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80" yWindow="2265" windowWidth="12870" windowHeight="11520" activeTab="5"/>
    <workbookView xWindow="735" yWindow="210" windowWidth="16785" windowHeight="5700" activeTab="2"/>
    <workbookView xWindow="1470" yWindow="165" windowWidth="24945" windowHeight="13350" activeTab="1"/>
  </bookViews>
  <sheets>
    <sheet name="Intro" sheetId="5" r:id="rId1"/>
    <sheet name="Front_panel" sheetId="6" r:id="rId2"/>
    <sheet name="sch_data" sheetId="8" r:id="rId3"/>
    <sheet name="Grid" sheetId="1" r:id="rId4"/>
    <sheet name="VA" sheetId="2" r:id="rId5"/>
    <sheet name="calc" sheetId="15" r:id="rId6"/>
    <sheet name="calc (2)" sheetId="17" r:id="rId7"/>
    <sheet name="prev yrs" sheetId="16" r:id="rId8"/>
    <sheet name="graphs" sheetId="4" r:id="rId9"/>
    <sheet name="2019 TMs" sheetId="13" r:id="rId10"/>
    <sheet name="2019 TMs (2)" sheetId="14" r:id="rId11"/>
  </sheets>
  <externalReferences>
    <externalReference r:id="rId12"/>
    <externalReference r:id="rId13"/>
  </externalReferences>
  <definedNames>
    <definedName name="_xlnm._FilterDatabase" localSheetId="2" hidden="1">sch_data!$A$1:$DJ$520</definedName>
    <definedName name="AC_FinalTMCopyFrom">'[1]KS24_5 A-C TMs'!$AS$9:$BA$1000</definedName>
    <definedName name="AC_FinalTMFirstCol">'[1]KS24_5 A-C TMs'!$BH$9</definedName>
    <definedName name="AC_IDCol">'[1]KS24_5 A-C TMs'!$A$9</definedName>
    <definedName name="AC_RMCopyRange">'[1]KS24_5 A-C TMs'!$CB$13:$CI$1000</definedName>
    <definedName name="AC_ToLevelNum">'[1]KS24_5 A-C TMs'!$CD$8</definedName>
    <definedName name="AI_DataSrc">[1]Import!$B$23</definedName>
    <definedName name="AI_FirstRow">[1]Import!$C$28</definedName>
    <definedName name="AI_IDCol">[1]Import!$C$189</definedName>
    <definedName name="AI_Import_Select">[1]Import!$C$37</definedName>
    <definedName name="AI_Import_TotalRows">[1]Import!$C$38</definedName>
    <definedName name="AI_Import_VBACode">[1]Import!$D$37</definedName>
    <definedName name="AI_KSImport">[1]Import!$C$34</definedName>
    <definedName name="AI_NextRow">[1]Import!$C$29</definedName>
    <definedName name="AI_PriorAttBands">[1]Import!$C$176</definedName>
    <definedName name="AI_PriorAttBands1">[1]Import!$C$168</definedName>
    <definedName name="AI_PriorAttBands2">[1]Import!$C$170</definedName>
    <definedName name="AI_PriorAttBands3">[1]Import!$C$171</definedName>
    <definedName name="AI_PriorAttBands4">[1]Import!$C$172</definedName>
    <definedName name="AI_SheetToLoad">[1]Import!$C$175</definedName>
    <definedName name="AI_StartText">[1]Import!$B$26</definedName>
    <definedName name="ALL_DATA" localSheetId="10">Grid!#REF!</definedName>
    <definedName name="ALL_DATA" localSheetId="6">Grid!#REF!</definedName>
    <definedName name="ALL_DATA" localSheetId="1">Front_panel!#REF!</definedName>
    <definedName name="ALL_DATA">Grid!#REF!</definedName>
    <definedName name="ALL_DATA_SS" localSheetId="10">#REF!</definedName>
    <definedName name="ALL_DATA_SS" localSheetId="6">#REF!</definedName>
    <definedName name="ALL_DATA_SS">#REF!</definedName>
    <definedName name="data" localSheetId="10">Grid!#REF!</definedName>
    <definedName name="data" localSheetId="6">Grid!#REF!</definedName>
    <definedName name="data" localSheetId="1">Front_panel!#REF!</definedName>
    <definedName name="data">Grid!#REF!</definedName>
    <definedName name="Eng_FinalTMCopyFrom">'[1]KS24_English TMs'!$AS$9:$BA$1000</definedName>
    <definedName name="Eng_FinalTMFirstCol">'[1]KS24_English TMs'!$BH$9</definedName>
    <definedName name="Eng_IDCol">'[1]KS24_English TMs'!$A$9</definedName>
    <definedName name="Eng_RMCopyRange">'[1]KS24_English TMs'!$CB$13:$CI$1000</definedName>
    <definedName name="Eng_ToLevelNum">'[1]KS24_English TMs'!$CD$8</definedName>
    <definedName name="GCSE_FinalTMCopyFrom">'[1]KS24_GCSESubjects TMs'!$AS$9:$BA$1683</definedName>
    <definedName name="GCSE_FinalTMFirstCol">'[1]KS24_GCSESubjects TMs'!$BH$9</definedName>
    <definedName name="GCSE_IDCol">'[1]KS24_GCSESubjects TMs'!$A$9</definedName>
    <definedName name="GCSE_RMCopyRange">'[1]KS24_GCSESubjects TMs'!$CB$13:$CI$1683</definedName>
    <definedName name="GCSE_ToLevelNum">'[1]KS24_GCSESubjects TMs'!$CD$8</definedName>
    <definedName name="LV4EM_TSCopyRange">'[1]KS1-2_LV4EM_pt2'!$CN$13:$CR$999</definedName>
    <definedName name="LV4EM_TSRangeCopyRange">'[1]KS1-2_LV4EM_pt2'!$CN$13:$CR$204</definedName>
    <definedName name="Mat_FinalTMCopyFrom">'[1]KS24_Maths TMs'!$AS$9:$BA$1000</definedName>
    <definedName name="Mat_FinalTMFirstCol">'[1]KS24_Maths TMs'!$BH$9</definedName>
    <definedName name="Mat_IDCol">'[1]KS24_Maths TMs'!$A$9</definedName>
    <definedName name="Mat_RMCopyRange">'[1]KS24_Maths TMs'!$CB$13:$CI$1000</definedName>
    <definedName name="Mat_ToLevelNum">'[1]KS24_Maths TMs'!$CD$8</definedName>
    <definedName name="PA_Band_List" localSheetId="10">OFFSET(#REF!,0,0,SUM(#REF!),1)</definedName>
    <definedName name="PA_Band_List" localSheetId="6">OFFSET(#REF!,0,0,SUM(#REF!),1)</definedName>
    <definedName name="PA_Band_List">OFFSET(#REF!,0,0,SUM(#REF!),1)</definedName>
    <definedName name="_xlnm.Print_Area" localSheetId="3">Grid!$A$1:$AO$47</definedName>
    <definedName name="Pupils_List" localSheetId="10">OFFSET(#REF!,0,0,SUM(#REF!),1)</definedName>
    <definedName name="Pupils_List">OFFSET(#REF!,0,0,SUM(#REF!),1)</definedName>
    <definedName name="RM_NextRow">[1]RMOutput!$C$13</definedName>
    <definedName name="RM_PasteArea">[1]RMOutput!$B$23:$I$65536</definedName>
    <definedName name="RM_TMID">[1]RMOutput!$B$22</definedName>
    <definedName name="RMOutput_LoadList">[1]RMOutput!$I$9:$I$19</definedName>
    <definedName name="Settings_AB_12">[1]Settings!$F$129:$F$132</definedName>
    <definedName name="Settings_AB_24">[1]Settings!$C$129:$C$136</definedName>
    <definedName name="Settings_CurrentYr">[2]Settings!$B$23</definedName>
    <definedName name="Settings_GCSE_Count">[1]Settings!$C$10</definedName>
    <definedName name="Settings_GCSE_Pos">[1]Settings!$C$90</definedName>
    <definedName name="Settings_GCSE_VBACode">[1]Settings!$C$91</definedName>
    <definedName name="Settings_KS1_CurrentTM">[1]Settings!$C$153</definedName>
    <definedName name="Settings_KS1_CurrentTMVBACODE">[1]Settings!$D$153</definedName>
    <definedName name="Settings_KS1_NumOfTMs">[1]Settings!$C$152</definedName>
    <definedName name="Settings_KS12_TMCodes">[1]Settings!$C$157:$C$297</definedName>
    <definedName name="Settings_KS2Outputs">[1]Settings!$F$157:$F$297</definedName>
    <definedName name="Settings_TMCols_AC">[1]Settings!$C$143</definedName>
    <definedName name="Settings_TMCols_Eng">[1]Settings!$C$144</definedName>
    <definedName name="Settings_TMCols_GCSE">[1]Settings!$C$145</definedName>
    <definedName name="Settings_TMCols_LV4EMSheet">[1]Settings!$C$147</definedName>
    <definedName name="Settings_TMCols_Mat">[1]Settings!$C$142</definedName>
    <definedName name="Settings_TMCols_TMSheet">[1]Settings!$C$146</definedName>
    <definedName name="Settings_vbacodeKeyword">[1]Settings!$D$302</definedName>
    <definedName name="Subject_List" localSheetId="10">OFFSET(#REF!,0,0,SUM(#REF!),1)</definedName>
    <definedName name="Subject_List">OFFSET(#REF!,0,0,SUM(#REF!),1)</definedName>
    <definedName name="TMSheet_Count">'[1]KS1-2_Main'!$B$9</definedName>
    <definedName name="TMSheet_EndOfTableCol">'[1]KS1-2_Main'!$O$9</definedName>
    <definedName name="TMSheet_FinalTMCopyFrom">[1]TMSheet_Template!$AS$9:$BA$1000</definedName>
    <definedName name="TMSheet_FinalTMFirstCol">[1]TMSheet_Template!$BH$9</definedName>
    <definedName name="TMSheet_FutureAttainment">'[1]KS1-2_Main'!$F$9:$N$9</definedName>
    <definedName name="TMSheet_IDCol">[1]TMSheet_Template!$A$9</definedName>
    <definedName name="TMSheet_PriorAttainment">'[1]KS1-2_Main'!$E$9</definedName>
    <definedName name="TMSheet_TMIDCol">'[1]KS1-2_Main'!$A$9</definedName>
    <definedName name="TMSheet_ToLevel">[1]TMSheet_Template!$BW$12</definedName>
    <definedName name="TMSheet_ToLevelNum">[1]TMSheet_Template!$BW$8</definedName>
    <definedName name="TMSheet_TSCopyRange">'[1]KS1-2_Main'!$CQ$13:$CU$1199</definedName>
  </definedNames>
  <calcPr calcId="145621"/>
</workbook>
</file>

<file path=xl/calcChain.xml><?xml version="1.0" encoding="utf-8"?>
<calcChain xmlns="http://schemas.openxmlformats.org/spreadsheetml/2006/main">
  <c r="AW9" i="17" l="1"/>
  <c r="D26" i="15"/>
  <c r="E26" i="15"/>
  <c r="F26" i="15"/>
  <c r="G26" i="15"/>
  <c r="H26" i="15"/>
  <c r="I26" i="15"/>
  <c r="J26" i="15"/>
  <c r="K26" i="15"/>
  <c r="L26" i="15"/>
  <c r="M26" i="15"/>
  <c r="C26" i="15"/>
  <c r="L2" i="15" l="1"/>
  <c r="L1" i="15"/>
  <c r="AJ8" i="17" l="1"/>
  <c r="AI8" i="17"/>
  <c r="AH8" i="17"/>
  <c r="AK2" i="17" l="1"/>
  <c r="N38" i="6" l="1"/>
  <c r="M18" i="15" l="1"/>
  <c r="C47" i="6" l="1"/>
  <c r="AK7" i="6"/>
  <c r="AE6" i="6"/>
  <c r="DC19" i="8"/>
  <c r="DC9" i="8"/>
  <c r="DC8" i="8"/>
  <c r="DC27" i="8"/>
  <c r="DC17" i="8"/>
  <c r="DC36" i="8"/>
  <c r="DC16" i="8"/>
  <c r="DC6" i="8"/>
  <c r="DC25" i="8"/>
  <c r="AI42" i="6"/>
  <c r="AJ41" i="6"/>
  <c r="AK8" i="6"/>
  <c r="AE5" i="6"/>
  <c r="AF31" i="6" s="1"/>
  <c r="E4" i="6"/>
  <c r="DC34" i="8"/>
  <c r="DC14" i="8"/>
  <c r="DC4" i="8"/>
  <c r="AF33" i="6" l="1"/>
  <c r="U14" i="6"/>
  <c r="U15" i="6"/>
  <c r="C37" i="6"/>
  <c r="N37" i="6" s="1"/>
  <c r="C10" i="6"/>
  <c r="U10" i="6"/>
  <c r="U34" i="6"/>
  <c r="AF15" i="6"/>
  <c r="U18" i="6"/>
  <c r="C34" i="6"/>
  <c r="N34" i="6" s="1"/>
  <c r="U31" i="6"/>
  <c r="AF34" i="6"/>
  <c r="C14" i="6"/>
  <c r="C15" i="6"/>
  <c r="AF35" i="6"/>
  <c r="U16" i="6"/>
  <c r="C18" i="6"/>
  <c r="AK15" i="6"/>
  <c r="C29" i="6"/>
  <c r="N29" i="6" s="1"/>
  <c r="C12" i="6"/>
  <c r="U12" i="6"/>
  <c r="AF14" i="6"/>
  <c r="AF16" i="6"/>
  <c r="AF18" i="6"/>
  <c r="C32" i="6"/>
  <c r="N32" i="6" s="1"/>
  <c r="C36" i="6"/>
  <c r="N36" i="6" s="1"/>
  <c r="AK10" i="6"/>
  <c r="AK16" i="6"/>
  <c r="AF29" i="6"/>
  <c r="C11" i="6"/>
  <c r="C30" i="6"/>
  <c r="N30" i="6" s="1"/>
  <c r="AF32" i="6"/>
  <c r="C35" i="6"/>
  <c r="N35" i="6" s="1"/>
  <c r="AF37" i="6"/>
  <c r="AF10" i="6"/>
  <c r="U29" i="6"/>
  <c r="AK14" i="6"/>
  <c r="AK18" i="6"/>
  <c r="C13" i="6"/>
  <c r="C17" i="6"/>
  <c r="AF5" i="6"/>
  <c r="U11" i="6"/>
  <c r="U13" i="6"/>
  <c r="U17" i="6"/>
  <c r="U30" i="6"/>
  <c r="C33" i="6"/>
  <c r="N33" i="6" s="1"/>
  <c r="U35" i="6"/>
  <c r="AF11" i="6"/>
  <c r="AF13" i="6"/>
  <c r="AF17" i="6"/>
  <c r="AF30" i="6"/>
  <c r="U33" i="6"/>
  <c r="AF36" i="6"/>
  <c r="U37" i="6"/>
  <c r="AF12" i="6"/>
  <c r="AK12" i="6"/>
  <c r="U32" i="6"/>
  <c r="U36" i="6"/>
  <c r="AK11" i="6"/>
  <c r="AK13" i="6"/>
  <c r="C16" i="6"/>
  <c r="AK17" i="6"/>
  <c r="C31" i="6"/>
  <c r="N31" i="6" s="1"/>
  <c r="G11" i="16"/>
  <c r="G12" i="16"/>
  <c r="G13" i="16"/>
  <c r="G14" i="16"/>
  <c r="G15" i="16"/>
  <c r="G16" i="16"/>
  <c r="G17" i="16"/>
  <c r="G18" i="16"/>
  <c r="G19" i="16"/>
  <c r="G20" i="16"/>
  <c r="G21" i="16"/>
  <c r="G22" i="16"/>
  <c r="G23" i="16"/>
  <c r="G24" i="16"/>
  <c r="G25" i="16"/>
  <c r="G26" i="16"/>
  <c r="G27" i="16"/>
  <c r="G28" i="16"/>
  <c r="G29" i="16"/>
  <c r="G30" i="16"/>
  <c r="G31" i="16"/>
  <c r="DC219" i="8" l="1"/>
  <c r="DC218" i="8"/>
  <c r="DC217" i="8"/>
  <c r="DC216" i="8"/>
  <c r="DC215" i="8"/>
  <c r="DC214" i="8"/>
  <c r="DC213" i="8"/>
  <c r="DC212" i="8"/>
  <c r="DC211" i="8"/>
  <c r="DC210" i="8"/>
  <c r="DC209" i="8"/>
  <c r="DC208" i="8"/>
  <c r="DC207" i="8"/>
  <c r="DC206" i="8"/>
  <c r="DC205" i="8"/>
  <c r="DC204" i="8"/>
  <c r="DC203" i="8"/>
  <c r="DC202" i="8"/>
  <c r="DC201" i="8"/>
  <c r="DC200" i="8"/>
  <c r="DC199" i="8"/>
  <c r="DC198" i="8"/>
  <c r="DC197" i="8"/>
  <c r="DC196" i="8"/>
  <c r="DC195" i="8"/>
  <c r="DC194" i="8"/>
  <c r="DC193" i="8"/>
  <c r="DC192" i="8"/>
  <c r="DC191" i="8"/>
  <c r="DC190" i="8"/>
  <c r="DC189" i="8"/>
  <c r="DC188" i="8"/>
  <c r="DC187" i="8"/>
  <c r="DC186" i="8"/>
  <c r="DC185" i="8"/>
  <c r="DC184" i="8"/>
  <c r="DC183" i="8"/>
  <c r="DC182" i="8"/>
  <c r="DC181" i="8"/>
  <c r="DC180" i="8"/>
  <c r="DC179" i="8"/>
  <c r="DC178" i="8"/>
  <c r="DC177" i="8"/>
  <c r="DC176" i="8"/>
  <c r="DC175" i="8"/>
  <c r="DC174" i="8"/>
  <c r="DC172" i="8"/>
  <c r="DC171" i="8"/>
  <c r="DC169" i="8"/>
  <c r="DC168" i="8"/>
  <c r="DC167" i="8"/>
  <c r="DC166" i="8"/>
  <c r="DC165" i="8"/>
  <c r="DC164" i="8"/>
  <c r="DC163" i="8"/>
  <c r="DC162" i="8"/>
  <c r="DC161" i="8"/>
  <c r="DC160" i="8"/>
  <c r="DC159" i="8"/>
  <c r="DC158" i="8"/>
  <c r="DC157" i="8"/>
  <c r="DC156" i="8"/>
  <c r="DC155" i="8"/>
  <c r="DC154" i="8"/>
  <c r="DC153" i="8"/>
  <c r="DC150" i="8"/>
  <c r="DC149" i="8"/>
  <c r="DC148" i="8"/>
  <c r="DC147" i="8"/>
  <c r="DC146" i="8"/>
  <c r="DC144" i="8"/>
  <c r="DC143" i="8"/>
  <c r="DC142" i="8"/>
  <c r="DC141" i="8"/>
  <c r="DC140" i="8"/>
  <c r="DC139" i="8"/>
  <c r="DC138" i="8"/>
  <c r="DC137" i="8"/>
  <c r="DC135" i="8"/>
  <c r="DC134" i="8"/>
  <c r="DC133" i="8"/>
  <c r="DC132" i="8"/>
  <c r="DC131" i="8"/>
  <c r="DC130" i="8"/>
  <c r="DC128" i="8"/>
  <c r="DC127" i="8"/>
  <c r="DC126" i="8"/>
  <c r="DC125" i="8"/>
  <c r="DC124" i="8"/>
  <c r="DC123" i="8"/>
  <c r="DC122" i="8"/>
  <c r="DC121" i="8"/>
  <c r="DC120" i="8"/>
  <c r="DC119" i="8"/>
  <c r="DC118" i="8"/>
  <c r="DC116" i="8"/>
  <c r="DC115" i="8"/>
  <c r="DC114" i="8"/>
  <c r="DC113" i="8"/>
  <c r="DC112" i="8"/>
  <c r="DC111" i="8"/>
  <c r="DC109" i="8"/>
  <c r="DC108" i="8"/>
  <c r="DC107" i="8"/>
  <c r="DC104" i="8"/>
  <c r="DC103" i="8"/>
  <c r="DC102" i="8"/>
  <c r="DC100" i="8"/>
  <c r="DC99" i="8"/>
  <c r="DC98" i="8"/>
  <c r="DC97" i="8"/>
  <c r="DC96" i="8"/>
  <c r="DC95" i="8"/>
  <c r="DC93" i="8"/>
  <c r="DC92" i="8"/>
  <c r="DC91" i="8"/>
  <c r="DC90" i="8"/>
  <c r="DC88" i="8"/>
  <c r="DC87" i="8"/>
  <c r="DC86" i="8"/>
  <c r="DC85" i="8"/>
  <c r="DC83" i="8"/>
  <c r="DC82" i="8"/>
  <c r="DC81" i="8"/>
  <c r="DC80" i="8"/>
  <c r="DC79" i="8"/>
  <c r="DC78" i="8"/>
  <c r="DC77" i="8"/>
  <c r="DC76" i="8"/>
  <c r="DC75" i="8"/>
  <c r="DC73" i="8"/>
  <c r="DC72" i="8"/>
  <c r="DC71" i="8"/>
  <c r="DC70" i="8"/>
  <c r="DC69" i="8"/>
  <c r="DC68" i="8"/>
  <c r="DC67" i="8"/>
  <c r="DC66" i="8"/>
  <c r="DC65" i="8"/>
  <c r="DC63" i="8"/>
  <c r="DC62" i="8"/>
  <c r="DC61" i="8"/>
  <c r="DC60" i="8"/>
  <c r="DC59" i="8"/>
  <c r="DC58" i="8"/>
  <c r="DC57" i="8"/>
  <c r="DC55" i="8"/>
  <c r="DC54" i="8"/>
  <c r="DC53" i="8"/>
  <c r="DC52" i="8"/>
  <c r="DC51" i="8"/>
  <c r="DC50" i="8"/>
  <c r="DC49" i="8"/>
  <c r="DC48" i="8"/>
  <c r="DC47" i="8"/>
  <c r="DC45" i="8"/>
  <c r="DC44" i="8"/>
  <c r="DC43" i="8"/>
  <c r="DC42" i="8"/>
  <c r="DC41" i="8"/>
  <c r="DC40" i="8"/>
  <c r="DC39" i="8"/>
  <c r="DC38" i="8"/>
  <c r="DC33" i="8"/>
  <c r="DC32" i="8"/>
  <c r="DC30" i="8"/>
  <c r="DC22" i="8"/>
  <c r="DC21" i="8"/>
  <c r="DC13" i="8"/>
  <c r="DC12" i="8"/>
  <c r="DC11" i="8"/>
  <c r="DC10" i="8"/>
  <c r="DC3" i="8"/>
  <c r="R7" i="17" l="1"/>
  <c r="B5" i="17"/>
  <c r="O34" i="17" l="1"/>
  <c r="C31" i="17"/>
  <c r="D31" i="17" s="1"/>
  <c r="E31" i="17" s="1"/>
  <c r="F31" i="17" s="1"/>
  <c r="G31" i="17" s="1"/>
  <c r="H31" i="17" s="1"/>
  <c r="I31" i="17" s="1"/>
  <c r="J31" i="17" s="1"/>
  <c r="K31" i="17" s="1"/>
  <c r="L31" i="17" s="1"/>
  <c r="M28" i="17"/>
  <c r="P28" i="17" s="1"/>
  <c r="O28" i="17" l="1" a="1"/>
  <c r="O28" i="17" s="1"/>
  <c r="G10" i="16" l="1"/>
  <c r="B10" i="15"/>
  <c r="B3" i="15"/>
  <c r="O39" i="15" l="1"/>
  <c r="R4" i="2" l="1"/>
  <c r="DP89" i="13" l="1"/>
  <c r="AF10" i="1" l="1"/>
  <c r="AF9" i="1"/>
  <c r="AF8" i="1"/>
  <c r="AF7" i="1"/>
  <c r="GL70" i="14" l="1"/>
  <c r="GI77" i="14"/>
  <c r="GH77" i="14"/>
  <c r="GG77" i="14"/>
  <c r="GF77" i="14"/>
  <c r="GE77" i="14"/>
  <c r="GD77" i="14"/>
  <c r="GC77" i="14"/>
  <c r="GB77" i="14"/>
  <c r="GA77" i="14"/>
  <c r="FZ77" i="14"/>
  <c r="GL77" i="14" s="1"/>
  <c r="GI76" i="14"/>
  <c r="GH76" i="14"/>
  <c r="GG76" i="14"/>
  <c r="GF76" i="14"/>
  <c r="GE76" i="14"/>
  <c r="GD76" i="14"/>
  <c r="GC76" i="14"/>
  <c r="GB76" i="14"/>
  <c r="GA76" i="14"/>
  <c r="FZ76" i="14"/>
  <c r="GL76" i="14" s="1"/>
  <c r="GI75" i="14"/>
  <c r="GH75" i="14"/>
  <c r="GG75" i="14"/>
  <c r="GF75" i="14"/>
  <c r="GE75" i="14"/>
  <c r="GD75" i="14"/>
  <c r="GC75" i="14"/>
  <c r="GB75" i="14"/>
  <c r="GA75" i="14"/>
  <c r="FZ75" i="14"/>
  <c r="GL75" i="14" s="1"/>
  <c r="GI74" i="14"/>
  <c r="GH74" i="14"/>
  <c r="GG74" i="14"/>
  <c r="GF74" i="14"/>
  <c r="GE74" i="14"/>
  <c r="GD74" i="14"/>
  <c r="GC74" i="14"/>
  <c r="GB74" i="14"/>
  <c r="GL74" i="14" s="1"/>
  <c r="GA74" i="14"/>
  <c r="FZ74" i="14"/>
  <c r="GI73" i="14"/>
  <c r="GH73" i="14"/>
  <c r="GG73" i="14"/>
  <c r="GF73" i="14"/>
  <c r="GE73" i="14"/>
  <c r="GD73" i="14"/>
  <c r="GC73" i="14"/>
  <c r="GB73" i="14"/>
  <c r="GA73" i="14"/>
  <c r="GL73" i="14" s="1"/>
  <c r="FZ73" i="14"/>
  <c r="GI72" i="14"/>
  <c r="GH72" i="14"/>
  <c r="GG72" i="14"/>
  <c r="GF72" i="14"/>
  <c r="GE72" i="14"/>
  <c r="GD72" i="14"/>
  <c r="GC72" i="14"/>
  <c r="GB72" i="14"/>
  <c r="GA72" i="14"/>
  <c r="FZ72" i="14"/>
  <c r="GL72" i="14" s="1"/>
  <c r="GI71" i="14"/>
  <c r="GH71" i="14"/>
  <c r="GG71" i="14"/>
  <c r="GF71" i="14"/>
  <c r="GE71" i="14"/>
  <c r="GD71" i="14"/>
  <c r="GC71" i="14"/>
  <c r="GB71" i="14"/>
  <c r="GA71" i="14"/>
  <c r="FZ71" i="14"/>
  <c r="GL71" i="14" s="1"/>
  <c r="GI70" i="14"/>
  <c r="GH70" i="14"/>
  <c r="GG70" i="14"/>
  <c r="GF70" i="14"/>
  <c r="GE70" i="14"/>
  <c r="GD70" i="14"/>
  <c r="GC70" i="14"/>
  <c r="GB70" i="14"/>
  <c r="GA70" i="14"/>
  <c r="FZ70" i="14"/>
  <c r="GI69" i="14"/>
  <c r="GH69" i="14"/>
  <c r="GG69" i="14"/>
  <c r="GF69" i="14"/>
  <c r="GE69" i="14"/>
  <c r="GD69" i="14"/>
  <c r="GC69" i="14"/>
  <c r="GB69" i="14"/>
  <c r="GA69" i="14"/>
  <c r="FZ69" i="14"/>
  <c r="GL69" i="14" s="1"/>
  <c r="GI68" i="14"/>
  <c r="GH68" i="14"/>
  <c r="GG68" i="14"/>
  <c r="GF68" i="14"/>
  <c r="GE68" i="14"/>
  <c r="GD68" i="14"/>
  <c r="GC68" i="14"/>
  <c r="GB68" i="14"/>
  <c r="GA68" i="14"/>
  <c r="FZ68" i="14"/>
  <c r="GL68" i="14" s="1"/>
  <c r="GI67" i="14"/>
  <c r="GH67" i="14"/>
  <c r="GG67" i="14"/>
  <c r="GF67" i="14"/>
  <c r="GE67" i="14"/>
  <c r="GD67" i="14"/>
  <c r="GC67" i="14"/>
  <c r="GB67" i="14"/>
  <c r="GA67" i="14"/>
  <c r="FZ67" i="14"/>
  <c r="GL67" i="14" s="1"/>
  <c r="GI66" i="14"/>
  <c r="GH66" i="14"/>
  <c r="GG66" i="14"/>
  <c r="GF66" i="14"/>
  <c r="GE66" i="14"/>
  <c r="GD66" i="14"/>
  <c r="GC66" i="14"/>
  <c r="GB66" i="14"/>
  <c r="GL66" i="14" s="1"/>
  <c r="GA66" i="14"/>
  <c r="FZ66" i="14"/>
  <c r="GI61" i="14"/>
  <c r="GH61" i="14"/>
  <c r="GG61" i="14"/>
  <c r="GF61" i="14"/>
  <c r="GE61" i="14"/>
  <c r="GD61" i="14"/>
  <c r="GC61" i="14"/>
  <c r="GB61" i="14"/>
  <c r="GA61" i="14"/>
  <c r="GL61" i="14" s="1"/>
  <c r="FZ61" i="14"/>
  <c r="GI60" i="14"/>
  <c r="GH60" i="14"/>
  <c r="GG60" i="14"/>
  <c r="GF60" i="14"/>
  <c r="GE60" i="14"/>
  <c r="GD60" i="14"/>
  <c r="GC60" i="14"/>
  <c r="GB60" i="14"/>
  <c r="GA60" i="14"/>
  <c r="FZ60" i="14"/>
  <c r="GL60" i="14" s="1"/>
  <c r="GI59" i="14"/>
  <c r="GH59" i="14"/>
  <c r="GG59" i="14"/>
  <c r="GF59" i="14"/>
  <c r="GE59" i="14"/>
  <c r="GD59" i="14"/>
  <c r="GC59" i="14"/>
  <c r="GB59" i="14"/>
  <c r="GA59" i="14"/>
  <c r="FZ59" i="14"/>
  <c r="GL59" i="14" s="1"/>
  <c r="GI58" i="14"/>
  <c r="GH58" i="14"/>
  <c r="GG58" i="14"/>
  <c r="GF58" i="14"/>
  <c r="GE58" i="14"/>
  <c r="GD58" i="14"/>
  <c r="GC58" i="14"/>
  <c r="GB58" i="14"/>
  <c r="GA58" i="14"/>
  <c r="FZ58" i="14"/>
  <c r="GL58" i="14" s="1"/>
  <c r="GI57" i="14"/>
  <c r="GH57" i="14"/>
  <c r="GG57" i="14"/>
  <c r="GF57" i="14"/>
  <c r="GE57" i="14"/>
  <c r="GD57" i="14"/>
  <c r="GC57" i="14"/>
  <c r="GB57" i="14"/>
  <c r="GA57" i="14"/>
  <c r="FZ57" i="14"/>
  <c r="GL57" i="14" s="1"/>
  <c r="GI56" i="14"/>
  <c r="GH56" i="14"/>
  <c r="GG56" i="14"/>
  <c r="GF56" i="14"/>
  <c r="GE56" i="14"/>
  <c r="GD56" i="14"/>
  <c r="GC56" i="14"/>
  <c r="GB56" i="14"/>
  <c r="GA56" i="14"/>
  <c r="FZ56" i="14"/>
  <c r="GL56" i="14" s="1"/>
  <c r="GI55" i="14"/>
  <c r="GH55" i="14"/>
  <c r="GG55" i="14"/>
  <c r="GF55" i="14"/>
  <c r="GE55" i="14"/>
  <c r="GD55" i="14"/>
  <c r="GC55" i="14"/>
  <c r="GB55" i="14"/>
  <c r="GA55" i="14"/>
  <c r="FZ55" i="14"/>
  <c r="GL55" i="14" s="1"/>
  <c r="GI54" i="14"/>
  <c r="GH54" i="14"/>
  <c r="GG54" i="14"/>
  <c r="GL54" i="14" s="1"/>
  <c r="GF54" i="14"/>
  <c r="GE54" i="14"/>
  <c r="GD54" i="14"/>
  <c r="GC54" i="14"/>
  <c r="GB54" i="14"/>
  <c r="GA54" i="14"/>
  <c r="FZ54" i="14"/>
  <c r="GI53" i="14"/>
  <c r="GH53" i="14"/>
  <c r="GG53" i="14"/>
  <c r="GF53" i="14"/>
  <c r="GE53" i="14"/>
  <c r="GD53" i="14"/>
  <c r="GC53" i="14"/>
  <c r="GB53" i="14"/>
  <c r="GA53" i="14"/>
  <c r="GL53" i="14" s="1"/>
  <c r="FZ53" i="14"/>
  <c r="GI52" i="14"/>
  <c r="GH52" i="14"/>
  <c r="GG52" i="14"/>
  <c r="GF52" i="14"/>
  <c r="GE52" i="14"/>
  <c r="GD52" i="14"/>
  <c r="GC52" i="14"/>
  <c r="GB52" i="14"/>
  <c r="GA52" i="14"/>
  <c r="FZ52" i="14"/>
  <c r="GL52" i="14" s="1"/>
  <c r="GI51" i="14"/>
  <c r="GH51" i="14"/>
  <c r="GG51" i="14"/>
  <c r="GF51" i="14"/>
  <c r="GE51" i="14"/>
  <c r="GD51" i="14"/>
  <c r="GC51" i="14"/>
  <c r="GB51" i="14"/>
  <c r="GA51" i="14"/>
  <c r="FZ51" i="14"/>
  <c r="GL51" i="14" s="1"/>
  <c r="GI50" i="14"/>
  <c r="GH50" i="14"/>
  <c r="GG50" i="14"/>
  <c r="GF50" i="14"/>
  <c r="GE50" i="14"/>
  <c r="GD50" i="14"/>
  <c r="GC50" i="14"/>
  <c r="GB50" i="14"/>
  <c r="GA50" i="14"/>
  <c r="FZ50" i="14"/>
  <c r="AU94" i="14"/>
  <c r="Y94" i="14"/>
  <c r="AU93" i="14"/>
  <c r="Y93" i="14"/>
  <c r="AU92" i="14"/>
  <c r="Y92" i="14"/>
  <c r="AU91" i="14"/>
  <c r="Y91" i="14"/>
  <c r="AU90" i="14"/>
  <c r="Y90" i="14"/>
  <c r="AU89" i="14"/>
  <c r="Y89" i="14"/>
  <c r="AU88" i="14"/>
  <c r="Y88" i="14"/>
  <c r="AU87" i="14"/>
  <c r="Y87" i="14"/>
  <c r="AU86" i="14"/>
  <c r="Y86" i="14"/>
  <c r="AU85" i="14"/>
  <c r="Y85" i="14"/>
  <c r="AU84" i="14"/>
  <c r="Y84" i="14"/>
  <c r="AU83" i="14"/>
  <c r="Y83" i="14"/>
  <c r="FM77" i="14"/>
  <c r="FL77" i="14"/>
  <c r="FK77" i="14"/>
  <c r="FJ77" i="14"/>
  <c r="FI77" i="14"/>
  <c r="FH77" i="14"/>
  <c r="FG77" i="14"/>
  <c r="FF77" i="14"/>
  <c r="FE77" i="14"/>
  <c r="FD77" i="14"/>
  <c r="FM76" i="14"/>
  <c r="FL76" i="14"/>
  <c r="FK76" i="14"/>
  <c r="FJ76" i="14"/>
  <c r="FI76" i="14"/>
  <c r="FH76" i="14"/>
  <c r="FG76" i="14"/>
  <c r="FF76" i="14"/>
  <c r="FE76" i="14"/>
  <c r="FD76" i="14"/>
  <c r="FM75" i="14"/>
  <c r="FL75" i="14"/>
  <c r="FK75" i="14"/>
  <c r="FJ75" i="14"/>
  <c r="FI75" i="14"/>
  <c r="FH75" i="14"/>
  <c r="FG75" i="14"/>
  <c r="FF75" i="14"/>
  <c r="FE75" i="14"/>
  <c r="FD75" i="14"/>
  <c r="FM74" i="14"/>
  <c r="FL74" i="14"/>
  <c r="FK74" i="14"/>
  <c r="FJ74" i="14"/>
  <c r="FI74" i="14"/>
  <c r="FH74" i="14"/>
  <c r="FG74" i="14"/>
  <c r="FF74" i="14"/>
  <c r="FE74" i="14"/>
  <c r="FD74" i="14"/>
  <c r="FM73" i="14"/>
  <c r="FL73" i="14"/>
  <c r="FK73" i="14"/>
  <c r="FJ73" i="14"/>
  <c r="FI73" i="14"/>
  <c r="FH73" i="14"/>
  <c r="FG73" i="14"/>
  <c r="FF73" i="14"/>
  <c r="FE73" i="14"/>
  <c r="FD73" i="14"/>
  <c r="FM72" i="14"/>
  <c r="FL72" i="14"/>
  <c r="FK72" i="14"/>
  <c r="FJ72" i="14"/>
  <c r="FI72" i="14"/>
  <c r="FH72" i="14"/>
  <c r="FG72" i="14"/>
  <c r="FF72" i="14"/>
  <c r="FE72" i="14"/>
  <c r="FD72" i="14"/>
  <c r="FM71" i="14"/>
  <c r="FL71" i="14"/>
  <c r="FK71" i="14"/>
  <c r="FJ71" i="14"/>
  <c r="FI71" i="14"/>
  <c r="FH71" i="14"/>
  <c r="FG71" i="14"/>
  <c r="FF71" i="14"/>
  <c r="FE71" i="14"/>
  <c r="FD71" i="14"/>
  <c r="FM70" i="14"/>
  <c r="FL70" i="14"/>
  <c r="FK70" i="14"/>
  <c r="FJ70" i="14"/>
  <c r="FI70" i="14"/>
  <c r="FH70" i="14"/>
  <c r="FG70" i="14"/>
  <c r="FF70" i="14"/>
  <c r="FE70" i="14"/>
  <c r="FD70" i="14"/>
  <c r="FM69" i="14"/>
  <c r="FL69" i="14"/>
  <c r="FK69" i="14"/>
  <c r="FJ69" i="14"/>
  <c r="FI69" i="14"/>
  <c r="FH69" i="14"/>
  <c r="FG69" i="14"/>
  <c r="FF69" i="14"/>
  <c r="FE69" i="14"/>
  <c r="FD69" i="14"/>
  <c r="FM68" i="14"/>
  <c r="FL68" i="14"/>
  <c r="FK68" i="14"/>
  <c r="FJ68" i="14"/>
  <c r="FI68" i="14"/>
  <c r="FH68" i="14"/>
  <c r="FG68" i="14"/>
  <c r="FF68" i="14"/>
  <c r="FE68" i="14"/>
  <c r="FD68" i="14"/>
  <c r="FM67" i="14"/>
  <c r="FL67" i="14"/>
  <c r="FK67" i="14"/>
  <c r="FJ67" i="14"/>
  <c r="FI67" i="14"/>
  <c r="FH67" i="14"/>
  <c r="FG67" i="14"/>
  <c r="FF67" i="14"/>
  <c r="FE67" i="14"/>
  <c r="FD67" i="14"/>
  <c r="FM66" i="14"/>
  <c r="FL66" i="14"/>
  <c r="FK66" i="14"/>
  <c r="FJ66" i="14"/>
  <c r="FI66" i="14"/>
  <c r="FH66" i="14"/>
  <c r="FG66" i="14"/>
  <c r="FF66" i="14"/>
  <c r="FE66" i="14"/>
  <c r="FD66" i="14"/>
  <c r="FM61" i="14"/>
  <c r="FL61" i="14"/>
  <c r="FK61" i="14"/>
  <c r="FJ61" i="14"/>
  <c r="FI61" i="14"/>
  <c r="FH61" i="14"/>
  <c r="FG61" i="14"/>
  <c r="FF61" i="14"/>
  <c r="FE61" i="14"/>
  <c r="FD61" i="14"/>
  <c r="FM60" i="14"/>
  <c r="FL60" i="14"/>
  <c r="FK60" i="14"/>
  <c r="FJ60" i="14"/>
  <c r="FI60" i="14"/>
  <c r="FH60" i="14"/>
  <c r="FG60" i="14"/>
  <c r="FF60" i="14"/>
  <c r="FE60" i="14"/>
  <c r="FD60" i="14"/>
  <c r="FM59" i="14"/>
  <c r="FL59" i="14"/>
  <c r="FK59" i="14"/>
  <c r="FJ59" i="14"/>
  <c r="FI59" i="14"/>
  <c r="FH59" i="14"/>
  <c r="FG59" i="14"/>
  <c r="FF59" i="14"/>
  <c r="FE59" i="14"/>
  <c r="FD59" i="14"/>
  <c r="FM58" i="14"/>
  <c r="FL58" i="14"/>
  <c r="FK58" i="14"/>
  <c r="FJ58" i="14"/>
  <c r="FI58" i="14"/>
  <c r="FH58" i="14"/>
  <c r="FG58" i="14"/>
  <c r="FF58" i="14"/>
  <c r="FE58" i="14"/>
  <c r="FD58" i="14"/>
  <c r="FM57" i="14"/>
  <c r="FL57" i="14"/>
  <c r="FK57" i="14"/>
  <c r="FJ57" i="14"/>
  <c r="FI57" i="14"/>
  <c r="FH57" i="14"/>
  <c r="FG57" i="14"/>
  <c r="FF57" i="14"/>
  <c r="FE57" i="14"/>
  <c r="FD57" i="14"/>
  <c r="FM56" i="14"/>
  <c r="FL56" i="14"/>
  <c r="FK56" i="14"/>
  <c r="FJ56" i="14"/>
  <c r="FI56" i="14"/>
  <c r="FH56" i="14"/>
  <c r="FG56" i="14"/>
  <c r="FF56" i="14"/>
  <c r="FE56" i="14"/>
  <c r="FD56" i="14"/>
  <c r="FM55" i="14"/>
  <c r="FL55" i="14"/>
  <c r="FK55" i="14"/>
  <c r="FJ55" i="14"/>
  <c r="FI55" i="14"/>
  <c r="FH55" i="14"/>
  <c r="FG55" i="14"/>
  <c r="FF55" i="14"/>
  <c r="FE55" i="14"/>
  <c r="FD55" i="14"/>
  <c r="FM54" i="14"/>
  <c r="FL54" i="14"/>
  <c r="FK54" i="14"/>
  <c r="FJ54" i="14"/>
  <c r="FI54" i="14"/>
  <c r="FH54" i="14"/>
  <c r="FG54" i="14"/>
  <c r="FF54" i="14"/>
  <c r="FE54" i="14"/>
  <c r="FD54" i="14"/>
  <c r="FM53" i="14"/>
  <c r="FL53" i="14"/>
  <c r="FK53" i="14"/>
  <c r="FJ53" i="14"/>
  <c r="FI53" i="14"/>
  <c r="FH53" i="14"/>
  <c r="FG53" i="14"/>
  <c r="FF53" i="14"/>
  <c r="FE53" i="14"/>
  <c r="FD53" i="14"/>
  <c r="FM52" i="14"/>
  <c r="FL52" i="14"/>
  <c r="FK52" i="14"/>
  <c r="FJ52" i="14"/>
  <c r="FI52" i="14"/>
  <c r="FH52" i="14"/>
  <c r="FG52" i="14"/>
  <c r="FF52" i="14"/>
  <c r="FE52" i="14"/>
  <c r="FD52" i="14"/>
  <c r="FM51" i="14"/>
  <c r="FL51" i="14"/>
  <c r="FK51" i="14"/>
  <c r="FJ51" i="14"/>
  <c r="FI51" i="14"/>
  <c r="FH51" i="14"/>
  <c r="FG51" i="14"/>
  <c r="FF51" i="14"/>
  <c r="FE51" i="14"/>
  <c r="FD51" i="14"/>
  <c r="FM50" i="14"/>
  <c r="FL50" i="14"/>
  <c r="FK50" i="14"/>
  <c r="FJ50" i="14"/>
  <c r="FI50" i="14"/>
  <c r="FH50" i="14"/>
  <c r="FG50" i="14"/>
  <c r="FF50" i="14"/>
  <c r="FE50" i="14"/>
  <c r="FD50" i="14"/>
  <c r="EQ77" i="14"/>
  <c r="EP77" i="14"/>
  <c r="EO77" i="14"/>
  <c r="EN77" i="14"/>
  <c r="EM77" i="14"/>
  <c r="EL77" i="14"/>
  <c r="EK77" i="14"/>
  <c r="EJ77" i="14"/>
  <c r="EI77" i="14"/>
  <c r="EH77" i="14"/>
  <c r="EQ76" i="14"/>
  <c r="EP76" i="14"/>
  <c r="EO76" i="14"/>
  <c r="EN76" i="14"/>
  <c r="EM76" i="14"/>
  <c r="EL76" i="14"/>
  <c r="EK76" i="14"/>
  <c r="EJ76" i="14"/>
  <c r="EI76" i="14"/>
  <c r="EH76" i="14"/>
  <c r="EQ75" i="14"/>
  <c r="EP75" i="14"/>
  <c r="EO75" i="14"/>
  <c r="EN75" i="14"/>
  <c r="EM75" i="14"/>
  <c r="EL75" i="14"/>
  <c r="EK75" i="14"/>
  <c r="EJ75" i="14"/>
  <c r="EI75" i="14"/>
  <c r="EH75" i="14"/>
  <c r="EQ74" i="14"/>
  <c r="EP74" i="14"/>
  <c r="EO74" i="14"/>
  <c r="EN74" i="14"/>
  <c r="EM74" i="14"/>
  <c r="EL74" i="14"/>
  <c r="EK74" i="14"/>
  <c r="EJ74" i="14"/>
  <c r="EI74" i="14"/>
  <c r="EH74" i="14"/>
  <c r="EQ73" i="14"/>
  <c r="EP73" i="14"/>
  <c r="EO73" i="14"/>
  <c r="EN73" i="14"/>
  <c r="EM73" i="14"/>
  <c r="EL73" i="14"/>
  <c r="EK73" i="14"/>
  <c r="EJ73" i="14"/>
  <c r="EI73" i="14"/>
  <c r="EH73" i="14"/>
  <c r="EQ72" i="14"/>
  <c r="EP72" i="14"/>
  <c r="EO72" i="14"/>
  <c r="EN72" i="14"/>
  <c r="EM72" i="14"/>
  <c r="EL72" i="14"/>
  <c r="EK72" i="14"/>
  <c r="EJ72" i="14"/>
  <c r="EI72" i="14"/>
  <c r="EH72" i="14"/>
  <c r="EQ71" i="14"/>
  <c r="EP71" i="14"/>
  <c r="EO71" i="14"/>
  <c r="EN71" i="14"/>
  <c r="EM71" i="14"/>
  <c r="EL71" i="14"/>
  <c r="EK71" i="14"/>
  <c r="EJ71" i="14"/>
  <c r="EI71" i="14"/>
  <c r="EH71" i="14"/>
  <c r="EQ70" i="14"/>
  <c r="EP70" i="14"/>
  <c r="EO70" i="14"/>
  <c r="EN70" i="14"/>
  <c r="EM70" i="14"/>
  <c r="EL70" i="14"/>
  <c r="EK70" i="14"/>
  <c r="EJ70" i="14"/>
  <c r="EI70" i="14"/>
  <c r="EH70" i="14"/>
  <c r="EQ69" i="14"/>
  <c r="EP69" i="14"/>
  <c r="EO69" i="14"/>
  <c r="EN69" i="14"/>
  <c r="EM69" i="14"/>
  <c r="EL69" i="14"/>
  <c r="EK69" i="14"/>
  <c r="EJ69" i="14"/>
  <c r="EI69" i="14"/>
  <c r="EH69" i="14"/>
  <c r="EQ68" i="14"/>
  <c r="EP68" i="14"/>
  <c r="EO68" i="14"/>
  <c r="EN68" i="14"/>
  <c r="EM68" i="14"/>
  <c r="EL68" i="14"/>
  <c r="EK68" i="14"/>
  <c r="EJ68" i="14"/>
  <c r="EI68" i="14"/>
  <c r="EH68" i="14"/>
  <c r="EQ67" i="14"/>
  <c r="EP67" i="14"/>
  <c r="EO67" i="14"/>
  <c r="EN67" i="14"/>
  <c r="EM67" i="14"/>
  <c r="EL67" i="14"/>
  <c r="EK67" i="14"/>
  <c r="EJ67" i="14"/>
  <c r="EI67" i="14"/>
  <c r="EH67" i="14"/>
  <c r="EQ66" i="14"/>
  <c r="EP66" i="14"/>
  <c r="EO66" i="14"/>
  <c r="EN66" i="14"/>
  <c r="EM66" i="14"/>
  <c r="EL66" i="14"/>
  <c r="EK66" i="14"/>
  <c r="EJ66" i="14"/>
  <c r="EI66" i="14"/>
  <c r="EH66" i="14"/>
  <c r="EQ61" i="14"/>
  <c r="EP61" i="14"/>
  <c r="EO61" i="14"/>
  <c r="EN61" i="14"/>
  <c r="EM61" i="14"/>
  <c r="EL61" i="14"/>
  <c r="EK61" i="14"/>
  <c r="EJ61" i="14"/>
  <c r="EI61" i="14"/>
  <c r="EH61" i="14"/>
  <c r="EQ60" i="14"/>
  <c r="EP60" i="14"/>
  <c r="EO60" i="14"/>
  <c r="EN60" i="14"/>
  <c r="EM60" i="14"/>
  <c r="EL60" i="14"/>
  <c r="EK60" i="14"/>
  <c r="EJ60" i="14"/>
  <c r="EI60" i="14"/>
  <c r="EH60" i="14"/>
  <c r="EQ59" i="14"/>
  <c r="EP59" i="14"/>
  <c r="EO59" i="14"/>
  <c r="EN59" i="14"/>
  <c r="EM59" i="14"/>
  <c r="EL59" i="14"/>
  <c r="EK59" i="14"/>
  <c r="EJ59" i="14"/>
  <c r="EI59" i="14"/>
  <c r="EH59" i="14"/>
  <c r="EQ58" i="14"/>
  <c r="EP58" i="14"/>
  <c r="EO58" i="14"/>
  <c r="EN58" i="14"/>
  <c r="EM58" i="14"/>
  <c r="EL58" i="14"/>
  <c r="EK58" i="14"/>
  <c r="EJ58" i="14"/>
  <c r="EI58" i="14"/>
  <c r="EH58" i="14"/>
  <c r="EQ57" i="14"/>
  <c r="EP57" i="14"/>
  <c r="EO57" i="14"/>
  <c r="EN57" i="14"/>
  <c r="EM57" i="14"/>
  <c r="EL57" i="14"/>
  <c r="EK57" i="14"/>
  <c r="EJ57" i="14"/>
  <c r="EI57" i="14"/>
  <c r="EH57" i="14"/>
  <c r="EQ56" i="14"/>
  <c r="EP56" i="14"/>
  <c r="EO56" i="14"/>
  <c r="EN56" i="14"/>
  <c r="EM56" i="14"/>
  <c r="EL56" i="14"/>
  <c r="EK56" i="14"/>
  <c r="EJ56" i="14"/>
  <c r="EI56" i="14"/>
  <c r="EH56" i="14"/>
  <c r="EQ55" i="14"/>
  <c r="EP55" i="14"/>
  <c r="EO55" i="14"/>
  <c r="EN55" i="14"/>
  <c r="EM55" i="14"/>
  <c r="EL55" i="14"/>
  <c r="EK55" i="14"/>
  <c r="EJ55" i="14"/>
  <c r="EI55" i="14"/>
  <c r="EH55" i="14"/>
  <c r="EQ54" i="14"/>
  <c r="EP54" i="14"/>
  <c r="EO54" i="14"/>
  <c r="EN54" i="14"/>
  <c r="EM54" i="14"/>
  <c r="EL54" i="14"/>
  <c r="EK54" i="14"/>
  <c r="EJ54" i="14"/>
  <c r="EI54" i="14"/>
  <c r="EH54" i="14"/>
  <c r="EQ53" i="14"/>
  <c r="EP53" i="14"/>
  <c r="EO53" i="14"/>
  <c r="EN53" i="14"/>
  <c r="EM53" i="14"/>
  <c r="EL53" i="14"/>
  <c r="EK53" i="14"/>
  <c r="EJ53" i="14"/>
  <c r="EI53" i="14"/>
  <c r="EH53" i="14"/>
  <c r="EQ52" i="14"/>
  <c r="EP52" i="14"/>
  <c r="EO52" i="14"/>
  <c r="EN52" i="14"/>
  <c r="EM52" i="14"/>
  <c r="EL52" i="14"/>
  <c r="EK52" i="14"/>
  <c r="EJ52" i="14"/>
  <c r="EI52" i="14"/>
  <c r="EH52" i="14"/>
  <c r="EQ51" i="14"/>
  <c r="EP51" i="14"/>
  <c r="EO51" i="14"/>
  <c r="EN51" i="14"/>
  <c r="EM51" i="14"/>
  <c r="EL51" i="14"/>
  <c r="EK51" i="14"/>
  <c r="EJ51" i="14"/>
  <c r="EI51" i="14"/>
  <c r="EH51" i="14"/>
  <c r="EQ50" i="14"/>
  <c r="EP50" i="14"/>
  <c r="EO50" i="14"/>
  <c r="EN50" i="14"/>
  <c r="EM50" i="14"/>
  <c r="EL50" i="14"/>
  <c r="EK50" i="14"/>
  <c r="EJ50" i="14"/>
  <c r="EI50" i="14"/>
  <c r="EH50" i="14"/>
  <c r="DU77" i="14"/>
  <c r="DT77" i="14"/>
  <c r="DS77" i="14"/>
  <c r="DR77" i="14"/>
  <c r="DQ77" i="14"/>
  <c r="DP77" i="14"/>
  <c r="DO77" i="14"/>
  <c r="DN77" i="14"/>
  <c r="DM77" i="14"/>
  <c r="DL77" i="14"/>
  <c r="DU76" i="14"/>
  <c r="DT76" i="14"/>
  <c r="DS76" i="14"/>
  <c r="DR76" i="14"/>
  <c r="DQ76" i="14"/>
  <c r="DP76" i="14"/>
  <c r="DO76" i="14"/>
  <c r="DN76" i="14"/>
  <c r="DM76" i="14"/>
  <c r="DL76" i="14"/>
  <c r="DU75" i="14"/>
  <c r="DT75" i="14"/>
  <c r="DS75" i="14"/>
  <c r="DR75" i="14"/>
  <c r="DQ75" i="14"/>
  <c r="DP75" i="14"/>
  <c r="DO75" i="14"/>
  <c r="DN75" i="14"/>
  <c r="DM75" i="14"/>
  <c r="DL75" i="14"/>
  <c r="DU74" i="14"/>
  <c r="DT74" i="14"/>
  <c r="DS74" i="14"/>
  <c r="DR74" i="14"/>
  <c r="DQ74" i="14"/>
  <c r="DP74" i="14"/>
  <c r="DO74" i="14"/>
  <c r="DN74" i="14"/>
  <c r="DM74" i="14"/>
  <c r="DL74" i="14"/>
  <c r="DU73" i="14"/>
  <c r="DT73" i="14"/>
  <c r="DS73" i="14"/>
  <c r="DR73" i="14"/>
  <c r="DQ73" i="14"/>
  <c r="DP73" i="14"/>
  <c r="DO73" i="14"/>
  <c r="DN73" i="14"/>
  <c r="DM73" i="14"/>
  <c r="DL73" i="14"/>
  <c r="DU72" i="14"/>
  <c r="DT72" i="14"/>
  <c r="DS72" i="14"/>
  <c r="DR72" i="14"/>
  <c r="DQ72" i="14"/>
  <c r="DP72" i="14"/>
  <c r="DO72" i="14"/>
  <c r="DN72" i="14"/>
  <c r="DM72" i="14"/>
  <c r="DL72" i="14"/>
  <c r="DU71" i="14"/>
  <c r="DT71" i="14"/>
  <c r="DS71" i="14"/>
  <c r="DR71" i="14"/>
  <c r="DQ71" i="14"/>
  <c r="DP71" i="14"/>
  <c r="DO71" i="14"/>
  <c r="DN71" i="14"/>
  <c r="DM71" i="14"/>
  <c r="DL71" i="14"/>
  <c r="DU70" i="14"/>
  <c r="DT70" i="14"/>
  <c r="DS70" i="14"/>
  <c r="DR70" i="14"/>
  <c r="DQ70" i="14"/>
  <c r="DP70" i="14"/>
  <c r="DO70" i="14"/>
  <c r="DN70" i="14"/>
  <c r="DM70" i="14"/>
  <c r="DL70" i="14"/>
  <c r="DU69" i="14"/>
  <c r="DT69" i="14"/>
  <c r="DS69" i="14"/>
  <c r="DR69" i="14"/>
  <c r="DQ69" i="14"/>
  <c r="DP69" i="14"/>
  <c r="DO69" i="14"/>
  <c r="DN69" i="14"/>
  <c r="DM69" i="14"/>
  <c r="DL69" i="14"/>
  <c r="DU68" i="14"/>
  <c r="DT68" i="14"/>
  <c r="DS68" i="14"/>
  <c r="DR68" i="14"/>
  <c r="DQ68" i="14"/>
  <c r="DP68" i="14"/>
  <c r="DO68" i="14"/>
  <c r="DN68" i="14"/>
  <c r="DM68" i="14"/>
  <c r="DL68" i="14"/>
  <c r="DU67" i="14"/>
  <c r="DT67" i="14"/>
  <c r="DS67" i="14"/>
  <c r="DR67" i="14"/>
  <c r="DQ67" i="14"/>
  <c r="DP67" i="14"/>
  <c r="DO67" i="14"/>
  <c r="DN67" i="14"/>
  <c r="DM67" i="14"/>
  <c r="DL67" i="14"/>
  <c r="DU66" i="14"/>
  <c r="DT66" i="14"/>
  <c r="DS66" i="14"/>
  <c r="DR66" i="14"/>
  <c r="DQ66" i="14"/>
  <c r="DP66" i="14"/>
  <c r="DO66" i="14"/>
  <c r="DN66" i="14"/>
  <c r="DM66" i="14"/>
  <c r="DL66" i="14"/>
  <c r="DU61" i="14"/>
  <c r="DT61" i="14"/>
  <c r="DS61" i="14"/>
  <c r="DR61" i="14"/>
  <c r="DQ61" i="14"/>
  <c r="DP61" i="14"/>
  <c r="DO61" i="14"/>
  <c r="DN61" i="14"/>
  <c r="DM61" i="14"/>
  <c r="DL61" i="14"/>
  <c r="DU60" i="14"/>
  <c r="DT60" i="14"/>
  <c r="DS60" i="14"/>
  <c r="DR60" i="14"/>
  <c r="DQ60" i="14"/>
  <c r="DP60" i="14"/>
  <c r="DO60" i="14"/>
  <c r="DN60" i="14"/>
  <c r="DM60" i="14"/>
  <c r="DL60" i="14"/>
  <c r="DU59" i="14"/>
  <c r="DT59" i="14"/>
  <c r="DS59" i="14"/>
  <c r="DR59" i="14"/>
  <c r="DQ59" i="14"/>
  <c r="DP59" i="14"/>
  <c r="DO59" i="14"/>
  <c r="DN59" i="14"/>
  <c r="DM59" i="14"/>
  <c r="DL59" i="14"/>
  <c r="DU58" i="14"/>
  <c r="DT58" i="14"/>
  <c r="DS58" i="14"/>
  <c r="DR58" i="14"/>
  <c r="DQ58" i="14"/>
  <c r="DP58" i="14"/>
  <c r="DO58" i="14"/>
  <c r="DN58" i="14"/>
  <c r="DM58" i="14"/>
  <c r="DL58" i="14"/>
  <c r="DU57" i="14"/>
  <c r="DT57" i="14"/>
  <c r="DS57" i="14"/>
  <c r="DR57" i="14"/>
  <c r="DQ57" i="14"/>
  <c r="DP57" i="14"/>
  <c r="DO57" i="14"/>
  <c r="DN57" i="14"/>
  <c r="DM57" i="14"/>
  <c r="DL57" i="14"/>
  <c r="DU56" i="14"/>
  <c r="DT56" i="14"/>
  <c r="DS56" i="14"/>
  <c r="DR56" i="14"/>
  <c r="DQ56" i="14"/>
  <c r="DP56" i="14"/>
  <c r="DO56" i="14"/>
  <c r="DN56" i="14"/>
  <c r="DM56" i="14"/>
  <c r="DL56" i="14"/>
  <c r="DU55" i="14"/>
  <c r="DT55" i="14"/>
  <c r="DS55" i="14"/>
  <c r="DR55" i="14"/>
  <c r="DQ55" i="14"/>
  <c r="DP55" i="14"/>
  <c r="DO55" i="14"/>
  <c r="DN55" i="14"/>
  <c r="DM55" i="14"/>
  <c r="DL55" i="14"/>
  <c r="DU54" i="14"/>
  <c r="DT54" i="14"/>
  <c r="DS54" i="14"/>
  <c r="DR54" i="14"/>
  <c r="DQ54" i="14"/>
  <c r="DP54" i="14"/>
  <c r="DO54" i="14"/>
  <c r="DN54" i="14"/>
  <c r="DM54" i="14"/>
  <c r="DL54" i="14"/>
  <c r="DU53" i="14"/>
  <c r="DT53" i="14"/>
  <c r="DS53" i="14"/>
  <c r="DR53" i="14"/>
  <c r="DQ53" i="14"/>
  <c r="DP53" i="14"/>
  <c r="DO53" i="14"/>
  <c r="DN53" i="14"/>
  <c r="DM53" i="14"/>
  <c r="DL53" i="14"/>
  <c r="DU52" i="14"/>
  <c r="DT52" i="14"/>
  <c r="DS52" i="14"/>
  <c r="DR52" i="14"/>
  <c r="DQ52" i="14"/>
  <c r="DP52" i="14"/>
  <c r="DO52" i="14"/>
  <c r="DN52" i="14"/>
  <c r="DM52" i="14"/>
  <c r="DL52" i="14"/>
  <c r="DU51" i="14"/>
  <c r="DT51" i="14"/>
  <c r="DS51" i="14"/>
  <c r="DR51" i="14"/>
  <c r="DQ51" i="14"/>
  <c r="DP51" i="14"/>
  <c r="DO51" i="14"/>
  <c r="DN51" i="14"/>
  <c r="DM51" i="14"/>
  <c r="DL51" i="14"/>
  <c r="DU50" i="14"/>
  <c r="DT50" i="14"/>
  <c r="DS50" i="14"/>
  <c r="DR50" i="14"/>
  <c r="DQ50" i="14"/>
  <c r="DP50" i="14"/>
  <c r="DO50" i="14"/>
  <c r="DN50" i="14"/>
  <c r="DM50" i="14"/>
  <c r="DL50" i="14"/>
  <c r="CY77" i="14"/>
  <c r="CX77" i="14"/>
  <c r="CW77" i="14"/>
  <c r="CV77" i="14"/>
  <c r="CU77" i="14"/>
  <c r="CT77" i="14"/>
  <c r="CS77" i="14"/>
  <c r="CR77" i="14"/>
  <c r="CQ77" i="14"/>
  <c r="CP77" i="14"/>
  <c r="CY76" i="14"/>
  <c r="CX76" i="14"/>
  <c r="CW76" i="14"/>
  <c r="CV76" i="14"/>
  <c r="CU76" i="14"/>
  <c r="CT76" i="14"/>
  <c r="CS76" i="14"/>
  <c r="CR76" i="14"/>
  <c r="CQ76" i="14"/>
  <c r="CP76" i="14"/>
  <c r="CY75" i="14"/>
  <c r="CX75" i="14"/>
  <c r="CW75" i="14"/>
  <c r="CV75" i="14"/>
  <c r="CU75" i="14"/>
  <c r="CT75" i="14"/>
  <c r="CS75" i="14"/>
  <c r="CR75" i="14"/>
  <c r="CQ75" i="14"/>
  <c r="CP75" i="14"/>
  <c r="CY74" i="14"/>
  <c r="CX74" i="14"/>
  <c r="CW74" i="14"/>
  <c r="CV74" i="14"/>
  <c r="CU74" i="14"/>
  <c r="CT74" i="14"/>
  <c r="CS74" i="14"/>
  <c r="CR74" i="14"/>
  <c r="CQ74" i="14"/>
  <c r="CP74" i="14"/>
  <c r="CY73" i="14"/>
  <c r="CX73" i="14"/>
  <c r="CW73" i="14"/>
  <c r="CV73" i="14"/>
  <c r="CU73" i="14"/>
  <c r="CT73" i="14"/>
  <c r="CS73" i="14"/>
  <c r="CR73" i="14"/>
  <c r="CQ73" i="14"/>
  <c r="CP73" i="14"/>
  <c r="CY72" i="14"/>
  <c r="CX72" i="14"/>
  <c r="CW72" i="14"/>
  <c r="CV72" i="14"/>
  <c r="CU72" i="14"/>
  <c r="CT72" i="14"/>
  <c r="CS72" i="14"/>
  <c r="CR72" i="14"/>
  <c r="CQ72" i="14"/>
  <c r="CP72" i="14"/>
  <c r="CY71" i="14"/>
  <c r="CX71" i="14"/>
  <c r="CW71" i="14"/>
  <c r="CV71" i="14"/>
  <c r="CU71" i="14"/>
  <c r="CT71" i="14"/>
  <c r="CS71" i="14"/>
  <c r="CR71" i="14"/>
  <c r="CQ71" i="14"/>
  <c r="CP71" i="14"/>
  <c r="CY70" i="14"/>
  <c r="CX70" i="14"/>
  <c r="CW70" i="14"/>
  <c r="CV70" i="14"/>
  <c r="CU70" i="14"/>
  <c r="CT70" i="14"/>
  <c r="CS70" i="14"/>
  <c r="CR70" i="14"/>
  <c r="CQ70" i="14"/>
  <c r="CP70" i="14"/>
  <c r="CY69" i="14"/>
  <c r="CX69" i="14"/>
  <c r="CW69" i="14"/>
  <c r="CV69" i="14"/>
  <c r="CU69" i="14"/>
  <c r="CT69" i="14"/>
  <c r="CS69" i="14"/>
  <c r="CR69" i="14"/>
  <c r="CQ69" i="14"/>
  <c r="CP69" i="14"/>
  <c r="CY68" i="14"/>
  <c r="CX68" i="14"/>
  <c r="CW68" i="14"/>
  <c r="CV68" i="14"/>
  <c r="CU68" i="14"/>
  <c r="CT68" i="14"/>
  <c r="CS68" i="14"/>
  <c r="CR68" i="14"/>
  <c r="CQ68" i="14"/>
  <c r="CP68" i="14"/>
  <c r="CY67" i="14"/>
  <c r="CX67" i="14"/>
  <c r="CW67" i="14"/>
  <c r="CV67" i="14"/>
  <c r="CU67" i="14"/>
  <c r="CT67" i="14"/>
  <c r="CS67" i="14"/>
  <c r="CR67" i="14"/>
  <c r="CQ67" i="14"/>
  <c r="CP67" i="14"/>
  <c r="CY66" i="14"/>
  <c r="CX66" i="14"/>
  <c r="CW66" i="14"/>
  <c r="CV66" i="14"/>
  <c r="CU66" i="14"/>
  <c r="CT66" i="14"/>
  <c r="CS66" i="14"/>
  <c r="CR66" i="14"/>
  <c r="CQ66" i="14"/>
  <c r="CP66" i="14"/>
  <c r="CY61" i="14"/>
  <c r="CX61" i="14"/>
  <c r="CW61" i="14"/>
  <c r="CV61" i="14"/>
  <c r="CU61" i="14"/>
  <c r="CT61" i="14"/>
  <c r="CS61" i="14"/>
  <c r="CR61" i="14"/>
  <c r="CQ61" i="14"/>
  <c r="CP61" i="14"/>
  <c r="CY60" i="14"/>
  <c r="CX60" i="14"/>
  <c r="CW60" i="14"/>
  <c r="CV60" i="14"/>
  <c r="CU60" i="14"/>
  <c r="CT60" i="14"/>
  <c r="CS60" i="14"/>
  <c r="CR60" i="14"/>
  <c r="CQ60" i="14"/>
  <c r="CP60" i="14"/>
  <c r="CY59" i="14"/>
  <c r="CX59" i="14"/>
  <c r="CW59" i="14"/>
  <c r="CV59" i="14"/>
  <c r="CU59" i="14"/>
  <c r="CT59" i="14"/>
  <c r="CS59" i="14"/>
  <c r="CR59" i="14"/>
  <c r="CQ59" i="14"/>
  <c r="CP59" i="14"/>
  <c r="CY58" i="14"/>
  <c r="CX58" i="14"/>
  <c r="CW58" i="14"/>
  <c r="CV58" i="14"/>
  <c r="CU58" i="14"/>
  <c r="CT58" i="14"/>
  <c r="CS58" i="14"/>
  <c r="CR58" i="14"/>
  <c r="CQ58" i="14"/>
  <c r="CP58" i="14"/>
  <c r="CY57" i="14"/>
  <c r="CX57" i="14"/>
  <c r="CW57" i="14"/>
  <c r="CV57" i="14"/>
  <c r="CU57" i="14"/>
  <c r="CT57" i="14"/>
  <c r="CS57" i="14"/>
  <c r="CR57" i="14"/>
  <c r="CQ57" i="14"/>
  <c r="CP57" i="14"/>
  <c r="CY56" i="14"/>
  <c r="CX56" i="14"/>
  <c r="CW56" i="14"/>
  <c r="CV56" i="14"/>
  <c r="CU56" i="14"/>
  <c r="CT56" i="14"/>
  <c r="CS56" i="14"/>
  <c r="CR56" i="14"/>
  <c r="CQ56" i="14"/>
  <c r="CP56" i="14"/>
  <c r="CY55" i="14"/>
  <c r="CX55" i="14"/>
  <c r="CW55" i="14"/>
  <c r="CV55" i="14"/>
  <c r="CU55" i="14"/>
  <c r="CT55" i="14"/>
  <c r="CS55" i="14"/>
  <c r="CR55" i="14"/>
  <c r="CQ55" i="14"/>
  <c r="CP55" i="14"/>
  <c r="CY54" i="14"/>
  <c r="CX54" i="14"/>
  <c r="CW54" i="14"/>
  <c r="CV54" i="14"/>
  <c r="CU54" i="14"/>
  <c r="CT54" i="14"/>
  <c r="CS54" i="14"/>
  <c r="CR54" i="14"/>
  <c r="CQ54" i="14"/>
  <c r="CP54" i="14"/>
  <c r="CY53" i="14"/>
  <c r="CX53" i="14"/>
  <c r="CW53" i="14"/>
  <c r="CV53" i="14"/>
  <c r="CU53" i="14"/>
  <c r="CT53" i="14"/>
  <c r="CS53" i="14"/>
  <c r="CR53" i="14"/>
  <c r="CQ53" i="14"/>
  <c r="CP53" i="14"/>
  <c r="CY52" i="14"/>
  <c r="CX52" i="14"/>
  <c r="CW52" i="14"/>
  <c r="CV52" i="14"/>
  <c r="CU52" i="14"/>
  <c r="CT52" i="14"/>
  <c r="CS52" i="14"/>
  <c r="CR52" i="14"/>
  <c r="CQ52" i="14"/>
  <c r="CP52" i="14"/>
  <c r="CY51" i="14"/>
  <c r="CX51" i="14"/>
  <c r="CW51" i="14"/>
  <c r="CV51" i="14"/>
  <c r="CU51" i="14"/>
  <c r="CT51" i="14"/>
  <c r="CS51" i="14"/>
  <c r="CR51" i="14"/>
  <c r="CQ51" i="14"/>
  <c r="CP51" i="14"/>
  <c r="CY50" i="14"/>
  <c r="CX50" i="14"/>
  <c r="CW50" i="14"/>
  <c r="CV50" i="14"/>
  <c r="CU50" i="14"/>
  <c r="CT50" i="14"/>
  <c r="CS50" i="14"/>
  <c r="CR50" i="14"/>
  <c r="CQ50" i="14"/>
  <c r="CP50" i="14"/>
  <c r="CC77" i="14"/>
  <c r="CB77" i="14"/>
  <c r="CA77" i="14"/>
  <c r="BZ77" i="14"/>
  <c r="BY77" i="14"/>
  <c r="BX77" i="14"/>
  <c r="BW77" i="14"/>
  <c r="BV77" i="14"/>
  <c r="BU77" i="14"/>
  <c r="BT77" i="14"/>
  <c r="CC76" i="14"/>
  <c r="CB76" i="14"/>
  <c r="CA76" i="14"/>
  <c r="BZ76" i="14"/>
  <c r="BY76" i="14"/>
  <c r="BX76" i="14"/>
  <c r="BW76" i="14"/>
  <c r="BV76" i="14"/>
  <c r="BU76" i="14"/>
  <c r="BT76" i="14"/>
  <c r="CC75" i="14"/>
  <c r="CB75" i="14"/>
  <c r="CA75" i="14"/>
  <c r="BZ75" i="14"/>
  <c r="BY75" i="14"/>
  <c r="BX75" i="14"/>
  <c r="BW75" i="14"/>
  <c r="BV75" i="14"/>
  <c r="BU75" i="14"/>
  <c r="BT75" i="14"/>
  <c r="CC74" i="14"/>
  <c r="CB74" i="14"/>
  <c r="CA74" i="14"/>
  <c r="BZ74" i="14"/>
  <c r="BY74" i="14"/>
  <c r="BX74" i="14"/>
  <c r="BW74" i="14"/>
  <c r="BV74" i="14"/>
  <c r="BU74" i="14"/>
  <c r="BT74" i="14"/>
  <c r="CC73" i="14"/>
  <c r="CB73" i="14"/>
  <c r="CA73" i="14"/>
  <c r="BZ73" i="14"/>
  <c r="BY73" i="14"/>
  <c r="BX73" i="14"/>
  <c r="BW73" i="14"/>
  <c r="BV73" i="14"/>
  <c r="BU73" i="14"/>
  <c r="BT73" i="14"/>
  <c r="CC72" i="14"/>
  <c r="CB72" i="14"/>
  <c r="CA72" i="14"/>
  <c r="BZ72" i="14"/>
  <c r="BY72" i="14"/>
  <c r="BX72" i="14"/>
  <c r="BW72" i="14"/>
  <c r="BV72" i="14"/>
  <c r="BU72" i="14"/>
  <c r="BT72" i="14"/>
  <c r="CC71" i="14"/>
  <c r="CB71" i="14"/>
  <c r="CA71" i="14"/>
  <c r="BZ71" i="14"/>
  <c r="BY71" i="14"/>
  <c r="BX71" i="14"/>
  <c r="BW71" i="14"/>
  <c r="BV71" i="14"/>
  <c r="BU71" i="14"/>
  <c r="BT71" i="14"/>
  <c r="CC70" i="14"/>
  <c r="CB70" i="14"/>
  <c r="CA70" i="14"/>
  <c r="BZ70" i="14"/>
  <c r="BY70" i="14"/>
  <c r="BX70" i="14"/>
  <c r="BW70" i="14"/>
  <c r="BV70" i="14"/>
  <c r="BU70" i="14"/>
  <c r="BT70" i="14"/>
  <c r="CC69" i="14"/>
  <c r="CB69" i="14"/>
  <c r="CA69" i="14"/>
  <c r="BZ69" i="14"/>
  <c r="BY69" i="14"/>
  <c r="BX69" i="14"/>
  <c r="BW69" i="14"/>
  <c r="BV69" i="14"/>
  <c r="BU69" i="14"/>
  <c r="BT69" i="14"/>
  <c r="CC68" i="14"/>
  <c r="CB68" i="14"/>
  <c r="CA68" i="14"/>
  <c r="BZ68" i="14"/>
  <c r="BY68" i="14"/>
  <c r="BX68" i="14"/>
  <c r="BW68" i="14"/>
  <c r="BV68" i="14"/>
  <c r="BU68" i="14"/>
  <c r="BT68" i="14"/>
  <c r="CC67" i="14"/>
  <c r="CB67" i="14"/>
  <c r="CA67" i="14"/>
  <c r="BZ67" i="14"/>
  <c r="BY67" i="14"/>
  <c r="BX67" i="14"/>
  <c r="BW67" i="14"/>
  <c r="BV67" i="14"/>
  <c r="BU67" i="14"/>
  <c r="BT67" i="14"/>
  <c r="CC66" i="14"/>
  <c r="CB66" i="14"/>
  <c r="CA66" i="14"/>
  <c r="BZ66" i="14"/>
  <c r="BY66" i="14"/>
  <c r="BX66" i="14"/>
  <c r="BW66" i="14"/>
  <c r="BV66" i="14"/>
  <c r="BU66" i="14"/>
  <c r="BT66" i="14"/>
  <c r="CC61" i="14"/>
  <c r="CB61" i="14"/>
  <c r="CA61" i="14"/>
  <c r="BZ61" i="14"/>
  <c r="BY61" i="14"/>
  <c r="BX61" i="14"/>
  <c r="BW61" i="14"/>
  <c r="BV61" i="14"/>
  <c r="BU61" i="14"/>
  <c r="BT61" i="14"/>
  <c r="CC60" i="14"/>
  <c r="CB60" i="14"/>
  <c r="CA60" i="14"/>
  <c r="BZ60" i="14"/>
  <c r="BY60" i="14"/>
  <c r="BX60" i="14"/>
  <c r="BW60" i="14"/>
  <c r="BV60" i="14"/>
  <c r="BU60" i="14"/>
  <c r="BT60" i="14"/>
  <c r="CC59" i="14"/>
  <c r="CB59" i="14"/>
  <c r="CA59" i="14"/>
  <c r="BZ59" i="14"/>
  <c r="BY59" i="14"/>
  <c r="BX59" i="14"/>
  <c r="BW59" i="14"/>
  <c r="BV59" i="14"/>
  <c r="BU59" i="14"/>
  <c r="BT59" i="14"/>
  <c r="CC58" i="14"/>
  <c r="CB58" i="14"/>
  <c r="CA58" i="14"/>
  <c r="BZ58" i="14"/>
  <c r="BY58" i="14"/>
  <c r="BX58" i="14"/>
  <c r="BW58" i="14"/>
  <c r="BV58" i="14"/>
  <c r="BU58" i="14"/>
  <c r="BT58" i="14"/>
  <c r="CC57" i="14"/>
  <c r="CB57" i="14"/>
  <c r="CA57" i="14"/>
  <c r="BZ57" i="14"/>
  <c r="BY57" i="14"/>
  <c r="BX57" i="14"/>
  <c r="BW57" i="14"/>
  <c r="BV57" i="14"/>
  <c r="BU57" i="14"/>
  <c r="BT57" i="14"/>
  <c r="CC56" i="14"/>
  <c r="CB56" i="14"/>
  <c r="CA56" i="14"/>
  <c r="BZ56" i="14"/>
  <c r="BY56" i="14"/>
  <c r="BX56" i="14"/>
  <c r="BW56" i="14"/>
  <c r="BV56" i="14"/>
  <c r="BU56" i="14"/>
  <c r="BT56" i="14"/>
  <c r="CC55" i="14"/>
  <c r="CB55" i="14"/>
  <c r="CA55" i="14"/>
  <c r="BZ55" i="14"/>
  <c r="BY55" i="14"/>
  <c r="BX55" i="14"/>
  <c r="BW55" i="14"/>
  <c r="BV55" i="14"/>
  <c r="BU55" i="14"/>
  <c r="BT55" i="14"/>
  <c r="CC54" i="14"/>
  <c r="CB54" i="14"/>
  <c r="CA54" i="14"/>
  <c r="BZ54" i="14"/>
  <c r="BY54" i="14"/>
  <c r="BX54" i="14"/>
  <c r="BW54" i="14"/>
  <c r="BV54" i="14"/>
  <c r="BU54" i="14"/>
  <c r="BT54" i="14"/>
  <c r="CC53" i="14"/>
  <c r="CB53" i="14"/>
  <c r="CA53" i="14"/>
  <c r="BZ53" i="14"/>
  <c r="BY53" i="14"/>
  <c r="BX53" i="14"/>
  <c r="BW53" i="14"/>
  <c r="BV53" i="14"/>
  <c r="BU53" i="14"/>
  <c r="BT53" i="14"/>
  <c r="CC52" i="14"/>
  <c r="CB52" i="14"/>
  <c r="CA52" i="14"/>
  <c r="BZ52" i="14"/>
  <c r="BY52" i="14"/>
  <c r="BX52" i="14"/>
  <c r="BW52" i="14"/>
  <c r="BV52" i="14"/>
  <c r="BU52" i="14"/>
  <c r="BT52" i="14"/>
  <c r="CC51" i="14"/>
  <c r="CB51" i="14"/>
  <c r="CA51" i="14"/>
  <c r="BZ51" i="14"/>
  <c r="BY51" i="14"/>
  <c r="BX51" i="14"/>
  <c r="BW51" i="14"/>
  <c r="BV51" i="14"/>
  <c r="BU51" i="14"/>
  <c r="BT51" i="14"/>
  <c r="CC50" i="14"/>
  <c r="CB50" i="14"/>
  <c r="CA50" i="14"/>
  <c r="BZ50" i="14"/>
  <c r="BY50" i="14"/>
  <c r="BX50" i="14"/>
  <c r="BW50" i="14"/>
  <c r="BV50" i="14"/>
  <c r="BU50" i="14"/>
  <c r="BT50" i="14"/>
  <c r="BG77" i="14"/>
  <c r="BF77" i="14"/>
  <c r="BE77" i="14"/>
  <c r="BD77" i="14"/>
  <c r="BC77" i="14"/>
  <c r="BB77" i="14"/>
  <c r="BA77" i="14"/>
  <c r="AZ77" i="14"/>
  <c r="AY77" i="14"/>
  <c r="AX77" i="14"/>
  <c r="BG76" i="14"/>
  <c r="BF76" i="14"/>
  <c r="BE76" i="14"/>
  <c r="BD76" i="14"/>
  <c r="BC76" i="14"/>
  <c r="BB76" i="14"/>
  <c r="BA76" i="14"/>
  <c r="AZ76" i="14"/>
  <c r="AY76" i="14"/>
  <c r="AX76" i="14"/>
  <c r="BG75" i="14"/>
  <c r="BF75" i="14"/>
  <c r="BE75" i="14"/>
  <c r="BD75" i="14"/>
  <c r="BC75" i="14"/>
  <c r="BB75" i="14"/>
  <c r="BA75" i="14"/>
  <c r="AZ75" i="14"/>
  <c r="AY75" i="14"/>
  <c r="AX75" i="14"/>
  <c r="BG74" i="14"/>
  <c r="BF74" i="14"/>
  <c r="BE74" i="14"/>
  <c r="BD74" i="14"/>
  <c r="BC74" i="14"/>
  <c r="BB74" i="14"/>
  <c r="BA74" i="14"/>
  <c r="AZ74" i="14"/>
  <c r="AY74" i="14"/>
  <c r="AX74" i="14"/>
  <c r="BG73" i="14"/>
  <c r="BF73" i="14"/>
  <c r="BE73" i="14"/>
  <c r="BD73" i="14"/>
  <c r="BC73" i="14"/>
  <c r="BB73" i="14"/>
  <c r="BA73" i="14"/>
  <c r="AZ73" i="14"/>
  <c r="AY73" i="14"/>
  <c r="AX73" i="14"/>
  <c r="BG72" i="14"/>
  <c r="BF72" i="14"/>
  <c r="BE72" i="14"/>
  <c r="BD72" i="14"/>
  <c r="BC72" i="14"/>
  <c r="BB72" i="14"/>
  <c r="BA72" i="14"/>
  <c r="AZ72" i="14"/>
  <c r="AY72" i="14"/>
  <c r="AX72" i="14"/>
  <c r="BG71" i="14"/>
  <c r="BF71" i="14"/>
  <c r="BE71" i="14"/>
  <c r="BD71" i="14"/>
  <c r="BC71" i="14"/>
  <c r="BB71" i="14"/>
  <c r="BA71" i="14"/>
  <c r="AZ71" i="14"/>
  <c r="AY71" i="14"/>
  <c r="AX71" i="14"/>
  <c r="BG70" i="14"/>
  <c r="BF70" i="14"/>
  <c r="BE70" i="14"/>
  <c r="BD70" i="14"/>
  <c r="BC70" i="14"/>
  <c r="BB70" i="14"/>
  <c r="BA70" i="14"/>
  <c r="AZ70" i="14"/>
  <c r="AY70" i="14"/>
  <c r="AX70" i="14"/>
  <c r="BG69" i="14"/>
  <c r="BF69" i="14"/>
  <c r="BE69" i="14"/>
  <c r="BD69" i="14"/>
  <c r="BC69" i="14"/>
  <c r="BB69" i="14"/>
  <c r="BA69" i="14"/>
  <c r="AZ69" i="14"/>
  <c r="AY69" i="14"/>
  <c r="AX69" i="14"/>
  <c r="BG68" i="14"/>
  <c r="BF68" i="14"/>
  <c r="BE68" i="14"/>
  <c r="BD68" i="14"/>
  <c r="BC68" i="14"/>
  <c r="BB68" i="14"/>
  <c r="BA68" i="14"/>
  <c r="AZ68" i="14"/>
  <c r="AY68" i="14"/>
  <c r="AX68" i="14"/>
  <c r="BG67" i="14"/>
  <c r="BF67" i="14"/>
  <c r="BE67" i="14"/>
  <c r="BD67" i="14"/>
  <c r="BC67" i="14"/>
  <c r="BB67" i="14"/>
  <c r="BA67" i="14"/>
  <c r="AZ67" i="14"/>
  <c r="AY67" i="14"/>
  <c r="AX67" i="14"/>
  <c r="BG66" i="14"/>
  <c r="BF66" i="14"/>
  <c r="BE66" i="14"/>
  <c r="BD66" i="14"/>
  <c r="BC66" i="14"/>
  <c r="BB66" i="14"/>
  <c r="BA66" i="14"/>
  <c r="AZ66" i="14"/>
  <c r="AY66" i="14"/>
  <c r="AX66" i="14"/>
  <c r="BG61" i="14"/>
  <c r="BF61" i="14"/>
  <c r="BE61" i="14"/>
  <c r="BD61" i="14"/>
  <c r="BC61" i="14"/>
  <c r="BB61" i="14"/>
  <c r="BA61" i="14"/>
  <c r="AZ61" i="14"/>
  <c r="AY61" i="14"/>
  <c r="AX61" i="14"/>
  <c r="BG60" i="14"/>
  <c r="BF60" i="14"/>
  <c r="BE60" i="14"/>
  <c r="BD60" i="14"/>
  <c r="BC60" i="14"/>
  <c r="BB60" i="14"/>
  <c r="BA60" i="14"/>
  <c r="AZ60" i="14"/>
  <c r="AY60" i="14"/>
  <c r="AX60" i="14"/>
  <c r="BG59" i="14"/>
  <c r="BF59" i="14"/>
  <c r="BE59" i="14"/>
  <c r="BD59" i="14"/>
  <c r="BC59" i="14"/>
  <c r="BB59" i="14"/>
  <c r="BA59" i="14"/>
  <c r="AZ59" i="14"/>
  <c r="AY59" i="14"/>
  <c r="AX59" i="14"/>
  <c r="BG58" i="14"/>
  <c r="BF58" i="14"/>
  <c r="BE58" i="14"/>
  <c r="BD58" i="14"/>
  <c r="BC58" i="14"/>
  <c r="BB58" i="14"/>
  <c r="BA58" i="14"/>
  <c r="AZ58" i="14"/>
  <c r="AY58" i="14"/>
  <c r="AX58" i="14"/>
  <c r="BG57" i="14"/>
  <c r="BF57" i="14"/>
  <c r="BE57" i="14"/>
  <c r="BD57" i="14"/>
  <c r="BC57" i="14"/>
  <c r="BB57" i="14"/>
  <c r="BA57" i="14"/>
  <c r="AZ57" i="14"/>
  <c r="AY57" i="14"/>
  <c r="AX57" i="14"/>
  <c r="BG56" i="14"/>
  <c r="BF56" i="14"/>
  <c r="BE56" i="14"/>
  <c r="BD56" i="14"/>
  <c r="BC56" i="14"/>
  <c r="BB56" i="14"/>
  <c r="BA56" i="14"/>
  <c r="AZ56" i="14"/>
  <c r="AY56" i="14"/>
  <c r="AX56" i="14"/>
  <c r="BG55" i="14"/>
  <c r="BF55" i="14"/>
  <c r="BE55" i="14"/>
  <c r="BD55" i="14"/>
  <c r="BC55" i="14"/>
  <c r="BB55" i="14"/>
  <c r="BA55" i="14"/>
  <c r="AZ55" i="14"/>
  <c r="AY55" i="14"/>
  <c r="AX55" i="14"/>
  <c r="BG54" i="14"/>
  <c r="BF54" i="14"/>
  <c r="BE54" i="14"/>
  <c r="BD54" i="14"/>
  <c r="BC54" i="14"/>
  <c r="BB54" i="14"/>
  <c r="BA54" i="14"/>
  <c r="AZ54" i="14"/>
  <c r="AY54" i="14"/>
  <c r="AX54" i="14"/>
  <c r="BG53" i="14"/>
  <c r="BF53" i="14"/>
  <c r="BE53" i="14"/>
  <c r="BD53" i="14"/>
  <c r="BC53" i="14"/>
  <c r="BB53" i="14"/>
  <c r="BA53" i="14"/>
  <c r="AZ53" i="14"/>
  <c r="AY53" i="14"/>
  <c r="AX53" i="14"/>
  <c r="BG52" i="14"/>
  <c r="BF52" i="14"/>
  <c r="BE52" i="14"/>
  <c r="BD52" i="14"/>
  <c r="BC52" i="14"/>
  <c r="BB52" i="14"/>
  <c r="BA52" i="14"/>
  <c r="AZ52" i="14"/>
  <c r="AY52" i="14"/>
  <c r="AX52" i="14"/>
  <c r="BG51" i="14"/>
  <c r="BF51" i="14"/>
  <c r="BE51" i="14"/>
  <c r="BD51" i="14"/>
  <c r="BC51" i="14"/>
  <c r="BB51" i="14"/>
  <c r="BA51" i="14"/>
  <c r="AZ51" i="14"/>
  <c r="AY51" i="14"/>
  <c r="AX51" i="14"/>
  <c r="BG50" i="14"/>
  <c r="BF50" i="14"/>
  <c r="BE50" i="14"/>
  <c r="BD50" i="14"/>
  <c r="BC50" i="14"/>
  <c r="BB50" i="14"/>
  <c r="BA50" i="14"/>
  <c r="AZ50" i="14"/>
  <c r="AY50" i="14"/>
  <c r="AX50" i="14"/>
  <c r="AK77" i="14"/>
  <c r="AJ77" i="14"/>
  <c r="AI77" i="14"/>
  <c r="AH77" i="14"/>
  <c r="AG77" i="14"/>
  <c r="AF77" i="14"/>
  <c r="AE77" i="14"/>
  <c r="AD77" i="14"/>
  <c r="AC77" i="14"/>
  <c r="AB77" i="14"/>
  <c r="AK76" i="14"/>
  <c r="AJ76" i="14"/>
  <c r="AI76" i="14"/>
  <c r="AH76" i="14"/>
  <c r="AG76" i="14"/>
  <c r="AF76" i="14"/>
  <c r="AE76" i="14"/>
  <c r="AD76" i="14"/>
  <c r="AC76" i="14"/>
  <c r="AB76" i="14"/>
  <c r="AK75" i="14"/>
  <c r="AJ75" i="14"/>
  <c r="AI75" i="14"/>
  <c r="AH75" i="14"/>
  <c r="AG75" i="14"/>
  <c r="AF75" i="14"/>
  <c r="AE75" i="14"/>
  <c r="AD75" i="14"/>
  <c r="AC75" i="14"/>
  <c r="AB75" i="14"/>
  <c r="AK74" i="14"/>
  <c r="AJ74" i="14"/>
  <c r="AI74" i="14"/>
  <c r="AH74" i="14"/>
  <c r="AG74" i="14"/>
  <c r="AF74" i="14"/>
  <c r="AE74" i="14"/>
  <c r="AD74" i="14"/>
  <c r="AC74" i="14"/>
  <c r="AB74" i="14"/>
  <c r="AK73" i="14"/>
  <c r="AJ73" i="14"/>
  <c r="AI73" i="14"/>
  <c r="AH73" i="14"/>
  <c r="AG73" i="14"/>
  <c r="AF73" i="14"/>
  <c r="AE73" i="14"/>
  <c r="AD73" i="14"/>
  <c r="AC73" i="14"/>
  <c r="AB73" i="14"/>
  <c r="AK72" i="14"/>
  <c r="AJ72" i="14"/>
  <c r="AI72" i="14"/>
  <c r="AH72" i="14"/>
  <c r="AG72" i="14"/>
  <c r="AF72" i="14"/>
  <c r="AE72" i="14"/>
  <c r="AD72" i="14"/>
  <c r="AC72" i="14"/>
  <c r="AB72" i="14"/>
  <c r="AK71" i="14"/>
  <c r="AJ71" i="14"/>
  <c r="AI71" i="14"/>
  <c r="AH71" i="14"/>
  <c r="AG71" i="14"/>
  <c r="AF71" i="14"/>
  <c r="AE71" i="14"/>
  <c r="AD71" i="14"/>
  <c r="AC71" i="14"/>
  <c r="AB71" i="14"/>
  <c r="AK70" i="14"/>
  <c r="AJ70" i="14"/>
  <c r="AI70" i="14"/>
  <c r="AH70" i="14"/>
  <c r="AG70" i="14"/>
  <c r="AF70" i="14"/>
  <c r="AE70" i="14"/>
  <c r="AD70" i="14"/>
  <c r="AC70" i="14"/>
  <c r="AB70" i="14"/>
  <c r="AK69" i="14"/>
  <c r="AJ69" i="14"/>
  <c r="AI69" i="14"/>
  <c r="AH69" i="14"/>
  <c r="AG69" i="14"/>
  <c r="AF69" i="14"/>
  <c r="AE69" i="14"/>
  <c r="AD69" i="14"/>
  <c r="AC69" i="14"/>
  <c r="AB69" i="14"/>
  <c r="AK68" i="14"/>
  <c r="AJ68" i="14"/>
  <c r="AI68" i="14"/>
  <c r="AH68" i="14"/>
  <c r="AG68" i="14"/>
  <c r="AF68" i="14"/>
  <c r="AE68" i="14"/>
  <c r="AD68" i="14"/>
  <c r="AC68" i="14"/>
  <c r="AB68" i="14"/>
  <c r="AK67" i="14"/>
  <c r="AJ67" i="14"/>
  <c r="AI67" i="14"/>
  <c r="AH67" i="14"/>
  <c r="AG67" i="14"/>
  <c r="AF67" i="14"/>
  <c r="AE67" i="14"/>
  <c r="AD67" i="14"/>
  <c r="AC67" i="14"/>
  <c r="AB67" i="14"/>
  <c r="AK66" i="14"/>
  <c r="AJ66" i="14"/>
  <c r="AI66" i="14"/>
  <c r="AH66" i="14"/>
  <c r="AG66" i="14"/>
  <c r="AF66" i="14"/>
  <c r="AE66" i="14"/>
  <c r="AD66" i="14"/>
  <c r="AC66" i="14"/>
  <c r="AB66" i="14"/>
  <c r="AK61" i="14"/>
  <c r="AJ61" i="14"/>
  <c r="AI61" i="14"/>
  <c r="AH61" i="14"/>
  <c r="AG61" i="14"/>
  <c r="AF61" i="14"/>
  <c r="AE61" i="14"/>
  <c r="AD61" i="14"/>
  <c r="AC61" i="14"/>
  <c r="AB61" i="14"/>
  <c r="AK60" i="14"/>
  <c r="AJ60" i="14"/>
  <c r="AI60" i="14"/>
  <c r="AH60" i="14"/>
  <c r="AG60" i="14"/>
  <c r="AF60" i="14"/>
  <c r="AE60" i="14"/>
  <c r="AD60" i="14"/>
  <c r="AC60" i="14"/>
  <c r="AB60" i="14"/>
  <c r="AK59" i="14"/>
  <c r="AJ59" i="14"/>
  <c r="AI59" i="14"/>
  <c r="AH59" i="14"/>
  <c r="AG59" i="14"/>
  <c r="AF59" i="14"/>
  <c r="AE59" i="14"/>
  <c r="AD59" i="14"/>
  <c r="AC59" i="14"/>
  <c r="AB59" i="14"/>
  <c r="AK58" i="14"/>
  <c r="AJ58" i="14"/>
  <c r="AI58" i="14"/>
  <c r="AH58" i="14"/>
  <c r="AG58" i="14"/>
  <c r="AF58" i="14"/>
  <c r="AE58" i="14"/>
  <c r="AD58" i="14"/>
  <c r="AC58" i="14"/>
  <c r="AB58" i="14"/>
  <c r="AK57" i="14"/>
  <c r="AJ57" i="14"/>
  <c r="AI57" i="14"/>
  <c r="AH57" i="14"/>
  <c r="AG57" i="14"/>
  <c r="AF57" i="14"/>
  <c r="AE57" i="14"/>
  <c r="AD57" i="14"/>
  <c r="AC57" i="14"/>
  <c r="AB57" i="14"/>
  <c r="AK56" i="14"/>
  <c r="AJ56" i="14"/>
  <c r="AI56" i="14"/>
  <c r="AH56" i="14"/>
  <c r="AG56" i="14"/>
  <c r="AF56" i="14"/>
  <c r="AE56" i="14"/>
  <c r="AD56" i="14"/>
  <c r="AC56" i="14"/>
  <c r="AB56" i="14"/>
  <c r="AK55" i="14"/>
  <c r="AJ55" i="14"/>
  <c r="AI55" i="14"/>
  <c r="AH55" i="14"/>
  <c r="AG55" i="14"/>
  <c r="AF55" i="14"/>
  <c r="AE55" i="14"/>
  <c r="AD55" i="14"/>
  <c r="AC55" i="14"/>
  <c r="AB55" i="14"/>
  <c r="AK54" i="14"/>
  <c r="AJ54" i="14"/>
  <c r="AI54" i="14"/>
  <c r="AH54" i="14"/>
  <c r="AG54" i="14"/>
  <c r="AF54" i="14"/>
  <c r="AE54" i="14"/>
  <c r="AD54" i="14"/>
  <c r="AC54" i="14"/>
  <c r="AB54" i="14"/>
  <c r="AK53" i="14"/>
  <c r="AJ53" i="14"/>
  <c r="AI53" i="14"/>
  <c r="AH53" i="14"/>
  <c r="AG53" i="14"/>
  <c r="AF53" i="14"/>
  <c r="AE53" i="14"/>
  <c r="AD53" i="14"/>
  <c r="AC53" i="14"/>
  <c r="AB53" i="14"/>
  <c r="AK52" i="14"/>
  <c r="AJ52" i="14"/>
  <c r="AI52" i="14"/>
  <c r="AH52" i="14"/>
  <c r="AG52" i="14"/>
  <c r="AF52" i="14"/>
  <c r="AE52" i="14"/>
  <c r="AD52" i="14"/>
  <c r="AC52" i="14"/>
  <c r="AB52" i="14"/>
  <c r="AK51" i="14"/>
  <c r="AJ51" i="14"/>
  <c r="AI51" i="14"/>
  <c r="AH51" i="14"/>
  <c r="AG51" i="14"/>
  <c r="AF51" i="14"/>
  <c r="AE51" i="14"/>
  <c r="AD51" i="14"/>
  <c r="AC51" i="14"/>
  <c r="AB51" i="14"/>
  <c r="AK50" i="14"/>
  <c r="AJ50" i="14"/>
  <c r="AI50" i="14"/>
  <c r="AH50" i="14"/>
  <c r="AG50" i="14"/>
  <c r="AF50" i="14"/>
  <c r="AE50" i="14"/>
  <c r="AD50" i="14"/>
  <c r="AC50" i="14"/>
  <c r="AB50" i="14"/>
  <c r="F67" i="14"/>
  <c r="G67" i="14"/>
  <c r="H67" i="14"/>
  <c r="I67" i="14"/>
  <c r="J67" i="14"/>
  <c r="K67" i="14"/>
  <c r="L67" i="14"/>
  <c r="M67" i="14"/>
  <c r="N67" i="14"/>
  <c r="O67" i="14"/>
  <c r="F68" i="14"/>
  <c r="G68" i="14"/>
  <c r="H68" i="14"/>
  <c r="I68" i="14"/>
  <c r="J68" i="14"/>
  <c r="K68" i="14"/>
  <c r="L68" i="14"/>
  <c r="M68" i="14"/>
  <c r="N68" i="14"/>
  <c r="O68" i="14"/>
  <c r="F69" i="14"/>
  <c r="G69" i="14"/>
  <c r="H69" i="14"/>
  <c r="I69" i="14"/>
  <c r="J69" i="14"/>
  <c r="K69" i="14"/>
  <c r="L69" i="14"/>
  <c r="M69" i="14"/>
  <c r="N69" i="14"/>
  <c r="O69" i="14"/>
  <c r="F70" i="14"/>
  <c r="G70" i="14"/>
  <c r="H70" i="14"/>
  <c r="I70" i="14"/>
  <c r="J70" i="14"/>
  <c r="K70" i="14"/>
  <c r="L70" i="14"/>
  <c r="M70" i="14"/>
  <c r="N70" i="14"/>
  <c r="O70" i="14"/>
  <c r="F71" i="14"/>
  <c r="G71" i="14"/>
  <c r="H71" i="14"/>
  <c r="I71" i="14"/>
  <c r="J71" i="14"/>
  <c r="K71" i="14"/>
  <c r="L71" i="14"/>
  <c r="M71" i="14"/>
  <c r="N71" i="14"/>
  <c r="O71" i="14"/>
  <c r="F72" i="14"/>
  <c r="G72" i="14"/>
  <c r="H72" i="14"/>
  <c r="I72" i="14"/>
  <c r="J72" i="14"/>
  <c r="K72" i="14"/>
  <c r="L72" i="14"/>
  <c r="M72" i="14"/>
  <c r="N72" i="14"/>
  <c r="O72" i="14"/>
  <c r="F73" i="14"/>
  <c r="G73" i="14"/>
  <c r="H73" i="14"/>
  <c r="I73" i="14"/>
  <c r="J73" i="14"/>
  <c r="K73" i="14"/>
  <c r="L73" i="14"/>
  <c r="M73" i="14"/>
  <c r="N73" i="14"/>
  <c r="O73" i="14"/>
  <c r="F74" i="14"/>
  <c r="G74" i="14"/>
  <c r="H74" i="14"/>
  <c r="I74" i="14"/>
  <c r="J74" i="14"/>
  <c r="K74" i="14"/>
  <c r="L74" i="14"/>
  <c r="M74" i="14"/>
  <c r="N74" i="14"/>
  <c r="O74" i="14"/>
  <c r="F75" i="14"/>
  <c r="G75" i="14"/>
  <c r="H75" i="14"/>
  <c r="I75" i="14"/>
  <c r="J75" i="14"/>
  <c r="K75" i="14"/>
  <c r="L75" i="14"/>
  <c r="M75" i="14"/>
  <c r="N75" i="14"/>
  <c r="O75" i="14"/>
  <c r="F76" i="14"/>
  <c r="G76" i="14"/>
  <c r="H76" i="14"/>
  <c r="I76" i="14"/>
  <c r="J76" i="14"/>
  <c r="K76" i="14"/>
  <c r="L76" i="14"/>
  <c r="M76" i="14"/>
  <c r="N76" i="14"/>
  <c r="O76" i="14"/>
  <c r="F77" i="14"/>
  <c r="G77" i="14"/>
  <c r="H77" i="14"/>
  <c r="I77" i="14"/>
  <c r="J77" i="14"/>
  <c r="K77" i="14"/>
  <c r="L77" i="14"/>
  <c r="M77" i="14"/>
  <c r="N77" i="14"/>
  <c r="O77" i="14"/>
  <c r="O66" i="14"/>
  <c r="N66" i="14"/>
  <c r="M66" i="14"/>
  <c r="L66" i="14"/>
  <c r="K66" i="14"/>
  <c r="J66" i="14"/>
  <c r="I66" i="14"/>
  <c r="H66" i="14"/>
  <c r="G66" i="14"/>
  <c r="F66" i="14"/>
  <c r="H51" i="14"/>
  <c r="I51" i="14"/>
  <c r="J51" i="14"/>
  <c r="K51" i="14"/>
  <c r="L51" i="14"/>
  <c r="M51" i="14"/>
  <c r="N51" i="14"/>
  <c r="O51" i="14"/>
  <c r="H52" i="14"/>
  <c r="I52" i="14"/>
  <c r="J52" i="14"/>
  <c r="K52" i="14"/>
  <c r="L52" i="14"/>
  <c r="M52" i="14"/>
  <c r="N52" i="14"/>
  <c r="O52" i="14"/>
  <c r="H53" i="14"/>
  <c r="I53" i="14"/>
  <c r="J53" i="14"/>
  <c r="K53" i="14"/>
  <c r="L53" i="14"/>
  <c r="M53" i="14"/>
  <c r="N53" i="14"/>
  <c r="O53" i="14"/>
  <c r="H54" i="14"/>
  <c r="I54" i="14"/>
  <c r="J54" i="14"/>
  <c r="K54" i="14"/>
  <c r="L54" i="14"/>
  <c r="M54" i="14"/>
  <c r="N54" i="14"/>
  <c r="O54" i="14"/>
  <c r="H55" i="14"/>
  <c r="I55" i="14"/>
  <c r="J55" i="14"/>
  <c r="K55" i="14"/>
  <c r="L55" i="14"/>
  <c r="M55" i="14"/>
  <c r="N55" i="14"/>
  <c r="O55" i="14"/>
  <c r="H56" i="14"/>
  <c r="I56" i="14"/>
  <c r="J56" i="14"/>
  <c r="K56" i="14"/>
  <c r="L56" i="14"/>
  <c r="M56" i="14"/>
  <c r="N56" i="14"/>
  <c r="O56" i="14"/>
  <c r="H57" i="14"/>
  <c r="I57" i="14"/>
  <c r="J57" i="14"/>
  <c r="K57" i="14"/>
  <c r="L57" i="14"/>
  <c r="M57" i="14"/>
  <c r="N57" i="14"/>
  <c r="O57" i="14"/>
  <c r="H58" i="14"/>
  <c r="I58" i="14"/>
  <c r="J58" i="14"/>
  <c r="K58" i="14"/>
  <c r="L58" i="14"/>
  <c r="M58" i="14"/>
  <c r="N58" i="14"/>
  <c r="O58" i="14"/>
  <c r="H59" i="14"/>
  <c r="I59" i="14"/>
  <c r="J59" i="14"/>
  <c r="K59" i="14"/>
  <c r="L59" i="14"/>
  <c r="M59" i="14"/>
  <c r="N59" i="14"/>
  <c r="O59" i="14"/>
  <c r="H60" i="14"/>
  <c r="I60" i="14"/>
  <c r="J60" i="14"/>
  <c r="K60" i="14"/>
  <c r="L60" i="14"/>
  <c r="M60" i="14"/>
  <c r="N60" i="14"/>
  <c r="O60" i="14"/>
  <c r="H61" i="14"/>
  <c r="I61" i="14"/>
  <c r="J61" i="14"/>
  <c r="K61" i="14"/>
  <c r="L61" i="14"/>
  <c r="M61" i="14"/>
  <c r="N61" i="14"/>
  <c r="O61" i="14"/>
  <c r="O50" i="14"/>
  <c r="N50" i="14"/>
  <c r="M50" i="14"/>
  <c r="H50" i="14"/>
  <c r="I50" i="14"/>
  <c r="J50" i="14"/>
  <c r="K50" i="14"/>
  <c r="L50" i="14"/>
  <c r="G51" i="14"/>
  <c r="G52" i="14"/>
  <c r="G53" i="14"/>
  <c r="G54" i="14"/>
  <c r="G55" i="14"/>
  <c r="G56" i="14"/>
  <c r="G57" i="14"/>
  <c r="G58" i="14"/>
  <c r="G59" i="14"/>
  <c r="G60" i="14"/>
  <c r="G61" i="14"/>
  <c r="G50" i="14"/>
  <c r="F51" i="14"/>
  <c r="F52" i="14"/>
  <c r="F53" i="14"/>
  <c r="F54" i="14"/>
  <c r="F55" i="14"/>
  <c r="F56" i="14"/>
  <c r="F57" i="14"/>
  <c r="F58" i="14"/>
  <c r="F59" i="14"/>
  <c r="F60" i="14"/>
  <c r="F61" i="14"/>
  <c r="F50" i="14"/>
  <c r="BJ66" i="14" l="1"/>
  <c r="CF66" i="14"/>
  <c r="DX66" i="14"/>
  <c r="ET66" i="14"/>
  <c r="FP66" i="14"/>
  <c r="DB66" i="14"/>
  <c r="Y95" i="14"/>
  <c r="AU95" i="14"/>
  <c r="BJ50" i="14"/>
  <c r="CF50" i="14"/>
  <c r="DB50" i="14"/>
  <c r="DX50" i="14"/>
  <c r="ET50" i="14"/>
  <c r="FP50" i="14"/>
  <c r="GL50" i="14"/>
  <c r="FP76" i="14"/>
  <c r="CF75" i="14"/>
  <c r="DX75" i="14"/>
  <c r="DB76" i="14"/>
  <c r="DX73" i="14"/>
  <c r="AN66" i="14"/>
  <c r="FP68" i="14"/>
  <c r="AN50" i="14"/>
  <c r="DB68" i="14"/>
  <c r="AN51" i="14"/>
  <c r="AN59" i="14"/>
  <c r="BJ53" i="14"/>
  <c r="BJ61" i="14"/>
  <c r="CF61" i="14"/>
  <c r="CF53" i="14"/>
  <c r="DB69" i="14"/>
  <c r="DX57" i="14"/>
  <c r="AN67" i="14"/>
  <c r="AN75" i="14"/>
  <c r="CF74" i="14"/>
  <c r="ET57" i="14"/>
  <c r="ET73" i="14"/>
  <c r="FP56" i="14"/>
  <c r="FP61" i="14"/>
  <c r="FP69" i="14"/>
  <c r="AN76" i="14"/>
  <c r="DX54" i="14"/>
  <c r="FP53" i="14"/>
  <c r="AN53" i="14"/>
  <c r="AN56" i="14"/>
  <c r="AN57" i="14"/>
  <c r="AN61" i="14"/>
  <c r="AN69" i="14"/>
  <c r="AN77" i="14"/>
  <c r="BJ55" i="14"/>
  <c r="BJ58" i="14"/>
  <c r="CF51" i="14"/>
  <c r="CF55" i="14"/>
  <c r="CF58" i="14"/>
  <c r="CF59" i="14"/>
  <c r="CF71" i="14"/>
  <c r="DB54" i="14"/>
  <c r="DB70" i="14"/>
  <c r="DX70" i="14"/>
  <c r="ET54" i="14"/>
  <c r="ET74" i="14"/>
  <c r="FP54" i="14"/>
  <c r="FP70" i="14"/>
  <c r="FP73" i="14"/>
  <c r="FP74" i="14"/>
  <c r="DB57" i="14"/>
  <c r="DB77" i="14"/>
  <c r="DX61" i="14"/>
  <c r="FP77" i="14"/>
  <c r="ET53" i="14"/>
  <c r="BJ71" i="14"/>
  <c r="DX51" i="14"/>
  <c r="DX55" i="14"/>
  <c r="DX59" i="14"/>
  <c r="DX71" i="14"/>
  <c r="AN54" i="14"/>
  <c r="AN70" i="14"/>
  <c r="AN73" i="14"/>
  <c r="AN74" i="14"/>
  <c r="BJ51" i="14"/>
  <c r="BJ52" i="14"/>
  <c r="BJ56" i="14"/>
  <c r="BJ59" i="14"/>
  <c r="BJ60" i="14"/>
  <c r="BJ67" i="14"/>
  <c r="BJ72" i="14"/>
  <c r="BJ75" i="14"/>
  <c r="CF52" i="14"/>
  <c r="CF56" i="14"/>
  <c r="CF60" i="14"/>
  <c r="CF67" i="14"/>
  <c r="CF68" i="14"/>
  <c r="CF72" i="14"/>
  <c r="DB71" i="14"/>
  <c r="ET51" i="14"/>
  <c r="ET55" i="14"/>
  <c r="ET58" i="14"/>
  <c r="ET59" i="14"/>
  <c r="ET71" i="14"/>
  <c r="FP55" i="14"/>
  <c r="FP58" i="14"/>
  <c r="FP71" i="14"/>
  <c r="DB73" i="14"/>
  <c r="AN52" i="14"/>
  <c r="DB53" i="14"/>
  <c r="ET69" i="14"/>
  <c r="AN68" i="14"/>
  <c r="BJ70" i="14"/>
  <c r="DB74" i="14"/>
  <c r="DX74" i="14"/>
  <c r="DX58" i="14"/>
  <c r="ET70" i="14"/>
  <c r="CF76" i="14"/>
  <c r="DB51" i="14"/>
  <c r="DB52" i="14"/>
  <c r="DB56" i="14"/>
  <c r="DB59" i="14"/>
  <c r="DB60" i="14"/>
  <c r="DB67" i="14"/>
  <c r="DB72" i="14"/>
  <c r="DB75" i="14"/>
  <c r="DX52" i="14"/>
  <c r="DX56" i="14"/>
  <c r="DX60" i="14"/>
  <c r="DX67" i="14"/>
  <c r="DX68" i="14"/>
  <c r="DX72" i="14"/>
  <c r="FP51" i="14"/>
  <c r="FP59" i="14"/>
  <c r="CF77" i="14"/>
  <c r="DX69" i="14"/>
  <c r="AN60" i="14"/>
  <c r="AN72" i="14"/>
  <c r="BJ74" i="14"/>
  <c r="CF54" i="14"/>
  <c r="DB61" i="14"/>
  <c r="DX53" i="14"/>
  <c r="DX77" i="14"/>
  <c r="ET77" i="14"/>
  <c r="FP57" i="14"/>
  <c r="BJ54" i="14"/>
  <c r="CF70" i="14"/>
  <c r="ET61" i="14"/>
  <c r="DB55" i="14"/>
  <c r="DB58" i="14"/>
  <c r="AN55" i="14"/>
  <c r="AN58" i="14"/>
  <c r="AN71" i="14"/>
  <c r="BJ57" i="14"/>
  <c r="BJ68" i="14"/>
  <c r="BJ69" i="14"/>
  <c r="BJ73" i="14"/>
  <c r="BJ76" i="14"/>
  <c r="BJ77" i="14"/>
  <c r="CF57" i="14"/>
  <c r="CF69" i="14"/>
  <c r="CF73" i="14"/>
  <c r="DX76" i="14"/>
  <c r="ET52" i="14"/>
  <c r="ET56" i="14"/>
  <c r="ET60" i="14"/>
  <c r="ET67" i="14"/>
  <c r="ET68" i="14"/>
  <c r="ET72" i="14"/>
  <c r="ET75" i="14"/>
  <c r="ET76" i="14"/>
  <c r="FP52" i="14"/>
  <c r="FP60" i="14"/>
  <c r="FP67" i="14"/>
  <c r="FP72" i="14"/>
  <c r="FP75" i="14"/>
  <c r="R50" i="14"/>
  <c r="R56" i="14"/>
  <c r="R55" i="14"/>
  <c r="R58" i="14"/>
  <c r="R74" i="14"/>
  <c r="R57" i="14"/>
  <c r="R61" i="14"/>
  <c r="R73" i="14"/>
  <c r="R76" i="14"/>
  <c r="R72" i="14"/>
  <c r="R71" i="14"/>
  <c r="R68" i="14"/>
  <c r="R51" i="14"/>
  <c r="R54" i="14"/>
  <c r="R70" i="14"/>
  <c r="R52" i="14"/>
  <c r="R59" i="14"/>
  <c r="R53" i="14"/>
  <c r="R77" i="14"/>
  <c r="R69" i="14"/>
  <c r="R66" i="14"/>
  <c r="R60" i="14"/>
  <c r="R75" i="14"/>
  <c r="R67" i="14"/>
  <c r="FP78" i="14" l="1"/>
  <c r="ET78" i="14"/>
  <c r="ET62" i="14"/>
  <c r="BJ78" i="14"/>
  <c r="DB78" i="14"/>
  <c r="GK78" i="14"/>
  <c r="CF78" i="14"/>
  <c r="DX78" i="14"/>
  <c r="AN78" i="14"/>
  <c r="BJ62" i="14"/>
  <c r="CF62" i="14"/>
  <c r="DB62" i="14"/>
  <c r="DX62" i="14"/>
  <c r="AN62" i="14"/>
  <c r="GL62" i="14"/>
  <c r="FP62" i="14"/>
  <c r="R62" i="14"/>
  <c r="R78" i="14"/>
  <c r="AZ55" i="2" l="1"/>
  <c r="CD38" i="2"/>
  <c r="BM38" i="2"/>
  <c r="AT38" i="2"/>
  <c r="AB38" i="2"/>
  <c r="AG13" i="1" l="1"/>
  <c r="AF13" i="1"/>
  <c r="S2" i="2"/>
  <c r="L43" i="1" l="1"/>
  <c r="C33" i="1"/>
  <c r="C17" i="1"/>
  <c r="C34" i="1"/>
  <c r="M43" i="1"/>
  <c r="C16" i="1"/>
  <c r="T2" i="2"/>
  <c r="AL43" i="1"/>
  <c r="AD43" i="1"/>
  <c r="F43" i="1"/>
  <c r="G43" i="1"/>
  <c r="H43" i="1"/>
  <c r="I43" i="1"/>
  <c r="J43" i="1"/>
  <c r="AE43" i="1"/>
  <c r="AK43" i="1"/>
  <c r="E43" i="1"/>
  <c r="AJ43" i="1"/>
  <c r="AH43" i="1"/>
  <c r="AG43" i="1"/>
  <c r="AF43" i="1"/>
  <c r="K43" i="1"/>
  <c r="AI43" i="1"/>
  <c r="N18" i="2"/>
  <c r="N16" i="2"/>
  <c r="N13" i="2"/>
  <c r="N17" i="2"/>
  <c r="N15" i="2"/>
  <c r="N14" i="2"/>
  <c r="N12" i="2"/>
  <c r="N11" i="2"/>
  <c r="N10" i="2"/>
  <c r="AB40" i="1"/>
  <c r="AB24" i="1"/>
  <c r="AB16" i="1"/>
  <c r="AB22" i="1"/>
  <c r="AB37" i="1"/>
  <c r="AB20" i="1"/>
  <c r="AB35" i="1"/>
  <c r="AB18" i="1"/>
  <c r="AB33" i="1"/>
  <c r="AB39" i="1"/>
  <c r="AB23" i="1"/>
  <c r="AB38" i="1"/>
  <c r="AB21" i="1"/>
  <c r="AB36" i="1"/>
  <c r="AB34" i="1"/>
  <c r="AB41" i="1"/>
  <c r="AB17" i="1"/>
  <c r="AB19" i="1"/>
  <c r="C38" i="1"/>
  <c r="C22" i="1"/>
  <c r="C18" i="1"/>
  <c r="C40" i="1"/>
  <c r="C24" i="1"/>
  <c r="C37" i="1"/>
  <c r="C21" i="1"/>
  <c r="C20" i="1"/>
  <c r="C35" i="1"/>
  <c r="C41" i="1"/>
  <c r="C23" i="1"/>
  <c r="C36" i="1"/>
  <c r="C19" i="1"/>
  <c r="C39" i="1"/>
  <c r="O11" i="2"/>
  <c r="O16" i="2"/>
  <c r="O15" i="2"/>
  <c r="O18" i="2"/>
  <c r="O10" i="2"/>
  <c r="O14" i="2"/>
  <c r="O13" i="2"/>
  <c r="O17" i="2"/>
  <c r="O12" i="2"/>
  <c r="AG12" i="1"/>
  <c r="Q5" i="2"/>
  <c r="P5" i="2"/>
  <c r="B11" i="2" l="1"/>
  <c r="B19" i="2"/>
  <c r="B15" i="2"/>
  <c r="B17" i="2"/>
  <c r="B12" i="2"/>
  <c r="B10" i="2"/>
  <c r="B13" i="2"/>
  <c r="B14" i="2"/>
  <c r="B18" i="2"/>
  <c r="B16" i="2"/>
  <c r="AZ47" i="2"/>
  <c r="AB30" i="2"/>
  <c r="CD30" i="2"/>
  <c r="BM30" i="2"/>
  <c r="AT30" i="2"/>
  <c r="AT36" i="2"/>
  <c r="BM36" i="2"/>
  <c r="AZ53" i="2"/>
  <c r="AB36" i="2"/>
  <c r="CD36" i="2"/>
  <c r="AZ50" i="2"/>
  <c r="CD33" i="2"/>
  <c r="BM33" i="2"/>
  <c r="AT33" i="2"/>
  <c r="AB33" i="2"/>
  <c r="BM34" i="2"/>
  <c r="AT34" i="2"/>
  <c r="AZ51" i="2"/>
  <c r="AB34" i="2"/>
  <c r="CD34" i="2"/>
  <c r="AT31" i="2"/>
  <c r="AB31" i="2"/>
  <c r="CD31" i="2"/>
  <c r="BM31" i="2"/>
  <c r="AZ48" i="2"/>
  <c r="CD32" i="2"/>
  <c r="AT32" i="2"/>
  <c r="AZ49" i="2"/>
  <c r="AB32" i="2"/>
  <c r="BM32" i="2"/>
  <c r="CD29" i="2"/>
  <c r="AZ46" i="2"/>
  <c r="AB29" i="2"/>
  <c r="BM29" i="2"/>
  <c r="AT29" i="2"/>
  <c r="BM37" i="2"/>
  <c r="AT37" i="2"/>
  <c r="AZ54" i="2"/>
  <c r="AB37" i="2"/>
  <c r="CD37" i="2"/>
  <c r="AZ52" i="2"/>
  <c r="AB35" i="2"/>
  <c r="AT35" i="2"/>
  <c r="CD35" i="2"/>
  <c r="BM35" i="2"/>
  <c r="CD62" i="2"/>
  <c r="AT62" i="2"/>
  <c r="BQ62" i="2"/>
  <c r="AG62" i="2"/>
  <c r="AZ62" i="2"/>
  <c r="BM62" i="2"/>
  <c r="AB62" i="2"/>
  <c r="O62" i="2"/>
  <c r="BM66" i="2"/>
  <c r="AB66" i="2"/>
  <c r="AZ66" i="2"/>
  <c r="O66" i="2"/>
  <c r="CD66" i="2"/>
  <c r="AT66" i="2"/>
  <c r="BQ66" i="2"/>
  <c r="AG66" i="2"/>
  <c r="AZ68" i="2"/>
  <c r="O68" i="2"/>
  <c r="CD68" i="2"/>
  <c r="AT68" i="2"/>
  <c r="AB68" i="2"/>
  <c r="BQ68" i="2"/>
  <c r="BM68" i="2"/>
  <c r="AG68" i="2"/>
  <c r="CD71" i="2"/>
  <c r="AT71" i="2"/>
  <c r="BQ71" i="2"/>
  <c r="AG71" i="2"/>
  <c r="BM71" i="2"/>
  <c r="AB71" i="2"/>
  <c r="AZ71" i="2"/>
  <c r="O71" i="2"/>
  <c r="CD70" i="2"/>
  <c r="AT70" i="2"/>
  <c r="BM70" i="2"/>
  <c r="AB70" i="2"/>
  <c r="BQ70" i="2"/>
  <c r="AG70" i="2"/>
  <c r="AZ70" i="2"/>
  <c r="O70" i="2"/>
  <c r="BM67" i="2"/>
  <c r="AB67" i="2"/>
  <c r="BQ67" i="2"/>
  <c r="AZ67" i="2"/>
  <c r="O67" i="2"/>
  <c r="CD67" i="2"/>
  <c r="AT67" i="2"/>
  <c r="AG67" i="2"/>
  <c r="BQ64" i="2"/>
  <c r="AG64" i="2"/>
  <c r="O64" i="2"/>
  <c r="BM64" i="2"/>
  <c r="AB64" i="2"/>
  <c r="AT64" i="2"/>
  <c r="AZ64" i="2"/>
  <c r="CD64" i="2"/>
  <c r="CD63" i="2"/>
  <c r="AT63" i="2"/>
  <c r="AZ63" i="2"/>
  <c r="BQ63" i="2"/>
  <c r="AG63" i="2"/>
  <c r="AB63" i="2"/>
  <c r="O63" i="2"/>
  <c r="BM63" i="2"/>
  <c r="AZ69" i="2"/>
  <c r="O69" i="2"/>
  <c r="AB69" i="2"/>
  <c r="CD69" i="2"/>
  <c r="AT69" i="2"/>
  <c r="BM69" i="2"/>
  <c r="BQ69" i="2"/>
  <c r="AG69" i="2"/>
  <c r="BQ65" i="2"/>
  <c r="AG65" i="2"/>
  <c r="BM65" i="2"/>
  <c r="AB65" i="2"/>
  <c r="AT65" i="2"/>
  <c r="AZ65" i="2"/>
  <c r="O65" i="2"/>
  <c r="CD65" i="2"/>
  <c r="AT14" i="2"/>
  <c r="AT50" i="2"/>
  <c r="AB50" i="2"/>
  <c r="BQ50" i="2"/>
  <c r="AG50" i="2"/>
  <c r="O50" i="2"/>
  <c r="BM50" i="2"/>
  <c r="CD50" i="2"/>
  <c r="CD14" i="2"/>
  <c r="BM14" i="2"/>
  <c r="AB14" i="2"/>
  <c r="BQ52" i="2"/>
  <c r="BM52" i="2"/>
  <c r="AT16" i="2"/>
  <c r="BM16" i="2"/>
  <c r="AB16" i="2"/>
  <c r="O52" i="2"/>
  <c r="CD16" i="2"/>
  <c r="CD52" i="2"/>
  <c r="AT52" i="2"/>
  <c r="AB52" i="2"/>
  <c r="AG52" i="2"/>
  <c r="CD49" i="2"/>
  <c r="AT49" i="2"/>
  <c r="AB49" i="2"/>
  <c r="AT13" i="2"/>
  <c r="BM49" i="2"/>
  <c r="BQ49" i="2"/>
  <c r="AG49" i="2"/>
  <c r="O49" i="2"/>
  <c r="CD13" i="2"/>
  <c r="BM13" i="2"/>
  <c r="AB13" i="2"/>
  <c r="CD10" i="2"/>
  <c r="BM10" i="2"/>
  <c r="AB10" i="2"/>
  <c r="CD46" i="2"/>
  <c r="AT46" i="2"/>
  <c r="BM46" i="2"/>
  <c r="AB46" i="2"/>
  <c r="AT10" i="2"/>
  <c r="BQ46" i="2"/>
  <c r="AG46" i="2"/>
  <c r="O46" i="2"/>
  <c r="CD54" i="2"/>
  <c r="AT54" i="2"/>
  <c r="AB54" i="2"/>
  <c r="CD18" i="2"/>
  <c r="BM18" i="2"/>
  <c r="AB18" i="2"/>
  <c r="AT18" i="2"/>
  <c r="BQ54" i="2"/>
  <c r="AG54" i="2"/>
  <c r="O54" i="2"/>
  <c r="BM54" i="2"/>
  <c r="BQ48" i="2"/>
  <c r="CD48" i="2"/>
  <c r="AT48" i="2"/>
  <c r="AB48" i="2"/>
  <c r="O48" i="2"/>
  <c r="CD12" i="2"/>
  <c r="AG48" i="2"/>
  <c r="BM12" i="2"/>
  <c r="BM48" i="2"/>
  <c r="AT12" i="2"/>
  <c r="AB12" i="2"/>
  <c r="CD11" i="2"/>
  <c r="BM11" i="2"/>
  <c r="AB11" i="2"/>
  <c r="O47" i="2"/>
  <c r="AG47" i="2"/>
  <c r="AT11" i="2"/>
  <c r="CD47" i="2"/>
  <c r="AT47" i="2"/>
  <c r="AB47" i="2"/>
  <c r="BQ47" i="2"/>
  <c r="BM47" i="2"/>
  <c r="BQ51" i="2"/>
  <c r="AG51" i="2"/>
  <c r="O51" i="2"/>
  <c r="CD15" i="2"/>
  <c r="BM15" i="2"/>
  <c r="BM51" i="2"/>
  <c r="AT15" i="2"/>
  <c r="AB15" i="2"/>
  <c r="AB51" i="2"/>
  <c r="CD51" i="2"/>
  <c r="AT51" i="2"/>
  <c r="BM53" i="2"/>
  <c r="AT17" i="2"/>
  <c r="AT53" i="2"/>
  <c r="O53" i="2"/>
  <c r="CD53" i="2"/>
  <c r="AB53" i="2"/>
  <c r="CD17" i="2"/>
  <c r="BM17" i="2"/>
  <c r="AB17" i="2"/>
  <c r="AG53" i="2"/>
  <c r="BQ53" i="2"/>
  <c r="CD19" i="2"/>
  <c r="BM19" i="2"/>
  <c r="AB19" i="2"/>
  <c r="BQ55" i="2"/>
  <c r="O55" i="2"/>
  <c r="AT19" i="2"/>
  <c r="CD55" i="2"/>
  <c r="AT55" i="2"/>
  <c r="AB55" i="2"/>
  <c r="AG55" i="2"/>
  <c r="BM55" i="2"/>
  <c r="O35" i="2"/>
  <c r="BQ35" i="2"/>
  <c r="AZ35" i="2"/>
  <c r="AG35" i="2"/>
  <c r="AG31" i="2"/>
  <c r="AZ31" i="2"/>
  <c r="O31" i="2"/>
  <c r="BQ31" i="2"/>
  <c r="BQ30" i="2"/>
  <c r="AZ30" i="2"/>
  <c r="AG30" i="2"/>
  <c r="O30" i="2"/>
  <c r="AZ32" i="2"/>
  <c r="AG32" i="2"/>
  <c r="O32" i="2"/>
  <c r="BQ32" i="2"/>
  <c r="AG33" i="2"/>
  <c r="O33" i="2"/>
  <c r="BQ33" i="2"/>
  <c r="AZ33" i="2"/>
  <c r="O29" i="2"/>
  <c r="BQ29" i="2"/>
  <c r="AZ29" i="2"/>
  <c r="AG29" i="2"/>
  <c r="AZ37" i="2"/>
  <c r="BQ37" i="2"/>
  <c r="O37" i="2"/>
  <c r="AG37" i="2"/>
  <c r="AG34" i="2"/>
  <c r="O34" i="2"/>
  <c r="BQ34" i="2"/>
  <c r="AZ34" i="2"/>
  <c r="O36" i="2"/>
  <c r="BQ36" i="2"/>
  <c r="AZ36" i="2"/>
  <c r="AG36" i="2"/>
  <c r="BQ38" i="2"/>
  <c r="AZ38" i="2"/>
  <c r="AG38" i="2"/>
  <c r="O38" i="2"/>
  <c r="AZ13" i="2"/>
  <c r="AG13" i="2"/>
  <c r="BQ13" i="2"/>
  <c r="BQ16" i="2"/>
  <c r="AZ16" i="2"/>
  <c r="AG16" i="2"/>
  <c r="BQ18" i="2"/>
  <c r="AZ18" i="2"/>
  <c r="AG18" i="2"/>
  <c r="AZ12" i="2"/>
  <c r="AG12" i="2"/>
  <c r="BQ12" i="2"/>
  <c r="BQ11" i="2"/>
  <c r="AG11" i="2"/>
  <c r="AZ11" i="2"/>
  <c r="AZ14" i="2"/>
  <c r="AG14" i="2"/>
  <c r="BQ14" i="2"/>
  <c r="AZ10" i="2"/>
  <c r="AG10" i="2"/>
  <c r="BQ10" i="2"/>
  <c r="AG15" i="2"/>
  <c r="BQ15" i="2"/>
  <c r="AZ15" i="2"/>
  <c r="BQ17" i="2"/>
  <c r="AZ17" i="2"/>
  <c r="AG17" i="2"/>
  <c r="BQ19" i="2"/>
  <c r="AG19" i="2"/>
  <c r="AZ19" i="2"/>
  <c r="AF12" i="1"/>
  <c r="AF11" i="1" s="1"/>
  <c r="AF6" i="1"/>
  <c r="AF5" i="1"/>
  <c r="AJ12" i="1" l="1"/>
  <c r="T9" i="2"/>
  <c r="O6" i="2" s="1"/>
  <c r="T8" i="2" l="1"/>
  <c r="P8" i="2"/>
  <c r="V8" i="2"/>
  <c r="X8" i="2"/>
  <c r="Q8" i="2"/>
  <c r="R8" i="2"/>
  <c r="Z8" i="2"/>
  <c r="AA8" i="2"/>
  <c r="U8" i="2"/>
  <c r="W8" i="2"/>
  <c r="Y8" i="2"/>
  <c r="S8" i="2"/>
  <c r="V11" i="2"/>
  <c r="AA11" i="2"/>
  <c r="W11" i="2"/>
  <c r="X11" i="2"/>
  <c r="Z11" i="2"/>
  <c r="U11" i="2"/>
  <c r="Q11" i="2"/>
  <c r="R11" i="2"/>
  <c r="T11" i="2"/>
  <c r="P11" i="2"/>
  <c r="Y11" i="2"/>
  <c r="S11" i="2"/>
  <c r="AC11" i="2" l="1"/>
  <c r="D5" i="1"/>
  <c r="D6" i="1"/>
  <c r="M5" i="1"/>
  <c r="F7" i="1"/>
  <c r="A45" i="6"/>
  <c r="C46" i="6"/>
  <c r="D44" i="6"/>
  <c r="E44" i="6"/>
  <c r="F44" i="6"/>
  <c r="G44" i="6"/>
  <c r="H44" i="6"/>
  <c r="I44" i="6"/>
  <c r="J44" i="6"/>
  <c r="K44" i="6"/>
  <c r="L44" i="6"/>
  <c r="M44" i="6"/>
  <c r="O44" i="6"/>
  <c r="P44" i="6"/>
  <c r="A44" i="6"/>
  <c r="D7" i="4"/>
  <c r="E7" i="4"/>
  <c r="F7" i="4"/>
  <c r="G7" i="4"/>
  <c r="H7" i="4"/>
  <c r="I7" i="4"/>
  <c r="J7" i="4"/>
  <c r="K7" i="4"/>
  <c r="L7" i="4"/>
  <c r="C7" i="4"/>
  <c r="D6" i="4"/>
  <c r="E6" i="4"/>
  <c r="F6" i="4"/>
  <c r="G6" i="4"/>
  <c r="H6" i="4"/>
  <c r="I6" i="4"/>
  <c r="J6" i="4"/>
  <c r="K6" i="4"/>
  <c r="L6" i="4"/>
  <c r="C6" i="4"/>
  <c r="AL6" i="6"/>
  <c r="P41" i="6"/>
  <c r="A1" i="1"/>
  <c r="D7" i="1"/>
  <c r="A3" i="1"/>
  <c r="AC1" i="2" s="1"/>
  <c r="AG29" i="1"/>
  <c r="AG6" i="1"/>
  <c r="AG10" i="1"/>
  <c r="AG5" i="1"/>
  <c r="AG4" i="1"/>
  <c r="AG9" i="1"/>
  <c r="R10" i="2"/>
  <c r="AG8" i="1"/>
  <c r="AG11" i="1"/>
  <c r="AG7" i="1"/>
  <c r="L3" i="6" l="1"/>
  <c r="AN8" i="1"/>
  <c r="AN7" i="1"/>
  <c r="AN10" i="1"/>
  <c r="AN9" i="1"/>
  <c r="AN11" i="1"/>
  <c r="AL11" i="6"/>
  <c r="AE11" i="2"/>
  <c r="L4" i="6"/>
  <c r="AN4" i="1"/>
  <c r="G7" i="1"/>
  <c r="AN6" i="1"/>
  <c r="AN5" i="1"/>
  <c r="J22" i="1" a="1"/>
  <c r="F35" i="1" a="1"/>
  <c r="M33" i="1" a="1"/>
  <c r="I42" i="1" a="1"/>
  <c r="P20" i="1" a="1"/>
  <c r="D41" i="1" a="1"/>
  <c r="D20" i="1" a="1"/>
  <c r="J38" i="1" a="1"/>
  <c r="D39" i="1" a="1"/>
  <c r="J25" i="1" a="1"/>
  <c r="H19" i="1" a="1"/>
  <c r="J23" i="1" a="1"/>
  <c r="D38" i="1" a="1"/>
  <c r="L19" i="1" a="1"/>
  <c r="D16" i="1" a="1"/>
  <c r="I35" i="1" a="1"/>
  <c r="G37" i="1" a="1"/>
  <c r="H33" i="1" a="1"/>
  <c r="E41" i="1" a="1"/>
  <c r="E38" i="1" a="1"/>
  <c r="I38" i="1" a="1"/>
  <c r="G38" i="1" a="1"/>
  <c r="I39" i="1" a="1"/>
  <c r="E42" i="1" a="1"/>
  <c r="K22" i="1" a="1"/>
  <c r="M25" i="1" a="1"/>
  <c r="M36" i="1" a="1"/>
  <c r="M16" i="1" a="1"/>
  <c r="D36" i="1" a="1"/>
  <c r="D25" i="1" a="1"/>
  <c r="I45" i="1"/>
  <c r="P21" i="1" a="1"/>
  <c r="I24" i="1" a="1"/>
  <c r="E40" i="1" a="1"/>
  <c r="K24" i="1" a="1"/>
  <c r="F24" i="1" a="1"/>
  <c r="H21" i="1" a="1"/>
  <c r="F18" i="1" a="1"/>
  <c r="G42" i="1" a="1"/>
  <c r="G16" i="1" a="1"/>
  <c r="F22" i="1" a="1"/>
  <c r="P25" i="1" a="1"/>
  <c r="F40" i="1" a="1"/>
  <c r="D18" i="1" a="1"/>
  <c r="J36" i="1" a="1"/>
  <c r="J35" i="1" a="1"/>
  <c r="M21" i="1" a="1"/>
  <c r="J37" i="1" a="1"/>
  <c r="G35" i="1" a="1"/>
  <c r="D40" i="1" a="1"/>
  <c r="M20" i="1" a="1"/>
  <c r="M38" i="1" a="1"/>
  <c r="E19" i="1" a="1"/>
  <c r="H40" i="1" a="1"/>
  <c r="J16" i="1" a="1"/>
  <c r="G18" i="1" a="1"/>
  <c r="L21" i="1" a="1"/>
  <c r="H39" i="1" a="1"/>
  <c r="I20" i="1" a="1"/>
  <c r="L37" i="1" a="1"/>
  <c r="G24" i="1" a="1"/>
  <c r="H16" i="1" a="1"/>
  <c r="M35" i="1" a="1"/>
  <c r="J41" i="1" a="1"/>
  <c r="H36" i="1" a="1"/>
  <c r="K19" i="1" a="1"/>
  <c r="F42" i="1" a="1"/>
  <c r="I40" i="1" a="1"/>
  <c r="P16" i="1" a="1"/>
  <c r="J39" i="1" a="1"/>
  <c r="H20" i="1" a="1"/>
  <c r="D19" i="1" a="1"/>
  <c r="J20" i="1" a="1"/>
  <c r="G19" i="1" a="1"/>
  <c r="K25" i="1" a="1"/>
  <c r="G21" i="1" a="1"/>
  <c r="I16" i="1" a="1"/>
  <c r="J24" i="1" a="1"/>
  <c r="M40" i="1" a="1"/>
  <c r="L22" i="1" a="1"/>
  <c r="G23" i="1" a="1"/>
  <c r="F23" i="1" a="1"/>
  <c r="I23" i="1" a="1"/>
  <c r="L38" i="1" a="1"/>
  <c r="M24" i="1" a="1"/>
  <c r="E37" i="1" a="1"/>
  <c r="H37" i="1" a="1"/>
  <c r="H25" i="1" a="1"/>
  <c r="J40" i="1" a="1"/>
  <c r="D42" i="1" a="1"/>
  <c r="I36" i="1" a="1"/>
  <c r="M39" i="1" a="1"/>
  <c r="H38" i="1" a="1"/>
  <c r="O44" i="1" a="1"/>
  <c r="D33" i="1" a="1"/>
  <c r="K21" i="1" a="1"/>
  <c r="G40" i="1" a="1"/>
  <c r="F16" i="1" a="1"/>
  <c r="L20" i="1" a="1"/>
  <c r="D23" i="1" a="1"/>
  <c r="H41" i="1" a="1"/>
  <c r="M23" i="1" a="1"/>
  <c r="L42" i="1" a="1"/>
  <c r="H24" i="1" a="1"/>
  <c r="D22" i="1" a="1"/>
  <c r="M19" i="1" a="1"/>
  <c r="P22" i="1" a="1"/>
  <c r="F41" i="1" a="1"/>
  <c r="J18" i="1" a="1"/>
  <c r="D21" i="1" a="1"/>
  <c r="J21" i="1" a="1"/>
  <c r="L24" i="1" a="1"/>
  <c r="L40" i="1" a="1"/>
  <c r="I22" i="1" a="1"/>
  <c r="J33" i="1" a="1"/>
  <c r="I37" i="1" a="1"/>
  <c r="I25" i="1" a="1"/>
  <c r="E18" i="1" a="1"/>
  <c r="E24" i="1" a="1"/>
  <c r="A21" i="1"/>
  <c r="L33" i="1" a="1"/>
  <c r="H23" i="1" a="1"/>
  <c r="E16" i="1" a="1"/>
  <c r="G25" i="1" a="1"/>
  <c r="G20" i="1" a="1"/>
  <c r="J42" i="1" a="1"/>
  <c r="F33" i="1" a="1"/>
  <c r="H22" i="1" a="1"/>
  <c r="E23" i="1" a="1"/>
  <c r="L41" i="1" a="1"/>
  <c r="K20" i="1" a="1"/>
  <c r="L35" i="1" a="1"/>
  <c r="I18" i="1" a="1"/>
  <c r="L18" i="1" a="1"/>
  <c r="F25" i="1" a="1"/>
  <c r="I19" i="1" a="1"/>
  <c r="F37" i="1" a="1"/>
  <c r="E39" i="1" a="1"/>
  <c r="M22" i="1" a="1"/>
  <c r="M41" i="1" a="1"/>
  <c r="L39" i="1" a="1"/>
  <c r="AA14" i="2"/>
  <c r="F36" i="1" a="1"/>
  <c r="G22" i="1" a="1"/>
  <c r="P18" i="1" a="1"/>
  <c r="P23" i="1" a="1"/>
  <c r="E35" i="1" a="1"/>
  <c r="F39" i="1" a="1"/>
  <c r="L23" i="1" a="1"/>
  <c r="D37" i="1" a="1"/>
  <c r="G39" i="1" a="1"/>
  <c r="M37" i="1" a="1"/>
  <c r="E22" i="1" a="1"/>
  <c r="F38" i="1" a="1"/>
  <c r="D24" i="1" a="1"/>
  <c r="K16" i="1" a="1"/>
  <c r="M18" i="1" a="1"/>
  <c r="K18" i="1" a="1"/>
  <c r="H18" i="1" a="1"/>
  <c r="J19" i="1" a="1"/>
  <c r="F21" i="1" a="1"/>
  <c r="M42" i="1" a="1"/>
  <c r="E25" i="1" a="1"/>
  <c r="P19" i="1" a="1"/>
  <c r="E20" i="1" a="1"/>
  <c r="L16" i="1" a="1"/>
  <c r="L25" i="1" a="1"/>
  <c r="I41" i="1" a="1"/>
  <c r="L36" i="1" a="1"/>
  <c r="F20" i="1" a="1"/>
  <c r="D35" i="1" a="1"/>
  <c r="F19" i="1" a="1"/>
  <c r="K23" i="1" a="1"/>
  <c r="G33" i="1" a="1"/>
  <c r="E33" i="1" a="1"/>
  <c r="H35" i="1" a="1"/>
  <c r="I21" i="1" a="1"/>
  <c r="H42" i="1" a="1"/>
  <c r="E36" i="1" a="1"/>
  <c r="G41" i="1" a="1"/>
  <c r="E21" i="1" a="1"/>
  <c r="P24" i="1" a="1"/>
  <c r="I33" i="1" a="1"/>
  <c r="G36" i="1" a="1"/>
  <c r="P16" i="1" l="1"/>
  <c r="P21" i="1"/>
  <c r="P20" i="1"/>
  <c r="P19" i="1"/>
  <c r="P25" i="1"/>
  <c r="O19" i="6" s="1"/>
  <c r="P24" i="1"/>
  <c r="O18" i="6" s="1"/>
  <c r="P23" i="1"/>
  <c r="P22" i="1"/>
  <c r="P18" i="1"/>
  <c r="F16" i="1"/>
  <c r="J16" i="1"/>
  <c r="D18" i="1"/>
  <c r="H18" i="1"/>
  <c r="L18" i="1"/>
  <c r="F19" i="1"/>
  <c r="J19" i="1"/>
  <c r="D20" i="1"/>
  <c r="H20" i="1"/>
  <c r="L20" i="1"/>
  <c r="F21" i="1"/>
  <c r="J21" i="1"/>
  <c r="D22" i="1"/>
  <c r="H22" i="1"/>
  <c r="L22" i="1"/>
  <c r="F23" i="1"/>
  <c r="J23" i="1"/>
  <c r="D24" i="1"/>
  <c r="D18" i="6" s="1"/>
  <c r="H24" i="1"/>
  <c r="H18" i="6" s="1"/>
  <c r="L24" i="1"/>
  <c r="L18" i="6" s="1"/>
  <c r="F25" i="1"/>
  <c r="F19" i="6" s="1"/>
  <c r="J25" i="1"/>
  <c r="J19" i="6" s="1"/>
  <c r="G16" i="1"/>
  <c r="K16" i="1"/>
  <c r="E18" i="1"/>
  <c r="I18" i="1"/>
  <c r="M18" i="1"/>
  <c r="G19" i="1"/>
  <c r="K19" i="1"/>
  <c r="E20" i="1"/>
  <c r="I20" i="1"/>
  <c r="M20" i="1"/>
  <c r="G21" i="1"/>
  <c r="K21" i="1"/>
  <c r="E22" i="1"/>
  <c r="I22" i="1"/>
  <c r="M22" i="1"/>
  <c r="G23" i="1"/>
  <c r="K23" i="1"/>
  <c r="E24" i="1"/>
  <c r="E18" i="6" s="1"/>
  <c r="I24" i="1"/>
  <c r="I18" i="6" s="1"/>
  <c r="M24" i="1"/>
  <c r="M18" i="6" s="1"/>
  <c r="G25" i="1"/>
  <c r="G19" i="6" s="1"/>
  <c r="K25" i="1"/>
  <c r="K19" i="6" s="1"/>
  <c r="D16" i="1"/>
  <c r="J18" i="1"/>
  <c r="H19" i="1"/>
  <c r="F20" i="1"/>
  <c r="D21" i="1"/>
  <c r="L21" i="1"/>
  <c r="J22" i="1"/>
  <c r="H23" i="1"/>
  <c r="F24" i="1"/>
  <c r="F18" i="6" s="1"/>
  <c r="D25" i="1"/>
  <c r="D19" i="6" s="1"/>
  <c r="L25" i="1"/>
  <c r="L19" i="6" s="1"/>
  <c r="E16" i="1"/>
  <c r="M16" i="1"/>
  <c r="K18" i="1"/>
  <c r="I19" i="1"/>
  <c r="M19" i="1"/>
  <c r="K20" i="1"/>
  <c r="E21" i="1"/>
  <c r="I21" i="1"/>
  <c r="M21" i="1"/>
  <c r="G22" i="1"/>
  <c r="K22" i="1"/>
  <c r="I23" i="1"/>
  <c r="M23" i="1"/>
  <c r="G24" i="1"/>
  <c r="G18" i="6" s="1"/>
  <c r="K24" i="1"/>
  <c r="K18" i="6" s="1"/>
  <c r="E25" i="1"/>
  <c r="E19" i="6" s="1"/>
  <c r="I25" i="1"/>
  <c r="I19" i="6" s="1"/>
  <c r="M25" i="1"/>
  <c r="M19" i="6" s="1"/>
  <c r="H16" i="1"/>
  <c r="F18" i="1"/>
  <c r="D19" i="1"/>
  <c r="L19" i="1"/>
  <c r="J20" i="1"/>
  <c r="H21" i="1"/>
  <c r="F22" i="1"/>
  <c r="D23" i="1"/>
  <c r="L23" i="1"/>
  <c r="J24" i="1"/>
  <c r="J18" i="6" s="1"/>
  <c r="H25" i="1"/>
  <c r="H19" i="6" s="1"/>
  <c r="I16" i="1"/>
  <c r="G18" i="1"/>
  <c r="E19" i="1"/>
  <c r="G20" i="1"/>
  <c r="E23" i="1"/>
  <c r="L16" i="1"/>
  <c r="E35" i="1"/>
  <c r="L41" i="1"/>
  <c r="E40" i="1"/>
  <c r="J37" i="1"/>
  <c r="F35" i="1"/>
  <c r="H42" i="1"/>
  <c r="I35" i="1"/>
  <c r="M36" i="1"/>
  <c r="G36" i="1"/>
  <c r="D40" i="1"/>
  <c r="L38" i="1"/>
  <c r="G33" i="1"/>
  <c r="E37" i="1"/>
  <c r="F33" i="1"/>
  <c r="I41" i="1"/>
  <c r="I39" i="1"/>
  <c r="L40" i="1"/>
  <c r="M35" i="1"/>
  <c r="D39" i="1"/>
  <c r="L36" i="1"/>
  <c r="G42" i="1"/>
  <c r="F38" i="1"/>
  <c r="L42" i="1"/>
  <c r="G39" i="1"/>
  <c r="H38" i="1"/>
  <c r="G40" i="1"/>
  <c r="I42" i="1"/>
  <c r="I33" i="1"/>
  <c r="E36" i="1"/>
  <c r="I37" i="1"/>
  <c r="F39" i="1"/>
  <c r="J41" i="1"/>
  <c r="H37" i="1"/>
  <c r="L33" i="1"/>
  <c r="G35" i="1"/>
  <c r="F42" i="1"/>
  <c r="J36" i="1"/>
  <c r="J40" i="1"/>
  <c r="E41" i="1"/>
  <c r="O44" i="1"/>
  <c r="AC3" i="4"/>
  <c r="L37" i="1"/>
  <c r="D42" i="1"/>
  <c r="J35" i="1"/>
  <c r="H39" i="1"/>
  <c r="E38" i="1"/>
  <c r="M39" i="1"/>
  <c r="D38" i="1"/>
  <c r="M42" i="1"/>
  <c r="H35" i="1"/>
  <c r="E33" i="1"/>
  <c r="F41" i="1"/>
  <c r="G37" i="1"/>
  <c r="H41" i="1"/>
  <c r="F37" i="1"/>
  <c r="D41" i="1"/>
  <c r="J33" i="1"/>
  <c r="I40" i="1"/>
  <c r="G38" i="1"/>
  <c r="M33" i="1"/>
  <c r="J38" i="1"/>
  <c r="H33" i="1"/>
  <c r="H40" i="1"/>
  <c r="D37" i="1"/>
  <c r="M41" i="1"/>
  <c r="I36" i="1"/>
  <c r="AE4" i="1"/>
  <c r="AG45" i="1"/>
  <c r="E39" i="1"/>
  <c r="M40" i="1"/>
  <c r="J39" i="1"/>
  <c r="F36" i="1"/>
  <c r="E42" i="1"/>
  <c r="L35" i="1"/>
  <c r="D35" i="1"/>
  <c r="D33" i="1"/>
  <c r="M38" i="1"/>
  <c r="J42" i="1"/>
  <c r="G41" i="1"/>
  <c r="D36" i="1"/>
  <c r="I38" i="1"/>
  <c r="H36" i="1"/>
  <c r="F40" i="1"/>
  <c r="M37" i="1"/>
  <c r="L39" i="1"/>
  <c r="A38" i="1"/>
  <c r="A15" i="6"/>
  <c r="AA21" i="1"/>
  <c r="I34" i="1" a="1"/>
  <c r="K37" i="1" a="1"/>
  <c r="R18" i="2"/>
  <c r="E34" i="1" a="1"/>
  <c r="U14" i="2"/>
  <c r="AA15" i="2"/>
  <c r="R14" i="2"/>
  <c r="X10" i="2"/>
  <c r="Y18" i="2"/>
  <c r="J17" i="1" a="1"/>
  <c r="Z15" i="2"/>
  <c r="M34" i="1" a="1"/>
  <c r="Z14" i="2"/>
  <c r="L34" i="1" a="1"/>
  <c r="H17" i="1" a="1"/>
  <c r="X18" i="2"/>
  <c r="L17" i="1" a="1"/>
  <c r="G17" i="1" a="1"/>
  <c r="J34" i="1" a="1"/>
  <c r="K38" i="1" a="1"/>
  <c r="Z13" i="2"/>
  <c r="Z16" i="2"/>
  <c r="AA16" i="2"/>
  <c r="R19" i="2"/>
  <c r="X16" i="2"/>
  <c r="K39" i="1" a="1"/>
  <c r="X12" i="2"/>
  <c r="K36" i="1" a="1"/>
  <c r="F17" i="1" a="1"/>
  <c r="Y12" i="2"/>
  <c r="Z10" i="2"/>
  <c r="Y13" i="2"/>
  <c r="Z18" i="2"/>
  <c r="X13" i="2"/>
  <c r="AA19" i="2"/>
  <c r="T18" i="2"/>
  <c r="K40" i="1" a="1"/>
  <c r="M17" i="1" a="1"/>
  <c r="K33" i="1" a="1"/>
  <c r="Y14" i="2"/>
  <c r="AA18" i="2"/>
  <c r="AA13" i="2"/>
  <c r="R16" i="2"/>
  <c r="K34" i="1" a="1"/>
  <c r="H34" i="1" a="1"/>
  <c r="X15" i="2"/>
  <c r="F34" i="1" a="1"/>
  <c r="D17" i="1" a="1"/>
  <c r="Q19" i="2"/>
  <c r="G34" i="1" a="1"/>
  <c r="Y10" i="2"/>
  <c r="Y16" i="2"/>
  <c r="P17" i="1" a="1"/>
  <c r="K35" i="1" a="1"/>
  <c r="K41" i="1" a="1"/>
  <c r="Z12" i="2"/>
  <c r="X14" i="2"/>
  <c r="K17" i="1" a="1"/>
  <c r="AA12" i="2"/>
  <c r="Y15" i="2"/>
  <c r="D34" i="1" a="1"/>
  <c r="R12" i="2"/>
  <c r="R13" i="2"/>
  <c r="X19" i="2"/>
  <c r="Y19" i="2"/>
  <c r="I17" i="1" a="1"/>
  <c r="AA10" i="2"/>
  <c r="E17" i="1" a="1"/>
  <c r="Z19" i="2"/>
  <c r="K42" i="1" a="1"/>
  <c r="L10" i="6" l="1"/>
  <c r="AV14" i="2"/>
  <c r="AS17" i="2"/>
  <c r="AV19" i="2"/>
  <c r="AM15" i="2"/>
  <c r="M15" i="6"/>
  <c r="AV10" i="2"/>
  <c r="AN15" i="2"/>
  <c r="H13" i="6"/>
  <c r="G10" i="6"/>
  <c r="L16" i="6"/>
  <c r="AV16" i="2"/>
  <c r="AQ19" i="2"/>
  <c r="J15" i="6"/>
  <c r="AM16" i="2"/>
  <c r="O15" i="6"/>
  <c r="E15" i="6"/>
  <c r="AM17" i="2"/>
  <c r="AN16" i="2"/>
  <c r="AK17" i="2"/>
  <c r="I10" i="6"/>
  <c r="AR13" i="2"/>
  <c r="AJ10" i="2"/>
  <c r="AJ46" i="2" s="1"/>
  <c r="AJ16" i="2"/>
  <c r="K38" i="1"/>
  <c r="N38" i="1" s="1"/>
  <c r="K36" i="1"/>
  <c r="N36" i="1" s="1"/>
  <c r="K34" i="1"/>
  <c r="K37" i="1"/>
  <c r="K41" i="1"/>
  <c r="N41" i="1" s="1"/>
  <c r="K35" i="1"/>
  <c r="K42" i="1"/>
  <c r="K33" i="1"/>
  <c r="K40" i="1"/>
  <c r="N40" i="1" s="1"/>
  <c r="K39" i="1"/>
  <c r="N39" i="1" s="1"/>
  <c r="E34" i="1"/>
  <c r="E44" i="1" s="1"/>
  <c r="G34" i="1"/>
  <c r="G44" i="1" s="1"/>
  <c r="L34" i="1"/>
  <c r="L44" i="1" s="1"/>
  <c r="H34" i="1"/>
  <c r="H44" i="1" s="1"/>
  <c r="F34" i="1"/>
  <c r="F44" i="1" s="1"/>
  <c r="D34" i="1"/>
  <c r="I34" i="1"/>
  <c r="I44" i="1" s="1"/>
  <c r="M34" i="1"/>
  <c r="J34" i="1"/>
  <c r="J44" i="1" s="1"/>
  <c r="K17" i="1"/>
  <c r="P17" i="1"/>
  <c r="D17" i="1"/>
  <c r="L17" i="1"/>
  <c r="I17" i="1"/>
  <c r="M17" i="1"/>
  <c r="E17" i="1"/>
  <c r="J17" i="1"/>
  <c r="H17" i="1"/>
  <c r="F17" i="1"/>
  <c r="G17" i="1"/>
  <c r="AR12" i="2"/>
  <c r="AQ12" i="2"/>
  <c r="AO12" i="2"/>
  <c r="F12" i="6"/>
  <c r="AJ12" i="2"/>
  <c r="AV12" i="2"/>
  <c r="AV11" i="2"/>
  <c r="AA46" i="2"/>
  <c r="AN19" i="2"/>
  <c r="AO10" i="2"/>
  <c r="AO46" i="2" s="1"/>
  <c r="AN13" i="2"/>
  <c r="AJ19" i="2"/>
  <c r="L13" i="6"/>
  <c r="G16" i="6"/>
  <c r="L12" i="6"/>
  <c r="G15" i="6"/>
  <c r="O12" i="6"/>
  <c r="D12" i="6"/>
  <c r="O16" i="6"/>
  <c r="O14" i="6"/>
  <c r="H15" i="6"/>
  <c r="AV15" i="2"/>
  <c r="O10" i="6"/>
  <c r="E17" i="6"/>
  <c r="AK15" i="2"/>
  <c r="G17" i="6"/>
  <c r="AM10" i="2"/>
  <c r="AM46" i="2" s="1"/>
  <c r="AL12" i="2"/>
  <c r="AR10" i="2"/>
  <c r="AR46" i="2" s="1"/>
  <c r="AR16" i="2"/>
  <c r="D16" i="6"/>
  <c r="AV18" i="2"/>
  <c r="D10" i="6"/>
  <c r="K12" i="6"/>
  <c r="H16" i="6"/>
  <c r="I12" i="6"/>
  <c r="M17" i="6"/>
  <c r="AS15" i="2"/>
  <c r="AP15" i="2"/>
  <c r="N22" i="1"/>
  <c r="X46" i="2"/>
  <c r="Y46" i="2"/>
  <c r="R46" i="2"/>
  <c r="Z46" i="2"/>
  <c r="AN10" i="2"/>
  <c r="H10" i="6"/>
  <c r="AS12" i="2"/>
  <c r="M12" i="6"/>
  <c r="AV17" i="2"/>
  <c r="O17" i="6"/>
  <c r="AP14" i="2"/>
  <c r="J14" i="6"/>
  <c r="AO13" i="2"/>
  <c r="I13" i="6"/>
  <c r="N20" i="1"/>
  <c r="AJ14" i="2"/>
  <c r="D14" i="6"/>
  <c r="AL16" i="2"/>
  <c r="F16" i="6"/>
  <c r="AK10" i="2"/>
  <c r="E10" i="6"/>
  <c r="AS10" i="2"/>
  <c r="M10" i="6"/>
  <c r="AQ17" i="2"/>
  <c r="K17" i="6"/>
  <c r="AL18" i="2"/>
  <c r="AM18" i="2"/>
  <c r="AS14" i="2"/>
  <c r="M14" i="6"/>
  <c r="AL15" i="2"/>
  <c r="F15" i="6"/>
  <c r="AR14" i="2"/>
  <c r="L14" i="6"/>
  <c r="AK18" i="2"/>
  <c r="AL14" i="2"/>
  <c r="F14" i="6"/>
  <c r="AK16" i="2"/>
  <c r="E16" i="6"/>
  <c r="AM19" i="2"/>
  <c r="AQ14" i="2"/>
  <c r="K14" i="6"/>
  <c r="AQ15" i="2"/>
  <c r="K15" i="6"/>
  <c r="N19" i="1"/>
  <c r="AJ13" i="2"/>
  <c r="D13" i="6"/>
  <c r="AJ15" i="2"/>
  <c r="D15" i="6"/>
  <c r="N21" i="1"/>
  <c r="AQ10" i="2"/>
  <c r="K10" i="6"/>
  <c r="AM14" i="2"/>
  <c r="G14" i="6"/>
  <c r="AV13" i="2"/>
  <c r="O13" i="6"/>
  <c r="AQ16" i="2"/>
  <c r="K16" i="6"/>
  <c r="AR19" i="2"/>
  <c r="AM12" i="2"/>
  <c r="G12" i="6"/>
  <c r="N18" i="1"/>
  <c r="AN18" i="2"/>
  <c r="AQ13" i="2"/>
  <c r="K13" i="6"/>
  <c r="AR17" i="2"/>
  <c r="L17" i="6"/>
  <c r="AK13" i="2"/>
  <c r="E13" i="6"/>
  <c r="AN12" i="2"/>
  <c r="H12" i="6"/>
  <c r="AN14" i="2"/>
  <c r="H14" i="6"/>
  <c r="AO16" i="2"/>
  <c r="I16" i="6"/>
  <c r="AK19" i="2"/>
  <c r="AS16" i="2"/>
  <c r="M16" i="6"/>
  <c r="AR18" i="2"/>
  <c r="AO19" i="2"/>
  <c r="AS19" i="2"/>
  <c r="AL13" i="2"/>
  <c r="F13" i="6"/>
  <c r="AK14" i="2"/>
  <c r="E14" i="6"/>
  <c r="AP17" i="2"/>
  <c r="J17" i="6"/>
  <c r="N23" i="1"/>
  <c r="AJ17" i="2"/>
  <c r="D17" i="6"/>
  <c r="H13" i="1"/>
  <c r="AA35" i="1"/>
  <c r="AL19" i="2"/>
  <c r="AO14" i="2"/>
  <c r="I14" i="6"/>
  <c r="AP18" i="2"/>
  <c r="AS13" i="2"/>
  <c r="M13" i="6"/>
  <c r="R37" i="1"/>
  <c r="AP13" i="2"/>
  <c r="J13" i="6"/>
  <c r="AL17" i="2"/>
  <c r="F17" i="6"/>
  <c r="AP19" i="2"/>
  <c r="AO15" i="2"/>
  <c r="I15" i="6"/>
  <c r="AL10" i="2"/>
  <c r="F10" i="6"/>
  <c r="AM13" i="2"/>
  <c r="G13" i="6"/>
  <c r="AN17" i="2"/>
  <c r="H17" i="6"/>
  <c r="AR15" i="2"/>
  <c r="L15" i="6"/>
  <c r="AS18" i="2"/>
  <c r="N25" i="1"/>
  <c r="N19" i="6" s="1"/>
  <c r="N16" i="1"/>
  <c r="AK12" i="2"/>
  <c r="E12" i="6"/>
  <c r="AO17" i="2"/>
  <c r="I17" i="6"/>
  <c r="AP12" i="2"/>
  <c r="J12" i="6"/>
  <c r="AP16" i="2"/>
  <c r="J16" i="6"/>
  <c r="AJ18" i="2"/>
  <c r="N24" i="1"/>
  <c r="N18" i="6" s="1"/>
  <c r="AO18" i="2"/>
  <c r="AQ18" i="2"/>
  <c r="AP10" i="2"/>
  <c r="J10" i="6"/>
  <c r="V18" i="2"/>
  <c r="T16" i="2"/>
  <c r="U10" i="2"/>
  <c r="W14" i="2"/>
  <c r="S15" i="2"/>
  <c r="V10" i="2"/>
  <c r="AA17" i="2"/>
  <c r="V13" i="2"/>
  <c r="Q16" i="2"/>
  <c r="W16" i="2"/>
  <c r="S10" i="2"/>
  <c r="S13" i="2"/>
  <c r="T12" i="2"/>
  <c r="W19" i="2"/>
  <c r="S17" i="2"/>
  <c r="W12" i="2"/>
  <c r="W13" i="2"/>
  <c r="U12" i="2"/>
  <c r="S12" i="2"/>
  <c r="R17" i="2"/>
  <c r="V16" i="2"/>
  <c r="S14" i="2"/>
  <c r="Q18" i="2"/>
  <c r="T14" i="2"/>
  <c r="T17" i="2"/>
  <c r="R15" i="2"/>
  <c r="T13" i="2"/>
  <c r="U13" i="2"/>
  <c r="Q13" i="2"/>
  <c r="Q15" i="2"/>
  <c r="V15" i="2"/>
  <c r="V12" i="2"/>
  <c r="V14" i="2"/>
  <c r="T15" i="2"/>
  <c r="W18" i="2"/>
  <c r="Q14" i="2"/>
  <c r="Y17" i="2"/>
  <c r="S16" i="2"/>
  <c r="Q12" i="2"/>
  <c r="S18" i="2"/>
  <c r="U19" i="2"/>
  <c r="S19" i="2"/>
  <c r="V19" i="2"/>
  <c r="W10" i="2"/>
  <c r="T19" i="2"/>
  <c r="U15" i="2"/>
  <c r="Z17" i="2"/>
  <c r="Q10" i="2"/>
  <c r="W15" i="2"/>
  <c r="U18" i="2"/>
  <c r="X17" i="2"/>
  <c r="T10" i="2"/>
  <c r="U16" i="2"/>
  <c r="J14" i="17" l="1"/>
  <c r="J15" i="17" s="1"/>
  <c r="BJ9" i="17"/>
  <c r="AS9" i="17" s="1"/>
  <c r="BG9" i="17"/>
  <c r="AP9" i="17" s="1"/>
  <c r="G14" i="17"/>
  <c r="G15" i="17" s="1"/>
  <c r="BI9" i="17"/>
  <c r="AR9" i="17" s="1"/>
  <c r="I14" i="17"/>
  <c r="I15" i="17" s="1"/>
  <c r="K14" i="17"/>
  <c r="K15" i="17" s="1"/>
  <c r="BK9" i="17"/>
  <c r="AT9" i="17" s="1"/>
  <c r="L14" i="17"/>
  <c r="L15" i="17" s="1"/>
  <c r="BL9" i="17"/>
  <c r="AU9" i="17" s="1"/>
  <c r="BE9" i="17"/>
  <c r="AN9" i="17" s="1"/>
  <c r="E14" i="17"/>
  <c r="E15" i="17" s="1"/>
  <c r="F14" i="17"/>
  <c r="F15" i="17" s="1"/>
  <c r="BF9" i="17"/>
  <c r="AO9" i="17" s="1"/>
  <c r="C14" i="17"/>
  <c r="BC9" i="17"/>
  <c r="AL9" i="17" s="1"/>
  <c r="BH9" i="17"/>
  <c r="AQ9" i="17" s="1"/>
  <c r="H14" i="17"/>
  <c r="H15" i="17" s="1"/>
  <c r="F33" i="15"/>
  <c r="I33" i="15"/>
  <c r="K33" i="15"/>
  <c r="G33" i="15"/>
  <c r="E33" i="15"/>
  <c r="J33" i="15"/>
  <c r="L33" i="15"/>
  <c r="C33" i="15"/>
  <c r="H33" i="15"/>
  <c r="V46" i="2"/>
  <c r="V47" i="2" s="1"/>
  <c r="V48" i="2" s="1"/>
  <c r="V49" i="2" s="1"/>
  <c r="V50" i="2" s="1"/>
  <c r="V51" i="2" s="1"/>
  <c r="V52" i="2" s="1"/>
  <c r="N16" i="6"/>
  <c r="N13" i="6"/>
  <c r="M11" i="6"/>
  <c r="N14" i="6"/>
  <c r="P14" i="6" s="1"/>
  <c r="L11" i="6"/>
  <c r="G11" i="6"/>
  <c r="F11" i="6"/>
  <c r="N17" i="6"/>
  <c r="H11" i="6"/>
  <c r="K11" i="6"/>
  <c r="N15" i="6"/>
  <c r="P15" i="6" s="1"/>
  <c r="D11" i="6"/>
  <c r="P28" i="1"/>
  <c r="O11" i="6"/>
  <c r="AO11" i="2"/>
  <c r="AO22" i="2" s="1"/>
  <c r="I11" i="6"/>
  <c r="AP11" i="2"/>
  <c r="AP22" i="2" s="1"/>
  <c r="J11" i="6"/>
  <c r="AK11" i="2"/>
  <c r="AK22" i="2" s="1"/>
  <c r="E11" i="6"/>
  <c r="L28" i="1"/>
  <c r="AR11" i="2"/>
  <c r="AR22" i="2" s="1"/>
  <c r="G28" i="1"/>
  <c r="AM11" i="2"/>
  <c r="AM23" i="2" s="1" a="1"/>
  <c r="AM23" i="2" s="1"/>
  <c r="D28" i="1"/>
  <c r="AJ11" i="2"/>
  <c r="F28" i="1"/>
  <c r="AL11" i="2"/>
  <c r="H28" i="1"/>
  <c r="AN11" i="2"/>
  <c r="AN22" i="2" s="1"/>
  <c r="K28" i="1"/>
  <c r="AQ11" i="2"/>
  <c r="M28" i="1"/>
  <c r="AS11" i="2"/>
  <c r="R38" i="1"/>
  <c r="N35" i="1"/>
  <c r="N37" i="1"/>
  <c r="N42" i="1"/>
  <c r="K44" i="1"/>
  <c r="N33" i="1"/>
  <c r="R36" i="1"/>
  <c r="N34" i="1"/>
  <c r="D44" i="1"/>
  <c r="M44" i="1"/>
  <c r="N17" i="1"/>
  <c r="J28" i="1"/>
  <c r="E28" i="1"/>
  <c r="I28" i="1"/>
  <c r="N12" i="6"/>
  <c r="AU17" i="2"/>
  <c r="AU16" i="2"/>
  <c r="AU10" i="2"/>
  <c r="AU13" i="2"/>
  <c r="AU19" i="2"/>
  <c r="AW19" i="2" s="1"/>
  <c r="AU12" i="2"/>
  <c r="AU18" i="2"/>
  <c r="AU15" i="2"/>
  <c r="AU14" i="2"/>
  <c r="Z47" i="2"/>
  <c r="Z48" i="2" s="1"/>
  <c r="Z49" i="2" s="1"/>
  <c r="Z50" i="2" s="1"/>
  <c r="Z51" i="2" s="1"/>
  <c r="Z52" i="2" s="1"/>
  <c r="Z53" i="2" s="1"/>
  <c r="Z54" i="2" s="1"/>
  <c r="Z55" i="2" s="1"/>
  <c r="R47" i="2"/>
  <c r="R48" i="2" s="1"/>
  <c r="R49" i="2" s="1"/>
  <c r="R50" i="2" s="1"/>
  <c r="R51" i="2" s="1"/>
  <c r="R52" i="2" s="1"/>
  <c r="R53" i="2" s="1"/>
  <c r="R54" i="2" s="1"/>
  <c r="R55" i="2" s="1"/>
  <c r="Y47" i="2"/>
  <c r="Y48" i="2" s="1"/>
  <c r="Y49" i="2" s="1"/>
  <c r="Y50" i="2" s="1"/>
  <c r="Y51" i="2" s="1"/>
  <c r="Y52" i="2" s="1"/>
  <c r="Y53" i="2" s="1"/>
  <c r="Y54" i="2" s="1"/>
  <c r="Y55" i="2" s="1"/>
  <c r="AA47" i="2"/>
  <c r="AA48" i="2" s="1"/>
  <c r="AA49" i="2" s="1"/>
  <c r="AA50" i="2" s="1"/>
  <c r="AA51" i="2" s="1"/>
  <c r="AA52" i="2" s="1"/>
  <c r="AA53" i="2" s="1"/>
  <c r="AA54" i="2" s="1"/>
  <c r="AA55" i="2" s="1"/>
  <c r="X47" i="2"/>
  <c r="X48" i="2" s="1"/>
  <c r="X49" i="2" s="1"/>
  <c r="X50" i="2" s="1"/>
  <c r="X51" i="2" s="1"/>
  <c r="X52" i="2" s="1"/>
  <c r="X53" i="2" s="1"/>
  <c r="X54" i="2" s="1"/>
  <c r="X55" i="2" s="1"/>
  <c r="U46" i="2"/>
  <c r="S46" i="2"/>
  <c r="Q46" i="2"/>
  <c r="AA22" i="2"/>
  <c r="T46" i="2"/>
  <c r="T22" i="2"/>
  <c r="W46" i="2"/>
  <c r="AV23" i="2" a="1"/>
  <c r="AV23" i="2" s="1"/>
  <c r="AV20" i="2"/>
  <c r="S22" i="2"/>
  <c r="Z22" i="2"/>
  <c r="Y22" i="2"/>
  <c r="Y30" i="2" s="1"/>
  <c r="R22" i="2"/>
  <c r="R30" i="2" s="1"/>
  <c r="X22" i="2"/>
  <c r="AP46" i="2"/>
  <c r="AK46" i="2"/>
  <c r="N10" i="6"/>
  <c r="AQ46" i="2"/>
  <c r="AS46" i="2"/>
  <c r="AL46" i="2"/>
  <c r="AN46" i="2"/>
  <c r="H7" i="6"/>
  <c r="W3" i="2"/>
  <c r="AC4" i="4" s="1"/>
  <c r="U17" i="2"/>
  <c r="W17" i="2"/>
  <c r="Q17" i="2"/>
  <c r="V17" i="2"/>
  <c r="E32" i="15" l="1"/>
  <c r="BE8" i="17"/>
  <c r="BE10" i="17" s="1"/>
  <c r="C32" i="15"/>
  <c r="BC8" i="17"/>
  <c r="F32" i="15"/>
  <c r="BF8" i="17"/>
  <c r="BF10" i="17" s="1"/>
  <c r="C15" i="17"/>
  <c r="I32" i="15"/>
  <c r="BI8" i="17"/>
  <c r="BI10" i="17" s="1"/>
  <c r="L32" i="15"/>
  <c r="BL8" i="17"/>
  <c r="BL10" i="17" s="1"/>
  <c r="K32" i="15"/>
  <c r="BK8" i="17"/>
  <c r="BK10" i="17" s="1"/>
  <c r="J32" i="15"/>
  <c r="BJ8" i="17"/>
  <c r="BJ10" i="17" s="1"/>
  <c r="D14" i="17"/>
  <c r="D15" i="17" s="1"/>
  <c r="BD9" i="17"/>
  <c r="H32" i="15"/>
  <c r="BH8" i="17"/>
  <c r="BH10" i="17" s="1"/>
  <c r="G32" i="15"/>
  <c r="BG8" i="17"/>
  <c r="BG10" i="17" s="1"/>
  <c r="L5" i="6"/>
  <c r="B31" i="15"/>
  <c r="M12" i="15"/>
  <c r="D33" i="15"/>
  <c r="M33" i="15" s="1"/>
  <c r="P33" i="15" s="1"/>
  <c r="P19" i="6"/>
  <c r="P18" i="6"/>
  <c r="P17" i="6"/>
  <c r="P16" i="6"/>
  <c r="P13" i="6"/>
  <c r="P12" i="6"/>
  <c r="P10" i="6"/>
  <c r="L22" i="6"/>
  <c r="F22" i="6"/>
  <c r="M22" i="6"/>
  <c r="D22" i="6"/>
  <c r="J22" i="6"/>
  <c r="I22" i="6"/>
  <c r="H22" i="6"/>
  <c r="O21" i="6"/>
  <c r="E22" i="6"/>
  <c r="K22" i="6"/>
  <c r="G22" i="6"/>
  <c r="AV22" i="2"/>
  <c r="AV24" i="2" s="1"/>
  <c r="AO23" i="2" a="1"/>
  <c r="AO23" i="2" s="1"/>
  <c r="AO47" i="2"/>
  <c r="AO48" i="2" s="1"/>
  <c r="AP23" i="2" a="1"/>
  <c r="AP23" i="2" s="1"/>
  <c r="AK23" i="2" a="1"/>
  <c r="AK23" i="2" s="1"/>
  <c r="AK47" i="2"/>
  <c r="AK48" i="2" s="1"/>
  <c r="AN23" i="2" a="1"/>
  <c r="AN23" i="2" s="1"/>
  <c r="O27" i="1"/>
  <c r="N11" i="6"/>
  <c r="AR47" i="2"/>
  <c r="AR48" i="2" s="1"/>
  <c r="AR49" i="2" s="1"/>
  <c r="AR23" i="2" a="1"/>
  <c r="AR23" i="2" s="1"/>
  <c r="AN47" i="2"/>
  <c r="AN48" i="2" s="1"/>
  <c r="AN49" i="2" s="1"/>
  <c r="AQ22" i="2"/>
  <c r="AQ35" i="2" s="1"/>
  <c r="AL23" i="2" a="1"/>
  <c r="AL23" i="2" s="1"/>
  <c r="AM22" i="2"/>
  <c r="AM33" i="2" s="1"/>
  <c r="AM47" i="2"/>
  <c r="AM48" i="2" s="1"/>
  <c r="AM49" i="2" s="1"/>
  <c r="AS22" i="2"/>
  <c r="AS30" i="2" s="1"/>
  <c r="AJ23" i="2" a="1"/>
  <c r="AJ23" i="2" s="1"/>
  <c r="AP30" i="2"/>
  <c r="AK30" i="2"/>
  <c r="AS23" i="2" a="1"/>
  <c r="AS23" i="2" s="1"/>
  <c r="AJ47" i="2"/>
  <c r="AJ48" i="2" s="1"/>
  <c r="AJ49" i="2" s="1"/>
  <c r="AJ50" i="2" s="1"/>
  <c r="AJ51" i="2" s="1"/>
  <c r="AR30" i="2"/>
  <c r="AL22" i="2"/>
  <c r="AL37" i="2" s="1"/>
  <c r="AN30" i="2"/>
  <c r="AS47" i="2"/>
  <c r="AS48" i="2" s="1"/>
  <c r="AS49" i="2" s="1"/>
  <c r="AO30" i="2"/>
  <c r="AJ22" i="2"/>
  <c r="AJ35" i="2" s="1"/>
  <c r="AU11" i="2"/>
  <c r="AU20" i="2" s="1"/>
  <c r="AQ47" i="2"/>
  <c r="AQ48" i="2" s="1"/>
  <c r="AQ23" i="2" a="1"/>
  <c r="AQ23" i="2" s="1"/>
  <c r="AL47" i="2"/>
  <c r="AL48" i="2" s="1"/>
  <c r="R39" i="1"/>
  <c r="T39" i="1" s="1"/>
  <c r="T41" i="1"/>
  <c r="O43" i="1"/>
  <c r="AE34" i="1" s="1"/>
  <c r="T42" i="1"/>
  <c r="AP47" i="2"/>
  <c r="T47" i="2"/>
  <c r="T48" i="2" s="1"/>
  <c r="T49" i="2" s="1"/>
  <c r="T50" i="2" s="1"/>
  <c r="T51" i="2" s="1"/>
  <c r="T52" i="2" s="1"/>
  <c r="T53" i="2" s="1"/>
  <c r="T54" i="2" s="1"/>
  <c r="T55" i="2" s="1"/>
  <c r="S47" i="2"/>
  <c r="S48" i="2" s="1"/>
  <c r="S49" i="2" s="1"/>
  <c r="S50" i="2" s="1"/>
  <c r="S51" i="2" s="1"/>
  <c r="S52" i="2" s="1"/>
  <c r="S53" i="2" s="1"/>
  <c r="S54" i="2" s="1"/>
  <c r="S55" i="2" s="1"/>
  <c r="U47" i="2"/>
  <c r="U48" i="2" s="1"/>
  <c r="U49" i="2" s="1"/>
  <c r="U50" i="2" s="1"/>
  <c r="U51" i="2" s="1"/>
  <c r="U52" i="2" s="1"/>
  <c r="U53" i="2" s="1"/>
  <c r="U54" i="2" s="1"/>
  <c r="U55" i="2" s="1"/>
  <c r="W47" i="2"/>
  <c r="W48" i="2" s="1"/>
  <c r="W49" i="2" s="1"/>
  <c r="W50" i="2" s="1"/>
  <c r="W51" i="2" s="1"/>
  <c r="W52" i="2" s="1"/>
  <c r="W53" i="2" s="1"/>
  <c r="W54" i="2" s="1"/>
  <c r="W55" i="2" s="1"/>
  <c r="Q47" i="2"/>
  <c r="Q48" i="2" s="1"/>
  <c r="Q49" i="2" s="1"/>
  <c r="Q50" i="2" s="1"/>
  <c r="Q51" i="2" s="1"/>
  <c r="Q52" i="2" s="1"/>
  <c r="Q53" i="2" s="1"/>
  <c r="Q54" i="2" s="1"/>
  <c r="Q55" i="2" s="1"/>
  <c r="X24" i="2" a="1"/>
  <c r="X24" i="2" s="1"/>
  <c r="AB23" i="6" s="1"/>
  <c r="X30" i="2"/>
  <c r="BI11" i="2" s="1"/>
  <c r="S24" i="2" a="1"/>
  <c r="S24" i="2" s="1"/>
  <c r="W23" i="6" s="1"/>
  <c r="S30" i="2"/>
  <c r="BD11" i="2" s="1"/>
  <c r="AA24" i="2" a="1"/>
  <c r="AA24" i="2" s="1"/>
  <c r="AE23" i="6" s="1"/>
  <c r="AA30" i="2"/>
  <c r="T36" i="2"/>
  <c r="T30" i="2"/>
  <c r="Z24" i="2" a="1"/>
  <c r="Z24" i="2" s="1"/>
  <c r="AD23" i="6" s="1"/>
  <c r="Z30" i="2"/>
  <c r="BK11" i="2" s="1"/>
  <c r="V22" i="2"/>
  <c r="V53" i="2"/>
  <c r="V54" i="2" s="1"/>
  <c r="V55" i="2" s="1"/>
  <c r="U22" i="2"/>
  <c r="AA37" i="2"/>
  <c r="AA36" i="2"/>
  <c r="AA35" i="2"/>
  <c r="AA34" i="2"/>
  <c r="AA33" i="2"/>
  <c r="Q22" i="2"/>
  <c r="Q30" i="2" s="1"/>
  <c r="AA29" i="2"/>
  <c r="AA62" i="2" s="1"/>
  <c r="AA32" i="2"/>
  <c r="AA38" i="2"/>
  <c r="AA31" i="2"/>
  <c r="AD20" i="2"/>
  <c r="T32" i="2"/>
  <c r="T37" i="2"/>
  <c r="T31" i="2"/>
  <c r="T38" i="2"/>
  <c r="T33" i="2"/>
  <c r="T24" i="2" a="1"/>
  <c r="T24" i="2" s="1"/>
  <c r="X23" i="6" s="1"/>
  <c r="T29" i="2"/>
  <c r="T34" i="2"/>
  <c r="T35" i="2"/>
  <c r="W22" i="2"/>
  <c r="W30" i="2" s="1"/>
  <c r="BH11" i="2" s="1"/>
  <c r="Z36" i="2"/>
  <c r="BK17" i="2" s="1"/>
  <c r="X36" i="2"/>
  <c r="BI17" i="2" s="1"/>
  <c r="AP31" i="2"/>
  <c r="AP33" i="2"/>
  <c r="AP35" i="2"/>
  <c r="AP38" i="2"/>
  <c r="AP34" i="2"/>
  <c r="AP29" i="2"/>
  <c r="AP37" i="2"/>
  <c r="AP32" i="2"/>
  <c r="AP36" i="2"/>
  <c r="Y38" i="2"/>
  <c r="Y37" i="2"/>
  <c r="Y34" i="2"/>
  <c r="Y31" i="2"/>
  <c r="Y35" i="2"/>
  <c r="Y29" i="2"/>
  <c r="Y32" i="2"/>
  <c r="Y33" i="2"/>
  <c r="AK36" i="2"/>
  <c r="AK29" i="2"/>
  <c r="AK37" i="2"/>
  <c r="AK34" i="2"/>
  <c r="AK38" i="2"/>
  <c r="AK33" i="2"/>
  <c r="AK32" i="2"/>
  <c r="AK35" i="2"/>
  <c r="AK31" i="2"/>
  <c r="AW14" i="2"/>
  <c r="AW13" i="2"/>
  <c r="Y24" i="2" a="1"/>
  <c r="Y24" i="2" s="1"/>
  <c r="AC23" i="6" s="1"/>
  <c r="Z29" i="2"/>
  <c r="BK10" i="2" s="1"/>
  <c r="Z35" i="2"/>
  <c r="BK16" i="2" s="1"/>
  <c r="Z33" i="2"/>
  <c r="Z34" i="2"/>
  <c r="BK15" i="2" s="1"/>
  <c r="L34" i="6" s="1"/>
  <c r="Z31" i="2"/>
  <c r="Z38" i="2"/>
  <c r="BK19" i="2" s="1"/>
  <c r="Z32" i="2"/>
  <c r="BK13" i="2" s="1"/>
  <c r="Z37" i="2"/>
  <c r="BK18" i="2" s="1"/>
  <c r="AW12" i="2"/>
  <c r="AR37" i="2"/>
  <c r="AR35" i="2"/>
  <c r="AR32" i="2"/>
  <c r="AR36" i="2"/>
  <c r="AR31" i="2"/>
  <c r="AR38" i="2"/>
  <c r="AR34" i="2"/>
  <c r="AR29" i="2"/>
  <c r="AR33" i="2"/>
  <c r="Y36" i="2"/>
  <c r="AW15" i="2"/>
  <c r="R24" i="2" a="1"/>
  <c r="R24" i="2" s="1"/>
  <c r="V23" i="6" s="1"/>
  <c r="S35" i="2"/>
  <c r="S38" i="2"/>
  <c r="S34" i="2"/>
  <c r="BD15" i="2" s="1"/>
  <c r="E34" i="6" s="1"/>
  <c r="S37" i="2"/>
  <c r="BD18" i="2" s="1"/>
  <c r="S29" i="2"/>
  <c r="BD10" i="2" s="1"/>
  <c r="S31" i="2"/>
  <c r="S32" i="2"/>
  <c r="BD13" i="2" s="1"/>
  <c r="S33" i="2"/>
  <c r="AW10" i="2"/>
  <c r="AU46" i="2"/>
  <c r="AN33" i="2"/>
  <c r="AN32" i="2"/>
  <c r="AN29" i="2"/>
  <c r="AN34" i="2"/>
  <c r="AN38" i="2"/>
  <c r="AN36" i="2"/>
  <c r="AN31" i="2"/>
  <c r="AN35" i="2"/>
  <c r="AN37" i="2"/>
  <c r="AO32" i="2"/>
  <c r="AO31" i="2"/>
  <c r="AO35" i="2"/>
  <c r="AO29" i="2"/>
  <c r="AO34" i="2"/>
  <c r="AO38" i="2"/>
  <c r="AO36" i="2"/>
  <c r="AO37" i="2"/>
  <c r="AO33" i="2"/>
  <c r="AW16" i="2"/>
  <c r="AW18" i="2"/>
  <c r="R38" i="2"/>
  <c r="R32" i="2"/>
  <c r="R31" i="2"/>
  <c r="R29" i="2"/>
  <c r="R34" i="2"/>
  <c r="R37" i="2"/>
  <c r="R35" i="2"/>
  <c r="R33" i="2"/>
  <c r="AW17" i="2"/>
  <c r="X29" i="2"/>
  <c r="BI10" i="2" s="1"/>
  <c r="X34" i="2"/>
  <c r="BI15" i="2" s="1"/>
  <c r="J34" i="6" s="1"/>
  <c r="X33" i="2"/>
  <c r="X38" i="2"/>
  <c r="BI19" i="2" s="1"/>
  <c r="X32" i="2"/>
  <c r="BI13" i="2" s="1"/>
  <c r="X35" i="2"/>
  <c r="X31" i="2"/>
  <c r="X37" i="2"/>
  <c r="BI18" i="2" s="1"/>
  <c r="R36" i="2"/>
  <c r="S36" i="2"/>
  <c r="BD17" i="2" s="1"/>
  <c r="BM9" i="17" l="1"/>
  <c r="BO9" i="17" s="1" a="1"/>
  <c r="BO9" i="17" s="1"/>
  <c r="AX9" i="17" s="1"/>
  <c r="AM9" i="17"/>
  <c r="AK24" i="2"/>
  <c r="E24" i="6" s="1"/>
  <c r="AO24" i="2"/>
  <c r="I24" i="6" s="1"/>
  <c r="AR24" i="2"/>
  <c r="L24" i="6" s="1"/>
  <c r="AP24" i="2"/>
  <c r="J24" i="6" s="1"/>
  <c r="AN24" i="2"/>
  <c r="H24" i="6" s="1"/>
  <c r="J6" i="15"/>
  <c r="J8" i="17"/>
  <c r="E6" i="15"/>
  <c r="E8" i="17"/>
  <c r="D6" i="15"/>
  <c r="D8" i="17"/>
  <c r="K6" i="15"/>
  <c r="K8" i="17"/>
  <c r="I6" i="15"/>
  <c r="I8" i="17"/>
  <c r="BC10" i="17"/>
  <c r="G6" i="15"/>
  <c r="G8" i="17"/>
  <c r="H6" i="15"/>
  <c r="H8" i="17"/>
  <c r="D32" i="15"/>
  <c r="M32" i="15" s="1"/>
  <c r="O32" i="15" s="1" a="1"/>
  <c r="O32" i="15" s="1"/>
  <c r="BD8" i="17"/>
  <c r="BD10" i="17" s="1"/>
  <c r="C6" i="15"/>
  <c r="C8" i="17"/>
  <c r="M14" i="17"/>
  <c r="P14" i="17" s="1"/>
  <c r="O6" i="15"/>
  <c r="O8" i="17"/>
  <c r="F6" i="15"/>
  <c r="F8" i="17"/>
  <c r="L6" i="15"/>
  <c r="L8" i="17"/>
  <c r="M15" i="17"/>
  <c r="P15" i="17" s="1"/>
  <c r="C17" i="17"/>
  <c r="D17" i="17" s="1"/>
  <c r="E17" i="17" s="1"/>
  <c r="F17" i="17" s="1"/>
  <c r="G17" i="17" s="1"/>
  <c r="H17" i="17" s="1"/>
  <c r="I17" i="17" s="1"/>
  <c r="J17" i="17" s="1"/>
  <c r="K17" i="17" s="1"/>
  <c r="L17" i="17" s="1"/>
  <c r="P12" i="15"/>
  <c r="O12" i="15" a="1"/>
  <c r="O12" i="15" s="1"/>
  <c r="O33" i="15" a="1"/>
  <c r="O33" i="15" s="1"/>
  <c r="K34" i="15"/>
  <c r="J34" i="15"/>
  <c r="P11" i="6"/>
  <c r="P20" i="6" s="1"/>
  <c r="Q14" i="6" s="1"/>
  <c r="M23" i="6"/>
  <c r="AB46" i="6" s="1"/>
  <c r="BU11" i="2"/>
  <c r="AK17" i="1"/>
  <c r="BY11" i="2"/>
  <c r="CB11" i="2"/>
  <c r="BZ11" i="2"/>
  <c r="BJ10" i="2"/>
  <c r="AL18" i="1"/>
  <c r="AE18" i="1"/>
  <c r="AH20" i="1"/>
  <c r="AG22" i="1"/>
  <c r="AI21" i="1"/>
  <c r="AL22" i="1"/>
  <c r="AF21" i="1"/>
  <c r="AJ20" i="1"/>
  <c r="AC20" i="1"/>
  <c r="AG16" i="1"/>
  <c r="AH23" i="1"/>
  <c r="AH16" i="1"/>
  <c r="AG20" i="1"/>
  <c r="AF25" i="1"/>
  <c r="O29" i="1"/>
  <c r="AK23" i="1"/>
  <c r="AI20" i="1"/>
  <c r="AE16" i="1"/>
  <c r="AF23" i="1"/>
  <c r="AF18" i="1"/>
  <c r="AF19" i="1"/>
  <c r="AL16" i="1"/>
  <c r="AC25" i="1"/>
  <c r="AG17" i="1"/>
  <c r="AJ16" i="1"/>
  <c r="AH19" i="1"/>
  <c r="AI18" i="1"/>
  <c r="AG25" i="1"/>
  <c r="AD17" i="1"/>
  <c r="AI22" i="1"/>
  <c r="AG23" i="1"/>
  <c r="AC23" i="1"/>
  <c r="AL21" i="1"/>
  <c r="AL25" i="1"/>
  <c r="AC21" i="1"/>
  <c r="AH25" i="1"/>
  <c r="AD21" i="1"/>
  <c r="AF17" i="1"/>
  <c r="AE19" i="1"/>
  <c r="AG24" i="1"/>
  <c r="AD20" i="1"/>
  <c r="AJ22" i="1"/>
  <c r="AE22" i="1"/>
  <c r="AE24" i="1"/>
  <c r="AJ24" i="1"/>
  <c r="AH21" i="1"/>
  <c r="AG19" i="1"/>
  <c r="AC16" i="1"/>
  <c r="AJ25" i="1"/>
  <c r="AC22" i="1"/>
  <c r="AC17" i="1"/>
  <c r="AI25" i="1"/>
  <c r="AE25" i="1"/>
  <c r="AD19" i="1"/>
  <c r="AF20" i="1"/>
  <c r="AK19" i="1"/>
  <c r="AI19" i="1"/>
  <c r="AG18" i="1"/>
  <c r="AI24" i="1"/>
  <c r="AK20" i="1"/>
  <c r="AK24" i="1"/>
  <c r="AE21" i="1"/>
  <c r="AK25" i="1"/>
  <c r="AC19" i="1"/>
  <c r="AC18" i="1"/>
  <c r="AK22" i="1"/>
  <c r="AF16" i="1"/>
  <c r="AE17" i="1"/>
  <c r="AH17" i="1"/>
  <c r="AE20" i="1"/>
  <c r="AJ18" i="1"/>
  <c r="AI23" i="1"/>
  <c r="AC24" i="1"/>
  <c r="AL20" i="1"/>
  <c r="AD18" i="1"/>
  <c r="AH22" i="1"/>
  <c r="AJ23" i="1"/>
  <c r="AJ21" i="1"/>
  <c r="AD22" i="1"/>
  <c r="AH18" i="1"/>
  <c r="AL23" i="1"/>
  <c r="AF22" i="1"/>
  <c r="AI17" i="1"/>
  <c r="AF24" i="1"/>
  <c r="AE23" i="1"/>
  <c r="AK21" i="1"/>
  <c r="AK16" i="1"/>
  <c r="N20" i="6"/>
  <c r="AJ17" i="1"/>
  <c r="AD25" i="1"/>
  <c r="AL19" i="1"/>
  <c r="AH24" i="1"/>
  <c r="AL24" i="1"/>
  <c r="AJ19" i="1"/>
  <c r="AD16" i="1"/>
  <c r="AI16" i="1"/>
  <c r="AD24" i="1"/>
  <c r="AG21" i="1"/>
  <c r="AD23" i="1"/>
  <c r="AK18" i="1"/>
  <c r="AL17" i="1"/>
  <c r="AF38" i="1"/>
  <c r="AH35" i="1"/>
  <c r="AH40" i="1"/>
  <c r="AI40" i="1"/>
  <c r="AL41" i="1"/>
  <c r="AF36" i="1"/>
  <c r="AI37" i="1"/>
  <c r="AE36" i="1"/>
  <c r="AD42" i="1"/>
  <c r="BJ13" i="2"/>
  <c r="AQ33" i="2"/>
  <c r="AQ36" i="2"/>
  <c r="AJ38" i="2"/>
  <c r="BC17" i="2"/>
  <c r="AQ34" i="2"/>
  <c r="AQ31" i="2"/>
  <c r="AQ29" i="2"/>
  <c r="AQ62" i="2" s="1"/>
  <c r="BJ14" i="2"/>
  <c r="K33" i="6" s="1"/>
  <c r="AQ24" i="2"/>
  <c r="K24" i="6" s="1"/>
  <c r="AQ38" i="2"/>
  <c r="AC36" i="1"/>
  <c r="AD38" i="1"/>
  <c r="AL35" i="1"/>
  <c r="BJ16" i="2"/>
  <c r="AQ37" i="2"/>
  <c r="BJ17" i="2"/>
  <c r="AK35" i="1"/>
  <c r="AI42" i="1"/>
  <c r="AE35" i="1"/>
  <c r="BJ11" i="2"/>
  <c r="AQ32" i="2"/>
  <c r="AE37" i="1"/>
  <c r="AI36" i="1"/>
  <c r="AD40" i="1"/>
  <c r="BJ18" i="2"/>
  <c r="AQ30" i="2"/>
  <c r="AE41" i="1"/>
  <c r="AL36" i="1"/>
  <c r="O45" i="1"/>
  <c r="BJ19" i="2"/>
  <c r="AL35" i="2"/>
  <c r="AS29" i="2"/>
  <c r="AS62" i="2" s="1"/>
  <c r="AS37" i="2"/>
  <c r="AS34" i="2"/>
  <c r="AS38" i="2"/>
  <c r="BL16" i="2"/>
  <c r="AS36" i="2"/>
  <c r="BL17" i="2"/>
  <c r="BL19" i="2"/>
  <c r="BL18" i="2"/>
  <c r="BL11" i="2"/>
  <c r="AL31" i="2"/>
  <c r="AL29" i="2"/>
  <c r="AL62" i="2" s="1"/>
  <c r="AS31" i="2"/>
  <c r="BL13" i="2"/>
  <c r="AS35" i="2"/>
  <c r="AL36" i="2"/>
  <c r="AJ24" i="2"/>
  <c r="D24" i="6" s="1"/>
  <c r="AM32" i="2"/>
  <c r="BE18" i="2"/>
  <c r="AS24" i="2"/>
  <c r="M24" i="6" s="1"/>
  <c r="AS33" i="2"/>
  <c r="AL24" i="2"/>
  <c r="F24" i="6" s="1"/>
  <c r="AJ37" i="2"/>
  <c r="BE16" i="2"/>
  <c r="BE13" i="2"/>
  <c r="BL14" i="2"/>
  <c r="M33" i="6" s="1"/>
  <c r="BC15" i="2"/>
  <c r="D34" i="6" s="1"/>
  <c r="AS32" i="2"/>
  <c r="AL32" i="2"/>
  <c r="BE15" i="2"/>
  <c r="F34" i="6" s="1"/>
  <c r="BL15" i="2"/>
  <c r="M34" i="6" s="1"/>
  <c r="AM34" i="2"/>
  <c r="AM35" i="2"/>
  <c r="T37" i="1"/>
  <c r="AM36" i="2"/>
  <c r="AT23" i="2"/>
  <c r="AM38" i="2"/>
  <c r="AM30" i="2"/>
  <c r="AT21" i="2" a="1"/>
  <c r="AT21" i="2" s="1"/>
  <c r="T38" i="1"/>
  <c r="AM37" i="2"/>
  <c r="T43" i="1"/>
  <c r="AM24" i="2"/>
  <c r="G24" i="6" s="1"/>
  <c r="T36" i="1"/>
  <c r="AM29" i="2"/>
  <c r="AM62" i="2" s="1"/>
  <c r="AM31" i="2"/>
  <c r="AJ30" i="2"/>
  <c r="BC11" i="2"/>
  <c r="BC13" i="2"/>
  <c r="AJ34" i="2"/>
  <c r="BE10" i="2"/>
  <c r="AL30" i="2"/>
  <c r="BE11" i="2"/>
  <c r="BC19" i="2"/>
  <c r="AU47" i="2"/>
  <c r="AU48" i="2" s="1"/>
  <c r="AU49" i="2" s="1"/>
  <c r="AL38" i="2"/>
  <c r="AJ29" i="2"/>
  <c r="AJ62" i="2" s="1"/>
  <c r="AJ33" i="2"/>
  <c r="AW11" i="2"/>
  <c r="AW22" i="2" s="1"/>
  <c r="AW4" i="2" s="1"/>
  <c r="AJ32" i="2"/>
  <c r="AJ36" i="2"/>
  <c r="BE14" i="2"/>
  <c r="F33" i="6" s="1"/>
  <c r="BC14" i="2"/>
  <c r="D33" i="6" s="1"/>
  <c r="AL34" i="2"/>
  <c r="AL33" i="2"/>
  <c r="AJ31" i="2"/>
  <c r="AU22" i="2"/>
  <c r="AU33" i="2" s="1"/>
  <c r="BE19" i="2"/>
  <c r="BE17" i="2"/>
  <c r="AH38" i="1"/>
  <c r="AC38" i="1"/>
  <c r="AK39" i="1"/>
  <c r="AI41" i="1"/>
  <c r="AE38" i="1"/>
  <c r="AE42" i="1"/>
  <c r="AD41" i="1"/>
  <c r="AD35" i="1"/>
  <c r="AD33" i="1"/>
  <c r="AL38" i="1"/>
  <c r="AI38" i="1"/>
  <c r="AF41" i="1"/>
  <c r="AG40" i="1"/>
  <c r="AH41" i="1"/>
  <c r="AH42" i="1"/>
  <c r="AG42" i="1"/>
  <c r="AG37" i="1"/>
  <c r="AK33" i="1"/>
  <c r="AC33" i="1"/>
  <c r="AH36" i="1"/>
  <c r="AC39" i="1"/>
  <c r="AK40" i="1"/>
  <c r="AI33" i="1"/>
  <c r="AD39" i="1"/>
  <c r="AG41" i="1"/>
  <c r="AK37" i="1"/>
  <c r="AC35" i="1"/>
  <c r="AK36" i="1"/>
  <c r="AH37" i="1"/>
  <c r="AF33" i="1"/>
  <c r="AF40" i="1"/>
  <c r="AK42" i="1"/>
  <c r="AD34" i="1"/>
  <c r="AL40" i="1"/>
  <c r="AF37" i="1"/>
  <c r="AG38" i="1"/>
  <c r="AI35" i="1"/>
  <c r="AL39" i="1"/>
  <c r="AG33" i="1"/>
  <c r="AC42" i="1"/>
  <c r="AL42" i="1"/>
  <c r="AD37" i="1"/>
  <c r="AE39" i="1"/>
  <c r="AF39" i="1"/>
  <c r="AH33" i="1"/>
  <c r="AD36" i="1"/>
  <c r="AF34" i="1"/>
  <c r="AI39" i="1"/>
  <c r="AL37" i="1"/>
  <c r="AL33" i="1"/>
  <c r="AK41" i="1"/>
  <c r="AE33" i="1"/>
  <c r="AC37" i="1"/>
  <c r="AE40" i="1"/>
  <c r="AG39" i="1"/>
  <c r="AC41" i="1"/>
  <c r="AG36" i="1"/>
  <c r="AG35" i="1"/>
  <c r="AH39" i="1"/>
  <c r="AF35" i="1"/>
  <c r="AF42" i="1"/>
  <c r="AK38" i="1"/>
  <c r="AC40" i="1"/>
  <c r="AC34" i="1"/>
  <c r="AG34" i="1"/>
  <c r="AI34" i="1"/>
  <c r="AK34" i="1"/>
  <c r="AH34" i="1"/>
  <c r="AL34" i="1"/>
  <c r="AJ39" i="1"/>
  <c r="AJ35" i="1"/>
  <c r="AJ36" i="1"/>
  <c r="AJ33" i="1"/>
  <c r="AJ41" i="1"/>
  <c r="AJ42" i="1"/>
  <c r="AJ37" i="1"/>
  <c r="AJ40" i="1"/>
  <c r="AJ34" i="1"/>
  <c r="AJ38" i="1"/>
  <c r="BC12" i="2"/>
  <c r="BL12" i="2"/>
  <c r="BE12" i="2"/>
  <c r="BJ12" i="2"/>
  <c r="AA63" i="2"/>
  <c r="AA64" i="2" s="1"/>
  <c r="AA65" i="2" s="1"/>
  <c r="AA66" i="2" s="1"/>
  <c r="AA67" i="2" s="1"/>
  <c r="AA68" i="2" s="1"/>
  <c r="AA69" i="2" s="1"/>
  <c r="AA70" i="2" s="1"/>
  <c r="AA71" i="2" s="1"/>
  <c r="AP48" i="2"/>
  <c r="AO49" i="2"/>
  <c r="AO50" i="2" s="1"/>
  <c r="AO51" i="2" s="1"/>
  <c r="V24" i="2" a="1"/>
  <c r="V24" i="2" s="1"/>
  <c r="Z23" i="6" s="1"/>
  <c r="V30" i="2"/>
  <c r="BG11" i="2" s="1"/>
  <c r="U24" i="2" a="1"/>
  <c r="U24" i="2" s="1"/>
  <c r="Y23" i="6" s="1"/>
  <c r="U30" i="2"/>
  <c r="BF11" i="2" s="1"/>
  <c r="V31" i="2"/>
  <c r="V36" i="2"/>
  <c r="BG17" i="2" s="1"/>
  <c r="V38" i="2"/>
  <c r="BG19" i="2" s="1"/>
  <c r="V34" i="2"/>
  <c r="BG15" i="2" s="1"/>
  <c r="H34" i="6" s="1"/>
  <c r="V32" i="2"/>
  <c r="BG13" i="2" s="1"/>
  <c r="V37" i="2"/>
  <c r="BG18" i="2" s="1"/>
  <c r="V35" i="2"/>
  <c r="BG16" i="2" s="1"/>
  <c r="V33" i="2"/>
  <c r="BG14" i="2" s="1"/>
  <c r="H33" i="6" s="1"/>
  <c r="V29" i="2"/>
  <c r="BG10" i="2" s="1"/>
  <c r="U37" i="2"/>
  <c r="BF18" i="2" s="1"/>
  <c r="U35" i="2"/>
  <c r="BF16" i="2" s="1"/>
  <c r="U31" i="2"/>
  <c r="U34" i="2"/>
  <c r="BF15" i="2" s="1"/>
  <c r="G34" i="6" s="1"/>
  <c r="U33" i="2"/>
  <c r="BF14" i="2" s="1"/>
  <c r="G33" i="6" s="1"/>
  <c r="U29" i="2"/>
  <c r="BF10" i="2" s="1"/>
  <c r="U38" i="2"/>
  <c r="BF19" i="2" s="1"/>
  <c r="U36" i="2"/>
  <c r="BF17" i="2" s="1"/>
  <c r="U32" i="2"/>
  <c r="BL10" i="2"/>
  <c r="AA41" i="2"/>
  <c r="Q36" i="2"/>
  <c r="Q34" i="2"/>
  <c r="Q31" i="2"/>
  <c r="Q32" i="2"/>
  <c r="Q37" i="2"/>
  <c r="Q33" i="2"/>
  <c r="Q35" i="2"/>
  <c r="Q38" i="2"/>
  <c r="Q29" i="2"/>
  <c r="AV25" i="2"/>
  <c r="T41" i="2"/>
  <c r="T62" i="2"/>
  <c r="T63" i="2" s="1"/>
  <c r="T64" i="2" s="1"/>
  <c r="W24" i="2" a="1"/>
  <c r="W24" i="2" s="1"/>
  <c r="AA23" i="6" s="1"/>
  <c r="W36" i="2"/>
  <c r="BH17" i="2" s="1"/>
  <c r="AC21" i="2"/>
  <c r="Y25" i="2" s="1"/>
  <c r="AC47" i="6" s="1"/>
  <c r="W31" i="2"/>
  <c r="W33" i="2"/>
  <c r="BH14" i="2" s="1"/>
  <c r="I33" i="6" s="1"/>
  <c r="W34" i="2"/>
  <c r="BH15" i="2" s="1"/>
  <c r="I34" i="6" s="1"/>
  <c r="W32" i="2"/>
  <c r="BH13" i="2" s="1"/>
  <c r="W37" i="2"/>
  <c r="BH18" i="2" s="1"/>
  <c r="W38" i="2"/>
  <c r="BH19" i="2" s="1"/>
  <c r="W35" i="2"/>
  <c r="BH16" i="2" s="1"/>
  <c r="W29" i="2"/>
  <c r="J37" i="6"/>
  <c r="BZ18" i="2"/>
  <c r="J38" i="6"/>
  <c r="BZ19" i="2"/>
  <c r="BU15" i="2"/>
  <c r="W15" i="6" s="1"/>
  <c r="E36" i="6"/>
  <c r="BU17" i="2"/>
  <c r="BI46" i="2"/>
  <c r="BZ46" i="2" s="1"/>
  <c r="AB29" i="6" s="1"/>
  <c r="J29" i="6"/>
  <c r="BZ10" i="2"/>
  <c r="AN50" i="2"/>
  <c r="AM50" i="2"/>
  <c r="R41" i="2"/>
  <c r="R62" i="2"/>
  <c r="L36" i="6"/>
  <c r="CB17" i="2"/>
  <c r="Z62" i="2"/>
  <c r="Z63" i="2" s="1"/>
  <c r="Z64" i="2" s="1"/>
  <c r="Z41" i="2"/>
  <c r="E37" i="6"/>
  <c r="BU18" i="2"/>
  <c r="J32" i="6"/>
  <c r="BZ13" i="2"/>
  <c r="AN62" i="2"/>
  <c r="AN41" i="2"/>
  <c r="E32" i="6"/>
  <c r="BU13" i="2"/>
  <c r="J36" i="6"/>
  <c r="BZ17" i="2"/>
  <c r="AR62" i="2"/>
  <c r="AR41" i="2"/>
  <c r="AO62" i="2"/>
  <c r="AO41" i="2"/>
  <c r="BK12" i="2"/>
  <c r="BD12" i="2"/>
  <c r="AL49" i="2"/>
  <c r="AP41" i="2"/>
  <c r="AP62" i="2"/>
  <c r="AS50" i="2"/>
  <c r="BD46" i="2"/>
  <c r="BU46" i="2" s="1"/>
  <c r="W29" i="6" s="1"/>
  <c r="E29" i="6"/>
  <c r="BU10" i="2"/>
  <c r="CB15" i="2"/>
  <c r="AD15" i="6" s="1"/>
  <c r="AQ49" i="2"/>
  <c r="AJ52" i="2"/>
  <c r="L35" i="6"/>
  <c r="CB16" i="2"/>
  <c r="BC18" i="2"/>
  <c r="BZ15" i="2"/>
  <c r="AB15" i="6" s="1"/>
  <c r="X62" i="2"/>
  <c r="X63" i="2" s="1"/>
  <c r="X64" i="2" s="1"/>
  <c r="X41" i="2"/>
  <c r="L37" i="6"/>
  <c r="CB18" i="2"/>
  <c r="AK62" i="2"/>
  <c r="AK41" i="2"/>
  <c r="BD16" i="2"/>
  <c r="BI16" i="2"/>
  <c r="L29" i="6"/>
  <c r="BK46" i="2"/>
  <c r="CB46" i="2" s="1"/>
  <c r="AD29" i="6" s="1"/>
  <c r="CB10" i="2"/>
  <c r="BC16" i="2"/>
  <c r="L38" i="6"/>
  <c r="CB19" i="2"/>
  <c r="AR50" i="2"/>
  <c r="BJ15" i="2"/>
  <c r="K34" i="6" s="1"/>
  <c r="L32" i="6"/>
  <c r="CB13" i="2"/>
  <c r="BD19" i="2"/>
  <c r="BI14" i="2"/>
  <c r="J33" i="6" s="1"/>
  <c r="S41" i="2"/>
  <c r="S62" i="2"/>
  <c r="AK49" i="2"/>
  <c r="BK14" i="2"/>
  <c r="L33" i="6" s="1"/>
  <c r="BD14" i="2"/>
  <c r="E33" i="6" s="1"/>
  <c r="BC10" i="2"/>
  <c r="Y62" i="2"/>
  <c r="Y41" i="2"/>
  <c r="BI12" i="2"/>
  <c r="BP9" i="17" l="1"/>
  <c r="AY9" i="17" s="1"/>
  <c r="AV9" i="17"/>
  <c r="O14" i="17" a="1"/>
  <c r="O14" i="17" s="1"/>
  <c r="O15" i="17" a="1"/>
  <c r="O15" i="17" s="1"/>
  <c r="Q13" i="6"/>
  <c r="Q15" i="6"/>
  <c r="M8" i="17"/>
  <c r="P8" i="17" s="1"/>
  <c r="M6" i="15"/>
  <c r="P6" i="15" s="1"/>
  <c r="BM8" i="17"/>
  <c r="BO8" i="17" s="1" a="1"/>
  <c r="BM10" i="17"/>
  <c r="BP10" i="17" s="1"/>
  <c r="AY10" i="17" s="1"/>
  <c r="BC12" i="17"/>
  <c r="BD12" i="17" s="1"/>
  <c r="BE12" i="17" s="1"/>
  <c r="BF12" i="17" s="1"/>
  <c r="BG12" i="17" s="1"/>
  <c r="BH12" i="17" s="1"/>
  <c r="BI12" i="17" s="1"/>
  <c r="BJ12" i="17" s="1"/>
  <c r="BK12" i="17" s="1"/>
  <c r="BL12" i="17" s="1"/>
  <c r="P32" i="15"/>
  <c r="Q10" i="6"/>
  <c r="R10" i="6" s="1"/>
  <c r="AH46" i="6"/>
  <c r="Q16" i="6"/>
  <c r="Q19" i="6"/>
  <c r="Q20" i="6"/>
  <c r="Q17" i="6"/>
  <c r="Q11" i="6"/>
  <c r="Q12" i="6"/>
  <c r="Q18" i="6"/>
  <c r="AD46" i="6"/>
  <c r="AE46" i="6"/>
  <c r="AA46" i="6"/>
  <c r="Z46" i="6"/>
  <c r="AC46" i="6"/>
  <c r="AC48" i="6" s="1"/>
  <c r="X46" i="6"/>
  <c r="W46" i="6"/>
  <c r="V46" i="6"/>
  <c r="Y46" i="6"/>
  <c r="AD16" i="6"/>
  <c r="I38" i="6"/>
  <c r="BX10" i="2"/>
  <c r="Z10" i="6" s="1"/>
  <c r="CA12" i="2"/>
  <c r="CC11" i="2"/>
  <c r="AE11" i="6" s="1"/>
  <c r="CA18" i="2"/>
  <c r="K29" i="6"/>
  <c r="AD18" i="6"/>
  <c r="AD17" i="6"/>
  <c r="AB19" i="6"/>
  <c r="BY18" i="2"/>
  <c r="BW11" i="2"/>
  <c r="F31" i="6"/>
  <c r="D32" i="6"/>
  <c r="F32" i="6"/>
  <c r="M37" i="6"/>
  <c r="K36" i="6"/>
  <c r="K32" i="6"/>
  <c r="O22" i="6"/>
  <c r="F37" i="6"/>
  <c r="AB13" i="6"/>
  <c r="I32" i="6"/>
  <c r="BT11" i="2"/>
  <c r="V11" i="6" s="1"/>
  <c r="F35" i="6"/>
  <c r="AB18" i="6"/>
  <c r="BX18" i="2"/>
  <c r="D31" i="6"/>
  <c r="M36" i="6"/>
  <c r="AB17" i="6"/>
  <c r="W18" i="6"/>
  <c r="H32" i="6"/>
  <c r="BV14" i="2"/>
  <c r="X14" i="6" s="1"/>
  <c r="BT19" i="2"/>
  <c r="V19" i="6" s="1"/>
  <c r="BV15" i="2"/>
  <c r="X15" i="6" s="1"/>
  <c r="CC13" i="2"/>
  <c r="AD19" i="6"/>
  <c r="BY17" i="2"/>
  <c r="M31" i="6"/>
  <c r="AD13" i="6"/>
  <c r="AF46" i="6"/>
  <c r="K35" i="6"/>
  <c r="W17" i="6"/>
  <c r="BV17" i="2"/>
  <c r="CC16" i="2"/>
  <c r="CA11" i="2"/>
  <c r="AC11" i="6" s="1"/>
  <c r="BT17" i="2"/>
  <c r="I35" i="6"/>
  <c r="F29" i="6"/>
  <c r="M38" i="6"/>
  <c r="BX11" i="2"/>
  <c r="K38" i="6"/>
  <c r="W13" i="6"/>
  <c r="M29" i="6"/>
  <c r="BX19" i="2"/>
  <c r="F38" i="6"/>
  <c r="CA10" i="2"/>
  <c r="BJ46" i="2"/>
  <c r="CA46" i="2" s="1"/>
  <c r="AC29" i="6" s="1"/>
  <c r="AH47" i="6"/>
  <c r="CA13" i="2"/>
  <c r="AM16" i="1"/>
  <c r="AM21" i="1"/>
  <c r="AG28" i="1"/>
  <c r="AL28" i="1"/>
  <c r="AM23" i="1"/>
  <c r="AJ28" i="1"/>
  <c r="AK28" i="1"/>
  <c r="AM25" i="1"/>
  <c r="AF28" i="1"/>
  <c r="AM22" i="1"/>
  <c r="AD28" i="1"/>
  <c r="AC28" i="1"/>
  <c r="AM20" i="1"/>
  <c r="AE28" i="1"/>
  <c r="AI28" i="1"/>
  <c r="AM24" i="1"/>
  <c r="AU30" i="2"/>
  <c r="AM17" i="1"/>
  <c r="AM19" i="1"/>
  <c r="AM18" i="1"/>
  <c r="AH28" i="1"/>
  <c r="M35" i="6"/>
  <c r="D36" i="6"/>
  <c r="K30" i="6"/>
  <c r="CA19" i="2"/>
  <c r="CA17" i="2"/>
  <c r="CA16" i="2"/>
  <c r="CA14" i="2"/>
  <c r="AC14" i="6" s="1"/>
  <c r="AQ41" i="2"/>
  <c r="K37" i="6"/>
  <c r="CC17" i="2"/>
  <c r="M32" i="6"/>
  <c r="BT14" i="2"/>
  <c r="V14" i="6" s="1"/>
  <c r="CC15" i="2"/>
  <c r="AE15" i="6" s="1"/>
  <c r="CC18" i="2"/>
  <c r="BV18" i="2"/>
  <c r="BE46" i="2"/>
  <c r="BV46" i="2" s="1"/>
  <c r="X29" i="6" s="1"/>
  <c r="AU35" i="2"/>
  <c r="CC19" i="2"/>
  <c r="M30" i="6"/>
  <c r="BV13" i="2"/>
  <c r="AU24" i="2" a="1"/>
  <c r="AU24" i="2" s="1"/>
  <c r="N24" i="6" s="1"/>
  <c r="AJ41" i="2"/>
  <c r="BT13" i="2"/>
  <c r="CC14" i="2"/>
  <c r="AE14" i="6" s="1"/>
  <c r="AL41" i="2"/>
  <c r="AS41" i="2"/>
  <c r="AU31" i="2"/>
  <c r="AU37" i="2"/>
  <c r="BV19" i="2"/>
  <c r="AU36" i="2"/>
  <c r="BV16" i="2"/>
  <c r="AU38" i="2"/>
  <c r="AU71" i="2" s="1"/>
  <c r="AW20" i="2"/>
  <c r="BT15" i="2"/>
  <c r="V15" i="6" s="1"/>
  <c r="AM41" i="2"/>
  <c r="BV10" i="2"/>
  <c r="CD58" i="2"/>
  <c r="AF41" i="6" s="1"/>
  <c r="D30" i="6"/>
  <c r="AM35" i="1"/>
  <c r="AC44" i="1"/>
  <c r="AI44" i="1"/>
  <c r="F30" i="6"/>
  <c r="BV11" i="2"/>
  <c r="AM63" i="2"/>
  <c r="AM64" i="2" s="1"/>
  <c r="AM65" i="2" s="1"/>
  <c r="AM66" i="2" s="1"/>
  <c r="AM67" i="2" s="1"/>
  <c r="AM68" i="2" s="1"/>
  <c r="AM69" i="2" s="1"/>
  <c r="AM70" i="2" s="1"/>
  <c r="AM71" i="2" s="1"/>
  <c r="AU4" i="2"/>
  <c r="AL22" i="6" s="1"/>
  <c r="AF44" i="1"/>
  <c r="AG23" i="2" a="1"/>
  <c r="AG23" i="2" s="1"/>
  <c r="AU34" i="2"/>
  <c r="F36" i="6"/>
  <c r="AU29" i="2"/>
  <c r="AU32" i="2"/>
  <c r="AM38" i="1"/>
  <c r="AG44" i="1"/>
  <c r="D38" i="6"/>
  <c r="AL44" i="1"/>
  <c r="AE44" i="1"/>
  <c r="AD44" i="1"/>
  <c r="AK44" i="1"/>
  <c r="AM37" i="1"/>
  <c r="AM40" i="1"/>
  <c r="AM39" i="1"/>
  <c r="AM41" i="1"/>
  <c r="AH44" i="1"/>
  <c r="AM33" i="1"/>
  <c r="AM42" i="1"/>
  <c r="AM36" i="1"/>
  <c r="AM34" i="1"/>
  <c r="AJ44" i="1"/>
  <c r="W11" i="6"/>
  <c r="E30" i="6"/>
  <c r="AB11" i="6"/>
  <c r="J30" i="6"/>
  <c r="AD11" i="6"/>
  <c r="L30" i="6"/>
  <c r="K31" i="6"/>
  <c r="AP63" i="2"/>
  <c r="AP64" i="2" s="1"/>
  <c r="AP65" i="2" s="1"/>
  <c r="AP66" i="2" s="1"/>
  <c r="AP67" i="2" s="1"/>
  <c r="AP68" i="2" s="1"/>
  <c r="AP69" i="2" s="1"/>
  <c r="AP70" i="2" s="1"/>
  <c r="AP71" i="2" s="1"/>
  <c r="AL63" i="2"/>
  <c r="AL64" i="2" s="1"/>
  <c r="AL65" i="2" s="1"/>
  <c r="AL66" i="2" s="1"/>
  <c r="AL67" i="2" s="1"/>
  <c r="AL68" i="2" s="1"/>
  <c r="AL69" i="2" s="1"/>
  <c r="AL70" i="2" s="1"/>
  <c r="AL71" i="2" s="1"/>
  <c r="AK63" i="2"/>
  <c r="AK64" i="2" s="1"/>
  <c r="AK65" i="2" s="1"/>
  <c r="AK66" i="2" s="1"/>
  <c r="AK67" i="2" s="1"/>
  <c r="AK68" i="2" s="1"/>
  <c r="AK69" i="2" s="1"/>
  <c r="AK70" i="2" s="1"/>
  <c r="AK71" i="2" s="1"/>
  <c r="AS63" i="2"/>
  <c r="AS64" i="2" s="1"/>
  <c r="AS65" i="2" s="1"/>
  <c r="AS66" i="2" s="1"/>
  <c r="AS67" i="2" s="1"/>
  <c r="AS68" i="2" s="1"/>
  <c r="AS69" i="2" s="1"/>
  <c r="AS70" i="2" s="1"/>
  <c r="AS71" i="2" s="1"/>
  <c r="AR63" i="2"/>
  <c r="AR64" i="2" s="1"/>
  <c r="AR65" i="2" s="1"/>
  <c r="AR66" i="2" s="1"/>
  <c r="AR67" i="2" s="1"/>
  <c r="AR68" i="2" s="1"/>
  <c r="AR69" i="2" s="1"/>
  <c r="AR70" i="2" s="1"/>
  <c r="AR71" i="2" s="1"/>
  <c r="AJ63" i="2"/>
  <c r="AJ64" i="2" s="1"/>
  <c r="AJ65" i="2" s="1"/>
  <c r="AJ66" i="2" s="1"/>
  <c r="AJ67" i="2" s="1"/>
  <c r="AJ68" i="2" s="1"/>
  <c r="AJ69" i="2" s="1"/>
  <c r="AJ70" i="2" s="1"/>
  <c r="AJ71" i="2" s="1"/>
  <c r="AQ63" i="2"/>
  <c r="AQ64" i="2" s="1"/>
  <c r="AQ65" i="2" s="1"/>
  <c r="AQ66" i="2" s="1"/>
  <c r="AQ67" i="2" s="1"/>
  <c r="AQ68" i="2" s="1"/>
  <c r="AQ69" i="2" s="1"/>
  <c r="AQ70" i="2" s="1"/>
  <c r="AQ71" i="2" s="1"/>
  <c r="CC12" i="2"/>
  <c r="BT12" i="2"/>
  <c r="AN63" i="2"/>
  <c r="AN64" i="2" s="1"/>
  <c r="AN65" i="2" s="1"/>
  <c r="AN66" i="2" s="1"/>
  <c r="AN67" i="2" s="1"/>
  <c r="AN68" i="2" s="1"/>
  <c r="AN69" i="2" s="1"/>
  <c r="AN70" i="2" s="1"/>
  <c r="AN71" i="2" s="1"/>
  <c r="BV12" i="2"/>
  <c r="AO63" i="2"/>
  <c r="AO64" i="2" s="1"/>
  <c r="AO65" i="2" s="1"/>
  <c r="AO66" i="2" s="1"/>
  <c r="AO67" i="2" s="1"/>
  <c r="AO68" i="2" s="1"/>
  <c r="AO69" i="2" s="1"/>
  <c r="AO70" i="2" s="1"/>
  <c r="AO71" i="2" s="1"/>
  <c r="Z65" i="2"/>
  <c r="Z66" i="2" s="1"/>
  <c r="Z67" i="2" s="1"/>
  <c r="Z68" i="2" s="1"/>
  <c r="Z69" i="2" s="1"/>
  <c r="Z70" i="2" s="1"/>
  <c r="Z71" i="2" s="1"/>
  <c r="R63" i="2"/>
  <c r="R64" i="2" s="1"/>
  <c r="R65" i="2" s="1"/>
  <c r="R66" i="2" s="1"/>
  <c r="R67" i="2" s="1"/>
  <c r="R68" i="2" s="1"/>
  <c r="R69" i="2" s="1"/>
  <c r="R70" i="2" s="1"/>
  <c r="R71" i="2" s="1"/>
  <c r="S63" i="2"/>
  <c r="S64" i="2" s="1"/>
  <c r="S65" i="2" s="1"/>
  <c r="S66" i="2" s="1"/>
  <c r="S67" i="2" s="1"/>
  <c r="S68" i="2" s="1"/>
  <c r="S69" i="2" s="1"/>
  <c r="S70" i="2" s="1"/>
  <c r="S71" i="2" s="1"/>
  <c r="Y63" i="2"/>
  <c r="Y64" i="2" s="1"/>
  <c r="Y65" i="2" s="1"/>
  <c r="Y66" i="2" s="1"/>
  <c r="Y67" i="2" s="1"/>
  <c r="Y68" i="2" s="1"/>
  <c r="Y69" i="2" s="1"/>
  <c r="Y70" i="2" s="1"/>
  <c r="Y71" i="2" s="1"/>
  <c r="X65" i="2"/>
  <c r="X66" i="2" s="1"/>
  <c r="X67" i="2" s="1"/>
  <c r="X68" i="2" s="1"/>
  <c r="X69" i="2" s="1"/>
  <c r="X70" i="2" s="1"/>
  <c r="X71" i="2" s="1"/>
  <c r="T65" i="2"/>
  <c r="T66" i="2" s="1"/>
  <c r="T67" i="2" s="1"/>
  <c r="T68" i="2" s="1"/>
  <c r="T69" i="2" s="1"/>
  <c r="T70" i="2" s="1"/>
  <c r="T71" i="2" s="1"/>
  <c r="BN14" i="2"/>
  <c r="O33" i="6" s="1"/>
  <c r="BN18" i="2"/>
  <c r="BN19" i="2"/>
  <c r="BN17" i="2"/>
  <c r="BN16" i="2"/>
  <c r="BN15" i="2"/>
  <c r="O34" i="6" s="1"/>
  <c r="BI47" i="2"/>
  <c r="BZ47" i="2" s="1"/>
  <c r="AB30" i="6" s="1"/>
  <c r="AP49" i="2"/>
  <c r="AP50" i="2" s="1"/>
  <c r="AP51" i="2" s="1"/>
  <c r="AP52" i="2" s="1"/>
  <c r="BD47" i="2"/>
  <c r="BU47" i="2" s="1"/>
  <c r="W30" i="6" s="1"/>
  <c r="BK47" i="2"/>
  <c r="CB47" i="2" s="1"/>
  <c r="AD30" i="6" s="1"/>
  <c r="BJ22" i="2"/>
  <c r="BE2" i="2" a="1"/>
  <c r="BE2" i="2" s="1"/>
  <c r="BE23" i="2" a="1"/>
  <c r="BE23" i="2" s="1"/>
  <c r="BE22" i="2"/>
  <c r="BE3" i="2" a="1"/>
  <c r="BE3" i="2" s="1"/>
  <c r="BH12" i="2"/>
  <c r="I30" i="6"/>
  <c r="BF12" i="2"/>
  <c r="G30" i="6"/>
  <c r="BG12" i="2"/>
  <c r="H30" i="6"/>
  <c r="BG46" i="2"/>
  <c r="BX46" i="2" s="1"/>
  <c r="Z29" i="6" s="1"/>
  <c r="V62" i="2"/>
  <c r="V63" i="2" s="1"/>
  <c r="V64" i="2" s="1"/>
  <c r="H38" i="6"/>
  <c r="BX13" i="2"/>
  <c r="H37" i="6"/>
  <c r="H29" i="6"/>
  <c r="BX15" i="2"/>
  <c r="Z15" i="6" s="1"/>
  <c r="V41" i="2"/>
  <c r="U62" i="2"/>
  <c r="U63" i="2" s="1"/>
  <c r="U64" i="2" s="1"/>
  <c r="BF13" i="2"/>
  <c r="U41" i="2"/>
  <c r="BL46" i="2"/>
  <c r="CC46" i="2" s="1"/>
  <c r="AE29" i="6" s="1"/>
  <c r="BL2" i="2" a="1"/>
  <c r="BL2" i="2" s="1"/>
  <c r="BL23" i="2" a="1"/>
  <c r="BL23" i="2" s="1"/>
  <c r="CC10" i="2"/>
  <c r="BL3" i="2" a="1"/>
  <c r="BL3" i="2" s="1"/>
  <c r="BL22" i="2"/>
  <c r="Q62" i="2"/>
  <c r="Q41" i="2"/>
  <c r="AD62" i="2"/>
  <c r="BY14" i="2"/>
  <c r="AA14" i="6" s="1"/>
  <c r="T25" i="2"/>
  <c r="X47" i="6" s="1"/>
  <c r="AA25" i="2"/>
  <c r="AE47" i="6" s="1"/>
  <c r="S25" i="2"/>
  <c r="W47" i="6" s="1"/>
  <c r="I36" i="6"/>
  <c r="V25" i="2"/>
  <c r="Z47" i="6" s="1"/>
  <c r="Z25" i="2"/>
  <c r="AD47" i="6" s="1"/>
  <c r="U25" i="2"/>
  <c r="Y47" i="6" s="1"/>
  <c r="R25" i="2"/>
  <c r="V47" i="6" s="1"/>
  <c r="X25" i="2"/>
  <c r="AB47" i="6" s="1"/>
  <c r="AB48" i="6" s="1"/>
  <c r="I37" i="6"/>
  <c r="W25" i="2"/>
  <c r="AA47" i="6" s="1"/>
  <c r="BY15" i="2"/>
  <c r="AA15" i="6" s="1"/>
  <c r="BY19" i="2"/>
  <c r="BY16" i="2"/>
  <c r="BY13" i="2"/>
  <c r="W62" i="2"/>
  <c r="W41" i="2"/>
  <c r="BH10" i="2"/>
  <c r="AW24" i="2" a="1"/>
  <c r="AW24" i="2" s="1"/>
  <c r="P24" i="6" s="1"/>
  <c r="BJ2" i="2" a="1"/>
  <c r="BJ2" i="2" s="1"/>
  <c r="BI23" i="2" a="1"/>
  <c r="BI23" i="2" s="1"/>
  <c r="BK3" i="2" a="1"/>
  <c r="BK3" i="2" s="1"/>
  <c r="BI3" i="2" a="1"/>
  <c r="BI3" i="2" s="1"/>
  <c r="BJ3" i="2" a="1"/>
  <c r="BJ3" i="2" s="1"/>
  <c r="BI22" i="2"/>
  <c r="BJ23" i="2" a="1"/>
  <c r="BJ23" i="2" s="1"/>
  <c r="BK2" i="2" a="1"/>
  <c r="BK2" i="2" s="1"/>
  <c r="D35" i="6"/>
  <c r="BT16" i="2"/>
  <c r="E35" i="6"/>
  <c r="BU16" i="2"/>
  <c r="H36" i="6"/>
  <c r="BX17" i="2"/>
  <c r="AD10" i="6"/>
  <c r="AN51" i="2"/>
  <c r="AR51" i="2"/>
  <c r="D37" i="6"/>
  <c r="BT18" i="2"/>
  <c r="AJ53" i="2"/>
  <c r="AS51" i="2"/>
  <c r="G29" i="6"/>
  <c r="BF46" i="2"/>
  <c r="BW46" i="2" s="1"/>
  <c r="Y29" i="6" s="1"/>
  <c r="BW10" i="2"/>
  <c r="BX14" i="2"/>
  <c r="Z14" i="6" s="1"/>
  <c r="L31" i="6"/>
  <c r="CB12" i="2"/>
  <c r="AQ50" i="2"/>
  <c r="BZ14" i="2"/>
  <c r="AB14" i="6" s="1"/>
  <c r="AO52" i="2"/>
  <c r="BU14" i="2"/>
  <c r="W14" i="6" s="1"/>
  <c r="G35" i="6"/>
  <c r="BW16" i="2"/>
  <c r="E38" i="6"/>
  <c r="BU19" i="2"/>
  <c r="CA15" i="2"/>
  <c r="AC15" i="6" s="1"/>
  <c r="G36" i="6"/>
  <c r="BW17" i="2"/>
  <c r="G38" i="6"/>
  <c r="BW19" i="2"/>
  <c r="E31" i="6"/>
  <c r="BU12" i="2"/>
  <c r="G37" i="6"/>
  <c r="BW18" i="2"/>
  <c r="BD2" i="2" a="1"/>
  <c r="BD2" i="2" s="1"/>
  <c r="BD3" i="2" a="1"/>
  <c r="BD3" i="2" s="1"/>
  <c r="BD23" i="2" a="1"/>
  <c r="BD23" i="2" s="1"/>
  <c r="J31" i="6"/>
  <c r="BZ12" i="2"/>
  <c r="H35" i="6"/>
  <c r="BX16" i="2"/>
  <c r="W10" i="6"/>
  <c r="AL50" i="2"/>
  <c r="AB10" i="6"/>
  <c r="AU50" i="2"/>
  <c r="CB14" i="2"/>
  <c r="AD14" i="6" s="1"/>
  <c r="BK23" i="2" a="1"/>
  <c r="BK23" i="2" s="1"/>
  <c r="D29" i="6"/>
  <c r="BC46" i="2"/>
  <c r="BC47" i="2" s="1"/>
  <c r="BC22" i="2"/>
  <c r="BC23" i="2" a="1"/>
  <c r="BC23" i="2" s="1"/>
  <c r="BC2" i="2" a="1"/>
  <c r="BC2" i="2" s="1"/>
  <c r="BC3" i="2" a="1"/>
  <c r="BC3" i="2" s="1"/>
  <c r="BT10" i="2"/>
  <c r="AK50" i="2"/>
  <c r="BW14" i="2"/>
  <c r="Y14" i="6" s="1"/>
  <c r="BK22" i="2"/>
  <c r="J35" i="6"/>
  <c r="BZ16" i="2"/>
  <c r="BD22" i="2"/>
  <c r="BW15" i="2"/>
  <c r="Y15" i="6" s="1"/>
  <c r="AM51" i="2"/>
  <c r="BI2" i="2" a="1"/>
  <c r="BI2" i="2" s="1"/>
  <c r="BO10" i="17" l="1" a="1"/>
  <c r="BO10" i="17" s="1"/>
  <c r="AX10" i="17" s="1"/>
  <c r="Y48" i="6"/>
  <c r="AD48" i="6"/>
  <c r="V48" i="6"/>
  <c r="AA48" i="6"/>
  <c r="AE48" i="6"/>
  <c r="W48" i="6"/>
  <c r="AI22" i="6"/>
  <c r="X48" i="6"/>
  <c r="Z48" i="6"/>
  <c r="BP8" i="17"/>
  <c r="BO8" i="17"/>
  <c r="R11" i="6"/>
  <c r="R12" i="6" s="1"/>
  <c r="R13" i="6" s="1"/>
  <c r="R14" i="6" s="1"/>
  <c r="R15" i="6" s="1"/>
  <c r="J45" i="6"/>
  <c r="Y17" i="6"/>
  <c r="Z17" i="6"/>
  <c r="BE30" i="2"/>
  <c r="BV30" i="2" s="1"/>
  <c r="Y18" i="6"/>
  <c r="K46" i="6"/>
  <c r="F41" i="6"/>
  <c r="X16" i="6"/>
  <c r="V13" i="6"/>
  <c r="X18" i="6"/>
  <c r="AA17" i="6"/>
  <c r="L41" i="6"/>
  <c r="Z16" i="6"/>
  <c r="W16" i="6"/>
  <c r="J46" i="6"/>
  <c r="AA13" i="6"/>
  <c r="M41" i="6"/>
  <c r="F45" i="6"/>
  <c r="V12" i="6"/>
  <c r="AE18" i="6"/>
  <c r="AC10" i="6"/>
  <c r="AG46" i="6"/>
  <c r="AI46" i="6" s="1"/>
  <c r="AE13" i="6"/>
  <c r="AA18" i="6"/>
  <c r="V17" i="6"/>
  <c r="AA16" i="6"/>
  <c r="X19" i="6"/>
  <c r="AC16" i="6"/>
  <c r="AB12" i="6"/>
  <c r="AE16" i="6"/>
  <c r="D45" i="6"/>
  <c r="W19" i="6"/>
  <c r="K45" i="6"/>
  <c r="O36" i="6"/>
  <c r="X11" i="6"/>
  <c r="AC19" i="6"/>
  <c r="AC18" i="6"/>
  <c r="X12" i="6"/>
  <c r="M45" i="6"/>
  <c r="AE12" i="6"/>
  <c r="W12" i="6"/>
  <c r="AA19" i="6"/>
  <c r="AC17" i="6"/>
  <c r="Z18" i="6"/>
  <c r="AB16" i="6"/>
  <c r="E41" i="6"/>
  <c r="Y19" i="6"/>
  <c r="L45" i="6"/>
  <c r="BN13" i="2"/>
  <c r="BJ47" i="2"/>
  <c r="BJ48" i="2" s="1"/>
  <c r="CA48" i="2" s="1"/>
  <c r="AC31" i="6" s="1"/>
  <c r="O38" i="6"/>
  <c r="AB8" i="17" s="1"/>
  <c r="AE19" i="6"/>
  <c r="X17" i="6"/>
  <c r="E45" i="6"/>
  <c r="Z19" i="6"/>
  <c r="L46" i="6"/>
  <c r="BJ30" i="2"/>
  <c r="CA30" i="2" s="1"/>
  <c r="AC12" i="6"/>
  <c r="BD30" i="2"/>
  <c r="BU30" i="2" s="1"/>
  <c r="J41" i="6"/>
  <c r="Z13" i="6"/>
  <c r="X10" i="6"/>
  <c r="X13" i="6"/>
  <c r="D41" i="6"/>
  <c r="BK30" i="2"/>
  <c r="CB30" i="2" s="1"/>
  <c r="BC30" i="2"/>
  <c r="BT30" i="2" s="1"/>
  <c r="Y16" i="6"/>
  <c r="AD12" i="6"/>
  <c r="K41" i="6"/>
  <c r="BN10" i="2"/>
  <c r="BN46" i="2" s="1"/>
  <c r="CE46" i="2" s="1"/>
  <c r="AG29" i="6" s="1"/>
  <c r="F46" i="6"/>
  <c r="AE17" i="6"/>
  <c r="AC13" i="6"/>
  <c r="AM29" i="1"/>
  <c r="AN27" i="1"/>
  <c r="BE47" i="2"/>
  <c r="BE48" i="2" s="1"/>
  <c r="BV48" i="2" s="1"/>
  <c r="X31" i="6" s="1"/>
  <c r="AU5" i="2" a="1"/>
  <c r="AU5" i="2" s="1"/>
  <c r="AL23" i="6" s="1"/>
  <c r="AU70" i="2"/>
  <c r="AU69" i="2" s="1"/>
  <c r="AU68" i="2" s="1"/>
  <c r="AU67" i="2" s="1"/>
  <c r="AU66" i="2" s="1"/>
  <c r="AU65" i="2" s="1"/>
  <c r="AU64" i="2" s="1"/>
  <c r="AU63" i="2" s="1"/>
  <c r="AU62" i="2" s="1"/>
  <c r="AW5" i="2" a="1"/>
  <c r="AW5" i="2" s="1"/>
  <c r="AU41" i="2"/>
  <c r="AM45" i="1"/>
  <c r="AO43" i="1"/>
  <c r="BV22" i="2"/>
  <c r="AD63" i="2"/>
  <c r="AD64" i="2" s="1"/>
  <c r="AD65" i="2" s="1"/>
  <c r="AD66" i="2" s="1"/>
  <c r="AD67" i="2" s="1"/>
  <c r="AD68" i="2" s="1"/>
  <c r="AD69" i="2" s="1"/>
  <c r="AD70" i="2" s="1"/>
  <c r="AD71" i="2" s="1"/>
  <c r="U65" i="2"/>
  <c r="U66" i="2" s="1"/>
  <c r="U67" i="2" s="1"/>
  <c r="U68" i="2" s="1"/>
  <c r="U69" i="2" s="1"/>
  <c r="U70" i="2" s="1"/>
  <c r="U71" i="2" s="1"/>
  <c r="W63" i="2"/>
  <c r="W64" i="2" s="1"/>
  <c r="W65" i="2" s="1"/>
  <c r="W66" i="2" s="1"/>
  <c r="W67" i="2" s="1"/>
  <c r="W68" i="2" s="1"/>
  <c r="W69" i="2" s="1"/>
  <c r="W70" i="2" s="1"/>
  <c r="W71" i="2" s="1"/>
  <c r="Q63" i="2"/>
  <c r="Q64" i="2" s="1"/>
  <c r="Q65" i="2" s="1"/>
  <c r="Q66" i="2" s="1"/>
  <c r="Q67" i="2" s="1"/>
  <c r="Q68" i="2" s="1"/>
  <c r="Q69" i="2" s="1"/>
  <c r="Q70" i="2" s="1"/>
  <c r="Q71" i="2" s="1"/>
  <c r="V65" i="2"/>
  <c r="V66" i="2" s="1"/>
  <c r="V67" i="2" s="1"/>
  <c r="V68" i="2" s="1"/>
  <c r="V69" i="2" s="1"/>
  <c r="V70" i="2" s="1"/>
  <c r="V71" i="2" s="1"/>
  <c r="CE18" i="2"/>
  <c r="BN11" i="2"/>
  <c r="CE15" i="2"/>
  <c r="AG15" i="6" s="1"/>
  <c r="CE14" i="2"/>
  <c r="AG14" i="6" s="1"/>
  <c r="CE17" i="2"/>
  <c r="CE19" i="2"/>
  <c r="CE16" i="2"/>
  <c r="BN12" i="2"/>
  <c r="BI48" i="2"/>
  <c r="BZ48" i="2" s="1"/>
  <c r="AB31" i="6" s="1"/>
  <c r="BE36" i="2"/>
  <c r="BV36" i="2" s="1"/>
  <c r="BD48" i="2"/>
  <c r="BU48" i="2" s="1"/>
  <c r="W31" i="6" s="1"/>
  <c r="BF47" i="2"/>
  <c r="BW47" i="2" s="1"/>
  <c r="Y30" i="6" s="1"/>
  <c r="BJ36" i="2"/>
  <c r="CA36" i="2" s="1"/>
  <c r="BJ31" i="2"/>
  <c r="G31" i="6"/>
  <c r="I31" i="6"/>
  <c r="BL47" i="2"/>
  <c r="BT47" i="2"/>
  <c r="V30" i="6" s="1"/>
  <c r="BC48" i="2"/>
  <c r="BT48" i="2" s="1"/>
  <c r="V31" i="6" s="1"/>
  <c r="BG47" i="2"/>
  <c r="BX47" i="2" s="1"/>
  <c r="Z30" i="6" s="1"/>
  <c r="CC22" i="2"/>
  <c r="H31" i="6"/>
  <c r="BK48" i="2"/>
  <c r="CB48" i="2" s="1"/>
  <c r="AD31" i="6" s="1"/>
  <c r="BJ29" i="2"/>
  <c r="CA29" i="2" s="1"/>
  <c r="K40" i="6"/>
  <c r="BJ33" i="2"/>
  <c r="CA33" i="2" s="1"/>
  <c r="BJ37" i="2"/>
  <c r="CA37" i="2" s="1"/>
  <c r="BJ35" i="2"/>
  <c r="CA35" i="2" s="1"/>
  <c r="Y11" i="6"/>
  <c r="BJ38" i="2"/>
  <c r="CA38" i="2" s="1"/>
  <c r="AA11" i="6"/>
  <c r="BJ34" i="2"/>
  <c r="CA34" i="2" s="1"/>
  <c r="BJ32" i="2"/>
  <c r="CA32" i="2" s="1"/>
  <c r="Z11" i="6"/>
  <c r="BE24" i="2"/>
  <c r="F42" i="6" s="1"/>
  <c r="BE38" i="2"/>
  <c r="BV38" i="2" s="1"/>
  <c r="BE29" i="2"/>
  <c r="BV29" i="2" s="1"/>
  <c r="F40" i="6"/>
  <c r="BE31" i="2"/>
  <c r="BE33" i="2"/>
  <c r="BV33" i="2" s="1"/>
  <c r="BE32" i="2"/>
  <c r="BL38" i="2"/>
  <c r="CC38" i="2" s="1"/>
  <c r="BL30" i="2"/>
  <c r="BE37" i="2"/>
  <c r="BV37" i="2" s="1"/>
  <c r="BI35" i="2"/>
  <c r="BZ35" i="2" s="1"/>
  <c r="BI30" i="2"/>
  <c r="BE35" i="2"/>
  <c r="BV35" i="2" s="1"/>
  <c r="BE34" i="2"/>
  <c r="BV34" i="2" s="1"/>
  <c r="BE4" i="2"/>
  <c r="F47" i="6" s="1"/>
  <c r="BY12" i="2"/>
  <c r="BX12" i="2"/>
  <c r="BG3" i="2" a="1"/>
  <c r="BG3" i="2" s="1"/>
  <c r="BG2" i="2" a="1"/>
  <c r="BG2" i="2" s="1"/>
  <c r="BF2" i="2" a="1"/>
  <c r="BF2" i="2" s="1"/>
  <c r="BW12" i="2"/>
  <c r="BG22" i="2"/>
  <c r="BG23" i="2" a="1"/>
  <c r="BG23" i="2" s="1"/>
  <c r="BL4" i="2"/>
  <c r="M47" i="6" s="1"/>
  <c r="BF3" i="2" a="1"/>
  <c r="BF3" i="2" s="1"/>
  <c r="BF23" i="2" a="1"/>
  <c r="BF23" i="2" s="1"/>
  <c r="BW13" i="2"/>
  <c r="G32" i="6"/>
  <c r="BF22" i="2"/>
  <c r="AE10" i="6"/>
  <c r="M40" i="6"/>
  <c r="M46" i="6"/>
  <c r="BL35" i="2"/>
  <c r="CC35" i="2" s="1"/>
  <c r="BL37" i="2"/>
  <c r="CC37" i="2" s="1"/>
  <c r="BL32" i="2"/>
  <c r="CC32" i="2" s="1"/>
  <c r="BL24" i="2"/>
  <c r="M42" i="6" s="1"/>
  <c r="BL29" i="2"/>
  <c r="BL31" i="2"/>
  <c r="BL34" i="2"/>
  <c r="CC34" i="2" s="1"/>
  <c r="BL33" i="2"/>
  <c r="CC33" i="2" s="1"/>
  <c r="BL36" i="2"/>
  <c r="CC36" i="2" s="1"/>
  <c r="BO2" i="2" a="1"/>
  <c r="BO2" i="2" s="1"/>
  <c r="BH46" i="2"/>
  <c r="BH47" i="2" s="1"/>
  <c r="BY47" i="2" s="1"/>
  <c r="AA30" i="6" s="1"/>
  <c r="I29" i="6"/>
  <c r="BH22" i="2"/>
  <c r="BH2" i="2" a="1"/>
  <c r="BH2" i="2" s="1"/>
  <c r="BH3" i="2" a="1"/>
  <c r="BH3" i="2" s="1"/>
  <c r="BH23" i="2" a="1"/>
  <c r="BH23" i="2" s="1"/>
  <c r="BY10" i="2"/>
  <c r="BI38" i="2"/>
  <c r="BZ38" i="2" s="1"/>
  <c r="BI34" i="2"/>
  <c r="BZ34" i="2" s="1"/>
  <c r="CA22" i="2"/>
  <c r="BU22" i="2"/>
  <c r="BI32" i="2"/>
  <c r="BZ32" i="2" s="1"/>
  <c r="BK4" i="2"/>
  <c r="L47" i="6" s="1"/>
  <c r="BI31" i="2"/>
  <c r="BZ22" i="2"/>
  <c r="BI29" i="2"/>
  <c r="BI33" i="2"/>
  <c r="BZ33" i="2" s="1"/>
  <c r="BI37" i="2"/>
  <c r="BZ37" i="2" s="1"/>
  <c r="BI24" i="2"/>
  <c r="J42" i="6" s="1"/>
  <c r="BI36" i="2"/>
  <c r="BZ36" i="2" s="1"/>
  <c r="BJ4" i="2"/>
  <c r="K47" i="6" s="1"/>
  <c r="CB22" i="2"/>
  <c r="J40" i="6"/>
  <c r="BJ24" i="2"/>
  <c r="K42" i="6" s="1"/>
  <c r="AM52" i="2"/>
  <c r="L40" i="6"/>
  <c r="BK29" i="2"/>
  <c r="BK38" i="2"/>
  <c r="BK37" i="2"/>
  <c r="BK24" i="2"/>
  <c r="L42" i="6" s="1"/>
  <c r="BK31" i="2"/>
  <c r="BK35" i="2"/>
  <c r="BK32" i="2"/>
  <c r="BK33" i="2"/>
  <c r="BK34" i="2"/>
  <c r="BK36" i="2"/>
  <c r="BD34" i="2"/>
  <c r="E40" i="6"/>
  <c r="BD32" i="2"/>
  <c r="BD33" i="2"/>
  <c r="BD35" i="2"/>
  <c r="BD24" i="2"/>
  <c r="E42" i="6" s="1"/>
  <c r="BD38" i="2"/>
  <c r="BD36" i="2"/>
  <c r="BD29" i="2"/>
  <c r="BD31" i="2"/>
  <c r="BD37" i="2"/>
  <c r="D46" i="6"/>
  <c r="BC4" i="2"/>
  <c r="D47" i="6" s="1"/>
  <c r="AN52" i="2"/>
  <c r="V16" i="6"/>
  <c r="V10" i="6"/>
  <c r="BT22" i="2"/>
  <c r="AS52" i="2"/>
  <c r="O35" i="6"/>
  <c r="AU51" i="2"/>
  <c r="AO53" i="2"/>
  <c r="Y10" i="6"/>
  <c r="O37" i="6"/>
  <c r="AA8" i="17" s="1"/>
  <c r="BC32" i="2"/>
  <c r="BC24" i="2"/>
  <c r="D42" i="6" s="1"/>
  <c r="BC31" i="2"/>
  <c r="BC33" i="2"/>
  <c r="BC34" i="2"/>
  <c r="BC36" i="2"/>
  <c r="BC37" i="2"/>
  <c r="BC38" i="2"/>
  <c r="D40" i="6"/>
  <c r="BC29" i="2"/>
  <c r="BC35" i="2"/>
  <c r="AL51" i="2"/>
  <c r="BD4" i="2"/>
  <c r="E47" i="6" s="1"/>
  <c r="E46" i="6"/>
  <c r="AQ51" i="2"/>
  <c r="AR52" i="2"/>
  <c r="AK51" i="2"/>
  <c r="BT46" i="2"/>
  <c r="V29" i="6" s="1"/>
  <c r="BI4" i="2"/>
  <c r="J47" i="6" s="1"/>
  <c r="AJ54" i="2"/>
  <c r="AP53" i="2"/>
  <c r="V18" i="6"/>
  <c r="R16" i="6" l="1"/>
  <c r="R17" i="6" s="1"/>
  <c r="R18" i="6" s="1"/>
  <c r="R19" i="6" s="1"/>
  <c r="G11" i="15"/>
  <c r="G13" i="15" s="1"/>
  <c r="W8" i="17"/>
  <c r="H11" i="15"/>
  <c r="H21" i="15" s="1"/>
  <c r="X8" i="17"/>
  <c r="J11" i="15"/>
  <c r="J13" i="15" s="1"/>
  <c r="Z8" i="17"/>
  <c r="AT5" i="17"/>
  <c r="I11" i="15"/>
  <c r="I13" i="15" s="1"/>
  <c r="Y8" i="17"/>
  <c r="AU5" i="17"/>
  <c r="E34" i="15"/>
  <c r="L11" i="15"/>
  <c r="D34" i="15"/>
  <c r="K11" i="15"/>
  <c r="C34" i="15"/>
  <c r="O30" i="6"/>
  <c r="AC22" i="6"/>
  <c r="Y12" i="6"/>
  <c r="O29" i="6"/>
  <c r="CC24" i="2"/>
  <c r="AE24" i="6" s="1"/>
  <c r="G45" i="6"/>
  <c r="BH30" i="2"/>
  <c r="BY30" i="2" s="1"/>
  <c r="AW6" i="2"/>
  <c r="H45" i="6"/>
  <c r="H46" i="6"/>
  <c r="X22" i="6"/>
  <c r="AD22" i="6"/>
  <c r="I41" i="6"/>
  <c r="G46" i="6"/>
  <c r="Z12" i="6"/>
  <c r="CA47" i="2"/>
  <c r="AC30" i="6" s="1"/>
  <c r="AG17" i="6"/>
  <c r="P45" i="6"/>
  <c r="AG16" i="6"/>
  <c r="AB22" i="6"/>
  <c r="CE10" i="2"/>
  <c r="AG10" i="6" s="1"/>
  <c r="AA12" i="6"/>
  <c r="AG18" i="6"/>
  <c r="W22" i="6"/>
  <c r="CA24" i="2"/>
  <c r="AC24" i="6" s="1"/>
  <c r="AE22" i="6"/>
  <c r="G41" i="6"/>
  <c r="AG19" i="6"/>
  <c r="I45" i="6"/>
  <c r="H41" i="6"/>
  <c r="BV47" i="2"/>
  <c r="X30" i="6" s="1"/>
  <c r="AU6" i="2"/>
  <c r="AL25" i="2"/>
  <c r="CC31" i="2"/>
  <c r="BZ31" i="2"/>
  <c r="BV31" i="2"/>
  <c r="CA31" i="2"/>
  <c r="CA41" i="2" s="1"/>
  <c r="BI49" i="2"/>
  <c r="BZ49" i="2" s="1"/>
  <c r="AB32" i="6" s="1"/>
  <c r="BZ30" i="2"/>
  <c r="CC30" i="2"/>
  <c r="BD49" i="2"/>
  <c r="BU49" i="2" s="1"/>
  <c r="W32" i="6" s="1"/>
  <c r="CE11" i="2"/>
  <c r="CE12" i="2"/>
  <c r="Y13" i="6"/>
  <c r="CE13" i="2"/>
  <c r="BJ62" i="2"/>
  <c r="BF48" i="2"/>
  <c r="BW48" i="2" s="1"/>
  <c r="Y31" i="6" s="1"/>
  <c r="BK49" i="2"/>
  <c r="BK50" i="2" s="1"/>
  <c r="BE49" i="2"/>
  <c r="BE50" i="2" s="1"/>
  <c r="BE51" i="2" s="1"/>
  <c r="BE52" i="2" s="1"/>
  <c r="BE53" i="2" s="1"/>
  <c r="BE54" i="2" s="1"/>
  <c r="BE55" i="2" s="1"/>
  <c r="BG48" i="2"/>
  <c r="BX48" i="2" s="1"/>
  <c r="Z31" i="6" s="1"/>
  <c r="BV24" i="2"/>
  <c r="X24" i="6" s="1"/>
  <c r="BJ41" i="2"/>
  <c r="BH48" i="2"/>
  <c r="BY48" i="2" s="1"/>
  <c r="AA31" i="6" s="1"/>
  <c r="BE62" i="2"/>
  <c r="O31" i="6"/>
  <c r="BJ49" i="2"/>
  <c r="BJ50" i="2" s="1"/>
  <c r="CC47" i="2"/>
  <c r="AE30" i="6" s="1"/>
  <c r="BL48" i="2"/>
  <c r="CC48" i="2" s="1"/>
  <c r="AE31" i="6" s="1"/>
  <c r="BN47" i="2"/>
  <c r="CE47" i="2" s="1"/>
  <c r="AG30" i="6" s="1"/>
  <c r="BE41" i="2"/>
  <c r="BF35" i="2"/>
  <c r="BW35" i="2" s="1"/>
  <c r="BF30" i="2"/>
  <c r="BV32" i="2"/>
  <c r="BG35" i="2"/>
  <c r="BX35" i="2" s="1"/>
  <c r="BG30" i="2"/>
  <c r="BG4" i="2"/>
  <c r="H47" i="6" s="1"/>
  <c r="BX22" i="2"/>
  <c r="BG38" i="2"/>
  <c r="BX38" i="2" s="1"/>
  <c r="BG24" i="2"/>
  <c r="H42" i="6" s="1"/>
  <c r="BG31" i="2"/>
  <c r="BG33" i="2"/>
  <c r="BX33" i="2" s="1"/>
  <c r="BG29" i="2"/>
  <c r="BG62" i="2" s="1"/>
  <c r="BN2" i="2" a="1"/>
  <c r="BN2" i="2" s="1"/>
  <c r="BG36" i="2"/>
  <c r="BX36" i="2" s="1"/>
  <c r="BG32" i="2"/>
  <c r="BX32" i="2" s="1"/>
  <c r="BG34" i="2"/>
  <c r="BX34" i="2" s="1"/>
  <c r="BG37" i="2"/>
  <c r="BX37" i="2" s="1"/>
  <c r="H40" i="6"/>
  <c r="BO3" i="2"/>
  <c r="BF4" i="2"/>
  <c r="G47" i="6" s="1"/>
  <c r="BW22" i="2"/>
  <c r="BN3" i="2" a="1"/>
  <c r="BN3" i="2" s="1"/>
  <c r="O32" i="6"/>
  <c r="BF38" i="2"/>
  <c r="BW38" i="2" s="1"/>
  <c r="BN22" i="2"/>
  <c r="BF29" i="2"/>
  <c r="BW29" i="2" s="1"/>
  <c r="BF32" i="2"/>
  <c r="BW32" i="2" s="1"/>
  <c r="BF33" i="2"/>
  <c r="BW33" i="2" s="1"/>
  <c r="G40" i="6"/>
  <c r="BF37" i="2"/>
  <c r="BW37" i="2" s="1"/>
  <c r="BF31" i="2"/>
  <c r="BF36" i="2"/>
  <c r="BW36" i="2" s="1"/>
  <c r="BF34" i="2"/>
  <c r="BW34" i="2" s="1"/>
  <c r="BF24" i="2"/>
  <c r="G42" i="6" s="1"/>
  <c r="BL41" i="2"/>
  <c r="CC29" i="2"/>
  <c r="CC62" i="2" s="1"/>
  <c r="BL62" i="2"/>
  <c r="BL63" i="2" s="1"/>
  <c r="BL64" i="2" s="1"/>
  <c r="AS25" i="2"/>
  <c r="BM23" i="2"/>
  <c r="BH4" i="2"/>
  <c r="I47" i="6" s="1"/>
  <c r="I46" i="6"/>
  <c r="BY22" i="2"/>
  <c r="AA10" i="6"/>
  <c r="BH35" i="2"/>
  <c r="BY35" i="2" s="1"/>
  <c r="I40" i="6"/>
  <c r="BH33" i="2"/>
  <c r="BY33" i="2" s="1"/>
  <c r="BH32" i="2"/>
  <c r="BY32" i="2" s="1"/>
  <c r="BH34" i="2"/>
  <c r="BY34" i="2" s="1"/>
  <c r="BH29" i="2"/>
  <c r="BH36" i="2"/>
  <c r="BY36" i="2" s="1"/>
  <c r="BH24" i="2"/>
  <c r="I42" i="6" s="1"/>
  <c r="BH37" i="2"/>
  <c r="BY37" i="2" s="1"/>
  <c r="BH31" i="2"/>
  <c r="BH38" i="2"/>
  <c r="BY38" i="2" s="1"/>
  <c r="BY46" i="2"/>
  <c r="AA29" i="6" s="1"/>
  <c r="BZ24" i="2"/>
  <c r="AB24" i="6" s="1"/>
  <c r="BI41" i="2"/>
  <c r="AP25" i="2"/>
  <c r="BZ29" i="2"/>
  <c r="BZ62" i="2" s="1"/>
  <c r="BI62" i="2"/>
  <c r="BI63" i="2" s="1"/>
  <c r="BI64" i="2" s="1"/>
  <c r="AQ25" i="2"/>
  <c r="BU37" i="2"/>
  <c r="AP54" i="2"/>
  <c r="AR53" i="2"/>
  <c r="BT36" i="2"/>
  <c r="AU52" i="2"/>
  <c r="BU31" i="2"/>
  <c r="CB24" i="2"/>
  <c r="AD24" i="6" s="1"/>
  <c r="AR25" i="2"/>
  <c r="BT34" i="2"/>
  <c r="BD41" i="2"/>
  <c r="BD62" i="2"/>
  <c r="BU29" i="2"/>
  <c r="BU34" i="2"/>
  <c r="CB37" i="2"/>
  <c r="AO54" i="2"/>
  <c r="BU32" i="2"/>
  <c r="BC49" i="2"/>
  <c r="BT33" i="2"/>
  <c r="CB36" i="2"/>
  <c r="AQ52" i="2"/>
  <c r="BT31" i="2"/>
  <c r="BU38" i="2"/>
  <c r="AK52" i="2"/>
  <c r="BC41" i="2"/>
  <c r="BC62" i="2"/>
  <c r="BT29" i="2"/>
  <c r="BT24" i="2"/>
  <c r="V24" i="6" s="1"/>
  <c r="AJ25" i="2"/>
  <c r="BU24" i="2"/>
  <c r="W24" i="6" s="1"/>
  <c r="AK25" i="2"/>
  <c r="CB33" i="2"/>
  <c r="BT37" i="2"/>
  <c r="BT35" i="2"/>
  <c r="CB34" i="2"/>
  <c r="CA62" i="2"/>
  <c r="CA63" i="2" s="1"/>
  <c r="AL52" i="2"/>
  <c r="BT32" i="2"/>
  <c r="BV62" i="2"/>
  <c r="BV63" i="2" s="1"/>
  <c r="AS53" i="2"/>
  <c r="AN53" i="2"/>
  <c r="BU35" i="2"/>
  <c r="CB32" i="2"/>
  <c r="AM53" i="2"/>
  <c r="V22" i="6"/>
  <c r="CB31" i="2"/>
  <c r="BU36" i="2"/>
  <c r="CB38" i="2"/>
  <c r="AJ55" i="2"/>
  <c r="BK41" i="2"/>
  <c r="BK62" i="2"/>
  <c r="CB29" i="2"/>
  <c r="BT38" i="2"/>
  <c r="BU33" i="2"/>
  <c r="CB35" i="2"/>
  <c r="I21" i="15" l="1"/>
  <c r="H13" i="15"/>
  <c r="G21" i="15"/>
  <c r="C11" i="15"/>
  <c r="C21" i="15" s="1"/>
  <c r="S8" i="17"/>
  <c r="AS5" i="17"/>
  <c r="F11" i="15"/>
  <c r="F21" i="15" s="1"/>
  <c r="V8" i="17"/>
  <c r="D11" i="15"/>
  <c r="D21" i="15" s="1"/>
  <c r="T8" i="17"/>
  <c r="AQ5" i="17"/>
  <c r="J21" i="15"/>
  <c r="AR5" i="17"/>
  <c r="AP5" i="17"/>
  <c r="E11" i="15"/>
  <c r="E21" i="15" s="1"/>
  <c r="U8" i="17"/>
  <c r="K13" i="15"/>
  <c r="K21" i="15"/>
  <c r="L13" i="15"/>
  <c r="L21" i="15"/>
  <c r="C36" i="15"/>
  <c r="D36" i="15" s="1"/>
  <c r="E36" i="15" s="1"/>
  <c r="O45" i="6"/>
  <c r="L34" i="15" s="1"/>
  <c r="AG11" i="6"/>
  <c r="O46" i="6"/>
  <c r="BN29" i="2"/>
  <c r="CE29" i="2" s="1"/>
  <c r="AG13" i="6"/>
  <c r="AL24" i="6"/>
  <c r="AA22" i="6"/>
  <c r="AM25" i="2"/>
  <c r="AG12" i="6"/>
  <c r="Y22" i="6"/>
  <c r="P46" i="6"/>
  <c r="Z22" i="6"/>
  <c r="BV49" i="2"/>
  <c r="X32" i="6" s="1"/>
  <c r="BZ63" i="2"/>
  <c r="BZ64" i="2" s="1"/>
  <c r="BZ65" i="2" s="1"/>
  <c r="BZ66" i="2" s="1"/>
  <c r="BZ67" i="2" s="1"/>
  <c r="BZ68" i="2" s="1"/>
  <c r="BZ69" i="2" s="1"/>
  <c r="BZ70" i="2" s="1"/>
  <c r="BZ71" i="2" s="1"/>
  <c r="BV41" i="2"/>
  <c r="CC63" i="2"/>
  <c r="CC64" i="2" s="1"/>
  <c r="CC65" i="2" s="1"/>
  <c r="CC66" i="2" s="1"/>
  <c r="CC67" i="2" s="1"/>
  <c r="CC68" i="2" s="1"/>
  <c r="CC69" i="2" s="1"/>
  <c r="CC70" i="2" s="1"/>
  <c r="CC71" i="2" s="1"/>
  <c r="BC63" i="2"/>
  <c r="BC64" i="2" s="1"/>
  <c r="BC65" i="2" s="1"/>
  <c r="BC66" i="2" s="1"/>
  <c r="BC67" i="2" s="1"/>
  <c r="BC68" i="2" s="1"/>
  <c r="BC69" i="2" s="1"/>
  <c r="BC70" i="2" s="1"/>
  <c r="BC71" i="2" s="1"/>
  <c r="BI65" i="2"/>
  <c r="BI66" i="2" s="1"/>
  <c r="BI67" i="2" s="1"/>
  <c r="BI68" i="2" s="1"/>
  <c r="BI69" i="2" s="1"/>
  <c r="BI70" i="2" s="1"/>
  <c r="BI71" i="2" s="1"/>
  <c r="BV64" i="2"/>
  <c r="BV65" i="2" s="1"/>
  <c r="BV66" i="2" s="1"/>
  <c r="BV67" i="2" s="1"/>
  <c r="BV68" i="2" s="1"/>
  <c r="BV69" i="2" s="1"/>
  <c r="BV70" i="2" s="1"/>
  <c r="BV71" i="2" s="1"/>
  <c r="BX31" i="2"/>
  <c r="BY31" i="2"/>
  <c r="BK63" i="2"/>
  <c r="BK64" i="2" s="1"/>
  <c r="BK65" i="2" s="1"/>
  <c r="BK66" i="2" s="1"/>
  <c r="BK67" i="2" s="1"/>
  <c r="BK68" i="2" s="1"/>
  <c r="BK69" i="2" s="1"/>
  <c r="BK70" i="2" s="1"/>
  <c r="BK71" i="2" s="1"/>
  <c r="BL65" i="2"/>
  <c r="BL66" i="2" s="1"/>
  <c r="BL67" i="2" s="1"/>
  <c r="BL68" i="2" s="1"/>
  <c r="BL69" i="2" s="1"/>
  <c r="BL70" i="2" s="1"/>
  <c r="BL71" i="2" s="1"/>
  <c r="BE63" i="2"/>
  <c r="BE64" i="2" s="1"/>
  <c r="BE65" i="2" s="1"/>
  <c r="BE66" i="2" s="1"/>
  <c r="BE67" i="2" s="1"/>
  <c r="BE68" i="2" s="1"/>
  <c r="BE69" i="2" s="1"/>
  <c r="BE70" i="2" s="1"/>
  <c r="BE71" i="2" s="1"/>
  <c r="BJ63" i="2"/>
  <c r="BJ64" i="2" s="1"/>
  <c r="BJ65" i="2" s="1"/>
  <c r="BJ66" i="2" s="1"/>
  <c r="BJ67" i="2" s="1"/>
  <c r="BJ68" i="2" s="1"/>
  <c r="BJ69" i="2" s="1"/>
  <c r="BJ70" i="2" s="1"/>
  <c r="BJ71" i="2" s="1"/>
  <c r="BW31" i="2"/>
  <c r="BD50" i="2"/>
  <c r="BD51" i="2" s="1"/>
  <c r="BD63" i="2"/>
  <c r="BD64" i="2" s="1"/>
  <c r="BD65" i="2" s="1"/>
  <c r="BD66" i="2" s="1"/>
  <c r="BD67" i="2" s="1"/>
  <c r="BD68" i="2" s="1"/>
  <c r="BD69" i="2" s="1"/>
  <c r="BD70" i="2" s="1"/>
  <c r="BD71" i="2" s="1"/>
  <c r="BG63" i="2"/>
  <c r="BG64" i="2" s="1"/>
  <c r="BG65" i="2" s="1"/>
  <c r="BG66" i="2" s="1"/>
  <c r="BG67" i="2" s="1"/>
  <c r="BG68" i="2" s="1"/>
  <c r="BG69" i="2" s="1"/>
  <c r="BG70" i="2" s="1"/>
  <c r="BG71" i="2" s="1"/>
  <c r="CA64" i="2"/>
  <c r="CA65" i="2" s="1"/>
  <c r="CA66" i="2" s="1"/>
  <c r="CA67" i="2" s="1"/>
  <c r="CA68" i="2" s="1"/>
  <c r="CA69" i="2" s="1"/>
  <c r="CA70" i="2" s="1"/>
  <c r="CA71" i="2" s="1"/>
  <c r="BI50" i="2"/>
  <c r="BZ50" i="2" s="1"/>
  <c r="AB33" i="6" s="1"/>
  <c r="CA49" i="2"/>
  <c r="AC32" i="6" s="1"/>
  <c r="BW30" i="2"/>
  <c r="BX30" i="2"/>
  <c r="CB49" i="2"/>
  <c r="AD32" i="6" s="1"/>
  <c r="CE22" i="2"/>
  <c r="BF49" i="2"/>
  <c r="BW49" i="2" s="1"/>
  <c r="Y32" i="6" s="1"/>
  <c r="BV50" i="2"/>
  <c r="X33" i="6" s="1"/>
  <c r="BV51" i="2"/>
  <c r="X34" i="6" s="1"/>
  <c r="BL49" i="2"/>
  <c r="BL50" i="2" s="1"/>
  <c r="CC50" i="2" s="1"/>
  <c r="AE33" i="6" s="1"/>
  <c r="BG49" i="2"/>
  <c r="BX49" i="2" s="1"/>
  <c r="Z32" i="6" s="1"/>
  <c r="BN48" i="2"/>
  <c r="CE48" i="2" s="1"/>
  <c r="AG31" i="6" s="1"/>
  <c r="O39" i="6"/>
  <c r="BN30" i="2"/>
  <c r="BX29" i="2"/>
  <c r="BX24" i="2"/>
  <c r="Z24" i="6" s="1"/>
  <c r="AN25" i="2"/>
  <c r="BG41" i="2"/>
  <c r="BO4" i="2"/>
  <c r="P47" i="6" s="1"/>
  <c r="BN32" i="2"/>
  <c r="CE32" i="2" s="1"/>
  <c r="BN23" i="2" a="1"/>
  <c r="BN23" i="2" s="1"/>
  <c r="BN31" i="2"/>
  <c r="N40" i="6"/>
  <c r="BN4" i="2"/>
  <c r="O47" i="6" s="1"/>
  <c r="BN38" i="2"/>
  <c r="CE38" i="2" s="1"/>
  <c r="BN37" i="2"/>
  <c r="CE37" i="2" s="1"/>
  <c r="BN33" i="2"/>
  <c r="CE33" i="2" s="1"/>
  <c r="BN36" i="2"/>
  <c r="CE36" i="2" s="1"/>
  <c r="BN34" i="2"/>
  <c r="CE34" i="2" s="1"/>
  <c r="BN35" i="2"/>
  <c r="CE35" i="2" s="1"/>
  <c r="BF62" i="2"/>
  <c r="BF41" i="2"/>
  <c r="BW24" i="2"/>
  <c r="Y24" i="6" s="1"/>
  <c r="BN24" i="2" a="1"/>
  <c r="BN24" i="2" s="1"/>
  <c r="O42" i="6" s="1"/>
  <c r="CC41" i="2"/>
  <c r="CC23" i="2"/>
  <c r="BY29" i="2"/>
  <c r="BH41" i="2"/>
  <c r="BH62" i="2"/>
  <c r="BY24" i="2"/>
  <c r="AA24" i="6" s="1"/>
  <c r="AO25" i="2"/>
  <c r="BH49" i="2"/>
  <c r="BZ41" i="2"/>
  <c r="AS54" i="2"/>
  <c r="BT49" i="2"/>
  <c r="V32" i="6" s="1"/>
  <c r="BC50" i="2"/>
  <c r="BT41" i="2"/>
  <c r="BT62" i="2"/>
  <c r="AP55" i="2"/>
  <c r="CB41" i="2"/>
  <c r="CB62" i="2"/>
  <c r="BJ51" i="2"/>
  <c r="CA50" i="2"/>
  <c r="AC33" i="6" s="1"/>
  <c r="BV52" i="2"/>
  <c r="X35" i="6" s="1"/>
  <c r="AL53" i="2"/>
  <c r="AR54" i="2"/>
  <c r="AK53" i="2"/>
  <c r="AU53" i="2"/>
  <c r="AQ53" i="2"/>
  <c r="BW62" i="2"/>
  <c r="BK51" i="2"/>
  <c r="CB50" i="2"/>
  <c r="AD33" i="6" s="1"/>
  <c r="AM54" i="2"/>
  <c r="AN54" i="2"/>
  <c r="AO55" i="2"/>
  <c r="BU41" i="2"/>
  <c r="BU62" i="2"/>
  <c r="CE71" i="2" l="1"/>
  <c r="CE70" i="2" s="1"/>
  <c r="CE69" i="2" s="1"/>
  <c r="CE68" i="2" s="1"/>
  <c r="CE67" i="2" s="1"/>
  <c r="CE66" i="2" s="1"/>
  <c r="CE65" i="2" s="1"/>
  <c r="F13" i="15"/>
  <c r="C13" i="15"/>
  <c r="C15" i="15" s="1"/>
  <c r="M11" i="15"/>
  <c r="O11" i="15" s="1" a="1"/>
  <c r="O11" i="15" s="1"/>
  <c r="O38" i="15" s="1"/>
  <c r="O40" i="15" s="1"/>
  <c r="E13" i="15"/>
  <c r="D13" i="15"/>
  <c r="AM5" i="17"/>
  <c r="AN5" i="17"/>
  <c r="AO5" i="17"/>
  <c r="AC8" i="17"/>
  <c r="AF8" i="17" s="1"/>
  <c r="AL5" i="17"/>
  <c r="M21" i="15"/>
  <c r="P21" i="15" s="1"/>
  <c r="F34" i="15"/>
  <c r="G34" i="15"/>
  <c r="AG20" i="6"/>
  <c r="BF50" i="2"/>
  <c r="BF51" i="2" s="1"/>
  <c r="BW51" i="2" s="1"/>
  <c r="Y34" i="6" s="1"/>
  <c r="I34" i="15"/>
  <c r="AE21" i="6"/>
  <c r="O41" i="6"/>
  <c r="AG23" i="6" s="1"/>
  <c r="AG24" i="6" s="1"/>
  <c r="AL32" i="6" s="1"/>
  <c r="AL33" i="6" s="1"/>
  <c r="AF21" i="6"/>
  <c r="BU50" i="2"/>
  <c r="W33" i="6" s="1"/>
  <c r="BL51" i="2"/>
  <c r="BL52" i="2" s="1"/>
  <c r="BL53" i="2" s="1"/>
  <c r="BI51" i="2"/>
  <c r="BI52" i="2" s="1"/>
  <c r="BW63" i="2"/>
  <c r="BW64" i="2" s="1"/>
  <c r="BW65" i="2" s="1"/>
  <c r="BW66" i="2" s="1"/>
  <c r="BW67" i="2" s="1"/>
  <c r="BW68" i="2" s="1"/>
  <c r="BW69" i="2" s="1"/>
  <c r="BW70" i="2" s="1"/>
  <c r="BW71" i="2" s="1"/>
  <c r="BH63" i="2"/>
  <c r="BH64" i="2" s="1"/>
  <c r="BH65" i="2" s="1"/>
  <c r="BH66" i="2" s="1"/>
  <c r="BH67" i="2" s="1"/>
  <c r="BH68" i="2" s="1"/>
  <c r="BH69" i="2" s="1"/>
  <c r="BH70" i="2" s="1"/>
  <c r="BH71" i="2" s="1"/>
  <c r="CB63" i="2"/>
  <c r="CB64" i="2" s="1"/>
  <c r="CB65" i="2" s="1"/>
  <c r="CB66" i="2" s="1"/>
  <c r="CB67" i="2" s="1"/>
  <c r="CB68" i="2" s="1"/>
  <c r="CB69" i="2" s="1"/>
  <c r="CB70" i="2" s="1"/>
  <c r="CB71" i="2" s="1"/>
  <c r="BU63" i="2"/>
  <c r="BU64" i="2" s="1"/>
  <c r="BU65" i="2" s="1"/>
  <c r="BU66" i="2" s="1"/>
  <c r="BU67" i="2" s="1"/>
  <c r="BU68" i="2" s="1"/>
  <c r="BU69" i="2" s="1"/>
  <c r="BU70" i="2" s="1"/>
  <c r="BU71" i="2" s="1"/>
  <c r="BW41" i="2"/>
  <c r="CE31" i="2"/>
  <c r="BF63" i="2"/>
  <c r="BF64" i="2" s="1"/>
  <c r="BF65" i="2" s="1"/>
  <c r="BF66" i="2" s="1"/>
  <c r="BF67" i="2" s="1"/>
  <c r="BF68" i="2" s="1"/>
  <c r="BF69" i="2" s="1"/>
  <c r="BF70" i="2" s="1"/>
  <c r="BF71" i="2" s="1"/>
  <c r="BT63" i="2"/>
  <c r="BT64" i="2" s="1"/>
  <c r="BT65" i="2" s="1"/>
  <c r="BT66" i="2" s="1"/>
  <c r="BT67" i="2" s="1"/>
  <c r="BT68" i="2" s="1"/>
  <c r="BT69" i="2" s="1"/>
  <c r="BT70" i="2" s="1"/>
  <c r="BT71" i="2" s="1"/>
  <c r="BX41" i="2"/>
  <c r="CC49" i="2"/>
  <c r="AE32" i="6" s="1"/>
  <c r="CE30" i="2"/>
  <c r="BN49" i="2"/>
  <c r="CE49" i="2" s="1"/>
  <c r="AG32" i="6" s="1"/>
  <c r="BG50" i="2"/>
  <c r="BG51" i="2" s="1"/>
  <c r="BG52" i="2" s="1"/>
  <c r="BG53" i="2" s="1"/>
  <c r="BG54" i="2" s="1"/>
  <c r="BG55" i="2" s="1"/>
  <c r="BX62" i="2"/>
  <c r="BX63" i="2" s="1"/>
  <c r="BX64" i="2" s="1"/>
  <c r="BN71" i="2"/>
  <c r="BN70" i="2" s="1"/>
  <c r="BN69" i="2" s="1"/>
  <c r="BN68" i="2" s="1"/>
  <c r="BN67" i="2" s="1"/>
  <c r="BN66" i="2" s="1"/>
  <c r="BN65" i="2" s="1"/>
  <c r="BN64" i="2" s="1"/>
  <c r="BN63" i="2" s="1"/>
  <c r="BN62" i="2" s="1"/>
  <c r="BN41" i="2"/>
  <c r="BN25" i="2"/>
  <c r="CE24" i="2"/>
  <c r="BY49" i="2"/>
  <c r="AA32" i="6" s="1"/>
  <c r="BH50" i="2"/>
  <c r="BY62" i="2"/>
  <c r="BY41" i="2"/>
  <c r="AS55" i="2"/>
  <c r="AM55" i="2"/>
  <c r="BT50" i="2"/>
  <c r="V33" i="6" s="1"/>
  <c r="BC51" i="2"/>
  <c r="AU54" i="2"/>
  <c r="BJ52" i="2"/>
  <c r="CA51" i="2"/>
  <c r="AC34" i="6" s="1"/>
  <c r="BK52" i="2"/>
  <c r="CB51" i="2"/>
  <c r="AD34" i="6" s="1"/>
  <c r="BV53" i="2"/>
  <c r="AL54" i="2"/>
  <c r="BD52" i="2"/>
  <c r="BU51" i="2"/>
  <c r="W34" i="6" s="1"/>
  <c r="AN55" i="2"/>
  <c r="AR55" i="2"/>
  <c r="AQ54" i="2"/>
  <c r="AK54" i="2"/>
  <c r="AE8" i="17" l="1" a="1"/>
  <c r="AE8" i="17" s="1"/>
  <c r="O33" i="17" s="1"/>
  <c r="O35" i="17" s="1"/>
  <c r="X36" i="6"/>
  <c r="P11" i="15"/>
  <c r="M13" i="15"/>
  <c r="P13" i="15" s="1"/>
  <c r="D15" i="15"/>
  <c r="E15" i="15" s="1"/>
  <c r="F15" i="15" s="1"/>
  <c r="G15" i="15" s="1"/>
  <c r="H15" i="15" s="1"/>
  <c r="I15" i="15" s="1"/>
  <c r="J15" i="15" s="1"/>
  <c r="K15" i="15" s="1"/>
  <c r="L15" i="15" s="1"/>
  <c r="AV5" i="17"/>
  <c r="O21" i="15" a="1"/>
  <c r="O21" i="15" s="1"/>
  <c r="I22" i="15"/>
  <c r="K22" i="15"/>
  <c r="J22" i="15"/>
  <c r="D22" i="15"/>
  <c r="E22" i="15"/>
  <c r="F22" i="15"/>
  <c r="H22" i="15"/>
  <c r="L22" i="15"/>
  <c r="L24" i="15" s="1"/>
  <c r="L27" i="15" s="1"/>
  <c r="G22" i="15"/>
  <c r="F36" i="15"/>
  <c r="G36" i="15" s="1"/>
  <c r="BF52" i="2"/>
  <c r="BF53" i="2" s="1"/>
  <c r="BW50" i="2"/>
  <c r="Y33" i="6" s="1"/>
  <c r="CC52" i="2"/>
  <c r="AE35" i="6" s="1"/>
  <c r="BZ51" i="2"/>
  <c r="AB34" i="6" s="1"/>
  <c r="CC51" i="2"/>
  <c r="AE34" i="6" s="1"/>
  <c r="BN50" i="2"/>
  <c r="CE50" i="2" s="1"/>
  <c r="AG33" i="6" s="1"/>
  <c r="BY63" i="2"/>
  <c r="BY64" i="2" s="1"/>
  <c r="BY65" i="2" s="1"/>
  <c r="BY66" i="2" s="1"/>
  <c r="BY67" i="2" s="1"/>
  <c r="BY68" i="2" s="1"/>
  <c r="BY69" i="2" s="1"/>
  <c r="BY70" i="2" s="1"/>
  <c r="BY71" i="2" s="1"/>
  <c r="CE64" i="2"/>
  <c r="CE63" i="2" s="1"/>
  <c r="CE62" i="2" s="1"/>
  <c r="CE41" i="2"/>
  <c r="BX65" i="2"/>
  <c r="BX66" i="2" s="1"/>
  <c r="BX67" i="2" s="1"/>
  <c r="BX68" i="2" s="1"/>
  <c r="BX69" i="2" s="1"/>
  <c r="BX70" i="2" s="1"/>
  <c r="BX71" i="2" s="1"/>
  <c r="BX53" i="2"/>
  <c r="BX51" i="2"/>
  <c r="Z34" i="6" s="1"/>
  <c r="BX50" i="2"/>
  <c r="Z33" i="6" s="1"/>
  <c r="BX55" i="2"/>
  <c r="Z38" i="6" s="1"/>
  <c r="BX54" i="2"/>
  <c r="Z37" i="6" s="1"/>
  <c r="BX52" i="2"/>
  <c r="Z35" i="6" s="1"/>
  <c r="BH51" i="2"/>
  <c r="BY50" i="2"/>
  <c r="AA33" i="6" s="1"/>
  <c r="AK55" i="2"/>
  <c r="BD53" i="2"/>
  <c r="BU52" i="2"/>
  <c r="W35" i="6" s="1"/>
  <c r="BL54" i="2"/>
  <c r="CC53" i="2"/>
  <c r="AQ55" i="2"/>
  <c r="BK53" i="2"/>
  <c r="CB52" i="2"/>
  <c r="AD35" i="6" s="1"/>
  <c r="BJ53" i="2"/>
  <c r="CA52" i="2"/>
  <c r="AC35" i="6" s="1"/>
  <c r="AU55" i="2"/>
  <c r="BV54" i="2"/>
  <c r="X37" i="6" s="1"/>
  <c r="AL55" i="2"/>
  <c r="BV55" i="2" s="1"/>
  <c r="X38" i="6" s="1"/>
  <c r="BI53" i="2"/>
  <c r="BZ52" i="2"/>
  <c r="AB35" i="6" s="1"/>
  <c r="BT51" i="2"/>
  <c r="V34" i="6" s="1"/>
  <c r="BC52" i="2"/>
  <c r="AO6" i="17" l="1"/>
  <c r="AN7" i="17" s="1"/>
  <c r="AY5" i="17"/>
  <c r="AX5" i="17" a="1"/>
  <c r="AX5" i="17" s="1"/>
  <c r="Z36" i="6"/>
  <c r="AE36" i="6"/>
  <c r="O13" i="15" a="1"/>
  <c r="O13" i="15" s="1"/>
  <c r="AM6" i="17"/>
  <c r="AL7" i="17" s="1"/>
  <c r="AU6" i="17"/>
  <c r="AT6" i="17"/>
  <c r="AS7" i="17" s="1"/>
  <c r="AQ6" i="17"/>
  <c r="AP7" i="17" s="1"/>
  <c r="AS6" i="17"/>
  <c r="AR7" i="17" s="1"/>
  <c r="AR6" i="17"/>
  <c r="AQ7" i="17" s="1"/>
  <c r="AP6" i="17"/>
  <c r="AO7" i="17" s="1"/>
  <c r="AO8" i="17" s="1"/>
  <c r="AO10" i="17" s="1"/>
  <c r="AN6" i="17"/>
  <c r="AM7" i="17" s="1"/>
  <c r="E23" i="15"/>
  <c r="E24" i="15" s="1"/>
  <c r="E27" i="15" s="1"/>
  <c r="I23" i="15"/>
  <c r="I24" i="15" s="1"/>
  <c r="I27" i="15" s="1"/>
  <c r="F23" i="15"/>
  <c r="F24" i="15" s="1"/>
  <c r="F27" i="15" s="1"/>
  <c r="J23" i="15"/>
  <c r="J24" i="15" s="1"/>
  <c r="J27" i="15" s="1"/>
  <c r="D23" i="15"/>
  <c r="D24" i="15" s="1"/>
  <c r="D27" i="15" s="1"/>
  <c r="H23" i="15"/>
  <c r="H24" i="15" s="1"/>
  <c r="H27" i="15" s="1"/>
  <c r="C23" i="15"/>
  <c r="C24" i="15" s="1"/>
  <c r="C27" i="15" s="1"/>
  <c r="C28" i="15" s="1"/>
  <c r="D28" i="15" s="1"/>
  <c r="K23" i="15"/>
  <c r="K24" i="15" s="1"/>
  <c r="K27" i="15" s="1"/>
  <c r="G23" i="15"/>
  <c r="G24" i="15" s="1"/>
  <c r="G27" i="15" s="1"/>
  <c r="M22" i="15"/>
  <c r="H34" i="15"/>
  <c r="BW52" i="2"/>
  <c r="Y35" i="6" s="1"/>
  <c r="BN51" i="2"/>
  <c r="BN52" i="2" s="1"/>
  <c r="CE52" i="2" s="1"/>
  <c r="AG35" i="6" s="1"/>
  <c r="BX57" i="2"/>
  <c r="BH52" i="2"/>
  <c r="BY51" i="2"/>
  <c r="AA34" i="6" s="1"/>
  <c r="BK54" i="2"/>
  <c r="CB53" i="2"/>
  <c r="BI54" i="2"/>
  <c r="BZ53" i="2"/>
  <c r="BD54" i="2"/>
  <c r="BU53" i="2"/>
  <c r="BJ54" i="2"/>
  <c r="CA53" i="2"/>
  <c r="BC53" i="2"/>
  <c r="BT52" i="2"/>
  <c r="V35" i="6" s="1"/>
  <c r="BL55" i="2"/>
  <c r="CC55" i="2" s="1"/>
  <c r="AE38" i="6" s="1"/>
  <c r="CC54" i="2"/>
  <c r="AE37" i="6" s="1"/>
  <c r="BF54" i="2"/>
  <c r="BW53" i="2"/>
  <c r="BV57" i="2"/>
  <c r="E28" i="15" l="1"/>
  <c r="F28" i="15" s="1"/>
  <c r="G28" i="15" s="1"/>
  <c r="H28" i="15" s="1"/>
  <c r="I28" i="15" s="1"/>
  <c r="J28" i="15" s="1"/>
  <c r="K28" i="15" s="1"/>
  <c r="L28" i="15" s="1"/>
  <c r="Y36" i="6"/>
  <c r="W36" i="6"/>
  <c r="AD36" i="6"/>
  <c r="AC36" i="6"/>
  <c r="AB36" i="6"/>
  <c r="AP8" i="17"/>
  <c r="AP10" i="17" s="1"/>
  <c r="AM8" i="17"/>
  <c r="AM10" i="17" s="1"/>
  <c r="AS8" i="17"/>
  <c r="AS10" i="17" s="1"/>
  <c r="AV6" i="17"/>
  <c r="AL8" i="17"/>
  <c r="AL10" i="17" s="1"/>
  <c r="AL12" i="17" s="1"/>
  <c r="AQ8" i="17"/>
  <c r="AQ10" i="17" s="1"/>
  <c r="AN8" i="17"/>
  <c r="AN10" i="17" s="1"/>
  <c r="AR8" i="17"/>
  <c r="AR10" i="17" s="1"/>
  <c r="AT7" i="17"/>
  <c r="AT8" i="17" s="1"/>
  <c r="AT10" i="17" s="1"/>
  <c r="AU8" i="17"/>
  <c r="AU10" i="17" s="1"/>
  <c r="M24" i="15"/>
  <c r="M23" i="15"/>
  <c r="H36" i="15"/>
  <c r="I36" i="15" s="1"/>
  <c r="J36" i="15" s="1"/>
  <c r="K36" i="15" s="1"/>
  <c r="L36" i="15" s="1"/>
  <c r="M34" i="15"/>
  <c r="P34" i="15" s="1"/>
  <c r="Z40" i="6"/>
  <c r="BN53" i="2"/>
  <c r="CE53" i="2" s="1"/>
  <c r="CE51" i="2"/>
  <c r="AG34" i="6" s="1"/>
  <c r="BH53" i="2"/>
  <c r="BY52" i="2"/>
  <c r="AA35" i="6" s="1"/>
  <c r="X40" i="6"/>
  <c r="CC57" i="2"/>
  <c r="BJ55" i="2"/>
  <c r="CA55" i="2" s="1"/>
  <c r="AC38" i="6" s="1"/>
  <c r="CA54" i="2"/>
  <c r="AC37" i="6" s="1"/>
  <c r="BF55" i="2"/>
  <c r="BW55" i="2" s="1"/>
  <c r="Y38" i="6" s="1"/>
  <c r="BW54" i="2"/>
  <c r="Y37" i="6" s="1"/>
  <c r="BD55" i="2"/>
  <c r="BU55" i="2" s="1"/>
  <c r="W38" i="6" s="1"/>
  <c r="BU54" i="2"/>
  <c r="W37" i="6" s="1"/>
  <c r="BC54" i="2"/>
  <c r="BT53" i="2"/>
  <c r="BI55" i="2"/>
  <c r="BZ55" i="2" s="1"/>
  <c r="AB38" i="6" s="1"/>
  <c r="BZ54" i="2"/>
  <c r="AB37" i="6" s="1"/>
  <c r="BK55" i="2"/>
  <c r="CB55" i="2" s="1"/>
  <c r="AD38" i="6" s="1"/>
  <c r="CB54" i="2"/>
  <c r="AD37" i="6" s="1"/>
  <c r="AM12" i="17" l="1"/>
  <c r="AN12" i="17" s="1"/>
  <c r="AO12" i="17" s="1"/>
  <c r="AP12" i="17" s="1"/>
  <c r="AQ12" i="17" s="1"/>
  <c r="AR12" i="17" s="1"/>
  <c r="AS12" i="17" s="1"/>
  <c r="AT12" i="17" s="1"/>
  <c r="AU12" i="17" s="1"/>
  <c r="O24" i="15" a="1"/>
  <c r="O24" i="15" s="1"/>
  <c r="M27" i="15"/>
  <c r="M28" i="15" s="1"/>
  <c r="AG36" i="6"/>
  <c r="V36" i="6"/>
  <c r="AV7" i="17"/>
  <c r="C30" i="17"/>
  <c r="D30" i="17" s="1"/>
  <c r="E30" i="17" s="1"/>
  <c r="F30" i="17" s="1"/>
  <c r="G30" i="17" s="1"/>
  <c r="H30" i="17" s="1"/>
  <c r="I30" i="17" s="1"/>
  <c r="J30" i="17" s="1"/>
  <c r="K30" i="17" s="1"/>
  <c r="L30" i="17" s="1"/>
  <c r="AV8" i="17"/>
  <c r="P24" i="15"/>
  <c r="O34" i="15" a="1"/>
  <c r="O34" i="15" s="1"/>
  <c r="AE40" i="6"/>
  <c r="BN54" i="2"/>
  <c r="BN55" i="2" s="1"/>
  <c r="CE55" i="2" s="1"/>
  <c r="AG38" i="6" s="1"/>
  <c r="BY53" i="2"/>
  <c r="BH54" i="2"/>
  <c r="BC55" i="2"/>
  <c r="BT55" i="2" s="1"/>
  <c r="V38" i="6" s="1"/>
  <c r="BT54" i="2"/>
  <c r="V37" i="6" s="1"/>
  <c r="CA57" i="2"/>
  <c r="BU57" i="2"/>
  <c r="BW57" i="2"/>
  <c r="BZ57" i="2"/>
  <c r="CB57" i="2"/>
  <c r="AX8" i="17" l="1" a="1"/>
  <c r="AX8" i="17" s="1"/>
  <c r="AV10" i="17"/>
  <c r="AY8" i="17"/>
  <c r="AA36" i="6"/>
  <c r="AC40" i="6"/>
  <c r="Y40" i="6"/>
  <c r="AB40" i="6"/>
  <c r="CE54" i="2"/>
  <c r="AG37" i="6" s="1"/>
  <c r="BH55" i="2"/>
  <c r="BY55" i="2" s="1"/>
  <c r="AA38" i="6" s="1"/>
  <c r="BY54" i="2"/>
  <c r="AA37" i="6" s="1"/>
  <c r="W40" i="6"/>
  <c r="AD40" i="6"/>
  <c r="BT57" i="2"/>
  <c r="CE56" i="2" l="1"/>
  <c r="AG39" i="6"/>
  <c r="BY57" i="2"/>
  <c r="CD57" i="2" s="1"/>
  <c r="CE58" i="2" s="1"/>
  <c r="AG41" i="6" s="1"/>
  <c r="V40" i="6"/>
  <c r="AA40" i="6" l="1"/>
  <c r="AF40" i="6" s="1"/>
  <c r="CG58" i="2"/>
  <c r="AI41" i="6" s="1"/>
  <c r="P19" i="2"/>
  <c r="P10" i="2"/>
  <c r="P17" i="2"/>
  <c r="P16" i="2"/>
  <c r="P15" i="2"/>
  <c r="P13" i="2"/>
  <c r="P14" i="2"/>
  <c r="P18" i="2"/>
  <c r="P12" i="2"/>
  <c r="AC12" i="2" l="1"/>
  <c r="AC15" i="2"/>
  <c r="AL15" i="6" s="1"/>
  <c r="AC18" i="2"/>
  <c r="AC10" i="2"/>
  <c r="AC13" i="2"/>
  <c r="AC14" i="2"/>
  <c r="AL14" i="6" s="1"/>
  <c r="AC17" i="2"/>
  <c r="AC16" i="2"/>
  <c r="AC19" i="2"/>
  <c r="AF19" i="2"/>
  <c r="P46" i="2"/>
  <c r="P22" i="2"/>
  <c r="AC46" i="2" l="1"/>
  <c r="AC47" i="2" s="1"/>
  <c r="AC48" i="2" s="1"/>
  <c r="AC49" i="2" s="1"/>
  <c r="AC50" i="2" s="1"/>
  <c r="AC51" i="2" s="1"/>
  <c r="AC52" i="2" s="1"/>
  <c r="AC53" i="2" s="1"/>
  <c r="AC54" i="2" s="1"/>
  <c r="AC55" i="2" s="1"/>
  <c r="P47" i="2"/>
  <c r="P48" i="2" s="1"/>
  <c r="P49" i="2" s="1"/>
  <c r="P50" i="2" s="1"/>
  <c r="P51" i="2" s="1"/>
  <c r="P52" i="2" s="1"/>
  <c r="P53" i="2" s="1"/>
  <c r="P54" i="2" s="1"/>
  <c r="P55" i="2" s="1"/>
  <c r="P29" i="2"/>
  <c r="P62" i="2" s="1"/>
  <c r="P30" i="2"/>
  <c r="AE13" i="2"/>
  <c r="AL13" i="6"/>
  <c r="AE15" i="2"/>
  <c r="P37" i="2"/>
  <c r="AB21" i="2" a="1"/>
  <c r="AB21" i="2" s="1"/>
  <c r="AC22" i="2"/>
  <c r="AA23" i="2"/>
  <c r="AL17" i="6"/>
  <c r="AE17" i="2"/>
  <c r="P31" i="2"/>
  <c r="AE16" i="2"/>
  <c r="AL16" i="6"/>
  <c r="AE18" i="2"/>
  <c r="AL18" i="6"/>
  <c r="P36" i="2"/>
  <c r="AC20" i="2"/>
  <c r="AE10" i="2"/>
  <c r="AL10" i="6"/>
  <c r="P38" i="2"/>
  <c r="AE12" i="2"/>
  <c r="AL12" i="6"/>
  <c r="P33" i="2"/>
  <c r="P35" i="2"/>
  <c r="AE19" i="2"/>
  <c r="AL19" i="6"/>
  <c r="P34" i="2"/>
  <c r="P32" i="2"/>
  <c r="AE14" i="2"/>
  <c r="P63" i="2" l="1"/>
  <c r="P64" i="2" s="1"/>
  <c r="P65" i="2" s="1"/>
  <c r="P66" i="2" s="1"/>
  <c r="P67" i="2" s="1"/>
  <c r="P68" i="2" s="1"/>
  <c r="P69" i="2" s="1"/>
  <c r="P70" i="2" s="1"/>
  <c r="P71" i="2" s="1"/>
  <c r="AL20" i="6"/>
  <c r="AC30" i="2"/>
  <c r="AC38" i="2"/>
  <c r="AC34" i="2"/>
  <c r="AC35" i="2"/>
  <c r="AC31" i="2"/>
  <c r="AC37" i="2"/>
  <c r="AC36" i="2"/>
  <c r="AC33" i="2"/>
  <c r="AC29" i="2"/>
  <c r="AC62" i="2" s="1"/>
  <c r="AC32" i="2"/>
  <c r="AC24" i="2" a="1"/>
  <c r="AC24" i="2" s="1"/>
  <c r="P23" i="2" a="1"/>
  <c r="P23" i="2" s="1"/>
  <c r="AF47" i="6"/>
  <c r="AF48" i="6" s="1"/>
  <c r="P41" i="2"/>
  <c r="AE20" i="2"/>
  <c r="AE22" i="2" s="1"/>
  <c r="AE46" i="2"/>
  <c r="AF23" i="6" l="1"/>
  <c r="AF24" i="6" s="1"/>
  <c r="AL27" i="6" s="1"/>
  <c r="AL7" i="6"/>
  <c r="AJ46" i="6"/>
  <c r="AG47" i="6"/>
  <c r="AI47" i="6" s="1"/>
  <c r="AJ47" i="6" s="1"/>
  <c r="AC63" i="2"/>
  <c r="AC64" i="2" s="1"/>
  <c r="AC65" i="2" s="1"/>
  <c r="AC66" i="2" s="1"/>
  <c r="AC67" i="2" s="1"/>
  <c r="AC68" i="2" s="1"/>
  <c r="AC69" i="2" s="1"/>
  <c r="AC70" i="2" s="1"/>
  <c r="AC71" i="2" s="1"/>
  <c r="AE47" i="2"/>
  <c r="AE48" i="2" s="1"/>
  <c r="AE49" i="2" s="1"/>
  <c r="AE50" i="2" s="1"/>
  <c r="AE51" i="2" s="1"/>
  <c r="AE52" i="2" s="1"/>
  <c r="AE53" i="2" s="1"/>
  <c r="AE54" i="2" s="1"/>
  <c r="AE55" i="2" s="1"/>
  <c r="AE35" i="2"/>
  <c r="AE30" i="2"/>
  <c r="AC25" i="2" a="1"/>
  <c r="AC25" i="2" s="1"/>
  <c r="AL8" i="6" s="1"/>
  <c r="AU25" i="2"/>
  <c r="AU7" i="2" s="1"/>
  <c r="AE29" i="2"/>
  <c r="AE62" i="2" s="1"/>
  <c r="AE24" i="2" a="1"/>
  <c r="AE24" i="2" s="1"/>
  <c r="AC41" i="2"/>
  <c r="AE34" i="2"/>
  <c r="AE38" i="2"/>
  <c r="AE36" i="2"/>
  <c r="AE31" i="2"/>
  <c r="AE32" i="2"/>
  <c r="AE37" i="2"/>
  <c r="AE33" i="2"/>
  <c r="AL28" i="6" l="1"/>
  <c r="AE63" i="2"/>
  <c r="AE64" i="2" s="1"/>
  <c r="AE65" i="2" s="1"/>
  <c r="AE66" i="2" s="1"/>
  <c r="AE67" i="2" s="1"/>
  <c r="AE68" i="2" s="1"/>
  <c r="AE69" i="2" s="1"/>
  <c r="AE70" i="2" s="1"/>
  <c r="AE71" i="2" s="1"/>
  <c r="AW25" i="2"/>
  <c r="AW7" i="2" s="1"/>
  <c r="AE25" i="2" a="1"/>
  <c r="AE25" i="2" s="1"/>
  <c r="AE41" i="2"/>
</calcChain>
</file>

<file path=xl/sharedStrings.xml><?xml version="1.0" encoding="utf-8"?>
<sst xmlns="http://schemas.openxmlformats.org/spreadsheetml/2006/main" count="16919" uniqueCount="493">
  <si>
    <t>Rows</t>
  </si>
  <si>
    <t>Columns</t>
  </si>
  <si>
    <t xml:space="preserve">only change cells in </t>
  </si>
  <si>
    <t>red</t>
  </si>
  <si>
    <t>Tot</t>
  </si>
  <si>
    <t>A</t>
  </si>
  <si>
    <t>B</t>
  </si>
  <si>
    <t>above diag.</t>
  </si>
  <si>
    <t>C</t>
  </si>
  <si>
    <t>on diag.</t>
  </si>
  <si>
    <t>D</t>
  </si>
  <si>
    <t>below diag</t>
  </si>
  <si>
    <t>E</t>
  </si>
  <si>
    <t>total</t>
  </si>
  <si>
    <t>F</t>
  </si>
  <si>
    <t>G</t>
  </si>
  <si>
    <t>U</t>
  </si>
  <si>
    <t>diff</t>
  </si>
  <si>
    <t>Tot.</t>
  </si>
  <si>
    <t>+</t>
  </si>
  <si>
    <t>X</t>
  </si>
  <si>
    <t>Heading row</t>
  </si>
  <si>
    <t>*</t>
  </si>
  <si>
    <t>as percentage of total no.</t>
  </si>
  <si>
    <t>data - First row</t>
  </si>
  <si>
    <t>data - Last row</t>
  </si>
  <si>
    <t>KS2 score (lower bound)</t>
  </si>
  <si>
    <t>col. for y-axis</t>
  </si>
  <si>
    <t>col. for x-axis</t>
  </si>
  <si>
    <t>references for grids</t>
  </si>
  <si>
    <t>ave y</t>
  </si>
  <si>
    <t>ave x</t>
  </si>
  <si>
    <t>full name:</t>
  </si>
  <si>
    <t>3c</t>
  </si>
  <si>
    <t>3b</t>
  </si>
  <si>
    <t>3a</t>
  </si>
  <si>
    <t>4c</t>
  </si>
  <si>
    <t>4b</t>
  </si>
  <si>
    <t>4a</t>
  </si>
  <si>
    <t>5c</t>
  </si>
  <si>
    <t>5b</t>
  </si>
  <si>
    <t>5a</t>
  </si>
  <si>
    <t>KS2 = 0</t>
  </si>
  <si>
    <t>Total</t>
  </si>
  <si>
    <t>N</t>
  </si>
  <si>
    <t>2</t>
  </si>
  <si>
    <t>weighted ave</t>
  </si>
  <si>
    <t>diff from nat.</t>
  </si>
  <si>
    <t>FOR EACH INPUT sub-level, % getting each GCSE grade</t>
  </si>
  <si>
    <t>FOR EACH INPUT sub-level, CUMULATIVE nos getting AT LEAST... GCSE grade</t>
  </si>
  <si>
    <t>FOR EACH INPUT sub-level, CUMULATIVE numbers getting AT LEAST... GCSE grade</t>
  </si>
  <si>
    <t/>
  </si>
  <si>
    <t>FOR EACH INPUT sub-level, CUMULATIVE % getting AT LEAST... GCSE grade</t>
  </si>
  <si>
    <t>row add-on</t>
  </si>
  <si>
    <t>col.</t>
  </si>
  <si>
    <t>ave GCSE pt score</t>
  </si>
  <si>
    <t>tot GCSE pt score</t>
  </si>
  <si>
    <t>set lower limit as 0.01</t>
  </si>
  <si>
    <t>as 0 = no KS2</t>
  </si>
  <si>
    <t>Using Transition Matrices for Subject Value-Added</t>
  </si>
  <si>
    <t>pts</t>
  </si>
  <si>
    <t>- National subject from TMs (adjusted to school profile)</t>
  </si>
  <si>
    <t>- Actual numbers for school from DfE data checking file</t>
  </si>
  <si>
    <t>Cumulative graphs comparing actual school figures with "if in line with" national figures</t>
  </si>
  <si>
    <t>=</t>
  </si>
  <si>
    <t>@6pts/grade</t>
  </si>
  <si>
    <r>
      <t xml:space="preserve">"good" if </t>
    </r>
    <r>
      <rPr>
        <sz val="10"/>
        <color indexed="14"/>
        <rFont val="Arial Narrow"/>
        <family val="2"/>
      </rPr>
      <t>school</t>
    </r>
    <r>
      <rPr>
        <sz val="10"/>
        <rFont val="Arial Narrow"/>
        <family val="2"/>
      </rPr>
      <t xml:space="preserve"> is above </t>
    </r>
    <r>
      <rPr>
        <sz val="10"/>
        <color indexed="12"/>
        <rFont val="Arial Narrow"/>
        <family val="2"/>
      </rPr>
      <t>national</t>
    </r>
    <r>
      <rPr>
        <sz val="10"/>
        <rFont val="Arial Narrow"/>
        <family val="2"/>
      </rPr>
      <t xml:space="preserve"> ie </t>
    </r>
    <r>
      <rPr>
        <b/>
        <sz val="10"/>
        <color indexed="14"/>
        <rFont val="Arial Narrow"/>
        <family val="2"/>
      </rPr>
      <t>pink</t>
    </r>
    <r>
      <rPr>
        <sz val="10"/>
        <rFont val="Arial Narrow"/>
        <family val="2"/>
      </rPr>
      <t xml:space="preserve"> is above </t>
    </r>
    <r>
      <rPr>
        <sz val="10"/>
        <color indexed="12"/>
        <rFont val="Arial Narrow"/>
        <family val="2"/>
      </rPr>
      <t>blue</t>
    </r>
  </si>
  <si>
    <t>NB starts with A* on left so cumulative from A*</t>
  </si>
  <si>
    <t>TOTAL</t>
  </si>
  <si>
    <t>%</t>
  </si>
  <si>
    <t>see "Intro" for info</t>
  </si>
  <si>
    <t>KS2 boundary</t>
  </si>
  <si>
    <t>KS2 lower boundary</t>
  </si>
  <si>
    <t xml:space="preserve">number of pupils = </t>
  </si>
  <si>
    <t>value of header</t>
  </si>
  <si>
    <t>cell references for grid formulae</t>
  </si>
  <si>
    <t>do NOT change  cells in yellow</t>
  </si>
  <si>
    <t>KS2 sub-level</t>
  </si>
  <si>
    <t xml:space="preserve"> Front Panel</t>
  </si>
  <si>
    <t>with KS2 score</t>
  </si>
  <si>
    <t>Overall</t>
  </si>
  <si>
    <t>cum.%</t>
  </si>
  <si>
    <t>no KS2</t>
  </si>
  <si>
    <t>ave diff in pt score</t>
  </si>
  <si>
    <t>nat ave.</t>
  </si>
  <si>
    <t>nat</t>
  </si>
  <si>
    <t>nat ave</t>
  </si>
  <si>
    <t>total pt score</t>
  </si>
  <si>
    <t>SEN</t>
  </si>
  <si>
    <t>M</t>
  </si>
  <si>
    <t>S</t>
  </si>
  <si>
    <t>school data pasted into sheet:</t>
  </si>
  <si>
    <t>W</t>
  </si>
  <si>
    <t>KS2-4 Subject TMs</t>
  </si>
  <si>
    <t>Business Studies</t>
  </si>
  <si>
    <t>Chemistry</t>
  </si>
  <si>
    <t>English Literature</t>
  </si>
  <si>
    <t>French</t>
  </si>
  <si>
    <t>Geography</t>
  </si>
  <si>
    <t>German</t>
  </si>
  <si>
    <t>History</t>
  </si>
  <si>
    <t>Media Studies</t>
  </si>
  <si>
    <t>Music</t>
  </si>
  <si>
    <t>Physical Education</t>
  </si>
  <si>
    <t>Physics</t>
  </si>
  <si>
    <t>Spanish</t>
  </si>
  <si>
    <t>Statistics</t>
  </si>
  <si>
    <t>col. for y-axis (school GCSE subject)</t>
  </si>
  <si>
    <r>
      <t>national GCSE</t>
    </r>
    <r>
      <rPr>
        <sz val="10"/>
        <rFont val="Arial Narrow"/>
        <family val="2"/>
      </rPr>
      <t xml:space="preserve"> subject selected: </t>
    </r>
  </si>
  <si>
    <t xml:space="preserve">national Transition Matrix Type: </t>
  </si>
  <si>
    <t>no KS2 or 0</t>
  </si>
  <si>
    <t>ALL</t>
  </si>
  <si>
    <t>ave</t>
  </si>
  <si>
    <t>school s.d.</t>
  </si>
  <si>
    <t>diff from actual</t>
  </si>
  <si>
    <t>n</t>
  </si>
  <si>
    <t>KS2 sub-Lv mid-pt</t>
  </si>
  <si>
    <t>Overall school ave</t>
  </si>
  <si>
    <t>if in line</t>
  </si>
  <si>
    <t>diff with actual</t>
  </si>
  <si>
    <t>average</t>
  </si>
  <si>
    <t>actual sch ave</t>
  </si>
  <si>
    <t>diff with nat.</t>
  </si>
  <si>
    <t>diff with if in line.</t>
  </si>
  <si>
    <t>Totals</t>
  </si>
  <si>
    <t>test statistic (signif if &lt;0.05)</t>
  </si>
  <si>
    <t>no. cells in calc</t>
  </si>
  <si>
    <t>min value</t>
  </si>
  <si>
    <t>Every cell</t>
  </si>
  <si>
    <t>sch</t>
  </si>
  <si>
    <t>KS2 profile for pupils taking subject</t>
  </si>
  <si>
    <t>Total Level 2-5a</t>
  </si>
  <si>
    <t>%of Tot Lv2-5a</t>
  </si>
  <si>
    <t>nat s.d.</t>
  </si>
  <si>
    <t>s.d.</t>
  </si>
  <si>
    <t>tot  score</t>
  </si>
  <si>
    <t>s.e</t>
  </si>
  <si>
    <t>diff as</t>
  </si>
  <si>
    <t>no. s.e.</t>
  </si>
  <si>
    <t>std error</t>
  </si>
  <si>
    <t>colour orange if signif different from expected pattern (in any direction)</t>
  </si>
  <si>
    <t>A*</t>
  </si>
  <si>
    <t>active list</t>
  </si>
  <si>
    <t>Computer Science</t>
  </si>
  <si>
    <t>All pupils</t>
  </si>
  <si>
    <t>full name of TM tab:</t>
  </si>
  <si>
    <t xml:space="preserve">use "Front Panel" sheet to select subject: </t>
  </si>
  <si>
    <t>=row of subject name in TM tab</t>
  </si>
  <si>
    <t>KS2 En score</t>
  </si>
  <si>
    <t>KS2 Ma score</t>
  </si>
  <si>
    <t>e</t>
  </si>
  <si>
    <t>col. for gender</t>
  </si>
  <si>
    <t>Female</t>
  </si>
  <si>
    <t>Male</t>
  </si>
  <si>
    <t>from Front Panel</t>
  </si>
  <si>
    <t>GENDER</t>
  </si>
  <si>
    <t>Mathematics</t>
  </si>
  <si>
    <t>Other Sciences</t>
  </si>
  <si>
    <t>Engineering</t>
  </si>
  <si>
    <t>Economics</t>
  </si>
  <si>
    <t>Psychology</t>
  </si>
  <si>
    <t>Sociology</t>
  </si>
  <si>
    <t>Classical Studies</t>
  </si>
  <si>
    <t>Art &amp; Design</t>
  </si>
  <si>
    <t>Citizenship Studies</t>
  </si>
  <si>
    <t>Dance</t>
  </si>
  <si>
    <t>Photography</t>
  </si>
  <si>
    <t>Religious Studies</t>
  </si>
  <si>
    <t>All Pupils</t>
  </si>
  <si>
    <t>Female Pupils</t>
  </si>
  <si>
    <t>Male Pupils</t>
  </si>
  <si>
    <t xml:space="preserve">KS4 Attainment </t>
  </si>
  <si>
    <t>English Language</t>
  </si>
  <si>
    <t>KS2 Attainment</t>
  </si>
  <si>
    <t>KS4 Outcome</t>
  </si>
  <si>
    <t>Entered</t>
  </si>
  <si>
    <t>Not Entered</t>
  </si>
  <si>
    <t>Ebacc Entry</t>
  </si>
  <si>
    <t>1</t>
  </si>
  <si>
    <t>Ebacc Achievement 9-4</t>
  </si>
  <si>
    <t>Ebacc Achievement 9-5</t>
  </si>
  <si>
    <t>English &amp; Mathematics Achievement 9-4</t>
  </si>
  <si>
    <t>English &amp; Mathematics Achievement 9-5</t>
  </si>
  <si>
    <t>AG</t>
  </si>
  <si>
    <t xml:space="preserve">9-1 or A*-G GCSE has value   </t>
  </si>
  <si>
    <t>O</t>
  </si>
  <si>
    <t>dn</t>
  </si>
  <si>
    <t>no. of s.e.</t>
  </si>
  <si>
    <t>for Y axis</t>
  </si>
  <si>
    <t>x</t>
  </si>
  <si>
    <t>0</t>
  </si>
  <si>
    <t>-</t>
  </si>
  <si>
    <t>Achieved</t>
  </si>
  <si>
    <t>Not achieved</t>
  </si>
  <si>
    <t>Disadvantaged Pupils</t>
  </si>
  <si>
    <t>Non-disadvantaged Pupils</t>
  </si>
  <si>
    <t>Disadvantaged</t>
  </si>
  <si>
    <t>Non-disadvantaged</t>
  </si>
  <si>
    <t>L</t>
  </si>
  <si>
    <t>K</t>
  </si>
  <si>
    <t>J</t>
  </si>
  <si>
    <t>I</t>
  </si>
  <si>
    <t>H</t>
  </si>
  <si>
    <t>Y</t>
  </si>
  <si>
    <t>V</t>
  </si>
  <si>
    <t>T</t>
  </si>
  <si>
    <t>AK</t>
  </si>
  <si>
    <t>AJ</t>
  </si>
  <si>
    <t>AI</t>
  </si>
  <si>
    <t>AH</t>
  </si>
  <si>
    <t>AF</t>
  </si>
  <si>
    <t>Z</t>
  </si>
  <si>
    <t>AA</t>
  </si>
  <si>
    <t>AL</t>
  </si>
  <si>
    <t>AM</t>
  </si>
  <si>
    <t>AB</t>
  </si>
  <si>
    <t>AN</t>
  </si>
  <si>
    <t>AO</t>
  </si>
  <si>
    <t>AS</t>
  </si>
  <si>
    <t>AT</t>
  </si>
  <si>
    <t>AU</t>
  </si>
  <si>
    <t>AV</t>
  </si>
  <si>
    <t>AW</t>
  </si>
  <si>
    <t>AX</t>
  </si>
  <si>
    <t>AY</t>
  </si>
  <si>
    <t>AZ</t>
  </si>
  <si>
    <t>BA</t>
  </si>
  <si>
    <t>BB</t>
  </si>
  <si>
    <t>BO</t>
  </si>
  <si>
    <t>BN</t>
  </si>
  <si>
    <t>BM</t>
  </si>
  <si>
    <t>BL</t>
  </si>
  <si>
    <t>BK</t>
  </si>
  <si>
    <t>BJ</t>
  </si>
  <si>
    <t>BI</t>
  </si>
  <si>
    <t>BH</t>
  </si>
  <si>
    <t>BG</t>
  </si>
  <si>
    <t>BF</t>
  </si>
  <si>
    <t>col. for disadv.</t>
  </si>
  <si>
    <t>q</t>
  </si>
  <si>
    <t xml:space="preserve">9-1 or A*-G GCSE has value:   </t>
  </si>
  <si>
    <t xml:space="preserve"> gender / disadv has value</t>
  </si>
  <si>
    <t>DISADV</t>
  </si>
  <si>
    <t>used as "not" in formulae in Grid</t>
  </si>
  <si>
    <t>all / gender / disadvantage / SEN / EAL</t>
  </si>
  <si>
    <t>Pupil Number</t>
  </si>
  <si>
    <t>Pupil Percentage</t>
  </si>
  <si>
    <t>Food Preparation and Nutrition</t>
  </si>
  <si>
    <t>Combined Science</t>
  </si>
  <si>
    <t>SEN Pupils</t>
  </si>
  <si>
    <t>Non SEN Pupils</t>
  </si>
  <si>
    <t>EAL Pupils</t>
  </si>
  <si>
    <t>Non EAL Pupils</t>
  </si>
  <si>
    <t>Comb. Sci. LOWER</t>
  </si>
  <si>
    <t>Comb. Sci. UPPER</t>
  </si>
  <si>
    <t>ND</t>
  </si>
  <si>
    <t>Non SEN</t>
  </si>
  <si>
    <t>NS</t>
  </si>
  <si>
    <t>EAL</t>
  </si>
  <si>
    <t>Non EAL</t>
  </si>
  <si>
    <t>NE</t>
  </si>
  <si>
    <t>CB</t>
  </si>
  <si>
    <t>CA</t>
  </si>
  <si>
    <t>BZ</t>
  </si>
  <si>
    <t>BY</t>
  </si>
  <si>
    <t>BX</t>
  </si>
  <si>
    <t>BW</t>
  </si>
  <si>
    <t>BV</t>
  </si>
  <si>
    <t>BU</t>
  </si>
  <si>
    <t>BT</t>
  </si>
  <si>
    <t>BS</t>
  </si>
  <si>
    <t>CO</t>
  </si>
  <si>
    <t>CN</t>
  </si>
  <si>
    <t>CM</t>
  </si>
  <si>
    <t>CL</t>
  </si>
  <si>
    <t>CK</t>
  </si>
  <si>
    <t>CJ</t>
  </si>
  <si>
    <t>CI</t>
  </si>
  <si>
    <t>CH</t>
  </si>
  <si>
    <t>CG</t>
  </si>
  <si>
    <t>CF</t>
  </si>
  <si>
    <t>DB</t>
  </si>
  <si>
    <t>DA</t>
  </si>
  <si>
    <t>CZ</t>
  </si>
  <si>
    <t>CY</t>
  </si>
  <si>
    <t>CX</t>
  </si>
  <si>
    <t>CW</t>
  </si>
  <si>
    <t>CV</t>
  </si>
  <si>
    <t>CU</t>
  </si>
  <si>
    <t>CT</t>
  </si>
  <si>
    <t>CS</t>
  </si>
  <si>
    <t>DO</t>
  </si>
  <si>
    <t>DN</t>
  </si>
  <si>
    <t>DM</t>
  </si>
  <si>
    <t>DL</t>
  </si>
  <si>
    <t>DK</t>
  </si>
  <si>
    <t>DJ</t>
  </si>
  <si>
    <t>DI</t>
  </si>
  <si>
    <t>DH</t>
  </si>
  <si>
    <t>DG</t>
  </si>
  <si>
    <t>DF</t>
  </si>
  <si>
    <t>Characteristic?:</t>
  </si>
  <si>
    <t>sum exc x</t>
  </si>
  <si>
    <t>with x left in</t>
  </si>
  <si>
    <t>col. for SEN</t>
  </si>
  <si>
    <t>col. for EAL</t>
  </si>
  <si>
    <t>m</t>
  </si>
  <si>
    <t>Characteristic used</t>
  </si>
  <si>
    <t>Non-SEN Pupils</t>
  </si>
  <si>
    <t>Biology</t>
  </si>
  <si>
    <t>Design and Technology</t>
  </si>
  <si>
    <t>Other Modern Languages 9 to 1</t>
  </si>
  <si>
    <t>Other Modern Languages A* to G</t>
  </si>
  <si>
    <t>Ancient Languages</t>
  </si>
  <si>
    <t>Performing Arts</t>
  </si>
  <si>
    <t>non-EAL Pupils</t>
  </si>
  <si>
    <t>p</t>
  </si>
  <si>
    <t>col. for x-axis (KS2 En+Ma)</t>
  </si>
  <si>
    <t>Grading calculations for test schools</t>
  </si>
  <si>
    <t>prior attainment of entry</t>
  </si>
  <si>
    <t>no. students with KS2</t>
  </si>
  <si>
    <t>GCSE grades if in line with national</t>
  </si>
  <si>
    <t>ave gde</t>
  </si>
  <si>
    <t>%9-4</t>
  </si>
  <si>
    <t>no. students without KS2</t>
  </si>
  <si>
    <t>cumulative</t>
  </si>
  <si>
    <t>to add VA</t>
  </si>
  <si>
    <t>VA to add</t>
  </si>
  <si>
    <t>reduce by no getting increase from grade</t>
  </si>
  <si>
    <t>increase by no. getting increase from grade below</t>
  </si>
  <si>
    <t>with uniform VA</t>
  </si>
  <si>
    <t>final number with uniform VA</t>
  </si>
  <si>
    <t>cumul final number with uniform VA</t>
  </si>
  <si>
    <t>cumul school proposal</t>
  </si>
  <si>
    <t>check for pupils with KS2</t>
  </si>
  <si>
    <t>ave gde if inline</t>
  </si>
  <si>
    <t>VA</t>
  </si>
  <si>
    <t>summary of subjects and previous VA</t>
  </si>
  <si>
    <t>2019</t>
  </si>
  <si>
    <t>2018</t>
  </si>
  <si>
    <t>no.</t>
  </si>
  <si>
    <t>gds</t>
  </si>
  <si>
    <t>Art</t>
  </si>
  <si>
    <t>Drama</t>
  </si>
  <si>
    <t>English Lit.</t>
  </si>
  <si>
    <t>HE - Fd</t>
  </si>
  <si>
    <t>RS</t>
  </si>
  <si>
    <t>P.E.</t>
  </si>
  <si>
    <t xml:space="preserve">English Lang. </t>
  </si>
  <si>
    <t>GCSE grades from school data</t>
  </si>
  <si>
    <r>
      <t>school proposal</t>
    </r>
    <r>
      <rPr>
        <b/>
        <sz val="8"/>
        <rFont val="Arial Narrow"/>
        <family val="2"/>
      </rPr>
      <t xml:space="preserve"> (for those with KS2)</t>
    </r>
  </si>
  <si>
    <t>ave 2018-19</t>
  </si>
  <si>
    <t>Candidate number</t>
  </si>
  <si>
    <t>Forvus index number</t>
  </si>
  <si>
    <t>Surname</t>
  </si>
  <si>
    <t>Forename</t>
  </si>
  <si>
    <t>Gender</t>
  </si>
  <si>
    <t>Date of birth</t>
  </si>
  <si>
    <t>AGE</t>
  </si>
  <si>
    <t>Pupil Inclusion Status Flag</t>
  </si>
  <si>
    <t>Pupil included in progress 8 calculations</t>
  </si>
  <si>
    <t>DfE Establishment Number</t>
  </si>
  <si>
    <t>School URN</t>
  </si>
  <si>
    <t>UPN</t>
  </si>
  <si>
    <t>Has the pupil been eligible for FSM in the last 6 years?</t>
  </si>
  <si>
    <t>Is the pupil looked after?</t>
  </si>
  <si>
    <t>Is the pupil disadvantaged?</t>
  </si>
  <si>
    <t>EAL Group</t>
  </si>
  <si>
    <t>KS2 Prior Band</t>
  </si>
  <si>
    <t>Student's ethnicity</t>
  </si>
  <si>
    <t>Did the pupil join within the last 2 yrs?</t>
  </si>
  <si>
    <t>KS2 Reading level (finely graded)</t>
  </si>
  <si>
    <t>KS2 mathematics (finely graded)</t>
  </si>
  <si>
    <t>KS2 Reading TA level</t>
  </si>
  <si>
    <t>KS2 Mathematics TA level</t>
  </si>
  <si>
    <t>KS2 Reading PS</t>
  </si>
  <si>
    <t>KS2 Maths PS</t>
  </si>
  <si>
    <t>1/2 Cert Chemistry</t>
  </si>
  <si>
    <t>BCert2 Health Studies</t>
  </si>
  <si>
    <t>BCert2 Music Studies</t>
  </si>
  <si>
    <t>BCert2 Performing Arts LB1</t>
  </si>
  <si>
    <t>BCert2 Performing Arts LC11</t>
  </si>
  <si>
    <t>BCert2 Sports Studies</t>
  </si>
  <si>
    <t>BDip1 Building</t>
  </si>
  <si>
    <t>CamNatCer Computer Use</t>
  </si>
  <si>
    <t>Edex D Cert Science Double Awd</t>
  </si>
  <si>
    <t>Edexcel Cert Physics</t>
  </si>
  <si>
    <t>ELQ Humanities: Single</t>
  </si>
  <si>
    <t>ELQ Mathematics</t>
  </si>
  <si>
    <t>GCSE Arabic</t>
  </si>
  <si>
    <t>GCSE D&amp;T Food Technolgy</t>
  </si>
  <si>
    <t>GCSE D&amp;T Graphic Prods</t>
  </si>
  <si>
    <t>GCSE D&amp;T Product Design</t>
  </si>
  <si>
    <t>GCSE D&amp;T Resist. Matrls</t>
  </si>
  <si>
    <t>GCSE Art &amp; Design</t>
  </si>
  <si>
    <t>GCSE Biology</t>
  </si>
  <si>
    <t>GCSE Bus. Studs:Single</t>
  </si>
  <si>
    <t>GCSE Chemistry</t>
  </si>
  <si>
    <t>GCSE Com.Stds/Computing</t>
  </si>
  <si>
    <t>GCSE Drama &amp; Theat.Stds</t>
  </si>
  <si>
    <t>GCSE English Language</t>
  </si>
  <si>
    <t>GCSE English Literature</t>
  </si>
  <si>
    <t>GCSE French</t>
  </si>
  <si>
    <t>GCSE Geography</t>
  </si>
  <si>
    <t>GCSE German</t>
  </si>
  <si>
    <t>GCSE HE: Child Devt</t>
  </si>
  <si>
    <t>GCSE History</t>
  </si>
  <si>
    <t>GCSE Inform Comm Tech</t>
  </si>
  <si>
    <t>GCSE Italian</t>
  </si>
  <si>
    <t>GCSE Law</t>
  </si>
  <si>
    <t>GCSE Mathematics</t>
  </si>
  <si>
    <t>GCSE Media/Film/TV Stds</t>
  </si>
  <si>
    <t>GCSE Music</t>
  </si>
  <si>
    <t>GCSE Performing Arts</t>
  </si>
  <si>
    <t>GCSE Physics</t>
  </si>
  <si>
    <t>GCSE Polish</t>
  </si>
  <si>
    <t>GCSE Religious Studies</t>
  </si>
  <si>
    <t>GCSE SC Art &amp; Design</t>
  </si>
  <si>
    <t>GCSE SC Bengali</t>
  </si>
  <si>
    <t>GCSE SC Geography</t>
  </si>
  <si>
    <t>GCSE SC German</t>
  </si>
  <si>
    <t>GCSE SC History</t>
  </si>
  <si>
    <t>GCSE SC Punjabi</t>
  </si>
  <si>
    <t>GCSE SC Religious Studies</t>
  </si>
  <si>
    <t>GCSE SC Soc Sci:Citizenshp</t>
  </si>
  <si>
    <t>GCSE SC Sport/P.E. Studies</t>
  </si>
  <si>
    <t>GCSE SC Urdu</t>
  </si>
  <si>
    <t>GCSE Combined Sci UPPER</t>
  </si>
  <si>
    <t>GCSE Combined Sci LOWER</t>
  </si>
  <si>
    <t>GCSE Spanish</t>
  </si>
  <si>
    <t>GCSE Sport/P.E. Studies</t>
  </si>
  <si>
    <t>vGCSE Catering Studies</t>
  </si>
  <si>
    <t>GCSE Statistics</t>
  </si>
  <si>
    <t>GradeEx Music Perf (Group)</t>
  </si>
  <si>
    <t>IGCSE Biology</t>
  </si>
  <si>
    <t>IGCSE Chemistry</t>
  </si>
  <si>
    <t>LLAS Bk French : Listening</t>
  </si>
  <si>
    <t>LLAS Bk French : Reading</t>
  </si>
  <si>
    <t>LLAS Bk French : Writing</t>
  </si>
  <si>
    <t>NatAwd2 Applied Sciences</t>
  </si>
  <si>
    <t>NatCer2 Applied Sciences</t>
  </si>
  <si>
    <t>OTHGen1 French</t>
  </si>
  <si>
    <t>Skill1 Communication</t>
  </si>
  <si>
    <t>Skill1 Computer Use</t>
  </si>
  <si>
    <t>Skill1 Numeracy</t>
  </si>
  <si>
    <t>Skill2 Communication</t>
  </si>
  <si>
    <t>VRQ1 Art &amp; Design</t>
  </si>
  <si>
    <t>VRQ1 Beauty Services</t>
  </si>
  <si>
    <t>VRQ1 Vehicle Servicing</t>
  </si>
  <si>
    <t>VRQ2 Personal Finance</t>
  </si>
  <si>
    <t>GCSE Combined Sci full</t>
  </si>
  <si>
    <t>AOTH</t>
  </si>
  <si>
    <t>OOTH</t>
  </si>
  <si>
    <t>M1</t>
  </si>
  <si>
    <t>WBRI</t>
  </si>
  <si>
    <t>P</t>
  </si>
  <si>
    <t>MWAS</t>
  </si>
  <si>
    <t>WEUR</t>
  </si>
  <si>
    <t>D1</t>
  </si>
  <si>
    <t>CHNE</t>
  </si>
  <si>
    <t>BCRB</t>
  </si>
  <si>
    <t>P2</t>
  </si>
  <si>
    <t>P1</t>
  </si>
  <si>
    <t>AIND</t>
  </si>
  <si>
    <t>MWBC</t>
  </si>
  <si>
    <t>REFU</t>
  </si>
  <si>
    <t>WIRI</t>
  </si>
  <si>
    <t>APKN</t>
  </si>
  <si>
    <t>M2</t>
  </si>
  <si>
    <t>WOTW</t>
  </si>
  <si>
    <t>BAFR</t>
  </si>
  <si>
    <t>BOTH</t>
  </si>
  <si>
    <t>D2</t>
  </si>
  <si>
    <t>MOTH</t>
  </si>
  <si>
    <t>y</t>
  </si>
  <si>
    <t>z</t>
  </si>
  <si>
    <t>bc</t>
  </si>
  <si>
    <r>
      <t xml:space="preserve">  ANALYSIS OF GCSE GRADES  - XXX School - JUNE</t>
    </r>
    <r>
      <rPr>
        <b/>
        <sz val="14"/>
        <color rgb="FFFF0000"/>
        <rFont val="Arial"/>
        <family val="2"/>
      </rPr>
      <t xml:space="preserve"> 2020</t>
    </r>
    <r>
      <rPr>
        <b/>
        <sz val="14"/>
        <rFont val="Arial"/>
        <family val="2"/>
      </rPr>
      <t xml:space="preserve"> (with </t>
    </r>
    <r>
      <rPr>
        <b/>
        <sz val="14"/>
        <color rgb="FFFF0000"/>
        <rFont val="Arial"/>
        <family val="2"/>
      </rPr>
      <t>2019 TMs) using KS2 from K2S</t>
    </r>
  </si>
  <si>
    <t>Grading calculation sheet - XXX School</t>
  </si>
  <si>
    <t>Business St.</t>
  </si>
  <si>
    <t>Sci - UPPER</t>
  </si>
  <si>
    <t>Sci - LOWER</t>
  </si>
  <si>
    <t>DT</t>
  </si>
  <si>
    <t>Computing</t>
  </si>
  <si>
    <t>Grading calculations for schools</t>
  </si>
  <si>
    <t>with added VA</t>
  </si>
  <si>
    <t>orig "if in line"</t>
  </si>
  <si>
    <t>to "with uniform VA"</t>
  </si>
  <si>
    <t>v12b with DfE TMs for 2020 estim</t>
  </si>
  <si>
    <t xml:space="preserve"> - as at 17 may 20</t>
  </si>
  <si>
    <t>cumul</t>
  </si>
  <si>
    <t>Total - all pupils</t>
  </si>
  <si>
    <t>not KS2</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</si>
</sst>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
    <numFmt numFmtId="165" formatCode="0.0"/>
    <numFmt numFmtId="166" formatCode="#,##0.0"/>
    <numFmt numFmtId="167" formatCode="0.0%"/>
    <numFmt numFmtId="168" formatCode="0.0000"/>
    <numFmt numFmtId="169" formatCode="_(&quot;$&quot;* #,##0.00_);_(&quot;$&quot;* \(#,##0.00\);_(&quot;$&quot;* &quot;-&quot;??_);_(@_)"/>
    <numFmt numFmtId="170" formatCode="dd/mm/yy;@"/>
  </numFmts>
  <fonts count="94" x14ac:knownFonts="1">
    <font>
      <sz val="10"/>
      <name val="Arial Narrow"/>
    </font>
    <font>
      <sz val="10"/>
      <name val="MS Sans Serif"/>
      <family val="2"/>
    </font>
    <font>
      <sz val="10"/>
      <name val="Arial Narrow"/>
      <family val="2"/>
    </font>
    <font>
      <sz val="7"/>
      <name val="Arial Narrow"/>
      <family val="2"/>
    </font>
    <font>
      <sz val="6"/>
      <name val="Arial Narrow"/>
      <family val="2"/>
    </font>
    <font>
      <sz val="8"/>
      <name val="Arial Narrow"/>
      <family val="2"/>
    </font>
    <font>
      <b/>
      <sz val="10"/>
      <name val="Arial Narrow"/>
      <family val="2"/>
    </font>
    <font>
      <sz val="10"/>
      <color indexed="10"/>
      <name val="Arial Narrow"/>
      <family val="2"/>
    </font>
    <font>
      <b/>
      <sz val="10"/>
      <name val="Arial"/>
      <family val="2"/>
    </font>
    <font>
      <b/>
      <sz val="18"/>
      <name val="Times New Roman"/>
      <family val="1"/>
    </font>
    <font>
      <i/>
      <sz val="8"/>
      <name val="Arial Narrow"/>
      <family val="2"/>
    </font>
    <font>
      <sz val="8"/>
      <color indexed="10"/>
      <name val="Arial Narrow"/>
      <family val="2"/>
    </font>
    <font>
      <b/>
      <sz val="14"/>
      <name val="Arial"/>
      <family val="2"/>
    </font>
    <font>
      <b/>
      <sz val="10"/>
      <name val="Arial Narrow"/>
      <family val="2"/>
    </font>
    <font>
      <sz val="6"/>
      <name val="Arial Narrow"/>
      <family val="2"/>
    </font>
    <font>
      <sz val="7"/>
      <name val="Arial Narrow"/>
      <family val="2"/>
    </font>
    <font>
      <sz val="8"/>
      <name val="Arial Narrow"/>
      <family val="2"/>
    </font>
    <font>
      <b/>
      <sz val="10"/>
      <name val="Arial"/>
      <family val="2"/>
    </font>
    <font>
      <sz val="7"/>
      <color indexed="10"/>
      <name val="Arial Narrow"/>
      <family val="2"/>
    </font>
    <font>
      <sz val="8"/>
      <color indexed="10"/>
      <name val="Arial Narrow"/>
      <family val="2"/>
    </font>
    <font>
      <sz val="10"/>
      <name val="Arial Black"/>
      <family val="2"/>
    </font>
    <font>
      <i/>
      <sz val="8"/>
      <name val="Arial Narrow"/>
      <family val="2"/>
    </font>
    <font>
      <sz val="10"/>
      <name val="Arial Narrow"/>
      <family val="2"/>
    </font>
    <font>
      <b/>
      <sz val="6"/>
      <name val="Arial Narrow"/>
      <family val="2"/>
    </font>
    <font>
      <sz val="5"/>
      <name val="Arial Narrow"/>
      <family val="2"/>
    </font>
    <font>
      <sz val="12"/>
      <name val="Arial Black"/>
      <family val="2"/>
    </font>
    <font>
      <i/>
      <sz val="6"/>
      <name val="Arial Narrow"/>
      <family val="2"/>
    </font>
    <font>
      <b/>
      <sz val="8"/>
      <name val="Arial Narrow"/>
      <family val="2"/>
    </font>
    <font>
      <b/>
      <sz val="12"/>
      <name val="Arial Narrow"/>
      <family val="2"/>
    </font>
    <font>
      <b/>
      <sz val="12"/>
      <color indexed="20"/>
      <name val="Arial Narrow"/>
      <family val="2"/>
    </font>
    <font>
      <sz val="10"/>
      <color indexed="12"/>
      <name val="Arial Narrow"/>
      <family val="2"/>
    </font>
    <font>
      <sz val="10"/>
      <color indexed="14"/>
      <name val="Arial Narrow"/>
      <family val="2"/>
    </font>
    <font>
      <sz val="10"/>
      <color indexed="12"/>
      <name val="Arial Black"/>
      <family val="2"/>
    </font>
    <font>
      <sz val="10"/>
      <color indexed="14"/>
      <name val="Arial Black"/>
      <family val="2"/>
    </font>
    <font>
      <b/>
      <sz val="10"/>
      <name val="Arial Black"/>
      <family val="2"/>
    </font>
    <font>
      <b/>
      <sz val="10"/>
      <color indexed="14"/>
      <name val="Arial Narrow"/>
      <family val="2"/>
    </font>
    <font>
      <b/>
      <sz val="6"/>
      <name val="Arial Narrow"/>
      <family val="2"/>
    </font>
    <font>
      <i/>
      <sz val="6"/>
      <name val="Arial Narrow"/>
      <family val="2"/>
    </font>
    <font>
      <i/>
      <sz val="7"/>
      <name val="Arial Narrow"/>
      <family val="2"/>
    </font>
    <font>
      <sz val="12"/>
      <color indexed="12"/>
      <name val="Arial Black"/>
      <family val="2"/>
    </font>
    <font>
      <sz val="4"/>
      <name val="Arial Narrow"/>
      <family val="2"/>
    </font>
    <font>
      <sz val="6"/>
      <color indexed="12"/>
      <name val="Arial Narrow"/>
      <family val="2"/>
    </font>
    <font>
      <sz val="8"/>
      <color indexed="12"/>
      <name val="Arial Narrow"/>
      <family val="2"/>
    </font>
    <font>
      <sz val="9"/>
      <color indexed="10"/>
      <name val="Arial Narrow"/>
      <family val="2"/>
    </font>
    <font>
      <sz val="10"/>
      <color indexed="17"/>
      <name val="Arial Narrow"/>
      <family val="2"/>
    </font>
    <font>
      <sz val="8"/>
      <color indexed="17"/>
      <name val="Arial Narrow"/>
      <family val="2"/>
    </font>
    <font>
      <sz val="7"/>
      <color indexed="17"/>
      <name val="Arial Narrow"/>
      <family val="2"/>
    </font>
    <font>
      <b/>
      <sz val="14"/>
      <color indexed="61"/>
      <name val="Arial Black"/>
      <family val="2"/>
    </font>
    <font>
      <b/>
      <sz val="8"/>
      <name val="Arial"/>
      <family val="2"/>
    </font>
    <font>
      <sz val="10"/>
      <name val="Arial"/>
      <family val="2"/>
    </font>
    <font>
      <sz val="8"/>
      <name val="Arial"/>
      <family val="2"/>
    </font>
    <font>
      <sz val="10"/>
      <color indexed="21"/>
      <name val="System"/>
      <family val="2"/>
    </font>
    <font>
      <sz val="9"/>
      <color indexed="18"/>
      <name val="Arial"/>
      <family val="2"/>
    </font>
    <font>
      <sz val="8"/>
      <name val="Arial"/>
      <family val="2"/>
    </font>
    <font>
      <sz val="10"/>
      <color indexed="18"/>
      <name val="System"/>
      <family val="2"/>
    </font>
    <font>
      <sz val="9"/>
      <color indexed="12"/>
      <name val="Arial"/>
      <family val="2"/>
    </font>
    <font>
      <i/>
      <sz val="10"/>
      <color indexed="17"/>
      <name val="System"/>
      <family val="2"/>
    </font>
    <font>
      <sz val="10"/>
      <color indexed="14"/>
      <name val="System"/>
      <family val="2"/>
    </font>
    <font>
      <sz val="9"/>
      <name val="Arial"/>
      <family val="2"/>
    </font>
    <font>
      <sz val="10"/>
      <color indexed="17"/>
      <name val="System"/>
      <family val="2"/>
    </font>
    <font>
      <sz val="10"/>
      <name val="Arial"/>
      <family val="2"/>
    </font>
    <font>
      <sz val="4"/>
      <name val="Arial Narrow"/>
      <family val="2"/>
    </font>
    <font>
      <b/>
      <sz val="12"/>
      <color indexed="10"/>
      <name val="Arial"/>
      <family val="2"/>
    </font>
    <font>
      <i/>
      <sz val="10"/>
      <name val="Arial Narrow"/>
      <family val="2"/>
    </font>
    <font>
      <i/>
      <sz val="5"/>
      <name val="Arial Narrow"/>
      <family val="2"/>
    </font>
    <font>
      <sz val="11"/>
      <color theme="1"/>
      <name val="Calibri"/>
      <family val="2"/>
      <scheme val="minor"/>
    </font>
    <font>
      <b/>
      <sz val="14"/>
      <color rgb="FFFF0000"/>
      <name val="Arial"/>
      <family val="2"/>
    </font>
    <font>
      <b/>
      <sz val="10"/>
      <color rgb="FFFF0000"/>
      <name val="Arial Black"/>
      <family val="2"/>
    </font>
    <font>
      <sz val="12"/>
      <color rgb="FF7030A0"/>
      <name val="Arial Black"/>
      <family val="2"/>
    </font>
    <font>
      <sz val="10"/>
      <color rgb="FF7030A0"/>
      <name val="Arial Narrow"/>
      <family val="2"/>
    </font>
    <font>
      <b/>
      <sz val="9"/>
      <color indexed="12"/>
      <name val="Arial Narrow"/>
      <family val="2"/>
    </font>
    <font>
      <sz val="10"/>
      <color rgb="FFFF0000"/>
      <name val="Arial Narrow"/>
      <family val="2"/>
    </font>
    <font>
      <sz val="8"/>
      <color rgb="FF7030A0"/>
      <name val="Arial Narrow"/>
      <family val="2"/>
    </font>
    <font>
      <sz val="10"/>
      <color rgb="FF0070C0"/>
      <name val="Arial Narrow"/>
      <family val="2"/>
    </font>
    <font>
      <b/>
      <sz val="18"/>
      <color rgb="FF104F75"/>
      <name val="Arial"/>
      <family val="2"/>
    </font>
    <font>
      <sz val="10"/>
      <name val="Tahoma"/>
      <family val="2"/>
    </font>
    <font>
      <b/>
      <sz val="14"/>
      <color rgb="FF104F75"/>
      <name val="Arial"/>
      <family val="2"/>
    </font>
    <font>
      <sz val="14"/>
      <color theme="1"/>
      <name val="Calibri"/>
      <family val="2"/>
      <scheme val="minor"/>
    </font>
    <font>
      <sz val="12"/>
      <name val="Arial"/>
      <family val="2"/>
    </font>
    <font>
      <b/>
      <sz val="16"/>
      <color rgb="FF104F75"/>
      <name val="Arial"/>
      <family val="2"/>
    </font>
    <font>
      <sz val="12"/>
      <color theme="1"/>
      <name val="Calibri"/>
      <family val="2"/>
      <scheme val="minor"/>
    </font>
    <font>
      <sz val="8"/>
      <color theme="1"/>
      <name val="Arial Narrow"/>
      <family val="2"/>
    </font>
    <font>
      <sz val="8"/>
      <color rgb="FF0070C0"/>
      <name val="Arial Narrow"/>
      <family val="2"/>
    </font>
    <font>
      <b/>
      <sz val="10"/>
      <color theme="9" tint="-0.499984740745262"/>
      <name val="Arial Narrow"/>
      <family val="2"/>
    </font>
    <font>
      <sz val="10"/>
      <color theme="9" tint="-0.499984740745262"/>
      <name val="Arial Narrow"/>
      <family val="2"/>
    </font>
    <font>
      <b/>
      <sz val="10"/>
      <color indexed="12"/>
      <name val="Arial Narrow"/>
      <family val="2"/>
    </font>
    <font>
      <sz val="6"/>
      <color indexed="17"/>
      <name val="Arial Narrow"/>
      <family val="2"/>
    </font>
    <font>
      <b/>
      <i/>
      <sz val="10"/>
      <name val="Arial"/>
      <family val="2"/>
    </font>
    <font>
      <sz val="11"/>
      <name val="Arial Narrow"/>
      <family val="2"/>
    </font>
    <font>
      <sz val="12"/>
      <name val="Arial Narrow"/>
      <family val="2"/>
    </font>
    <font>
      <sz val="6"/>
      <color rgb="FFFF0000"/>
      <name val="Arial Narrow"/>
      <family val="2"/>
    </font>
    <font>
      <sz val="6"/>
      <color theme="1"/>
      <name val="Arial Narrow"/>
      <family val="2"/>
    </font>
    <font>
      <sz val="10"/>
      <color rgb="FF00B050"/>
      <name val="Arial Narrow"/>
      <family val="2"/>
    </font>
    <font>
      <sz val="8"/>
      <name val="Arial Black"/>
      <family val="2"/>
    </font>
  </fonts>
  <fills count="22">
    <fill>
      <patternFill patternType="none"/>
    </fill>
    <fill>
      <patternFill patternType="gray125"/>
    </fill>
    <fill>
      <patternFill patternType="solid">
        <fgColor indexed="12"/>
        <bgColor indexed="64"/>
      </patternFill>
    </fill>
    <fill>
      <patternFill patternType="solid">
        <fgColor indexed="13"/>
        <bgColor indexed="64"/>
      </patternFill>
    </fill>
    <fill>
      <patternFill patternType="solid">
        <fgColor indexed="22"/>
        <bgColor indexed="64"/>
      </patternFill>
    </fill>
    <fill>
      <patternFill patternType="solid">
        <fgColor indexed="47"/>
        <bgColor indexed="64"/>
      </patternFill>
    </fill>
    <fill>
      <patternFill patternType="solid">
        <fgColor indexed="43"/>
        <bgColor indexed="64"/>
      </patternFill>
    </fill>
    <fill>
      <patternFill patternType="solid">
        <fgColor theme="6" tint="0.59996337778862885"/>
        <bgColor indexed="64"/>
      </patternFill>
    </fill>
    <fill>
      <patternFill patternType="solid">
        <fgColor theme="0"/>
        <bgColor indexed="64"/>
      </patternFill>
    </fill>
    <fill>
      <patternFill patternType="solid">
        <fgColor theme="0" tint="-0.14999847407452621"/>
        <bgColor indexed="64"/>
      </patternFill>
    </fill>
    <fill>
      <patternFill patternType="solid">
        <fgColor rgb="FF85A5B9"/>
        <bgColor indexed="64"/>
      </patternFill>
    </fill>
    <fill>
      <patternFill patternType="solid">
        <fgColor rgb="FFCFDCE3"/>
        <bgColor indexed="64"/>
      </patternFill>
    </fill>
    <fill>
      <patternFill patternType="solid">
        <fgColor rgb="FFCFDCE2"/>
        <bgColor indexed="64"/>
      </patternFill>
    </fill>
    <fill>
      <patternFill patternType="solid">
        <fgColor rgb="FF9FB9C8"/>
        <bgColor indexed="64"/>
      </patternFill>
    </fill>
    <fill>
      <patternFill patternType="solid">
        <fgColor theme="9" tint="0.79998168889431442"/>
        <bgColor indexed="64"/>
      </patternFill>
    </fill>
    <fill>
      <patternFill patternType="solid">
        <fgColor rgb="FFCCECFF"/>
        <bgColor indexed="64"/>
      </patternFill>
    </fill>
    <fill>
      <patternFill patternType="solid">
        <fgColor rgb="FFFFFF00"/>
        <bgColor indexed="64"/>
      </patternFill>
    </fill>
    <fill>
      <patternFill patternType="solid">
        <fgColor rgb="FFFFC000"/>
        <bgColor indexed="64"/>
      </patternFill>
    </fill>
    <fill>
      <patternFill patternType="solid">
        <fgColor rgb="FFFF66FF"/>
        <bgColor indexed="64"/>
      </patternFill>
    </fill>
    <fill>
      <patternFill patternType="solid">
        <fgColor rgb="FFCCFFCC"/>
        <bgColor indexed="64"/>
      </patternFill>
    </fill>
    <fill>
      <patternFill patternType="solid">
        <fgColor theme="6" tint="0.79998168889431442"/>
        <bgColor indexed="64"/>
      </patternFill>
    </fill>
    <fill>
      <patternFill patternType="solid">
        <fgColor rgb="FFFFCCCC"/>
        <bgColor indexed="64"/>
      </patternFill>
    </fill>
  </fills>
  <borders count="94">
    <border>
      <left/>
      <right/>
      <top/>
      <bottom/>
      <diagonal/>
    </border>
    <border>
      <left/>
      <right/>
      <top style="thin">
        <color indexed="64"/>
      </top>
      <bottom style="thin">
        <color indexed="64"/>
      </bottom>
      <diagonal/>
    </border>
    <border>
      <left/>
      <right/>
      <top style="thin">
        <color indexed="13"/>
      </top>
      <bottom style="thin">
        <color indexed="13"/>
      </bottom>
      <diagonal/>
    </border>
    <border>
      <left/>
      <right style="medium">
        <color indexed="33"/>
      </right>
      <top/>
      <bottom/>
      <diagonal/>
    </border>
    <border>
      <left/>
      <right/>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double">
        <color indexed="64"/>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bottom/>
      <diagonal/>
    </border>
    <border>
      <left style="hair">
        <color indexed="64"/>
      </left>
      <right/>
      <top/>
      <bottom style="thin">
        <color indexed="64"/>
      </bottom>
      <diagonal/>
    </border>
    <border>
      <left style="thin">
        <color indexed="64"/>
      </left>
      <right/>
      <top/>
      <bottom/>
      <diagonal/>
    </border>
    <border>
      <left style="hair">
        <color indexed="64"/>
      </left>
      <right/>
      <top/>
      <bottom/>
      <diagonal/>
    </border>
    <border>
      <left style="hair">
        <color indexed="64"/>
      </left>
      <right style="thin">
        <color indexed="64"/>
      </right>
      <top style="hair">
        <color indexed="64"/>
      </top>
      <bottom/>
      <diagonal/>
    </border>
    <border>
      <left/>
      <right style="hair">
        <color indexed="64"/>
      </right>
      <top/>
      <bottom style="thin">
        <color indexed="64"/>
      </bottom>
      <diagonal/>
    </border>
    <border>
      <left style="hair">
        <color indexed="64"/>
      </left>
      <right/>
      <top style="thin">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right/>
      <top style="double">
        <color indexed="64"/>
      </top>
      <bottom/>
      <diagonal/>
    </border>
    <border>
      <left/>
      <right style="hair">
        <color indexed="64"/>
      </right>
      <top style="thin">
        <color indexed="64"/>
      </top>
      <bottom style="thin">
        <color indexed="64"/>
      </bottom>
      <diagonal/>
    </border>
    <border>
      <left style="double">
        <color indexed="64"/>
      </left>
      <right/>
      <top style="thick">
        <color indexed="64"/>
      </top>
      <bottom/>
      <diagonal/>
    </border>
    <border>
      <left/>
      <right/>
      <top style="thick">
        <color indexed="64"/>
      </top>
      <bottom style="hair">
        <color indexed="64"/>
      </bottom>
      <diagonal/>
    </border>
    <border>
      <left/>
      <right/>
      <top style="thick">
        <color indexed="64"/>
      </top>
      <bottom/>
      <diagonal/>
    </border>
    <border>
      <left style="double">
        <color indexed="64"/>
      </left>
      <right style="thick">
        <color indexed="64"/>
      </right>
      <top style="thick">
        <color indexed="64"/>
      </top>
      <bottom style="hair">
        <color indexed="64"/>
      </bottom>
      <diagonal/>
    </border>
    <border>
      <left style="double">
        <color indexed="64"/>
      </left>
      <right/>
      <top/>
      <bottom/>
      <diagonal/>
    </border>
    <border>
      <left style="double">
        <color indexed="64"/>
      </left>
      <right style="thick">
        <color indexed="64"/>
      </right>
      <top style="hair">
        <color indexed="64"/>
      </top>
      <bottom style="hair">
        <color indexed="64"/>
      </bottom>
      <diagonal/>
    </border>
    <border>
      <left style="double">
        <color indexed="20"/>
      </left>
      <right/>
      <top style="double">
        <color indexed="20"/>
      </top>
      <bottom style="double">
        <color indexed="20"/>
      </bottom>
      <diagonal/>
    </border>
    <border>
      <left/>
      <right/>
      <top style="double">
        <color indexed="20"/>
      </top>
      <bottom style="double">
        <color indexed="20"/>
      </bottom>
      <diagonal/>
    </border>
    <border>
      <left/>
      <right style="double">
        <color indexed="20"/>
      </right>
      <top style="double">
        <color indexed="20"/>
      </top>
      <bottom style="double">
        <color indexed="20"/>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top style="thin">
        <color indexed="64"/>
      </top>
      <bottom/>
      <diagonal/>
    </border>
    <border>
      <left/>
      <right style="double">
        <color indexed="64"/>
      </right>
      <top/>
      <bottom/>
      <diagonal/>
    </border>
    <border>
      <left style="hair">
        <color indexed="64"/>
      </left>
      <right style="hair">
        <color indexed="64"/>
      </right>
      <top/>
      <bottom/>
      <diagonal/>
    </border>
    <border>
      <left style="hair">
        <color indexed="64"/>
      </left>
      <right style="thin">
        <color indexed="64"/>
      </right>
      <top/>
      <bottom style="hair">
        <color indexed="64"/>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style="thick">
        <color indexed="64"/>
      </right>
      <top style="hair">
        <color indexed="64"/>
      </top>
      <bottom/>
      <diagonal/>
    </border>
    <border>
      <left/>
      <right/>
      <top style="hair">
        <color indexed="64"/>
      </top>
      <bottom/>
      <diagonal/>
    </border>
    <border>
      <left/>
      <right/>
      <top style="mediumDashDotDot">
        <color indexed="64"/>
      </top>
      <bottom style="thick">
        <color indexed="64"/>
      </bottom>
      <diagonal/>
    </border>
    <border>
      <left style="thin">
        <color auto="1"/>
      </left>
      <right/>
      <top style="thin">
        <color auto="1"/>
      </top>
      <bottom/>
      <diagonal/>
    </border>
    <border>
      <left/>
      <right/>
      <top style="double">
        <color auto="1"/>
      </top>
      <bottom/>
      <diagonal/>
    </border>
    <border>
      <left style="thin">
        <color indexed="64"/>
      </left>
      <right style="hair">
        <color indexed="64"/>
      </right>
      <top style="hair">
        <color indexed="64"/>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3">
    <xf numFmtId="0" fontId="0" fillId="0" borderId="0"/>
    <xf numFmtId="0" fontId="49" fillId="0" borderId="0"/>
    <xf numFmtId="40" fontId="1" fillId="0" borderId="0" applyFont="0" applyFill="0" applyBorder="0" applyAlignment="0" applyProtection="0"/>
    <xf numFmtId="0" fontId="51" fillId="0" borderId="0" applyNumberFormat="0" applyFill="0" applyBorder="0" applyAlignment="0" applyProtection="0">
      <protection locked="0"/>
    </xf>
    <xf numFmtId="1" fontId="52" fillId="0" borderId="0" applyNumberFormat="0" applyFill="0" applyBorder="0" applyAlignment="0" applyProtection="0"/>
    <xf numFmtId="0" fontId="48" fillId="0" borderId="0">
      <alignment horizontal="center" vertical="center" wrapText="1"/>
    </xf>
    <xf numFmtId="0" fontId="53" fillId="0" borderId="1">
      <alignment horizontal="center" vertical="center" wrapText="1"/>
    </xf>
    <xf numFmtId="0" fontId="48" fillId="0" borderId="0">
      <alignment horizontal="left" wrapText="1"/>
    </xf>
    <xf numFmtId="1" fontId="54" fillId="0" borderId="0" applyNumberFormat="0" applyFill="0" applyBorder="0" applyAlignment="0" applyProtection="0"/>
    <xf numFmtId="1" fontId="55" fillId="2" borderId="0" applyNumberFormat="0" applyFill="0" applyBorder="0" applyAlignment="0" applyProtection="0"/>
    <xf numFmtId="0" fontId="53" fillId="0" borderId="0">
      <alignment horizontal="left" vertical="center"/>
    </xf>
    <xf numFmtId="0" fontId="53" fillId="0" borderId="0">
      <alignment horizontal="center" vertical="center"/>
    </xf>
    <xf numFmtId="10" fontId="56" fillId="0" borderId="2" applyFill="0" applyAlignment="0" applyProtection="0">
      <protection locked="0"/>
    </xf>
    <xf numFmtId="0" fontId="22" fillId="0" borderId="0"/>
    <xf numFmtId="0" fontId="49" fillId="0" borderId="0"/>
    <xf numFmtId="3" fontId="53" fillId="0" borderId="0">
      <alignment horizontal="right"/>
    </xf>
    <xf numFmtId="9" fontId="1" fillId="0" borderId="0" applyFont="0" applyFill="0" applyBorder="0" applyAlignment="0" applyProtection="0"/>
    <xf numFmtId="1" fontId="57" fillId="0" borderId="3" applyNumberFormat="0" applyFill="0" applyBorder="0" applyAlignment="0" applyProtection="0"/>
    <xf numFmtId="0" fontId="50" fillId="0" borderId="4" applyBorder="0">
      <alignment horizontal="right"/>
    </xf>
    <xf numFmtId="169" fontId="49" fillId="0" borderId="0"/>
    <xf numFmtId="169" fontId="49" fillId="0" borderId="0"/>
    <xf numFmtId="169" fontId="49" fillId="0" borderId="0"/>
    <xf numFmtId="0" fontId="58" fillId="0" borderId="0" applyNumberFormat="0" applyFill="0" applyBorder="0" applyAlignment="0" applyProtection="0"/>
    <xf numFmtId="0" fontId="59" fillId="0" borderId="0" applyNumberFormat="0" applyFill="0" applyBorder="0" applyAlignment="0" applyProtection="0"/>
    <xf numFmtId="0" fontId="60" fillId="0" borderId="0"/>
    <xf numFmtId="0" fontId="65" fillId="0" borderId="0"/>
    <xf numFmtId="9" fontId="60" fillId="0" borderId="0" applyFont="0" applyFill="0" applyBorder="0" applyAlignment="0" applyProtection="0"/>
    <xf numFmtId="0" fontId="2" fillId="0" borderId="0"/>
    <xf numFmtId="0" fontId="49" fillId="0" borderId="0"/>
    <xf numFmtId="9" fontId="2" fillId="0" borderId="0" applyFont="0" applyFill="0" applyBorder="0" applyAlignment="0" applyProtection="0"/>
    <xf numFmtId="0" fontId="75" fillId="0" borderId="0"/>
    <xf numFmtId="0" fontId="2" fillId="0" borderId="0"/>
    <xf numFmtId="9" fontId="1" fillId="0" borderId="0" applyFont="0" applyFill="0" applyBorder="0" applyAlignment="0" applyProtection="0"/>
  </cellStyleXfs>
  <cellXfs count="853">
    <xf numFmtId="0" fontId="0" fillId="0" borderId="0" xfId="0"/>
    <xf numFmtId="0" fontId="2" fillId="0" borderId="0" xfId="0" applyFont="1" applyAlignment="1">
      <alignment horizontal="center"/>
    </xf>
    <xf numFmtId="0" fontId="3" fillId="0" borderId="0" xfId="0" applyFont="1" applyAlignment="1">
      <alignment horizontal="center"/>
    </xf>
    <xf numFmtId="0" fontId="2" fillId="0" borderId="0" xfId="0" applyFont="1"/>
    <xf numFmtId="0" fontId="2" fillId="0" borderId="0" xfId="0" applyFont="1" applyAlignment="1"/>
    <xf numFmtId="0" fontId="4" fillId="0" borderId="0" xfId="0" applyFont="1" applyAlignment="1"/>
    <xf numFmtId="0" fontId="0" fillId="0" borderId="0" xfId="0" applyAlignment="1">
      <alignment horizontal="center"/>
    </xf>
    <xf numFmtId="0" fontId="2" fillId="0" borderId="0" xfId="0" applyFont="1" applyAlignment="1">
      <alignment horizontal="left"/>
    </xf>
    <xf numFmtId="0" fontId="5" fillId="0" borderId="0" xfId="0" applyFont="1"/>
    <xf numFmtId="0" fontId="5" fillId="0" borderId="0" xfId="0" applyFont="1" applyAlignment="1">
      <alignment horizontal="centerContinuous"/>
    </xf>
    <xf numFmtId="0" fontId="6" fillId="0" borderId="0" xfId="0" applyFont="1"/>
    <xf numFmtId="0" fontId="7" fillId="0" borderId="5" xfId="0" applyFont="1" applyBorder="1" applyAlignment="1">
      <alignment horizontal="center"/>
    </xf>
    <xf numFmtId="0" fontId="7" fillId="0" borderId="7" xfId="0" applyFont="1" applyBorder="1" applyAlignment="1">
      <alignment horizontal="center"/>
    </xf>
    <xf numFmtId="1" fontId="2" fillId="0" borderId="0" xfId="0" applyNumberFormat="1" applyFont="1"/>
    <xf numFmtId="2" fontId="2" fillId="0" borderId="0" xfId="0" applyNumberFormat="1" applyFont="1"/>
    <xf numFmtId="0" fontId="2" fillId="0" borderId="0" xfId="0" applyFont="1" applyAlignment="1">
      <alignment horizontal="right"/>
    </xf>
    <xf numFmtId="0" fontId="2" fillId="0" borderId="19" xfId="0" applyFont="1" applyBorder="1" applyAlignment="1">
      <alignment horizontal="center"/>
    </xf>
    <xf numFmtId="0" fontId="2" fillId="0" borderId="20" xfId="0" applyFont="1" applyBorder="1" applyAlignment="1">
      <alignment horizontal="center"/>
    </xf>
    <xf numFmtId="0" fontId="2" fillId="0" borderId="21" xfId="0" applyFont="1" applyBorder="1" applyAlignment="1">
      <alignment horizontal="center"/>
    </xf>
    <xf numFmtId="0" fontId="7" fillId="0" borderId="0" xfId="0" applyFont="1" applyAlignment="1">
      <alignment horizontal="right"/>
    </xf>
    <xf numFmtId="0" fontId="9" fillId="0" borderId="0" xfId="0" applyFont="1"/>
    <xf numFmtId="0" fontId="10" fillId="0" borderId="0" xfId="0" applyFont="1" applyAlignment="1">
      <alignment horizontal="left"/>
    </xf>
    <xf numFmtId="0" fontId="0" fillId="0" borderId="0" xfId="0" quotePrefix="1" applyAlignment="1">
      <alignment horizontal="right"/>
    </xf>
    <xf numFmtId="0" fontId="5" fillId="0" borderId="0" xfId="0" applyFont="1" applyAlignment="1">
      <alignment horizontal="center"/>
    </xf>
    <xf numFmtId="0" fontId="12" fillId="0" borderId="0" xfId="0" applyFont="1" applyAlignment="1">
      <alignment horizontal="left"/>
    </xf>
    <xf numFmtId="0" fontId="0" fillId="1" borderId="0" xfId="0" applyFill="1"/>
    <xf numFmtId="0" fontId="0" fillId="0" borderId="0" xfId="0" applyAlignment="1">
      <alignment horizontal="right"/>
    </xf>
    <xf numFmtId="9" fontId="0" fillId="0" borderId="0" xfId="0" applyNumberFormat="1"/>
    <xf numFmtId="0" fontId="8" fillId="0" borderId="0" xfId="0" applyFont="1" applyAlignment="1">
      <alignment horizontal="right"/>
    </xf>
    <xf numFmtId="0" fontId="6" fillId="0" borderId="0" xfId="0" applyFont="1" applyAlignment="1">
      <alignment horizontal="right"/>
    </xf>
    <xf numFmtId="0" fontId="8" fillId="0" borderId="0" xfId="0" applyFont="1"/>
    <xf numFmtId="0" fontId="5" fillId="0" borderId="4" xfId="0" applyFont="1" applyBorder="1"/>
    <xf numFmtId="0" fontId="0" fillId="0" borderId="0" xfId="0" applyAlignment="1">
      <alignment horizontal="left"/>
    </xf>
    <xf numFmtId="0" fontId="11" fillId="0" borderId="0" xfId="0" applyFont="1" applyBorder="1" applyAlignment="1"/>
    <xf numFmtId="0" fontId="7" fillId="0" borderId="0" xfId="0" applyFont="1" applyBorder="1" applyAlignment="1">
      <alignment horizontal="center"/>
    </xf>
    <xf numFmtId="0" fontId="2" fillId="0" borderId="0" xfId="0" quotePrefix="1" applyFont="1" applyBorder="1" applyAlignment="1">
      <alignment horizontal="left"/>
    </xf>
    <xf numFmtId="0" fontId="2" fillId="0" borderId="0" xfId="0" applyFont="1" applyBorder="1"/>
    <xf numFmtId="0" fontId="3" fillId="0" borderId="0" xfId="0" applyFont="1" applyBorder="1" applyAlignment="1">
      <alignment horizontal="center"/>
    </xf>
    <xf numFmtId="0" fontId="2" fillId="0" borderId="0" xfId="0" applyFont="1" applyBorder="1" applyAlignment="1">
      <alignment horizontal="right"/>
    </xf>
    <xf numFmtId="0" fontId="6" fillId="0" borderId="16" xfId="0" applyFont="1" applyBorder="1" applyAlignment="1">
      <alignment horizontal="center"/>
    </xf>
    <xf numFmtId="0" fontId="13" fillId="0" borderId="0" xfId="0" applyFont="1"/>
    <xf numFmtId="9" fontId="3" fillId="0" borderId="0" xfId="0" applyNumberFormat="1" applyFont="1" applyBorder="1"/>
    <xf numFmtId="0" fontId="2" fillId="0" borderId="0" xfId="0" applyFont="1" applyFill="1"/>
    <xf numFmtId="0" fontId="5" fillId="0" borderId="0" xfId="0" applyFont="1" applyBorder="1" applyAlignment="1">
      <alignment horizontal="center"/>
    </xf>
    <xf numFmtId="0" fontId="5" fillId="0" borderId="0" xfId="0" applyFont="1" applyBorder="1"/>
    <xf numFmtId="0" fontId="13" fillId="0" borderId="0" xfId="0" applyFont="1" applyAlignment="1">
      <alignment horizontal="center"/>
    </xf>
    <xf numFmtId="0" fontId="13" fillId="0" borderId="0" xfId="0" applyFont="1" applyAlignment="1">
      <alignment horizontal="right"/>
    </xf>
    <xf numFmtId="0" fontId="17" fillId="0" borderId="0" xfId="0" applyFont="1" applyAlignment="1">
      <alignment horizontal="center"/>
    </xf>
    <xf numFmtId="1" fontId="2" fillId="0" borderId="9" xfId="0" applyNumberFormat="1" applyFont="1" applyBorder="1" applyAlignment="1">
      <alignment horizontal="center"/>
    </xf>
    <xf numFmtId="1" fontId="2" fillId="0" borderId="10" xfId="0" applyNumberFormat="1" applyFont="1" applyBorder="1" applyAlignment="1">
      <alignment horizontal="center"/>
    </xf>
    <xf numFmtId="1" fontId="2" fillId="0" borderId="11" xfId="0" applyNumberFormat="1" applyFont="1" applyBorder="1" applyAlignment="1">
      <alignment horizontal="center"/>
    </xf>
    <xf numFmtId="1" fontId="2" fillId="0" borderId="13" xfId="0" applyNumberFormat="1" applyFont="1" applyBorder="1" applyAlignment="1">
      <alignment horizontal="center"/>
    </xf>
    <xf numFmtId="1" fontId="2" fillId="0" borderId="14" xfId="0" applyNumberFormat="1" applyFont="1" applyBorder="1" applyAlignment="1">
      <alignment horizontal="center"/>
    </xf>
    <xf numFmtId="1" fontId="2" fillId="0" borderId="15" xfId="0" applyNumberFormat="1" applyFont="1" applyBorder="1" applyAlignment="1">
      <alignment horizontal="center"/>
    </xf>
    <xf numFmtId="1" fontId="2" fillId="0" borderId="17" xfId="0" applyNumberFormat="1" applyFont="1" applyBorder="1" applyAlignment="1">
      <alignment horizontal="center"/>
    </xf>
    <xf numFmtId="1" fontId="2" fillId="0" borderId="18" xfId="0" applyNumberFormat="1" applyFont="1" applyBorder="1" applyAlignment="1">
      <alignment horizontal="center"/>
    </xf>
    <xf numFmtId="0" fontId="2" fillId="0" borderId="0" xfId="0" applyFont="1" applyBorder="1" applyAlignment="1">
      <alignment horizontal="center"/>
    </xf>
    <xf numFmtId="0" fontId="16" fillId="0" borderId="0" xfId="0" applyFont="1" applyBorder="1" applyAlignment="1">
      <alignment horizontal="right"/>
    </xf>
    <xf numFmtId="0" fontId="5" fillId="0" borderId="27" xfId="0" applyFont="1" applyBorder="1" applyAlignment="1">
      <alignment horizontal="center"/>
    </xf>
    <xf numFmtId="0" fontId="2" fillId="0" borderId="27" xfId="0" applyFont="1" applyBorder="1" applyAlignment="1">
      <alignment horizontal="center"/>
    </xf>
    <xf numFmtId="0" fontId="2" fillId="0" borderId="27" xfId="0" applyFont="1" applyBorder="1"/>
    <xf numFmtId="0" fontId="2" fillId="0" borderId="28" xfId="0" applyFont="1" applyBorder="1"/>
    <xf numFmtId="0" fontId="0" fillId="0" borderId="28" xfId="0" applyBorder="1" applyAlignment="1">
      <alignment horizontal="center"/>
    </xf>
    <xf numFmtId="0" fontId="20" fillId="0" borderId="0" xfId="0" applyFont="1" applyBorder="1" applyAlignment="1">
      <alignment horizontal="center" vertical="center"/>
    </xf>
    <xf numFmtId="0" fontId="15" fillId="0" borderId="0" xfId="0" applyFont="1" applyBorder="1" applyAlignment="1">
      <alignment horizontal="left"/>
    </xf>
    <xf numFmtId="0" fontId="19" fillId="0" borderId="0" xfId="0" applyFont="1" applyBorder="1" applyAlignment="1">
      <alignment horizontal="center"/>
    </xf>
    <xf numFmtId="0" fontId="0" fillId="0" borderId="0" xfId="0" applyBorder="1" applyAlignment="1">
      <alignment horizontal="center"/>
    </xf>
    <xf numFmtId="1" fontId="2" fillId="0" borderId="29" xfId="0" applyNumberFormat="1" applyFont="1" applyBorder="1" applyAlignment="1">
      <alignment horizontal="center"/>
    </xf>
    <xf numFmtId="1" fontId="2" fillId="0" borderId="30" xfId="0" applyNumberFormat="1" applyFont="1" applyBorder="1" applyAlignment="1">
      <alignment horizontal="center"/>
    </xf>
    <xf numFmtId="0" fontId="16" fillId="0" borderId="0" xfId="0" applyFont="1" applyAlignment="1">
      <alignment horizontal="right"/>
    </xf>
    <xf numFmtId="0" fontId="2" fillId="0" borderId="0" xfId="0" applyFont="1" applyBorder="1" applyAlignment="1">
      <alignment horizontal="left"/>
    </xf>
    <xf numFmtId="0" fontId="21" fillId="0" borderId="0" xfId="0" applyFont="1" applyAlignment="1">
      <alignment horizontal="left"/>
    </xf>
    <xf numFmtId="0" fontId="13" fillId="0" borderId="31" xfId="0" quotePrefix="1" applyFont="1" applyBorder="1" applyAlignment="1">
      <alignment horizontal="left"/>
    </xf>
    <xf numFmtId="0" fontId="4" fillId="0" borderId="0" xfId="0" applyNumberFormat="1" applyFont="1" applyAlignment="1">
      <alignment horizontal="left"/>
    </xf>
    <xf numFmtId="0" fontId="6" fillId="0" borderId="0" xfId="0" applyFont="1" applyBorder="1" applyAlignment="1">
      <alignment horizontal="center"/>
    </xf>
    <xf numFmtId="1" fontId="2" fillId="0" borderId="0" xfId="0" applyNumberFormat="1" applyFont="1" applyBorder="1"/>
    <xf numFmtId="0" fontId="14" fillId="0" borderId="35" xfId="0" applyFont="1" applyBorder="1" applyAlignment="1">
      <alignment horizontal="left"/>
    </xf>
    <xf numFmtId="9" fontId="0" fillId="0" borderId="0" xfId="0" applyNumberFormat="1" applyBorder="1"/>
    <xf numFmtId="0" fontId="22" fillId="0" borderId="0" xfId="13"/>
    <xf numFmtId="0" fontId="22" fillId="0" borderId="11" xfId="13" applyFont="1" applyFill="1" applyBorder="1" applyAlignment="1">
      <alignment horizontal="center"/>
    </xf>
    <xf numFmtId="3" fontId="14" fillId="0" borderId="9" xfId="16" applyNumberFormat="1" applyFont="1" applyFill="1" applyBorder="1" applyAlignment="1">
      <alignment horizontal="center"/>
    </xf>
    <xf numFmtId="3" fontId="14" fillId="0" borderId="37" xfId="16" applyNumberFormat="1" applyFont="1" applyFill="1" applyBorder="1" applyAlignment="1">
      <alignment horizontal="center"/>
    </xf>
    <xf numFmtId="9" fontId="23" fillId="0" borderId="29" xfId="16" applyFont="1" applyFill="1" applyBorder="1" applyAlignment="1">
      <alignment horizontal="center"/>
    </xf>
    <xf numFmtId="3" fontId="22" fillId="0" borderId="38" xfId="16" applyNumberFormat="1" applyFont="1" applyFill="1" applyBorder="1" applyAlignment="1">
      <alignment horizontal="center"/>
    </xf>
    <xf numFmtId="3" fontId="22" fillId="0" borderId="10" xfId="16" applyNumberFormat="1" applyFont="1" applyFill="1" applyBorder="1" applyAlignment="1">
      <alignment horizontal="center"/>
    </xf>
    <xf numFmtId="3" fontId="22" fillId="0" borderId="29" xfId="16" applyNumberFormat="1" applyFont="1" applyFill="1" applyBorder="1" applyAlignment="1">
      <alignment horizontal="center"/>
    </xf>
    <xf numFmtId="9" fontId="23" fillId="0" borderId="37" xfId="16" applyFont="1" applyFill="1" applyBorder="1" applyAlignment="1">
      <alignment horizontal="center"/>
    </xf>
    <xf numFmtId="3" fontId="22" fillId="0" borderId="9" xfId="16" applyNumberFormat="1" applyFont="1" applyFill="1" applyBorder="1" applyAlignment="1">
      <alignment horizontal="center"/>
    </xf>
    <xf numFmtId="3" fontId="14" fillId="0" borderId="13" xfId="16" applyNumberFormat="1" applyFont="1" applyFill="1" applyBorder="1" applyAlignment="1">
      <alignment horizontal="center"/>
    </xf>
    <xf numFmtId="3" fontId="14" fillId="0" borderId="41" xfId="16" applyNumberFormat="1" applyFont="1" applyFill="1" applyBorder="1" applyAlignment="1">
      <alignment horizontal="center"/>
    </xf>
    <xf numFmtId="9" fontId="23" fillId="0" borderId="15" xfId="16" applyFont="1" applyFill="1" applyBorder="1" applyAlignment="1">
      <alignment horizontal="center"/>
    </xf>
    <xf numFmtId="3" fontId="22" fillId="0" borderId="42" xfId="16" applyNumberFormat="1" applyFont="1" applyFill="1" applyBorder="1" applyAlignment="1">
      <alignment horizontal="center"/>
    </xf>
    <xf numFmtId="3" fontId="22" fillId="0" borderId="14" xfId="16" applyNumberFormat="1" applyFont="1" applyFill="1" applyBorder="1" applyAlignment="1">
      <alignment horizontal="center"/>
    </xf>
    <xf numFmtId="3" fontId="22" fillId="0" borderId="15" xfId="16" applyNumberFormat="1" applyFont="1" applyFill="1" applyBorder="1" applyAlignment="1">
      <alignment horizontal="center"/>
    </xf>
    <xf numFmtId="9" fontId="23" fillId="0" borderId="41" xfId="16" applyFont="1" applyFill="1" applyBorder="1" applyAlignment="1">
      <alignment horizontal="center"/>
    </xf>
    <xf numFmtId="3" fontId="22" fillId="0" borderId="13" xfId="16" applyNumberFormat="1" applyFont="1" applyFill="1" applyBorder="1" applyAlignment="1">
      <alignment horizontal="center"/>
    </xf>
    <xf numFmtId="3" fontId="14" fillId="0" borderId="30" xfId="16" applyNumberFormat="1" applyFont="1" applyFill="1" applyBorder="1" applyAlignment="1">
      <alignment horizontal="center"/>
    </xf>
    <xf numFmtId="3" fontId="14" fillId="0" borderId="44" xfId="16" applyNumberFormat="1" applyFont="1" applyFill="1" applyBorder="1" applyAlignment="1">
      <alignment horizontal="center"/>
    </xf>
    <xf numFmtId="9" fontId="23" fillId="0" borderId="18" xfId="16" applyFont="1" applyFill="1" applyBorder="1" applyAlignment="1">
      <alignment horizontal="center"/>
    </xf>
    <xf numFmtId="3" fontId="22" fillId="0" borderId="45" xfId="16" applyNumberFormat="1" applyFont="1" applyFill="1" applyBorder="1" applyAlignment="1">
      <alignment horizontal="center"/>
    </xf>
    <xf numFmtId="3" fontId="22" fillId="0" borderId="17" xfId="16" applyNumberFormat="1" applyFont="1" applyFill="1" applyBorder="1" applyAlignment="1">
      <alignment horizontal="center"/>
    </xf>
    <xf numFmtId="3" fontId="22" fillId="0" borderId="18" xfId="16" applyNumberFormat="1" applyFont="1" applyFill="1" applyBorder="1" applyAlignment="1">
      <alignment horizontal="center"/>
    </xf>
    <xf numFmtId="9" fontId="23" fillId="0" borderId="44" xfId="16" applyFont="1" applyFill="1" applyBorder="1" applyAlignment="1">
      <alignment horizontal="center"/>
    </xf>
    <xf numFmtId="3" fontId="22" fillId="0" borderId="30" xfId="16" applyNumberFormat="1" applyFont="1" applyFill="1" applyBorder="1" applyAlignment="1">
      <alignment horizontal="center"/>
    </xf>
    <xf numFmtId="0" fontId="22" fillId="0" borderId="47" xfId="13" applyFont="1" applyFill="1" applyBorder="1" applyAlignment="1">
      <alignment horizontal="center"/>
    </xf>
    <xf numFmtId="0" fontId="13" fillId="0" borderId="33" xfId="13" applyFont="1" applyFill="1" applyBorder="1" applyAlignment="1">
      <alignment horizontal="center"/>
    </xf>
    <xf numFmtId="0" fontId="13" fillId="0" borderId="48" xfId="13" applyFont="1" applyFill="1" applyBorder="1" applyAlignment="1">
      <alignment horizontal="center"/>
    </xf>
    <xf numFmtId="0" fontId="22" fillId="0" borderId="49" xfId="13" applyFont="1" applyFill="1" applyBorder="1" applyAlignment="1">
      <alignment horizontal="center"/>
    </xf>
    <xf numFmtId="0" fontId="22" fillId="0" borderId="0" xfId="13" applyFont="1" applyFill="1" applyBorder="1" applyAlignment="1">
      <alignment horizontal="center"/>
    </xf>
    <xf numFmtId="0" fontId="23" fillId="0" borderId="33" xfId="13" applyFont="1" applyFill="1" applyBorder="1" applyAlignment="1">
      <alignment horizontal="center"/>
    </xf>
    <xf numFmtId="0" fontId="22" fillId="0" borderId="50" xfId="13" applyFont="1" applyFill="1" applyBorder="1" applyAlignment="1">
      <alignment horizontal="center"/>
    </xf>
    <xf numFmtId="0" fontId="22" fillId="0" borderId="19" xfId="13" applyBorder="1" applyAlignment="1">
      <alignment horizontal="center"/>
    </xf>
    <xf numFmtId="165" fontId="16" fillId="0" borderId="0" xfId="13" applyNumberFormat="1" applyFont="1" applyAlignment="1">
      <alignment horizontal="center"/>
    </xf>
    <xf numFmtId="0" fontId="13" fillId="0" borderId="0" xfId="13" applyFont="1"/>
    <xf numFmtId="9" fontId="22" fillId="0" borderId="38" xfId="16" applyFont="1" applyFill="1" applyBorder="1" applyAlignment="1">
      <alignment horizontal="center"/>
    </xf>
    <xf numFmtId="9" fontId="22" fillId="0" borderId="10" xfId="16" applyFont="1" applyFill="1" applyBorder="1" applyAlignment="1">
      <alignment horizontal="center"/>
    </xf>
    <xf numFmtId="9" fontId="22" fillId="0" borderId="29" xfId="16" applyFont="1" applyFill="1" applyBorder="1" applyAlignment="1">
      <alignment horizontal="center"/>
    </xf>
    <xf numFmtId="9" fontId="22" fillId="0" borderId="8" xfId="16" applyFont="1" applyFill="1" applyBorder="1" applyAlignment="1">
      <alignment horizontal="center"/>
    </xf>
    <xf numFmtId="9" fontId="22" fillId="0" borderId="42" xfId="16" applyFont="1" applyFill="1" applyBorder="1" applyAlignment="1">
      <alignment horizontal="center"/>
    </xf>
    <xf numFmtId="9" fontId="22" fillId="0" borderId="14" xfId="16" applyFont="1" applyFill="1" applyBorder="1" applyAlignment="1">
      <alignment horizontal="center"/>
    </xf>
    <xf numFmtId="9" fontId="22" fillId="0" borderId="15" xfId="16" applyFont="1" applyFill="1" applyBorder="1" applyAlignment="1">
      <alignment horizontal="center"/>
    </xf>
    <xf numFmtId="9" fontId="22" fillId="0" borderId="12" xfId="16" applyFont="1" applyFill="1" applyBorder="1" applyAlignment="1">
      <alignment horizontal="center"/>
    </xf>
    <xf numFmtId="9" fontId="23" fillId="0" borderId="51" xfId="16" applyFont="1" applyFill="1" applyBorder="1" applyAlignment="1">
      <alignment horizontal="center"/>
    </xf>
    <xf numFmtId="9" fontId="22" fillId="0" borderId="45" xfId="16" applyFont="1" applyFill="1" applyBorder="1" applyAlignment="1">
      <alignment horizontal="center"/>
    </xf>
    <xf numFmtId="9" fontId="22" fillId="0" borderId="17" xfId="16" applyFont="1" applyFill="1" applyBorder="1" applyAlignment="1">
      <alignment horizontal="center"/>
    </xf>
    <xf numFmtId="9" fontId="22" fillId="0" borderId="18" xfId="16" applyFont="1" applyFill="1" applyBorder="1" applyAlignment="1">
      <alignment horizontal="center"/>
    </xf>
    <xf numFmtId="9" fontId="22" fillId="0" borderId="16" xfId="16" applyFont="1" applyFill="1" applyBorder="1" applyAlignment="1">
      <alignment horizontal="center"/>
    </xf>
    <xf numFmtId="0" fontId="23" fillId="0" borderId="48" xfId="13" applyFont="1" applyFill="1" applyBorder="1" applyAlignment="1">
      <alignment horizontal="center"/>
    </xf>
    <xf numFmtId="0" fontId="23" fillId="0" borderId="21" xfId="13" applyFont="1" applyFill="1" applyBorder="1" applyAlignment="1">
      <alignment horizontal="center"/>
    </xf>
    <xf numFmtId="0" fontId="13" fillId="0" borderId="52" xfId="13" applyFont="1" applyFill="1" applyBorder="1" applyAlignment="1">
      <alignment horizontal="center"/>
    </xf>
    <xf numFmtId="3" fontId="14" fillId="0" borderId="20" xfId="13" applyNumberFormat="1" applyFont="1" applyFill="1" applyBorder="1" applyAlignment="1">
      <alignment horizontal="center"/>
    </xf>
    <xf numFmtId="3" fontId="14" fillId="0" borderId="53" xfId="13" applyNumberFormat="1" applyFont="1" applyFill="1" applyBorder="1" applyAlignment="1">
      <alignment horizontal="center"/>
    </xf>
    <xf numFmtId="9" fontId="16" fillId="0" borderId="19" xfId="16" applyFont="1" applyFill="1" applyBorder="1" applyAlignment="1">
      <alignment horizontal="center"/>
    </xf>
    <xf numFmtId="9" fontId="16" fillId="0" borderId="20" xfId="16" applyFont="1" applyFill="1" applyBorder="1" applyAlignment="1">
      <alignment horizontal="center"/>
    </xf>
    <xf numFmtId="9" fontId="16" fillId="0" borderId="21" xfId="16" applyFont="1" applyFill="1" applyBorder="1" applyAlignment="1">
      <alignment horizontal="center"/>
    </xf>
    <xf numFmtId="9" fontId="22" fillId="0" borderId="11" xfId="16" applyFont="1" applyFill="1" applyBorder="1" applyAlignment="1">
      <alignment horizontal="center"/>
    </xf>
    <xf numFmtId="0" fontId="22" fillId="0" borderId="0" xfId="13" quotePrefix="1"/>
    <xf numFmtId="3" fontId="14" fillId="0" borderId="38" xfId="16" applyNumberFormat="1" applyFont="1" applyFill="1" applyBorder="1" applyAlignment="1">
      <alignment horizontal="center"/>
    </xf>
    <xf numFmtId="3" fontId="16" fillId="0" borderId="38" xfId="16" applyNumberFormat="1" applyFont="1" applyFill="1" applyBorder="1" applyAlignment="1">
      <alignment horizontal="center"/>
    </xf>
    <xf numFmtId="3" fontId="16" fillId="0" borderId="10" xfId="16" applyNumberFormat="1" applyFont="1" applyFill="1" applyBorder="1" applyAlignment="1">
      <alignment horizontal="center"/>
    </xf>
    <xf numFmtId="3" fontId="16" fillId="0" borderId="8" xfId="16" applyNumberFormat="1" applyFont="1" applyFill="1" applyBorder="1" applyAlignment="1">
      <alignment horizontal="center"/>
    </xf>
    <xf numFmtId="3" fontId="14" fillId="0" borderId="42" xfId="16" applyNumberFormat="1" applyFont="1" applyFill="1" applyBorder="1" applyAlignment="1">
      <alignment horizontal="center"/>
    </xf>
    <xf numFmtId="3" fontId="16" fillId="0" borderId="42" xfId="16" applyNumberFormat="1" applyFont="1" applyFill="1" applyBorder="1" applyAlignment="1">
      <alignment horizontal="center"/>
    </xf>
    <xf numFmtId="3" fontId="16" fillId="0" borderId="14" xfId="16" applyNumberFormat="1" applyFont="1" applyFill="1" applyBorder="1" applyAlignment="1">
      <alignment horizontal="center"/>
    </xf>
    <xf numFmtId="3" fontId="16" fillId="0" borderId="12" xfId="16" applyNumberFormat="1" applyFont="1" applyFill="1" applyBorder="1" applyAlignment="1">
      <alignment horizontal="center"/>
    </xf>
    <xf numFmtId="3" fontId="14" fillId="0" borderId="45" xfId="16" applyNumberFormat="1" applyFont="1" applyFill="1" applyBorder="1" applyAlignment="1">
      <alignment horizontal="center"/>
    </xf>
    <xf numFmtId="3" fontId="14" fillId="0" borderId="54" xfId="16" applyNumberFormat="1" applyFont="1" applyFill="1" applyBorder="1" applyAlignment="1">
      <alignment horizontal="center"/>
    </xf>
    <xf numFmtId="3" fontId="16" fillId="0" borderId="45" xfId="16" applyNumberFormat="1" applyFont="1" applyFill="1" applyBorder="1" applyAlignment="1">
      <alignment horizontal="center"/>
    </xf>
    <xf numFmtId="3" fontId="16" fillId="0" borderId="17" xfId="16" applyNumberFormat="1" applyFont="1" applyFill="1" applyBorder="1" applyAlignment="1">
      <alignment horizontal="center"/>
    </xf>
    <xf numFmtId="3" fontId="16" fillId="0" borderId="16" xfId="16" applyNumberFormat="1" applyFont="1" applyFill="1" applyBorder="1" applyAlignment="1">
      <alignment horizontal="center"/>
    </xf>
    <xf numFmtId="3" fontId="22" fillId="0" borderId="0" xfId="13" applyNumberFormat="1" applyAlignment="1">
      <alignment horizontal="center" vertical="center"/>
    </xf>
    <xf numFmtId="3" fontId="16" fillId="0" borderId="0" xfId="13" applyNumberFormat="1" applyFont="1" applyAlignment="1">
      <alignment horizontal="center" vertical="center"/>
    </xf>
    <xf numFmtId="9" fontId="16" fillId="0" borderId="9" xfId="16" applyFont="1" applyFill="1" applyBorder="1" applyAlignment="1">
      <alignment horizontal="center"/>
    </xf>
    <xf numFmtId="9" fontId="16" fillId="0" borderId="10" xfId="16" applyFont="1" applyFill="1" applyBorder="1" applyAlignment="1">
      <alignment horizontal="center"/>
    </xf>
    <xf numFmtId="9" fontId="16" fillId="0" borderId="29" xfId="16" applyFont="1" applyFill="1" applyBorder="1" applyAlignment="1">
      <alignment horizontal="center"/>
    </xf>
    <xf numFmtId="9" fontId="16" fillId="0" borderId="13" xfId="16" applyFont="1" applyFill="1" applyBorder="1" applyAlignment="1">
      <alignment horizontal="center"/>
    </xf>
    <xf numFmtId="9" fontId="16" fillId="0" borderId="14" xfId="16" applyFont="1" applyFill="1" applyBorder="1" applyAlignment="1">
      <alignment horizontal="center"/>
    </xf>
    <xf numFmtId="9" fontId="16" fillId="0" borderId="15" xfId="16" applyFont="1" applyFill="1" applyBorder="1" applyAlignment="1">
      <alignment horizontal="center"/>
    </xf>
    <xf numFmtId="9" fontId="16" fillId="0" borderId="30" xfId="16" applyFont="1" applyFill="1" applyBorder="1" applyAlignment="1">
      <alignment horizontal="center"/>
    </xf>
    <xf numFmtId="9" fontId="16" fillId="0" borderId="17" xfId="16" applyFont="1" applyFill="1" applyBorder="1" applyAlignment="1">
      <alignment horizontal="center"/>
    </xf>
    <xf numFmtId="9" fontId="16" fillId="0" borderId="18" xfId="16" applyFont="1" applyFill="1" applyBorder="1" applyAlignment="1">
      <alignment horizontal="center"/>
    </xf>
    <xf numFmtId="0" fontId="22" fillId="0" borderId="0" xfId="13" applyFont="1"/>
    <xf numFmtId="0" fontId="14" fillId="0" borderId="33" xfId="0" applyFont="1" applyFill="1" applyBorder="1" applyAlignment="1">
      <alignment horizontal="center"/>
    </xf>
    <xf numFmtId="0" fontId="13" fillId="0" borderId="33" xfId="0" applyFont="1" applyFill="1" applyBorder="1" applyAlignment="1">
      <alignment horizontal="center"/>
    </xf>
    <xf numFmtId="0" fontId="13" fillId="0" borderId="48" xfId="0" applyFont="1" applyFill="1" applyBorder="1" applyAlignment="1">
      <alignment horizontal="center"/>
    </xf>
    <xf numFmtId="0" fontId="0" fillId="0" borderId="49" xfId="0" applyFont="1" applyFill="1" applyBorder="1" applyAlignment="1">
      <alignment horizontal="center"/>
    </xf>
    <xf numFmtId="0" fontId="14" fillId="0" borderId="0" xfId="0" applyFont="1" applyBorder="1" applyAlignment="1">
      <alignment horizontal="left"/>
    </xf>
    <xf numFmtId="0" fontId="14" fillId="0" borderId="48" xfId="0" applyFont="1" applyFill="1" applyBorder="1" applyAlignment="1">
      <alignment horizontal="center"/>
    </xf>
    <xf numFmtId="0" fontId="13" fillId="0" borderId="32" xfId="0" applyFont="1" applyFill="1" applyBorder="1" applyAlignment="1">
      <alignment horizontal="center"/>
    </xf>
    <xf numFmtId="0" fontId="25" fillId="0" borderId="0" xfId="13" applyFont="1"/>
    <xf numFmtId="0" fontId="22" fillId="0" borderId="0" xfId="13" applyFont="1" applyAlignment="1">
      <alignment horizontal="right"/>
    </xf>
    <xf numFmtId="165" fontId="14" fillId="0" borderId="0" xfId="13" applyNumberFormat="1" applyFont="1" applyAlignment="1">
      <alignment horizontal="center"/>
    </xf>
    <xf numFmtId="0" fontId="26" fillId="0" borderId="0" xfId="0" applyFont="1" applyAlignment="1"/>
    <xf numFmtId="0" fontId="10" fillId="0" borderId="0" xfId="0" applyFont="1" applyAlignment="1">
      <alignment horizontal="center"/>
    </xf>
    <xf numFmtId="0" fontId="16" fillId="0" borderId="0" xfId="13" applyFont="1" applyAlignment="1">
      <alignment horizontal="center"/>
    </xf>
    <xf numFmtId="3" fontId="5" fillId="0" borderId="9" xfId="16" applyNumberFormat="1" applyFont="1" applyFill="1" applyBorder="1" applyAlignment="1">
      <alignment horizontal="center"/>
    </xf>
    <xf numFmtId="3" fontId="5" fillId="0" borderId="10" xfId="16" applyNumberFormat="1" applyFont="1" applyFill="1" applyBorder="1" applyAlignment="1">
      <alignment horizontal="center"/>
    </xf>
    <xf numFmtId="3" fontId="5" fillId="0" borderId="29" xfId="16" applyNumberFormat="1" applyFont="1" applyFill="1" applyBorder="1" applyAlignment="1">
      <alignment horizontal="center"/>
    </xf>
    <xf numFmtId="3" fontId="5" fillId="0" borderId="13" xfId="16" applyNumberFormat="1" applyFont="1" applyFill="1" applyBorder="1" applyAlignment="1">
      <alignment horizontal="center"/>
    </xf>
    <xf numFmtId="3" fontId="5" fillId="0" borderId="14" xfId="16" applyNumberFormat="1" applyFont="1" applyFill="1" applyBorder="1" applyAlignment="1">
      <alignment horizontal="center"/>
    </xf>
    <xf numFmtId="3" fontId="5" fillId="0" borderId="15" xfId="16" applyNumberFormat="1" applyFont="1" applyFill="1" applyBorder="1" applyAlignment="1">
      <alignment horizontal="center"/>
    </xf>
    <xf numFmtId="3" fontId="5" fillId="0" borderId="30" xfId="16" applyNumberFormat="1" applyFont="1" applyFill="1" applyBorder="1" applyAlignment="1">
      <alignment horizontal="center"/>
    </xf>
    <xf numFmtId="3" fontId="5" fillId="0" borderId="17" xfId="16" applyNumberFormat="1" applyFont="1" applyFill="1" applyBorder="1" applyAlignment="1">
      <alignment horizontal="center"/>
    </xf>
    <xf numFmtId="3" fontId="5" fillId="0" borderId="18" xfId="16" applyNumberFormat="1" applyFont="1" applyFill="1" applyBorder="1" applyAlignment="1">
      <alignment horizontal="center"/>
    </xf>
    <xf numFmtId="0" fontId="30" fillId="0" borderId="0" xfId="13" quotePrefix="1" applyFont="1"/>
    <xf numFmtId="0" fontId="30" fillId="0" borderId="0" xfId="13" applyFont="1"/>
    <xf numFmtId="0" fontId="31" fillId="0" borderId="0" xfId="13" quotePrefix="1" applyFont="1"/>
    <xf numFmtId="0" fontId="31" fillId="0" borderId="0" xfId="13" applyFont="1"/>
    <xf numFmtId="0" fontId="32" fillId="0" borderId="0" xfId="13" applyFont="1"/>
    <xf numFmtId="0" fontId="33" fillId="0" borderId="0" xfId="13" applyFont="1"/>
    <xf numFmtId="3" fontId="34" fillId="0" borderId="0" xfId="13" applyNumberFormat="1" applyFont="1" applyAlignment="1">
      <alignment horizontal="center"/>
    </xf>
    <xf numFmtId="9" fontId="22" fillId="0" borderId="0" xfId="16" applyFont="1" applyAlignment="1">
      <alignment horizontal="center" vertical="top"/>
    </xf>
    <xf numFmtId="0" fontId="22" fillId="0" borderId="0" xfId="13" quotePrefix="1" applyFont="1" applyAlignment="1">
      <alignment horizontal="center"/>
    </xf>
    <xf numFmtId="0" fontId="14" fillId="0" borderId="49" xfId="13" applyFont="1" applyFill="1" applyBorder="1" applyAlignment="1">
      <alignment horizontal="center"/>
    </xf>
    <xf numFmtId="0" fontId="4" fillId="0" borderId="0" xfId="0" applyFont="1"/>
    <xf numFmtId="0" fontId="4" fillId="0" borderId="0" xfId="0" applyFont="1" applyAlignment="1">
      <alignment horizontal="center"/>
    </xf>
    <xf numFmtId="0" fontId="4" fillId="0" borderId="0" xfId="0" applyFont="1" applyAlignment="1">
      <alignment horizontal="left"/>
    </xf>
    <xf numFmtId="0" fontId="4" fillId="0" borderId="27" xfId="0" applyFont="1" applyBorder="1"/>
    <xf numFmtId="0" fontId="4" fillId="0" borderId="55" xfId="0" applyFont="1" applyBorder="1"/>
    <xf numFmtId="0" fontId="4" fillId="0" borderId="0" xfId="0" applyFont="1" applyBorder="1"/>
    <xf numFmtId="0" fontId="4" fillId="0" borderId="0" xfId="0" applyFont="1" applyAlignment="1">
      <alignment horizontal="right"/>
    </xf>
    <xf numFmtId="0" fontId="36" fillId="0" borderId="0" xfId="0" applyFont="1" applyAlignment="1">
      <alignment horizontal="right"/>
    </xf>
    <xf numFmtId="0" fontId="37" fillId="0" borderId="0" xfId="0" applyFont="1" applyAlignment="1">
      <alignment horizontal="left"/>
    </xf>
    <xf numFmtId="0" fontId="4" fillId="1" borderId="0" xfId="0" applyFont="1" applyFill="1" applyAlignment="1">
      <alignment horizontal="center"/>
    </xf>
    <xf numFmtId="9" fontId="4" fillId="0" borderId="0" xfId="0" applyNumberFormat="1" applyFont="1"/>
    <xf numFmtId="2" fontId="4" fillId="0" borderId="0" xfId="0" applyNumberFormat="1" applyFont="1" applyAlignment="1">
      <alignment horizontal="right"/>
    </xf>
    <xf numFmtId="2" fontId="4" fillId="0" borderId="0" xfId="0" applyNumberFormat="1" applyFont="1"/>
    <xf numFmtId="2" fontId="4" fillId="0" borderId="56" xfId="0" applyNumberFormat="1" applyFont="1" applyBorder="1"/>
    <xf numFmtId="0" fontId="4" fillId="1" borderId="0" xfId="0" applyFont="1" applyFill="1"/>
    <xf numFmtId="0" fontId="26" fillId="0" borderId="19" xfId="0" applyFont="1" applyBorder="1" applyAlignment="1">
      <alignment horizontal="center"/>
    </xf>
    <xf numFmtId="1" fontId="26" fillId="0" borderId="20" xfId="0" applyNumberFormat="1" applyFont="1" applyBorder="1" applyAlignment="1">
      <alignment horizontal="center"/>
    </xf>
    <xf numFmtId="1" fontId="26" fillId="0" borderId="21" xfId="0" applyNumberFormat="1" applyFont="1" applyBorder="1" applyAlignment="1">
      <alignment horizontal="center"/>
    </xf>
    <xf numFmtId="0" fontId="13" fillId="0" borderId="22" xfId="0" applyFont="1" applyBorder="1"/>
    <xf numFmtId="0" fontId="13" fillId="0" borderId="1" xfId="0" applyFont="1" applyBorder="1"/>
    <xf numFmtId="0" fontId="13" fillId="0" borderId="57" xfId="0" applyFont="1" applyBorder="1"/>
    <xf numFmtId="0" fontId="13" fillId="0" borderId="20" xfId="0" applyFont="1" applyBorder="1"/>
    <xf numFmtId="0" fontId="13" fillId="0" borderId="21" xfId="0" applyFont="1" applyBorder="1"/>
    <xf numFmtId="0" fontId="38" fillId="0" borderId="0" xfId="0" applyFont="1" applyAlignment="1">
      <alignment horizontal="right"/>
    </xf>
    <xf numFmtId="0" fontId="13" fillId="0" borderId="24" xfId="0" applyFont="1" applyBorder="1"/>
    <xf numFmtId="0" fontId="13" fillId="0" borderId="25" xfId="0" applyFont="1" applyBorder="1"/>
    <xf numFmtId="0" fontId="13" fillId="0" borderId="26" xfId="0" applyFont="1" applyBorder="1"/>
    <xf numFmtId="0" fontId="5" fillId="0" borderId="0" xfId="0" applyFont="1" applyAlignment="1">
      <alignment horizontal="right"/>
    </xf>
    <xf numFmtId="0" fontId="39" fillId="0" borderId="0" xfId="13" applyFont="1"/>
    <xf numFmtId="1" fontId="13" fillId="0" borderId="22" xfId="0" applyNumberFormat="1" applyFont="1" applyBorder="1" applyAlignment="1">
      <alignment horizontal="center"/>
    </xf>
    <xf numFmtId="1" fontId="13" fillId="0" borderId="1" xfId="0" applyNumberFormat="1" applyFont="1" applyBorder="1" applyAlignment="1">
      <alignment horizontal="center"/>
    </xf>
    <xf numFmtId="1" fontId="13" fillId="0" borderId="23" xfId="0" applyNumberFormat="1" applyFont="1" applyBorder="1" applyAlignment="1">
      <alignment horizontal="center"/>
    </xf>
    <xf numFmtId="1" fontId="13" fillId="0" borderId="24" xfId="0" applyNumberFormat="1" applyFont="1" applyBorder="1"/>
    <xf numFmtId="1" fontId="13" fillId="0" borderId="25" xfId="0" applyNumberFormat="1" applyFont="1" applyBorder="1"/>
    <xf numFmtId="1" fontId="13" fillId="0" borderId="26" xfId="0" applyNumberFormat="1" applyFont="1" applyBorder="1"/>
    <xf numFmtId="0" fontId="40" fillId="0" borderId="0" xfId="0" applyFont="1"/>
    <xf numFmtId="9" fontId="40" fillId="0" borderId="56" xfId="0" applyNumberFormat="1" applyFont="1" applyBorder="1"/>
    <xf numFmtId="0" fontId="22" fillId="0" borderId="0" xfId="13" applyFont="1" applyAlignment="1">
      <alignment horizontal="right" vertical="center"/>
    </xf>
    <xf numFmtId="0" fontId="22" fillId="0" borderId="0" xfId="13" quotePrefix="1" applyFont="1" applyAlignment="1">
      <alignment horizontal="center" vertical="center"/>
    </xf>
    <xf numFmtId="2" fontId="13" fillId="0" borderId="0" xfId="16" applyNumberFormat="1" applyFont="1" applyAlignment="1">
      <alignment horizontal="center" vertical="center"/>
    </xf>
    <xf numFmtId="166" fontId="13" fillId="0" borderId="0" xfId="13" applyNumberFormat="1" applyFont="1" applyAlignment="1">
      <alignment horizontal="right" vertical="center"/>
    </xf>
    <xf numFmtId="0" fontId="42" fillId="0" borderId="0" xfId="0" applyFont="1" applyAlignment="1">
      <alignment horizontal="left"/>
    </xf>
    <xf numFmtId="0" fontId="0" fillId="0" borderId="0" xfId="0" quotePrefix="1" applyAlignment="1">
      <alignment horizontal="center"/>
    </xf>
    <xf numFmtId="0" fontId="41" fillId="0" borderId="58" xfId="0" applyFont="1" applyBorder="1" applyAlignment="1">
      <alignment horizontal="left"/>
    </xf>
    <xf numFmtId="0" fontId="2" fillId="0" borderId="59" xfId="0" applyFont="1" applyBorder="1" applyAlignment="1"/>
    <xf numFmtId="0" fontId="0" fillId="0" borderId="60" xfId="0" quotePrefix="1" applyBorder="1" applyAlignment="1">
      <alignment horizontal="center"/>
    </xf>
    <xf numFmtId="0" fontId="2" fillId="0" borderId="59" xfId="0" applyFont="1" applyBorder="1"/>
    <xf numFmtId="0" fontId="0" fillId="0" borderId="60" xfId="0" applyBorder="1" applyAlignment="1">
      <alignment horizontal="center"/>
    </xf>
    <xf numFmtId="0" fontId="41" fillId="0" borderId="62" xfId="0" applyFont="1" applyBorder="1" applyAlignment="1">
      <alignment horizontal="left"/>
    </xf>
    <xf numFmtId="0" fontId="0" fillId="0" borderId="0" xfId="0" quotePrefix="1" applyBorder="1" applyAlignment="1">
      <alignment horizontal="center"/>
    </xf>
    <xf numFmtId="0" fontId="16" fillId="0" borderId="0" xfId="0" applyFont="1"/>
    <xf numFmtId="0" fontId="43" fillId="0" borderId="0" xfId="0" applyFont="1"/>
    <xf numFmtId="0" fontId="44" fillId="3" borderId="7" xfId="0" applyFont="1" applyFill="1" applyBorder="1" applyAlignment="1">
      <alignment horizontal="center"/>
    </xf>
    <xf numFmtId="0" fontId="45" fillId="3" borderId="5" xfId="0" applyFont="1" applyFill="1" applyBorder="1"/>
    <xf numFmtId="0" fontId="46" fillId="3" borderId="6" xfId="0" applyFont="1" applyFill="1" applyBorder="1" applyAlignment="1"/>
    <xf numFmtId="0" fontId="45" fillId="3" borderId="7" xfId="0" applyFont="1" applyFill="1" applyBorder="1" applyAlignment="1"/>
    <xf numFmtId="0" fontId="44" fillId="3" borderId="0" xfId="0" applyFont="1" applyFill="1" applyAlignment="1">
      <alignment horizontal="right"/>
    </xf>
    <xf numFmtId="0" fontId="12" fillId="0" borderId="0" xfId="0" applyFont="1" applyAlignment="1">
      <alignment horizontal="left" vertical="center"/>
    </xf>
    <xf numFmtId="0" fontId="0" fillId="0" borderId="0" xfId="0"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9" fillId="0" borderId="0" xfId="0" applyFont="1" applyAlignment="1">
      <alignment vertical="center"/>
    </xf>
    <xf numFmtId="1" fontId="2" fillId="0" borderId="0" xfId="0" applyNumberFormat="1" applyFont="1" applyAlignment="1">
      <alignment vertical="center"/>
    </xf>
    <xf numFmtId="0" fontId="5" fillId="0" borderId="0" xfId="0" applyFont="1" applyAlignment="1">
      <alignment vertical="center"/>
    </xf>
    <xf numFmtId="0" fontId="4" fillId="0" borderId="0" xfId="0" applyFont="1" applyAlignment="1">
      <alignment vertical="center"/>
    </xf>
    <xf numFmtId="0" fontId="4" fillId="0" borderId="0" xfId="0" applyFont="1" applyAlignment="1">
      <alignment horizontal="center" vertical="center"/>
    </xf>
    <xf numFmtId="0" fontId="20" fillId="0" borderId="0" xfId="0" applyFont="1"/>
    <xf numFmtId="0" fontId="2" fillId="0" borderId="9" xfId="0" applyFont="1" applyBorder="1" applyAlignment="1">
      <alignment horizontal="center"/>
    </xf>
    <xf numFmtId="0" fontId="2" fillId="0" borderId="10" xfId="0" applyFont="1" applyBorder="1" applyAlignment="1">
      <alignment horizontal="center"/>
    </xf>
    <xf numFmtId="0" fontId="2" fillId="0" borderId="29" xfId="0" applyFont="1" applyBorder="1" applyAlignment="1">
      <alignment horizontal="center"/>
    </xf>
    <xf numFmtId="0" fontId="13" fillId="0" borderId="24" xfId="0" applyFont="1" applyBorder="1" applyAlignment="1">
      <alignment horizontal="center"/>
    </xf>
    <xf numFmtId="0" fontId="2" fillId="0" borderId="13" xfId="0" applyFont="1" applyBorder="1" applyAlignment="1">
      <alignment horizontal="center"/>
    </xf>
    <xf numFmtId="0" fontId="2" fillId="0" borderId="14" xfId="0" applyFont="1" applyBorder="1" applyAlignment="1">
      <alignment horizontal="center"/>
    </xf>
    <xf numFmtId="0" fontId="2" fillId="0" borderId="15" xfId="0" applyFont="1" applyBorder="1" applyAlignment="1">
      <alignment horizontal="center"/>
    </xf>
    <xf numFmtId="0" fontId="13" fillId="0" borderId="25" xfId="0" applyFont="1" applyBorder="1" applyAlignment="1">
      <alignment horizontal="center"/>
    </xf>
    <xf numFmtId="0" fontId="2" fillId="0" borderId="30" xfId="0" applyFont="1" applyBorder="1" applyAlignment="1">
      <alignment horizontal="center"/>
    </xf>
    <xf numFmtId="0" fontId="2" fillId="0" borderId="17" xfId="0" applyFont="1" applyBorder="1" applyAlignment="1">
      <alignment horizontal="center"/>
    </xf>
    <xf numFmtId="0" fontId="2" fillId="0" borderId="18" xfId="0" applyFont="1" applyBorder="1" applyAlignment="1">
      <alignment horizontal="center"/>
    </xf>
    <xf numFmtId="0" fontId="13" fillId="0" borderId="26" xfId="0" applyFont="1" applyBorder="1" applyAlignment="1">
      <alignment horizontal="center"/>
    </xf>
    <xf numFmtId="0" fontId="5" fillId="0" borderId="4" xfId="0" applyFont="1" applyBorder="1" applyAlignment="1">
      <alignment horizontal="center"/>
    </xf>
    <xf numFmtId="0" fontId="13" fillId="0" borderId="32" xfId="0" applyFont="1" applyBorder="1" applyAlignment="1">
      <alignment horizontal="center"/>
    </xf>
    <xf numFmtId="0" fontId="13" fillId="0" borderId="33" xfId="0" applyFont="1" applyBorder="1" applyAlignment="1">
      <alignment horizontal="center"/>
    </xf>
    <xf numFmtId="0" fontId="13" fillId="0" borderId="34" xfId="0" applyFont="1" applyBorder="1" applyAlignment="1">
      <alignment horizontal="center"/>
    </xf>
    <xf numFmtId="0" fontId="26" fillId="0" borderId="0" xfId="0" applyFont="1" applyAlignment="1">
      <alignment vertical="center"/>
    </xf>
    <xf numFmtId="0" fontId="5" fillId="0" borderId="0" xfId="0" applyFont="1" applyAlignment="1">
      <alignment horizontal="center" vertical="center"/>
    </xf>
    <xf numFmtId="0" fontId="8" fillId="0" borderId="0" xfId="0" applyFont="1"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xf>
    <xf numFmtId="3" fontId="14" fillId="0" borderId="0" xfId="13" applyNumberFormat="1" applyFont="1" applyAlignment="1">
      <alignment vertical="center"/>
    </xf>
    <xf numFmtId="0" fontId="47" fillId="0" borderId="64" xfId="0" applyFont="1" applyBorder="1" applyAlignment="1">
      <alignment horizontal="left" vertical="center"/>
    </xf>
    <xf numFmtId="0" fontId="2" fillId="0" borderId="65" xfId="0" applyFont="1" applyBorder="1" applyAlignment="1">
      <alignment vertical="center"/>
    </xf>
    <xf numFmtId="0" fontId="2" fillId="0" borderId="66" xfId="0" applyFont="1" applyBorder="1" applyAlignment="1">
      <alignment vertical="center"/>
    </xf>
    <xf numFmtId="3" fontId="13" fillId="0" borderId="0" xfId="13" applyNumberFormat="1" applyFont="1" applyAlignment="1">
      <alignment horizontal="center"/>
    </xf>
    <xf numFmtId="0" fontId="19" fillId="0" borderId="5" xfId="0" applyFont="1" applyBorder="1" applyAlignment="1">
      <alignment horizontal="center"/>
    </xf>
    <xf numFmtId="0" fontId="18" fillId="0" borderId="6" xfId="0" applyFont="1" applyBorder="1" applyAlignment="1">
      <alignment horizontal="center"/>
    </xf>
    <xf numFmtId="0" fontId="11" fillId="0" borderId="7" xfId="0" applyFont="1" applyBorder="1" applyAlignment="1">
      <alignment horizontal="center"/>
    </xf>
    <xf numFmtId="1" fontId="27" fillId="0" borderId="0" xfId="0" applyNumberFormat="1" applyFont="1" applyAlignment="1">
      <alignment horizontal="center"/>
    </xf>
    <xf numFmtId="165" fontId="5" fillId="0" borderId="0" xfId="0" applyNumberFormat="1" applyFont="1" applyAlignment="1">
      <alignment horizontal="center"/>
    </xf>
    <xf numFmtId="0" fontId="27" fillId="0" borderId="0" xfId="0" applyFont="1" applyAlignment="1">
      <alignment horizontal="center"/>
    </xf>
    <xf numFmtId="1" fontId="13" fillId="0" borderId="70" xfId="0" applyNumberFormat="1" applyFont="1" applyBorder="1" applyAlignment="1">
      <alignment horizontal="center"/>
    </xf>
    <xf numFmtId="0" fontId="2" fillId="0" borderId="0" xfId="0" applyFont="1" applyFill="1" applyBorder="1" applyAlignment="1">
      <alignment horizontal="center"/>
    </xf>
    <xf numFmtId="9" fontId="4" fillId="0" borderId="0" xfId="16" applyFont="1" applyAlignment="1">
      <alignment horizontal="center"/>
    </xf>
    <xf numFmtId="9" fontId="4" fillId="0" borderId="70" xfId="16" applyFont="1" applyBorder="1" applyAlignment="1">
      <alignment horizontal="center"/>
    </xf>
    <xf numFmtId="0" fontId="37" fillId="0" borderId="0" xfId="0" applyFont="1" applyAlignment="1">
      <alignment horizontal="center"/>
    </xf>
    <xf numFmtId="0" fontId="16" fillId="0" borderId="0" xfId="13" applyFont="1" applyAlignment="1">
      <alignment horizontal="right" vertical="center"/>
    </xf>
    <xf numFmtId="0" fontId="16" fillId="0" borderId="0" xfId="13" applyFont="1" applyAlignment="1">
      <alignment horizontal="right"/>
    </xf>
    <xf numFmtId="0" fontId="13" fillId="0" borderId="72" xfId="0" applyFont="1" applyBorder="1" applyAlignment="1">
      <alignment horizontal="center"/>
    </xf>
    <xf numFmtId="3" fontId="16" fillId="0" borderId="20" xfId="13" applyNumberFormat="1" applyFont="1" applyFill="1" applyBorder="1" applyAlignment="1">
      <alignment horizontal="center"/>
    </xf>
    <xf numFmtId="3" fontId="16" fillId="0" borderId="53" xfId="13" applyNumberFormat="1" applyFont="1" applyFill="1" applyBorder="1" applyAlignment="1">
      <alignment horizontal="center"/>
    </xf>
    <xf numFmtId="3" fontId="16" fillId="0" borderId="11" xfId="13" applyNumberFormat="1" applyFont="1" applyFill="1" applyBorder="1" applyAlignment="1">
      <alignment horizontal="center"/>
    </xf>
    <xf numFmtId="165" fontId="16" fillId="0" borderId="24" xfId="0" applyNumberFormat="1" applyFont="1" applyBorder="1" applyAlignment="1">
      <alignment horizontal="center"/>
    </xf>
    <xf numFmtId="165" fontId="16" fillId="0" borderId="25" xfId="0" applyNumberFormat="1" applyFont="1" applyBorder="1" applyAlignment="1">
      <alignment horizontal="center"/>
    </xf>
    <xf numFmtId="165" fontId="16" fillId="0" borderId="26" xfId="0" applyNumberFormat="1" applyFont="1" applyBorder="1" applyAlignment="1">
      <alignment horizontal="center"/>
    </xf>
    <xf numFmtId="166" fontId="13" fillId="0" borderId="0" xfId="13" applyNumberFormat="1" applyFont="1" applyAlignment="1">
      <alignment horizontal="center"/>
    </xf>
    <xf numFmtId="166" fontId="16" fillId="4" borderId="20" xfId="13" applyNumberFormat="1" applyFont="1" applyFill="1" applyBorder="1" applyAlignment="1">
      <alignment horizontal="center"/>
    </xf>
    <xf numFmtId="166" fontId="16" fillId="4" borderId="53" xfId="13" applyNumberFormat="1" applyFont="1" applyFill="1" applyBorder="1" applyAlignment="1">
      <alignment horizontal="center"/>
    </xf>
    <xf numFmtId="165" fontId="13" fillId="0" borderId="24" xfId="0" applyNumberFormat="1" applyFont="1" applyBorder="1" applyAlignment="1">
      <alignment horizontal="center"/>
    </xf>
    <xf numFmtId="165" fontId="13" fillId="0" borderId="25" xfId="0" applyNumberFormat="1" applyFont="1" applyBorder="1" applyAlignment="1">
      <alignment horizontal="center"/>
    </xf>
    <xf numFmtId="165" fontId="13" fillId="0" borderId="26" xfId="0" applyNumberFormat="1" applyFont="1" applyBorder="1" applyAlignment="1">
      <alignment horizontal="center"/>
    </xf>
    <xf numFmtId="0" fontId="28" fillId="0" borderId="0" xfId="0" quotePrefix="1" applyFont="1" applyBorder="1" applyAlignment="1">
      <alignment horizontal="right"/>
    </xf>
    <xf numFmtId="9" fontId="16" fillId="0" borderId="11" xfId="16" applyFont="1" applyFill="1" applyBorder="1" applyAlignment="1">
      <alignment horizontal="center"/>
    </xf>
    <xf numFmtId="0" fontId="2" fillId="0" borderId="0" xfId="0" applyFont="1" applyAlignment="1">
      <alignment horizontal="left" vertical="center"/>
    </xf>
    <xf numFmtId="0" fontId="28" fillId="0" borderId="71" xfId="0" quotePrefix="1" applyFont="1" applyBorder="1" applyAlignment="1">
      <alignment horizontal="right"/>
    </xf>
    <xf numFmtId="0" fontId="20" fillId="0" borderId="0" xfId="0" applyFont="1" applyAlignment="1">
      <alignment horizontal="right"/>
    </xf>
    <xf numFmtId="0" fontId="62" fillId="0" borderId="7" xfId="0" applyFont="1" applyBorder="1" applyAlignment="1">
      <alignment horizontal="center"/>
    </xf>
    <xf numFmtId="3" fontId="5" fillId="0" borderId="12" xfId="16" applyNumberFormat="1" applyFont="1" applyFill="1" applyBorder="1" applyAlignment="1">
      <alignment horizontal="center"/>
    </xf>
    <xf numFmtId="0" fontId="22" fillId="0" borderId="0" xfId="13" applyFill="1"/>
    <xf numFmtId="0" fontId="20" fillId="0" borderId="0" xfId="13" applyFont="1" applyFill="1"/>
    <xf numFmtId="0" fontId="14" fillId="0" borderId="0" xfId="13" applyFont="1" applyFill="1"/>
    <xf numFmtId="0" fontId="21" fillId="0" borderId="0" xfId="0" applyFont="1" applyFill="1" applyAlignment="1">
      <alignment horizontal="right"/>
    </xf>
    <xf numFmtId="0" fontId="0" fillId="0" borderId="0" xfId="0" applyFill="1"/>
    <xf numFmtId="0" fontId="2" fillId="0" borderId="0" xfId="0" applyFont="1" applyFill="1" applyAlignment="1">
      <alignment horizontal="center"/>
    </xf>
    <xf numFmtId="0" fontId="20" fillId="0" borderId="0" xfId="0" applyFont="1" applyFill="1" applyBorder="1" applyAlignment="1">
      <alignment horizontal="center" vertical="center"/>
    </xf>
    <xf numFmtId="0" fontId="0" fillId="0" borderId="0" xfId="0" applyFill="1" applyBorder="1" applyAlignment="1">
      <alignment horizontal="center"/>
    </xf>
    <xf numFmtId="0" fontId="14" fillId="0" borderId="0" xfId="13" applyFont="1" applyFill="1" applyBorder="1"/>
    <xf numFmtId="0" fontId="5" fillId="0" borderId="0" xfId="0" applyFont="1" applyFill="1" applyAlignment="1">
      <alignment horizontal="center"/>
    </xf>
    <xf numFmtId="0" fontId="5" fillId="0" borderId="0" xfId="0" applyFont="1" applyFill="1"/>
    <xf numFmtId="0" fontId="2" fillId="0" borderId="0" xfId="0" applyFont="1" applyFill="1" applyBorder="1"/>
    <xf numFmtId="0" fontId="29" fillId="0" borderId="0" xfId="0" applyFont="1" applyFill="1"/>
    <xf numFmtId="0" fontId="6" fillId="0" borderId="0" xfId="0" applyFont="1" applyFill="1"/>
    <xf numFmtId="0" fontId="13" fillId="0" borderId="0" xfId="0" applyFont="1" applyFill="1" applyAlignment="1">
      <alignment horizontal="right"/>
    </xf>
    <xf numFmtId="1" fontId="2" fillId="0" borderId="0" xfId="0" applyNumberFormat="1" applyFont="1" applyFill="1"/>
    <xf numFmtId="0" fontId="4" fillId="0" borderId="0" xfId="0" applyFont="1" applyFill="1" applyAlignment="1"/>
    <xf numFmtId="0" fontId="22" fillId="0" borderId="0" xfId="13" applyFill="1" applyBorder="1"/>
    <xf numFmtId="0" fontId="16" fillId="0" borderId="0" xfId="0" applyFont="1" applyFill="1" applyBorder="1" applyAlignment="1">
      <alignment horizontal="right"/>
    </xf>
    <xf numFmtId="0" fontId="7" fillId="0" borderId="0" xfId="0" applyFont="1" applyFill="1" applyBorder="1" applyAlignment="1">
      <alignment horizontal="center"/>
    </xf>
    <xf numFmtId="0" fontId="14" fillId="0" borderId="0" xfId="0" applyFont="1" applyFill="1" applyBorder="1" applyAlignment="1">
      <alignment horizontal="left"/>
    </xf>
    <xf numFmtId="0" fontId="16" fillId="0" borderId="0" xfId="0" applyFont="1" applyFill="1" applyBorder="1"/>
    <xf numFmtId="0" fontId="3" fillId="0" borderId="0" xfId="0" applyFont="1" applyFill="1" applyBorder="1" applyAlignment="1">
      <alignment horizontal="center"/>
    </xf>
    <xf numFmtId="0" fontId="13" fillId="0" borderId="0" xfId="13" applyFont="1" applyFill="1"/>
    <xf numFmtId="0" fontId="24" fillId="0" borderId="0" xfId="13" applyFont="1" applyFill="1" applyAlignment="1">
      <alignment horizontal="center"/>
    </xf>
    <xf numFmtId="0" fontId="16" fillId="0" borderId="0" xfId="13" applyFont="1" applyFill="1"/>
    <xf numFmtId="0" fontId="2" fillId="0" borderId="0" xfId="0" applyFont="1" applyFill="1" applyBorder="1" applyAlignment="1">
      <alignment horizontal="left"/>
    </xf>
    <xf numFmtId="0" fontId="2" fillId="0" borderId="0" xfId="0" applyFont="1" applyFill="1" applyAlignment="1">
      <alignment horizontal="left"/>
    </xf>
    <xf numFmtId="0" fontId="2" fillId="0" borderId="0" xfId="0" applyFont="1" applyFill="1" applyBorder="1" applyAlignment="1">
      <alignment horizontal="right"/>
    </xf>
    <xf numFmtId="0" fontId="0" fillId="0" borderId="0" xfId="0" applyFill="1" applyBorder="1" applyAlignment="1">
      <alignment horizontal="right"/>
    </xf>
    <xf numFmtId="0" fontId="5" fillId="0" borderId="0" xfId="0" applyFont="1" applyFill="1" applyBorder="1"/>
    <xf numFmtId="0" fontId="2" fillId="0" borderId="0" xfId="0" applyFont="1" applyFill="1" applyAlignment="1">
      <alignment horizontal="right"/>
    </xf>
    <xf numFmtId="0" fontId="22" fillId="0" borderId="0" xfId="0" applyFont="1" applyFill="1"/>
    <xf numFmtId="0" fontId="19" fillId="0" borderId="0" xfId="0" applyFont="1" applyFill="1" applyBorder="1" applyAlignment="1">
      <alignment horizontal="center"/>
    </xf>
    <xf numFmtId="0" fontId="2" fillId="0" borderId="0" xfId="0" quotePrefix="1" applyFont="1" applyFill="1" applyBorder="1" applyAlignment="1">
      <alignment horizontal="left"/>
    </xf>
    <xf numFmtId="0" fontId="13" fillId="0" borderId="0" xfId="0" applyFont="1" applyFill="1"/>
    <xf numFmtId="0" fontId="15" fillId="0" borderId="0" xfId="0" applyFont="1" applyFill="1" applyBorder="1" applyAlignment="1">
      <alignment horizontal="left"/>
    </xf>
    <xf numFmtId="0" fontId="14" fillId="0" borderId="0" xfId="13" applyFont="1" applyFill="1" applyAlignment="1">
      <alignment horizontal="right"/>
    </xf>
    <xf numFmtId="0" fontId="22" fillId="0" borderId="0" xfId="13" applyFont="1" applyFill="1"/>
    <xf numFmtId="0" fontId="39" fillId="0" borderId="0" xfId="13" applyFont="1" applyFill="1"/>
    <xf numFmtId="0" fontId="10" fillId="0" borderId="0" xfId="0" applyFont="1" applyFill="1" applyAlignment="1">
      <alignment horizontal="center" textRotation="90"/>
    </xf>
    <xf numFmtId="0" fontId="24" fillId="0" borderId="0" xfId="13" applyFont="1" applyFill="1"/>
    <xf numFmtId="3" fontId="5" fillId="0" borderId="67" xfId="16" applyNumberFormat="1" applyFont="1" applyFill="1" applyBorder="1" applyAlignment="1">
      <alignment horizontal="center"/>
    </xf>
    <xf numFmtId="3" fontId="22" fillId="0" borderId="67" xfId="16" applyNumberFormat="1" applyFont="1" applyFill="1" applyBorder="1" applyAlignment="1">
      <alignment horizontal="center"/>
    </xf>
    <xf numFmtId="3" fontId="22" fillId="0" borderId="12" xfId="16" applyNumberFormat="1" applyFont="1" applyFill="1" applyBorder="1" applyAlignment="1">
      <alignment horizontal="center"/>
    </xf>
    <xf numFmtId="3" fontId="5" fillId="0" borderId="16" xfId="16" applyNumberFormat="1" applyFont="1" applyFill="1" applyBorder="1" applyAlignment="1">
      <alignment horizontal="center"/>
    </xf>
    <xf numFmtId="3" fontId="22" fillId="0" borderId="16" xfId="16" applyNumberFormat="1" applyFont="1" applyFill="1" applyBorder="1" applyAlignment="1">
      <alignment horizontal="center"/>
    </xf>
    <xf numFmtId="38" fontId="4" fillId="0" borderId="0" xfId="2" applyNumberFormat="1" applyFont="1" applyFill="1"/>
    <xf numFmtId="0" fontId="22" fillId="0" borderId="19" xfId="13" applyFill="1" applyBorder="1" applyAlignment="1">
      <alignment horizontal="center"/>
    </xf>
    <xf numFmtId="0" fontId="22" fillId="0" borderId="25" xfId="13" applyFill="1" applyBorder="1"/>
    <xf numFmtId="3" fontId="27" fillId="0" borderId="23" xfId="13" applyNumberFormat="1" applyFont="1" applyFill="1" applyBorder="1" applyAlignment="1">
      <alignment horizontal="center"/>
    </xf>
    <xf numFmtId="3" fontId="14" fillId="0" borderId="0" xfId="13" applyNumberFormat="1" applyFont="1" applyFill="1"/>
    <xf numFmtId="3" fontId="13" fillId="0" borderId="23" xfId="13" applyNumberFormat="1" applyFont="1" applyFill="1" applyBorder="1" applyAlignment="1">
      <alignment horizontal="center"/>
    </xf>
    <xf numFmtId="3" fontId="24" fillId="0" borderId="0" xfId="13" applyNumberFormat="1" applyFont="1" applyFill="1" applyAlignment="1">
      <alignment horizontal="center"/>
    </xf>
    <xf numFmtId="0" fontId="22" fillId="0" borderId="0" xfId="13" applyFont="1" applyFill="1" applyAlignment="1">
      <alignment horizontal="right"/>
    </xf>
    <xf numFmtId="165" fontId="14" fillId="0" borderId="0" xfId="13" applyNumberFormat="1" applyFont="1" applyFill="1" applyAlignment="1">
      <alignment horizontal="center"/>
    </xf>
    <xf numFmtId="0" fontId="26" fillId="0" borderId="0" xfId="13" applyFont="1" applyFill="1" applyAlignment="1">
      <alignment horizontal="center"/>
    </xf>
    <xf numFmtId="165" fontId="16" fillId="0" borderId="0" xfId="13" applyNumberFormat="1" applyFont="1" applyFill="1" applyAlignment="1">
      <alignment horizontal="center"/>
    </xf>
    <xf numFmtId="0" fontId="16" fillId="0" borderId="0" xfId="13" applyFont="1" applyFill="1" applyAlignment="1">
      <alignment horizontal="center"/>
    </xf>
    <xf numFmtId="0" fontId="22" fillId="0" borderId="0" xfId="13" applyFill="1" applyAlignment="1">
      <alignment horizontal="right"/>
    </xf>
    <xf numFmtId="2" fontId="22" fillId="0" borderId="0" xfId="13" applyNumberFormat="1" applyFill="1" applyAlignment="1">
      <alignment horizontal="center"/>
    </xf>
    <xf numFmtId="0" fontId="22" fillId="0" borderId="0" xfId="13" quotePrefix="1" applyFill="1"/>
    <xf numFmtId="3" fontId="34" fillId="0" borderId="0" xfId="13" applyNumberFormat="1" applyFont="1" applyFill="1" applyAlignment="1">
      <alignment horizontal="center"/>
    </xf>
    <xf numFmtId="3" fontId="22" fillId="0" borderId="0" xfId="13" applyNumberFormat="1" applyFill="1" applyAlignment="1">
      <alignment horizontal="center" vertical="center"/>
    </xf>
    <xf numFmtId="0" fontId="22" fillId="0" borderId="0" xfId="13" applyFont="1" applyFill="1" applyAlignment="1">
      <alignment horizontal="right" vertical="center"/>
    </xf>
    <xf numFmtId="3" fontId="16" fillId="0" borderId="0" xfId="13" applyNumberFormat="1" applyFont="1" applyFill="1" applyAlignment="1">
      <alignment horizontal="center" vertical="center"/>
    </xf>
    <xf numFmtId="2" fontId="13" fillId="0" borderId="0" xfId="16" applyNumberFormat="1" applyFont="1" applyFill="1" applyAlignment="1">
      <alignment horizontal="center" vertical="center"/>
    </xf>
    <xf numFmtId="0" fontId="22" fillId="0" borderId="0" xfId="13" quotePrefix="1" applyFont="1" applyFill="1" applyAlignment="1">
      <alignment horizontal="center" vertical="center"/>
    </xf>
    <xf numFmtId="166" fontId="13" fillId="0" borderId="0" xfId="13" applyNumberFormat="1" applyFont="1" applyFill="1" applyAlignment="1">
      <alignment horizontal="right" vertical="center"/>
    </xf>
    <xf numFmtId="0" fontId="22" fillId="0" borderId="0" xfId="13" applyFont="1" applyFill="1" applyAlignment="1">
      <alignment vertical="center"/>
    </xf>
    <xf numFmtId="9" fontId="22" fillId="0" borderId="0" xfId="16" applyFont="1" applyFill="1" applyAlignment="1">
      <alignment horizontal="center" vertical="top"/>
    </xf>
    <xf numFmtId="0" fontId="22" fillId="0" borderId="0" xfId="13" quotePrefix="1" applyFont="1" applyFill="1" applyAlignment="1">
      <alignment horizontal="center"/>
    </xf>
    <xf numFmtId="0" fontId="22" fillId="0" borderId="0" xfId="13" quotePrefix="1" applyFont="1" applyFill="1" applyAlignment="1">
      <alignment horizontal="right" vertical="top"/>
    </xf>
    <xf numFmtId="3" fontId="4" fillId="0" borderId="8" xfId="16" applyNumberFormat="1" applyFont="1" applyFill="1" applyBorder="1" applyAlignment="1">
      <alignment horizontal="center"/>
    </xf>
    <xf numFmtId="3" fontId="4" fillId="0" borderId="12" xfId="16" applyNumberFormat="1" applyFont="1" applyFill="1" applyBorder="1" applyAlignment="1">
      <alignment horizontal="center"/>
    </xf>
    <xf numFmtId="3" fontId="4" fillId="0" borderId="16" xfId="16" applyNumberFormat="1" applyFont="1" applyFill="1" applyBorder="1" applyAlignment="1">
      <alignment horizontal="center"/>
    </xf>
    <xf numFmtId="0" fontId="37" fillId="0" borderId="0" xfId="0" applyFont="1" applyFill="1" applyAlignment="1">
      <alignment horizontal="center" vertical="center" wrapText="1"/>
    </xf>
    <xf numFmtId="2" fontId="16" fillId="0" borderId="0" xfId="13" applyNumberFormat="1" applyFont="1" applyFill="1" applyAlignment="1">
      <alignment horizontal="center"/>
    </xf>
    <xf numFmtId="165" fontId="27" fillId="0" borderId="0" xfId="13" applyNumberFormat="1" applyFont="1" applyFill="1" applyAlignment="1">
      <alignment horizontal="center"/>
    </xf>
    <xf numFmtId="3" fontId="14" fillId="0" borderId="11" xfId="13" applyNumberFormat="1" applyFont="1" applyFill="1" applyBorder="1"/>
    <xf numFmtId="0" fontId="24" fillId="0" borderId="0" xfId="13" applyFont="1" applyFill="1" applyAlignment="1">
      <alignment horizontal="right"/>
    </xf>
    <xf numFmtId="165" fontId="24" fillId="0" borderId="0" xfId="13" applyNumberFormat="1" applyFont="1" applyFill="1" applyAlignment="1">
      <alignment horizontal="center"/>
    </xf>
    <xf numFmtId="0" fontId="63" fillId="0" borderId="0" xfId="13" applyFont="1" applyFill="1" applyAlignment="1">
      <alignment horizontal="right"/>
    </xf>
    <xf numFmtId="165" fontId="21" fillId="0" borderId="0" xfId="13" applyNumberFormat="1" applyFont="1" applyFill="1" applyAlignment="1">
      <alignment horizontal="center"/>
    </xf>
    <xf numFmtId="3" fontId="16" fillId="0" borderId="0" xfId="13" applyNumberFormat="1" applyFont="1" applyFill="1" applyAlignment="1">
      <alignment horizontal="center"/>
    </xf>
    <xf numFmtId="0" fontId="22" fillId="0" borderId="0" xfId="13" applyFill="1" applyAlignment="1">
      <alignment horizontal="center"/>
    </xf>
    <xf numFmtId="3" fontId="14" fillId="0" borderId="0" xfId="13" applyNumberFormat="1" applyFont="1" applyFill="1" applyAlignment="1">
      <alignment horizontal="center"/>
    </xf>
    <xf numFmtId="0" fontId="10" fillId="0" borderId="0" xfId="0" applyFont="1" applyFill="1" applyAlignment="1">
      <alignment horizontal="center"/>
    </xf>
    <xf numFmtId="165" fontId="61" fillId="0" borderId="0" xfId="13" applyNumberFormat="1" applyFont="1" applyFill="1" applyAlignment="1">
      <alignment horizontal="center"/>
    </xf>
    <xf numFmtId="0" fontId="16" fillId="0" borderId="0" xfId="13" applyFont="1" applyFill="1" applyAlignment="1">
      <alignment horizontal="left"/>
    </xf>
    <xf numFmtId="165" fontId="64" fillId="0" borderId="0" xfId="13" applyNumberFormat="1" applyFont="1" applyFill="1" applyAlignment="1">
      <alignment horizontal="center"/>
    </xf>
    <xf numFmtId="0" fontId="22" fillId="0" borderId="0" xfId="13" applyFill="1" applyAlignment="1">
      <alignment horizontal="center" vertical="center"/>
    </xf>
    <xf numFmtId="2" fontId="22" fillId="0" borderId="0" xfId="13" applyNumberFormat="1" applyFill="1" applyAlignment="1">
      <alignment horizontal="center" vertical="center"/>
    </xf>
    <xf numFmtId="165" fontId="14" fillId="0" borderId="0" xfId="13" applyNumberFormat="1" applyFont="1" applyAlignment="1">
      <alignment horizontal="right" vertical="center"/>
    </xf>
    <xf numFmtId="0" fontId="26" fillId="0" borderId="33" xfId="13" applyFont="1" applyFill="1" applyBorder="1" applyAlignment="1">
      <alignment horizontal="center" vertical="center"/>
    </xf>
    <xf numFmtId="165" fontId="26" fillId="0" borderId="33" xfId="13" applyNumberFormat="1" applyFont="1" applyFill="1" applyBorder="1" applyAlignment="1">
      <alignment horizontal="center" vertical="center"/>
    </xf>
    <xf numFmtId="0" fontId="0" fillId="0" borderId="11" xfId="13" applyFont="1" applyFill="1" applyBorder="1" applyAlignment="1">
      <alignment horizontal="center" vertical="center"/>
    </xf>
    <xf numFmtId="167" fontId="14" fillId="0" borderId="8" xfId="16" applyNumberFormat="1" applyFont="1" applyFill="1" applyBorder="1" applyAlignment="1">
      <alignment horizontal="center"/>
    </xf>
    <xf numFmtId="167" fontId="22" fillId="0" borderId="8" xfId="16" applyNumberFormat="1" applyFont="1" applyFill="1" applyBorder="1" applyAlignment="1">
      <alignment horizontal="center"/>
    </xf>
    <xf numFmtId="167" fontId="14" fillId="0" borderId="12" xfId="16" applyNumberFormat="1" applyFont="1" applyFill="1" applyBorder="1" applyAlignment="1">
      <alignment horizontal="center"/>
    </xf>
    <xf numFmtId="167" fontId="22" fillId="0" borderId="12" xfId="16" applyNumberFormat="1" applyFont="1" applyFill="1" applyBorder="1" applyAlignment="1">
      <alignment horizontal="center"/>
    </xf>
    <xf numFmtId="167" fontId="14" fillId="0" borderId="16" xfId="16" applyNumberFormat="1" applyFont="1" applyFill="1" applyBorder="1" applyAlignment="1">
      <alignment horizontal="center"/>
    </xf>
    <xf numFmtId="167" fontId="22" fillId="0" borderId="16" xfId="16" applyNumberFormat="1" applyFont="1" applyFill="1" applyBorder="1" applyAlignment="1">
      <alignment horizontal="center"/>
    </xf>
    <xf numFmtId="9" fontId="14" fillId="0" borderId="11" xfId="16" applyFont="1" applyFill="1" applyBorder="1" applyAlignment="1">
      <alignment horizontal="center"/>
    </xf>
    <xf numFmtId="9" fontId="14" fillId="0" borderId="9" xfId="16" applyFont="1" applyFill="1" applyBorder="1" applyAlignment="1">
      <alignment horizontal="center"/>
    </xf>
    <xf numFmtId="9" fontId="14" fillId="0" borderId="29" xfId="16" applyFont="1" applyFill="1" applyBorder="1" applyAlignment="1">
      <alignment horizontal="center"/>
    </xf>
    <xf numFmtId="9" fontId="14" fillId="0" borderId="13" xfId="16" applyFont="1" applyFill="1" applyBorder="1" applyAlignment="1">
      <alignment horizontal="center"/>
    </xf>
    <xf numFmtId="9" fontId="14" fillId="0" borderId="15" xfId="16" applyFont="1" applyFill="1" applyBorder="1" applyAlignment="1">
      <alignment horizontal="center"/>
    </xf>
    <xf numFmtId="9" fontId="14" fillId="0" borderId="30" xfId="16" applyFont="1" applyFill="1" applyBorder="1" applyAlignment="1">
      <alignment horizontal="center"/>
    </xf>
    <xf numFmtId="9" fontId="14" fillId="0" borderId="18" xfId="16" applyFont="1" applyFill="1" applyBorder="1" applyAlignment="1">
      <alignment horizontal="center"/>
    </xf>
    <xf numFmtId="9" fontId="24" fillId="0" borderId="19" xfId="16" applyFont="1" applyFill="1" applyBorder="1" applyAlignment="1">
      <alignment horizontal="center"/>
    </xf>
    <xf numFmtId="9" fontId="24" fillId="0" borderId="20" xfId="16" applyFont="1" applyFill="1" applyBorder="1" applyAlignment="1">
      <alignment horizontal="center"/>
    </xf>
    <xf numFmtId="3" fontId="14" fillId="0" borderId="29" xfId="16" applyNumberFormat="1" applyFont="1" applyFill="1" applyBorder="1" applyAlignment="1">
      <alignment horizontal="center"/>
    </xf>
    <xf numFmtId="3" fontId="14" fillId="0" borderId="15" xfId="16" applyNumberFormat="1" applyFont="1" applyFill="1" applyBorder="1" applyAlignment="1">
      <alignment horizontal="center"/>
    </xf>
    <xf numFmtId="3" fontId="14" fillId="0" borderId="18" xfId="16" applyNumberFormat="1" applyFont="1" applyFill="1" applyBorder="1" applyAlignment="1">
      <alignment horizontal="center"/>
    </xf>
    <xf numFmtId="3" fontId="14" fillId="0" borderId="68" xfId="16" applyNumberFormat="1" applyFont="1" applyFill="1" applyBorder="1" applyAlignment="1">
      <alignment horizontal="center"/>
    </xf>
    <xf numFmtId="3" fontId="14" fillId="0" borderId="73" xfId="16" applyNumberFormat="1" applyFont="1" applyFill="1" applyBorder="1" applyAlignment="1">
      <alignment horizontal="center"/>
    </xf>
    <xf numFmtId="9" fontId="14" fillId="0" borderId="10" xfId="16" applyFont="1" applyFill="1" applyBorder="1" applyAlignment="1">
      <alignment horizontal="center"/>
    </xf>
    <xf numFmtId="9" fontId="14" fillId="0" borderId="14" xfId="16" applyFont="1" applyFill="1" applyBorder="1" applyAlignment="1">
      <alignment horizontal="center"/>
    </xf>
    <xf numFmtId="9" fontId="14" fillId="0" borderId="17" xfId="16" applyFont="1" applyFill="1" applyBorder="1" applyAlignment="1">
      <alignment horizontal="center"/>
    </xf>
    <xf numFmtId="9" fontId="14" fillId="0" borderId="69" xfId="16" applyFont="1" applyFill="1" applyBorder="1" applyAlignment="1">
      <alignment horizontal="center"/>
    </xf>
    <xf numFmtId="9" fontId="16" fillId="0" borderId="73" xfId="16" applyFont="1" applyFill="1" applyBorder="1" applyAlignment="1">
      <alignment horizontal="center"/>
    </xf>
    <xf numFmtId="165" fontId="61" fillId="0" borderId="0" xfId="13" applyNumberFormat="1" applyFont="1" applyAlignment="1">
      <alignment horizontal="center"/>
    </xf>
    <xf numFmtId="0" fontId="14" fillId="0" borderId="0" xfId="13" applyFont="1" applyAlignment="1">
      <alignment horizontal="left"/>
    </xf>
    <xf numFmtId="165" fontId="26" fillId="0" borderId="0" xfId="13" applyNumberFormat="1" applyFont="1" applyAlignment="1">
      <alignment horizontal="center" vertical="center"/>
    </xf>
    <xf numFmtId="3" fontId="13" fillId="4" borderId="74" xfId="13" applyNumberFormat="1" applyFont="1" applyFill="1" applyBorder="1" applyAlignment="1">
      <alignment horizontal="center"/>
    </xf>
    <xf numFmtId="2" fontId="22" fillId="0" borderId="30" xfId="13" applyNumberFormat="1" applyFont="1" applyBorder="1" applyAlignment="1">
      <alignment horizontal="center" vertical="center"/>
    </xf>
    <xf numFmtId="2" fontId="22" fillId="0" borderId="18" xfId="13" applyNumberFormat="1" applyFont="1" applyBorder="1" applyAlignment="1">
      <alignment horizontal="center" vertical="center"/>
    </xf>
    <xf numFmtId="0" fontId="22" fillId="0" borderId="36" xfId="13" applyFont="1" applyBorder="1" applyAlignment="1">
      <alignment vertical="center"/>
    </xf>
    <xf numFmtId="0" fontId="2" fillId="0" borderId="39" xfId="0" applyFont="1" applyBorder="1" applyAlignment="1">
      <alignment vertical="center"/>
    </xf>
    <xf numFmtId="0" fontId="22" fillId="0" borderId="43" xfId="13" applyFont="1" applyBorder="1"/>
    <xf numFmtId="0" fontId="2" fillId="0" borderId="46" xfId="0" applyFont="1" applyBorder="1"/>
    <xf numFmtId="0" fontId="16" fillId="0" borderId="75" xfId="13" quotePrefix="1" applyFont="1" applyBorder="1" applyAlignment="1">
      <alignment horizontal="right" vertical="center"/>
    </xf>
    <xf numFmtId="0" fontId="16" fillId="0" borderId="76" xfId="13" applyFont="1" applyBorder="1"/>
    <xf numFmtId="2" fontId="16" fillId="0" borderId="9" xfId="13" applyNumberFormat="1" applyFont="1" applyBorder="1" applyAlignment="1">
      <alignment horizontal="center" vertical="center"/>
    </xf>
    <xf numFmtId="2" fontId="5" fillId="0" borderId="0" xfId="0" applyNumberFormat="1" applyFont="1" applyAlignment="1">
      <alignment horizontal="center"/>
    </xf>
    <xf numFmtId="3" fontId="5" fillId="0" borderId="0" xfId="0" applyNumberFormat="1" applyFont="1" applyAlignment="1">
      <alignment horizontal="center"/>
    </xf>
    <xf numFmtId="0" fontId="0" fillId="0" borderId="0" xfId="13" applyFont="1" applyFill="1" applyBorder="1" applyAlignment="1">
      <alignment horizontal="center" vertical="center"/>
    </xf>
    <xf numFmtId="3" fontId="5" fillId="0" borderId="0" xfId="16" applyNumberFormat="1" applyFont="1" applyFill="1" applyBorder="1" applyAlignment="1">
      <alignment horizontal="center"/>
    </xf>
    <xf numFmtId="165" fontId="27" fillId="0" borderId="0" xfId="13" applyNumberFormat="1" applyFont="1" applyFill="1" applyAlignment="1">
      <alignment horizontal="right"/>
    </xf>
    <xf numFmtId="2" fontId="16" fillId="0" borderId="0" xfId="13" applyNumberFormat="1" applyFont="1" applyFill="1" applyAlignment="1">
      <alignment horizontal="right"/>
    </xf>
    <xf numFmtId="0" fontId="14" fillId="0" borderId="0" xfId="13" applyFont="1" applyFill="1" applyAlignment="1">
      <alignment horizontal="center" vertical="center" wrapText="1"/>
    </xf>
    <xf numFmtId="2" fontId="16" fillId="0" borderId="0" xfId="13" applyNumberFormat="1" applyFont="1" applyFill="1" applyAlignment="1">
      <alignment horizontal="center" vertical="center"/>
    </xf>
    <xf numFmtId="2" fontId="21" fillId="0" borderId="0" xfId="13" applyNumberFormat="1" applyFont="1" applyFill="1" applyAlignment="1">
      <alignment horizontal="center" vertical="center"/>
    </xf>
    <xf numFmtId="2" fontId="21" fillId="0" borderId="0" xfId="0" applyNumberFormat="1" applyFont="1" applyAlignment="1">
      <alignment horizontal="center"/>
    </xf>
    <xf numFmtId="168" fontId="5" fillId="0" borderId="0" xfId="0" applyNumberFormat="1" applyFont="1" applyFill="1" applyAlignment="1">
      <alignment horizontal="center"/>
    </xf>
    <xf numFmtId="0" fontId="5" fillId="0" borderId="0" xfId="0" quotePrefix="1" applyFont="1" applyFill="1" applyAlignment="1">
      <alignment horizontal="right"/>
    </xf>
    <xf numFmtId="164" fontId="4" fillId="0" borderId="0" xfId="0" applyNumberFormat="1" applyFont="1" applyFill="1" applyAlignment="1">
      <alignment horizontal="center"/>
    </xf>
    <xf numFmtId="0" fontId="5" fillId="0" borderId="0" xfId="13" applyFont="1" applyFill="1" applyAlignment="1">
      <alignment horizontal="center"/>
    </xf>
    <xf numFmtId="0" fontId="14" fillId="0" borderId="0" xfId="13" applyFont="1" applyFill="1" applyAlignment="1">
      <alignment horizontal="left"/>
    </xf>
    <xf numFmtId="0" fontId="14" fillId="0" borderId="0" xfId="13" quotePrefix="1" applyFont="1" applyFill="1" applyAlignment="1">
      <alignment horizontal="right"/>
    </xf>
    <xf numFmtId="9" fontId="16" fillId="0" borderId="0" xfId="16" applyFont="1" applyFill="1" applyAlignment="1">
      <alignment horizontal="center"/>
    </xf>
    <xf numFmtId="165" fontId="14" fillId="0" borderId="0" xfId="13" applyNumberFormat="1" applyFont="1" applyFill="1" applyBorder="1" applyAlignment="1">
      <alignment horizontal="center"/>
    </xf>
    <xf numFmtId="0" fontId="22" fillId="0" borderId="0" xfId="13" applyFill="1" applyBorder="1" applyAlignment="1">
      <alignment horizontal="center"/>
    </xf>
    <xf numFmtId="0" fontId="13" fillId="0" borderId="77" xfId="0" applyFont="1" applyBorder="1" applyAlignment="1">
      <alignment horizontal="center"/>
    </xf>
    <xf numFmtId="9" fontId="16" fillId="0" borderId="0" xfId="16" applyFont="1" applyBorder="1" applyAlignment="1">
      <alignment horizontal="center"/>
    </xf>
    <xf numFmtId="0" fontId="22" fillId="0" borderId="9" xfId="13" applyFont="1" applyBorder="1"/>
    <xf numFmtId="9" fontId="22" fillId="0" borderId="10" xfId="16" applyFont="1" applyBorder="1" applyAlignment="1">
      <alignment horizontal="center"/>
    </xf>
    <xf numFmtId="0" fontId="4" fillId="0" borderId="10" xfId="0" applyFont="1" applyBorder="1" applyAlignment="1">
      <alignment horizontal="center"/>
    </xf>
    <xf numFmtId="0" fontId="22" fillId="0" borderId="30" xfId="13" applyFont="1" applyBorder="1"/>
    <xf numFmtId="9" fontId="21" fillId="0" borderId="17" xfId="13" applyNumberFormat="1" applyFont="1" applyBorder="1" applyAlignment="1">
      <alignment horizontal="center"/>
    </xf>
    <xf numFmtId="0" fontId="4" fillId="0" borderId="17" xfId="0" applyFont="1" applyBorder="1" applyAlignment="1">
      <alignment horizontal="center"/>
    </xf>
    <xf numFmtId="0" fontId="5" fillId="0" borderId="0" xfId="13" applyFont="1" applyFill="1" applyBorder="1" applyAlignment="1">
      <alignment horizontal="center"/>
    </xf>
    <xf numFmtId="2" fontId="22" fillId="0" borderId="26" xfId="13" applyNumberFormat="1" applyBorder="1" applyAlignment="1">
      <alignment horizontal="center"/>
    </xf>
    <xf numFmtId="2" fontId="5" fillId="0" borderId="10" xfId="0" applyNumberFormat="1" applyFont="1" applyBorder="1" applyAlignment="1">
      <alignment horizontal="center"/>
    </xf>
    <xf numFmtId="2" fontId="5" fillId="0" borderId="17" xfId="0" applyNumberFormat="1" applyFont="1" applyBorder="1" applyAlignment="1">
      <alignment horizontal="center"/>
    </xf>
    <xf numFmtId="165" fontId="2" fillId="0" borderId="29" xfId="0" applyNumberFormat="1" applyFont="1" applyBorder="1" applyAlignment="1">
      <alignment horizontal="center"/>
    </xf>
    <xf numFmtId="0" fontId="13" fillId="0" borderId="50" xfId="0" applyFont="1" applyBorder="1" applyAlignment="1">
      <alignment horizontal="center"/>
    </xf>
    <xf numFmtId="9" fontId="22" fillId="0" borderId="37" xfId="16" applyFont="1" applyBorder="1" applyAlignment="1">
      <alignment horizontal="center"/>
    </xf>
    <xf numFmtId="9" fontId="21" fillId="0" borderId="44" xfId="13" applyNumberFormat="1" applyFont="1" applyBorder="1" applyAlignment="1">
      <alignment horizontal="center"/>
    </xf>
    <xf numFmtId="2" fontId="2" fillId="0" borderId="38" xfId="0" applyNumberFormat="1" applyFont="1" applyBorder="1" applyAlignment="1">
      <alignment horizontal="center"/>
    </xf>
    <xf numFmtId="2" fontId="2" fillId="0" borderId="45" xfId="0" applyNumberFormat="1" applyFont="1" applyBorder="1" applyAlignment="1">
      <alignment horizontal="center"/>
    </xf>
    <xf numFmtId="0" fontId="22" fillId="0" borderId="24" xfId="13" applyFont="1" applyBorder="1" applyAlignment="1">
      <alignment horizontal="center"/>
    </xf>
    <xf numFmtId="0" fontId="22" fillId="0" borderId="8" xfId="13" applyBorder="1" applyAlignment="1">
      <alignment horizontal="center"/>
    </xf>
    <xf numFmtId="0" fontId="22" fillId="0" borderId="16" xfId="13" applyBorder="1" applyAlignment="1">
      <alignment horizontal="center"/>
    </xf>
    <xf numFmtId="0" fontId="4" fillId="0" borderId="0" xfId="0" applyFont="1" applyFill="1" applyAlignment="1">
      <alignment horizontal="right"/>
    </xf>
    <xf numFmtId="3" fontId="22" fillId="0" borderId="8" xfId="16" applyNumberFormat="1" applyFont="1" applyFill="1" applyBorder="1" applyAlignment="1">
      <alignment horizontal="center"/>
    </xf>
    <xf numFmtId="0" fontId="4" fillId="0" borderId="0" xfId="14" applyFont="1" applyAlignment="1">
      <alignment horizontal="left"/>
    </xf>
    <xf numFmtId="0" fontId="5" fillId="0" borderId="0" xfId="13" applyFont="1" applyFill="1" applyAlignment="1">
      <alignment horizontal="right"/>
    </xf>
    <xf numFmtId="3" fontId="5" fillId="0" borderId="0" xfId="13" applyNumberFormat="1" applyFont="1" applyFill="1" applyAlignment="1">
      <alignment horizontal="center"/>
    </xf>
    <xf numFmtId="0" fontId="0" fillId="0" borderId="0" xfId="0" applyFill="1" applyBorder="1"/>
    <xf numFmtId="0" fontId="6" fillId="0" borderId="0" xfId="0" applyFont="1" applyFill="1" applyBorder="1"/>
    <xf numFmtId="0" fontId="16" fillId="0" borderId="0" xfId="13" applyFont="1" applyFill="1" applyBorder="1"/>
    <xf numFmtId="0" fontId="13" fillId="0" borderId="0" xfId="0" applyFont="1" applyFill="1" applyBorder="1" applyAlignment="1">
      <alignment horizontal="right"/>
    </xf>
    <xf numFmtId="0" fontId="67" fillId="0" borderId="0" xfId="13" applyFont="1" applyFill="1" applyBorder="1"/>
    <xf numFmtId="0" fontId="6" fillId="0" borderId="0" xfId="0" applyFont="1" applyFill="1" applyAlignment="1">
      <alignment horizontal="right"/>
    </xf>
    <xf numFmtId="0" fontId="29" fillId="0" borderId="0" xfId="0" applyFont="1" applyFill="1" applyAlignment="1">
      <alignment horizontal="right"/>
    </xf>
    <xf numFmtId="0" fontId="68" fillId="0" borderId="0" xfId="13" applyFont="1" applyFill="1"/>
    <xf numFmtId="0" fontId="6" fillId="0" borderId="71" xfId="0" quotePrefix="1" applyFont="1" applyBorder="1" applyAlignment="1">
      <alignment horizontal="right"/>
    </xf>
    <xf numFmtId="0" fontId="71" fillId="0" borderId="0" xfId="0" applyNumberFormat="1" applyFont="1" applyFill="1" applyAlignment="1">
      <alignment horizontal="left"/>
    </xf>
    <xf numFmtId="0" fontId="72" fillId="0" borderId="0" xfId="13" applyFont="1" applyFill="1" applyBorder="1" applyAlignment="1">
      <alignment horizontal="center"/>
    </xf>
    <xf numFmtId="0" fontId="69" fillId="0" borderId="0" xfId="0" applyFont="1" applyFill="1" applyBorder="1" applyAlignment="1">
      <alignment horizontal="left"/>
    </xf>
    <xf numFmtId="0" fontId="72" fillId="0" borderId="0" xfId="13" applyFont="1" applyFill="1" applyBorder="1" applyAlignment="1">
      <alignment horizontal="left"/>
    </xf>
    <xf numFmtId="0" fontId="2" fillId="0" borderId="0" xfId="0" applyFont="1" applyBorder="1" applyAlignment="1">
      <alignment vertical="top"/>
    </xf>
    <xf numFmtId="0" fontId="73" fillId="0" borderId="0" xfId="0" applyFont="1" applyAlignment="1">
      <alignment horizontal="right" vertical="top"/>
    </xf>
    <xf numFmtId="0" fontId="73" fillId="0" borderId="0" xfId="0" applyFont="1" applyBorder="1" applyAlignment="1">
      <alignment horizontal="center" vertical="top"/>
    </xf>
    <xf numFmtId="0" fontId="41" fillId="0" borderId="0" xfId="0" applyFont="1" applyFill="1" applyBorder="1" applyAlignment="1">
      <alignment horizontal="right" vertical="top"/>
    </xf>
    <xf numFmtId="0" fontId="22" fillId="0" borderId="0" xfId="13" applyAlignment="1">
      <alignment horizontal="left"/>
    </xf>
    <xf numFmtId="0" fontId="0" fillId="0" borderId="0" xfId="0" applyAlignment="1"/>
    <xf numFmtId="0" fontId="81" fillId="0" borderId="0" xfId="13" applyFont="1" applyAlignment="1">
      <alignment horizontal="left"/>
    </xf>
    <xf numFmtId="0" fontId="6" fillId="0" borderId="0" xfId="13" applyFont="1"/>
    <xf numFmtId="0" fontId="73" fillId="0" borderId="0" xfId="0" applyFont="1" applyBorder="1" applyAlignment="1">
      <alignment horizontal="left" vertical="top"/>
    </xf>
    <xf numFmtId="1" fontId="13" fillId="0" borderId="36" xfId="16" applyNumberFormat="1" applyFont="1" applyFill="1" applyBorder="1" applyAlignment="1">
      <alignment horizontal="center"/>
    </xf>
    <xf numFmtId="1" fontId="13" fillId="0" borderId="40" xfId="16" applyNumberFormat="1" applyFont="1" applyFill="1" applyBorder="1" applyAlignment="1">
      <alignment horizontal="center"/>
    </xf>
    <xf numFmtId="1" fontId="13" fillId="0" borderId="43" xfId="16" applyNumberFormat="1" applyFont="1" applyFill="1" applyBorder="1" applyAlignment="1">
      <alignment horizontal="center"/>
    </xf>
    <xf numFmtId="3" fontId="4" fillId="0" borderId="0" xfId="13" applyNumberFormat="1" applyFont="1" applyFill="1" applyAlignment="1">
      <alignment horizontal="left"/>
    </xf>
    <xf numFmtId="1" fontId="6" fillId="0" borderId="43" xfId="16" applyNumberFormat="1" applyFont="1" applyFill="1" applyBorder="1" applyAlignment="1">
      <alignment horizontal="center"/>
    </xf>
    <xf numFmtId="1" fontId="5" fillId="0" borderId="36" xfId="16" applyNumberFormat="1" applyFont="1" applyFill="1" applyBorder="1" applyAlignment="1">
      <alignment horizontal="center"/>
    </xf>
    <xf numFmtId="1" fontId="5" fillId="0" borderId="40" xfId="16" applyNumberFormat="1" applyFont="1" applyFill="1" applyBorder="1" applyAlignment="1">
      <alignment horizontal="center"/>
    </xf>
    <xf numFmtId="1" fontId="5" fillId="0" borderId="43" xfId="16" applyNumberFormat="1" applyFont="1" applyFill="1" applyBorder="1" applyAlignment="1">
      <alignment horizontal="center"/>
    </xf>
    <xf numFmtId="165" fontId="5" fillId="0" borderId="40" xfId="16" applyNumberFormat="1" applyFont="1" applyFill="1" applyBorder="1" applyAlignment="1">
      <alignment horizontal="center"/>
    </xf>
    <xf numFmtId="1" fontId="83" fillId="0" borderId="36" xfId="16" applyNumberFormat="1" applyFont="1" applyFill="1" applyBorder="1" applyAlignment="1">
      <alignment horizontal="center"/>
    </xf>
    <xf numFmtId="1" fontId="83" fillId="0" borderId="40" xfId="16" applyNumberFormat="1" applyFont="1" applyFill="1" applyBorder="1" applyAlignment="1">
      <alignment horizontal="center"/>
    </xf>
    <xf numFmtId="1" fontId="83" fillId="0" borderId="43" xfId="16" applyNumberFormat="1" applyFont="1" applyFill="1" applyBorder="1" applyAlignment="1">
      <alignment horizontal="center"/>
    </xf>
    <xf numFmtId="0" fontId="84" fillId="0" borderId="32" xfId="0" applyFont="1" applyBorder="1" applyAlignment="1">
      <alignment horizontal="center"/>
    </xf>
    <xf numFmtId="0" fontId="84" fillId="0" borderId="33" xfId="0" applyFont="1" applyBorder="1" applyAlignment="1">
      <alignment horizontal="center"/>
    </xf>
    <xf numFmtId="0" fontId="84" fillId="0" borderId="34" xfId="0" applyFont="1" applyBorder="1" applyAlignment="1">
      <alignment horizontal="center"/>
    </xf>
    <xf numFmtId="0" fontId="84" fillId="0" borderId="19" xfId="0" applyFont="1" applyBorder="1" applyAlignment="1">
      <alignment horizontal="center"/>
    </xf>
    <xf numFmtId="0" fontId="84" fillId="0" borderId="20" xfId="0" applyFont="1" applyBorder="1" applyAlignment="1">
      <alignment horizontal="center"/>
    </xf>
    <xf numFmtId="0" fontId="84" fillId="0" borderId="21" xfId="0" applyFont="1" applyBorder="1" applyAlignment="1">
      <alignment horizontal="center"/>
    </xf>
    <xf numFmtId="0" fontId="83" fillId="0" borderId="19" xfId="0" applyFont="1" applyBorder="1" applyAlignment="1">
      <alignment horizontal="center"/>
    </xf>
    <xf numFmtId="0" fontId="83" fillId="0" borderId="20" xfId="0" applyFont="1" applyBorder="1" applyAlignment="1">
      <alignment horizontal="center"/>
    </xf>
    <xf numFmtId="0" fontId="83" fillId="0" borderId="21" xfId="0" applyFont="1" applyBorder="1" applyAlignment="1">
      <alignment horizontal="center"/>
    </xf>
    <xf numFmtId="0" fontId="2" fillId="0" borderId="10" xfId="0" applyFont="1" applyFill="1" applyBorder="1" applyAlignment="1">
      <alignment horizontal="center"/>
    </xf>
    <xf numFmtId="0" fontId="2" fillId="0" borderId="11" xfId="0" applyFont="1" applyBorder="1" applyAlignment="1">
      <alignment horizontal="center"/>
    </xf>
    <xf numFmtId="0" fontId="6" fillId="0" borderId="24" xfId="0" applyFont="1" applyBorder="1"/>
    <xf numFmtId="0" fontId="6" fillId="0" borderId="25" xfId="0" applyFont="1" applyBorder="1"/>
    <xf numFmtId="0" fontId="6" fillId="0" borderId="26" xfId="0" applyFont="1" applyBorder="1"/>
    <xf numFmtId="0" fontId="6" fillId="0" borderId="22" xfId="0" applyFont="1" applyBorder="1" applyAlignment="1">
      <alignment horizontal="center"/>
    </xf>
    <xf numFmtId="0" fontId="6" fillId="0" borderId="1" xfId="0" applyFont="1" applyBorder="1" applyAlignment="1">
      <alignment horizontal="center"/>
    </xf>
    <xf numFmtId="0" fontId="6" fillId="0" borderId="23" xfId="0" applyFont="1" applyBorder="1" applyAlignment="1">
      <alignment horizontal="center"/>
    </xf>
    <xf numFmtId="1" fontId="6" fillId="0" borderId="22" xfId="0" applyNumberFormat="1" applyFont="1" applyBorder="1" applyAlignment="1">
      <alignment horizontal="center"/>
    </xf>
    <xf numFmtId="1" fontId="6" fillId="0" borderId="1" xfId="0" applyNumberFormat="1" applyFont="1" applyBorder="1" applyAlignment="1">
      <alignment horizontal="center"/>
    </xf>
    <xf numFmtId="1" fontId="6" fillId="0" borderId="23" xfId="0" applyNumberFormat="1" applyFont="1" applyBorder="1" applyAlignment="1">
      <alignment horizontal="center"/>
    </xf>
    <xf numFmtId="1" fontId="6" fillId="0" borderId="24" xfId="0" applyNumberFormat="1" applyFont="1" applyBorder="1"/>
    <xf numFmtId="1" fontId="6" fillId="0" borderId="25" xfId="0" applyNumberFormat="1" applyFont="1" applyBorder="1"/>
    <xf numFmtId="1" fontId="6" fillId="0" borderId="26" xfId="0" applyNumberFormat="1" applyFont="1" applyBorder="1"/>
    <xf numFmtId="0" fontId="13" fillId="0" borderId="0" xfId="0" applyFont="1" applyAlignment="1">
      <alignment vertical="center"/>
    </xf>
    <xf numFmtId="0" fontId="85" fillId="0" borderId="62" xfId="0" applyFont="1" applyBorder="1" applyAlignment="1">
      <alignment horizontal="left"/>
    </xf>
    <xf numFmtId="0" fontId="86" fillId="3" borderId="7" xfId="0" applyFont="1" applyFill="1" applyBorder="1" applyAlignment="1">
      <alignment horizontal="center" vertical="center"/>
    </xf>
    <xf numFmtId="0" fontId="61" fillId="0" borderId="0" xfId="13" applyFont="1" applyAlignment="1">
      <alignment horizontal="center" vertical="center"/>
    </xf>
    <xf numFmtId="0" fontId="5" fillId="0" borderId="0" xfId="13" applyFont="1" applyFill="1" applyBorder="1" applyAlignment="1">
      <alignment horizontal="left"/>
    </xf>
    <xf numFmtId="0" fontId="87" fillId="0" borderId="0" xfId="0" applyFont="1" applyAlignment="1">
      <alignment horizontal="center"/>
    </xf>
    <xf numFmtId="0" fontId="87" fillId="0" borderId="0" xfId="0" applyFont="1" applyAlignment="1">
      <alignment horizontal="right"/>
    </xf>
    <xf numFmtId="0" fontId="73" fillId="0" borderId="0" xfId="0" applyFont="1" applyAlignment="1">
      <alignment horizontal="left" vertical="top"/>
    </xf>
    <xf numFmtId="165" fontId="26" fillId="0" borderId="19" xfId="0" applyNumberFormat="1" applyFont="1" applyBorder="1" applyAlignment="1">
      <alignment horizontal="center"/>
    </xf>
    <xf numFmtId="165" fontId="26" fillId="0" borderId="20" xfId="0" applyNumberFormat="1" applyFont="1" applyBorder="1" applyAlignment="1">
      <alignment horizontal="center"/>
    </xf>
    <xf numFmtId="165" fontId="26" fillId="0" borderId="21" xfId="0" applyNumberFormat="1" applyFont="1" applyBorder="1" applyAlignment="1">
      <alignment horizontal="center"/>
    </xf>
    <xf numFmtId="0" fontId="0" fillId="0" borderId="0" xfId="0" applyProtection="1">
      <protection hidden="1"/>
    </xf>
    <xf numFmtId="0" fontId="6" fillId="0" borderId="0" xfId="13" applyFont="1" applyAlignment="1">
      <alignment horizontal="right" vertical="center"/>
    </xf>
    <xf numFmtId="0" fontId="14" fillId="0" borderId="0" xfId="13" applyFont="1" applyFill="1" applyAlignment="1">
      <alignment horizontal="center"/>
    </xf>
    <xf numFmtId="0" fontId="3" fillId="0" borderId="0" xfId="13" applyFont="1" applyFill="1" applyAlignment="1">
      <alignment horizontal="center"/>
    </xf>
    <xf numFmtId="0" fontId="82" fillId="0" borderId="0" xfId="0" applyFont="1" applyBorder="1" applyAlignment="1">
      <alignment horizontal="center" vertical="center"/>
    </xf>
    <xf numFmtId="0" fontId="4" fillId="0" borderId="0" xfId="13" applyFont="1" applyFill="1" applyAlignment="1">
      <alignment horizontal="center"/>
    </xf>
    <xf numFmtId="2" fontId="14" fillId="0" borderId="0" xfId="13" applyNumberFormat="1" applyFont="1" applyFill="1" applyAlignment="1">
      <alignment horizontal="center"/>
    </xf>
    <xf numFmtId="2" fontId="26" fillId="0" borderId="33" xfId="13" applyNumberFormat="1" applyFont="1" applyFill="1" applyBorder="1" applyAlignment="1">
      <alignment horizontal="center" vertical="center"/>
    </xf>
    <xf numFmtId="0" fontId="7" fillId="0" borderId="7" xfId="0" applyFont="1" applyBorder="1" applyAlignment="1">
      <alignment horizontal="center" vertical="center"/>
    </xf>
    <xf numFmtId="0" fontId="70" fillId="0" borderId="62" xfId="0" applyFont="1" applyBorder="1" applyAlignment="1">
      <alignment horizontal="left" vertical="center"/>
    </xf>
    <xf numFmtId="3" fontId="4" fillId="0" borderId="0" xfId="13" applyNumberFormat="1" applyFont="1" applyFill="1" applyAlignment="1">
      <alignment horizontal="center"/>
    </xf>
    <xf numFmtId="0" fontId="5" fillId="0" borderId="7" xfId="13" applyFont="1" applyFill="1" applyBorder="1" applyAlignment="1">
      <alignment horizontal="center" vertical="center"/>
    </xf>
    <xf numFmtId="0" fontId="2" fillId="0" borderId="0" xfId="13" quotePrefix="1" applyFont="1" applyFill="1" applyBorder="1" applyAlignment="1">
      <alignment vertical="center"/>
    </xf>
    <xf numFmtId="0" fontId="41" fillId="0" borderId="0" xfId="0" applyFont="1" applyFill="1" applyBorder="1" applyAlignment="1">
      <alignment horizontal="left" vertical="center"/>
    </xf>
    <xf numFmtId="0" fontId="5" fillId="0" borderId="61" xfId="0" applyFont="1" applyBorder="1" applyAlignment="1">
      <alignment horizontal="right"/>
    </xf>
    <xf numFmtId="0" fontId="5" fillId="0" borderId="63" xfId="0" applyFont="1" applyBorder="1" applyAlignment="1">
      <alignment horizontal="right"/>
    </xf>
    <xf numFmtId="0" fontId="5" fillId="0" borderId="83" xfId="0" applyFont="1" applyBorder="1" applyAlignment="1">
      <alignment horizontal="right"/>
    </xf>
    <xf numFmtId="0" fontId="2" fillId="0" borderId="84" xfId="0" applyFont="1" applyBorder="1"/>
    <xf numFmtId="0" fontId="5" fillId="0" borderId="0" xfId="0" applyFont="1" applyBorder="1" applyAlignment="1">
      <alignment horizontal="left"/>
    </xf>
    <xf numFmtId="0" fontId="2" fillId="0" borderId="82" xfId="0" applyFont="1" applyBorder="1"/>
    <xf numFmtId="0" fontId="2" fillId="0" borderId="81" xfId="0" applyFont="1" applyBorder="1" applyAlignment="1">
      <alignment vertical="center"/>
    </xf>
    <xf numFmtId="165" fontId="4" fillId="0" borderId="18" xfId="0" applyNumberFormat="1" applyFont="1" applyBorder="1" applyAlignment="1">
      <alignment horizontal="center"/>
    </xf>
    <xf numFmtId="9" fontId="4" fillId="0" borderId="1" xfId="0" applyNumberFormat="1" applyFont="1" applyBorder="1"/>
    <xf numFmtId="0" fontId="74" fillId="0" borderId="0" xfId="0" applyFont="1" applyAlignment="1">
      <alignment vertical="center"/>
    </xf>
    <xf numFmtId="3" fontId="0" fillId="0" borderId="0" xfId="0" applyNumberFormat="1"/>
    <xf numFmtId="3" fontId="74" fillId="0" borderId="0" xfId="0" applyNumberFormat="1" applyFont="1" applyAlignment="1">
      <alignment horizontal="center" vertical="center"/>
    </xf>
    <xf numFmtId="3" fontId="74" fillId="0" borderId="0" xfId="0" applyNumberFormat="1" applyFont="1" applyAlignment="1">
      <alignment vertical="center"/>
    </xf>
    <xf numFmtId="3" fontId="77" fillId="0" borderId="0" xfId="0" applyNumberFormat="1" applyFont="1"/>
    <xf numFmtId="3" fontId="78" fillId="10" borderId="26" xfId="28" applyNumberFormat="1" applyFont="1" applyFill="1" applyBorder="1" applyAlignment="1">
      <alignment horizontal="center" vertical="center"/>
    </xf>
    <xf numFmtId="3" fontId="78" fillId="11" borderId="11" xfId="28" applyNumberFormat="1" applyFont="1" applyFill="1" applyBorder="1" applyAlignment="1">
      <alignment horizontal="center"/>
    </xf>
    <xf numFmtId="1" fontId="78" fillId="0" borderId="11" xfId="28" applyNumberFormat="1" applyFont="1" applyBorder="1" applyAlignment="1">
      <alignment horizontal="center" vertical="center"/>
    </xf>
    <xf numFmtId="3" fontId="78" fillId="0" borderId="11" xfId="28" applyNumberFormat="1" applyFont="1" applyBorder="1" applyAlignment="1">
      <alignment horizontal="center" vertical="center"/>
    </xf>
    <xf numFmtId="3" fontId="78" fillId="8" borderId="11" xfId="28" applyNumberFormat="1" applyFont="1" applyFill="1" applyBorder="1" applyAlignment="1">
      <alignment horizontal="center" vertical="center"/>
    </xf>
    <xf numFmtId="3" fontId="78" fillId="12" borderId="11" xfId="28" applyNumberFormat="1" applyFont="1" applyFill="1" applyBorder="1" applyAlignment="1">
      <alignment horizontal="center"/>
    </xf>
    <xf numFmtId="3" fontId="79" fillId="0" borderId="0" xfId="0" applyNumberFormat="1" applyFont="1" applyAlignment="1">
      <alignment horizontal="center" vertical="center"/>
    </xf>
    <xf numFmtId="1" fontId="77" fillId="0" borderId="0" xfId="0" applyNumberFormat="1" applyFont="1"/>
    <xf numFmtId="1" fontId="0" fillId="0" borderId="0" xfId="0" applyNumberFormat="1"/>
    <xf numFmtId="1" fontId="78" fillId="10" borderId="26" xfId="28" applyNumberFormat="1" applyFont="1" applyFill="1" applyBorder="1" applyAlignment="1">
      <alignment horizontal="center" vertical="center"/>
    </xf>
    <xf numFmtId="1" fontId="78" fillId="12" borderId="11" xfId="28" applyNumberFormat="1" applyFont="1" applyFill="1" applyBorder="1" applyAlignment="1">
      <alignment horizontal="center"/>
    </xf>
    <xf numFmtId="0" fontId="74" fillId="0" borderId="0" xfId="0" applyFont="1" applyAlignment="1">
      <alignment horizontal="center" vertical="center"/>
    </xf>
    <xf numFmtId="1" fontId="78" fillId="9" borderId="11" xfId="28" applyNumberFormat="1" applyFont="1" applyFill="1" applyBorder="1" applyAlignment="1">
      <alignment horizontal="centerContinuous" vertical="center"/>
    </xf>
    <xf numFmtId="0" fontId="74" fillId="0" borderId="0" xfId="0" applyFont="1" applyFill="1" applyAlignment="1">
      <alignment horizontal="center" vertical="center" textRotation="90"/>
    </xf>
    <xf numFmtId="1" fontId="78" fillId="9" borderId="11" xfId="28" applyNumberFormat="1" applyFont="1" applyFill="1" applyBorder="1" applyAlignment="1">
      <alignment horizontal="center" vertical="center"/>
    </xf>
    <xf numFmtId="1" fontId="78" fillId="9" borderId="24" xfId="28" applyNumberFormat="1" applyFont="1" applyFill="1" applyBorder="1" applyAlignment="1">
      <alignment horizontal="center" vertical="center" textRotation="90"/>
    </xf>
    <xf numFmtId="1" fontId="78" fillId="9" borderId="25" xfId="28" applyNumberFormat="1" applyFont="1" applyFill="1" applyBorder="1" applyAlignment="1">
      <alignment horizontal="center" vertical="center" textRotation="90"/>
    </xf>
    <xf numFmtId="1" fontId="78" fillId="9" borderId="26" xfId="28" applyNumberFormat="1" applyFont="1" applyFill="1" applyBorder="1" applyAlignment="1">
      <alignment horizontal="center" vertical="center" textRotation="90"/>
    </xf>
    <xf numFmtId="3" fontId="78" fillId="11" borderId="22" xfId="28" applyNumberFormat="1" applyFont="1" applyFill="1" applyBorder="1" applyAlignment="1">
      <alignment horizontal="center"/>
    </xf>
    <xf numFmtId="3" fontId="80" fillId="0" borderId="0" xfId="0" applyNumberFormat="1" applyFont="1"/>
    <xf numFmtId="1" fontId="78" fillId="0" borderId="0" xfId="28" applyNumberFormat="1" applyFont="1" applyBorder="1" applyAlignment="1">
      <alignment horizontal="center" vertical="center"/>
    </xf>
    <xf numFmtId="0" fontId="89" fillId="0" borderId="0" xfId="0" applyFont="1"/>
    <xf numFmtId="0" fontId="0" fillId="0" borderId="0" xfId="0" applyFill="1" applyAlignment="1"/>
    <xf numFmtId="3" fontId="0" fillId="0" borderId="0" xfId="0" applyNumberFormat="1" applyAlignment="1"/>
    <xf numFmtId="3" fontId="76" fillId="8" borderId="0" xfId="30" applyNumberFormat="1" applyFont="1" applyFill="1" applyBorder="1" applyAlignment="1">
      <alignment horizontal="center" vertical="center"/>
    </xf>
    <xf numFmtId="1" fontId="77" fillId="0" borderId="0" xfId="0" applyNumberFormat="1" applyFont="1" applyAlignment="1"/>
    <xf numFmtId="1" fontId="0" fillId="0" borderId="0" xfId="0" applyNumberFormat="1" applyAlignment="1"/>
    <xf numFmtId="3" fontId="76" fillId="8" borderId="4" xfId="30" applyNumberFormat="1" applyFont="1" applyFill="1" applyBorder="1" applyAlignment="1">
      <alignment horizontal="center" vertical="center"/>
    </xf>
    <xf numFmtId="3" fontId="0" fillId="0" borderId="0" xfId="0" applyNumberFormat="1" applyAlignment="1">
      <alignment horizontal="center"/>
    </xf>
    <xf numFmtId="1" fontId="88" fillId="0" borderId="0" xfId="0" applyNumberFormat="1" applyFont="1" applyAlignment="1">
      <alignment horizontal="center"/>
    </xf>
    <xf numFmtId="1" fontId="78" fillId="9" borderId="0" xfId="28" applyNumberFormat="1" applyFont="1" applyFill="1" applyBorder="1" applyAlignment="1">
      <alignment horizontal="center" vertical="center"/>
    </xf>
    <xf numFmtId="1" fontId="78" fillId="10" borderId="0" xfId="28" applyNumberFormat="1" applyFont="1" applyFill="1" applyBorder="1" applyAlignment="1">
      <alignment horizontal="center" vertical="center"/>
    </xf>
    <xf numFmtId="3" fontId="78" fillId="0" borderId="0" xfId="28" applyNumberFormat="1" applyFont="1" applyBorder="1" applyAlignment="1">
      <alignment horizontal="center" vertical="center"/>
    </xf>
    <xf numFmtId="0" fontId="0" fillId="0" borderId="0" xfId="0" applyFill="1" applyAlignment="1">
      <alignment horizontal="left"/>
    </xf>
    <xf numFmtId="3" fontId="0" fillId="0" borderId="0" xfId="0" applyNumberFormat="1" applyAlignment="1">
      <alignment horizontal="left"/>
    </xf>
    <xf numFmtId="0" fontId="74" fillId="0" borderId="0" xfId="0" applyFont="1" applyAlignment="1">
      <alignment horizontal="left" vertical="center"/>
    </xf>
    <xf numFmtId="1" fontId="78" fillId="0" borderId="0" xfId="28" applyNumberFormat="1" applyFont="1" applyBorder="1" applyAlignment="1">
      <alignment horizontal="left" vertical="center"/>
    </xf>
    <xf numFmtId="0" fontId="0" fillId="0" borderId="84" xfId="0" applyBorder="1" applyAlignment="1">
      <alignment horizontal="center"/>
    </xf>
    <xf numFmtId="0" fontId="0" fillId="0" borderId="85" xfId="0" quotePrefix="1" applyBorder="1" applyAlignment="1">
      <alignment horizontal="center"/>
    </xf>
    <xf numFmtId="0" fontId="2" fillId="0" borderId="85" xfId="0" applyFont="1" applyBorder="1"/>
    <xf numFmtId="0" fontId="0" fillId="0" borderId="85" xfId="0" applyBorder="1" applyAlignment="1">
      <alignment horizontal="center"/>
    </xf>
    <xf numFmtId="0" fontId="2" fillId="0" borderId="85" xfId="0" applyFont="1" applyBorder="1" applyAlignment="1">
      <alignment horizontal="right"/>
    </xf>
    <xf numFmtId="0" fontId="42" fillId="0" borderId="0" xfId="0" applyFont="1" applyFill="1" applyBorder="1" applyAlignment="1">
      <alignment horizontal="center" vertical="center"/>
    </xf>
    <xf numFmtId="0" fontId="2" fillId="0" borderId="85" xfId="0" quotePrefix="1" applyFont="1" applyBorder="1"/>
    <xf numFmtId="0" fontId="90" fillId="0" borderId="0" xfId="0" applyFont="1" applyAlignment="1">
      <alignment horizontal="left" vertical="center"/>
    </xf>
    <xf numFmtId="0" fontId="4" fillId="0" borderId="0" xfId="0" quotePrefix="1" applyFont="1" applyAlignment="1">
      <alignment horizontal="center" vertical="center"/>
    </xf>
    <xf numFmtId="0" fontId="5" fillId="0" borderId="86" xfId="0" applyFont="1" applyBorder="1" applyAlignment="1">
      <alignment horizontal="center"/>
    </xf>
    <xf numFmtId="0" fontId="2" fillId="0" borderId="70" xfId="0" applyFont="1" applyBorder="1"/>
    <xf numFmtId="0" fontId="5" fillId="0" borderId="70" xfId="0" applyFont="1" applyBorder="1" applyAlignment="1">
      <alignment horizontal="center"/>
    </xf>
    <xf numFmtId="0" fontId="2" fillId="0" borderId="70" xfId="0" applyFont="1" applyBorder="1" applyAlignment="1">
      <alignment horizontal="right"/>
    </xf>
    <xf numFmtId="0" fontId="5" fillId="0" borderId="74" xfId="0" applyFont="1" applyBorder="1"/>
    <xf numFmtId="0" fontId="2" fillId="0" borderId="49" xfId="0" applyFont="1" applyBorder="1"/>
    <xf numFmtId="0" fontId="5" fillId="0" borderId="47" xfId="0" applyFont="1" applyBorder="1"/>
    <xf numFmtId="0" fontId="5" fillId="0" borderId="49" xfId="0" applyFont="1" applyBorder="1" applyAlignment="1">
      <alignment horizontal="center"/>
    </xf>
    <xf numFmtId="0" fontId="2" fillId="0" borderId="47" xfId="0" applyFont="1" applyBorder="1" applyAlignment="1">
      <alignment horizontal="center"/>
    </xf>
    <xf numFmtId="0" fontId="16" fillId="0" borderId="49" xfId="0" applyFont="1" applyBorder="1" applyAlignment="1">
      <alignment horizontal="right"/>
    </xf>
    <xf numFmtId="0" fontId="2" fillId="0" borderId="81" xfId="0" applyFont="1" applyBorder="1"/>
    <xf numFmtId="0" fontId="2" fillId="0" borderId="4" xfId="0" applyFont="1" applyBorder="1"/>
    <xf numFmtId="0" fontId="2" fillId="0" borderId="4" xfId="0" applyFont="1" applyBorder="1" applyAlignment="1">
      <alignment horizontal="right"/>
    </xf>
    <xf numFmtId="0" fontId="2" fillId="0" borderId="82" xfId="0" applyFont="1" applyBorder="1" applyAlignment="1">
      <alignment horizontal="center"/>
    </xf>
    <xf numFmtId="38" fontId="0" fillId="0" borderId="0" xfId="2" applyNumberFormat="1" applyFont="1" applyAlignment="1">
      <alignment horizontal="center"/>
    </xf>
    <xf numFmtId="1" fontId="78" fillId="9" borderId="24" xfId="28" applyNumberFormat="1" applyFont="1" applyFill="1" applyBorder="1" applyAlignment="1">
      <alignment horizontal="center" vertical="center" textRotation="90"/>
    </xf>
    <xf numFmtId="1" fontId="78" fillId="9" borderId="25" xfId="28" applyNumberFormat="1" applyFont="1" applyFill="1" applyBorder="1" applyAlignment="1">
      <alignment horizontal="center" vertical="center" textRotation="90"/>
    </xf>
    <xf numFmtId="1" fontId="78" fillId="9" borderId="26" xfId="28" applyNumberFormat="1" applyFont="1" applyFill="1" applyBorder="1" applyAlignment="1">
      <alignment horizontal="center" vertical="center" textRotation="90"/>
    </xf>
    <xf numFmtId="3" fontId="76" fillId="8" borderId="0" xfId="30" applyNumberFormat="1" applyFont="1" applyFill="1" applyBorder="1" applyAlignment="1">
      <alignment horizontal="center" vertical="center" wrapText="1"/>
    </xf>
    <xf numFmtId="3" fontId="76" fillId="8" borderId="4" xfId="30" applyNumberFormat="1" applyFont="1" applyFill="1" applyBorder="1" applyAlignment="1">
      <alignment horizontal="center" vertical="center" wrapText="1"/>
    </xf>
    <xf numFmtId="1" fontId="78" fillId="9" borderId="22" xfId="28" applyNumberFormat="1" applyFont="1" applyFill="1" applyBorder="1" applyAlignment="1">
      <alignment horizontal="center" vertical="center"/>
    </xf>
    <xf numFmtId="1" fontId="78" fillId="9" borderId="1" xfId="28" applyNumberFormat="1" applyFont="1" applyFill="1" applyBorder="1" applyAlignment="1">
      <alignment horizontal="center" vertical="center"/>
    </xf>
    <xf numFmtId="1" fontId="78" fillId="9" borderId="23" xfId="28" applyNumberFormat="1" applyFont="1" applyFill="1" applyBorder="1" applyAlignment="1">
      <alignment horizontal="center" vertical="center"/>
    </xf>
    <xf numFmtId="1" fontId="78" fillId="9" borderId="11" xfId="28" applyNumberFormat="1" applyFont="1" applyFill="1" applyBorder="1" applyAlignment="1">
      <alignment horizontal="center" vertical="center"/>
    </xf>
    <xf numFmtId="0" fontId="74" fillId="0" borderId="0" xfId="0" applyFont="1" applyAlignment="1">
      <alignment horizontal="center" vertical="center"/>
    </xf>
    <xf numFmtId="0" fontId="74" fillId="0" borderId="0" xfId="0" applyFont="1" applyFill="1" applyAlignment="1">
      <alignment horizontal="center" vertical="center" textRotation="90"/>
    </xf>
    <xf numFmtId="1" fontId="78" fillId="9" borderId="22" xfId="28" applyNumberFormat="1" applyFont="1" applyFill="1" applyBorder="1" applyAlignment="1">
      <alignment horizontal="center" vertical="center"/>
    </xf>
    <xf numFmtId="1" fontId="78" fillId="9" borderId="1" xfId="28" applyNumberFormat="1" applyFont="1" applyFill="1" applyBorder="1" applyAlignment="1">
      <alignment horizontal="center" vertical="center"/>
    </xf>
    <xf numFmtId="1" fontId="78" fillId="9" borderId="23" xfId="28" applyNumberFormat="1" applyFont="1" applyFill="1" applyBorder="1" applyAlignment="1">
      <alignment horizontal="center" vertical="center"/>
    </xf>
    <xf numFmtId="3" fontId="4" fillId="0" borderId="0" xfId="0" applyNumberFormat="1" applyFont="1" applyAlignment="1"/>
    <xf numFmtId="0" fontId="0" fillId="0" borderId="0" xfId="0" applyAlignment="1" applyProtection="1">
      <protection hidden="1"/>
    </xf>
    <xf numFmtId="0" fontId="4" fillId="0" borderId="0" xfId="14" applyFont="1" applyAlignment="1">
      <alignment horizontal="left" vertical="center"/>
    </xf>
    <xf numFmtId="0" fontId="91" fillId="0" borderId="0" xfId="14" applyFont="1" applyAlignment="1">
      <alignment horizontal="left" vertical="center"/>
    </xf>
    <xf numFmtId="0" fontId="20" fillId="0" borderId="0" xfId="31" applyFont="1"/>
    <xf numFmtId="0" fontId="2" fillId="0" borderId="0" xfId="31" applyAlignment="1">
      <alignment horizontal="center"/>
    </xf>
    <xf numFmtId="0" fontId="63" fillId="0" borderId="0" xfId="31" applyFont="1" applyAlignment="1">
      <alignment horizontal="right"/>
    </xf>
    <xf numFmtId="0" fontId="2" fillId="0" borderId="0" xfId="31"/>
    <xf numFmtId="0" fontId="63" fillId="0" borderId="0" xfId="31" applyFont="1" applyAlignment="1">
      <alignment horizontal="center"/>
    </xf>
    <xf numFmtId="0" fontId="8" fillId="0" borderId="0" xfId="31" applyFont="1" applyAlignment="1">
      <alignment horizontal="right"/>
    </xf>
    <xf numFmtId="0" fontId="2" fillId="0" borderId="0" xfId="31" applyFont="1" applyAlignment="1">
      <alignment horizontal="right"/>
    </xf>
    <xf numFmtId="0" fontId="2" fillId="0" borderId="0" xfId="31" applyFont="1"/>
    <xf numFmtId="0" fontId="2" fillId="0" borderId="0" xfId="31" applyAlignment="1">
      <alignment horizontal="right"/>
    </xf>
    <xf numFmtId="0" fontId="4" fillId="0" borderId="0" xfId="27" applyFont="1" applyAlignment="1">
      <alignment horizontal="center"/>
    </xf>
    <xf numFmtId="0" fontId="4" fillId="0" borderId="0" xfId="31" applyFont="1" applyAlignment="1">
      <alignment horizontal="center"/>
    </xf>
    <xf numFmtId="0" fontId="6" fillId="0" borderId="0" xfId="27" applyFont="1" applyAlignment="1">
      <alignment horizontal="center"/>
    </xf>
    <xf numFmtId="0" fontId="2" fillId="0" borderId="0" xfId="27" applyFont="1" applyAlignment="1">
      <alignment horizontal="center"/>
    </xf>
    <xf numFmtId="0" fontId="0" fillId="0" borderId="0" xfId="31" applyFont="1"/>
    <xf numFmtId="0" fontId="6" fillId="0" borderId="0" xfId="31" quotePrefix="1" applyFont="1" applyAlignment="1">
      <alignment horizontal="center"/>
    </xf>
    <xf numFmtId="165" fontId="2" fillId="0" borderId="0" xfId="27" applyNumberFormat="1" applyFont="1" applyAlignment="1">
      <alignment horizontal="center"/>
    </xf>
    <xf numFmtId="2" fontId="2" fillId="0" borderId="0" xfId="31" applyNumberFormat="1" applyAlignment="1">
      <alignment horizontal="center"/>
    </xf>
    <xf numFmtId="167" fontId="2" fillId="0" borderId="0" xfId="32" applyNumberFormat="1" applyFont="1"/>
    <xf numFmtId="165" fontId="2" fillId="0" borderId="0" xfId="31" applyNumberFormat="1" applyAlignment="1">
      <alignment horizontal="center"/>
    </xf>
    <xf numFmtId="164" fontId="2" fillId="0" borderId="0" xfId="31" applyNumberFormat="1"/>
    <xf numFmtId="0" fontId="6" fillId="0" borderId="0" xfId="31" applyFont="1" applyAlignment="1">
      <alignment horizontal="right"/>
    </xf>
    <xf numFmtId="0" fontId="8" fillId="0" borderId="0" xfId="31" applyFont="1" applyAlignment="1">
      <alignment horizontal="center"/>
    </xf>
    <xf numFmtId="1" fontId="2" fillId="0" borderId="0" xfId="27" applyNumberFormat="1" applyFont="1" applyAlignment="1">
      <alignment horizontal="center"/>
    </xf>
    <xf numFmtId="164" fontId="2" fillId="0" borderId="0" xfId="31" applyNumberFormat="1" applyAlignment="1">
      <alignment horizontal="center"/>
    </xf>
    <xf numFmtId="0" fontId="0" fillId="0" borderId="0" xfId="31" applyFont="1" applyAlignment="1">
      <alignment horizontal="right"/>
    </xf>
    <xf numFmtId="0" fontId="6" fillId="0" borderId="0" xfId="31" applyFont="1"/>
    <xf numFmtId="165" fontId="2" fillId="0" borderId="0" xfId="31" applyNumberFormat="1" applyFont="1" applyAlignment="1">
      <alignment horizontal="center"/>
    </xf>
    <xf numFmtId="0" fontId="0" fillId="0" borderId="0" xfId="31" applyFont="1" applyAlignment="1">
      <alignment horizontal="center"/>
    </xf>
    <xf numFmtId="164" fontId="2" fillId="0" borderId="87" xfId="31" applyNumberFormat="1" applyBorder="1" applyAlignment="1">
      <alignment horizontal="center"/>
    </xf>
    <xf numFmtId="0" fontId="2" fillId="0" borderId="0" xfId="27"/>
    <xf numFmtId="0" fontId="2" fillId="0" borderId="0" xfId="27" applyAlignment="1">
      <alignment horizontal="center"/>
    </xf>
    <xf numFmtId="0" fontId="63" fillId="0" borderId="0" xfId="27" applyFont="1" applyAlignment="1">
      <alignment horizontal="center"/>
    </xf>
    <xf numFmtId="0" fontId="20" fillId="0" borderId="0" xfId="27" applyFont="1" applyAlignment="1">
      <alignment horizontal="center"/>
    </xf>
    <xf numFmtId="0" fontId="2" fillId="0" borderId="9" xfId="27" applyBorder="1" applyAlignment="1">
      <alignment horizontal="center"/>
    </xf>
    <xf numFmtId="0" fontId="2" fillId="0" borderId="29" xfId="27" applyBorder="1" applyAlignment="1">
      <alignment horizontal="center"/>
    </xf>
    <xf numFmtId="0" fontId="2" fillId="0" borderId="13" xfId="27" applyBorder="1" applyAlignment="1">
      <alignment horizontal="center"/>
    </xf>
    <xf numFmtId="0" fontId="2" fillId="0" borderId="15" xfId="27" applyBorder="1" applyAlignment="1">
      <alignment horizontal="center"/>
    </xf>
    <xf numFmtId="0" fontId="2" fillId="0" borderId="30" xfId="27" applyBorder="1" applyAlignment="1">
      <alignment horizontal="center"/>
    </xf>
    <xf numFmtId="0" fontId="2" fillId="0" borderId="18" xfId="27" applyBorder="1" applyAlignment="1">
      <alignment horizontal="center"/>
    </xf>
    <xf numFmtId="0" fontId="2" fillId="0" borderId="8" xfId="27" applyBorder="1"/>
    <xf numFmtId="0" fontId="2" fillId="0" borderId="12" xfId="27" applyBorder="1"/>
    <xf numFmtId="0" fontId="2" fillId="0" borderId="16" xfId="27" applyBorder="1"/>
    <xf numFmtId="0" fontId="2" fillId="0" borderId="88" xfId="27" applyBorder="1" applyAlignment="1">
      <alignment horizontal="center"/>
    </xf>
    <xf numFmtId="0" fontId="2" fillId="0" borderId="51" xfId="27" applyBorder="1" applyAlignment="1">
      <alignment horizontal="center"/>
    </xf>
    <xf numFmtId="0" fontId="23" fillId="0" borderId="0" xfId="31" applyFont="1" applyAlignment="1">
      <alignment horizontal="center"/>
    </xf>
    <xf numFmtId="1" fontId="23" fillId="0" borderId="0" xfId="27" applyNumberFormat="1" applyFont="1" applyAlignment="1">
      <alignment horizontal="center"/>
    </xf>
    <xf numFmtId="0" fontId="23" fillId="0" borderId="0" xfId="31" applyFont="1"/>
    <xf numFmtId="164" fontId="23" fillId="0" borderId="0" xfId="31" applyNumberFormat="1" applyFont="1" applyAlignment="1">
      <alignment horizontal="center"/>
    </xf>
    <xf numFmtId="167" fontId="23" fillId="0" borderId="0" xfId="32" applyNumberFormat="1" applyFont="1"/>
    <xf numFmtId="0" fontId="63" fillId="0" borderId="0" xfId="0" applyFont="1" applyAlignment="1">
      <alignment vertical="center"/>
    </xf>
    <xf numFmtId="2" fontId="2" fillId="0" borderId="0" xfId="27" applyNumberFormat="1"/>
    <xf numFmtId="0" fontId="2" fillId="16" borderId="0" xfId="31" applyFill="1"/>
    <xf numFmtId="167" fontId="2" fillId="16" borderId="0" xfId="32" applyNumberFormat="1" applyFont="1" applyFill="1"/>
    <xf numFmtId="165" fontId="2" fillId="16" borderId="0" xfId="31" applyNumberFormat="1" applyFill="1" applyAlignment="1">
      <alignment horizontal="center"/>
    </xf>
    <xf numFmtId="1" fontId="2" fillId="16" borderId="0" xfId="27" applyNumberFormat="1" applyFont="1" applyFill="1" applyAlignment="1">
      <alignment horizontal="center"/>
    </xf>
    <xf numFmtId="0" fontId="2" fillId="20" borderId="0" xfId="31" applyFill="1" applyAlignment="1">
      <alignment horizontal="center"/>
    </xf>
    <xf numFmtId="0" fontId="2" fillId="20" borderId="0" xfId="31" applyFill="1"/>
    <xf numFmtId="0" fontId="2" fillId="14" borderId="0" xfId="31" applyFill="1" applyAlignment="1">
      <alignment horizontal="center"/>
    </xf>
    <xf numFmtId="0" fontId="2" fillId="14" borderId="0" xfId="31" applyFill="1"/>
    <xf numFmtId="2" fontId="2" fillId="14" borderId="0" xfId="31" applyNumberFormat="1" applyFill="1" applyAlignment="1">
      <alignment horizontal="center"/>
    </xf>
    <xf numFmtId="167" fontId="2" fillId="14" borderId="0" xfId="32" applyNumberFormat="1" applyFont="1" applyFill="1"/>
    <xf numFmtId="165" fontId="2" fillId="21" borderId="0" xfId="27" applyNumberFormat="1" applyFont="1" applyFill="1" applyAlignment="1">
      <alignment horizontal="center"/>
    </xf>
    <xf numFmtId="0" fontId="2" fillId="21" borderId="0" xfId="31" applyFill="1" applyAlignment="1">
      <alignment horizontal="center"/>
    </xf>
    <xf numFmtId="0" fontId="2" fillId="21" borderId="0" xfId="31" applyFill="1"/>
    <xf numFmtId="2" fontId="2" fillId="21" borderId="0" xfId="31" applyNumberFormat="1" applyFill="1" applyAlignment="1">
      <alignment horizontal="center"/>
    </xf>
    <xf numFmtId="167" fontId="2" fillId="21" borderId="0" xfId="32" applyNumberFormat="1" applyFont="1" applyFill="1"/>
    <xf numFmtId="165" fontId="3" fillId="0" borderId="0" xfId="27" applyNumberFormat="1" applyFont="1" applyAlignment="1">
      <alignment horizontal="center"/>
    </xf>
    <xf numFmtId="1" fontId="3" fillId="0" borderId="0" xfId="27" applyNumberFormat="1" applyFont="1" applyAlignment="1">
      <alignment horizontal="center"/>
    </xf>
    <xf numFmtId="0" fontId="5" fillId="0" borderId="0" xfId="31" applyFont="1"/>
    <xf numFmtId="164" fontId="3" fillId="0" borderId="0" xfId="31" applyNumberFormat="1" applyFont="1" applyAlignment="1">
      <alignment horizontal="center"/>
    </xf>
    <xf numFmtId="167" fontId="3" fillId="0" borderId="0" xfId="32" applyNumberFormat="1" applyFont="1"/>
    <xf numFmtId="0" fontId="5" fillId="0" borderId="0" xfId="31" applyFont="1" applyAlignment="1">
      <alignment horizontal="right"/>
    </xf>
    <xf numFmtId="164" fontId="3" fillId="0" borderId="0" xfId="31" applyNumberFormat="1" applyFont="1"/>
    <xf numFmtId="0" fontId="3" fillId="0" borderId="0" xfId="31" applyFont="1"/>
    <xf numFmtId="0" fontId="5" fillId="20" borderId="0" xfId="31" applyFont="1" applyFill="1" applyAlignment="1">
      <alignment horizontal="center"/>
    </xf>
    <xf numFmtId="0" fontId="5" fillId="20" borderId="0" xfId="31" applyFont="1" applyFill="1"/>
    <xf numFmtId="165" fontId="5" fillId="21" borderId="0" xfId="27" applyNumberFormat="1" applyFont="1" applyFill="1" applyAlignment="1">
      <alignment horizontal="center"/>
    </xf>
    <xf numFmtId="0" fontId="5" fillId="21" borderId="0" xfId="31" applyFont="1" applyFill="1" applyAlignment="1">
      <alignment horizontal="center"/>
    </xf>
    <xf numFmtId="0" fontId="5" fillId="21" borderId="0" xfId="31" applyFont="1" applyFill="1"/>
    <xf numFmtId="2" fontId="5" fillId="21" borderId="0" xfId="31" applyNumberFormat="1" applyFont="1" applyFill="1" applyAlignment="1">
      <alignment horizontal="center"/>
    </xf>
    <xf numFmtId="167" fontId="5" fillId="21" borderId="0" xfId="32" applyNumberFormat="1" applyFont="1" applyFill="1"/>
    <xf numFmtId="165" fontId="3" fillId="16" borderId="0" xfId="31" applyNumberFormat="1" applyFont="1" applyFill="1" applyAlignment="1">
      <alignment horizontal="center"/>
    </xf>
    <xf numFmtId="1" fontId="3" fillId="16" borderId="0" xfId="27" applyNumberFormat="1" applyFont="1" applyFill="1" applyAlignment="1">
      <alignment horizontal="center"/>
    </xf>
    <xf numFmtId="0" fontId="3" fillId="16" borderId="0" xfId="31" applyFont="1" applyFill="1"/>
    <xf numFmtId="167" fontId="4" fillId="16" borderId="0" xfId="32" applyNumberFormat="1" applyFont="1" applyFill="1"/>
    <xf numFmtId="0" fontId="5" fillId="14" borderId="0" xfId="31" applyFont="1" applyFill="1"/>
    <xf numFmtId="2" fontId="5" fillId="14" borderId="0" xfId="31" applyNumberFormat="1" applyFont="1" applyFill="1" applyAlignment="1">
      <alignment horizontal="center"/>
    </xf>
    <xf numFmtId="167" fontId="4" fillId="14" borderId="0" xfId="32" applyNumberFormat="1" applyFont="1" applyFill="1"/>
    <xf numFmtId="0" fontId="4" fillId="0" borderId="0" xfId="31" applyFont="1"/>
    <xf numFmtId="2" fontId="4" fillId="0" borderId="0" xfId="31" applyNumberFormat="1" applyFont="1" applyAlignment="1">
      <alignment horizontal="center"/>
    </xf>
    <xf numFmtId="167" fontId="4" fillId="0" borderId="0" xfId="32" applyNumberFormat="1" applyFont="1"/>
    <xf numFmtId="0" fontId="4" fillId="0" borderId="0" xfId="31" applyFont="1" applyAlignment="1">
      <alignment horizontal="right"/>
    </xf>
    <xf numFmtId="0" fontId="0" fillId="0" borderId="0" xfId="0" applyAlignment="1">
      <alignment textRotation="90"/>
    </xf>
    <xf numFmtId="0" fontId="0" fillId="0" borderId="0" xfId="0" applyAlignment="1">
      <alignment horizontal="center" textRotation="90"/>
    </xf>
    <xf numFmtId="170" fontId="0" fillId="0" borderId="0" xfId="0" applyNumberFormat="1" applyAlignment="1">
      <alignment horizontal="center"/>
    </xf>
    <xf numFmtId="0" fontId="4" fillId="0" borderId="0" xfId="0" applyFont="1" applyAlignment="1">
      <alignment horizontal="center" textRotation="90"/>
    </xf>
    <xf numFmtId="0" fontId="0" fillId="14" borderId="0" xfId="0" applyFill="1" applyAlignment="1">
      <alignment horizontal="center" textRotation="90"/>
    </xf>
    <xf numFmtId="0" fontId="73" fillId="0" borderId="0" xfId="0" applyFont="1" applyAlignment="1">
      <alignment horizontal="center" textRotation="90"/>
    </xf>
    <xf numFmtId="0" fontId="2" fillId="0" borderId="0" xfId="0" applyFont="1" applyAlignment="1">
      <alignment horizontal="center" textRotation="90"/>
    </xf>
    <xf numFmtId="0" fontId="92" fillId="0" borderId="0" xfId="0" applyFont="1" applyAlignment="1">
      <alignment horizontal="center" textRotation="90"/>
    </xf>
    <xf numFmtId="0" fontId="0" fillId="14" borderId="0" xfId="0" applyFill="1" applyAlignment="1">
      <alignment horizontal="center"/>
    </xf>
    <xf numFmtId="0" fontId="6" fillId="0" borderId="0" xfId="0" applyFont="1" applyAlignment="1">
      <alignment horizontal="center"/>
    </xf>
    <xf numFmtId="0" fontId="73" fillId="0" borderId="0" xfId="0" applyFont="1" applyAlignment="1">
      <alignment horizontal="center"/>
    </xf>
    <xf numFmtId="0" fontId="92" fillId="0" borderId="0" xfId="0" applyFont="1" applyAlignment="1">
      <alignment horizontal="center"/>
    </xf>
    <xf numFmtId="2" fontId="73" fillId="0" borderId="0" xfId="0" applyNumberFormat="1" applyFont="1" applyAlignment="1">
      <alignment horizontal="center"/>
    </xf>
    <xf numFmtId="0" fontId="20" fillId="0" borderId="0" xfId="27" applyFont="1" applyAlignment="1">
      <alignment horizontal="left"/>
    </xf>
    <xf numFmtId="0" fontId="2" fillId="0" borderId="49" xfId="27" applyBorder="1"/>
    <xf numFmtId="165" fontId="2" fillId="0" borderId="0" xfId="31" applyNumberFormat="1"/>
    <xf numFmtId="1" fontId="2" fillId="14" borderId="0" xfId="27" applyNumberFormat="1" applyFont="1" applyFill="1" applyAlignment="1">
      <alignment horizontal="center"/>
    </xf>
    <xf numFmtId="1" fontId="2" fillId="0" borderId="0" xfId="31" applyNumberFormat="1" applyAlignment="1">
      <alignment horizontal="center"/>
    </xf>
    <xf numFmtId="0" fontId="2" fillId="0" borderId="89" xfId="31" applyBorder="1" applyAlignment="1">
      <alignment horizontal="center"/>
    </xf>
    <xf numFmtId="0" fontId="2" fillId="0" borderId="90" xfId="31" applyBorder="1" applyAlignment="1">
      <alignment horizontal="center"/>
    </xf>
    <xf numFmtId="0" fontId="2" fillId="0" borderId="90" xfId="31" applyBorder="1"/>
    <xf numFmtId="164" fontId="2" fillId="0" borderId="90" xfId="31" quotePrefix="1" applyNumberFormat="1" applyBorder="1" applyAlignment="1">
      <alignment horizontal="center"/>
    </xf>
    <xf numFmtId="164" fontId="2" fillId="0" borderId="91" xfId="31" quotePrefix="1" applyNumberFormat="1" applyBorder="1" applyAlignment="1">
      <alignment horizontal="center"/>
    </xf>
    <xf numFmtId="0" fontId="2" fillId="0" borderId="92" xfId="31" applyBorder="1" applyAlignment="1">
      <alignment horizontal="center"/>
    </xf>
    <xf numFmtId="0" fontId="6" fillId="0" borderId="31" xfId="31" applyFont="1" applyBorder="1" applyAlignment="1">
      <alignment horizontal="right"/>
    </xf>
    <xf numFmtId="164" fontId="93" fillId="0" borderId="31" xfId="0" applyNumberFormat="1" applyFont="1" applyBorder="1" applyAlignment="1">
      <alignment horizontal="center"/>
    </xf>
    <xf numFmtId="0" fontId="2" fillId="0" borderId="31" xfId="31" applyBorder="1"/>
    <xf numFmtId="2" fontId="6" fillId="0" borderId="31" xfId="31" applyNumberFormat="1" applyFont="1" applyBorder="1" applyAlignment="1">
      <alignment horizontal="center"/>
    </xf>
    <xf numFmtId="2" fontId="6" fillId="0" borderId="93" xfId="31" applyNumberFormat="1" applyFont="1" applyBorder="1" applyAlignment="1">
      <alignment horizontal="center"/>
    </xf>
    <xf numFmtId="0" fontId="5" fillId="0" borderId="0" xfId="31" applyFont="1" applyAlignment="1">
      <alignment horizontal="center"/>
    </xf>
    <xf numFmtId="1" fontId="5" fillId="0" borderId="0" xfId="27" applyNumberFormat="1" applyFont="1" applyAlignment="1">
      <alignment horizontal="center"/>
    </xf>
    <xf numFmtId="2" fontId="5" fillId="0" borderId="0" xfId="31" applyNumberFormat="1" applyFont="1" applyAlignment="1">
      <alignment horizontal="center"/>
    </xf>
    <xf numFmtId="167" fontId="5" fillId="0" borderId="0" xfId="32" applyNumberFormat="1" applyFont="1"/>
    <xf numFmtId="0" fontId="2" fillId="0" borderId="91" xfId="31" applyBorder="1"/>
    <xf numFmtId="0" fontId="2" fillId="0" borderId="93" xfId="31" applyBorder="1"/>
    <xf numFmtId="1" fontId="3" fillId="14" borderId="0" xfId="27" applyNumberFormat="1" applyFont="1" applyFill="1" applyAlignment="1">
      <alignment horizontal="center"/>
    </xf>
    <xf numFmtId="1" fontId="3" fillId="14" borderId="0" xfId="31" applyNumberFormat="1" applyFont="1" applyFill="1" applyAlignment="1">
      <alignment horizontal="center"/>
    </xf>
    <xf numFmtId="1" fontId="4" fillId="0" borderId="0" xfId="27" applyNumberFormat="1" applyFont="1" applyAlignment="1">
      <alignment horizontal="center"/>
    </xf>
    <xf numFmtId="1" fontId="4" fillId="0" borderId="0" xfId="31" applyNumberFormat="1" applyFont="1" applyAlignment="1">
      <alignment horizontal="center"/>
    </xf>
    <xf numFmtId="2" fontId="4" fillId="0" borderId="31" xfId="31" applyNumberFormat="1" applyFont="1" applyBorder="1" applyAlignment="1">
      <alignment horizontal="center" vertical="center"/>
    </xf>
    <xf numFmtId="0" fontId="4" fillId="0" borderId="31" xfId="31" applyFont="1" applyBorder="1" applyAlignment="1">
      <alignment vertical="center"/>
    </xf>
    <xf numFmtId="0" fontId="4" fillId="0" borderId="0" xfId="31" quotePrefix="1" applyFont="1" applyAlignment="1">
      <alignment horizontal="center"/>
    </xf>
    <xf numFmtId="164" fontId="5" fillId="0" borderId="0" xfId="31" applyNumberFormat="1" applyFont="1" applyAlignment="1">
      <alignment horizontal="center"/>
    </xf>
    <xf numFmtId="0" fontId="10" fillId="0" borderId="0" xfId="31" applyFont="1" applyAlignment="1">
      <alignment horizontal="center"/>
    </xf>
    <xf numFmtId="165" fontId="2" fillId="0" borderId="11" xfId="31" applyNumberFormat="1" applyBorder="1" applyAlignment="1">
      <alignment horizontal="center"/>
    </xf>
    <xf numFmtId="0" fontId="2" fillId="0" borderId="11" xfId="31" applyBorder="1" applyAlignment="1">
      <alignment horizontal="center"/>
    </xf>
    <xf numFmtId="2" fontId="2" fillId="0" borderId="0" xfId="31" applyNumberFormat="1"/>
    <xf numFmtId="2" fontId="2" fillId="16" borderId="0" xfId="31" applyNumberFormat="1" applyFill="1" applyAlignment="1">
      <alignment horizontal="center"/>
    </xf>
    <xf numFmtId="1" fontId="4" fillId="0" borderId="0" xfId="27" applyNumberFormat="1" applyFont="1" applyAlignment="1">
      <alignment horizontal="center" vertical="center"/>
    </xf>
    <xf numFmtId="0" fontId="4" fillId="0" borderId="0" xfId="31" applyFont="1" applyAlignment="1">
      <alignment horizontal="right" vertical="center"/>
    </xf>
    <xf numFmtId="0" fontId="4" fillId="0" borderId="0" xfId="31" applyFont="1" applyAlignment="1">
      <alignment horizontal="center" vertical="center"/>
    </xf>
    <xf numFmtId="1" fontId="4" fillId="0" borderId="0" xfId="31" applyNumberFormat="1" applyFont="1" applyAlignment="1">
      <alignment horizontal="center" vertical="center"/>
    </xf>
    <xf numFmtId="0" fontId="17" fillId="6" borderId="78" xfId="0" applyFont="1" applyFill="1" applyBorder="1" applyAlignment="1">
      <alignment horizontal="left" vertical="center"/>
    </xf>
    <xf numFmtId="0" fontId="0" fillId="0" borderId="79" xfId="0" applyBorder="1" applyAlignment="1"/>
    <xf numFmtId="0" fontId="0" fillId="0" borderId="80" xfId="0" applyBorder="1" applyAlignment="1"/>
    <xf numFmtId="0" fontId="39" fillId="5" borderId="78" xfId="13" applyFont="1" applyFill="1" applyBorder="1" applyAlignment="1"/>
    <xf numFmtId="0" fontId="32" fillId="7" borderId="78" xfId="13" applyFont="1" applyFill="1" applyBorder="1" applyAlignment="1"/>
    <xf numFmtId="0" fontId="2" fillId="7" borderId="79" xfId="0" applyFont="1" applyFill="1" applyBorder="1" applyAlignment="1"/>
    <xf numFmtId="0" fontId="2" fillId="7" borderId="80" xfId="0" applyFont="1" applyFill="1" applyBorder="1" applyAlignment="1"/>
    <xf numFmtId="3" fontId="78" fillId="9" borderId="24" xfId="28" applyNumberFormat="1" applyFont="1" applyFill="1" applyBorder="1" applyAlignment="1">
      <alignment horizontal="center" vertical="center" textRotation="90"/>
    </xf>
    <xf numFmtId="3" fontId="78" fillId="9" borderId="25" xfId="28" applyNumberFormat="1" applyFont="1" applyFill="1" applyBorder="1" applyAlignment="1">
      <alignment horizontal="center" vertical="center" textRotation="90"/>
    </xf>
    <xf numFmtId="3" fontId="78" fillId="9" borderId="26" xfId="28" applyNumberFormat="1" applyFont="1" applyFill="1" applyBorder="1" applyAlignment="1">
      <alignment horizontal="center" vertical="center" textRotation="90"/>
    </xf>
    <xf numFmtId="3" fontId="76" fillId="8" borderId="0" xfId="30" applyNumberFormat="1" applyFont="1" applyFill="1" applyBorder="1" applyAlignment="1">
      <alignment horizontal="center" vertical="center" wrapText="1"/>
    </xf>
    <xf numFmtId="3" fontId="76" fillId="8" borderId="4" xfId="30" applyNumberFormat="1" applyFont="1" applyFill="1" applyBorder="1" applyAlignment="1">
      <alignment horizontal="center" vertical="center" wrapText="1"/>
    </xf>
    <xf numFmtId="3" fontId="78" fillId="9" borderId="11" xfId="28" applyNumberFormat="1" applyFont="1" applyFill="1" applyBorder="1" applyAlignment="1">
      <alignment horizontal="center" vertical="center"/>
    </xf>
    <xf numFmtId="1" fontId="78" fillId="9" borderId="22" xfId="28" applyNumberFormat="1" applyFont="1" applyFill="1" applyBorder="1" applyAlignment="1">
      <alignment horizontal="center" vertical="center"/>
    </xf>
    <xf numFmtId="1" fontId="78" fillId="9" borderId="1" xfId="28" applyNumberFormat="1" applyFont="1" applyFill="1" applyBorder="1" applyAlignment="1">
      <alignment horizontal="center" vertical="center"/>
    </xf>
    <xf numFmtId="1" fontId="78" fillId="9" borderId="23" xfId="28" applyNumberFormat="1" applyFont="1" applyFill="1" applyBorder="1" applyAlignment="1">
      <alignment horizontal="center" vertical="center"/>
    </xf>
    <xf numFmtId="0" fontId="74" fillId="19" borderId="0" xfId="0" applyFont="1" applyFill="1" applyAlignment="1">
      <alignment horizontal="center" vertical="center"/>
    </xf>
    <xf numFmtId="0" fontId="74" fillId="18" borderId="0" xfId="0" applyFont="1" applyFill="1" applyAlignment="1">
      <alignment horizontal="center" vertical="center"/>
    </xf>
    <xf numFmtId="0" fontId="74" fillId="17" borderId="0" xfId="0" applyFont="1" applyFill="1" applyAlignment="1">
      <alignment horizontal="center" vertical="center"/>
    </xf>
    <xf numFmtId="0" fontId="74" fillId="0" borderId="0" xfId="0" applyFont="1" applyFill="1" applyAlignment="1">
      <alignment horizontal="center" vertical="center" textRotation="90" wrapText="1"/>
    </xf>
    <xf numFmtId="3" fontId="78" fillId="9" borderId="22" xfId="28" applyNumberFormat="1" applyFont="1" applyFill="1" applyBorder="1" applyAlignment="1">
      <alignment horizontal="center" vertical="center"/>
    </xf>
    <xf numFmtId="3" fontId="78" fillId="9" borderId="1" xfId="28" applyNumberFormat="1" applyFont="1" applyFill="1" applyBorder="1" applyAlignment="1">
      <alignment horizontal="center" vertical="center"/>
    </xf>
    <xf numFmtId="3" fontId="78" fillId="9" borderId="23" xfId="28" applyNumberFormat="1" applyFont="1" applyFill="1" applyBorder="1" applyAlignment="1">
      <alignment horizontal="center" vertical="center"/>
    </xf>
    <xf numFmtId="0" fontId="74" fillId="0" borderId="0" xfId="0" applyFont="1" applyFill="1" applyAlignment="1">
      <alignment horizontal="center" vertical="center" textRotation="90"/>
    </xf>
    <xf numFmtId="0" fontId="74" fillId="15" borderId="0" xfId="0" applyFont="1" applyFill="1" applyAlignment="1">
      <alignment horizontal="center" vertical="center"/>
    </xf>
    <xf numFmtId="0" fontId="74" fillId="16" borderId="0" xfId="0" applyFont="1" applyFill="1" applyAlignment="1">
      <alignment horizontal="center" vertical="center"/>
    </xf>
    <xf numFmtId="3" fontId="78" fillId="0" borderId="22" xfId="28" applyNumberFormat="1" applyFont="1" applyBorder="1" applyAlignment="1">
      <alignment horizontal="center" vertical="center"/>
    </xf>
    <xf numFmtId="3" fontId="78" fillId="0" borderId="23" xfId="28" applyNumberFormat="1" applyFont="1" applyBorder="1" applyAlignment="1">
      <alignment horizontal="center" vertical="center"/>
    </xf>
    <xf numFmtId="1" fontId="78" fillId="9" borderId="24" xfId="28" applyNumberFormat="1" applyFont="1" applyFill="1" applyBorder="1" applyAlignment="1">
      <alignment horizontal="center" vertical="center" textRotation="90"/>
    </xf>
    <xf numFmtId="1" fontId="78" fillId="9" borderId="25" xfId="28" applyNumberFormat="1" applyFont="1" applyFill="1" applyBorder="1" applyAlignment="1">
      <alignment horizontal="center" vertical="center" textRotation="90"/>
    </xf>
    <xf numFmtId="1" fontId="78" fillId="9" borderId="26" xfId="28" applyNumberFormat="1" applyFont="1" applyFill="1" applyBorder="1" applyAlignment="1">
      <alignment horizontal="center" vertical="center" textRotation="90"/>
    </xf>
    <xf numFmtId="0" fontId="74" fillId="0" borderId="0" xfId="0" applyFont="1" applyAlignment="1">
      <alignment horizontal="center" vertical="center"/>
    </xf>
    <xf numFmtId="3" fontId="78" fillId="13" borderId="81" xfId="28" applyNumberFormat="1" applyFont="1" applyFill="1" applyBorder="1" applyAlignment="1">
      <alignment horizontal="center" vertical="center"/>
    </xf>
    <xf numFmtId="3" fontId="78" fillId="13" borderId="82" xfId="28" applyNumberFormat="1" applyFont="1" applyFill="1" applyBorder="1" applyAlignment="1">
      <alignment horizontal="center" vertical="center"/>
    </xf>
  </cellXfs>
  <cellStyles count="33">
    <cellStyle name="]_x000d__x000a_Zoomed=1_x000d__x000a_Row=0_x000d__x000a_Column=0_x000d__x000a_Height=0_x000d__x000a_Width=0_x000d__x000a_FontName=FoxFont_x000d__x000a_FontStyle=0_x000d__x000a_FontSize=9_x000d__x000a_PrtFontName=FoxPrin" xfId="1"/>
    <cellStyle name="Comma" xfId="2" builtinId="3"/>
    <cellStyle name="Estimated" xfId="3"/>
    <cellStyle name="external input" xfId="4"/>
    <cellStyle name="Header" xfId="5"/>
    <cellStyle name="HeaderGrant" xfId="6"/>
    <cellStyle name="HeaderLEA" xfId="7"/>
    <cellStyle name="Imported" xfId="8"/>
    <cellStyle name="input" xfId="9"/>
    <cellStyle name="LEAName" xfId="10"/>
    <cellStyle name="LEANumber" xfId="11"/>
    <cellStyle name="log projection" xfId="12"/>
    <cellStyle name="Normal" xfId="0" builtinId="0"/>
    <cellStyle name="Normal 2" xfId="24"/>
    <cellStyle name="Normal 2 2" xfId="28"/>
    <cellStyle name="Normal 3" xfId="25"/>
    <cellStyle name="Normal 4" xfId="27"/>
    <cellStyle name="Normal_subject VA ideas v3 for 14th Mar" xfId="13"/>
    <cellStyle name="Normal_subject VA ideas v3 for 14th Mar 2" xfId="31"/>
    <cellStyle name="Normal_Transition matrices" xfId="30"/>
    <cellStyle name="Normal_Transition matrices for Key Stage 2 to 4 2011_amended 11may12" xfId="14"/>
    <cellStyle name="Number" xfId="15"/>
    <cellStyle name="Percent" xfId="16" builtinId="5"/>
    <cellStyle name="Percent 2" xfId="26"/>
    <cellStyle name="Percent 2 2" xfId="32"/>
    <cellStyle name="Percent 3" xfId="29"/>
    <cellStyle name="provisional PN158/97" xfId="17"/>
    <cellStyle name="sub" xfId="18"/>
    <cellStyle name="table imported" xfId="19"/>
    <cellStyle name="table sum" xfId="20"/>
    <cellStyle name="table values" xfId="21"/>
    <cellStyle name="u5shares" xfId="22"/>
    <cellStyle name="Variable assumptions" xfId="23"/>
  </cellStyles>
  <dxfs count="8">
    <dxf>
      <fill>
        <patternFill>
          <bgColor indexed="47"/>
        </patternFill>
      </fill>
    </dxf>
    <dxf>
      <font>
        <condense val="0"/>
        <extend val="0"/>
        <color auto="1"/>
      </font>
      <fill>
        <patternFill>
          <bgColor indexed="41"/>
        </patternFill>
      </fill>
    </dxf>
    <dxf>
      <fill>
        <patternFill>
          <bgColor indexed="42"/>
        </patternFill>
      </fill>
    </dxf>
    <dxf>
      <font>
        <condense val="0"/>
        <extend val="0"/>
        <color auto="1"/>
      </font>
      <fill>
        <patternFill>
          <bgColor rgb="FFB8D4FE"/>
        </patternFill>
      </fill>
    </dxf>
    <dxf>
      <fill>
        <patternFill>
          <bgColor rgb="FFBEF797"/>
        </patternFill>
      </fill>
    </dxf>
    <dxf>
      <fill>
        <patternFill>
          <bgColor indexed="47"/>
        </patternFill>
      </fill>
    </dxf>
    <dxf>
      <font>
        <condense val="0"/>
        <extend val="0"/>
        <color auto="1"/>
      </font>
      <fill>
        <patternFill>
          <bgColor rgb="FFB8D4FE"/>
        </patternFill>
      </fill>
    </dxf>
    <dxf>
      <fill>
        <patternFill>
          <bgColor rgb="FFBEF797"/>
        </patternFill>
      </fill>
    </dxf>
  </dxfs>
  <tableStyles count="0" defaultTableStyle="TableStyleMedium2" defaultPivotStyle="PivotStyleLight16"/>
  <colors>
    <mruColors>
      <color rgb="FFFFCCCC"/>
      <color rgb="FFB8D4FE"/>
      <color rgb="FFA4C8FE"/>
      <color rgb="FFBEF797"/>
      <color rgb="FF90BDFE"/>
      <color rgb="FF82B4FE"/>
      <color rgb="FF828EFE"/>
      <color rgb="FF99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000000"/>
                </a:solidFill>
                <a:latin typeface="Arial"/>
                <a:ea typeface="Arial"/>
                <a:cs typeface="Arial"/>
              </a:defRPr>
            </a:pPr>
            <a:r>
              <a:rPr lang="en-GB"/>
              <a:t>KS2 Level 5b</a:t>
            </a:r>
          </a:p>
        </c:rich>
      </c:tx>
      <c:layout>
        <c:manualLayout>
          <c:xMode val="edge"/>
          <c:yMode val="edge"/>
          <c:x val="0.25867507886435331"/>
          <c:y val="2.5316494815094095E-2"/>
        </c:manualLayout>
      </c:layout>
      <c:overlay val="0"/>
      <c:spPr>
        <a:noFill/>
        <a:ln w="25400">
          <a:noFill/>
        </a:ln>
      </c:spPr>
    </c:title>
    <c:autoTitleDeleted val="0"/>
    <c:plotArea>
      <c:layout>
        <c:manualLayout>
          <c:layoutTarget val="inner"/>
          <c:xMode val="edge"/>
          <c:yMode val="edge"/>
          <c:x val="0.11987381703470032"/>
          <c:y val="0.25000038629905419"/>
          <c:w val="0.72555205047318616"/>
          <c:h val="0.55696288593207011"/>
        </c:manualLayout>
      </c:layout>
      <c:lineChart>
        <c:grouping val="standard"/>
        <c:varyColors val="0"/>
        <c:ser>
          <c:idx val="0"/>
          <c:order val="0"/>
          <c:tx>
            <c:v>national</c:v>
          </c:tx>
          <c:spPr>
            <a:ln w="12700">
              <a:solidFill>
                <a:srgbClr val="000080"/>
              </a:solidFill>
              <a:prstDash val="solid"/>
            </a:ln>
          </c:spPr>
          <c:marker>
            <c:symbol val="diamond"/>
            <c:size val="5"/>
            <c:spPr>
              <a:solidFill>
                <a:srgbClr val="000080"/>
              </a:solidFill>
              <a:ln>
                <a:solidFill>
                  <a:srgbClr val="000080"/>
                </a:solidFill>
                <a:prstDash val="solid"/>
              </a:ln>
            </c:spPr>
          </c:marker>
          <c:cat>
            <c:strRef>
              <c:f>VA!$AZ$46:$AZ$55</c:f>
              <c:strCache>
                <c:ptCount val="10"/>
                <c:pt idx="0">
                  <c:v>9</c:v>
                </c:pt>
                <c:pt idx="1">
                  <c:v>8</c:v>
                </c:pt>
                <c:pt idx="2">
                  <c:v>7</c:v>
                </c:pt>
                <c:pt idx="3">
                  <c:v>6</c:v>
                </c:pt>
                <c:pt idx="4">
                  <c:v>5</c:v>
                </c:pt>
                <c:pt idx="5">
                  <c:v>4</c:v>
                </c:pt>
                <c:pt idx="6">
                  <c:v>3</c:v>
                </c:pt>
                <c:pt idx="7">
                  <c:v>2</c:v>
                </c:pt>
                <c:pt idx="8">
                  <c:v>1</c:v>
                </c:pt>
                <c:pt idx="9">
                  <c:v>U</c:v>
                </c:pt>
              </c:strCache>
            </c:strRef>
          </c:cat>
          <c:val>
            <c:numRef>
              <c:f>VA!$BK$46:$BK$55</c:f>
              <c:numCache>
                <c:formatCode>#,##0</c:formatCode>
                <c:ptCount val="10"/>
                <c:pt idx="0">
                  <c:v>1.0920034023493439</c:v>
                </c:pt>
                <c:pt idx="1">
                  <c:v>3.3106043476856488</c:v>
                </c:pt>
                <c:pt idx="2">
                  <c:v>6.6759369919355702</c:v>
                </c:pt>
                <c:pt idx="3">
                  <c:v>11.336078900050603</c:v>
                </c:pt>
                <c:pt idx="4">
                  <c:v>14.70726875329737</c:v>
                </c:pt>
                <c:pt idx="5">
                  <c:v>16.210191974331643</c:v>
                </c:pt>
                <c:pt idx="6">
                  <c:v>16.858145719607652</c:v>
                </c:pt>
                <c:pt idx="7">
                  <c:v>16.947834232371846</c:v>
                </c:pt>
                <c:pt idx="8">
                  <c:v>16.980781032979102</c:v>
                </c:pt>
                <c:pt idx="9">
                  <c:v>17</c:v>
                </c:pt>
              </c:numCache>
            </c:numRef>
          </c:val>
          <c:smooth val="0"/>
        </c:ser>
        <c:ser>
          <c:idx val="1"/>
          <c:order val="1"/>
          <c:tx>
            <c:v>school</c:v>
          </c:tx>
          <c:spPr>
            <a:ln w="12700">
              <a:solidFill>
                <a:srgbClr val="FF00FF"/>
              </a:solidFill>
              <a:prstDash val="solid"/>
            </a:ln>
          </c:spPr>
          <c:marker>
            <c:symbol val="square"/>
            <c:size val="5"/>
            <c:spPr>
              <a:solidFill>
                <a:srgbClr val="FF00FF"/>
              </a:solidFill>
              <a:ln>
                <a:solidFill>
                  <a:srgbClr val="FF00FF"/>
                </a:solidFill>
                <a:prstDash val="solid"/>
              </a:ln>
            </c:spPr>
          </c:marker>
          <c:cat>
            <c:strRef>
              <c:f>VA!$AZ$46:$AZ$55</c:f>
              <c:strCache>
                <c:ptCount val="10"/>
                <c:pt idx="0">
                  <c:v>9</c:v>
                </c:pt>
                <c:pt idx="1">
                  <c:v>8</c:v>
                </c:pt>
                <c:pt idx="2">
                  <c:v>7</c:v>
                </c:pt>
                <c:pt idx="3">
                  <c:v>6</c:v>
                </c:pt>
                <c:pt idx="4">
                  <c:v>5</c:v>
                </c:pt>
                <c:pt idx="5">
                  <c:v>4</c:v>
                </c:pt>
                <c:pt idx="6">
                  <c:v>3</c:v>
                </c:pt>
                <c:pt idx="7">
                  <c:v>2</c:v>
                </c:pt>
                <c:pt idx="8">
                  <c:v>1</c:v>
                </c:pt>
                <c:pt idx="9">
                  <c:v>U</c:v>
                </c:pt>
              </c:strCache>
            </c:strRef>
          </c:cat>
          <c:val>
            <c:numRef>
              <c:f>VA!$AR$46:$AR$55</c:f>
              <c:numCache>
                <c:formatCode>#,##0</c:formatCode>
                <c:ptCount val="10"/>
                <c:pt idx="0">
                  <c:v>2</c:v>
                </c:pt>
                <c:pt idx="1">
                  <c:v>5</c:v>
                </c:pt>
                <c:pt idx="2">
                  <c:v>9</c:v>
                </c:pt>
                <c:pt idx="3">
                  <c:v>14</c:v>
                </c:pt>
                <c:pt idx="4">
                  <c:v>15</c:v>
                </c:pt>
                <c:pt idx="5">
                  <c:v>17</c:v>
                </c:pt>
                <c:pt idx="6">
                  <c:v>17</c:v>
                </c:pt>
                <c:pt idx="7">
                  <c:v>17</c:v>
                </c:pt>
                <c:pt idx="8">
                  <c:v>17</c:v>
                </c:pt>
                <c:pt idx="9">
                  <c:v>17</c:v>
                </c:pt>
              </c:numCache>
            </c:numRef>
          </c:val>
          <c:smooth val="0"/>
        </c:ser>
        <c:dLbls>
          <c:showLegendKey val="0"/>
          <c:showVal val="0"/>
          <c:showCatName val="0"/>
          <c:showSerName val="0"/>
          <c:showPercent val="0"/>
          <c:showBubbleSize val="0"/>
        </c:dLbls>
        <c:marker val="1"/>
        <c:smooth val="0"/>
        <c:axId val="98692096"/>
        <c:axId val="98772096"/>
      </c:lineChart>
      <c:catAx>
        <c:axId val="9869209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98772096"/>
        <c:crosses val="autoZero"/>
        <c:auto val="1"/>
        <c:lblAlgn val="ctr"/>
        <c:lblOffset val="100"/>
        <c:tickLblSkip val="1"/>
        <c:tickMarkSkip val="1"/>
        <c:noMultiLvlLbl val="0"/>
      </c:catAx>
      <c:valAx>
        <c:axId val="98772096"/>
        <c:scaling>
          <c:orientation val="minMax"/>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98692096"/>
        <c:crosses val="autoZero"/>
        <c:crossBetween val="midCat"/>
      </c:valAx>
      <c:spPr>
        <a:noFill/>
        <a:ln w="12700">
          <a:solidFill>
            <a:srgbClr val="808080"/>
          </a:solidFill>
          <a:prstDash val="solid"/>
        </a:ln>
      </c:spPr>
    </c:plotArea>
    <c:legend>
      <c:legendPos val="r"/>
      <c:layout>
        <c:manualLayout>
          <c:xMode val="edge"/>
          <c:yMode val="edge"/>
          <c:x val="0.45741324921135645"/>
          <c:y val="1.5822809259433808E-2"/>
          <c:w val="0.26182965299684541"/>
          <c:h val="0.1075951029641499"/>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25" b="1" i="0" u="none" strike="noStrike" baseline="0">
                <a:solidFill>
                  <a:srgbClr val="000000"/>
                </a:solidFill>
                <a:latin typeface="Arial"/>
                <a:ea typeface="Arial"/>
                <a:cs typeface="Arial"/>
              </a:defRPr>
            </a:pPr>
            <a:r>
              <a:rPr lang="en-GB"/>
              <a:t>Overall</a:t>
            </a:r>
          </a:p>
        </c:rich>
      </c:tx>
      <c:layout>
        <c:manualLayout>
          <c:xMode val="edge"/>
          <c:yMode val="edge"/>
          <c:x val="0.29166729129679642"/>
          <c:y val="1.8333363172791623E-2"/>
        </c:manualLayout>
      </c:layout>
      <c:overlay val="0"/>
      <c:spPr>
        <a:noFill/>
        <a:ln w="25400">
          <a:noFill/>
        </a:ln>
      </c:spPr>
    </c:title>
    <c:autoTitleDeleted val="0"/>
    <c:plotArea>
      <c:layout>
        <c:manualLayout>
          <c:layoutTarget val="inner"/>
          <c:xMode val="edge"/>
          <c:yMode val="edge"/>
          <c:x val="0.15789507498773941"/>
          <c:y val="0.10500017089871566"/>
          <c:w val="0.73903667042872467"/>
          <c:h val="0.78000126953331628"/>
        </c:manualLayout>
      </c:layout>
      <c:lineChart>
        <c:grouping val="standard"/>
        <c:varyColors val="0"/>
        <c:ser>
          <c:idx val="0"/>
          <c:order val="0"/>
          <c:tx>
            <c:v>national</c:v>
          </c:tx>
          <c:spPr>
            <a:ln w="12700">
              <a:solidFill>
                <a:srgbClr val="000080"/>
              </a:solidFill>
              <a:prstDash val="solid"/>
            </a:ln>
          </c:spPr>
          <c:marker>
            <c:symbol val="diamond"/>
            <c:size val="5"/>
            <c:spPr>
              <a:solidFill>
                <a:srgbClr val="000080"/>
              </a:solidFill>
              <a:ln>
                <a:solidFill>
                  <a:srgbClr val="000080"/>
                </a:solidFill>
                <a:prstDash val="solid"/>
              </a:ln>
            </c:spPr>
          </c:marker>
          <c:cat>
            <c:strRef>
              <c:f>VA!$AZ$46:$AZ$55</c:f>
              <c:strCache>
                <c:ptCount val="10"/>
                <c:pt idx="0">
                  <c:v>9</c:v>
                </c:pt>
                <c:pt idx="1">
                  <c:v>8</c:v>
                </c:pt>
                <c:pt idx="2">
                  <c:v>7</c:v>
                </c:pt>
                <c:pt idx="3">
                  <c:v>6</c:v>
                </c:pt>
                <c:pt idx="4">
                  <c:v>5</c:v>
                </c:pt>
                <c:pt idx="5">
                  <c:v>4</c:v>
                </c:pt>
                <c:pt idx="6">
                  <c:v>3</c:v>
                </c:pt>
                <c:pt idx="7">
                  <c:v>2</c:v>
                </c:pt>
                <c:pt idx="8">
                  <c:v>1</c:v>
                </c:pt>
                <c:pt idx="9">
                  <c:v>U</c:v>
                </c:pt>
              </c:strCache>
            </c:strRef>
          </c:cat>
          <c:val>
            <c:numRef>
              <c:f>VA!$BN$46:$BN$55</c:f>
              <c:numCache>
                <c:formatCode>#,##0</c:formatCode>
                <c:ptCount val="10"/>
                <c:pt idx="0">
                  <c:v>2.8477114800371006</c:v>
                </c:pt>
                <c:pt idx="1">
                  <c:v>9.5404239132949709</c:v>
                </c:pt>
                <c:pt idx="2">
                  <c:v>22.636041142103998</c:v>
                </c:pt>
                <c:pt idx="3">
                  <c:v>50.746682426810793</c:v>
                </c:pt>
                <c:pt idx="4">
                  <c:v>90.511807778943108</c:v>
                </c:pt>
                <c:pt idx="5">
                  <c:v>129.46277279961666</c:v>
                </c:pt>
                <c:pt idx="6">
                  <c:v>176.29097714666563</c:v>
                </c:pt>
                <c:pt idx="7">
                  <c:v>192.42939692515577</c:v>
                </c:pt>
                <c:pt idx="8">
                  <c:v>197.99714945732663</c:v>
                </c:pt>
                <c:pt idx="9">
                  <c:v>200.00000000000003</c:v>
                </c:pt>
              </c:numCache>
            </c:numRef>
          </c:val>
          <c:smooth val="0"/>
        </c:ser>
        <c:ser>
          <c:idx val="1"/>
          <c:order val="1"/>
          <c:tx>
            <c:v>school</c:v>
          </c:tx>
          <c:spPr>
            <a:ln w="12700">
              <a:solidFill>
                <a:srgbClr val="FF00FF"/>
              </a:solidFill>
              <a:prstDash val="solid"/>
            </a:ln>
          </c:spPr>
          <c:marker>
            <c:symbol val="square"/>
            <c:size val="5"/>
            <c:spPr>
              <a:solidFill>
                <a:srgbClr val="FF00FF"/>
              </a:solidFill>
              <a:ln>
                <a:solidFill>
                  <a:srgbClr val="FF00FF"/>
                </a:solidFill>
                <a:prstDash val="solid"/>
              </a:ln>
            </c:spPr>
          </c:marker>
          <c:cat>
            <c:strRef>
              <c:f>VA!$AZ$46:$AZ$55</c:f>
              <c:strCache>
                <c:ptCount val="10"/>
                <c:pt idx="0">
                  <c:v>9</c:v>
                </c:pt>
                <c:pt idx="1">
                  <c:v>8</c:v>
                </c:pt>
                <c:pt idx="2">
                  <c:v>7</c:v>
                </c:pt>
                <c:pt idx="3">
                  <c:v>6</c:v>
                </c:pt>
                <c:pt idx="4">
                  <c:v>5</c:v>
                </c:pt>
                <c:pt idx="5">
                  <c:v>4</c:v>
                </c:pt>
                <c:pt idx="6">
                  <c:v>3</c:v>
                </c:pt>
                <c:pt idx="7">
                  <c:v>2</c:v>
                </c:pt>
                <c:pt idx="8">
                  <c:v>1</c:v>
                </c:pt>
                <c:pt idx="9">
                  <c:v>U</c:v>
                </c:pt>
              </c:strCache>
            </c:strRef>
          </c:cat>
          <c:val>
            <c:numRef>
              <c:f>VA!$AU$46:$AU$55</c:f>
              <c:numCache>
                <c:formatCode>#,##0</c:formatCode>
                <c:ptCount val="10"/>
                <c:pt idx="0">
                  <c:v>6</c:v>
                </c:pt>
                <c:pt idx="1">
                  <c:v>16</c:v>
                </c:pt>
                <c:pt idx="2">
                  <c:v>28</c:v>
                </c:pt>
                <c:pt idx="3">
                  <c:v>59</c:v>
                </c:pt>
                <c:pt idx="4">
                  <c:v>95</c:v>
                </c:pt>
                <c:pt idx="5">
                  <c:v>141</c:v>
                </c:pt>
                <c:pt idx="6">
                  <c:v>183</c:v>
                </c:pt>
                <c:pt idx="7">
                  <c:v>195</c:v>
                </c:pt>
                <c:pt idx="8">
                  <c:v>198</c:v>
                </c:pt>
                <c:pt idx="9">
                  <c:v>200</c:v>
                </c:pt>
              </c:numCache>
            </c:numRef>
          </c:val>
          <c:smooth val="0"/>
        </c:ser>
        <c:dLbls>
          <c:showLegendKey val="0"/>
          <c:showVal val="0"/>
          <c:showCatName val="0"/>
          <c:showSerName val="0"/>
          <c:showPercent val="0"/>
          <c:showBubbleSize val="0"/>
        </c:dLbls>
        <c:marker val="1"/>
        <c:smooth val="0"/>
        <c:axId val="107689088"/>
        <c:axId val="107691008"/>
      </c:lineChart>
      <c:catAx>
        <c:axId val="10768908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850" b="0" i="0" u="none" strike="noStrike" baseline="0">
                <a:solidFill>
                  <a:srgbClr val="000000"/>
                </a:solidFill>
                <a:latin typeface="Arial"/>
                <a:ea typeface="Arial"/>
                <a:cs typeface="Arial"/>
              </a:defRPr>
            </a:pPr>
            <a:endParaRPr lang="en-US"/>
          </a:p>
        </c:txPr>
        <c:crossAx val="107691008"/>
        <c:crosses val="autoZero"/>
        <c:auto val="1"/>
        <c:lblAlgn val="ctr"/>
        <c:lblOffset val="100"/>
        <c:tickLblSkip val="1"/>
        <c:tickMarkSkip val="1"/>
        <c:noMultiLvlLbl val="0"/>
      </c:catAx>
      <c:valAx>
        <c:axId val="107691008"/>
        <c:scaling>
          <c:orientation val="minMax"/>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850" b="0" i="0" u="none" strike="noStrike" baseline="0">
                <a:solidFill>
                  <a:srgbClr val="000000"/>
                </a:solidFill>
                <a:latin typeface="Arial"/>
                <a:ea typeface="Arial"/>
                <a:cs typeface="Arial"/>
              </a:defRPr>
            </a:pPr>
            <a:endParaRPr lang="en-US"/>
          </a:p>
        </c:txPr>
        <c:crossAx val="107689088"/>
        <c:crosses val="autoZero"/>
        <c:crossBetween val="midCat"/>
      </c:valAx>
      <c:spPr>
        <a:noFill/>
        <a:ln w="12700">
          <a:solidFill>
            <a:srgbClr val="808080"/>
          </a:solidFill>
          <a:prstDash val="solid"/>
        </a:ln>
      </c:spPr>
    </c:plotArea>
    <c:legend>
      <c:legendPos val="r"/>
      <c:layout>
        <c:manualLayout>
          <c:xMode val="edge"/>
          <c:yMode val="edge"/>
          <c:x val="0.73245770897090223"/>
          <c:y val="2.5000040690170394E-2"/>
          <c:w val="0.1820179336664218"/>
          <c:h val="5.6666758897719563E-2"/>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Overall cumulative by KS2 sub-level</a:t>
            </a:r>
          </a:p>
        </c:rich>
      </c:tx>
      <c:layout>
        <c:manualLayout>
          <c:xMode val="edge"/>
          <c:yMode val="edge"/>
          <c:x val="0.24603198439048587"/>
          <c:y val="1.9927571486447519E-2"/>
        </c:manualLayout>
      </c:layout>
      <c:overlay val="0"/>
      <c:spPr>
        <a:noFill/>
        <a:ln w="25400">
          <a:noFill/>
        </a:ln>
      </c:spPr>
    </c:title>
    <c:autoTitleDeleted val="0"/>
    <c:plotArea>
      <c:layout>
        <c:manualLayout>
          <c:layoutTarget val="inner"/>
          <c:xMode val="edge"/>
          <c:yMode val="edge"/>
          <c:x val="4.5634964846622376E-2"/>
          <c:y val="6.5217506682919146E-2"/>
          <c:w val="0.94345329498125829"/>
          <c:h val="0.74094333981427585"/>
        </c:manualLayout>
      </c:layout>
      <c:lineChart>
        <c:grouping val="standard"/>
        <c:varyColors val="0"/>
        <c:ser>
          <c:idx val="0"/>
          <c:order val="0"/>
          <c:tx>
            <c:v>national</c:v>
          </c:tx>
          <c:spPr>
            <a:ln w="12700">
              <a:solidFill>
                <a:srgbClr val="000080"/>
              </a:solidFill>
              <a:prstDash val="solid"/>
            </a:ln>
          </c:spPr>
          <c:marker>
            <c:symbol val="diamond"/>
            <c:size val="3"/>
            <c:spPr>
              <a:solidFill>
                <a:srgbClr val="000080"/>
              </a:solidFill>
              <a:ln>
                <a:solidFill>
                  <a:srgbClr val="000080"/>
                </a:solidFill>
                <a:prstDash val="solid"/>
              </a:ln>
            </c:spPr>
          </c:marker>
          <c:cat>
            <c:strRef>
              <c:f>(VA!$AZ$45:$AZ$55,VA!$AG$45:$AG$55,VA!$AZ$45:$AZ$55,VA!$AG$45:$AG$55,VA!$AZ$45:$AZ$55,VA!$AG$45:$AG$55,VA!$AZ$45:$AZ$55,VA!$AG$45:$AG$55,VA!$AZ$45:$AZ$55,VA!$AG$45:$AG$55)</c:f>
              <c:strCache>
                <c:ptCount val="110"/>
                <c:pt idx="1">
                  <c:v>9</c:v>
                </c:pt>
                <c:pt idx="2">
                  <c:v>8</c:v>
                </c:pt>
                <c:pt idx="3">
                  <c:v>7</c:v>
                </c:pt>
                <c:pt idx="4">
                  <c:v>6</c:v>
                </c:pt>
                <c:pt idx="5">
                  <c:v>5</c:v>
                </c:pt>
                <c:pt idx="6">
                  <c:v>4</c:v>
                </c:pt>
                <c:pt idx="7">
                  <c:v>3</c:v>
                </c:pt>
                <c:pt idx="8">
                  <c:v>2</c:v>
                </c:pt>
                <c:pt idx="9">
                  <c:v>1</c:v>
                </c:pt>
                <c:pt idx="10">
                  <c:v>U</c:v>
                </c:pt>
                <c:pt idx="12">
                  <c:v>9</c:v>
                </c:pt>
                <c:pt idx="13">
                  <c:v>8</c:v>
                </c:pt>
                <c:pt idx="14">
                  <c:v>7</c:v>
                </c:pt>
                <c:pt idx="15">
                  <c:v>6</c:v>
                </c:pt>
                <c:pt idx="16">
                  <c:v>5</c:v>
                </c:pt>
                <c:pt idx="17">
                  <c:v>4</c:v>
                </c:pt>
                <c:pt idx="18">
                  <c:v>3</c:v>
                </c:pt>
                <c:pt idx="19">
                  <c:v>2</c:v>
                </c:pt>
                <c:pt idx="20">
                  <c:v>1</c:v>
                </c:pt>
                <c:pt idx="21">
                  <c:v>U</c:v>
                </c:pt>
                <c:pt idx="23">
                  <c:v>9</c:v>
                </c:pt>
                <c:pt idx="24">
                  <c:v>8</c:v>
                </c:pt>
                <c:pt idx="25">
                  <c:v>7</c:v>
                </c:pt>
                <c:pt idx="26">
                  <c:v>6</c:v>
                </c:pt>
                <c:pt idx="27">
                  <c:v>5</c:v>
                </c:pt>
                <c:pt idx="28">
                  <c:v>4</c:v>
                </c:pt>
                <c:pt idx="29">
                  <c:v>3</c:v>
                </c:pt>
                <c:pt idx="30">
                  <c:v>2</c:v>
                </c:pt>
                <c:pt idx="31">
                  <c:v>1</c:v>
                </c:pt>
                <c:pt idx="32">
                  <c:v>U</c:v>
                </c:pt>
                <c:pt idx="34">
                  <c:v>9</c:v>
                </c:pt>
                <c:pt idx="35">
                  <c:v>8</c:v>
                </c:pt>
                <c:pt idx="36">
                  <c:v>7</c:v>
                </c:pt>
                <c:pt idx="37">
                  <c:v>6</c:v>
                </c:pt>
                <c:pt idx="38">
                  <c:v>5</c:v>
                </c:pt>
                <c:pt idx="39">
                  <c:v>4</c:v>
                </c:pt>
                <c:pt idx="40">
                  <c:v>3</c:v>
                </c:pt>
                <c:pt idx="41">
                  <c:v>2</c:v>
                </c:pt>
                <c:pt idx="42">
                  <c:v>1</c:v>
                </c:pt>
                <c:pt idx="43">
                  <c:v>U</c:v>
                </c:pt>
                <c:pt idx="45">
                  <c:v>9</c:v>
                </c:pt>
                <c:pt idx="46">
                  <c:v>8</c:v>
                </c:pt>
                <c:pt idx="47">
                  <c:v>7</c:v>
                </c:pt>
                <c:pt idx="48">
                  <c:v>6</c:v>
                </c:pt>
                <c:pt idx="49">
                  <c:v>5</c:v>
                </c:pt>
                <c:pt idx="50">
                  <c:v>4</c:v>
                </c:pt>
                <c:pt idx="51">
                  <c:v>3</c:v>
                </c:pt>
                <c:pt idx="52">
                  <c:v>2</c:v>
                </c:pt>
                <c:pt idx="53">
                  <c:v>1</c:v>
                </c:pt>
                <c:pt idx="54">
                  <c:v>U</c:v>
                </c:pt>
                <c:pt idx="56">
                  <c:v>9</c:v>
                </c:pt>
                <c:pt idx="57">
                  <c:v>8</c:v>
                </c:pt>
                <c:pt idx="58">
                  <c:v>7</c:v>
                </c:pt>
                <c:pt idx="59">
                  <c:v>6</c:v>
                </c:pt>
                <c:pt idx="60">
                  <c:v>5</c:v>
                </c:pt>
                <c:pt idx="61">
                  <c:v>4</c:v>
                </c:pt>
                <c:pt idx="62">
                  <c:v>3</c:v>
                </c:pt>
                <c:pt idx="63">
                  <c:v>2</c:v>
                </c:pt>
                <c:pt idx="64">
                  <c:v>1</c:v>
                </c:pt>
                <c:pt idx="65">
                  <c:v>U</c:v>
                </c:pt>
                <c:pt idx="67">
                  <c:v>9</c:v>
                </c:pt>
                <c:pt idx="68">
                  <c:v>8</c:v>
                </c:pt>
                <c:pt idx="69">
                  <c:v>7</c:v>
                </c:pt>
                <c:pt idx="70">
                  <c:v>6</c:v>
                </c:pt>
                <c:pt idx="71">
                  <c:v>5</c:v>
                </c:pt>
                <c:pt idx="72">
                  <c:v>4</c:v>
                </c:pt>
                <c:pt idx="73">
                  <c:v>3</c:v>
                </c:pt>
                <c:pt idx="74">
                  <c:v>2</c:v>
                </c:pt>
                <c:pt idx="75">
                  <c:v>1</c:v>
                </c:pt>
                <c:pt idx="76">
                  <c:v>U</c:v>
                </c:pt>
                <c:pt idx="78">
                  <c:v>9</c:v>
                </c:pt>
                <c:pt idx="79">
                  <c:v>8</c:v>
                </c:pt>
                <c:pt idx="80">
                  <c:v>7</c:v>
                </c:pt>
                <c:pt idx="81">
                  <c:v>6</c:v>
                </c:pt>
                <c:pt idx="82">
                  <c:v>5</c:v>
                </c:pt>
                <c:pt idx="83">
                  <c:v>4</c:v>
                </c:pt>
                <c:pt idx="84">
                  <c:v>3</c:v>
                </c:pt>
                <c:pt idx="85">
                  <c:v>2</c:v>
                </c:pt>
                <c:pt idx="86">
                  <c:v>1</c:v>
                </c:pt>
                <c:pt idx="87">
                  <c:v>U</c:v>
                </c:pt>
                <c:pt idx="89">
                  <c:v>9</c:v>
                </c:pt>
                <c:pt idx="90">
                  <c:v>8</c:v>
                </c:pt>
                <c:pt idx="91">
                  <c:v>7</c:v>
                </c:pt>
                <c:pt idx="92">
                  <c:v>6</c:v>
                </c:pt>
                <c:pt idx="93">
                  <c:v>5</c:v>
                </c:pt>
                <c:pt idx="94">
                  <c:v>4</c:v>
                </c:pt>
                <c:pt idx="95">
                  <c:v>3</c:v>
                </c:pt>
                <c:pt idx="96">
                  <c:v>2</c:v>
                </c:pt>
                <c:pt idx="97">
                  <c:v>1</c:v>
                </c:pt>
                <c:pt idx="98">
                  <c:v>U</c:v>
                </c:pt>
                <c:pt idx="100">
                  <c:v>9</c:v>
                </c:pt>
                <c:pt idx="101">
                  <c:v>8</c:v>
                </c:pt>
                <c:pt idx="102">
                  <c:v>7</c:v>
                </c:pt>
                <c:pt idx="103">
                  <c:v>6</c:v>
                </c:pt>
                <c:pt idx="104">
                  <c:v>5</c:v>
                </c:pt>
                <c:pt idx="105">
                  <c:v>4</c:v>
                </c:pt>
                <c:pt idx="106">
                  <c:v>3</c:v>
                </c:pt>
                <c:pt idx="107">
                  <c:v>2</c:v>
                </c:pt>
                <c:pt idx="108">
                  <c:v>1</c:v>
                </c:pt>
                <c:pt idx="109">
                  <c:v>U</c:v>
                </c:pt>
              </c:strCache>
            </c:strRef>
          </c:cat>
          <c:val>
            <c:numRef>
              <c:f>(VA!$BC$45:$BC$55,VA!$BD$45:$BD$55,VA!$BE$45:$BE$55,VA!$BF$45:$BF$55,VA!$BG$45:$BG$55,VA!$BH$45:$BH$55,VA!$BI$45:$BI$55,VA!$BJ$45:$BJ$55,VA!$BK$45:$BK$55,VA!$BL$45:$BL$55)</c:f>
              <c:numCache>
                <c:formatCode>#,##0</c:formatCode>
                <c:ptCount val="110"/>
                <c:pt idx="0" formatCode="General">
                  <c:v>0</c:v>
                </c:pt>
                <c:pt idx="1">
                  <c:v>9.2764378478664184E-4</c:v>
                </c:pt>
                <c:pt idx="2">
                  <c:v>4.1743970315398886E-3</c:v>
                </c:pt>
                <c:pt idx="3">
                  <c:v>1.0204081632653062E-2</c:v>
                </c:pt>
                <c:pt idx="4">
                  <c:v>5.2875695732838596E-2</c:v>
                </c:pt>
                <c:pt idx="5">
                  <c:v>0.16001855287569575</c:v>
                </c:pt>
                <c:pt idx="6">
                  <c:v>0.43970315398886828</c:v>
                </c:pt>
                <c:pt idx="7">
                  <c:v>1.8195732838589982</c:v>
                </c:pt>
                <c:pt idx="8">
                  <c:v>3.6711502782931356</c:v>
                </c:pt>
                <c:pt idx="9">
                  <c:v>4.6994434137291279</c:v>
                </c:pt>
                <c:pt idx="10">
                  <c:v>5</c:v>
                </c:pt>
                <c:pt idx="12">
                  <c:v>0</c:v>
                </c:pt>
                <c:pt idx="13">
                  <c:v>8.0299785867237686E-4</c:v>
                </c:pt>
                <c:pt idx="14">
                  <c:v>3.2119914346895075E-3</c:v>
                </c:pt>
                <c:pt idx="15">
                  <c:v>2.4089935760171304E-2</c:v>
                </c:pt>
                <c:pt idx="16">
                  <c:v>0.11884368308351179</c:v>
                </c:pt>
                <c:pt idx="17">
                  <c:v>0.38945396145610278</c:v>
                </c:pt>
                <c:pt idx="18">
                  <c:v>1.5228854389721627</c:v>
                </c:pt>
                <c:pt idx="19">
                  <c:v>2.4904978586723767</c:v>
                </c:pt>
                <c:pt idx="20">
                  <c:v>2.8859743040685224</c:v>
                </c:pt>
                <c:pt idx="21">
                  <c:v>3</c:v>
                </c:pt>
                <c:pt idx="23">
                  <c:v>4.3151808060757745E-4</c:v>
                </c:pt>
                <c:pt idx="24">
                  <c:v>1.7260723224303098E-3</c:v>
                </c:pt>
                <c:pt idx="25">
                  <c:v>1.510313282126521E-2</c:v>
                </c:pt>
                <c:pt idx="26">
                  <c:v>7.3358073703288174E-2</c:v>
                </c:pt>
                <c:pt idx="27">
                  <c:v>0.32579615085872099</c:v>
                </c:pt>
                <c:pt idx="28">
                  <c:v>0.96401139207732811</c:v>
                </c:pt>
                <c:pt idx="29">
                  <c:v>3.0322775524294467</c:v>
                </c:pt>
                <c:pt idx="30">
                  <c:v>4.3846552170535951</c:v>
                </c:pt>
                <c:pt idx="31">
                  <c:v>4.8472425994649182</c:v>
                </c:pt>
                <c:pt idx="32">
                  <c:v>5.0000000000000009</c:v>
                </c:pt>
                <c:pt idx="34">
                  <c:v>2.5145067698259188E-3</c:v>
                </c:pt>
                <c:pt idx="35">
                  <c:v>2.0744680851063829E-2</c:v>
                </c:pt>
                <c:pt idx="36">
                  <c:v>8.1721470019342365E-2</c:v>
                </c:pt>
                <c:pt idx="37">
                  <c:v>0.39666344294003869</c:v>
                </c:pt>
                <c:pt idx="38">
                  <c:v>1.450870406189555</c:v>
                </c:pt>
                <c:pt idx="39">
                  <c:v>3.8264506769825917</c:v>
                </c:pt>
                <c:pt idx="40">
                  <c:v>9.3910541586073499</c:v>
                </c:pt>
                <c:pt idx="41">
                  <c:v>11.926305609284332</c:v>
                </c:pt>
                <c:pt idx="42">
                  <c:v>12.747292069632495</c:v>
                </c:pt>
                <c:pt idx="43">
                  <c:v>13</c:v>
                </c:pt>
                <c:pt idx="45">
                  <c:v>1.5026086956521738E-2</c:v>
                </c:pt>
                <c:pt idx="46">
                  <c:v>7.4504347826086947E-2</c:v>
                </c:pt>
                <c:pt idx="47">
                  <c:v>0.29989565217391301</c:v>
                </c:pt>
                <c:pt idx="48">
                  <c:v>1.5464347826086957</c:v>
                </c:pt>
                <c:pt idx="49">
                  <c:v>5.2046608695652177</c:v>
                </c:pt>
                <c:pt idx="50">
                  <c:v>11.373495652173913</c:v>
                </c:pt>
                <c:pt idx="51">
                  <c:v>21.934956521739132</c:v>
                </c:pt>
                <c:pt idx="52">
                  <c:v>25.506782608695652</c:v>
                </c:pt>
                <c:pt idx="53">
                  <c:v>26.601182608695652</c:v>
                </c:pt>
                <c:pt idx="54">
                  <c:v>27</c:v>
                </c:pt>
                <c:pt idx="56">
                  <c:v>5.2962901854272694E-2</c:v>
                </c:pt>
                <c:pt idx="57">
                  <c:v>0.31629246995215193</c:v>
                </c:pt>
                <c:pt idx="58">
                  <c:v>1.2364610171212449</c:v>
                </c:pt>
                <c:pt idx="59">
                  <c:v>4.6874643042987145</c:v>
                </c:pt>
                <c:pt idx="60">
                  <c:v>12.525973778731075</c:v>
                </c:pt>
                <c:pt idx="61">
                  <c:v>22.445380817606072</c:v>
                </c:pt>
                <c:pt idx="62">
                  <c:v>34.467464558134814</c:v>
                </c:pt>
                <c:pt idx="63">
                  <c:v>37.651673414476278</c:v>
                </c:pt>
                <c:pt idx="64">
                  <c:v>38.594611059638794</c:v>
                </c:pt>
                <c:pt idx="65">
                  <c:v>39</c:v>
                </c:pt>
                <c:pt idx="67">
                  <c:v>0.23331842315097531</c:v>
                </c:pt>
                <c:pt idx="68">
                  <c:v>1.1281238452712032</c:v>
                </c:pt>
                <c:pt idx="69">
                  <c:v>3.6118360917170693</c:v>
                </c:pt>
                <c:pt idx="70">
                  <c:v>10.543233046150256</c:v>
                </c:pt>
                <c:pt idx="71">
                  <c:v>21.699867753165172</c:v>
                </c:pt>
                <c:pt idx="72">
                  <c:v>31.724615414535485</c:v>
                </c:pt>
                <c:pt idx="73">
                  <c:v>40.434751745463743</c:v>
                </c:pt>
                <c:pt idx="74">
                  <c:v>42.221853789455267</c:v>
                </c:pt>
                <c:pt idx="75">
                  <c:v>42.759155176102226</c:v>
                </c:pt>
                <c:pt idx="76">
                  <c:v>43.000000000000007</c:v>
                </c:pt>
                <c:pt idx="78">
                  <c:v>0.85975490241830854</c:v>
                </c:pt>
                <c:pt idx="79">
                  <c:v>3.3886187360580915</c:v>
                </c:pt>
                <c:pt idx="80">
                  <c:v>8.6912106476512268</c:v>
                </c:pt>
                <c:pt idx="81">
                  <c:v>19.463977375607847</c:v>
                </c:pt>
                <c:pt idx="82">
                  <c:v>31.423684677201074</c:v>
                </c:pt>
                <c:pt idx="83">
                  <c:v>39.120318085513489</c:v>
                </c:pt>
                <c:pt idx="84">
                  <c:v>43.835319812210088</c:v>
                </c:pt>
                <c:pt idx="85">
                  <c:v>44.629973586208834</c:v>
                </c:pt>
                <c:pt idx="86">
                  <c:v>44.882397961564671</c:v>
                </c:pt>
                <c:pt idx="87">
                  <c:v>45</c:v>
                </c:pt>
                <c:pt idx="89">
                  <c:v>1.0920034023493439</c:v>
                </c:pt>
                <c:pt idx="90">
                  <c:v>3.3106043476856488</c:v>
                </c:pt>
                <c:pt idx="91">
                  <c:v>6.6759369919355702</c:v>
                </c:pt>
                <c:pt idx="92">
                  <c:v>11.336078900050603</c:v>
                </c:pt>
                <c:pt idx="93">
                  <c:v>14.70726875329737</c:v>
                </c:pt>
                <c:pt idx="94">
                  <c:v>16.210191974331643</c:v>
                </c:pt>
                <c:pt idx="95">
                  <c:v>16.858145719607652</c:v>
                </c:pt>
                <c:pt idx="96">
                  <c:v>16.947834232371846</c:v>
                </c:pt>
                <c:pt idx="97">
                  <c:v>16.980781032979102</c:v>
                </c:pt>
                <c:pt idx="98">
                  <c:v>17</c:v>
                </c:pt>
                <c:pt idx="100">
                  <c:v>0.59077209467245806</c:v>
                </c:pt>
                <c:pt idx="101">
                  <c:v>1.2948320184380817</c:v>
                </c:pt>
                <c:pt idx="102">
                  <c:v>2.0104600655970213</c:v>
                </c:pt>
                <c:pt idx="103">
                  <c:v>2.6225068699583369</c:v>
                </c:pt>
                <c:pt idx="104">
                  <c:v>2.8948231539757114</c:v>
                </c:pt>
                <c:pt idx="105">
                  <c:v>2.969151670951157</c:v>
                </c:pt>
                <c:pt idx="106">
                  <c:v>2.9945483556422303</c:v>
                </c:pt>
                <c:pt idx="107">
                  <c:v>2.9986703306444462</c:v>
                </c:pt>
                <c:pt idx="108">
                  <c:v>2.9990692314511125</c:v>
                </c:pt>
                <c:pt idx="109">
                  <c:v>3</c:v>
                </c:pt>
              </c:numCache>
            </c:numRef>
          </c:val>
          <c:smooth val="0"/>
        </c:ser>
        <c:ser>
          <c:idx val="1"/>
          <c:order val="1"/>
          <c:tx>
            <c:v>school</c:v>
          </c:tx>
          <c:spPr>
            <a:ln w="12700">
              <a:solidFill>
                <a:srgbClr val="FF00FF"/>
              </a:solidFill>
              <a:prstDash val="solid"/>
            </a:ln>
          </c:spPr>
          <c:marker>
            <c:symbol val="square"/>
            <c:size val="3"/>
            <c:spPr>
              <a:solidFill>
                <a:srgbClr val="FF00FF"/>
              </a:solidFill>
              <a:ln>
                <a:solidFill>
                  <a:srgbClr val="FF00FF"/>
                </a:solidFill>
                <a:prstDash val="solid"/>
              </a:ln>
            </c:spPr>
          </c:marker>
          <c:cat>
            <c:strRef>
              <c:f>(VA!$AZ$45:$AZ$55,VA!$AG$45:$AG$55,VA!$AZ$45:$AZ$55,VA!$AG$45:$AG$55,VA!$AZ$45:$AZ$55,VA!$AG$45:$AG$55,VA!$AZ$45:$AZ$55,VA!$AG$45:$AG$55,VA!$AZ$45:$AZ$55,VA!$AG$45:$AG$55)</c:f>
              <c:strCache>
                <c:ptCount val="110"/>
                <c:pt idx="1">
                  <c:v>9</c:v>
                </c:pt>
                <c:pt idx="2">
                  <c:v>8</c:v>
                </c:pt>
                <c:pt idx="3">
                  <c:v>7</c:v>
                </c:pt>
                <c:pt idx="4">
                  <c:v>6</c:v>
                </c:pt>
                <c:pt idx="5">
                  <c:v>5</c:v>
                </c:pt>
                <c:pt idx="6">
                  <c:v>4</c:v>
                </c:pt>
                <c:pt idx="7">
                  <c:v>3</c:v>
                </c:pt>
                <c:pt idx="8">
                  <c:v>2</c:v>
                </c:pt>
                <c:pt idx="9">
                  <c:v>1</c:v>
                </c:pt>
                <c:pt idx="10">
                  <c:v>U</c:v>
                </c:pt>
                <c:pt idx="12">
                  <c:v>9</c:v>
                </c:pt>
                <c:pt idx="13">
                  <c:v>8</c:v>
                </c:pt>
                <c:pt idx="14">
                  <c:v>7</c:v>
                </c:pt>
                <c:pt idx="15">
                  <c:v>6</c:v>
                </c:pt>
                <c:pt idx="16">
                  <c:v>5</c:v>
                </c:pt>
                <c:pt idx="17">
                  <c:v>4</c:v>
                </c:pt>
                <c:pt idx="18">
                  <c:v>3</c:v>
                </c:pt>
                <c:pt idx="19">
                  <c:v>2</c:v>
                </c:pt>
                <c:pt idx="20">
                  <c:v>1</c:v>
                </c:pt>
                <c:pt idx="21">
                  <c:v>U</c:v>
                </c:pt>
                <c:pt idx="23">
                  <c:v>9</c:v>
                </c:pt>
                <c:pt idx="24">
                  <c:v>8</c:v>
                </c:pt>
                <c:pt idx="25">
                  <c:v>7</c:v>
                </c:pt>
                <c:pt idx="26">
                  <c:v>6</c:v>
                </c:pt>
                <c:pt idx="27">
                  <c:v>5</c:v>
                </c:pt>
                <c:pt idx="28">
                  <c:v>4</c:v>
                </c:pt>
                <c:pt idx="29">
                  <c:v>3</c:v>
                </c:pt>
                <c:pt idx="30">
                  <c:v>2</c:v>
                </c:pt>
                <c:pt idx="31">
                  <c:v>1</c:v>
                </c:pt>
                <c:pt idx="32">
                  <c:v>U</c:v>
                </c:pt>
                <c:pt idx="34">
                  <c:v>9</c:v>
                </c:pt>
                <c:pt idx="35">
                  <c:v>8</c:v>
                </c:pt>
                <c:pt idx="36">
                  <c:v>7</c:v>
                </c:pt>
                <c:pt idx="37">
                  <c:v>6</c:v>
                </c:pt>
                <c:pt idx="38">
                  <c:v>5</c:v>
                </c:pt>
                <c:pt idx="39">
                  <c:v>4</c:v>
                </c:pt>
                <c:pt idx="40">
                  <c:v>3</c:v>
                </c:pt>
                <c:pt idx="41">
                  <c:v>2</c:v>
                </c:pt>
                <c:pt idx="42">
                  <c:v>1</c:v>
                </c:pt>
                <c:pt idx="43">
                  <c:v>U</c:v>
                </c:pt>
                <c:pt idx="45">
                  <c:v>9</c:v>
                </c:pt>
                <c:pt idx="46">
                  <c:v>8</c:v>
                </c:pt>
                <c:pt idx="47">
                  <c:v>7</c:v>
                </c:pt>
                <c:pt idx="48">
                  <c:v>6</c:v>
                </c:pt>
                <c:pt idx="49">
                  <c:v>5</c:v>
                </c:pt>
                <c:pt idx="50">
                  <c:v>4</c:v>
                </c:pt>
                <c:pt idx="51">
                  <c:v>3</c:v>
                </c:pt>
                <c:pt idx="52">
                  <c:v>2</c:v>
                </c:pt>
                <c:pt idx="53">
                  <c:v>1</c:v>
                </c:pt>
                <c:pt idx="54">
                  <c:v>U</c:v>
                </c:pt>
                <c:pt idx="56">
                  <c:v>9</c:v>
                </c:pt>
                <c:pt idx="57">
                  <c:v>8</c:v>
                </c:pt>
                <c:pt idx="58">
                  <c:v>7</c:v>
                </c:pt>
                <c:pt idx="59">
                  <c:v>6</c:v>
                </c:pt>
                <c:pt idx="60">
                  <c:v>5</c:v>
                </c:pt>
                <c:pt idx="61">
                  <c:v>4</c:v>
                </c:pt>
                <c:pt idx="62">
                  <c:v>3</c:v>
                </c:pt>
                <c:pt idx="63">
                  <c:v>2</c:v>
                </c:pt>
                <c:pt idx="64">
                  <c:v>1</c:v>
                </c:pt>
                <c:pt idx="65">
                  <c:v>U</c:v>
                </c:pt>
                <c:pt idx="67">
                  <c:v>9</c:v>
                </c:pt>
                <c:pt idx="68">
                  <c:v>8</c:v>
                </c:pt>
                <c:pt idx="69">
                  <c:v>7</c:v>
                </c:pt>
                <c:pt idx="70">
                  <c:v>6</c:v>
                </c:pt>
                <c:pt idx="71">
                  <c:v>5</c:v>
                </c:pt>
                <c:pt idx="72">
                  <c:v>4</c:v>
                </c:pt>
                <c:pt idx="73">
                  <c:v>3</c:v>
                </c:pt>
                <c:pt idx="74">
                  <c:v>2</c:v>
                </c:pt>
                <c:pt idx="75">
                  <c:v>1</c:v>
                </c:pt>
                <c:pt idx="76">
                  <c:v>U</c:v>
                </c:pt>
                <c:pt idx="78">
                  <c:v>9</c:v>
                </c:pt>
                <c:pt idx="79">
                  <c:v>8</c:v>
                </c:pt>
                <c:pt idx="80">
                  <c:v>7</c:v>
                </c:pt>
                <c:pt idx="81">
                  <c:v>6</c:v>
                </c:pt>
                <c:pt idx="82">
                  <c:v>5</c:v>
                </c:pt>
                <c:pt idx="83">
                  <c:v>4</c:v>
                </c:pt>
                <c:pt idx="84">
                  <c:v>3</c:v>
                </c:pt>
                <c:pt idx="85">
                  <c:v>2</c:v>
                </c:pt>
                <c:pt idx="86">
                  <c:v>1</c:v>
                </c:pt>
                <c:pt idx="87">
                  <c:v>U</c:v>
                </c:pt>
                <c:pt idx="89">
                  <c:v>9</c:v>
                </c:pt>
                <c:pt idx="90">
                  <c:v>8</c:v>
                </c:pt>
                <c:pt idx="91">
                  <c:v>7</c:v>
                </c:pt>
                <c:pt idx="92">
                  <c:v>6</c:v>
                </c:pt>
                <c:pt idx="93">
                  <c:v>5</c:v>
                </c:pt>
                <c:pt idx="94">
                  <c:v>4</c:v>
                </c:pt>
                <c:pt idx="95">
                  <c:v>3</c:v>
                </c:pt>
                <c:pt idx="96">
                  <c:v>2</c:v>
                </c:pt>
                <c:pt idx="97">
                  <c:v>1</c:v>
                </c:pt>
                <c:pt idx="98">
                  <c:v>U</c:v>
                </c:pt>
                <c:pt idx="100">
                  <c:v>9</c:v>
                </c:pt>
                <c:pt idx="101">
                  <c:v>8</c:v>
                </c:pt>
                <c:pt idx="102">
                  <c:v>7</c:v>
                </c:pt>
                <c:pt idx="103">
                  <c:v>6</c:v>
                </c:pt>
                <c:pt idx="104">
                  <c:v>5</c:v>
                </c:pt>
                <c:pt idx="105">
                  <c:v>4</c:v>
                </c:pt>
                <c:pt idx="106">
                  <c:v>3</c:v>
                </c:pt>
                <c:pt idx="107">
                  <c:v>2</c:v>
                </c:pt>
                <c:pt idx="108">
                  <c:v>1</c:v>
                </c:pt>
                <c:pt idx="109">
                  <c:v>U</c:v>
                </c:pt>
              </c:strCache>
            </c:strRef>
          </c:cat>
          <c:val>
            <c:numRef>
              <c:f>(VA!$AJ$45:$AJ$55,VA!$AK$45:$AK$55,VA!$AL$45:$AL$55,VA!$AM$45:$AM$55,VA!$AN$45:$AN$55,VA!$AO$45:$AO$55,VA!$AP$45:$AP$55,VA!$AQ$45:$AQ$55,VA!$AR$45:$AR$55,VA!$AS$45:$AS$55)</c:f>
              <c:numCache>
                <c:formatCode>#,##0</c:formatCode>
                <c:ptCount val="110"/>
                <c:pt idx="1">
                  <c:v>0</c:v>
                </c:pt>
                <c:pt idx="2">
                  <c:v>0</c:v>
                </c:pt>
                <c:pt idx="3">
                  <c:v>0</c:v>
                </c:pt>
                <c:pt idx="4">
                  <c:v>0</c:v>
                </c:pt>
                <c:pt idx="5">
                  <c:v>0</c:v>
                </c:pt>
                <c:pt idx="6">
                  <c:v>0</c:v>
                </c:pt>
                <c:pt idx="7">
                  <c:v>2</c:v>
                </c:pt>
                <c:pt idx="8">
                  <c:v>3</c:v>
                </c:pt>
                <c:pt idx="9">
                  <c:v>5</c:v>
                </c:pt>
                <c:pt idx="10">
                  <c:v>5</c:v>
                </c:pt>
                <c:pt idx="12">
                  <c:v>0</c:v>
                </c:pt>
                <c:pt idx="13">
                  <c:v>0</c:v>
                </c:pt>
                <c:pt idx="14">
                  <c:v>0</c:v>
                </c:pt>
                <c:pt idx="15">
                  <c:v>0</c:v>
                </c:pt>
                <c:pt idx="16">
                  <c:v>0</c:v>
                </c:pt>
                <c:pt idx="17">
                  <c:v>0</c:v>
                </c:pt>
                <c:pt idx="18">
                  <c:v>3</c:v>
                </c:pt>
                <c:pt idx="19">
                  <c:v>3</c:v>
                </c:pt>
                <c:pt idx="20">
                  <c:v>3</c:v>
                </c:pt>
                <c:pt idx="21">
                  <c:v>3</c:v>
                </c:pt>
                <c:pt idx="23">
                  <c:v>0</c:v>
                </c:pt>
                <c:pt idx="24">
                  <c:v>0</c:v>
                </c:pt>
                <c:pt idx="25">
                  <c:v>0</c:v>
                </c:pt>
                <c:pt idx="26">
                  <c:v>0</c:v>
                </c:pt>
                <c:pt idx="27">
                  <c:v>0</c:v>
                </c:pt>
                <c:pt idx="28">
                  <c:v>2</c:v>
                </c:pt>
                <c:pt idx="29">
                  <c:v>5</c:v>
                </c:pt>
                <c:pt idx="30">
                  <c:v>5</c:v>
                </c:pt>
                <c:pt idx="31">
                  <c:v>5</c:v>
                </c:pt>
                <c:pt idx="32">
                  <c:v>5</c:v>
                </c:pt>
                <c:pt idx="34">
                  <c:v>0</c:v>
                </c:pt>
                <c:pt idx="35">
                  <c:v>0</c:v>
                </c:pt>
                <c:pt idx="36">
                  <c:v>1</c:v>
                </c:pt>
                <c:pt idx="37">
                  <c:v>1</c:v>
                </c:pt>
                <c:pt idx="38">
                  <c:v>2</c:v>
                </c:pt>
                <c:pt idx="39">
                  <c:v>4</c:v>
                </c:pt>
                <c:pt idx="40">
                  <c:v>10</c:v>
                </c:pt>
                <c:pt idx="41">
                  <c:v>13</c:v>
                </c:pt>
                <c:pt idx="42">
                  <c:v>13</c:v>
                </c:pt>
                <c:pt idx="43">
                  <c:v>13</c:v>
                </c:pt>
                <c:pt idx="45">
                  <c:v>0</c:v>
                </c:pt>
                <c:pt idx="46">
                  <c:v>0</c:v>
                </c:pt>
                <c:pt idx="47">
                  <c:v>0</c:v>
                </c:pt>
                <c:pt idx="48">
                  <c:v>0</c:v>
                </c:pt>
                <c:pt idx="49">
                  <c:v>1</c:v>
                </c:pt>
                <c:pt idx="50">
                  <c:v>7</c:v>
                </c:pt>
                <c:pt idx="51">
                  <c:v>21</c:v>
                </c:pt>
                <c:pt idx="52">
                  <c:v>27</c:v>
                </c:pt>
                <c:pt idx="53">
                  <c:v>27</c:v>
                </c:pt>
                <c:pt idx="54">
                  <c:v>27</c:v>
                </c:pt>
                <c:pt idx="56">
                  <c:v>0</c:v>
                </c:pt>
                <c:pt idx="57">
                  <c:v>0</c:v>
                </c:pt>
                <c:pt idx="58">
                  <c:v>0</c:v>
                </c:pt>
                <c:pt idx="59">
                  <c:v>4</c:v>
                </c:pt>
                <c:pt idx="60">
                  <c:v>7</c:v>
                </c:pt>
                <c:pt idx="61">
                  <c:v>25</c:v>
                </c:pt>
                <c:pt idx="62">
                  <c:v>35</c:v>
                </c:pt>
                <c:pt idx="63">
                  <c:v>37</c:v>
                </c:pt>
                <c:pt idx="64">
                  <c:v>38</c:v>
                </c:pt>
                <c:pt idx="65">
                  <c:v>39</c:v>
                </c:pt>
                <c:pt idx="67">
                  <c:v>1</c:v>
                </c:pt>
                <c:pt idx="68">
                  <c:v>1</c:v>
                </c:pt>
                <c:pt idx="69">
                  <c:v>3</c:v>
                </c:pt>
                <c:pt idx="70">
                  <c:v>10</c:v>
                </c:pt>
                <c:pt idx="71">
                  <c:v>28</c:v>
                </c:pt>
                <c:pt idx="72">
                  <c:v>40</c:v>
                </c:pt>
                <c:pt idx="73">
                  <c:v>42</c:v>
                </c:pt>
                <c:pt idx="74">
                  <c:v>42</c:v>
                </c:pt>
                <c:pt idx="75">
                  <c:v>42</c:v>
                </c:pt>
                <c:pt idx="76">
                  <c:v>43</c:v>
                </c:pt>
                <c:pt idx="78">
                  <c:v>0</c:v>
                </c:pt>
                <c:pt idx="79">
                  <c:v>7</c:v>
                </c:pt>
                <c:pt idx="80">
                  <c:v>12</c:v>
                </c:pt>
                <c:pt idx="81">
                  <c:v>27</c:v>
                </c:pt>
                <c:pt idx="82">
                  <c:v>39</c:v>
                </c:pt>
                <c:pt idx="83">
                  <c:v>43</c:v>
                </c:pt>
                <c:pt idx="84">
                  <c:v>45</c:v>
                </c:pt>
                <c:pt idx="85">
                  <c:v>45</c:v>
                </c:pt>
                <c:pt idx="86">
                  <c:v>45</c:v>
                </c:pt>
                <c:pt idx="87">
                  <c:v>45</c:v>
                </c:pt>
                <c:pt idx="89">
                  <c:v>2</c:v>
                </c:pt>
                <c:pt idx="90">
                  <c:v>5</c:v>
                </c:pt>
                <c:pt idx="91">
                  <c:v>9</c:v>
                </c:pt>
                <c:pt idx="92">
                  <c:v>14</c:v>
                </c:pt>
                <c:pt idx="93">
                  <c:v>15</c:v>
                </c:pt>
                <c:pt idx="94">
                  <c:v>17</c:v>
                </c:pt>
                <c:pt idx="95">
                  <c:v>17</c:v>
                </c:pt>
                <c:pt idx="96">
                  <c:v>17</c:v>
                </c:pt>
                <c:pt idx="97">
                  <c:v>17</c:v>
                </c:pt>
                <c:pt idx="98">
                  <c:v>17</c:v>
                </c:pt>
                <c:pt idx="100">
                  <c:v>3</c:v>
                </c:pt>
                <c:pt idx="101">
                  <c:v>3</c:v>
                </c:pt>
                <c:pt idx="102">
                  <c:v>3</c:v>
                </c:pt>
                <c:pt idx="103">
                  <c:v>3</c:v>
                </c:pt>
                <c:pt idx="104">
                  <c:v>3</c:v>
                </c:pt>
                <c:pt idx="105">
                  <c:v>3</c:v>
                </c:pt>
                <c:pt idx="106">
                  <c:v>3</c:v>
                </c:pt>
                <c:pt idx="107">
                  <c:v>3</c:v>
                </c:pt>
                <c:pt idx="108">
                  <c:v>3</c:v>
                </c:pt>
                <c:pt idx="109">
                  <c:v>3</c:v>
                </c:pt>
              </c:numCache>
            </c:numRef>
          </c:val>
          <c:smooth val="0"/>
        </c:ser>
        <c:dLbls>
          <c:showLegendKey val="0"/>
          <c:showVal val="0"/>
          <c:showCatName val="0"/>
          <c:showSerName val="0"/>
          <c:showPercent val="0"/>
          <c:showBubbleSize val="0"/>
        </c:dLbls>
        <c:marker val="1"/>
        <c:smooth val="0"/>
        <c:axId val="107730432"/>
        <c:axId val="107737088"/>
      </c:lineChart>
      <c:catAx>
        <c:axId val="107730432"/>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Lv 2               Lv3c               Lv 3b               Lv 3a               Lv 4c               Lv 4b             Lv 4a              Lv 5c             Lv5b             Lv5a</a:t>
                </a:r>
                <a:endParaRPr lang="en-GB" sz="1000" b="1" i="0" u="none" strike="noStrike" baseline="0">
                  <a:solidFill>
                    <a:srgbClr val="000000"/>
                  </a:solidFill>
                  <a:latin typeface="Arial"/>
                  <a:cs typeface="Arial"/>
                </a:endParaRPr>
              </a:p>
              <a:p>
                <a:pPr>
                  <a:defRPr sz="1100" b="1" i="0" u="none" strike="noStrike" baseline="0">
                    <a:solidFill>
                      <a:srgbClr val="000000"/>
                    </a:solidFill>
                    <a:latin typeface="Arial"/>
                    <a:ea typeface="Arial"/>
                    <a:cs typeface="Arial"/>
                  </a:defRPr>
                </a:pPr>
                <a:r>
                  <a:rPr lang="en-GB" sz="1000" b="1" i="0" u="none" strike="noStrike" baseline="0">
                    <a:solidFill>
                      <a:srgbClr val="000000"/>
                    </a:solidFill>
                    <a:latin typeface="Arial Black"/>
                  </a:rPr>
                  <a:t>KS2 Level</a:t>
                </a:r>
              </a:p>
            </c:rich>
          </c:tx>
          <c:layout>
            <c:manualLayout>
              <c:xMode val="edge"/>
              <c:yMode val="edge"/>
              <c:x val="7.9365156254995448E-2"/>
              <c:y val="0.835146405022936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60000" vert="horz"/>
          <a:lstStyle/>
          <a:p>
            <a:pPr>
              <a:defRPr sz="600" b="0" i="0" u="none" strike="noStrike" baseline="0">
                <a:solidFill>
                  <a:srgbClr val="000000"/>
                </a:solidFill>
                <a:latin typeface="Arial Narrow"/>
                <a:ea typeface="Arial Narrow"/>
                <a:cs typeface="Arial Narrow"/>
              </a:defRPr>
            </a:pPr>
            <a:endParaRPr lang="en-US"/>
          </a:p>
        </c:txPr>
        <c:crossAx val="107737088"/>
        <c:crosses val="autoZero"/>
        <c:auto val="1"/>
        <c:lblAlgn val="ctr"/>
        <c:lblOffset val="100"/>
        <c:tickLblSkip val="1"/>
        <c:tickMarkSkip val="1"/>
        <c:noMultiLvlLbl val="0"/>
      </c:catAx>
      <c:valAx>
        <c:axId val="107737088"/>
        <c:scaling>
          <c:orientation val="minMax"/>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425" b="0" i="0" u="none" strike="noStrike" baseline="0">
                <a:solidFill>
                  <a:srgbClr val="000000"/>
                </a:solidFill>
                <a:latin typeface="Arial"/>
                <a:ea typeface="Arial"/>
                <a:cs typeface="Arial"/>
              </a:defRPr>
            </a:pPr>
            <a:endParaRPr lang="en-US"/>
          </a:p>
        </c:txPr>
        <c:crossAx val="107730432"/>
        <c:crosses val="autoZero"/>
        <c:crossBetween val="midCat"/>
      </c:valAx>
      <c:spPr>
        <a:noFill/>
        <a:ln w="12700">
          <a:solidFill>
            <a:srgbClr val="808080"/>
          </a:solidFill>
          <a:prstDash val="solid"/>
        </a:ln>
      </c:spPr>
    </c:plotArea>
    <c:legend>
      <c:legendPos val="r"/>
      <c:layout>
        <c:manualLayout>
          <c:xMode val="edge"/>
          <c:yMode val="edge"/>
          <c:x val="0.83333414067745215"/>
          <c:y val="9.0579870392943265E-3"/>
          <c:w val="8.2341349614557774E-2"/>
          <c:h val="6.1594311867201421E-2"/>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en-GB"/>
              <a:t>Subject VA by KS2 level</a:t>
            </a:r>
          </a:p>
        </c:rich>
      </c:tx>
      <c:layout>
        <c:manualLayout>
          <c:xMode val="edge"/>
          <c:yMode val="edge"/>
          <c:x val="0.20985010706638116"/>
          <c:y val="3.2581533378204734E-2"/>
        </c:manualLayout>
      </c:layout>
      <c:overlay val="0"/>
      <c:spPr>
        <a:noFill/>
        <a:ln w="25400">
          <a:noFill/>
        </a:ln>
      </c:spPr>
    </c:title>
    <c:autoTitleDeleted val="0"/>
    <c:plotArea>
      <c:layout>
        <c:manualLayout>
          <c:layoutTarget val="inner"/>
          <c:xMode val="edge"/>
          <c:yMode val="edge"/>
          <c:x val="0.2012847965738758"/>
          <c:y val="0.21553937465581594"/>
          <c:w val="0.76873661670235549"/>
          <c:h val="0.46366028268983661"/>
        </c:manualLayout>
      </c:layout>
      <c:barChart>
        <c:barDir val="col"/>
        <c:grouping val="clustered"/>
        <c:varyColors val="0"/>
        <c:ser>
          <c:idx val="0"/>
          <c:order val="0"/>
          <c:spPr>
            <a:gradFill rotWithShape="0">
              <a:gsLst>
                <a:gs pos="0">
                  <a:srgbClr xmlns:mc="http://schemas.openxmlformats.org/markup-compatibility/2006" xmlns:a14="http://schemas.microsoft.com/office/drawing/2010/main" val="9999FF" mc:Ignorable="a14" a14:legacySpreadsheetColorIndex="24"/>
                </a:gs>
                <a:gs pos="100000">
                  <a:srgbClr xmlns:mc="http://schemas.openxmlformats.org/markup-compatibility/2006" xmlns:a14="http://schemas.microsoft.com/office/drawing/2010/main" val="2C2C49" mc:Ignorable="a14" a14:legacySpreadsheetColorIndex="24">
                    <a:gamma/>
                    <a:shade val="28627"/>
                    <a:invGamma/>
                  </a:srgbClr>
                </a:gs>
              </a:gsLst>
              <a:lin ang="5400000" scaled="1"/>
            </a:gradFill>
            <a:ln w="12700">
              <a:solidFill>
                <a:srgbClr val="000000"/>
              </a:solidFill>
              <a:prstDash val="solid"/>
            </a:ln>
          </c:spPr>
          <c:invertIfNegative val="1"/>
          <c:cat>
            <c:strRef>
              <c:f>VA!$BT$56:$CD$56</c:f>
              <c:strCache>
                <c:ptCount val="11"/>
                <c:pt idx="0">
                  <c:v>2</c:v>
                </c:pt>
                <c:pt idx="1">
                  <c:v>3c</c:v>
                </c:pt>
                <c:pt idx="2">
                  <c:v>3b</c:v>
                </c:pt>
                <c:pt idx="3">
                  <c:v>3a</c:v>
                </c:pt>
                <c:pt idx="4">
                  <c:v>4c</c:v>
                </c:pt>
                <c:pt idx="5">
                  <c:v>4b</c:v>
                </c:pt>
                <c:pt idx="6">
                  <c:v>4a</c:v>
                </c:pt>
                <c:pt idx="7">
                  <c:v>5c</c:v>
                </c:pt>
                <c:pt idx="8">
                  <c:v>5b</c:v>
                </c:pt>
                <c:pt idx="9">
                  <c:v>5a</c:v>
                </c:pt>
                <c:pt idx="10">
                  <c:v>TOTAL</c:v>
                </c:pt>
              </c:strCache>
            </c:strRef>
          </c:cat>
          <c:val>
            <c:numRef>
              <c:f>VA!$BT$57:$CD$57</c:f>
              <c:numCache>
                <c:formatCode>#,##0</c:formatCode>
                <c:ptCount val="11"/>
                <c:pt idx="0">
                  <c:v>-0.85807050092764392</c:v>
                </c:pt>
                <c:pt idx="1">
                  <c:v>1.5642398286937904</c:v>
                </c:pt>
                <c:pt idx="2">
                  <c:v>3.3553982911883997</c:v>
                </c:pt>
                <c:pt idx="3">
                  <c:v>4.1563829787234052</c:v>
                </c:pt>
                <c:pt idx="4">
                  <c:v>-9.5569391304347828</c:v>
                </c:pt>
                <c:pt idx="5">
                  <c:v>-5.9782843218134172</c:v>
                </c:pt>
                <c:pt idx="6">
                  <c:v>14.643244714988604</c:v>
                </c:pt>
                <c:pt idx="7">
                  <c:v>26.704744215566372</c:v>
                </c:pt>
                <c:pt idx="8">
                  <c:v>8.88115464539122</c:v>
                </c:pt>
                <c:pt idx="9">
                  <c:v>5.6251662086694427</c:v>
                </c:pt>
                <c:pt idx="10">
                  <c:v>48.537036930045389</c:v>
                </c:pt>
              </c:numCache>
            </c:numRef>
          </c:val>
        </c:ser>
        <c:dLbls>
          <c:showLegendKey val="0"/>
          <c:showVal val="0"/>
          <c:showCatName val="0"/>
          <c:showSerName val="0"/>
          <c:showPercent val="0"/>
          <c:showBubbleSize val="0"/>
        </c:dLbls>
        <c:gapWidth val="150"/>
        <c:axId val="134170880"/>
        <c:axId val="134197632"/>
      </c:barChart>
      <c:catAx>
        <c:axId val="134170880"/>
        <c:scaling>
          <c:orientation val="minMax"/>
        </c:scaling>
        <c:delete val="0"/>
        <c:axPos val="b"/>
        <c:title>
          <c:tx>
            <c:rich>
              <a:bodyPr/>
              <a:lstStyle/>
              <a:p>
                <a:pPr>
                  <a:defRPr sz="1425" b="1" i="0" u="none" strike="noStrike" baseline="0">
                    <a:solidFill>
                      <a:srgbClr val="000000"/>
                    </a:solidFill>
                    <a:latin typeface="Arial"/>
                    <a:ea typeface="Arial"/>
                    <a:cs typeface="Arial"/>
                  </a:defRPr>
                </a:pPr>
                <a:r>
                  <a:rPr lang="en-GB"/>
                  <a:t>KS2 sub-level</a:t>
                </a:r>
              </a:p>
            </c:rich>
          </c:tx>
          <c:layout>
            <c:manualLayout>
              <c:xMode val="edge"/>
              <c:yMode val="edge"/>
              <c:x val="0.44325481798715205"/>
              <c:y val="0.88220767300985137"/>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5400000" vert="horz"/>
          <a:lstStyle/>
          <a:p>
            <a:pPr>
              <a:defRPr sz="1425" b="0" i="0" u="none" strike="noStrike" baseline="0">
                <a:solidFill>
                  <a:srgbClr val="000000"/>
                </a:solidFill>
                <a:latin typeface="Arial"/>
                <a:ea typeface="Arial"/>
                <a:cs typeface="Arial"/>
              </a:defRPr>
            </a:pPr>
            <a:endParaRPr lang="en-US"/>
          </a:p>
        </c:txPr>
        <c:crossAx val="134197632"/>
        <c:crosses val="autoZero"/>
        <c:auto val="1"/>
        <c:lblAlgn val="ctr"/>
        <c:lblOffset val="100"/>
        <c:tickLblSkip val="1"/>
        <c:tickMarkSkip val="1"/>
        <c:noMultiLvlLbl val="0"/>
      </c:catAx>
      <c:valAx>
        <c:axId val="134197632"/>
        <c:scaling>
          <c:orientation val="minMax"/>
        </c:scaling>
        <c:delete val="0"/>
        <c:axPos val="l"/>
        <c:majorGridlines>
          <c:spPr>
            <a:ln w="3175">
              <a:solidFill>
                <a:srgbClr val="000000"/>
              </a:solidFill>
              <a:prstDash val="solid"/>
            </a:ln>
          </c:spPr>
        </c:majorGridlines>
        <c:title>
          <c:tx>
            <c:rich>
              <a:bodyPr/>
              <a:lstStyle/>
              <a:p>
                <a:pPr>
                  <a:defRPr sz="1425" b="1" i="0" u="none" strike="noStrike" baseline="0">
                    <a:solidFill>
                      <a:srgbClr val="000000"/>
                    </a:solidFill>
                    <a:latin typeface="Arial"/>
                    <a:ea typeface="Arial"/>
                    <a:cs typeface="Arial"/>
                  </a:defRPr>
                </a:pPr>
                <a:r>
                  <a:rPr lang="en-GB"/>
                  <a:t>'"pupil-grades"</a:t>
                </a:r>
              </a:p>
            </c:rich>
          </c:tx>
          <c:layout>
            <c:manualLayout>
              <c:xMode val="edge"/>
              <c:yMode val="edge"/>
              <c:x val="3.4261241970021415E-2"/>
              <c:y val="0.2631585388239613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425" b="0" i="0" u="none" strike="noStrike" baseline="0">
                <a:solidFill>
                  <a:srgbClr val="000000"/>
                </a:solidFill>
                <a:latin typeface="Arial"/>
                <a:ea typeface="Arial"/>
                <a:cs typeface="Arial"/>
              </a:defRPr>
            </a:pPr>
            <a:endParaRPr lang="en-US"/>
          </a:p>
        </c:txPr>
        <c:crossAx val="13417088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4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GB"/>
              <a:t>KS2 Level 2</a:t>
            </a:r>
          </a:p>
        </c:rich>
      </c:tx>
      <c:layout>
        <c:manualLayout>
          <c:xMode val="edge"/>
          <c:yMode val="edge"/>
          <c:x val="0.26813880126182965"/>
          <c:y val="2.4539877300613498E-2"/>
        </c:manualLayout>
      </c:layout>
      <c:overlay val="0"/>
      <c:spPr>
        <a:noFill/>
        <a:ln w="25400">
          <a:noFill/>
        </a:ln>
      </c:spPr>
    </c:title>
    <c:autoTitleDeleted val="0"/>
    <c:plotArea>
      <c:layout>
        <c:manualLayout>
          <c:layoutTarget val="inner"/>
          <c:xMode val="edge"/>
          <c:yMode val="edge"/>
          <c:x val="8.5173501577287064E-2"/>
          <c:y val="0.17791411042944785"/>
          <c:w val="0.77602523659305989"/>
          <c:h val="0.65030674846625769"/>
        </c:manualLayout>
      </c:layout>
      <c:lineChart>
        <c:grouping val="standard"/>
        <c:varyColors val="0"/>
        <c:ser>
          <c:idx val="0"/>
          <c:order val="0"/>
          <c:tx>
            <c:v>national</c:v>
          </c:tx>
          <c:spPr>
            <a:ln w="12700">
              <a:solidFill>
                <a:srgbClr val="000080"/>
              </a:solidFill>
              <a:prstDash val="solid"/>
            </a:ln>
          </c:spPr>
          <c:marker>
            <c:symbol val="diamond"/>
            <c:size val="5"/>
            <c:spPr>
              <a:solidFill>
                <a:srgbClr val="000080"/>
              </a:solidFill>
              <a:ln>
                <a:solidFill>
                  <a:srgbClr val="000080"/>
                </a:solidFill>
                <a:prstDash val="solid"/>
              </a:ln>
            </c:spPr>
          </c:marker>
          <c:cat>
            <c:strRef>
              <c:f>VA!$AZ$46:$AZ$55</c:f>
              <c:strCache>
                <c:ptCount val="10"/>
                <c:pt idx="0">
                  <c:v>9</c:v>
                </c:pt>
                <c:pt idx="1">
                  <c:v>8</c:v>
                </c:pt>
                <c:pt idx="2">
                  <c:v>7</c:v>
                </c:pt>
                <c:pt idx="3">
                  <c:v>6</c:v>
                </c:pt>
                <c:pt idx="4">
                  <c:v>5</c:v>
                </c:pt>
                <c:pt idx="5">
                  <c:v>4</c:v>
                </c:pt>
                <c:pt idx="6">
                  <c:v>3</c:v>
                </c:pt>
                <c:pt idx="7">
                  <c:v>2</c:v>
                </c:pt>
                <c:pt idx="8">
                  <c:v>1</c:v>
                </c:pt>
                <c:pt idx="9">
                  <c:v>U</c:v>
                </c:pt>
              </c:strCache>
            </c:strRef>
          </c:cat>
          <c:val>
            <c:numRef>
              <c:f>VA!$BC$46:$BC$55</c:f>
              <c:numCache>
                <c:formatCode>#,##0</c:formatCode>
                <c:ptCount val="10"/>
                <c:pt idx="0">
                  <c:v>9.2764378478664184E-4</c:v>
                </c:pt>
                <c:pt idx="1">
                  <c:v>4.1743970315398886E-3</c:v>
                </c:pt>
                <c:pt idx="2">
                  <c:v>1.0204081632653062E-2</c:v>
                </c:pt>
                <c:pt idx="3">
                  <c:v>5.2875695732838596E-2</c:v>
                </c:pt>
                <c:pt idx="4">
                  <c:v>0.16001855287569575</c:v>
                </c:pt>
                <c:pt idx="5">
                  <c:v>0.43970315398886828</c:v>
                </c:pt>
                <c:pt idx="6">
                  <c:v>1.8195732838589982</c:v>
                </c:pt>
                <c:pt idx="7">
                  <c:v>3.6711502782931356</c:v>
                </c:pt>
                <c:pt idx="8">
                  <c:v>4.6994434137291279</c:v>
                </c:pt>
                <c:pt idx="9">
                  <c:v>5</c:v>
                </c:pt>
              </c:numCache>
            </c:numRef>
          </c:val>
          <c:smooth val="0"/>
        </c:ser>
        <c:ser>
          <c:idx val="1"/>
          <c:order val="1"/>
          <c:tx>
            <c:v>school</c:v>
          </c:tx>
          <c:spPr>
            <a:ln w="12700">
              <a:solidFill>
                <a:srgbClr val="FF00FF"/>
              </a:solidFill>
              <a:prstDash val="solid"/>
            </a:ln>
          </c:spPr>
          <c:marker>
            <c:symbol val="square"/>
            <c:size val="5"/>
            <c:spPr>
              <a:solidFill>
                <a:srgbClr val="FF00FF"/>
              </a:solidFill>
              <a:ln>
                <a:solidFill>
                  <a:srgbClr val="FF00FF"/>
                </a:solidFill>
                <a:prstDash val="solid"/>
              </a:ln>
            </c:spPr>
          </c:marker>
          <c:cat>
            <c:strRef>
              <c:f>VA!$AZ$46:$AZ$55</c:f>
              <c:strCache>
                <c:ptCount val="10"/>
                <c:pt idx="0">
                  <c:v>9</c:v>
                </c:pt>
                <c:pt idx="1">
                  <c:v>8</c:v>
                </c:pt>
                <c:pt idx="2">
                  <c:v>7</c:v>
                </c:pt>
                <c:pt idx="3">
                  <c:v>6</c:v>
                </c:pt>
                <c:pt idx="4">
                  <c:v>5</c:v>
                </c:pt>
                <c:pt idx="5">
                  <c:v>4</c:v>
                </c:pt>
                <c:pt idx="6">
                  <c:v>3</c:v>
                </c:pt>
                <c:pt idx="7">
                  <c:v>2</c:v>
                </c:pt>
                <c:pt idx="8">
                  <c:v>1</c:v>
                </c:pt>
                <c:pt idx="9">
                  <c:v>U</c:v>
                </c:pt>
              </c:strCache>
            </c:strRef>
          </c:cat>
          <c:val>
            <c:numRef>
              <c:f>VA!$AJ$46:$AJ$55</c:f>
              <c:numCache>
                <c:formatCode>#,##0</c:formatCode>
                <c:ptCount val="10"/>
                <c:pt idx="0">
                  <c:v>0</c:v>
                </c:pt>
                <c:pt idx="1">
                  <c:v>0</c:v>
                </c:pt>
                <c:pt idx="2">
                  <c:v>0</c:v>
                </c:pt>
                <c:pt idx="3">
                  <c:v>0</c:v>
                </c:pt>
                <c:pt idx="4">
                  <c:v>0</c:v>
                </c:pt>
                <c:pt idx="5">
                  <c:v>0</c:v>
                </c:pt>
                <c:pt idx="6">
                  <c:v>2</c:v>
                </c:pt>
                <c:pt idx="7">
                  <c:v>3</c:v>
                </c:pt>
                <c:pt idx="8">
                  <c:v>5</c:v>
                </c:pt>
                <c:pt idx="9">
                  <c:v>5</c:v>
                </c:pt>
              </c:numCache>
            </c:numRef>
          </c:val>
          <c:smooth val="0"/>
        </c:ser>
        <c:dLbls>
          <c:showLegendKey val="0"/>
          <c:showVal val="0"/>
          <c:showCatName val="0"/>
          <c:showSerName val="0"/>
          <c:showPercent val="0"/>
          <c:showBubbleSize val="0"/>
        </c:dLbls>
        <c:marker val="1"/>
        <c:smooth val="0"/>
        <c:axId val="139023104"/>
        <c:axId val="139025024"/>
      </c:lineChart>
      <c:catAx>
        <c:axId val="13902310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39025024"/>
        <c:crosses val="autoZero"/>
        <c:auto val="1"/>
        <c:lblAlgn val="ctr"/>
        <c:lblOffset val="100"/>
        <c:tickLblSkip val="1"/>
        <c:tickMarkSkip val="1"/>
        <c:noMultiLvlLbl val="0"/>
      </c:catAx>
      <c:valAx>
        <c:axId val="139025024"/>
        <c:scaling>
          <c:orientation val="minMax"/>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39023104"/>
        <c:crosses val="autoZero"/>
        <c:crossBetween val="midCat"/>
      </c:valAx>
      <c:spPr>
        <a:noFill/>
        <a:ln w="12700">
          <a:solidFill>
            <a:srgbClr val="808080"/>
          </a:solidFill>
          <a:prstDash val="solid"/>
        </a:ln>
      </c:spPr>
    </c:plotArea>
    <c:legend>
      <c:legendPos val="r"/>
      <c:layout>
        <c:manualLayout>
          <c:xMode val="edge"/>
          <c:yMode val="edge"/>
          <c:x val="0.52050473186119872"/>
          <c:y val="1.5337423312883436E-2"/>
          <c:w val="0.26182965299684541"/>
          <c:h val="0.10429447852760736"/>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075078982002561E-2"/>
          <c:y val="1.834862385321101E-2"/>
          <c:w val="0.93598334883690848"/>
          <c:h val="0.84036697247706427"/>
        </c:manualLayout>
      </c:layout>
      <c:barChart>
        <c:barDir val="col"/>
        <c:grouping val="stacked"/>
        <c:varyColors val="0"/>
        <c:ser>
          <c:idx val="0"/>
          <c:order val="0"/>
          <c:tx>
            <c:strRef>
              <c:f>VA!$AT$10</c:f>
              <c:strCache>
                <c:ptCount val="1"/>
                <c:pt idx="0">
                  <c:v>9</c:v>
                </c:pt>
              </c:strCache>
            </c:strRef>
          </c:tx>
          <c:spPr>
            <a:solidFill>
              <a:srgbClr val="9999FF"/>
            </a:solidFill>
            <a:ln w="25400">
              <a:solidFill>
                <a:srgbClr val="000000"/>
              </a:solidFill>
              <a:prstDash val="solid"/>
            </a:ln>
          </c:spPr>
          <c:invertIfNegative val="0"/>
          <c:cat>
            <c:strRef>
              <c:f>graphs!$C$7:$L$7</c:f>
              <c:strCache>
                <c:ptCount val="10"/>
                <c:pt idx="0">
                  <c:v>sch - 2</c:v>
                </c:pt>
                <c:pt idx="1">
                  <c:v>sch - 3c</c:v>
                </c:pt>
                <c:pt idx="2">
                  <c:v>sch - 3b</c:v>
                </c:pt>
                <c:pt idx="3">
                  <c:v>sch - 3a</c:v>
                </c:pt>
                <c:pt idx="4">
                  <c:v>sch - 4c</c:v>
                </c:pt>
                <c:pt idx="5">
                  <c:v>sch - 4b</c:v>
                </c:pt>
                <c:pt idx="6">
                  <c:v>sch - 4a</c:v>
                </c:pt>
                <c:pt idx="7">
                  <c:v>sch - 5c</c:v>
                </c:pt>
                <c:pt idx="8">
                  <c:v>sch - 5b</c:v>
                </c:pt>
                <c:pt idx="9">
                  <c:v>sch - 5a</c:v>
                </c:pt>
              </c:strCache>
            </c:strRef>
          </c:cat>
          <c:val>
            <c:numRef>
              <c:f>VA!$AJ$10:$AS$10</c:f>
              <c:numCache>
                <c:formatCode>#,##0</c:formatCode>
                <c:ptCount val="10"/>
                <c:pt idx="0">
                  <c:v>0</c:v>
                </c:pt>
                <c:pt idx="1">
                  <c:v>0</c:v>
                </c:pt>
                <c:pt idx="2">
                  <c:v>0</c:v>
                </c:pt>
                <c:pt idx="3">
                  <c:v>0</c:v>
                </c:pt>
                <c:pt idx="4">
                  <c:v>0</c:v>
                </c:pt>
                <c:pt idx="5">
                  <c:v>0</c:v>
                </c:pt>
                <c:pt idx="6">
                  <c:v>1</c:v>
                </c:pt>
                <c:pt idx="7">
                  <c:v>0</c:v>
                </c:pt>
                <c:pt idx="8">
                  <c:v>2</c:v>
                </c:pt>
                <c:pt idx="9">
                  <c:v>3</c:v>
                </c:pt>
              </c:numCache>
            </c:numRef>
          </c:val>
        </c:ser>
        <c:ser>
          <c:idx val="9"/>
          <c:order val="1"/>
          <c:tx>
            <c:strRef>
              <c:f>VA!$AT$11</c:f>
              <c:strCache>
                <c:ptCount val="1"/>
                <c:pt idx="0">
                  <c:v>8</c:v>
                </c:pt>
              </c:strCache>
            </c:strRef>
          </c:tx>
          <c:spPr>
            <a:solidFill>
              <a:srgbClr val="FF0000"/>
            </a:solidFill>
            <a:ln>
              <a:solidFill>
                <a:schemeClr val="tx1"/>
              </a:solidFill>
            </a:ln>
          </c:spPr>
          <c:invertIfNegative val="0"/>
          <c:dLbls>
            <c:showLegendKey val="0"/>
            <c:showVal val="1"/>
            <c:showCatName val="0"/>
            <c:showSerName val="0"/>
            <c:showPercent val="0"/>
            <c:showBubbleSize val="0"/>
            <c:showLeaderLines val="0"/>
          </c:dLbls>
          <c:val>
            <c:numRef>
              <c:f>VA!$AJ$11:$AS$11</c:f>
              <c:numCache>
                <c:formatCode>#,##0</c:formatCode>
                <c:ptCount val="10"/>
                <c:pt idx="0">
                  <c:v>0</c:v>
                </c:pt>
                <c:pt idx="1">
                  <c:v>0</c:v>
                </c:pt>
                <c:pt idx="2">
                  <c:v>0</c:v>
                </c:pt>
                <c:pt idx="3">
                  <c:v>0</c:v>
                </c:pt>
                <c:pt idx="4">
                  <c:v>0</c:v>
                </c:pt>
                <c:pt idx="5">
                  <c:v>0</c:v>
                </c:pt>
                <c:pt idx="6">
                  <c:v>0</c:v>
                </c:pt>
                <c:pt idx="7">
                  <c:v>7</c:v>
                </c:pt>
                <c:pt idx="8">
                  <c:v>3</c:v>
                </c:pt>
                <c:pt idx="9">
                  <c:v>0</c:v>
                </c:pt>
              </c:numCache>
            </c:numRef>
          </c:val>
        </c:ser>
        <c:ser>
          <c:idx val="1"/>
          <c:order val="2"/>
          <c:tx>
            <c:strRef>
              <c:f>VA!$AT$12</c:f>
              <c:strCache>
                <c:ptCount val="1"/>
                <c:pt idx="0">
                  <c:v>7</c:v>
                </c:pt>
              </c:strCache>
            </c:strRef>
          </c:tx>
          <c:spPr>
            <a:solidFill>
              <a:srgbClr val="993366"/>
            </a:solidFill>
            <a:ln w="25400">
              <a:solidFill>
                <a:srgbClr val="000000"/>
              </a:solidFill>
              <a:prstDash val="solid"/>
            </a:ln>
          </c:spPr>
          <c:invertIfNegative val="0"/>
          <c:dLbls>
            <c:spPr>
              <a:noFill/>
              <a:ln w="25400">
                <a:noFill/>
              </a:ln>
            </c:spPr>
            <c:txPr>
              <a:bodyPr/>
              <a:lstStyle/>
              <a:p>
                <a:pPr>
                  <a:defRPr sz="950" b="0" i="0" u="none" strike="noStrike" baseline="0">
                    <a:solidFill>
                      <a:srgbClr val="FFFFFF"/>
                    </a:solidFill>
                    <a:latin typeface="Arial"/>
                    <a:ea typeface="Arial"/>
                    <a:cs typeface="Arial"/>
                  </a:defRPr>
                </a:pPr>
                <a:endParaRPr lang="en-US"/>
              </a:p>
            </c:txPr>
            <c:showLegendKey val="0"/>
            <c:showVal val="0"/>
            <c:showCatName val="0"/>
            <c:showSerName val="1"/>
            <c:showPercent val="0"/>
            <c:showBubbleSize val="0"/>
            <c:showLeaderLines val="0"/>
          </c:dLbls>
          <c:cat>
            <c:strRef>
              <c:f>graphs!$C$7:$L$7</c:f>
              <c:strCache>
                <c:ptCount val="10"/>
                <c:pt idx="0">
                  <c:v>sch - 2</c:v>
                </c:pt>
                <c:pt idx="1">
                  <c:v>sch - 3c</c:v>
                </c:pt>
                <c:pt idx="2">
                  <c:v>sch - 3b</c:v>
                </c:pt>
                <c:pt idx="3">
                  <c:v>sch - 3a</c:v>
                </c:pt>
                <c:pt idx="4">
                  <c:v>sch - 4c</c:v>
                </c:pt>
                <c:pt idx="5">
                  <c:v>sch - 4b</c:v>
                </c:pt>
                <c:pt idx="6">
                  <c:v>sch - 4a</c:v>
                </c:pt>
                <c:pt idx="7">
                  <c:v>sch - 5c</c:v>
                </c:pt>
                <c:pt idx="8">
                  <c:v>sch - 5b</c:v>
                </c:pt>
                <c:pt idx="9">
                  <c:v>sch - 5a</c:v>
                </c:pt>
              </c:strCache>
            </c:strRef>
          </c:cat>
          <c:val>
            <c:numRef>
              <c:f>VA!$AJ$12:$AS$12</c:f>
              <c:numCache>
                <c:formatCode>#,##0</c:formatCode>
                <c:ptCount val="10"/>
                <c:pt idx="0">
                  <c:v>0</c:v>
                </c:pt>
                <c:pt idx="1">
                  <c:v>0</c:v>
                </c:pt>
                <c:pt idx="2">
                  <c:v>0</c:v>
                </c:pt>
                <c:pt idx="3">
                  <c:v>1</c:v>
                </c:pt>
                <c:pt idx="4">
                  <c:v>0</c:v>
                </c:pt>
                <c:pt idx="5">
                  <c:v>0</c:v>
                </c:pt>
                <c:pt idx="6">
                  <c:v>2</c:v>
                </c:pt>
                <c:pt idx="7">
                  <c:v>5</c:v>
                </c:pt>
                <c:pt idx="8">
                  <c:v>4</c:v>
                </c:pt>
                <c:pt idx="9">
                  <c:v>0</c:v>
                </c:pt>
              </c:numCache>
            </c:numRef>
          </c:val>
        </c:ser>
        <c:ser>
          <c:idx val="2"/>
          <c:order val="3"/>
          <c:tx>
            <c:strRef>
              <c:f>VA!$AT$13</c:f>
              <c:strCache>
                <c:ptCount val="1"/>
                <c:pt idx="0">
                  <c:v>6</c:v>
                </c:pt>
              </c:strCache>
            </c:strRef>
          </c:tx>
          <c:spPr>
            <a:solidFill>
              <a:srgbClr val="CCFFCC"/>
            </a:solidFill>
            <a:ln w="25400">
              <a:solidFill>
                <a:srgbClr val="000000"/>
              </a:solidFill>
              <a:prstDash val="solid"/>
            </a:ln>
          </c:spPr>
          <c:invertIfNegative val="0"/>
          <c:cat>
            <c:strRef>
              <c:f>graphs!$C$7:$L$7</c:f>
              <c:strCache>
                <c:ptCount val="10"/>
                <c:pt idx="0">
                  <c:v>sch - 2</c:v>
                </c:pt>
                <c:pt idx="1">
                  <c:v>sch - 3c</c:v>
                </c:pt>
                <c:pt idx="2">
                  <c:v>sch - 3b</c:v>
                </c:pt>
                <c:pt idx="3">
                  <c:v>sch - 3a</c:v>
                </c:pt>
                <c:pt idx="4">
                  <c:v>sch - 4c</c:v>
                </c:pt>
                <c:pt idx="5">
                  <c:v>sch - 4b</c:v>
                </c:pt>
                <c:pt idx="6">
                  <c:v>sch - 4a</c:v>
                </c:pt>
                <c:pt idx="7">
                  <c:v>sch - 5c</c:v>
                </c:pt>
                <c:pt idx="8">
                  <c:v>sch - 5b</c:v>
                </c:pt>
                <c:pt idx="9">
                  <c:v>sch - 5a</c:v>
                </c:pt>
              </c:strCache>
            </c:strRef>
          </c:cat>
          <c:val>
            <c:numRef>
              <c:f>VA!$AJ$13:$AS$13</c:f>
              <c:numCache>
                <c:formatCode>#,##0</c:formatCode>
                <c:ptCount val="10"/>
                <c:pt idx="0">
                  <c:v>0</c:v>
                </c:pt>
                <c:pt idx="1">
                  <c:v>0</c:v>
                </c:pt>
                <c:pt idx="2">
                  <c:v>0</c:v>
                </c:pt>
                <c:pt idx="3">
                  <c:v>0</c:v>
                </c:pt>
                <c:pt idx="4">
                  <c:v>0</c:v>
                </c:pt>
                <c:pt idx="5">
                  <c:v>4</c:v>
                </c:pt>
                <c:pt idx="6">
                  <c:v>7</c:v>
                </c:pt>
                <c:pt idx="7">
                  <c:v>15</c:v>
                </c:pt>
                <c:pt idx="8">
                  <c:v>5</c:v>
                </c:pt>
                <c:pt idx="9">
                  <c:v>0</c:v>
                </c:pt>
              </c:numCache>
            </c:numRef>
          </c:val>
        </c:ser>
        <c:ser>
          <c:idx val="3"/>
          <c:order val="4"/>
          <c:tx>
            <c:strRef>
              <c:f>VA!$AT$14</c:f>
              <c:strCache>
                <c:ptCount val="1"/>
                <c:pt idx="0">
                  <c:v>5</c:v>
                </c:pt>
              </c:strCache>
            </c:strRef>
          </c:tx>
          <c:spPr>
            <a:solidFill>
              <a:srgbClr val="FF99CC"/>
            </a:solidFill>
            <a:ln w="25400">
              <a:solidFill>
                <a:srgbClr val="000000"/>
              </a:solidFill>
              <a:prstDash val="solid"/>
            </a:ln>
          </c:spPr>
          <c:invertIfNegative val="0"/>
          <c:dLbls>
            <c:spPr>
              <a:noFill/>
              <a:ln w="25400">
                <a:noFill/>
              </a:ln>
            </c:spPr>
            <c:txPr>
              <a:bodyPr/>
              <a:lstStyle/>
              <a:p>
                <a:pPr>
                  <a:defRPr sz="95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dLbls>
          <c:cat>
            <c:strRef>
              <c:f>graphs!$C$7:$L$7</c:f>
              <c:strCache>
                <c:ptCount val="10"/>
                <c:pt idx="0">
                  <c:v>sch - 2</c:v>
                </c:pt>
                <c:pt idx="1">
                  <c:v>sch - 3c</c:v>
                </c:pt>
                <c:pt idx="2">
                  <c:v>sch - 3b</c:v>
                </c:pt>
                <c:pt idx="3">
                  <c:v>sch - 3a</c:v>
                </c:pt>
                <c:pt idx="4">
                  <c:v>sch - 4c</c:v>
                </c:pt>
                <c:pt idx="5">
                  <c:v>sch - 4b</c:v>
                </c:pt>
                <c:pt idx="6">
                  <c:v>sch - 4a</c:v>
                </c:pt>
                <c:pt idx="7">
                  <c:v>sch - 5c</c:v>
                </c:pt>
                <c:pt idx="8">
                  <c:v>sch - 5b</c:v>
                </c:pt>
                <c:pt idx="9">
                  <c:v>sch - 5a</c:v>
                </c:pt>
              </c:strCache>
            </c:strRef>
          </c:cat>
          <c:val>
            <c:numRef>
              <c:f>VA!$AJ$14:$AS$14</c:f>
              <c:numCache>
                <c:formatCode>#,##0</c:formatCode>
                <c:ptCount val="10"/>
                <c:pt idx="0">
                  <c:v>0</c:v>
                </c:pt>
                <c:pt idx="1">
                  <c:v>0</c:v>
                </c:pt>
                <c:pt idx="2">
                  <c:v>0</c:v>
                </c:pt>
                <c:pt idx="3">
                  <c:v>1</c:v>
                </c:pt>
                <c:pt idx="4">
                  <c:v>1</c:v>
                </c:pt>
                <c:pt idx="5">
                  <c:v>3</c:v>
                </c:pt>
                <c:pt idx="6">
                  <c:v>18</c:v>
                </c:pt>
                <c:pt idx="7">
                  <c:v>12</c:v>
                </c:pt>
                <c:pt idx="8">
                  <c:v>1</c:v>
                </c:pt>
                <c:pt idx="9">
                  <c:v>0</c:v>
                </c:pt>
              </c:numCache>
            </c:numRef>
          </c:val>
        </c:ser>
        <c:ser>
          <c:idx val="4"/>
          <c:order val="5"/>
          <c:tx>
            <c:strRef>
              <c:f>VA!$AT$15</c:f>
              <c:strCache>
                <c:ptCount val="1"/>
                <c:pt idx="0">
                  <c:v>4</c:v>
                </c:pt>
              </c:strCache>
            </c:strRef>
          </c:tx>
          <c:spPr>
            <a:solidFill>
              <a:srgbClr val="CCFFFF"/>
            </a:solidFill>
            <a:ln w="25400">
              <a:solidFill>
                <a:srgbClr val="000000"/>
              </a:solidFill>
              <a:prstDash val="solid"/>
            </a:ln>
          </c:spPr>
          <c:invertIfNegative val="0"/>
          <c:cat>
            <c:strRef>
              <c:f>graphs!$C$7:$L$7</c:f>
              <c:strCache>
                <c:ptCount val="10"/>
                <c:pt idx="0">
                  <c:v>sch - 2</c:v>
                </c:pt>
                <c:pt idx="1">
                  <c:v>sch - 3c</c:v>
                </c:pt>
                <c:pt idx="2">
                  <c:v>sch - 3b</c:v>
                </c:pt>
                <c:pt idx="3">
                  <c:v>sch - 3a</c:v>
                </c:pt>
                <c:pt idx="4">
                  <c:v>sch - 4c</c:v>
                </c:pt>
                <c:pt idx="5">
                  <c:v>sch - 4b</c:v>
                </c:pt>
                <c:pt idx="6">
                  <c:v>sch - 4a</c:v>
                </c:pt>
                <c:pt idx="7">
                  <c:v>sch - 5c</c:v>
                </c:pt>
                <c:pt idx="8">
                  <c:v>sch - 5b</c:v>
                </c:pt>
                <c:pt idx="9">
                  <c:v>sch - 5a</c:v>
                </c:pt>
              </c:strCache>
            </c:strRef>
          </c:cat>
          <c:val>
            <c:numRef>
              <c:f>VA!$AJ$15:$AS$15</c:f>
              <c:numCache>
                <c:formatCode>#,##0</c:formatCode>
                <c:ptCount val="10"/>
                <c:pt idx="0">
                  <c:v>0</c:v>
                </c:pt>
                <c:pt idx="1">
                  <c:v>0</c:v>
                </c:pt>
                <c:pt idx="2">
                  <c:v>2</c:v>
                </c:pt>
                <c:pt idx="3">
                  <c:v>2</c:v>
                </c:pt>
                <c:pt idx="4">
                  <c:v>6</c:v>
                </c:pt>
                <c:pt idx="5">
                  <c:v>18</c:v>
                </c:pt>
                <c:pt idx="6">
                  <c:v>12</c:v>
                </c:pt>
                <c:pt idx="7">
                  <c:v>4</c:v>
                </c:pt>
                <c:pt idx="8">
                  <c:v>2</c:v>
                </c:pt>
                <c:pt idx="9">
                  <c:v>0</c:v>
                </c:pt>
              </c:numCache>
            </c:numRef>
          </c:val>
        </c:ser>
        <c:ser>
          <c:idx val="5"/>
          <c:order val="6"/>
          <c:tx>
            <c:strRef>
              <c:f>VA!$AT$16</c:f>
              <c:strCache>
                <c:ptCount val="1"/>
                <c:pt idx="0">
                  <c:v>3</c:v>
                </c:pt>
              </c:strCache>
            </c:strRef>
          </c:tx>
          <c:spPr>
            <a:solidFill>
              <a:srgbClr val="FF8080"/>
            </a:solidFill>
            <a:ln w="25400">
              <a:solidFill>
                <a:srgbClr val="000000"/>
              </a:solidFill>
              <a:prstDash val="solid"/>
            </a:ln>
          </c:spPr>
          <c:invertIfNegative val="0"/>
          <c:cat>
            <c:strRef>
              <c:f>graphs!$C$7:$L$7</c:f>
              <c:strCache>
                <c:ptCount val="10"/>
                <c:pt idx="0">
                  <c:v>sch - 2</c:v>
                </c:pt>
                <c:pt idx="1">
                  <c:v>sch - 3c</c:v>
                </c:pt>
                <c:pt idx="2">
                  <c:v>sch - 3b</c:v>
                </c:pt>
                <c:pt idx="3">
                  <c:v>sch - 3a</c:v>
                </c:pt>
                <c:pt idx="4">
                  <c:v>sch - 4c</c:v>
                </c:pt>
                <c:pt idx="5">
                  <c:v>sch - 4b</c:v>
                </c:pt>
                <c:pt idx="6">
                  <c:v>sch - 4a</c:v>
                </c:pt>
                <c:pt idx="7">
                  <c:v>sch - 5c</c:v>
                </c:pt>
                <c:pt idx="8">
                  <c:v>sch - 5b</c:v>
                </c:pt>
                <c:pt idx="9">
                  <c:v>sch - 5a</c:v>
                </c:pt>
              </c:strCache>
            </c:strRef>
          </c:cat>
          <c:val>
            <c:numRef>
              <c:f>VA!$AJ$16:$AS$16</c:f>
              <c:numCache>
                <c:formatCode>#,##0</c:formatCode>
                <c:ptCount val="10"/>
                <c:pt idx="0">
                  <c:v>2</c:v>
                </c:pt>
                <c:pt idx="1">
                  <c:v>3</c:v>
                </c:pt>
                <c:pt idx="2">
                  <c:v>3</c:v>
                </c:pt>
                <c:pt idx="3">
                  <c:v>6</c:v>
                </c:pt>
                <c:pt idx="4">
                  <c:v>14</c:v>
                </c:pt>
                <c:pt idx="5">
                  <c:v>10</c:v>
                </c:pt>
                <c:pt idx="6">
                  <c:v>2</c:v>
                </c:pt>
                <c:pt idx="7">
                  <c:v>2</c:v>
                </c:pt>
                <c:pt idx="8">
                  <c:v>0</c:v>
                </c:pt>
                <c:pt idx="9">
                  <c:v>0</c:v>
                </c:pt>
              </c:numCache>
            </c:numRef>
          </c:val>
        </c:ser>
        <c:ser>
          <c:idx val="6"/>
          <c:order val="7"/>
          <c:tx>
            <c:strRef>
              <c:f>VA!$AT$17</c:f>
              <c:strCache>
                <c:ptCount val="1"/>
                <c:pt idx="0">
                  <c:v>2</c:v>
                </c:pt>
              </c:strCache>
            </c:strRef>
          </c:tx>
          <c:spPr>
            <a:solidFill>
              <a:srgbClr val="0066CC"/>
            </a:solidFill>
            <a:ln w="12700">
              <a:solidFill>
                <a:srgbClr val="000000"/>
              </a:solidFill>
              <a:prstDash val="solid"/>
            </a:ln>
          </c:spPr>
          <c:invertIfNegative val="0"/>
          <c:cat>
            <c:strRef>
              <c:f>graphs!$C$7:$L$7</c:f>
              <c:strCache>
                <c:ptCount val="10"/>
                <c:pt idx="0">
                  <c:v>sch - 2</c:v>
                </c:pt>
                <c:pt idx="1">
                  <c:v>sch - 3c</c:v>
                </c:pt>
                <c:pt idx="2">
                  <c:v>sch - 3b</c:v>
                </c:pt>
                <c:pt idx="3">
                  <c:v>sch - 3a</c:v>
                </c:pt>
                <c:pt idx="4">
                  <c:v>sch - 4c</c:v>
                </c:pt>
                <c:pt idx="5">
                  <c:v>sch - 4b</c:v>
                </c:pt>
                <c:pt idx="6">
                  <c:v>sch - 4a</c:v>
                </c:pt>
                <c:pt idx="7">
                  <c:v>sch - 5c</c:v>
                </c:pt>
                <c:pt idx="8">
                  <c:v>sch - 5b</c:v>
                </c:pt>
                <c:pt idx="9">
                  <c:v>sch - 5a</c:v>
                </c:pt>
              </c:strCache>
            </c:strRef>
          </c:cat>
          <c:val>
            <c:numRef>
              <c:f>VA!$AJ$17:$AS$17</c:f>
              <c:numCache>
                <c:formatCode>#,##0</c:formatCode>
                <c:ptCount val="10"/>
                <c:pt idx="0">
                  <c:v>1</c:v>
                </c:pt>
                <c:pt idx="1">
                  <c:v>0</c:v>
                </c:pt>
                <c:pt idx="2">
                  <c:v>0</c:v>
                </c:pt>
                <c:pt idx="3">
                  <c:v>3</c:v>
                </c:pt>
                <c:pt idx="4">
                  <c:v>6</c:v>
                </c:pt>
                <c:pt idx="5">
                  <c:v>2</c:v>
                </c:pt>
                <c:pt idx="6">
                  <c:v>0</c:v>
                </c:pt>
                <c:pt idx="7">
                  <c:v>0</c:v>
                </c:pt>
                <c:pt idx="8">
                  <c:v>0</c:v>
                </c:pt>
                <c:pt idx="9">
                  <c:v>0</c:v>
                </c:pt>
              </c:numCache>
            </c:numRef>
          </c:val>
        </c:ser>
        <c:ser>
          <c:idx val="7"/>
          <c:order val="8"/>
          <c:tx>
            <c:strRef>
              <c:f>VA!$AT$18</c:f>
              <c:strCache>
                <c:ptCount val="1"/>
                <c:pt idx="0">
                  <c:v>1</c:v>
                </c:pt>
              </c:strCache>
            </c:strRef>
          </c:tx>
          <c:spPr>
            <a:solidFill>
              <a:srgbClr val="CCCCFF"/>
            </a:solidFill>
            <a:ln w="25400">
              <a:solidFill>
                <a:srgbClr val="000000"/>
              </a:solidFill>
              <a:prstDash val="solid"/>
            </a:ln>
          </c:spPr>
          <c:invertIfNegative val="0"/>
          <c:cat>
            <c:strRef>
              <c:f>graphs!$C$7:$L$7</c:f>
              <c:strCache>
                <c:ptCount val="10"/>
                <c:pt idx="0">
                  <c:v>sch - 2</c:v>
                </c:pt>
                <c:pt idx="1">
                  <c:v>sch - 3c</c:v>
                </c:pt>
                <c:pt idx="2">
                  <c:v>sch - 3b</c:v>
                </c:pt>
                <c:pt idx="3">
                  <c:v>sch - 3a</c:v>
                </c:pt>
                <c:pt idx="4">
                  <c:v>sch - 4c</c:v>
                </c:pt>
                <c:pt idx="5">
                  <c:v>sch - 4b</c:v>
                </c:pt>
                <c:pt idx="6">
                  <c:v>sch - 4a</c:v>
                </c:pt>
                <c:pt idx="7">
                  <c:v>sch - 5c</c:v>
                </c:pt>
                <c:pt idx="8">
                  <c:v>sch - 5b</c:v>
                </c:pt>
                <c:pt idx="9">
                  <c:v>sch - 5a</c:v>
                </c:pt>
              </c:strCache>
            </c:strRef>
          </c:cat>
          <c:val>
            <c:numRef>
              <c:f>VA!$AJ$18:$AS$18</c:f>
              <c:numCache>
                <c:formatCode>#,##0</c:formatCode>
                <c:ptCount val="10"/>
                <c:pt idx="0">
                  <c:v>2</c:v>
                </c:pt>
                <c:pt idx="1">
                  <c:v>0</c:v>
                </c:pt>
                <c:pt idx="2">
                  <c:v>0</c:v>
                </c:pt>
                <c:pt idx="3">
                  <c:v>0</c:v>
                </c:pt>
                <c:pt idx="4">
                  <c:v>0</c:v>
                </c:pt>
                <c:pt idx="5">
                  <c:v>1</c:v>
                </c:pt>
                <c:pt idx="6">
                  <c:v>0</c:v>
                </c:pt>
                <c:pt idx="7">
                  <c:v>0</c:v>
                </c:pt>
                <c:pt idx="8">
                  <c:v>0</c:v>
                </c:pt>
                <c:pt idx="9">
                  <c:v>0</c:v>
                </c:pt>
              </c:numCache>
            </c:numRef>
          </c:val>
        </c:ser>
        <c:ser>
          <c:idx val="8"/>
          <c:order val="9"/>
          <c:tx>
            <c:strRef>
              <c:f>VA!$AT$19</c:f>
              <c:strCache>
                <c:ptCount val="1"/>
                <c:pt idx="0">
                  <c:v>U</c:v>
                </c:pt>
              </c:strCache>
            </c:strRef>
          </c:tx>
          <c:spPr>
            <a:solidFill>
              <a:srgbClr val="000080"/>
            </a:solidFill>
            <a:ln w="12700">
              <a:solidFill>
                <a:srgbClr val="000000"/>
              </a:solidFill>
              <a:prstDash val="solid"/>
            </a:ln>
          </c:spPr>
          <c:invertIfNegative val="0"/>
          <c:cat>
            <c:strRef>
              <c:f>graphs!$C$7:$L$7</c:f>
              <c:strCache>
                <c:ptCount val="10"/>
                <c:pt idx="0">
                  <c:v>sch - 2</c:v>
                </c:pt>
                <c:pt idx="1">
                  <c:v>sch - 3c</c:v>
                </c:pt>
                <c:pt idx="2">
                  <c:v>sch - 3b</c:v>
                </c:pt>
                <c:pt idx="3">
                  <c:v>sch - 3a</c:v>
                </c:pt>
                <c:pt idx="4">
                  <c:v>sch - 4c</c:v>
                </c:pt>
                <c:pt idx="5">
                  <c:v>sch - 4b</c:v>
                </c:pt>
                <c:pt idx="6">
                  <c:v>sch - 4a</c:v>
                </c:pt>
                <c:pt idx="7">
                  <c:v>sch - 5c</c:v>
                </c:pt>
                <c:pt idx="8">
                  <c:v>sch - 5b</c:v>
                </c:pt>
                <c:pt idx="9">
                  <c:v>sch - 5a</c:v>
                </c:pt>
              </c:strCache>
            </c:strRef>
          </c:cat>
          <c:val>
            <c:numRef>
              <c:f>VA!$AJ$19:$AS$19</c:f>
              <c:numCache>
                <c:formatCode>#,##0</c:formatCode>
                <c:ptCount val="10"/>
                <c:pt idx="0">
                  <c:v>0</c:v>
                </c:pt>
                <c:pt idx="1">
                  <c:v>0</c:v>
                </c:pt>
                <c:pt idx="2">
                  <c:v>0</c:v>
                </c:pt>
                <c:pt idx="3">
                  <c:v>0</c:v>
                </c:pt>
                <c:pt idx="4">
                  <c:v>0</c:v>
                </c:pt>
                <c:pt idx="5">
                  <c:v>1</c:v>
                </c:pt>
                <c:pt idx="6">
                  <c:v>1</c:v>
                </c:pt>
                <c:pt idx="7">
                  <c:v>0</c:v>
                </c:pt>
                <c:pt idx="8">
                  <c:v>0</c:v>
                </c:pt>
                <c:pt idx="9">
                  <c:v>0</c:v>
                </c:pt>
              </c:numCache>
            </c:numRef>
          </c:val>
        </c:ser>
        <c:dLbls>
          <c:showLegendKey val="0"/>
          <c:showVal val="0"/>
          <c:showCatName val="0"/>
          <c:showSerName val="0"/>
          <c:showPercent val="0"/>
          <c:showBubbleSize val="0"/>
        </c:dLbls>
        <c:gapWidth val="300"/>
        <c:overlap val="100"/>
        <c:axId val="203270784"/>
        <c:axId val="203272576"/>
      </c:barChart>
      <c:catAx>
        <c:axId val="20327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75" b="1" i="0" u="none" strike="noStrike" baseline="0">
                <a:solidFill>
                  <a:srgbClr val="000000"/>
                </a:solidFill>
                <a:latin typeface="Arial"/>
                <a:ea typeface="Arial"/>
                <a:cs typeface="Arial"/>
              </a:defRPr>
            </a:pPr>
            <a:endParaRPr lang="en-US"/>
          </a:p>
        </c:txPr>
        <c:crossAx val="203272576"/>
        <c:crosses val="autoZero"/>
        <c:auto val="1"/>
        <c:lblAlgn val="ctr"/>
        <c:lblOffset val="100"/>
        <c:tickLblSkip val="1"/>
        <c:tickMarkSkip val="1"/>
        <c:noMultiLvlLbl val="0"/>
      </c:catAx>
      <c:valAx>
        <c:axId val="203272576"/>
        <c:scaling>
          <c:orientation val="minMax"/>
        </c:scaling>
        <c:delete val="0"/>
        <c:axPos val="l"/>
        <c:numFmt formatCode="#,##0" sourceLinked="1"/>
        <c:majorTickMark val="none"/>
        <c:minorTickMark val="none"/>
        <c:tickLblPos val="none"/>
        <c:spPr>
          <a:ln w="9525">
            <a:noFill/>
          </a:ln>
        </c:spPr>
        <c:crossAx val="203270784"/>
        <c:crosses val="autoZero"/>
        <c:crossBetween val="between"/>
      </c:valAx>
      <c:spPr>
        <a:noFill/>
        <a:ln w="25400">
          <a:noFill/>
        </a:ln>
      </c:spPr>
    </c:plotArea>
    <c:legend>
      <c:legendPos val="r"/>
      <c:layout>
        <c:manualLayout>
          <c:xMode val="edge"/>
          <c:yMode val="edge"/>
          <c:x val="0.96357719756441174"/>
          <c:y val="0.33577981651376149"/>
          <c:w val="3.0703687432146926E-2"/>
          <c:h val="0.36195748711412468"/>
        </c:manualLayout>
      </c:layout>
      <c:overlay val="0"/>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comparing school actual v "if in line with national" for each sub-level (with A* at foot)</a:t>
            </a:r>
          </a:p>
        </c:rich>
      </c:tx>
      <c:layout>
        <c:manualLayout>
          <c:xMode val="edge"/>
          <c:yMode val="edge"/>
          <c:x val="0.16458350075632808"/>
          <c:y val="2.7907018996818977E-2"/>
        </c:manualLayout>
      </c:layout>
      <c:overlay val="0"/>
      <c:spPr>
        <a:noFill/>
        <a:ln w="25400">
          <a:noFill/>
        </a:ln>
      </c:spPr>
    </c:title>
    <c:autoTitleDeleted val="0"/>
    <c:plotArea>
      <c:layout>
        <c:manualLayout>
          <c:layoutTarget val="inner"/>
          <c:xMode val="edge"/>
          <c:yMode val="edge"/>
          <c:x val="9.6527887139107607E-2"/>
          <c:y val="8.4754684734175662E-2"/>
          <c:w val="0.8876790545880251"/>
          <c:h val="0.73075049339762765"/>
        </c:manualLayout>
      </c:layout>
      <c:barChart>
        <c:barDir val="col"/>
        <c:grouping val="stacked"/>
        <c:varyColors val="0"/>
        <c:ser>
          <c:idx val="0"/>
          <c:order val="0"/>
          <c:tx>
            <c:strRef>
              <c:f>VA!$AT$10</c:f>
              <c:strCache>
                <c:ptCount val="1"/>
                <c:pt idx="0">
                  <c:v>9</c:v>
                </c:pt>
              </c:strCache>
            </c:strRef>
          </c:tx>
          <c:spPr>
            <a:pattFill prst="openDmnd">
              <a:fgClr>
                <a:srgbClr xmlns:mc="http://schemas.openxmlformats.org/markup-compatibility/2006" xmlns:a14="http://schemas.microsoft.com/office/drawing/2010/main" val="9999FF" mc:Ignorable="a14" a14:legacySpreadsheetColorIndex="24"/>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strRef>
              <c:f>graphs!$C$6:$L$6</c:f>
              <c:strCache>
                <c:ptCount val="10"/>
                <c:pt idx="0">
                  <c:v>if in line - 2</c:v>
                </c:pt>
                <c:pt idx="1">
                  <c:v>if in line - 3c</c:v>
                </c:pt>
                <c:pt idx="2">
                  <c:v>if in line - 3b</c:v>
                </c:pt>
                <c:pt idx="3">
                  <c:v>if in line - 3a</c:v>
                </c:pt>
                <c:pt idx="4">
                  <c:v>if in line - 4c</c:v>
                </c:pt>
                <c:pt idx="5">
                  <c:v>if in line - 4b</c:v>
                </c:pt>
                <c:pt idx="6">
                  <c:v>if in line - 4a</c:v>
                </c:pt>
                <c:pt idx="7">
                  <c:v>if in line - 5c</c:v>
                </c:pt>
                <c:pt idx="8">
                  <c:v>if in line - 5b</c:v>
                </c:pt>
                <c:pt idx="9">
                  <c:v>if in line - 5a</c:v>
                </c:pt>
              </c:strCache>
            </c:strRef>
          </c:cat>
          <c:val>
            <c:numRef>
              <c:f>VA!$BC$10:$BL$10</c:f>
              <c:numCache>
                <c:formatCode>#,##0</c:formatCode>
                <c:ptCount val="10"/>
                <c:pt idx="0">
                  <c:v>9.2764378478664184E-4</c:v>
                </c:pt>
                <c:pt idx="1">
                  <c:v>0</c:v>
                </c:pt>
                <c:pt idx="2">
                  <c:v>4.3151808060757745E-4</c:v>
                </c:pt>
                <c:pt idx="3">
                  <c:v>2.5145067698259188E-3</c:v>
                </c:pt>
                <c:pt idx="4">
                  <c:v>1.5026086956521738E-2</c:v>
                </c:pt>
                <c:pt idx="5">
                  <c:v>5.2962901854272694E-2</c:v>
                </c:pt>
                <c:pt idx="6">
                  <c:v>0.23331842315097531</c:v>
                </c:pt>
                <c:pt idx="7">
                  <c:v>0.85975490241830854</c:v>
                </c:pt>
                <c:pt idx="8">
                  <c:v>1.0920034023493439</c:v>
                </c:pt>
                <c:pt idx="9">
                  <c:v>0.59077209467245806</c:v>
                </c:pt>
              </c:numCache>
            </c:numRef>
          </c:val>
        </c:ser>
        <c:ser>
          <c:idx val="9"/>
          <c:order val="1"/>
          <c:tx>
            <c:strRef>
              <c:f>VA!$AT$11</c:f>
              <c:strCache>
                <c:ptCount val="1"/>
                <c:pt idx="0">
                  <c:v>8</c:v>
                </c:pt>
              </c:strCache>
            </c:strRef>
          </c:tx>
          <c:spPr>
            <a:pattFill prst="openDmnd">
              <a:fgClr>
                <a:srgbClr val="FF0000"/>
              </a:fgClr>
              <a:bgClr>
                <a:schemeClr val="bg1"/>
              </a:bgClr>
            </a:pattFill>
            <a:ln>
              <a:solidFill>
                <a:schemeClr val="tx1"/>
              </a:solidFill>
            </a:ln>
          </c:spPr>
          <c:invertIfNegative val="0"/>
          <c:val>
            <c:numRef>
              <c:f>VA!$BC$11:$BL$11</c:f>
              <c:numCache>
                <c:formatCode>#,##0</c:formatCode>
                <c:ptCount val="10"/>
                <c:pt idx="0">
                  <c:v>3.246753246753247E-3</c:v>
                </c:pt>
                <c:pt idx="1">
                  <c:v>8.0299785867237686E-4</c:v>
                </c:pt>
                <c:pt idx="2">
                  <c:v>1.2945542418227323E-3</c:v>
                </c:pt>
                <c:pt idx="3">
                  <c:v>1.8230174081237911E-2</c:v>
                </c:pt>
                <c:pt idx="4">
                  <c:v>5.9478260869565217E-2</c:v>
                </c:pt>
                <c:pt idx="5">
                  <c:v>0.26332956809787922</c:v>
                </c:pt>
                <c:pt idx="6">
                  <c:v>0.89480542212022784</c:v>
                </c:pt>
                <c:pt idx="7">
                  <c:v>2.5288638336397828</c:v>
                </c:pt>
                <c:pt idx="8">
                  <c:v>2.2186009453363047</c:v>
                </c:pt>
                <c:pt idx="9">
                  <c:v>0.70405992376562365</c:v>
                </c:pt>
              </c:numCache>
            </c:numRef>
          </c:val>
        </c:ser>
        <c:ser>
          <c:idx val="1"/>
          <c:order val="2"/>
          <c:tx>
            <c:strRef>
              <c:f>VA!$AT$12</c:f>
              <c:strCache>
                <c:ptCount val="1"/>
                <c:pt idx="0">
                  <c:v>7</c:v>
                </c:pt>
              </c:strCache>
            </c:strRef>
          </c:tx>
          <c:spPr>
            <a:pattFill prst="openDmnd">
              <a:fgClr>
                <a:srgbClr xmlns:mc="http://schemas.openxmlformats.org/markup-compatibility/2006" xmlns:a14="http://schemas.microsoft.com/office/drawing/2010/main" val="993366" mc:Ignorable="a14" a14:legacySpreadsheetColorIndex="2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spPr>
              <a:noFill/>
              <a:ln w="25400">
                <a:noFill/>
              </a:ln>
            </c:spPr>
            <c:txPr>
              <a:bodyPr/>
              <a:lstStyle/>
              <a:p>
                <a:pPr>
                  <a:defRPr sz="9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dLbls>
          <c:cat>
            <c:strRef>
              <c:f>graphs!$C$6:$L$6</c:f>
              <c:strCache>
                <c:ptCount val="10"/>
                <c:pt idx="0">
                  <c:v>if in line - 2</c:v>
                </c:pt>
                <c:pt idx="1">
                  <c:v>if in line - 3c</c:v>
                </c:pt>
                <c:pt idx="2">
                  <c:v>if in line - 3b</c:v>
                </c:pt>
                <c:pt idx="3">
                  <c:v>if in line - 3a</c:v>
                </c:pt>
                <c:pt idx="4">
                  <c:v>if in line - 4c</c:v>
                </c:pt>
                <c:pt idx="5">
                  <c:v>if in line - 4b</c:v>
                </c:pt>
                <c:pt idx="6">
                  <c:v>if in line - 4a</c:v>
                </c:pt>
                <c:pt idx="7">
                  <c:v>if in line - 5c</c:v>
                </c:pt>
                <c:pt idx="8">
                  <c:v>if in line - 5b</c:v>
                </c:pt>
                <c:pt idx="9">
                  <c:v>if in line - 5a</c:v>
                </c:pt>
              </c:strCache>
            </c:strRef>
          </c:cat>
          <c:val>
            <c:numRef>
              <c:f>VA!$BC$12:$BL$12</c:f>
              <c:numCache>
                <c:formatCode>#,##0</c:formatCode>
                <c:ptCount val="10"/>
                <c:pt idx="0">
                  <c:v>6.0296846011131727E-3</c:v>
                </c:pt>
                <c:pt idx="1">
                  <c:v>2.4089935760171306E-3</c:v>
                </c:pt>
                <c:pt idx="2">
                  <c:v>1.33770604988349E-2</c:v>
                </c:pt>
                <c:pt idx="3">
                  <c:v>6.0976789168278533E-2</c:v>
                </c:pt>
                <c:pt idx="4">
                  <c:v>0.22539130434782606</c:v>
                </c:pt>
                <c:pt idx="5">
                  <c:v>0.92016854716909291</c:v>
                </c:pt>
                <c:pt idx="6">
                  <c:v>2.4837122464458661</c:v>
                </c:pt>
                <c:pt idx="7">
                  <c:v>5.3025919115931348</c:v>
                </c:pt>
                <c:pt idx="8">
                  <c:v>3.3653326442499218</c:v>
                </c:pt>
                <c:pt idx="9">
                  <c:v>0.7156280471589398</c:v>
                </c:pt>
              </c:numCache>
            </c:numRef>
          </c:val>
        </c:ser>
        <c:ser>
          <c:idx val="2"/>
          <c:order val="3"/>
          <c:tx>
            <c:strRef>
              <c:f>VA!$AT$13</c:f>
              <c:strCache>
                <c:ptCount val="1"/>
                <c:pt idx="0">
                  <c:v>6</c:v>
                </c:pt>
              </c:strCache>
            </c:strRef>
          </c:tx>
          <c:spPr>
            <a:pattFill prst="openDmnd">
              <a:fgClr>
                <a:srgbClr xmlns:mc="http://schemas.openxmlformats.org/markup-compatibility/2006" xmlns:a14="http://schemas.microsoft.com/office/drawing/2010/main" val="008000" mc:Ignorable="a14" a14:legacySpreadsheetColorIndex="17"/>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strRef>
              <c:f>graphs!$C$6:$L$6</c:f>
              <c:strCache>
                <c:ptCount val="10"/>
                <c:pt idx="0">
                  <c:v>if in line - 2</c:v>
                </c:pt>
                <c:pt idx="1">
                  <c:v>if in line - 3c</c:v>
                </c:pt>
                <c:pt idx="2">
                  <c:v>if in line - 3b</c:v>
                </c:pt>
                <c:pt idx="3">
                  <c:v>if in line - 3a</c:v>
                </c:pt>
                <c:pt idx="4">
                  <c:v>if in line - 4c</c:v>
                </c:pt>
                <c:pt idx="5">
                  <c:v>if in line - 4b</c:v>
                </c:pt>
                <c:pt idx="6">
                  <c:v>if in line - 4a</c:v>
                </c:pt>
                <c:pt idx="7">
                  <c:v>if in line - 5c</c:v>
                </c:pt>
                <c:pt idx="8">
                  <c:v>if in line - 5b</c:v>
                </c:pt>
                <c:pt idx="9">
                  <c:v>if in line - 5a</c:v>
                </c:pt>
              </c:strCache>
            </c:strRef>
          </c:cat>
          <c:val>
            <c:numRef>
              <c:f>VA!$BC$13:$BL$13</c:f>
              <c:numCache>
                <c:formatCode>#,##0</c:formatCode>
                <c:ptCount val="10"/>
                <c:pt idx="0">
                  <c:v>4.267161410018553E-2</c:v>
                </c:pt>
                <c:pt idx="1">
                  <c:v>2.0877944325481797E-2</c:v>
                </c:pt>
                <c:pt idx="2">
                  <c:v>5.825494088202296E-2</c:v>
                </c:pt>
                <c:pt idx="3">
                  <c:v>0.31494197292069631</c:v>
                </c:pt>
                <c:pt idx="4">
                  <c:v>1.2465391304347826</c:v>
                </c:pt>
                <c:pt idx="5">
                  <c:v>3.4510032871774694</c:v>
                </c:pt>
                <c:pt idx="6">
                  <c:v>6.9313969544331862</c:v>
                </c:pt>
                <c:pt idx="7">
                  <c:v>10.772766727956618</c:v>
                </c:pt>
                <c:pt idx="8">
                  <c:v>4.6601419081150333</c:v>
                </c:pt>
                <c:pt idx="9">
                  <c:v>0.61204680436131542</c:v>
                </c:pt>
              </c:numCache>
            </c:numRef>
          </c:val>
        </c:ser>
        <c:ser>
          <c:idx val="3"/>
          <c:order val="4"/>
          <c:tx>
            <c:strRef>
              <c:f>VA!$AT$14</c:f>
              <c:strCache>
                <c:ptCount val="1"/>
                <c:pt idx="0">
                  <c:v>5</c:v>
                </c:pt>
              </c:strCache>
            </c:strRef>
          </c:tx>
          <c:spPr>
            <a:pattFill prst="openDmnd">
              <a:fgClr>
                <a:srgbClr xmlns:mc="http://schemas.openxmlformats.org/markup-compatibility/2006" xmlns:a14="http://schemas.microsoft.com/office/drawing/2010/main" val="FF99CC" mc:Ignorable="a14" a14:legacySpreadsheetColorIndex="4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dLbls>
          <c:cat>
            <c:strRef>
              <c:f>graphs!$C$6:$L$6</c:f>
              <c:strCache>
                <c:ptCount val="10"/>
                <c:pt idx="0">
                  <c:v>if in line - 2</c:v>
                </c:pt>
                <c:pt idx="1">
                  <c:v>if in line - 3c</c:v>
                </c:pt>
                <c:pt idx="2">
                  <c:v>if in line - 3b</c:v>
                </c:pt>
                <c:pt idx="3">
                  <c:v>if in line - 3a</c:v>
                </c:pt>
                <c:pt idx="4">
                  <c:v>if in line - 4c</c:v>
                </c:pt>
                <c:pt idx="5">
                  <c:v>if in line - 4b</c:v>
                </c:pt>
                <c:pt idx="6">
                  <c:v>if in line - 4a</c:v>
                </c:pt>
                <c:pt idx="7">
                  <c:v>if in line - 5c</c:v>
                </c:pt>
                <c:pt idx="8">
                  <c:v>if in line - 5b</c:v>
                </c:pt>
                <c:pt idx="9">
                  <c:v>if in line - 5a</c:v>
                </c:pt>
              </c:strCache>
            </c:strRef>
          </c:cat>
          <c:val>
            <c:numRef>
              <c:f>VA!$BC$14:$BL$14</c:f>
              <c:numCache>
                <c:formatCode>#,##0</c:formatCode>
                <c:ptCount val="10"/>
                <c:pt idx="0">
                  <c:v>0.10714285714285715</c:v>
                </c:pt>
                <c:pt idx="1">
                  <c:v>9.4753747323340479E-2</c:v>
                </c:pt>
                <c:pt idx="2">
                  <c:v>0.25243807715543282</c:v>
                </c:pt>
                <c:pt idx="3">
                  <c:v>1.0542069632495163</c:v>
                </c:pt>
                <c:pt idx="4">
                  <c:v>3.658226086956522</c:v>
                </c:pt>
                <c:pt idx="5">
                  <c:v>7.8385094744323593</c:v>
                </c:pt>
                <c:pt idx="6">
                  <c:v>11.156634707014916</c:v>
                </c:pt>
                <c:pt idx="7">
                  <c:v>11.959707301593228</c:v>
                </c:pt>
                <c:pt idx="8">
                  <c:v>3.3711898532467672</c:v>
                </c:pt>
                <c:pt idx="9">
                  <c:v>0.27231628401737434</c:v>
                </c:pt>
              </c:numCache>
            </c:numRef>
          </c:val>
        </c:ser>
        <c:ser>
          <c:idx val="4"/>
          <c:order val="5"/>
          <c:tx>
            <c:strRef>
              <c:f>VA!$AT$15</c:f>
              <c:strCache>
                <c:ptCount val="1"/>
                <c:pt idx="0">
                  <c:v>4</c:v>
                </c:pt>
              </c:strCache>
            </c:strRef>
          </c:tx>
          <c:spPr>
            <a:pattFill prst="openDmnd">
              <a:fgClr>
                <a:srgbClr xmlns:mc="http://schemas.openxmlformats.org/markup-compatibility/2006" xmlns:a14="http://schemas.microsoft.com/office/drawing/2010/main" val="00FFFF" mc:Ignorable="a14" a14:legacySpreadsheetColorIndex="1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strRef>
              <c:f>graphs!$C$6:$L$6</c:f>
              <c:strCache>
                <c:ptCount val="10"/>
                <c:pt idx="0">
                  <c:v>if in line - 2</c:v>
                </c:pt>
                <c:pt idx="1">
                  <c:v>if in line - 3c</c:v>
                </c:pt>
                <c:pt idx="2">
                  <c:v>if in line - 3b</c:v>
                </c:pt>
                <c:pt idx="3">
                  <c:v>if in line - 3a</c:v>
                </c:pt>
                <c:pt idx="4">
                  <c:v>if in line - 4c</c:v>
                </c:pt>
                <c:pt idx="5">
                  <c:v>if in line - 4b</c:v>
                </c:pt>
                <c:pt idx="6">
                  <c:v>if in line - 4a</c:v>
                </c:pt>
                <c:pt idx="7">
                  <c:v>if in line - 5c</c:v>
                </c:pt>
                <c:pt idx="8">
                  <c:v>if in line - 5b</c:v>
                </c:pt>
                <c:pt idx="9">
                  <c:v>if in line - 5a</c:v>
                </c:pt>
              </c:strCache>
            </c:strRef>
          </c:cat>
          <c:val>
            <c:numRef>
              <c:f>VA!$BC$15:$BL$15</c:f>
              <c:numCache>
                <c:formatCode>#,##0</c:formatCode>
                <c:ptCount val="10"/>
                <c:pt idx="0">
                  <c:v>0.27968460111317256</c:v>
                </c:pt>
                <c:pt idx="1">
                  <c:v>0.270610278372591</c:v>
                </c:pt>
                <c:pt idx="2">
                  <c:v>0.63821524121860707</c:v>
                </c:pt>
                <c:pt idx="3">
                  <c:v>2.3755802707930367</c:v>
                </c:pt>
                <c:pt idx="4">
                  <c:v>6.1688347826086956</c:v>
                </c:pt>
                <c:pt idx="5">
                  <c:v>9.9194070388749971</c:v>
                </c:pt>
                <c:pt idx="6">
                  <c:v>10.024747661370311</c:v>
                </c:pt>
                <c:pt idx="7">
                  <c:v>7.6966334083124117</c:v>
                </c:pt>
                <c:pt idx="8">
                  <c:v>1.5029232210342711</c:v>
                </c:pt>
                <c:pt idx="9">
                  <c:v>7.4328516975445444E-2</c:v>
                </c:pt>
              </c:numCache>
            </c:numRef>
          </c:val>
        </c:ser>
        <c:ser>
          <c:idx val="5"/>
          <c:order val="6"/>
          <c:tx>
            <c:strRef>
              <c:f>VA!$AT$16</c:f>
              <c:strCache>
                <c:ptCount val="1"/>
                <c:pt idx="0">
                  <c:v>3</c:v>
                </c:pt>
              </c:strCache>
            </c:strRef>
          </c:tx>
          <c:spPr>
            <a:pattFill prst="openDmnd">
              <a:fgClr>
                <a:srgbClr xmlns:mc="http://schemas.openxmlformats.org/markup-compatibility/2006" xmlns:a14="http://schemas.microsoft.com/office/drawing/2010/main" val="FF6600" mc:Ignorable="a14" a14:legacySpreadsheetColorIndex="53"/>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strRef>
              <c:f>graphs!$C$6:$L$6</c:f>
              <c:strCache>
                <c:ptCount val="10"/>
                <c:pt idx="0">
                  <c:v>if in line - 2</c:v>
                </c:pt>
                <c:pt idx="1">
                  <c:v>if in line - 3c</c:v>
                </c:pt>
                <c:pt idx="2">
                  <c:v>if in line - 3b</c:v>
                </c:pt>
                <c:pt idx="3">
                  <c:v>if in line - 3a</c:v>
                </c:pt>
                <c:pt idx="4">
                  <c:v>if in line - 4c</c:v>
                </c:pt>
                <c:pt idx="5">
                  <c:v>if in line - 4b</c:v>
                </c:pt>
                <c:pt idx="6">
                  <c:v>if in line - 4a</c:v>
                </c:pt>
                <c:pt idx="7">
                  <c:v>if in line - 5c</c:v>
                </c:pt>
                <c:pt idx="8">
                  <c:v>if in line - 5b</c:v>
                </c:pt>
                <c:pt idx="9">
                  <c:v>if in line - 5a</c:v>
                </c:pt>
              </c:strCache>
            </c:strRef>
          </c:cat>
          <c:val>
            <c:numRef>
              <c:f>VA!$BC$16:$BL$16</c:f>
              <c:numCache>
                <c:formatCode>#,##0</c:formatCode>
                <c:ptCount val="10"/>
                <c:pt idx="0">
                  <c:v>1.3798701298701299</c:v>
                </c:pt>
                <c:pt idx="1">
                  <c:v>1.1334314775160599</c:v>
                </c:pt>
                <c:pt idx="2">
                  <c:v>2.0682661603521186</c:v>
                </c:pt>
                <c:pt idx="3">
                  <c:v>5.5646034816247578</c:v>
                </c:pt>
                <c:pt idx="4">
                  <c:v>10.561460869565217</c:v>
                </c:pt>
                <c:pt idx="5">
                  <c:v>12.022083740528741</c:v>
                </c:pt>
                <c:pt idx="6">
                  <c:v>8.7101363309282558</c:v>
                </c:pt>
                <c:pt idx="7">
                  <c:v>4.7150017266965962</c:v>
                </c:pt>
                <c:pt idx="8">
                  <c:v>0.64795374527601024</c:v>
                </c:pt>
                <c:pt idx="9">
                  <c:v>2.5396684691073486E-2</c:v>
                </c:pt>
              </c:numCache>
            </c:numRef>
          </c:val>
        </c:ser>
        <c:ser>
          <c:idx val="6"/>
          <c:order val="7"/>
          <c:tx>
            <c:strRef>
              <c:f>VA!$AT$17</c:f>
              <c:strCache>
                <c:ptCount val="1"/>
                <c:pt idx="0">
                  <c:v>2</c:v>
                </c:pt>
              </c:strCache>
            </c:strRef>
          </c:tx>
          <c:spPr>
            <a:pattFill prst="openDmnd">
              <a:fgClr>
                <a:srgbClr xmlns:mc="http://schemas.openxmlformats.org/markup-compatibility/2006" xmlns:a14="http://schemas.microsoft.com/office/drawing/2010/main" val="0066CC" mc:Ignorable="a14" a14:legacySpreadsheetColorIndex="30"/>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strRef>
              <c:f>graphs!$C$6:$L$6</c:f>
              <c:strCache>
                <c:ptCount val="10"/>
                <c:pt idx="0">
                  <c:v>if in line - 2</c:v>
                </c:pt>
                <c:pt idx="1">
                  <c:v>if in line - 3c</c:v>
                </c:pt>
                <c:pt idx="2">
                  <c:v>if in line - 3b</c:v>
                </c:pt>
                <c:pt idx="3">
                  <c:v>if in line - 3a</c:v>
                </c:pt>
                <c:pt idx="4">
                  <c:v>if in line - 4c</c:v>
                </c:pt>
                <c:pt idx="5">
                  <c:v>if in line - 4b</c:v>
                </c:pt>
                <c:pt idx="6">
                  <c:v>if in line - 4a</c:v>
                </c:pt>
                <c:pt idx="7">
                  <c:v>if in line - 5c</c:v>
                </c:pt>
                <c:pt idx="8">
                  <c:v>if in line - 5b</c:v>
                </c:pt>
                <c:pt idx="9">
                  <c:v>if in line - 5a</c:v>
                </c:pt>
              </c:strCache>
            </c:strRef>
          </c:cat>
          <c:val>
            <c:numRef>
              <c:f>VA!$BC$17:$BL$17</c:f>
              <c:numCache>
                <c:formatCode>#,##0</c:formatCode>
                <c:ptCount val="10"/>
                <c:pt idx="0">
                  <c:v>1.8515769944341374</c:v>
                </c:pt>
                <c:pt idx="1">
                  <c:v>0.96761241970021405</c:v>
                </c:pt>
                <c:pt idx="2">
                  <c:v>1.3523776646241479</c:v>
                </c:pt>
                <c:pt idx="3">
                  <c:v>2.5352514506769825</c:v>
                </c:pt>
                <c:pt idx="4">
                  <c:v>3.5718260869565217</c:v>
                </c:pt>
                <c:pt idx="5">
                  <c:v>3.1842088563414599</c:v>
                </c:pt>
                <c:pt idx="6">
                  <c:v>1.7871020439915206</c:v>
                </c:pt>
                <c:pt idx="7">
                  <c:v>0.79465377399874937</c:v>
                </c:pt>
                <c:pt idx="8">
                  <c:v>8.9688512764193498E-2</c:v>
                </c:pt>
                <c:pt idx="9">
                  <c:v>4.1219750022161153E-3</c:v>
                </c:pt>
              </c:numCache>
            </c:numRef>
          </c:val>
        </c:ser>
        <c:ser>
          <c:idx val="7"/>
          <c:order val="8"/>
          <c:tx>
            <c:strRef>
              <c:f>VA!$AT$18</c:f>
              <c:strCache>
                <c:ptCount val="1"/>
                <c:pt idx="0">
                  <c:v>1</c:v>
                </c:pt>
              </c:strCache>
            </c:strRef>
          </c:tx>
          <c:spPr>
            <a:solidFill>
              <a:srgbClr val="CCCCFF"/>
            </a:solidFill>
            <a:ln w="12700">
              <a:solidFill>
                <a:srgbClr val="000000"/>
              </a:solidFill>
              <a:prstDash val="solid"/>
            </a:ln>
          </c:spPr>
          <c:invertIfNegative val="0"/>
          <c:cat>
            <c:strRef>
              <c:f>graphs!$C$6:$L$6</c:f>
              <c:strCache>
                <c:ptCount val="10"/>
                <c:pt idx="0">
                  <c:v>if in line - 2</c:v>
                </c:pt>
                <c:pt idx="1">
                  <c:v>if in line - 3c</c:v>
                </c:pt>
                <c:pt idx="2">
                  <c:v>if in line - 3b</c:v>
                </c:pt>
                <c:pt idx="3">
                  <c:v>if in line - 3a</c:v>
                </c:pt>
                <c:pt idx="4">
                  <c:v>if in line - 4c</c:v>
                </c:pt>
                <c:pt idx="5">
                  <c:v>if in line - 4b</c:v>
                </c:pt>
                <c:pt idx="6">
                  <c:v>if in line - 4a</c:v>
                </c:pt>
                <c:pt idx="7">
                  <c:v>if in line - 5c</c:v>
                </c:pt>
                <c:pt idx="8">
                  <c:v>if in line - 5b</c:v>
                </c:pt>
                <c:pt idx="9">
                  <c:v>if in line - 5a</c:v>
                </c:pt>
              </c:strCache>
            </c:strRef>
          </c:cat>
          <c:val>
            <c:numRef>
              <c:f>VA!$BC$18:$BL$18</c:f>
              <c:numCache>
                <c:formatCode>#,##0</c:formatCode>
                <c:ptCount val="10"/>
                <c:pt idx="0">
                  <c:v>1.0282931354359925</c:v>
                </c:pt>
                <c:pt idx="1">
                  <c:v>0.39547644539614557</c:v>
                </c:pt>
                <c:pt idx="2">
                  <c:v>0.46258738241132302</c:v>
                </c:pt>
                <c:pt idx="3">
                  <c:v>0.82098646034816247</c:v>
                </c:pt>
                <c:pt idx="4">
                  <c:v>1.0944</c:v>
                </c:pt>
                <c:pt idx="5">
                  <c:v>0.94293764516251866</c:v>
                </c:pt>
                <c:pt idx="6">
                  <c:v>0.53730138664695926</c:v>
                </c:pt>
                <c:pt idx="7">
                  <c:v>0.2524243753558395</c:v>
                </c:pt>
                <c:pt idx="8">
                  <c:v>3.2946800607254759E-2</c:v>
                </c:pt>
                <c:pt idx="9">
                  <c:v>3.9890080666607573E-4</c:v>
                </c:pt>
              </c:numCache>
            </c:numRef>
          </c:val>
        </c:ser>
        <c:ser>
          <c:idx val="8"/>
          <c:order val="9"/>
          <c:tx>
            <c:strRef>
              <c:f>VA!$AT$19</c:f>
              <c:strCache>
                <c:ptCount val="1"/>
                <c:pt idx="0">
                  <c:v>U</c:v>
                </c:pt>
              </c:strCache>
            </c:strRef>
          </c:tx>
          <c:spPr>
            <a:solidFill>
              <a:srgbClr val="000080"/>
            </a:solidFill>
            <a:ln w="12700">
              <a:solidFill>
                <a:srgbClr val="000000"/>
              </a:solidFill>
              <a:prstDash val="solid"/>
            </a:ln>
          </c:spPr>
          <c:invertIfNegative val="0"/>
          <c:cat>
            <c:strRef>
              <c:f>graphs!$C$6:$L$6</c:f>
              <c:strCache>
                <c:ptCount val="10"/>
                <c:pt idx="0">
                  <c:v>if in line - 2</c:v>
                </c:pt>
                <c:pt idx="1">
                  <c:v>if in line - 3c</c:v>
                </c:pt>
                <c:pt idx="2">
                  <c:v>if in line - 3b</c:v>
                </c:pt>
                <c:pt idx="3">
                  <c:v>if in line - 3a</c:v>
                </c:pt>
                <c:pt idx="4">
                  <c:v>if in line - 4c</c:v>
                </c:pt>
                <c:pt idx="5">
                  <c:v>if in line - 4b</c:v>
                </c:pt>
                <c:pt idx="6">
                  <c:v>if in line - 4a</c:v>
                </c:pt>
                <c:pt idx="7">
                  <c:v>if in line - 5c</c:v>
                </c:pt>
                <c:pt idx="8">
                  <c:v>if in line - 5b</c:v>
                </c:pt>
                <c:pt idx="9">
                  <c:v>if in line - 5a</c:v>
                </c:pt>
              </c:strCache>
            </c:strRef>
          </c:cat>
          <c:val>
            <c:numRef>
              <c:f>VA!$BC$19:$BL$19</c:f>
              <c:numCache>
                <c:formatCode>#,##0</c:formatCode>
                <c:ptCount val="10"/>
                <c:pt idx="0">
                  <c:v>0.30055658627087195</c:v>
                </c:pt>
                <c:pt idx="1">
                  <c:v>0.11402569593147752</c:v>
                </c:pt>
                <c:pt idx="2">
                  <c:v>0.15275740053508241</c:v>
                </c:pt>
                <c:pt idx="3">
                  <c:v>0.25270793036750483</c:v>
                </c:pt>
                <c:pt idx="4">
                  <c:v>0.39881739130434785</c:v>
                </c:pt>
                <c:pt idx="5">
                  <c:v>0.40538894036120882</c:v>
                </c:pt>
                <c:pt idx="6">
                  <c:v>0.24084482389778097</c:v>
                </c:pt>
                <c:pt idx="7">
                  <c:v>0.11760203843533287</c:v>
                </c:pt>
                <c:pt idx="8">
                  <c:v>1.9218967020898606E-2</c:v>
                </c:pt>
                <c:pt idx="9">
                  <c:v>9.307685488875101E-4</c:v>
                </c:pt>
              </c:numCache>
            </c:numRef>
          </c:val>
        </c:ser>
        <c:dLbls>
          <c:showLegendKey val="0"/>
          <c:showVal val="0"/>
          <c:showCatName val="0"/>
          <c:showSerName val="0"/>
          <c:showPercent val="0"/>
          <c:showBubbleSize val="0"/>
        </c:dLbls>
        <c:gapWidth val="300"/>
        <c:overlap val="100"/>
        <c:axId val="203616640"/>
        <c:axId val="203618560"/>
      </c:barChart>
      <c:catAx>
        <c:axId val="203616640"/>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a:t>KS2 sub-level</a:t>
                </a:r>
              </a:p>
            </c:rich>
          </c:tx>
          <c:layout>
            <c:manualLayout>
              <c:xMode val="edge"/>
              <c:yMode val="edge"/>
              <c:x val="0.470833812290255"/>
              <c:y val="0.9224820168392938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950" b="0" i="0" u="none" strike="noStrike" baseline="0">
                <a:solidFill>
                  <a:srgbClr val="000000"/>
                </a:solidFill>
                <a:latin typeface="Arial Narrow"/>
                <a:ea typeface="Arial Narrow"/>
                <a:cs typeface="Arial Narrow"/>
              </a:defRPr>
            </a:pPr>
            <a:endParaRPr lang="en-US"/>
          </a:p>
        </c:txPr>
        <c:crossAx val="203618560"/>
        <c:crosses val="autoZero"/>
        <c:auto val="1"/>
        <c:lblAlgn val="ctr"/>
        <c:lblOffset val="100"/>
        <c:tickLblSkip val="1"/>
        <c:tickMarkSkip val="1"/>
        <c:noMultiLvlLbl val="0"/>
      </c:catAx>
      <c:valAx>
        <c:axId val="203618560"/>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a:t>no. pupils</a:t>
                </a:r>
              </a:p>
            </c:rich>
          </c:tx>
          <c:layout>
            <c:manualLayout>
              <c:xMode val="edge"/>
              <c:yMode val="edge"/>
              <c:x val="9.3750095367528645E-3"/>
              <c:y val="0.3891478760111979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03616640"/>
        <c:crosses val="autoZero"/>
        <c:crossBetween val="between"/>
      </c:valAx>
      <c:spPr>
        <a:noFill/>
        <a:ln w="25400">
          <a:noFill/>
        </a:ln>
      </c:spPr>
    </c:plotArea>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KS2 entry profile (sch v national)</a:t>
            </a:r>
          </a:p>
        </c:rich>
      </c:tx>
      <c:layout>
        <c:manualLayout>
          <c:xMode val="edge"/>
          <c:yMode val="edge"/>
          <c:x val="0.31516959335994554"/>
          <c:y val="3.1319978939411484E-2"/>
        </c:manualLayout>
      </c:layout>
      <c:overlay val="0"/>
      <c:spPr>
        <a:noFill/>
        <a:ln w="25400">
          <a:noFill/>
        </a:ln>
      </c:spPr>
    </c:title>
    <c:autoTitleDeleted val="0"/>
    <c:plotArea>
      <c:layout>
        <c:manualLayout>
          <c:layoutTarget val="inner"/>
          <c:xMode val="edge"/>
          <c:yMode val="edge"/>
          <c:x val="7.8056020785407063E-2"/>
          <c:y val="0.16331131875550273"/>
          <c:w val="0.83357939178378115"/>
          <c:h val="0.68232811260860726"/>
        </c:manualLayout>
      </c:layout>
      <c:barChart>
        <c:barDir val="col"/>
        <c:grouping val="clustered"/>
        <c:varyColors val="0"/>
        <c:ser>
          <c:idx val="0"/>
          <c:order val="0"/>
          <c:tx>
            <c:strRef>
              <c:f>Front_panel!$U$46</c:f>
              <c:strCache>
                <c:ptCount val="1"/>
                <c:pt idx="0">
                  <c:v>sch</c:v>
                </c:pt>
              </c:strCache>
            </c:strRef>
          </c:tx>
          <c:spPr>
            <a:solidFill>
              <a:srgbClr val="9999FF"/>
            </a:solidFill>
            <a:ln w="12700">
              <a:solidFill>
                <a:srgbClr val="000000"/>
              </a:solidFill>
              <a:prstDash val="solid"/>
            </a:ln>
          </c:spPr>
          <c:invertIfNegative val="0"/>
          <c:cat>
            <c:strRef>
              <c:f>Front_panel!$V$45:$AE$45</c:f>
              <c:strCache>
                <c:ptCount val="10"/>
                <c:pt idx="0">
                  <c:v>2</c:v>
                </c:pt>
                <c:pt idx="1">
                  <c:v>3c</c:v>
                </c:pt>
                <c:pt idx="2">
                  <c:v>3b</c:v>
                </c:pt>
                <c:pt idx="3">
                  <c:v>3a</c:v>
                </c:pt>
                <c:pt idx="4">
                  <c:v>4c</c:v>
                </c:pt>
                <c:pt idx="5">
                  <c:v>4b</c:v>
                </c:pt>
                <c:pt idx="6">
                  <c:v>4a</c:v>
                </c:pt>
                <c:pt idx="7">
                  <c:v>5c</c:v>
                </c:pt>
                <c:pt idx="8">
                  <c:v>5b</c:v>
                </c:pt>
                <c:pt idx="9">
                  <c:v>5a</c:v>
                </c:pt>
              </c:strCache>
            </c:strRef>
          </c:cat>
          <c:val>
            <c:numRef>
              <c:f>Front_panel!$V$46:$AE$46</c:f>
              <c:numCache>
                <c:formatCode>0%</c:formatCode>
                <c:ptCount val="10"/>
                <c:pt idx="0">
                  <c:v>2.5000000000000001E-2</c:v>
                </c:pt>
                <c:pt idx="1">
                  <c:v>1.4999999999999999E-2</c:v>
                </c:pt>
                <c:pt idx="2">
                  <c:v>2.5000000000000001E-2</c:v>
                </c:pt>
                <c:pt idx="3">
                  <c:v>6.5000000000000002E-2</c:v>
                </c:pt>
                <c:pt idx="4">
                  <c:v>0.13500000000000001</c:v>
                </c:pt>
                <c:pt idx="5">
                  <c:v>0.19500000000000001</c:v>
                </c:pt>
                <c:pt idx="6">
                  <c:v>0.215</c:v>
                </c:pt>
                <c:pt idx="7">
                  <c:v>0.22500000000000001</c:v>
                </c:pt>
                <c:pt idx="8">
                  <c:v>8.5000000000000006E-2</c:v>
                </c:pt>
                <c:pt idx="9">
                  <c:v>1.4999999999999999E-2</c:v>
                </c:pt>
              </c:numCache>
            </c:numRef>
          </c:val>
        </c:ser>
        <c:ser>
          <c:idx val="1"/>
          <c:order val="1"/>
          <c:tx>
            <c:strRef>
              <c:f>Front_panel!$U$47</c:f>
              <c:strCache>
                <c:ptCount val="1"/>
                <c:pt idx="0">
                  <c:v>nat</c:v>
                </c:pt>
              </c:strCache>
            </c:strRef>
          </c:tx>
          <c:spPr>
            <a:solidFill>
              <a:srgbClr val="993366"/>
            </a:solidFill>
            <a:ln w="12700">
              <a:solidFill>
                <a:srgbClr val="000000"/>
              </a:solidFill>
              <a:prstDash val="solid"/>
            </a:ln>
          </c:spPr>
          <c:invertIfNegative val="0"/>
          <c:cat>
            <c:strRef>
              <c:f>Front_panel!$V$45:$AE$45</c:f>
              <c:strCache>
                <c:ptCount val="10"/>
                <c:pt idx="0">
                  <c:v>2</c:v>
                </c:pt>
                <c:pt idx="1">
                  <c:v>3c</c:v>
                </c:pt>
                <c:pt idx="2">
                  <c:v>3b</c:v>
                </c:pt>
                <c:pt idx="3">
                  <c:v>3a</c:v>
                </c:pt>
                <c:pt idx="4">
                  <c:v>4c</c:v>
                </c:pt>
                <c:pt idx="5">
                  <c:v>4b</c:v>
                </c:pt>
                <c:pt idx="6">
                  <c:v>4a</c:v>
                </c:pt>
                <c:pt idx="7">
                  <c:v>5c</c:v>
                </c:pt>
                <c:pt idx="8">
                  <c:v>5b</c:v>
                </c:pt>
                <c:pt idx="9">
                  <c:v>5a</c:v>
                </c:pt>
              </c:strCache>
            </c:strRef>
          </c:cat>
          <c:val>
            <c:numRef>
              <c:f>Front_panel!$V$47:$AE$47</c:f>
              <c:numCache>
                <c:formatCode>0%</c:formatCode>
                <c:ptCount val="10"/>
                <c:pt idx="0">
                  <c:v>2.1652977887046981E-2</c:v>
                </c:pt>
                <c:pt idx="1">
                  <c:v>1.5008446268275978E-2</c:v>
                </c:pt>
                <c:pt idx="2">
                  <c:v>2.3273938291021645E-2</c:v>
                </c:pt>
                <c:pt idx="3">
                  <c:v>4.1538365742498286E-2</c:v>
                </c:pt>
                <c:pt idx="4">
                  <c:v>8.6621954673367446E-2</c:v>
                </c:pt>
                <c:pt idx="5">
                  <c:v>0.15826157520392567</c:v>
                </c:pt>
                <c:pt idx="6">
                  <c:v>0.2065629814423133</c:v>
                </c:pt>
                <c:pt idx="7">
                  <c:v>0.21520609497180895</c:v>
                </c:pt>
                <c:pt idx="8">
                  <c:v>0.18655506745967182</c:v>
                </c:pt>
                <c:pt idx="9">
                  <c:v>4.5318598060069944E-2</c:v>
                </c:pt>
              </c:numCache>
            </c:numRef>
          </c:val>
        </c:ser>
        <c:dLbls>
          <c:showLegendKey val="0"/>
          <c:showVal val="0"/>
          <c:showCatName val="0"/>
          <c:showSerName val="0"/>
          <c:showPercent val="0"/>
          <c:showBubbleSize val="0"/>
        </c:dLbls>
        <c:gapWidth val="150"/>
        <c:axId val="203787264"/>
        <c:axId val="203789440"/>
      </c:barChart>
      <c:catAx>
        <c:axId val="20378726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KS2 sub-level</a:t>
                </a:r>
              </a:p>
            </c:rich>
          </c:tx>
          <c:layout>
            <c:manualLayout>
              <c:xMode val="edge"/>
              <c:yMode val="edge"/>
              <c:x val="0.42857173676515958"/>
              <c:y val="0.9149908133013783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3789440"/>
        <c:crosses val="autoZero"/>
        <c:auto val="1"/>
        <c:lblAlgn val="ctr"/>
        <c:lblOffset val="100"/>
        <c:tickLblSkip val="1"/>
        <c:tickMarkSkip val="1"/>
        <c:noMultiLvlLbl val="0"/>
      </c:catAx>
      <c:valAx>
        <c:axId val="20378944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3787264"/>
        <c:crosses val="autoZero"/>
        <c:crossBetween val="between"/>
      </c:valAx>
      <c:spPr>
        <a:noFill/>
        <a:ln w="12700">
          <a:solidFill>
            <a:srgbClr val="808080"/>
          </a:solidFill>
          <a:prstDash val="solid"/>
        </a:ln>
      </c:spPr>
    </c:plotArea>
    <c:legend>
      <c:legendPos val="r"/>
      <c:layout>
        <c:manualLayout>
          <c:xMode val="edge"/>
          <c:yMode val="edge"/>
          <c:x val="0.92783571876993309"/>
          <c:y val="0.45637683597428164"/>
          <c:w val="6.0382959475503581E-2"/>
          <c:h val="9.6197078171049555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000000"/>
                </a:solidFill>
                <a:latin typeface="Arial"/>
                <a:ea typeface="Arial"/>
                <a:cs typeface="Arial"/>
              </a:defRPr>
            </a:pPr>
            <a:r>
              <a:rPr lang="en-GB"/>
              <a:t>KS2 Level 5c</a:t>
            </a:r>
          </a:p>
        </c:rich>
      </c:tx>
      <c:layout>
        <c:manualLayout>
          <c:xMode val="edge"/>
          <c:yMode val="edge"/>
          <c:x val="0.26018848603498179"/>
          <c:y val="2.5078408292528366E-2"/>
        </c:manualLayout>
      </c:layout>
      <c:overlay val="0"/>
      <c:spPr>
        <a:noFill/>
        <a:ln w="25400">
          <a:noFill/>
        </a:ln>
      </c:spPr>
    </c:title>
    <c:autoTitleDeleted val="0"/>
    <c:plotArea>
      <c:layout>
        <c:manualLayout>
          <c:layoutTarget val="inner"/>
          <c:xMode val="edge"/>
          <c:yMode val="edge"/>
          <c:x val="0.10344843420667951"/>
          <c:y val="0.19435766426709483"/>
          <c:w val="0.75862185084898315"/>
          <c:h val="0.63636461042290726"/>
        </c:manualLayout>
      </c:layout>
      <c:lineChart>
        <c:grouping val="standard"/>
        <c:varyColors val="0"/>
        <c:ser>
          <c:idx val="0"/>
          <c:order val="0"/>
          <c:tx>
            <c:v>national</c:v>
          </c:tx>
          <c:spPr>
            <a:ln w="12700">
              <a:solidFill>
                <a:srgbClr val="000080"/>
              </a:solidFill>
              <a:prstDash val="solid"/>
            </a:ln>
          </c:spPr>
          <c:marker>
            <c:symbol val="diamond"/>
            <c:size val="5"/>
            <c:spPr>
              <a:solidFill>
                <a:srgbClr val="000080"/>
              </a:solidFill>
              <a:ln>
                <a:solidFill>
                  <a:srgbClr val="000080"/>
                </a:solidFill>
                <a:prstDash val="solid"/>
              </a:ln>
            </c:spPr>
          </c:marker>
          <c:cat>
            <c:strRef>
              <c:f>VA!$AZ$46:$AZ$55</c:f>
              <c:strCache>
                <c:ptCount val="10"/>
                <c:pt idx="0">
                  <c:v>9</c:v>
                </c:pt>
                <c:pt idx="1">
                  <c:v>8</c:v>
                </c:pt>
                <c:pt idx="2">
                  <c:v>7</c:v>
                </c:pt>
                <c:pt idx="3">
                  <c:v>6</c:v>
                </c:pt>
                <c:pt idx="4">
                  <c:v>5</c:v>
                </c:pt>
                <c:pt idx="5">
                  <c:v>4</c:v>
                </c:pt>
                <c:pt idx="6">
                  <c:v>3</c:v>
                </c:pt>
                <c:pt idx="7">
                  <c:v>2</c:v>
                </c:pt>
                <c:pt idx="8">
                  <c:v>1</c:v>
                </c:pt>
                <c:pt idx="9">
                  <c:v>U</c:v>
                </c:pt>
              </c:strCache>
            </c:strRef>
          </c:cat>
          <c:val>
            <c:numRef>
              <c:f>VA!$BJ$46:$BJ$55</c:f>
              <c:numCache>
                <c:formatCode>#,##0</c:formatCode>
                <c:ptCount val="10"/>
                <c:pt idx="0">
                  <c:v>0.85975490241830854</c:v>
                </c:pt>
                <c:pt idx="1">
                  <c:v>3.3886187360580915</c:v>
                </c:pt>
                <c:pt idx="2">
                  <c:v>8.6912106476512268</c:v>
                </c:pt>
                <c:pt idx="3">
                  <c:v>19.463977375607847</c:v>
                </c:pt>
                <c:pt idx="4">
                  <c:v>31.423684677201074</c:v>
                </c:pt>
                <c:pt idx="5">
                  <c:v>39.120318085513489</c:v>
                </c:pt>
                <c:pt idx="6">
                  <c:v>43.835319812210088</c:v>
                </c:pt>
                <c:pt idx="7">
                  <c:v>44.629973586208834</c:v>
                </c:pt>
                <c:pt idx="8">
                  <c:v>44.882397961564671</c:v>
                </c:pt>
                <c:pt idx="9">
                  <c:v>45</c:v>
                </c:pt>
              </c:numCache>
            </c:numRef>
          </c:val>
          <c:smooth val="0"/>
        </c:ser>
        <c:ser>
          <c:idx val="1"/>
          <c:order val="1"/>
          <c:tx>
            <c:v>school</c:v>
          </c:tx>
          <c:spPr>
            <a:ln w="12700">
              <a:solidFill>
                <a:srgbClr val="FF00FF"/>
              </a:solidFill>
              <a:prstDash val="solid"/>
            </a:ln>
          </c:spPr>
          <c:marker>
            <c:symbol val="square"/>
            <c:size val="5"/>
            <c:spPr>
              <a:solidFill>
                <a:srgbClr val="FF00FF"/>
              </a:solidFill>
              <a:ln>
                <a:solidFill>
                  <a:srgbClr val="FF00FF"/>
                </a:solidFill>
                <a:prstDash val="solid"/>
              </a:ln>
            </c:spPr>
          </c:marker>
          <c:cat>
            <c:strRef>
              <c:f>VA!$AZ$46:$AZ$55</c:f>
              <c:strCache>
                <c:ptCount val="10"/>
                <c:pt idx="0">
                  <c:v>9</c:v>
                </c:pt>
                <c:pt idx="1">
                  <c:v>8</c:v>
                </c:pt>
                <c:pt idx="2">
                  <c:v>7</c:v>
                </c:pt>
                <c:pt idx="3">
                  <c:v>6</c:v>
                </c:pt>
                <c:pt idx="4">
                  <c:v>5</c:v>
                </c:pt>
                <c:pt idx="5">
                  <c:v>4</c:v>
                </c:pt>
                <c:pt idx="6">
                  <c:v>3</c:v>
                </c:pt>
                <c:pt idx="7">
                  <c:v>2</c:v>
                </c:pt>
                <c:pt idx="8">
                  <c:v>1</c:v>
                </c:pt>
                <c:pt idx="9">
                  <c:v>U</c:v>
                </c:pt>
              </c:strCache>
            </c:strRef>
          </c:cat>
          <c:val>
            <c:numRef>
              <c:f>VA!$AQ$46:$AQ$55</c:f>
              <c:numCache>
                <c:formatCode>#,##0</c:formatCode>
                <c:ptCount val="10"/>
                <c:pt idx="0">
                  <c:v>0</c:v>
                </c:pt>
                <c:pt idx="1">
                  <c:v>7</c:v>
                </c:pt>
                <c:pt idx="2">
                  <c:v>12</c:v>
                </c:pt>
                <c:pt idx="3">
                  <c:v>27</c:v>
                </c:pt>
                <c:pt idx="4">
                  <c:v>39</c:v>
                </c:pt>
                <c:pt idx="5">
                  <c:v>43</c:v>
                </c:pt>
                <c:pt idx="6">
                  <c:v>45</c:v>
                </c:pt>
                <c:pt idx="7">
                  <c:v>45</c:v>
                </c:pt>
                <c:pt idx="8">
                  <c:v>45</c:v>
                </c:pt>
                <c:pt idx="9">
                  <c:v>45</c:v>
                </c:pt>
              </c:numCache>
            </c:numRef>
          </c:val>
          <c:smooth val="0"/>
        </c:ser>
        <c:dLbls>
          <c:showLegendKey val="0"/>
          <c:showVal val="0"/>
          <c:showCatName val="0"/>
          <c:showSerName val="0"/>
          <c:showPercent val="0"/>
          <c:showBubbleSize val="0"/>
        </c:dLbls>
        <c:marker val="1"/>
        <c:smooth val="0"/>
        <c:axId val="98821632"/>
        <c:axId val="98823552"/>
      </c:lineChart>
      <c:catAx>
        <c:axId val="9882163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98823552"/>
        <c:crosses val="autoZero"/>
        <c:auto val="1"/>
        <c:lblAlgn val="ctr"/>
        <c:lblOffset val="100"/>
        <c:tickLblSkip val="1"/>
        <c:tickMarkSkip val="1"/>
        <c:noMultiLvlLbl val="0"/>
      </c:catAx>
      <c:valAx>
        <c:axId val="98823552"/>
        <c:scaling>
          <c:orientation val="minMax"/>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98821632"/>
        <c:crosses val="autoZero"/>
        <c:crossBetween val="midCat"/>
      </c:valAx>
      <c:spPr>
        <a:noFill/>
        <a:ln w="12700">
          <a:solidFill>
            <a:srgbClr val="808080"/>
          </a:solidFill>
          <a:prstDash val="solid"/>
        </a:ln>
      </c:spPr>
    </c:plotArea>
    <c:legend>
      <c:legendPos val="r"/>
      <c:layout>
        <c:manualLayout>
          <c:xMode val="edge"/>
          <c:yMode val="edge"/>
          <c:x val="0.52664657414309568"/>
          <c:y val="1.5674005182830228E-2"/>
          <c:w val="0.26018848603498179"/>
          <c:h val="0.10658323524324556"/>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000000"/>
                </a:solidFill>
                <a:latin typeface="Arial"/>
                <a:ea typeface="Arial"/>
                <a:cs typeface="Arial"/>
              </a:defRPr>
            </a:pPr>
            <a:r>
              <a:rPr lang="en-GB"/>
              <a:t>KS2 Level 5a</a:t>
            </a:r>
          </a:p>
        </c:rich>
      </c:tx>
      <c:layout>
        <c:manualLayout>
          <c:xMode val="edge"/>
          <c:yMode val="edge"/>
          <c:x val="0.25937500000000002"/>
          <c:y val="2.5316494815094095E-2"/>
        </c:manualLayout>
      </c:layout>
      <c:overlay val="0"/>
      <c:spPr>
        <a:noFill/>
        <a:ln w="25400">
          <a:noFill/>
        </a:ln>
      </c:spPr>
    </c:title>
    <c:autoTitleDeleted val="0"/>
    <c:plotArea>
      <c:layout>
        <c:manualLayout>
          <c:layoutTarget val="inner"/>
          <c:xMode val="edge"/>
          <c:yMode val="edge"/>
          <c:x val="9.0624999999999997E-2"/>
          <c:y val="0.25316494815094093"/>
          <c:w val="0.75624999999999998"/>
          <c:h val="0.55696288593207011"/>
        </c:manualLayout>
      </c:layout>
      <c:lineChart>
        <c:grouping val="standard"/>
        <c:varyColors val="0"/>
        <c:ser>
          <c:idx val="0"/>
          <c:order val="0"/>
          <c:tx>
            <c:v>national</c:v>
          </c:tx>
          <c:spPr>
            <a:ln w="12700">
              <a:solidFill>
                <a:srgbClr val="000080"/>
              </a:solidFill>
              <a:prstDash val="solid"/>
            </a:ln>
          </c:spPr>
          <c:marker>
            <c:symbol val="diamond"/>
            <c:size val="5"/>
            <c:spPr>
              <a:solidFill>
                <a:srgbClr val="000080"/>
              </a:solidFill>
              <a:ln>
                <a:solidFill>
                  <a:srgbClr val="000080"/>
                </a:solidFill>
                <a:prstDash val="solid"/>
              </a:ln>
            </c:spPr>
          </c:marker>
          <c:cat>
            <c:strRef>
              <c:f>VA!$AZ$46:$AZ$55</c:f>
              <c:strCache>
                <c:ptCount val="10"/>
                <c:pt idx="0">
                  <c:v>9</c:v>
                </c:pt>
                <c:pt idx="1">
                  <c:v>8</c:v>
                </c:pt>
                <c:pt idx="2">
                  <c:v>7</c:v>
                </c:pt>
                <c:pt idx="3">
                  <c:v>6</c:v>
                </c:pt>
                <c:pt idx="4">
                  <c:v>5</c:v>
                </c:pt>
                <c:pt idx="5">
                  <c:v>4</c:v>
                </c:pt>
                <c:pt idx="6">
                  <c:v>3</c:v>
                </c:pt>
                <c:pt idx="7">
                  <c:v>2</c:v>
                </c:pt>
                <c:pt idx="8">
                  <c:v>1</c:v>
                </c:pt>
                <c:pt idx="9">
                  <c:v>U</c:v>
                </c:pt>
              </c:strCache>
            </c:strRef>
          </c:cat>
          <c:val>
            <c:numRef>
              <c:f>VA!$BL$46:$BL$55</c:f>
              <c:numCache>
                <c:formatCode>#,##0</c:formatCode>
                <c:ptCount val="10"/>
                <c:pt idx="0">
                  <c:v>0.59077209467245806</c:v>
                </c:pt>
                <c:pt idx="1">
                  <c:v>1.2948320184380817</c:v>
                </c:pt>
                <c:pt idx="2">
                  <c:v>2.0104600655970213</c:v>
                </c:pt>
                <c:pt idx="3">
                  <c:v>2.6225068699583369</c:v>
                </c:pt>
                <c:pt idx="4">
                  <c:v>2.8948231539757114</c:v>
                </c:pt>
                <c:pt idx="5">
                  <c:v>2.969151670951157</c:v>
                </c:pt>
                <c:pt idx="6">
                  <c:v>2.9945483556422303</c:v>
                </c:pt>
                <c:pt idx="7">
                  <c:v>2.9986703306444462</c:v>
                </c:pt>
                <c:pt idx="8">
                  <c:v>2.9990692314511125</c:v>
                </c:pt>
                <c:pt idx="9">
                  <c:v>3</c:v>
                </c:pt>
              </c:numCache>
            </c:numRef>
          </c:val>
          <c:smooth val="0"/>
        </c:ser>
        <c:ser>
          <c:idx val="1"/>
          <c:order val="1"/>
          <c:tx>
            <c:v>school</c:v>
          </c:tx>
          <c:spPr>
            <a:ln w="12700">
              <a:solidFill>
                <a:srgbClr val="FF00FF"/>
              </a:solidFill>
              <a:prstDash val="solid"/>
            </a:ln>
          </c:spPr>
          <c:marker>
            <c:symbol val="square"/>
            <c:size val="5"/>
            <c:spPr>
              <a:solidFill>
                <a:srgbClr val="FF00FF"/>
              </a:solidFill>
              <a:ln>
                <a:solidFill>
                  <a:srgbClr val="FF00FF"/>
                </a:solidFill>
                <a:prstDash val="solid"/>
              </a:ln>
            </c:spPr>
          </c:marker>
          <c:cat>
            <c:strRef>
              <c:f>VA!$AZ$46:$AZ$55</c:f>
              <c:strCache>
                <c:ptCount val="10"/>
                <c:pt idx="0">
                  <c:v>9</c:v>
                </c:pt>
                <c:pt idx="1">
                  <c:v>8</c:v>
                </c:pt>
                <c:pt idx="2">
                  <c:v>7</c:v>
                </c:pt>
                <c:pt idx="3">
                  <c:v>6</c:v>
                </c:pt>
                <c:pt idx="4">
                  <c:v>5</c:v>
                </c:pt>
                <c:pt idx="5">
                  <c:v>4</c:v>
                </c:pt>
                <c:pt idx="6">
                  <c:v>3</c:v>
                </c:pt>
                <c:pt idx="7">
                  <c:v>2</c:v>
                </c:pt>
                <c:pt idx="8">
                  <c:v>1</c:v>
                </c:pt>
                <c:pt idx="9">
                  <c:v>U</c:v>
                </c:pt>
              </c:strCache>
            </c:strRef>
          </c:cat>
          <c:val>
            <c:numRef>
              <c:f>VA!$AS$46:$AS$55</c:f>
              <c:numCache>
                <c:formatCode>#,##0</c:formatCode>
                <c:ptCount val="10"/>
                <c:pt idx="0">
                  <c:v>3</c:v>
                </c:pt>
                <c:pt idx="1">
                  <c:v>3</c:v>
                </c:pt>
                <c:pt idx="2">
                  <c:v>3</c:v>
                </c:pt>
                <c:pt idx="3">
                  <c:v>3</c:v>
                </c:pt>
                <c:pt idx="4">
                  <c:v>3</c:v>
                </c:pt>
                <c:pt idx="5">
                  <c:v>3</c:v>
                </c:pt>
                <c:pt idx="6">
                  <c:v>3</c:v>
                </c:pt>
                <c:pt idx="7">
                  <c:v>3</c:v>
                </c:pt>
                <c:pt idx="8">
                  <c:v>3</c:v>
                </c:pt>
                <c:pt idx="9">
                  <c:v>3</c:v>
                </c:pt>
              </c:numCache>
            </c:numRef>
          </c:val>
          <c:smooth val="0"/>
        </c:ser>
        <c:dLbls>
          <c:showLegendKey val="0"/>
          <c:showVal val="0"/>
          <c:showCatName val="0"/>
          <c:showSerName val="0"/>
          <c:showPercent val="0"/>
          <c:showBubbleSize val="0"/>
        </c:dLbls>
        <c:marker val="1"/>
        <c:smooth val="0"/>
        <c:axId val="98844672"/>
        <c:axId val="98846592"/>
      </c:lineChart>
      <c:catAx>
        <c:axId val="9884467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98846592"/>
        <c:crosses val="autoZero"/>
        <c:auto val="1"/>
        <c:lblAlgn val="ctr"/>
        <c:lblOffset val="100"/>
        <c:tickLblSkip val="1"/>
        <c:tickMarkSkip val="1"/>
        <c:noMultiLvlLbl val="0"/>
      </c:catAx>
      <c:valAx>
        <c:axId val="98846592"/>
        <c:scaling>
          <c:orientation val="minMax"/>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98844672"/>
        <c:crosses val="autoZero"/>
        <c:crossBetween val="midCat"/>
      </c:valAx>
      <c:spPr>
        <a:noFill/>
        <a:ln w="12700">
          <a:solidFill>
            <a:srgbClr val="808080"/>
          </a:solidFill>
          <a:prstDash val="solid"/>
        </a:ln>
      </c:spPr>
    </c:plotArea>
    <c:legend>
      <c:legendPos val="r"/>
      <c:layout>
        <c:manualLayout>
          <c:xMode val="edge"/>
          <c:yMode val="edge"/>
          <c:x val="0.44374999999999998"/>
          <c:y val="1.5822809259433808E-2"/>
          <c:w val="0.25937500000000002"/>
          <c:h val="0.1075951029641499"/>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000000"/>
                </a:solidFill>
                <a:latin typeface="Arial"/>
                <a:ea typeface="Arial"/>
                <a:cs typeface="Arial"/>
              </a:defRPr>
            </a:pPr>
            <a:r>
              <a:rPr lang="en-GB"/>
              <a:t>KS2 Level 4a</a:t>
            </a:r>
          </a:p>
        </c:rich>
      </c:tx>
      <c:layout>
        <c:manualLayout>
          <c:xMode val="edge"/>
          <c:yMode val="edge"/>
          <c:x val="0.25867507886435331"/>
          <c:y val="2.5078408292528366E-2"/>
        </c:manualLayout>
      </c:layout>
      <c:overlay val="0"/>
      <c:spPr>
        <a:noFill/>
        <a:ln w="25400">
          <a:noFill/>
        </a:ln>
      </c:spPr>
    </c:title>
    <c:autoTitleDeleted val="0"/>
    <c:plotArea>
      <c:layout>
        <c:manualLayout>
          <c:layoutTarget val="inner"/>
          <c:xMode val="edge"/>
          <c:yMode val="edge"/>
          <c:x val="0.11987381703470032"/>
          <c:y val="0.24451448085215158"/>
          <c:w val="0.72870662460567825"/>
          <c:h val="0.56739898761845431"/>
        </c:manualLayout>
      </c:layout>
      <c:lineChart>
        <c:grouping val="standard"/>
        <c:varyColors val="0"/>
        <c:ser>
          <c:idx val="0"/>
          <c:order val="0"/>
          <c:tx>
            <c:v>national</c:v>
          </c:tx>
          <c:spPr>
            <a:ln w="12700">
              <a:solidFill>
                <a:srgbClr val="000080"/>
              </a:solidFill>
              <a:prstDash val="solid"/>
            </a:ln>
          </c:spPr>
          <c:marker>
            <c:symbol val="diamond"/>
            <c:size val="5"/>
            <c:spPr>
              <a:solidFill>
                <a:srgbClr val="000080"/>
              </a:solidFill>
              <a:ln>
                <a:solidFill>
                  <a:srgbClr val="000080"/>
                </a:solidFill>
                <a:prstDash val="solid"/>
              </a:ln>
            </c:spPr>
          </c:marker>
          <c:cat>
            <c:strRef>
              <c:f>VA!$AZ$46:$AZ$55</c:f>
              <c:strCache>
                <c:ptCount val="10"/>
                <c:pt idx="0">
                  <c:v>9</c:v>
                </c:pt>
                <c:pt idx="1">
                  <c:v>8</c:v>
                </c:pt>
                <c:pt idx="2">
                  <c:v>7</c:v>
                </c:pt>
                <c:pt idx="3">
                  <c:v>6</c:v>
                </c:pt>
                <c:pt idx="4">
                  <c:v>5</c:v>
                </c:pt>
                <c:pt idx="5">
                  <c:v>4</c:v>
                </c:pt>
                <c:pt idx="6">
                  <c:v>3</c:v>
                </c:pt>
                <c:pt idx="7">
                  <c:v>2</c:v>
                </c:pt>
                <c:pt idx="8">
                  <c:v>1</c:v>
                </c:pt>
                <c:pt idx="9">
                  <c:v>U</c:v>
                </c:pt>
              </c:strCache>
            </c:strRef>
          </c:cat>
          <c:val>
            <c:numRef>
              <c:f>VA!$BI$46:$BI$55</c:f>
              <c:numCache>
                <c:formatCode>#,##0</c:formatCode>
                <c:ptCount val="10"/>
                <c:pt idx="0">
                  <c:v>0.23331842315097531</c:v>
                </c:pt>
                <c:pt idx="1">
                  <c:v>1.1281238452712032</c:v>
                </c:pt>
                <c:pt idx="2">
                  <c:v>3.6118360917170693</c:v>
                </c:pt>
                <c:pt idx="3">
                  <c:v>10.543233046150256</c:v>
                </c:pt>
                <c:pt idx="4">
                  <c:v>21.699867753165172</c:v>
                </c:pt>
                <c:pt idx="5">
                  <c:v>31.724615414535485</c:v>
                </c:pt>
                <c:pt idx="6">
                  <c:v>40.434751745463743</c:v>
                </c:pt>
                <c:pt idx="7">
                  <c:v>42.221853789455267</c:v>
                </c:pt>
                <c:pt idx="8">
                  <c:v>42.759155176102226</c:v>
                </c:pt>
                <c:pt idx="9">
                  <c:v>43.000000000000007</c:v>
                </c:pt>
              </c:numCache>
            </c:numRef>
          </c:val>
          <c:smooth val="0"/>
        </c:ser>
        <c:ser>
          <c:idx val="1"/>
          <c:order val="1"/>
          <c:tx>
            <c:v>school</c:v>
          </c:tx>
          <c:spPr>
            <a:ln w="12700">
              <a:solidFill>
                <a:srgbClr val="FF00FF"/>
              </a:solidFill>
              <a:prstDash val="solid"/>
            </a:ln>
          </c:spPr>
          <c:marker>
            <c:symbol val="square"/>
            <c:size val="5"/>
            <c:spPr>
              <a:solidFill>
                <a:srgbClr val="FF00FF"/>
              </a:solidFill>
              <a:ln>
                <a:solidFill>
                  <a:srgbClr val="FF00FF"/>
                </a:solidFill>
                <a:prstDash val="solid"/>
              </a:ln>
            </c:spPr>
          </c:marker>
          <c:cat>
            <c:strRef>
              <c:f>VA!$AZ$46:$AZ$55</c:f>
              <c:strCache>
                <c:ptCount val="10"/>
                <c:pt idx="0">
                  <c:v>9</c:v>
                </c:pt>
                <c:pt idx="1">
                  <c:v>8</c:v>
                </c:pt>
                <c:pt idx="2">
                  <c:v>7</c:v>
                </c:pt>
                <c:pt idx="3">
                  <c:v>6</c:v>
                </c:pt>
                <c:pt idx="4">
                  <c:v>5</c:v>
                </c:pt>
                <c:pt idx="5">
                  <c:v>4</c:v>
                </c:pt>
                <c:pt idx="6">
                  <c:v>3</c:v>
                </c:pt>
                <c:pt idx="7">
                  <c:v>2</c:v>
                </c:pt>
                <c:pt idx="8">
                  <c:v>1</c:v>
                </c:pt>
                <c:pt idx="9">
                  <c:v>U</c:v>
                </c:pt>
              </c:strCache>
            </c:strRef>
          </c:cat>
          <c:val>
            <c:numRef>
              <c:f>VA!$AP$46:$AP$55</c:f>
              <c:numCache>
                <c:formatCode>#,##0</c:formatCode>
                <c:ptCount val="10"/>
                <c:pt idx="0">
                  <c:v>1</c:v>
                </c:pt>
                <c:pt idx="1">
                  <c:v>1</c:v>
                </c:pt>
                <c:pt idx="2">
                  <c:v>3</c:v>
                </c:pt>
                <c:pt idx="3">
                  <c:v>10</c:v>
                </c:pt>
                <c:pt idx="4">
                  <c:v>28</c:v>
                </c:pt>
                <c:pt idx="5">
                  <c:v>40</c:v>
                </c:pt>
                <c:pt idx="6">
                  <c:v>42</c:v>
                </c:pt>
                <c:pt idx="7">
                  <c:v>42</c:v>
                </c:pt>
                <c:pt idx="8">
                  <c:v>42</c:v>
                </c:pt>
                <c:pt idx="9">
                  <c:v>43</c:v>
                </c:pt>
              </c:numCache>
            </c:numRef>
          </c:val>
          <c:smooth val="0"/>
        </c:ser>
        <c:dLbls>
          <c:showLegendKey val="0"/>
          <c:showVal val="0"/>
          <c:showCatName val="0"/>
          <c:showSerName val="0"/>
          <c:showPercent val="0"/>
          <c:showBubbleSize val="0"/>
        </c:dLbls>
        <c:marker val="1"/>
        <c:smooth val="0"/>
        <c:axId val="98867456"/>
        <c:axId val="98873728"/>
      </c:lineChart>
      <c:catAx>
        <c:axId val="988674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98873728"/>
        <c:crosses val="autoZero"/>
        <c:auto val="1"/>
        <c:lblAlgn val="ctr"/>
        <c:lblOffset val="100"/>
        <c:tickLblSkip val="1"/>
        <c:tickMarkSkip val="1"/>
        <c:noMultiLvlLbl val="0"/>
      </c:catAx>
      <c:valAx>
        <c:axId val="98873728"/>
        <c:scaling>
          <c:orientation val="minMax"/>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98867456"/>
        <c:crosses val="autoZero"/>
        <c:crossBetween val="midCat"/>
      </c:valAx>
      <c:spPr>
        <a:noFill/>
        <a:ln w="12700">
          <a:solidFill>
            <a:srgbClr val="808080"/>
          </a:solidFill>
          <a:prstDash val="solid"/>
        </a:ln>
      </c:spPr>
    </c:plotArea>
    <c:legend>
      <c:legendPos val="r"/>
      <c:layout>
        <c:manualLayout>
          <c:xMode val="edge"/>
          <c:yMode val="edge"/>
          <c:x val="0.45741324921135645"/>
          <c:y val="1.5674005182830228E-2"/>
          <c:w val="0.26182965299684541"/>
          <c:h val="0.10658323524324556"/>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GB"/>
              <a:t>KS2 Level 4b</a:t>
            </a:r>
          </a:p>
        </c:rich>
      </c:tx>
      <c:layout>
        <c:manualLayout>
          <c:xMode val="edge"/>
          <c:yMode val="edge"/>
          <c:x val="0.26018848603498179"/>
          <c:y val="2.4844758171520421E-2"/>
        </c:manualLayout>
      </c:layout>
      <c:overlay val="0"/>
      <c:spPr>
        <a:noFill/>
        <a:ln w="25400">
          <a:noFill/>
        </a:ln>
      </c:spPr>
    </c:title>
    <c:autoTitleDeleted val="0"/>
    <c:plotArea>
      <c:layout>
        <c:manualLayout>
          <c:layoutTarget val="inner"/>
          <c:xMode val="edge"/>
          <c:yMode val="edge"/>
          <c:x val="0.11285283731637766"/>
          <c:y val="0.2236028235436838"/>
          <c:w val="0.73354344255645476"/>
          <c:h val="0.59006300657360999"/>
        </c:manualLayout>
      </c:layout>
      <c:lineChart>
        <c:grouping val="standard"/>
        <c:varyColors val="0"/>
        <c:ser>
          <c:idx val="0"/>
          <c:order val="0"/>
          <c:tx>
            <c:v>national</c:v>
          </c:tx>
          <c:spPr>
            <a:ln w="12700">
              <a:solidFill>
                <a:srgbClr val="000080"/>
              </a:solidFill>
              <a:prstDash val="solid"/>
            </a:ln>
          </c:spPr>
          <c:marker>
            <c:symbol val="diamond"/>
            <c:size val="5"/>
            <c:spPr>
              <a:solidFill>
                <a:srgbClr val="000080"/>
              </a:solidFill>
              <a:ln>
                <a:solidFill>
                  <a:srgbClr val="000080"/>
                </a:solidFill>
                <a:prstDash val="solid"/>
              </a:ln>
            </c:spPr>
          </c:marker>
          <c:cat>
            <c:strRef>
              <c:f>VA!$AZ$46:$AZ$55</c:f>
              <c:strCache>
                <c:ptCount val="10"/>
                <c:pt idx="0">
                  <c:v>9</c:v>
                </c:pt>
                <c:pt idx="1">
                  <c:v>8</c:v>
                </c:pt>
                <c:pt idx="2">
                  <c:v>7</c:v>
                </c:pt>
                <c:pt idx="3">
                  <c:v>6</c:v>
                </c:pt>
                <c:pt idx="4">
                  <c:v>5</c:v>
                </c:pt>
                <c:pt idx="5">
                  <c:v>4</c:v>
                </c:pt>
                <c:pt idx="6">
                  <c:v>3</c:v>
                </c:pt>
                <c:pt idx="7">
                  <c:v>2</c:v>
                </c:pt>
                <c:pt idx="8">
                  <c:v>1</c:v>
                </c:pt>
                <c:pt idx="9">
                  <c:v>U</c:v>
                </c:pt>
              </c:strCache>
            </c:strRef>
          </c:cat>
          <c:val>
            <c:numRef>
              <c:f>VA!$BH$46:$BH$55</c:f>
              <c:numCache>
                <c:formatCode>#,##0</c:formatCode>
                <c:ptCount val="10"/>
                <c:pt idx="0">
                  <c:v>5.2962901854272694E-2</c:v>
                </c:pt>
                <c:pt idx="1">
                  <c:v>0.31629246995215193</c:v>
                </c:pt>
                <c:pt idx="2">
                  <c:v>1.2364610171212449</c:v>
                </c:pt>
                <c:pt idx="3">
                  <c:v>4.6874643042987145</c:v>
                </c:pt>
                <c:pt idx="4">
                  <c:v>12.525973778731075</c:v>
                </c:pt>
                <c:pt idx="5">
                  <c:v>22.445380817606072</c:v>
                </c:pt>
                <c:pt idx="6">
                  <c:v>34.467464558134814</c:v>
                </c:pt>
                <c:pt idx="7">
                  <c:v>37.651673414476278</c:v>
                </c:pt>
                <c:pt idx="8">
                  <c:v>38.594611059638794</c:v>
                </c:pt>
                <c:pt idx="9">
                  <c:v>39</c:v>
                </c:pt>
              </c:numCache>
            </c:numRef>
          </c:val>
          <c:smooth val="0"/>
        </c:ser>
        <c:ser>
          <c:idx val="1"/>
          <c:order val="1"/>
          <c:tx>
            <c:v>school</c:v>
          </c:tx>
          <c:spPr>
            <a:ln w="12700">
              <a:solidFill>
                <a:srgbClr val="FF00FF"/>
              </a:solidFill>
              <a:prstDash val="solid"/>
            </a:ln>
          </c:spPr>
          <c:marker>
            <c:symbol val="square"/>
            <c:size val="5"/>
            <c:spPr>
              <a:solidFill>
                <a:srgbClr val="FF00FF"/>
              </a:solidFill>
              <a:ln>
                <a:solidFill>
                  <a:srgbClr val="FF00FF"/>
                </a:solidFill>
                <a:prstDash val="solid"/>
              </a:ln>
            </c:spPr>
          </c:marker>
          <c:cat>
            <c:strRef>
              <c:f>VA!$AZ$46:$AZ$55</c:f>
              <c:strCache>
                <c:ptCount val="10"/>
                <c:pt idx="0">
                  <c:v>9</c:v>
                </c:pt>
                <c:pt idx="1">
                  <c:v>8</c:v>
                </c:pt>
                <c:pt idx="2">
                  <c:v>7</c:v>
                </c:pt>
                <c:pt idx="3">
                  <c:v>6</c:v>
                </c:pt>
                <c:pt idx="4">
                  <c:v>5</c:v>
                </c:pt>
                <c:pt idx="5">
                  <c:v>4</c:v>
                </c:pt>
                <c:pt idx="6">
                  <c:v>3</c:v>
                </c:pt>
                <c:pt idx="7">
                  <c:v>2</c:v>
                </c:pt>
                <c:pt idx="8">
                  <c:v>1</c:v>
                </c:pt>
                <c:pt idx="9">
                  <c:v>U</c:v>
                </c:pt>
              </c:strCache>
            </c:strRef>
          </c:cat>
          <c:val>
            <c:numRef>
              <c:f>VA!$AO$46:$AO$55</c:f>
              <c:numCache>
                <c:formatCode>#,##0</c:formatCode>
                <c:ptCount val="10"/>
                <c:pt idx="0">
                  <c:v>0</c:v>
                </c:pt>
                <c:pt idx="1">
                  <c:v>0</c:v>
                </c:pt>
                <c:pt idx="2">
                  <c:v>0</c:v>
                </c:pt>
                <c:pt idx="3">
                  <c:v>4</c:v>
                </c:pt>
                <c:pt idx="4">
                  <c:v>7</c:v>
                </c:pt>
                <c:pt idx="5">
                  <c:v>25</c:v>
                </c:pt>
                <c:pt idx="6">
                  <c:v>35</c:v>
                </c:pt>
                <c:pt idx="7">
                  <c:v>37</c:v>
                </c:pt>
                <c:pt idx="8">
                  <c:v>38</c:v>
                </c:pt>
                <c:pt idx="9">
                  <c:v>39</c:v>
                </c:pt>
              </c:numCache>
            </c:numRef>
          </c:val>
          <c:smooth val="0"/>
        </c:ser>
        <c:dLbls>
          <c:showLegendKey val="0"/>
          <c:showVal val="0"/>
          <c:showCatName val="0"/>
          <c:showSerName val="0"/>
          <c:showPercent val="0"/>
          <c:showBubbleSize val="0"/>
        </c:dLbls>
        <c:marker val="1"/>
        <c:smooth val="0"/>
        <c:axId val="107229952"/>
        <c:axId val="107231872"/>
      </c:lineChart>
      <c:catAx>
        <c:axId val="10722995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07231872"/>
        <c:crosses val="autoZero"/>
        <c:auto val="1"/>
        <c:lblAlgn val="ctr"/>
        <c:lblOffset val="100"/>
        <c:tickLblSkip val="1"/>
        <c:tickMarkSkip val="1"/>
        <c:noMultiLvlLbl val="0"/>
      </c:catAx>
      <c:valAx>
        <c:axId val="107231872"/>
        <c:scaling>
          <c:orientation val="minMax"/>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07229952"/>
        <c:crosses val="autoZero"/>
        <c:crossBetween val="midCat"/>
      </c:valAx>
      <c:spPr>
        <a:noFill/>
        <a:ln w="12700">
          <a:solidFill>
            <a:srgbClr val="808080"/>
          </a:solidFill>
          <a:prstDash val="solid"/>
        </a:ln>
      </c:spPr>
    </c:plotArea>
    <c:legend>
      <c:legendPos val="r"/>
      <c:layout>
        <c:manualLayout>
          <c:xMode val="edge"/>
          <c:yMode val="edge"/>
          <c:x val="0.46395055341177477"/>
          <c:y val="1.5527973857200264E-2"/>
          <c:w val="0.26018848603498179"/>
          <c:h val="0.10559022222896179"/>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000000"/>
                </a:solidFill>
                <a:latin typeface="Arial"/>
                <a:ea typeface="Arial"/>
                <a:cs typeface="Arial"/>
              </a:defRPr>
            </a:pPr>
            <a:r>
              <a:rPr lang="en-GB"/>
              <a:t>KS2 Level 4c</a:t>
            </a:r>
          </a:p>
        </c:rich>
      </c:tx>
      <c:layout>
        <c:manualLayout>
          <c:xMode val="edge"/>
          <c:yMode val="edge"/>
          <c:x val="0.25937500000000002"/>
          <c:y val="2.4922194199627018E-2"/>
        </c:manualLayout>
      </c:layout>
      <c:overlay val="0"/>
      <c:spPr>
        <a:noFill/>
        <a:ln w="25400">
          <a:noFill/>
        </a:ln>
      </c:spPr>
    </c:title>
    <c:autoTitleDeleted val="0"/>
    <c:plotArea>
      <c:layout>
        <c:manualLayout>
          <c:layoutTarget val="inner"/>
          <c:xMode val="edge"/>
          <c:yMode val="edge"/>
          <c:x val="0.10312499999999999"/>
          <c:y val="0.17757063367234252"/>
          <c:w val="0.75937500000000002"/>
          <c:h val="0.65109232346525592"/>
        </c:manualLayout>
      </c:layout>
      <c:lineChart>
        <c:grouping val="standard"/>
        <c:varyColors val="0"/>
        <c:ser>
          <c:idx val="0"/>
          <c:order val="0"/>
          <c:tx>
            <c:v>national</c:v>
          </c:tx>
          <c:spPr>
            <a:ln w="12700">
              <a:solidFill>
                <a:srgbClr val="000080"/>
              </a:solidFill>
              <a:prstDash val="solid"/>
            </a:ln>
          </c:spPr>
          <c:marker>
            <c:symbol val="diamond"/>
            <c:size val="5"/>
            <c:spPr>
              <a:solidFill>
                <a:srgbClr val="000080"/>
              </a:solidFill>
              <a:ln>
                <a:solidFill>
                  <a:srgbClr val="000080"/>
                </a:solidFill>
                <a:prstDash val="solid"/>
              </a:ln>
            </c:spPr>
          </c:marker>
          <c:cat>
            <c:strRef>
              <c:f>VA!$AZ$46:$AZ$55</c:f>
              <c:strCache>
                <c:ptCount val="10"/>
                <c:pt idx="0">
                  <c:v>9</c:v>
                </c:pt>
                <c:pt idx="1">
                  <c:v>8</c:v>
                </c:pt>
                <c:pt idx="2">
                  <c:v>7</c:v>
                </c:pt>
                <c:pt idx="3">
                  <c:v>6</c:v>
                </c:pt>
                <c:pt idx="4">
                  <c:v>5</c:v>
                </c:pt>
                <c:pt idx="5">
                  <c:v>4</c:v>
                </c:pt>
                <c:pt idx="6">
                  <c:v>3</c:v>
                </c:pt>
                <c:pt idx="7">
                  <c:v>2</c:v>
                </c:pt>
                <c:pt idx="8">
                  <c:v>1</c:v>
                </c:pt>
                <c:pt idx="9">
                  <c:v>U</c:v>
                </c:pt>
              </c:strCache>
            </c:strRef>
          </c:cat>
          <c:val>
            <c:numRef>
              <c:f>VA!$BG$46:$BG$55</c:f>
              <c:numCache>
                <c:formatCode>#,##0</c:formatCode>
                <c:ptCount val="10"/>
                <c:pt idx="0">
                  <c:v>1.5026086956521738E-2</c:v>
                </c:pt>
                <c:pt idx="1">
                  <c:v>7.4504347826086947E-2</c:v>
                </c:pt>
                <c:pt idx="2">
                  <c:v>0.29989565217391301</c:v>
                </c:pt>
                <c:pt idx="3">
                  <c:v>1.5464347826086957</c:v>
                </c:pt>
                <c:pt idx="4">
                  <c:v>5.2046608695652177</c:v>
                </c:pt>
                <c:pt idx="5">
                  <c:v>11.373495652173913</c:v>
                </c:pt>
                <c:pt idx="6">
                  <c:v>21.934956521739132</c:v>
                </c:pt>
                <c:pt idx="7">
                  <c:v>25.506782608695652</c:v>
                </c:pt>
                <c:pt idx="8">
                  <c:v>26.601182608695652</c:v>
                </c:pt>
                <c:pt idx="9">
                  <c:v>27</c:v>
                </c:pt>
              </c:numCache>
            </c:numRef>
          </c:val>
          <c:smooth val="0"/>
        </c:ser>
        <c:ser>
          <c:idx val="1"/>
          <c:order val="1"/>
          <c:tx>
            <c:v>school</c:v>
          </c:tx>
          <c:spPr>
            <a:ln w="12700">
              <a:solidFill>
                <a:srgbClr val="FF00FF"/>
              </a:solidFill>
              <a:prstDash val="solid"/>
            </a:ln>
          </c:spPr>
          <c:marker>
            <c:symbol val="square"/>
            <c:size val="5"/>
            <c:spPr>
              <a:solidFill>
                <a:srgbClr val="FF00FF"/>
              </a:solidFill>
              <a:ln>
                <a:solidFill>
                  <a:srgbClr val="FF00FF"/>
                </a:solidFill>
                <a:prstDash val="solid"/>
              </a:ln>
            </c:spPr>
          </c:marker>
          <c:cat>
            <c:strRef>
              <c:f>VA!$AZ$46:$AZ$55</c:f>
              <c:strCache>
                <c:ptCount val="10"/>
                <c:pt idx="0">
                  <c:v>9</c:v>
                </c:pt>
                <c:pt idx="1">
                  <c:v>8</c:v>
                </c:pt>
                <c:pt idx="2">
                  <c:v>7</c:v>
                </c:pt>
                <c:pt idx="3">
                  <c:v>6</c:v>
                </c:pt>
                <c:pt idx="4">
                  <c:v>5</c:v>
                </c:pt>
                <c:pt idx="5">
                  <c:v>4</c:v>
                </c:pt>
                <c:pt idx="6">
                  <c:v>3</c:v>
                </c:pt>
                <c:pt idx="7">
                  <c:v>2</c:v>
                </c:pt>
                <c:pt idx="8">
                  <c:v>1</c:v>
                </c:pt>
                <c:pt idx="9">
                  <c:v>U</c:v>
                </c:pt>
              </c:strCache>
            </c:strRef>
          </c:cat>
          <c:val>
            <c:numRef>
              <c:f>VA!$AN$46:$AN$55</c:f>
              <c:numCache>
                <c:formatCode>#,##0</c:formatCode>
                <c:ptCount val="10"/>
                <c:pt idx="0">
                  <c:v>0</c:v>
                </c:pt>
                <c:pt idx="1">
                  <c:v>0</c:v>
                </c:pt>
                <c:pt idx="2">
                  <c:v>0</c:v>
                </c:pt>
                <c:pt idx="3">
                  <c:v>0</c:v>
                </c:pt>
                <c:pt idx="4">
                  <c:v>1</c:v>
                </c:pt>
                <c:pt idx="5">
                  <c:v>7</c:v>
                </c:pt>
                <c:pt idx="6">
                  <c:v>21</c:v>
                </c:pt>
                <c:pt idx="7">
                  <c:v>27</c:v>
                </c:pt>
                <c:pt idx="8">
                  <c:v>27</c:v>
                </c:pt>
                <c:pt idx="9">
                  <c:v>27</c:v>
                </c:pt>
              </c:numCache>
            </c:numRef>
          </c:val>
          <c:smooth val="0"/>
        </c:ser>
        <c:dLbls>
          <c:showLegendKey val="0"/>
          <c:showVal val="0"/>
          <c:showCatName val="0"/>
          <c:showSerName val="0"/>
          <c:showPercent val="0"/>
          <c:showBubbleSize val="0"/>
        </c:dLbls>
        <c:marker val="1"/>
        <c:smooth val="0"/>
        <c:axId val="107248640"/>
        <c:axId val="107279488"/>
      </c:lineChart>
      <c:catAx>
        <c:axId val="1072486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07279488"/>
        <c:crosses val="autoZero"/>
        <c:auto val="1"/>
        <c:lblAlgn val="ctr"/>
        <c:lblOffset val="100"/>
        <c:tickLblSkip val="1"/>
        <c:tickMarkSkip val="1"/>
        <c:noMultiLvlLbl val="0"/>
      </c:catAx>
      <c:valAx>
        <c:axId val="107279488"/>
        <c:scaling>
          <c:orientation val="minMax"/>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07248640"/>
        <c:crosses val="autoZero"/>
        <c:crossBetween val="midCat"/>
      </c:valAx>
      <c:spPr>
        <a:noFill/>
        <a:ln w="12700">
          <a:solidFill>
            <a:srgbClr val="808080"/>
          </a:solidFill>
          <a:prstDash val="solid"/>
        </a:ln>
      </c:spPr>
    </c:plotArea>
    <c:legend>
      <c:legendPos val="r"/>
      <c:layout>
        <c:manualLayout>
          <c:xMode val="edge"/>
          <c:yMode val="edge"/>
          <c:x val="0.52500000000000002"/>
          <c:y val="1.5576371374766886E-2"/>
          <c:w val="0.25937500000000002"/>
          <c:h val="0.10591932534841483"/>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50" b="1" i="0" u="none" strike="noStrike" baseline="0">
                <a:solidFill>
                  <a:srgbClr val="000000"/>
                </a:solidFill>
                <a:latin typeface="Arial"/>
                <a:ea typeface="Arial"/>
                <a:cs typeface="Arial"/>
              </a:defRPr>
            </a:pPr>
            <a:r>
              <a:rPr lang="en-GB"/>
              <a:t>KS2 Level 3a</a:t>
            </a:r>
          </a:p>
        </c:rich>
      </c:tx>
      <c:layout>
        <c:manualLayout>
          <c:xMode val="edge"/>
          <c:yMode val="edge"/>
          <c:x val="0.26498422712933756"/>
          <c:y val="2.5806492260729997E-2"/>
        </c:manualLayout>
      </c:layout>
      <c:overlay val="0"/>
      <c:spPr>
        <a:noFill/>
        <a:ln w="25400">
          <a:noFill/>
        </a:ln>
      </c:spPr>
    </c:title>
    <c:autoTitleDeleted val="0"/>
    <c:plotArea>
      <c:layout>
        <c:manualLayout>
          <c:layoutTarget val="inner"/>
          <c:xMode val="edge"/>
          <c:yMode val="edge"/>
          <c:x val="0.11987381703470032"/>
          <c:y val="0.26129073413989123"/>
          <c:w val="0.72555205047318616"/>
          <c:h val="0.54516214900792115"/>
        </c:manualLayout>
      </c:layout>
      <c:lineChart>
        <c:grouping val="standard"/>
        <c:varyColors val="0"/>
        <c:ser>
          <c:idx val="0"/>
          <c:order val="0"/>
          <c:tx>
            <c:v>national</c:v>
          </c:tx>
          <c:spPr>
            <a:ln w="12700">
              <a:solidFill>
                <a:srgbClr val="000080"/>
              </a:solidFill>
              <a:prstDash val="solid"/>
            </a:ln>
          </c:spPr>
          <c:marker>
            <c:symbol val="diamond"/>
            <c:size val="5"/>
            <c:spPr>
              <a:solidFill>
                <a:srgbClr val="000080"/>
              </a:solidFill>
              <a:ln>
                <a:solidFill>
                  <a:srgbClr val="000080"/>
                </a:solidFill>
                <a:prstDash val="solid"/>
              </a:ln>
            </c:spPr>
          </c:marker>
          <c:cat>
            <c:strRef>
              <c:f>VA!$AZ$46:$AZ$55</c:f>
              <c:strCache>
                <c:ptCount val="10"/>
                <c:pt idx="0">
                  <c:v>9</c:v>
                </c:pt>
                <c:pt idx="1">
                  <c:v>8</c:v>
                </c:pt>
                <c:pt idx="2">
                  <c:v>7</c:v>
                </c:pt>
                <c:pt idx="3">
                  <c:v>6</c:v>
                </c:pt>
                <c:pt idx="4">
                  <c:v>5</c:v>
                </c:pt>
                <c:pt idx="5">
                  <c:v>4</c:v>
                </c:pt>
                <c:pt idx="6">
                  <c:v>3</c:v>
                </c:pt>
                <c:pt idx="7">
                  <c:v>2</c:v>
                </c:pt>
                <c:pt idx="8">
                  <c:v>1</c:v>
                </c:pt>
                <c:pt idx="9">
                  <c:v>U</c:v>
                </c:pt>
              </c:strCache>
            </c:strRef>
          </c:cat>
          <c:val>
            <c:numRef>
              <c:f>VA!$BF$46:$BF$55</c:f>
              <c:numCache>
                <c:formatCode>#,##0</c:formatCode>
                <c:ptCount val="10"/>
                <c:pt idx="0">
                  <c:v>2.5145067698259188E-3</c:v>
                </c:pt>
                <c:pt idx="1">
                  <c:v>2.0744680851063829E-2</c:v>
                </c:pt>
                <c:pt idx="2">
                  <c:v>8.1721470019342365E-2</c:v>
                </c:pt>
                <c:pt idx="3">
                  <c:v>0.39666344294003869</c:v>
                </c:pt>
                <c:pt idx="4">
                  <c:v>1.450870406189555</c:v>
                </c:pt>
                <c:pt idx="5">
                  <c:v>3.8264506769825917</c:v>
                </c:pt>
                <c:pt idx="6">
                  <c:v>9.3910541586073499</c:v>
                </c:pt>
                <c:pt idx="7">
                  <c:v>11.926305609284332</c:v>
                </c:pt>
                <c:pt idx="8">
                  <c:v>12.747292069632495</c:v>
                </c:pt>
                <c:pt idx="9">
                  <c:v>13</c:v>
                </c:pt>
              </c:numCache>
            </c:numRef>
          </c:val>
          <c:smooth val="0"/>
        </c:ser>
        <c:ser>
          <c:idx val="1"/>
          <c:order val="1"/>
          <c:tx>
            <c:v>school</c:v>
          </c:tx>
          <c:spPr>
            <a:ln w="12700">
              <a:solidFill>
                <a:srgbClr val="FF00FF"/>
              </a:solidFill>
              <a:prstDash val="solid"/>
            </a:ln>
          </c:spPr>
          <c:marker>
            <c:symbol val="square"/>
            <c:size val="5"/>
            <c:spPr>
              <a:solidFill>
                <a:srgbClr val="FF00FF"/>
              </a:solidFill>
              <a:ln>
                <a:solidFill>
                  <a:srgbClr val="FF00FF"/>
                </a:solidFill>
                <a:prstDash val="solid"/>
              </a:ln>
            </c:spPr>
          </c:marker>
          <c:cat>
            <c:strRef>
              <c:f>VA!$AZ$46:$AZ$55</c:f>
              <c:strCache>
                <c:ptCount val="10"/>
                <c:pt idx="0">
                  <c:v>9</c:v>
                </c:pt>
                <c:pt idx="1">
                  <c:v>8</c:v>
                </c:pt>
                <c:pt idx="2">
                  <c:v>7</c:v>
                </c:pt>
                <c:pt idx="3">
                  <c:v>6</c:v>
                </c:pt>
                <c:pt idx="4">
                  <c:v>5</c:v>
                </c:pt>
                <c:pt idx="5">
                  <c:v>4</c:v>
                </c:pt>
                <c:pt idx="6">
                  <c:v>3</c:v>
                </c:pt>
                <c:pt idx="7">
                  <c:v>2</c:v>
                </c:pt>
                <c:pt idx="8">
                  <c:v>1</c:v>
                </c:pt>
                <c:pt idx="9">
                  <c:v>U</c:v>
                </c:pt>
              </c:strCache>
            </c:strRef>
          </c:cat>
          <c:val>
            <c:numRef>
              <c:f>VA!$AM$46:$AM$55</c:f>
              <c:numCache>
                <c:formatCode>#,##0</c:formatCode>
                <c:ptCount val="10"/>
                <c:pt idx="0">
                  <c:v>0</c:v>
                </c:pt>
                <c:pt idx="1">
                  <c:v>0</c:v>
                </c:pt>
                <c:pt idx="2">
                  <c:v>1</c:v>
                </c:pt>
                <c:pt idx="3">
                  <c:v>1</c:v>
                </c:pt>
                <c:pt idx="4">
                  <c:v>2</c:v>
                </c:pt>
                <c:pt idx="5">
                  <c:v>4</c:v>
                </c:pt>
                <c:pt idx="6">
                  <c:v>10</c:v>
                </c:pt>
                <c:pt idx="7">
                  <c:v>13</c:v>
                </c:pt>
                <c:pt idx="8">
                  <c:v>13</c:v>
                </c:pt>
                <c:pt idx="9">
                  <c:v>13</c:v>
                </c:pt>
              </c:numCache>
            </c:numRef>
          </c:val>
          <c:smooth val="0"/>
        </c:ser>
        <c:dLbls>
          <c:showLegendKey val="0"/>
          <c:showVal val="0"/>
          <c:showCatName val="0"/>
          <c:showSerName val="0"/>
          <c:showPercent val="0"/>
          <c:showBubbleSize val="0"/>
        </c:dLbls>
        <c:marker val="1"/>
        <c:smooth val="0"/>
        <c:axId val="107447808"/>
        <c:axId val="107449728"/>
      </c:lineChart>
      <c:catAx>
        <c:axId val="10744780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7449728"/>
        <c:crosses val="autoZero"/>
        <c:auto val="1"/>
        <c:lblAlgn val="ctr"/>
        <c:lblOffset val="100"/>
        <c:tickLblSkip val="1"/>
        <c:tickMarkSkip val="1"/>
        <c:noMultiLvlLbl val="0"/>
      </c:catAx>
      <c:valAx>
        <c:axId val="107449728"/>
        <c:scaling>
          <c:orientation val="minMax"/>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7447808"/>
        <c:crosses val="autoZero"/>
        <c:crossBetween val="midCat"/>
      </c:valAx>
      <c:spPr>
        <a:noFill/>
        <a:ln w="12700">
          <a:solidFill>
            <a:srgbClr val="808080"/>
          </a:solidFill>
          <a:prstDash val="solid"/>
        </a:ln>
      </c:spPr>
    </c:plotArea>
    <c:legend>
      <c:legendPos val="r"/>
      <c:layout>
        <c:manualLayout>
          <c:xMode val="edge"/>
          <c:yMode val="edge"/>
          <c:x val="0.44794952681388012"/>
          <c:y val="1.6129057662956248E-2"/>
          <c:w val="0.26182965299684541"/>
          <c:h val="0.10967759210810249"/>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000000"/>
                </a:solidFill>
                <a:latin typeface="Arial"/>
                <a:ea typeface="Arial"/>
                <a:cs typeface="Arial"/>
              </a:defRPr>
            </a:pPr>
            <a:r>
              <a:rPr lang="en-GB"/>
              <a:t>KS2 Level 3b</a:t>
            </a:r>
          </a:p>
        </c:rich>
      </c:tx>
      <c:layout>
        <c:manualLayout>
          <c:xMode val="edge"/>
          <c:yMode val="edge"/>
          <c:x val="0.26018848603498179"/>
          <c:y val="2.555914530367865E-2"/>
        </c:manualLayout>
      </c:layout>
      <c:overlay val="0"/>
      <c:spPr>
        <a:noFill/>
        <a:ln w="25400">
          <a:noFill/>
        </a:ln>
      </c:spPr>
    </c:title>
    <c:autoTitleDeleted val="0"/>
    <c:plotArea>
      <c:layout>
        <c:manualLayout>
          <c:layoutTarget val="inner"/>
          <c:xMode val="edge"/>
          <c:yMode val="edge"/>
          <c:x val="9.0909230060415333E-2"/>
          <c:y val="0.25878634619974633"/>
          <c:w val="0.7554870498124171"/>
          <c:h val="0.55271651719205084"/>
        </c:manualLayout>
      </c:layout>
      <c:lineChart>
        <c:grouping val="standard"/>
        <c:varyColors val="0"/>
        <c:ser>
          <c:idx val="0"/>
          <c:order val="0"/>
          <c:tx>
            <c:v>national</c:v>
          </c:tx>
          <c:spPr>
            <a:ln w="12700">
              <a:solidFill>
                <a:srgbClr val="000080"/>
              </a:solidFill>
              <a:prstDash val="solid"/>
            </a:ln>
          </c:spPr>
          <c:marker>
            <c:symbol val="diamond"/>
            <c:size val="5"/>
            <c:spPr>
              <a:solidFill>
                <a:srgbClr val="000080"/>
              </a:solidFill>
              <a:ln>
                <a:solidFill>
                  <a:srgbClr val="000080"/>
                </a:solidFill>
                <a:prstDash val="solid"/>
              </a:ln>
            </c:spPr>
          </c:marker>
          <c:cat>
            <c:strRef>
              <c:f>VA!$AZ$46:$AZ$55</c:f>
              <c:strCache>
                <c:ptCount val="10"/>
                <c:pt idx="0">
                  <c:v>9</c:v>
                </c:pt>
                <c:pt idx="1">
                  <c:v>8</c:v>
                </c:pt>
                <c:pt idx="2">
                  <c:v>7</c:v>
                </c:pt>
                <c:pt idx="3">
                  <c:v>6</c:v>
                </c:pt>
                <c:pt idx="4">
                  <c:v>5</c:v>
                </c:pt>
                <c:pt idx="5">
                  <c:v>4</c:v>
                </c:pt>
                <c:pt idx="6">
                  <c:v>3</c:v>
                </c:pt>
                <c:pt idx="7">
                  <c:v>2</c:v>
                </c:pt>
                <c:pt idx="8">
                  <c:v>1</c:v>
                </c:pt>
                <c:pt idx="9">
                  <c:v>U</c:v>
                </c:pt>
              </c:strCache>
            </c:strRef>
          </c:cat>
          <c:val>
            <c:numRef>
              <c:f>VA!$BE$46:$BE$55</c:f>
              <c:numCache>
                <c:formatCode>#,##0</c:formatCode>
                <c:ptCount val="10"/>
                <c:pt idx="0">
                  <c:v>4.3151808060757745E-4</c:v>
                </c:pt>
                <c:pt idx="1">
                  <c:v>1.7260723224303098E-3</c:v>
                </c:pt>
                <c:pt idx="2">
                  <c:v>1.510313282126521E-2</c:v>
                </c:pt>
                <c:pt idx="3">
                  <c:v>7.3358073703288174E-2</c:v>
                </c:pt>
                <c:pt idx="4">
                  <c:v>0.32579615085872099</c:v>
                </c:pt>
                <c:pt idx="5">
                  <c:v>0.96401139207732811</c:v>
                </c:pt>
                <c:pt idx="6">
                  <c:v>3.0322775524294467</c:v>
                </c:pt>
                <c:pt idx="7">
                  <c:v>4.3846552170535951</c:v>
                </c:pt>
                <c:pt idx="8">
                  <c:v>4.8472425994649182</c:v>
                </c:pt>
                <c:pt idx="9">
                  <c:v>5.0000000000000009</c:v>
                </c:pt>
              </c:numCache>
            </c:numRef>
          </c:val>
          <c:smooth val="0"/>
        </c:ser>
        <c:ser>
          <c:idx val="1"/>
          <c:order val="1"/>
          <c:tx>
            <c:v>school</c:v>
          </c:tx>
          <c:spPr>
            <a:ln w="12700">
              <a:solidFill>
                <a:srgbClr val="FF00FF"/>
              </a:solidFill>
              <a:prstDash val="solid"/>
            </a:ln>
          </c:spPr>
          <c:marker>
            <c:symbol val="square"/>
            <c:size val="5"/>
            <c:spPr>
              <a:solidFill>
                <a:srgbClr val="FF00FF"/>
              </a:solidFill>
              <a:ln>
                <a:solidFill>
                  <a:srgbClr val="FF00FF"/>
                </a:solidFill>
                <a:prstDash val="solid"/>
              </a:ln>
            </c:spPr>
          </c:marker>
          <c:cat>
            <c:strRef>
              <c:f>VA!$AZ$46:$AZ$55</c:f>
              <c:strCache>
                <c:ptCount val="10"/>
                <c:pt idx="0">
                  <c:v>9</c:v>
                </c:pt>
                <c:pt idx="1">
                  <c:v>8</c:v>
                </c:pt>
                <c:pt idx="2">
                  <c:v>7</c:v>
                </c:pt>
                <c:pt idx="3">
                  <c:v>6</c:v>
                </c:pt>
                <c:pt idx="4">
                  <c:v>5</c:v>
                </c:pt>
                <c:pt idx="5">
                  <c:v>4</c:v>
                </c:pt>
                <c:pt idx="6">
                  <c:v>3</c:v>
                </c:pt>
                <c:pt idx="7">
                  <c:v>2</c:v>
                </c:pt>
                <c:pt idx="8">
                  <c:v>1</c:v>
                </c:pt>
                <c:pt idx="9">
                  <c:v>U</c:v>
                </c:pt>
              </c:strCache>
            </c:strRef>
          </c:cat>
          <c:val>
            <c:numRef>
              <c:f>VA!$AL$46:$AL$55</c:f>
              <c:numCache>
                <c:formatCode>#,##0</c:formatCode>
                <c:ptCount val="10"/>
                <c:pt idx="0">
                  <c:v>0</c:v>
                </c:pt>
                <c:pt idx="1">
                  <c:v>0</c:v>
                </c:pt>
                <c:pt idx="2">
                  <c:v>0</c:v>
                </c:pt>
                <c:pt idx="3">
                  <c:v>0</c:v>
                </c:pt>
                <c:pt idx="4">
                  <c:v>0</c:v>
                </c:pt>
                <c:pt idx="5">
                  <c:v>2</c:v>
                </c:pt>
                <c:pt idx="6">
                  <c:v>5</c:v>
                </c:pt>
                <c:pt idx="7">
                  <c:v>5</c:v>
                </c:pt>
                <c:pt idx="8">
                  <c:v>5</c:v>
                </c:pt>
                <c:pt idx="9">
                  <c:v>5</c:v>
                </c:pt>
              </c:numCache>
            </c:numRef>
          </c:val>
          <c:smooth val="0"/>
        </c:ser>
        <c:dLbls>
          <c:showLegendKey val="0"/>
          <c:showVal val="0"/>
          <c:showCatName val="0"/>
          <c:showSerName val="0"/>
          <c:showPercent val="0"/>
          <c:showBubbleSize val="0"/>
        </c:dLbls>
        <c:marker val="1"/>
        <c:smooth val="0"/>
        <c:axId val="107487616"/>
        <c:axId val="107489536"/>
      </c:lineChart>
      <c:catAx>
        <c:axId val="10748761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07489536"/>
        <c:crosses val="autoZero"/>
        <c:auto val="1"/>
        <c:lblAlgn val="ctr"/>
        <c:lblOffset val="100"/>
        <c:tickLblSkip val="1"/>
        <c:tickMarkSkip val="1"/>
        <c:noMultiLvlLbl val="0"/>
      </c:catAx>
      <c:valAx>
        <c:axId val="107489536"/>
        <c:scaling>
          <c:orientation val="minMax"/>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07487616"/>
        <c:crosses val="autoZero"/>
        <c:crossBetween val="midCat"/>
      </c:valAx>
      <c:spPr>
        <a:noFill/>
        <a:ln w="12700">
          <a:solidFill>
            <a:srgbClr val="808080"/>
          </a:solidFill>
          <a:prstDash val="solid"/>
        </a:ln>
      </c:spPr>
    </c:plotArea>
    <c:legend>
      <c:legendPos val="r"/>
      <c:layout>
        <c:manualLayout>
          <c:xMode val="edge"/>
          <c:yMode val="edge"/>
          <c:x val="0.44827654822894458"/>
          <c:y val="1.5974465814799155E-2"/>
          <c:w val="0.26018848603498179"/>
          <c:h val="0.10862636754063426"/>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000000"/>
                </a:solidFill>
                <a:latin typeface="Arial"/>
                <a:ea typeface="Arial"/>
                <a:cs typeface="Arial"/>
              </a:defRPr>
            </a:pPr>
            <a:r>
              <a:rPr lang="en-GB"/>
              <a:t>KS2 Level 3c</a:t>
            </a:r>
          </a:p>
        </c:rich>
      </c:tx>
      <c:layout>
        <c:manualLayout>
          <c:xMode val="edge"/>
          <c:yMode val="edge"/>
          <c:x val="0.25937500000000002"/>
          <c:y val="2.5316494815094095E-2"/>
        </c:manualLayout>
      </c:layout>
      <c:overlay val="0"/>
      <c:spPr>
        <a:noFill/>
        <a:ln w="25400">
          <a:noFill/>
        </a:ln>
      </c:spPr>
    </c:title>
    <c:autoTitleDeleted val="0"/>
    <c:plotArea>
      <c:layout>
        <c:manualLayout>
          <c:layoutTarget val="inner"/>
          <c:xMode val="edge"/>
          <c:yMode val="edge"/>
          <c:x val="8.1250000000000003E-2"/>
          <c:y val="0.20253195852075276"/>
          <c:w val="0.78125"/>
          <c:h val="0.62341868482169205"/>
        </c:manualLayout>
      </c:layout>
      <c:lineChart>
        <c:grouping val="standard"/>
        <c:varyColors val="0"/>
        <c:ser>
          <c:idx val="0"/>
          <c:order val="0"/>
          <c:tx>
            <c:v>national</c:v>
          </c:tx>
          <c:spPr>
            <a:ln w="12700">
              <a:solidFill>
                <a:srgbClr val="000080"/>
              </a:solidFill>
              <a:prstDash val="solid"/>
            </a:ln>
          </c:spPr>
          <c:marker>
            <c:symbol val="diamond"/>
            <c:size val="5"/>
            <c:spPr>
              <a:solidFill>
                <a:srgbClr val="000080"/>
              </a:solidFill>
              <a:ln>
                <a:solidFill>
                  <a:srgbClr val="000080"/>
                </a:solidFill>
                <a:prstDash val="solid"/>
              </a:ln>
            </c:spPr>
          </c:marker>
          <c:cat>
            <c:strRef>
              <c:f>VA!$AZ$46:$AZ$55</c:f>
              <c:strCache>
                <c:ptCount val="10"/>
                <c:pt idx="0">
                  <c:v>9</c:v>
                </c:pt>
                <c:pt idx="1">
                  <c:v>8</c:v>
                </c:pt>
                <c:pt idx="2">
                  <c:v>7</c:v>
                </c:pt>
                <c:pt idx="3">
                  <c:v>6</c:v>
                </c:pt>
                <c:pt idx="4">
                  <c:v>5</c:v>
                </c:pt>
                <c:pt idx="5">
                  <c:v>4</c:v>
                </c:pt>
                <c:pt idx="6">
                  <c:v>3</c:v>
                </c:pt>
                <c:pt idx="7">
                  <c:v>2</c:v>
                </c:pt>
                <c:pt idx="8">
                  <c:v>1</c:v>
                </c:pt>
                <c:pt idx="9">
                  <c:v>U</c:v>
                </c:pt>
              </c:strCache>
            </c:strRef>
          </c:cat>
          <c:val>
            <c:numRef>
              <c:f>VA!$BD$46:$BD$55</c:f>
              <c:numCache>
                <c:formatCode>#,##0</c:formatCode>
                <c:ptCount val="10"/>
                <c:pt idx="0">
                  <c:v>0</c:v>
                </c:pt>
                <c:pt idx="1">
                  <c:v>8.0299785867237686E-4</c:v>
                </c:pt>
                <c:pt idx="2">
                  <c:v>3.2119914346895075E-3</c:v>
                </c:pt>
                <c:pt idx="3">
                  <c:v>2.4089935760171304E-2</c:v>
                </c:pt>
                <c:pt idx="4">
                  <c:v>0.11884368308351179</c:v>
                </c:pt>
                <c:pt idx="5">
                  <c:v>0.38945396145610278</c:v>
                </c:pt>
                <c:pt idx="6">
                  <c:v>1.5228854389721627</c:v>
                </c:pt>
                <c:pt idx="7">
                  <c:v>2.4904978586723767</c:v>
                </c:pt>
                <c:pt idx="8">
                  <c:v>2.8859743040685224</c:v>
                </c:pt>
                <c:pt idx="9">
                  <c:v>3</c:v>
                </c:pt>
              </c:numCache>
            </c:numRef>
          </c:val>
          <c:smooth val="0"/>
        </c:ser>
        <c:ser>
          <c:idx val="1"/>
          <c:order val="1"/>
          <c:tx>
            <c:v>school</c:v>
          </c:tx>
          <c:spPr>
            <a:ln w="12700">
              <a:solidFill>
                <a:srgbClr val="FF00FF"/>
              </a:solidFill>
              <a:prstDash val="solid"/>
            </a:ln>
          </c:spPr>
          <c:marker>
            <c:symbol val="square"/>
            <c:size val="5"/>
            <c:spPr>
              <a:solidFill>
                <a:srgbClr val="FF00FF"/>
              </a:solidFill>
              <a:ln>
                <a:solidFill>
                  <a:srgbClr val="FF00FF"/>
                </a:solidFill>
                <a:prstDash val="solid"/>
              </a:ln>
            </c:spPr>
          </c:marker>
          <c:cat>
            <c:strRef>
              <c:f>VA!$AZ$46:$AZ$55</c:f>
              <c:strCache>
                <c:ptCount val="10"/>
                <c:pt idx="0">
                  <c:v>9</c:v>
                </c:pt>
                <c:pt idx="1">
                  <c:v>8</c:v>
                </c:pt>
                <c:pt idx="2">
                  <c:v>7</c:v>
                </c:pt>
                <c:pt idx="3">
                  <c:v>6</c:v>
                </c:pt>
                <c:pt idx="4">
                  <c:v>5</c:v>
                </c:pt>
                <c:pt idx="5">
                  <c:v>4</c:v>
                </c:pt>
                <c:pt idx="6">
                  <c:v>3</c:v>
                </c:pt>
                <c:pt idx="7">
                  <c:v>2</c:v>
                </c:pt>
                <c:pt idx="8">
                  <c:v>1</c:v>
                </c:pt>
                <c:pt idx="9">
                  <c:v>U</c:v>
                </c:pt>
              </c:strCache>
            </c:strRef>
          </c:cat>
          <c:val>
            <c:numRef>
              <c:f>VA!$AK$46:$AK$55</c:f>
              <c:numCache>
                <c:formatCode>#,##0</c:formatCode>
                <c:ptCount val="10"/>
                <c:pt idx="0">
                  <c:v>0</c:v>
                </c:pt>
                <c:pt idx="1">
                  <c:v>0</c:v>
                </c:pt>
                <c:pt idx="2">
                  <c:v>0</c:v>
                </c:pt>
                <c:pt idx="3">
                  <c:v>0</c:v>
                </c:pt>
                <c:pt idx="4">
                  <c:v>0</c:v>
                </c:pt>
                <c:pt idx="5">
                  <c:v>0</c:v>
                </c:pt>
                <c:pt idx="6">
                  <c:v>3</c:v>
                </c:pt>
                <c:pt idx="7">
                  <c:v>3</c:v>
                </c:pt>
                <c:pt idx="8">
                  <c:v>3</c:v>
                </c:pt>
                <c:pt idx="9">
                  <c:v>3</c:v>
                </c:pt>
              </c:numCache>
            </c:numRef>
          </c:val>
          <c:smooth val="0"/>
        </c:ser>
        <c:dLbls>
          <c:showLegendKey val="0"/>
          <c:showVal val="0"/>
          <c:showCatName val="0"/>
          <c:showSerName val="0"/>
          <c:showPercent val="0"/>
          <c:showBubbleSize val="0"/>
        </c:dLbls>
        <c:marker val="1"/>
        <c:smooth val="0"/>
        <c:axId val="107498112"/>
        <c:axId val="107516672"/>
      </c:lineChart>
      <c:catAx>
        <c:axId val="10749811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07516672"/>
        <c:crosses val="autoZero"/>
        <c:auto val="1"/>
        <c:lblAlgn val="ctr"/>
        <c:lblOffset val="100"/>
        <c:tickLblSkip val="1"/>
        <c:tickMarkSkip val="1"/>
        <c:noMultiLvlLbl val="0"/>
      </c:catAx>
      <c:valAx>
        <c:axId val="107516672"/>
        <c:scaling>
          <c:orientation val="minMax"/>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07498112"/>
        <c:crosses val="autoZero"/>
        <c:crossBetween val="midCat"/>
      </c:valAx>
      <c:spPr>
        <a:noFill/>
        <a:ln w="12700">
          <a:solidFill>
            <a:srgbClr val="808080"/>
          </a:solidFill>
          <a:prstDash val="solid"/>
        </a:ln>
      </c:spPr>
    </c:plotArea>
    <c:legend>
      <c:legendPos val="r"/>
      <c:layout>
        <c:manualLayout>
          <c:xMode val="edge"/>
          <c:yMode val="edge"/>
          <c:x val="0.52500000000000002"/>
          <c:y val="1.5822809259433808E-2"/>
          <c:w val="0.25937500000000002"/>
          <c:h val="0.1075951029641499"/>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drawings/_rels/drawing6.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1</xdr:col>
      <xdr:colOff>190500</xdr:colOff>
      <xdr:row>0</xdr:row>
      <xdr:rowOff>104775</xdr:rowOff>
    </xdr:from>
    <xdr:to>
      <xdr:col>11</xdr:col>
      <xdr:colOff>257175</xdr:colOff>
      <xdr:row>15</xdr:row>
      <xdr:rowOff>142875</xdr:rowOff>
    </xdr:to>
    <xdr:sp macro="" textlink="">
      <xdr:nvSpPr>
        <xdr:cNvPr id="6148" name="Text Box 4"/>
        <xdr:cNvSpPr txBox="1">
          <a:spLocks noChangeArrowheads="1"/>
        </xdr:cNvSpPr>
      </xdr:nvSpPr>
      <xdr:spPr bwMode="auto">
        <a:xfrm>
          <a:off x="657225" y="104775"/>
          <a:ext cx="4733925" cy="24669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7432" rIns="0" bIns="0" anchor="t" upright="1"/>
        <a:lstStyle/>
        <a:p>
          <a:pPr algn="l" rtl="0">
            <a:defRPr sz="1000"/>
          </a:pPr>
          <a:r>
            <a:rPr lang="en-GB" sz="1200" b="1" i="0" u="none" strike="noStrike" baseline="0">
              <a:solidFill>
                <a:srgbClr val="000000"/>
              </a:solidFill>
              <a:latin typeface="Arial Narrow"/>
            </a:rPr>
            <a:t>Using DfE Transition Matrices to create a Subject Value-Added Grid</a:t>
          </a:r>
          <a:endParaRPr lang="en-GB" sz="1000" b="0" i="0" u="none" strike="noStrike" baseline="0">
            <a:solidFill>
              <a:srgbClr val="000000"/>
            </a:solidFill>
            <a:latin typeface="Arial Narrow"/>
          </a:endParaRPr>
        </a:p>
        <a:p>
          <a:pPr algn="l" rtl="0">
            <a:defRPr sz="1000"/>
          </a:pPr>
          <a:endParaRPr lang="en-GB" sz="1000" b="0" i="0" u="none" strike="noStrike" baseline="0">
            <a:solidFill>
              <a:srgbClr val="000000"/>
            </a:solidFill>
            <a:latin typeface="Arial Narrow"/>
          </a:endParaRPr>
        </a:p>
        <a:p>
          <a:pPr algn="l" rtl="0">
            <a:defRPr sz="1000"/>
          </a:pPr>
          <a:r>
            <a:rPr lang="en-GB" sz="1000" b="0" i="0" u="none" strike="noStrike" baseline="0">
              <a:solidFill>
                <a:srgbClr val="000000"/>
              </a:solidFill>
              <a:latin typeface="Arial Narrow"/>
            </a:rPr>
            <a:t>Please see associated document "Detailed notes on Subject VA Grid" onhow to use the spreadsheet</a:t>
          </a:r>
        </a:p>
        <a:p>
          <a:pPr algn="l" rtl="0">
            <a:defRPr sz="1000"/>
          </a:pPr>
          <a:endParaRPr lang="en-GB" sz="1000" b="0" i="0" u="none" strike="noStrike" baseline="0">
            <a:solidFill>
              <a:srgbClr val="000000"/>
            </a:solidFill>
            <a:latin typeface="Arial Narrow"/>
          </a:endParaRPr>
        </a:p>
        <a:p>
          <a:pPr algn="l" rtl="0">
            <a:defRPr sz="1000"/>
          </a:pPr>
          <a:endParaRPr lang="en-GB" sz="1000" b="0" i="0" u="none" strike="noStrike" baseline="0">
            <a:solidFill>
              <a:srgbClr val="000000"/>
            </a:solidFill>
            <a:latin typeface="Arial Narrow"/>
          </a:endParaRPr>
        </a:p>
        <a:p>
          <a:pPr algn="l" rtl="0">
            <a:defRPr sz="1000"/>
          </a:pPr>
          <a:r>
            <a:rPr lang="en-GB" sz="1000" b="0" i="0" u="none" strike="noStrike" baseline="0">
              <a:solidFill>
                <a:srgbClr val="000000"/>
              </a:solidFill>
              <a:latin typeface="Arial Narrow"/>
            </a:rPr>
            <a:t>This spreadsheet has been prepared by David Blow (Headteacher of The Ashcombe School) on behalf of the ASCL Data Group as an open, unprotected spreadsheet to assist schools in calculating and analysing subject VA data. This spreadsheet is offered in good faith but will need to be adapted for each school. No responsibility can be accepted for any errors or omissions.  Copyright is retained by David Blow, but the spreadsheet may be copied and shared provided no charge is made and acknowledgement made of its source.</a:t>
          </a:r>
        </a:p>
        <a:p>
          <a:pPr algn="l" rtl="0">
            <a:defRPr sz="1000"/>
          </a:pPr>
          <a:endParaRPr lang="en-GB" sz="1000" b="0" i="0" u="none" strike="noStrike" baseline="0">
            <a:solidFill>
              <a:srgbClr val="000000"/>
            </a:solidFill>
            <a:latin typeface="Arial Narrow"/>
          </a:endParaRPr>
        </a:p>
        <a:p>
          <a:pPr algn="l" rtl="0">
            <a:defRPr sz="1000"/>
          </a:pPr>
          <a:r>
            <a:rPr lang="en-GB" sz="1000" b="0" i="0" u="none" strike="noStrike" baseline="0">
              <a:solidFill>
                <a:srgbClr val="000000"/>
              </a:solidFill>
              <a:latin typeface="Arial Narrow"/>
            </a:rPr>
            <a:t>last updated 14 Sept 2014</a:t>
          </a:r>
        </a:p>
      </xdr:txBody>
    </xdr:sp>
    <xdr:clientData/>
  </xdr:twoCellAnchor>
  <xdr:twoCellAnchor>
    <xdr:from>
      <xdr:col>1</xdr:col>
      <xdr:colOff>190500</xdr:colOff>
      <xdr:row>18</xdr:row>
      <xdr:rowOff>104774</xdr:rowOff>
    </xdr:from>
    <xdr:to>
      <xdr:col>11</xdr:col>
      <xdr:colOff>257175</xdr:colOff>
      <xdr:row>55</xdr:row>
      <xdr:rowOff>9525</xdr:rowOff>
    </xdr:to>
    <xdr:sp macro="" textlink="">
      <xdr:nvSpPr>
        <xdr:cNvPr id="6149" name="Text Box 5"/>
        <xdr:cNvSpPr txBox="1">
          <a:spLocks noChangeArrowheads="1"/>
        </xdr:cNvSpPr>
      </xdr:nvSpPr>
      <xdr:spPr bwMode="auto">
        <a:xfrm>
          <a:off x="657225" y="3019424"/>
          <a:ext cx="4733925" cy="5895976"/>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7432" rIns="0" bIns="0" anchor="t" upright="1"/>
        <a:lstStyle/>
        <a:p>
          <a:pPr algn="l" rtl="0">
            <a:defRPr sz="1000"/>
          </a:pPr>
          <a:r>
            <a:rPr lang="en-GB" sz="1200" b="1" i="0" u="none" strike="noStrike" baseline="0">
              <a:solidFill>
                <a:srgbClr val="000000"/>
              </a:solidFill>
              <a:latin typeface="Arial Narrow"/>
            </a:rPr>
            <a:t>Version changes</a:t>
          </a:r>
          <a:endParaRPr lang="en-GB" sz="1000" b="0" i="0" u="none" strike="noStrike" baseline="0">
            <a:solidFill>
              <a:srgbClr val="000000"/>
            </a:solidFill>
            <a:latin typeface="Arial Narrow"/>
          </a:endParaRPr>
        </a:p>
        <a:p>
          <a:pPr algn="l" rtl="0">
            <a:defRPr sz="1000"/>
          </a:pPr>
          <a:r>
            <a:rPr lang="en-GB" sz="1000" b="1" i="0" u="none" strike="noStrike" baseline="0">
              <a:solidFill>
                <a:srgbClr val="000000"/>
              </a:solidFill>
              <a:latin typeface="Arial Narrow"/>
            </a:rPr>
            <a:t>2011 for 2011 version dec '11 after RAISE unamended released</a:t>
          </a:r>
          <a:endParaRPr lang="en-GB" sz="1000" b="0" i="0" u="none" strike="noStrike" baseline="0">
            <a:solidFill>
              <a:srgbClr val="000000"/>
            </a:solidFill>
            <a:latin typeface="Arial Narrow"/>
          </a:endParaRPr>
        </a:p>
        <a:p>
          <a:pPr algn="l" rtl="0">
            <a:defRPr sz="1000"/>
          </a:pPr>
          <a:r>
            <a:rPr lang="en-GB" sz="1000" b="0" i="0" u="none" strike="noStrike" baseline="0">
              <a:solidFill>
                <a:srgbClr val="000000"/>
              </a:solidFill>
              <a:latin typeface="Arial Narrow"/>
            </a:rPr>
            <a:t>v2 18 dec 11: "file exist" check; blue/green if more than +/-1</a:t>
          </a:r>
        </a:p>
        <a:p>
          <a:pPr algn="l" rtl="0">
            <a:defRPr sz="1000"/>
          </a:pPr>
          <a:r>
            <a:rPr lang="en-GB" sz="1000" b="0" i="0" u="none" strike="noStrike" baseline="0">
              <a:solidFill>
                <a:srgbClr val="000000"/>
              </a:solidFill>
              <a:latin typeface="Arial Narrow"/>
            </a:rPr>
            <a:t>v3 20 dec 11: header displayed for columns specified; change x-axis to capped with / without equiv</a:t>
          </a:r>
        </a:p>
        <a:p>
          <a:pPr algn="l" rtl="0">
            <a:defRPr sz="1000"/>
          </a:pPr>
          <a:endParaRPr lang="en-GB" sz="1000" b="0" i="0" u="none" strike="noStrike" baseline="0">
            <a:solidFill>
              <a:srgbClr val="000000"/>
            </a:solidFill>
            <a:latin typeface="Arial Narrow"/>
          </a:endParaRPr>
        </a:p>
        <a:p>
          <a:pPr algn="l" rtl="0">
            <a:defRPr sz="1000"/>
          </a:pPr>
          <a:r>
            <a:rPr lang="en-GB" sz="1000" b="1" i="0" u="none" strike="noStrike" baseline="0">
              <a:solidFill>
                <a:srgbClr val="000000"/>
              </a:solidFill>
              <a:latin typeface="Arial Narrow"/>
            </a:rPr>
            <a:t>2011 for 2011 version jun '12 after RAISE amended released</a:t>
          </a:r>
          <a:endParaRPr lang="en-GB" sz="1000" b="0" i="0" u="none" strike="noStrike" baseline="0">
            <a:solidFill>
              <a:srgbClr val="000000"/>
            </a:solidFill>
            <a:latin typeface="Arial Narrow"/>
          </a:endParaRPr>
        </a:p>
        <a:p>
          <a:pPr algn="l" rtl="0">
            <a:defRPr sz="1000"/>
          </a:pPr>
          <a:r>
            <a:rPr lang="en-GB" sz="1000" b="0" i="0" u="none" strike="noStrike" baseline="0">
              <a:solidFill>
                <a:srgbClr val="000000"/>
              </a:solidFill>
              <a:latin typeface="Arial Narrow"/>
            </a:rPr>
            <a:t>v4 4 jun 12: cell references altered to match changes to national TM matrices; amended test data file as extra col added in "amended test published KS4pup11 downloaded 26jan12-exact.xls"</a:t>
          </a:r>
        </a:p>
        <a:p>
          <a:pPr algn="l" rtl="0">
            <a:defRPr sz="1000"/>
          </a:pPr>
          <a:r>
            <a:rPr lang="en-GB" sz="1000" b="0" i="0" u="none" strike="noStrike" baseline="0">
              <a:solidFill>
                <a:srgbClr val="000000"/>
              </a:solidFill>
              <a:latin typeface="Arial Narrow"/>
            </a:rPr>
            <a:t>v5 - as sent to ASCL for distrib june</a:t>
          </a:r>
        </a:p>
        <a:p>
          <a:pPr algn="l" rtl="0">
            <a:defRPr sz="1000"/>
          </a:pPr>
          <a:r>
            <a:rPr lang="en-GB" sz="1000" b="0" i="0" u="none" strike="noStrike" baseline="0">
              <a:solidFill>
                <a:srgbClr val="000000"/>
              </a:solidFill>
              <a:latin typeface="Arial Narrow"/>
            </a:rPr>
            <a:t>v6 - 30oct12 - put school if in line with national on Front Panel</a:t>
          </a:r>
        </a:p>
        <a:p>
          <a:pPr algn="l" rtl="0">
            <a:defRPr sz="1000"/>
          </a:pPr>
          <a:r>
            <a:rPr lang="en-GB" sz="1000" b="0" i="0" u="none" strike="noStrike" baseline="0">
              <a:solidFill>
                <a:srgbClr val="000000"/>
              </a:solidFill>
              <a:latin typeface="Arial Narrow"/>
            </a:rPr>
            <a:t>v7 - 4 nov 12 - bring school data within main spreadsheet</a:t>
          </a:r>
        </a:p>
        <a:p>
          <a:pPr algn="l" rtl="0">
            <a:defRPr sz="1000"/>
          </a:pPr>
          <a:endParaRPr lang="en-GB" sz="1000" b="0" i="0" u="none" strike="noStrike" baseline="0">
            <a:solidFill>
              <a:srgbClr val="000000"/>
            </a:solidFill>
            <a:latin typeface="Arial Narrow"/>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GB" sz="1000" b="1" i="0" baseline="0">
              <a:effectLst/>
              <a:latin typeface="+mn-lt"/>
              <a:ea typeface="+mn-ea"/>
              <a:cs typeface="+mn-cs"/>
            </a:rPr>
            <a:t>2012 for 2012 version  dec '12 after RAISE amended released</a:t>
          </a:r>
          <a:endParaRPr lang="en-GB">
            <a:effectLst/>
          </a:endParaRPr>
        </a:p>
        <a:p>
          <a:pPr algn="l" rtl="0">
            <a:defRPr sz="1000"/>
          </a:pPr>
          <a:r>
            <a:rPr lang="en-GB" sz="1000" b="0" i="0" u="none" strike="noStrike" baseline="0">
              <a:solidFill>
                <a:srgbClr val="000000"/>
              </a:solidFill>
              <a:latin typeface="Arial Narrow"/>
            </a:rPr>
            <a:t>v8 - 29 dec 12 - use 2012 national figures (published 5 dec 12)</a:t>
          </a:r>
        </a:p>
        <a:p>
          <a:pPr algn="l" rtl="0">
            <a:defRPr sz="1000"/>
          </a:pPr>
          <a:r>
            <a:rPr lang="en-GB" sz="1000" b="0" i="0" u="none" strike="noStrike" baseline="0">
              <a:solidFill>
                <a:srgbClr val="000000"/>
              </a:solidFill>
              <a:latin typeface="Arial Narrow"/>
            </a:rPr>
            <a:t>v8b - correct s.d. calc, goodness of fit calc + colour, adjust height of school cols on graph, test am</a:t>
          </a:r>
        </a:p>
        <a:p>
          <a:pPr algn="l" rtl="0">
            <a:defRPr sz="1000"/>
          </a:pPr>
          <a:r>
            <a:rPr lang="en-GB" sz="1000" b="0" i="0" u="none" strike="noStrike" baseline="0">
              <a:solidFill>
                <a:srgbClr val="000000"/>
              </a:solidFill>
              <a:latin typeface="Arial Narrow"/>
            </a:rPr>
            <a:t>ended more Bs and Cs; "Grid" cell AF4 now refers to Front Panel</a:t>
          </a:r>
        </a:p>
        <a:p>
          <a:pPr algn="l" rtl="0">
            <a:defRPr sz="1000"/>
          </a:pPr>
          <a:endParaRPr lang="en-GB" sz="1000" b="0" i="0" u="none" strike="noStrike" baseline="0">
            <a:solidFill>
              <a:srgbClr val="000000"/>
            </a:solidFill>
            <a:latin typeface="Arial Narrow"/>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GB" sz="1000" b="1" i="0" baseline="0">
              <a:effectLst/>
              <a:latin typeface="+mn-lt"/>
              <a:ea typeface="+mn-ea"/>
              <a:cs typeface="+mn-cs"/>
            </a:rPr>
            <a:t>2013 for 2013 version apr'14 after RAISE amended released</a:t>
          </a:r>
          <a:endParaRPr lang="en-GB">
            <a:effectLst/>
          </a:endParaRPr>
        </a:p>
        <a:p>
          <a:pPr algn="l" rtl="0">
            <a:defRPr sz="1000"/>
          </a:pPr>
          <a:r>
            <a:rPr kumimoji="0" lang="en-GB" sz="1000" b="0" i="0" u="none" strike="noStrike" kern="0" cap="none" spc="0" normalizeH="0" baseline="0" noProof="0">
              <a:ln>
                <a:noFill/>
              </a:ln>
              <a:solidFill>
                <a:srgbClr val="000000"/>
              </a:solidFill>
              <a:effectLst/>
              <a:uLnTx/>
              <a:uFillTx/>
              <a:latin typeface="Arial Narrow"/>
            </a:rPr>
            <a:t>v8d - include 2013 national TMs with 40 subjects so update dropdown lists etc </a:t>
          </a:r>
        </a:p>
        <a:p>
          <a:pPr algn="l" rtl="0">
            <a:defRPr sz="1000"/>
          </a:pPr>
          <a:r>
            <a:rPr kumimoji="0" lang="en-GB" sz="1000" b="0" i="0" u="none" strike="noStrike" kern="0" cap="none" spc="0" normalizeH="0" baseline="0" noProof="0">
              <a:ln>
                <a:noFill/>
              </a:ln>
              <a:solidFill>
                <a:srgbClr val="000000"/>
              </a:solidFill>
              <a:effectLst/>
              <a:uLnTx/>
              <a:uFillTx/>
              <a:latin typeface="Arial Narrow"/>
            </a:rPr>
            <a:t>v8e - published (26 apr 14)</a:t>
          </a:r>
        </a:p>
        <a:p>
          <a:pPr algn="l" rtl="0">
            <a:defRPr sz="1000"/>
          </a:pPr>
          <a:r>
            <a:rPr kumimoji="0" lang="en-GB" sz="1000" b="0" i="0" u="none" strike="noStrike" kern="0" cap="none" spc="0" normalizeH="0" baseline="0" noProof="0">
              <a:ln>
                <a:noFill/>
              </a:ln>
              <a:solidFill>
                <a:srgbClr val="000000"/>
              </a:solidFill>
              <a:effectLst/>
              <a:uLnTx/>
              <a:uFillTx/>
              <a:latin typeface="Arial Narrow"/>
            </a:rPr>
            <a:t>v8f - corrected height of column graphs so that school match "in line"  (14 sep 14)</a:t>
          </a:r>
        </a:p>
        <a:p>
          <a:pPr algn="l" rtl="0">
            <a:defRPr sz="1000"/>
          </a:pPr>
          <a:endParaRPr kumimoji="0" lang="en-GB" sz="1000" b="0" i="0" u="none" strike="noStrike" kern="0" cap="none" spc="0" normalizeH="0" baseline="0" noProof="0">
            <a:ln>
              <a:noFill/>
            </a:ln>
            <a:solidFill>
              <a:srgbClr val="000000"/>
            </a:solidFill>
            <a:effectLst/>
            <a:uLnTx/>
            <a:uFillTx/>
            <a:latin typeface="Arial Narrow"/>
          </a:endParaRPr>
        </a:p>
        <a:p>
          <a:pPr rtl="0" eaLnBrk="1" fontAlgn="auto" latinLnBrk="0" hangingPunct="1"/>
          <a:r>
            <a:rPr lang="en-GB" sz="1100" b="1" i="0" baseline="0">
              <a:effectLst/>
              <a:latin typeface="+mn-lt"/>
              <a:ea typeface="+mn-ea"/>
              <a:cs typeface="+mn-cs"/>
            </a:rPr>
            <a:t>2013 TMs for 2014 version oct'14 </a:t>
          </a:r>
          <a:endParaRPr lang="en-GB" sz="1000">
            <a:effectLst/>
          </a:endParaRPr>
        </a:p>
        <a:p>
          <a:pPr rtl="0"/>
          <a:r>
            <a:rPr kumimoji="0" lang="en-GB" sz="1000" b="0" i="0" u="none" strike="noStrike" kern="0" cap="none" spc="0" normalizeH="0" baseline="0">
              <a:ln>
                <a:noFill/>
              </a:ln>
              <a:solidFill>
                <a:srgbClr val="000000"/>
              </a:solidFill>
              <a:effectLst/>
              <a:uLnTx/>
              <a:uFillTx/>
              <a:latin typeface="Arial Narrow"/>
              <a:ea typeface="+mn-ea"/>
              <a:cs typeface="+mn-cs"/>
            </a:rPr>
            <a:t>v8g - use 2013 national TMs </a:t>
          </a:r>
        </a:p>
        <a:p>
          <a:pPr rtl="0"/>
          <a:endParaRPr lang="en-GB" sz="1100" b="0" i="0" baseline="0">
            <a:effectLst/>
            <a:latin typeface="+mn-lt"/>
            <a:ea typeface="+mn-ea"/>
            <a:cs typeface="+mn-cs"/>
          </a:endParaRPr>
        </a:p>
        <a:p>
          <a:pPr rtl="0" eaLnBrk="1" fontAlgn="auto" latinLnBrk="0" hangingPunct="1"/>
          <a:r>
            <a:rPr lang="en-GB" sz="1100" b="1" i="0" baseline="0">
              <a:effectLst/>
              <a:latin typeface="+mn-lt"/>
              <a:ea typeface="+mn-ea"/>
              <a:cs typeface="+mn-cs"/>
            </a:rPr>
            <a:t>2014 TMs for 2014 version dec'14 </a:t>
          </a:r>
          <a:endParaRPr lang="en-GB">
            <a:effectLst/>
          </a:endParaRPr>
        </a:p>
        <a:p>
          <a:pPr marL="0" indent="0" rtl="0"/>
          <a:r>
            <a:rPr kumimoji="0" lang="en-GB" sz="1000" b="0" i="0" u="none" strike="noStrike" kern="0" cap="none" spc="0" normalizeH="0" baseline="0">
              <a:ln>
                <a:noFill/>
              </a:ln>
              <a:solidFill>
                <a:srgbClr val="000000"/>
              </a:solidFill>
              <a:effectLst/>
              <a:uLnTx/>
              <a:uFillTx/>
              <a:latin typeface="Arial Narrow"/>
              <a:ea typeface="+mn-ea"/>
              <a:cs typeface="+mn-cs"/>
            </a:rPr>
            <a:t>v8h - use 2014 national TMs </a:t>
          </a:r>
        </a:p>
        <a:p>
          <a:pPr rtl="0"/>
          <a:endParaRPr lang="en-GB" sz="1100" b="0" i="0" baseline="0">
            <a:effectLst/>
            <a:latin typeface="+mn-lt"/>
            <a:ea typeface="+mn-ea"/>
            <a:cs typeface="+mn-cs"/>
          </a:endParaRPr>
        </a:p>
        <a:p>
          <a:pPr rtl="0" eaLnBrk="1" fontAlgn="auto" latinLnBrk="0" hangingPunct="1"/>
          <a:r>
            <a:rPr lang="en-GB" sz="1100" b="1" i="0" baseline="0">
              <a:effectLst/>
              <a:latin typeface="+mn-lt"/>
              <a:ea typeface="+mn-ea"/>
              <a:cs typeface="+mn-cs"/>
            </a:rPr>
            <a:t>2016 TMs for 2016 version dec'16 </a:t>
          </a:r>
          <a:endParaRPr lang="en-GB" sz="1000">
            <a:effectLst/>
          </a:endParaRPr>
        </a:p>
        <a:p>
          <a:pPr rtl="0"/>
          <a:r>
            <a:rPr lang="en-GB" sz="1100" b="0" i="0" baseline="0">
              <a:effectLst/>
              <a:latin typeface="+mn-lt"/>
              <a:ea typeface="+mn-ea"/>
              <a:cs typeface="+mn-cs"/>
            </a:rPr>
            <a:t>v9 - use 2016 national TMs and Progress 8 data checking file from Oct '16</a:t>
          </a:r>
          <a:endParaRPr lang="en-GB" sz="1000">
            <a:effectLst/>
          </a:endParaRPr>
        </a:p>
        <a:p>
          <a:pPr rtl="0"/>
          <a:endParaRPr lang="en-GB" sz="1000">
            <a:effectLst/>
          </a:endParaRPr>
        </a:p>
        <a:p>
          <a:pPr rtl="0" eaLnBrk="1" fontAlgn="auto" latinLnBrk="0" hangingPunct="1"/>
          <a:r>
            <a:rPr lang="en-GB" sz="1100" b="1" i="0" baseline="0">
              <a:effectLst/>
              <a:latin typeface="+mn-lt"/>
              <a:ea typeface="+mn-ea"/>
              <a:cs typeface="+mn-cs"/>
            </a:rPr>
            <a:t>2016 TMs for 2016 version dec'16 </a:t>
          </a:r>
          <a:endParaRPr lang="en-GB" sz="1000">
            <a:effectLst/>
          </a:endParaRPr>
        </a:p>
        <a:p>
          <a:pPr algn="l" rtl="0">
            <a:defRPr sz="1000"/>
          </a:pPr>
          <a:r>
            <a:rPr lang="en-GB" sz="1000" b="0" i="0" u="none" strike="noStrike" baseline="0">
              <a:solidFill>
                <a:srgbClr val="000000"/>
              </a:solidFill>
              <a:latin typeface="Arial Narrow"/>
            </a:rPr>
            <a:t>v10 - convert to mixed 9-1 and A*-G</a:t>
          </a:r>
        </a:p>
        <a:p>
          <a:pPr algn="l" rtl="0">
            <a:defRPr sz="1000"/>
          </a:pPr>
          <a:r>
            <a:rPr lang="en-GB" sz="1000" b="0" i="0" u="none" strike="noStrike" baseline="0">
              <a:solidFill>
                <a:srgbClr val="000000"/>
              </a:solidFill>
              <a:latin typeface="Arial Narrow"/>
            </a:rPr>
            <a:t>10d - download revised TMs (30jan18) for gender and disadvantage and paste in</a:t>
          </a:r>
        </a:p>
        <a:p>
          <a:pPr algn="l" rtl="0">
            <a:defRPr sz="1000"/>
          </a:pPr>
          <a:r>
            <a:rPr lang="en-GB" sz="1000" b="0" i="0" u="none" strike="noStrike" baseline="0">
              <a:solidFill>
                <a:srgbClr val="000000"/>
              </a:solidFill>
              <a:latin typeface="Arial Narrow"/>
            </a:rPr>
            <a:t>10e - discover extra cols added in pupil datafile since 9 oct, so KS2 info now in cols AW and AX</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171450</xdr:colOff>
      <xdr:row>16</xdr:row>
      <xdr:rowOff>0</xdr:rowOff>
    </xdr:from>
    <xdr:to>
      <xdr:col>0</xdr:col>
      <xdr:colOff>809625</xdr:colOff>
      <xdr:row>18</xdr:row>
      <xdr:rowOff>19050</xdr:rowOff>
    </xdr:to>
    <xdr:sp macro="" textlink="">
      <xdr:nvSpPr>
        <xdr:cNvPr id="8193" name="Text 3"/>
        <xdr:cNvSpPr txBox="1">
          <a:spLocks noChangeArrowheads="1"/>
        </xdr:cNvSpPr>
      </xdr:nvSpPr>
      <xdr:spPr bwMode="auto">
        <a:xfrm>
          <a:off x="171450" y="3000375"/>
          <a:ext cx="638175" cy="3619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600" b="0" i="0" u="none" strike="noStrike" baseline="0">
              <a:solidFill>
                <a:srgbClr val="000000"/>
              </a:solidFill>
              <a:latin typeface="Arial Narrow"/>
            </a:rPr>
            <a:t>note some pupils do not have KS2 score. - in r-h col.</a:t>
          </a:r>
        </a:p>
      </xdr:txBody>
    </xdr:sp>
    <xdr:clientData/>
  </xdr:twoCellAnchor>
  <xdr:twoCellAnchor>
    <xdr:from>
      <xdr:col>19</xdr:col>
      <xdr:colOff>0</xdr:colOff>
      <xdr:row>12</xdr:row>
      <xdr:rowOff>0</xdr:rowOff>
    </xdr:from>
    <xdr:to>
      <xdr:col>19</xdr:col>
      <xdr:colOff>0</xdr:colOff>
      <xdr:row>12</xdr:row>
      <xdr:rowOff>0</xdr:rowOff>
    </xdr:to>
    <xdr:sp macro="" textlink="">
      <xdr:nvSpPr>
        <xdr:cNvPr id="8195" name="Text 4"/>
        <xdr:cNvSpPr txBox="1">
          <a:spLocks noChangeArrowheads="1"/>
        </xdr:cNvSpPr>
      </xdr:nvSpPr>
      <xdr:spPr bwMode="auto">
        <a:xfrm>
          <a:off x="5743575" y="2314575"/>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GB" sz="600" b="0" i="0" u="none" strike="noStrike" baseline="0">
              <a:solidFill>
                <a:srgbClr val="000000"/>
              </a:solidFill>
              <a:latin typeface="Arial Narrow"/>
            </a:rPr>
            <a:t>Free School Meals </a:t>
          </a:r>
        </a:p>
        <a:p>
          <a:pPr algn="ctr" rtl="0">
            <a:defRPr sz="1000"/>
          </a:pPr>
          <a:r>
            <a:rPr lang="en-GB" sz="600" b="0" i="0" u="none" strike="noStrike" baseline="0">
              <a:solidFill>
                <a:srgbClr val="000000"/>
              </a:solidFill>
              <a:latin typeface="Arial Narrow"/>
            </a:rPr>
            <a:t>= </a:t>
          </a:r>
          <a:r>
            <a:rPr lang="en-GB" sz="600" b="0" i="0" u="none" strike="noStrike" baseline="0">
              <a:solidFill>
                <a:srgbClr val="000000"/>
              </a:solidFill>
              <a:latin typeface="Wingdings"/>
            </a:rPr>
            <a:t>ü</a:t>
          </a:r>
        </a:p>
      </xdr:txBody>
    </xdr:sp>
    <xdr:clientData/>
  </xdr:twoCellAnchor>
  <xdr:twoCellAnchor>
    <xdr:from>
      <xdr:col>19</xdr:col>
      <xdr:colOff>0</xdr:colOff>
      <xdr:row>12</xdr:row>
      <xdr:rowOff>0</xdr:rowOff>
    </xdr:from>
    <xdr:to>
      <xdr:col>19</xdr:col>
      <xdr:colOff>0</xdr:colOff>
      <xdr:row>12</xdr:row>
      <xdr:rowOff>0</xdr:rowOff>
    </xdr:to>
    <xdr:sp macro="" textlink="">
      <xdr:nvSpPr>
        <xdr:cNvPr id="8196" name="Text 5"/>
        <xdr:cNvSpPr txBox="1">
          <a:spLocks noChangeArrowheads="1"/>
        </xdr:cNvSpPr>
      </xdr:nvSpPr>
      <xdr:spPr bwMode="auto">
        <a:xfrm>
          <a:off x="5743575" y="2314575"/>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GB" sz="600" b="0" i="0" u="none" strike="noStrike" baseline="0">
              <a:solidFill>
                <a:srgbClr val="000000"/>
              </a:solidFill>
              <a:latin typeface="Arial Narrow"/>
            </a:rPr>
            <a:t>Friendship to note </a:t>
          </a:r>
        </a:p>
        <a:p>
          <a:pPr algn="ctr" rtl="0">
            <a:defRPr sz="1000"/>
          </a:pPr>
          <a:r>
            <a:rPr lang="en-GB" sz="600" b="0" i="0" u="none" strike="noStrike" baseline="0">
              <a:solidFill>
                <a:srgbClr val="000000"/>
              </a:solidFill>
              <a:latin typeface="Arial Narrow"/>
            </a:rPr>
            <a:t>= </a:t>
          </a:r>
          <a:r>
            <a:rPr lang="en-GB" sz="600" b="0" i="0" u="none" strike="noStrike" baseline="0">
              <a:solidFill>
                <a:srgbClr val="000000"/>
              </a:solidFill>
              <a:latin typeface="Wingdings"/>
            </a:rPr>
            <a:t>ü</a:t>
          </a:r>
        </a:p>
      </xdr:txBody>
    </xdr:sp>
    <xdr:clientData/>
  </xdr:twoCellAnchor>
  <xdr:twoCellAnchor>
    <xdr:from>
      <xdr:col>19</xdr:col>
      <xdr:colOff>0</xdr:colOff>
      <xdr:row>45</xdr:row>
      <xdr:rowOff>0</xdr:rowOff>
    </xdr:from>
    <xdr:to>
      <xdr:col>19</xdr:col>
      <xdr:colOff>0</xdr:colOff>
      <xdr:row>45</xdr:row>
      <xdr:rowOff>0</xdr:rowOff>
    </xdr:to>
    <xdr:sp macro="" textlink="">
      <xdr:nvSpPr>
        <xdr:cNvPr id="8197" name="Text 4"/>
        <xdr:cNvSpPr txBox="1">
          <a:spLocks noChangeArrowheads="1"/>
        </xdr:cNvSpPr>
      </xdr:nvSpPr>
      <xdr:spPr bwMode="auto">
        <a:xfrm>
          <a:off x="5743575" y="8239125"/>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GB" sz="600" b="0" i="0" u="none" strike="noStrike" baseline="0">
              <a:solidFill>
                <a:srgbClr val="000000"/>
              </a:solidFill>
              <a:latin typeface="Arial Narrow"/>
            </a:rPr>
            <a:t>Free School Meals </a:t>
          </a:r>
        </a:p>
        <a:p>
          <a:pPr algn="ctr" rtl="0">
            <a:defRPr sz="1000"/>
          </a:pPr>
          <a:r>
            <a:rPr lang="en-GB" sz="600" b="0" i="0" u="none" strike="noStrike" baseline="0">
              <a:solidFill>
                <a:srgbClr val="000000"/>
              </a:solidFill>
              <a:latin typeface="Arial Narrow"/>
            </a:rPr>
            <a:t>= </a:t>
          </a:r>
          <a:r>
            <a:rPr lang="en-GB" sz="600" b="0" i="0" u="none" strike="noStrike" baseline="0">
              <a:solidFill>
                <a:srgbClr val="000000"/>
              </a:solidFill>
              <a:latin typeface="Wingdings"/>
            </a:rPr>
            <a:t>ü</a:t>
          </a:r>
        </a:p>
      </xdr:txBody>
    </xdr:sp>
    <xdr:clientData/>
  </xdr:twoCellAnchor>
  <xdr:twoCellAnchor>
    <xdr:from>
      <xdr:col>19</xdr:col>
      <xdr:colOff>0</xdr:colOff>
      <xdr:row>45</xdr:row>
      <xdr:rowOff>0</xdr:rowOff>
    </xdr:from>
    <xdr:to>
      <xdr:col>19</xdr:col>
      <xdr:colOff>0</xdr:colOff>
      <xdr:row>45</xdr:row>
      <xdr:rowOff>0</xdr:rowOff>
    </xdr:to>
    <xdr:sp macro="" textlink="">
      <xdr:nvSpPr>
        <xdr:cNvPr id="8198" name="Text 5"/>
        <xdr:cNvSpPr txBox="1">
          <a:spLocks noChangeArrowheads="1"/>
        </xdr:cNvSpPr>
      </xdr:nvSpPr>
      <xdr:spPr bwMode="auto">
        <a:xfrm>
          <a:off x="5743575" y="8239125"/>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GB" sz="600" b="0" i="0" u="none" strike="noStrike" baseline="0">
              <a:solidFill>
                <a:srgbClr val="000000"/>
              </a:solidFill>
              <a:latin typeface="Arial Narrow"/>
            </a:rPr>
            <a:t>Friendship to note </a:t>
          </a:r>
        </a:p>
        <a:p>
          <a:pPr algn="ctr" rtl="0">
            <a:defRPr sz="1000"/>
          </a:pPr>
          <a:r>
            <a:rPr lang="en-GB" sz="600" b="0" i="0" u="none" strike="noStrike" baseline="0">
              <a:solidFill>
                <a:srgbClr val="000000"/>
              </a:solidFill>
              <a:latin typeface="Arial Narrow"/>
            </a:rPr>
            <a:t>= </a:t>
          </a:r>
          <a:r>
            <a:rPr lang="en-GB" sz="600" b="0" i="0" u="none" strike="noStrike" baseline="0">
              <a:solidFill>
                <a:srgbClr val="000000"/>
              </a:solidFill>
              <a:latin typeface="Wingdings"/>
            </a:rPr>
            <a:t>ü</a:t>
          </a:r>
        </a:p>
      </xdr:txBody>
    </xdr:sp>
    <xdr:clientData/>
  </xdr:twoCellAnchor>
  <xdr:twoCellAnchor>
    <xdr:from>
      <xdr:col>19</xdr:col>
      <xdr:colOff>0</xdr:colOff>
      <xdr:row>45</xdr:row>
      <xdr:rowOff>0</xdr:rowOff>
    </xdr:from>
    <xdr:to>
      <xdr:col>19</xdr:col>
      <xdr:colOff>0</xdr:colOff>
      <xdr:row>45</xdr:row>
      <xdr:rowOff>0</xdr:rowOff>
    </xdr:to>
    <xdr:sp macro="" textlink="">
      <xdr:nvSpPr>
        <xdr:cNvPr id="8199" name="Text 4"/>
        <xdr:cNvSpPr txBox="1">
          <a:spLocks noChangeArrowheads="1"/>
        </xdr:cNvSpPr>
      </xdr:nvSpPr>
      <xdr:spPr bwMode="auto">
        <a:xfrm>
          <a:off x="5743575" y="8239125"/>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GB" sz="600" b="0" i="0" u="none" strike="noStrike" baseline="0">
              <a:solidFill>
                <a:srgbClr val="000000"/>
              </a:solidFill>
              <a:latin typeface="Arial Narrow"/>
            </a:rPr>
            <a:t>Free School Meals </a:t>
          </a:r>
        </a:p>
        <a:p>
          <a:pPr algn="ctr" rtl="0">
            <a:defRPr sz="1000"/>
          </a:pPr>
          <a:r>
            <a:rPr lang="en-GB" sz="600" b="0" i="0" u="none" strike="noStrike" baseline="0">
              <a:solidFill>
                <a:srgbClr val="000000"/>
              </a:solidFill>
              <a:latin typeface="Arial Narrow"/>
            </a:rPr>
            <a:t>= </a:t>
          </a:r>
          <a:r>
            <a:rPr lang="en-GB" sz="600" b="0" i="0" u="none" strike="noStrike" baseline="0">
              <a:solidFill>
                <a:srgbClr val="000000"/>
              </a:solidFill>
              <a:latin typeface="Wingdings"/>
            </a:rPr>
            <a:t>ü</a:t>
          </a:r>
        </a:p>
      </xdr:txBody>
    </xdr:sp>
    <xdr:clientData/>
  </xdr:twoCellAnchor>
  <xdr:twoCellAnchor>
    <xdr:from>
      <xdr:col>19</xdr:col>
      <xdr:colOff>0</xdr:colOff>
      <xdr:row>45</xdr:row>
      <xdr:rowOff>0</xdr:rowOff>
    </xdr:from>
    <xdr:to>
      <xdr:col>19</xdr:col>
      <xdr:colOff>0</xdr:colOff>
      <xdr:row>45</xdr:row>
      <xdr:rowOff>0</xdr:rowOff>
    </xdr:to>
    <xdr:sp macro="" textlink="">
      <xdr:nvSpPr>
        <xdr:cNvPr id="8200" name="Text 5"/>
        <xdr:cNvSpPr txBox="1">
          <a:spLocks noChangeArrowheads="1"/>
        </xdr:cNvSpPr>
      </xdr:nvSpPr>
      <xdr:spPr bwMode="auto">
        <a:xfrm>
          <a:off x="5743575" y="8239125"/>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GB" sz="600" b="0" i="0" u="none" strike="noStrike" baseline="0">
              <a:solidFill>
                <a:srgbClr val="000000"/>
              </a:solidFill>
              <a:latin typeface="Arial Narrow"/>
            </a:rPr>
            <a:t>Friendship to note </a:t>
          </a:r>
        </a:p>
        <a:p>
          <a:pPr algn="ctr" rtl="0">
            <a:defRPr sz="1000"/>
          </a:pPr>
          <a:r>
            <a:rPr lang="en-GB" sz="600" b="0" i="0" u="none" strike="noStrike" baseline="0">
              <a:solidFill>
                <a:srgbClr val="000000"/>
              </a:solidFill>
              <a:latin typeface="Arial Narrow"/>
            </a:rPr>
            <a:t>= </a:t>
          </a:r>
          <a:r>
            <a:rPr lang="en-GB" sz="600" b="0" i="0" u="none" strike="noStrike" baseline="0">
              <a:solidFill>
                <a:srgbClr val="000000"/>
              </a:solidFill>
              <a:latin typeface="Wingdings"/>
            </a:rPr>
            <a:t>ü</a:t>
          </a:r>
        </a:p>
      </xdr:txBody>
    </xdr:sp>
    <xdr:clientData/>
  </xdr:twoCellAnchor>
  <xdr:twoCellAnchor>
    <xdr:from>
      <xdr:col>19</xdr:col>
      <xdr:colOff>0</xdr:colOff>
      <xdr:row>45</xdr:row>
      <xdr:rowOff>0</xdr:rowOff>
    </xdr:from>
    <xdr:to>
      <xdr:col>19</xdr:col>
      <xdr:colOff>0</xdr:colOff>
      <xdr:row>45</xdr:row>
      <xdr:rowOff>0</xdr:rowOff>
    </xdr:to>
    <xdr:sp macro="" textlink="">
      <xdr:nvSpPr>
        <xdr:cNvPr id="8201" name="Text 4"/>
        <xdr:cNvSpPr txBox="1">
          <a:spLocks noChangeArrowheads="1"/>
        </xdr:cNvSpPr>
      </xdr:nvSpPr>
      <xdr:spPr bwMode="auto">
        <a:xfrm>
          <a:off x="5743575" y="8239125"/>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GB" sz="600" b="0" i="0" u="none" strike="noStrike" baseline="0">
              <a:solidFill>
                <a:srgbClr val="000000"/>
              </a:solidFill>
              <a:latin typeface="Arial Narrow"/>
            </a:rPr>
            <a:t>Free School Meals </a:t>
          </a:r>
        </a:p>
        <a:p>
          <a:pPr algn="ctr" rtl="0">
            <a:defRPr sz="1000"/>
          </a:pPr>
          <a:r>
            <a:rPr lang="en-GB" sz="600" b="0" i="0" u="none" strike="noStrike" baseline="0">
              <a:solidFill>
                <a:srgbClr val="000000"/>
              </a:solidFill>
              <a:latin typeface="Arial Narrow"/>
            </a:rPr>
            <a:t>= </a:t>
          </a:r>
          <a:r>
            <a:rPr lang="en-GB" sz="600" b="0" i="0" u="none" strike="noStrike" baseline="0">
              <a:solidFill>
                <a:srgbClr val="000000"/>
              </a:solidFill>
              <a:latin typeface="Wingdings"/>
            </a:rPr>
            <a:t>ü</a:t>
          </a:r>
        </a:p>
      </xdr:txBody>
    </xdr:sp>
    <xdr:clientData/>
  </xdr:twoCellAnchor>
  <xdr:twoCellAnchor>
    <xdr:from>
      <xdr:col>19</xdr:col>
      <xdr:colOff>0</xdr:colOff>
      <xdr:row>45</xdr:row>
      <xdr:rowOff>0</xdr:rowOff>
    </xdr:from>
    <xdr:to>
      <xdr:col>19</xdr:col>
      <xdr:colOff>0</xdr:colOff>
      <xdr:row>45</xdr:row>
      <xdr:rowOff>0</xdr:rowOff>
    </xdr:to>
    <xdr:sp macro="" textlink="">
      <xdr:nvSpPr>
        <xdr:cNvPr id="8202" name="Text 5"/>
        <xdr:cNvSpPr txBox="1">
          <a:spLocks noChangeArrowheads="1"/>
        </xdr:cNvSpPr>
      </xdr:nvSpPr>
      <xdr:spPr bwMode="auto">
        <a:xfrm>
          <a:off x="5743575" y="8239125"/>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GB" sz="600" b="0" i="0" u="none" strike="noStrike" baseline="0">
              <a:solidFill>
                <a:srgbClr val="000000"/>
              </a:solidFill>
              <a:latin typeface="Arial Narrow"/>
            </a:rPr>
            <a:t>Friendship to note </a:t>
          </a:r>
        </a:p>
        <a:p>
          <a:pPr algn="ctr" rtl="0">
            <a:defRPr sz="1000"/>
          </a:pPr>
          <a:r>
            <a:rPr lang="en-GB" sz="600" b="0" i="0" u="none" strike="noStrike" baseline="0">
              <a:solidFill>
                <a:srgbClr val="000000"/>
              </a:solidFill>
              <a:latin typeface="Arial Narrow"/>
            </a:rPr>
            <a:t>= </a:t>
          </a:r>
          <a:r>
            <a:rPr lang="en-GB" sz="600" b="0" i="0" u="none" strike="noStrike" baseline="0">
              <a:solidFill>
                <a:srgbClr val="000000"/>
              </a:solidFill>
              <a:latin typeface="Wingdings"/>
            </a:rPr>
            <a:t>ü</a:t>
          </a:r>
        </a:p>
      </xdr:txBody>
    </xdr:sp>
    <xdr:clientData/>
  </xdr:twoCellAnchor>
  <xdr:twoCellAnchor>
    <xdr:from>
      <xdr:col>21</xdr:col>
      <xdr:colOff>71438</xdr:colOff>
      <xdr:row>6</xdr:row>
      <xdr:rowOff>35719</xdr:rowOff>
    </xdr:from>
    <xdr:to>
      <xdr:col>30</xdr:col>
      <xdr:colOff>290513</xdr:colOff>
      <xdr:row>8</xdr:row>
      <xdr:rowOff>102394</xdr:rowOff>
    </xdr:to>
    <xdr:sp macro="" textlink="">
      <xdr:nvSpPr>
        <xdr:cNvPr id="8212" name="Text Box 20"/>
        <xdr:cNvSpPr txBox="1">
          <a:spLocks noChangeArrowheads="1"/>
        </xdr:cNvSpPr>
      </xdr:nvSpPr>
      <xdr:spPr bwMode="auto">
        <a:xfrm>
          <a:off x="6346032" y="1428750"/>
          <a:ext cx="3457575" cy="495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41148" rIns="36576" bIns="0" anchor="t" upright="1"/>
        <a:lstStyle/>
        <a:p>
          <a:pPr algn="ctr" rtl="0">
            <a:defRPr sz="1000"/>
          </a:pPr>
          <a:r>
            <a:rPr lang="en-GB" sz="1200" b="0" i="0" u="none" strike="noStrike" baseline="0">
              <a:solidFill>
                <a:srgbClr val="000000"/>
              </a:solidFill>
              <a:latin typeface="Arial Black"/>
            </a:rPr>
            <a:t>difference: </a:t>
          </a:r>
        </a:p>
        <a:p>
          <a:pPr algn="ctr" rtl="0">
            <a:defRPr sz="1000"/>
          </a:pPr>
          <a:r>
            <a:rPr lang="en-GB" sz="1000" b="0" i="0" u="none" strike="noStrike" baseline="0">
              <a:solidFill>
                <a:srgbClr val="000000"/>
              </a:solidFill>
              <a:latin typeface="Arial Black"/>
            </a:rPr>
            <a:t>school actual  -  school "if in line with national"</a:t>
          </a:r>
          <a:endParaRPr lang="en-GB" sz="1000" b="0" i="0" u="none" strike="noStrike" baseline="0">
            <a:solidFill>
              <a:srgbClr val="000000"/>
            </a:solidFill>
            <a:latin typeface="Arial Narrow"/>
          </a:endParaRPr>
        </a:p>
        <a:p>
          <a:pPr algn="ctr" rtl="0">
            <a:defRPr sz="1000"/>
          </a:pPr>
          <a:endParaRPr lang="en-GB" sz="1000" b="0" i="0" u="none" strike="noStrike" baseline="0">
            <a:solidFill>
              <a:srgbClr val="000000"/>
            </a:solidFill>
            <a:latin typeface="Arial Narrow"/>
          </a:endParaRPr>
        </a:p>
      </xdr:txBody>
    </xdr:sp>
    <xdr:clientData/>
  </xdr:twoCellAnchor>
  <xdr:twoCellAnchor>
    <xdr:from>
      <xdr:col>30</xdr:col>
      <xdr:colOff>242386</xdr:colOff>
      <xdr:row>5</xdr:row>
      <xdr:rowOff>152400</xdr:rowOff>
    </xdr:from>
    <xdr:to>
      <xdr:col>35</xdr:col>
      <xdr:colOff>21557</xdr:colOff>
      <xdr:row>7</xdr:row>
      <xdr:rowOff>94623</xdr:rowOff>
    </xdr:to>
    <xdr:sp macro="" textlink="">
      <xdr:nvSpPr>
        <xdr:cNvPr id="8213" name="Text Box 21"/>
        <xdr:cNvSpPr txBox="1">
          <a:spLocks noChangeArrowheads="1"/>
        </xdr:cNvSpPr>
      </xdr:nvSpPr>
      <xdr:spPr bwMode="auto">
        <a:xfrm>
          <a:off x="9729286" y="1343025"/>
          <a:ext cx="1350796" cy="408948"/>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7432" rIns="27432" bIns="0" anchor="t" upright="1"/>
        <a:lstStyle/>
        <a:p>
          <a:pPr algn="ctr" rtl="0">
            <a:defRPr sz="1000"/>
          </a:pPr>
          <a:r>
            <a:rPr lang="en-GB" sz="800" b="1" i="0" u="none" strike="noStrike" baseline="0">
              <a:solidFill>
                <a:srgbClr val="000000"/>
              </a:solidFill>
              <a:latin typeface="Arial Narrow"/>
            </a:rPr>
            <a:t>N.B. these are calculated numbers and so may not exactly appear to add to total in r-h col.</a:t>
          </a:r>
        </a:p>
      </xdr:txBody>
    </xdr:sp>
    <xdr:clientData/>
  </xdr:twoCellAnchor>
  <xdr:twoCellAnchor>
    <xdr:from>
      <xdr:col>33</xdr:col>
      <xdr:colOff>76200</xdr:colOff>
      <xdr:row>27</xdr:row>
      <xdr:rowOff>123824</xdr:rowOff>
    </xdr:from>
    <xdr:to>
      <xdr:col>36</xdr:col>
      <xdr:colOff>0</xdr:colOff>
      <xdr:row>34</xdr:row>
      <xdr:rowOff>85724</xdr:rowOff>
    </xdr:to>
    <xdr:sp macro="" textlink="">
      <xdr:nvSpPr>
        <xdr:cNvPr id="8214" name="Text Box 22"/>
        <xdr:cNvSpPr txBox="1">
          <a:spLocks noChangeArrowheads="1"/>
        </xdr:cNvSpPr>
      </xdr:nvSpPr>
      <xdr:spPr bwMode="auto">
        <a:xfrm>
          <a:off x="10620375" y="5305424"/>
          <a:ext cx="685800" cy="1152525"/>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7432" rIns="27432" bIns="0" anchor="t" upright="1"/>
        <a:lstStyle/>
        <a:p>
          <a:pPr algn="ctr" rtl="0">
            <a:defRPr sz="1000"/>
          </a:pPr>
          <a:r>
            <a:rPr lang="en-GB" sz="800" b="0" i="0" u="none" strike="noStrike" baseline="0">
              <a:solidFill>
                <a:srgbClr val="000000"/>
              </a:solidFill>
              <a:latin typeface="Arial Narrow"/>
            </a:rPr>
            <a:t>N.B. these are calculated numbers (i.e. "2" maybe 1.5) and so may not  appear to add exactly to total in r-h col.</a:t>
          </a:r>
        </a:p>
      </xdr:txBody>
    </xdr:sp>
    <xdr:clientData/>
  </xdr:twoCellAnchor>
  <xdr:twoCellAnchor>
    <xdr:from>
      <xdr:col>32</xdr:col>
      <xdr:colOff>323850</xdr:colOff>
      <xdr:row>38</xdr:row>
      <xdr:rowOff>104775</xdr:rowOff>
    </xdr:from>
    <xdr:to>
      <xdr:col>34</xdr:col>
      <xdr:colOff>28575</xdr:colOff>
      <xdr:row>38</xdr:row>
      <xdr:rowOff>114300</xdr:rowOff>
    </xdr:to>
    <xdr:sp macro="" textlink="">
      <xdr:nvSpPr>
        <xdr:cNvPr id="8218" name="Line 26"/>
        <xdr:cNvSpPr>
          <a:spLocks noChangeShapeType="1"/>
        </xdr:cNvSpPr>
      </xdr:nvSpPr>
      <xdr:spPr bwMode="auto">
        <a:xfrm flipH="1" flipV="1">
          <a:off x="10515600" y="6991350"/>
          <a:ext cx="257175" cy="9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95250</xdr:colOff>
      <xdr:row>35</xdr:row>
      <xdr:rowOff>85725</xdr:rowOff>
    </xdr:from>
    <xdr:to>
      <xdr:col>36</xdr:col>
      <xdr:colOff>0</xdr:colOff>
      <xdr:row>40</xdr:row>
      <xdr:rowOff>0</xdr:rowOff>
    </xdr:to>
    <xdr:sp macro="" textlink="">
      <xdr:nvSpPr>
        <xdr:cNvPr id="8219" name="Text Box 27"/>
        <xdr:cNvSpPr txBox="1">
          <a:spLocks noChangeArrowheads="1"/>
        </xdr:cNvSpPr>
      </xdr:nvSpPr>
      <xdr:spPr bwMode="auto">
        <a:xfrm>
          <a:off x="10639425" y="6619875"/>
          <a:ext cx="666750" cy="78105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7432" rIns="27432" bIns="0" anchor="ctr" upright="1"/>
        <a:lstStyle/>
        <a:p>
          <a:pPr algn="ctr" rtl="0">
            <a:defRPr sz="1000"/>
          </a:pPr>
          <a:r>
            <a:rPr lang="en-GB" sz="800" b="1" i="0" u="none" strike="noStrike" baseline="0">
              <a:solidFill>
                <a:srgbClr val="000000"/>
              </a:solidFill>
              <a:latin typeface="Arial Narrow"/>
            </a:rPr>
            <a:t>= no. of pupil-grades above or below "if in line with national"</a:t>
          </a:r>
        </a:p>
      </xdr:txBody>
    </xdr:sp>
    <xdr:clientData/>
  </xdr:twoCellAnchor>
  <xdr:twoCellAnchor>
    <xdr:from>
      <xdr:col>24</xdr:col>
      <xdr:colOff>352425</xdr:colOff>
      <xdr:row>41</xdr:row>
      <xdr:rowOff>47626</xdr:rowOff>
    </xdr:from>
    <xdr:to>
      <xdr:col>31</xdr:col>
      <xdr:colOff>314325</xdr:colOff>
      <xdr:row>42</xdr:row>
      <xdr:rowOff>104776</xdr:rowOff>
    </xdr:to>
    <xdr:sp macro="" textlink="">
      <xdr:nvSpPr>
        <xdr:cNvPr id="8220" name="Text Box 28"/>
        <xdr:cNvSpPr txBox="1">
          <a:spLocks noChangeArrowheads="1"/>
        </xdr:cNvSpPr>
      </xdr:nvSpPr>
      <xdr:spPr bwMode="auto">
        <a:xfrm>
          <a:off x="7639050" y="7572376"/>
          <a:ext cx="2533650" cy="22860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GB" sz="1000" b="0" i="1" u="none" strike="noStrike" baseline="0">
              <a:solidFill>
                <a:srgbClr val="000000"/>
              </a:solidFill>
              <a:latin typeface="Arial"/>
              <a:cs typeface="Arial"/>
            </a:rPr>
            <a:t>= average grades per  pupil above or below</a:t>
          </a:r>
        </a:p>
      </xdr:txBody>
    </xdr:sp>
    <xdr:clientData/>
  </xdr:twoCellAnchor>
  <xdr:twoCellAnchor>
    <xdr:from>
      <xdr:col>34</xdr:col>
      <xdr:colOff>9525</xdr:colOff>
      <xdr:row>40</xdr:row>
      <xdr:rowOff>123825</xdr:rowOff>
    </xdr:from>
    <xdr:to>
      <xdr:col>34</xdr:col>
      <xdr:colOff>57150</xdr:colOff>
      <xdr:row>41</xdr:row>
      <xdr:rowOff>85725</xdr:rowOff>
    </xdr:to>
    <xdr:sp macro="" textlink="">
      <xdr:nvSpPr>
        <xdr:cNvPr id="8221" name="Line 29"/>
        <xdr:cNvSpPr>
          <a:spLocks noChangeShapeType="1"/>
        </xdr:cNvSpPr>
      </xdr:nvSpPr>
      <xdr:spPr bwMode="auto">
        <a:xfrm flipV="1">
          <a:off x="10753725" y="7391400"/>
          <a:ext cx="47625"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276225</xdr:colOff>
      <xdr:row>40</xdr:row>
      <xdr:rowOff>161925</xdr:rowOff>
    </xdr:from>
    <xdr:to>
      <xdr:col>32</xdr:col>
      <xdr:colOff>85725</xdr:colOff>
      <xdr:row>41</xdr:row>
      <xdr:rowOff>104775</xdr:rowOff>
    </xdr:to>
    <xdr:sp macro="" textlink="">
      <xdr:nvSpPr>
        <xdr:cNvPr id="8222" name="Line 30"/>
        <xdr:cNvSpPr>
          <a:spLocks noChangeShapeType="1"/>
        </xdr:cNvSpPr>
      </xdr:nvSpPr>
      <xdr:spPr bwMode="auto">
        <a:xfrm flipV="1">
          <a:off x="10134600" y="7429500"/>
          <a:ext cx="142875" cy="114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219075</xdr:colOff>
      <xdr:row>20</xdr:row>
      <xdr:rowOff>57150</xdr:rowOff>
    </xdr:from>
    <xdr:to>
      <xdr:col>29</xdr:col>
      <xdr:colOff>276225</xdr:colOff>
      <xdr:row>21</xdr:row>
      <xdr:rowOff>47625</xdr:rowOff>
    </xdr:to>
    <xdr:sp macro="" textlink="">
      <xdr:nvSpPr>
        <xdr:cNvPr id="8225" name="Text 3"/>
        <xdr:cNvSpPr txBox="1">
          <a:spLocks noChangeArrowheads="1"/>
        </xdr:cNvSpPr>
      </xdr:nvSpPr>
      <xdr:spPr bwMode="auto">
        <a:xfrm>
          <a:off x="6448425" y="3743325"/>
          <a:ext cx="2943225" cy="1428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600" b="0" i="0" u="none" strike="noStrike" baseline="0">
              <a:solidFill>
                <a:srgbClr val="000000"/>
              </a:solidFill>
              <a:latin typeface="Arial Narrow"/>
            </a:rPr>
            <a:t>these totals should </a:t>
          </a:r>
          <a:r>
            <a:rPr lang="en-GB" sz="800" b="1" i="0" u="none" strike="noStrike" baseline="0">
              <a:solidFill>
                <a:srgbClr val="000000"/>
              </a:solidFill>
              <a:latin typeface="Arial Narrow"/>
            </a:rPr>
            <a:t>each</a:t>
          </a:r>
          <a:r>
            <a:rPr lang="en-GB" sz="600" b="0" i="0" u="none" strike="noStrike" baseline="0">
              <a:solidFill>
                <a:srgbClr val="000000"/>
              </a:solidFill>
              <a:latin typeface="Arial Narrow"/>
            </a:rPr>
            <a:t> be ZERO as checksum</a:t>
          </a:r>
        </a:p>
      </xdr:txBody>
    </xdr:sp>
    <xdr:clientData/>
  </xdr:twoCellAnchor>
  <xdr:twoCellAnchor>
    <xdr:from>
      <xdr:col>20</xdr:col>
      <xdr:colOff>152400</xdr:colOff>
      <xdr:row>24</xdr:row>
      <xdr:rowOff>28574</xdr:rowOff>
    </xdr:from>
    <xdr:to>
      <xdr:col>30</xdr:col>
      <xdr:colOff>114300</xdr:colOff>
      <xdr:row>26</xdr:row>
      <xdr:rowOff>123825</xdr:rowOff>
    </xdr:to>
    <xdr:sp macro="" textlink="">
      <xdr:nvSpPr>
        <xdr:cNvPr id="8226" name="Text Box 34"/>
        <xdr:cNvSpPr txBox="1">
          <a:spLocks noChangeArrowheads="1"/>
        </xdr:cNvSpPr>
      </xdr:nvSpPr>
      <xdr:spPr bwMode="auto">
        <a:xfrm>
          <a:off x="6172200" y="4667249"/>
          <a:ext cx="3429000" cy="476251"/>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41148" rIns="36576" bIns="0" anchor="t" upright="1"/>
        <a:lstStyle/>
        <a:p>
          <a:pPr algn="ctr" rtl="0">
            <a:defRPr sz="1000"/>
          </a:pPr>
          <a:r>
            <a:rPr lang="en-GB" sz="1200" b="0" i="0" u="none" strike="noStrike" baseline="0">
              <a:solidFill>
                <a:srgbClr val="000000"/>
              </a:solidFill>
              <a:latin typeface="Arial Black"/>
            </a:rPr>
            <a:t>CUMULATIVE difference: </a:t>
          </a:r>
        </a:p>
        <a:p>
          <a:pPr algn="ctr" rtl="0">
            <a:defRPr sz="1000"/>
          </a:pPr>
          <a:r>
            <a:rPr lang="en-GB" sz="1000" b="0" i="0" u="none" strike="noStrike" baseline="0">
              <a:solidFill>
                <a:srgbClr val="000000"/>
              </a:solidFill>
              <a:latin typeface="Arial Black"/>
            </a:rPr>
            <a:t>school actual  -  school "if in line with national"</a:t>
          </a:r>
          <a:endParaRPr lang="en-GB" sz="1000" b="0" i="0" u="none" strike="noStrike" baseline="0">
            <a:solidFill>
              <a:srgbClr val="000000"/>
            </a:solidFill>
            <a:latin typeface="Arial Narrow"/>
          </a:endParaRPr>
        </a:p>
        <a:p>
          <a:pPr algn="ctr" rtl="0">
            <a:defRPr sz="1000"/>
          </a:pPr>
          <a:endParaRPr lang="en-GB" sz="1000" b="0" i="0" u="none" strike="noStrike" baseline="0">
            <a:solidFill>
              <a:srgbClr val="000000"/>
            </a:solidFill>
            <a:latin typeface="Arial Narrow"/>
          </a:endParaRPr>
        </a:p>
      </xdr:txBody>
    </xdr:sp>
    <xdr:clientData/>
  </xdr:twoCellAnchor>
  <xdr:twoCellAnchor>
    <xdr:from>
      <xdr:col>33</xdr:col>
      <xdr:colOff>47625</xdr:colOff>
      <xdr:row>9</xdr:row>
      <xdr:rowOff>57150</xdr:rowOff>
    </xdr:from>
    <xdr:to>
      <xdr:col>34</xdr:col>
      <xdr:colOff>66675</xdr:colOff>
      <xdr:row>19</xdr:row>
      <xdr:rowOff>133350</xdr:rowOff>
    </xdr:to>
    <xdr:sp macro="" textlink="">
      <xdr:nvSpPr>
        <xdr:cNvPr id="8228" name="Text 3"/>
        <xdr:cNvSpPr txBox="1">
          <a:spLocks noChangeArrowheads="1"/>
        </xdr:cNvSpPr>
      </xdr:nvSpPr>
      <xdr:spPr bwMode="auto">
        <a:xfrm>
          <a:off x="10591800" y="2028825"/>
          <a:ext cx="219075" cy="16192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vert270" wrap="square" lIns="27432" tIns="18288" rIns="27432" bIns="18288" anchor="ctr" upright="1"/>
        <a:lstStyle/>
        <a:p>
          <a:pPr algn="ctr" rtl="0">
            <a:defRPr sz="1000"/>
          </a:pPr>
          <a:r>
            <a:rPr lang="en-GB" sz="600" b="0" i="0" u="none" strike="noStrike" baseline="0">
              <a:solidFill>
                <a:srgbClr val="000000"/>
              </a:solidFill>
              <a:latin typeface="Arial Narrow"/>
            </a:rPr>
            <a:t>these should </a:t>
          </a:r>
          <a:r>
            <a:rPr lang="en-GB" sz="800" b="1" i="0" u="none" strike="noStrike" baseline="0">
              <a:solidFill>
                <a:srgbClr val="000000"/>
              </a:solidFill>
              <a:latin typeface="Arial Narrow"/>
            </a:rPr>
            <a:t>add </a:t>
          </a:r>
          <a:r>
            <a:rPr lang="en-GB" sz="600" b="0" i="0" u="none" strike="noStrike" baseline="0">
              <a:solidFill>
                <a:srgbClr val="000000"/>
              </a:solidFill>
              <a:latin typeface="Arial Narrow"/>
            </a:rPr>
            <a:t>to ZERO as checksum</a:t>
          </a:r>
        </a:p>
      </xdr:txBody>
    </xdr:sp>
    <xdr:clientData/>
  </xdr:twoCellAnchor>
  <xdr:twoCellAnchor>
    <xdr:from>
      <xdr:col>32</xdr:col>
      <xdr:colOff>266700</xdr:colOff>
      <xdr:row>19</xdr:row>
      <xdr:rowOff>95250</xdr:rowOff>
    </xdr:from>
    <xdr:to>
      <xdr:col>33</xdr:col>
      <xdr:colOff>123825</xdr:colOff>
      <xdr:row>19</xdr:row>
      <xdr:rowOff>104775</xdr:rowOff>
    </xdr:to>
    <xdr:sp macro="" textlink="">
      <xdr:nvSpPr>
        <xdr:cNvPr id="8229" name="Line 37"/>
        <xdr:cNvSpPr>
          <a:spLocks noChangeShapeType="1"/>
        </xdr:cNvSpPr>
      </xdr:nvSpPr>
      <xdr:spPr bwMode="auto">
        <a:xfrm flipH="1" flipV="1">
          <a:off x="10458450" y="3609975"/>
          <a:ext cx="209550" cy="9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9525</xdr:colOff>
      <xdr:row>41</xdr:row>
      <xdr:rowOff>95250</xdr:rowOff>
    </xdr:from>
    <xdr:to>
      <xdr:col>34</xdr:col>
      <xdr:colOff>0</xdr:colOff>
      <xdr:row>41</xdr:row>
      <xdr:rowOff>142875</xdr:rowOff>
    </xdr:to>
    <xdr:sp macro="" textlink="">
      <xdr:nvSpPr>
        <xdr:cNvPr id="8231" name="Line 39"/>
        <xdr:cNvSpPr>
          <a:spLocks noChangeShapeType="1"/>
        </xdr:cNvSpPr>
      </xdr:nvSpPr>
      <xdr:spPr bwMode="auto">
        <a:xfrm flipV="1">
          <a:off x="10201275" y="7534275"/>
          <a:ext cx="542925" cy="47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47625</xdr:colOff>
      <xdr:row>28</xdr:row>
      <xdr:rowOff>57150</xdr:rowOff>
    </xdr:from>
    <xdr:to>
      <xdr:col>16</xdr:col>
      <xdr:colOff>152400</xdr:colOff>
      <xdr:row>38</xdr:row>
      <xdr:rowOff>133350</xdr:rowOff>
    </xdr:to>
    <xdr:sp macro="" textlink="">
      <xdr:nvSpPr>
        <xdr:cNvPr id="8234" name="Text 3"/>
        <xdr:cNvSpPr txBox="1">
          <a:spLocks noChangeArrowheads="1"/>
        </xdr:cNvSpPr>
      </xdr:nvSpPr>
      <xdr:spPr bwMode="auto">
        <a:xfrm>
          <a:off x="4953000" y="5362575"/>
          <a:ext cx="371475" cy="165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vert270" wrap="square" lIns="27432" tIns="18288" rIns="27432" bIns="18288" anchor="ctr" upright="1"/>
        <a:lstStyle/>
        <a:p>
          <a:pPr algn="ctr" rtl="0">
            <a:defRPr sz="1000"/>
          </a:pPr>
          <a:r>
            <a:rPr lang="en-GB" sz="600" b="0" i="0" u="none" strike="noStrike" baseline="0">
              <a:solidFill>
                <a:srgbClr val="000000"/>
              </a:solidFill>
              <a:latin typeface="Arial Narrow"/>
            </a:rPr>
            <a:t>N.B. these are </a:t>
          </a:r>
          <a:r>
            <a:rPr lang="en-GB" sz="1000" b="1" i="0" u="none" strike="noStrike" baseline="0">
              <a:solidFill>
                <a:srgbClr val="000000"/>
              </a:solidFill>
              <a:latin typeface="Arial Narrow"/>
            </a:rPr>
            <a:t>calculated </a:t>
          </a:r>
          <a:r>
            <a:rPr lang="en-GB" sz="600" b="0" i="0" u="none" strike="noStrike" baseline="0">
              <a:solidFill>
                <a:srgbClr val="000000"/>
              </a:solidFill>
              <a:latin typeface="Arial Narrow"/>
            </a:rPr>
            <a:t>numbers and so may not exactly appear to add to total in r-h col.</a:t>
          </a:r>
        </a:p>
      </xdr:txBody>
    </xdr:sp>
    <xdr:clientData/>
  </xdr:twoCellAnchor>
  <xdr:twoCellAnchor>
    <xdr:from>
      <xdr:col>0</xdr:col>
      <xdr:colOff>381000</xdr:colOff>
      <xdr:row>24</xdr:row>
      <xdr:rowOff>38100</xdr:rowOff>
    </xdr:from>
    <xdr:to>
      <xdr:col>16</xdr:col>
      <xdr:colOff>161925</xdr:colOff>
      <xdr:row>26</xdr:row>
      <xdr:rowOff>123825</xdr:rowOff>
    </xdr:to>
    <xdr:sp macro="" textlink="">
      <xdr:nvSpPr>
        <xdr:cNvPr id="8236" name="Text Box 44"/>
        <xdr:cNvSpPr txBox="1">
          <a:spLocks noChangeArrowheads="1"/>
        </xdr:cNvSpPr>
      </xdr:nvSpPr>
      <xdr:spPr bwMode="auto">
        <a:xfrm>
          <a:off x="381000" y="4438650"/>
          <a:ext cx="4953000" cy="66675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41148" rIns="36576" bIns="0" anchor="t" upright="1"/>
        <a:lstStyle/>
        <a:p>
          <a:pPr algn="ctr" rtl="0">
            <a:defRPr sz="1000"/>
          </a:pPr>
          <a:r>
            <a:rPr lang="en-GB" sz="1200" b="0" i="0" u="none" strike="noStrike" baseline="0">
              <a:solidFill>
                <a:srgbClr val="000000"/>
              </a:solidFill>
              <a:latin typeface="Arial Black"/>
            </a:rPr>
            <a:t>school "if in line with national"</a:t>
          </a:r>
          <a:endParaRPr lang="en-GB" sz="1400" b="0" i="0" u="none" strike="noStrike" baseline="0">
            <a:solidFill>
              <a:srgbClr val="000000"/>
            </a:solidFill>
            <a:latin typeface="Arial Black"/>
          </a:endParaRPr>
        </a:p>
        <a:p>
          <a:pPr algn="ctr" rtl="0">
            <a:defRPr sz="1000"/>
          </a:pPr>
          <a:r>
            <a:rPr lang="en-GB" sz="1000" b="1" i="0" u="none" strike="noStrike" baseline="0">
              <a:solidFill>
                <a:srgbClr val="000000"/>
              </a:solidFill>
              <a:latin typeface="Arial"/>
              <a:cs typeface="Arial"/>
            </a:rPr>
            <a:t>- taking into account entry profile; </a:t>
          </a:r>
        </a:p>
        <a:p>
          <a:pPr algn="ctr" rtl="0">
            <a:defRPr sz="1000"/>
          </a:pPr>
          <a:r>
            <a:rPr lang="en-GB" sz="1000" b="1" i="0" u="none" strike="noStrike" baseline="0">
              <a:solidFill>
                <a:srgbClr val="000000"/>
              </a:solidFill>
              <a:latin typeface="Arial"/>
              <a:cs typeface="Arial"/>
            </a:rPr>
            <a:t>number in each cell =  sub-level total from school x % each grade at sub-lv</a:t>
          </a:r>
        </a:p>
      </xdr:txBody>
    </xdr:sp>
    <xdr:clientData/>
  </xdr:twoCellAnchor>
  <xdr:twoCellAnchor>
    <xdr:from>
      <xdr:col>30</xdr:col>
      <xdr:colOff>238126</xdr:colOff>
      <xdr:row>25</xdr:row>
      <xdr:rowOff>57149</xdr:rowOff>
    </xdr:from>
    <xdr:to>
      <xdr:col>35</xdr:col>
      <xdr:colOff>219075</xdr:colOff>
      <xdr:row>26</xdr:row>
      <xdr:rowOff>142875</xdr:rowOff>
    </xdr:to>
    <xdr:sp macro="" textlink="">
      <xdr:nvSpPr>
        <xdr:cNvPr id="8237" name="Text Box 45"/>
        <xdr:cNvSpPr txBox="1">
          <a:spLocks noChangeArrowheads="1"/>
        </xdr:cNvSpPr>
      </xdr:nvSpPr>
      <xdr:spPr bwMode="auto">
        <a:xfrm>
          <a:off x="9725026" y="4867274"/>
          <a:ext cx="1552574" cy="295276"/>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7432" rIns="27432" bIns="0" anchor="t" upright="1"/>
        <a:lstStyle/>
        <a:p>
          <a:pPr algn="ctr" rtl="0">
            <a:defRPr sz="1000"/>
          </a:pPr>
          <a:r>
            <a:rPr lang="en-GB" sz="800" b="1" i="0" u="none" strike="noStrike" baseline="0">
              <a:solidFill>
                <a:srgbClr val="339966"/>
              </a:solidFill>
              <a:latin typeface="Arial Narrow"/>
            </a:rPr>
            <a:t>green cells = more than 1 above 0</a:t>
          </a:r>
          <a:endParaRPr lang="en-GB" sz="800" b="1" i="0" u="none" strike="noStrike" baseline="0">
            <a:solidFill>
              <a:srgbClr val="000000"/>
            </a:solidFill>
            <a:latin typeface="Arial Narrow"/>
          </a:endParaRPr>
        </a:p>
        <a:p>
          <a:pPr algn="ctr" rtl="0">
            <a:defRPr sz="1000"/>
          </a:pPr>
          <a:r>
            <a:rPr lang="en-GB" sz="800" b="1" i="0" u="none" strike="noStrike" baseline="0">
              <a:solidFill>
                <a:srgbClr val="3366FF"/>
              </a:solidFill>
              <a:latin typeface="Arial Narrow"/>
            </a:rPr>
            <a:t>blue cells = at least -1 below 0</a:t>
          </a:r>
        </a:p>
      </xdr:txBody>
    </xdr:sp>
    <xdr:clientData/>
  </xdr:twoCellAnchor>
  <xdr:twoCellAnchor>
    <xdr:from>
      <xdr:col>0</xdr:col>
      <xdr:colOff>138642</xdr:colOff>
      <xdr:row>6</xdr:row>
      <xdr:rowOff>26459</xdr:rowOff>
    </xdr:from>
    <xdr:to>
      <xdr:col>6</xdr:col>
      <xdr:colOff>5292</xdr:colOff>
      <xdr:row>7</xdr:row>
      <xdr:rowOff>31750</xdr:rowOff>
    </xdr:to>
    <xdr:sp macro="" textlink="">
      <xdr:nvSpPr>
        <xdr:cNvPr id="8238" name="Text Box 46"/>
        <xdr:cNvSpPr txBox="1">
          <a:spLocks noChangeArrowheads="1"/>
        </xdr:cNvSpPr>
      </xdr:nvSpPr>
      <xdr:spPr bwMode="auto">
        <a:xfrm>
          <a:off x="138642" y="1434042"/>
          <a:ext cx="2057400" cy="259291"/>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41148" rIns="36576" bIns="0" anchor="t" upright="1"/>
        <a:lstStyle/>
        <a:p>
          <a:pPr algn="ctr" rtl="0">
            <a:defRPr sz="1000"/>
          </a:pPr>
          <a:r>
            <a:rPr lang="en-GB" sz="1200" b="0" i="0" u="none" strike="noStrike" baseline="0">
              <a:solidFill>
                <a:srgbClr val="000000"/>
              </a:solidFill>
              <a:latin typeface="Arial Black"/>
            </a:rPr>
            <a:t>school actual figures</a:t>
          </a:r>
          <a:endParaRPr lang="en-GB" sz="1000" b="0" i="0" u="none" strike="noStrike" baseline="0">
            <a:solidFill>
              <a:srgbClr val="000000"/>
            </a:solidFill>
            <a:latin typeface="Arial Narrow"/>
          </a:endParaRPr>
        </a:p>
        <a:p>
          <a:pPr algn="ctr" rtl="0">
            <a:defRPr sz="1000"/>
          </a:pPr>
          <a:endParaRPr lang="en-GB" sz="1000" b="0" i="0" u="none" strike="noStrike" baseline="0">
            <a:solidFill>
              <a:srgbClr val="000000"/>
            </a:solidFill>
            <a:latin typeface="Arial Narrow"/>
          </a:endParaRPr>
        </a:p>
      </xdr:txBody>
    </xdr:sp>
    <xdr:clientData/>
  </xdr:twoCellAnchor>
  <xdr:twoCellAnchor>
    <xdr:from>
      <xdr:col>20</xdr:col>
      <xdr:colOff>152400</xdr:colOff>
      <xdr:row>1</xdr:row>
      <xdr:rowOff>1057</xdr:rowOff>
    </xdr:from>
    <xdr:to>
      <xdr:col>31</xdr:col>
      <xdr:colOff>306917</xdr:colOff>
      <xdr:row>2</xdr:row>
      <xdr:rowOff>171449</xdr:rowOff>
    </xdr:to>
    <xdr:sp macro="" textlink="">
      <xdr:nvSpPr>
        <xdr:cNvPr id="8240" name="Text Box 48"/>
        <xdr:cNvSpPr txBox="1">
          <a:spLocks noChangeArrowheads="1"/>
        </xdr:cNvSpPr>
      </xdr:nvSpPr>
      <xdr:spPr bwMode="auto">
        <a:xfrm>
          <a:off x="6195483" y="276224"/>
          <a:ext cx="3985684" cy="39264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0" bIns="0" anchor="ctr" upright="1"/>
        <a:lstStyle/>
        <a:p>
          <a:pPr algn="ctr" rtl="0">
            <a:defRPr sz="1000"/>
          </a:pPr>
          <a:r>
            <a:rPr lang="en-GB" sz="1000" b="1" i="0" u="none" strike="noStrike" baseline="0">
              <a:solidFill>
                <a:srgbClr val="000000"/>
              </a:solidFill>
              <a:latin typeface="Arial Black"/>
            </a:rPr>
            <a:t>For national figures,</a:t>
          </a:r>
          <a:r>
            <a:rPr lang="en-GB" sz="1000" b="0" i="0" u="none" strike="noStrike" baseline="0">
              <a:solidFill>
                <a:srgbClr val="000000"/>
              </a:solidFill>
              <a:latin typeface="Arial Black"/>
            </a:rPr>
            <a:t> </a:t>
          </a:r>
          <a:r>
            <a:rPr lang="en-GB" sz="1000" b="0" i="0" u="none" strike="noStrike" baseline="0">
              <a:solidFill>
                <a:srgbClr val="000000"/>
              </a:solidFill>
              <a:latin typeface="Arial Narrow"/>
            </a:rPr>
            <a:t>choose</a:t>
          </a:r>
          <a:r>
            <a:rPr lang="en-GB" sz="1000" b="1" i="0" u="none" strike="noStrike" baseline="0">
              <a:solidFill>
                <a:srgbClr val="000000"/>
              </a:solidFill>
              <a:latin typeface="Arial Narrow"/>
            </a:rPr>
            <a:t> </a:t>
          </a:r>
          <a:r>
            <a:rPr lang="en-GB" sz="1000" b="0" i="0" u="none" strike="noStrike" baseline="0">
              <a:solidFill>
                <a:srgbClr val="000000"/>
              </a:solidFill>
              <a:latin typeface="Arial Black"/>
            </a:rPr>
            <a:t>national GCSE subject </a:t>
          </a:r>
          <a:r>
            <a:rPr lang="en-GB" sz="1000" b="0" i="0" u="none" strike="noStrike" baseline="0">
              <a:solidFill>
                <a:srgbClr val="000000"/>
              </a:solidFill>
              <a:latin typeface="Arial Narrow" panose="020B0606020202030204" pitchFamily="34" charset="0"/>
            </a:rPr>
            <a:t>and </a:t>
          </a:r>
          <a:r>
            <a:rPr lang="en-GB" sz="1000" b="0" i="0" u="none" strike="noStrike" baseline="0">
              <a:solidFill>
                <a:srgbClr val="000000"/>
              </a:solidFill>
              <a:latin typeface="Arial Black"/>
            </a:rPr>
            <a:t>gender / disadvantage / SEN / EAL </a:t>
          </a:r>
          <a:r>
            <a:rPr lang="en-GB" sz="1000" b="0" i="0" u="none" strike="noStrike" baseline="0">
              <a:solidFill>
                <a:srgbClr val="000000"/>
              </a:solidFill>
              <a:latin typeface="Arial Narrow"/>
            </a:rPr>
            <a:t>from dropdowns below</a:t>
          </a:r>
        </a:p>
      </xdr:txBody>
    </xdr:sp>
    <xdr:clientData/>
  </xdr:twoCellAnchor>
  <xdr:twoCellAnchor>
    <xdr:from>
      <xdr:col>32</xdr:col>
      <xdr:colOff>169333</xdr:colOff>
      <xdr:row>0</xdr:row>
      <xdr:rowOff>264583</xdr:rowOff>
    </xdr:from>
    <xdr:to>
      <xdr:col>35</xdr:col>
      <xdr:colOff>241300</xdr:colOff>
      <xdr:row>3</xdr:row>
      <xdr:rowOff>142875</xdr:rowOff>
    </xdr:to>
    <xdr:sp macro="" textlink="">
      <xdr:nvSpPr>
        <xdr:cNvPr id="8251" name="Text Box 59"/>
        <xdr:cNvSpPr txBox="1">
          <a:spLocks noChangeArrowheads="1"/>
        </xdr:cNvSpPr>
      </xdr:nvSpPr>
      <xdr:spPr bwMode="auto">
        <a:xfrm>
          <a:off x="10382250" y="264583"/>
          <a:ext cx="939800" cy="608542"/>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7432" rIns="27432" bIns="0" anchor="t" upright="1"/>
        <a:lstStyle/>
        <a:p>
          <a:pPr algn="ctr" rtl="0">
            <a:defRPr sz="1000"/>
          </a:pPr>
          <a:r>
            <a:rPr lang="en-GB" sz="800" b="1" i="0" u="none" strike="noStrike" baseline="0">
              <a:solidFill>
                <a:srgbClr val="000000"/>
              </a:solidFill>
              <a:latin typeface="Arial Narrow"/>
            </a:rPr>
            <a:t>tab "VA" has the underlying grids, national figures and other statistics</a:t>
          </a:r>
        </a:p>
      </xdr:txBody>
    </xdr:sp>
    <xdr:clientData/>
  </xdr:twoCellAnchor>
  <xdr:twoCellAnchor>
    <xdr:from>
      <xdr:col>35</xdr:col>
      <xdr:colOff>137583</xdr:colOff>
      <xdr:row>3</xdr:row>
      <xdr:rowOff>192171</xdr:rowOff>
    </xdr:from>
    <xdr:to>
      <xdr:col>38</xdr:col>
      <xdr:colOff>10583</xdr:colOff>
      <xdr:row>5</xdr:row>
      <xdr:rowOff>5904</xdr:rowOff>
    </xdr:to>
    <xdr:sp macro="" textlink="">
      <xdr:nvSpPr>
        <xdr:cNvPr id="8252" name="Text Box 60"/>
        <xdr:cNvSpPr txBox="1">
          <a:spLocks noChangeArrowheads="1"/>
        </xdr:cNvSpPr>
      </xdr:nvSpPr>
      <xdr:spPr bwMode="auto">
        <a:xfrm>
          <a:off x="11218333" y="922421"/>
          <a:ext cx="825500" cy="279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41148" rIns="36576" bIns="0" anchor="t" upright="1"/>
        <a:lstStyle/>
        <a:p>
          <a:pPr algn="ctr" rtl="0">
            <a:defRPr sz="1000"/>
          </a:pPr>
          <a:r>
            <a:rPr lang="en-GB" sz="1200" b="0" i="0" u="none" strike="noStrike" baseline="0">
              <a:solidFill>
                <a:srgbClr val="000000"/>
              </a:solidFill>
              <a:latin typeface="Arial Black"/>
            </a:rPr>
            <a:t>national</a:t>
          </a:r>
          <a:endParaRPr lang="en-GB" sz="1000" b="0" i="0" u="none" strike="noStrike" baseline="0">
            <a:solidFill>
              <a:srgbClr val="000000"/>
            </a:solidFill>
            <a:latin typeface="Arial Narrow"/>
          </a:endParaRPr>
        </a:p>
        <a:p>
          <a:pPr algn="ctr" rtl="0">
            <a:defRPr sz="1000"/>
          </a:pPr>
          <a:endParaRPr lang="en-GB" sz="1000" b="0" i="0" u="none" strike="noStrike" baseline="0">
            <a:solidFill>
              <a:srgbClr val="000000"/>
            </a:solidFill>
            <a:latin typeface="Arial Narrow"/>
          </a:endParaRPr>
        </a:p>
      </xdr:txBody>
    </xdr:sp>
    <xdr:clientData/>
  </xdr:twoCellAnchor>
  <xdr:twoCellAnchor>
    <xdr:from>
      <xdr:col>37</xdr:col>
      <xdr:colOff>31750</xdr:colOff>
      <xdr:row>24</xdr:row>
      <xdr:rowOff>31750</xdr:rowOff>
    </xdr:from>
    <xdr:to>
      <xdr:col>39</xdr:col>
      <xdr:colOff>0</xdr:colOff>
      <xdr:row>26</xdr:row>
      <xdr:rowOff>52916</xdr:rowOff>
    </xdr:to>
    <xdr:sp macro="" textlink="">
      <xdr:nvSpPr>
        <xdr:cNvPr id="8253" name="Text Box 61"/>
        <xdr:cNvSpPr txBox="1">
          <a:spLocks noChangeArrowheads="1"/>
        </xdr:cNvSpPr>
      </xdr:nvSpPr>
      <xdr:spPr bwMode="auto">
        <a:xfrm>
          <a:off x="11578167" y="4646083"/>
          <a:ext cx="783166" cy="359833"/>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7432" rIns="27432" bIns="0" anchor="t" upright="1"/>
        <a:lstStyle/>
        <a:p>
          <a:pPr algn="ctr" rtl="0">
            <a:defRPr sz="1000"/>
          </a:pPr>
          <a:r>
            <a:rPr lang="en-GB" sz="800" b="0" i="0" u="none" strike="noStrike" baseline="0">
              <a:solidFill>
                <a:srgbClr val="000000"/>
              </a:solidFill>
              <a:latin typeface="Arial Narrow"/>
            </a:rPr>
            <a:t>std error = school s.d. / </a:t>
          </a:r>
          <a:r>
            <a:rPr lang="en-GB" sz="800" b="0" i="0" u="none" strike="noStrike" baseline="0">
              <a:solidFill>
                <a:srgbClr val="000000"/>
              </a:solidFill>
              <a:latin typeface="Symbol"/>
            </a:rPr>
            <a:t>Ö</a:t>
          </a:r>
          <a:r>
            <a:rPr lang="en-GB" sz="800" b="0" i="0" u="none" strike="noStrike" baseline="0">
              <a:solidFill>
                <a:srgbClr val="000000"/>
              </a:solidFill>
              <a:latin typeface="Arial Narrow"/>
            </a:rPr>
            <a:t> n</a:t>
          </a:r>
        </a:p>
      </xdr:txBody>
    </xdr:sp>
    <xdr:clientData/>
  </xdr:twoCellAnchor>
  <xdr:twoCellAnchor>
    <xdr:from>
      <xdr:col>37</xdr:col>
      <xdr:colOff>66675</xdr:colOff>
      <xdr:row>28</xdr:row>
      <xdr:rowOff>0</xdr:rowOff>
    </xdr:from>
    <xdr:to>
      <xdr:col>39</xdr:col>
      <xdr:colOff>52917</xdr:colOff>
      <xdr:row>30</xdr:row>
      <xdr:rowOff>95250</xdr:rowOff>
    </xdr:to>
    <xdr:sp macro="" textlink="">
      <xdr:nvSpPr>
        <xdr:cNvPr id="8254" name="Text Box 62"/>
        <xdr:cNvSpPr txBox="1">
          <a:spLocks noChangeArrowheads="1"/>
        </xdr:cNvSpPr>
      </xdr:nvSpPr>
      <xdr:spPr bwMode="auto">
        <a:xfrm>
          <a:off x="11613092" y="5312833"/>
          <a:ext cx="801158" cy="41275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7432" rIns="27432" bIns="0" anchor="t" upright="1"/>
        <a:lstStyle/>
        <a:p>
          <a:pPr algn="ctr" rtl="0">
            <a:defRPr sz="1000"/>
          </a:pPr>
          <a:r>
            <a:rPr lang="en-GB" sz="800" b="0" i="0" u="none" strike="noStrike" baseline="0">
              <a:solidFill>
                <a:srgbClr val="000000"/>
              </a:solidFill>
              <a:latin typeface="Arial Narrow"/>
            </a:rPr>
            <a:t>diff as no. of std errors</a:t>
          </a:r>
        </a:p>
        <a:p>
          <a:pPr algn="ctr" rtl="0">
            <a:defRPr sz="1000"/>
          </a:pPr>
          <a:r>
            <a:rPr lang="en-GB" sz="800" b="0" i="0" u="none" strike="noStrike" baseline="0">
              <a:solidFill>
                <a:srgbClr val="000000"/>
              </a:solidFill>
              <a:latin typeface="Arial Narrow"/>
            </a:rPr>
            <a:t> signif (1.96 = 95%)</a:t>
          </a:r>
        </a:p>
      </xdr:txBody>
    </xdr:sp>
    <xdr:clientData/>
  </xdr:twoCellAnchor>
  <xdr:twoCellAnchor>
    <xdr:from>
      <xdr:col>37</xdr:col>
      <xdr:colOff>57150</xdr:colOff>
      <xdr:row>33</xdr:row>
      <xdr:rowOff>28575</xdr:rowOff>
    </xdr:from>
    <xdr:to>
      <xdr:col>39</xdr:col>
      <xdr:colOff>0</xdr:colOff>
      <xdr:row>36</xdr:row>
      <xdr:rowOff>116417</xdr:rowOff>
    </xdr:to>
    <xdr:sp macro="" textlink="">
      <xdr:nvSpPr>
        <xdr:cNvPr id="8255" name="Text Box 63"/>
        <xdr:cNvSpPr txBox="1">
          <a:spLocks noChangeArrowheads="1"/>
        </xdr:cNvSpPr>
      </xdr:nvSpPr>
      <xdr:spPr bwMode="auto">
        <a:xfrm>
          <a:off x="11603567" y="6251575"/>
          <a:ext cx="757766" cy="564092"/>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7432" rIns="27432" bIns="0" anchor="t" upright="1"/>
        <a:lstStyle/>
        <a:p>
          <a:pPr algn="ctr" rtl="0">
            <a:defRPr sz="1000"/>
          </a:pPr>
          <a:r>
            <a:rPr lang="en-GB" sz="800" b="0" i="0" u="none" strike="noStrike" baseline="0">
              <a:solidFill>
                <a:srgbClr val="000000"/>
              </a:solidFill>
              <a:latin typeface="Arial Narrow"/>
            </a:rPr>
            <a:t>diff as no. of std errors</a:t>
          </a:r>
        </a:p>
        <a:p>
          <a:pPr algn="ctr" rtl="0">
            <a:defRPr sz="1000"/>
          </a:pPr>
          <a:r>
            <a:rPr lang="en-GB" sz="800" b="0" i="0" u="none" strike="noStrike" baseline="0">
              <a:solidFill>
                <a:srgbClr val="000000"/>
              </a:solidFill>
              <a:latin typeface="Arial Narrow"/>
            </a:rPr>
            <a:t> signif (1.96 = 95%)</a:t>
          </a:r>
        </a:p>
      </xdr:txBody>
    </xdr:sp>
    <xdr:clientData/>
  </xdr:twoCellAnchor>
  <xdr:twoCellAnchor>
    <xdr:from>
      <xdr:col>36</xdr:col>
      <xdr:colOff>71966</xdr:colOff>
      <xdr:row>1</xdr:row>
      <xdr:rowOff>12700</xdr:rowOff>
    </xdr:from>
    <xdr:to>
      <xdr:col>39</xdr:col>
      <xdr:colOff>105833</xdr:colOff>
      <xdr:row>3</xdr:row>
      <xdr:rowOff>93134</xdr:rowOff>
    </xdr:to>
    <xdr:sp macro="" textlink="">
      <xdr:nvSpPr>
        <xdr:cNvPr id="8257" name="Text Box 65"/>
        <xdr:cNvSpPr txBox="1">
          <a:spLocks noChangeArrowheads="1"/>
        </xdr:cNvSpPr>
      </xdr:nvSpPr>
      <xdr:spPr bwMode="auto">
        <a:xfrm>
          <a:off x="11396133" y="287867"/>
          <a:ext cx="1176867" cy="535517"/>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7432" rIns="27432" bIns="0" anchor="t" upright="1"/>
        <a:lstStyle/>
        <a:p>
          <a:pPr algn="ctr" rtl="0">
            <a:defRPr sz="1000"/>
          </a:pPr>
          <a:r>
            <a:rPr lang="en-GB" sz="800" b="1" i="0" u="none" strike="noStrike" baseline="0">
              <a:solidFill>
                <a:srgbClr val="000000"/>
              </a:solidFill>
              <a:latin typeface="Arial Narrow"/>
            </a:rPr>
            <a:t>Comparing school with national as in ASP where sig+ and sig- for APS</a:t>
          </a:r>
        </a:p>
      </xdr:txBody>
    </xdr:sp>
    <xdr:clientData/>
  </xdr:twoCellAnchor>
  <xdr:twoCellAnchor>
    <xdr:from>
      <xdr:col>0</xdr:col>
      <xdr:colOff>123825</xdr:colOff>
      <xdr:row>42</xdr:row>
      <xdr:rowOff>28575</xdr:rowOff>
    </xdr:from>
    <xdr:to>
      <xdr:col>19</xdr:col>
      <xdr:colOff>38100</xdr:colOff>
      <xdr:row>42</xdr:row>
      <xdr:rowOff>342900</xdr:rowOff>
    </xdr:to>
    <xdr:sp macro="" textlink="">
      <xdr:nvSpPr>
        <xdr:cNvPr id="8258" name="Text Box 66"/>
        <xdr:cNvSpPr txBox="1">
          <a:spLocks noChangeArrowheads="1"/>
        </xdr:cNvSpPr>
      </xdr:nvSpPr>
      <xdr:spPr bwMode="auto">
        <a:xfrm>
          <a:off x="123825" y="7639050"/>
          <a:ext cx="5657850" cy="257175"/>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GB" sz="800" b="1" i="0" u="none" strike="noStrike" baseline="0">
              <a:solidFill>
                <a:srgbClr val="000000"/>
              </a:solidFill>
              <a:latin typeface="Arial"/>
              <a:cs typeface="Arial"/>
            </a:rPr>
            <a:t>goodness of fit test</a:t>
          </a:r>
          <a:r>
            <a:rPr lang="en-GB" sz="800" b="0" i="0" u="none" strike="noStrike" baseline="0">
              <a:solidFill>
                <a:srgbClr val="000000"/>
              </a:solidFill>
              <a:latin typeface="Arial"/>
              <a:cs typeface="Arial"/>
            </a:rPr>
            <a:t> = </a:t>
          </a:r>
          <a:r>
            <a:rPr lang="en-GB" sz="800" b="0" i="0" u="none" strike="noStrike" baseline="0">
              <a:solidFill>
                <a:srgbClr val="000000"/>
              </a:solidFill>
              <a:latin typeface="Symbol"/>
              <a:cs typeface="Arial"/>
            </a:rPr>
            <a:t>å</a:t>
          </a:r>
          <a:r>
            <a:rPr lang="en-GB" sz="800" b="0" i="0" u="none" strike="noStrike" baseline="0">
              <a:solidFill>
                <a:srgbClr val="000000"/>
              </a:solidFill>
              <a:latin typeface="Arial"/>
              <a:cs typeface="Arial"/>
            </a:rPr>
            <a:t> (O - E)² / E and then tested against </a:t>
          </a:r>
          <a:r>
            <a:rPr lang="en-GB" sz="800" b="1" i="0" u="none" strike="noStrike" baseline="0">
              <a:solidFill>
                <a:srgbClr val="000000"/>
              </a:solidFill>
              <a:latin typeface="Arial"/>
              <a:cs typeface="Arial"/>
            </a:rPr>
            <a:t>chi-squared</a:t>
          </a:r>
          <a:r>
            <a:rPr lang="en-GB" sz="800" b="0" i="0" u="none" strike="noStrike" baseline="0">
              <a:solidFill>
                <a:srgbClr val="000000"/>
              </a:solidFill>
              <a:latin typeface="Arial"/>
              <a:cs typeface="Arial"/>
            </a:rPr>
            <a:t> with 9-1 degrees of freedom, excl if E&lt;"min value" (as test loses accuracy with small E). This looks at school actual v "if in line" - slightly diff from cumulative</a:t>
          </a:r>
        </a:p>
      </xdr:txBody>
    </xdr:sp>
    <xdr:clientData/>
  </xdr:twoCellAnchor>
  <xdr:twoCellAnchor>
    <xdr:from>
      <xdr:col>0</xdr:col>
      <xdr:colOff>657225</xdr:colOff>
      <xdr:row>44</xdr:row>
      <xdr:rowOff>0</xdr:rowOff>
    </xdr:from>
    <xdr:to>
      <xdr:col>3</xdr:col>
      <xdr:colOff>47625</xdr:colOff>
      <xdr:row>45</xdr:row>
      <xdr:rowOff>0</xdr:rowOff>
    </xdr:to>
    <xdr:sp macro="" textlink="">
      <xdr:nvSpPr>
        <xdr:cNvPr id="8259" name="Text Box 67"/>
        <xdr:cNvSpPr txBox="1">
          <a:spLocks noChangeArrowheads="1"/>
        </xdr:cNvSpPr>
      </xdr:nvSpPr>
      <xdr:spPr bwMode="auto">
        <a:xfrm>
          <a:off x="657225" y="8067675"/>
          <a:ext cx="657225" cy="17145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defRPr sz="1000"/>
          </a:pPr>
          <a:r>
            <a:rPr lang="en-GB" sz="800" b="0" i="0" u="none" strike="noStrike" baseline="0">
              <a:solidFill>
                <a:srgbClr val="000000"/>
              </a:solidFill>
              <a:latin typeface="Symbol"/>
            </a:rPr>
            <a:t>å</a:t>
          </a:r>
          <a:r>
            <a:rPr lang="en-GB" sz="800" b="0" i="0" u="none" strike="noStrike" baseline="0">
              <a:solidFill>
                <a:srgbClr val="000000"/>
              </a:solidFill>
              <a:latin typeface="Arial"/>
              <a:cs typeface="Arial"/>
            </a:rPr>
            <a:t> (O - E)² / E </a:t>
          </a:r>
        </a:p>
      </xdr:txBody>
    </xdr:sp>
    <xdr:clientData/>
  </xdr:twoCellAnchor>
  <xdr:twoCellAnchor>
    <xdr:from>
      <xdr:col>37</xdr:col>
      <xdr:colOff>28575</xdr:colOff>
      <xdr:row>20</xdr:row>
      <xdr:rowOff>9525</xdr:rowOff>
    </xdr:from>
    <xdr:to>
      <xdr:col>39</xdr:col>
      <xdr:colOff>0</xdr:colOff>
      <xdr:row>21</xdr:row>
      <xdr:rowOff>38100</xdr:rowOff>
    </xdr:to>
    <xdr:sp macro="" textlink="">
      <xdr:nvSpPr>
        <xdr:cNvPr id="8260" name="Text Box 68"/>
        <xdr:cNvSpPr txBox="1">
          <a:spLocks noChangeArrowheads="1"/>
        </xdr:cNvSpPr>
      </xdr:nvSpPr>
      <xdr:spPr bwMode="auto">
        <a:xfrm>
          <a:off x="11572875" y="3724275"/>
          <a:ext cx="1114425" cy="180975"/>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32004" rIns="36576" bIns="0" anchor="b" anchorCtr="1" upright="1"/>
        <a:lstStyle/>
        <a:p>
          <a:pPr algn="ctr" rtl="0">
            <a:defRPr sz="1000"/>
          </a:pPr>
          <a:r>
            <a:rPr lang="en-GB" sz="1000" b="1" i="0" u="none" strike="noStrike" baseline="0">
              <a:solidFill>
                <a:srgbClr val="000000"/>
              </a:solidFill>
              <a:latin typeface="Arial Black"/>
            </a:rPr>
            <a:t>school</a:t>
          </a:r>
        </a:p>
      </xdr:txBody>
    </xdr:sp>
    <xdr:clientData/>
  </xdr:twoCellAnchor>
  <xdr:twoCellAnchor>
    <xdr:from>
      <xdr:col>34</xdr:col>
      <xdr:colOff>12701</xdr:colOff>
      <xdr:row>42</xdr:row>
      <xdr:rowOff>68790</xdr:rowOff>
    </xdr:from>
    <xdr:to>
      <xdr:col>37</xdr:col>
      <xdr:colOff>95250</xdr:colOff>
      <xdr:row>44</xdr:row>
      <xdr:rowOff>46566</xdr:rowOff>
    </xdr:to>
    <xdr:sp macro="" textlink="">
      <xdr:nvSpPr>
        <xdr:cNvPr id="8262" name="Text Box 70"/>
        <xdr:cNvSpPr txBox="1">
          <a:spLocks noChangeArrowheads="1"/>
        </xdr:cNvSpPr>
      </xdr:nvSpPr>
      <xdr:spPr bwMode="auto">
        <a:xfrm flipV="1">
          <a:off x="10775951" y="8376707"/>
          <a:ext cx="865716" cy="411692"/>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7432" rIns="27432" bIns="0" anchor="t" upright="1"/>
        <a:lstStyle/>
        <a:p>
          <a:pPr algn="ctr" rtl="0">
            <a:defRPr sz="1000"/>
          </a:pPr>
          <a:r>
            <a:rPr lang="en-GB" sz="800" b="0" i="0" u="none" strike="noStrike" baseline="0">
              <a:solidFill>
                <a:srgbClr val="000000"/>
              </a:solidFill>
              <a:latin typeface="Arial Narrow"/>
            </a:rPr>
            <a:t>std error of mean (s.e.) = school s.d. / </a:t>
          </a:r>
          <a:r>
            <a:rPr lang="en-GB" sz="800" b="0" i="0" u="none" strike="noStrike" baseline="0">
              <a:solidFill>
                <a:srgbClr val="000000"/>
              </a:solidFill>
              <a:latin typeface="Symbol"/>
            </a:rPr>
            <a:t>Ö</a:t>
          </a:r>
          <a:r>
            <a:rPr lang="en-GB" sz="800" b="0" i="0" u="none" strike="noStrike" baseline="0">
              <a:solidFill>
                <a:srgbClr val="000000"/>
              </a:solidFill>
              <a:latin typeface="Arial Narrow"/>
            </a:rPr>
            <a:t> n</a:t>
          </a:r>
        </a:p>
      </xdr:txBody>
    </xdr:sp>
    <xdr:clientData/>
  </xdr:twoCellAnchor>
  <xdr:twoCellAnchor>
    <xdr:from>
      <xdr:col>36</xdr:col>
      <xdr:colOff>47625</xdr:colOff>
      <xdr:row>23</xdr:row>
      <xdr:rowOff>104775</xdr:rowOff>
    </xdr:from>
    <xdr:to>
      <xdr:col>37</xdr:col>
      <xdr:colOff>38100</xdr:colOff>
      <xdr:row>25</xdr:row>
      <xdr:rowOff>47625</xdr:rowOff>
    </xdr:to>
    <xdr:sp macro="" textlink="">
      <xdr:nvSpPr>
        <xdr:cNvPr id="8263" name="Line 71"/>
        <xdr:cNvSpPr>
          <a:spLocks noChangeShapeType="1"/>
        </xdr:cNvSpPr>
      </xdr:nvSpPr>
      <xdr:spPr bwMode="auto">
        <a:xfrm>
          <a:off x="11353800" y="4324350"/>
          <a:ext cx="22860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47625</xdr:colOff>
      <xdr:row>24</xdr:row>
      <xdr:rowOff>9525</xdr:rowOff>
    </xdr:from>
    <xdr:to>
      <xdr:col>37</xdr:col>
      <xdr:colOff>47625</xdr:colOff>
      <xdr:row>31</xdr:row>
      <xdr:rowOff>76200</xdr:rowOff>
    </xdr:to>
    <xdr:sp macro="" textlink="">
      <xdr:nvSpPr>
        <xdr:cNvPr id="8264" name="Line 72"/>
        <xdr:cNvSpPr>
          <a:spLocks noChangeShapeType="1"/>
        </xdr:cNvSpPr>
      </xdr:nvSpPr>
      <xdr:spPr bwMode="auto">
        <a:xfrm>
          <a:off x="11353800" y="4410075"/>
          <a:ext cx="238125" cy="13144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38100</xdr:colOff>
      <xdr:row>47</xdr:row>
      <xdr:rowOff>104775</xdr:rowOff>
    </xdr:from>
    <xdr:to>
      <xdr:col>34</xdr:col>
      <xdr:colOff>133350</xdr:colOff>
      <xdr:row>47</xdr:row>
      <xdr:rowOff>133350</xdr:rowOff>
    </xdr:to>
    <xdr:sp macro="" textlink="">
      <xdr:nvSpPr>
        <xdr:cNvPr id="8265" name="Line 73"/>
        <xdr:cNvSpPr>
          <a:spLocks noChangeShapeType="1"/>
        </xdr:cNvSpPr>
      </xdr:nvSpPr>
      <xdr:spPr bwMode="auto">
        <a:xfrm flipV="1">
          <a:off x="10229850" y="8686800"/>
          <a:ext cx="64770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180975</xdr:colOff>
      <xdr:row>47</xdr:row>
      <xdr:rowOff>9525</xdr:rowOff>
    </xdr:from>
    <xdr:to>
      <xdr:col>37</xdr:col>
      <xdr:colOff>66675</xdr:colOff>
      <xdr:row>48</xdr:row>
      <xdr:rowOff>9525</xdr:rowOff>
    </xdr:to>
    <xdr:sp macro="" textlink="">
      <xdr:nvSpPr>
        <xdr:cNvPr id="8266" name="Text Box 74"/>
        <xdr:cNvSpPr txBox="1">
          <a:spLocks noChangeArrowheads="1"/>
        </xdr:cNvSpPr>
      </xdr:nvSpPr>
      <xdr:spPr bwMode="auto">
        <a:xfrm>
          <a:off x="10925175" y="8591550"/>
          <a:ext cx="685800" cy="17145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7432" rIns="27432" bIns="0" anchor="t" upright="1"/>
        <a:lstStyle/>
        <a:p>
          <a:pPr algn="ctr" rtl="0">
            <a:defRPr sz="1000"/>
          </a:pPr>
          <a:r>
            <a:rPr lang="en-GB" sz="800" b="0" i="0" u="none" strike="noStrike" baseline="0">
              <a:solidFill>
                <a:srgbClr val="000000"/>
              </a:solidFill>
              <a:latin typeface="Arial Narrow"/>
            </a:rPr>
            <a:t>= diff / std. error</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0</xdr:row>
      <xdr:rowOff>1009650</xdr:rowOff>
    </xdr:from>
    <xdr:to>
      <xdr:col>10</xdr:col>
      <xdr:colOff>95250</xdr:colOff>
      <xdr:row>0</xdr:row>
      <xdr:rowOff>1638300</xdr:rowOff>
    </xdr:to>
    <xdr:sp macro="" textlink="">
      <xdr:nvSpPr>
        <xdr:cNvPr id="4" name="TextBox 3"/>
        <xdr:cNvSpPr txBox="1"/>
      </xdr:nvSpPr>
      <xdr:spPr>
        <a:xfrm>
          <a:off x="161925" y="1009650"/>
          <a:ext cx="2085975"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Narrow" panose="020B0606020202030204" pitchFamily="34" charset="0"/>
            </a:rPr>
            <a:t>XXX School  for Y11 June 2020 using KS2 scores using</a:t>
          </a:r>
          <a:r>
            <a:rPr lang="en-GB" sz="1100" baseline="0">
              <a:latin typeface="Arial Narrow" panose="020B0606020202030204" pitchFamily="34" charset="0"/>
            </a:rPr>
            <a:t> DfE calcluation for TMs</a:t>
          </a:r>
          <a:endParaRPr lang="en-GB" sz="1100">
            <a:latin typeface="Arial Narrow" panose="020B0606020202030204" pitchFamily="34" charset="0"/>
          </a:endParaRPr>
        </a:p>
        <a:p>
          <a:endParaRPr lang="en-GB" sz="1100">
            <a:latin typeface="Arial Narrow" panose="020B0606020202030204" pitchFamily="34" charset="0"/>
          </a:endParaRPr>
        </a:p>
        <a:p>
          <a:endParaRPr lang="en-GB" sz="1100">
            <a:latin typeface="Arial Narrow" panose="020B0606020202030204" pitchFamily="34" charset="0"/>
          </a:endParaRPr>
        </a:p>
      </xdr:txBody>
    </xdr:sp>
    <xdr:clientData/>
  </xdr:twoCellAnchor>
  <xdr:twoCellAnchor>
    <xdr:from>
      <xdr:col>1</xdr:col>
      <xdr:colOff>9524</xdr:colOff>
      <xdr:row>0</xdr:row>
      <xdr:rowOff>85725</xdr:rowOff>
    </xdr:from>
    <xdr:to>
      <xdr:col>20</xdr:col>
      <xdr:colOff>0</xdr:colOff>
      <xdr:row>0</xdr:row>
      <xdr:rowOff>933450</xdr:rowOff>
    </xdr:to>
    <xdr:sp macro="" textlink="">
      <xdr:nvSpPr>
        <xdr:cNvPr id="6" name="Text Box 1"/>
        <xdr:cNvSpPr txBox="1">
          <a:spLocks noChangeArrowheads="1"/>
        </xdr:cNvSpPr>
      </xdr:nvSpPr>
      <xdr:spPr bwMode="auto">
        <a:xfrm>
          <a:off x="152399" y="85725"/>
          <a:ext cx="4000501" cy="847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lnSpc>
              <a:spcPts val="1300"/>
            </a:lnSpc>
            <a:defRPr sz="1000"/>
          </a:pPr>
          <a:r>
            <a:rPr lang="en-GB" sz="1000" b="0" i="0" u="none" strike="noStrike" baseline="0">
              <a:solidFill>
                <a:srgbClr val="000000"/>
              </a:solidFill>
              <a:latin typeface="Arial Narrow"/>
            </a:rPr>
            <a:t>1. delete all the contents of this </a:t>
          </a:r>
          <a:r>
            <a:rPr lang="en-GB" sz="1000" b="1" i="0" u="none" strike="noStrike" baseline="0">
              <a:solidFill>
                <a:srgbClr val="000000"/>
              </a:solidFill>
              <a:latin typeface="Arial Black"/>
            </a:rPr>
            <a:t>test data</a:t>
          </a:r>
          <a:endParaRPr lang="en-GB" sz="1000" b="0" i="0" u="none" strike="noStrike" baseline="0">
            <a:solidFill>
              <a:srgbClr val="000000"/>
            </a:solidFill>
            <a:latin typeface="Arial Narrow"/>
          </a:endParaRPr>
        </a:p>
        <a:p>
          <a:pPr algn="l" rtl="0">
            <a:lnSpc>
              <a:spcPts val="1000"/>
            </a:lnSpc>
            <a:defRPr sz="1000"/>
          </a:pPr>
          <a:r>
            <a:rPr lang="en-GB" sz="1000" b="0" i="0" u="none" strike="noStrike" baseline="0">
              <a:solidFill>
                <a:srgbClr val="000000"/>
              </a:solidFill>
              <a:latin typeface="Arial Narrow"/>
            </a:rPr>
            <a:t>2. select all data in  your own datafile (by clicking on top-left grey square to the left of A and above 1)</a:t>
          </a:r>
        </a:p>
        <a:p>
          <a:pPr algn="l" rtl="0">
            <a:defRPr sz="1000"/>
          </a:pPr>
          <a:r>
            <a:rPr lang="en-GB" sz="1000" b="0" i="0" u="none" strike="noStrike" baseline="0">
              <a:solidFill>
                <a:srgbClr val="000000"/>
              </a:solidFill>
              <a:latin typeface="Arial Narrow"/>
            </a:rPr>
            <a:t>3. Copy.  </a:t>
          </a:r>
        </a:p>
        <a:p>
          <a:pPr algn="l" rtl="0">
            <a:lnSpc>
              <a:spcPts val="1000"/>
            </a:lnSpc>
            <a:defRPr sz="1000"/>
          </a:pPr>
          <a:r>
            <a:rPr lang="en-GB" sz="1000" b="0" i="0" u="none" strike="noStrike" baseline="0">
              <a:solidFill>
                <a:srgbClr val="000000"/>
              </a:solidFill>
              <a:latin typeface="Arial Narrow"/>
            </a:rPr>
            <a:t>4. Then  Paste Special - Values into this sheet  using the square in top-left</a:t>
          </a:r>
        </a:p>
      </xdr:txBody>
    </xdr:sp>
    <xdr:clientData/>
  </xdr:twoCellAnchor>
  <xdr:twoCellAnchor>
    <xdr:from>
      <xdr:col>0</xdr:col>
      <xdr:colOff>0</xdr:colOff>
      <xdr:row>0</xdr:row>
      <xdr:rowOff>0</xdr:rowOff>
    </xdr:from>
    <xdr:to>
      <xdr:col>1</xdr:col>
      <xdr:colOff>19050</xdr:colOff>
      <xdr:row>0</xdr:row>
      <xdr:rowOff>304800</xdr:rowOff>
    </xdr:to>
    <xdr:sp macro="" textlink="">
      <xdr:nvSpPr>
        <xdr:cNvPr id="8" name="Line 2"/>
        <xdr:cNvSpPr>
          <a:spLocks noChangeShapeType="1"/>
        </xdr:cNvSpPr>
      </xdr:nvSpPr>
      <xdr:spPr bwMode="auto">
        <a:xfrm flipH="1" flipV="1">
          <a:off x="0" y="0"/>
          <a:ext cx="161925"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0</xdr:row>
      <xdr:rowOff>114299</xdr:rowOff>
    </xdr:from>
    <xdr:to>
      <xdr:col>37</xdr:col>
      <xdr:colOff>152400</xdr:colOff>
      <xdr:row>0</xdr:row>
      <xdr:rowOff>1019175</xdr:rowOff>
    </xdr:to>
    <xdr:sp macro="" textlink="">
      <xdr:nvSpPr>
        <xdr:cNvPr id="9" name="Text Box 1"/>
        <xdr:cNvSpPr txBox="1">
          <a:spLocks noChangeArrowheads="1"/>
        </xdr:cNvSpPr>
      </xdr:nvSpPr>
      <xdr:spPr bwMode="auto">
        <a:xfrm>
          <a:off x="4057650" y="114299"/>
          <a:ext cx="4114800" cy="904876"/>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ctr" rtl="0">
            <a:lnSpc>
              <a:spcPct val="100000"/>
            </a:lnSpc>
            <a:defRPr sz="1000"/>
          </a:pPr>
          <a:r>
            <a:rPr lang="en-GB" sz="1100" b="1" i="0" u="none" strike="noStrike" baseline="0">
              <a:solidFill>
                <a:srgbClr val="000000"/>
              </a:solidFill>
              <a:latin typeface="Arial Black"/>
              <a:ea typeface="+mn-ea"/>
              <a:cs typeface="+mn-cs"/>
            </a:rPr>
            <a:t>Note that that the in </a:t>
          </a:r>
          <a:r>
            <a:rPr lang="en-GB" sz="1100" b="1" i="0" u="none" strike="noStrike" baseline="0">
              <a:solidFill>
                <a:srgbClr val="FF0000"/>
              </a:solidFill>
              <a:latin typeface="Arial Black"/>
              <a:ea typeface="+mn-ea"/>
              <a:cs typeface="+mn-cs"/>
            </a:rPr>
            <a:t>test file </a:t>
          </a:r>
          <a:r>
            <a:rPr lang="en-GB" sz="1100" b="1" i="0" u="none" strike="noStrike" baseline="0">
              <a:solidFill>
                <a:srgbClr val="000000"/>
              </a:solidFill>
              <a:latin typeface="Arial Black"/>
              <a:ea typeface="+mn-ea"/>
              <a:cs typeface="+mn-cs"/>
            </a:rPr>
            <a:t>are for </a:t>
          </a:r>
          <a:r>
            <a:rPr lang="en-GB" sz="1100" b="1" i="0" u="none" strike="noStrike" baseline="0">
              <a:solidFill>
                <a:srgbClr val="FF0000"/>
              </a:solidFill>
              <a:latin typeface="Arial Black"/>
              <a:ea typeface="+mn-ea"/>
              <a:cs typeface="+mn-cs"/>
            </a:rPr>
            <a:t> t</a:t>
          </a:r>
          <a:r>
            <a:rPr lang="en-GB" sz="1100" b="1" i="0" u="none" strike="noStrike" baseline="0">
              <a:solidFill>
                <a:srgbClr val="FF0000"/>
              </a:solidFill>
              <a:latin typeface="Arial Black"/>
            </a:rPr>
            <a:t>est </a:t>
          </a:r>
          <a:r>
            <a:rPr lang="en-GB" sz="1100" b="1" i="0" u="none" strike="noStrike" baseline="0">
              <a:solidFill>
                <a:srgbClr val="000000"/>
              </a:solidFill>
              <a:latin typeface="Arial Black"/>
            </a:rPr>
            <a:t>data, - delete this box once your own data is in </a:t>
          </a:r>
          <a:r>
            <a:rPr lang="en-GB" sz="1100" b="1" i="0" u="none" strike="noStrike" baseline="0">
              <a:solidFill>
                <a:srgbClr val="FF0000"/>
              </a:solidFill>
              <a:latin typeface="Arial Black"/>
            </a:rPr>
            <a:t>You must also split the COMBINED SCIENCE column into UPPER and LOWER</a:t>
          </a:r>
          <a:endParaRPr lang="en-GB" sz="1100" b="1" i="0" u="none" strike="noStrike" baseline="0">
            <a:solidFill>
              <a:srgbClr val="FF0000"/>
            </a:solidFill>
            <a:latin typeface="Arial Narrow"/>
          </a:endParaRPr>
        </a:p>
      </xdr:txBody>
    </xdr:sp>
    <xdr:clientData/>
  </xdr:twoCellAnchor>
  <xdr:twoCellAnchor>
    <xdr:from>
      <xdr:col>79</xdr:col>
      <xdr:colOff>19050</xdr:colOff>
      <xdr:row>0</xdr:row>
      <xdr:rowOff>9525</xdr:rowOff>
    </xdr:from>
    <xdr:to>
      <xdr:col>91</xdr:col>
      <xdr:colOff>209551</xdr:colOff>
      <xdr:row>0</xdr:row>
      <xdr:rowOff>1095376</xdr:rowOff>
    </xdr:to>
    <xdr:sp macro="" textlink="">
      <xdr:nvSpPr>
        <xdr:cNvPr id="10" name="Text Box 1"/>
        <xdr:cNvSpPr txBox="1">
          <a:spLocks noChangeArrowheads="1"/>
        </xdr:cNvSpPr>
      </xdr:nvSpPr>
      <xdr:spPr bwMode="auto">
        <a:xfrm>
          <a:off x="16487775" y="9525"/>
          <a:ext cx="2905126" cy="1085851"/>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ctr" rtl="0">
            <a:lnSpc>
              <a:spcPct val="100000"/>
            </a:lnSpc>
            <a:defRPr sz="1000"/>
          </a:pPr>
          <a:r>
            <a:rPr lang="en-GB" sz="1100" b="1" i="0" u="none" strike="noStrike" baseline="0">
              <a:solidFill>
                <a:srgbClr val="000000"/>
              </a:solidFill>
              <a:latin typeface="Arial Black"/>
              <a:ea typeface="+mn-ea"/>
              <a:cs typeface="+mn-cs"/>
            </a:rPr>
            <a:t>split Combined Science etc</a:t>
          </a:r>
        </a:p>
        <a:p>
          <a:pPr algn="ctr" rtl="0">
            <a:lnSpc>
              <a:spcPct val="100000"/>
            </a:lnSpc>
            <a:defRPr sz="1000"/>
          </a:pPr>
          <a:r>
            <a:rPr lang="en-GB" sz="1100" b="1" i="0" u="none" strike="noStrike" baseline="0">
              <a:solidFill>
                <a:srgbClr val="FF0000"/>
              </a:solidFill>
              <a:latin typeface="Arial Narrow"/>
            </a:rPr>
            <a:t> use formulae  / Data &gt; Text to Columns</a:t>
          </a:r>
        </a:p>
        <a:p>
          <a:pPr algn="ctr" rtl="0">
            <a:lnSpc>
              <a:spcPct val="100000"/>
            </a:lnSpc>
            <a:defRPr sz="1000"/>
          </a:pPr>
          <a:endParaRPr lang="en-GB" sz="1100" b="1" i="0" u="none" strike="noStrike" baseline="0">
            <a:solidFill>
              <a:srgbClr val="FF0000"/>
            </a:solidFill>
            <a:latin typeface="Arial Narrow"/>
          </a:endParaRPr>
        </a:p>
        <a:p>
          <a:pPr algn="ctr" rtl="0">
            <a:lnSpc>
              <a:spcPct val="100000"/>
            </a:lnSpc>
            <a:defRPr sz="1000"/>
          </a:pPr>
          <a:r>
            <a:rPr lang="en-GB" sz="1100" b="1" i="0" u="none" strike="noStrike" baseline="0">
              <a:solidFill>
                <a:srgbClr val="FF0000"/>
              </a:solidFill>
              <a:latin typeface="Arial Narrow"/>
            </a:rPr>
            <a:t>in two columns headed</a:t>
          </a:r>
        </a:p>
        <a:p>
          <a:pPr algn="ctr" rtl="0">
            <a:lnSpc>
              <a:spcPct val="100000"/>
            </a:lnSpc>
            <a:defRPr sz="1000"/>
          </a:pPr>
          <a:r>
            <a:rPr lang="en-GB" sz="1100" b="1" i="0" u="none" strike="noStrike" baseline="0">
              <a:solidFill>
                <a:srgbClr val="FF0000"/>
              </a:solidFill>
              <a:latin typeface="Arial Narrow"/>
            </a:rPr>
            <a:t>GCSE Comb. Sci UPPER</a:t>
          </a:r>
        </a:p>
        <a:p>
          <a:pPr algn="ctr" rtl="0">
            <a:lnSpc>
              <a:spcPct val="100000"/>
            </a:lnSpc>
            <a:defRPr sz="1000"/>
          </a:pPr>
          <a:r>
            <a:rPr lang="en-GB" sz="1100" b="1" i="0" u="none" strike="noStrike" baseline="0">
              <a:solidFill>
                <a:srgbClr val="FF0000"/>
              </a:solidFill>
              <a:latin typeface="Arial Narrow"/>
            </a:rPr>
            <a:t>and  GCSE Comb. Sci LOWER</a:t>
          </a:r>
        </a:p>
      </xdr:txBody>
    </xdr:sp>
    <xdr:clientData/>
  </xdr:twoCellAnchor>
  <xdr:twoCellAnchor>
    <xdr:from>
      <xdr:col>0</xdr:col>
      <xdr:colOff>0</xdr:colOff>
      <xdr:row>0</xdr:row>
      <xdr:rowOff>0</xdr:rowOff>
    </xdr:from>
    <xdr:to>
      <xdr:col>1</xdr:col>
      <xdr:colOff>19050</xdr:colOff>
      <xdr:row>0</xdr:row>
      <xdr:rowOff>304800</xdr:rowOff>
    </xdr:to>
    <xdr:sp macro="" textlink="">
      <xdr:nvSpPr>
        <xdr:cNvPr id="11" name="Line 2"/>
        <xdr:cNvSpPr>
          <a:spLocks noChangeShapeType="1"/>
        </xdr:cNvSpPr>
      </xdr:nvSpPr>
      <xdr:spPr bwMode="auto">
        <a:xfrm flipH="1" flipV="1">
          <a:off x="0" y="0"/>
          <a:ext cx="161925"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19050</xdr:colOff>
      <xdr:row>29</xdr:row>
      <xdr:rowOff>47625</xdr:rowOff>
    </xdr:from>
    <xdr:to>
      <xdr:col>12</xdr:col>
      <xdr:colOff>133350</xdr:colOff>
      <xdr:row>31</xdr:row>
      <xdr:rowOff>161925</xdr:rowOff>
    </xdr:to>
    <xdr:sp macro="" textlink="">
      <xdr:nvSpPr>
        <xdr:cNvPr id="1027" name="Text 3"/>
        <xdr:cNvSpPr txBox="1">
          <a:spLocks noChangeArrowheads="1"/>
        </xdr:cNvSpPr>
      </xdr:nvSpPr>
      <xdr:spPr bwMode="auto">
        <a:xfrm>
          <a:off x="942975" y="4133850"/>
          <a:ext cx="2847975" cy="247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600" b="0" i="0" u="none" strike="noStrike" baseline="0">
              <a:solidFill>
                <a:srgbClr val="000000"/>
              </a:solidFill>
              <a:latin typeface="Arial Narrow"/>
            </a:rPr>
            <a:t>note some pupils do not have KS2 score. </a:t>
          </a:r>
        </a:p>
        <a:p>
          <a:pPr algn="ctr" rtl="0">
            <a:defRPr sz="1000"/>
          </a:pPr>
          <a:r>
            <a:rPr lang="en-GB" sz="600" b="0" i="0" u="none" strike="noStrike" baseline="0">
              <a:solidFill>
                <a:srgbClr val="000000"/>
              </a:solidFill>
              <a:latin typeface="Arial Narrow"/>
            </a:rPr>
            <a:t> "Lower bound": column labelled "26" means KS2 score between 26and 28</a:t>
          </a:r>
        </a:p>
      </xdr:txBody>
    </xdr:sp>
    <xdr:clientData/>
  </xdr:twoCellAnchor>
  <xdr:twoCellAnchor>
    <xdr:from>
      <xdr:col>12</xdr:col>
      <xdr:colOff>171450</xdr:colOff>
      <xdr:row>28</xdr:row>
      <xdr:rowOff>161925</xdr:rowOff>
    </xdr:from>
    <xdr:to>
      <xdr:col>18</xdr:col>
      <xdr:colOff>171450</xdr:colOff>
      <xdr:row>29</xdr:row>
      <xdr:rowOff>57150</xdr:rowOff>
    </xdr:to>
    <xdr:sp macro="" textlink="">
      <xdr:nvSpPr>
        <xdr:cNvPr id="1028" name="Line 4"/>
        <xdr:cNvSpPr>
          <a:spLocks noChangeShapeType="1"/>
        </xdr:cNvSpPr>
      </xdr:nvSpPr>
      <xdr:spPr bwMode="auto">
        <a:xfrm flipH="1" flipV="1">
          <a:off x="3829050" y="4076700"/>
          <a:ext cx="1209675" cy="66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18</xdr:row>
      <xdr:rowOff>0</xdr:rowOff>
    </xdr:from>
    <xdr:to>
      <xdr:col>41</xdr:col>
      <xdr:colOff>0</xdr:colOff>
      <xdr:row>18</xdr:row>
      <xdr:rowOff>0</xdr:rowOff>
    </xdr:to>
    <xdr:sp macro="" textlink="">
      <xdr:nvSpPr>
        <xdr:cNvPr id="1039" name="Text 4"/>
        <xdr:cNvSpPr txBox="1">
          <a:spLocks noChangeArrowheads="1"/>
        </xdr:cNvSpPr>
      </xdr:nvSpPr>
      <xdr:spPr bwMode="auto">
        <a:xfrm>
          <a:off x="8601075" y="2219325"/>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GB" sz="600" b="0" i="0" u="none" strike="noStrike" baseline="0">
              <a:solidFill>
                <a:srgbClr val="000000"/>
              </a:solidFill>
              <a:latin typeface="Arial Narrow"/>
            </a:rPr>
            <a:t>Free School Meals </a:t>
          </a:r>
        </a:p>
        <a:p>
          <a:pPr algn="ctr" rtl="0">
            <a:defRPr sz="1000"/>
          </a:pPr>
          <a:r>
            <a:rPr lang="en-GB" sz="600" b="0" i="0" u="none" strike="noStrike" baseline="0">
              <a:solidFill>
                <a:srgbClr val="000000"/>
              </a:solidFill>
              <a:latin typeface="Arial Narrow"/>
            </a:rPr>
            <a:t>= </a:t>
          </a:r>
          <a:r>
            <a:rPr lang="en-GB" sz="600" b="0" i="0" u="none" strike="noStrike" baseline="0">
              <a:solidFill>
                <a:srgbClr val="000000"/>
              </a:solidFill>
              <a:latin typeface="Wingdings"/>
            </a:rPr>
            <a:t>ü</a:t>
          </a:r>
        </a:p>
      </xdr:txBody>
    </xdr:sp>
    <xdr:clientData/>
  </xdr:twoCellAnchor>
  <xdr:twoCellAnchor>
    <xdr:from>
      <xdr:col>41</xdr:col>
      <xdr:colOff>0</xdr:colOff>
      <xdr:row>18</xdr:row>
      <xdr:rowOff>0</xdr:rowOff>
    </xdr:from>
    <xdr:to>
      <xdr:col>41</xdr:col>
      <xdr:colOff>0</xdr:colOff>
      <xdr:row>18</xdr:row>
      <xdr:rowOff>0</xdr:rowOff>
    </xdr:to>
    <xdr:sp macro="" textlink="">
      <xdr:nvSpPr>
        <xdr:cNvPr id="1040" name="Text 5"/>
        <xdr:cNvSpPr txBox="1">
          <a:spLocks noChangeArrowheads="1"/>
        </xdr:cNvSpPr>
      </xdr:nvSpPr>
      <xdr:spPr bwMode="auto">
        <a:xfrm>
          <a:off x="8601075" y="2219325"/>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GB" sz="600" b="0" i="0" u="none" strike="noStrike" baseline="0">
              <a:solidFill>
                <a:srgbClr val="000000"/>
              </a:solidFill>
              <a:latin typeface="Arial Narrow"/>
            </a:rPr>
            <a:t>Friendship to note </a:t>
          </a:r>
        </a:p>
        <a:p>
          <a:pPr algn="ctr" rtl="0">
            <a:defRPr sz="1000"/>
          </a:pPr>
          <a:r>
            <a:rPr lang="en-GB" sz="600" b="0" i="0" u="none" strike="noStrike" baseline="0">
              <a:solidFill>
                <a:srgbClr val="000000"/>
              </a:solidFill>
              <a:latin typeface="Arial Narrow"/>
            </a:rPr>
            <a:t>= </a:t>
          </a:r>
          <a:r>
            <a:rPr lang="en-GB" sz="600" b="0" i="0" u="none" strike="noStrike" baseline="0">
              <a:solidFill>
                <a:srgbClr val="000000"/>
              </a:solidFill>
              <a:latin typeface="Wingdings"/>
            </a:rPr>
            <a:t>ü</a:t>
          </a:r>
        </a:p>
      </xdr:txBody>
    </xdr:sp>
    <xdr:clientData/>
  </xdr:twoCellAnchor>
  <xdr:twoCellAnchor>
    <xdr:from>
      <xdr:col>41</xdr:col>
      <xdr:colOff>0</xdr:colOff>
      <xdr:row>46</xdr:row>
      <xdr:rowOff>0</xdr:rowOff>
    </xdr:from>
    <xdr:to>
      <xdr:col>41</xdr:col>
      <xdr:colOff>0</xdr:colOff>
      <xdr:row>46</xdr:row>
      <xdr:rowOff>0</xdr:rowOff>
    </xdr:to>
    <xdr:sp macro="" textlink="">
      <xdr:nvSpPr>
        <xdr:cNvPr id="1046" name="Text 4"/>
        <xdr:cNvSpPr txBox="1">
          <a:spLocks noChangeArrowheads="1"/>
        </xdr:cNvSpPr>
      </xdr:nvSpPr>
      <xdr:spPr bwMode="auto">
        <a:xfrm>
          <a:off x="8172450" y="6562725"/>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GB" sz="600" b="0" i="0" u="none" strike="noStrike" baseline="0">
              <a:solidFill>
                <a:srgbClr val="000000"/>
              </a:solidFill>
              <a:latin typeface="Arial Narrow"/>
            </a:rPr>
            <a:t>Free School Meals </a:t>
          </a:r>
        </a:p>
        <a:p>
          <a:pPr algn="ctr" rtl="0">
            <a:defRPr sz="1000"/>
          </a:pPr>
          <a:r>
            <a:rPr lang="en-GB" sz="600" b="0" i="0" u="none" strike="noStrike" baseline="0">
              <a:solidFill>
                <a:srgbClr val="000000"/>
              </a:solidFill>
              <a:latin typeface="Arial Narrow"/>
            </a:rPr>
            <a:t>= </a:t>
          </a:r>
          <a:r>
            <a:rPr lang="en-GB" sz="600" b="0" i="0" u="none" strike="noStrike" baseline="0">
              <a:solidFill>
                <a:srgbClr val="000000"/>
              </a:solidFill>
              <a:latin typeface="Wingdings"/>
            </a:rPr>
            <a:t>ü</a:t>
          </a:r>
        </a:p>
      </xdr:txBody>
    </xdr:sp>
    <xdr:clientData/>
  </xdr:twoCellAnchor>
  <xdr:twoCellAnchor>
    <xdr:from>
      <xdr:col>41</xdr:col>
      <xdr:colOff>0</xdr:colOff>
      <xdr:row>46</xdr:row>
      <xdr:rowOff>0</xdr:rowOff>
    </xdr:from>
    <xdr:to>
      <xdr:col>41</xdr:col>
      <xdr:colOff>0</xdr:colOff>
      <xdr:row>46</xdr:row>
      <xdr:rowOff>0</xdr:rowOff>
    </xdr:to>
    <xdr:sp macro="" textlink="">
      <xdr:nvSpPr>
        <xdr:cNvPr id="1047" name="Text 5"/>
        <xdr:cNvSpPr txBox="1">
          <a:spLocks noChangeArrowheads="1"/>
        </xdr:cNvSpPr>
      </xdr:nvSpPr>
      <xdr:spPr bwMode="auto">
        <a:xfrm>
          <a:off x="8172450" y="6562725"/>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GB" sz="600" b="0" i="0" u="none" strike="noStrike" baseline="0">
              <a:solidFill>
                <a:srgbClr val="000000"/>
              </a:solidFill>
              <a:latin typeface="Arial Narrow"/>
            </a:rPr>
            <a:t>Friendship to note </a:t>
          </a:r>
        </a:p>
        <a:p>
          <a:pPr algn="ctr" rtl="0">
            <a:defRPr sz="1000"/>
          </a:pPr>
          <a:r>
            <a:rPr lang="en-GB" sz="600" b="0" i="0" u="none" strike="noStrike" baseline="0">
              <a:solidFill>
                <a:srgbClr val="000000"/>
              </a:solidFill>
              <a:latin typeface="Arial Narrow"/>
            </a:rPr>
            <a:t>= </a:t>
          </a:r>
          <a:r>
            <a:rPr lang="en-GB" sz="600" b="0" i="0" u="none" strike="noStrike" baseline="0">
              <a:solidFill>
                <a:srgbClr val="000000"/>
              </a:solidFill>
              <a:latin typeface="Wingdings"/>
            </a:rPr>
            <a:t>ü</a:t>
          </a:r>
        </a:p>
      </xdr:txBody>
    </xdr:sp>
    <xdr:clientData/>
  </xdr:twoCellAnchor>
  <xdr:twoCellAnchor>
    <xdr:from>
      <xdr:col>39</xdr:col>
      <xdr:colOff>0</xdr:colOff>
      <xdr:row>47</xdr:row>
      <xdr:rowOff>0</xdr:rowOff>
    </xdr:from>
    <xdr:to>
      <xdr:col>39</xdr:col>
      <xdr:colOff>0</xdr:colOff>
      <xdr:row>47</xdr:row>
      <xdr:rowOff>0</xdr:rowOff>
    </xdr:to>
    <xdr:sp macro="" textlink="">
      <xdr:nvSpPr>
        <xdr:cNvPr id="1054" name="Text 4"/>
        <xdr:cNvSpPr txBox="1">
          <a:spLocks noChangeArrowheads="1"/>
        </xdr:cNvSpPr>
      </xdr:nvSpPr>
      <xdr:spPr bwMode="auto">
        <a:xfrm>
          <a:off x="8172450" y="6734175"/>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GB" sz="600" b="0" i="0" u="none" strike="noStrike" baseline="0">
              <a:solidFill>
                <a:srgbClr val="000000"/>
              </a:solidFill>
              <a:latin typeface="Arial Narrow"/>
            </a:rPr>
            <a:t>Free School Meals </a:t>
          </a:r>
        </a:p>
        <a:p>
          <a:pPr algn="ctr" rtl="0">
            <a:defRPr sz="1000"/>
          </a:pPr>
          <a:r>
            <a:rPr lang="en-GB" sz="600" b="0" i="0" u="none" strike="noStrike" baseline="0">
              <a:solidFill>
                <a:srgbClr val="000000"/>
              </a:solidFill>
              <a:latin typeface="Arial Narrow"/>
            </a:rPr>
            <a:t>= </a:t>
          </a:r>
          <a:r>
            <a:rPr lang="en-GB" sz="600" b="0" i="0" u="none" strike="noStrike" baseline="0">
              <a:solidFill>
                <a:srgbClr val="000000"/>
              </a:solidFill>
              <a:latin typeface="Wingdings"/>
            </a:rPr>
            <a:t>ü</a:t>
          </a:r>
        </a:p>
      </xdr:txBody>
    </xdr:sp>
    <xdr:clientData/>
  </xdr:twoCellAnchor>
  <xdr:twoCellAnchor>
    <xdr:from>
      <xdr:col>39</xdr:col>
      <xdr:colOff>0</xdr:colOff>
      <xdr:row>47</xdr:row>
      <xdr:rowOff>0</xdr:rowOff>
    </xdr:from>
    <xdr:to>
      <xdr:col>39</xdr:col>
      <xdr:colOff>0</xdr:colOff>
      <xdr:row>47</xdr:row>
      <xdr:rowOff>0</xdr:rowOff>
    </xdr:to>
    <xdr:sp macro="" textlink="">
      <xdr:nvSpPr>
        <xdr:cNvPr id="1055" name="Text 5"/>
        <xdr:cNvSpPr txBox="1">
          <a:spLocks noChangeArrowheads="1"/>
        </xdr:cNvSpPr>
      </xdr:nvSpPr>
      <xdr:spPr bwMode="auto">
        <a:xfrm>
          <a:off x="8172450" y="6734175"/>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GB" sz="600" b="0" i="0" u="none" strike="noStrike" baseline="0">
              <a:solidFill>
                <a:srgbClr val="000000"/>
              </a:solidFill>
              <a:latin typeface="Arial Narrow"/>
            </a:rPr>
            <a:t>Friendship to note </a:t>
          </a:r>
        </a:p>
        <a:p>
          <a:pPr algn="ctr" rtl="0">
            <a:defRPr sz="1000"/>
          </a:pPr>
          <a:r>
            <a:rPr lang="en-GB" sz="600" b="0" i="0" u="none" strike="noStrike" baseline="0">
              <a:solidFill>
                <a:srgbClr val="000000"/>
              </a:solidFill>
              <a:latin typeface="Arial Narrow"/>
            </a:rPr>
            <a:t>= </a:t>
          </a:r>
          <a:r>
            <a:rPr lang="en-GB" sz="600" b="0" i="0" u="none" strike="noStrike" baseline="0">
              <a:solidFill>
                <a:srgbClr val="000000"/>
              </a:solidFill>
              <a:latin typeface="Wingdings"/>
            </a:rPr>
            <a:t>ü</a:t>
          </a:r>
        </a:p>
      </xdr:txBody>
    </xdr:sp>
    <xdr:clientData/>
  </xdr:twoCellAnchor>
  <xdr:twoCellAnchor>
    <xdr:from>
      <xdr:col>39</xdr:col>
      <xdr:colOff>0</xdr:colOff>
      <xdr:row>47</xdr:row>
      <xdr:rowOff>0</xdr:rowOff>
    </xdr:from>
    <xdr:to>
      <xdr:col>39</xdr:col>
      <xdr:colOff>0</xdr:colOff>
      <xdr:row>47</xdr:row>
      <xdr:rowOff>0</xdr:rowOff>
    </xdr:to>
    <xdr:sp macro="" textlink="">
      <xdr:nvSpPr>
        <xdr:cNvPr id="1058" name="Text 4"/>
        <xdr:cNvSpPr txBox="1">
          <a:spLocks noChangeArrowheads="1"/>
        </xdr:cNvSpPr>
      </xdr:nvSpPr>
      <xdr:spPr bwMode="auto">
        <a:xfrm>
          <a:off x="8172450" y="6734175"/>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GB" sz="600" b="0" i="0" u="none" strike="noStrike" baseline="0">
              <a:solidFill>
                <a:srgbClr val="000000"/>
              </a:solidFill>
              <a:latin typeface="Arial Narrow"/>
            </a:rPr>
            <a:t>Free School Meals </a:t>
          </a:r>
        </a:p>
        <a:p>
          <a:pPr algn="ctr" rtl="0">
            <a:defRPr sz="1000"/>
          </a:pPr>
          <a:r>
            <a:rPr lang="en-GB" sz="600" b="0" i="0" u="none" strike="noStrike" baseline="0">
              <a:solidFill>
                <a:srgbClr val="000000"/>
              </a:solidFill>
              <a:latin typeface="Arial Narrow"/>
            </a:rPr>
            <a:t>= </a:t>
          </a:r>
          <a:r>
            <a:rPr lang="en-GB" sz="600" b="0" i="0" u="none" strike="noStrike" baseline="0">
              <a:solidFill>
                <a:srgbClr val="000000"/>
              </a:solidFill>
              <a:latin typeface="Wingdings"/>
            </a:rPr>
            <a:t>ü</a:t>
          </a:r>
        </a:p>
      </xdr:txBody>
    </xdr:sp>
    <xdr:clientData/>
  </xdr:twoCellAnchor>
  <xdr:twoCellAnchor>
    <xdr:from>
      <xdr:col>39</xdr:col>
      <xdr:colOff>0</xdr:colOff>
      <xdr:row>47</xdr:row>
      <xdr:rowOff>0</xdr:rowOff>
    </xdr:from>
    <xdr:to>
      <xdr:col>39</xdr:col>
      <xdr:colOff>0</xdr:colOff>
      <xdr:row>47</xdr:row>
      <xdr:rowOff>0</xdr:rowOff>
    </xdr:to>
    <xdr:sp macro="" textlink="">
      <xdr:nvSpPr>
        <xdr:cNvPr id="1059" name="Text 5"/>
        <xdr:cNvSpPr txBox="1">
          <a:spLocks noChangeArrowheads="1"/>
        </xdr:cNvSpPr>
      </xdr:nvSpPr>
      <xdr:spPr bwMode="auto">
        <a:xfrm>
          <a:off x="8172450" y="6734175"/>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GB" sz="600" b="0" i="0" u="none" strike="noStrike" baseline="0">
              <a:solidFill>
                <a:srgbClr val="000000"/>
              </a:solidFill>
              <a:latin typeface="Arial Narrow"/>
            </a:rPr>
            <a:t>Friendship to note </a:t>
          </a:r>
        </a:p>
        <a:p>
          <a:pPr algn="ctr" rtl="0">
            <a:defRPr sz="1000"/>
          </a:pPr>
          <a:r>
            <a:rPr lang="en-GB" sz="600" b="0" i="0" u="none" strike="noStrike" baseline="0">
              <a:solidFill>
                <a:srgbClr val="000000"/>
              </a:solidFill>
              <a:latin typeface="Arial Narrow"/>
            </a:rPr>
            <a:t>= </a:t>
          </a:r>
          <a:r>
            <a:rPr lang="en-GB" sz="600" b="0" i="0" u="none" strike="noStrike" baseline="0">
              <a:solidFill>
                <a:srgbClr val="000000"/>
              </a:solidFill>
              <a:latin typeface="Wingdings"/>
            </a:rPr>
            <a:t>ü</a:t>
          </a:r>
        </a:p>
      </xdr:txBody>
    </xdr:sp>
    <xdr:clientData/>
  </xdr:twoCellAnchor>
  <xdr:twoCellAnchor>
    <xdr:from>
      <xdr:col>0</xdr:col>
      <xdr:colOff>0</xdr:colOff>
      <xdr:row>11</xdr:row>
      <xdr:rowOff>0</xdr:rowOff>
    </xdr:from>
    <xdr:to>
      <xdr:col>2</xdr:col>
      <xdr:colOff>104775</xdr:colOff>
      <xdr:row>13</xdr:row>
      <xdr:rowOff>63500</xdr:rowOff>
    </xdr:to>
    <xdr:sp macro="" textlink="">
      <xdr:nvSpPr>
        <xdr:cNvPr id="13" name="Text Box 59"/>
        <xdr:cNvSpPr txBox="1">
          <a:spLocks noChangeArrowheads="1"/>
        </xdr:cNvSpPr>
      </xdr:nvSpPr>
      <xdr:spPr bwMode="auto">
        <a:xfrm>
          <a:off x="0" y="1619250"/>
          <a:ext cx="1028700" cy="50165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7432" rIns="27432" bIns="0" anchor="t" upright="1"/>
        <a:lstStyle/>
        <a:p>
          <a:pPr algn="ctr" rtl="0">
            <a:defRPr sz="1000"/>
          </a:pPr>
          <a:r>
            <a:rPr lang="en-GB" sz="800" b="1" i="0" u="none" strike="noStrike" baseline="0">
              <a:solidFill>
                <a:srgbClr val="000000"/>
              </a:solidFill>
              <a:latin typeface="Arial Narrow"/>
            </a:rPr>
            <a:t>$$ in as a dummy entry for A*-G  so that formula does not try and match against blank for A*-G</a:t>
          </a:r>
        </a:p>
      </xdr:txBody>
    </xdr:sp>
    <xdr:clientData/>
  </xdr:twoCellAnchor>
  <xdr:twoCellAnchor>
    <xdr:from>
      <xdr:col>0</xdr:col>
      <xdr:colOff>0</xdr:colOff>
      <xdr:row>31</xdr:row>
      <xdr:rowOff>57150</xdr:rowOff>
    </xdr:from>
    <xdr:to>
      <xdr:col>0</xdr:col>
      <xdr:colOff>847725</xdr:colOff>
      <xdr:row>35</xdr:row>
      <xdr:rowOff>158750</xdr:rowOff>
    </xdr:to>
    <xdr:sp macro="" textlink="">
      <xdr:nvSpPr>
        <xdr:cNvPr id="14" name="Text Box 59"/>
        <xdr:cNvSpPr txBox="1">
          <a:spLocks noChangeArrowheads="1"/>
        </xdr:cNvSpPr>
      </xdr:nvSpPr>
      <xdr:spPr bwMode="auto">
        <a:xfrm>
          <a:off x="0" y="4972050"/>
          <a:ext cx="847725" cy="78740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7432" rIns="27432" bIns="0" anchor="t" upright="1"/>
        <a:lstStyle/>
        <a:p>
          <a:pPr algn="ctr" rtl="0">
            <a:defRPr sz="1000"/>
          </a:pPr>
          <a:r>
            <a:rPr lang="en-GB" sz="800" b="1" i="0" u="none" strike="noStrike" baseline="0">
              <a:solidFill>
                <a:srgbClr val="000000"/>
              </a:solidFill>
              <a:latin typeface="Arial Narrow"/>
            </a:rPr>
            <a:t>$$ in as a dummy entry for A*-G  so that formula does not try and match against blank for A*-G</a:t>
          </a:r>
        </a:p>
      </xdr:txBody>
    </xdr:sp>
    <xdr:clientData/>
  </xdr:twoCellAnchor>
  <xdr:twoCellAnchor>
    <xdr:from>
      <xdr:col>9</xdr:col>
      <xdr:colOff>180975</xdr:colOff>
      <xdr:row>45</xdr:row>
      <xdr:rowOff>38100</xdr:rowOff>
    </xdr:from>
    <xdr:to>
      <xdr:col>33</xdr:col>
      <xdr:colOff>152400</xdr:colOff>
      <xdr:row>48</xdr:row>
      <xdr:rowOff>38100</xdr:rowOff>
    </xdr:to>
    <xdr:sp macro="" textlink="">
      <xdr:nvSpPr>
        <xdr:cNvPr id="15" name="Text Box 59"/>
        <xdr:cNvSpPr txBox="1">
          <a:spLocks noChangeArrowheads="1"/>
        </xdr:cNvSpPr>
      </xdr:nvSpPr>
      <xdr:spPr bwMode="auto">
        <a:xfrm>
          <a:off x="2971800" y="7381875"/>
          <a:ext cx="4124325" cy="428625"/>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7432" rIns="27432" bIns="0" anchor="t" upright="1"/>
        <a:lstStyle/>
        <a:p>
          <a:pPr algn="ctr" rtl="0">
            <a:defRPr sz="1000"/>
          </a:pPr>
          <a:r>
            <a:rPr lang="en-GB" sz="800" b="1" i="0" u="none" strike="noStrike" baseline="0">
              <a:solidFill>
                <a:srgbClr val="000000"/>
              </a:solidFill>
              <a:latin typeface="Arial Narrow"/>
            </a:rPr>
            <a:t>Assume that it is only sensible to compare A*-G against A*-G, and 9-1 against 9-1</a:t>
          </a:r>
        </a:p>
        <a:p>
          <a:pPr algn="ctr" rtl="0">
            <a:defRPr sz="1000"/>
          </a:pPr>
          <a:endParaRPr lang="en-GB" sz="800" b="1" i="0" u="none" strike="noStrike" baseline="0">
            <a:solidFill>
              <a:srgbClr val="000000"/>
            </a:solidFill>
            <a:latin typeface="Arial Narrow"/>
          </a:endParaRPr>
        </a:p>
        <a:p>
          <a:pPr algn="ctr" rtl="0">
            <a:defRPr sz="1000"/>
          </a:pPr>
          <a:r>
            <a:rPr lang="en-GB" sz="800" b="1" i="0" u="none" strike="noStrike" baseline="0">
              <a:solidFill>
                <a:srgbClr val="000000"/>
              </a:solidFill>
              <a:latin typeface="Arial Narrow"/>
            </a:rPr>
            <a:t>$$ in as a dummy entry for A*-G  so that formula does not try and match against blank for A*-G</a:t>
          </a:r>
        </a:p>
      </xdr:txBody>
    </xdr:sp>
    <xdr:clientData/>
  </xdr:twoCellAnchor>
  <xdr:twoCellAnchor>
    <xdr:from>
      <xdr:col>4</xdr:col>
      <xdr:colOff>123825</xdr:colOff>
      <xdr:row>8</xdr:row>
      <xdr:rowOff>171451</xdr:rowOff>
    </xdr:from>
    <xdr:to>
      <xdr:col>12</xdr:col>
      <xdr:colOff>161925</xdr:colOff>
      <xdr:row>10</xdr:row>
      <xdr:rowOff>9526</xdr:rowOff>
    </xdr:to>
    <xdr:sp macro="" textlink="">
      <xdr:nvSpPr>
        <xdr:cNvPr id="16" name="Text Box 59"/>
        <xdr:cNvSpPr txBox="1">
          <a:spLocks noChangeArrowheads="1"/>
        </xdr:cNvSpPr>
      </xdr:nvSpPr>
      <xdr:spPr bwMode="auto">
        <a:xfrm>
          <a:off x="1457325" y="1809751"/>
          <a:ext cx="2362200" cy="19050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7432" rIns="27432" bIns="0" anchor="t" upright="1"/>
        <a:lstStyle/>
        <a:p>
          <a:pPr algn="ctr" rtl="0">
            <a:defRPr sz="1000"/>
          </a:pPr>
          <a:r>
            <a:rPr lang="en-GB" sz="800" b="1" i="0" u="none" strike="noStrike" baseline="0">
              <a:solidFill>
                <a:srgbClr val="000000"/>
              </a:solidFill>
              <a:latin typeface="Arial Narrow"/>
            </a:rPr>
            <a:t>KS2 scores in range 0-5 multipllied by 6 in grid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26</xdr:col>
      <xdr:colOff>38100</xdr:colOff>
      <xdr:row>4</xdr:row>
      <xdr:rowOff>119062</xdr:rowOff>
    </xdr:from>
    <xdr:to>
      <xdr:col>28</xdr:col>
      <xdr:colOff>492919</xdr:colOff>
      <xdr:row>6</xdr:row>
      <xdr:rowOff>114300</xdr:rowOff>
    </xdr:to>
    <xdr:sp macro="" textlink="">
      <xdr:nvSpPr>
        <xdr:cNvPr id="3073" name="Text Box 1"/>
        <xdr:cNvSpPr txBox="1">
          <a:spLocks noChangeArrowheads="1"/>
        </xdr:cNvSpPr>
      </xdr:nvSpPr>
      <xdr:spPr bwMode="auto">
        <a:xfrm>
          <a:off x="4300538" y="964406"/>
          <a:ext cx="1050131" cy="4476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7432" rIns="0" bIns="0" anchor="t" upright="1"/>
        <a:lstStyle/>
        <a:p>
          <a:pPr algn="l" rtl="0">
            <a:defRPr sz="1000"/>
          </a:pPr>
          <a:r>
            <a:rPr lang="en-GB" sz="800" b="0" i="0" u="none" strike="noStrike" baseline="0">
              <a:solidFill>
                <a:srgbClr val="000000"/>
              </a:solidFill>
              <a:latin typeface="Arial Narrow"/>
            </a:rPr>
            <a:t>note transposing to get</a:t>
          </a:r>
          <a:br>
            <a:rPr lang="en-GB" sz="800" b="0" i="0" u="none" strike="noStrike" baseline="0">
              <a:solidFill>
                <a:srgbClr val="000000"/>
              </a:solidFill>
              <a:latin typeface="Arial Narrow"/>
            </a:rPr>
          </a:br>
          <a:r>
            <a:rPr lang="en-GB" sz="800" b="0" i="0" u="none" strike="noStrike" baseline="0">
              <a:solidFill>
                <a:srgbClr val="000000"/>
              </a:solidFill>
              <a:latin typeface="Arial Narrow"/>
            </a:rPr>
            <a:t>  INPUT on x-axis, </a:t>
          </a:r>
          <a:br>
            <a:rPr lang="en-GB" sz="800" b="0" i="0" u="none" strike="noStrike" baseline="0">
              <a:solidFill>
                <a:srgbClr val="000000"/>
              </a:solidFill>
              <a:latin typeface="Arial Narrow"/>
            </a:rPr>
          </a:br>
          <a:r>
            <a:rPr lang="en-GB" sz="800" b="0" i="0" u="none" strike="noStrike" baseline="0">
              <a:solidFill>
                <a:srgbClr val="000000"/>
              </a:solidFill>
              <a:latin typeface="Arial Narrow"/>
            </a:rPr>
            <a:t>OUTPUT on y-axis</a:t>
          </a:r>
        </a:p>
      </xdr:txBody>
    </xdr:sp>
    <xdr:clientData/>
  </xdr:twoCellAnchor>
  <xdr:twoCellAnchor>
    <xdr:from>
      <xdr:col>34</xdr:col>
      <xdr:colOff>28575</xdr:colOff>
      <xdr:row>0</xdr:row>
      <xdr:rowOff>9525</xdr:rowOff>
    </xdr:from>
    <xdr:to>
      <xdr:col>42</xdr:col>
      <xdr:colOff>0</xdr:colOff>
      <xdr:row>1</xdr:row>
      <xdr:rowOff>104775</xdr:rowOff>
    </xdr:to>
    <xdr:sp macro="" textlink="">
      <xdr:nvSpPr>
        <xdr:cNvPr id="3075" name="Text Box 3"/>
        <xdr:cNvSpPr txBox="1">
          <a:spLocks noChangeArrowheads="1"/>
        </xdr:cNvSpPr>
      </xdr:nvSpPr>
      <xdr:spPr bwMode="auto">
        <a:xfrm>
          <a:off x="6886575" y="9525"/>
          <a:ext cx="2438400" cy="2952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45720" rIns="45720" bIns="0" anchor="t" upright="1"/>
        <a:lstStyle/>
        <a:p>
          <a:pPr algn="ctr" rtl="0">
            <a:defRPr sz="1000"/>
          </a:pPr>
          <a:r>
            <a:rPr lang="en-GB" sz="1400" b="0" i="0" u="none" strike="noStrike" baseline="0">
              <a:solidFill>
                <a:srgbClr val="000000"/>
              </a:solidFill>
              <a:latin typeface="Arial Black"/>
            </a:rPr>
            <a:t>example school</a:t>
          </a:r>
          <a:endParaRPr lang="en-GB" sz="1000" b="0" i="0" u="none" strike="noStrike" baseline="0">
            <a:solidFill>
              <a:srgbClr val="000000"/>
            </a:solidFill>
            <a:latin typeface="Arial Narrow"/>
          </a:endParaRPr>
        </a:p>
        <a:p>
          <a:pPr algn="ctr" rtl="0">
            <a:defRPr sz="1000"/>
          </a:pPr>
          <a:endParaRPr lang="en-GB" sz="1000" b="0" i="0" u="none" strike="noStrike" baseline="0">
            <a:solidFill>
              <a:srgbClr val="000000"/>
            </a:solidFill>
            <a:latin typeface="Arial Narrow"/>
          </a:endParaRPr>
        </a:p>
      </xdr:txBody>
    </xdr:sp>
    <xdr:clientData/>
  </xdr:twoCellAnchor>
  <xdr:twoCellAnchor>
    <xdr:from>
      <xdr:col>52</xdr:col>
      <xdr:colOff>0</xdr:colOff>
      <xdr:row>4</xdr:row>
      <xdr:rowOff>76200</xdr:rowOff>
    </xdr:from>
    <xdr:to>
      <xdr:col>64</xdr:col>
      <xdr:colOff>28575</xdr:colOff>
      <xdr:row>7</xdr:row>
      <xdr:rowOff>57150</xdr:rowOff>
    </xdr:to>
    <xdr:sp macro="" textlink="">
      <xdr:nvSpPr>
        <xdr:cNvPr id="3076" name="Text Box 4"/>
        <xdr:cNvSpPr txBox="1">
          <a:spLocks noChangeArrowheads="1"/>
        </xdr:cNvSpPr>
      </xdr:nvSpPr>
      <xdr:spPr bwMode="auto">
        <a:xfrm>
          <a:off x="12030075" y="914400"/>
          <a:ext cx="3562350" cy="581025"/>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45720" rIns="45720" bIns="0" anchor="t" upright="1"/>
        <a:lstStyle/>
        <a:p>
          <a:pPr algn="ctr" rtl="0">
            <a:defRPr sz="1000"/>
          </a:pPr>
          <a:r>
            <a:rPr lang="en-GB" sz="1400" b="0" i="0" u="none" strike="noStrike" baseline="0">
              <a:solidFill>
                <a:srgbClr val="000000"/>
              </a:solidFill>
              <a:latin typeface="Arial Black"/>
            </a:rPr>
            <a:t>school if in line with national</a:t>
          </a:r>
        </a:p>
        <a:p>
          <a:pPr algn="ctr" rtl="0">
            <a:defRPr sz="1000"/>
          </a:pPr>
          <a:r>
            <a:rPr lang="en-GB" sz="1000" b="1" i="0" u="none" strike="noStrike" baseline="0">
              <a:solidFill>
                <a:srgbClr val="000000"/>
              </a:solidFill>
              <a:latin typeface="Arial Narrow"/>
            </a:rPr>
            <a:t>- taking into account entry profile; number in each cell =  sub-level total from school x % each grade at sub-lv</a:t>
          </a:r>
        </a:p>
      </xdr:txBody>
    </xdr:sp>
    <xdr:clientData/>
  </xdr:twoCellAnchor>
  <xdr:twoCellAnchor>
    <xdr:from>
      <xdr:col>71</xdr:col>
      <xdr:colOff>95250</xdr:colOff>
      <xdr:row>2</xdr:row>
      <xdr:rowOff>95250</xdr:rowOff>
    </xdr:from>
    <xdr:to>
      <xdr:col>81</xdr:col>
      <xdr:colOff>123825</xdr:colOff>
      <xdr:row>5</xdr:row>
      <xdr:rowOff>104775</xdr:rowOff>
    </xdr:to>
    <xdr:sp macro="" textlink="">
      <xdr:nvSpPr>
        <xdr:cNvPr id="3078" name="Text Box 6"/>
        <xdr:cNvSpPr txBox="1">
          <a:spLocks noChangeArrowheads="1"/>
        </xdr:cNvSpPr>
      </xdr:nvSpPr>
      <xdr:spPr bwMode="auto">
        <a:xfrm>
          <a:off x="17514094" y="476250"/>
          <a:ext cx="3636169" cy="65246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45720" rIns="45720" bIns="0" anchor="t" upright="1"/>
        <a:lstStyle/>
        <a:p>
          <a:pPr algn="ctr" rtl="0">
            <a:defRPr sz="1000"/>
          </a:pPr>
          <a:r>
            <a:rPr lang="en-GB" sz="1400" b="0" i="0" u="none" strike="noStrike" baseline="0">
              <a:solidFill>
                <a:srgbClr val="000000"/>
              </a:solidFill>
              <a:latin typeface="Arial Black"/>
            </a:rPr>
            <a:t>difference: school</a:t>
          </a:r>
        </a:p>
        <a:p>
          <a:pPr algn="ctr" rtl="0">
            <a:defRPr sz="1000"/>
          </a:pPr>
          <a:r>
            <a:rPr lang="en-GB" sz="1400" b="0" i="0" u="none" strike="noStrike" baseline="0">
              <a:solidFill>
                <a:srgbClr val="000000"/>
              </a:solidFill>
              <a:latin typeface="Arial Black"/>
            </a:rPr>
            <a:t>actual - "if in line with national"</a:t>
          </a:r>
          <a:endParaRPr lang="en-GB" sz="1000" b="0" i="0" u="none" strike="noStrike" baseline="0">
            <a:solidFill>
              <a:srgbClr val="000000"/>
            </a:solidFill>
            <a:latin typeface="Arial Narrow"/>
          </a:endParaRPr>
        </a:p>
        <a:p>
          <a:pPr algn="ctr" rtl="0">
            <a:defRPr sz="1000"/>
          </a:pPr>
          <a:endParaRPr lang="en-GB" sz="1000" b="0" i="0" u="none" strike="noStrike" baseline="0">
            <a:solidFill>
              <a:srgbClr val="000000"/>
            </a:solidFill>
            <a:latin typeface="Arial Narrow"/>
          </a:endParaRPr>
        </a:p>
      </xdr:txBody>
    </xdr:sp>
    <xdr:clientData/>
  </xdr:twoCellAnchor>
  <xdr:twoCellAnchor>
    <xdr:from>
      <xdr:col>66</xdr:col>
      <xdr:colOff>133350</xdr:colOff>
      <xdr:row>42</xdr:row>
      <xdr:rowOff>9525</xdr:rowOff>
    </xdr:from>
    <xdr:to>
      <xdr:col>82</xdr:col>
      <xdr:colOff>276225</xdr:colOff>
      <xdr:row>42</xdr:row>
      <xdr:rowOff>323850</xdr:rowOff>
    </xdr:to>
    <xdr:sp macro="" textlink="">
      <xdr:nvSpPr>
        <xdr:cNvPr id="3079" name="Text Box 7"/>
        <xdr:cNvSpPr txBox="1">
          <a:spLocks noChangeArrowheads="1"/>
        </xdr:cNvSpPr>
      </xdr:nvSpPr>
      <xdr:spPr bwMode="auto">
        <a:xfrm>
          <a:off x="16268700" y="7067550"/>
          <a:ext cx="4914900" cy="3143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45720" rIns="45720" bIns="0" anchor="t" upright="1"/>
        <a:lstStyle/>
        <a:p>
          <a:pPr algn="ctr" rtl="0">
            <a:defRPr sz="1000"/>
          </a:pPr>
          <a:r>
            <a:rPr lang="en-GB" sz="1400" b="0" i="0" u="none" strike="noStrike" baseline="0">
              <a:solidFill>
                <a:srgbClr val="000000"/>
              </a:solidFill>
              <a:latin typeface="Arial Black"/>
            </a:rPr>
            <a:t>cumulative from A*; </a:t>
          </a:r>
          <a:r>
            <a:rPr lang="en-GB" sz="1400" b="0" i="0" u="none" strike="noStrike" baseline="0">
              <a:solidFill>
                <a:srgbClr val="339966"/>
              </a:solidFill>
              <a:latin typeface="Arial Black"/>
            </a:rPr>
            <a:t>+ve = "good",</a:t>
          </a:r>
          <a:r>
            <a:rPr lang="en-GB" sz="1400" b="0" i="0" u="none" strike="noStrike" baseline="0">
              <a:solidFill>
                <a:srgbClr val="99CCFF"/>
              </a:solidFill>
              <a:latin typeface="Arial Black"/>
            </a:rPr>
            <a:t> -ve = under</a:t>
          </a:r>
          <a:endParaRPr lang="en-GB" sz="1000" b="0" i="0" u="none" strike="noStrike" baseline="0">
            <a:solidFill>
              <a:srgbClr val="99CCFF"/>
            </a:solidFill>
            <a:latin typeface="Arial Narrow"/>
          </a:endParaRPr>
        </a:p>
        <a:p>
          <a:pPr algn="ctr" rtl="0">
            <a:defRPr sz="1000"/>
          </a:pPr>
          <a:endParaRPr lang="en-GB" sz="1000" b="0" i="0" u="none" strike="noStrike" baseline="0">
            <a:solidFill>
              <a:srgbClr val="99CCFF"/>
            </a:solidFill>
            <a:latin typeface="Arial Narrow"/>
          </a:endParaRPr>
        </a:p>
      </xdr:txBody>
    </xdr:sp>
    <xdr:clientData/>
  </xdr:twoCellAnchor>
  <xdr:twoCellAnchor>
    <xdr:from>
      <xdr:col>36</xdr:col>
      <xdr:colOff>142875</xdr:colOff>
      <xdr:row>42</xdr:row>
      <xdr:rowOff>0</xdr:rowOff>
    </xdr:from>
    <xdr:to>
      <xdr:col>43</xdr:col>
      <xdr:colOff>190500</xdr:colOff>
      <xdr:row>42</xdr:row>
      <xdr:rowOff>314325</xdr:rowOff>
    </xdr:to>
    <xdr:sp macro="" textlink="">
      <xdr:nvSpPr>
        <xdr:cNvPr id="3081" name="Text Box 9"/>
        <xdr:cNvSpPr txBox="1">
          <a:spLocks noChangeArrowheads="1"/>
        </xdr:cNvSpPr>
      </xdr:nvSpPr>
      <xdr:spPr bwMode="auto">
        <a:xfrm>
          <a:off x="7496175" y="7058025"/>
          <a:ext cx="2352675" cy="3143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45720" rIns="45720" bIns="0" anchor="t" upright="1"/>
        <a:lstStyle/>
        <a:p>
          <a:pPr algn="ctr" rtl="0">
            <a:defRPr sz="1000"/>
          </a:pPr>
          <a:r>
            <a:rPr lang="en-GB" sz="1400" b="0" i="0" u="none" strike="noStrike" baseline="0">
              <a:solidFill>
                <a:srgbClr val="000000"/>
              </a:solidFill>
              <a:latin typeface="Arial Black"/>
            </a:rPr>
            <a:t>example school</a:t>
          </a:r>
          <a:endParaRPr lang="en-GB" sz="1000" b="0" i="0" u="none" strike="noStrike" baseline="0">
            <a:solidFill>
              <a:srgbClr val="000000"/>
            </a:solidFill>
            <a:latin typeface="Arial Narrow"/>
          </a:endParaRPr>
        </a:p>
        <a:p>
          <a:pPr algn="ctr" rtl="0">
            <a:defRPr sz="1000"/>
          </a:pPr>
          <a:endParaRPr lang="en-GB" sz="1000" b="0" i="0" u="none" strike="noStrike" baseline="0">
            <a:solidFill>
              <a:srgbClr val="000000"/>
            </a:solidFill>
            <a:latin typeface="Arial Narrow"/>
          </a:endParaRPr>
        </a:p>
      </xdr:txBody>
    </xdr:sp>
    <xdr:clientData/>
  </xdr:twoCellAnchor>
  <xdr:twoCellAnchor>
    <xdr:from>
      <xdr:col>54</xdr:col>
      <xdr:colOff>266700</xdr:colOff>
      <xdr:row>42</xdr:row>
      <xdr:rowOff>9525</xdr:rowOff>
    </xdr:from>
    <xdr:to>
      <xdr:col>64</xdr:col>
      <xdr:colOff>142875</xdr:colOff>
      <xdr:row>42</xdr:row>
      <xdr:rowOff>342900</xdr:rowOff>
    </xdr:to>
    <xdr:sp macro="" textlink="">
      <xdr:nvSpPr>
        <xdr:cNvPr id="3082" name="Text Box 10"/>
        <xdr:cNvSpPr txBox="1">
          <a:spLocks noChangeArrowheads="1"/>
        </xdr:cNvSpPr>
      </xdr:nvSpPr>
      <xdr:spPr bwMode="auto">
        <a:xfrm>
          <a:off x="12496800" y="7067550"/>
          <a:ext cx="3209925" cy="333375"/>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45720" rIns="45720" bIns="0" anchor="t" upright="1"/>
        <a:lstStyle/>
        <a:p>
          <a:pPr algn="ctr" rtl="0">
            <a:defRPr sz="1000"/>
          </a:pPr>
          <a:r>
            <a:rPr lang="en-GB" sz="1400" b="0" i="0" u="none" strike="noStrike" baseline="0">
              <a:solidFill>
                <a:srgbClr val="000000"/>
              </a:solidFill>
              <a:latin typeface="Arial Black"/>
            </a:rPr>
            <a:t>school if in line with national</a:t>
          </a:r>
        </a:p>
      </xdr:txBody>
    </xdr:sp>
    <xdr:clientData/>
  </xdr:twoCellAnchor>
  <xdr:twoCellAnchor>
    <xdr:from>
      <xdr:col>20</xdr:col>
      <xdr:colOff>104775</xdr:colOff>
      <xdr:row>3</xdr:row>
      <xdr:rowOff>66675</xdr:rowOff>
    </xdr:from>
    <xdr:to>
      <xdr:col>25</xdr:col>
      <xdr:colOff>142875</xdr:colOff>
      <xdr:row>5</xdr:row>
      <xdr:rowOff>257174</xdr:rowOff>
    </xdr:to>
    <xdr:sp macro="" textlink="">
      <xdr:nvSpPr>
        <xdr:cNvPr id="3083" name="Text Box 11"/>
        <xdr:cNvSpPr txBox="1">
          <a:spLocks noChangeArrowheads="1"/>
        </xdr:cNvSpPr>
      </xdr:nvSpPr>
      <xdr:spPr bwMode="auto">
        <a:xfrm>
          <a:off x="2266950" y="704850"/>
          <a:ext cx="1781175" cy="571499"/>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10800" rIns="90000" bIns="10800" anchor="t" upright="1"/>
        <a:lstStyle/>
        <a:p>
          <a:pPr algn="ctr" rtl="0">
            <a:defRPr sz="1000"/>
          </a:pPr>
          <a:r>
            <a:rPr lang="en-GB" sz="1400" b="0" i="0" u="none" strike="noStrike" baseline="0">
              <a:solidFill>
                <a:srgbClr val="000000"/>
              </a:solidFill>
              <a:latin typeface="Arial Black"/>
            </a:rPr>
            <a:t>national</a:t>
          </a:r>
          <a:endParaRPr lang="en-GB" sz="1200" b="0" i="0" u="none" strike="noStrike" baseline="0">
            <a:solidFill>
              <a:srgbClr val="000000"/>
            </a:solidFill>
            <a:latin typeface="Arial Black"/>
          </a:endParaRPr>
        </a:p>
        <a:p>
          <a:pPr algn="ctr" rtl="0">
            <a:defRPr sz="1000"/>
          </a:pPr>
          <a:r>
            <a:rPr lang="en-GB" sz="800" b="1" i="0" u="none" strike="noStrike" baseline="0">
              <a:solidFill>
                <a:srgbClr val="000000"/>
              </a:solidFill>
              <a:latin typeface="Arial Narrow"/>
            </a:rPr>
            <a:t>- numbers read from DfE supplied Transition matrices file</a:t>
          </a:r>
        </a:p>
      </xdr:txBody>
    </xdr:sp>
    <xdr:clientData/>
  </xdr:twoCellAnchor>
  <xdr:twoCellAnchor>
    <xdr:from>
      <xdr:col>31</xdr:col>
      <xdr:colOff>390525</xdr:colOff>
      <xdr:row>4</xdr:row>
      <xdr:rowOff>0</xdr:rowOff>
    </xdr:from>
    <xdr:to>
      <xdr:col>41</xdr:col>
      <xdr:colOff>295275</xdr:colOff>
      <xdr:row>8</xdr:row>
      <xdr:rowOff>219075</xdr:rowOff>
    </xdr:to>
    <xdr:sp macro="" textlink="">
      <xdr:nvSpPr>
        <xdr:cNvPr id="3084" name="Text Box 12"/>
        <xdr:cNvSpPr txBox="1">
          <a:spLocks noChangeArrowheads="1"/>
        </xdr:cNvSpPr>
      </xdr:nvSpPr>
      <xdr:spPr bwMode="auto">
        <a:xfrm>
          <a:off x="6448425" y="838200"/>
          <a:ext cx="2838450" cy="962025"/>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45720" rIns="45720" bIns="0" anchor="t" upright="1"/>
        <a:lstStyle/>
        <a:p>
          <a:pPr algn="ctr" rtl="0">
            <a:defRPr sz="1000"/>
          </a:pPr>
          <a:r>
            <a:rPr lang="en-GB" sz="1400" b="0" i="0" u="none" strike="noStrike" baseline="0">
              <a:solidFill>
                <a:srgbClr val="000000"/>
              </a:solidFill>
              <a:latin typeface="Arial Black"/>
            </a:rPr>
            <a:t>school actual</a:t>
          </a:r>
        </a:p>
        <a:p>
          <a:pPr algn="ctr" rtl="0">
            <a:defRPr sz="1000"/>
          </a:pPr>
          <a:r>
            <a:rPr lang="en-GB" sz="1000" b="1" i="0" u="none" strike="noStrike" baseline="0">
              <a:solidFill>
                <a:srgbClr val="000000"/>
              </a:solidFill>
              <a:latin typeface="Arial Narrow"/>
            </a:rPr>
            <a:t>-  calculate entry profile by totalling numbers of grades at sub-lv</a:t>
          </a:r>
        </a:p>
        <a:p>
          <a:pPr algn="ctr" rtl="0">
            <a:defRPr sz="1000"/>
          </a:pPr>
          <a:r>
            <a:rPr lang="en-GB" sz="1000" b="1" i="0" u="none" strike="noStrike" baseline="0">
              <a:solidFill>
                <a:srgbClr val="000000"/>
              </a:solidFill>
              <a:latin typeface="Arial Narrow"/>
            </a:rPr>
            <a:t>- numbers read  from "grid" tab which reads from "sch data"  input from school Forvus data checking file</a:t>
          </a:r>
        </a:p>
      </xdr:txBody>
    </xdr:sp>
    <xdr:clientData/>
  </xdr:twoCellAnchor>
  <xdr:twoCellAnchor>
    <xdr:from>
      <xdr:col>54</xdr:col>
      <xdr:colOff>66675</xdr:colOff>
      <xdr:row>7</xdr:row>
      <xdr:rowOff>95250</xdr:rowOff>
    </xdr:from>
    <xdr:to>
      <xdr:col>63</xdr:col>
      <xdr:colOff>0</xdr:colOff>
      <xdr:row>8</xdr:row>
      <xdr:rowOff>276225</xdr:rowOff>
    </xdr:to>
    <xdr:sp macro="" textlink="">
      <xdr:nvSpPr>
        <xdr:cNvPr id="3092" name="Text Box 20"/>
        <xdr:cNvSpPr txBox="1">
          <a:spLocks noChangeArrowheads="1"/>
        </xdr:cNvSpPr>
      </xdr:nvSpPr>
      <xdr:spPr bwMode="auto">
        <a:xfrm>
          <a:off x="12296775" y="1533525"/>
          <a:ext cx="2933700" cy="32385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GB" sz="800" b="0" i="0" u="none" strike="noStrike" baseline="0">
              <a:solidFill>
                <a:srgbClr val="000000"/>
              </a:solidFill>
              <a:latin typeface="Arial"/>
              <a:cs typeface="Arial"/>
            </a:rPr>
            <a:t>N.B. these are calculated numbers and so may not exactly appear to add to total in r-h col.</a:t>
          </a:r>
        </a:p>
      </xdr:txBody>
    </xdr:sp>
    <xdr:clientData/>
  </xdr:twoCellAnchor>
  <xdr:twoCellAnchor>
    <xdr:from>
      <xdr:col>71</xdr:col>
      <xdr:colOff>142875</xdr:colOff>
      <xdr:row>5</xdr:row>
      <xdr:rowOff>200025</xdr:rowOff>
    </xdr:from>
    <xdr:to>
      <xdr:col>81</xdr:col>
      <xdr:colOff>28575</xdr:colOff>
      <xdr:row>8</xdr:row>
      <xdr:rowOff>38100</xdr:rowOff>
    </xdr:to>
    <xdr:sp macro="" textlink="">
      <xdr:nvSpPr>
        <xdr:cNvPr id="3093" name="Text Box 21"/>
        <xdr:cNvSpPr txBox="1">
          <a:spLocks noChangeArrowheads="1"/>
        </xdr:cNvSpPr>
      </xdr:nvSpPr>
      <xdr:spPr bwMode="auto">
        <a:xfrm>
          <a:off x="17135475" y="1228725"/>
          <a:ext cx="3514725" cy="390525"/>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GB" sz="1000" b="1" i="0" u="none" strike="noStrike" baseline="0">
              <a:solidFill>
                <a:srgbClr val="000000"/>
              </a:solidFill>
              <a:latin typeface="Arial"/>
              <a:cs typeface="Arial"/>
            </a:rPr>
            <a:t>N.B. these are calculated numbers and so may not exactly appear to add to total in r-h col.</a:t>
          </a:r>
        </a:p>
      </xdr:txBody>
    </xdr:sp>
    <xdr:clientData/>
  </xdr:twoCellAnchor>
  <xdr:twoCellAnchor>
    <xdr:from>
      <xdr:col>71</xdr:col>
      <xdr:colOff>95250</xdr:colOff>
      <xdr:row>42</xdr:row>
      <xdr:rowOff>361950</xdr:rowOff>
    </xdr:from>
    <xdr:to>
      <xdr:col>80</xdr:col>
      <xdr:colOff>171450</xdr:colOff>
      <xdr:row>42</xdr:row>
      <xdr:rowOff>714375</xdr:rowOff>
    </xdr:to>
    <xdr:sp macro="" textlink="">
      <xdr:nvSpPr>
        <xdr:cNvPr id="3094" name="Text Box 22"/>
        <xdr:cNvSpPr txBox="1">
          <a:spLocks noChangeArrowheads="1"/>
        </xdr:cNvSpPr>
      </xdr:nvSpPr>
      <xdr:spPr bwMode="auto">
        <a:xfrm>
          <a:off x="17600083" y="7664450"/>
          <a:ext cx="3388784" cy="352425"/>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GB" sz="1000" b="1" i="0" u="none" strike="noStrike" baseline="0">
              <a:solidFill>
                <a:srgbClr val="000000"/>
              </a:solidFill>
              <a:latin typeface="Arial"/>
              <a:cs typeface="Arial"/>
            </a:rPr>
            <a:t>N.B. these are calculated numbers (i.e. "2" maybe 1.5) and so may not  appear to add exactly to total in r-h col.</a:t>
          </a:r>
        </a:p>
      </xdr:txBody>
    </xdr:sp>
    <xdr:clientData/>
  </xdr:twoCellAnchor>
  <xdr:twoCellAnchor>
    <xdr:from>
      <xdr:col>51</xdr:col>
      <xdr:colOff>142875</xdr:colOff>
      <xdr:row>42</xdr:row>
      <xdr:rowOff>381000</xdr:rowOff>
    </xdr:from>
    <xdr:to>
      <xdr:col>64</xdr:col>
      <xdr:colOff>19050</xdr:colOff>
      <xdr:row>42</xdr:row>
      <xdr:rowOff>733425</xdr:rowOff>
    </xdr:to>
    <xdr:sp macro="" textlink="">
      <xdr:nvSpPr>
        <xdr:cNvPr id="3095" name="Text Box 23"/>
        <xdr:cNvSpPr txBox="1">
          <a:spLocks noChangeArrowheads="1"/>
        </xdr:cNvSpPr>
      </xdr:nvSpPr>
      <xdr:spPr bwMode="auto">
        <a:xfrm>
          <a:off x="11963400" y="7439025"/>
          <a:ext cx="3619500" cy="352425"/>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GB" sz="1000" b="1" i="0" u="none" strike="noStrike" baseline="0">
              <a:solidFill>
                <a:srgbClr val="000000"/>
              </a:solidFill>
              <a:latin typeface="Arial"/>
              <a:cs typeface="Arial"/>
            </a:rPr>
            <a:t>N.B. these are calculated numbers and so may not exactly appear to add to total in r-h col.</a:t>
          </a:r>
        </a:p>
      </xdr:txBody>
    </xdr:sp>
    <xdr:clientData/>
  </xdr:twoCellAnchor>
  <xdr:twoCellAnchor>
    <xdr:from>
      <xdr:col>83</xdr:col>
      <xdr:colOff>85725</xdr:colOff>
      <xdr:row>53</xdr:row>
      <xdr:rowOff>28575</xdr:rowOff>
    </xdr:from>
    <xdr:to>
      <xdr:col>85</xdr:col>
      <xdr:colOff>457200</xdr:colOff>
      <xdr:row>56</xdr:row>
      <xdr:rowOff>161925</xdr:rowOff>
    </xdr:to>
    <xdr:sp macro="" textlink="">
      <xdr:nvSpPr>
        <xdr:cNvPr id="3096" name="Text Box 24"/>
        <xdr:cNvSpPr txBox="1">
          <a:spLocks noChangeArrowheads="1"/>
        </xdr:cNvSpPr>
      </xdr:nvSpPr>
      <xdr:spPr bwMode="auto">
        <a:xfrm>
          <a:off x="21278850" y="9420225"/>
          <a:ext cx="790575" cy="66675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7432" rIns="27432" bIns="0" anchor="t" upright="1"/>
        <a:lstStyle/>
        <a:p>
          <a:pPr algn="ctr" rtl="0">
            <a:defRPr sz="1000"/>
          </a:pPr>
          <a:r>
            <a:rPr lang="en-GB" sz="800" b="1" i="0" u="none" strike="noStrike" baseline="0">
              <a:solidFill>
                <a:srgbClr val="000000"/>
              </a:solidFill>
              <a:latin typeface="Arial Narrow"/>
            </a:rPr>
            <a:t>= no. of pupil-grades above or below "if in line with national"</a:t>
          </a:r>
        </a:p>
      </xdr:txBody>
    </xdr:sp>
    <xdr:clientData/>
  </xdr:twoCellAnchor>
  <xdr:twoCellAnchor>
    <xdr:from>
      <xdr:col>76</xdr:col>
      <xdr:colOff>19050</xdr:colOff>
      <xdr:row>58</xdr:row>
      <xdr:rowOff>85725</xdr:rowOff>
    </xdr:from>
    <xdr:to>
      <xdr:col>83</xdr:col>
      <xdr:colOff>76200</xdr:colOff>
      <xdr:row>58</xdr:row>
      <xdr:rowOff>257175</xdr:rowOff>
    </xdr:to>
    <xdr:sp macro="" textlink="">
      <xdr:nvSpPr>
        <xdr:cNvPr id="3098" name="Text Box 26"/>
        <xdr:cNvSpPr txBox="1">
          <a:spLocks noChangeArrowheads="1"/>
        </xdr:cNvSpPr>
      </xdr:nvSpPr>
      <xdr:spPr bwMode="auto">
        <a:xfrm>
          <a:off x="18811875" y="10448925"/>
          <a:ext cx="2457450" cy="17145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GB" sz="1000" b="0" i="1" u="none" strike="noStrike" baseline="0">
              <a:solidFill>
                <a:srgbClr val="000000"/>
              </a:solidFill>
              <a:latin typeface="Arial"/>
              <a:cs typeface="Arial"/>
            </a:rPr>
            <a:t>= average grades per  pupil above or below</a:t>
          </a:r>
        </a:p>
      </xdr:txBody>
    </xdr:sp>
    <xdr:clientData/>
  </xdr:twoCellAnchor>
  <xdr:twoCellAnchor>
    <xdr:from>
      <xdr:col>82</xdr:col>
      <xdr:colOff>257175</xdr:colOff>
      <xdr:row>58</xdr:row>
      <xdr:rowOff>38100</xdr:rowOff>
    </xdr:from>
    <xdr:to>
      <xdr:col>83</xdr:col>
      <xdr:colOff>47625</xdr:colOff>
      <xdr:row>58</xdr:row>
      <xdr:rowOff>95250</xdr:rowOff>
    </xdr:to>
    <xdr:sp macro="" textlink="">
      <xdr:nvSpPr>
        <xdr:cNvPr id="3099" name="Line 27"/>
        <xdr:cNvSpPr>
          <a:spLocks noChangeShapeType="1"/>
        </xdr:cNvSpPr>
      </xdr:nvSpPr>
      <xdr:spPr bwMode="auto">
        <a:xfrm flipH="1" flipV="1">
          <a:off x="21164550" y="10401300"/>
          <a:ext cx="76200" cy="57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83</xdr:col>
      <xdr:colOff>95250</xdr:colOff>
      <xdr:row>58</xdr:row>
      <xdr:rowOff>47625</xdr:rowOff>
    </xdr:from>
    <xdr:to>
      <xdr:col>84</xdr:col>
      <xdr:colOff>66675</xdr:colOff>
      <xdr:row>58</xdr:row>
      <xdr:rowOff>180975</xdr:rowOff>
    </xdr:to>
    <xdr:sp macro="" textlink="">
      <xdr:nvSpPr>
        <xdr:cNvPr id="3100" name="Line 28"/>
        <xdr:cNvSpPr>
          <a:spLocks noChangeShapeType="1"/>
        </xdr:cNvSpPr>
      </xdr:nvSpPr>
      <xdr:spPr bwMode="auto">
        <a:xfrm flipV="1">
          <a:off x="21288375" y="10410825"/>
          <a:ext cx="123825"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82</xdr:col>
      <xdr:colOff>238125</xdr:colOff>
      <xdr:row>55</xdr:row>
      <xdr:rowOff>95250</xdr:rowOff>
    </xdr:from>
    <xdr:to>
      <xdr:col>83</xdr:col>
      <xdr:colOff>95250</xdr:colOff>
      <xdr:row>55</xdr:row>
      <xdr:rowOff>104775</xdr:rowOff>
    </xdr:to>
    <xdr:sp macro="" textlink="">
      <xdr:nvSpPr>
        <xdr:cNvPr id="3101" name="Line 29"/>
        <xdr:cNvSpPr>
          <a:spLocks noChangeShapeType="1"/>
        </xdr:cNvSpPr>
      </xdr:nvSpPr>
      <xdr:spPr bwMode="auto">
        <a:xfrm flipH="1" flipV="1">
          <a:off x="21145500" y="9829800"/>
          <a:ext cx="142875" cy="9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57150</xdr:colOff>
      <xdr:row>24</xdr:row>
      <xdr:rowOff>9525</xdr:rowOff>
    </xdr:from>
    <xdr:to>
      <xdr:col>59</xdr:col>
      <xdr:colOff>323850</xdr:colOff>
      <xdr:row>25</xdr:row>
      <xdr:rowOff>0</xdr:rowOff>
    </xdr:to>
    <xdr:sp macro="" textlink="">
      <xdr:nvSpPr>
        <xdr:cNvPr id="3103" name="Text Box 31"/>
        <xdr:cNvSpPr txBox="1">
          <a:spLocks noChangeArrowheads="1"/>
        </xdr:cNvSpPr>
      </xdr:nvSpPr>
      <xdr:spPr bwMode="auto">
        <a:xfrm>
          <a:off x="11753850" y="4333875"/>
          <a:ext cx="2466975" cy="161925"/>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7432" rIns="27432" bIns="0" anchor="t" upright="1"/>
        <a:lstStyle/>
        <a:p>
          <a:pPr algn="ctr" rtl="0">
            <a:defRPr sz="1000"/>
          </a:pPr>
          <a:r>
            <a:rPr lang="en-GB" sz="800" b="0" i="0" u="none" strike="noStrike" baseline="0">
              <a:solidFill>
                <a:srgbClr val="000000"/>
              </a:solidFill>
              <a:latin typeface="Arial Narrow"/>
            </a:rPr>
            <a:t>average for each sub-level should equal national average</a:t>
          </a:r>
        </a:p>
      </xdr:txBody>
    </xdr:sp>
    <xdr:clientData/>
  </xdr:twoCellAnchor>
  <xdr:twoCellAnchor>
    <xdr:from>
      <xdr:col>60</xdr:col>
      <xdr:colOff>57150</xdr:colOff>
      <xdr:row>24</xdr:row>
      <xdr:rowOff>9525</xdr:rowOff>
    </xdr:from>
    <xdr:to>
      <xdr:col>63</xdr:col>
      <xdr:colOff>276225</xdr:colOff>
      <xdr:row>25</xdr:row>
      <xdr:rowOff>152400</xdr:rowOff>
    </xdr:to>
    <xdr:sp macro="" textlink="">
      <xdr:nvSpPr>
        <xdr:cNvPr id="3104" name="Text Box 32"/>
        <xdr:cNvSpPr txBox="1">
          <a:spLocks noChangeArrowheads="1"/>
        </xdr:cNvSpPr>
      </xdr:nvSpPr>
      <xdr:spPr bwMode="auto">
        <a:xfrm>
          <a:off x="14287500" y="4333875"/>
          <a:ext cx="1219200" cy="314325"/>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7432" rIns="27432" bIns="0" anchor="t" upright="1"/>
        <a:lstStyle/>
        <a:p>
          <a:pPr algn="ctr" rtl="0">
            <a:defRPr sz="1000"/>
          </a:pPr>
          <a:r>
            <a:rPr lang="en-GB" sz="800" b="0" i="0" u="none" strike="noStrike" baseline="0">
              <a:solidFill>
                <a:srgbClr val="000000"/>
              </a:solidFill>
              <a:latin typeface="Arial Narrow"/>
            </a:rPr>
            <a:t>but overall ave takes account of KS2 profile; 2 ways of calc</a:t>
          </a:r>
        </a:p>
      </xdr:txBody>
    </xdr:sp>
    <xdr:clientData/>
  </xdr:twoCellAnchor>
  <xdr:twoCellAnchor>
    <xdr:from>
      <xdr:col>42</xdr:col>
      <xdr:colOff>47625</xdr:colOff>
      <xdr:row>5</xdr:row>
      <xdr:rowOff>57150</xdr:rowOff>
    </xdr:from>
    <xdr:to>
      <xdr:col>45</xdr:col>
      <xdr:colOff>190500</xdr:colOff>
      <xdr:row>5</xdr:row>
      <xdr:rowOff>247650</xdr:rowOff>
    </xdr:to>
    <xdr:sp macro="" textlink="">
      <xdr:nvSpPr>
        <xdr:cNvPr id="3105" name="Text Box 33"/>
        <xdr:cNvSpPr txBox="1">
          <a:spLocks noChangeArrowheads="1"/>
        </xdr:cNvSpPr>
      </xdr:nvSpPr>
      <xdr:spPr bwMode="auto">
        <a:xfrm>
          <a:off x="9372600" y="1085850"/>
          <a:ext cx="1143000" cy="19050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7432" rIns="27432" bIns="0" anchor="t" upright="1"/>
        <a:lstStyle/>
        <a:p>
          <a:pPr algn="ctr" rtl="0">
            <a:defRPr sz="1000"/>
          </a:pPr>
          <a:r>
            <a:rPr lang="en-GB" sz="800" b="0" i="0" u="none" strike="noStrike" baseline="0">
              <a:solidFill>
                <a:srgbClr val="000000"/>
              </a:solidFill>
              <a:latin typeface="Arial Narrow"/>
            </a:rPr>
            <a:t>std error = school s.d. / </a:t>
          </a:r>
          <a:r>
            <a:rPr lang="en-GB" sz="800" b="0" i="0" u="none" strike="noStrike" baseline="0">
              <a:solidFill>
                <a:srgbClr val="000000"/>
              </a:solidFill>
              <a:latin typeface="Symbol"/>
            </a:rPr>
            <a:t>Ö</a:t>
          </a:r>
          <a:r>
            <a:rPr lang="en-GB" sz="800" b="0" i="0" u="none" strike="noStrike" baseline="0">
              <a:solidFill>
                <a:srgbClr val="000000"/>
              </a:solidFill>
              <a:latin typeface="Arial Narrow"/>
            </a:rPr>
            <a:t> n</a:t>
          </a:r>
        </a:p>
      </xdr:txBody>
    </xdr:sp>
    <xdr:clientData/>
  </xdr:twoCellAnchor>
  <xdr:twoCellAnchor>
    <xdr:from>
      <xdr:col>42</xdr:col>
      <xdr:colOff>38100</xdr:colOff>
      <xdr:row>6</xdr:row>
      <xdr:rowOff>28575</xdr:rowOff>
    </xdr:from>
    <xdr:to>
      <xdr:col>45</xdr:col>
      <xdr:colOff>180975</xdr:colOff>
      <xdr:row>8</xdr:row>
      <xdr:rowOff>66675</xdr:rowOff>
    </xdr:to>
    <xdr:sp macro="" textlink="">
      <xdr:nvSpPr>
        <xdr:cNvPr id="3106" name="Text Box 34"/>
        <xdr:cNvSpPr txBox="1">
          <a:spLocks noChangeArrowheads="1"/>
        </xdr:cNvSpPr>
      </xdr:nvSpPr>
      <xdr:spPr bwMode="auto">
        <a:xfrm>
          <a:off x="9363075" y="1314450"/>
          <a:ext cx="1143000" cy="333375"/>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7432" rIns="27432" bIns="0" anchor="t" upright="1"/>
        <a:lstStyle/>
        <a:p>
          <a:pPr algn="ctr" rtl="0">
            <a:defRPr sz="1000"/>
          </a:pPr>
          <a:r>
            <a:rPr lang="en-GB" sz="800" b="0" i="0" u="none" strike="noStrike" baseline="0">
              <a:solidFill>
                <a:srgbClr val="000000"/>
              </a:solidFill>
              <a:latin typeface="Arial Narrow"/>
            </a:rPr>
            <a:t>no. std errors of diff:</a:t>
          </a:r>
        </a:p>
        <a:p>
          <a:pPr algn="ctr" rtl="0">
            <a:defRPr sz="1000"/>
          </a:pPr>
          <a:r>
            <a:rPr lang="en-GB" sz="800" b="0" i="0" u="none" strike="noStrike" baseline="0">
              <a:solidFill>
                <a:srgbClr val="000000"/>
              </a:solidFill>
              <a:latin typeface="Arial Narrow"/>
            </a:rPr>
            <a:t> signif (1.96 = 95%)</a:t>
          </a:r>
        </a:p>
      </xdr:txBody>
    </xdr:sp>
    <xdr:clientData/>
  </xdr:twoCellAnchor>
  <xdr:twoCellAnchor>
    <xdr:from>
      <xdr:col>42</xdr:col>
      <xdr:colOff>219075</xdr:colOff>
      <xdr:row>0</xdr:row>
      <xdr:rowOff>0</xdr:rowOff>
    </xdr:from>
    <xdr:to>
      <xdr:col>49</xdr:col>
      <xdr:colOff>47625</xdr:colOff>
      <xdr:row>2</xdr:row>
      <xdr:rowOff>47625</xdr:rowOff>
    </xdr:to>
    <xdr:sp macro="" textlink="">
      <xdr:nvSpPr>
        <xdr:cNvPr id="3108" name="Text Box 36"/>
        <xdr:cNvSpPr txBox="1">
          <a:spLocks noChangeArrowheads="1"/>
        </xdr:cNvSpPr>
      </xdr:nvSpPr>
      <xdr:spPr bwMode="auto">
        <a:xfrm>
          <a:off x="9544050" y="0"/>
          <a:ext cx="2000250" cy="43815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GB" sz="800" b="0" i="0" u="none" strike="noStrike" baseline="0">
              <a:solidFill>
                <a:srgbClr val="000000"/>
              </a:solidFill>
              <a:latin typeface="Arial"/>
              <a:cs typeface="Arial"/>
            </a:rPr>
            <a:t>goodness of fit test = </a:t>
          </a:r>
          <a:r>
            <a:rPr lang="en-GB" sz="800" b="0" i="0" u="none" strike="noStrike" baseline="0">
              <a:solidFill>
                <a:srgbClr val="000000"/>
              </a:solidFill>
              <a:latin typeface="Symbol"/>
              <a:cs typeface="Arial"/>
            </a:rPr>
            <a:t>å</a:t>
          </a:r>
          <a:r>
            <a:rPr lang="en-GB" sz="800" b="0" i="0" u="none" strike="noStrike" baseline="0">
              <a:solidFill>
                <a:srgbClr val="000000"/>
              </a:solidFill>
              <a:latin typeface="Arial"/>
              <a:cs typeface="Arial"/>
            </a:rPr>
            <a:t> (O - E)² / E and then tested against chi-squared with 9-1 degrees of freedom, excl if E&lt;"min value"</a:t>
          </a:r>
        </a:p>
      </xdr:txBody>
    </xdr:sp>
    <xdr:clientData/>
  </xdr:twoCellAnchor>
  <xdr:twoCellAnchor>
    <xdr:from>
      <xdr:col>26</xdr:col>
      <xdr:colOff>66675</xdr:colOff>
      <xdr:row>2</xdr:row>
      <xdr:rowOff>142875</xdr:rowOff>
    </xdr:from>
    <xdr:to>
      <xdr:col>30</xdr:col>
      <xdr:colOff>19050</xdr:colOff>
      <xdr:row>4</xdr:row>
      <xdr:rowOff>57150</xdr:rowOff>
    </xdr:to>
    <xdr:sp macro="" textlink="">
      <xdr:nvSpPr>
        <xdr:cNvPr id="25" name="Text Box 3"/>
        <xdr:cNvSpPr txBox="1">
          <a:spLocks noChangeArrowheads="1"/>
        </xdr:cNvSpPr>
      </xdr:nvSpPr>
      <xdr:spPr bwMode="auto">
        <a:xfrm>
          <a:off x="4343400" y="533400"/>
          <a:ext cx="1390650" cy="3619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45720" rIns="45720" bIns="0" anchor="t" upright="1"/>
        <a:lstStyle/>
        <a:p>
          <a:pPr algn="ctr" rtl="0">
            <a:defRPr sz="1000"/>
          </a:pPr>
          <a:r>
            <a:rPr lang="en-GB" sz="800" b="0" i="0" u="none" strike="noStrike" baseline="0">
              <a:solidFill>
                <a:schemeClr val="tx1"/>
              </a:solidFill>
              <a:latin typeface="Arial" panose="020B0604020202020204" pitchFamily="34" charset="0"/>
              <a:cs typeface="Arial" panose="020B0604020202020204" pitchFamily="34" charset="0"/>
            </a:rPr>
            <a:t>numbers drawn straight from DfE data in "2017 TMs"</a:t>
          </a:r>
        </a:p>
        <a:p>
          <a:pPr algn="ctr" rtl="0">
            <a:defRPr sz="1000"/>
          </a:pPr>
          <a:endParaRPr lang="en-GB" sz="1000" b="0" i="0" u="none" strike="noStrike" baseline="0">
            <a:solidFill>
              <a:srgbClr val="000000"/>
            </a:solidFill>
            <a:latin typeface="Arial Narrow"/>
          </a:endParaRPr>
        </a:p>
      </xdr:txBody>
    </xdr:sp>
    <xdr:clientData/>
  </xdr:twoCellAnchor>
  <xdr:twoCellAnchor>
    <xdr:from>
      <xdr:col>1</xdr:col>
      <xdr:colOff>57150</xdr:colOff>
      <xdr:row>5</xdr:row>
      <xdr:rowOff>0</xdr:rowOff>
    </xdr:from>
    <xdr:to>
      <xdr:col>16</xdr:col>
      <xdr:colOff>152400</xdr:colOff>
      <xdr:row>8</xdr:row>
      <xdr:rowOff>133350</xdr:rowOff>
    </xdr:to>
    <xdr:cxnSp macro="">
      <xdr:nvCxnSpPr>
        <xdr:cNvPr id="3" name="Straight Arrow Connector 2"/>
        <xdr:cNvCxnSpPr/>
      </xdr:nvCxnSpPr>
      <xdr:spPr bwMode="auto">
        <a:xfrm flipH="1">
          <a:off x="114300" y="1019175"/>
          <a:ext cx="981075" cy="68580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18</xdr:col>
      <xdr:colOff>0</xdr:colOff>
      <xdr:row>42</xdr:row>
      <xdr:rowOff>0</xdr:rowOff>
    </xdr:from>
    <xdr:to>
      <xdr:col>23</xdr:col>
      <xdr:colOff>26193</xdr:colOff>
      <xdr:row>42</xdr:row>
      <xdr:rowOff>571499</xdr:rowOff>
    </xdr:to>
    <xdr:sp macro="" textlink="">
      <xdr:nvSpPr>
        <xdr:cNvPr id="28" name="Text Box 11"/>
        <xdr:cNvSpPr txBox="1">
          <a:spLocks noChangeArrowheads="1"/>
        </xdr:cNvSpPr>
      </xdr:nvSpPr>
      <xdr:spPr bwMode="auto">
        <a:xfrm>
          <a:off x="1607344" y="7393781"/>
          <a:ext cx="1776412" cy="571499"/>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10800" rIns="90000" bIns="10800" anchor="t" upright="1"/>
        <a:lstStyle/>
        <a:p>
          <a:pPr algn="ctr" rtl="0">
            <a:defRPr sz="1000"/>
          </a:pPr>
          <a:r>
            <a:rPr lang="en-GB" sz="1400" b="0" i="0" u="none" strike="noStrike" baseline="0">
              <a:solidFill>
                <a:srgbClr val="000000"/>
              </a:solidFill>
              <a:latin typeface="Arial Black"/>
            </a:rPr>
            <a:t>national</a:t>
          </a:r>
          <a:endParaRPr lang="en-GB" sz="1200" b="0" i="0" u="none" strike="noStrike" baseline="0">
            <a:solidFill>
              <a:srgbClr val="000000"/>
            </a:solidFill>
            <a:latin typeface="Arial Black"/>
          </a:endParaRPr>
        </a:p>
        <a:p>
          <a:pPr algn="ctr" rtl="0">
            <a:defRPr sz="1000"/>
          </a:pPr>
          <a:r>
            <a:rPr lang="en-GB" sz="800" b="1" i="0" u="none" strike="noStrike" baseline="0">
              <a:solidFill>
                <a:srgbClr val="000000"/>
              </a:solidFill>
              <a:latin typeface="Arial Narrow"/>
            </a:rPr>
            <a:t>- numbers read from DfE supplied Transition matrices file</a:t>
          </a:r>
        </a:p>
      </xdr:txBody>
    </xdr:sp>
    <xdr:clientData/>
  </xdr:twoCellAnchor>
  <xdr:twoCellAnchor>
    <xdr:from>
      <xdr:col>25</xdr:col>
      <xdr:colOff>48491</xdr:colOff>
      <xdr:row>1</xdr:row>
      <xdr:rowOff>39832</xdr:rowOff>
    </xdr:from>
    <xdr:to>
      <xdr:col>30</xdr:col>
      <xdr:colOff>225136</xdr:colOff>
      <xdr:row>2</xdr:row>
      <xdr:rowOff>164523</xdr:rowOff>
    </xdr:to>
    <xdr:sp macro="" textlink="">
      <xdr:nvSpPr>
        <xdr:cNvPr id="29" name="Text Box 3"/>
        <xdr:cNvSpPr txBox="1">
          <a:spLocks noChangeArrowheads="1"/>
        </xdr:cNvSpPr>
      </xdr:nvSpPr>
      <xdr:spPr bwMode="auto">
        <a:xfrm>
          <a:off x="4412673" y="230332"/>
          <a:ext cx="2090304" cy="315191"/>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45720" rIns="45720" bIns="0" anchor="t" upright="1"/>
        <a:lstStyle/>
        <a:p>
          <a:pPr algn="ctr" rtl="0">
            <a:defRPr sz="1000"/>
          </a:pPr>
          <a:r>
            <a:rPr lang="en-GB" sz="800" b="0" i="0" u="none" strike="noStrike" baseline="0">
              <a:solidFill>
                <a:schemeClr val="tx1"/>
              </a:solidFill>
              <a:latin typeface="Arial Narrow" panose="020B0606020202030204" pitchFamily="34" charset="0"/>
              <a:cs typeface="Arial" panose="020B0604020202020204" pitchFamily="34" charset="0"/>
            </a:rPr>
            <a:t>column letters in col B are drawn from hidden grid of column letters depending on value of gender / disadv</a:t>
          </a:r>
        </a:p>
        <a:p>
          <a:pPr algn="ctr" rtl="0">
            <a:defRPr sz="1000"/>
          </a:pPr>
          <a:endParaRPr lang="en-GB" sz="1000" b="0" i="0" u="none" strike="noStrike" baseline="0">
            <a:solidFill>
              <a:srgbClr val="000000"/>
            </a:solidFill>
            <a:latin typeface="Arial Narrow" panose="020B060602020203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0</xdr:row>
      <xdr:rowOff>38100</xdr:rowOff>
    </xdr:from>
    <xdr:to>
      <xdr:col>20</xdr:col>
      <xdr:colOff>447675</xdr:colOff>
      <xdr:row>37</xdr:row>
      <xdr:rowOff>104775</xdr:rowOff>
    </xdr:to>
    <xdr:sp macro="" textlink="">
      <xdr:nvSpPr>
        <xdr:cNvPr id="5141" name="Rectangle 21"/>
        <xdr:cNvSpPr>
          <a:spLocks noChangeArrowheads="1"/>
        </xdr:cNvSpPr>
      </xdr:nvSpPr>
      <xdr:spPr bwMode="auto">
        <a:xfrm>
          <a:off x="66675" y="38100"/>
          <a:ext cx="9633857" cy="6244318"/>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28</xdr:col>
      <xdr:colOff>76200</xdr:colOff>
      <xdr:row>77</xdr:row>
      <xdr:rowOff>114300</xdr:rowOff>
    </xdr:from>
    <xdr:to>
      <xdr:col>34</xdr:col>
      <xdr:colOff>295275</xdr:colOff>
      <xdr:row>96</xdr:row>
      <xdr:rowOff>47625</xdr:rowOff>
    </xdr:to>
    <xdr:graphicFrame macro="">
      <xdr:nvGraphicFramePr>
        <xdr:cNvPr id="51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161925</xdr:colOff>
      <xdr:row>77</xdr:row>
      <xdr:rowOff>95250</xdr:rowOff>
    </xdr:from>
    <xdr:to>
      <xdr:col>27</xdr:col>
      <xdr:colOff>400050</xdr:colOff>
      <xdr:row>96</xdr:row>
      <xdr:rowOff>57150</xdr:rowOff>
    </xdr:to>
    <xdr:graphicFrame macro="">
      <xdr:nvGraphicFramePr>
        <xdr:cNvPr id="512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0</xdr:colOff>
      <xdr:row>77</xdr:row>
      <xdr:rowOff>123825</xdr:rowOff>
    </xdr:from>
    <xdr:to>
      <xdr:col>41</xdr:col>
      <xdr:colOff>247650</xdr:colOff>
      <xdr:row>96</xdr:row>
      <xdr:rowOff>57150</xdr:rowOff>
    </xdr:to>
    <xdr:graphicFrame macro="">
      <xdr:nvGraphicFramePr>
        <xdr:cNvPr id="512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457200</xdr:colOff>
      <xdr:row>96</xdr:row>
      <xdr:rowOff>133350</xdr:rowOff>
    </xdr:from>
    <xdr:to>
      <xdr:col>41</xdr:col>
      <xdr:colOff>209550</xdr:colOff>
      <xdr:row>115</xdr:row>
      <xdr:rowOff>95250</xdr:rowOff>
    </xdr:to>
    <xdr:graphicFrame macro="">
      <xdr:nvGraphicFramePr>
        <xdr:cNvPr id="512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85725</xdr:colOff>
      <xdr:row>96</xdr:row>
      <xdr:rowOff>104775</xdr:rowOff>
    </xdr:from>
    <xdr:to>
      <xdr:col>34</xdr:col>
      <xdr:colOff>323850</xdr:colOff>
      <xdr:row>115</xdr:row>
      <xdr:rowOff>95250</xdr:rowOff>
    </xdr:to>
    <xdr:graphicFrame macro="">
      <xdr:nvGraphicFramePr>
        <xdr:cNvPr id="512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180975</xdr:colOff>
      <xdr:row>96</xdr:row>
      <xdr:rowOff>104775</xdr:rowOff>
    </xdr:from>
    <xdr:to>
      <xdr:col>27</xdr:col>
      <xdr:colOff>428625</xdr:colOff>
      <xdr:row>115</xdr:row>
      <xdr:rowOff>85725</xdr:rowOff>
    </xdr:to>
    <xdr:graphicFrame macro="">
      <xdr:nvGraphicFramePr>
        <xdr:cNvPr id="512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35</xdr:col>
      <xdr:colOff>0</xdr:colOff>
      <xdr:row>116</xdr:row>
      <xdr:rowOff>104775</xdr:rowOff>
    </xdr:from>
    <xdr:to>
      <xdr:col>41</xdr:col>
      <xdr:colOff>219075</xdr:colOff>
      <xdr:row>134</xdr:row>
      <xdr:rowOff>142875</xdr:rowOff>
    </xdr:to>
    <xdr:graphicFrame macro="">
      <xdr:nvGraphicFramePr>
        <xdr:cNvPr id="5127"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104775</xdr:colOff>
      <xdr:row>116</xdr:row>
      <xdr:rowOff>104775</xdr:rowOff>
    </xdr:from>
    <xdr:to>
      <xdr:col>34</xdr:col>
      <xdr:colOff>342900</xdr:colOff>
      <xdr:row>135</xdr:row>
      <xdr:rowOff>9525</xdr:rowOff>
    </xdr:to>
    <xdr:graphicFrame macro="">
      <xdr:nvGraphicFramePr>
        <xdr:cNvPr id="512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180975</xdr:colOff>
      <xdr:row>116</xdr:row>
      <xdr:rowOff>85725</xdr:rowOff>
    </xdr:from>
    <xdr:to>
      <xdr:col>27</xdr:col>
      <xdr:colOff>428625</xdr:colOff>
      <xdr:row>135</xdr:row>
      <xdr:rowOff>19050</xdr:rowOff>
    </xdr:to>
    <xdr:graphicFrame macro="">
      <xdr:nvGraphicFramePr>
        <xdr:cNvPr id="51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238125</xdr:colOff>
      <xdr:row>39</xdr:row>
      <xdr:rowOff>133350</xdr:rowOff>
    </xdr:from>
    <xdr:to>
      <xdr:col>30</xdr:col>
      <xdr:colOff>381000</xdr:colOff>
      <xdr:row>75</xdr:row>
      <xdr:rowOff>19050</xdr:rowOff>
    </xdr:to>
    <xdr:graphicFrame macro="">
      <xdr:nvGraphicFramePr>
        <xdr:cNvPr id="51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104775</xdr:colOff>
      <xdr:row>4</xdr:row>
      <xdr:rowOff>123825</xdr:rowOff>
    </xdr:from>
    <xdr:to>
      <xdr:col>41</xdr:col>
      <xdr:colOff>371475</xdr:colOff>
      <xdr:row>37</xdr:row>
      <xdr:rowOff>38100</xdr:rowOff>
    </xdr:to>
    <xdr:graphicFrame macro="">
      <xdr:nvGraphicFramePr>
        <xdr:cNvPr id="51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32</xdr:col>
      <xdr:colOff>104775</xdr:colOff>
      <xdr:row>40</xdr:row>
      <xdr:rowOff>57150</xdr:rowOff>
    </xdr:from>
    <xdr:to>
      <xdr:col>41</xdr:col>
      <xdr:colOff>352425</xdr:colOff>
      <xdr:row>63</xdr:row>
      <xdr:rowOff>133350</xdr:rowOff>
    </xdr:to>
    <xdr:graphicFrame macro="">
      <xdr:nvGraphicFramePr>
        <xdr:cNvPr id="51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171450</xdr:colOff>
      <xdr:row>135</xdr:row>
      <xdr:rowOff>104775</xdr:rowOff>
    </xdr:from>
    <xdr:to>
      <xdr:col>27</xdr:col>
      <xdr:colOff>390525</xdr:colOff>
      <xdr:row>154</xdr:row>
      <xdr:rowOff>133350</xdr:rowOff>
    </xdr:to>
    <xdr:graphicFrame macro="">
      <xdr:nvGraphicFramePr>
        <xdr:cNvPr id="5134"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38</xdr:col>
      <xdr:colOff>28575</xdr:colOff>
      <xdr:row>0</xdr:row>
      <xdr:rowOff>142875</xdr:rowOff>
    </xdr:from>
    <xdr:to>
      <xdr:col>41</xdr:col>
      <xdr:colOff>381000</xdr:colOff>
      <xdr:row>4</xdr:row>
      <xdr:rowOff>9525</xdr:rowOff>
    </xdr:to>
    <xdr:sp macro="" textlink="">
      <xdr:nvSpPr>
        <xdr:cNvPr id="5135" name="Text Box 15"/>
        <xdr:cNvSpPr txBox="1">
          <a:spLocks noChangeArrowheads="1"/>
        </xdr:cNvSpPr>
      </xdr:nvSpPr>
      <xdr:spPr bwMode="auto">
        <a:xfrm>
          <a:off x="17764125" y="142875"/>
          <a:ext cx="1752600" cy="6572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59436" rIns="0" bIns="0" anchor="t" upright="1"/>
        <a:lstStyle/>
        <a:p>
          <a:pPr algn="l" rtl="0">
            <a:defRPr sz="1000"/>
          </a:pPr>
          <a:r>
            <a:rPr lang="en-GB" sz="1400" b="0" i="0" u="none" strike="noStrike" baseline="0">
              <a:solidFill>
                <a:srgbClr val="000000"/>
              </a:solidFill>
              <a:latin typeface="Segoe Script"/>
            </a:rPr>
            <a:t>are you "ahead of the curve"?</a:t>
          </a:r>
        </a:p>
      </xdr:txBody>
    </xdr:sp>
    <xdr:clientData/>
  </xdr:twoCellAnchor>
  <xdr:twoCellAnchor>
    <xdr:from>
      <xdr:col>2</xdr:col>
      <xdr:colOff>47625</xdr:colOff>
      <xdr:row>2</xdr:row>
      <xdr:rowOff>19050</xdr:rowOff>
    </xdr:from>
    <xdr:to>
      <xdr:col>20</xdr:col>
      <xdr:colOff>276225</xdr:colOff>
      <xdr:row>34</xdr:row>
      <xdr:rowOff>142875</xdr:rowOff>
    </xdr:to>
    <xdr:graphicFrame macro="">
      <xdr:nvGraphicFramePr>
        <xdr:cNvPr id="514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0</xdr:row>
      <xdr:rowOff>0</xdr:rowOff>
    </xdr:from>
    <xdr:to>
      <xdr:col>19</xdr:col>
      <xdr:colOff>276225</xdr:colOff>
      <xdr:row>37</xdr:row>
      <xdr:rowOff>9525</xdr:rowOff>
    </xdr:to>
    <xdr:graphicFrame macro="">
      <xdr:nvGraphicFramePr>
        <xdr:cNvPr id="51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190500</xdr:colOff>
      <xdr:row>39</xdr:row>
      <xdr:rowOff>38100</xdr:rowOff>
    </xdr:from>
    <xdr:to>
      <xdr:col>14</xdr:col>
      <xdr:colOff>123825</xdr:colOff>
      <xdr:row>65</xdr:row>
      <xdr:rowOff>85725</xdr:rowOff>
    </xdr:to>
    <xdr:graphicFrame macro="">
      <xdr:nvGraphicFramePr>
        <xdr:cNvPr id="5142"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209551</xdr:colOff>
      <xdr:row>0</xdr:row>
      <xdr:rowOff>158751</xdr:rowOff>
    </xdr:from>
    <xdr:to>
      <xdr:col>11</xdr:col>
      <xdr:colOff>40821</xdr:colOff>
      <xdr:row>3</xdr:row>
      <xdr:rowOff>44450</xdr:rowOff>
    </xdr:to>
    <xdr:sp macro="" textlink="">
      <xdr:nvSpPr>
        <xdr:cNvPr id="2" name="TextBox 1"/>
        <xdr:cNvSpPr txBox="1"/>
      </xdr:nvSpPr>
      <xdr:spPr>
        <a:xfrm>
          <a:off x="1333501" y="158751"/>
          <a:ext cx="5165270" cy="457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rgbClr val="104F75"/>
              </a:solidFill>
              <a:latin typeface="Arial" panose="020B0604020202020204" pitchFamily="34" charset="0"/>
              <a:cs typeface="Arial" panose="020B0604020202020204" pitchFamily="34" charset="0"/>
            </a:rPr>
            <a:t>2017 KS2</a:t>
          </a:r>
          <a:r>
            <a:rPr lang="en-GB" sz="1800" b="1" baseline="0">
              <a:solidFill>
                <a:srgbClr val="104F75"/>
              </a:solidFill>
              <a:latin typeface="Arial" panose="020B0604020202020204" pitchFamily="34" charset="0"/>
              <a:cs typeface="Arial" panose="020B0604020202020204" pitchFamily="34" charset="0"/>
            </a:rPr>
            <a:t> - KS4 Underlying TM Data</a:t>
          </a:r>
          <a:endParaRPr lang="en-GB" sz="1800" b="1">
            <a:solidFill>
              <a:srgbClr val="104F75"/>
            </a:solidFill>
            <a:latin typeface="Arial" panose="020B0604020202020204" pitchFamily="34" charset="0"/>
            <a:cs typeface="Arial" panose="020B0604020202020204" pitchFamily="34" charset="0"/>
          </a:endParaRPr>
        </a:p>
      </xdr:txBody>
    </xdr:sp>
    <xdr:clientData/>
  </xdr:twoCellAnchor>
  <xdr:twoCellAnchor>
    <xdr:from>
      <xdr:col>2</xdr:col>
      <xdr:colOff>209551</xdr:colOff>
      <xdr:row>0</xdr:row>
      <xdr:rowOff>158751</xdr:rowOff>
    </xdr:from>
    <xdr:to>
      <xdr:col>11</xdr:col>
      <xdr:colOff>40821</xdr:colOff>
      <xdr:row>3</xdr:row>
      <xdr:rowOff>44450</xdr:rowOff>
    </xdr:to>
    <xdr:sp macro="" textlink="">
      <xdr:nvSpPr>
        <xdr:cNvPr id="3" name="TextBox 2">
          <a:extLst>
            <a:ext uri="{FF2B5EF4-FFF2-40B4-BE49-F238E27FC236}">
              <a16:creationId xmlns="" xmlns:a16="http://schemas.microsoft.com/office/drawing/2014/main" id="{00000000-0008-0000-0400-000002000000}"/>
            </a:ext>
          </a:extLst>
        </xdr:cNvPr>
        <xdr:cNvSpPr txBox="1"/>
      </xdr:nvSpPr>
      <xdr:spPr>
        <a:xfrm>
          <a:off x="1333501" y="158751"/>
          <a:ext cx="5193845" cy="457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rgbClr val="104F75"/>
              </a:solidFill>
              <a:latin typeface="Arial" panose="020B0604020202020204" pitchFamily="34" charset="0"/>
              <a:cs typeface="Arial" panose="020B0604020202020204" pitchFamily="34" charset="0"/>
            </a:rPr>
            <a:t>2018 KS2</a:t>
          </a:r>
          <a:r>
            <a:rPr lang="en-GB" sz="1800" b="1" baseline="0">
              <a:solidFill>
                <a:srgbClr val="104F75"/>
              </a:solidFill>
              <a:latin typeface="Arial" panose="020B0604020202020204" pitchFamily="34" charset="0"/>
              <a:cs typeface="Arial" panose="020B0604020202020204" pitchFamily="34" charset="0"/>
            </a:rPr>
            <a:t> - KS4 Underlying TM Data</a:t>
          </a:r>
          <a:endParaRPr lang="en-GB" sz="1800" b="1">
            <a:solidFill>
              <a:srgbClr val="104F75"/>
            </a:solidFill>
            <a:latin typeface="Arial" panose="020B0604020202020204" pitchFamily="34" charset="0"/>
            <a:cs typeface="Arial" panose="020B0604020202020204" pitchFamily="34" charset="0"/>
          </a:endParaRPr>
        </a:p>
      </xdr:txBody>
    </xdr:sp>
    <xdr:clientData/>
  </xdr:twoCellAnchor>
  <xdr:twoCellAnchor>
    <xdr:from>
      <xdr:col>2</xdr:col>
      <xdr:colOff>209551</xdr:colOff>
      <xdr:row>0</xdr:row>
      <xdr:rowOff>158751</xdr:rowOff>
    </xdr:from>
    <xdr:to>
      <xdr:col>11</xdr:col>
      <xdr:colOff>40821</xdr:colOff>
      <xdr:row>3</xdr:row>
      <xdr:rowOff>44450</xdr:rowOff>
    </xdr:to>
    <xdr:sp macro="" textlink="">
      <xdr:nvSpPr>
        <xdr:cNvPr id="4" name="TextBox 3">
          <a:extLst>
            <a:ext uri="{FF2B5EF4-FFF2-40B4-BE49-F238E27FC236}">
              <a16:creationId xmlns="" xmlns:a16="http://schemas.microsoft.com/office/drawing/2014/main" id="{00000000-0008-0000-0400-000002000000}"/>
            </a:ext>
          </a:extLst>
        </xdr:cNvPr>
        <xdr:cNvSpPr txBox="1"/>
      </xdr:nvSpPr>
      <xdr:spPr>
        <a:xfrm>
          <a:off x="1333501" y="158751"/>
          <a:ext cx="5193845" cy="457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rgbClr val="104F75"/>
              </a:solidFill>
              <a:latin typeface="Arial" panose="020B0604020202020204" pitchFamily="34" charset="0"/>
              <a:cs typeface="Arial" panose="020B0604020202020204" pitchFamily="34" charset="0"/>
            </a:rPr>
            <a:t>2019 KS2</a:t>
          </a:r>
          <a:r>
            <a:rPr lang="en-GB" sz="1800" b="1" baseline="0">
              <a:solidFill>
                <a:srgbClr val="104F75"/>
              </a:solidFill>
              <a:latin typeface="Arial" panose="020B0604020202020204" pitchFamily="34" charset="0"/>
              <a:cs typeface="Arial" panose="020B0604020202020204" pitchFamily="34" charset="0"/>
            </a:rPr>
            <a:t> - KS4 Underlying TM Data</a:t>
          </a:r>
          <a:endParaRPr lang="en-GB" sz="1800" b="1">
            <a:solidFill>
              <a:srgbClr val="104F75"/>
            </a:solidFill>
            <a:latin typeface="Arial" panose="020B0604020202020204" pitchFamily="34" charset="0"/>
            <a:cs typeface="Arial" panose="020B0604020202020204" pitchFamily="34" charset="0"/>
          </a:endParaRPr>
        </a:p>
      </xdr:txBody>
    </xdr:sp>
    <xdr:clientData/>
  </xdr:twoCellAnchor>
  <xdr:twoCellAnchor>
    <xdr:from>
      <xdr:col>95</xdr:col>
      <xdr:colOff>342900</xdr:colOff>
      <xdr:row>1</xdr:row>
      <xdr:rowOff>1</xdr:rowOff>
    </xdr:from>
    <xdr:to>
      <xdr:col>112</xdr:col>
      <xdr:colOff>523876</xdr:colOff>
      <xdr:row>3</xdr:row>
      <xdr:rowOff>57150</xdr:rowOff>
    </xdr:to>
    <xdr:sp macro="" textlink="">
      <xdr:nvSpPr>
        <xdr:cNvPr id="6" name="Text Box 1"/>
        <xdr:cNvSpPr txBox="1">
          <a:spLocks noChangeArrowheads="1"/>
        </xdr:cNvSpPr>
      </xdr:nvSpPr>
      <xdr:spPr bwMode="auto">
        <a:xfrm>
          <a:off x="55340250" y="171451"/>
          <a:ext cx="9248776" cy="40004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ctr" rtl="0">
            <a:lnSpc>
              <a:spcPct val="100000"/>
            </a:lnSpc>
            <a:defRPr sz="1000"/>
          </a:pPr>
          <a:r>
            <a:rPr lang="en-GB" sz="1800" b="1" i="0" u="none" strike="noStrike" baseline="0">
              <a:solidFill>
                <a:srgbClr val="FF0000"/>
              </a:solidFill>
              <a:latin typeface="Arial Black"/>
              <a:ea typeface="+mn-ea"/>
              <a:cs typeface="+mn-cs"/>
            </a:rPr>
            <a:t>EAL and non EAL have been corrected (in DfE TM wrong way round)</a:t>
          </a:r>
          <a:endParaRPr lang="en-GB" sz="1800" b="1" i="0" u="none" strike="noStrike" baseline="0">
            <a:solidFill>
              <a:srgbClr val="FF0000"/>
            </a:solidFill>
            <a:latin typeface="Arial Narrow"/>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209551</xdr:colOff>
      <xdr:row>0</xdr:row>
      <xdr:rowOff>158751</xdr:rowOff>
    </xdr:from>
    <xdr:to>
      <xdr:col>11</xdr:col>
      <xdr:colOff>40821</xdr:colOff>
      <xdr:row>3</xdr:row>
      <xdr:rowOff>44450</xdr:rowOff>
    </xdr:to>
    <xdr:sp macro="" textlink="">
      <xdr:nvSpPr>
        <xdr:cNvPr id="2" name="TextBox 1"/>
        <xdr:cNvSpPr txBox="1"/>
      </xdr:nvSpPr>
      <xdr:spPr>
        <a:xfrm>
          <a:off x="1314451" y="158751"/>
          <a:ext cx="5165270" cy="3714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rgbClr val="104F75"/>
              </a:solidFill>
              <a:latin typeface="Arial" panose="020B0604020202020204" pitchFamily="34" charset="0"/>
              <a:cs typeface="Arial" panose="020B0604020202020204" pitchFamily="34" charset="0"/>
            </a:rPr>
            <a:t>2017 KS2</a:t>
          </a:r>
          <a:r>
            <a:rPr lang="en-GB" sz="1800" b="1" baseline="0">
              <a:solidFill>
                <a:srgbClr val="104F75"/>
              </a:solidFill>
              <a:latin typeface="Arial" panose="020B0604020202020204" pitchFamily="34" charset="0"/>
              <a:cs typeface="Arial" panose="020B0604020202020204" pitchFamily="34" charset="0"/>
            </a:rPr>
            <a:t> - KS4 Underlying TM Data</a:t>
          </a:r>
          <a:endParaRPr lang="en-GB" sz="1800" b="1">
            <a:solidFill>
              <a:srgbClr val="104F75"/>
            </a:solidFill>
            <a:latin typeface="Arial" panose="020B0604020202020204" pitchFamily="34" charset="0"/>
            <a:cs typeface="Arial" panose="020B0604020202020204" pitchFamily="34" charset="0"/>
          </a:endParaRPr>
        </a:p>
      </xdr:txBody>
    </xdr:sp>
    <xdr:clientData/>
  </xdr:twoCellAnchor>
  <xdr:twoCellAnchor>
    <xdr:from>
      <xdr:col>2</xdr:col>
      <xdr:colOff>209551</xdr:colOff>
      <xdr:row>0</xdr:row>
      <xdr:rowOff>158751</xdr:rowOff>
    </xdr:from>
    <xdr:to>
      <xdr:col>11</xdr:col>
      <xdr:colOff>40821</xdr:colOff>
      <xdr:row>3</xdr:row>
      <xdr:rowOff>44450</xdr:rowOff>
    </xdr:to>
    <xdr:sp macro="" textlink="">
      <xdr:nvSpPr>
        <xdr:cNvPr id="3" name="TextBox 2">
          <a:extLst>
            <a:ext uri="{FF2B5EF4-FFF2-40B4-BE49-F238E27FC236}">
              <a16:creationId xmlns="" xmlns:a16="http://schemas.microsoft.com/office/drawing/2014/main" id="{00000000-0008-0000-0400-000002000000}"/>
            </a:ext>
          </a:extLst>
        </xdr:cNvPr>
        <xdr:cNvSpPr txBox="1"/>
      </xdr:nvSpPr>
      <xdr:spPr>
        <a:xfrm>
          <a:off x="1314451" y="158751"/>
          <a:ext cx="5165270" cy="3714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rgbClr val="104F75"/>
              </a:solidFill>
              <a:latin typeface="Arial" panose="020B0604020202020204" pitchFamily="34" charset="0"/>
              <a:cs typeface="Arial" panose="020B0604020202020204" pitchFamily="34" charset="0"/>
            </a:rPr>
            <a:t>2018 KS2</a:t>
          </a:r>
          <a:r>
            <a:rPr lang="en-GB" sz="1800" b="1" baseline="0">
              <a:solidFill>
                <a:srgbClr val="104F75"/>
              </a:solidFill>
              <a:latin typeface="Arial" panose="020B0604020202020204" pitchFamily="34" charset="0"/>
              <a:cs typeface="Arial" panose="020B0604020202020204" pitchFamily="34" charset="0"/>
            </a:rPr>
            <a:t> - KS4 Underlying TM Data</a:t>
          </a:r>
          <a:endParaRPr lang="en-GB" sz="1800" b="1">
            <a:solidFill>
              <a:srgbClr val="104F75"/>
            </a:solidFill>
            <a:latin typeface="Arial" panose="020B0604020202020204" pitchFamily="34" charset="0"/>
            <a:cs typeface="Arial" panose="020B0604020202020204" pitchFamily="34" charset="0"/>
          </a:endParaRPr>
        </a:p>
      </xdr:txBody>
    </xdr:sp>
    <xdr:clientData/>
  </xdr:twoCellAnchor>
  <xdr:twoCellAnchor>
    <xdr:from>
      <xdr:col>2</xdr:col>
      <xdr:colOff>209551</xdr:colOff>
      <xdr:row>0</xdr:row>
      <xdr:rowOff>158751</xdr:rowOff>
    </xdr:from>
    <xdr:to>
      <xdr:col>11</xdr:col>
      <xdr:colOff>40821</xdr:colOff>
      <xdr:row>3</xdr:row>
      <xdr:rowOff>44450</xdr:rowOff>
    </xdr:to>
    <xdr:sp macro="" textlink="">
      <xdr:nvSpPr>
        <xdr:cNvPr id="4" name="TextBox 3">
          <a:extLst>
            <a:ext uri="{FF2B5EF4-FFF2-40B4-BE49-F238E27FC236}">
              <a16:creationId xmlns="" xmlns:a16="http://schemas.microsoft.com/office/drawing/2014/main" id="{00000000-0008-0000-0400-000002000000}"/>
            </a:ext>
          </a:extLst>
        </xdr:cNvPr>
        <xdr:cNvSpPr txBox="1"/>
      </xdr:nvSpPr>
      <xdr:spPr>
        <a:xfrm>
          <a:off x="1314451" y="158751"/>
          <a:ext cx="5165270" cy="3714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rgbClr val="104F75"/>
              </a:solidFill>
              <a:latin typeface="Arial" panose="020B0604020202020204" pitchFamily="34" charset="0"/>
              <a:cs typeface="Arial" panose="020B0604020202020204" pitchFamily="34" charset="0"/>
            </a:rPr>
            <a:t>2018 KS2</a:t>
          </a:r>
          <a:r>
            <a:rPr lang="en-GB" sz="1800" b="1" baseline="0">
              <a:solidFill>
                <a:srgbClr val="104F75"/>
              </a:solidFill>
              <a:latin typeface="Arial" panose="020B0604020202020204" pitchFamily="34" charset="0"/>
              <a:cs typeface="Arial" panose="020B0604020202020204" pitchFamily="34" charset="0"/>
            </a:rPr>
            <a:t> - KS4 Underlying TM Data</a:t>
          </a:r>
          <a:endParaRPr lang="en-GB" sz="1800" b="1">
            <a:solidFill>
              <a:srgbClr val="104F75"/>
            </a:solidFill>
            <a:latin typeface="Arial" panose="020B0604020202020204" pitchFamily="34" charset="0"/>
            <a:cs typeface="Arial" panose="020B0604020202020204" pitchFamily="34" charset="0"/>
          </a:endParaRPr>
        </a:p>
      </xdr:txBody>
    </xdr:sp>
    <xdr:clientData/>
  </xdr:twoCellAnchor>
  <xdr:twoCellAnchor>
    <xdr:from>
      <xdr:col>100</xdr:col>
      <xdr:colOff>0</xdr:colOff>
      <xdr:row>111</xdr:row>
      <xdr:rowOff>0</xdr:rowOff>
    </xdr:from>
    <xdr:to>
      <xdr:col>112</xdr:col>
      <xdr:colOff>447676</xdr:colOff>
      <xdr:row>114</xdr:row>
      <xdr:rowOff>127000</xdr:rowOff>
    </xdr:to>
    <xdr:sp macro="" textlink="">
      <xdr:nvSpPr>
        <xdr:cNvPr id="5" name="Text Box 1"/>
        <xdr:cNvSpPr txBox="1">
          <a:spLocks noChangeArrowheads="1"/>
        </xdr:cNvSpPr>
      </xdr:nvSpPr>
      <xdr:spPr bwMode="auto">
        <a:xfrm>
          <a:off x="57594500" y="22764750"/>
          <a:ext cx="6924676" cy="809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ctr" rtl="0">
            <a:lnSpc>
              <a:spcPct val="100000"/>
            </a:lnSpc>
            <a:defRPr sz="1000"/>
          </a:pPr>
          <a:r>
            <a:rPr lang="en-GB" sz="1800" b="1" i="0" u="none" strike="noStrike" baseline="0">
              <a:solidFill>
                <a:srgbClr val="FF0000"/>
              </a:solidFill>
              <a:latin typeface="Arial Black"/>
              <a:ea typeface="+mn-ea"/>
              <a:cs typeface="+mn-cs"/>
            </a:rPr>
            <a:t>EAL and non EAL wrong way  round</a:t>
          </a:r>
          <a:endParaRPr lang="en-GB" sz="1800" b="1" i="0" u="none" strike="noStrike" baseline="0">
            <a:solidFill>
              <a:srgbClr val="FF0000"/>
            </a:solidFill>
            <a:latin typeface="Arial Narrow"/>
          </a:endParaRPr>
        </a:p>
      </xdr:txBody>
    </xdr:sp>
    <xdr:clientData/>
  </xdr:twoCellAnchor>
  <xdr:twoCellAnchor>
    <xdr:from>
      <xdr:col>167</xdr:col>
      <xdr:colOff>111125</xdr:colOff>
      <xdr:row>41</xdr:row>
      <xdr:rowOff>174625</xdr:rowOff>
    </xdr:from>
    <xdr:to>
      <xdr:col>179</xdr:col>
      <xdr:colOff>511176</xdr:colOff>
      <xdr:row>45</xdr:row>
      <xdr:rowOff>0</xdr:rowOff>
    </xdr:to>
    <xdr:sp macro="" textlink="">
      <xdr:nvSpPr>
        <xdr:cNvPr id="7" name="Text Box 1"/>
        <xdr:cNvSpPr txBox="1">
          <a:spLocks noChangeArrowheads="1"/>
        </xdr:cNvSpPr>
      </xdr:nvSpPr>
      <xdr:spPr bwMode="auto">
        <a:xfrm>
          <a:off x="93884750" y="8191500"/>
          <a:ext cx="6924676" cy="809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ctr" rtl="0">
            <a:lnSpc>
              <a:spcPct val="100000"/>
            </a:lnSpc>
            <a:defRPr sz="1000"/>
          </a:pPr>
          <a:r>
            <a:rPr lang="en-GB" sz="1800" b="1" i="0" u="none" strike="noStrike" baseline="0">
              <a:solidFill>
                <a:srgbClr val="FF0000"/>
              </a:solidFill>
              <a:latin typeface="Arial Black"/>
              <a:ea typeface="+mn-ea"/>
              <a:cs typeface="+mn-cs"/>
            </a:rPr>
            <a:t>EAL and non EAL wrong way  round</a:t>
          </a:r>
          <a:endParaRPr lang="en-GB" sz="1800" b="1" i="0" u="none" strike="noStrike" baseline="0">
            <a:solidFill>
              <a:srgbClr val="FF0000"/>
            </a:solidFill>
            <a:latin typeface="Arial Narrow"/>
          </a:endParaRPr>
        </a:p>
      </xdr:txBody>
    </xdr:sp>
    <xdr:clientData/>
  </xdr:twoCellAnchor>
  <xdr:twoCellAnchor>
    <xdr:from>
      <xdr:col>150</xdr:col>
      <xdr:colOff>31750</xdr:colOff>
      <xdr:row>0</xdr:row>
      <xdr:rowOff>95249</xdr:rowOff>
    </xdr:from>
    <xdr:to>
      <xdr:col>187</xdr:col>
      <xdr:colOff>206374</xdr:colOff>
      <xdr:row>3</xdr:row>
      <xdr:rowOff>47624</xdr:rowOff>
    </xdr:to>
    <xdr:sp macro="" textlink="">
      <xdr:nvSpPr>
        <xdr:cNvPr id="8" name="Text Box 1"/>
        <xdr:cNvSpPr txBox="1">
          <a:spLocks noChangeArrowheads="1"/>
        </xdr:cNvSpPr>
      </xdr:nvSpPr>
      <xdr:spPr bwMode="auto">
        <a:xfrm>
          <a:off x="84629625" y="95249"/>
          <a:ext cx="20192999"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ctr" rtl="0">
            <a:lnSpc>
              <a:spcPct val="100000"/>
            </a:lnSpc>
            <a:defRPr sz="1000"/>
          </a:pPr>
          <a:r>
            <a:rPr lang="en-GB" sz="1800" b="1" i="0" u="none" strike="noStrike" baseline="0">
              <a:solidFill>
                <a:srgbClr val="FF0000"/>
              </a:solidFill>
              <a:latin typeface="Arial Black"/>
              <a:ea typeface="+mn-ea"/>
              <a:cs typeface="+mn-cs"/>
            </a:rPr>
            <a:t>EAL and non EAL have been left wrond way round in this tab, (i.e still as in DfE original) but then corrected in main "2019 TMs" tab (in DfE TM wrong way round)</a:t>
          </a:r>
          <a:endParaRPr lang="en-GB" sz="1800" b="1" i="0" u="none" strike="noStrike" baseline="0">
            <a:solidFill>
              <a:srgbClr val="FF0000"/>
            </a:solidFill>
            <a:latin typeface="Arial Narrow"/>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hryan\Local%20Settings\Temporary%20Internet%20Files\OLK3F\TMGenerator_2011_v002_Upgrade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_Work\DSG\Badruls%20Model%20009_for%202009-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ttings"/>
      <sheetName val="Inputs&gt;&gt;"/>
      <sheetName val="Import"/>
      <sheetName val="TargetSettingSyntax_KS1-2"/>
      <sheetName val="TargetSettingSyntax_KS2-4"/>
      <sheetName val="Calculations&gt;&gt;"/>
      <sheetName val="KS1-2_Main"/>
      <sheetName val="KS1-2_LV4EM_pt1"/>
      <sheetName val="KS1-2_LV4EM_pt2"/>
      <sheetName val="KS1-2_LV4EM_pt1_ALL"/>
      <sheetName val="KS1-2_LV4EM_pt2ALL"/>
      <sheetName val="KS24_Maths TMs"/>
      <sheetName val="KS24_English TMs"/>
      <sheetName val="KS24_GCSESubjects TMs"/>
      <sheetName val="KS24_Maths TMs_All"/>
      <sheetName val="KS24_English TMs_All"/>
      <sheetName val="KS24_5 A-C TMs_All"/>
      <sheetName val="KS24_5 A-C TMs"/>
      <sheetName val="Outputs&gt;&gt;"/>
      <sheetName val="RMOutput"/>
      <sheetName val="TargetSettingOutput"/>
      <sheetName val="TMSheet_Template"/>
      <sheetName val="KS1-2 TMs Tool No"/>
      <sheetName val="KS1-2 TMs Tool %"/>
      <sheetName val="KS1-2 TMs Tool Output No"/>
      <sheetName val="KS1-2 TMs Tool Output %"/>
      <sheetName val="KS2-4 TMs Tool No"/>
      <sheetName val="KS2-4 TMs Tool %"/>
      <sheetName val="KS2-4 TMs Tool Output No"/>
      <sheetName val="KS2-4 TMs Tool Output %"/>
      <sheetName val="Ready for deletion&gt;&gt;"/>
      <sheetName val="KS1-2_Main_All-redundant"/>
    </sheetNames>
    <sheetDataSet>
      <sheetData sheetId="0" refreshError="1"/>
      <sheetData sheetId="1" refreshError="1">
        <row r="10">
          <cell r="C10">
            <v>72</v>
          </cell>
        </row>
        <row r="90">
          <cell r="C90">
            <v>36</v>
          </cell>
        </row>
        <row r="91">
          <cell r="C91" t="str">
            <v>APVSCI</v>
          </cell>
        </row>
        <row r="129">
          <cell r="C129" t="str">
            <v>&lt;25</v>
          </cell>
          <cell r="F129" t="str">
            <v>&lt;14</v>
          </cell>
        </row>
        <row r="130">
          <cell r="C130" t="str">
            <v>&gt;=25 &amp; &lt;26</v>
          </cell>
          <cell r="F130" t="str">
            <v>&gt;=14 &amp; &lt;16</v>
          </cell>
        </row>
        <row r="131">
          <cell r="C131" t="str">
            <v>&gt;=26 &amp; &lt;27</v>
          </cell>
          <cell r="F131" t="str">
            <v>&gt;=16</v>
          </cell>
        </row>
        <row r="132">
          <cell r="C132" t="str">
            <v>&gt;=27 &amp; &lt;28</v>
          </cell>
          <cell r="F132" t="str">
            <v>All schools</v>
          </cell>
        </row>
        <row r="133">
          <cell r="C133" t="str">
            <v>&gt;=28 &amp; &lt;29</v>
          </cell>
        </row>
        <row r="134">
          <cell r="C134" t="str">
            <v>&gt;=29 &amp; &lt;30</v>
          </cell>
        </row>
        <row r="135">
          <cell r="C135" t="str">
            <v>&gt;=30</v>
          </cell>
        </row>
        <row r="136">
          <cell r="C136" t="str">
            <v>All schools</v>
          </cell>
        </row>
        <row r="142">
          <cell r="C142">
            <v>9</v>
          </cell>
        </row>
        <row r="143">
          <cell r="C143">
            <v>2</v>
          </cell>
        </row>
        <row r="144">
          <cell r="C144">
            <v>9</v>
          </cell>
        </row>
        <row r="145">
          <cell r="C145">
            <v>9</v>
          </cell>
        </row>
        <row r="146">
          <cell r="C146">
            <v>8</v>
          </cell>
        </row>
        <row r="147">
          <cell r="C147">
            <v>6</v>
          </cell>
        </row>
        <row r="152">
          <cell r="C152">
            <v>140</v>
          </cell>
        </row>
        <row r="153">
          <cell r="C153">
            <v>105</v>
          </cell>
          <cell r="D153" t="str">
            <v>VBACODE_AEM00_0</v>
          </cell>
        </row>
        <row r="157">
          <cell r="C157" t="str">
            <v>VBACODE_ENG00_0</v>
          </cell>
          <cell r="F157" t="str">
            <v>English</v>
          </cell>
        </row>
        <row r="158">
          <cell r="C158" t="str">
            <v>VBACODE_ENG00_1</v>
          </cell>
          <cell r="F158" t="str">
            <v>English</v>
          </cell>
        </row>
        <row r="159">
          <cell r="C159" t="str">
            <v>VBACODE_ENG00_2</v>
          </cell>
          <cell r="F159" t="str">
            <v>English</v>
          </cell>
        </row>
        <row r="160">
          <cell r="C160" t="str">
            <v>VBACODE_ENG10_0</v>
          </cell>
          <cell r="F160" t="str">
            <v>English</v>
          </cell>
        </row>
        <row r="161">
          <cell r="C161" t="str">
            <v>VBACODE_ENG10_1</v>
          </cell>
          <cell r="F161" t="str">
            <v>English</v>
          </cell>
        </row>
        <row r="162">
          <cell r="C162" t="str">
            <v>VBACODE_ENG10_2</v>
          </cell>
          <cell r="F162" t="str">
            <v>English</v>
          </cell>
        </row>
        <row r="163">
          <cell r="C163" t="str">
            <v>VBACODE_ENG25_0</v>
          </cell>
          <cell r="F163" t="str">
            <v>English</v>
          </cell>
        </row>
        <row r="164">
          <cell r="C164" t="str">
            <v>VBACODE_ENG25_1</v>
          </cell>
          <cell r="F164" t="str">
            <v>English</v>
          </cell>
        </row>
        <row r="165">
          <cell r="C165" t="str">
            <v>VBACODE_ENG25_2</v>
          </cell>
          <cell r="F165" t="str">
            <v>English</v>
          </cell>
        </row>
        <row r="166">
          <cell r="C166" t="str">
            <v>VBACODE_ENG50_0</v>
          </cell>
          <cell r="F166" t="str">
            <v>English</v>
          </cell>
        </row>
        <row r="167">
          <cell r="C167" t="str">
            <v>VBACODE_ENG50_1</v>
          </cell>
          <cell r="F167" t="str">
            <v>English</v>
          </cell>
        </row>
        <row r="168">
          <cell r="C168" t="str">
            <v>VBACODE_ENG50_2</v>
          </cell>
          <cell r="F168" t="str">
            <v>English</v>
          </cell>
        </row>
        <row r="169">
          <cell r="C169" t="str">
            <v>VBACODE_ENG75_0</v>
          </cell>
          <cell r="F169" t="str">
            <v>English</v>
          </cell>
        </row>
        <row r="170">
          <cell r="C170" t="str">
            <v>VBACODE_ENG75_1</v>
          </cell>
          <cell r="F170" t="str">
            <v>English</v>
          </cell>
        </row>
        <row r="171">
          <cell r="C171" t="str">
            <v>VBACODE_ENG75_2</v>
          </cell>
          <cell r="F171" t="str">
            <v>English</v>
          </cell>
        </row>
        <row r="172">
          <cell r="C172" t="str">
            <v>VBACODE_MAT00_0</v>
          </cell>
          <cell r="F172" t="str">
            <v>Maths</v>
          </cell>
        </row>
        <row r="173">
          <cell r="C173" t="str">
            <v>VBACODE_MAT00_1</v>
          </cell>
          <cell r="F173" t="str">
            <v>Maths</v>
          </cell>
        </row>
        <row r="174">
          <cell r="C174" t="str">
            <v>VBACODE_MAT00_2</v>
          </cell>
          <cell r="F174" t="str">
            <v>Maths</v>
          </cell>
        </row>
        <row r="175">
          <cell r="C175" t="str">
            <v>VBACODE_MAT10_0</v>
          </cell>
          <cell r="F175" t="str">
            <v>Maths</v>
          </cell>
        </row>
        <row r="176">
          <cell r="C176" t="str">
            <v>VBACODE_MAT10_1</v>
          </cell>
          <cell r="F176" t="str">
            <v>Maths</v>
          </cell>
        </row>
        <row r="177">
          <cell r="C177" t="str">
            <v>VBACODE_MAT10_2</v>
          </cell>
          <cell r="F177" t="str">
            <v>Maths</v>
          </cell>
        </row>
        <row r="178">
          <cell r="C178" t="str">
            <v>VBACODE_MAT25_0</v>
          </cell>
          <cell r="F178" t="str">
            <v>Maths</v>
          </cell>
        </row>
        <row r="179">
          <cell r="C179" t="str">
            <v>VBACODE_MAT25_1</v>
          </cell>
          <cell r="F179" t="str">
            <v>Maths</v>
          </cell>
        </row>
        <row r="180">
          <cell r="C180" t="str">
            <v>VBACODE_MAT25_2</v>
          </cell>
          <cell r="F180" t="str">
            <v>Maths</v>
          </cell>
        </row>
        <row r="181">
          <cell r="C181" t="str">
            <v>VBACODE_MAT50_0</v>
          </cell>
          <cell r="F181" t="str">
            <v>Maths</v>
          </cell>
        </row>
        <row r="182">
          <cell r="C182" t="str">
            <v>VBACODE_MAT50_1</v>
          </cell>
          <cell r="F182" t="str">
            <v>Maths</v>
          </cell>
        </row>
        <row r="183">
          <cell r="C183" t="str">
            <v>VBACODE_MAT50_2</v>
          </cell>
          <cell r="F183" t="str">
            <v>Maths</v>
          </cell>
        </row>
        <row r="184">
          <cell r="C184" t="str">
            <v>VBACODE_MAT75_0</v>
          </cell>
          <cell r="F184" t="str">
            <v>Maths</v>
          </cell>
        </row>
        <row r="185">
          <cell r="C185" t="str">
            <v>VBACODE_MAT75_1</v>
          </cell>
          <cell r="F185" t="str">
            <v>Maths</v>
          </cell>
        </row>
        <row r="186">
          <cell r="C186" t="str">
            <v>VBACODE_MAT75_2</v>
          </cell>
          <cell r="F186" t="str">
            <v>Maths</v>
          </cell>
        </row>
        <row r="187">
          <cell r="C187" t="str">
            <v>VBACODE_RDG00_0</v>
          </cell>
          <cell r="F187" t="str">
            <v>Reading</v>
          </cell>
        </row>
        <row r="188">
          <cell r="C188" t="str">
            <v>VBACODE_RDG00_1</v>
          </cell>
          <cell r="F188" t="str">
            <v>Reading</v>
          </cell>
        </row>
        <row r="189">
          <cell r="C189" t="str">
            <v>VBACODE_RDG00_2</v>
          </cell>
          <cell r="F189" t="str">
            <v>Reading</v>
          </cell>
        </row>
        <row r="190">
          <cell r="C190" t="str">
            <v>VBACODE_RDG10_0</v>
          </cell>
          <cell r="F190" t="str">
            <v>Reading</v>
          </cell>
        </row>
        <row r="191">
          <cell r="C191" t="str">
            <v>VBACODE_RDG10_1</v>
          </cell>
          <cell r="F191" t="str">
            <v>Reading</v>
          </cell>
        </row>
        <row r="192">
          <cell r="C192" t="str">
            <v>VBACODE_RDG10_2</v>
          </cell>
          <cell r="F192" t="str">
            <v>Reading</v>
          </cell>
        </row>
        <row r="193">
          <cell r="C193" t="str">
            <v>VBACODE_RDG25_0</v>
          </cell>
          <cell r="F193" t="str">
            <v>Reading</v>
          </cell>
        </row>
        <row r="194">
          <cell r="C194" t="str">
            <v>VBACODE_RDG25_1</v>
          </cell>
          <cell r="F194" t="str">
            <v>Reading</v>
          </cell>
        </row>
        <row r="195">
          <cell r="C195" t="str">
            <v>VBACODE_RDG25_2</v>
          </cell>
          <cell r="F195" t="str">
            <v>Reading</v>
          </cell>
        </row>
        <row r="196">
          <cell r="C196" t="str">
            <v>VBACODE_RDG50_0</v>
          </cell>
          <cell r="F196" t="str">
            <v>Reading</v>
          </cell>
        </row>
        <row r="197">
          <cell r="C197" t="str">
            <v>VBACODE_RDG50_1</v>
          </cell>
          <cell r="F197" t="str">
            <v>Reading</v>
          </cell>
        </row>
        <row r="198">
          <cell r="C198" t="str">
            <v>VBACODE_RDG50_2</v>
          </cell>
          <cell r="F198" t="str">
            <v>Reading</v>
          </cell>
        </row>
        <row r="199">
          <cell r="C199" t="str">
            <v>VBACODE_RDG75_0</v>
          </cell>
          <cell r="F199" t="str">
            <v>Reading</v>
          </cell>
        </row>
        <row r="200">
          <cell r="C200" t="str">
            <v>VBACODE_RDG75_1</v>
          </cell>
          <cell r="F200" t="str">
            <v>Reading</v>
          </cell>
        </row>
        <row r="201">
          <cell r="C201" t="str">
            <v>VBACODE_RDG75_2</v>
          </cell>
          <cell r="F201" t="str">
            <v>Reading</v>
          </cell>
        </row>
        <row r="202">
          <cell r="C202" t="str">
            <v>VBACODE_SCI00_0</v>
          </cell>
          <cell r="F202" t="str">
            <v>Science</v>
          </cell>
        </row>
        <row r="203">
          <cell r="C203" t="str">
            <v>VBACODE_SCI00_1</v>
          </cell>
          <cell r="F203" t="str">
            <v>Science</v>
          </cell>
        </row>
        <row r="204">
          <cell r="C204" t="str">
            <v>VBACODE_SCI00_2</v>
          </cell>
          <cell r="F204" t="str">
            <v>Science</v>
          </cell>
        </row>
        <row r="205">
          <cell r="C205" t="str">
            <v>VBACODE_SCI10_0</v>
          </cell>
          <cell r="F205" t="str">
            <v>Science</v>
          </cell>
        </row>
        <row r="206">
          <cell r="C206" t="str">
            <v>VBACODE_SCI10_1</v>
          </cell>
          <cell r="F206" t="str">
            <v>Science</v>
          </cell>
        </row>
        <row r="207">
          <cell r="C207" t="str">
            <v>VBACODE_SCI10_2</v>
          </cell>
          <cell r="F207" t="str">
            <v>Science</v>
          </cell>
        </row>
        <row r="208">
          <cell r="C208" t="str">
            <v>VBACODE_SCI25_0</v>
          </cell>
          <cell r="F208" t="str">
            <v>Science</v>
          </cell>
        </row>
        <row r="209">
          <cell r="C209" t="str">
            <v>VBACODE_SCI25_1</v>
          </cell>
          <cell r="F209" t="str">
            <v>Science</v>
          </cell>
        </row>
        <row r="210">
          <cell r="C210" t="str">
            <v>VBACODE_SCI25_2</v>
          </cell>
          <cell r="F210" t="str">
            <v>Science</v>
          </cell>
        </row>
        <row r="211">
          <cell r="C211" t="str">
            <v>VBACODE_SCI50_0</v>
          </cell>
          <cell r="F211" t="str">
            <v>Science</v>
          </cell>
        </row>
        <row r="212">
          <cell r="C212" t="str">
            <v>VBACODE_SCI50_1</v>
          </cell>
          <cell r="F212" t="str">
            <v>Science</v>
          </cell>
        </row>
        <row r="213">
          <cell r="C213" t="str">
            <v>VBACODE_SCI50_2</v>
          </cell>
          <cell r="F213" t="str">
            <v>Science</v>
          </cell>
        </row>
        <row r="214">
          <cell r="C214" t="str">
            <v>VBACODE_SCI75_0</v>
          </cell>
          <cell r="F214" t="str">
            <v>Science</v>
          </cell>
        </row>
        <row r="215">
          <cell r="C215" t="str">
            <v>VBACODE_SCI75_1</v>
          </cell>
          <cell r="F215" t="str">
            <v>Science</v>
          </cell>
        </row>
        <row r="216">
          <cell r="C216" t="str">
            <v>VBACODE_SCI75_2</v>
          </cell>
          <cell r="F216" t="str">
            <v>Science</v>
          </cell>
        </row>
        <row r="217">
          <cell r="C217" t="str">
            <v>VBACODE_WRI00_0</v>
          </cell>
          <cell r="F217" t="str">
            <v>Writing</v>
          </cell>
        </row>
        <row r="218">
          <cell r="C218" t="str">
            <v>VBACODE_WRI00_1</v>
          </cell>
          <cell r="F218" t="str">
            <v>Writing</v>
          </cell>
        </row>
        <row r="219">
          <cell r="C219" t="str">
            <v>VBACODE_WRI00_2</v>
          </cell>
          <cell r="F219" t="str">
            <v>Writing</v>
          </cell>
        </row>
        <row r="220">
          <cell r="C220" t="str">
            <v>VBACODE_WRI10_0</v>
          </cell>
          <cell r="F220" t="str">
            <v>Writing</v>
          </cell>
        </row>
        <row r="221">
          <cell r="C221" t="str">
            <v>VBACODE_WRI10_1</v>
          </cell>
          <cell r="F221" t="str">
            <v>Writing</v>
          </cell>
        </row>
        <row r="222">
          <cell r="C222" t="str">
            <v>VBACODE_WRI10_2</v>
          </cell>
          <cell r="F222" t="str">
            <v>Writing</v>
          </cell>
        </row>
        <row r="223">
          <cell r="C223" t="str">
            <v>VBACODE_WRI25_0</v>
          </cell>
          <cell r="F223" t="str">
            <v>Writing</v>
          </cell>
        </row>
        <row r="224">
          <cell r="C224" t="str">
            <v>VBACODE_WRI25_1</v>
          </cell>
          <cell r="F224" t="str">
            <v>Writing</v>
          </cell>
        </row>
        <row r="225">
          <cell r="C225" t="str">
            <v>VBACODE_WRI25_2</v>
          </cell>
          <cell r="F225" t="str">
            <v>Writing</v>
          </cell>
        </row>
        <row r="226">
          <cell r="C226" t="str">
            <v>VBACODE_WRI50_0</v>
          </cell>
          <cell r="F226" t="str">
            <v>Writing</v>
          </cell>
        </row>
        <row r="227">
          <cell r="C227" t="str">
            <v>VBACODE_WRI50_1</v>
          </cell>
          <cell r="F227" t="str">
            <v>Writing</v>
          </cell>
        </row>
        <row r="228">
          <cell r="C228" t="str">
            <v>VBACODE_WRI50_2</v>
          </cell>
          <cell r="F228" t="str">
            <v>Writing</v>
          </cell>
        </row>
        <row r="229">
          <cell r="C229" t="str">
            <v>VBACODE_WRI75_0</v>
          </cell>
          <cell r="F229" t="str">
            <v>Writing</v>
          </cell>
        </row>
        <row r="230">
          <cell r="C230" t="str">
            <v>VBACODE_WRI75_1</v>
          </cell>
          <cell r="F230" t="str">
            <v>Writing</v>
          </cell>
        </row>
        <row r="231">
          <cell r="C231" t="str">
            <v>VBACODE_WRI75_2</v>
          </cell>
          <cell r="F231" t="str">
            <v>Writing</v>
          </cell>
        </row>
        <row r="232">
          <cell r="C232" t="str">
            <v>VBACODE_4EM75_2</v>
          </cell>
          <cell r="F232" t="str">
            <v>Level 4+ in English and Maths</v>
          </cell>
        </row>
        <row r="233">
          <cell r="C233" t="str">
            <v>VBACODE_4EM75_1</v>
          </cell>
          <cell r="F233" t="str">
            <v>Level 4+ in English and Maths</v>
          </cell>
        </row>
        <row r="234">
          <cell r="C234" t="str">
            <v>VBACODE_4EM75_0</v>
          </cell>
          <cell r="F234" t="str">
            <v>Level 4+ in English and Maths</v>
          </cell>
        </row>
        <row r="235">
          <cell r="C235" t="str">
            <v>VBACODE_4EM50_2</v>
          </cell>
          <cell r="F235" t="str">
            <v>Level 4+ in English and Maths</v>
          </cell>
        </row>
        <row r="236">
          <cell r="C236" t="str">
            <v>VBACODE_4EM50_1</v>
          </cell>
          <cell r="F236" t="str">
            <v>Level 4+ in English and Maths</v>
          </cell>
        </row>
        <row r="237">
          <cell r="C237" t="str">
            <v>VBACODE_4EM50_0</v>
          </cell>
          <cell r="F237" t="str">
            <v>Level 4+ in English and Maths</v>
          </cell>
        </row>
        <row r="238">
          <cell r="C238" t="str">
            <v>VBACODE_4EM25_2</v>
          </cell>
          <cell r="F238" t="str">
            <v>Level 4+ in English and Maths</v>
          </cell>
        </row>
        <row r="239">
          <cell r="C239" t="str">
            <v>VBACODE_4EM25_1</v>
          </cell>
          <cell r="F239" t="str">
            <v>Level 4+ in English and Maths</v>
          </cell>
        </row>
        <row r="240">
          <cell r="C240" t="str">
            <v>VBACODE_4EM25_0</v>
          </cell>
          <cell r="F240" t="str">
            <v>Level 4+ in English and Maths</v>
          </cell>
        </row>
        <row r="241">
          <cell r="C241" t="str">
            <v>VBACODE_4EM10_2</v>
          </cell>
          <cell r="F241" t="str">
            <v>Level 4+ in English and Maths</v>
          </cell>
        </row>
        <row r="242">
          <cell r="C242" t="str">
            <v>VBACODE_4EM10_1</v>
          </cell>
          <cell r="F242" t="str">
            <v>Level 4+ in English and Maths</v>
          </cell>
        </row>
        <row r="243">
          <cell r="C243" t="str">
            <v>VBACODE_4EM10_0</v>
          </cell>
          <cell r="F243" t="str">
            <v>Level 4+ in English and Maths</v>
          </cell>
        </row>
        <row r="244">
          <cell r="C244" t="str">
            <v>VBACODE_4EM00_2</v>
          </cell>
          <cell r="F244" t="str">
            <v>Level 4+ in English and Maths</v>
          </cell>
        </row>
        <row r="245">
          <cell r="C245" t="str">
            <v>VBACODE_4EM00_1</v>
          </cell>
          <cell r="F245" t="str">
            <v>Level 4+ in English and Maths</v>
          </cell>
        </row>
        <row r="246">
          <cell r="C246" t="str">
            <v>VBACODE_4EM00_0</v>
          </cell>
          <cell r="F246" t="str">
            <v>Level 4+ in English and Maths</v>
          </cell>
        </row>
        <row r="247">
          <cell r="C247" t="str">
            <v>VBACODE_AEM75_2</v>
          </cell>
          <cell r="F247" t="str">
            <v>Achieved Expected Level in KS2 English and Maths</v>
          </cell>
        </row>
        <row r="248">
          <cell r="C248" t="str">
            <v>VBACODE_AEM75_1</v>
          </cell>
          <cell r="F248" t="str">
            <v>Achieved Expected Level in KS2 English and Maths</v>
          </cell>
        </row>
        <row r="249">
          <cell r="C249" t="str">
            <v>VBACODE_AEM75_0</v>
          </cell>
          <cell r="F249" t="str">
            <v>Achieved Expected Level in KS2 English and Maths</v>
          </cell>
        </row>
        <row r="250">
          <cell r="C250" t="str">
            <v>VBACODE_AEM50_2</v>
          </cell>
          <cell r="F250" t="str">
            <v>Achieved Expected Level in KS2 English and Maths</v>
          </cell>
        </row>
        <row r="251">
          <cell r="C251" t="str">
            <v>VBACODE_AEM50_1</v>
          </cell>
          <cell r="F251" t="str">
            <v>Achieved Expected Level in KS2 English and Maths</v>
          </cell>
        </row>
        <row r="252">
          <cell r="C252" t="str">
            <v>VBACODE_AEM50_0</v>
          </cell>
          <cell r="F252" t="str">
            <v>Achieved Expected Level in KS2 English and Maths</v>
          </cell>
        </row>
        <row r="253">
          <cell r="C253" t="str">
            <v>VBACODE_AEM25_2</v>
          </cell>
          <cell r="F253" t="str">
            <v>Achieved Expected Level in KS2 English and Maths</v>
          </cell>
        </row>
        <row r="254">
          <cell r="C254" t="str">
            <v>VBACODE_AEM25_1</v>
          </cell>
          <cell r="F254" t="str">
            <v>Achieved Expected Level in KS2 English and Maths</v>
          </cell>
        </row>
        <row r="255">
          <cell r="C255" t="str">
            <v>VBACODE_AEM25_0</v>
          </cell>
          <cell r="F255" t="str">
            <v>Achieved Expected Level in KS2 English and Maths</v>
          </cell>
        </row>
        <row r="256">
          <cell r="C256" t="str">
            <v>VBACODE_AEM10_2</v>
          </cell>
          <cell r="F256" t="str">
            <v>Achieved Expected Level in KS2 English and Maths</v>
          </cell>
        </row>
        <row r="257">
          <cell r="C257" t="str">
            <v>VBACODE_AEM10_1</v>
          </cell>
          <cell r="F257" t="str">
            <v>Achieved Expected Level in KS2 English and Maths</v>
          </cell>
        </row>
        <row r="258">
          <cell r="C258" t="str">
            <v>VBACODE_AEM10_0</v>
          </cell>
          <cell r="F258" t="str">
            <v>Achieved Expected Level in KS2 English and Maths</v>
          </cell>
        </row>
        <row r="259">
          <cell r="C259" t="str">
            <v>VBACODE_AEM00_2</v>
          </cell>
          <cell r="F259" t="str">
            <v>Achieved Expected Level in KS2 English and Maths</v>
          </cell>
        </row>
        <row r="260">
          <cell r="C260" t="str">
            <v>VBACODE_AEM00_1</v>
          </cell>
          <cell r="F260" t="str">
            <v>Achieved Expected Level in KS2 English and Maths</v>
          </cell>
        </row>
        <row r="261">
          <cell r="C261" t="str">
            <v>VBACODE_AEM00_0</v>
          </cell>
          <cell r="F261" t="str">
            <v>Achieved Expected Level in KS2 English and Maths</v>
          </cell>
        </row>
        <row r="262">
          <cell r="C262" t="str">
            <v>VBACODE_ENG10_A</v>
          </cell>
          <cell r="F262" t="str">
            <v>English</v>
          </cell>
        </row>
        <row r="263">
          <cell r="C263" t="str">
            <v>VBACODE_ENG25_A</v>
          </cell>
          <cell r="F263" t="str">
            <v>English</v>
          </cell>
        </row>
        <row r="264">
          <cell r="C264" t="str">
            <v>VBACODE_ENG50_A</v>
          </cell>
          <cell r="F264" t="str">
            <v>English</v>
          </cell>
        </row>
        <row r="265">
          <cell r="C265" t="str">
            <v>VBACODE_ENG75_A</v>
          </cell>
          <cell r="F265" t="str">
            <v>English</v>
          </cell>
        </row>
        <row r="266">
          <cell r="C266" t="str">
            <v>VBACODE_ENG00_A</v>
          </cell>
          <cell r="F266" t="str">
            <v>English</v>
          </cell>
        </row>
        <row r="267">
          <cell r="C267" t="str">
            <v>VBACODE_WRI10_A</v>
          </cell>
          <cell r="F267" t="str">
            <v>Writing</v>
          </cell>
        </row>
        <row r="268">
          <cell r="C268" t="str">
            <v>VBACODE_WRI25_A</v>
          </cell>
          <cell r="F268" t="str">
            <v>Writing</v>
          </cell>
        </row>
        <row r="269">
          <cell r="C269" t="str">
            <v>VBACODE_WRI50_A</v>
          </cell>
          <cell r="F269" t="str">
            <v>Writing</v>
          </cell>
        </row>
        <row r="270">
          <cell r="C270" t="str">
            <v>VBACODE_WRI75_A</v>
          </cell>
          <cell r="F270" t="str">
            <v>Writing</v>
          </cell>
        </row>
        <row r="271">
          <cell r="C271" t="str">
            <v>VBACODE_WRI00_A</v>
          </cell>
          <cell r="F271" t="str">
            <v>Writing</v>
          </cell>
        </row>
        <row r="272">
          <cell r="C272" t="str">
            <v>VBACODE_RDG10_A</v>
          </cell>
          <cell r="F272" t="str">
            <v>Reading</v>
          </cell>
        </row>
        <row r="273">
          <cell r="C273" t="str">
            <v>VBACODE_RDG25_A</v>
          </cell>
          <cell r="F273" t="str">
            <v>Reading</v>
          </cell>
        </row>
        <row r="274">
          <cell r="C274" t="str">
            <v>VBACODE_RDG50_A</v>
          </cell>
          <cell r="F274" t="str">
            <v>Reading</v>
          </cell>
        </row>
        <row r="275">
          <cell r="C275" t="str">
            <v>VBACODE_RDG75_A</v>
          </cell>
          <cell r="F275" t="str">
            <v>Reading</v>
          </cell>
        </row>
        <row r="276">
          <cell r="C276" t="str">
            <v>VBACODE_RDG00_A</v>
          </cell>
          <cell r="F276" t="str">
            <v>Reading</v>
          </cell>
        </row>
        <row r="277">
          <cell r="C277" t="str">
            <v>VBACODE_MAT10_A</v>
          </cell>
          <cell r="F277" t="str">
            <v>Maths</v>
          </cell>
        </row>
        <row r="278">
          <cell r="C278" t="str">
            <v>VBACODE_MAT25_A</v>
          </cell>
          <cell r="F278" t="str">
            <v>Maths</v>
          </cell>
        </row>
        <row r="279">
          <cell r="C279" t="str">
            <v>VBACODE_MAT50_A</v>
          </cell>
          <cell r="F279" t="str">
            <v>Maths</v>
          </cell>
        </row>
        <row r="280">
          <cell r="C280" t="str">
            <v>VBACODE_MAT75_A</v>
          </cell>
          <cell r="F280" t="str">
            <v>Maths</v>
          </cell>
        </row>
        <row r="281">
          <cell r="C281" t="str">
            <v>VBACODE_MAT00_A</v>
          </cell>
          <cell r="F281" t="str">
            <v>Maths</v>
          </cell>
        </row>
        <row r="282">
          <cell r="C282" t="str">
            <v>VBACODE_SCI10_A</v>
          </cell>
          <cell r="F282" t="str">
            <v>Science</v>
          </cell>
        </row>
        <row r="283">
          <cell r="C283" t="str">
            <v>VBACODE_SCI25_A</v>
          </cell>
          <cell r="F283" t="str">
            <v>Science</v>
          </cell>
        </row>
        <row r="284">
          <cell r="C284" t="str">
            <v>VBACODE_SCI50_A</v>
          </cell>
          <cell r="F284" t="str">
            <v>Science</v>
          </cell>
        </row>
        <row r="285">
          <cell r="C285" t="str">
            <v>VBACODE_SCI75_A</v>
          </cell>
          <cell r="F285" t="str">
            <v>Science</v>
          </cell>
        </row>
        <row r="286">
          <cell r="C286" t="str">
            <v>VBACODE_SCI00_A</v>
          </cell>
          <cell r="F286" t="str">
            <v>Science</v>
          </cell>
        </row>
        <row r="287">
          <cell r="C287" t="str">
            <v>VBACODE_AEM10_A</v>
          </cell>
          <cell r="F287" t="str">
            <v>Achieved Expected Level in KS2 English and Maths</v>
          </cell>
        </row>
        <row r="288">
          <cell r="C288" t="str">
            <v>VBACODE_AEM25_A</v>
          </cell>
          <cell r="F288" t="str">
            <v>Achieved Expected Level in KS2 English and Maths</v>
          </cell>
        </row>
        <row r="289">
          <cell r="C289" t="str">
            <v>VBACODE_AEM50_A</v>
          </cell>
          <cell r="F289" t="str">
            <v>Achieved Expected Level in KS2 English and Maths</v>
          </cell>
        </row>
        <row r="290">
          <cell r="C290" t="str">
            <v>VBACODE_AEM75_A</v>
          </cell>
          <cell r="F290" t="str">
            <v>Achieved Expected Level in KS2 English and Maths</v>
          </cell>
        </row>
        <row r="291">
          <cell r="C291" t="str">
            <v>VBACODE_AEM00_A</v>
          </cell>
          <cell r="F291" t="str">
            <v>Achieved Expected Level in KS2 English and Maths</v>
          </cell>
        </row>
        <row r="292">
          <cell r="C292" t="str">
            <v>VBACODE_4EM10_A</v>
          </cell>
          <cell r="F292" t="str">
            <v>Level 4+ in English and Maths</v>
          </cell>
        </row>
        <row r="293">
          <cell r="C293" t="str">
            <v>VBACODE_4EM25_A</v>
          </cell>
          <cell r="F293" t="str">
            <v>Level 4+ in English and Maths</v>
          </cell>
        </row>
        <row r="294">
          <cell r="C294" t="str">
            <v>VBACODE_4EM50_A</v>
          </cell>
          <cell r="F294" t="str">
            <v>Level 4+ in English and Maths</v>
          </cell>
        </row>
        <row r="295">
          <cell r="C295" t="str">
            <v>VBACODE_4EM75_A</v>
          </cell>
          <cell r="F295" t="str">
            <v>Level 4+ in English and Maths</v>
          </cell>
        </row>
        <row r="296">
          <cell r="C296" t="str">
            <v>VBACODE_4EM00_A</v>
          </cell>
          <cell r="F296" t="str">
            <v>Level 4+ in English and Maths</v>
          </cell>
        </row>
        <row r="297">
          <cell r="F297" t="str">
            <v>&lt;Insert new row above this line&gt;</v>
          </cell>
        </row>
        <row r="302">
          <cell r="D302" t="str">
            <v>vbacode</v>
          </cell>
        </row>
      </sheetData>
      <sheetData sheetId="2" refreshError="1"/>
      <sheetData sheetId="3" refreshError="1">
        <row r="23">
          <cell r="B23" t="str">
            <v>L:\Sdau1\Data\RAISEonline\2011\Target Setting\KS1-2 TMs\SPSS Output\KS12_TMs_2011_Output_FINAL.xls</v>
          </cell>
        </row>
        <row r="26">
          <cell r="B26" t="str">
            <v>Count</v>
          </cell>
        </row>
        <row r="28">
          <cell r="C28">
            <v>193</v>
          </cell>
        </row>
        <row r="29">
          <cell r="C29">
            <v>2254</v>
          </cell>
        </row>
        <row r="34">
          <cell r="C34">
            <v>1</v>
          </cell>
        </row>
        <row r="37">
          <cell r="C37">
            <v>6</v>
          </cell>
          <cell r="D37" t="str">
            <v>VBACODE_AEM</v>
          </cell>
        </row>
        <row r="38">
          <cell r="C38">
            <v>6</v>
          </cell>
        </row>
        <row r="168">
          <cell r="C168">
            <v>8</v>
          </cell>
        </row>
        <row r="170">
          <cell r="C170">
            <v>14</v>
          </cell>
        </row>
        <row r="171">
          <cell r="C171">
            <v>14</v>
          </cell>
        </row>
        <row r="172">
          <cell r="C172">
            <v>14</v>
          </cell>
        </row>
        <row r="175">
          <cell r="C175">
            <v>2</v>
          </cell>
        </row>
        <row r="176">
          <cell r="C176">
            <v>8</v>
          </cell>
        </row>
        <row r="189">
          <cell r="C189">
            <v>1</v>
          </cell>
        </row>
      </sheetData>
      <sheetData sheetId="4" refreshError="1"/>
      <sheetData sheetId="5" refreshError="1"/>
      <sheetData sheetId="6" refreshError="1"/>
      <sheetData sheetId="7" refreshError="1">
        <row r="9">
          <cell r="A9" t="str">
            <v>TM ID</v>
          </cell>
          <cell r="B9" t="str">
            <v>Count</v>
          </cell>
          <cell r="E9" t="str">
            <v>Prior Attainment</v>
          </cell>
          <cell r="F9" t="str">
            <v>A</v>
          </cell>
          <cell r="G9" t="str">
            <v>T</v>
          </cell>
          <cell r="H9" t="str">
            <v>N</v>
          </cell>
          <cell r="I9" t="str">
            <v>B</v>
          </cell>
          <cell r="J9" t="str">
            <v>2</v>
          </cell>
          <cell r="K9" t="str">
            <v>3</v>
          </cell>
          <cell r="L9" t="str">
            <v>4</v>
          </cell>
          <cell r="M9" t="str">
            <v>5</v>
          </cell>
          <cell r="O9" t="str">
            <v>Total</v>
          </cell>
        </row>
        <row r="13">
          <cell r="CQ13" t="str">
            <v>.</v>
          </cell>
          <cell r="CR13" t="str">
            <v>.</v>
          </cell>
          <cell r="CS13" t="str">
            <v>.</v>
          </cell>
          <cell r="CT13" t="str">
            <v>.</v>
          </cell>
          <cell r="CU13" t="str">
            <v>.</v>
          </cell>
        </row>
        <row r="14">
          <cell r="CQ14" t="str">
            <v>.</v>
          </cell>
          <cell r="CR14" t="str">
            <v>.</v>
          </cell>
          <cell r="CS14" t="str">
            <v>.</v>
          </cell>
          <cell r="CT14" t="str">
            <v>.</v>
          </cell>
          <cell r="CU14" t="str">
            <v>.</v>
          </cell>
        </row>
        <row r="15">
          <cell r="CQ15">
            <v>2</v>
          </cell>
          <cell r="CR15" t="str">
            <v>0</v>
          </cell>
          <cell r="CS15" t="str">
            <v>IF (raiseKS1_SchoolBand=0 &amp; raiseKS1_English = 'W') KS2EngL4_paband_100=0.13.</v>
          </cell>
          <cell r="CT15" t="str">
            <v>IF (raiseKS1_SchoolBand= 0 &amp; raiseKS1_English = 'W') KS2Eng2Level_paband_100=0.13.</v>
          </cell>
          <cell r="CU15">
            <v>1</v>
          </cell>
        </row>
        <row r="16">
          <cell r="CQ16">
            <v>2</v>
          </cell>
          <cell r="CR16" t="str">
            <v>0</v>
          </cell>
          <cell r="CS16" t="str">
            <v>IF (raiseKS1_SchoolBand=0 &amp; raiseKS1_English = '1') KS2EngL4_paband_100=0.43.</v>
          </cell>
          <cell r="CT16" t="str">
            <v>IF (raiseKS1_SchoolBand= 0 &amp; raiseKS1_English = '1') KS2Eng2Level_paband_100=0.43.</v>
          </cell>
          <cell r="CU16">
            <v>1</v>
          </cell>
        </row>
        <row r="17">
          <cell r="CQ17">
            <v>2</v>
          </cell>
          <cell r="CR17" t="str">
            <v>0</v>
          </cell>
          <cell r="CS17" t="str">
            <v>IF (raiseKS1_SchoolBand=0 &amp; raiseKS1_English = '2C') KS2EngL4_paband_100=0.73.</v>
          </cell>
          <cell r="CT17" t="str">
            <v>IF (raiseKS1_SchoolBand= 0 &amp; raiseKS1_English = '2C') KS2Eng2Level_paband_100=0.73.</v>
          </cell>
          <cell r="CU17">
            <v>1</v>
          </cell>
        </row>
        <row r="18">
          <cell r="CQ18">
            <v>2</v>
          </cell>
          <cell r="CR18" t="str">
            <v>0</v>
          </cell>
          <cell r="CS18" t="str">
            <v>IF (raiseKS1_SchoolBand=0 &amp; raiseKS1_English = '2B') KS2EngL4_paband_100=0.89.</v>
          </cell>
          <cell r="CT18" t="str">
            <v>IF (raiseKS1_SchoolBand= 0 &amp; raiseKS1_English = '2B') KS2Eng2Level_paband_100=0.89.</v>
          </cell>
          <cell r="CU18">
            <v>1</v>
          </cell>
        </row>
        <row r="19">
          <cell r="CQ19">
            <v>2</v>
          </cell>
          <cell r="CR19" t="str">
            <v>0</v>
          </cell>
          <cell r="CS19" t="str">
            <v>IF (raiseKS1_SchoolBand=0 &amp; raiseKS1_English = '2A') KS2EngL4_paband_100=0.98.</v>
          </cell>
          <cell r="CT19" t="str">
            <v>IF (raiseKS1_SchoolBand= 0 &amp; raiseKS1_English = '2A') KS2Eng2Level_paband_100=0.98.</v>
          </cell>
          <cell r="CU19">
            <v>1</v>
          </cell>
        </row>
        <row r="20">
          <cell r="CQ20">
            <v>2</v>
          </cell>
          <cell r="CR20" t="str">
            <v>0</v>
          </cell>
          <cell r="CS20" t="str">
            <v>IF (raiseKS1_SchoolBand=0 &amp; raiseKS1_English = '3+') KS2EngL4_paband_100=0.99.</v>
          </cell>
          <cell r="CT20" t="str">
            <v>IF (raiseKS1_SchoolBand= 0 &amp; raiseKS1_English = '3+') KS2Eng2Level_paband_100=0.72.</v>
          </cell>
          <cell r="CU20">
            <v>1</v>
          </cell>
        </row>
        <row r="21">
          <cell r="CQ21" t="str">
            <v>.</v>
          </cell>
          <cell r="CR21" t="str">
            <v>.</v>
          </cell>
          <cell r="CS21" t="str">
            <v>.</v>
          </cell>
          <cell r="CT21" t="str">
            <v>.</v>
          </cell>
          <cell r="CU21" t="str">
            <v>.</v>
          </cell>
        </row>
        <row r="22">
          <cell r="CQ22" t="str">
            <v>.</v>
          </cell>
          <cell r="CR22" t="str">
            <v>.</v>
          </cell>
          <cell r="CS22" t="str">
            <v>.</v>
          </cell>
          <cell r="CT22" t="str">
            <v>.</v>
          </cell>
          <cell r="CU22" t="str">
            <v>.</v>
          </cell>
        </row>
        <row r="23">
          <cell r="CQ23" t="str">
            <v>.</v>
          </cell>
          <cell r="CR23" t="str">
            <v>.</v>
          </cell>
          <cell r="CS23" t="str">
            <v>.</v>
          </cell>
          <cell r="CT23" t="str">
            <v>.</v>
          </cell>
          <cell r="CU23" t="str">
            <v>.</v>
          </cell>
        </row>
        <row r="24">
          <cell r="CQ24" t="str">
            <v>.</v>
          </cell>
          <cell r="CR24" t="str">
            <v>.</v>
          </cell>
          <cell r="CS24" t="str">
            <v>.</v>
          </cell>
          <cell r="CT24" t="str">
            <v>.</v>
          </cell>
          <cell r="CU24" t="str">
            <v>.</v>
          </cell>
        </row>
        <row r="25">
          <cell r="CQ25" t="str">
            <v>.</v>
          </cell>
          <cell r="CR25" t="str">
            <v>.</v>
          </cell>
          <cell r="CS25" t="str">
            <v>.</v>
          </cell>
          <cell r="CT25" t="str">
            <v>.</v>
          </cell>
          <cell r="CU25" t="str">
            <v>.</v>
          </cell>
        </row>
        <row r="26">
          <cell r="CQ26" t="str">
            <v>.</v>
          </cell>
          <cell r="CR26" t="str">
            <v>.</v>
          </cell>
          <cell r="CS26" t="str">
            <v>.</v>
          </cell>
          <cell r="CT26" t="str">
            <v>.</v>
          </cell>
          <cell r="CU26" t="str">
            <v>.</v>
          </cell>
        </row>
        <row r="27">
          <cell r="CQ27">
            <v>3</v>
          </cell>
          <cell r="CR27" t="str">
            <v>1</v>
          </cell>
          <cell r="CS27" t="str">
            <v>IF (raiseKS1_SchoolBand=1 &amp; raiseKS1_English = 'W') KS2EngL4_paband_100=0.11.</v>
          </cell>
          <cell r="CT27" t="str">
            <v>IF (raiseKS1_SchoolBand= 1 &amp; raiseKS1_English = 'W') KS2Eng2Level_paband_100=0.11.</v>
          </cell>
          <cell r="CU27">
            <v>1</v>
          </cell>
        </row>
        <row r="28">
          <cell r="CQ28">
            <v>3</v>
          </cell>
          <cell r="CR28" t="str">
            <v>1</v>
          </cell>
          <cell r="CS28" t="str">
            <v>IF (raiseKS1_SchoolBand=1 &amp; raiseKS1_English = '1') KS2EngL4_paband_100=0.39.</v>
          </cell>
          <cell r="CT28" t="str">
            <v>IF (raiseKS1_SchoolBand= 1 &amp; raiseKS1_English = '1') KS2Eng2Level_paband_100=0.39.</v>
          </cell>
          <cell r="CU28">
            <v>1</v>
          </cell>
        </row>
        <row r="29">
          <cell r="CQ29">
            <v>3</v>
          </cell>
          <cell r="CR29" t="str">
            <v>1</v>
          </cell>
          <cell r="CS29" t="str">
            <v>IF (raiseKS1_SchoolBand=1 &amp; raiseKS1_English = '2C') KS2EngL4_paband_100=0.67.</v>
          </cell>
          <cell r="CT29" t="str">
            <v>IF (raiseKS1_SchoolBand= 1 &amp; raiseKS1_English = '2C') KS2Eng2Level_paband_100=0.67.</v>
          </cell>
          <cell r="CU29">
            <v>1</v>
          </cell>
        </row>
        <row r="30">
          <cell r="CQ30">
            <v>3</v>
          </cell>
          <cell r="CR30" t="str">
            <v>1</v>
          </cell>
          <cell r="CS30" t="str">
            <v>IF (raiseKS1_SchoolBand=1 &amp; raiseKS1_English = '2B') KS2EngL4_paband_100=0.88.</v>
          </cell>
          <cell r="CT30" t="str">
            <v>IF (raiseKS1_SchoolBand= 1 &amp; raiseKS1_English = '2B') KS2Eng2Level_paband_100=0.88.</v>
          </cell>
          <cell r="CU30">
            <v>1</v>
          </cell>
        </row>
        <row r="31">
          <cell r="CQ31">
            <v>3</v>
          </cell>
          <cell r="CR31" t="str">
            <v>1</v>
          </cell>
          <cell r="CS31" t="str">
            <v>IF (raiseKS1_SchoolBand=1 &amp; raiseKS1_English = '2A') KS2EngL4_paband_100=0.98.</v>
          </cell>
          <cell r="CT31" t="str">
            <v>IF (raiseKS1_SchoolBand= 1 &amp; raiseKS1_English = '2A') KS2Eng2Level_paband_100=0.98.</v>
          </cell>
          <cell r="CU31">
            <v>1</v>
          </cell>
        </row>
        <row r="32">
          <cell r="CQ32">
            <v>3</v>
          </cell>
          <cell r="CR32" t="str">
            <v>1</v>
          </cell>
          <cell r="CS32" t="str">
            <v>IF (raiseKS1_SchoolBand=1 &amp; raiseKS1_English = '3+') KS2EngL4_paband_100=0.99.</v>
          </cell>
          <cell r="CT32" t="str">
            <v>IF (raiseKS1_SchoolBand= 1 &amp; raiseKS1_English = '3+') KS2Eng2Level_paband_100=0.74.</v>
          </cell>
          <cell r="CU32">
            <v>1</v>
          </cell>
        </row>
        <row r="33">
          <cell r="CQ33" t="str">
            <v>.</v>
          </cell>
          <cell r="CR33" t="str">
            <v>.</v>
          </cell>
          <cell r="CS33" t="str">
            <v>.</v>
          </cell>
          <cell r="CT33" t="str">
            <v>.</v>
          </cell>
          <cell r="CU33" t="str">
            <v>.</v>
          </cell>
        </row>
        <row r="34">
          <cell r="CQ34" t="str">
            <v>.</v>
          </cell>
          <cell r="CR34" t="str">
            <v>.</v>
          </cell>
          <cell r="CS34" t="str">
            <v>.</v>
          </cell>
          <cell r="CT34" t="str">
            <v>.</v>
          </cell>
          <cell r="CU34" t="str">
            <v>.</v>
          </cell>
        </row>
        <row r="35">
          <cell r="CQ35" t="str">
            <v>.</v>
          </cell>
          <cell r="CR35" t="str">
            <v>.</v>
          </cell>
          <cell r="CS35" t="str">
            <v>.</v>
          </cell>
          <cell r="CT35" t="str">
            <v>.</v>
          </cell>
          <cell r="CU35" t="str">
            <v>.</v>
          </cell>
        </row>
        <row r="36">
          <cell r="CQ36" t="str">
            <v>.</v>
          </cell>
          <cell r="CR36" t="str">
            <v>.</v>
          </cell>
          <cell r="CS36" t="str">
            <v>.</v>
          </cell>
          <cell r="CT36" t="str">
            <v>.</v>
          </cell>
          <cell r="CU36" t="str">
            <v>.</v>
          </cell>
        </row>
        <row r="37">
          <cell r="CQ37" t="str">
            <v>.</v>
          </cell>
          <cell r="CR37" t="str">
            <v>.</v>
          </cell>
          <cell r="CS37" t="str">
            <v>.</v>
          </cell>
          <cell r="CT37" t="str">
            <v>.</v>
          </cell>
          <cell r="CU37" t="str">
            <v>.</v>
          </cell>
        </row>
        <row r="38">
          <cell r="CQ38" t="str">
            <v>.</v>
          </cell>
          <cell r="CR38" t="str">
            <v>.</v>
          </cell>
          <cell r="CS38" t="str">
            <v>.</v>
          </cell>
          <cell r="CT38" t="str">
            <v>.</v>
          </cell>
          <cell r="CU38" t="str">
            <v>.</v>
          </cell>
        </row>
        <row r="39">
          <cell r="CQ39">
            <v>4</v>
          </cell>
          <cell r="CR39" t="str">
            <v>2</v>
          </cell>
          <cell r="CS39" t="str">
            <v>IF (raiseKS1_SchoolBand=2 &amp; raiseKS1_English = 'W') KS2EngL4_paband_100=0.12.</v>
          </cell>
          <cell r="CT39" t="str">
            <v>IF (raiseKS1_SchoolBand= 2 &amp; raiseKS1_English = 'W') KS2Eng2Level_paband_100=0.12.</v>
          </cell>
          <cell r="CU39">
            <v>1</v>
          </cell>
        </row>
        <row r="40">
          <cell r="CQ40">
            <v>4</v>
          </cell>
          <cell r="CR40" t="str">
            <v>2</v>
          </cell>
          <cell r="CS40" t="str">
            <v>IF (raiseKS1_SchoolBand=2 &amp; raiseKS1_English = '1') KS2EngL4_paband_100=0.4.</v>
          </cell>
          <cell r="CT40" t="str">
            <v>IF (raiseKS1_SchoolBand= 2 &amp; raiseKS1_English = '1') KS2Eng2Level_paband_100=0.4.</v>
          </cell>
          <cell r="CU40">
            <v>1</v>
          </cell>
        </row>
        <row r="41">
          <cell r="CQ41">
            <v>4</v>
          </cell>
          <cell r="CR41" t="str">
            <v>2</v>
          </cell>
          <cell r="CS41" t="str">
            <v>IF (raiseKS1_SchoolBand=2 &amp; raiseKS1_English = '2C') KS2EngL4_paband_100=0.67.</v>
          </cell>
          <cell r="CT41" t="str">
            <v>IF (raiseKS1_SchoolBand= 2 &amp; raiseKS1_English = '2C') KS2Eng2Level_paband_100=0.67.</v>
          </cell>
          <cell r="CU41">
            <v>1</v>
          </cell>
        </row>
        <row r="42">
          <cell r="CQ42">
            <v>4</v>
          </cell>
          <cell r="CR42" t="str">
            <v>2</v>
          </cell>
          <cell r="CS42" t="str">
            <v>IF (raiseKS1_SchoolBand=2 &amp; raiseKS1_English = '2B') KS2EngL4_paband_100=0.88.</v>
          </cell>
          <cell r="CT42" t="str">
            <v>IF (raiseKS1_SchoolBand= 2 &amp; raiseKS1_English = '2B') KS2Eng2Level_paband_100=0.88.</v>
          </cell>
          <cell r="CU42">
            <v>1</v>
          </cell>
        </row>
        <row r="43">
          <cell r="CQ43">
            <v>4</v>
          </cell>
          <cell r="CR43" t="str">
            <v>2</v>
          </cell>
          <cell r="CS43" t="str">
            <v>IF (raiseKS1_SchoolBand=2 &amp; raiseKS1_English = '2A') KS2EngL4_paband_100=0.98.</v>
          </cell>
          <cell r="CT43" t="str">
            <v>IF (raiseKS1_SchoolBand= 2 &amp; raiseKS1_English = '2A') KS2Eng2Level_paband_100=0.98.</v>
          </cell>
          <cell r="CU43">
            <v>1</v>
          </cell>
        </row>
        <row r="44">
          <cell r="CQ44">
            <v>4</v>
          </cell>
          <cell r="CR44" t="str">
            <v>2</v>
          </cell>
          <cell r="CS44" t="str">
            <v>IF (raiseKS1_SchoolBand=2 &amp; raiseKS1_English = '3+') KS2EngL4_paband_100=0.99.</v>
          </cell>
          <cell r="CT44" t="str">
            <v>IF (raiseKS1_SchoolBand= 2 &amp; raiseKS1_English = '3+') KS2Eng2Level_paband_100=0.76.</v>
          </cell>
          <cell r="CU44">
            <v>1</v>
          </cell>
        </row>
        <row r="45">
          <cell r="CQ45" t="str">
            <v>.</v>
          </cell>
          <cell r="CR45" t="str">
            <v>.</v>
          </cell>
          <cell r="CS45" t="str">
            <v>.</v>
          </cell>
          <cell r="CT45" t="str">
            <v>.</v>
          </cell>
          <cell r="CU45" t="str">
            <v>.</v>
          </cell>
        </row>
        <row r="46">
          <cell r="CQ46" t="str">
            <v>.</v>
          </cell>
          <cell r="CR46" t="str">
            <v>.</v>
          </cell>
          <cell r="CS46" t="str">
            <v>.</v>
          </cell>
          <cell r="CT46" t="str">
            <v>.</v>
          </cell>
          <cell r="CU46" t="str">
            <v>.</v>
          </cell>
        </row>
        <row r="47">
          <cell r="CQ47" t="str">
            <v>.</v>
          </cell>
          <cell r="CR47" t="str">
            <v>.</v>
          </cell>
          <cell r="CS47" t="str">
            <v>.</v>
          </cell>
          <cell r="CT47" t="str">
            <v>.</v>
          </cell>
          <cell r="CU47" t="str">
            <v>.</v>
          </cell>
        </row>
        <row r="48">
          <cell r="CQ48" t="str">
            <v>.</v>
          </cell>
          <cell r="CR48" t="str">
            <v>.</v>
          </cell>
          <cell r="CS48" t="str">
            <v>.</v>
          </cell>
          <cell r="CT48" t="str">
            <v>.</v>
          </cell>
          <cell r="CU48" t="str">
            <v>.</v>
          </cell>
        </row>
        <row r="49">
          <cell r="CQ49" t="str">
            <v>.</v>
          </cell>
          <cell r="CR49" t="str">
            <v>.</v>
          </cell>
          <cell r="CS49" t="str">
            <v>.</v>
          </cell>
          <cell r="CT49" t="str">
            <v>.</v>
          </cell>
          <cell r="CU49" t="str">
            <v>.</v>
          </cell>
        </row>
        <row r="50">
          <cell r="CQ50" t="str">
            <v>.</v>
          </cell>
          <cell r="CR50" t="str">
            <v>.</v>
          </cell>
          <cell r="CS50" t="str">
            <v>.</v>
          </cell>
          <cell r="CT50" t="str">
            <v>.</v>
          </cell>
          <cell r="CU50" t="str">
            <v>.</v>
          </cell>
        </row>
        <row r="51">
          <cell r="CQ51" t="str">
            <v>.</v>
          </cell>
          <cell r="CR51" t="str">
            <v>.</v>
          </cell>
          <cell r="CS51" t="str">
            <v>.</v>
          </cell>
          <cell r="CT51" t="str">
            <v>.</v>
          </cell>
          <cell r="CU51" t="str">
            <v>.</v>
          </cell>
        </row>
        <row r="52">
          <cell r="CQ52" t="str">
            <v>.</v>
          </cell>
          <cell r="CR52" t="str">
            <v>.</v>
          </cell>
          <cell r="CS52" t="str">
            <v>.</v>
          </cell>
          <cell r="CT52" t="str">
            <v>.</v>
          </cell>
          <cell r="CU52" t="str">
            <v>.</v>
          </cell>
        </row>
        <row r="53">
          <cell r="CQ53" t="str">
            <v>.</v>
          </cell>
          <cell r="CR53" t="str">
            <v>.</v>
          </cell>
          <cell r="CS53" t="str">
            <v>.</v>
          </cell>
          <cell r="CT53" t="str">
            <v>.</v>
          </cell>
          <cell r="CU53" t="str">
            <v>.</v>
          </cell>
        </row>
        <row r="54">
          <cell r="CQ54" t="str">
            <v>.</v>
          </cell>
          <cell r="CR54" t="str">
            <v>.</v>
          </cell>
          <cell r="CS54" t="str">
            <v>.</v>
          </cell>
          <cell r="CT54" t="str">
            <v>.</v>
          </cell>
          <cell r="CU54" t="str">
            <v>.</v>
          </cell>
        </row>
        <row r="55">
          <cell r="CQ55" t="str">
            <v>.</v>
          </cell>
          <cell r="CR55" t="str">
            <v>.</v>
          </cell>
          <cell r="CS55" t="str">
            <v>.</v>
          </cell>
          <cell r="CT55" t="str">
            <v>.</v>
          </cell>
          <cell r="CU55" t="str">
            <v>.</v>
          </cell>
        </row>
        <row r="56">
          <cell r="CQ56" t="str">
            <v>.</v>
          </cell>
          <cell r="CR56" t="str">
            <v>.</v>
          </cell>
          <cell r="CS56" t="str">
            <v>.</v>
          </cell>
          <cell r="CT56" t="str">
            <v>.</v>
          </cell>
          <cell r="CU56" t="str">
            <v>.</v>
          </cell>
        </row>
        <row r="57">
          <cell r="CQ57" t="str">
            <v>.</v>
          </cell>
          <cell r="CR57" t="str">
            <v>.</v>
          </cell>
          <cell r="CS57" t="str">
            <v>.</v>
          </cell>
          <cell r="CT57" t="str">
            <v>.</v>
          </cell>
          <cell r="CU57" t="str">
            <v>.</v>
          </cell>
        </row>
        <row r="58">
          <cell r="CQ58" t="str">
            <v>.</v>
          </cell>
          <cell r="CR58" t="str">
            <v>.</v>
          </cell>
          <cell r="CS58" t="str">
            <v>.</v>
          </cell>
          <cell r="CT58" t="str">
            <v>.</v>
          </cell>
          <cell r="CU58" t="str">
            <v>.</v>
          </cell>
        </row>
        <row r="59">
          <cell r="CQ59" t="str">
            <v>.</v>
          </cell>
          <cell r="CR59" t="str">
            <v>.</v>
          </cell>
          <cell r="CS59" t="str">
            <v>.</v>
          </cell>
          <cell r="CT59" t="str">
            <v>.</v>
          </cell>
          <cell r="CU59" t="str">
            <v>.</v>
          </cell>
        </row>
        <row r="60">
          <cell r="CQ60" t="str">
            <v>.</v>
          </cell>
          <cell r="CR60" t="str">
            <v>.</v>
          </cell>
          <cell r="CS60" t="str">
            <v>.</v>
          </cell>
          <cell r="CT60" t="str">
            <v>.</v>
          </cell>
          <cell r="CU60" t="str">
            <v>.</v>
          </cell>
        </row>
        <row r="61">
          <cell r="CQ61" t="str">
            <v>.</v>
          </cell>
          <cell r="CR61" t="str">
            <v>.</v>
          </cell>
          <cell r="CS61" t="str">
            <v>.</v>
          </cell>
          <cell r="CT61" t="str">
            <v>.</v>
          </cell>
          <cell r="CU61" t="str">
            <v>.</v>
          </cell>
        </row>
        <row r="62">
          <cell r="CQ62" t="str">
            <v>.</v>
          </cell>
          <cell r="CR62" t="str">
            <v>.</v>
          </cell>
          <cell r="CS62" t="str">
            <v>.</v>
          </cell>
          <cell r="CT62" t="str">
            <v>.</v>
          </cell>
          <cell r="CU62" t="str">
            <v>.</v>
          </cell>
        </row>
        <row r="63">
          <cell r="CQ63">
            <v>5</v>
          </cell>
          <cell r="CR63" t="str">
            <v>0</v>
          </cell>
          <cell r="CS63" t="str">
            <v>IF (raiseKS1_SchoolBand=0 &amp; raiseKS1_English = 'W') KS2EngL4_paband_10=0.33.</v>
          </cell>
          <cell r="CT63" t="str">
            <v>IF (raiseKS1_SchoolBand= 0 &amp; raiseKS1_English = 'W') KS2Eng2Level_paband_10=0.33.</v>
          </cell>
          <cell r="CU63">
            <v>0.1</v>
          </cell>
        </row>
        <row r="64">
          <cell r="CQ64">
            <v>5</v>
          </cell>
          <cell r="CR64" t="str">
            <v>0</v>
          </cell>
          <cell r="CS64" t="str">
            <v>IF (raiseKS1_SchoolBand=0 &amp; raiseKS1_English = '1') KS2EngL4_paband_10=0.72.</v>
          </cell>
          <cell r="CT64" t="str">
            <v>IF (raiseKS1_SchoolBand= 0 &amp; raiseKS1_English = '1') KS2Eng2Level_paband_10=0.72.</v>
          </cell>
          <cell r="CU64">
            <v>0.1</v>
          </cell>
        </row>
        <row r="65">
          <cell r="CQ65">
            <v>5</v>
          </cell>
          <cell r="CR65" t="str">
            <v>0</v>
          </cell>
          <cell r="CS65" t="str">
            <v>IF (raiseKS1_SchoolBand=0 &amp; raiseKS1_English = '2C') KS2EngL4_paband_10=0.95.</v>
          </cell>
          <cell r="CT65" t="str">
            <v>IF (raiseKS1_SchoolBand= 0 &amp; raiseKS1_English = '2C') KS2Eng2Level_paband_10=0.95.</v>
          </cell>
          <cell r="CU65">
            <v>0.1</v>
          </cell>
        </row>
        <row r="66">
          <cell r="CQ66">
            <v>5</v>
          </cell>
          <cell r="CR66" t="str">
            <v>0</v>
          </cell>
          <cell r="CS66" t="str">
            <v>IF (raiseKS1_SchoolBand=0 &amp; raiseKS1_English = '2B') KS2EngL4_paband_10=0.98.</v>
          </cell>
          <cell r="CT66" t="str">
            <v>IF (raiseKS1_SchoolBand= 0 &amp; raiseKS1_English = '2B') KS2Eng2Level_paband_10=0.98.</v>
          </cell>
          <cell r="CU66">
            <v>0.1</v>
          </cell>
        </row>
        <row r="67">
          <cell r="CQ67">
            <v>5</v>
          </cell>
          <cell r="CR67" t="str">
            <v>0</v>
          </cell>
          <cell r="CS67" t="str">
            <v>IF (raiseKS1_SchoolBand=0 &amp; raiseKS1_English = '2A') KS2EngL4_paband_10=1.</v>
          </cell>
          <cell r="CT67" t="str">
            <v>IF (raiseKS1_SchoolBand= 0 &amp; raiseKS1_English = '2A') KS2Eng2Level_paband_10=1.</v>
          </cell>
          <cell r="CU67">
            <v>0.1</v>
          </cell>
        </row>
        <row r="68">
          <cell r="CQ68">
            <v>5</v>
          </cell>
          <cell r="CR68" t="str">
            <v>0</v>
          </cell>
          <cell r="CS68" t="str">
            <v>IF (raiseKS1_SchoolBand=0 &amp; raiseKS1_English = '3+') KS2EngL4_paband_10=1.</v>
          </cell>
          <cell r="CT68" t="str">
            <v>IF (raiseKS1_SchoolBand= 0 &amp; raiseKS1_English = '3+') KS2Eng2Level_paband_10=0.92.</v>
          </cell>
          <cell r="CU68">
            <v>0.1</v>
          </cell>
        </row>
        <row r="69">
          <cell r="CQ69" t="str">
            <v>.</v>
          </cell>
          <cell r="CR69" t="str">
            <v>.</v>
          </cell>
          <cell r="CS69" t="str">
            <v>.</v>
          </cell>
          <cell r="CT69" t="str">
            <v>.</v>
          </cell>
          <cell r="CU69" t="str">
            <v>.</v>
          </cell>
        </row>
        <row r="70">
          <cell r="CQ70" t="str">
            <v>.</v>
          </cell>
          <cell r="CR70" t="str">
            <v>.</v>
          </cell>
          <cell r="CS70" t="str">
            <v>.</v>
          </cell>
          <cell r="CT70" t="str">
            <v>.</v>
          </cell>
          <cell r="CU70" t="str">
            <v>.</v>
          </cell>
        </row>
        <row r="71">
          <cell r="CQ71" t="str">
            <v>.</v>
          </cell>
          <cell r="CR71" t="str">
            <v>.</v>
          </cell>
          <cell r="CS71" t="str">
            <v>.</v>
          </cell>
          <cell r="CT71" t="str">
            <v>.</v>
          </cell>
          <cell r="CU71" t="str">
            <v>.</v>
          </cell>
        </row>
        <row r="72">
          <cell r="CQ72" t="str">
            <v>.</v>
          </cell>
          <cell r="CR72" t="str">
            <v>.</v>
          </cell>
          <cell r="CS72" t="str">
            <v>.</v>
          </cell>
          <cell r="CT72" t="str">
            <v>.</v>
          </cell>
          <cell r="CU72" t="str">
            <v>.</v>
          </cell>
        </row>
        <row r="73">
          <cell r="CQ73" t="str">
            <v>.</v>
          </cell>
          <cell r="CR73" t="str">
            <v>.</v>
          </cell>
          <cell r="CS73" t="str">
            <v>.</v>
          </cell>
          <cell r="CT73" t="str">
            <v>.</v>
          </cell>
          <cell r="CU73" t="str">
            <v>.</v>
          </cell>
        </row>
        <row r="74">
          <cell r="CQ74" t="str">
            <v>.</v>
          </cell>
          <cell r="CR74" t="str">
            <v>.</v>
          </cell>
          <cell r="CS74" t="str">
            <v>.</v>
          </cell>
          <cell r="CT74" t="str">
            <v>.</v>
          </cell>
          <cell r="CU74" t="str">
            <v>.</v>
          </cell>
        </row>
        <row r="75">
          <cell r="CQ75">
            <v>6</v>
          </cell>
          <cell r="CR75" t="str">
            <v>1</v>
          </cell>
          <cell r="CS75" t="str">
            <v>IF (raiseKS1_SchoolBand=1 &amp; raiseKS1_English = 'W') KS2EngL4_paband_10=0.28.</v>
          </cell>
          <cell r="CT75" t="str">
            <v>IF (raiseKS1_SchoolBand= 1 &amp; raiseKS1_English = 'W') KS2Eng2Level_paband_10=0.28.</v>
          </cell>
          <cell r="CU75">
            <v>0.1</v>
          </cell>
        </row>
        <row r="76">
          <cell r="CQ76">
            <v>6</v>
          </cell>
          <cell r="CR76" t="str">
            <v>1</v>
          </cell>
          <cell r="CS76" t="str">
            <v>IF (raiseKS1_SchoolBand=1 &amp; raiseKS1_English = '1') KS2EngL4_paband_10=0.71.</v>
          </cell>
          <cell r="CT76" t="str">
            <v>IF (raiseKS1_SchoolBand= 1 &amp; raiseKS1_English = '1') KS2Eng2Level_paband_10=0.71.</v>
          </cell>
          <cell r="CU76">
            <v>0.1</v>
          </cell>
        </row>
        <row r="77">
          <cell r="CQ77">
            <v>6</v>
          </cell>
          <cell r="CR77" t="str">
            <v>1</v>
          </cell>
          <cell r="CS77" t="str">
            <v>IF (raiseKS1_SchoolBand=1 &amp; raiseKS1_English = '2C') KS2EngL4_paband_10=0.91.</v>
          </cell>
          <cell r="CT77" t="str">
            <v>IF (raiseKS1_SchoolBand= 1 &amp; raiseKS1_English = '2C') KS2Eng2Level_paband_10=0.91.</v>
          </cell>
          <cell r="CU77">
            <v>0.1</v>
          </cell>
        </row>
        <row r="78">
          <cell r="CQ78">
            <v>6</v>
          </cell>
          <cell r="CR78" t="str">
            <v>1</v>
          </cell>
          <cell r="CS78" t="str">
            <v>IF (raiseKS1_SchoolBand=1 &amp; raiseKS1_English = '2B') KS2EngL4_paband_10=0.98.</v>
          </cell>
          <cell r="CT78" t="str">
            <v>IF (raiseKS1_SchoolBand= 1 &amp; raiseKS1_English = '2B') KS2Eng2Level_paband_10=0.98.</v>
          </cell>
          <cell r="CU78">
            <v>0.1</v>
          </cell>
        </row>
        <row r="79">
          <cell r="CQ79">
            <v>6</v>
          </cell>
          <cell r="CR79" t="str">
            <v>1</v>
          </cell>
          <cell r="CS79" t="str">
            <v>IF (raiseKS1_SchoolBand=1 &amp; raiseKS1_English = '2A') KS2EngL4_paband_10=1.</v>
          </cell>
          <cell r="CT79" t="str">
            <v>IF (raiseKS1_SchoolBand= 1 &amp; raiseKS1_English = '2A') KS2Eng2Level_paband_10=1.</v>
          </cell>
          <cell r="CU79">
            <v>0.1</v>
          </cell>
        </row>
        <row r="80">
          <cell r="CQ80">
            <v>6</v>
          </cell>
          <cell r="CR80" t="str">
            <v>1</v>
          </cell>
          <cell r="CS80" t="str">
            <v>IF (raiseKS1_SchoolBand=1 &amp; raiseKS1_English = '3+') KS2EngL4_paband_10=1.</v>
          </cell>
          <cell r="CT80" t="str">
            <v>IF (raiseKS1_SchoolBand= 1 &amp; raiseKS1_English = '3+') KS2Eng2Level_paband_10=0.9.</v>
          </cell>
          <cell r="CU80">
            <v>0.1</v>
          </cell>
        </row>
        <row r="81">
          <cell r="CQ81" t="str">
            <v>.</v>
          </cell>
          <cell r="CR81" t="str">
            <v>.</v>
          </cell>
          <cell r="CS81" t="str">
            <v>.</v>
          </cell>
          <cell r="CT81" t="str">
            <v>.</v>
          </cell>
          <cell r="CU81" t="str">
            <v>.</v>
          </cell>
        </row>
        <row r="82">
          <cell r="CQ82" t="str">
            <v>.</v>
          </cell>
          <cell r="CR82" t="str">
            <v>.</v>
          </cell>
          <cell r="CS82" t="str">
            <v>.</v>
          </cell>
          <cell r="CT82" t="str">
            <v>.</v>
          </cell>
          <cell r="CU82" t="str">
            <v>.</v>
          </cell>
        </row>
        <row r="83">
          <cell r="CQ83" t="str">
            <v>.</v>
          </cell>
          <cell r="CR83" t="str">
            <v>.</v>
          </cell>
          <cell r="CS83" t="str">
            <v>.</v>
          </cell>
          <cell r="CT83" t="str">
            <v>.</v>
          </cell>
          <cell r="CU83" t="str">
            <v>.</v>
          </cell>
        </row>
        <row r="84">
          <cell r="CQ84" t="str">
            <v>.</v>
          </cell>
          <cell r="CR84" t="str">
            <v>.</v>
          </cell>
          <cell r="CS84" t="str">
            <v>.</v>
          </cell>
          <cell r="CT84" t="str">
            <v>.</v>
          </cell>
          <cell r="CU84" t="str">
            <v>.</v>
          </cell>
        </row>
        <row r="85">
          <cell r="CQ85" t="str">
            <v>.</v>
          </cell>
          <cell r="CR85" t="str">
            <v>.</v>
          </cell>
          <cell r="CS85" t="str">
            <v>.</v>
          </cell>
          <cell r="CT85" t="str">
            <v>.</v>
          </cell>
          <cell r="CU85" t="str">
            <v>.</v>
          </cell>
        </row>
        <row r="86">
          <cell r="CQ86" t="str">
            <v>.</v>
          </cell>
          <cell r="CR86" t="str">
            <v>.</v>
          </cell>
          <cell r="CS86" t="str">
            <v>.</v>
          </cell>
          <cell r="CT86" t="str">
            <v>.</v>
          </cell>
          <cell r="CU86" t="str">
            <v>.</v>
          </cell>
        </row>
        <row r="87">
          <cell r="CQ87">
            <v>7</v>
          </cell>
          <cell r="CR87" t="str">
            <v>2</v>
          </cell>
          <cell r="CS87" t="str">
            <v>IF (raiseKS1_SchoolBand=2 &amp; raiseKS1_English = 'W') KS2EngL4_paband_10=0.7.</v>
          </cell>
          <cell r="CT87" t="str">
            <v>IF (raiseKS1_SchoolBand= 2 &amp; raiseKS1_English = 'W') KS2Eng2Level_paband_10=0.7.</v>
          </cell>
          <cell r="CU87">
            <v>0.1</v>
          </cell>
        </row>
        <row r="88">
          <cell r="CQ88">
            <v>7</v>
          </cell>
          <cell r="CR88" t="str">
            <v>2</v>
          </cell>
          <cell r="CS88" t="str">
            <v>IF (raiseKS1_SchoolBand=2 &amp; raiseKS1_English = '1') KS2EngL4_paband_10=0.7.</v>
          </cell>
          <cell r="CT88" t="str">
            <v>IF (raiseKS1_SchoolBand= 2 &amp; raiseKS1_English = '1') KS2Eng2Level_paband_10=0.7.</v>
          </cell>
          <cell r="CU88">
            <v>0.1</v>
          </cell>
        </row>
        <row r="89">
          <cell r="CQ89">
            <v>7</v>
          </cell>
          <cell r="CR89" t="str">
            <v>2</v>
          </cell>
          <cell r="CS89" t="str">
            <v>IF (raiseKS1_SchoolBand=2 &amp; raiseKS1_English = '2C') KS2EngL4_paband_10=0.91.</v>
          </cell>
          <cell r="CT89" t="str">
            <v>IF (raiseKS1_SchoolBand= 2 &amp; raiseKS1_English = '2C') KS2Eng2Level_paband_10=0.91.</v>
          </cell>
          <cell r="CU89">
            <v>0.1</v>
          </cell>
        </row>
        <row r="90">
          <cell r="CQ90">
            <v>7</v>
          </cell>
          <cell r="CR90" t="str">
            <v>2</v>
          </cell>
          <cell r="CS90" t="str">
            <v>IF (raiseKS1_SchoolBand=2 &amp; raiseKS1_English = '2B') KS2EngL4_paband_10=0.98.</v>
          </cell>
          <cell r="CT90" t="str">
            <v>IF (raiseKS1_SchoolBand= 2 &amp; raiseKS1_English = '2B') KS2Eng2Level_paband_10=0.98.</v>
          </cell>
          <cell r="CU90">
            <v>0.1</v>
          </cell>
        </row>
        <row r="91">
          <cell r="CQ91">
            <v>7</v>
          </cell>
          <cell r="CR91" t="str">
            <v>2</v>
          </cell>
          <cell r="CS91" t="str">
            <v>IF (raiseKS1_SchoolBand=2 &amp; raiseKS1_English = '2A') KS2EngL4_paband_10=1.</v>
          </cell>
          <cell r="CT91" t="str">
            <v>IF (raiseKS1_SchoolBand= 2 &amp; raiseKS1_English = '2A') KS2Eng2Level_paband_10=1.</v>
          </cell>
          <cell r="CU91">
            <v>0.1</v>
          </cell>
        </row>
        <row r="92">
          <cell r="CQ92">
            <v>7</v>
          </cell>
          <cell r="CR92" t="str">
            <v>2</v>
          </cell>
          <cell r="CS92" t="str">
            <v>IF (raiseKS1_SchoolBand=2 &amp; raiseKS1_English = '3+') KS2EngL4_paband_10=1.</v>
          </cell>
          <cell r="CT92" t="str">
            <v>IF (raiseKS1_SchoolBand= 2 &amp; raiseKS1_English = '3+') KS2Eng2Level_paband_10=0.93.</v>
          </cell>
          <cell r="CU92">
            <v>0.1</v>
          </cell>
        </row>
        <row r="93">
          <cell r="CQ93" t="str">
            <v>.</v>
          </cell>
          <cell r="CR93" t="str">
            <v>.</v>
          </cell>
          <cell r="CS93" t="str">
            <v>.</v>
          </cell>
          <cell r="CT93" t="str">
            <v>.</v>
          </cell>
          <cell r="CU93" t="str">
            <v>.</v>
          </cell>
        </row>
        <row r="94">
          <cell r="CQ94" t="str">
            <v>.</v>
          </cell>
          <cell r="CR94" t="str">
            <v>.</v>
          </cell>
          <cell r="CS94" t="str">
            <v>.</v>
          </cell>
          <cell r="CT94" t="str">
            <v>.</v>
          </cell>
          <cell r="CU94" t="str">
            <v>.</v>
          </cell>
        </row>
        <row r="95">
          <cell r="CQ95" t="str">
            <v>.</v>
          </cell>
          <cell r="CR95" t="str">
            <v>.</v>
          </cell>
          <cell r="CS95" t="str">
            <v>.</v>
          </cell>
          <cell r="CT95" t="str">
            <v>.</v>
          </cell>
          <cell r="CU95" t="str">
            <v>.</v>
          </cell>
        </row>
        <row r="96">
          <cell r="CQ96" t="str">
            <v>.</v>
          </cell>
          <cell r="CR96" t="str">
            <v>.</v>
          </cell>
          <cell r="CS96" t="str">
            <v>.</v>
          </cell>
          <cell r="CT96" t="str">
            <v>.</v>
          </cell>
          <cell r="CU96" t="str">
            <v>.</v>
          </cell>
        </row>
        <row r="97">
          <cell r="CQ97" t="str">
            <v>.</v>
          </cell>
          <cell r="CR97" t="str">
            <v>.</v>
          </cell>
          <cell r="CS97" t="str">
            <v>.</v>
          </cell>
          <cell r="CT97" t="str">
            <v>.</v>
          </cell>
          <cell r="CU97" t="str">
            <v>.</v>
          </cell>
        </row>
        <row r="98">
          <cell r="CQ98" t="str">
            <v>.</v>
          </cell>
          <cell r="CR98" t="str">
            <v>.</v>
          </cell>
          <cell r="CS98" t="str">
            <v>.</v>
          </cell>
          <cell r="CT98" t="str">
            <v>.</v>
          </cell>
          <cell r="CU98" t="str">
            <v>.</v>
          </cell>
        </row>
        <row r="99">
          <cell r="CQ99" t="str">
            <v>.</v>
          </cell>
          <cell r="CR99" t="str">
            <v>.</v>
          </cell>
          <cell r="CS99" t="str">
            <v>.</v>
          </cell>
          <cell r="CT99" t="str">
            <v>.</v>
          </cell>
          <cell r="CU99" t="str">
            <v>.</v>
          </cell>
        </row>
        <row r="100">
          <cell r="CQ100" t="str">
            <v>.</v>
          </cell>
          <cell r="CR100" t="str">
            <v>.</v>
          </cell>
          <cell r="CS100" t="str">
            <v>.</v>
          </cell>
          <cell r="CT100" t="str">
            <v>.</v>
          </cell>
          <cell r="CU100" t="str">
            <v>.</v>
          </cell>
        </row>
        <row r="101">
          <cell r="CQ101" t="str">
            <v>.</v>
          </cell>
          <cell r="CR101" t="str">
            <v>.</v>
          </cell>
          <cell r="CS101" t="str">
            <v>.</v>
          </cell>
          <cell r="CT101" t="str">
            <v>.</v>
          </cell>
          <cell r="CU101" t="str">
            <v>.</v>
          </cell>
        </row>
        <row r="102">
          <cell r="CQ102" t="str">
            <v>.</v>
          </cell>
          <cell r="CR102" t="str">
            <v>.</v>
          </cell>
          <cell r="CS102" t="str">
            <v>.</v>
          </cell>
          <cell r="CT102" t="str">
            <v>.</v>
          </cell>
          <cell r="CU102" t="str">
            <v>.</v>
          </cell>
        </row>
        <row r="103">
          <cell r="CQ103" t="str">
            <v>.</v>
          </cell>
          <cell r="CR103" t="str">
            <v>.</v>
          </cell>
          <cell r="CS103" t="str">
            <v>.</v>
          </cell>
          <cell r="CT103" t="str">
            <v>.</v>
          </cell>
          <cell r="CU103" t="str">
            <v>.</v>
          </cell>
        </row>
        <row r="104">
          <cell r="CQ104" t="str">
            <v>.</v>
          </cell>
          <cell r="CR104" t="str">
            <v>.</v>
          </cell>
          <cell r="CS104" t="str">
            <v>.</v>
          </cell>
          <cell r="CT104" t="str">
            <v>.</v>
          </cell>
          <cell r="CU104" t="str">
            <v>.</v>
          </cell>
        </row>
        <row r="105">
          <cell r="CQ105" t="str">
            <v>.</v>
          </cell>
          <cell r="CR105" t="str">
            <v>.</v>
          </cell>
          <cell r="CS105" t="str">
            <v>.</v>
          </cell>
          <cell r="CT105" t="str">
            <v>.</v>
          </cell>
          <cell r="CU105" t="str">
            <v>.</v>
          </cell>
        </row>
        <row r="106">
          <cell r="CQ106" t="str">
            <v>.</v>
          </cell>
          <cell r="CR106" t="str">
            <v>.</v>
          </cell>
          <cell r="CS106" t="str">
            <v>.</v>
          </cell>
          <cell r="CT106" t="str">
            <v>.</v>
          </cell>
          <cell r="CU106" t="str">
            <v>.</v>
          </cell>
        </row>
        <row r="107">
          <cell r="CQ107" t="str">
            <v>.</v>
          </cell>
          <cell r="CR107" t="str">
            <v>.</v>
          </cell>
          <cell r="CS107" t="str">
            <v>.</v>
          </cell>
          <cell r="CT107" t="str">
            <v>.</v>
          </cell>
          <cell r="CU107" t="str">
            <v>.</v>
          </cell>
        </row>
        <row r="108">
          <cell r="CQ108" t="str">
            <v>.</v>
          </cell>
          <cell r="CR108" t="str">
            <v>.</v>
          </cell>
          <cell r="CS108" t="str">
            <v>.</v>
          </cell>
          <cell r="CT108" t="str">
            <v>.</v>
          </cell>
          <cell r="CU108" t="str">
            <v>.</v>
          </cell>
        </row>
        <row r="109">
          <cell r="CQ109" t="str">
            <v>.</v>
          </cell>
          <cell r="CR109" t="str">
            <v>.</v>
          </cell>
          <cell r="CS109" t="str">
            <v>.</v>
          </cell>
          <cell r="CT109" t="str">
            <v>.</v>
          </cell>
          <cell r="CU109" t="str">
            <v>.</v>
          </cell>
        </row>
        <row r="110">
          <cell r="CQ110" t="str">
            <v>.</v>
          </cell>
          <cell r="CR110" t="str">
            <v>.</v>
          </cell>
          <cell r="CS110" t="str">
            <v>.</v>
          </cell>
          <cell r="CT110" t="str">
            <v>.</v>
          </cell>
          <cell r="CU110" t="str">
            <v>.</v>
          </cell>
        </row>
        <row r="111">
          <cell r="CQ111">
            <v>8</v>
          </cell>
          <cell r="CR111" t="str">
            <v>0</v>
          </cell>
          <cell r="CS111" t="str">
            <v>IF (raiseKS1_SchoolBand=0 &amp; raiseKS1_English = 'W') KS2EngL4_paband_25=0.27.</v>
          </cell>
          <cell r="CT111" t="str">
            <v>IF (raiseKS1_SchoolBand= 0 &amp; raiseKS1_English = 'W') KS2Eng2Level_paband_25=0.27.</v>
          </cell>
          <cell r="CU111">
            <v>0.25</v>
          </cell>
        </row>
        <row r="112">
          <cell r="CQ112">
            <v>8</v>
          </cell>
          <cell r="CR112" t="str">
            <v>0</v>
          </cell>
          <cell r="CS112" t="str">
            <v>IF (raiseKS1_SchoolBand=0 &amp; raiseKS1_English = '1') KS2EngL4_paband_25=0.64.</v>
          </cell>
          <cell r="CT112" t="str">
            <v>IF (raiseKS1_SchoolBand= 0 &amp; raiseKS1_English = '1') KS2Eng2Level_paband_25=0.64.</v>
          </cell>
          <cell r="CU112">
            <v>0.25</v>
          </cell>
        </row>
        <row r="113">
          <cell r="CQ113">
            <v>8</v>
          </cell>
          <cell r="CR113" t="str">
            <v>0</v>
          </cell>
          <cell r="CS113" t="str">
            <v>IF (raiseKS1_SchoolBand=0 &amp; raiseKS1_English = '2C') KS2EngL4_paband_25=0.91.</v>
          </cell>
          <cell r="CT113" t="str">
            <v>IF (raiseKS1_SchoolBand= 0 &amp; raiseKS1_English = '2C') KS2Eng2Level_paband_25=0.91.</v>
          </cell>
          <cell r="CU113">
            <v>0.25</v>
          </cell>
        </row>
        <row r="114">
          <cell r="CQ114">
            <v>8</v>
          </cell>
          <cell r="CR114" t="str">
            <v>0</v>
          </cell>
          <cell r="CS114" t="str">
            <v>IF (raiseKS1_SchoolBand=0 &amp; raiseKS1_English = '2B') KS2EngL4_paband_25=0.97.</v>
          </cell>
          <cell r="CT114" t="str">
            <v>IF (raiseKS1_SchoolBand= 0 &amp; raiseKS1_English = '2B') KS2Eng2Level_paband_25=0.97.</v>
          </cell>
          <cell r="CU114">
            <v>0.25</v>
          </cell>
        </row>
        <row r="115">
          <cell r="CQ115">
            <v>8</v>
          </cell>
          <cell r="CR115" t="str">
            <v>0</v>
          </cell>
          <cell r="CS115" t="str">
            <v>IF (raiseKS1_SchoolBand=0 &amp; raiseKS1_English = '2A') KS2EngL4_paband_25=1.</v>
          </cell>
          <cell r="CT115" t="str">
            <v>IF (raiseKS1_SchoolBand= 0 &amp; raiseKS1_English = '2A') KS2Eng2Level_paband_25=1.</v>
          </cell>
          <cell r="CU115">
            <v>0.25</v>
          </cell>
        </row>
        <row r="116">
          <cell r="CQ116">
            <v>8</v>
          </cell>
          <cell r="CR116" t="str">
            <v>0</v>
          </cell>
          <cell r="CS116" t="str">
            <v>IF (raiseKS1_SchoolBand=0 &amp; raiseKS1_English = '3+') KS2EngL4_paband_25=1.</v>
          </cell>
          <cell r="CT116" t="str">
            <v>IF (raiseKS1_SchoolBand= 0 &amp; raiseKS1_English = '3+') KS2Eng2Level_paband_25=0.87.</v>
          </cell>
          <cell r="CU116">
            <v>0.25</v>
          </cell>
        </row>
        <row r="117">
          <cell r="CQ117" t="str">
            <v>.</v>
          </cell>
          <cell r="CR117" t="str">
            <v>.</v>
          </cell>
          <cell r="CS117" t="str">
            <v>.</v>
          </cell>
          <cell r="CT117" t="str">
            <v>.</v>
          </cell>
          <cell r="CU117" t="str">
            <v>.</v>
          </cell>
        </row>
        <row r="118">
          <cell r="CQ118" t="str">
            <v>.</v>
          </cell>
          <cell r="CR118" t="str">
            <v>.</v>
          </cell>
          <cell r="CS118" t="str">
            <v>.</v>
          </cell>
          <cell r="CT118" t="str">
            <v>.</v>
          </cell>
          <cell r="CU118" t="str">
            <v>.</v>
          </cell>
        </row>
        <row r="119">
          <cell r="CQ119" t="str">
            <v>.</v>
          </cell>
          <cell r="CR119" t="str">
            <v>.</v>
          </cell>
          <cell r="CS119" t="str">
            <v>.</v>
          </cell>
          <cell r="CT119" t="str">
            <v>.</v>
          </cell>
          <cell r="CU119" t="str">
            <v>.</v>
          </cell>
        </row>
        <row r="120">
          <cell r="CQ120" t="str">
            <v>.</v>
          </cell>
          <cell r="CR120" t="str">
            <v>.</v>
          </cell>
          <cell r="CS120" t="str">
            <v>.</v>
          </cell>
          <cell r="CT120" t="str">
            <v>.</v>
          </cell>
          <cell r="CU120" t="str">
            <v>.</v>
          </cell>
        </row>
        <row r="121">
          <cell r="CQ121" t="str">
            <v>.</v>
          </cell>
          <cell r="CR121" t="str">
            <v>.</v>
          </cell>
          <cell r="CS121" t="str">
            <v>.</v>
          </cell>
          <cell r="CT121" t="str">
            <v>.</v>
          </cell>
          <cell r="CU121" t="str">
            <v>.</v>
          </cell>
        </row>
        <row r="122">
          <cell r="CQ122" t="str">
            <v>.</v>
          </cell>
          <cell r="CR122" t="str">
            <v>.</v>
          </cell>
          <cell r="CS122" t="str">
            <v>.</v>
          </cell>
          <cell r="CT122" t="str">
            <v>.</v>
          </cell>
          <cell r="CU122" t="str">
            <v>.</v>
          </cell>
        </row>
        <row r="123">
          <cell r="CQ123">
            <v>9</v>
          </cell>
          <cell r="CR123" t="str">
            <v>1</v>
          </cell>
          <cell r="CS123" t="str">
            <v>IF (raiseKS1_SchoolBand=1 &amp; raiseKS1_English = 'W') KS2EngL4_paband_25=0.22.</v>
          </cell>
          <cell r="CT123" t="str">
            <v>IF (raiseKS1_SchoolBand= 1 &amp; raiseKS1_English = 'W') KS2Eng2Level_paband_25=0.22.</v>
          </cell>
          <cell r="CU123">
            <v>0.25</v>
          </cell>
        </row>
        <row r="124">
          <cell r="CQ124">
            <v>9</v>
          </cell>
          <cell r="CR124" t="str">
            <v>1</v>
          </cell>
          <cell r="CS124" t="str">
            <v>IF (raiseKS1_SchoolBand=1 &amp; raiseKS1_English = '1') KS2EngL4_paband_25=0.62.</v>
          </cell>
          <cell r="CT124" t="str">
            <v>IF (raiseKS1_SchoolBand= 1 &amp; raiseKS1_English = '1') KS2Eng2Level_paband_25=0.62.</v>
          </cell>
          <cell r="CU124">
            <v>0.25</v>
          </cell>
        </row>
        <row r="125">
          <cell r="CQ125">
            <v>9</v>
          </cell>
          <cell r="CR125" t="str">
            <v>1</v>
          </cell>
          <cell r="CS125" t="str">
            <v>IF (raiseKS1_SchoolBand=1 &amp; raiseKS1_English = '2C') KS2EngL4_paband_25=0.86.</v>
          </cell>
          <cell r="CT125" t="str">
            <v>IF (raiseKS1_SchoolBand= 1 &amp; raiseKS1_English = '2C') KS2Eng2Level_paband_25=0.86.</v>
          </cell>
          <cell r="CU125">
            <v>0.25</v>
          </cell>
        </row>
        <row r="126">
          <cell r="CQ126">
            <v>9</v>
          </cell>
          <cell r="CR126" t="str">
            <v>1</v>
          </cell>
          <cell r="CS126" t="str">
            <v>IF (raiseKS1_SchoolBand=1 &amp; raiseKS1_English = '2B') KS2EngL4_paband_25=0.97.</v>
          </cell>
          <cell r="CT126" t="str">
            <v>IF (raiseKS1_SchoolBand= 1 &amp; raiseKS1_English = '2B') KS2Eng2Level_paband_25=0.97.</v>
          </cell>
          <cell r="CU126">
            <v>0.25</v>
          </cell>
        </row>
        <row r="127">
          <cell r="CQ127">
            <v>9</v>
          </cell>
          <cell r="CR127" t="str">
            <v>1</v>
          </cell>
          <cell r="CS127" t="str">
            <v>IF (raiseKS1_SchoolBand=1 &amp; raiseKS1_English = '2A') KS2EngL4_paband_25=0.99.</v>
          </cell>
          <cell r="CT127" t="str">
            <v>IF (raiseKS1_SchoolBand= 1 &amp; raiseKS1_English = '2A') KS2Eng2Level_paband_25=0.99.</v>
          </cell>
          <cell r="CU127">
            <v>0.25</v>
          </cell>
        </row>
        <row r="128">
          <cell r="CQ128">
            <v>9</v>
          </cell>
          <cell r="CR128" t="str">
            <v>1</v>
          </cell>
          <cell r="CS128" t="str">
            <v>IF (raiseKS1_SchoolBand=1 &amp; raiseKS1_English = '3+') KS2EngL4_paband_25=1.</v>
          </cell>
          <cell r="CT128" t="str">
            <v>IF (raiseKS1_SchoolBand= 1 &amp; raiseKS1_English = '3+') KS2Eng2Level_paband_25=0.86.</v>
          </cell>
          <cell r="CU128">
            <v>0.25</v>
          </cell>
        </row>
        <row r="129">
          <cell r="CQ129" t="str">
            <v>.</v>
          </cell>
          <cell r="CR129" t="str">
            <v>.</v>
          </cell>
          <cell r="CS129" t="str">
            <v>.</v>
          </cell>
          <cell r="CT129" t="str">
            <v>.</v>
          </cell>
          <cell r="CU129" t="str">
            <v>.</v>
          </cell>
        </row>
        <row r="130">
          <cell r="CQ130" t="str">
            <v>.</v>
          </cell>
          <cell r="CR130" t="str">
            <v>.</v>
          </cell>
          <cell r="CS130" t="str">
            <v>.</v>
          </cell>
          <cell r="CT130" t="str">
            <v>.</v>
          </cell>
          <cell r="CU130" t="str">
            <v>.</v>
          </cell>
        </row>
        <row r="131">
          <cell r="CQ131" t="str">
            <v>.</v>
          </cell>
          <cell r="CR131" t="str">
            <v>.</v>
          </cell>
          <cell r="CS131" t="str">
            <v>.</v>
          </cell>
          <cell r="CT131" t="str">
            <v>.</v>
          </cell>
          <cell r="CU131" t="str">
            <v>.</v>
          </cell>
        </row>
        <row r="132">
          <cell r="CQ132" t="str">
            <v>.</v>
          </cell>
          <cell r="CR132" t="str">
            <v>.</v>
          </cell>
          <cell r="CS132" t="str">
            <v>.</v>
          </cell>
          <cell r="CT132" t="str">
            <v>.</v>
          </cell>
          <cell r="CU132" t="str">
            <v>.</v>
          </cell>
        </row>
        <row r="133">
          <cell r="CQ133" t="str">
            <v>.</v>
          </cell>
          <cell r="CR133" t="str">
            <v>.</v>
          </cell>
          <cell r="CS133" t="str">
            <v>.</v>
          </cell>
          <cell r="CT133" t="str">
            <v>.</v>
          </cell>
          <cell r="CU133" t="str">
            <v>.</v>
          </cell>
        </row>
        <row r="134">
          <cell r="CQ134" t="str">
            <v>.</v>
          </cell>
          <cell r="CR134" t="str">
            <v>.</v>
          </cell>
          <cell r="CS134" t="str">
            <v>.</v>
          </cell>
          <cell r="CT134" t="str">
            <v>.</v>
          </cell>
          <cell r="CU134" t="str">
            <v>.</v>
          </cell>
        </row>
        <row r="135">
          <cell r="CQ135">
            <v>10</v>
          </cell>
          <cell r="CR135" t="str">
            <v>2</v>
          </cell>
          <cell r="CS135" t="str">
            <v>IF (raiseKS1_SchoolBand=2 &amp; raiseKS1_English = 'W') KS2EngL4_paband_25=0.25.</v>
          </cell>
          <cell r="CT135" t="str">
            <v>IF (raiseKS1_SchoolBand= 2 &amp; raiseKS1_English = 'W') KS2Eng2Level_paband_25=0.25.</v>
          </cell>
          <cell r="CU135">
            <v>0.25</v>
          </cell>
        </row>
        <row r="136">
          <cell r="CQ136">
            <v>10</v>
          </cell>
          <cell r="CR136" t="str">
            <v>2</v>
          </cell>
          <cell r="CS136" t="str">
            <v>IF (raiseKS1_SchoolBand=2 &amp; raiseKS1_English = '1') KS2EngL4_paband_25=0.63.</v>
          </cell>
          <cell r="CT136" t="str">
            <v>IF (raiseKS1_SchoolBand= 2 &amp; raiseKS1_English = '1') KS2Eng2Level_paband_25=0.63.</v>
          </cell>
          <cell r="CU136">
            <v>0.25</v>
          </cell>
        </row>
        <row r="137">
          <cell r="CQ137">
            <v>10</v>
          </cell>
          <cell r="CR137" t="str">
            <v>2</v>
          </cell>
          <cell r="CS137" t="str">
            <v>IF (raiseKS1_SchoolBand=2 &amp; raiseKS1_English = '2C') KS2EngL4_paband_25=0.86.</v>
          </cell>
          <cell r="CT137" t="str">
            <v>IF (raiseKS1_SchoolBand= 2 &amp; raiseKS1_English = '2C') KS2Eng2Level_paband_25=0.86.</v>
          </cell>
          <cell r="CU137">
            <v>0.25</v>
          </cell>
        </row>
        <row r="138">
          <cell r="CQ138">
            <v>10</v>
          </cell>
          <cell r="CR138" t="str">
            <v>2</v>
          </cell>
          <cell r="CS138" t="str">
            <v>IF (raiseKS1_SchoolBand=2 &amp; raiseKS1_English = '2B') KS2EngL4_paband_25=0.96.</v>
          </cell>
          <cell r="CT138" t="str">
            <v>IF (raiseKS1_SchoolBand= 2 &amp; raiseKS1_English = '2B') KS2Eng2Level_paband_25=0.96.</v>
          </cell>
          <cell r="CU138">
            <v>0.25</v>
          </cell>
        </row>
        <row r="139">
          <cell r="CQ139">
            <v>10</v>
          </cell>
          <cell r="CR139" t="str">
            <v>2</v>
          </cell>
          <cell r="CS139" t="str">
            <v>IF (raiseKS1_SchoolBand=2 &amp; raiseKS1_English = '2A') KS2EngL4_paband_25=1.</v>
          </cell>
          <cell r="CT139" t="str">
            <v>IF (raiseKS1_SchoolBand= 2 &amp; raiseKS1_English = '2A') KS2Eng2Level_paband_25=1.</v>
          </cell>
          <cell r="CU139">
            <v>0.25</v>
          </cell>
        </row>
        <row r="140">
          <cell r="CQ140">
            <v>10</v>
          </cell>
          <cell r="CR140" t="str">
            <v>2</v>
          </cell>
          <cell r="CS140" t="str">
            <v>IF (raiseKS1_SchoolBand=2 &amp; raiseKS1_English = '3+') KS2EngL4_paband_25=1.</v>
          </cell>
          <cell r="CT140" t="str">
            <v>IF (raiseKS1_SchoolBand= 2 &amp; raiseKS1_English = '3+') KS2Eng2Level_paband_25=0.9.</v>
          </cell>
          <cell r="CU140">
            <v>0.25</v>
          </cell>
        </row>
        <row r="141">
          <cell r="CQ141" t="str">
            <v>.</v>
          </cell>
          <cell r="CR141" t="str">
            <v>.</v>
          </cell>
          <cell r="CS141" t="str">
            <v>.</v>
          </cell>
          <cell r="CT141" t="str">
            <v>.</v>
          </cell>
          <cell r="CU141" t="str">
            <v>.</v>
          </cell>
        </row>
        <row r="142">
          <cell r="CQ142" t="str">
            <v>.</v>
          </cell>
          <cell r="CR142" t="str">
            <v>.</v>
          </cell>
          <cell r="CS142" t="str">
            <v>.</v>
          </cell>
          <cell r="CT142" t="str">
            <v>.</v>
          </cell>
          <cell r="CU142" t="str">
            <v>.</v>
          </cell>
        </row>
        <row r="143">
          <cell r="CQ143" t="str">
            <v>.</v>
          </cell>
          <cell r="CR143" t="str">
            <v>.</v>
          </cell>
          <cell r="CS143" t="str">
            <v>.</v>
          </cell>
          <cell r="CT143" t="str">
            <v>.</v>
          </cell>
          <cell r="CU143" t="str">
            <v>.</v>
          </cell>
        </row>
        <row r="144">
          <cell r="CQ144" t="str">
            <v>.</v>
          </cell>
          <cell r="CR144" t="str">
            <v>.</v>
          </cell>
          <cell r="CS144" t="str">
            <v>.</v>
          </cell>
          <cell r="CT144" t="str">
            <v>.</v>
          </cell>
          <cell r="CU144" t="str">
            <v>.</v>
          </cell>
        </row>
        <row r="145">
          <cell r="CQ145" t="str">
            <v>.</v>
          </cell>
          <cell r="CR145" t="str">
            <v>.</v>
          </cell>
          <cell r="CS145" t="str">
            <v>.</v>
          </cell>
          <cell r="CT145" t="str">
            <v>.</v>
          </cell>
          <cell r="CU145" t="str">
            <v>.</v>
          </cell>
        </row>
        <row r="146">
          <cell r="CQ146" t="str">
            <v>.</v>
          </cell>
          <cell r="CR146" t="str">
            <v>.</v>
          </cell>
          <cell r="CS146" t="str">
            <v>.</v>
          </cell>
          <cell r="CT146" t="str">
            <v>.</v>
          </cell>
          <cell r="CU146" t="str">
            <v>.</v>
          </cell>
        </row>
        <row r="147">
          <cell r="CQ147" t="str">
            <v>.</v>
          </cell>
          <cell r="CR147" t="str">
            <v>.</v>
          </cell>
          <cell r="CS147" t="str">
            <v>.</v>
          </cell>
          <cell r="CT147" t="str">
            <v>.</v>
          </cell>
          <cell r="CU147" t="str">
            <v>.</v>
          </cell>
        </row>
        <row r="148">
          <cell r="CQ148" t="str">
            <v>.</v>
          </cell>
          <cell r="CR148" t="str">
            <v>.</v>
          </cell>
          <cell r="CS148" t="str">
            <v>.</v>
          </cell>
          <cell r="CT148" t="str">
            <v>.</v>
          </cell>
          <cell r="CU148" t="str">
            <v>.</v>
          </cell>
        </row>
        <row r="149">
          <cell r="CQ149" t="str">
            <v>.</v>
          </cell>
          <cell r="CR149" t="str">
            <v>.</v>
          </cell>
          <cell r="CS149" t="str">
            <v>.</v>
          </cell>
          <cell r="CT149" t="str">
            <v>.</v>
          </cell>
          <cell r="CU149" t="str">
            <v>.</v>
          </cell>
        </row>
        <row r="150">
          <cell r="CQ150" t="str">
            <v>.</v>
          </cell>
          <cell r="CR150" t="str">
            <v>.</v>
          </cell>
          <cell r="CS150" t="str">
            <v>.</v>
          </cell>
          <cell r="CT150" t="str">
            <v>.</v>
          </cell>
          <cell r="CU150" t="str">
            <v>.</v>
          </cell>
        </row>
        <row r="151">
          <cell r="CQ151" t="str">
            <v>.</v>
          </cell>
          <cell r="CR151" t="str">
            <v>.</v>
          </cell>
          <cell r="CS151" t="str">
            <v>.</v>
          </cell>
          <cell r="CT151" t="str">
            <v>.</v>
          </cell>
          <cell r="CU151" t="str">
            <v>.</v>
          </cell>
        </row>
        <row r="152">
          <cell r="CQ152" t="str">
            <v>.</v>
          </cell>
          <cell r="CR152" t="str">
            <v>.</v>
          </cell>
          <cell r="CS152" t="str">
            <v>.</v>
          </cell>
          <cell r="CT152" t="str">
            <v>.</v>
          </cell>
          <cell r="CU152" t="str">
            <v>.</v>
          </cell>
        </row>
        <row r="153">
          <cell r="CQ153" t="str">
            <v>.</v>
          </cell>
          <cell r="CR153" t="str">
            <v>.</v>
          </cell>
          <cell r="CS153" t="str">
            <v>.</v>
          </cell>
          <cell r="CT153" t="str">
            <v>.</v>
          </cell>
          <cell r="CU153" t="str">
            <v>.</v>
          </cell>
        </row>
        <row r="154">
          <cell r="CQ154" t="str">
            <v>.</v>
          </cell>
          <cell r="CR154" t="str">
            <v>.</v>
          </cell>
          <cell r="CS154" t="str">
            <v>.</v>
          </cell>
          <cell r="CT154" t="str">
            <v>.</v>
          </cell>
          <cell r="CU154" t="str">
            <v>.</v>
          </cell>
        </row>
        <row r="155">
          <cell r="CQ155" t="str">
            <v>.</v>
          </cell>
          <cell r="CR155" t="str">
            <v>.</v>
          </cell>
          <cell r="CS155" t="str">
            <v>.</v>
          </cell>
          <cell r="CT155" t="str">
            <v>.</v>
          </cell>
          <cell r="CU155" t="str">
            <v>.</v>
          </cell>
        </row>
        <row r="156">
          <cell r="CQ156" t="str">
            <v>.</v>
          </cell>
          <cell r="CR156" t="str">
            <v>.</v>
          </cell>
          <cell r="CS156" t="str">
            <v>.</v>
          </cell>
          <cell r="CT156" t="str">
            <v>.</v>
          </cell>
          <cell r="CU156" t="str">
            <v>.</v>
          </cell>
        </row>
        <row r="157">
          <cell r="CQ157" t="str">
            <v>.</v>
          </cell>
          <cell r="CR157" t="str">
            <v>.</v>
          </cell>
          <cell r="CS157" t="str">
            <v>.</v>
          </cell>
          <cell r="CT157" t="str">
            <v>.</v>
          </cell>
          <cell r="CU157" t="str">
            <v>.</v>
          </cell>
        </row>
        <row r="158">
          <cell r="CQ158" t="str">
            <v>.</v>
          </cell>
          <cell r="CR158" t="str">
            <v>.</v>
          </cell>
          <cell r="CS158" t="str">
            <v>.</v>
          </cell>
          <cell r="CT158" t="str">
            <v>.</v>
          </cell>
          <cell r="CU158" t="str">
            <v>.</v>
          </cell>
        </row>
        <row r="159">
          <cell r="CQ159">
            <v>11</v>
          </cell>
          <cell r="CR159" t="str">
            <v>0</v>
          </cell>
          <cell r="CS159" t="str">
            <v>IF (raiseKS1_SchoolBand=0 &amp; raiseKS1_English = 'W') KS2EngL4_paband_50=0.2.</v>
          </cell>
          <cell r="CT159" t="str">
            <v>IF (raiseKS1_SchoolBand= 0 &amp; raiseKS1_English = 'W') KS2Eng2Level_paband_50=0.2.</v>
          </cell>
          <cell r="CU159">
            <v>0.5</v>
          </cell>
        </row>
        <row r="160">
          <cell r="CQ160">
            <v>11</v>
          </cell>
          <cell r="CR160" t="str">
            <v>0</v>
          </cell>
          <cell r="CS160" t="str">
            <v>IF (raiseKS1_SchoolBand=0 &amp; raiseKS1_English = '1') KS2EngL4_paband_50=0.56.</v>
          </cell>
          <cell r="CT160" t="str">
            <v>IF (raiseKS1_SchoolBand= 0 &amp; raiseKS1_English = '1') KS2Eng2Level_paband_50=0.56.</v>
          </cell>
          <cell r="CU160">
            <v>0.5</v>
          </cell>
        </row>
        <row r="161">
          <cell r="CQ161">
            <v>11</v>
          </cell>
          <cell r="CR161" t="str">
            <v>0</v>
          </cell>
          <cell r="CS161" t="str">
            <v>IF (raiseKS1_SchoolBand=0 &amp; raiseKS1_English = '2C') KS2EngL4_paband_50=0.85.</v>
          </cell>
          <cell r="CT161" t="str">
            <v>IF (raiseKS1_SchoolBand= 0 &amp; raiseKS1_English = '2C') KS2Eng2Level_paband_50=0.85.</v>
          </cell>
          <cell r="CU161">
            <v>0.5</v>
          </cell>
        </row>
        <row r="162">
          <cell r="CQ162">
            <v>11</v>
          </cell>
          <cell r="CR162" t="str">
            <v>0</v>
          </cell>
          <cell r="CS162" t="str">
            <v>IF (raiseKS1_SchoolBand=0 &amp; raiseKS1_English = '2B') KS2EngL4_paband_50=0.95.</v>
          </cell>
          <cell r="CT162" t="str">
            <v>IF (raiseKS1_SchoolBand= 0 &amp; raiseKS1_English = '2B') KS2Eng2Level_paband_50=0.95.</v>
          </cell>
          <cell r="CU162">
            <v>0.5</v>
          </cell>
        </row>
        <row r="163">
          <cell r="CQ163">
            <v>11</v>
          </cell>
          <cell r="CR163" t="str">
            <v>0</v>
          </cell>
          <cell r="CS163" t="str">
            <v>IF (raiseKS1_SchoolBand=0 &amp; raiseKS1_English = '2A') KS2EngL4_paband_50=0.99.</v>
          </cell>
          <cell r="CT163" t="str">
            <v>IF (raiseKS1_SchoolBand= 0 &amp; raiseKS1_English = '2A') KS2Eng2Level_paband_50=0.99.</v>
          </cell>
          <cell r="CU163">
            <v>0.5</v>
          </cell>
        </row>
        <row r="164">
          <cell r="CQ164">
            <v>11</v>
          </cell>
          <cell r="CR164" t="str">
            <v>0</v>
          </cell>
          <cell r="CS164" t="str">
            <v>IF (raiseKS1_SchoolBand=0 &amp; raiseKS1_English = '3+') KS2EngL4_paband_50=1.</v>
          </cell>
          <cell r="CT164" t="str">
            <v>IF (raiseKS1_SchoolBand= 0 &amp; raiseKS1_English = '3+') KS2Eng2Level_paband_50=0.82.</v>
          </cell>
          <cell r="CU164">
            <v>0.5</v>
          </cell>
        </row>
        <row r="165">
          <cell r="CQ165" t="str">
            <v>.</v>
          </cell>
          <cell r="CR165" t="str">
            <v>.</v>
          </cell>
          <cell r="CS165" t="str">
            <v>.</v>
          </cell>
          <cell r="CT165" t="str">
            <v>.</v>
          </cell>
          <cell r="CU165" t="str">
            <v>.</v>
          </cell>
        </row>
        <row r="166">
          <cell r="CQ166" t="str">
            <v>.</v>
          </cell>
          <cell r="CR166" t="str">
            <v>.</v>
          </cell>
          <cell r="CS166" t="str">
            <v>.</v>
          </cell>
          <cell r="CT166" t="str">
            <v>.</v>
          </cell>
          <cell r="CU166" t="str">
            <v>.</v>
          </cell>
        </row>
        <row r="167">
          <cell r="CQ167" t="str">
            <v>.</v>
          </cell>
          <cell r="CR167" t="str">
            <v>.</v>
          </cell>
          <cell r="CS167" t="str">
            <v>.</v>
          </cell>
          <cell r="CT167" t="str">
            <v>.</v>
          </cell>
          <cell r="CU167" t="str">
            <v>.</v>
          </cell>
        </row>
        <row r="168">
          <cell r="CQ168" t="str">
            <v>.</v>
          </cell>
          <cell r="CR168" t="str">
            <v>.</v>
          </cell>
          <cell r="CS168" t="str">
            <v>.</v>
          </cell>
          <cell r="CT168" t="str">
            <v>.</v>
          </cell>
          <cell r="CU168" t="str">
            <v>.</v>
          </cell>
        </row>
        <row r="169">
          <cell r="CQ169" t="str">
            <v>.</v>
          </cell>
          <cell r="CR169" t="str">
            <v>.</v>
          </cell>
          <cell r="CS169" t="str">
            <v>.</v>
          </cell>
          <cell r="CT169" t="str">
            <v>.</v>
          </cell>
          <cell r="CU169" t="str">
            <v>.</v>
          </cell>
        </row>
        <row r="170">
          <cell r="CQ170" t="str">
            <v>.</v>
          </cell>
          <cell r="CR170" t="str">
            <v>.</v>
          </cell>
          <cell r="CS170" t="str">
            <v>.</v>
          </cell>
          <cell r="CT170" t="str">
            <v>.</v>
          </cell>
          <cell r="CU170" t="str">
            <v>.</v>
          </cell>
        </row>
        <row r="171">
          <cell r="CQ171">
            <v>12</v>
          </cell>
          <cell r="CR171" t="str">
            <v>1</v>
          </cell>
          <cell r="CS171" t="str">
            <v>IF (raiseKS1_SchoolBand=1 &amp; raiseKS1_English = 'W') KS2EngL4_paband_50=0.17.</v>
          </cell>
          <cell r="CT171" t="str">
            <v>IF (raiseKS1_SchoolBand= 1 &amp; raiseKS1_English = 'W') KS2Eng2Level_paband_50=0.17.</v>
          </cell>
          <cell r="CU171">
            <v>0.5</v>
          </cell>
        </row>
        <row r="172">
          <cell r="CQ172">
            <v>12</v>
          </cell>
          <cell r="CR172" t="str">
            <v>1</v>
          </cell>
          <cell r="CS172" t="str">
            <v>IF (raiseKS1_SchoolBand=1 &amp; raiseKS1_English = '1') KS2EngL4_paband_50=0.52.</v>
          </cell>
          <cell r="CT172" t="str">
            <v>IF (raiseKS1_SchoolBand= 1 &amp; raiseKS1_English = '1') KS2Eng2Level_paband_50=0.52.</v>
          </cell>
          <cell r="CU172">
            <v>0.5</v>
          </cell>
        </row>
        <row r="173">
          <cell r="CQ173">
            <v>12</v>
          </cell>
          <cell r="CR173" t="str">
            <v>1</v>
          </cell>
          <cell r="CS173" t="str">
            <v>IF (raiseKS1_SchoolBand=1 &amp; raiseKS1_English = '2C') KS2EngL4_paband_50=0.8.</v>
          </cell>
          <cell r="CT173" t="str">
            <v>IF (raiseKS1_SchoolBand= 1 &amp; raiseKS1_English = '2C') KS2Eng2Level_paband_50=0.8.</v>
          </cell>
          <cell r="CU173">
            <v>0.5</v>
          </cell>
        </row>
        <row r="174">
          <cell r="CQ174">
            <v>12</v>
          </cell>
          <cell r="CR174" t="str">
            <v>1</v>
          </cell>
          <cell r="CS174" t="str">
            <v>IF (raiseKS1_SchoolBand=1 &amp; raiseKS1_English = '2B') KS2EngL4_paband_50=0.94.</v>
          </cell>
          <cell r="CT174" t="str">
            <v>IF (raiseKS1_SchoolBand= 1 &amp; raiseKS1_English = '2B') KS2Eng2Level_paband_50=0.94.</v>
          </cell>
          <cell r="CU174">
            <v>0.5</v>
          </cell>
        </row>
        <row r="175">
          <cell r="CQ175">
            <v>12</v>
          </cell>
          <cell r="CR175" t="str">
            <v>1</v>
          </cell>
          <cell r="CS175" t="str">
            <v>IF (raiseKS1_SchoolBand=1 &amp; raiseKS1_English = '2A') KS2EngL4_paband_50=0.99.</v>
          </cell>
          <cell r="CT175" t="str">
            <v>IF (raiseKS1_SchoolBand= 1 &amp; raiseKS1_English = '2A') KS2Eng2Level_paband_50=0.99.</v>
          </cell>
          <cell r="CU175">
            <v>0.5</v>
          </cell>
        </row>
        <row r="176">
          <cell r="CQ176">
            <v>12</v>
          </cell>
          <cell r="CR176" t="str">
            <v>1</v>
          </cell>
          <cell r="CS176" t="str">
            <v>IF (raiseKS1_SchoolBand=1 &amp; raiseKS1_English = '3+') KS2EngL4_paband_50=1.</v>
          </cell>
          <cell r="CT176" t="str">
            <v>IF (raiseKS1_SchoolBand= 1 &amp; raiseKS1_English = '3+') KS2Eng2Level_paband_50=0.83.</v>
          </cell>
          <cell r="CU176">
            <v>0.5</v>
          </cell>
        </row>
        <row r="177">
          <cell r="CQ177" t="str">
            <v>.</v>
          </cell>
          <cell r="CR177" t="str">
            <v>.</v>
          </cell>
          <cell r="CS177" t="str">
            <v>.</v>
          </cell>
          <cell r="CT177" t="str">
            <v>.</v>
          </cell>
          <cell r="CU177" t="str">
            <v>.</v>
          </cell>
        </row>
        <row r="178">
          <cell r="CQ178" t="str">
            <v>.</v>
          </cell>
          <cell r="CR178" t="str">
            <v>.</v>
          </cell>
          <cell r="CS178" t="str">
            <v>.</v>
          </cell>
          <cell r="CT178" t="str">
            <v>.</v>
          </cell>
          <cell r="CU178" t="str">
            <v>.</v>
          </cell>
        </row>
        <row r="179">
          <cell r="CQ179" t="str">
            <v>.</v>
          </cell>
          <cell r="CR179" t="str">
            <v>.</v>
          </cell>
          <cell r="CS179" t="str">
            <v>.</v>
          </cell>
          <cell r="CT179" t="str">
            <v>.</v>
          </cell>
          <cell r="CU179" t="str">
            <v>.</v>
          </cell>
        </row>
        <row r="180">
          <cell r="CQ180" t="str">
            <v>.</v>
          </cell>
          <cell r="CR180" t="str">
            <v>.</v>
          </cell>
          <cell r="CS180" t="str">
            <v>.</v>
          </cell>
          <cell r="CT180" t="str">
            <v>.</v>
          </cell>
          <cell r="CU180" t="str">
            <v>.</v>
          </cell>
        </row>
        <row r="181">
          <cell r="CQ181" t="str">
            <v>.</v>
          </cell>
          <cell r="CR181" t="str">
            <v>.</v>
          </cell>
          <cell r="CS181" t="str">
            <v>.</v>
          </cell>
          <cell r="CT181" t="str">
            <v>.</v>
          </cell>
          <cell r="CU181" t="str">
            <v>.</v>
          </cell>
        </row>
        <row r="182">
          <cell r="CQ182" t="str">
            <v>.</v>
          </cell>
          <cell r="CR182" t="str">
            <v>.</v>
          </cell>
          <cell r="CS182" t="str">
            <v>.</v>
          </cell>
          <cell r="CT182" t="str">
            <v>.</v>
          </cell>
          <cell r="CU182" t="str">
            <v>.</v>
          </cell>
        </row>
        <row r="183">
          <cell r="CQ183">
            <v>13</v>
          </cell>
          <cell r="CR183" t="str">
            <v>2</v>
          </cell>
          <cell r="CS183" t="str">
            <v>IF (raiseKS1_SchoolBand=2 &amp; raiseKS1_English = 'W') KS2EngL4_paband_50=0.19.</v>
          </cell>
          <cell r="CT183" t="str">
            <v>IF (raiseKS1_SchoolBand= 2 &amp; raiseKS1_English = 'W') KS2Eng2Level_paband_50=0.19.</v>
          </cell>
          <cell r="CU183">
            <v>0.5</v>
          </cell>
        </row>
        <row r="184">
          <cell r="CQ184">
            <v>13</v>
          </cell>
          <cell r="CR184" t="str">
            <v>2</v>
          </cell>
          <cell r="CS184" t="str">
            <v>IF (raiseKS1_SchoolBand=2 &amp; raiseKS1_English = '1') KS2EngL4_paband_50=0.53.</v>
          </cell>
          <cell r="CT184" t="str">
            <v>IF (raiseKS1_SchoolBand= 2 &amp; raiseKS1_English = '1') KS2Eng2Level_paband_50=0.53.</v>
          </cell>
          <cell r="CU184">
            <v>0.5</v>
          </cell>
        </row>
        <row r="185">
          <cell r="CQ185">
            <v>13</v>
          </cell>
          <cell r="CR185" t="str">
            <v>2</v>
          </cell>
          <cell r="CS185" t="str">
            <v>IF (raiseKS1_SchoolBand=2 &amp; raiseKS1_English = '2C') KS2EngL4_paband_50=0.8.</v>
          </cell>
          <cell r="CT185" t="str">
            <v>IF (raiseKS1_SchoolBand= 2 &amp; raiseKS1_English = '2C') KS2Eng2Level_paband_50=0.8.</v>
          </cell>
          <cell r="CU185">
            <v>0.5</v>
          </cell>
        </row>
        <row r="186">
          <cell r="CQ186">
            <v>13</v>
          </cell>
          <cell r="CR186" t="str">
            <v>2</v>
          </cell>
          <cell r="CS186" t="str">
            <v>IF (raiseKS1_SchoolBand=2 &amp; raiseKS1_English = '2B') KS2EngL4_paband_50=0.94.</v>
          </cell>
          <cell r="CT186" t="str">
            <v>IF (raiseKS1_SchoolBand= 2 &amp; raiseKS1_English = '2B') KS2Eng2Level_paband_50=0.94.</v>
          </cell>
          <cell r="CU186">
            <v>0.5</v>
          </cell>
        </row>
        <row r="187">
          <cell r="CQ187">
            <v>13</v>
          </cell>
          <cell r="CR187" t="str">
            <v>2</v>
          </cell>
          <cell r="CS187" t="str">
            <v>IF (raiseKS1_SchoolBand=2 &amp; raiseKS1_English = '2A') KS2EngL4_paband_50=0.99.</v>
          </cell>
          <cell r="CT187" t="str">
            <v>IF (raiseKS1_SchoolBand= 2 &amp; raiseKS1_English = '2A') KS2Eng2Level_paband_50=0.99.</v>
          </cell>
          <cell r="CU187">
            <v>0.5</v>
          </cell>
        </row>
        <row r="188">
          <cell r="CQ188">
            <v>13</v>
          </cell>
          <cell r="CR188" t="str">
            <v>2</v>
          </cell>
          <cell r="CS188" t="str">
            <v>IF (raiseKS1_SchoolBand=2 &amp; raiseKS1_English = '3+') KS2EngL4_paband_50=1.</v>
          </cell>
          <cell r="CT188" t="str">
            <v>IF (raiseKS1_SchoolBand= 2 &amp; raiseKS1_English = '3+') KS2Eng2Level_paband_50=0.85.</v>
          </cell>
          <cell r="CU188">
            <v>0.5</v>
          </cell>
        </row>
        <row r="189">
          <cell r="CQ189" t="str">
            <v>.</v>
          </cell>
          <cell r="CR189" t="str">
            <v>.</v>
          </cell>
          <cell r="CS189" t="str">
            <v>.</v>
          </cell>
          <cell r="CT189" t="str">
            <v>.</v>
          </cell>
          <cell r="CU189" t="str">
            <v>.</v>
          </cell>
        </row>
        <row r="190">
          <cell r="CQ190" t="str">
            <v>.</v>
          </cell>
          <cell r="CR190" t="str">
            <v>.</v>
          </cell>
          <cell r="CS190" t="str">
            <v>.</v>
          </cell>
          <cell r="CT190" t="str">
            <v>.</v>
          </cell>
          <cell r="CU190" t="str">
            <v>.</v>
          </cell>
        </row>
        <row r="191">
          <cell r="CQ191" t="str">
            <v>.</v>
          </cell>
          <cell r="CR191" t="str">
            <v>.</v>
          </cell>
          <cell r="CS191" t="str">
            <v>.</v>
          </cell>
          <cell r="CT191" t="str">
            <v>.</v>
          </cell>
          <cell r="CU191" t="str">
            <v>.</v>
          </cell>
        </row>
        <row r="192">
          <cell r="CQ192" t="str">
            <v>.</v>
          </cell>
          <cell r="CR192" t="str">
            <v>.</v>
          </cell>
          <cell r="CS192" t="str">
            <v>.</v>
          </cell>
          <cell r="CT192" t="str">
            <v>.</v>
          </cell>
          <cell r="CU192" t="str">
            <v>.</v>
          </cell>
        </row>
        <row r="193">
          <cell r="CQ193" t="str">
            <v>.</v>
          </cell>
          <cell r="CR193" t="str">
            <v>.</v>
          </cell>
          <cell r="CS193" t="str">
            <v>.</v>
          </cell>
          <cell r="CT193" t="str">
            <v>.</v>
          </cell>
          <cell r="CU193" t="str">
            <v>.</v>
          </cell>
        </row>
        <row r="194">
          <cell r="CQ194" t="str">
            <v>.</v>
          </cell>
          <cell r="CR194" t="str">
            <v>.</v>
          </cell>
          <cell r="CS194" t="str">
            <v>.</v>
          </cell>
          <cell r="CT194" t="str">
            <v>.</v>
          </cell>
          <cell r="CU194" t="str">
            <v>.</v>
          </cell>
        </row>
        <row r="195">
          <cell r="CQ195" t="str">
            <v>.</v>
          </cell>
          <cell r="CR195" t="str">
            <v>.</v>
          </cell>
          <cell r="CS195" t="str">
            <v>.</v>
          </cell>
          <cell r="CT195" t="str">
            <v>.</v>
          </cell>
          <cell r="CU195" t="str">
            <v>.</v>
          </cell>
        </row>
        <row r="196">
          <cell r="CQ196" t="str">
            <v>.</v>
          </cell>
          <cell r="CR196" t="str">
            <v>.</v>
          </cell>
          <cell r="CS196" t="str">
            <v>.</v>
          </cell>
          <cell r="CT196" t="str">
            <v>.</v>
          </cell>
          <cell r="CU196" t="str">
            <v>.</v>
          </cell>
        </row>
        <row r="197">
          <cell r="CQ197" t="str">
            <v>.</v>
          </cell>
          <cell r="CR197" t="str">
            <v>.</v>
          </cell>
          <cell r="CS197" t="str">
            <v>.</v>
          </cell>
          <cell r="CT197" t="str">
            <v>.</v>
          </cell>
          <cell r="CU197" t="str">
            <v>.</v>
          </cell>
        </row>
        <row r="198">
          <cell r="CQ198" t="str">
            <v>.</v>
          </cell>
          <cell r="CR198" t="str">
            <v>.</v>
          </cell>
          <cell r="CS198" t="str">
            <v>.</v>
          </cell>
          <cell r="CT198" t="str">
            <v>.</v>
          </cell>
          <cell r="CU198" t="str">
            <v>.</v>
          </cell>
        </row>
        <row r="199">
          <cell r="CQ199" t="str">
            <v>.</v>
          </cell>
          <cell r="CR199" t="str">
            <v>.</v>
          </cell>
          <cell r="CS199" t="str">
            <v>.</v>
          </cell>
          <cell r="CT199" t="str">
            <v>.</v>
          </cell>
          <cell r="CU199" t="str">
            <v>.</v>
          </cell>
        </row>
        <row r="200">
          <cell r="CQ200" t="str">
            <v>.</v>
          </cell>
          <cell r="CR200" t="str">
            <v>.</v>
          </cell>
          <cell r="CS200" t="str">
            <v>.</v>
          </cell>
          <cell r="CT200" t="str">
            <v>.</v>
          </cell>
          <cell r="CU200" t="str">
            <v>.</v>
          </cell>
        </row>
        <row r="201">
          <cell r="CQ201" t="str">
            <v>.</v>
          </cell>
          <cell r="CR201" t="str">
            <v>.</v>
          </cell>
          <cell r="CS201" t="str">
            <v>.</v>
          </cell>
          <cell r="CT201" t="str">
            <v>.</v>
          </cell>
          <cell r="CU201" t="str">
            <v>.</v>
          </cell>
        </row>
        <row r="202">
          <cell r="CQ202" t="str">
            <v>.</v>
          </cell>
          <cell r="CR202" t="str">
            <v>.</v>
          </cell>
          <cell r="CS202" t="str">
            <v>.</v>
          </cell>
          <cell r="CT202" t="str">
            <v>.</v>
          </cell>
          <cell r="CU202" t="str">
            <v>.</v>
          </cell>
        </row>
        <row r="203">
          <cell r="CQ203" t="str">
            <v>.</v>
          </cell>
          <cell r="CR203" t="str">
            <v>.</v>
          </cell>
          <cell r="CS203" t="str">
            <v>.</v>
          </cell>
          <cell r="CT203" t="str">
            <v>.</v>
          </cell>
          <cell r="CU203" t="str">
            <v>.</v>
          </cell>
        </row>
        <row r="204">
          <cell r="CQ204" t="str">
            <v>.</v>
          </cell>
          <cell r="CR204" t="str">
            <v>.</v>
          </cell>
          <cell r="CS204" t="str">
            <v>.</v>
          </cell>
          <cell r="CT204" t="str">
            <v>.</v>
          </cell>
          <cell r="CU204" t="str">
            <v>.</v>
          </cell>
        </row>
        <row r="205">
          <cell r="CQ205" t="str">
            <v>.</v>
          </cell>
          <cell r="CR205" t="str">
            <v>.</v>
          </cell>
          <cell r="CS205" t="str">
            <v>.</v>
          </cell>
          <cell r="CT205" t="str">
            <v>.</v>
          </cell>
          <cell r="CU205" t="str">
            <v>.</v>
          </cell>
        </row>
        <row r="206">
          <cell r="CQ206" t="str">
            <v>.</v>
          </cell>
          <cell r="CR206" t="str">
            <v>.</v>
          </cell>
          <cell r="CS206" t="str">
            <v>.</v>
          </cell>
          <cell r="CT206" t="str">
            <v>.</v>
          </cell>
          <cell r="CU206" t="str">
            <v>.</v>
          </cell>
        </row>
        <row r="207">
          <cell r="CQ207">
            <v>14</v>
          </cell>
          <cell r="CR207" t="str">
            <v>0</v>
          </cell>
          <cell r="CS207" t="str">
            <v>IF (raiseKS1_SchoolBand=0 &amp; raiseKS1_English = 'W') KS2EngL4_paband_75=0.16.</v>
          </cell>
          <cell r="CT207" t="str">
            <v>IF (raiseKS1_SchoolBand= 0 &amp; raiseKS1_English = 'W') KS2Eng2Level_paband_75=0.16.</v>
          </cell>
          <cell r="CU207">
            <v>0.75</v>
          </cell>
        </row>
        <row r="208">
          <cell r="CQ208">
            <v>14</v>
          </cell>
          <cell r="CR208" t="str">
            <v>0</v>
          </cell>
          <cell r="CS208" t="str">
            <v>IF (raiseKS1_SchoolBand=0 &amp; raiseKS1_English = '1') KS2EngL4_paband_75=0.49.</v>
          </cell>
          <cell r="CT208" t="str">
            <v>IF (raiseKS1_SchoolBand= 0 &amp; raiseKS1_English = '1') KS2Eng2Level_paband_75=0.49.</v>
          </cell>
          <cell r="CU208">
            <v>0.75</v>
          </cell>
        </row>
        <row r="209">
          <cell r="CQ209">
            <v>14</v>
          </cell>
          <cell r="CR209" t="str">
            <v>0</v>
          </cell>
          <cell r="CS209" t="str">
            <v>IF (raiseKS1_SchoolBand=0 &amp; raiseKS1_English = '2C') KS2EngL4_paband_75=0.8.</v>
          </cell>
          <cell r="CT209" t="str">
            <v>IF (raiseKS1_SchoolBand= 0 &amp; raiseKS1_English = '2C') KS2Eng2Level_paband_75=0.8.</v>
          </cell>
          <cell r="CU209">
            <v>0.75</v>
          </cell>
        </row>
        <row r="210">
          <cell r="CQ210">
            <v>14</v>
          </cell>
          <cell r="CR210" t="str">
            <v>0</v>
          </cell>
          <cell r="CS210" t="str">
            <v>IF (raiseKS1_SchoolBand=0 &amp; raiseKS1_English = '2B') KS2EngL4_paband_75=0.93.</v>
          </cell>
          <cell r="CT210" t="str">
            <v>IF (raiseKS1_SchoolBand= 0 &amp; raiseKS1_English = '2B') KS2Eng2Level_paband_75=0.93.</v>
          </cell>
          <cell r="CU210">
            <v>0.75</v>
          </cell>
        </row>
        <row r="211">
          <cell r="CQ211">
            <v>14</v>
          </cell>
          <cell r="CR211" t="str">
            <v>0</v>
          </cell>
          <cell r="CS211" t="str">
            <v>IF (raiseKS1_SchoolBand=0 &amp; raiseKS1_English = '2A') KS2EngL4_paband_75=0.99.</v>
          </cell>
          <cell r="CT211" t="str">
            <v>IF (raiseKS1_SchoolBand= 0 &amp; raiseKS1_English = '2A') KS2Eng2Level_paband_75=0.99.</v>
          </cell>
          <cell r="CU211">
            <v>0.75</v>
          </cell>
        </row>
        <row r="212">
          <cell r="CQ212">
            <v>14</v>
          </cell>
          <cell r="CR212" t="str">
            <v>0</v>
          </cell>
          <cell r="CS212" t="str">
            <v>IF (raiseKS1_SchoolBand=0 &amp; raiseKS1_English = '3+') KS2EngL4_paband_75=1.</v>
          </cell>
          <cell r="CT212" t="str">
            <v>IF (raiseKS1_SchoolBand= 0 &amp; raiseKS1_English = '3+') KS2Eng2Level_paband_75=0.77.</v>
          </cell>
          <cell r="CU212">
            <v>0.75</v>
          </cell>
        </row>
        <row r="213">
          <cell r="CQ213" t="str">
            <v>.</v>
          </cell>
          <cell r="CR213" t="str">
            <v>.</v>
          </cell>
          <cell r="CS213" t="str">
            <v>.</v>
          </cell>
          <cell r="CT213" t="str">
            <v>.</v>
          </cell>
          <cell r="CU213" t="str">
            <v>.</v>
          </cell>
        </row>
        <row r="214">
          <cell r="CQ214" t="str">
            <v>.</v>
          </cell>
          <cell r="CR214" t="str">
            <v>.</v>
          </cell>
          <cell r="CS214" t="str">
            <v>.</v>
          </cell>
          <cell r="CT214" t="str">
            <v>.</v>
          </cell>
          <cell r="CU214" t="str">
            <v>.</v>
          </cell>
        </row>
        <row r="215">
          <cell r="CQ215" t="str">
            <v>.</v>
          </cell>
          <cell r="CR215" t="str">
            <v>.</v>
          </cell>
          <cell r="CS215" t="str">
            <v>.</v>
          </cell>
          <cell r="CT215" t="str">
            <v>.</v>
          </cell>
          <cell r="CU215" t="str">
            <v>.</v>
          </cell>
        </row>
        <row r="216">
          <cell r="CQ216" t="str">
            <v>.</v>
          </cell>
          <cell r="CR216" t="str">
            <v>.</v>
          </cell>
          <cell r="CS216" t="str">
            <v>.</v>
          </cell>
          <cell r="CT216" t="str">
            <v>.</v>
          </cell>
          <cell r="CU216" t="str">
            <v>.</v>
          </cell>
        </row>
        <row r="217">
          <cell r="CQ217" t="str">
            <v>.</v>
          </cell>
          <cell r="CR217" t="str">
            <v>.</v>
          </cell>
          <cell r="CS217" t="str">
            <v>.</v>
          </cell>
          <cell r="CT217" t="str">
            <v>.</v>
          </cell>
          <cell r="CU217" t="str">
            <v>.</v>
          </cell>
        </row>
        <row r="218">
          <cell r="CQ218" t="str">
            <v>.</v>
          </cell>
          <cell r="CR218" t="str">
            <v>.</v>
          </cell>
          <cell r="CS218" t="str">
            <v>.</v>
          </cell>
          <cell r="CT218" t="str">
            <v>.</v>
          </cell>
          <cell r="CU218" t="str">
            <v>.</v>
          </cell>
        </row>
        <row r="219">
          <cell r="CQ219">
            <v>15</v>
          </cell>
          <cell r="CR219" t="str">
            <v>1</v>
          </cell>
          <cell r="CS219" t="str">
            <v>IF (raiseKS1_SchoolBand=1 &amp; raiseKS1_English = 'W') KS2EngL4_paband_75=0.14.</v>
          </cell>
          <cell r="CT219" t="str">
            <v>IF (raiseKS1_SchoolBand= 1 &amp; raiseKS1_English = 'W') KS2Eng2Level_paband_75=0.14.</v>
          </cell>
          <cell r="CU219">
            <v>0.75</v>
          </cell>
        </row>
        <row r="220">
          <cell r="CQ220">
            <v>15</v>
          </cell>
          <cell r="CR220" t="str">
            <v>1</v>
          </cell>
          <cell r="CS220" t="str">
            <v>IF (raiseKS1_SchoolBand=1 &amp; raiseKS1_English = '1') KS2EngL4_paband_75=0.46.</v>
          </cell>
          <cell r="CT220" t="str">
            <v>IF (raiseKS1_SchoolBand= 1 &amp; raiseKS1_English = '1') KS2Eng2Level_paband_75=0.46.</v>
          </cell>
          <cell r="CU220">
            <v>0.75</v>
          </cell>
        </row>
        <row r="221">
          <cell r="CQ221">
            <v>15</v>
          </cell>
          <cell r="CR221" t="str">
            <v>1</v>
          </cell>
          <cell r="CS221" t="str">
            <v>IF (raiseKS1_SchoolBand=1 &amp; raiseKS1_English = '2C') KS2EngL4_paband_75=0.75.</v>
          </cell>
          <cell r="CT221" t="str">
            <v>IF (raiseKS1_SchoolBand= 1 &amp; raiseKS1_English = '2C') KS2Eng2Level_paband_75=0.75.</v>
          </cell>
          <cell r="CU221">
            <v>0.75</v>
          </cell>
        </row>
        <row r="222">
          <cell r="CQ222">
            <v>15</v>
          </cell>
          <cell r="CR222" t="str">
            <v>1</v>
          </cell>
          <cell r="CS222" t="str">
            <v>IF (raiseKS1_SchoolBand=1 &amp; raiseKS1_English = '2B') KS2EngL4_paband_75=0.92.</v>
          </cell>
          <cell r="CT222" t="str">
            <v>IF (raiseKS1_SchoolBand= 1 &amp; raiseKS1_English = '2B') KS2Eng2Level_paband_75=0.92.</v>
          </cell>
          <cell r="CU222">
            <v>0.75</v>
          </cell>
        </row>
        <row r="223">
          <cell r="CQ223">
            <v>15</v>
          </cell>
          <cell r="CR223" t="str">
            <v>1</v>
          </cell>
          <cell r="CS223" t="str">
            <v>IF (raiseKS1_SchoolBand=1 &amp; raiseKS1_English = '2A') KS2EngL4_paband_75=0.99.</v>
          </cell>
          <cell r="CT223" t="str">
            <v>IF (raiseKS1_SchoolBand= 1 &amp; raiseKS1_English = '2A') KS2Eng2Level_paband_75=0.99.</v>
          </cell>
          <cell r="CU223">
            <v>0.75</v>
          </cell>
        </row>
        <row r="224">
          <cell r="CQ224">
            <v>15</v>
          </cell>
          <cell r="CR224" t="str">
            <v>1</v>
          </cell>
          <cell r="CS224" t="str">
            <v>IF (raiseKS1_SchoolBand=1 &amp; raiseKS1_English = '3+') KS2EngL4_paband_75=1.</v>
          </cell>
          <cell r="CT224" t="str">
            <v>IF (raiseKS1_SchoolBand= 1 &amp; raiseKS1_English = '3+') KS2Eng2Level_paband_75=0.79.</v>
          </cell>
          <cell r="CU224">
            <v>0.75</v>
          </cell>
        </row>
        <row r="225">
          <cell r="CQ225" t="str">
            <v>.</v>
          </cell>
          <cell r="CR225" t="str">
            <v>.</v>
          </cell>
          <cell r="CS225" t="str">
            <v>.</v>
          </cell>
          <cell r="CT225" t="str">
            <v>.</v>
          </cell>
          <cell r="CU225" t="str">
            <v>.</v>
          </cell>
        </row>
        <row r="226">
          <cell r="CQ226" t="str">
            <v>.</v>
          </cell>
          <cell r="CR226" t="str">
            <v>.</v>
          </cell>
          <cell r="CS226" t="str">
            <v>.</v>
          </cell>
          <cell r="CT226" t="str">
            <v>.</v>
          </cell>
          <cell r="CU226" t="str">
            <v>.</v>
          </cell>
        </row>
        <row r="227">
          <cell r="CQ227" t="str">
            <v>.</v>
          </cell>
          <cell r="CR227" t="str">
            <v>.</v>
          </cell>
          <cell r="CS227" t="str">
            <v>.</v>
          </cell>
          <cell r="CT227" t="str">
            <v>.</v>
          </cell>
          <cell r="CU227" t="str">
            <v>.</v>
          </cell>
        </row>
        <row r="228">
          <cell r="CQ228" t="str">
            <v>.</v>
          </cell>
          <cell r="CR228" t="str">
            <v>.</v>
          </cell>
          <cell r="CS228" t="str">
            <v>.</v>
          </cell>
          <cell r="CT228" t="str">
            <v>.</v>
          </cell>
          <cell r="CU228" t="str">
            <v>.</v>
          </cell>
        </row>
        <row r="229">
          <cell r="CQ229" t="str">
            <v>.</v>
          </cell>
          <cell r="CR229" t="str">
            <v>.</v>
          </cell>
          <cell r="CS229" t="str">
            <v>.</v>
          </cell>
          <cell r="CT229" t="str">
            <v>.</v>
          </cell>
          <cell r="CU229" t="str">
            <v>.</v>
          </cell>
        </row>
        <row r="230">
          <cell r="CQ230" t="str">
            <v>.</v>
          </cell>
          <cell r="CR230" t="str">
            <v>.</v>
          </cell>
          <cell r="CS230" t="str">
            <v>.</v>
          </cell>
          <cell r="CT230" t="str">
            <v>.</v>
          </cell>
          <cell r="CU230" t="str">
            <v>.</v>
          </cell>
        </row>
        <row r="231">
          <cell r="CQ231">
            <v>16</v>
          </cell>
          <cell r="CR231" t="str">
            <v>2</v>
          </cell>
          <cell r="CS231" t="str">
            <v>IF (raiseKS1_SchoolBand=2 &amp; raiseKS1_English = 'W') KS2EngL4_paband_75=0.13.</v>
          </cell>
          <cell r="CT231" t="str">
            <v>IF (raiseKS1_SchoolBand= 2 &amp; raiseKS1_English = 'W') KS2Eng2Level_paband_75=0.13.</v>
          </cell>
          <cell r="CU231">
            <v>0.75</v>
          </cell>
        </row>
        <row r="232">
          <cell r="CQ232">
            <v>16</v>
          </cell>
          <cell r="CR232" t="str">
            <v>2</v>
          </cell>
          <cell r="CS232" t="str">
            <v>IF (raiseKS1_SchoolBand=2 &amp; raiseKS1_English = '1') KS2EngL4_paband_75=0.47.</v>
          </cell>
          <cell r="CT232" t="str">
            <v>IF (raiseKS1_SchoolBand= 2 &amp; raiseKS1_English = '1') KS2Eng2Level_paband_75=0.47.</v>
          </cell>
          <cell r="CU232">
            <v>0.75</v>
          </cell>
        </row>
        <row r="233">
          <cell r="CQ233">
            <v>16</v>
          </cell>
          <cell r="CR233" t="str">
            <v>2</v>
          </cell>
          <cell r="CS233" t="str">
            <v>IF (raiseKS1_SchoolBand=2 &amp; raiseKS1_English = '2C') KS2EngL4_paband_75=0.75.</v>
          </cell>
          <cell r="CT233" t="str">
            <v>IF (raiseKS1_SchoolBand= 2 &amp; raiseKS1_English = '2C') KS2Eng2Level_paband_75=0.75.</v>
          </cell>
          <cell r="CU233">
            <v>0.75</v>
          </cell>
        </row>
        <row r="234">
          <cell r="CQ234">
            <v>16</v>
          </cell>
          <cell r="CR234" t="str">
            <v>2</v>
          </cell>
          <cell r="CS234" t="str">
            <v>IF (raiseKS1_SchoolBand=2 &amp; raiseKS1_English = '2B') KS2EngL4_paband_75=0.92.</v>
          </cell>
          <cell r="CT234" t="str">
            <v>IF (raiseKS1_SchoolBand= 2 &amp; raiseKS1_English = '2B') KS2Eng2Level_paband_75=0.92.</v>
          </cell>
          <cell r="CU234">
            <v>0.75</v>
          </cell>
        </row>
        <row r="235">
          <cell r="CQ235">
            <v>16</v>
          </cell>
          <cell r="CR235" t="str">
            <v>2</v>
          </cell>
          <cell r="CS235" t="str">
            <v>IF (raiseKS1_SchoolBand=2 &amp; raiseKS1_English = '2A') KS2EngL4_paband_75=0.99.</v>
          </cell>
          <cell r="CT235" t="str">
            <v>IF (raiseKS1_SchoolBand= 2 &amp; raiseKS1_English = '2A') KS2Eng2Level_paband_75=0.99.</v>
          </cell>
          <cell r="CU235">
            <v>0.75</v>
          </cell>
        </row>
        <row r="236">
          <cell r="CQ236">
            <v>16</v>
          </cell>
          <cell r="CR236" t="str">
            <v>2</v>
          </cell>
          <cell r="CS236" t="str">
            <v>IF (raiseKS1_SchoolBand=2 &amp; raiseKS1_English = '3+') KS2EngL4_paband_75=1.</v>
          </cell>
          <cell r="CT236" t="str">
            <v>IF (raiseKS1_SchoolBand= 2 &amp; raiseKS1_English = '3+') KS2Eng2Level_paband_75=0.81.</v>
          </cell>
          <cell r="CU236">
            <v>0.75</v>
          </cell>
        </row>
        <row r="237">
          <cell r="CQ237" t="str">
            <v>.</v>
          </cell>
          <cell r="CR237" t="str">
            <v>.</v>
          </cell>
          <cell r="CS237" t="str">
            <v>.</v>
          </cell>
          <cell r="CT237" t="str">
            <v>.</v>
          </cell>
          <cell r="CU237" t="str">
            <v>.</v>
          </cell>
        </row>
        <row r="238">
          <cell r="CQ238" t="str">
            <v>.</v>
          </cell>
          <cell r="CR238" t="str">
            <v>.</v>
          </cell>
          <cell r="CS238" t="str">
            <v>.</v>
          </cell>
          <cell r="CT238" t="str">
            <v>.</v>
          </cell>
          <cell r="CU238" t="str">
            <v>.</v>
          </cell>
        </row>
        <row r="239">
          <cell r="CQ239" t="str">
            <v>.</v>
          </cell>
          <cell r="CR239" t="str">
            <v>.</v>
          </cell>
          <cell r="CS239" t="str">
            <v>.</v>
          </cell>
          <cell r="CT239" t="str">
            <v>.</v>
          </cell>
          <cell r="CU239" t="str">
            <v>.</v>
          </cell>
        </row>
        <row r="240">
          <cell r="CQ240" t="str">
            <v>.</v>
          </cell>
          <cell r="CR240" t="str">
            <v>.</v>
          </cell>
          <cell r="CS240" t="str">
            <v>.</v>
          </cell>
          <cell r="CT240" t="str">
            <v>.</v>
          </cell>
          <cell r="CU240" t="str">
            <v>.</v>
          </cell>
        </row>
        <row r="241">
          <cell r="CQ241" t="str">
            <v>.</v>
          </cell>
          <cell r="CR241" t="str">
            <v>.</v>
          </cell>
          <cell r="CS241" t="str">
            <v>.</v>
          </cell>
          <cell r="CT241" t="str">
            <v>.</v>
          </cell>
          <cell r="CU241" t="str">
            <v>.</v>
          </cell>
        </row>
        <row r="242">
          <cell r="CQ242" t="str">
            <v>.</v>
          </cell>
          <cell r="CR242" t="str">
            <v>.</v>
          </cell>
          <cell r="CS242" t="str">
            <v>.</v>
          </cell>
          <cell r="CT242" t="str">
            <v>.</v>
          </cell>
          <cell r="CU242" t="str">
            <v>.</v>
          </cell>
        </row>
        <row r="243">
          <cell r="CQ243" t="str">
            <v>.</v>
          </cell>
          <cell r="CR243" t="str">
            <v>.</v>
          </cell>
          <cell r="CS243" t="str">
            <v>.</v>
          </cell>
          <cell r="CT243" t="str">
            <v>.</v>
          </cell>
          <cell r="CU243" t="str">
            <v>.</v>
          </cell>
        </row>
        <row r="244">
          <cell r="CQ244" t="str">
            <v>.</v>
          </cell>
          <cell r="CR244" t="str">
            <v>.</v>
          </cell>
          <cell r="CS244" t="str">
            <v>.</v>
          </cell>
          <cell r="CT244" t="str">
            <v>.</v>
          </cell>
          <cell r="CU244" t="str">
            <v>.</v>
          </cell>
        </row>
        <row r="245">
          <cell r="CQ245" t="str">
            <v>.</v>
          </cell>
          <cell r="CR245" t="str">
            <v>.</v>
          </cell>
          <cell r="CS245" t="str">
            <v>.</v>
          </cell>
          <cell r="CT245" t="str">
            <v>.</v>
          </cell>
          <cell r="CU245" t="str">
            <v>.</v>
          </cell>
        </row>
        <row r="246">
          <cell r="CQ246" t="str">
            <v>.</v>
          </cell>
          <cell r="CR246" t="str">
            <v>.</v>
          </cell>
          <cell r="CS246" t="str">
            <v>.</v>
          </cell>
          <cell r="CT246" t="str">
            <v>.</v>
          </cell>
          <cell r="CU246" t="str">
            <v>.</v>
          </cell>
        </row>
        <row r="247">
          <cell r="CQ247" t="str">
            <v>.</v>
          </cell>
          <cell r="CR247" t="str">
            <v>.</v>
          </cell>
          <cell r="CS247" t="str">
            <v>.</v>
          </cell>
          <cell r="CT247" t="str">
            <v>.</v>
          </cell>
          <cell r="CU247" t="str">
            <v>.</v>
          </cell>
        </row>
        <row r="248">
          <cell r="CQ248" t="str">
            <v>.</v>
          </cell>
          <cell r="CR248" t="str">
            <v>.</v>
          </cell>
          <cell r="CS248" t="str">
            <v>.</v>
          </cell>
          <cell r="CT248" t="str">
            <v>.</v>
          </cell>
          <cell r="CU248" t="str">
            <v>.</v>
          </cell>
        </row>
        <row r="249">
          <cell r="CQ249" t="str">
            <v>.</v>
          </cell>
          <cell r="CR249" t="str">
            <v>.</v>
          </cell>
          <cell r="CS249" t="str">
            <v>.</v>
          </cell>
          <cell r="CT249" t="str">
            <v>.</v>
          </cell>
          <cell r="CU249" t="str">
            <v>.</v>
          </cell>
        </row>
        <row r="250">
          <cell r="CQ250" t="str">
            <v>.</v>
          </cell>
          <cell r="CR250" t="str">
            <v>.</v>
          </cell>
          <cell r="CS250" t="str">
            <v>.</v>
          </cell>
          <cell r="CT250" t="str">
            <v>.</v>
          </cell>
          <cell r="CU250" t="str">
            <v>.</v>
          </cell>
        </row>
        <row r="251">
          <cell r="CQ251" t="str">
            <v>.</v>
          </cell>
          <cell r="CR251" t="str">
            <v>.</v>
          </cell>
          <cell r="CS251" t="str">
            <v>.</v>
          </cell>
          <cell r="CT251" t="str">
            <v>.</v>
          </cell>
          <cell r="CU251" t="str">
            <v>.</v>
          </cell>
        </row>
        <row r="252">
          <cell r="CQ252" t="str">
            <v>.</v>
          </cell>
          <cell r="CR252" t="str">
            <v>.</v>
          </cell>
          <cell r="CS252" t="str">
            <v>.</v>
          </cell>
          <cell r="CT252" t="str">
            <v>.</v>
          </cell>
          <cell r="CU252" t="str">
            <v>.</v>
          </cell>
        </row>
        <row r="253">
          <cell r="CQ253" t="str">
            <v>.</v>
          </cell>
          <cell r="CR253" t="str">
            <v>.</v>
          </cell>
          <cell r="CS253" t="str">
            <v>.</v>
          </cell>
          <cell r="CT253" t="str">
            <v>.</v>
          </cell>
          <cell r="CU253" t="str">
            <v>.</v>
          </cell>
        </row>
        <row r="254">
          <cell r="CQ254" t="str">
            <v>.</v>
          </cell>
          <cell r="CR254" t="str">
            <v>.</v>
          </cell>
          <cell r="CS254" t="str">
            <v>.</v>
          </cell>
          <cell r="CT254" t="str">
            <v>.</v>
          </cell>
          <cell r="CU254" t="str">
            <v>.</v>
          </cell>
        </row>
        <row r="255">
          <cell r="CQ255">
            <v>17</v>
          </cell>
          <cell r="CR255" t="str">
            <v>0</v>
          </cell>
          <cell r="CS255" t="str">
            <v>IF (raiseKS1_SchoolBand=0 &amp; raiseKS1_Maths = 'W') KS2MatL4_paband_100=0.1.</v>
          </cell>
          <cell r="CT255" t="str">
            <v>IF (raiseKS1_SchoolBand= 0 &amp; raiseKS1_Maths = 'W') KS2Mat2Level_paband_100=0.1.</v>
          </cell>
          <cell r="CU255">
            <v>1</v>
          </cell>
        </row>
        <row r="256">
          <cell r="CQ256">
            <v>17</v>
          </cell>
          <cell r="CR256" t="str">
            <v>0</v>
          </cell>
          <cell r="CS256" t="str">
            <v>IF (raiseKS1_SchoolBand=0 &amp; raiseKS1_Maths = '1') KS2MatL4_paband_100=0.31.</v>
          </cell>
          <cell r="CT256" t="str">
            <v>IF (raiseKS1_SchoolBand= 0 &amp; raiseKS1_Maths = '1') KS2Mat2Level_paband_100=0.31.</v>
          </cell>
          <cell r="CU256">
            <v>1</v>
          </cell>
        </row>
        <row r="257">
          <cell r="CQ257">
            <v>17</v>
          </cell>
          <cell r="CR257" t="str">
            <v>0</v>
          </cell>
          <cell r="CS257" t="str">
            <v>IF (raiseKS1_SchoolBand=0 &amp; raiseKS1_Maths = '2C') KS2MatL4_paband_100=0.62.</v>
          </cell>
          <cell r="CT257" t="str">
            <v>IF (raiseKS1_SchoolBand= 0 &amp; raiseKS1_Maths = '2C') KS2Mat2Level_paband_100=0.62.</v>
          </cell>
          <cell r="CU257">
            <v>1</v>
          </cell>
        </row>
        <row r="258">
          <cell r="CQ258">
            <v>17</v>
          </cell>
          <cell r="CR258" t="str">
            <v>0</v>
          </cell>
          <cell r="CS258" t="str">
            <v>IF (raiseKS1_SchoolBand=0 &amp; raiseKS1_Maths = '2B') KS2MatL4_paband_100=0.87.</v>
          </cell>
          <cell r="CT258" t="str">
            <v>IF (raiseKS1_SchoolBand= 0 &amp; raiseKS1_Maths = '2B') KS2Mat2Level_paband_100=0.87.</v>
          </cell>
          <cell r="CU258">
            <v>1</v>
          </cell>
        </row>
        <row r="259">
          <cell r="CQ259">
            <v>17</v>
          </cell>
          <cell r="CR259" t="str">
            <v>0</v>
          </cell>
          <cell r="CS259" t="str">
            <v>IF (raiseKS1_SchoolBand=0 &amp; raiseKS1_Maths = '2A') KS2MatL4_paband_100=0.97.</v>
          </cell>
          <cell r="CT259" t="str">
            <v>IF (raiseKS1_SchoolBand= 0 &amp; raiseKS1_Maths = '2A') KS2Mat2Level_paband_100=0.97.</v>
          </cell>
          <cell r="CU259">
            <v>1</v>
          </cell>
        </row>
        <row r="260">
          <cell r="CQ260">
            <v>17</v>
          </cell>
          <cell r="CR260" t="str">
            <v>0</v>
          </cell>
          <cell r="CS260" t="str">
            <v>IF (raiseKS1_SchoolBand=0 &amp; raiseKS1_Maths = '3+') KS2MatL4_paband_100=0.99.</v>
          </cell>
          <cell r="CT260" t="str">
            <v>IF (raiseKS1_SchoolBand= 0 &amp; raiseKS1_Maths = '3+') KS2Mat2Level_paband_100=0.82.</v>
          </cell>
          <cell r="CU260">
            <v>1</v>
          </cell>
        </row>
        <row r="261">
          <cell r="CQ261" t="str">
            <v>.</v>
          </cell>
          <cell r="CR261" t="str">
            <v>.</v>
          </cell>
          <cell r="CS261" t="str">
            <v>.</v>
          </cell>
          <cell r="CT261" t="str">
            <v>.</v>
          </cell>
          <cell r="CU261" t="str">
            <v>.</v>
          </cell>
        </row>
        <row r="262">
          <cell r="CQ262" t="str">
            <v>.</v>
          </cell>
          <cell r="CR262" t="str">
            <v>.</v>
          </cell>
          <cell r="CS262" t="str">
            <v>.</v>
          </cell>
          <cell r="CT262" t="str">
            <v>.</v>
          </cell>
          <cell r="CU262" t="str">
            <v>.</v>
          </cell>
        </row>
        <row r="263">
          <cell r="CQ263" t="str">
            <v>.</v>
          </cell>
          <cell r="CR263" t="str">
            <v>.</v>
          </cell>
          <cell r="CS263" t="str">
            <v>.</v>
          </cell>
          <cell r="CT263" t="str">
            <v>.</v>
          </cell>
          <cell r="CU263" t="str">
            <v>.</v>
          </cell>
        </row>
        <row r="264">
          <cell r="CQ264" t="str">
            <v>.</v>
          </cell>
          <cell r="CR264" t="str">
            <v>.</v>
          </cell>
          <cell r="CS264" t="str">
            <v>.</v>
          </cell>
          <cell r="CT264" t="str">
            <v>.</v>
          </cell>
          <cell r="CU264" t="str">
            <v>.</v>
          </cell>
        </row>
        <row r="265">
          <cell r="CQ265" t="str">
            <v>.</v>
          </cell>
          <cell r="CR265" t="str">
            <v>.</v>
          </cell>
          <cell r="CS265" t="str">
            <v>.</v>
          </cell>
          <cell r="CT265" t="str">
            <v>.</v>
          </cell>
          <cell r="CU265" t="str">
            <v>.</v>
          </cell>
        </row>
        <row r="266">
          <cell r="CQ266" t="str">
            <v>.</v>
          </cell>
          <cell r="CR266" t="str">
            <v>.</v>
          </cell>
          <cell r="CS266" t="str">
            <v>.</v>
          </cell>
          <cell r="CT266" t="str">
            <v>.</v>
          </cell>
          <cell r="CU266" t="str">
            <v>.</v>
          </cell>
        </row>
        <row r="267">
          <cell r="CQ267">
            <v>18</v>
          </cell>
          <cell r="CR267" t="str">
            <v>1</v>
          </cell>
          <cell r="CS267" t="str">
            <v>IF (raiseKS1_SchoolBand=1 &amp; raiseKS1_Maths = 'W') KS2MatL4_paband_100=0.09.</v>
          </cell>
          <cell r="CT267" t="str">
            <v>IF (raiseKS1_SchoolBand= 1 &amp; raiseKS1_Maths = 'W') KS2Mat2Level_paband_100=0.09.</v>
          </cell>
          <cell r="CU267">
            <v>1</v>
          </cell>
        </row>
        <row r="268">
          <cell r="CQ268">
            <v>18</v>
          </cell>
          <cell r="CR268" t="str">
            <v>1</v>
          </cell>
          <cell r="CS268" t="str">
            <v>IF (raiseKS1_SchoolBand=1 &amp; raiseKS1_Maths = '1') KS2MatL4_paband_100=0.24.</v>
          </cell>
          <cell r="CT268" t="str">
            <v>IF (raiseKS1_SchoolBand= 1 &amp; raiseKS1_Maths = '1') KS2Mat2Level_paband_100=0.24.</v>
          </cell>
          <cell r="CU268">
            <v>1</v>
          </cell>
        </row>
        <row r="269">
          <cell r="CQ269">
            <v>18</v>
          </cell>
          <cell r="CR269" t="str">
            <v>1</v>
          </cell>
          <cell r="CS269" t="str">
            <v>IF (raiseKS1_SchoolBand=1 &amp; raiseKS1_Maths = '2C') KS2MatL4_paband_100=0.56.</v>
          </cell>
          <cell r="CT269" t="str">
            <v>IF (raiseKS1_SchoolBand= 1 &amp; raiseKS1_Maths = '2C') KS2Mat2Level_paband_100=0.56.</v>
          </cell>
          <cell r="CU269">
            <v>1</v>
          </cell>
        </row>
        <row r="270">
          <cell r="CQ270">
            <v>18</v>
          </cell>
          <cell r="CR270" t="str">
            <v>1</v>
          </cell>
          <cell r="CS270" t="str">
            <v>IF (raiseKS1_SchoolBand=1 &amp; raiseKS1_Maths = '2B') KS2MatL4_paband_100=0.85.</v>
          </cell>
          <cell r="CT270" t="str">
            <v>IF (raiseKS1_SchoolBand= 1 &amp; raiseKS1_Maths = '2B') KS2Mat2Level_paband_100=0.85.</v>
          </cell>
          <cell r="CU270">
            <v>1</v>
          </cell>
        </row>
        <row r="271">
          <cell r="CQ271">
            <v>18</v>
          </cell>
          <cell r="CR271" t="str">
            <v>1</v>
          </cell>
          <cell r="CS271" t="str">
            <v>IF (raiseKS1_SchoolBand=1 &amp; raiseKS1_Maths = '2A') KS2MatL4_paband_100=0.97.</v>
          </cell>
          <cell r="CT271" t="str">
            <v>IF (raiseKS1_SchoolBand= 1 &amp; raiseKS1_Maths = '2A') KS2Mat2Level_paband_100=0.97.</v>
          </cell>
          <cell r="CU271">
            <v>1</v>
          </cell>
        </row>
        <row r="272">
          <cell r="CQ272">
            <v>18</v>
          </cell>
          <cell r="CR272" t="str">
            <v>1</v>
          </cell>
          <cell r="CS272" t="str">
            <v>IF (raiseKS1_SchoolBand=1 &amp; raiseKS1_Maths = '3+') KS2MatL4_paband_100=1.</v>
          </cell>
          <cell r="CT272" t="str">
            <v>IF (raiseKS1_SchoolBand= 1 &amp; raiseKS1_Maths = '3+') KS2Mat2Level_paband_100=0.82.</v>
          </cell>
          <cell r="CU272">
            <v>1</v>
          </cell>
        </row>
        <row r="273">
          <cell r="CQ273" t="str">
            <v>.</v>
          </cell>
          <cell r="CR273" t="str">
            <v>.</v>
          </cell>
          <cell r="CS273" t="str">
            <v>.</v>
          </cell>
          <cell r="CT273" t="str">
            <v>.</v>
          </cell>
          <cell r="CU273" t="str">
            <v>.</v>
          </cell>
        </row>
        <row r="274">
          <cell r="CQ274" t="str">
            <v>.</v>
          </cell>
          <cell r="CR274" t="str">
            <v>.</v>
          </cell>
          <cell r="CS274" t="str">
            <v>.</v>
          </cell>
          <cell r="CT274" t="str">
            <v>.</v>
          </cell>
          <cell r="CU274" t="str">
            <v>.</v>
          </cell>
        </row>
        <row r="275">
          <cell r="CQ275" t="str">
            <v>.</v>
          </cell>
          <cell r="CR275" t="str">
            <v>.</v>
          </cell>
          <cell r="CS275" t="str">
            <v>.</v>
          </cell>
          <cell r="CT275" t="str">
            <v>.</v>
          </cell>
          <cell r="CU275" t="str">
            <v>.</v>
          </cell>
        </row>
        <row r="276">
          <cell r="CQ276" t="str">
            <v>.</v>
          </cell>
          <cell r="CR276" t="str">
            <v>.</v>
          </cell>
          <cell r="CS276" t="str">
            <v>.</v>
          </cell>
          <cell r="CT276" t="str">
            <v>.</v>
          </cell>
          <cell r="CU276" t="str">
            <v>.</v>
          </cell>
        </row>
        <row r="277">
          <cell r="CQ277" t="str">
            <v>.</v>
          </cell>
          <cell r="CR277" t="str">
            <v>.</v>
          </cell>
          <cell r="CS277" t="str">
            <v>.</v>
          </cell>
          <cell r="CT277" t="str">
            <v>.</v>
          </cell>
          <cell r="CU277" t="str">
            <v>.</v>
          </cell>
        </row>
        <row r="278">
          <cell r="CQ278" t="str">
            <v>.</v>
          </cell>
          <cell r="CR278" t="str">
            <v>.</v>
          </cell>
          <cell r="CS278" t="str">
            <v>.</v>
          </cell>
          <cell r="CT278" t="str">
            <v>.</v>
          </cell>
          <cell r="CU278" t="str">
            <v>.</v>
          </cell>
        </row>
        <row r="279">
          <cell r="CQ279">
            <v>19</v>
          </cell>
          <cell r="CR279" t="str">
            <v>2</v>
          </cell>
          <cell r="CS279" t="str">
            <v>IF (raiseKS1_SchoolBand=2 &amp; raiseKS1_Maths = 'W') KS2MatL4_paband_100=0.06.</v>
          </cell>
          <cell r="CT279" t="str">
            <v>IF (raiseKS1_SchoolBand= 2 &amp; raiseKS1_Maths = 'W') KS2Mat2Level_paband_100=0.06.</v>
          </cell>
          <cell r="CU279">
            <v>1</v>
          </cell>
        </row>
        <row r="280">
          <cell r="CQ280">
            <v>19</v>
          </cell>
          <cell r="CR280" t="str">
            <v>2</v>
          </cell>
          <cell r="CS280" t="str">
            <v>IF (raiseKS1_SchoolBand=2 &amp; raiseKS1_Maths = '1') KS2MatL4_paband_100=0.21.</v>
          </cell>
          <cell r="CT280" t="str">
            <v>IF (raiseKS1_SchoolBand= 2 &amp; raiseKS1_Maths = '1') KS2Mat2Level_paband_100=0.21.</v>
          </cell>
          <cell r="CU280">
            <v>1</v>
          </cell>
        </row>
        <row r="281">
          <cell r="CQ281">
            <v>19</v>
          </cell>
          <cell r="CR281" t="str">
            <v>2</v>
          </cell>
          <cell r="CS281" t="str">
            <v>IF (raiseKS1_SchoolBand=2 &amp; raiseKS1_Maths = '2C') KS2MatL4_paband_100=0.54.</v>
          </cell>
          <cell r="CT281" t="str">
            <v>IF (raiseKS1_SchoolBand= 2 &amp; raiseKS1_Maths = '2C') KS2Mat2Level_paband_100=0.54.</v>
          </cell>
          <cell r="CU281">
            <v>1</v>
          </cell>
        </row>
        <row r="282">
          <cell r="CQ282">
            <v>19</v>
          </cell>
          <cell r="CR282" t="str">
            <v>2</v>
          </cell>
          <cell r="CS282" t="str">
            <v>IF (raiseKS1_SchoolBand=2 &amp; raiseKS1_Maths = '2B') KS2MatL4_paband_100=0.85.</v>
          </cell>
          <cell r="CT282" t="str">
            <v>IF (raiseKS1_SchoolBand= 2 &amp; raiseKS1_Maths = '2B') KS2Mat2Level_paband_100=0.85.</v>
          </cell>
          <cell r="CU282">
            <v>1</v>
          </cell>
        </row>
        <row r="283">
          <cell r="CQ283">
            <v>19</v>
          </cell>
          <cell r="CR283" t="str">
            <v>2</v>
          </cell>
          <cell r="CS283" t="str">
            <v>IF (raiseKS1_SchoolBand=2 &amp; raiseKS1_Maths = '2A') KS2MatL4_paband_100=0.97.</v>
          </cell>
          <cell r="CT283" t="str">
            <v>IF (raiseKS1_SchoolBand= 2 &amp; raiseKS1_Maths = '2A') KS2Mat2Level_paband_100=0.97.</v>
          </cell>
          <cell r="CU283">
            <v>1</v>
          </cell>
        </row>
        <row r="284">
          <cell r="CQ284">
            <v>19</v>
          </cell>
          <cell r="CR284" t="str">
            <v>2</v>
          </cell>
          <cell r="CS284" t="str">
            <v>IF (raiseKS1_SchoolBand=2 &amp; raiseKS1_Maths = '3+') KS2MatL4_paband_100=1.</v>
          </cell>
          <cell r="CT284" t="str">
            <v>IF (raiseKS1_SchoolBand= 2 &amp; raiseKS1_Maths = '3+') KS2Mat2Level_paband_100=0.84.</v>
          </cell>
          <cell r="CU284">
            <v>1</v>
          </cell>
        </row>
        <row r="285">
          <cell r="CQ285" t="str">
            <v>.</v>
          </cell>
          <cell r="CR285" t="str">
            <v>.</v>
          </cell>
          <cell r="CS285" t="str">
            <v>.</v>
          </cell>
          <cell r="CT285" t="str">
            <v>.</v>
          </cell>
          <cell r="CU285" t="str">
            <v>.</v>
          </cell>
        </row>
        <row r="286">
          <cell r="CQ286" t="str">
            <v>.</v>
          </cell>
          <cell r="CR286" t="str">
            <v>.</v>
          </cell>
          <cell r="CS286" t="str">
            <v>.</v>
          </cell>
          <cell r="CT286" t="str">
            <v>.</v>
          </cell>
          <cell r="CU286" t="str">
            <v>.</v>
          </cell>
        </row>
        <row r="287">
          <cell r="CQ287" t="str">
            <v>.</v>
          </cell>
          <cell r="CR287" t="str">
            <v>.</v>
          </cell>
          <cell r="CS287" t="str">
            <v>.</v>
          </cell>
          <cell r="CT287" t="str">
            <v>.</v>
          </cell>
          <cell r="CU287" t="str">
            <v>.</v>
          </cell>
        </row>
        <row r="288">
          <cell r="CQ288" t="str">
            <v>.</v>
          </cell>
          <cell r="CR288" t="str">
            <v>.</v>
          </cell>
          <cell r="CS288" t="str">
            <v>.</v>
          </cell>
          <cell r="CT288" t="str">
            <v>.</v>
          </cell>
          <cell r="CU288" t="str">
            <v>.</v>
          </cell>
        </row>
        <row r="289">
          <cell r="CQ289" t="str">
            <v>.</v>
          </cell>
          <cell r="CR289" t="str">
            <v>.</v>
          </cell>
          <cell r="CS289" t="str">
            <v>.</v>
          </cell>
          <cell r="CT289" t="str">
            <v>.</v>
          </cell>
          <cell r="CU289" t="str">
            <v>.</v>
          </cell>
        </row>
        <row r="290">
          <cell r="CQ290" t="str">
            <v>.</v>
          </cell>
          <cell r="CR290" t="str">
            <v>.</v>
          </cell>
          <cell r="CS290" t="str">
            <v>.</v>
          </cell>
          <cell r="CT290" t="str">
            <v>.</v>
          </cell>
          <cell r="CU290" t="str">
            <v>.</v>
          </cell>
        </row>
        <row r="291">
          <cell r="CQ291" t="str">
            <v>.</v>
          </cell>
          <cell r="CR291" t="str">
            <v>.</v>
          </cell>
          <cell r="CS291" t="str">
            <v>.</v>
          </cell>
          <cell r="CT291" t="str">
            <v>.</v>
          </cell>
          <cell r="CU291" t="str">
            <v>.</v>
          </cell>
        </row>
        <row r="292">
          <cell r="CQ292" t="str">
            <v>.</v>
          </cell>
          <cell r="CR292" t="str">
            <v>.</v>
          </cell>
          <cell r="CS292" t="str">
            <v>.</v>
          </cell>
          <cell r="CT292" t="str">
            <v>.</v>
          </cell>
          <cell r="CU292" t="str">
            <v>.</v>
          </cell>
        </row>
        <row r="293">
          <cell r="CQ293" t="str">
            <v>.</v>
          </cell>
          <cell r="CR293" t="str">
            <v>.</v>
          </cell>
          <cell r="CS293" t="str">
            <v>.</v>
          </cell>
          <cell r="CT293" t="str">
            <v>.</v>
          </cell>
          <cell r="CU293" t="str">
            <v>.</v>
          </cell>
        </row>
        <row r="294">
          <cell r="CQ294" t="str">
            <v>.</v>
          </cell>
          <cell r="CR294" t="str">
            <v>.</v>
          </cell>
          <cell r="CS294" t="str">
            <v>.</v>
          </cell>
          <cell r="CT294" t="str">
            <v>.</v>
          </cell>
          <cell r="CU294" t="str">
            <v>.</v>
          </cell>
        </row>
        <row r="295">
          <cell r="CQ295" t="str">
            <v>.</v>
          </cell>
          <cell r="CR295" t="str">
            <v>.</v>
          </cell>
          <cell r="CS295" t="str">
            <v>.</v>
          </cell>
          <cell r="CT295" t="str">
            <v>.</v>
          </cell>
          <cell r="CU295" t="str">
            <v>.</v>
          </cell>
        </row>
        <row r="296">
          <cell r="CQ296" t="str">
            <v>.</v>
          </cell>
          <cell r="CR296" t="str">
            <v>.</v>
          </cell>
          <cell r="CS296" t="str">
            <v>.</v>
          </cell>
          <cell r="CT296" t="str">
            <v>.</v>
          </cell>
          <cell r="CU296" t="str">
            <v>.</v>
          </cell>
        </row>
        <row r="297">
          <cell r="CQ297" t="str">
            <v>.</v>
          </cell>
          <cell r="CR297" t="str">
            <v>.</v>
          </cell>
          <cell r="CS297" t="str">
            <v>.</v>
          </cell>
          <cell r="CT297" t="str">
            <v>.</v>
          </cell>
          <cell r="CU297" t="str">
            <v>.</v>
          </cell>
        </row>
        <row r="298">
          <cell r="CQ298" t="str">
            <v>.</v>
          </cell>
          <cell r="CR298" t="str">
            <v>.</v>
          </cell>
          <cell r="CS298" t="str">
            <v>.</v>
          </cell>
          <cell r="CT298" t="str">
            <v>.</v>
          </cell>
          <cell r="CU298" t="str">
            <v>.</v>
          </cell>
        </row>
        <row r="299">
          <cell r="CQ299" t="str">
            <v>.</v>
          </cell>
          <cell r="CR299" t="str">
            <v>.</v>
          </cell>
          <cell r="CS299" t="str">
            <v>.</v>
          </cell>
          <cell r="CT299" t="str">
            <v>.</v>
          </cell>
          <cell r="CU299" t="str">
            <v>.</v>
          </cell>
        </row>
        <row r="300">
          <cell r="CQ300" t="str">
            <v>.</v>
          </cell>
          <cell r="CR300" t="str">
            <v>.</v>
          </cell>
          <cell r="CS300" t="str">
            <v>.</v>
          </cell>
          <cell r="CT300" t="str">
            <v>.</v>
          </cell>
          <cell r="CU300" t="str">
            <v>.</v>
          </cell>
        </row>
        <row r="301">
          <cell r="CQ301" t="str">
            <v>.</v>
          </cell>
          <cell r="CR301" t="str">
            <v>.</v>
          </cell>
          <cell r="CS301" t="str">
            <v>.</v>
          </cell>
          <cell r="CT301" t="str">
            <v>.</v>
          </cell>
          <cell r="CU301" t="str">
            <v>.</v>
          </cell>
        </row>
        <row r="302">
          <cell r="CQ302" t="str">
            <v>.</v>
          </cell>
          <cell r="CR302" t="str">
            <v>.</v>
          </cell>
          <cell r="CS302" t="str">
            <v>.</v>
          </cell>
          <cell r="CT302" t="str">
            <v>.</v>
          </cell>
          <cell r="CU302" t="str">
            <v>.</v>
          </cell>
        </row>
        <row r="303">
          <cell r="CQ303">
            <v>20</v>
          </cell>
          <cell r="CR303" t="str">
            <v>0</v>
          </cell>
          <cell r="CS303" t="str">
            <v>IF (raiseKS1_SchoolBand=0 &amp; raiseKS1_Maths = 'W') KS2MatL4_paband_10=0.28.</v>
          </cell>
          <cell r="CT303" t="str">
            <v>IF (raiseKS1_SchoolBand= 0 &amp; raiseKS1_Maths = 'W') KS2Mat2Level_paband_10=0.28.</v>
          </cell>
          <cell r="CU303">
            <v>0.1</v>
          </cell>
        </row>
        <row r="304">
          <cell r="CQ304">
            <v>20</v>
          </cell>
          <cell r="CR304" t="str">
            <v>0</v>
          </cell>
          <cell r="CS304" t="str">
            <v>IF (raiseKS1_SchoolBand=0 &amp; raiseKS1_Maths = '1') KS2MatL4_paband_10=0.65.</v>
          </cell>
          <cell r="CT304" t="str">
            <v>IF (raiseKS1_SchoolBand= 0 &amp; raiseKS1_Maths = '1') KS2Mat2Level_paband_10=0.65.</v>
          </cell>
          <cell r="CU304">
            <v>0.1</v>
          </cell>
        </row>
        <row r="305">
          <cell r="CQ305">
            <v>20</v>
          </cell>
          <cell r="CR305" t="str">
            <v>0</v>
          </cell>
          <cell r="CS305" t="str">
            <v>IF (raiseKS1_SchoolBand=0 &amp; raiseKS1_Maths = '2C') KS2MatL4_paband_10=0.92.</v>
          </cell>
          <cell r="CT305" t="str">
            <v>IF (raiseKS1_SchoolBand= 0 &amp; raiseKS1_Maths = '2C') KS2Mat2Level_paband_10=0.92.</v>
          </cell>
          <cell r="CU305">
            <v>0.1</v>
          </cell>
        </row>
        <row r="306">
          <cell r="CQ306">
            <v>20</v>
          </cell>
          <cell r="CR306" t="str">
            <v>0</v>
          </cell>
          <cell r="CS306" t="str">
            <v>IF (raiseKS1_SchoolBand=0 &amp; raiseKS1_Maths = '2B') KS2MatL4_paband_10=0.98.</v>
          </cell>
          <cell r="CT306" t="str">
            <v>IF (raiseKS1_SchoolBand= 0 &amp; raiseKS1_Maths = '2B') KS2Mat2Level_paband_10=0.98.</v>
          </cell>
          <cell r="CU306">
            <v>0.1</v>
          </cell>
        </row>
        <row r="307">
          <cell r="CQ307">
            <v>20</v>
          </cell>
          <cell r="CR307" t="str">
            <v>0</v>
          </cell>
          <cell r="CS307" t="str">
            <v>IF (raiseKS1_SchoolBand=0 &amp; raiseKS1_Maths = '2A') KS2MatL4_paband_10=1.</v>
          </cell>
          <cell r="CT307" t="str">
            <v>IF (raiseKS1_SchoolBand= 0 &amp; raiseKS1_Maths = '2A') KS2Mat2Level_paband_10=1.</v>
          </cell>
          <cell r="CU307">
            <v>0.1</v>
          </cell>
        </row>
        <row r="308">
          <cell r="CQ308">
            <v>20</v>
          </cell>
          <cell r="CR308" t="str">
            <v>0</v>
          </cell>
          <cell r="CS308" t="str">
            <v>IF (raiseKS1_SchoolBand=0 &amp; raiseKS1_Maths = '3+') KS2MatL4_paband_10=1.</v>
          </cell>
          <cell r="CT308" t="str">
            <v>IF (raiseKS1_SchoolBand= 0 &amp; raiseKS1_Maths = '3+') KS2Mat2Level_paband_10=0.97.</v>
          </cell>
          <cell r="CU308">
            <v>0.1</v>
          </cell>
        </row>
        <row r="309">
          <cell r="CQ309" t="str">
            <v>.</v>
          </cell>
          <cell r="CR309" t="str">
            <v>.</v>
          </cell>
          <cell r="CS309" t="str">
            <v>.</v>
          </cell>
          <cell r="CT309" t="str">
            <v>.</v>
          </cell>
          <cell r="CU309" t="str">
            <v>.</v>
          </cell>
        </row>
        <row r="310">
          <cell r="CQ310" t="str">
            <v>.</v>
          </cell>
          <cell r="CR310" t="str">
            <v>.</v>
          </cell>
          <cell r="CS310" t="str">
            <v>.</v>
          </cell>
          <cell r="CT310" t="str">
            <v>.</v>
          </cell>
          <cell r="CU310" t="str">
            <v>.</v>
          </cell>
        </row>
        <row r="311">
          <cell r="CQ311" t="str">
            <v>.</v>
          </cell>
          <cell r="CR311" t="str">
            <v>.</v>
          </cell>
          <cell r="CS311" t="str">
            <v>.</v>
          </cell>
          <cell r="CT311" t="str">
            <v>.</v>
          </cell>
          <cell r="CU311" t="str">
            <v>.</v>
          </cell>
        </row>
        <row r="312">
          <cell r="CQ312" t="str">
            <v>.</v>
          </cell>
          <cell r="CR312" t="str">
            <v>.</v>
          </cell>
          <cell r="CS312" t="str">
            <v>.</v>
          </cell>
          <cell r="CT312" t="str">
            <v>.</v>
          </cell>
          <cell r="CU312" t="str">
            <v>.</v>
          </cell>
        </row>
        <row r="313">
          <cell r="CQ313" t="str">
            <v>.</v>
          </cell>
          <cell r="CR313" t="str">
            <v>.</v>
          </cell>
          <cell r="CS313" t="str">
            <v>.</v>
          </cell>
          <cell r="CT313" t="str">
            <v>.</v>
          </cell>
          <cell r="CU313" t="str">
            <v>.</v>
          </cell>
        </row>
        <row r="314">
          <cell r="CQ314" t="str">
            <v>.</v>
          </cell>
          <cell r="CR314" t="str">
            <v>.</v>
          </cell>
          <cell r="CS314" t="str">
            <v>.</v>
          </cell>
          <cell r="CT314" t="str">
            <v>.</v>
          </cell>
          <cell r="CU314" t="str">
            <v>.</v>
          </cell>
        </row>
        <row r="315">
          <cell r="CQ315">
            <v>21</v>
          </cell>
          <cell r="CR315" t="str">
            <v>1</v>
          </cell>
          <cell r="CS315" t="str">
            <v>IF (raiseKS1_SchoolBand=1 &amp; raiseKS1_Maths = 'W') KS2MatL4_paband_10=0.26.</v>
          </cell>
          <cell r="CT315" t="str">
            <v>IF (raiseKS1_SchoolBand= 1 &amp; raiseKS1_Maths = 'W') KS2Mat2Level_paband_10=0.26.</v>
          </cell>
          <cell r="CU315">
            <v>0.1</v>
          </cell>
        </row>
        <row r="316">
          <cell r="CQ316">
            <v>21</v>
          </cell>
          <cell r="CR316" t="str">
            <v>1</v>
          </cell>
          <cell r="CS316" t="str">
            <v>IF (raiseKS1_SchoolBand=1 &amp; raiseKS1_Maths = '1') KS2MatL4_paband_10=0.57.</v>
          </cell>
          <cell r="CT316" t="str">
            <v>IF (raiseKS1_SchoolBand= 1 &amp; raiseKS1_Maths = '1') KS2Mat2Level_paband_10=0.57.</v>
          </cell>
          <cell r="CU316">
            <v>0.1</v>
          </cell>
        </row>
        <row r="317">
          <cell r="CQ317">
            <v>21</v>
          </cell>
          <cell r="CR317" t="str">
            <v>1</v>
          </cell>
          <cell r="CS317" t="str">
            <v>IF (raiseKS1_SchoolBand=1 &amp; raiseKS1_Maths = '2C') KS2MatL4_paband_10=0.86.</v>
          </cell>
          <cell r="CT317" t="str">
            <v>IF (raiseKS1_SchoolBand= 1 &amp; raiseKS1_Maths = '2C') KS2Mat2Level_paband_10=0.86.</v>
          </cell>
          <cell r="CU317">
            <v>0.1</v>
          </cell>
        </row>
        <row r="318">
          <cell r="CQ318">
            <v>21</v>
          </cell>
          <cell r="CR318" t="str">
            <v>1</v>
          </cell>
          <cell r="CS318" t="str">
            <v>IF (raiseKS1_SchoolBand=1 &amp; raiseKS1_Maths = '2B') KS2MatL4_paband_10=0.98.</v>
          </cell>
          <cell r="CT318" t="str">
            <v>IF (raiseKS1_SchoolBand= 1 &amp; raiseKS1_Maths = '2B') KS2Mat2Level_paband_10=0.98.</v>
          </cell>
          <cell r="CU318">
            <v>0.1</v>
          </cell>
        </row>
        <row r="319">
          <cell r="CQ319">
            <v>21</v>
          </cell>
          <cell r="CR319" t="str">
            <v>1</v>
          </cell>
          <cell r="CS319" t="str">
            <v>IF (raiseKS1_SchoolBand=1 &amp; raiseKS1_Maths = '2A') KS2MatL4_paband_10=1.</v>
          </cell>
          <cell r="CT319" t="str">
            <v>IF (raiseKS1_SchoolBand= 1 &amp; raiseKS1_Maths = '2A') KS2Mat2Level_paband_10=1.</v>
          </cell>
          <cell r="CU319">
            <v>0.1</v>
          </cell>
        </row>
        <row r="320">
          <cell r="CQ320">
            <v>21</v>
          </cell>
          <cell r="CR320" t="str">
            <v>1</v>
          </cell>
          <cell r="CS320" t="str">
            <v>IF (raiseKS1_SchoolBand=1 &amp; raiseKS1_Maths = '3+') KS2MatL4_paband_10=1.</v>
          </cell>
          <cell r="CT320" t="str">
            <v>IF (raiseKS1_SchoolBand= 1 &amp; raiseKS1_Maths = '3+') KS2Mat2Level_paband_10=0.96.</v>
          </cell>
          <cell r="CU320">
            <v>0.1</v>
          </cell>
        </row>
        <row r="321">
          <cell r="CQ321" t="str">
            <v>.</v>
          </cell>
          <cell r="CR321" t="str">
            <v>.</v>
          </cell>
          <cell r="CS321" t="str">
            <v>.</v>
          </cell>
          <cell r="CT321" t="str">
            <v>.</v>
          </cell>
          <cell r="CU321" t="str">
            <v>.</v>
          </cell>
        </row>
        <row r="322">
          <cell r="CQ322" t="str">
            <v>.</v>
          </cell>
          <cell r="CR322" t="str">
            <v>.</v>
          </cell>
          <cell r="CS322" t="str">
            <v>.</v>
          </cell>
          <cell r="CT322" t="str">
            <v>.</v>
          </cell>
          <cell r="CU322" t="str">
            <v>.</v>
          </cell>
        </row>
        <row r="323">
          <cell r="CQ323" t="str">
            <v>.</v>
          </cell>
          <cell r="CR323" t="str">
            <v>.</v>
          </cell>
          <cell r="CS323" t="str">
            <v>.</v>
          </cell>
          <cell r="CT323" t="str">
            <v>.</v>
          </cell>
          <cell r="CU323" t="str">
            <v>.</v>
          </cell>
        </row>
        <row r="324">
          <cell r="CQ324" t="str">
            <v>.</v>
          </cell>
          <cell r="CR324" t="str">
            <v>.</v>
          </cell>
          <cell r="CS324" t="str">
            <v>.</v>
          </cell>
          <cell r="CT324" t="str">
            <v>.</v>
          </cell>
          <cell r="CU324" t="str">
            <v>.</v>
          </cell>
        </row>
        <row r="325">
          <cell r="CQ325" t="str">
            <v>.</v>
          </cell>
          <cell r="CR325" t="str">
            <v>.</v>
          </cell>
          <cell r="CS325" t="str">
            <v>.</v>
          </cell>
          <cell r="CT325" t="str">
            <v>.</v>
          </cell>
          <cell r="CU325" t="str">
            <v>.</v>
          </cell>
        </row>
        <row r="326">
          <cell r="CQ326" t="str">
            <v>.</v>
          </cell>
          <cell r="CR326" t="str">
            <v>.</v>
          </cell>
          <cell r="CS326" t="str">
            <v>.</v>
          </cell>
          <cell r="CT326" t="str">
            <v>.</v>
          </cell>
          <cell r="CU326" t="str">
            <v>.</v>
          </cell>
        </row>
        <row r="327">
          <cell r="CQ327">
            <v>22</v>
          </cell>
          <cell r="CR327" t="str">
            <v>2</v>
          </cell>
          <cell r="CS327" t="str">
            <v>IF (raiseKS1_SchoolBand=2 &amp; raiseKS1_Maths = 'W') KS2MatL4_paband_10=0.46.</v>
          </cell>
          <cell r="CT327" t="str">
            <v>IF (raiseKS1_SchoolBand= 2 &amp; raiseKS1_Maths = 'W') KS2Mat2Level_paband_10=0.46.</v>
          </cell>
          <cell r="CU327">
            <v>0.1</v>
          </cell>
        </row>
        <row r="328">
          <cell r="CQ328">
            <v>22</v>
          </cell>
          <cell r="CR328" t="str">
            <v>2</v>
          </cell>
          <cell r="CS328" t="str">
            <v>IF (raiseKS1_SchoolBand=2 &amp; raiseKS1_Maths = '1') KS2MatL4_paband_10=0.46.</v>
          </cell>
          <cell r="CT328" t="str">
            <v>IF (raiseKS1_SchoolBand= 2 &amp; raiseKS1_Maths = '1') KS2Mat2Level_paband_10=0.46.</v>
          </cell>
          <cell r="CU328">
            <v>0.1</v>
          </cell>
        </row>
        <row r="329">
          <cell r="CQ329">
            <v>22</v>
          </cell>
          <cell r="CR329" t="str">
            <v>2</v>
          </cell>
          <cell r="CS329" t="str">
            <v>IF (raiseKS1_SchoolBand=2 &amp; raiseKS1_Maths = '2C') KS2MatL4_paband_10=0.84.</v>
          </cell>
          <cell r="CT329" t="str">
            <v>IF (raiseKS1_SchoolBand= 2 &amp; raiseKS1_Maths = '2C') KS2Mat2Level_paband_10=0.84.</v>
          </cell>
          <cell r="CU329">
            <v>0.1</v>
          </cell>
        </row>
        <row r="330">
          <cell r="CQ330">
            <v>22</v>
          </cell>
          <cell r="CR330" t="str">
            <v>2</v>
          </cell>
          <cell r="CS330" t="str">
            <v>IF (raiseKS1_SchoolBand=2 &amp; raiseKS1_Maths = '2B') KS2MatL4_paband_10=0.98.</v>
          </cell>
          <cell r="CT330" t="str">
            <v>IF (raiseKS1_SchoolBand= 2 &amp; raiseKS1_Maths = '2B') KS2Mat2Level_paband_10=0.98.</v>
          </cell>
          <cell r="CU330">
            <v>0.1</v>
          </cell>
        </row>
        <row r="331">
          <cell r="CQ331">
            <v>22</v>
          </cell>
          <cell r="CR331" t="str">
            <v>2</v>
          </cell>
          <cell r="CS331" t="str">
            <v>IF (raiseKS1_SchoolBand=2 &amp; raiseKS1_Maths = '2A') KS2MatL4_paband_10=1.</v>
          </cell>
          <cell r="CT331" t="str">
            <v>IF (raiseKS1_SchoolBand= 2 &amp; raiseKS1_Maths = '2A') KS2Mat2Level_paband_10=1.</v>
          </cell>
          <cell r="CU331">
            <v>0.1</v>
          </cell>
        </row>
        <row r="332">
          <cell r="CQ332">
            <v>22</v>
          </cell>
          <cell r="CR332" t="str">
            <v>2</v>
          </cell>
          <cell r="CS332" t="str">
            <v>IF (raiseKS1_SchoolBand=2 &amp; raiseKS1_Maths = '3+') KS2MatL4_paband_10=1.</v>
          </cell>
          <cell r="CT332" t="str">
            <v>IF (raiseKS1_SchoolBand= 2 &amp; raiseKS1_Maths = '3+') KS2Mat2Level_paband_10=0.96.</v>
          </cell>
          <cell r="CU332">
            <v>0.1</v>
          </cell>
        </row>
        <row r="333">
          <cell r="CQ333" t="str">
            <v>.</v>
          </cell>
          <cell r="CR333" t="str">
            <v>.</v>
          </cell>
          <cell r="CS333" t="str">
            <v>.</v>
          </cell>
          <cell r="CT333" t="str">
            <v>.</v>
          </cell>
          <cell r="CU333" t="str">
            <v>.</v>
          </cell>
        </row>
        <row r="334">
          <cell r="CQ334" t="str">
            <v>.</v>
          </cell>
          <cell r="CR334" t="str">
            <v>.</v>
          </cell>
          <cell r="CS334" t="str">
            <v>.</v>
          </cell>
          <cell r="CT334" t="str">
            <v>.</v>
          </cell>
          <cell r="CU334" t="str">
            <v>.</v>
          </cell>
        </row>
        <row r="335">
          <cell r="CQ335" t="str">
            <v>.</v>
          </cell>
          <cell r="CR335" t="str">
            <v>.</v>
          </cell>
          <cell r="CS335" t="str">
            <v>.</v>
          </cell>
          <cell r="CT335" t="str">
            <v>.</v>
          </cell>
          <cell r="CU335" t="str">
            <v>.</v>
          </cell>
        </row>
        <row r="336">
          <cell r="CQ336" t="str">
            <v>.</v>
          </cell>
          <cell r="CR336" t="str">
            <v>.</v>
          </cell>
          <cell r="CS336" t="str">
            <v>.</v>
          </cell>
          <cell r="CT336" t="str">
            <v>.</v>
          </cell>
          <cell r="CU336" t="str">
            <v>.</v>
          </cell>
        </row>
        <row r="337">
          <cell r="CQ337" t="str">
            <v>.</v>
          </cell>
          <cell r="CR337" t="str">
            <v>.</v>
          </cell>
          <cell r="CS337" t="str">
            <v>.</v>
          </cell>
          <cell r="CT337" t="str">
            <v>.</v>
          </cell>
          <cell r="CU337" t="str">
            <v>.</v>
          </cell>
        </row>
        <row r="338">
          <cell r="CQ338" t="str">
            <v>.</v>
          </cell>
          <cell r="CR338" t="str">
            <v>.</v>
          </cell>
          <cell r="CS338" t="str">
            <v>.</v>
          </cell>
          <cell r="CT338" t="str">
            <v>.</v>
          </cell>
          <cell r="CU338" t="str">
            <v>.</v>
          </cell>
        </row>
        <row r="339">
          <cell r="CQ339" t="str">
            <v>.</v>
          </cell>
          <cell r="CR339" t="str">
            <v>.</v>
          </cell>
          <cell r="CS339" t="str">
            <v>.</v>
          </cell>
          <cell r="CT339" t="str">
            <v>.</v>
          </cell>
          <cell r="CU339" t="str">
            <v>.</v>
          </cell>
        </row>
        <row r="340">
          <cell r="CQ340" t="str">
            <v>.</v>
          </cell>
          <cell r="CR340" t="str">
            <v>.</v>
          </cell>
          <cell r="CS340" t="str">
            <v>.</v>
          </cell>
          <cell r="CT340" t="str">
            <v>.</v>
          </cell>
          <cell r="CU340" t="str">
            <v>.</v>
          </cell>
        </row>
        <row r="341">
          <cell r="CQ341" t="str">
            <v>.</v>
          </cell>
          <cell r="CR341" t="str">
            <v>.</v>
          </cell>
          <cell r="CS341" t="str">
            <v>.</v>
          </cell>
          <cell r="CT341" t="str">
            <v>.</v>
          </cell>
          <cell r="CU341" t="str">
            <v>.</v>
          </cell>
        </row>
        <row r="342">
          <cell r="CQ342" t="str">
            <v>.</v>
          </cell>
          <cell r="CR342" t="str">
            <v>.</v>
          </cell>
          <cell r="CS342" t="str">
            <v>.</v>
          </cell>
          <cell r="CT342" t="str">
            <v>.</v>
          </cell>
          <cell r="CU342" t="str">
            <v>.</v>
          </cell>
        </row>
        <row r="343">
          <cell r="CQ343" t="str">
            <v>.</v>
          </cell>
          <cell r="CR343" t="str">
            <v>.</v>
          </cell>
          <cell r="CS343" t="str">
            <v>.</v>
          </cell>
          <cell r="CT343" t="str">
            <v>.</v>
          </cell>
          <cell r="CU343" t="str">
            <v>.</v>
          </cell>
        </row>
        <row r="344">
          <cell r="CQ344" t="str">
            <v>.</v>
          </cell>
          <cell r="CR344" t="str">
            <v>.</v>
          </cell>
          <cell r="CS344" t="str">
            <v>.</v>
          </cell>
          <cell r="CT344" t="str">
            <v>.</v>
          </cell>
          <cell r="CU344" t="str">
            <v>.</v>
          </cell>
        </row>
        <row r="345">
          <cell r="CQ345" t="str">
            <v>.</v>
          </cell>
          <cell r="CR345" t="str">
            <v>.</v>
          </cell>
          <cell r="CS345" t="str">
            <v>.</v>
          </cell>
          <cell r="CT345" t="str">
            <v>.</v>
          </cell>
          <cell r="CU345" t="str">
            <v>.</v>
          </cell>
        </row>
        <row r="346">
          <cell r="CQ346" t="str">
            <v>.</v>
          </cell>
          <cell r="CR346" t="str">
            <v>.</v>
          </cell>
          <cell r="CS346" t="str">
            <v>.</v>
          </cell>
          <cell r="CT346" t="str">
            <v>.</v>
          </cell>
          <cell r="CU346" t="str">
            <v>.</v>
          </cell>
        </row>
        <row r="347">
          <cell r="CQ347" t="str">
            <v>.</v>
          </cell>
          <cell r="CR347" t="str">
            <v>.</v>
          </cell>
          <cell r="CS347" t="str">
            <v>.</v>
          </cell>
          <cell r="CT347" t="str">
            <v>.</v>
          </cell>
          <cell r="CU347" t="str">
            <v>.</v>
          </cell>
        </row>
        <row r="348">
          <cell r="CQ348" t="str">
            <v>.</v>
          </cell>
          <cell r="CR348" t="str">
            <v>.</v>
          </cell>
          <cell r="CS348" t="str">
            <v>.</v>
          </cell>
          <cell r="CT348" t="str">
            <v>.</v>
          </cell>
          <cell r="CU348" t="str">
            <v>.</v>
          </cell>
        </row>
        <row r="349">
          <cell r="CQ349" t="str">
            <v>.</v>
          </cell>
          <cell r="CR349" t="str">
            <v>.</v>
          </cell>
          <cell r="CS349" t="str">
            <v>.</v>
          </cell>
          <cell r="CT349" t="str">
            <v>.</v>
          </cell>
          <cell r="CU349" t="str">
            <v>.</v>
          </cell>
        </row>
        <row r="350">
          <cell r="CQ350" t="str">
            <v>.</v>
          </cell>
          <cell r="CR350" t="str">
            <v>.</v>
          </cell>
          <cell r="CS350" t="str">
            <v>.</v>
          </cell>
          <cell r="CT350" t="str">
            <v>.</v>
          </cell>
          <cell r="CU350" t="str">
            <v>.</v>
          </cell>
        </row>
        <row r="351">
          <cell r="CQ351">
            <v>23</v>
          </cell>
          <cell r="CR351" t="str">
            <v>0</v>
          </cell>
          <cell r="CS351" t="str">
            <v>IF (raiseKS1_SchoolBand=0 &amp; raiseKS1_Maths = 'W') KS2MatL4_paband_25=0.2.</v>
          </cell>
          <cell r="CT351" t="str">
            <v>IF (raiseKS1_SchoolBand= 0 &amp; raiseKS1_Maths = 'W') KS2Mat2Level_paband_25=0.2.</v>
          </cell>
          <cell r="CU351">
            <v>0.25</v>
          </cell>
        </row>
        <row r="352">
          <cell r="CQ352">
            <v>23</v>
          </cell>
          <cell r="CR352" t="str">
            <v>0</v>
          </cell>
          <cell r="CS352" t="str">
            <v>IF (raiseKS1_SchoolBand=0 &amp; raiseKS1_Maths = '1') KS2MatL4_paband_25=0.54.</v>
          </cell>
          <cell r="CT352" t="str">
            <v>IF (raiseKS1_SchoolBand= 0 &amp; raiseKS1_Maths = '1') KS2Mat2Level_paband_25=0.54.</v>
          </cell>
          <cell r="CU352">
            <v>0.25</v>
          </cell>
        </row>
        <row r="353">
          <cell r="CQ353">
            <v>23</v>
          </cell>
          <cell r="CR353" t="str">
            <v>0</v>
          </cell>
          <cell r="CS353" t="str">
            <v>IF (raiseKS1_SchoolBand=0 &amp; raiseKS1_Maths = '2C') KS2MatL4_paband_25=0.85.</v>
          </cell>
          <cell r="CT353" t="str">
            <v>IF (raiseKS1_SchoolBand= 0 &amp; raiseKS1_Maths = '2C') KS2Mat2Level_paband_25=0.85.</v>
          </cell>
          <cell r="CU353">
            <v>0.25</v>
          </cell>
        </row>
        <row r="354">
          <cell r="CQ354">
            <v>23</v>
          </cell>
          <cell r="CR354" t="str">
            <v>0</v>
          </cell>
          <cell r="CS354" t="str">
            <v>IF (raiseKS1_SchoolBand=0 &amp; raiseKS1_Maths = '2B') KS2MatL4_paband_25=0.97.</v>
          </cell>
          <cell r="CT354" t="str">
            <v>IF (raiseKS1_SchoolBand= 0 &amp; raiseKS1_Maths = '2B') KS2Mat2Level_paband_25=0.97.</v>
          </cell>
          <cell r="CU354">
            <v>0.25</v>
          </cell>
        </row>
        <row r="355">
          <cell r="CQ355">
            <v>23</v>
          </cell>
          <cell r="CR355" t="str">
            <v>0</v>
          </cell>
          <cell r="CS355" t="str">
            <v>IF (raiseKS1_SchoolBand=0 &amp; raiseKS1_Maths = '2A') KS2MatL4_paband_25=0.99.</v>
          </cell>
          <cell r="CT355" t="str">
            <v>IF (raiseKS1_SchoolBand= 0 &amp; raiseKS1_Maths = '2A') KS2Mat2Level_paband_25=0.99.</v>
          </cell>
          <cell r="CU355">
            <v>0.25</v>
          </cell>
        </row>
        <row r="356">
          <cell r="CQ356">
            <v>23</v>
          </cell>
          <cell r="CR356" t="str">
            <v>0</v>
          </cell>
          <cell r="CS356" t="str">
            <v>IF (raiseKS1_SchoolBand=0 &amp; raiseKS1_Maths = '3+') KS2MatL4_paband_25=1.</v>
          </cell>
          <cell r="CT356" t="str">
            <v>IF (raiseKS1_SchoolBand= 0 &amp; raiseKS1_Maths = '3+') KS2Mat2Level_paband_25=0.92.</v>
          </cell>
          <cell r="CU356">
            <v>0.25</v>
          </cell>
        </row>
        <row r="357">
          <cell r="CQ357" t="str">
            <v>.</v>
          </cell>
          <cell r="CR357" t="str">
            <v>.</v>
          </cell>
          <cell r="CS357" t="str">
            <v>.</v>
          </cell>
          <cell r="CT357" t="str">
            <v>.</v>
          </cell>
          <cell r="CU357" t="str">
            <v>.</v>
          </cell>
        </row>
        <row r="358">
          <cell r="CQ358" t="str">
            <v>.</v>
          </cell>
          <cell r="CR358" t="str">
            <v>.</v>
          </cell>
          <cell r="CS358" t="str">
            <v>.</v>
          </cell>
          <cell r="CT358" t="str">
            <v>.</v>
          </cell>
          <cell r="CU358" t="str">
            <v>.</v>
          </cell>
        </row>
        <row r="359">
          <cell r="CQ359" t="str">
            <v>.</v>
          </cell>
          <cell r="CR359" t="str">
            <v>.</v>
          </cell>
          <cell r="CS359" t="str">
            <v>.</v>
          </cell>
          <cell r="CT359" t="str">
            <v>.</v>
          </cell>
          <cell r="CU359" t="str">
            <v>.</v>
          </cell>
        </row>
        <row r="360">
          <cell r="CQ360" t="str">
            <v>.</v>
          </cell>
          <cell r="CR360" t="str">
            <v>.</v>
          </cell>
          <cell r="CS360" t="str">
            <v>.</v>
          </cell>
          <cell r="CT360" t="str">
            <v>.</v>
          </cell>
          <cell r="CU360" t="str">
            <v>.</v>
          </cell>
        </row>
        <row r="361">
          <cell r="CQ361" t="str">
            <v>.</v>
          </cell>
          <cell r="CR361" t="str">
            <v>.</v>
          </cell>
          <cell r="CS361" t="str">
            <v>.</v>
          </cell>
          <cell r="CT361" t="str">
            <v>.</v>
          </cell>
          <cell r="CU361" t="str">
            <v>.</v>
          </cell>
        </row>
        <row r="362">
          <cell r="CQ362" t="str">
            <v>.</v>
          </cell>
          <cell r="CR362" t="str">
            <v>.</v>
          </cell>
          <cell r="CS362" t="str">
            <v>.</v>
          </cell>
          <cell r="CT362" t="str">
            <v>.</v>
          </cell>
          <cell r="CU362" t="str">
            <v>.</v>
          </cell>
        </row>
        <row r="363">
          <cell r="CQ363">
            <v>24</v>
          </cell>
          <cell r="CR363" t="str">
            <v>1</v>
          </cell>
          <cell r="CS363" t="str">
            <v>IF (raiseKS1_SchoolBand=1 &amp; raiseKS1_Maths = 'W') KS2MatL4_paband_25=0.17.</v>
          </cell>
          <cell r="CT363" t="str">
            <v>IF (raiseKS1_SchoolBand= 1 &amp; raiseKS1_Maths = 'W') KS2Mat2Level_paband_25=0.17.</v>
          </cell>
          <cell r="CU363">
            <v>0.25</v>
          </cell>
        </row>
        <row r="364">
          <cell r="CQ364">
            <v>24</v>
          </cell>
          <cell r="CR364" t="str">
            <v>1</v>
          </cell>
          <cell r="CS364" t="str">
            <v>IF (raiseKS1_SchoolBand=1 &amp; raiseKS1_Maths = '1') KS2MatL4_paband_25=0.45.</v>
          </cell>
          <cell r="CT364" t="str">
            <v>IF (raiseKS1_SchoolBand= 1 &amp; raiseKS1_Maths = '1') KS2Mat2Level_paband_25=0.45.</v>
          </cell>
          <cell r="CU364">
            <v>0.25</v>
          </cell>
        </row>
        <row r="365">
          <cell r="CQ365">
            <v>24</v>
          </cell>
          <cell r="CR365" t="str">
            <v>1</v>
          </cell>
          <cell r="CS365" t="str">
            <v>IF (raiseKS1_SchoolBand=1 &amp; raiseKS1_Maths = '2C') KS2MatL4_paband_25=0.79.</v>
          </cell>
          <cell r="CT365" t="str">
            <v>IF (raiseKS1_SchoolBand= 1 &amp; raiseKS1_Maths = '2C') KS2Mat2Level_paband_25=0.79.</v>
          </cell>
          <cell r="CU365">
            <v>0.25</v>
          </cell>
        </row>
        <row r="366">
          <cell r="CQ366">
            <v>24</v>
          </cell>
          <cell r="CR366" t="str">
            <v>1</v>
          </cell>
          <cell r="CS366" t="str">
            <v>IF (raiseKS1_SchoolBand=1 &amp; raiseKS1_Maths = '2B') KS2MatL4_paband_25=0.96.</v>
          </cell>
          <cell r="CT366" t="str">
            <v>IF (raiseKS1_SchoolBand= 1 &amp; raiseKS1_Maths = '2B') KS2Mat2Level_paband_25=0.96.</v>
          </cell>
          <cell r="CU366">
            <v>0.25</v>
          </cell>
        </row>
        <row r="367">
          <cell r="CQ367">
            <v>24</v>
          </cell>
          <cell r="CR367" t="str">
            <v>1</v>
          </cell>
          <cell r="CS367" t="str">
            <v>IF (raiseKS1_SchoolBand=1 &amp; raiseKS1_Maths = '2A') KS2MatL4_paband_25=0.99.</v>
          </cell>
          <cell r="CT367" t="str">
            <v>IF (raiseKS1_SchoolBand= 1 &amp; raiseKS1_Maths = '2A') KS2Mat2Level_paband_25=0.99.</v>
          </cell>
          <cell r="CU367">
            <v>0.25</v>
          </cell>
        </row>
        <row r="368">
          <cell r="CQ368">
            <v>24</v>
          </cell>
          <cell r="CR368" t="str">
            <v>1</v>
          </cell>
          <cell r="CS368" t="str">
            <v>IF (raiseKS1_SchoolBand=1 &amp; raiseKS1_Maths = '3+') KS2MatL4_paband_25=1.</v>
          </cell>
          <cell r="CT368" t="str">
            <v>IF (raiseKS1_SchoolBand= 1 &amp; raiseKS1_Maths = '3+') KS2Mat2Level_paband_25=0.93.</v>
          </cell>
          <cell r="CU368">
            <v>0.25</v>
          </cell>
        </row>
        <row r="369">
          <cell r="CQ369" t="str">
            <v>.</v>
          </cell>
          <cell r="CR369" t="str">
            <v>.</v>
          </cell>
          <cell r="CS369" t="str">
            <v>.</v>
          </cell>
          <cell r="CT369" t="str">
            <v>.</v>
          </cell>
          <cell r="CU369" t="str">
            <v>.</v>
          </cell>
        </row>
        <row r="370">
          <cell r="CQ370" t="str">
            <v>.</v>
          </cell>
          <cell r="CR370" t="str">
            <v>.</v>
          </cell>
          <cell r="CS370" t="str">
            <v>.</v>
          </cell>
          <cell r="CT370" t="str">
            <v>.</v>
          </cell>
          <cell r="CU370" t="str">
            <v>.</v>
          </cell>
        </row>
        <row r="371">
          <cell r="CQ371" t="str">
            <v>.</v>
          </cell>
          <cell r="CR371" t="str">
            <v>.</v>
          </cell>
          <cell r="CS371" t="str">
            <v>.</v>
          </cell>
          <cell r="CT371" t="str">
            <v>.</v>
          </cell>
          <cell r="CU371" t="str">
            <v>.</v>
          </cell>
        </row>
        <row r="372">
          <cell r="CQ372" t="str">
            <v>.</v>
          </cell>
          <cell r="CR372" t="str">
            <v>.</v>
          </cell>
          <cell r="CS372" t="str">
            <v>.</v>
          </cell>
          <cell r="CT372" t="str">
            <v>.</v>
          </cell>
          <cell r="CU372" t="str">
            <v>.</v>
          </cell>
        </row>
        <row r="373">
          <cell r="CQ373" t="str">
            <v>.</v>
          </cell>
          <cell r="CR373" t="str">
            <v>.</v>
          </cell>
          <cell r="CS373" t="str">
            <v>.</v>
          </cell>
          <cell r="CT373" t="str">
            <v>.</v>
          </cell>
          <cell r="CU373" t="str">
            <v>.</v>
          </cell>
        </row>
        <row r="374">
          <cell r="CQ374" t="str">
            <v>.</v>
          </cell>
          <cell r="CR374" t="str">
            <v>.</v>
          </cell>
          <cell r="CS374" t="str">
            <v>.</v>
          </cell>
          <cell r="CT374" t="str">
            <v>.</v>
          </cell>
          <cell r="CU374" t="str">
            <v>.</v>
          </cell>
        </row>
        <row r="375">
          <cell r="CQ375">
            <v>25</v>
          </cell>
          <cell r="CR375" t="str">
            <v>2</v>
          </cell>
          <cell r="CS375" t="str">
            <v>IF (raiseKS1_SchoolBand=2 &amp; raiseKS1_Maths = 'W') KS2MatL4_paband_25=0.14.</v>
          </cell>
          <cell r="CT375" t="str">
            <v>IF (raiseKS1_SchoolBand= 2 &amp; raiseKS1_Maths = 'W') KS2Mat2Level_paband_25=0.14.</v>
          </cell>
          <cell r="CU375">
            <v>0.25</v>
          </cell>
        </row>
        <row r="376">
          <cell r="CQ376">
            <v>25</v>
          </cell>
          <cell r="CR376" t="str">
            <v>2</v>
          </cell>
          <cell r="CS376" t="str">
            <v>IF (raiseKS1_SchoolBand=2 &amp; raiseKS1_Maths = '1') KS2MatL4_paband_25=0.4.</v>
          </cell>
          <cell r="CT376" t="str">
            <v>IF (raiseKS1_SchoolBand= 2 &amp; raiseKS1_Maths = '1') KS2Mat2Level_paband_25=0.4.</v>
          </cell>
          <cell r="CU376">
            <v>0.25</v>
          </cell>
        </row>
        <row r="377">
          <cell r="CQ377">
            <v>25</v>
          </cell>
          <cell r="CR377" t="str">
            <v>2</v>
          </cell>
          <cell r="CS377" t="str">
            <v>IF (raiseKS1_SchoolBand=2 &amp; raiseKS1_Maths = '2C') KS2MatL4_paband_25=0.77.</v>
          </cell>
          <cell r="CT377" t="str">
            <v>IF (raiseKS1_SchoolBand= 2 &amp; raiseKS1_Maths = '2C') KS2Mat2Level_paband_25=0.77.</v>
          </cell>
          <cell r="CU377">
            <v>0.25</v>
          </cell>
        </row>
        <row r="378">
          <cell r="CQ378">
            <v>25</v>
          </cell>
          <cell r="CR378" t="str">
            <v>2</v>
          </cell>
          <cell r="CS378" t="str">
            <v>IF (raiseKS1_SchoolBand=2 &amp; raiseKS1_Maths = '2B') KS2MatL4_paband_25=0.96.</v>
          </cell>
          <cell r="CT378" t="str">
            <v>IF (raiseKS1_SchoolBand= 2 &amp; raiseKS1_Maths = '2B') KS2Mat2Level_paband_25=0.96.</v>
          </cell>
          <cell r="CU378">
            <v>0.25</v>
          </cell>
        </row>
        <row r="379">
          <cell r="CQ379">
            <v>25</v>
          </cell>
          <cell r="CR379" t="str">
            <v>2</v>
          </cell>
          <cell r="CS379" t="str">
            <v>IF (raiseKS1_SchoolBand=2 &amp; raiseKS1_Maths = '2A') KS2MatL4_paband_25=0.99.</v>
          </cell>
          <cell r="CT379" t="str">
            <v>IF (raiseKS1_SchoolBand= 2 &amp; raiseKS1_Maths = '2A') KS2Mat2Level_paband_25=0.99.</v>
          </cell>
          <cell r="CU379">
            <v>0.25</v>
          </cell>
        </row>
        <row r="380">
          <cell r="CQ380">
            <v>25</v>
          </cell>
          <cell r="CR380" t="str">
            <v>2</v>
          </cell>
          <cell r="CS380" t="str">
            <v>IF (raiseKS1_SchoolBand=2 &amp; raiseKS1_Maths = '3+') KS2MatL4_paband_25=1.</v>
          </cell>
          <cell r="CT380" t="str">
            <v>IF (raiseKS1_SchoolBand= 2 &amp; raiseKS1_Maths = '3+') KS2Mat2Level_paband_25=0.94.</v>
          </cell>
          <cell r="CU380">
            <v>0.25</v>
          </cell>
        </row>
        <row r="381">
          <cell r="CQ381" t="str">
            <v>.</v>
          </cell>
          <cell r="CR381" t="str">
            <v>.</v>
          </cell>
          <cell r="CS381" t="str">
            <v>.</v>
          </cell>
          <cell r="CT381" t="str">
            <v>.</v>
          </cell>
          <cell r="CU381" t="str">
            <v>.</v>
          </cell>
        </row>
        <row r="382">
          <cell r="CQ382" t="str">
            <v>.</v>
          </cell>
          <cell r="CR382" t="str">
            <v>.</v>
          </cell>
          <cell r="CS382" t="str">
            <v>.</v>
          </cell>
          <cell r="CT382" t="str">
            <v>.</v>
          </cell>
          <cell r="CU382" t="str">
            <v>.</v>
          </cell>
        </row>
        <row r="383">
          <cell r="CQ383" t="str">
            <v>.</v>
          </cell>
          <cell r="CR383" t="str">
            <v>.</v>
          </cell>
          <cell r="CS383" t="str">
            <v>.</v>
          </cell>
          <cell r="CT383" t="str">
            <v>.</v>
          </cell>
          <cell r="CU383" t="str">
            <v>.</v>
          </cell>
        </row>
        <row r="384">
          <cell r="CQ384" t="str">
            <v>.</v>
          </cell>
          <cell r="CR384" t="str">
            <v>.</v>
          </cell>
          <cell r="CS384" t="str">
            <v>.</v>
          </cell>
          <cell r="CT384" t="str">
            <v>.</v>
          </cell>
          <cell r="CU384" t="str">
            <v>.</v>
          </cell>
        </row>
        <row r="385">
          <cell r="CQ385" t="str">
            <v>.</v>
          </cell>
          <cell r="CR385" t="str">
            <v>.</v>
          </cell>
          <cell r="CS385" t="str">
            <v>.</v>
          </cell>
          <cell r="CT385" t="str">
            <v>.</v>
          </cell>
          <cell r="CU385" t="str">
            <v>.</v>
          </cell>
        </row>
        <row r="386">
          <cell r="CQ386" t="str">
            <v>.</v>
          </cell>
          <cell r="CR386" t="str">
            <v>.</v>
          </cell>
          <cell r="CS386" t="str">
            <v>.</v>
          </cell>
          <cell r="CT386" t="str">
            <v>.</v>
          </cell>
          <cell r="CU386" t="str">
            <v>.</v>
          </cell>
        </row>
        <row r="387">
          <cell r="CQ387" t="str">
            <v>.</v>
          </cell>
          <cell r="CR387" t="str">
            <v>.</v>
          </cell>
          <cell r="CS387" t="str">
            <v>.</v>
          </cell>
          <cell r="CT387" t="str">
            <v>.</v>
          </cell>
          <cell r="CU387" t="str">
            <v>.</v>
          </cell>
        </row>
        <row r="388">
          <cell r="CQ388" t="str">
            <v>.</v>
          </cell>
          <cell r="CR388" t="str">
            <v>.</v>
          </cell>
          <cell r="CS388" t="str">
            <v>.</v>
          </cell>
          <cell r="CT388" t="str">
            <v>.</v>
          </cell>
          <cell r="CU388" t="str">
            <v>.</v>
          </cell>
        </row>
        <row r="389">
          <cell r="CQ389" t="str">
            <v>.</v>
          </cell>
          <cell r="CR389" t="str">
            <v>.</v>
          </cell>
          <cell r="CS389" t="str">
            <v>.</v>
          </cell>
          <cell r="CT389" t="str">
            <v>.</v>
          </cell>
          <cell r="CU389" t="str">
            <v>.</v>
          </cell>
        </row>
        <row r="390">
          <cell r="CQ390" t="str">
            <v>.</v>
          </cell>
          <cell r="CR390" t="str">
            <v>.</v>
          </cell>
          <cell r="CS390" t="str">
            <v>.</v>
          </cell>
          <cell r="CT390" t="str">
            <v>.</v>
          </cell>
          <cell r="CU390" t="str">
            <v>.</v>
          </cell>
        </row>
        <row r="391">
          <cell r="CQ391" t="str">
            <v>.</v>
          </cell>
          <cell r="CR391" t="str">
            <v>.</v>
          </cell>
          <cell r="CS391" t="str">
            <v>.</v>
          </cell>
          <cell r="CT391" t="str">
            <v>.</v>
          </cell>
          <cell r="CU391" t="str">
            <v>.</v>
          </cell>
        </row>
        <row r="392">
          <cell r="CQ392" t="str">
            <v>.</v>
          </cell>
          <cell r="CR392" t="str">
            <v>.</v>
          </cell>
          <cell r="CS392" t="str">
            <v>.</v>
          </cell>
          <cell r="CT392" t="str">
            <v>.</v>
          </cell>
          <cell r="CU392" t="str">
            <v>.</v>
          </cell>
        </row>
        <row r="393">
          <cell r="CQ393" t="str">
            <v>.</v>
          </cell>
          <cell r="CR393" t="str">
            <v>.</v>
          </cell>
          <cell r="CS393" t="str">
            <v>.</v>
          </cell>
          <cell r="CT393" t="str">
            <v>.</v>
          </cell>
          <cell r="CU393" t="str">
            <v>.</v>
          </cell>
        </row>
        <row r="394">
          <cell r="CQ394" t="str">
            <v>.</v>
          </cell>
          <cell r="CR394" t="str">
            <v>.</v>
          </cell>
          <cell r="CS394" t="str">
            <v>.</v>
          </cell>
          <cell r="CT394" t="str">
            <v>.</v>
          </cell>
          <cell r="CU394" t="str">
            <v>.</v>
          </cell>
        </row>
        <row r="395">
          <cell r="CQ395" t="str">
            <v>.</v>
          </cell>
          <cell r="CR395" t="str">
            <v>.</v>
          </cell>
          <cell r="CS395" t="str">
            <v>.</v>
          </cell>
          <cell r="CT395" t="str">
            <v>.</v>
          </cell>
          <cell r="CU395" t="str">
            <v>.</v>
          </cell>
        </row>
        <row r="396">
          <cell r="CQ396" t="str">
            <v>.</v>
          </cell>
          <cell r="CR396" t="str">
            <v>.</v>
          </cell>
          <cell r="CS396" t="str">
            <v>.</v>
          </cell>
          <cell r="CT396" t="str">
            <v>.</v>
          </cell>
          <cell r="CU396" t="str">
            <v>.</v>
          </cell>
        </row>
        <row r="397">
          <cell r="CQ397" t="str">
            <v>.</v>
          </cell>
          <cell r="CR397" t="str">
            <v>.</v>
          </cell>
          <cell r="CS397" t="str">
            <v>.</v>
          </cell>
          <cell r="CT397" t="str">
            <v>.</v>
          </cell>
          <cell r="CU397" t="str">
            <v>.</v>
          </cell>
        </row>
        <row r="398">
          <cell r="CQ398" t="str">
            <v>.</v>
          </cell>
          <cell r="CR398" t="str">
            <v>.</v>
          </cell>
          <cell r="CS398" t="str">
            <v>.</v>
          </cell>
          <cell r="CT398" t="str">
            <v>.</v>
          </cell>
          <cell r="CU398" t="str">
            <v>.</v>
          </cell>
        </row>
        <row r="399">
          <cell r="CQ399">
            <v>26</v>
          </cell>
          <cell r="CR399" t="str">
            <v>0</v>
          </cell>
          <cell r="CS399" t="str">
            <v>IF (raiseKS1_SchoolBand=0 &amp; raiseKS1_Maths = 'W') KS2MatL4_paband_50=0.15.</v>
          </cell>
          <cell r="CT399" t="str">
            <v>IF (raiseKS1_SchoolBand= 0 &amp; raiseKS1_Maths = 'W') KS2Mat2Level_paband_50=0.15.</v>
          </cell>
          <cell r="CU399">
            <v>0.5</v>
          </cell>
        </row>
        <row r="400">
          <cell r="CQ400">
            <v>26</v>
          </cell>
          <cell r="CR400" t="str">
            <v>0</v>
          </cell>
          <cell r="CS400" t="str">
            <v>IF (raiseKS1_SchoolBand=0 &amp; raiseKS1_Maths = '1') KS2MatL4_paband_50=0.44.</v>
          </cell>
          <cell r="CT400" t="str">
            <v>IF (raiseKS1_SchoolBand= 0 &amp; raiseKS1_Maths = '1') KS2Mat2Level_paband_50=0.44.</v>
          </cell>
          <cell r="CU400">
            <v>0.5</v>
          </cell>
        </row>
        <row r="401">
          <cell r="CQ401">
            <v>26</v>
          </cell>
          <cell r="CR401" t="str">
            <v>0</v>
          </cell>
          <cell r="CS401" t="str">
            <v>IF (raiseKS1_SchoolBand=0 &amp; raiseKS1_Maths = '2C') KS2MatL4_paband_50=0.77.</v>
          </cell>
          <cell r="CT401" t="str">
            <v>IF (raiseKS1_SchoolBand= 0 &amp; raiseKS1_Maths = '2C') KS2Mat2Level_paband_50=0.77.</v>
          </cell>
          <cell r="CU401">
            <v>0.5</v>
          </cell>
        </row>
        <row r="402">
          <cell r="CQ402">
            <v>26</v>
          </cell>
          <cell r="CR402" t="str">
            <v>0</v>
          </cell>
          <cell r="CS402" t="str">
            <v>IF (raiseKS1_SchoolBand=0 &amp; raiseKS1_Maths = '2B') KS2MatL4_paband_50=0.94.</v>
          </cell>
          <cell r="CT402" t="str">
            <v>IF (raiseKS1_SchoolBand= 0 &amp; raiseKS1_Maths = '2B') KS2Mat2Level_paband_50=0.94.</v>
          </cell>
          <cell r="CU402">
            <v>0.5</v>
          </cell>
        </row>
        <row r="403">
          <cell r="CQ403">
            <v>26</v>
          </cell>
          <cell r="CR403" t="str">
            <v>0</v>
          </cell>
          <cell r="CS403" t="str">
            <v>IF (raiseKS1_SchoolBand=0 &amp; raiseKS1_Maths = '2A') KS2MatL4_paband_50=0.99.</v>
          </cell>
          <cell r="CT403" t="str">
            <v>IF (raiseKS1_SchoolBand= 0 &amp; raiseKS1_Maths = '2A') KS2Mat2Level_paband_50=0.99.</v>
          </cell>
          <cell r="CU403">
            <v>0.5</v>
          </cell>
        </row>
        <row r="404">
          <cell r="CQ404">
            <v>26</v>
          </cell>
          <cell r="CR404" t="str">
            <v>0</v>
          </cell>
          <cell r="CS404" t="str">
            <v>IF (raiseKS1_SchoolBand=0 &amp; raiseKS1_Maths = '3+') KS2MatL4_paband_50=1.</v>
          </cell>
          <cell r="CT404" t="str">
            <v>IF (raiseKS1_SchoolBand= 0 &amp; raiseKS1_Maths = '3+') KS2Mat2Level_paband_50=0.9.</v>
          </cell>
          <cell r="CU404">
            <v>0.5</v>
          </cell>
        </row>
        <row r="405">
          <cell r="CQ405" t="str">
            <v>.</v>
          </cell>
          <cell r="CR405" t="str">
            <v>.</v>
          </cell>
          <cell r="CS405" t="str">
            <v>.</v>
          </cell>
          <cell r="CT405" t="str">
            <v>.</v>
          </cell>
          <cell r="CU405" t="str">
            <v>.</v>
          </cell>
        </row>
        <row r="406">
          <cell r="CQ406" t="str">
            <v>.</v>
          </cell>
          <cell r="CR406" t="str">
            <v>.</v>
          </cell>
          <cell r="CS406" t="str">
            <v>.</v>
          </cell>
          <cell r="CT406" t="str">
            <v>.</v>
          </cell>
          <cell r="CU406" t="str">
            <v>.</v>
          </cell>
        </row>
        <row r="407">
          <cell r="CQ407" t="str">
            <v>.</v>
          </cell>
          <cell r="CR407" t="str">
            <v>.</v>
          </cell>
          <cell r="CS407" t="str">
            <v>.</v>
          </cell>
          <cell r="CT407" t="str">
            <v>.</v>
          </cell>
          <cell r="CU407" t="str">
            <v>.</v>
          </cell>
        </row>
        <row r="408">
          <cell r="CQ408" t="str">
            <v>.</v>
          </cell>
          <cell r="CR408" t="str">
            <v>.</v>
          </cell>
          <cell r="CS408" t="str">
            <v>.</v>
          </cell>
          <cell r="CT408" t="str">
            <v>.</v>
          </cell>
          <cell r="CU408" t="str">
            <v>.</v>
          </cell>
        </row>
        <row r="409">
          <cell r="CQ409" t="str">
            <v>.</v>
          </cell>
          <cell r="CR409" t="str">
            <v>.</v>
          </cell>
          <cell r="CS409" t="str">
            <v>.</v>
          </cell>
          <cell r="CT409" t="str">
            <v>.</v>
          </cell>
          <cell r="CU409" t="str">
            <v>.</v>
          </cell>
        </row>
        <row r="410">
          <cell r="CQ410" t="str">
            <v>.</v>
          </cell>
          <cell r="CR410" t="str">
            <v>.</v>
          </cell>
          <cell r="CS410" t="str">
            <v>.</v>
          </cell>
          <cell r="CT410" t="str">
            <v>.</v>
          </cell>
          <cell r="CU410" t="str">
            <v>.</v>
          </cell>
        </row>
        <row r="411">
          <cell r="CQ411">
            <v>27</v>
          </cell>
          <cell r="CR411" t="str">
            <v>1</v>
          </cell>
          <cell r="CS411" t="str">
            <v>IF (raiseKS1_SchoolBand=1 &amp; raiseKS1_Maths = 'W') KS2MatL4_paband_50=0.13.</v>
          </cell>
          <cell r="CT411" t="str">
            <v>IF (raiseKS1_SchoolBand= 1 &amp; raiseKS1_Maths = 'W') KS2Mat2Level_paband_50=0.13.</v>
          </cell>
          <cell r="CU411">
            <v>0.5</v>
          </cell>
        </row>
        <row r="412">
          <cell r="CQ412">
            <v>27</v>
          </cell>
          <cell r="CR412" t="str">
            <v>1</v>
          </cell>
          <cell r="CS412" t="str">
            <v>IF (raiseKS1_SchoolBand=1 &amp; raiseKS1_Maths = '1') KS2MatL4_paband_50=0.35.</v>
          </cell>
          <cell r="CT412" t="str">
            <v>IF (raiseKS1_SchoolBand= 1 &amp; raiseKS1_Maths = '1') KS2Mat2Level_paband_50=0.35.</v>
          </cell>
          <cell r="CU412">
            <v>0.5</v>
          </cell>
        </row>
        <row r="413">
          <cell r="CQ413">
            <v>27</v>
          </cell>
          <cell r="CR413" t="str">
            <v>1</v>
          </cell>
          <cell r="CS413" t="str">
            <v>IF (raiseKS1_SchoolBand=1 &amp; raiseKS1_Maths = '2C') KS2MatL4_paband_50=0.71.</v>
          </cell>
          <cell r="CT413" t="str">
            <v>IF (raiseKS1_SchoolBand= 1 &amp; raiseKS1_Maths = '2C') KS2Mat2Level_paband_50=0.71.</v>
          </cell>
          <cell r="CU413">
            <v>0.5</v>
          </cell>
        </row>
        <row r="414">
          <cell r="CQ414">
            <v>27</v>
          </cell>
          <cell r="CR414" t="str">
            <v>1</v>
          </cell>
          <cell r="CS414" t="str">
            <v>IF (raiseKS1_SchoolBand=1 &amp; raiseKS1_Maths = '2B') KS2MatL4_paband_50=0.93.</v>
          </cell>
          <cell r="CT414" t="str">
            <v>IF (raiseKS1_SchoolBand= 1 &amp; raiseKS1_Maths = '2B') KS2Mat2Level_paband_50=0.93.</v>
          </cell>
          <cell r="CU414">
            <v>0.5</v>
          </cell>
        </row>
        <row r="415">
          <cell r="CQ415">
            <v>27</v>
          </cell>
          <cell r="CR415" t="str">
            <v>1</v>
          </cell>
          <cell r="CS415" t="str">
            <v>IF (raiseKS1_SchoolBand=1 &amp; raiseKS1_Maths = '2A') KS2MatL4_paband_50=0.99.</v>
          </cell>
          <cell r="CT415" t="str">
            <v>IF (raiseKS1_SchoolBand= 1 &amp; raiseKS1_Maths = '2A') KS2Mat2Level_paband_50=0.99.</v>
          </cell>
          <cell r="CU415">
            <v>0.5</v>
          </cell>
        </row>
        <row r="416">
          <cell r="CQ416">
            <v>27</v>
          </cell>
          <cell r="CR416" t="str">
            <v>1</v>
          </cell>
          <cell r="CS416" t="str">
            <v>IF (raiseKS1_SchoolBand=1 &amp; raiseKS1_Maths = '3+') KS2MatL4_paband_50=1.</v>
          </cell>
          <cell r="CT416" t="str">
            <v>IF (raiseKS1_SchoolBand= 1 &amp; raiseKS1_Maths = '3+') KS2Mat2Level_paband_50=0.91.</v>
          </cell>
          <cell r="CU416">
            <v>0.5</v>
          </cell>
        </row>
        <row r="417">
          <cell r="CQ417" t="str">
            <v>.</v>
          </cell>
          <cell r="CR417" t="str">
            <v>.</v>
          </cell>
          <cell r="CS417" t="str">
            <v>.</v>
          </cell>
          <cell r="CT417" t="str">
            <v>.</v>
          </cell>
          <cell r="CU417" t="str">
            <v>.</v>
          </cell>
        </row>
        <row r="418">
          <cell r="CQ418" t="str">
            <v>.</v>
          </cell>
          <cell r="CR418" t="str">
            <v>.</v>
          </cell>
          <cell r="CS418" t="str">
            <v>.</v>
          </cell>
          <cell r="CT418" t="str">
            <v>.</v>
          </cell>
          <cell r="CU418" t="str">
            <v>.</v>
          </cell>
        </row>
        <row r="419">
          <cell r="CQ419" t="str">
            <v>.</v>
          </cell>
          <cell r="CR419" t="str">
            <v>.</v>
          </cell>
          <cell r="CS419" t="str">
            <v>.</v>
          </cell>
          <cell r="CT419" t="str">
            <v>.</v>
          </cell>
          <cell r="CU419" t="str">
            <v>.</v>
          </cell>
        </row>
        <row r="420">
          <cell r="CQ420" t="str">
            <v>.</v>
          </cell>
          <cell r="CR420" t="str">
            <v>.</v>
          </cell>
          <cell r="CS420" t="str">
            <v>.</v>
          </cell>
          <cell r="CT420" t="str">
            <v>.</v>
          </cell>
          <cell r="CU420" t="str">
            <v>.</v>
          </cell>
        </row>
        <row r="421">
          <cell r="CQ421" t="str">
            <v>.</v>
          </cell>
          <cell r="CR421" t="str">
            <v>.</v>
          </cell>
          <cell r="CS421" t="str">
            <v>.</v>
          </cell>
          <cell r="CT421" t="str">
            <v>.</v>
          </cell>
          <cell r="CU421" t="str">
            <v>.</v>
          </cell>
        </row>
        <row r="422">
          <cell r="CQ422" t="str">
            <v>.</v>
          </cell>
          <cell r="CR422" t="str">
            <v>.</v>
          </cell>
          <cell r="CS422" t="str">
            <v>.</v>
          </cell>
          <cell r="CT422" t="str">
            <v>.</v>
          </cell>
          <cell r="CU422" t="str">
            <v>.</v>
          </cell>
        </row>
        <row r="423">
          <cell r="CQ423">
            <v>28</v>
          </cell>
          <cell r="CR423" t="str">
            <v>2</v>
          </cell>
          <cell r="CS423" t="str">
            <v>IF (raiseKS1_SchoolBand=2 &amp; raiseKS1_Maths = 'W') KS2MatL4_paband_50=0.11.</v>
          </cell>
          <cell r="CT423" t="str">
            <v>IF (raiseKS1_SchoolBand= 2 &amp; raiseKS1_Maths = 'W') KS2Mat2Level_paband_50=0.11.</v>
          </cell>
          <cell r="CU423">
            <v>0.5</v>
          </cell>
        </row>
        <row r="424">
          <cell r="CQ424">
            <v>28</v>
          </cell>
          <cell r="CR424" t="str">
            <v>2</v>
          </cell>
          <cell r="CS424" t="str">
            <v>IF (raiseKS1_SchoolBand=2 &amp; raiseKS1_Maths = '1') KS2MatL4_paband_50=0.31.</v>
          </cell>
          <cell r="CT424" t="str">
            <v>IF (raiseKS1_SchoolBand= 2 &amp; raiseKS1_Maths = '1') KS2Mat2Level_paband_50=0.31.</v>
          </cell>
          <cell r="CU424">
            <v>0.5</v>
          </cell>
        </row>
        <row r="425">
          <cell r="CQ425">
            <v>28</v>
          </cell>
          <cell r="CR425" t="str">
            <v>2</v>
          </cell>
          <cell r="CS425" t="str">
            <v>IF (raiseKS1_SchoolBand=2 &amp; raiseKS1_Maths = '2C') KS2MatL4_paband_50=0.69.</v>
          </cell>
          <cell r="CT425" t="str">
            <v>IF (raiseKS1_SchoolBand= 2 &amp; raiseKS1_Maths = '2C') KS2Mat2Level_paband_50=0.69.</v>
          </cell>
          <cell r="CU425">
            <v>0.5</v>
          </cell>
        </row>
        <row r="426">
          <cell r="CQ426">
            <v>28</v>
          </cell>
          <cell r="CR426" t="str">
            <v>2</v>
          </cell>
          <cell r="CS426" t="str">
            <v>IF (raiseKS1_SchoolBand=2 &amp; raiseKS1_Maths = '2B') KS2MatL4_paband_50=0.93.</v>
          </cell>
          <cell r="CT426" t="str">
            <v>IF (raiseKS1_SchoolBand= 2 &amp; raiseKS1_Maths = '2B') KS2Mat2Level_paband_50=0.93.</v>
          </cell>
          <cell r="CU426">
            <v>0.5</v>
          </cell>
        </row>
        <row r="427">
          <cell r="CQ427">
            <v>28</v>
          </cell>
          <cell r="CR427" t="str">
            <v>2</v>
          </cell>
          <cell r="CS427" t="str">
            <v>IF (raiseKS1_SchoolBand=2 &amp; raiseKS1_Maths = '2A') KS2MatL4_paband_50=0.99.</v>
          </cell>
          <cell r="CT427" t="str">
            <v>IF (raiseKS1_SchoolBand= 2 &amp; raiseKS1_Maths = '2A') KS2Mat2Level_paband_50=0.99.</v>
          </cell>
          <cell r="CU427">
            <v>0.5</v>
          </cell>
        </row>
        <row r="428">
          <cell r="CQ428">
            <v>28</v>
          </cell>
          <cell r="CR428" t="str">
            <v>2</v>
          </cell>
          <cell r="CS428" t="str">
            <v>IF (raiseKS1_SchoolBand=2 &amp; raiseKS1_Maths = '3+') KS2MatL4_paband_50=1.</v>
          </cell>
          <cell r="CT428" t="str">
            <v>IF (raiseKS1_SchoolBand= 2 &amp; raiseKS1_Maths = '3+') KS2Mat2Level_paband_50=0.91.</v>
          </cell>
          <cell r="CU428">
            <v>0.5</v>
          </cell>
        </row>
        <row r="429">
          <cell r="CQ429" t="str">
            <v>.</v>
          </cell>
          <cell r="CR429" t="str">
            <v>.</v>
          </cell>
          <cell r="CS429" t="str">
            <v>.</v>
          </cell>
          <cell r="CT429" t="str">
            <v>.</v>
          </cell>
          <cell r="CU429" t="str">
            <v>.</v>
          </cell>
        </row>
        <row r="430">
          <cell r="CQ430" t="str">
            <v>.</v>
          </cell>
          <cell r="CR430" t="str">
            <v>.</v>
          </cell>
          <cell r="CS430" t="str">
            <v>.</v>
          </cell>
          <cell r="CT430" t="str">
            <v>.</v>
          </cell>
          <cell r="CU430" t="str">
            <v>.</v>
          </cell>
        </row>
        <row r="431">
          <cell r="CQ431" t="str">
            <v>.</v>
          </cell>
          <cell r="CR431" t="str">
            <v>.</v>
          </cell>
          <cell r="CS431" t="str">
            <v>.</v>
          </cell>
          <cell r="CT431" t="str">
            <v>.</v>
          </cell>
          <cell r="CU431" t="str">
            <v>.</v>
          </cell>
        </row>
        <row r="432">
          <cell r="CQ432" t="str">
            <v>.</v>
          </cell>
          <cell r="CR432" t="str">
            <v>.</v>
          </cell>
          <cell r="CS432" t="str">
            <v>.</v>
          </cell>
          <cell r="CT432" t="str">
            <v>.</v>
          </cell>
          <cell r="CU432" t="str">
            <v>.</v>
          </cell>
        </row>
        <row r="433">
          <cell r="CQ433" t="str">
            <v>.</v>
          </cell>
          <cell r="CR433" t="str">
            <v>.</v>
          </cell>
          <cell r="CS433" t="str">
            <v>.</v>
          </cell>
          <cell r="CT433" t="str">
            <v>.</v>
          </cell>
          <cell r="CU433" t="str">
            <v>.</v>
          </cell>
        </row>
        <row r="434">
          <cell r="CQ434" t="str">
            <v>.</v>
          </cell>
          <cell r="CR434" t="str">
            <v>.</v>
          </cell>
          <cell r="CS434" t="str">
            <v>.</v>
          </cell>
          <cell r="CT434" t="str">
            <v>.</v>
          </cell>
          <cell r="CU434" t="str">
            <v>.</v>
          </cell>
        </row>
        <row r="435">
          <cell r="CQ435" t="str">
            <v>.</v>
          </cell>
          <cell r="CR435" t="str">
            <v>.</v>
          </cell>
          <cell r="CS435" t="str">
            <v>.</v>
          </cell>
          <cell r="CT435" t="str">
            <v>.</v>
          </cell>
          <cell r="CU435" t="str">
            <v>.</v>
          </cell>
        </row>
        <row r="436">
          <cell r="CQ436" t="str">
            <v>.</v>
          </cell>
          <cell r="CR436" t="str">
            <v>.</v>
          </cell>
          <cell r="CS436" t="str">
            <v>.</v>
          </cell>
          <cell r="CT436" t="str">
            <v>.</v>
          </cell>
          <cell r="CU436" t="str">
            <v>.</v>
          </cell>
        </row>
        <row r="437">
          <cell r="CQ437" t="str">
            <v>.</v>
          </cell>
          <cell r="CR437" t="str">
            <v>.</v>
          </cell>
          <cell r="CS437" t="str">
            <v>.</v>
          </cell>
          <cell r="CT437" t="str">
            <v>.</v>
          </cell>
          <cell r="CU437" t="str">
            <v>.</v>
          </cell>
        </row>
        <row r="438">
          <cell r="CQ438" t="str">
            <v>.</v>
          </cell>
          <cell r="CR438" t="str">
            <v>.</v>
          </cell>
          <cell r="CS438" t="str">
            <v>.</v>
          </cell>
          <cell r="CT438" t="str">
            <v>.</v>
          </cell>
          <cell r="CU438" t="str">
            <v>.</v>
          </cell>
        </row>
        <row r="439">
          <cell r="CQ439" t="str">
            <v>.</v>
          </cell>
          <cell r="CR439" t="str">
            <v>.</v>
          </cell>
          <cell r="CS439" t="str">
            <v>.</v>
          </cell>
          <cell r="CT439" t="str">
            <v>.</v>
          </cell>
          <cell r="CU439" t="str">
            <v>.</v>
          </cell>
        </row>
        <row r="440">
          <cell r="CQ440" t="str">
            <v>.</v>
          </cell>
          <cell r="CR440" t="str">
            <v>.</v>
          </cell>
          <cell r="CS440" t="str">
            <v>.</v>
          </cell>
          <cell r="CT440" t="str">
            <v>.</v>
          </cell>
          <cell r="CU440" t="str">
            <v>.</v>
          </cell>
        </row>
        <row r="441">
          <cell r="CQ441" t="str">
            <v>.</v>
          </cell>
          <cell r="CR441" t="str">
            <v>.</v>
          </cell>
          <cell r="CS441" t="str">
            <v>.</v>
          </cell>
          <cell r="CT441" t="str">
            <v>.</v>
          </cell>
          <cell r="CU441" t="str">
            <v>.</v>
          </cell>
        </row>
        <row r="442">
          <cell r="CQ442" t="str">
            <v>.</v>
          </cell>
          <cell r="CR442" t="str">
            <v>.</v>
          </cell>
          <cell r="CS442" t="str">
            <v>.</v>
          </cell>
          <cell r="CT442" t="str">
            <v>.</v>
          </cell>
          <cell r="CU442" t="str">
            <v>.</v>
          </cell>
        </row>
        <row r="443">
          <cell r="CQ443" t="str">
            <v>.</v>
          </cell>
          <cell r="CR443" t="str">
            <v>.</v>
          </cell>
          <cell r="CS443" t="str">
            <v>.</v>
          </cell>
          <cell r="CT443" t="str">
            <v>.</v>
          </cell>
          <cell r="CU443" t="str">
            <v>.</v>
          </cell>
        </row>
        <row r="444">
          <cell r="CQ444" t="str">
            <v>.</v>
          </cell>
          <cell r="CR444" t="str">
            <v>.</v>
          </cell>
          <cell r="CS444" t="str">
            <v>.</v>
          </cell>
          <cell r="CT444" t="str">
            <v>.</v>
          </cell>
          <cell r="CU444" t="str">
            <v>.</v>
          </cell>
        </row>
        <row r="445">
          <cell r="CQ445" t="str">
            <v>.</v>
          </cell>
          <cell r="CR445" t="str">
            <v>.</v>
          </cell>
          <cell r="CS445" t="str">
            <v>.</v>
          </cell>
          <cell r="CT445" t="str">
            <v>.</v>
          </cell>
          <cell r="CU445" t="str">
            <v>.</v>
          </cell>
        </row>
        <row r="446">
          <cell r="CQ446" t="str">
            <v>.</v>
          </cell>
          <cell r="CR446" t="str">
            <v>.</v>
          </cell>
          <cell r="CS446" t="str">
            <v>.</v>
          </cell>
          <cell r="CT446" t="str">
            <v>.</v>
          </cell>
          <cell r="CU446" t="str">
            <v>.</v>
          </cell>
        </row>
        <row r="447">
          <cell r="CQ447">
            <v>29</v>
          </cell>
          <cell r="CR447" t="str">
            <v>0</v>
          </cell>
          <cell r="CS447" t="str">
            <v>IF (raiseKS1_SchoolBand=0 &amp; raiseKS1_Maths = 'W') KS2MatL4_paband_75=0.12.</v>
          </cell>
          <cell r="CT447" t="str">
            <v>IF (raiseKS1_SchoolBand= 0 &amp; raiseKS1_Maths = 'W') KS2Mat2Level_paband_75=0.12.</v>
          </cell>
          <cell r="CU447">
            <v>0.75</v>
          </cell>
        </row>
        <row r="448">
          <cell r="CQ448">
            <v>29</v>
          </cell>
          <cell r="CR448" t="str">
            <v>0</v>
          </cell>
          <cell r="CS448" t="str">
            <v>IF (raiseKS1_SchoolBand=0 &amp; raiseKS1_Maths = '1') KS2MatL4_paband_75=0.37.</v>
          </cell>
          <cell r="CT448" t="str">
            <v>IF (raiseKS1_SchoolBand= 0 &amp; raiseKS1_Maths = '1') KS2Mat2Level_paband_75=0.37.</v>
          </cell>
          <cell r="CU448">
            <v>0.75</v>
          </cell>
        </row>
        <row r="449">
          <cell r="CQ449">
            <v>29</v>
          </cell>
          <cell r="CR449" t="str">
            <v>0</v>
          </cell>
          <cell r="CS449" t="str">
            <v>IF (raiseKS1_SchoolBand=0 &amp; raiseKS1_Maths = '2C') KS2MatL4_paband_75=0.7.</v>
          </cell>
          <cell r="CT449" t="str">
            <v>IF (raiseKS1_SchoolBand= 0 &amp; raiseKS1_Maths = '2C') KS2Mat2Level_paband_75=0.7.</v>
          </cell>
          <cell r="CU449">
            <v>0.75</v>
          </cell>
        </row>
        <row r="450">
          <cell r="CQ450">
            <v>29</v>
          </cell>
          <cell r="CR450" t="str">
            <v>0</v>
          </cell>
          <cell r="CS450" t="str">
            <v>IF (raiseKS1_SchoolBand=0 &amp; raiseKS1_Maths = '2B') KS2MatL4_paband_75=0.92.</v>
          </cell>
          <cell r="CT450" t="str">
            <v>IF (raiseKS1_SchoolBand= 0 &amp; raiseKS1_Maths = '2B') KS2Mat2Level_paband_75=0.92.</v>
          </cell>
          <cell r="CU450">
            <v>0.75</v>
          </cell>
        </row>
        <row r="451">
          <cell r="CQ451">
            <v>29</v>
          </cell>
          <cell r="CR451" t="str">
            <v>0</v>
          </cell>
          <cell r="CS451" t="str">
            <v>IF (raiseKS1_SchoolBand=0 &amp; raiseKS1_Maths = '2A') KS2MatL4_paband_75=0.99.</v>
          </cell>
          <cell r="CT451" t="str">
            <v>IF (raiseKS1_SchoolBand= 0 &amp; raiseKS1_Maths = '2A') KS2Mat2Level_paband_75=0.99.</v>
          </cell>
          <cell r="CU451">
            <v>0.75</v>
          </cell>
        </row>
        <row r="452">
          <cell r="CQ452">
            <v>29</v>
          </cell>
          <cell r="CR452" t="str">
            <v>0</v>
          </cell>
          <cell r="CS452" t="str">
            <v>IF (raiseKS1_SchoolBand=0 &amp; raiseKS1_Maths = '3+') KS2MatL4_paband_75=1.</v>
          </cell>
          <cell r="CT452" t="str">
            <v>IF (raiseKS1_SchoolBand= 0 &amp; raiseKS1_Maths = '3+') KS2Mat2Level_paband_75=0.87.</v>
          </cell>
          <cell r="CU452">
            <v>0.75</v>
          </cell>
        </row>
        <row r="453">
          <cell r="CQ453" t="str">
            <v>.</v>
          </cell>
          <cell r="CR453" t="str">
            <v>.</v>
          </cell>
          <cell r="CS453" t="str">
            <v>.</v>
          </cell>
          <cell r="CT453" t="str">
            <v>.</v>
          </cell>
          <cell r="CU453" t="str">
            <v>.</v>
          </cell>
        </row>
        <row r="454">
          <cell r="CQ454" t="str">
            <v>.</v>
          </cell>
          <cell r="CR454" t="str">
            <v>.</v>
          </cell>
          <cell r="CS454" t="str">
            <v>.</v>
          </cell>
          <cell r="CT454" t="str">
            <v>.</v>
          </cell>
          <cell r="CU454" t="str">
            <v>.</v>
          </cell>
        </row>
        <row r="455">
          <cell r="CQ455" t="str">
            <v>.</v>
          </cell>
          <cell r="CR455" t="str">
            <v>.</v>
          </cell>
          <cell r="CS455" t="str">
            <v>.</v>
          </cell>
          <cell r="CT455" t="str">
            <v>.</v>
          </cell>
          <cell r="CU455" t="str">
            <v>.</v>
          </cell>
        </row>
        <row r="456">
          <cell r="CQ456" t="str">
            <v>.</v>
          </cell>
          <cell r="CR456" t="str">
            <v>.</v>
          </cell>
          <cell r="CS456" t="str">
            <v>.</v>
          </cell>
          <cell r="CT456" t="str">
            <v>.</v>
          </cell>
          <cell r="CU456" t="str">
            <v>.</v>
          </cell>
        </row>
        <row r="457">
          <cell r="CQ457" t="str">
            <v>.</v>
          </cell>
          <cell r="CR457" t="str">
            <v>.</v>
          </cell>
          <cell r="CS457" t="str">
            <v>.</v>
          </cell>
          <cell r="CT457" t="str">
            <v>.</v>
          </cell>
          <cell r="CU457" t="str">
            <v>.</v>
          </cell>
        </row>
        <row r="458">
          <cell r="CQ458" t="str">
            <v>.</v>
          </cell>
          <cell r="CR458" t="str">
            <v>.</v>
          </cell>
          <cell r="CS458" t="str">
            <v>.</v>
          </cell>
          <cell r="CT458" t="str">
            <v>.</v>
          </cell>
          <cell r="CU458" t="str">
            <v>.</v>
          </cell>
        </row>
        <row r="459">
          <cell r="CQ459">
            <v>30</v>
          </cell>
          <cell r="CR459" t="str">
            <v>1</v>
          </cell>
          <cell r="CS459" t="str">
            <v>IF (raiseKS1_SchoolBand=1 &amp; raiseKS1_Maths = 'W') KS2MatL4_paband_75=0.1.</v>
          </cell>
          <cell r="CT459" t="str">
            <v>IF (raiseKS1_SchoolBand= 1 &amp; raiseKS1_Maths = 'W') KS2Mat2Level_paband_75=0.1.</v>
          </cell>
          <cell r="CU459">
            <v>0.75</v>
          </cell>
        </row>
        <row r="460">
          <cell r="CQ460">
            <v>30</v>
          </cell>
          <cell r="CR460" t="str">
            <v>1</v>
          </cell>
          <cell r="CS460" t="str">
            <v>IF (raiseKS1_SchoolBand=1 &amp; raiseKS1_Maths = '1') KS2MatL4_paband_75=0.28.</v>
          </cell>
          <cell r="CT460" t="str">
            <v>IF (raiseKS1_SchoolBand= 1 &amp; raiseKS1_Maths = '1') KS2Mat2Level_paband_75=0.28.</v>
          </cell>
          <cell r="CU460">
            <v>0.75</v>
          </cell>
        </row>
        <row r="461">
          <cell r="CQ461">
            <v>30</v>
          </cell>
          <cell r="CR461" t="str">
            <v>1</v>
          </cell>
          <cell r="CS461" t="str">
            <v>IF (raiseKS1_SchoolBand=1 &amp; raiseKS1_Maths = '2C') KS2MatL4_paband_75=0.64.</v>
          </cell>
          <cell r="CT461" t="str">
            <v>IF (raiseKS1_SchoolBand= 1 &amp; raiseKS1_Maths = '2C') KS2Mat2Level_paband_75=0.64.</v>
          </cell>
          <cell r="CU461">
            <v>0.75</v>
          </cell>
        </row>
        <row r="462">
          <cell r="CQ462">
            <v>30</v>
          </cell>
          <cell r="CR462" t="str">
            <v>1</v>
          </cell>
          <cell r="CS462" t="str">
            <v>IF (raiseKS1_SchoolBand=1 &amp; raiseKS1_Maths = '2B') KS2MatL4_paband_75=0.9.</v>
          </cell>
          <cell r="CT462" t="str">
            <v>IF (raiseKS1_SchoolBand= 1 &amp; raiseKS1_Maths = '2B') KS2Mat2Level_paband_75=0.9.</v>
          </cell>
          <cell r="CU462">
            <v>0.75</v>
          </cell>
        </row>
        <row r="463">
          <cell r="CQ463">
            <v>30</v>
          </cell>
          <cell r="CR463" t="str">
            <v>1</v>
          </cell>
          <cell r="CS463" t="str">
            <v>IF (raiseKS1_SchoolBand=1 &amp; raiseKS1_Maths = '2A') KS2MatL4_paband_75=0.98.</v>
          </cell>
          <cell r="CT463" t="str">
            <v>IF (raiseKS1_SchoolBand= 1 &amp; raiseKS1_Maths = '2A') KS2Mat2Level_paband_75=0.98.</v>
          </cell>
          <cell r="CU463">
            <v>0.75</v>
          </cell>
        </row>
        <row r="464">
          <cell r="CQ464">
            <v>30</v>
          </cell>
          <cell r="CR464" t="str">
            <v>1</v>
          </cell>
          <cell r="CS464" t="str">
            <v>IF (raiseKS1_SchoolBand=1 &amp; raiseKS1_Maths = '3+') KS2MatL4_paband_75=1.</v>
          </cell>
          <cell r="CT464" t="str">
            <v>IF (raiseKS1_SchoolBand= 1 &amp; raiseKS1_Maths = '3+') KS2Mat2Level_paband_75=0.88.</v>
          </cell>
          <cell r="CU464">
            <v>0.75</v>
          </cell>
        </row>
        <row r="465">
          <cell r="CQ465" t="str">
            <v>.</v>
          </cell>
          <cell r="CR465" t="str">
            <v>.</v>
          </cell>
          <cell r="CS465" t="str">
            <v>.</v>
          </cell>
          <cell r="CT465" t="str">
            <v>.</v>
          </cell>
          <cell r="CU465" t="str">
            <v>.</v>
          </cell>
        </row>
        <row r="466">
          <cell r="CQ466" t="str">
            <v>.</v>
          </cell>
          <cell r="CR466" t="str">
            <v>.</v>
          </cell>
          <cell r="CS466" t="str">
            <v>.</v>
          </cell>
          <cell r="CT466" t="str">
            <v>.</v>
          </cell>
          <cell r="CU466" t="str">
            <v>.</v>
          </cell>
        </row>
        <row r="467">
          <cell r="CQ467" t="str">
            <v>.</v>
          </cell>
          <cell r="CR467" t="str">
            <v>.</v>
          </cell>
          <cell r="CS467" t="str">
            <v>.</v>
          </cell>
          <cell r="CT467" t="str">
            <v>.</v>
          </cell>
          <cell r="CU467" t="str">
            <v>.</v>
          </cell>
        </row>
        <row r="468">
          <cell r="CQ468" t="str">
            <v>.</v>
          </cell>
          <cell r="CR468" t="str">
            <v>.</v>
          </cell>
          <cell r="CS468" t="str">
            <v>.</v>
          </cell>
          <cell r="CT468" t="str">
            <v>.</v>
          </cell>
          <cell r="CU468" t="str">
            <v>.</v>
          </cell>
        </row>
        <row r="469">
          <cell r="CQ469" t="str">
            <v>.</v>
          </cell>
          <cell r="CR469" t="str">
            <v>.</v>
          </cell>
          <cell r="CS469" t="str">
            <v>.</v>
          </cell>
          <cell r="CT469" t="str">
            <v>.</v>
          </cell>
          <cell r="CU469" t="str">
            <v>.</v>
          </cell>
        </row>
        <row r="470">
          <cell r="CQ470" t="str">
            <v>.</v>
          </cell>
          <cell r="CR470" t="str">
            <v>.</v>
          </cell>
          <cell r="CS470" t="str">
            <v>.</v>
          </cell>
          <cell r="CT470" t="str">
            <v>.</v>
          </cell>
          <cell r="CU470" t="str">
            <v>.</v>
          </cell>
        </row>
        <row r="471">
          <cell r="CQ471">
            <v>31</v>
          </cell>
          <cell r="CR471" t="str">
            <v>2</v>
          </cell>
          <cell r="CS471" t="str">
            <v>IF (raiseKS1_SchoolBand=2 &amp; raiseKS1_Maths = 'W') KS2MatL4_paband_75=0.08.</v>
          </cell>
          <cell r="CT471" t="str">
            <v>IF (raiseKS1_SchoolBand= 2 &amp; raiseKS1_Maths = 'W') KS2Mat2Level_paband_75=0.08.</v>
          </cell>
          <cell r="CU471">
            <v>0.75</v>
          </cell>
        </row>
        <row r="472">
          <cell r="CQ472">
            <v>31</v>
          </cell>
          <cell r="CR472" t="str">
            <v>2</v>
          </cell>
          <cell r="CS472" t="str">
            <v>IF (raiseKS1_SchoolBand=2 &amp; raiseKS1_Maths = '1') KS2MatL4_paband_75=0.26.</v>
          </cell>
          <cell r="CT472" t="str">
            <v>IF (raiseKS1_SchoolBand= 2 &amp; raiseKS1_Maths = '1') KS2Mat2Level_paband_75=0.26.</v>
          </cell>
          <cell r="CU472">
            <v>0.75</v>
          </cell>
        </row>
        <row r="473">
          <cell r="CQ473">
            <v>31</v>
          </cell>
          <cell r="CR473" t="str">
            <v>2</v>
          </cell>
          <cell r="CS473" t="str">
            <v>IF (raiseKS1_SchoolBand=2 &amp; raiseKS1_Maths = '2C') KS2MatL4_paband_75=0.62.</v>
          </cell>
          <cell r="CT473" t="str">
            <v>IF (raiseKS1_SchoolBand= 2 &amp; raiseKS1_Maths = '2C') KS2Mat2Level_paband_75=0.62.</v>
          </cell>
          <cell r="CU473">
            <v>0.75</v>
          </cell>
        </row>
        <row r="474">
          <cell r="CQ474">
            <v>31</v>
          </cell>
          <cell r="CR474" t="str">
            <v>2</v>
          </cell>
          <cell r="CS474" t="str">
            <v>IF (raiseKS1_SchoolBand=2 &amp; raiseKS1_Maths = '2B') KS2MatL4_paband_75=0.9.</v>
          </cell>
          <cell r="CT474" t="str">
            <v>IF (raiseKS1_SchoolBand= 2 &amp; raiseKS1_Maths = '2B') KS2Mat2Level_paband_75=0.9.</v>
          </cell>
          <cell r="CU474">
            <v>0.75</v>
          </cell>
        </row>
        <row r="475">
          <cell r="CQ475">
            <v>31</v>
          </cell>
          <cell r="CR475" t="str">
            <v>2</v>
          </cell>
          <cell r="CS475" t="str">
            <v>IF (raiseKS1_SchoolBand=2 &amp; raiseKS1_Maths = '2A') KS2MatL4_paband_75=0.98.</v>
          </cell>
          <cell r="CT475" t="str">
            <v>IF (raiseKS1_SchoolBand= 2 &amp; raiseKS1_Maths = '2A') KS2Mat2Level_paband_75=0.98.</v>
          </cell>
          <cell r="CU475">
            <v>0.75</v>
          </cell>
        </row>
        <row r="476">
          <cell r="CQ476">
            <v>31</v>
          </cell>
          <cell r="CR476" t="str">
            <v>2</v>
          </cell>
          <cell r="CS476" t="str">
            <v>IF (raiseKS1_SchoolBand=2 &amp; raiseKS1_Maths = '3+') KS2MatL4_paband_75=1.</v>
          </cell>
          <cell r="CT476" t="str">
            <v>IF (raiseKS1_SchoolBand= 2 &amp; raiseKS1_Maths = '3+') KS2Mat2Level_paband_75=0.88.</v>
          </cell>
          <cell r="CU476">
            <v>0.75</v>
          </cell>
        </row>
        <row r="477">
          <cell r="CQ477" t="str">
            <v>.</v>
          </cell>
          <cell r="CR477" t="str">
            <v>.</v>
          </cell>
          <cell r="CS477" t="str">
            <v>.</v>
          </cell>
          <cell r="CT477" t="str">
            <v>.</v>
          </cell>
          <cell r="CU477" t="str">
            <v>.</v>
          </cell>
        </row>
        <row r="478">
          <cell r="CQ478" t="str">
            <v>.</v>
          </cell>
          <cell r="CR478" t="str">
            <v>.</v>
          </cell>
          <cell r="CS478" t="str">
            <v>.</v>
          </cell>
          <cell r="CT478" t="str">
            <v>.</v>
          </cell>
          <cell r="CU478" t="str">
            <v>.</v>
          </cell>
        </row>
        <row r="479">
          <cell r="CQ479" t="str">
            <v>.</v>
          </cell>
          <cell r="CR479" t="str">
            <v>.</v>
          </cell>
          <cell r="CS479" t="str">
            <v>.</v>
          </cell>
          <cell r="CT479" t="str">
            <v>.</v>
          </cell>
          <cell r="CU479" t="str">
            <v>.</v>
          </cell>
        </row>
        <row r="480">
          <cell r="CQ480" t="str">
            <v>.</v>
          </cell>
          <cell r="CR480" t="str">
            <v>.</v>
          </cell>
          <cell r="CS480" t="str">
            <v>.</v>
          </cell>
          <cell r="CT480" t="str">
            <v>.</v>
          </cell>
          <cell r="CU480" t="str">
            <v>.</v>
          </cell>
        </row>
        <row r="481">
          <cell r="CQ481" t="str">
            <v>.</v>
          </cell>
          <cell r="CR481" t="str">
            <v>.</v>
          </cell>
          <cell r="CS481" t="str">
            <v>.</v>
          </cell>
          <cell r="CT481" t="str">
            <v>.</v>
          </cell>
          <cell r="CU481" t="str">
            <v>.</v>
          </cell>
        </row>
        <row r="482">
          <cell r="CQ482" t="str">
            <v>.</v>
          </cell>
          <cell r="CR482" t="str">
            <v>.</v>
          </cell>
          <cell r="CS482" t="str">
            <v>.</v>
          </cell>
          <cell r="CT482" t="str">
            <v>.</v>
          </cell>
          <cell r="CU482" t="str">
            <v>.</v>
          </cell>
        </row>
        <row r="483">
          <cell r="CQ483" t="str">
            <v>.</v>
          </cell>
          <cell r="CR483" t="str">
            <v>.</v>
          </cell>
          <cell r="CS483" t="str">
            <v>.</v>
          </cell>
          <cell r="CT483" t="str">
            <v>.</v>
          </cell>
          <cell r="CU483" t="str">
            <v>.</v>
          </cell>
        </row>
        <row r="484">
          <cell r="CQ484" t="str">
            <v>.</v>
          </cell>
          <cell r="CR484" t="str">
            <v>.</v>
          </cell>
          <cell r="CS484" t="str">
            <v>.</v>
          </cell>
          <cell r="CT484" t="str">
            <v>.</v>
          </cell>
          <cell r="CU484" t="str">
            <v>.</v>
          </cell>
        </row>
        <row r="485">
          <cell r="CQ485" t="str">
            <v>.</v>
          </cell>
          <cell r="CR485" t="str">
            <v>.</v>
          </cell>
          <cell r="CS485" t="str">
            <v>.</v>
          </cell>
          <cell r="CT485" t="str">
            <v>.</v>
          </cell>
          <cell r="CU485" t="str">
            <v>.</v>
          </cell>
        </row>
        <row r="486">
          <cell r="CQ486" t="str">
            <v>.</v>
          </cell>
          <cell r="CR486" t="str">
            <v>.</v>
          </cell>
          <cell r="CS486" t="str">
            <v>.</v>
          </cell>
          <cell r="CT486" t="str">
            <v>.</v>
          </cell>
          <cell r="CU486" t="str">
            <v>.</v>
          </cell>
        </row>
        <row r="487">
          <cell r="CQ487" t="str">
            <v>.</v>
          </cell>
          <cell r="CR487" t="str">
            <v>.</v>
          </cell>
          <cell r="CS487" t="str">
            <v>.</v>
          </cell>
          <cell r="CT487" t="str">
            <v>.</v>
          </cell>
          <cell r="CU487" t="str">
            <v>.</v>
          </cell>
        </row>
        <row r="488">
          <cell r="CQ488" t="str">
            <v>.</v>
          </cell>
          <cell r="CR488" t="str">
            <v>.</v>
          </cell>
          <cell r="CS488" t="str">
            <v>.</v>
          </cell>
          <cell r="CT488" t="str">
            <v>.</v>
          </cell>
          <cell r="CU488" t="str">
            <v>.</v>
          </cell>
        </row>
        <row r="489">
          <cell r="CQ489" t="str">
            <v>.</v>
          </cell>
          <cell r="CR489" t="str">
            <v>.</v>
          </cell>
          <cell r="CS489" t="str">
            <v>.</v>
          </cell>
          <cell r="CT489" t="str">
            <v>.</v>
          </cell>
          <cell r="CU489" t="str">
            <v>.</v>
          </cell>
        </row>
        <row r="490">
          <cell r="CQ490" t="str">
            <v>.</v>
          </cell>
          <cell r="CR490" t="str">
            <v>.</v>
          </cell>
          <cell r="CS490" t="str">
            <v>.</v>
          </cell>
          <cell r="CT490" t="str">
            <v>.</v>
          </cell>
          <cell r="CU490" t="str">
            <v>.</v>
          </cell>
        </row>
        <row r="491">
          <cell r="CQ491" t="str">
            <v>.</v>
          </cell>
          <cell r="CR491" t="str">
            <v>.</v>
          </cell>
          <cell r="CS491" t="str">
            <v>.</v>
          </cell>
          <cell r="CT491" t="str">
            <v>.</v>
          </cell>
          <cell r="CU491" t="str">
            <v>.</v>
          </cell>
        </row>
        <row r="492">
          <cell r="CQ492" t="str">
            <v>.</v>
          </cell>
          <cell r="CR492" t="str">
            <v>.</v>
          </cell>
          <cell r="CS492" t="str">
            <v>.</v>
          </cell>
          <cell r="CT492" t="str">
            <v>.</v>
          </cell>
          <cell r="CU492" t="str">
            <v>.</v>
          </cell>
        </row>
        <row r="493">
          <cell r="CQ493" t="str">
            <v>.</v>
          </cell>
          <cell r="CR493" t="str">
            <v>.</v>
          </cell>
          <cell r="CS493" t="str">
            <v>.</v>
          </cell>
          <cell r="CT493" t="str">
            <v>.</v>
          </cell>
          <cell r="CU493" t="str">
            <v>.</v>
          </cell>
        </row>
        <row r="494">
          <cell r="CQ494" t="str">
            <v>.</v>
          </cell>
          <cell r="CR494" t="str">
            <v>.</v>
          </cell>
          <cell r="CS494" t="str">
            <v>.</v>
          </cell>
          <cell r="CT494" t="str">
            <v>.</v>
          </cell>
          <cell r="CU494" t="str">
            <v>.</v>
          </cell>
        </row>
        <row r="495">
          <cell r="CQ495" t="str">
            <v>.</v>
          </cell>
          <cell r="CR495" t="str">
            <v>.</v>
          </cell>
          <cell r="CS495" t="str">
            <v>.</v>
          </cell>
          <cell r="CT495" t="str">
            <v>.</v>
          </cell>
          <cell r="CU495" t="str">
            <v>.</v>
          </cell>
        </row>
        <row r="496">
          <cell r="CQ496" t="str">
            <v>.</v>
          </cell>
          <cell r="CR496" t="str">
            <v>.</v>
          </cell>
          <cell r="CS496" t="str">
            <v>.</v>
          </cell>
          <cell r="CT496" t="str">
            <v>.</v>
          </cell>
          <cell r="CU496" t="str">
            <v>.</v>
          </cell>
        </row>
        <row r="497">
          <cell r="CQ497" t="str">
            <v>.</v>
          </cell>
          <cell r="CR497" t="str">
            <v>.</v>
          </cell>
          <cell r="CS497" t="str">
            <v>.</v>
          </cell>
          <cell r="CT497" t="str">
            <v>.</v>
          </cell>
          <cell r="CU497" t="str">
            <v>.</v>
          </cell>
        </row>
        <row r="498">
          <cell r="CQ498" t="str">
            <v>.</v>
          </cell>
          <cell r="CR498" t="str">
            <v>.</v>
          </cell>
          <cell r="CS498" t="str">
            <v>.</v>
          </cell>
          <cell r="CT498" t="str">
            <v>.</v>
          </cell>
          <cell r="CU498" t="str">
            <v>.</v>
          </cell>
        </row>
        <row r="499">
          <cell r="CQ499" t="str">
            <v>.</v>
          </cell>
          <cell r="CR499" t="str">
            <v>.</v>
          </cell>
          <cell r="CS499" t="str">
            <v>.</v>
          </cell>
          <cell r="CT499" t="str">
            <v>.</v>
          </cell>
          <cell r="CU499" t="str">
            <v>.</v>
          </cell>
        </row>
        <row r="500">
          <cell r="CQ500" t="str">
            <v>.</v>
          </cell>
          <cell r="CR500" t="str">
            <v>.</v>
          </cell>
          <cell r="CS500" t="str">
            <v>.</v>
          </cell>
          <cell r="CT500" t="str">
            <v>.</v>
          </cell>
          <cell r="CU500" t="str">
            <v>.</v>
          </cell>
        </row>
        <row r="501">
          <cell r="CQ501" t="str">
            <v>.</v>
          </cell>
          <cell r="CR501" t="str">
            <v>.</v>
          </cell>
          <cell r="CS501" t="str">
            <v>.</v>
          </cell>
          <cell r="CT501" t="str">
            <v>.</v>
          </cell>
          <cell r="CU501" t="str">
            <v>.</v>
          </cell>
        </row>
        <row r="502">
          <cell r="CQ502" t="str">
            <v>.</v>
          </cell>
          <cell r="CR502" t="str">
            <v>.</v>
          </cell>
          <cell r="CS502" t="str">
            <v>.</v>
          </cell>
          <cell r="CT502" t="str">
            <v>.</v>
          </cell>
          <cell r="CU502" t="str">
            <v>.</v>
          </cell>
        </row>
        <row r="503">
          <cell r="CQ503" t="str">
            <v>.</v>
          </cell>
          <cell r="CR503" t="str">
            <v>.</v>
          </cell>
          <cell r="CS503" t="str">
            <v>.</v>
          </cell>
          <cell r="CT503" t="str">
            <v>.</v>
          </cell>
          <cell r="CU503" t="str">
            <v>.</v>
          </cell>
        </row>
        <row r="504">
          <cell r="CQ504" t="str">
            <v>.</v>
          </cell>
          <cell r="CR504" t="str">
            <v>.</v>
          </cell>
          <cell r="CS504" t="str">
            <v>.</v>
          </cell>
          <cell r="CT504" t="str">
            <v>.</v>
          </cell>
          <cell r="CU504" t="str">
            <v>.</v>
          </cell>
        </row>
        <row r="505">
          <cell r="CQ505" t="str">
            <v>.</v>
          </cell>
          <cell r="CR505" t="str">
            <v>.</v>
          </cell>
          <cell r="CS505" t="str">
            <v>.</v>
          </cell>
          <cell r="CT505" t="str">
            <v>.</v>
          </cell>
          <cell r="CU505" t="str">
            <v>.</v>
          </cell>
        </row>
        <row r="506">
          <cell r="CQ506" t="str">
            <v>.</v>
          </cell>
          <cell r="CR506" t="str">
            <v>.</v>
          </cell>
          <cell r="CS506" t="str">
            <v>.</v>
          </cell>
          <cell r="CT506" t="str">
            <v>.</v>
          </cell>
          <cell r="CU506" t="str">
            <v>.</v>
          </cell>
        </row>
        <row r="507">
          <cell r="CQ507" t="str">
            <v>.</v>
          </cell>
          <cell r="CR507" t="str">
            <v>.</v>
          </cell>
          <cell r="CS507" t="str">
            <v>.</v>
          </cell>
          <cell r="CT507" t="str">
            <v>.</v>
          </cell>
          <cell r="CU507" t="str">
            <v>.</v>
          </cell>
        </row>
        <row r="508">
          <cell r="CQ508" t="str">
            <v>.</v>
          </cell>
          <cell r="CR508" t="str">
            <v>.</v>
          </cell>
          <cell r="CS508" t="str">
            <v>.</v>
          </cell>
          <cell r="CT508" t="str">
            <v>.</v>
          </cell>
          <cell r="CU508" t="str">
            <v>.</v>
          </cell>
        </row>
        <row r="509">
          <cell r="CQ509" t="str">
            <v>.</v>
          </cell>
          <cell r="CR509" t="str">
            <v>.</v>
          </cell>
          <cell r="CS509" t="str">
            <v>.</v>
          </cell>
          <cell r="CT509" t="str">
            <v>.</v>
          </cell>
          <cell r="CU509" t="str">
            <v>.</v>
          </cell>
        </row>
        <row r="510">
          <cell r="CQ510" t="str">
            <v>.</v>
          </cell>
          <cell r="CR510" t="str">
            <v>.</v>
          </cell>
          <cell r="CS510" t="str">
            <v>.</v>
          </cell>
          <cell r="CT510" t="str">
            <v>.</v>
          </cell>
          <cell r="CU510" t="str">
            <v>.</v>
          </cell>
        </row>
        <row r="511">
          <cell r="CQ511" t="str">
            <v>.</v>
          </cell>
          <cell r="CR511" t="str">
            <v>.</v>
          </cell>
          <cell r="CS511" t="str">
            <v>.</v>
          </cell>
          <cell r="CT511" t="str">
            <v>.</v>
          </cell>
          <cell r="CU511" t="str">
            <v>.</v>
          </cell>
        </row>
        <row r="512">
          <cell r="CQ512" t="str">
            <v>.</v>
          </cell>
          <cell r="CR512" t="str">
            <v>.</v>
          </cell>
          <cell r="CS512" t="str">
            <v>.</v>
          </cell>
          <cell r="CT512" t="str">
            <v>.</v>
          </cell>
          <cell r="CU512" t="str">
            <v>.</v>
          </cell>
        </row>
        <row r="513">
          <cell r="CQ513" t="str">
            <v>.</v>
          </cell>
          <cell r="CR513" t="str">
            <v>.</v>
          </cell>
          <cell r="CS513" t="str">
            <v>.</v>
          </cell>
          <cell r="CT513" t="str">
            <v>.</v>
          </cell>
          <cell r="CU513" t="str">
            <v>.</v>
          </cell>
        </row>
        <row r="514">
          <cell r="CQ514" t="str">
            <v>.</v>
          </cell>
          <cell r="CR514" t="str">
            <v>.</v>
          </cell>
          <cell r="CS514" t="str">
            <v>.</v>
          </cell>
          <cell r="CT514" t="str">
            <v>.</v>
          </cell>
          <cell r="CU514" t="str">
            <v>.</v>
          </cell>
        </row>
        <row r="515">
          <cell r="CQ515" t="str">
            <v>.</v>
          </cell>
          <cell r="CR515" t="str">
            <v>.</v>
          </cell>
          <cell r="CS515" t="str">
            <v>.</v>
          </cell>
          <cell r="CT515" t="str">
            <v>.</v>
          </cell>
          <cell r="CU515" t="str">
            <v>.</v>
          </cell>
        </row>
        <row r="516">
          <cell r="CQ516" t="str">
            <v>.</v>
          </cell>
          <cell r="CR516" t="str">
            <v>.</v>
          </cell>
          <cell r="CS516" t="str">
            <v>.</v>
          </cell>
          <cell r="CT516" t="str">
            <v>.</v>
          </cell>
          <cell r="CU516" t="str">
            <v>.</v>
          </cell>
        </row>
        <row r="517">
          <cell r="CQ517" t="str">
            <v>.</v>
          </cell>
          <cell r="CR517" t="str">
            <v>.</v>
          </cell>
          <cell r="CS517" t="str">
            <v>.</v>
          </cell>
          <cell r="CT517" t="str">
            <v>.</v>
          </cell>
          <cell r="CU517" t="str">
            <v>.</v>
          </cell>
        </row>
        <row r="518">
          <cell r="CQ518" t="str">
            <v>.</v>
          </cell>
          <cell r="CR518" t="str">
            <v>.</v>
          </cell>
          <cell r="CS518" t="str">
            <v>.</v>
          </cell>
          <cell r="CT518" t="str">
            <v>.</v>
          </cell>
          <cell r="CU518" t="str">
            <v>.</v>
          </cell>
        </row>
        <row r="519">
          <cell r="CQ519" t="str">
            <v>.</v>
          </cell>
          <cell r="CR519" t="str">
            <v>.</v>
          </cell>
          <cell r="CS519" t="str">
            <v>.</v>
          </cell>
          <cell r="CT519" t="str">
            <v>.</v>
          </cell>
          <cell r="CU519" t="str">
            <v>.</v>
          </cell>
        </row>
        <row r="520">
          <cell r="CQ520" t="str">
            <v>.</v>
          </cell>
          <cell r="CR520" t="str">
            <v>.</v>
          </cell>
          <cell r="CS520" t="str">
            <v>.</v>
          </cell>
          <cell r="CT520" t="str">
            <v>.</v>
          </cell>
          <cell r="CU520" t="str">
            <v>.</v>
          </cell>
        </row>
        <row r="521">
          <cell r="CQ521" t="str">
            <v>.</v>
          </cell>
          <cell r="CR521" t="str">
            <v>.</v>
          </cell>
          <cell r="CS521" t="str">
            <v>.</v>
          </cell>
          <cell r="CT521" t="str">
            <v>.</v>
          </cell>
          <cell r="CU521" t="str">
            <v>.</v>
          </cell>
        </row>
        <row r="522">
          <cell r="CQ522" t="str">
            <v>.</v>
          </cell>
          <cell r="CR522" t="str">
            <v>.</v>
          </cell>
          <cell r="CS522" t="str">
            <v>.</v>
          </cell>
          <cell r="CT522" t="str">
            <v>.</v>
          </cell>
          <cell r="CU522" t="str">
            <v>.</v>
          </cell>
        </row>
        <row r="523">
          <cell r="CQ523" t="str">
            <v>.</v>
          </cell>
          <cell r="CR523" t="str">
            <v>.</v>
          </cell>
          <cell r="CS523" t="str">
            <v>.</v>
          </cell>
          <cell r="CT523" t="str">
            <v>.</v>
          </cell>
          <cell r="CU523" t="str">
            <v>.</v>
          </cell>
        </row>
        <row r="524">
          <cell r="CQ524" t="str">
            <v>.</v>
          </cell>
          <cell r="CR524" t="str">
            <v>.</v>
          </cell>
          <cell r="CS524" t="str">
            <v>.</v>
          </cell>
          <cell r="CT524" t="str">
            <v>.</v>
          </cell>
          <cell r="CU524" t="str">
            <v>.</v>
          </cell>
        </row>
        <row r="525">
          <cell r="CQ525" t="str">
            <v>.</v>
          </cell>
          <cell r="CR525" t="str">
            <v>.</v>
          </cell>
          <cell r="CS525" t="str">
            <v>.</v>
          </cell>
          <cell r="CT525" t="str">
            <v>.</v>
          </cell>
          <cell r="CU525" t="str">
            <v>.</v>
          </cell>
        </row>
        <row r="526">
          <cell r="CQ526" t="str">
            <v>.</v>
          </cell>
          <cell r="CR526" t="str">
            <v>.</v>
          </cell>
          <cell r="CS526" t="str">
            <v>.</v>
          </cell>
          <cell r="CT526" t="str">
            <v>.</v>
          </cell>
          <cell r="CU526" t="str">
            <v>.</v>
          </cell>
        </row>
        <row r="527">
          <cell r="CQ527" t="str">
            <v>.</v>
          </cell>
          <cell r="CR527" t="str">
            <v>.</v>
          </cell>
          <cell r="CS527" t="str">
            <v>.</v>
          </cell>
          <cell r="CT527" t="str">
            <v>.</v>
          </cell>
          <cell r="CU527" t="str">
            <v>.</v>
          </cell>
        </row>
        <row r="528">
          <cell r="CQ528" t="str">
            <v>.</v>
          </cell>
          <cell r="CR528" t="str">
            <v>.</v>
          </cell>
          <cell r="CS528" t="str">
            <v>.</v>
          </cell>
          <cell r="CT528" t="str">
            <v>.</v>
          </cell>
          <cell r="CU528" t="str">
            <v>.</v>
          </cell>
        </row>
        <row r="529">
          <cell r="CQ529" t="str">
            <v>.</v>
          </cell>
          <cell r="CR529" t="str">
            <v>.</v>
          </cell>
          <cell r="CS529" t="str">
            <v>.</v>
          </cell>
          <cell r="CT529" t="str">
            <v>.</v>
          </cell>
          <cell r="CU529" t="str">
            <v>.</v>
          </cell>
        </row>
        <row r="530">
          <cell r="CQ530" t="str">
            <v>.</v>
          </cell>
          <cell r="CR530" t="str">
            <v>.</v>
          </cell>
          <cell r="CS530" t="str">
            <v>.</v>
          </cell>
          <cell r="CT530" t="str">
            <v>.</v>
          </cell>
          <cell r="CU530" t="str">
            <v>.</v>
          </cell>
        </row>
        <row r="531">
          <cell r="CQ531" t="str">
            <v>.</v>
          </cell>
          <cell r="CR531" t="str">
            <v>.</v>
          </cell>
          <cell r="CS531" t="str">
            <v>.</v>
          </cell>
          <cell r="CT531" t="str">
            <v>.</v>
          </cell>
          <cell r="CU531" t="str">
            <v>.</v>
          </cell>
        </row>
        <row r="532">
          <cell r="CQ532" t="str">
            <v>.</v>
          </cell>
          <cell r="CR532" t="str">
            <v>.</v>
          </cell>
          <cell r="CS532" t="str">
            <v>.</v>
          </cell>
          <cell r="CT532" t="str">
            <v>.</v>
          </cell>
          <cell r="CU532" t="str">
            <v>.</v>
          </cell>
        </row>
        <row r="533">
          <cell r="CQ533" t="str">
            <v>.</v>
          </cell>
          <cell r="CR533" t="str">
            <v>.</v>
          </cell>
          <cell r="CS533" t="str">
            <v>.</v>
          </cell>
          <cell r="CT533" t="str">
            <v>.</v>
          </cell>
          <cell r="CU533" t="str">
            <v>.</v>
          </cell>
        </row>
        <row r="534">
          <cell r="CQ534" t="str">
            <v>.</v>
          </cell>
          <cell r="CR534" t="str">
            <v>.</v>
          </cell>
          <cell r="CS534" t="str">
            <v>.</v>
          </cell>
          <cell r="CT534" t="str">
            <v>.</v>
          </cell>
          <cell r="CU534" t="str">
            <v>.</v>
          </cell>
        </row>
        <row r="535">
          <cell r="CQ535" t="str">
            <v>.</v>
          </cell>
          <cell r="CR535" t="str">
            <v>.</v>
          </cell>
          <cell r="CS535" t="str">
            <v>.</v>
          </cell>
          <cell r="CT535" t="str">
            <v>.</v>
          </cell>
          <cell r="CU535" t="str">
            <v>.</v>
          </cell>
        </row>
        <row r="536">
          <cell r="CQ536" t="str">
            <v>.</v>
          </cell>
          <cell r="CR536" t="str">
            <v>.</v>
          </cell>
          <cell r="CS536" t="str">
            <v>.</v>
          </cell>
          <cell r="CT536" t="str">
            <v>.</v>
          </cell>
          <cell r="CU536" t="str">
            <v>.</v>
          </cell>
        </row>
        <row r="537">
          <cell r="CQ537" t="str">
            <v>.</v>
          </cell>
          <cell r="CR537" t="str">
            <v>.</v>
          </cell>
          <cell r="CS537" t="str">
            <v>.</v>
          </cell>
          <cell r="CT537" t="str">
            <v>.</v>
          </cell>
          <cell r="CU537" t="str">
            <v>.</v>
          </cell>
        </row>
        <row r="538">
          <cell r="CQ538" t="str">
            <v>.</v>
          </cell>
          <cell r="CR538" t="str">
            <v>.</v>
          </cell>
          <cell r="CS538" t="str">
            <v>.</v>
          </cell>
          <cell r="CT538" t="str">
            <v>.</v>
          </cell>
          <cell r="CU538" t="str">
            <v>.</v>
          </cell>
        </row>
        <row r="539">
          <cell r="CQ539" t="str">
            <v>.</v>
          </cell>
          <cell r="CR539" t="str">
            <v>.</v>
          </cell>
          <cell r="CS539" t="str">
            <v>.</v>
          </cell>
          <cell r="CT539" t="str">
            <v>.</v>
          </cell>
          <cell r="CU539" t="str">
            <v>.</v>
          </cell>
        </row>
        <row r="540">
          <cell r="CQ540" t="str">
            <v>.</v>
          </cell>
          <cell r="CR540" t="str">
            <v>.</v>
          </cell>
          <cell r="CS540" t="str">
            <v>.</v>
          </cell>
          <cell r="CT540" t="str">
            <v>.</v>
          </cell>
          <cell r="CU540" t="str">
            <v>.</v>
          </cell>
        </row>
        <row r="541">
          <cell r="CQ541" t="str">
            <v>.</v>
          </cell>
          <cell r="CR541" t="str">
            <v>.</v>
          </cell>
          <cell r="CS541" t="str">
            <v>.</v>
          </cell>
          <cell r="CT541" t="str">
            <v>.</v>
          </cell>
          <cell r="CU541" t="str">
            <v>.</v>
          </cell>
        </row>
        <row r="542">
          <cell r="CQ542" t="str">
            <v>.</v>
          </cell>
          <cell r="CR542" t="str">
            <v>.</v>
          </cell>
          <cell r="CS542" t="str">
            <v>.</v>
          </cell>
          <cell r="CT542" t="str">
            <v>.</v>
          </cell>
          <cell r="CU542" t="str">
            <v>.</v>
          </cell>
        </row>
        <row r="543">
          <cell r="CQ543" t="str">
            <v>.</v>
          </cell>
          <cell r="CR543" t="str">
            <v>.</v>
          </cell>
          <cell r="CS543" t="str">
            <v>.</v>
          </cell>
          <cell r="CT543" t="str">
            <v>.</v>
          </cell>
          <cell r="CU543" t="str">
            <v>.</v>
          </cell>
        </row>
        <row r="544">
          <cell r="CQ544" t="str">
            <v>.</v>
          </cell>
          <cell r="CR544" t="str">
            <v>.</v>
          </cell>
          <cell r="CS544" t="str">
            <v>.</v>
          </cell>
          <cell r="CT544" t="str">
            <v>.</v>
          </cell>
          <cell r="CU544" t="str">
            <v>.</v>
          </cell>
        </row>
        <row r="545">
          <cell r="CQ545" t="str">
            <v>.</v>
          </cell>
          <cell r="CR545" t="str">
            <v>.</v>
          </cell>
          <cell r="CS545" t="str">
            <v>.</v>
          </cell>
          <cell r="CT545" t="str">
            <v>.</v>
          </cell>
          <cell r="CU545" t="str">
            <v>.</v>
          </cell>
        </row>
        <row r="546">
          <cell r="CQ546" t="str">
            <v>.</v>
          </cell>
          <cell r="CR546" t="str">
            <v>.</v>
          </cell>
          <cell r="CS546" t="str">
            <v>.</v>
          </cell>
          <cell r="CT546" t="str">
            <v>.</v>
          </cell>
          <cell r="CU546" t="str">
            <v>.</v>
          </cell>
        </row>
        <row r="547">
          <cell r="CQ547" t="str">
            <v>.</v>
          </cell>
          <cell r="CR547" t="str">
            <v>.</v>
          </cell>
          <cell r="CS547" t="str">
            <v>.</v>
          </cell>
          <cell r="CT547" t="str">
            <v>.</v>
          </cell>
          <cell r="CU547" t="str">
            <v>.</v>
          </cell>
        </row>
        <row r="548">
          <cell r="CQ548" t="str">
            <v>.</v>
          </cell>
          <cell r="CR548" t="str">
            <v>.</v>
          </cell>
          <cell r="CS548" t="str">
            <v>.</v>
          </cell>
          <cell r="CT548" t="str">
            <v>.</v>
          </cell>
          <cell r="CU548" t="str">
            <v>.</v>
          </cell>
        </row>
        <row r="549">
          <cell r="CQ549" t="str">
            <v>.</v>
          </cell>
          <cell r="CR549" t="str">
            <v>.</v>
          </cell>
          <cell r="CS549" t="str">
            <v>.</v>
          </cell>
          <cell r="CT549" t="str">
            <v>.</v>
          </cell>
          <cell r="CU549" t="str">
            <v>.</v>
          </cell>
        </row>
        <row r="550">
          <cell r="CQ550" t="str">
            <v>.</v>
          </cell>
          <cell r="CR550" t="str">
            <v>.</v>
          </cell>
          <cell r="CS550" t="str">
            <v>.</v>
          </cell>
          <cell r="CT550" t="str">
            <v>.</v>
          </cell>
          <cell r="CU550" t="str">
            <v>.</v>
          </cell>
        </row>
        <row r="551">
          <cell r="CQ551" t="str">
            <v>.</v>
          </cell>
          <cell r="CR551" t="str">
            <v>.</v>
          </cell>
          <cell r="CS551" t="str">
            <v>.</v>
          </cell>
          <cell r="CT551" t="str">
            <v>.</v>
          </cell>
          <cell r="CU551" t="str">
            <v>.</v>
          </cell>
        </row>
        <row r="552">
          <cell r="CQ552" t="str">
            <v>.</v>
          </cell>
          <cell r="CR552" t="str">
            <v>.</v>
          </cell>
          <cell r="CS552" t="str">
            <v>.</v>
          </cell>
          <cell r="CT552" t="str">
            <v>.</v>
          </cell>
          <cell r="CU552" t="str">
            <v>.</v>
          </cell>
        </row>
        <row r="553">
          <cell r="CQ553" t="str">
            <v>.</v>
          </cell>
          <cell r="CR553" t="str">
            <v>.</v>
          </cell>
          <cell r="CS553" t="str">
            <v>.</v>
          </cell>
          <cell r="CT553" t="str">
            <v>.</v>
          </cell>
          <cell r="CU553" t="str">
            <v>.</v>
          </cell>
        </row>
        <row r="554">
          <cell r="CQ554" t="str">
            <v>.</v>
          </cell>
          <cell r="CR554" t="str">
            <v>.</v>
          </cell>
          <cell r="CS554" t="str">
            <v>.</v>
          </cell>
          <cell r="CT554" t="str">
            <v>.</v>
          </cell>
          <cell r="CU554" t="str">
            <v>.</v>
          </cell>
        </row>
        <row r="555">
          <cell r="CQ555" t="str">
            <v>.</v>
          </cell>
          <cell r="CR555" t="str">
            <v>.</v>
          </cell>
          <cell r="CS555" t="str">
            <v>.</v>
          </cell>
          <cell r="CT555" t="str">
            <v>.</v>
          </cell>
          <cell r="CU555" t="str">
            <v>.</v>
          </cell>
        </row>
        <row r="556">
          <cell r="CQ556" t="str">
            <v>.</v>
          </cell>
          <cell r="CR556" t="str">
            <v>.</v>
          </cell>
          <cell r="CS556" t="str">
            <v>.</v>
          </cell>
          <cell r="CT556" t="str">
            <v>.</v>
          </cell>
          <cell r="CU556" t="str">
            <v>.</v>
          </cell>
        </row>
        <row r="557">
          <cell r="CQ557" t="str">
            <v>.</v>
          </cell>
          <cell r="CR557" t="str">
            <v>.</v>
          </cell>
          <cell r="CS557" t="str">
            <v>.</v>
          </cell>
          <cell r="CT557" t="str">
            <v>.</v>
          </cell>
          <cell r="CU557" t="str">
            <v>.</v>
          </cell>
        </row>
        <row r="558">
          <cell r="CQ558" t="str">
            <v>.</v>
          </cell>
          <cell r="CR558" t="str">
            <v>.</v>
          </cell>
          <cell r="CS558" t="str">
            <v>.</v>
          </cell>
          <cell r="CT558" t="str">
            <v>.</v>
          </cell>
          <cell r="CU558" t="str">
            <v>.</v>
          </cell>
        </row>
        <row r="559">
          <cell r="CQ559" t="str">
            <v>.</v>
          </cell>
          <cell r="CR559" t="str">
            <v>.</v>
          </cell>
          <cell r="CS559" t="str">
            <v>.</v>
          </cell>
          <cell r="CT559" t="str">
            <v>.</v>
          </cell>
          <cell r="CU559" t="str">
            <v>.</v>
          </cell>
        </row>
        <row r="560">
          <cell r="CQ560" t="str">
            <v>.</v>
          </cell>
          <cell r="CR560" t="str">
            <v>.</v>
          </cell>
          <cell r="CS560" t="str">
            <v>.</v>
          </cell>
          <cell r="CT560" t="str">
            <v>.</v>
          </cell>
          <cell r="CU560" t="str">
            <v>.</v>
          </cell>
        </row>
        <row r="561">
          <cell r="CQ561" t="str">
            <v>.</v>
          </cell>
          <cell r="CR561" t="str">
            <v>.</v>
          </cell>
          <cell r="CS561" t="str">
            <v>.</v>
          </cell>
          <cell r="CT561" t="str">
            <v>.</v>
          </cell>
          <cell r="CU561" t="str">
            <v>.</v>
          </cell>
        </row>
        <row r="562">
          <cell r="CQ562" t="str">
            <v>.</v>
          </cell>
          <cell r="CR562" t="str">
            <v>.</v>
          </cell>
          <cell r="CS562" t="str">
            <v>.</v>
          </cell>
          <cell r="CT562" t="str">
            <v>.</v>
          </cell>
          <cell r="CU562" t="str">
            <v>.</v>
          </cell>
        </row>
        <row r="563">
          <cell r="CQ563" t="str">
            <v>.</v>
          </cell>
          <cell r="CR563" t="str">
            <v>.</v>
          </cell>
          <cell r="CS563" t="str">
            <v>.</v>
          </cell>
          <cell r="CT563" t="str">
            <v>.</v>
          </cell>
          <cell r="CU563" t="str">
            <v>.</v>
          </cell>
        </row>
        <row r="564">
          <cell r="CQ564" t="str">
            <v>.</v>
          </cell>
          <cell r="CR564" t="str">
            <v>.</v>
          </cell>
          <cell r="CS564" t="str">
            <v>.</v>
          </cell>
          <cell r="CT564" t="str">
            <v>.</v>
          </cell>
          <cell r="CU564" t="str">
            <v>.</v>
          </cell>
        </row>
        <row r="565">
          <cell r="CQ565" t="str">
            <v>.</v>
          </cell>
          <cell r="CR565" t="str">
            <v>.</v>
          </cell>
          <cell r="CS565" t="str">
            <v>.</v>
          </cell>
          <cell r="CT565" t="str">
            <v>.</v>
          </cell>
          <cell r="CU565" t="str">
            <v>.</v>
          </cell>
        </row>
        <row r="566">
          <cell r="CQ566" t="str">
            <v>.</v>
          </cell>
          <cell r="CR566" t="str">
            <v>.</v>
          </cell>
          <cell r="CS566" t="str">
            <v>.</v>
          </cell>
          <cell r="CT566" t="str">
            <v>.</v>
          </cell>
          <cell r="CU566" t="str">
            <v>.</v>
          </cell>
        </row>
        <row r="567">
          <cell r="CQ567" t="str">
            <v>.</v>
          </cell>
          <cell r="CR567" t="str">
            <v>.</v>
          </cell>
          <cell r="CS567" t="str">
            <v>.</v>
          </cell>
          <cell r="CT567" t="str">
            <v>.</v>
          </cell>
          <cell r="CU567" t="str">
            <v>.</v>
          </cell>
        </row>
        <row r="568">
          <cell r="CQ568" t="str">
            <v>.</v>
          </cell>
          <cell r="CR568" t="str">
            <v>.</v>
          </cell>
          <cell r="CS568" t="str">
            <v>.</v>
          </cell>
          <cell r="CT568" t="str">
            <v>.</v>
          </cell>
          <cell r="CU568" t="str">
            <v>.</v>
          </cell>
        </row>
        <row r="569">
          <cell r="CQ569" t="str">
            <v>.</v>
          </cell>
          <cell r="CR569" t="str">
            <v>.</v>
          </cell>
          <cell r="CS569" t="str">
            <v>.</v>
          </cell>
          <cell r="CT569" t="str">
            <v>.</v>
          </cell>
          <cell r="CU569" t="str">
            <v>.</v>
          </cell>
        </row>
        <row r="570">
          <cell r="CQ570" t="str">
            <v>.</v>
          </cell>
          <cell r="CR570" t="str">
            <v>.</v>
          </cell>
          <cell r="CS570" t="str">
            <v>.</v>
          </cell>
          <cell r="CT570" t="str">
            <v>.</v>
          </cell>
          <cell r="CU570" t="str">
            <v>.</v>
          </cell>
        </row>
        <row r="571">
          <cell r="CQ571" t="str">
            <v>.</v>
          </cell>
          <cell r="CR571" t="str">
            <v>.</v>
          </cell>
          <cell r="CS571" t="str">
            <v>.</v>
          </cell>
          <cell r="CT571" t="str">
            <v>.</v>
          </cell>
          <cell r="CU571" t="str">
            <v>.</v>
          </cell>
        </row>
        <row r="572">
          <cell r="CQ572" t="str">
            <v>.</v>
          </cell>
          <cell r="CR572" t="str">
            <v>.</v>
          </cell>
          <cell r="CS572" t="str">
            <v>.</v>
          </cell>
          <cell r="CT572" t="str">
            <v>.</v>
          </cell>
          <cell r="CU572" t="str">
            <v>.</v>
          </cell>
        </row>
        <row r="573">
          <cell r="CQ573" t="str">
            <v>.</v>
          </cell>
          <cell r="CR573" t="str">
            <v>.</v>
          </cell>
          <cell r="CS573" t="str">
            <v>.</v>
          </cell>
          <cell r="CT573" t="str">
            <v>.</v>
          </cell>
          <cell r="CU573" t="str">
            <v>.</v>
          </cell>
        </row>
        <row r="574">
          <cell r="CQ574" t="str">
            <v>.</v>
          </cell>
          <cell r="CR574" t="str">
            <v>.</v>
          </cell>
          <cell r="CS574" t="str">
            <v>.</v>
          </cell>
          <cell r="CT574" t="str">
            <v>.</v>
          </cell>
          <cell r="CU574" t="str">
            <v>.</v>
          </cell>
        </row>
        <row r="575">
          <cell r="CQ575" t="str">
            <v>.</v>
          </cell>
          <cell r="CR575" t="str">
            <v>.</v>
          </cell>
          <cell r="CS575" t="str">
            <v>.</v>
          </cell>
          <cell r="CT575" t="str">
            <v>.</v>
          </cell>
          <cell r="CU575" t="str">
            <v>.</v>
          </cell>
        </row>
        <row r="576">
          <cell r="CQ576" t="str">
            <v>.</v>
          </cell>
          <cell r="CR576" t="str">
            <v>.</v>
          </cell>
          <cell r="CS576" t="str">
            <v>.</v>
          </cell>
          <cell r="CT576" t="str">
            <v>.</v>
          </cell>
          <cell r="CU576" t="str">
            <v>.</v>
          </cell>
        </row>
        <row r="577">
          <cell r="CQ577" t="str">
            <v>.</v>
          </cell>
          <cell r="CR577" t="str">
            <v>.</v>
          </cell>
          <cell r="CS577" t="str">
            <v>.</v>
          </cell>
          <cell r="CT577" t="str">
            <v>.</v>
          </cell>
          <cell r="CU577" t="str">
            <v>.</v>
          </cell>
        </row>
        <row r="578">
          <cell r="CQ578" t="str">
            <v>.</v>
          </cell>
          <cell r="CR578" t="str">
            <v>.</v>
          </cell>
          <cell r="CS578" t="str">
            <v>.</v>
          </cell>
          <cell r="CT578" t="str">
            <v>.</v>
          </cell>
          <cell r="CU578" t="str">
            <v>.</v>
          </cell>
        </row>
        <row r="579">
          <cell r="CQ579" t="str">
            <v>.</v>
          </cell>
          <cell r="CR579" t="str">
            <v>.</v>
          </cell>
          <cell r="CS579" t="str">
            <v>.</v>
          </cell>
          <cell r="CT579" t="str">
            <v>.</v>
          </cell>
          <cell r="CU579" t="str">
            <v>.</v>
          </cell>
        </row>
        <row r="580">
          <cell r="CQ580" t="str">
            <v>.</v>
          </cell>
          <cell r="CR580" t="str">
            <v>.</v>
          </cell>
          <cell r="CS580" t="str">
            <v>.</v>
          </cell>
          <cell r="CT580" t="str">
            <v>.</v>
          </cell>
          <cell r="CU580" t="str">
            <v>.</v>
          </cell>
        </row>
        <row r="581">
          <cell r="CQ581" t="str">
            <v>.</v>
          </cell>
          <cell r="CR581" t="str">
            <v>.</v>
          </cell>
          <cell r="CS581" t="str">
            <v>.</v>
          </cell>
          <cell r="CT581" t="str">
            <v>.</v>
          </cell>
          <cell r="CU581" t="str">
            <v>.</v>
          </cell>
        </row>
        <row r="582">
          <cell r="CQ582" t="str">
            <v>.</v>
          </cell>
          <cell r="CR582" t="str">
            <v>.</v>
          </cell>
          <cell r="CS582" t="str">
            <v>.</v>
          </cell>
          <cell r="CT582" t="str">
            <v>.</v>
          </cell>
          <cell r="CU582" t="str">
            <v>.</v>
          </cell>
        </row>
        <row r="583">
          <cell r="CQ583" t="str">
            <v>.</v>
          </cell>
          <cell r="CR583" t="str">
            <v>.</v>
          </cell>
          <cell r="CS583" t="str">
            <v>.</v>
          </cell>
          <cell r="CT583" t="str">
            <v>.</v>
          </cell>
          <cell r="CU583" t="str">
            <v>.</v>
          </cell>
        </row>
        <row r="584">
          <cell r="CQ584" t="str">
            <v>.</v>
          </cell>
          <cell r="CR584" t="str">
            <v>.</v>
          </cell>
          <cell r="CS584" t="str">
            <v>.</v>
          </cell>
          <cell r="CT584" t="str">
            <v>.</v>
          </cell>
          <cell r="CU584" t="str">
            <v>.</v>
          </cell>
        </row>
        <row r="585">
          <cell r="CQ585" t="str">
            <v>.</v>
          </cell>
          <cell r="CR585" t="str">
            <v>.</v>
          </cell>
          <cell r="CS585" t="str">
            <v>.</v>
          </cell>
          <cell r="CT585" t="str">
            <v>.</v>
          </cell>
          <cell r="CU585" t="str">
            <v>.</v>
          </cell>
        </row>
        <row r="586">
          <cell r="CQ586" t="str">
            <v>.</v>
          </cell>
          <cell r="CR586" t="str">
            <v>.</v>
          </cell>
          <cell r="CS586" t="str">
            <v>.</v>
          </cell>
          <cell r="CT586" t="str">
            <v>.</v>
          </cell>
          <cell r="CU586" t="str">
            <v>.</v>
          </cell>
        </row>
        <row r="587">
          <cell r="CQ587" t="str">
            <v>.</v>
          </cell>
          <cell r="CR587" t="str">
            <v>.</v>
          </cell>
          <cell r="CS587" t="str">
            <v>.</v>
          </cell>
          <cell r="CT587" t="str">
            <v>.</v>
          </cell>
          <cell r="CU587" t="str">
            <v>.</v>
          </cell>
        </row>
        <row r="588">
          <cell r="CQ588" t="str">
            <v>.</v>
          </cell>
          <cell r="CR588" t="str">
            <v>.</v>
          </cell>
          <cell r="CS588" t="str">
            <v>.</v>
          </cell>
          <cell r="CT588" t="str">
            <v>.</v>
          </cell>
          <cell r="CU588" t="str">
            <v>.</v>
          </cell>
        </row>
        <row r="589">
          <cell r="CQ589" t="str">
            <v>.</v>
          </cell>
          <cell r="CR589" t="str">
            <v>.</v>
          </cell>
          <cell r="CS589" t="str">
            <v>.</v>
          </cell>
          <cell r="CT589" t="str">
            <v>.</v>
          </cell>
          <cell r="CU589" t="str">
            <v>.</v>
          </cell>
        </row>
        <row r="590">
          <cell r="CQ590" t="str">
            <v>.</v>
          </cell>
          <cell r="CR590" t="str">
            <v>.</v>
          </cell>
          <cell r="CS590" t="str">
            <v>.</v>
          </cell>
          <cell r="CT590" t="str">
            <v>.</v>
          </cell>
          <cell r="CU590" t="str">
            <v>.</v>
          </cell>
        </row>
        <row r="591">
          <cell r="CQ591" t="str">
            <v>.</v>
          </cell>
          <cell r="CR591" t="str">
            <v>.</v>
          </cell>
          <cell r="CS591" t="str">
            <v>.</v>
          </cell>
          <cell r="CT591" t="str">
            <v>.</v>
          </cell>
          <cell r="CU591" t="str">
            <v>.</v>
          </cell>
        </row>
        <row r="592">
          <cell r="CQ592" t="str">
            <v>.</v>
          </cell>
          <cell r="CR592" t="str">
            <v>.</v>
          </cell>
          <cell r="CS592" t="str">
            <v>.</v>
          </cell>
          <cell r="CT592" t="str">
            <v>.</v>
          </cell>
          <cell r="CU592" t="str">
            <v>.</v>
          </cell>
        </row>
        <row r="593">
          <cell r="CQ593" t="str">
            <v>.</v>
          </cell>
          <cell r="CR593" t="str">
            <v>.</v>
          </cell>
          <cell r="CS593" t="str">
            <v>.</v>
          </cell>
          <cell r="CT593" t="str">
            <v>.</v>
          </cell>
          <cell r="CU593" t="str">
            <v>.</v>
          </cell>
        </row>
        <row r="594">
          <cell r="CQ594" t="str">
            <v>.</v>
          </cell>
          <cell r="CR594" t="str">
            <v>.</v>
          </cell>
          <cell r="CS594" t="str">
            <v>.</v>
          </cell>
          <cell r="CT594" t="str">
            <v>.</v>
          </cell>
          <cell r="CU594" t="str">
            <v>.</v>
          </cell>
        </row>
        <row r="595">
          <cell r="CQ595" t="str">
            <v>.</v>
          </cell>
          <cell r="CR595" t="str">
            <v>.</v>
          </cell>
          <cell r="CS595" t="str">
            <v>.</v>
          </cell>
          <cell r="CT595" t="str">
            <v>.</v>
          </cell>
          <cell r="CU595" t="str">
            <v>.</v>
          </cell>
        </row>
        <row r="596">
          <cell r="CQ596" t="str">
            <v>.</v>
          </cell>
          <cell r="CR596" t="str">
            <v>.</v>
          </cell>
          <cell r="CS596" t="str">
            <v>.</v>
          </cell>
          <cell r="CT596" t="str">
            <v>.</v>
          </cell>
          <cell r="CU596" t="str">
            <v>.</v>
          </cell>
        </row>
        <row r="597">
          <cell r="CQ597" t="str">
            <v>.</v>
          </cell>
          <cell r="CR597" t="str">
            <v>.</v>
          </cell>
          <cell r="CS597" t="str">
            <v>.</v>
          </cell>
          <cell r="CT597" t="str">
            <v>.</v>
          </cell>
          <cell r="CU597" t="str">
            <v>.</v>
          </cell>
        </row>
        <row r="598">
          <cell r="CQ598" t="str">
            <v>.</v>
          </cell>
          <cell r="CR598" t="str">
            <v>.</v>
          </cell>
          <cell r="CS598" t="str">
            <v>.</v>
          </cell>
          <cell r="CT598" t="str">
            <v>.</v>
          </cell>
          <cell r="CU598" t="str">
            <v>.</v>
          </cell>
        </row>
        <row r="599">
          <cell r="CQ599" t="str">
            <v>.</v>
          </cell>
          <cell r="CR599" t="str">
            <v>.</v>
          </cell>
          <cell r="CS599" t="str">
            <v>.</v>
          </cell>
          <cell r="CT599" t="str">
            <v>.</v>
          </cell>
          <cell r="CU599" t="str">
            <v>.</v>
          </cell>
        </row>
        <row r="600">
          <cell r="CQ600" t="str">
            <v>.</v>
          </cell>
          <cell r="CR600" t="str">
            <v>.</v>
          </cell>
          <cell r="CS600" t="str">
            <v>.</v>
          </cell>
          <cell r="CT600" t="str">
            <v>.</v>
          </cell>
          <cell r="CU600" t="str">
            <v>.</v>
          </cell>
        </row>
        <row r="601">
          <cell r="CQ601" t="str">
            <v>.</v>
          </cell>
          <cell r="CR601" t="str">
            <v>.</v>
          </cell>
          <cell r="CS601" t="str">
            <v>.</v>
          </cell>
          <cell r="CT601" t="str">
            <v>.</v>
          </cell>
          <cell r="CU601" t="str">
            <v>.</v>
          </cell>
        </row>
        <row r="602">
          <cell r="CQ602" t="str">
            <v>.</v>
          </cell>
          <cell r="CR602" t="str">
            <v>.</v>
          </cell>
          <cell r="CS602" t="str">
            <v>.</v>
          </cell>
          <cell r="CT602" t="str">
            <v>.</v>
          </cell>
          <cell r="CU602" t="str">
            <v>.</v>
          </cell>
        </row>
        <row r="603">
          <cell r="CQ603" t="str">
            <v>.</v>
          </cell>
          <cell r="CR603" t="str">
            <v>.</v>
          </cell>
          <cell r="CS603" t="str">
            <v>.</v>
          </cell>
          <cell r="CT603" t="str">
            <v>.</v>
          </cell>
          <cell r="CU603" t="str">
            <v>.</v>
          </cell>
        </row>
        <row r="604">
          <cell r="CQ604" t="str">
            <v>.</v>
          </cell>
          <cell r="CR604" t="str">
            <v>.</v>
          </cell>
          <cell r="CS604" t="str">
            <v>.</v>
          </cell>
          <cell r="CT604" t="str">
            <v>.</v>
          </cell>
          <cell r="CU604" t="str">
            <v>.</v>
          </cell>
        </row>
        <row r="605">
          <cell r="CQ605" t="str">
            <v>.</v>
          </cell>
          <cell r="CR605" t="str">
            <v>.</v>
          </cell>
          <cell r="CS605" t="str">
            <v>.</v>
          </cell>
          <cell r="CT605" t="str">
            <v>.</v>
          </cell>
          <cell r="CU605" t="str">
            <v>.</v>
          </cell>
        </row>
        <row r="606">
          <cell r="CQ606" t="str">
            <v>.</v>
          </cell>
          <cell r="CR606" t="str">
            <v>.</v>
          </cell>
          <cell r="CS606" t="str">
            <v>.</v>
          </cell>
          <cell r="CT606" t="str">
            <v>.</v>
          </cell>
          <cell r="CU606" t="str">
            <v>.</v>
          </cell>
        </row>
        <row r="607">
          <cell r="CQ607" t="str">
            <v>.</v>
          </cell>
          <cell r="CR607" t="str">
            <v>.</v>
          </cell>
          <cell r="CS607" t="str">
            <v>.</v>
          </cell>
          <cell r="CT607" t="str">
            <v>.</v>
          </cell>
          <cell r="CU607" t="str">
            <v>.</v>
          </cell>
        </row>
        <row r="608">
          <cell r="CQ608" t="str">
            <v>.</v>
          </cell>
          <cell r="CR608" t="str">
            <v>.</v>
          </cell>
          <cell r="CS608" t="str">
            <v>.</v>
          </cell>
          <cell r="CT608" t="str">
            <v>.</v>
          </cell>
          <cell r="CU608" t="str">
            <v>.</v>
          </cell>
        </row>
        <row r="609">
          <cell r="CQ609" t="str">
            <v>.</v>
          </cell>
          <cell r="CR609" t="str">
            <v>.</v>
          </cell>
          <cell r="CS609" t="str">
            <v>.</v>
          </cell>
          <cell r="CT609" t="str">
            <v>.</v>
          </cell>
          <cell r="CU609" t="str">
            <v>.</v>
          </cell>
        </row>
        <row r="610">
          <cell r="CQ610" t="str">
            <v>.</v>
          </cell>
          <cell r="CR610" t="str">
            <v>.</v>
          </cell>
          <cell r="CS610" t="str">
            <v>.</v>
          </cell>
          <cell r="CT610" t="str">
            <v>.</v>
          </cell>
          <cell r="CU610" t="str">
            <v>.</v>
          </cell>
        </row>
        <row r="611">
          <cell r="CQ611" t="str">
            <v>.</v>
          </cell>
          <cell r="CR611" t="str">
            <v>.</v>
          </cell>
          <cell r="CS611" t="str">
            <v>.</v>
          </cell>
          <cell r="CT611" t="str">
            <v>.</v>
          </cell>
          <cell r="CU611" t="str">
            <v>.</v>
          </cell>
        </row>
        <row r="612">
          <cell r="CQ612" t="str">
            <v>.</v>
          </cell>
          <cell r="CR612" t="str">
            <v>.</v>
          </cell>
          <cell r="CS612" t="str">
            <v>.</v>
          </cell>
          <cell r="CT612" t="str">
            <v>.</v>
          </cell>
          <cell r="CU612" t="str">
            <v>.</v>
          </cell>
        </row>
        <row r="613">
          <cell r="CQ613" t="str">
            <v>.</v>
          </cell>
          <cell r="CR613" t="str">
            <v>.</v>
          </cell>
          <cell r="CS613" t="str">
            <v>.</v>
          </cell>
          <cell r="CT613" t="str">
            <v>.</v>
          </cell>
          <cell r="CU613" t="str">
            <v>.</v>
          </cell>
        </row>
        <row r="614">
          <cell r="CQ614" t="str">
            <v>.</v>
          </cell>
          <cell r="CR614" t="str">
            <v>.</v>
          </cell>
          <cell r="CS614" t="str">
            <v>.</v>
          </cell>
          <cell r="CT614" t="str">
            <v>.</v>
          </cell>
          <cell r="CU614" t="str">
            <v>.</v>
          </cell>
        </row>
        <row r="615">
          <cell r="CQ615" t="str">
            <v>.</v>
          </cell>
          <cell r="CR615" t="str">
            <v>.</v>
          </cell>
          <cell r="CS615" t="str">
            <v>.</v>
          </cell>
          <cell r="CT615" t="str">
            <v>.</v>
          </cell>
          <cell r="CU615" t="str">
            <v>.</v>
          </cell>
        </row>
        <row r="616">
          <cell r="CQ616" t="str">
            <v>.</v>
          </cell>
          <cell r="CR616" t="str">
            <v>.</v>
          </cell>
          <cell r="CS616" t="str">
            <v>.</v>
          </cell>
          <cell r="CT616" t="str">
            <v>.</v>
          </cell>
          <cell r="CU616" t="str">
            <v>.</v>
          </cell>
        </row>
        <row r="617">
          <cell r="CQ617" t="str">
            <v>.</v>
          </cell>
          <cell r="CR617" t="str">
            <v>.</v>
          </cell>
          <cell r="CS617" t="str">
            <v>.</v>
          </cell>
          <cell r="CT617" t="str">
            <v>.</v>
          </cell>
          <cell r="CU617" t="str">
            <v>.</v>
          </cell>
        </row>
        <row r="618">
          <cell r="CQ618" t="str">
            <v>.</v>
          </cell>
          <cell r="CR618" t="str">
            <v>.</v>
          </cell>
          <cell r="CS618" t="str">
            <v>.</v>
          </cell>
          <cell r="CT618" t="str">
            <v>.</v>
          </cell>
          <cell r="CU618" t="str">
            <v>.</v>
          </cell>
        </row>
        <row r="619">
          <cell r="CQ619" t="str">
            <v>.</v>
          </cell>
          <cell r="CR619" t="str">
            <v>.</v>
          </cell>
          <cell r="CS619" t="str">
            <v>.</v>
          </cell>
          <cell r="CT619" t="str">
            <v>.</v>
          </cell>
          <cell r="CU619" t="str">
            <v>.</v>
          </cell>
        </row>
        <row r="620">
          <cell r="CQ620" t="str">
            <v>.</v>
          </cell>
          <cell r="CR620" t="str">
            <v>.</v>
          </cell>
          <cell r="CS620" t="str">
            <v>.</v>
          </cell>
          <cell r="CT620" t="str">
            <v>.</v>
          </cell>
          <cell r="CU620" t="str">
            <v>.</v>
          </cell>
        </row>
        <row r="621">
          <cell r="CQ621" t="str">
            <v>.</v>
          </cell>
          <cell r="CR621" t="str">
            <v>.</v>
          </cell>
          <cell r="CS621" t="str">
            <v>.</v>
          </cell>
          <cell r="CT621" t="str">
            <v>.</v>
          </cell>
          <cell r="CU621" t="str">
            <v>.</v>
          </cell>
        </row>
        <row r="622">
          <cell r="CQ622" t="str">
            <v>.</v>
          </cell>
          <cell r="CR622" t="str">
            <v>.</v>
          </cell>
          <cell r="CS622" t="str">
            <v>.</v>
          </cell>
          <cell r="CT622" t="str">
            <v>.</v>
          </cell>
          <cell r="CU622" t="str">
            <v>.</v>
          </cell>
        </row>
        <row r="623">
          <cell r="CQ623" t="str">
            <v>.</v>
          </cell>
          <cell r="CR623" t="str">
            <v>.</v>
          </cell>
          <cell r="CS623" t="str">
            <v>.</v>
          </cell>
          <cell r="CT623" t="str">
            <v>.</v>
          </cell>
          <cell r="CU623" t="str">
            <v>.</v>
          </cell>
        </row>
        <row r="624">
          <cell r="CQ624" t="str">
            <v>.</v>
          </cell>
          <cell r="CR624" t="str">
            <v>.</v>
          </cell>
          <cell r="CS624" t="str">
            <v>.</v>
          </cell>
          <cell r="CT624" t="str">
            <v>.</v>
          </cell>
          <cell r="CU624" t="str">
            <v>.</v>
          </cell>
        </row>
        <row r="625">
          <cell r="CQ625" t="str">
            <v>.</v>
          </cell>
          <cell r="CR625" t="str">
            <v>.</v>
          </cell>
          <cell r="CS625" t="str">
            <v>.</v>
          </cell>
          <cell r="CT625" t="str">
            <v>.</v>
          </cell>
          <cell r="CU625" t="str">
            <v>.</v>
          </cell>
        </row>
        <row r="626">
          <cell r="CQ626" t="str">
            <v>.</v>
          </cell>
          <cell r="CR626" t="str">
            <v>.</v>
          </cell>
          <cell r="CS626" t="str">
            <v>.</v>
          </cell>
          <cell r="CT626" t="str">
            <v>.</v>
          </cell>
          <cell r="CU626" t="str">
            <v>.</v>
          </cell>
        </row>
        <row r="627">
          <cell r="CQ627" t="str">
            <v>.</v>
          </cell>
          <cell r="CR627" t="str">
            <v>.</v>
          </cell>
          <cell r="CS627" t="str">
            <v>.</v>
          </cell>
          <cell r="CT627" t="str">
            <v>.</v>
          </cell>
          <cell r="CU627" t="str">
            <v>.</v>
          </cell>
        </row>
        <row r="628">
          <cell r="CQ628" t="str">
            <v>.</v>
          </cell>
          <cell r="CR628" t="str">
            <v>.</v>
          </cell>
          <cell r="CS628" t="str">
            <v>.</v>
          </cell>
          <cell r="CT628" t="str">
            <v>.</v>
          </cell>
          <cell r="CU628" t="str">
            <v>.</v>
          </cell>
        </row>
        <row r="629">
          <cell r="CQ629" t="str">
            <v>.</v>
          </cell>
          <cell r="CR629" t="str">
            <v>.</v>
          </cell>
          <cell r="CS629" t="str">
            <v>.</v>
          </cell>
          <cell r="CT629" t="str">
            <v>.</v>
          </cell>
          <cell r="CU629" t="str">
            <v>.</v>
          </cell>
        </row>
        <row r="630">
          <cell r="CQ630" t="str">
            <v>.</v>
          </cell>
          <cell r="CR630" t="str">
            <v>.</v>
          </cell>
          <cell r="CS630" t="str">
            <v>.</v>
          </cell>
          <cell r="CT630" t="str">
            <v>.</v>
          </cell>
          <cell r="CU630" t="str">
            <v>.</v>
          </cell>
        </row>
        <row r="631">
          <cell r="CQ631" t="str">
            <v>.</v>
          </cell>
          <cell r="CR631" t="str">
            <v>.</v>
          </cell>
          <cell r="CS631" t="str">
            <v>.</v>
          </cell>
          <cell r="CT631" t="str">
            <v>.</v>
          </cell>
          <cell r="CU631" t="str">
            <v>.</v>
          </cell>
        </row>
        <row r="632">
          <cell r="CQ632" t="str">
            <v>.</v>
          </cell>
          <cell r="CR632" t="str">
            <v>.</v>
          </cell>
          <cell r="CS632" t="str">
            <v>.</v>
          </cell>
          <cell r="CT632" t="str">
            <v>.</v>
          </cell>
          <cell r="CU632" t="str">
            <v>.</v>
          </cell>
        </row>
        <row r="633">
          <cell r="CQ633" t="str">
            <v>.</v>
          </cell>
          <cell r="CR633" t="str">
            <v>.</v>
          </cell>
          <cell r="CS633" t="str">
            <v>.</v>
          </cell>
          <cell r="CT633" t="str">
            <v>.</v>
          </cell>
          <cell r="CU633" t="str">
            <v>.</v>
          </cell>
        </row>
        <row r="634">
          <cell r="CQ634" t="str">
            <v>.</v>
          </cell>
          <cell r="CR634" t="str">
            <v>.</v>
          </cell>
          <cell r="CS634" t="str">
            <v>.</v>
          </cell>
          <cell r="CT634" t="str">
            <v>.</v>
          </cell>
          <cell r="CU634" t="str">
            <v>.</v>
          </cell>
        </row>
        <row r="635">
          <cell r="CQ635" t="str">
            <v>.</v>
          </cell>
          <cell r="CR635" t="str">
            <v>.</v>
          </cell>
          <cell r="CS635" t="str">
            <v>.</v>
          </cell>
          <cell r="CT635" t="str">
            <v>.</v>
          </cell>
          <cell r="CU635" t="str">
            <v>.</v>
          </cell>
        </row>
        <row r="636">
          <cell r="CQ636" t="str">
            <v>.</v>
          </cell>
          <cell r="CR636" t="str">
            <v>.</v>
          </cell>
          <cell r="CS636" t="str">
            <v>.</v>
          </cell>
          <cell r="CT636" t="str">
            <v>.</v>
          </cell>
          <cell r="CU636" t="str">
            <v>.</v>
          </cell>
        </row>
        <row r="637">
          <cell r="CQ637" t="str">
            <v>.</v>
          </cell>
          <cell r="CR637" t="str">
            <v>.</v>
          </cell>
          <cell r="CS637" t="str">
            <v>.</v>
          </cell>
          <cell r="CT637" t="str">
            <v>.</v>
          </cell>
          <cell r="CU637" t="str">
            <v>.</v>
          </cell>
        </row>
        <row r="638">
          <cell r="CQ638" t="str">
            <v>.</v>
          </cell>
          <cell r="CR638" t="str">
            <v>.</v>
          </cell>
          <cell r="CS638" t="str">
            <v>.</v>
          </cell>
          <cell r="CT638" t="str">
            <v>.</v>
          </cell>
          <cell r="CU638" t="str">
            <v>.</v>
          </cell>
        </row>
        <row r="639">
          <cell r="CQ639" t="str">
            <v>.</v>
          </cell>
          <cell r="CR639" t="str">
            <v>.</v>
          </cell>
          <cell r="CS639" t="str">
            <v>.</v>
          </cell>
          <cell r="CT639" t="str">
            <v>.</v>
          </cell>
          <cell r="CU639" t="str">
            <v>.</v>
          </cell>
        </row>
        <row r="640">
          <cell r="CQ640" t="str">
            <v>.</v>
          </cell>
          <cell r="CR640" t="str">
            <v>.</v>
          </cell>
          <cell r="CS640" t="str">
            <v>.</v>
          </cell>
          <cell r="CT640" t="str">
            <v>.</v>
          </cell>
          <cell r="CU640" t="str">
            <v>.</v>
          </cell>
        </row>
        <row r="641">
          <cell r="CQ641" t="str">
            <v>.</v>
          </cell>
          <cell r="CR641" t="str">
            <v>.</v>
          </cell>
          <cell r="CS641" t="str">
            <v>.</v>
          </cell>
          <cell r="CT641" t="str">
            <v>.</v>
          </cell>
          <cell r="CU641" t="str">
            <v>.</v>
          </cell>
        </row>
        <row r="642">
          <cell r="CQ642" t="str">
            <v>.</v>
          </cell>
          <cell r="CR642" t="str">
            <v>.</v>
          </cell>
          <cell r="CS642" t="str">
            <v>.</v>
          </cell>
          <cell r="CT642" t="str">
            <v>.</v>
          </cell>
          <cell r="CU642" t="str">
            <v>.</v>
          </cell>
        </row>
        <row r="643">
          <cell r="CQ643" t="str">
            <v>.</v>
          </cell>
          <cell r="CR643" t="str">
            <v>.</v>
          </cell>
          <cell r="CS643" t="str">
            <v>.</v>
          </cell>
          <cell r="CT643" t="str">
            <v>.</v>
          </cell>
          <cell r="CU643" t="str">
            <v>.</v>
          </cell>
        </row>
        <row r="644">
          <cell r="CQ644" t="str">
            <v>.</v>
          </cell>
          <cell r="CR644" t="str">
            <v>.</v>
          </cell>
          <cell r="CS644" t="str">
            <v>.</v>
          </cell>
          <cell r="CT644" t="str">
            <v>.</v>
          </cell>
          <cell r="CU644" t="str">
            <v>.</v>
          </cell>
        </row>
        <row r="645">
          <cell r="CQ645" t="str">
            <v>.</v>
          </cell>
          <cell r="CR645" t="str">
            <v>.</v>
          </cell>
          <cell r="CS645" t="str">
            <v>.</v>
          </cell>
          <cell r="CT645" t="str">
            <v>.</v>
          </cell>
          <cell r="CU645" t="str">
            <v>.</v>
          </cell>
        </row>
        <row r="646">
          <cell r="CQ646" t="str">
            <v>.</v>
          </cell>
          <cell r="CR646" t="str">
            <v>.</v>
          </cell>
          <cell r="CS646" t="str">
            <v>.</v>
          </cell>
          <cell r="CT646" t="str">
            <v>.</v>
          </cell>
          <cell r="CU646" t="str">
            <v>.</v>
          </cell>
        </row>
        <row r="647">
          <cell r="CQ647" t="str">
            <v>.</v>
          </cell>
          <cell r="CR647" t="str">
            <v>.</v>
          </cell>
          <cell r="CS647" t="str">
            <v>.</v>
          </cell>
          <cell r="CT647" t="str">
            <v>.</v>
          </cell>
          <cell r="CU647" t="str">
            <v>.</v>
          </cell>
        </row>
        <row r="648">
          <cell r="CQ648" t="str">
            <v>.</v>
          </cell>
          <cell r="CR648" t="str">
            <v>.</v>
          </cell>
          <cell r="CS648" t="str">
            <v>.</v>
          </cell>
          <cell r="CT648" t="str">
            <v>.</v>
          </cell>
          <cell r="CU648" t="str">
            <v>.</v>
          </cell>
        </row>
        <row r="649">
          <cell r="CQ649" t="str">
            <v>.</v>
          </cell>
          <cell r="CR649" t="str">
            <v>.</v>
          </cell>
          <cell r="CS649" t="str">
            <v>.</v>
          </cell>
          <cell r="CT649" t="str">
            <v>.</v>
          </cell>
          <cell r="CU649" t="str">
            <v>.</v>
          </cell>
        </row>
        <row r="650">
          <cell r="CQ650" t="str">
            <v>.</v>
          </cell>
          <cell r="CR650" t="str">
            <v>.</v>
          </cell>
          <cell r="CS650" t="str">
            <v>.</v>
          </cell>
          <cell r="CT650" t="str">
            <v>.</v>
          </cell>
          <cell r="CU650" t="str">
            <v>.</v>
          </cell>
        </row>
        <row r="651">
          <cell r="CQ651" t="str">
            <v>.</v>
          </cell>
          <cell r="CR651" t="str">
            <v>.</v>
          </cell>
          <cell r="CS651" t="str">
            <v>.</v>
          </cell>
          <cell r="CT651" t="str">
            <v>.</v>
          </cell>
          <cell r="CU651" t="str">
            <v>.</v>
          </cell>
        </row>
        <row r="652">
          <cell r="CQ652" t="str">
            <v>.</v>
          </cell>
          <cell r="CR652" t="str">
            <v>.</v>
          </cell>
          <cell r="CS652" t="str">
            <v>.</v>
          </cell>
          <cell r="CT652" t="str">
            <v>.</v>
          </cell>
          <cell r="CU652" t="str">
            <v>.</v>
          </cell>
        </row>
        <row r="653">
          <cell r="CQ653" t="str">
            <v>.</v>
          </cell>
          <cell r="CR653" t="str">
            <v>.</v>
          </cell>
          <cell r="CS653" t="str">
            <v>.</v>
          </cell>
          <cell r="CT653" t="str">
            <v>.</v>
          </cell>
          <cell r="CU653" t="str">
            <v>.</v>
          </cell>
        </row>
        <row r="654">
          <cell r="CQ654" t="str">
            <v>.</v>
          </cell>
          <cell r="CR654" t="str">
            <v>.</v>
          </cell>
          <cell r="CS654" t="str">
            <v>.</v>
          </cell>
          <cell r="CT654" t="str">
            <v>.</v>
          </cell>
          <cell r="CU654" t="str">
            <v>.</v>
          </cell>
        </row>
        <row r="655">
          <cell r="CQ655" t="str">
            <v>.</v>
          </cell>
          <cell r="CR655" t="str">
            <v>.</v>
          </cell>
          <cell r="CS655" t="str">
            <v>.</v>
          </cell>
          <cell r="CT655" t="str">
            <v>.</v>
          </cell>
          <cell r="CU655" t="str">
            <v>.</v>
          </cell>
        </row>
        <row r="656">
          <cell r="CQ656" t="str">
            <v>.</v>
          </cell>
          <cell r="CR656" t="str">
            <v>.</v>
          </cell>
          <cell r="CS656" t="str">
            <v>.</v>
          </cell>
          <cell r="CT656" t="str">
            <v>.</v>
          </cell>
          <cell r="CU656" t="str">
            <v>.</v>
          </cell>
        </row>
        <row r="657">
          <cell r="CQ657" t="str">
            <v>.</v>
          </cell>
          <cell r="CR657" t="str">
            <v>.</v>
          </cell>
          <cell r="CS657" t="str">
            <v>.</v>
          </cell>
          <cell r="CT657" t="str">
            <v>.</v>
          </cell>
          <cell r="CU657" t="str">
            <v>.</v>
          </cell>
        </row>
        <row r="658">
          <cell r="CQ658" t="str">
            <v>.</v>
          </cell>
          <cell r="CR658" t="str">
            <v>.</v>
          </cell>
          <cell r="CS658" t="str">
            <v>.</v>
          </cell>
          <cell r="CT658" t="str">
            <v>.</v>
          </cell>
          <cell r="CU658" t="str">
            <v>.</v>
          </cell>
        </row>
        <row r="659">
          <cell r="CQ659" t="str">
            <v>.</v>
          </cell>
          <cell r="CR659" t="str">
            <v>.</v>
          </cell>
          <cell r="CS659" t="str">
            <v>.</v>
          </cell>
          <cell r="CT659" t="str">
            <v>.</v>
          </cell>
          <cell r="CU659" t="str">
            <v>.</v>
          </cell>
        </row>
        <row r="660">
          <cell r="CQ660" t="str">
            <v>.</v>
          </cell>
          <cell r="CR660" t="str">
            <v>.</v>
          </cell>
          <cell r="CS660" t="str">
            <v>.</v>
          </cell>
          <cell r="CT660" t="str">
            <v>.</v>
          </cell>
          <cell r="CU660" t="str">
            <v>.</v>
          </cell>
        </row>
        <row r="661">
          <cell r="CQ661" t="str">
            <v>.</v>
          </cell>
          <cell r="CR661" t="str">
            <v>.</v>
          </cell>
          <cell r="CS661" t="str">
            <v>.</v>
          </cell>
          <cell r="CT661" t="str">
            <v>.</v>
          </cell>
          <cell r="CU661" t="str">
            <v>.</v>
          </cell>
        </row>
        <row r="662">
          <cell r="CQ662" t="str">
            <v>.</v>
          </cell>
          <cell r="CR662" t="str">
            <v>.</v>
          </cell>
          <cell r="CS662" t="str">
            <v>.</v>
          </cell>
          <cell r="CT662" t="str">
            <v>.</v>
          </cell>
          <cell r="CU662" t="str">
            <v>.</v>
          </cell>
        </row>
        <row r="663">
          <cell r="CQ663" t="str">
            <v>.</v>
          </cell>
          <cell r="CR663" t="str">
            <v>.</v>
          </cell>
          <cell r="CS663" t="str">
            <v>.</v>
          </cell>
          <cell r="CT663" t="str">
            <v>.</v>
          </cell>
          <cell r="CU663" t="str">
            <v>.</v>
          </cell>
        </row>
        <row r="664">
          <cell r="CQ664" t="str">
            <v>.</v>
          </cell>
          <cell r="CR664" t="str">
            <v>.</v>
          </cell>
          <cell r="CS664" t="str">
            <v>.</v>
          </cell>
          <cell r="CT664" t="str">
            <v>.</v>
          </cell>
          <cell r="CU664" t="str">
            <v>.</v>
          </cell>
        </row>
        <row r="665">
          <cell r="CQ665" t="str">
            <v>.</v>
          </cell>
          <cell r="CR665" t="str">
            <v>.</v>
          </cell>
          <cell r="CS665" t="str">
            <v>.</v>
          </cell>
          <cell r="CT665" t="str">
            <v>.</v>
          </cell>
          <cell r="CU665" t="str">
            <v>.</v>
          </cell>
        </row>
        <row r="666">
          <cell r="CQ666" t="str">
            <v>.</v>
          </cell>
          <cell r="CR666" t="str">
            <v>.</v>
          </cell>
          <cell r="CS666" t="str">
            <v>.</v>
          </cell>
          <cell r="CT666" t="str">
            <v>.</v>
          </cell>
          <cell r="CU666" t="str">
            <v>.</v>
          </cell>
        </row>
        <row r="667">
          <cell r="CQ667" t="str">
            <v>.</v>
          </cell>
          <cell r="CR667" t="str">
            <v>.</v>
          </cell>
          <cell r="CS667" t="str">
            <v>.</v>
          </cell>
          <cell r="CT667" t="str">
            <v>.</v>
          </cell>
          <cell r="CU667" t="str">
            <v>.</v>
          </cell>
        </row>
        <row r="668">
          <cell r="CQ668" t="str">
            <v>.</v>
          </cell>
          <cell r="CR668" t="str">
            <v>.</v>
          </cell>
          <cell r="CS668" t="str">
            <v>.</v>
          </cell>
          <cell r="CT668" t="str">
            <v>.</v>
          </cell>
          <cell r="CU668" t="str">
            <v>.</v>
          </cell>
        </row>
        <row r="669">
          <cell r="CQ669" t="str">
            <v>.</v>
          </cell>
          <cell r="CR669" t="str">
            <v>.</v>
          </cell>
          <cell r="CS669" t="str">
            <v>.</v>
          </cell>
          <cell r="CT669" t="str">
            <v>.</v>
          </cell>
          <cell r="CU669" t="str">
            <v>.</v>
          </cell>
        </row>
        <row r="670">
          <cell r="CQ670" t="str">
            <v>.</v>
          </cell>
          <cell r="CR670" t="str">
            <v>.</v>
          </cell>
          <cell r="CS670" t="str">
            <v>.</v>
          </cell>
          <cell r="CT670" t="str">
            <v>.</v>
          </cell>
          <cell r="CU670" t="str">
            <v>.</v>
          </cell>
        </row>
        <row r="671">
          <cell r="CQ671" t="str">
            <v>.</v>
          </cell>
          <cell r="CR671" t="str">
            <v>.</v>
          </cell>
          <cell r="CS671" t="str">
            <v>.</v>
          </cell>
          <cell r="CT671" t="str">
            <v>.</v>
          </cell>
          <cell r="CU671" t="str">
            <v>.</v>
          </cell>
        </row>
        <row r="672">
          <cell r="CQ672" t="str">
            <v>.</v>
          </cell>
          <cell r="CR672" t="str">
            <v>.</v>
          </cell>
          <cell r="CS672" t="str">
            <v>.</v>
          </cell>
          <cell r="CT672" t="str">
            <v>.</v>
          </cell>
          <cell r="CU672" t="str">
            <v>.</v>
          </cell>
        </row>
        <row r="673">
          <cell r="CQ673" t="str">
            <v>.</v>
          </cell>
          <cell r="CR673" t="str">
            <v>.</v>
          </cell>
          <cell r="CS673" t="str">
            <v>.</v>
          </cell>
          <cell r="CT673" t="str">
            <v>.</v>
          </cell>
          <cell r="CU673" t="str">
            <v>.</v>
          </cell>
        </row>
        <row r="674">
          <cell r="CQ674" t="str">
            <v>.</v>
          </cell>
          <cell r="CR674" t="str">
            <v>.</v>
          </cell>
          <cell r="CS674" t="str">
            <v>.</v>
          </cell>
          <cell r="CT674" t="str">
            <v>.</v>
          </cell>
          <cell r="CU674" t="str">
            <v>.</v>
          </cell>
        </row>
        <row r="675">
          <cell r="CQ675" t="str">
            <v>.</v>
          </cell>
          <cell r="CR675" t="str">
            <v>.</v>
          </cell>
          <cell r="CS675" t="str">
            <v>.</v>
          </cell>
          <cell r="CT675" t="str">
            <v>.</v>
          </cell>
          <cell r="CU675" t="str">
            <v>.</v>
          </cell>
        </row>
        <row r="676">
          <cell r="CQ676" t="str">
            <v>.</v>
          </cell>
          <cell r="CR676" t="str">
            <v>.</v>
          </cell>
          <cell r="CS676" t="str">
            <v>.</v>
          </cell>
          <cell r="CT676" t="str">
            <v>.</v>
          </cell>
          <cell r="CU676" t="str">
            <v>.</v>
          </cell>
        </row>
        <row r="677">
          <cell r="CQ677" t="str">
            <v>.</v>
          </cell>
          <cell r="CR677" t="str">
            <v>.</v>
          </cell>
          <cell r="CS677" t="str">
            <v>.</v>
          </cell>
          <cell r="CT677" t="str">
            <v>.</v>
          </cell>
          <cell r="CU677" t="str">
            <v>.</v>
          </cell>
        </row>
        <row r="678">
          <cell r="CQ678" t="str">
            <v>.</v>
          </cell>
          <cell r="CR678" t="str">
            <v>.</v>
          </cell>
          <cell r="CS678" t="str">
            <v>.</v>
          </cell>
          <cell r="CT678" t="str">
            <v>.</v>
          </cell>
          <cell r="CU678" t="str">
            <v>.</v>
          </cell>
        </row>
        <row r="679">
          <cell r="CQ679" t="str">
            <v>.</v>
          </cell>
          <cell r="CR679" t="str">
            <v>.</v>
          </cell>
          <cell r="CS679" t="str">
            <v>.</v>
          </cell>
          <cell r="CT679" t="str">
            <v>.</v>
          </cell>
          <cell r="CU679" t="str">
            <v>.</v>
          </cell>
        </row>
        <row r="680">
          <cell r="CQ680" t="str">
            <v>.</v>
          </cell>
          <cell r="CR680" t="str">
            <v>.</v>
          </cell>
          <cell r="CS680" t="str">
            <v>.</v>
          </cell>
          <cell r="CT680" t="str">
            <v>.</v>
          </cell>
          <cell r="CU680" t="str">
            <v>.</v>
          </cell>
        </row>
        <row r="681">
          <cell r="CQ681" t="str">
            <v>.</v>
          </cell>
          <cell r="CR681" t="str">
            <v>.</v>
          </cell>
          <cell r="CS681" t="str">
            <v>.</v>
          </cell>
          <cell r="CT681" t="str">
            <v>.</v>
          </cell>
          <cell r="CU681" t="str">
            <v>.</v>
          </cell>
        </row>
        <row r="682">
          <cell r="CQ682" t="str">
            <v>.</v>
          </cell>
          <cell r="CR682" t="str">
            <v>.</v>
          </cell>
          <cell r="CS682" t="str">
            <v>.</v>
          </cell>
          <cell r="CT682" t="str">
            <v>.</v>
          </cell>
          <cell r="CU682" t="str">
            <v>.</v>
          </cell>
        </row>
        <row r="683">
          <cell r="CQ683" t="str">
            <v>.</v>
          </cell>
          <cell r="CR683" t="str">
            <v>.</v>
          </cell>
          <cell r="CS683" t="str">
            <v>.</v>
          </cell>
          <cell r="CT683" t="str">
            <v>.</v>
          </cell>
          <cell r="CU683" t="str">
            <v>.</v>
          </cell>
        </row>
        <row r="684">
          <cell r="CQ684" t="str">
            <v>.</v>
          </cell>
          <cell r="CR684" t="str">
            <v>.</v>
          </cell>
          <cell r="CS684" t="str">
            <v>.</v>
          </cell>
          <cell r="CT684" t="str">
            <v>.</v>
          </cell>
          <cell r="CU684" t="str">
            <v>.</v>
          </cell>
        </row>
        <row r="685">
          <cell r="CQ685" t="str">
            <v>.</v>
          </cell>
          <cell r="CR685" t="str">
            <v>.</v>
          </cell>
          <cell r="CS685" t="str">
            <v>.</v>
          </cell>
          <cell r="CT685" t="str">
            <v>.</v>
          </cell>
          <cell r="CU685" t="str">
            <v>.</v>
          </cell>
        </row>
        <row r="686">
          <cell r="CQ686" t="str">
            <v>.</v>
          </cell>
          <cell r="CR686" t="str">
            <v>.</v>
          </cell>
          <cell r="CS686" t="str">
            <v>.</v>
          </cell>
          <cell r="CT686" t="str">
            <v>.</v>
          </cell>
          <cell r="CU686" t="str">
            <v>.</v>
          </cell>
        </row>
        <row r="687">
          <cell r="CQ687" t="str">
            <v>.</v>
          </cell>
          <cell r="CR687" t="str">
            <v>.</v>
          </cell>
          <cell r="CS687" t="str">
            <v>.</v>
          </cell>
          <cell r="CT687" t="str">
            <v>.</v>
          </cell>
          <cell r="CU687" t="str">
            <v>.</v>
          </cell>
        </row>
        <row r="688">
          <cell r="CQ688" t="str">
            <v>.</v>
          </cell>
          <cell r="CR688" t="str">
            <v>.</v>
          </cell>
          <cell r="CS688" t="str">
            <v>.</v>
          </cell>
          <cell r="CT688" t="str">
            <v>.</v>
          </cell>
          <cell r="CU688" t="str">
            <v>.</v>
          </cell>
        </row>
        <row r="689">
          <cell r="CQ689" t="str">
            <v>.</v>
          </cell>
          <cell r="CR689" t="str">
            <v>.</v>
          </cell>
          <cell r="CS689" t="str">
            <v>.</v>
          </cell>
          <cell r="CT689" t="str">
            <v>.</v>
          </cell>
          <cell r="CU689" t="str">
            <v>.</v>
          </cell>
        </row>
        <row r="690">
          <cell r="CQ690" t="str">
            <v>.</v>
          </cell>
          <cell r="CR690" t="str">
            <v>.</v>
          </cell>
          <cell r="CS690" t="str">
            <v>.</v>
          </cell>
          <cell r="CT690" t="str">
            <v>.</v>
          </cell>
          <cell r="CU690" t="str">
            <v>.</v>
          </cell>
        </row>
        <row r="691">
          <cell r="CQ691" t="str">
            <v>.</v>
          </cell>
          <cell r="CR691" t="str">
            <v>.</v>
          </cell>
          <cell r="CS691" t="str">
            <v>.</v>
          </cell>
          <cell r="CT691" t="str">
            <v>.</v>
          </cell>
          <cell r="CU691" t="str">
            <v>.</v>
          </cell>
        </row>
        <row r="692">
          <cell r="CQ692" t="str">
            <v>.</v>
          </cell>
          <cell r="CR692" t="str">
            <v>.</v>
          </cell>
          <cell r="CS692" t="str">
            <v>.</v>
          </cell>
          <cell r="CT692" t="str">
            <v>.</v>
          </cell>
          <cell r="CU692" t="str">
            <v>.</v>
          </cell>
        </row>
        <row r="693">
          <cell r="CQ693" t="str">
            <v>.</v>
          </cell>
          <cell r="CR693" t="str">
            <v>.</v>
          </cell>
          <cell r="CS693" t="str">
            <v>.</v>
          </cell>
          <cell r="CT693" t="str">
            <v>.</v>
          </cell>
          <cell r="CU693" t="str">
            <v>.</v>
          </cell>
        </row>
        <row r="694">
          <cell r="CQ694" t="str">
            <v>.</v>
          </cell>
          <cell r="CR694" t="str">
            <v>.</v>
          </cell>
          <cell r="CS694" t="str">
            <v>.</v>
          </cell>
          <cell r="CT694" t="str">
            <v>.</v>
          </cell>
          <cell r="CU694" t="str">
            <v>.</v>
          </cell>
        </row>
        <row r="695">
          <cell r="CQ695" t="str">
            <v>.</v>
          </cell>
          <cell r="CR695" t="str">
            <v>.</v>
          </cell>
          <cell r="CS695" t="str">
            <v>.</v>
          </cell>
          <cell r="CT695" t="str">
            <v>.</v>
          </cell>
          <cell r="CU695" t="str">
            <v>.</v>
          </cell>
        </row>
        <row r="696">
          <cell r="CQ696" t="str">
            <v>.</v>
          </cell>
          <cell r="CR696" t="str">
            <v>.</v>
          </cell>
          <cell r="CS696" t="str">
            <v>.</v>
          </cell>
          <cell r="CT696" t="str">
            <v>.</v>
          </cell>
          <cell r="CU696" t="str">
            <v>.</v>
          </cell>
        </row>
        <row r="697">
          <cell r="CQ697" t="str">
            <v>.</v>
          </cell>
          <cell r="CR697" t="str">
            <v>.</v>
          </cell>
          <cell r="CS697" t="str">
            <v>.</v>
          </cell>
          <cell r="CT697" t="str">
            <v>.</v>
          </cell>
          <cell r="CU697" t="str">
            <v>.</v>
          </cell>
        </row>
        <row r="698">
          <cell r="CQ698" t="str">
            <v>.</v>
          </cell>
          <cell r="CR698" t="str">
            <v>.</v>
          </cell>
          <cell r="CS698" t="str">
            <v>.</v>
          </cell>
          <cell r="CT698" t="str">
            <v>.</v>
          </cell>
          <cell r="CU698" t="str">
            <v>.</v>
          </cell>
        </row>
        <row r="699">
          <cell r="CQ699" t="str">
            <v>.</v>
          </cell>
          <cell r="CR699" t="str">
            <v>.</v>
          </cell>
          <cell r="CS699" t="str">
            <v>.</v>
          </cell>
          <cell r="CT699" t="str">
            <v>.</v>
          </cell>
          <cell r="CU699" t="str">
            <v>.</v>
          </cell>
        </row>
        <row r="700">
          <cell r="CQ700" t="str">
            <v>.</v>
          </cell>
          <cell r="CR700" t="str">
            <v>.</v>
          </cell>
          <cell r="CS700" t="str">
            <v>.</v>
          </cell>
          <cell r="CT700" t="str">
            <v>.</v>
          </cell>
          <cell r="CU700" t="str">
            <v>.</v>
          </cell>
        </row>
        <row r="701">
          <cell r="CQ701" t="str">
            <v>.</v>
          </cell>
          <cell r="CR701" t="str">
            <v>.</v>
          </cell>
          <cell r="CS701" t="str">
            <v>.</v>
          </cell>
          <cell r="CT701" t="str">
            <v>.</v>
          </cell>
          <cell r="CU701" t="str">
            <v>.</v>
          </cell>
        </row>
        <row r="702">
          <cell r="CQ702" t="str">
            <v>.</v>
          </cell>
          <cell r="CR702" t="str">
            <v>.</v>
          </cell>
          <cell r="CS702" t="str">
            <v>.</v>
          </cell>
          <cell r="CT702" t="str">
            <v>.</v>
          </cell>
          <cell r="CU702" t="str">
            <v>.</v>
          </cell>
        </row>
        <row r="703">
          <cell r="CQ703" t="str">
            <v>.</v>
          </cell>
          <cell r="CR703" t="str">
            <v>.</v>
          </cell>
          <cell r="CS703" t="str">
            <v>.</v>
          </cell>
          <cell r="CT703" t="str">
            <v>.</v>
          </cell>
          <cell r="CU703" t="str">
            <v>.</v>
          </cell>
        </row>
        <row r="704">
          <cell r="CQ704" t="str">
            <v>.</v>
          </cell>
          <cell r="CR704" t="str">
            <v>.</v>
          </cell>
          <cell r="CS704" t="str">
            <v>.</v>
          </cell>
          <cell r="CT704" t="str">
            <v>.</v>
          </cell>
          <cell r="CU704" t="str">
            <v>.</v>
          </cell>
        </row>
        <row r="705">
          <cell r="CQ705" t="str">
            <v>.</v>
          </cell>
          <cell r="CR705" t="str">
            <v>.</v>
          </cell>
          <cell r="CS705" t="str">
            <v>.</v>
          </cell>
          <cell r="CT705" t="str">
            <v>.</v>
          </cell>
          <cell r="CU705" t="str">
            <v>.</v>
          </cell>
        </row>
        <row r="706">
          <cell r="CQ706" t="str">
            <v>.</v>
          </cell>
          <cell r="CR706" t="str">
            <v>.</v>
          </cell>
          <cell r="CS706" t="str">
            <v>.</v>
          </cell>
          <cell r="CT706" t="str">
            <v>.</v>
          </cell>
          <cell r="CU706" t="str">
            <v>.</v>
          </cell>
        </row>
        <row r="707">
          <cell r="CQ707" t="str">
            <v>.</v>
          </cell>
          <cell r="CR707" t="str">
            <v>.</v>
          </cell>
          <cell r="CS707" t="str">
            <v>.</v>
          </cell>
          <cell r="CT707" t="str">
            <v>.</v>
          </cell>
          <cell r="CU707" t="str">
            <v>.</v>
          </cell>
        </row>
        <row r="708">
          <cell r="CQ708" t="str">
            <v>.</v>
          </cell>
          <cell r="CR708" t="str">
            <v>.</v>
          </cell>
          <cell r="CS708" t="str">
            <v>.</v>
          </cell>
          <cell r="CT708" t="str">
            <v>.</v>
          </cell>
          <cell r="CU708" t="str">
            <v>.</v>
          </cell>
        </row>
        <row r="709">
          <cell r="CQ709" t="str">
            <v>.</v>
          </cell>
          <cell r="CR709" t="str">
            <v>.</v>
          </cell>
          <cell r="CS709" t="str">
            <v>.</v>
          </cell>
          <cell r="CT709" t="str">
            <v>.</v>
          </cell>
          <cell r="CU709" t="str">
            <v>.</v>
          </cell>
        </row>
        <row r="710">
          <cell r="CQ710" t="str">
            <v>.</v>
          </cell>
          <cell r="CR710" t="str">
            <v>.</v>
          </cell>
          <cell r="CS710" t="str">
            <v>.</v>
          </cell>
          <cell r="CT710" t="str">
            <v>.</v>
          </cell>
          <cell r="CU710" t="str">
            <v>.</v>
          </cell>
        </row>
        <row r="711">
          <cell r="CQ711" t="str">
            <v>.</v>
          </cell>
          <cell r="CR711" t="str">
            <v>.</v>
          </cell>
          <cell r="CS711" t="str">
            <v>.</v>
          </cell>
          <cell r="CT711" t="str">
            <v>.</v>
          </cell>
          <cell r="CU711" t="str">
            <v>.</v>
          </cell>
        </row>
        <row r="712">
          <cell r="CQ712" t="str">
            <v>.</v>
          </cell>
          <cell r="CR712" t="str">
            <v>.</v>
          </cell>
          <cell r="CS712" t="str">
            <v>.</v>
          </cell>
          <cell r="CT712" t="str">
            <v>.</v>
          </cell>
          <cell r="CU712" t="str">
            <v>.</v>
          </cell>
        </row>
        <row r="713">
          <cell r="CQ713" t="str">
            <v>.</v>
          </cell>
          <cell r="CR713" t="str">
            <v>.</v>
          </cell>
          <cell r="CS713" t="str">
            <v>.</v>
          </cell>
          <cell r="CT713" t="str">
            <v>.</v>
          </cell>
          <cell r="CU713" t="str">
            <v>.</v>
          </cell>
        </row>
        <row r="714">
          <cell r="CQ714" t="str">
            <v>.</v>
          </cell>
          <cell r="CR714" t="str">
            <v>.</v>
          </cell>
          <cell r="CS714" t="str">
            <v>.</v>
          </cell>
          <cell r="CT714" t="str">
            <v>.</v>
          </cell>
          <cell r="CU714" t="str">
            <v>.</v>
          </cell>
        </row>
        <row r="715">
          <cell r="CQ715" t="str">
            <v>.</v>
          </cell>
          <cell r="CR715" t="str">
            <v>.</v>
          </cell>
          <cell r="CS715" t="str">
            <v>.</v>
          </cell>
          <cell r="CT715" t="str">
            <v>.</v>
          </cell>
          <cell r="CU715" t="str">
            <v>.</v>
          </cell>
        </row>
        <row r="716">
          <cell r="CQ716" t="str">
            <v>.</v>
          </cell>
          <cell r="CR716" t="str">
            <v>.</v>
          </cell>
          <cell r="CS716" t="str">
            <v>.</v>
          </cell>
          <cell r="CT716" t="str">
            <v>.</v>
          </cell>
          <cell r="CU716" t="str">
            <v>.</v>
          </cell>
        </row>
        <row r="717">
          <cell r="CQ717" t="str">
            <v>.</v>
          </cell>
          <cell r="CR717" t="str">
            <v>.</v>
          </cell>
          <cell r="CS717" t="str">
            <v>.</v>
          </cell>
          <cell r="CT717" t="str">
            <v>.</v>
          </cell>
          <cell r="CU717" t="str">
            <v>.</v>
          </cell>
        </row>
        <row r="718">
          <cell r="CQ718" t="str">
            <v>.</v>
          </cell>
          <cell r="CR718" t="str">
            <v>.</v>
          </cell>
          <cell r="CS718" t="str">
            <v>.</v>
          </cell>
          <cell r="CT718" t="str">
            <v>.</v>
          </cell>
          <cell r="CU718" t="str">
            <v>.</v>
          </cell>
        </row>
        <row r="719">
          <cell r="CQ719" t="str">
            <v>.</v>
          </cell>
          <cell r="CR719" t="str">
            <v>.</v>
          </cell>
          <cell r="CS719" t="str">
            <v>.</v>
          </cell>
          <cell r="CT719" t="str">
            <v>.</v>
          </cell>
          <cell r="CU719" t="str">
            <v>.</v>
          </cell>
        </row>
        <row r="720">
          <cell r="CQ720" t="str">
            <v>.</v>
          </cell>
          <cell r="CR720" t="str">
            <v>.</v>
          </cell>
          <cell r="CS720" t="str">
            <v>.</v>
          </cell>
          <cell r="CT720" t="str">
            <v>.</v>
          </cell>
          <cell r="CU720" t="str">
            <v>.</v>
          </cell>
        </row>
        <row r="721">
          <cell r="CQ721" t="str">
            <v>.</v>
          </cell>
          <cell r="CR721" t="str">
            <v>.</v>
          </cell>
          <cell r="CS721" t="str">
            <v>.</v>
          </cell>
          <cell r="CT721" t="str">
            <v>.</v>
          </cell>
          <cell r="CU721" t="str">
            <v>.</v>
          </cell>
        </row>
        <row r="722">
          <cell r="CQ722" t="str">
            <v>.</v>
          </cell>
          <cell r="CR722" t="str">
            <v>.</v>
          </cell>
          <cell r="CS722" t="str">
            <v>.</v>
          </cell>
          <cell r="CT722" t="str">
            <v>.</v>
          </cell>
          <cell r="CU722" t="str">
            <v>.</v>
          </cell>
        </row>
        <row r="723">
          <cell r="CQ723" t="str">
            <v>.</v>
          </cell>
          <cell r="CR723" t="str">
            <v>.</v>
          </cell>
          <cell r="CS723" t="str">
            <v>.</v>
          </cell>
          <cell r="CT723" t="str">
            <v>.</v>
          </cell>
          <cell r="CU723" t="str">
            <v>.</v>
          </cell>
        </row>
        <row r="724">
          <cell r="CQ724" t="str">
            <v>.</v>
          </cell>
          <cell r="CR724" t="str">
            <v>.</v>
          </cell>
          <cell r="CS724" t="str">
            <v>.</v>
          </cell>
          <cell r="CT724" t="str">
            <v>.</v>
          </cell>
          <cell r="CU724" t="str">
            <v>.</v>
          </cell>
        </row>
        <row r="725">
          <cell r="CQ725" t="str">
            <v>.</v>
          </cell>
          <cell r="CR725" t="str">
            <v>.</v>
          </cell>
          <cell r="CS725" t="str">
            <v>.</v>
          </cell>
          <cell r="CT725" t="str">
            <v>.</v>
          </cell>
          <cell r="CU725" t="str">
            <v>.</v>
          </cell>
        </row>
        <row r="726">
          <cell r="CQ726" t="str">
            <v>.</v>
          </cell>
          <cell r="CR726" t="str">
            <v>.</v>
          </cell>
          <cell r="CS726" t="str">
            <v>.</v>
          </cell>
          <cell r="CT726" t="str">
            <v>.</v>
          </cell>
          <cell r="CU726" t="str">
            <v>.</v>
          </cell>
        </row>
        <row r="727">
          <cell r="CQ727" t="str">
            <v>.</v>
          </cell>
          <cell r="CR727" t="str">
            <v>.</v>
          </cell>
          <cell r="CS727" t="str">
            <v>.</v>
          </cell>
          <cell r="CT727" t="str">
            <v>.</v>
          </cell>
          <cell r="CU727" t="str">
            <v>.</v>
          </cell>
        </row>
        <row r="728">
          <cell r="CQ728" t="str">
            <v>.</v>
          </cell>
          <cell r="CR728" t="str">
            <v>.</v>
          </cell>
          <cell r="CS728" t="str">
            <v>.</v>
          </cell>
          <cell r="CT728" t="str">
            <v>.</v>
          </cell>
          <cell r="CU728" t="str">
            <v>.</v>
          </cell>
        </row>
        <row r="729">
          <cell r="CQ729" t="str">
            <v>.</v>
          </cell>
          <cell r="CR729" t="str">
            <v>.</v>
          </cell>
          <cell r="CS729" t="str">
            <v>.</v>
          </cell>
          <cell r="CT729" t="str">
            <v>.</v>
          </cell>
          <cell r="CU729" t="str">
            <v>.</v>
          </cell>
        </row>
        <row r="730">
          <cell r="CQ730" t="str">
            <v>.</v>
          </cell>
          <cell r="CR730" t="str">
            <v>.</v>
          </cell>
          <cell r="CS730" t="str">
            <v>.</v>
          </cell>
          <cell r="CT730" t="str">
            <v>.</v>
          </cell>
          <cell r="CU730" t="str">
            <v>.</v>
          </cell>
        </row>
        <row r="731">
          <cell r="CQ731" t="str">
            <v>.</v>
          </cell>
          <cell r="CR731" t="str">
            <v>.</v>
          </cell>
          <cell r="CS731" t="str">
            <v>.</v>
          </cell>
          <cell r="CT731" t="str">
            <v>.</v>
          </cell>
          <cell r="CU731" t="str">
            <v>.</v>
          </cell>
        </row>
        <row r="732">
          <cell r="CQ732" t="str">
            <v>.</v>
          </cell>
          <cell r="CR732" t="str">
            <v>.</v>
          </cell>
          <cell r="CS732" t="str">
            <v>.</v>
          </cell>
          <cell r="CT732" t="str">
            <v>.</v>
          </cell>
          <cell r="CU732" t="str">
            <v>.</v>
          </cell>
        </row>
        <row r="733">
          <cell r="CQ733" t="str">
            <v>.</v>
          </cell>
          <cell r="CR733" t="str">
            <v>.</v>
          </cell>
          <cell r="CS733" t="str">
            <v>.</v>
          </cell>
          <cell r="CT733" t="str">
            <v>.</v>
          </cell>
          <cell r="CU733" t="str">
            <v>.</v>
          </cell>
        </row>
        <row r="734">
          <cell r="CQ734" t="str">
            <v>.</v>
          </cell>
          <cell r="CR734" t="str">
            <v>.</v>
          </cell>
          <cell r="CS734" t="str">
            <v>.</v>
          </cell>
          <cell r="CT734" t="str">
            <v>.</v>
          </cell>
          <cell r="CU734" t="str">
            <v>.</v>
          </cell>
        </row>
        <row r="735">
          <cell r="CQ735" t="str">
            <v>.</v>
          </cell>
          <cell r="CR735" t="str">
            <v>.</v>
          </cell>
          <cell r="CS735" t="str">
            <v>.</v>
          </cell>
          <cell r="CT735" t="str">
            <v>.</v>
          </cell>
          <cell r="CU735" t="str">
            <v>.</v>
          </cell>
        </row>
        <row r="736">
          <cell r="CQ736" t="str">
            <v>.</v>
          </cell>
          <cell r="CR736" t="str">
            <v>.</v>
          </cell>
          <cell r="CS736" t="str">
            <v>.</v>
          </cell>
          <cell r="CT736" t="str">
            <v>.</v>
          </cell>
          <cell r="CU736" t="str">
            <v>.</v>
          </cell>
        </row>
        <row r="737">
          <cell r="CQ737" t="str">
            <v>.</v>
          </cell>
          <cell r="CR737" t="str">
            <v>.</v>
          </cell>
          <cell r="CS737" t="str">
            <v>.</v>
          </cell>
          <cell r="CT737" t="str">
            <v>.</v>
          </cell>
          <cell r="CU737" t="str">
            <v>.</v>
          </cell>
        </row>
        <row r="738">
          <cell r="CQ738" t="str">
            <v>.</v>
          </cell>
          <cell r="CR738" t="str">
            <v>.</v>
          </cell>
          <cell r="CS738" t="str">
            <v>.</v>
          </cell>
          <cell r="CT738" t="str">
            <v>.</v>
          </cell>
          <cell r="CU738" t="str">
            <v>.</v>
          </cell>
        </row>
        <row r="739">
          <cell r="CQ739" t="str">
            <v>.</v>
          </cell>
          <cell r="CR739" t="str">
            <v>.</v>
          </cell>
          <cell r="CS739" t="str">
            <v>.</v>
          </cell>
          <cell r="CT739" t="str">
            <v>.</v>
          </cell>
          <cell r="CU739" t="str">
            <v>.</v>
          </cell>
        </row>
        <row r="740">
          <cell r="CQ740" t="str">
            <v>.</v>
          </cell>
          <cell r="CR740" t="str">
            <v>.</v>
          </cell>
          <cell r="CS740" t="str">
            <v>.</v>
          </cell>
          <cell r="CT740" t="str">
            <v>.</v>
          </cell>
          <cell r="CU740" t="str">
            <v>.</v>
          </cell>
        </row>
        <row r="741">
          <cell r="CQ741" t="str">
            <v>.</v>
          </cell>
          <cell r="CR741" t="str">
            <v>.</v>
          </cell>
          <cell r="CS741" t="str">
            <v>.</v>
          </cell>
          <cell r="CT741" t="str">
            <v>.</v>
          </cell>
          <cell r="CU741" t="str">
            <v>.</v>
          </cell>
        </row>
        <row r="742">
          <cell r="CQ742" t="str">
            <v>.</v>
          </cell>
          <cell r="CR742" t="str">
            <v>.</v>
          </cell>
          <cell r="CS742" t="str">
            <v>.</v>
          </cell>
          <cell r="CT742" t="str">
            <v>.</v>
          </cell>
          <cell r="CU742" t="str">
            <v>.</v>
          </cell>
        </row>
        <row r="743">
          <cell r="CQ743" t="str">
            <v>.</v>
          </cell>
          <cell r="CR743" t="str">
            <v>.</v>
          </cell>
          <cell r="CS743" t="str">
            <v>.</v>
          </cell>
          <cell r="CT743" t="str">
            <v>.</v>
          </cell>
          <cell r="CU743" t="str">
            <v>.</v>
          </cell>
        </row>
        <row r="744">
          <cell r="CQ744" t="str">
            <v>.</v>
          </cell>
          <cell r="CR744" t="str">
            <v>.</v>
          </cell>
          <cell r="CS744" t="str">
            <v>.</v>
          </cell>
          <cell r="CT744" t="str">
            <v>.</v>
          </cell>
          <cell r="CU744" t="str">
            <v>.</v>
          </cell>
        </row>
        <row r="745">
          <cell r="CQ745" t="str">
            <v>.</v>
          </cell>
          <cell r="CR745" t="str">
            <v>.</v>
          </cell>
          <cell r="CS745" t="str">
            <v>.</v>
          </cell>
          <cell r="CT745" t="str">
            <v>.</v>
          </cell>
          <cell r="CU745" t="str">
            <v>.</v>
          </cell>
        </row>
        <row r="746">
          <cell r="CQ746" t="str">
            <v>.</v>
          </cell>
          <cell r="CR746" t="str">
            <v>.</v>
          </cell>
          <cell r="CS746" t="str">
            <v>.</v>
          </cell>
          <cell r="CT746" t="str">
            <v>.</v>
          </cell>
          <cell r="CU746" t="str">
            <v>.</v>
          </cell>
        </row>
        <row r="747">
          <cell r="CQ747" t="str">
            <v>.</v>
          </cell>
          <cell r="CR747" t="str">
            <v>.</v>
          </cell>
          <cell r="CS747" t="str">
            <v>.</v>
          </cell>
          <cell r="CT747" t="str">
            <v>.</v>
          </cell>
          <cell r="CU747" t="str">
            <v>.</v>
          </cell>
        </row>
        <row r="748">
          <cell r="CQ748" t="str">
            <v>.</v>
          </cell>
          <cell r="CR748" t="str">
            <v>.</v>
          </cell>
          <cell r="CS748" t="str">
            <v>.</v>
          </cell>
          <cell r="CT748" t="str">
            <v>.</v>
          </cell>
          <cell r="CU748" t="str">
            <v>.</v>
          </cell>
        </row>
        <row r="749">
          <cell r="CQ749" t="str">
            <v>.</v>
          </cell>
          <cell r="CR749" t="str">
            <v>.</v>
          </cell>
          <cell r="CS749" t="str">
            <v>.</v>
          </cell>
          <cell r="CT749" t="str">
            <v>.</v>
          </cell>
          <cell r="CU749" t="str">
            <v>.</v>
          </cell>
        </row>
        <row r="750">
          <cell r="CQ750" t="str">
            <v>.</v>
          </cell>
          <cell r="CR750" t="str">
            <v>.</v>
          </cell>
          <cell r="CS750" t="str">
            <v>.</v>
          </cell>
          <cell r="CT750" t="str">
            <v>.</v>
          </cell>
          <cell r="CU750" t="str">
            <v>.</v>
          </cell>
        </row>
        <row r="751">
          <cell r="CQ751" t="str">
            <v>.</v>
          </cell>
          <cell r="CR751" t="str">
            <v>.</v>
          </cell>
          <cell r="CS751" t="str">
            <v>.</v>
          </cell>
          <cell r="CT751" t="str">
            <v>.</v>
          </cell>
          <cell r="CU751" t="str">
            <v>.</v>
          </cell>
        </row>
        <row r="752">
          <cell r="CQ752" t="str">
            <v>.</v>
          </cell>
          <cell r="CR752" t="str">
            <v>.</v>
          </cell>
          <cell r="CS752" t="str">
            <v>.</v>
          </cell>
          <cell r="CT752" t="str">
            <v>.</v>
          </cell>
          <cell r="CU752" t="str">
            <v>.</v>
          </cell>
        </row>
        <row r="753">
          <cell r="CQ753" t="str">
            <v>.</v>
          </cell>
          <cell r="CR753" t="str">
            <v>.</v>
          </cell>
          <cell r="CS753" t="str">
            <v>.</v>
          </cell>
          <cell r="CT753" t="str">
            <v>.</v>
          </cell>
          <cell r="CU753" t="str">
            <v>.</v>
          </cell>
        </row>
        <row r="754">
          <cell r="CQ754" t="str">
            <v>.</v>
          </cell>
          <cell r="CR754" t="str">
            <v>.</v>
          </cell>
          <cell r="CS754" t="str">
            <v>.</v>
          </cell>
          <cell r="CT754" t="str">
            <v>.</v>
          </cell>
          <cell r="CU754" t="str">
            <v>.</v>
          </cell>
        </row>
        <row r="755">
          <cell r="CQ755" t="str">
            <v>.</v>
          </cell>
          <cell r="CR755" t="str">
            <v>.</v>
          </cell>
          <cell r="CS755" t="str">
            <v>.</v>
          </cell>
          <cell r="CT755" t="str">
            <v>.</v>
          </cell>
          <cell r="CU755" t="str">
            <v>.</v>
          </cell>
        </row>
        <row r="756">
          <cell r="CQ756" t="str">
            <v>.</v>
          </cell>
          <cell r="CR756" t="str">
            <v>.</v>
          </cell>
          <cell r="CS756" t="str">
            <v>.</v>
          </cell>
          <cell r="CT756" t="str">
            <v>.</v>
          </cell>
          <cell r="CU756" t="str">
            <v>.</v>
          </cell>
        </row>
        <row r="757">
          <cell r="CQ757" t="str">
            <v>.</v>
          </cell>
          <cell r="CR757" t="str">
            <v>.</v>
          </cell>
          <cell r="CS757" t="str">
            <v>.</v>
          </cell>
          <cell r="CT757" t="str">
            <v>.</v>
          </cell>
          <cell r="CU757" t="str">
            <v>.</v>
          </cell>
        </row>
        <row r="758">
          <cell r="CQ758" t="str">
            <v>.</v>
          </cell>
          <cell r="CR758" t="str">
            <v>.</v>
          </cell>
          <cell r="CS758" t="str">
            <v>.</v>
          </cell>
          <cell r="CT758" t="str">
            <v>.</v>
          </cell>
          <cell r="CU758" t="str">
            <v>.</v>
          </cell>
        </row>
        <row r="759">
          <cell r="CQ759" t="str">
            <v>.</v>
          </cell>
          <cell r="CR759" t="str">
            <v>.</v>
          </cell>
          <cell r="CS759" t="str">
            <v>.</v>
          </cell>
          <cell r="CT759" t="str">
            <v>.</v>
          </cell>
          <cell r="CU759" t="str">
            <v>.</v>
          </cell>
        </row>
        <row r="760">
          <cell r="CQ760" t="str">
            <v>.</v>
          </cell>
          <cell r="CR760" t="str">
            <v>.</v>
          </cell>
          <cell r="CS760" t="str">
            <v>.</v>
          </cell>
          <cell r="CT760" t="str">
            <v>.</v>
          </cell>
          <cell r="CU760" t="str">
            <v>.</v>
          </cell>
        </row>
        <row r="761">
          <cell r="CQ761" t="str">
            <v>.</v>
          </cell>
          <cell r="CR761" t="str">
            <v>.</v>
          </cell>
          <cell r="CS761" t="str">
            <v>.</v>
          </cell>
          <cell r="CT761" t="str">
            <v>.</v>
          </cell>
          <cell r="CU761" t="str">
            <v>.</v>
          </cell>
        </row>
        <row r="762">
          <cell r="CQ762" t="str">
            <v>.</v>
          </cell>
          <cell r="CR762" t="str">
            <v>.</v>
          </cell>
          <cell r="CS762" t="str">
            <v>.</v>
          </cell>
          <cell r="CT762" t="str">
            <v>.</v>
          </cell>
          <cell r="CU762" t="str">
            <v>.</v>
          </cell>
        </row>
        <row r="763">
          <cell r="CQ763" t="str">
            <v>.</v>
          </cell>
          <cell r="CR763" t="str">
            <v>.</v>
          </cell>
          <cell r="CS763" t="str">
            <v>.</v>
          </cell>
          <cell r="CT763" t="str">
            <v>.</v>
          </cell>
          <cell r="CU763" t="str">
            <v>.</v>
          </cell>
        </row>
        <row r="764">
          <cell r="CQ764" t="str">
            <v>.</v>
          </cell>
          <cell r="CR764" t="str">
            <v>.</v>
          </cell>
          <cell r="CS764" t="str">
            <v>.</v>
          </cell>
          <cell r="CT764" t="str">
            <v>.</v>
          </cell>
          <cell r="CU764" t="str">
            <v>.</v>
          </cell>
        </row>
        <row r="765">
          <cell r="CQ765" t="str">
            <v>.</v>
          </cell>
          <cell r="CR765" t="str">
            <v>.</v>
          </cell>
          <cell r="CS765" t="str">
            <v>.</v>
          </cell>
          <cell r="CT765" t="str">
            <v>.</v>
          </cell>
          <cell r="CU765" t="str">
            <v>.</v>
          </cell>
        </row>
        <row r="766">
          <cell r="CQ766" t="str">
            <v>.</v>
          </cell>
          <cell r="CR766" t="str">
            <v>.</v>
          </cell>
          <cell r="CS766" t="str">
            <v>.</v>
          </cell>
          <cell r="CT766" t="str">
            <v>.</v>
          </cell>
          <cell r="CU766" t="str">
            <v>.</v>
          </cell>
        </row>
        <row r="767">
          <cell r="CQ767" t="str">
            <v>.</v>
          </cell>
          <cell r="CR767" t="str">
            <v>.</v>
          </cell>
          <cell r="CS767" t="str">
            <v>.</v>
          </cell>
          <cell r="CT767" t="str">
            <v>.</v>
          </cell>
          <cell r="CU767" t="str">
            <v>.</v>
          </cell>
        </row>
        <row r="768">
          <cell r="CQ768" t="str">
            <v>.</v>
          </cell>
          <cell r="CR768" t="str">
            <v>.</v>
          </cell>
          <cell r="CS768" t="str">
            <v>.</v>
          </cell>
          <cell r="CT768" t="str">
            <v>.</v>
          </cell>
          <cell r="CU768" t="str">
            <v>.</v>
          </cell>
        </row>
        <row r="769">
          <cell r="CQ769" t="str">
            <v>.</v>
          </cell>
          <cell r="CR769" t="str">
            <v>.</v>
          </cell>
          <cell r="CS769" t="str">
            <v>.</v>
          </cell>
          <cell r="CT769" t="str">
            <v>.</v>
          </cell>
          <cell r="CU769" t="str">
            <v>.</v>
          </cell>
        </row>
        <row r="770">
          <cell r="CQ770" t="str">
            <v>.</v>
          </cell>
          <cell r="CR770" t="str">
            <v>.</v>
          </cell>
          <cell r="CS770" t="str">
            <v>.</v>
          </cell>
          <cell r="CT770" t="str">
            <v>.</v>
          </cell>
          <cell r="CU770" t="str">
            <v>.</v>
          </cell>
        </row>
        <row r="771">
          <cell r="CQ771" t="str">
            <v>.</v>
          </cell>
          <cell r="CR771" t="str">
            <v>.</v>
          </cell>
          <cell r="CS771" t="str">
            <v>.</v>
          </cell>
          <cell r="CT771" t="str">
            <v>.</v>
          </cell>
          <cell r="CU771" t="str">
            <v>.</v>
          </cell>
        </row>
        <row r="772">
          <cell r="CQ772" t="str">
            <v>.</v>
          </cell>
          <cell r="CR772" t="str">
            <v>.</v>
          </cell>
          <cell r="CS772" t="str">
            <v>.</v>
          </cell>
          <cell r="CT772" t="str">
            <v>.</v>
          </cell>
          <cell r="CU772" t="str">
            <v>.</v>
          </cell>
        </row>
        <row r="773">
          <cell r="CQ773" t="str">
            <v>.</v>
          </cell>
          <cell r="CR773" t="str">
            <v>.</v>
          </cell>
          <cell r="CS773" t="str">
            <v>.</v>
          </cell>
          <cell r="CT773" t="str">
            <v>.</v>
          </cell>
          <cell r="CU773" t="str">
            <v>.</v>
          </cell>
        </row>
        <row r="774">
          <cell r="CQ774" t="str">
            <v>.</v>
          </cell>
          <cell r="CR774" t="str">
            <v>.</v>
          </cell>
          <cell r="CS774" t="str">
            <v>.</v>
          </cell>
          <cell r="CT774" t="str">
            <v>.</v>
          </cell>
          <cell r="CU774" t="str">
            <v>.</v>
          </cell>
        </row>
        <row r="775">
          <cell r="CQ775" t="str">
            <v>.</v>
          </cell>
          <cell r="CR775" t="str">
            <v>.</v>
          </cell>
          <cell r="CS775" t="str">
            <v>.</v>
          </cell>
          <cell r="CT775" t="str">
            <v>.</v>
          </cell>
          <cell r="CU775" t="str">
            <v>.</v>
          </cell>
        </row>
        <row r="776">
          <cell r="CQ776" t="str">
            <v>.</v>
          </cell>
          <cell r="CR776" t="str">
            <v>.</v>
          </cell>
          <cell r="CS776" t="str">
            <v>.</v>
          </cell>
          <cell r="CT776" t="str">
            <v>.</v>
          </cell>
          <cell r="CU776" t="str">
            <v>.</v>
          </cell>
        </row>
        <row r="777">
          <cell r="CQ777" t="str">
            <v>.</v>
          </cell>
          <cell r="CR777" t="str">
            <v>.</v>
          </cell>
          <cell r="CS777" t="str">
            <v>.</v>
          </cell>
          <cell r="CT777" t="str">
            <v>.</v>
          </cell>
          <cell r="CU777" t="str">
            <v>.</v>
          </cell>
        </row>
        <row r="778">
          <cell r="CQ778" t="str">
            <v>.</v>
          </cell>
          <cell r="CR778" t="str">
            <v>.</v>
          </cell>
          <cell r="CS778" t="str">
            <v>.</v>
          </cell>
          <cell r="CT778" t="str">
            <v>.</v>
          </cell>
          <cell r="CU778" t="str">
            <v>.</v>
          </cell>
        </row>
        <row r="779">
          <cell r="CQ779" t="str">
            <v>.</v>
          </cell>
          <cell r="CR779" t="str">
            <v>.</v>
          </cell>
          <cell r="CS779" t="str">
            <v>.</v>
          </cell>
          <cell r="CT779" t="str">
            <v>.</v>
          </cell>
          <cell r="CU779" t="str">
            <v>.</v>
          </cell>
        </row>
        <row r="780">
          <cell r="CQ780" t="str">
            <v>.</v>
          </cell>
          <cell r="CR780" t="str">
            <v>.</v>
          </cell>
          <cell r="CS780" t="str">
            <v>.</v>
          </cell>
          <cell r="CT780" t="str">
            <v>.</v>
          </cell>
          <cell r="CU780" t="str">
            <v>.</v>
          </cell>
        </row>
        <row r="781">
          <cell r="CQ781" t="str">
            <v>.</v>
          </cell>
          <cell r="CR781" t="str">
            <v>.</v>
          </cell>
          <cell r="CS781" t="str">
            <v>.</v>
          </cell>
          <cell r="CT781" t="str">
            <v>.</v>
          </cell>
          <cell r="CU781" t="str">
            <v>.</v>
          </cell>
        </row>
        <row r="782">
          <cell r="CQ782" t="str">
            <v>.</v>
          </cell>
          <cell r="CR782" t="str">
            <v>.</v>
          </cell>
          <cell r="CS782" t="str">
            <v>.</v>
          </cell>
          <cell r="CT782" t="str">
            <v>.</v>
          </cell>
          <cell r="CU782" t="str">
            <v>.</v>
          </cell>
        </row>
        <row r="783">
          <cell r="CQ783" t="str">
            <v>.</v>
          </cell>
          <cell r="CR783" t="str">
            <v>.</v>
          </cell>
          <cell r="CS783" t="str">
            <v>.</v>
          </cell>
          <cell r="CT783" t="str">
            <v>.</v>
          </cell>
          <cell r="CU783" t="str">
            <v>.</v>
          </cell>
        </row>
        <row r="784">
          <cell r="CQ784" t="str">
            <v>.</v>
          </cell>
          <cell r="CR784" t="str">
            <v>.</v>
          </cell>
          <cell r="CS784" t="str">
            <v>.</v>
          </cell>
          <cell r="CT784" t="str">
            <v>.</v>
          </cell>
          <cell r="CU784" t="str">
            <v>.</v>
          </cell>
        </row>
        <row r="785">
          <cell r="CQ785" t="str">
            <v>.</v>
          </cell>
          <cell r="CR785" t="str">
            <v>.</v>
          </cell>
          <cell r="CS785" t="str">
            <v>.</v>
          </cell>
          <cell r="CT785" t="str">
            <v>.</v>
          </cell>
          <cell r="CU785" t="str">
            <v>.</v>
          </cell>
        </row>
        <row r="786">
          <cell r="CQ786" t="str">
            <v>.</v>
          </cell>
          <cell r="CR786" t="str">
            <v>.</v>
          </cell>
          <cell r="CS786" t="str">
            <v>.</v>
          </cell>
          <cell r="CT786" t="str">
            <v>.</v>
          </cell>
          <cell r="CU786" t="str">
            <v>.</v>
          </cell>
        </row>
        <row r="787">
          <cell r="CQ787" t="str">
            <v>.</v>
          </cell>
          <cell r="CR787" t="str">
            <v>.</v>
          </cell>
          <cell r="CS787" t="str">
            <v>.</v>
          </cell>
          <cell r="CT787" t="str">
            <v>.</v>
          </cell>
          <cell r="CU787" t="str">
            <v>.</v>
          </cell>
        </row>
        <row r="788">
          <cell r="CQ788" t="str">
            <v>.</v>
          </cell>
          <cell r="CR788" t="str">
            <v>.</v>
          </cell>
          <cell r="CS788" t="str">
            <v>.</v>
          </cell>
          <cell r="CT788" t="str">
            <v>.</v>
          </cell>
          <cell r="CU788" t="str">
            <v>.</v>
          </cell>
        </row>
        <row r="789">
          <cell r="CQ789" t="str">
            <v>.</v>
          </cell>
          <cell r="CR789" t="str">
            <v>.</v>
          </cell>
          <cell r="CS789" t="str">
            <v>.</v>
          </cell>
          <cell r="CT789" t="str">
            <v>.</v>
          </cell>
          <cell r="CU789" t="str">
            <v>.</v>
          </cell>
        </row>
        <row r="790">
          <cell r="CQ790" t="str">
            <v>.</v>
          </cell>
          <cell r="CR790" t="str">
            <v>.</v>
          </cell>
          <cell r="CS790" t="str">
            <v>.</v>
          </cell>
          <cell r="CT790" t="str">
            <v>.</v>
          </cell>
          <cell r="CU790" t="str">
            <v>.</v>
          </cell>
        </row>
        <row r="791">
          <cell r="CQ791" t="str">
            <v>.</v>
          </cell>
          <cell r="CR791" t="str">
            <v>.</v>
          </cell>
          <cell r="CS791" t="str">
            <v>.</v>
          </cell>
          <cell r="CT791" t="str">
            <v>.</v>
          </cell>
          <cell r="CU791" t="str">
            <v>.</v>
          </cell>
        </row>
        <row r="792">
          <cell r="CQ792" t="str">
            <v>.</v>
          </cell>
          <cell r="CR792" t="str">
            <v>.</v>
          </cell>
          <cell r="CS792" t="str">
            <v>.</v>
          </cell>
          <cell r="CT792" t="str">
            <v>.</v>
          </cell>
          <cell r="CU792" t="str">
            <v>.</v>
          </cell>
        </row>
        <row r="793">
          <cell r="CQ793" t="str">
            <v>.</v>
          </cell>
          <cell r="CR793" t="str">
            <v>.</v>
          </cell>
          <cell r="CS793" t="str">
            <v>.</v>
          </cell>
          <cell r="CT793" t="str">
            <v>.</v>
          </cell>
          <cell r="CU793" t="str">
            <v>.</v>
          </cell>
        </row>
        <row r="794">
          <cell r="CQ794" t="str">
            <v>.</v>
          </cell>
          <cell r="CR794" t="str">
            <v>.</v>
          </cell>
          <cell r="CS794" t="str">
            <v>.</v>
          </cell>
          <cell r="CT794" t="str">
            <v>.</v>
          </cell>
          <cell r="CU794" t="str">
            <v>.</v>
          </cell>
        </row>
        <row r="795">
          <cell r="CQ795" t="str">
            <v>.</v>
          </cell>
          <cell r="CR795" t="str">
            <v>.</v>
          </cell>
          <cell r="CS795" t="str">
            <v>.</v>
          </cell>
          <cell r="CT795" t="str">
            <v>.</v>
          </cell>
          <cell r="CU795" t="str">
            <v>.</v>
          </cell>
        </row>
        <row r="796">
          <cell r="CQ796" t="str">
            <v>.</v>
          </cell>
          <cell r="CR796" t="str">
            <v>.</v>
          </cell>
          <cell r="CS796" t="str">
            <v>.</v>
          </cell>
          <cell r="CT796" t="str">
            <v>.</v>
          </cell>
          <cell r="CU796" t="str">
            <v>.</v>
          </cell>
        </row>
        <row r="797">
          <cell r="CQ797" t="str">
            <v>.</v>
          </cell>
          <cell r="CR797" t="str">
            <v>.</v>
          </cell>
          <cell r="CS797" t="str">
            <v>.</v>
          </cell>
          <cell r="CT797" t="str">
            <v>.</v>
          </cell>
          <cell r="CU797" t="str">
            <v>.</v>
          </cell>
        </row>
        <row r="798">
          <cell r="CQ798" t="str">
            <v>.</v>
          </cell>
          <cell r="CR798" t="str">
            <v>.</v>
          </cell>
          <cell r="CS798" t="str">
            <v>.</v>
          </cell>
          <cell r="CT798" t="str">
            <v>.</v>
          </cell>
          <cell r="CU798" t="str">
            <v>.</v>
          </cell>
        </row>
        <row r="799">
          <cell r="CQ799" t="str">
            <v>.</v>
          </cell>
          <cell r="CR799" t="str">
            <v>.</v>
          </cell>
          <cell r="CS799" t="str">
            <v>.</v>
          </cell>
          <cell r="CT799" t="str">
            <v>.</v>
          </cell>
          <cell r="CU799" t="str">
            <v>.</v>
          </cell>
        </row>
        <row r="800">
          <cell r="CQ800" t="str">
            <v>.</v>
          </cell>
          <cell r="CR800" t="str">
            <v>.</v>
          </cell>
          <cell r="CS800" t="str">
            <v>.</v>
          </cell>
          <cell r="CT800" t="str">
            <v>.</v>
          </cell>
          <cell r="CU800" t="str">
            <v>.</v>
          </cell>
        </row>
        <row r="801">
          <cell r="CQ801" t="str">
            <v>.</v>
          </cell>
          <cell r="CR801" t="str">
            <v>.</v>
          </cell>
          <cell r="CS801" t="str">
            <v>.</v>
          </cell>
          <cell r="CT801" t="str">
            <v>.</v>
          </cell>
          <cell r="CU801" t="str">
            <v>.</v>
          </cell>
        </row>
        <row r="802">
          <cell r="CQ802" t="str">
            <v>.</v>
          </cell>
          <cell r="CR802" t="str">
            <v>.</v>
          </cell>
          <cell r="CS802" t="str">
            <v>.</v>
          </cell>
          <cell r="CT802" t="str">
            <v>.</v>
          </cell>
          <cell r="CU802" t="str">
            <v>.</v>
          </cell>
        </row>
        <row r="803">
          <cell r="CQ803" t="str">
            <v>.</v>
          </cell>
          <cell r="CR803" t="str">
            <v>.</v>
          </cell>
          <cell r="CS803" t="str">
            <v>.</v>
          </cell>
          <cell r="CT803" t="str">
            <v>.</v>
          </cell>
          <cell r="CU803" t="str">
            <v>.</v>
          </cell>
        </row>
        <row r="804">
          <cell r="CQ804" t="str">
            <v>.</v>
          </cell>
          <cell r="CR804" t="str">
            <v>.</v>
          </cell>
          <cell r="CS804" t="str">
            <v>.</v>
          </cell>
          <cell r="CT804" t="str">
            <v>.</v>
          </cell>
          <cell r="CU804" t="str">
            <v>.</v>
          </cell>
        </row>
        <row r="805">
          <cell r="CQ805" t="str">
            <v>.</v>
          </cell>
          <cell r="CR805" t="str">
            <v>.</v>
          </cell>
          <cell r="CS805" t="str">
            <v>.</v>
          </cell>
          <cell r="CT805" t="str">
            <v>.</v>
          </cell>
          <cell r="CU805" t="str">
            <v>.</v>
          </cell>
        </row>
        <row r="806">
          <cell r="CQ806" t="str">
            <v>.</v>
          </cell>
          <cell r="CR806" t="str">
            <v>.</v>
          </cell>
          <cell r="CS806" t="str">
            <v>.</v>
          </cell>
          <cell r="CT806" t="str">
            <v>.</v>
          </cell>
          <cell r="CU806" t="str">
            <v>.</v>
          </cell>
        </row>
        <row r="807">
          <cell r="CQ807" t="str">
            <v>.</v>
          </cell>
          <cell r="CR807" t="str">
            <v>.</v>
          </cell>
          <cell r="CS807" t="str">
            <v>.</v>
          </cell>
          <cell r="CT807" t="str">
            <v>.</v>
          </cell>
          <cell r="CU807" t="str">
            <v>.</v>
          </cell>
        </row>
        <row r="808">
          <cell r="CQ808" t="str">
            <v>.</v>
          </cell>
          <cell r="CR808" t="str">
            <v>.</v>
          </cell>
          <cell r="CS808" t="str">
            <v>.</v>
          </cell>
          <cell r="CT808" t="str">
            <v>.</v>
          </cell>
          <cell r="CU808" t="str">
            <v>.</v>
          </cell>
        </row>
        <row r="809">
          <cell r="CQ809" t="str">
            <v>.</v>
          </cell>
          <cell r="CR809" t="str">
            <v>.</v>
          </cell>
          <cell r="CS809" t="str">
            <v>.</v>
          </cell>
          <cell r="CT809" t="str">
            <v>.</v>
          </cell>
          <cell r="CU809" t="str">
            <v>.</v>
          </cell>
        </row>
        <row r="810">
          <cell r="CQ810" t="str">
            <v>.</v>
          </cell>
          <cell r="CR810" t="str">
            <v>.</v>
          </cell>
          <cell r="CS810" t="str">
            <v>.</v>
          </cell>
          <cell r="CT810" t="str">
            <v>.</v>
          </cell>
          <cell r="CU810" t="str">
            <v>.</v>
          </cell>
        </row>
        <row r="811">
          <cell r="CQ811" t="str">
            <v>.</v>
          </cell>
          <cell r="CR811" t="str">
            <v>.</v>
          </cell>
          <cell r="CS811" t="str">
            <v>.</v>
          </cell>
          <cell r="CT811" t="str">
            <v>.</v>
          </cell>
          <cell r="CU811" t="str">
            <v>.</v>
          </cell>
        </row>
        <row r="812">
          <cell r="CQ812" t="str">
            <v>.</v>
          </cell>
          <cell r="CR812" t="str">
            <v>.</v>
          </cell>
          <cell r="CS812" t="str">
            <v>.</v>
          </cell>
          <cell r="CT812" t="str">
            <v>.</v>
          </cell>
          <cell r="CU812" t="str">
            <v>.</v>
          </cell>
        </row>
        <row r="813">
          <cell r="CQ813" t="str">
            <v>.</v>
          </cell>
          <cell r="CR813" t="str">
            <v>.</v>
          </cell>
          <cell r="CS813" t="str">
            <v>.</v>
          </cell>
          <cell r="CT813" t="str">
            <v>.</v>
          </cell>
          <cell r="CU813" t="str">
            <v>.</v>
          </cell>
        </row>
        <row r="814">
          <cell r="CQ814" t="str">
            <v>.</v>
          </cell>
          <cell r="CR814" t="str">
            <v>.</v>
          </cell>
          <cell r="CS814" t="str">
            <v>.</v>
          </cell>
          <cell r="CT814" t="str">
            <v>.</v>
          </cell>
          <cell r="CU814" t="str">
            <v>.</v>
          </cell>
        </row>
        <row r="815">
          <cell r="CQ815" t="str">
            <v>.</v>
          </cell>
          <cell r="CR815" t="str">
            <v>.</v>
          </cell>
          <cell r="CS815" t="str">
            <v>.</v>
          </cell>
          <cell r="CT815" t="str">
            <v>.</v>
          </cell>
          <cell r="CU815" t="str">
            <v>.</v>
          </cell>
        </row>
        <row r="816">
          <cell r="CQ816" t="str">
            <v>.</v>
          </cell>
          <cell r="CR816" t="str">
            <v>.</v>
          </cell>
          <cell r="CS816" t="str">
            <v>.</v>
          </cell>
          <cell r="CT816" t="str">
            <v>.</v>
          </cell>
          <cell r="CU816" t="str">
            <v>.</v>
          </cell>
        </row>
        <row r="817">
          <cell r="CQ817" t="str">
            <v>.</v>
          </cell>
          <cell r="CR817" t="str">
            <v>.</v>
          </cell>
          <cell r="CS817" t="str">
            <v>.</v>
          </cell>
          <cell r="CT817" t="str">
            <v>.</v>
          </cell>
          <cell r="CU817" t="str">
            <v>.</v>
          </cell>
        </row>
        <row r="818">
          <cell r="CQ818" t="str">
            <v>.</v>
          </cell>
          <cell r="CR818" t="str">
            <v>.</v>
          </cell>
          <cell r="CS818" t="str">
            <v>.</v>
          </cell>
          <cell r="CT818" t="str">
            <v>.</v>
          </cell>
          <cell r="CU818" t="str">
            <v>.</v>
          </cell>
        </row>
        <row r="819">
          <cell r="CQ819" t="str">
            <v>.</v>
          </cell>
          <cell r="CR819" t="str">
            <v>.</v>
          </cell>
          <cell r="CS819" t="str">
            <v>.</v>
          </cell>
          <cell r="CT819" t="str">
            <v>.</v>
          </cell>
          <cell r="CU819" t="str">
            <v>.</v>
          </cell>
        </row>
        <row r="820">
          <cell r="CQ820" t="str">
            <v>.</v>
          </cell>
          <cell r="CR820" t="str">
            <v>.</v>
          </cell>
          <cell r="CS820" t="str">
            <v>.</v>
          </cell>
          <cell r="CT820" t="str">
            <v>.</v>
          </cell>
          <cell r="CU820" t="str">
            <v>.</v>
          </cell>
        </row>
        <row r="821">
          <cell r="CQ821" t="str">
            <v>.</v>
          </cell>
          <cell r="CR821" t="str">
            <v>.</v>
          </cell>
          <cell r="CS821" t="str">
            <v>.</v>
          </cell>
          <cell r="CT821" t="str">
            <v>.</v>
          </cell>
          <cell r="CU821" t="str">
            <v>.</v>
          </cell>
        </row>
        <row r="822">
          <cell r="CQ822" t="str">
            <v>.</v>
          </cell>
          <cell r="CR822" t="str">
            <v>.</v>
          </cell>
          <cell r="CS822" t="str">
            <v>.</v>
          </cell>
          <cell r="CT822" t="str">
            <v>.</v>
          </cell>
          <cell r="CU822" t="str">
            <v>.</v>
          </cell>
        </row>
        <row r="823">
          <cell r="CQ823" t="str">
            <v>.</v>
          </cell>
          <cell r="CR823" t="str">
            <v>.</v>
          </cell>
          <cell r="CS823" t="str">
            <v>.</v>
          </cell>
          <cell r="CT823" t="str">
            <v>.</v>
          </cell>
          <cell r="CU823" t="str">
            <v>.</v>
          </cell>
        </row>
        <row r="824">
          <cell r="CQ824" t="str">
            <v>.</v>
          </cell>
          <cell r="CR824" t="str">
            <v>.</v>
          </cell>
          <cell r="CS824" t="str">
            <v>.</v>
          </cell>
          <cell r="CT824" t="str">
            <v>.</v>
          </cell>
          <cell r="CU824" t="str">
            <v>.</v>
          </cell>
        </row>
        <row r="825">
          <cell r="CQ825" t="str">
            <v>.</v>
          </cell>
          <cell r="CR825" t="str">
            <v>.</v>
          </cell>
          <cell r="CS825" t="str">
            <v>.</v>
          </cell>
          <cell r="CT825" t="str">
            <v>.</v>
          </cell>
          <cell r="CU825" t="str">
            <v>.</v>
          </cell>
        </row>
        <row r="826">
          <cell r="CQ826" t="str">
            <v>.</v>
          </cell>
          <cell r="CR826" t="str">
            <v>.</v>
          </cell>
          <cell r="CS826" t="str">
            <v>.</v>
          </cell>
          <cell r="CT826" t="str">
            <v>.</v>
          </cell>
          <cell r="CU826" t="str">
            <v>.</v>
          </cell>
        </row>
        <row r="827">
          <cell r="CQ827" t="str">
            <v>.</v>
          </cell>
          <cell r="CR827" t="str">
            <v>.</v>
          </cell>
          <cell r="CS827" t="str">
            <v>.</v>
          </cell>
          <cell r="CT827" t="str">
            <v>.</v>
          </cell>
          <cell r="CU827" t="str">
            <v>.</v>
          </cell>
        </row>
        <row r="828">
          <cell r="CQ828" t="str">
            <v>.</v>
          </cell>
          <cell r="CR828" t="str">
            <v>.</v>
          </cell>
          <cell r="CS828" t="str">
            <v>.</v>
          </cell>
          <cell r="CT828" t="str">
            <v>.</v>
          </cell>
          <cell r="CU828" t="str">
            <v>.</v>
          </cell>
        </row>
        <row r="829">
          <cell r="CQ829" t="str">
            <v>.</v>
          </cell>
          <cell r="CR829" t="str">
            <v>.</v>
          </cell>
          <cell r="CS829" t="str">
            <v>.</v>
          </cell>
          <cell r="CT829" t="str">
            <v>.</v>
          </cell>
          <cell r="CU829" t="str">
            <v>.</v>
          </cell>
        </row>
        <row r="830">
          <cell r="CQ830" t="str">
            <v>.</v>
          </cell>
          <cell r="CR830" t="str">
            <v>.</v>
          </cell>
          <cell r="CS830" t="str">
            <v>.</v>
          </cell>
          <cell r="CT830" t="str">
            <v>.</v>
          </cell>
          <cell r="CU830" t="str">
            <v>.</v>
          </cell>
        </row>
        <row r="831">
          <cell r="CQ831" t="str">
            <v>.</v>
          </cell>
          <cell r="CR831" t="str">
            <v>.</v>
          </cell>
          <cell r="CS831" t="str">
            <v>.</v>
          </cell>
          <cell r="CT831" t="str">
            <v>.</v>
          </cell>
          <cell r="CU831" t="str">
            <v>.</v>
          </cell>
        </row>
        <row r="832">
          <cell r="CQ832" t="str">
            <v>.</v>
          </cell>
          <cell r="CR832" t="str">
            <v>.</v>
          </cell>
          <cell r="CS832" t="str">
            <v>.</v>
          </cell>
          <cell r="CT832" t="str">
            <v>.</v>
          </cell>
          <cell r="CU832" t="str">
            <v>.</v>
          </cell>
        </row>
        <row r="833">
          <cell r="CQ833" t="str">
            <v>.</v>
          </cell>
          <cell r="CR833" t="str">
            <v>.</v>
          </cell>
          <cell r="CS833" t="str">
            <v>.</v>
          </cell>
          <cell r="CT833" t="str">
            <v>.</v>
          </cell>
          <cell r="CU833" t="str">
            <v>.</v>
          </cell>
        </row>
        <row r="834">
          <cell r="CQ834" t="str">
            <v>.</v>
          </cell>
          <cell r="CR834" t="str">
            <v>.</v>
          </cell>
          <cell r="CS834" t="str">
            <v>.</v>
          </cell>
          <cell r="CT834" t="str">
            <v>.</v>
          </cell>
          <cell r="CU834" t="str">
            <v>.</v>
          </cell>
        </row>
        <row r="835">
          <cell r="CQ835" t="str">
            <v>.</v>
          </cell>
          <cell r="CR835" t="str">
            <v>.</v>
          </cell>
          <cell r="CS835" t="str">
            <v>.</v>
          </cell>
          <cell r="CT835" t="str">
            <v>.</v>
          </cell>
          <cell r="CU835" t="str">
            <v>.</v>
          </cell>
        </row>
        <row r="836">
          <cell r="CQ836" t="str">
            <v>.</v>
          </cell>
          <cell r="CR836" t="str">
            <v>.</v>
          </cell>
          <cell r="CS836" t="str">
            <v>.</v>
          </cell>
          <cell r="CT836" t="str">
            <v>.</v>
          </cell>
          <cell r="CU836" t="str">
            <v>.</v>
          </cell>
        </row>
        <row r="837">
          <cell r="CQ837" t="str">
            <v>.</v>
          </cell>
          <cell r="CR837" t="str">
            <v>.</v>
          </cell>
          <cell r="CS837" t="str">
            <v>.</v>
          </cell>
          <cell r="CT837" t="str">
            <v>.</v>
          </cell>
          <cell r="CU837" t="str">
            <v>.</v>
          </cell>
        </row>
        <row r="838">
          <cell r="CQ838" t="str">
            <v>.</v>
          </cell>
          <cell r="CR838" t="str">
            <v>.</v>
          </cell>
          <cell r="CS838" t="str">
            <v>.</v>
          </cell>
          <cell r="CT838" t="str">
            <v>.</v>
          </cell>
          <cell r="CU838" t="str">
            <v>.</v>
          </cell>
        </row>
        <row r="839">
          <cell r="CQ839" t="str">
            <v>.</v>
          </cell>
          <cell r="CR839" t="str">
            <v>.</v>
          </cell>
          <cell r="CS839" t="str">
            <v>.</v>
          </cell>
          <cell r="CT839" t="str">
            <v>.</v>
          </cell>
          <cell r="CU839" t="str">
            <v>.</v>
          </cell>
        </row>
        <row r="840">
          <cell r="CQ840" t="str">
            <v>.</v>
          </cell>
          <cell r="CR840" t="str">
            <v>.</v>
          </cell>
          <cell r="CS840" t="str">
            <v>.</v>
          </cell>
          <cell r="CT840" t="str">
            <v>.</v>
          </cell>
          <cell r="CU840" t="str">
            <v>.</v>
          </cell>
        </row>
        <row r="841">
          <cell r="CQ841" t="str">
            <v>.</v>
          </cell>
          <cell r="CR841" t="str">
            <v>.</v>
          </cell>
          <cell r="CS841" t="str">
            <v>.</v>
          </cell>
          <cell r="CT841" t="str">
            <v>.</v>
          </cell>
          <cell r="CU841" t="str">
            <v>.</v>
          </cell>
        </row>
        <row r="842">
          <cell r="CQ842" t="str">
            <v>.</v>
          </cell>
          <cell r="CR842" t="str">
            <v>.</v>
          </cell>
          <cell r="CS842" t="str">
            <v>.</v>
          </cell>
          <cell r="CT842" t="str">
            <v>.</v>
          </cell>
          <cell r="CU842" t="str">
            <v>.</v>
          </cell>
        </row>
        <row r="843">
          <cell r="CQ843" t="str">
            <v>.</v>
          </cell>
          <cell r="CR843" t="str">
            <v>.</v>
          </cell>
          <cell r="CS843" t="str">
            <v>.</v>
          </cell>
          <cell r="CT843" t="str">
            <v>.</v>
          </cell>
          <cell r="CU843" t="str">
            <v>.</v>
          </cell>
        </row>
        <row r="844">
          <cell r="CQ844" t="str">
            <v>.</v>
          </cell>
          <cell r="CR844" t="str">
            <v>.</v>
          </cell>
          <cell r="CS844" t="str">
            <v>.</v>
          </cell>
          <cell r="CT844" t="str">
            <v>.</v>
          </cell>
          <cell r="CU844" t="str">
            <v>.</v>
          </cell>
        </row>
        <row r="845">
          <cell r="CQ845" t="str">
            <v>.</v>
          </cell>
          <cell r="CR845" t="str">
            <v>.</v>
          </cell>
          <cell r="CS845" t="str">
            <v>.</v>
          </cell>
          <cell r="CT845" t="str">
            <v>.</v>
          </cell>
          <cell r="CU845" t="str">
            <v>.</v>
          </cell>
        </row>
        <row r="846">
          <cell r="CQ846" t="str">
            <v>.</v>
          </cell>
          <cell r="CR846" t="str">
            <v>.</v>
          </cell>
          <cell r="CS846" t="str">
            <v>.</v>
          </cell>
          <cell r="CT846" t="str">
            <v>.</v>
          </cell>
          <cell r="CU846" t="str">
            <v>.</v>
          </cell>
        </row>
        <row r="847">
          <cell r="CQ847" t="str">
            <v>.</v>
          </cell>
          <cell r="CR847" t="str">
            <v>.</v>
          </cell>
          <cell r="CS847" t="str">
            <v>.</v>
          </cell>
          <cell r="CT847" t="str">
            <v>.</v>
          </cell>
          <cell r="CU847" t="str">
            <v>.</v>
          </cell>
        </row>
        <row r="848">
          <cell r="CQ848" t="str">
            <v>.</v>
          </cell>
          <cell r="CR848" t="str">
            <v>.</v>
          </cell>
          <cell r="CS848" t="str">
            <v>.</v>
          </cell>
          <cell r="CT848" t="str">
            <v>.</v>
          </cell>
          <cell r="CU848" t="str">
            <v>.</v>
          </cell>
        </row>
        <row r="849">
          <cell r="CQ849" t="str">
            <v>.</v>
          </cell>
          <cell r="CR849" t="str">
            <v>.</v>
          </cell>
          <cell r="CS849" t="str">
            <v>.</v>
          </cell>
          <cell r="CT849" t="str">
            <v>.</v>
          </cell>
          <cell r="CU849" t="str">
            <v>.</v>
          </cell>
        </row>
        <row r="850">
          <cell r="CQ850" t="str">
            <v>.</v>
          </cell>
          <cell r="CR850" t="str">
            <v>.</v>
          </cell>
          <cell r="CS850" t="str">
            <v>.</v>
          </cell>
          <cell r="CT850" t="str">
            <v>.</v>
          </cell>
          <cell r="CU850" t="str">
            <v>.</v>
          </cell>
        </row>
        <row r="851">
          <cell r="CQ851" t="str">
            <v>.</v>
          </cell>
          <cell r="CR851" t="str">
            <v>.</v>
          </cell>
          <cell r="CS851" t="str">
            <v>.</v>
          </cell>
          <cell r="CT851" t="str">
            <v>.</v>
          </cell>
          <cell r="CU851" t="str">
            <v>.</v>
          </cell>
        </row>
        <row r="852">
          <cell r="CQ852" t="str">
            <v>.</v>
          </cell>
          <cell r="CR852" t="str">
            <v>.</v>
          </cell>
          <cell r="CS852" t="str">
            <v>.</v>
          </cell>
          <cell r="CT852" t="str">
            <v>.</v>
          </cell>
          <cell r="CU852" t="str">
            <v>.</v>
          </cell>
        </row>
        <row r="853">
          <cell r="CQ853" t="str">
            <v>.</v>
          </cell>
          <cell r="CR853" t="str">
            <v>.</v>
          </cell>
          <cell r="CS853" t="str">
            <v>.</v>
          </cell>
          <cell r="CT853" t="str">
            <v>.</v>
          </cell>
          <cell r="CU853" t="str">
            <v>.</v>
          </cell>
        </row>
        <row r="854">
          <cell r="CQ854" t="str">
            <v>.</v>
          </cell>
          <cell r="CR854" t="str">
            <v>.</v>
          </cell>
          <cell r="CS854" t="str">
            <v>.</v>
          </cell>
          <cell r="CT854" t="str">
            <v>.</v>
          </cell>
          <cell r="CU854" t="str">
            <v>.</v>
          </cell>
        </row>
        <row r="855">
          <cell r="CQ855" t="str">
            <v>.</v>
          </cell>
          <cell r="CR855" t="str">
            <v>.</v>
          </cell>
          <cell r="CS855" t="str">
            <v>.</v>
          </cell>
          <cell r="CT855" t="str">
            <v>.</v>
          </cell>
          <cell r="CU855" t="str">
            <v>.</v>
          </cell>
        </row>
        <row r="856">
          <cell r="CQ856" t="str">
            <v>.</v>
          </cell>
          <cell r="CR856" t="str">
            <v>.</v>
          </cell>
          <cell r="CS856" t="str">
            <v>.</v>
          </cell>
          <cell r="CT856" t="str">
            <v>.</v>
          </cell>
          <cell r="CU856" t="str">
            <v>.</v>
          </cell>
        </row>
        <row r="857">
          <cell r="CQ857" t="str">
            <v>.</v>
          </cell>
          <cell r="CR857" t="str">
            <v>.</v>
          </cell>
          <cell r="CS857" t="str">
            <v>.</v>
          </cell>
          <cell r="CT857" t="str">
            <v>.</v>
          </cell>
          <cell r="CU857" t="str">
            <v>.</v>
          </cell>
        </row>
        <row r="858">
          <cell r="CQ858" t="str">
            <v>.</v>
          </cell>
          <cell r="CR858" t="str">
            <v>.</v>
          </cell>
          <cell r="CS858" t="str">
            <v>.</v>
          </cell>
          <cell r="CT858" t="str">
            <v>.</v>
          </cell>
          <cell r="CU858" t="str">
            <v>.</v>
          </cell>
        </row>
        <row r="859">
          <cell r="CQ859" t="str">
            <v>.</v>
          </cell>
          <cell r="CR859" t="str">
            <v>.</v>
          </cell>
          <cell r="CS859" t="str">
            <v>.</v>
          </cell>
          <cell r="CT859" t="str">
            <v>.</v>
          </cell>
          <cell r="CU859" t="str">
            <v>.</v>
          </cell>
        </row>
        <row r="860">
          <cell r="CQ860" t="str">
            <v>.</v>
          </cell>
          <cell r="CR860" t="str">
            <v>.</v>
          </cell>
          <cell r="CS860" t="str">
            <v>.</v>
          </cell>
          <cell r="CT860" t="str">
            <v>.</v>
          </cell>
          <cell r="CU860" t="str">
            <v>.</v>
          </cell>
        </row>
        <row r="861">
          <cell r="CQ861" t="str">
            <v>.</v>
          </cell>
          <cell r="CR861" t="str">
            <v>.</v>
          </cell>
          <cell r="CS861" t="str">
            <v>.</v>
          </cell>
          <cell r="CT861" t="str">
            <v>.</v>
          </cell>
          <cell r="CU861" t="str">
            <v>.</v>
          </cell>
        </row>
        <row r="862">
          <cell r="CQ862" t="str">
            <v>.</v>
          </cell>
          <cell r="CR862" t="str">
            <v>.</v>
          </cell>
          <cell r="CS862" t="str">
            <v>.</v>
          </cell>
          <cell r="CT862" t="str">
            <v>.</v>
          </cell>
          <cell r="CU862" t="str">
            <v>.</v>
          </cell>
        </row>
        <row r="863">
          <cell r="CQ863" t="str">
            <v>.</v>
          </cell>
          <cell r="CR863" t="str">
            <v>.</v>
          </cell>
          <cell r="CS863" t="str">
            <v>.</v>
          </cell>
          <cell r="CT863" t="str">
            <v>.</v>
          </cell>
          <cell r="CU863" t="str">
            <v>.</v>
          </cell>
        </row>
        <row r="864">
          <cell r="CQ864" t="str">
            <v>.</v>
          </cell>
          <cell r="CR864" t="str">
            <v>.</v>
          </cell>
          <cell r="CS864" t="str">
            <v>.</v>
          </cell>
          <cell r="CT864" t="str">
            <v>.</v>
          </cell>
          <cell r="CU864" t="str">
            <v>.</v>
          </cell>
        </row>
        <row r="865">
          <cell r="CQ865" t="str">
            <v>.</v>
          </cell>
          <cell r="CR865" t="str">
            <v>.</v>
          </cell>
          <cell r="CS865" t="str">
            <v>.</v>
          </cell>
          <cell r="CT865" t="str">
            <v>.</v>
          </cell>
          <cell r="CU865" t="str">
            <v>.</v>
          </cell>
        </row>
        <row r="866">
          <cell r="CQ866" t="str">
            <v>.</v>
          </cell>
          <cell r="CR866" t="str">
            <v>.</v>
          </cell>
          <cell r="CS866" t="str">
            <v>.</v>
          </cell>
          <cell r="CT866" t="str">
            <v>.</v>
          </cell>
          <cell r="CU866" t="str">
            <v>.</v>
          </cell>
        </row>
        <row r="867">
          <cell r="CQ867" t="str">
            <v>.</v>
          </cell>
          <cell r="CR867" t="str">
            <v>.</v>
          </cell>
          <cell r="CS867" t="str">
            <v>.</v>
          </cell>
          <cell r="CT867" t="str">
            <v>.</v>
          </cell>
          <cell r="CU867" t="str">
            <v>.</v>
          </cell>
        </row>
        <row r="868">
          <cell r="CQ868" t="str">
            <v>.</v>
          </cell>
          <cell r="CR868" t="str">
            <v>.</v>
          </cell>
          <cell r="CS868" t="str">
            <v>.</v>
          </cell>
          <cell r="CT868" t="str">
            <v>.</v>
          </cell>
          <cell r="CU868" t="str">
            <v>.</v>
          </cell>
        </row>
        <row r="869">
          <cell r="CQ869" t="str">
            <v>.</v>
          </cell>
          <cell r="CR869" t="str">
            <v>.</v>
          </cell>
          <cell r="CS869" t="str">
            <v>.</v>
          </cell>
          <cell r="CT869" t="str">
            <v>.</v>
          </cell>
          <cell r="CU869" t="str">
            <v>.</v>
          </cell>
        </row>
        <row r="870">
          <cell r="CQ870" t="str">
            <v>.</v>
          </cell>
          <cell r="CR870" t="str">
            <v>.</v>
          </cell>
          <cell r="CS870" t="str">
            <v>.</v>
          </cell>
          <cell r="CT870" t="str">
            <v>.</v>
          </cell>
          <cell r="CU870" t="str">
            <v>.</v>
          </cell>
        </row>
        <row r="871">
          <cell r="CQ871" t="str">
            <v>.</v>
          </cell>
          <cell r="CR871" t="str">
            <v>.</v>
          </cell>
          <cell r="CS871" t="str">
            <v>.</v>
          </cell>
          <cell r="CT871" t="str">
            <v>.</v>
          </cell>
          <cell r="CU871" t="str">
            <v>.</v>
          </cell>
        </row>
        <row r="872">
          <cell r="CQ872" t="str">
            <v>.</v>
          </cell>
          <cell r="CR872" t="str">
            <v>.</v>
          </cell>
          <cell r="CS872" t="str">
            <v>.</v>
          </cell>
          <cell r="CT872" t="str">
            <v>.</v>
          </cell>
          <cell r="CU872" t="str">
            <v>.</v>
          </cell>
        </row>
        <row r="873">
          <cell r="CQ873" t="str">
            <v>.</v>
          </cell>
          <cell r="CR873" t="str">
            <v>.</v>
          </cell>
          <cell r="CS873" t="str">
            <v>.</v>
          </cell>
          <cell r="CT873" t="str">
            <v>.</v>
          </cell>
          <cell r="CU873" t="str">
            <v>.</v>
          </cell>
        </row>
        <row r="874">
          <cell r="CQ874" t="str">
            <v>.</v>
          </cell>
          <cell r="CR874" t="str">
            <v>.</v>
          </cell>
          <cell r="CS874" t="str">
            <v>.</v>
          </cell>
          <cell r="CT874" t="str">
            <v>.</v>
          </cell>
          <cell r="CU874" t="str">
            <v>.</v>
          </cell>
        </row>
        <row r="875">
          <cell r="CQ875" t="str">
            <v>.</v>
          </cell>
          <cell r="CR875" t="str">
            <v>.</v>
          </cell>
          <cell r="CS875" t="str">
            <v>.</v>
          </cell>
          <cell r="CT875" t="str">
            <v>.</v>
          </cell>
          <cell r="CU875" t="str">
            <v>.</v>
          </cell>
        </row>
        <row r="876">
          <cell r="CQ876" t="str">
            <v>.</v>
          </cell>
          <cell r="CR876" t="str">
            <v>.</v>
          </cell>
          <cell r="CS876" t="str">
            <v>.</v>
          </cell>
          <cell r="CT876" t="str">
            <v>.</v>
          </cell>
          <cell r="CU876" t="str">
            <v>.</v>
          </cell>
        </row>
        <row r="877">
          <cell r="CQ877" t="str">
            <v>.</v>
          </cell>
          <cell r="CR877" t="str">
            <v>.</v>
          </cell>
          <cell r="CS877" t="str">
            <v>.</v>
          </cell>
          <cell r="CT877" t="str">
            <v>.</v>
          </cell>
          <cell r="CU877" t="str">
            <v>.</v>
          </cell>
        </row>
        <row r="878">
          <cell r="CQ878" t="str">
            <v>.</v>
          </cell>
          <cell r="CR878" t="str">
            <v>.</v>
          </cell>
          <cell r="CS878" t="str">
            <v>.</v>
          </cell>
          <cell r="CT878" t="str">
            <v>.</v>
          </cell>
          <cell r="CU878" t="str">
            <v>.</v>
          </cell>
        </row>
        <row r="879">
          <cell r="CQ879" t="str">
            <v>.</v>
          </cell>
          <cell r="CR879" t="str">
            <v>.</v>
          </cell>
          <cell r="CS879" t="str">
            <v>.</v>
          </cell>
          <cell r="CT879" t="str">
            <v>.</v>
          </cell>
          <cell r="CU879" t="str">
            <v>.</v>
          </cell>
        </row>
        <row r="880">
          <cell r="CQ880" t="str">
            <v>.</v>
          </cell>
          <cell r="CR880" t="str">
            <v>.</v>
          </cell>
          <cell r="CS880" t="str">
            <v>.</v>
          </cell>
          <cell r="CT880" t="str">
            <v>.</v>
          </cell>
          <cell r="CU880" t="str">
            <v>.</v>
          </cell>
        </row>
        <row r="881">
          <cell r="CQ881" t="str">
            <v>.</v>
          </cell>
          <cell r="CR881" t="str">
            <v>.</v>
          </cell>
          <cell r="CS881" t="str">
            <v>.</v>
          </cell>
          <cell r="CT881" t="str">
            <v>.</v>
          </cell>
          <cell r="CU881" t="str">
            <v>.</v>
          </cell>
        </row>
        <row r="882">
          <cell r="CQ882" t="str">
            <v>.</v>
          </cell>
          <cell r="CR882" t="str">
            <v>.</v>
          </cell>
          <cell r="CS882" t="str">
            <v>.</v>
          </cell>
          <cell r="CT882" t="str">
            <v>.</v>
          </cell>
          <cell r="CU882" t="str">
            <v>.</v>
          </cell>
        </row>
        <row r="883">
          <cell r="CQ883" t="str">
            <v>.</v>
          </cell>
          <cell r="CR883" t="str">
            <v>.</v>
          </cell>
          <cell r="CS883" t="str">
            <v>.</v>
          </cell>
          <cell r="CT883" t="str">
            <v>.</v>
          </cell>
          <cell r="CU883" t="str">
            <v>.</v>
          </cell>
        </row>
        <row r="884">
          <cell r="CQ884" t="str">
            <v>.</v>
          </cell>
          <cell r="CR884" t="str">
            <v>.</v>
          </cell>
          <cell r="CS884" t="str">
            <v>.</v>
          </cell>
          <cell r="CT884" t="str">
            <v>.</v>
          </cell>
          <cell r="CU884" t="str">
            <v>.</v>
          </cell>
        </row>
        <row r="885">
          <cell r="CQ885" t="str">
            <v>.</v>
          </cell>
          <cell r="CR885" t="str">
            <v>.</v>
          </cell>
          <cell r="CS885" t="str">
            <v>.</v>
          </cell>
          <cell r="CT885" t="str">
            <v>.</v>
          </cell>
          <cell r="CU885" t="str">
            <v>.</v>
          </cell>
        </row>
        <row r="886">
          <cell r="CQ886" t="str">
            <v>.</v>
          </cell>
          <cell r="CR886" t="str">
            <v>.</v>
          </cell>
          <cell r="CS886" t="str">
            <v>.</v>
          </cell>
          <cell r="CT886" t="str">
            <v>.</v>
          </cell>
          <cell r="CU886" t="str">
            <v>.</v>
          </cell>
        </row>
        <row r="887">
          <cell r="CQ887" t="str">
            <v>.</v>
          </cell>
          <cell r="CR887" t="str">
            <v>.</v>
          </cell>
          <cell r="CS887" t="str">
            <v>.</v>
          </cell>
          <cell r="CT887" t="str">
            <v>.</v>
          </cell>
          <cell r="CU887" t="str">
            <v>.</v>
          </cell>
        </row>
        <row r="888">
          <cell r="CQ888" t="str">
            <v>.</v>
          </cell>
          <cell r="CR888" t="str">
            <v>.</v>
          </cell>
          <cell r="CS888" t="str">
            <v>.</v>
          </cell>
          <cell r="CT888" t="str">
            <v>.</v>
          </cell>
          <cell r="CU888" t="str">
            <v>.</v>
          </cell>
        </row>
        <row r="889">
          <cell r="CQ889" t="str">
            <v>.</v>
          </cell>
          <cell r="CR889" t="str">
            <v>.</v>
          </cell>
          <cell r="CS889" t="str">
            <v>.</v>
          </cell>
          <cell r="CT889" t="str">
            <v>.</v>
          </cell>
          <cell r="CU889" t="str">
            <v>.</v>
          </cell>
        </row>
        <row r="890">
          <cell r="CQ890" t="str">
            <v>.</v>
          </cell>
          <cell r="CR890" t="str">
            <v>.</v>
          </cell>
          <cell r="CS890" t="str">
            <v>.</v>
          </cell>
          <cell r="CT890" t="str">
            <v>.</v>
          </cell>
          <cell r="CU890" t="str">
            <v>.</v>
          </cell>
        </row>
        <row r="891">
          <cell r="CQ891" t="str">
            <v>.</v>
          </cell>
          <cell r="CR891" t="str">
            <v>.</v>
          </cell>
          <cell r="CS891" t="str">
            <v>.</v>
          </cell>
          <cell r="CT891" t="str">
            <v>.</v>
          </cell>
          <cell r="CU891" t="str">
            <v>.</v>
          </cell>
        </row>
        <row r="892">
          <cell r="CQ892" t="str">
            <v>.</v>
          </cell>
          <cell r="CR892" t="str">
            <v>.</v>
          </cell>
          <cell r="CS892" t="str">
            <v>.</v>
          </cell>
          <cell r="CT892" t="str">
            <v>.</v>
          </cell>
          <cell r="CU892" t="str">
            <v>.</v>
          </cell>
        </row>
        <row r="893">
          <cell r="CQ893" t="str">
            <v>.</v>
          </cell>
          <cell r="CR893" t="str">
            <v>.</v>
          </cell>
          <cell r="CS893" t="str">
            <v>.</v>
          </cell>
          <cell r="CT893" t="str">
            <v>.</v>
          </cell>
          <cell r="CU893" t="str">
            <v>.</v>
          </cell>
        </row>
        <row r="894">
          <cell r="CQ894" t="str">
            <v>.</v>
          </cell>
          <cell r="CR894" t="str">
            <v>.</v>
          </cell>
          <cell r="CS894" t="str">
            <v>.</v>
          </cell>
          <cell r="CT894" t="str">
            <v>.</v>
          </cell>
          <cell r="CU894" t="str">
            <v>.</v>
          </cell>
        </row>
        <row r="895">
          <cell r="CQ895" t="str">
            <v>.</v>
          </cell>
          <cell r="CR895" t="str">
            <v>.</v>
          </cell>
          <cell r="CS895" t="str">
            <v>.</v>
          </cell>
          <cell r="CT895" t="str">
            <v>.</v>
          </cell>
          <cell r="CU895" t="str">
            <v>.</v>
          </cell>
        </row>
        <row r="896">
          <cell r="CQ896" t="str">
            <v>.</v>
          </cell>
          <cell r="CR896" t="str">
            <v>.</v>
          </cell>
          <cell r="CS896" t="str">
            <v>.</v>
          </cell>
          <cell r="CT896" t="str">
            <v>.</v>
          </cell>
          <cell r="CU896" t="str">
            <v>.</v>
          </cell>
        </row>
        <row r="897">
          <cell r="CQ897" t="str">
            <v>.</v>
          </cell>
          <cell r="CR897" t="str">
            <v>.</v>
          </cell>
          <cell r="CS897" t="str">
            <v>.</v>
          </cell>
          <cell r="CT897" t="str">
            <v>.</v>
          </cell>
          <cell r="CU897" t="str">
            <v>.</v>
          </cell>
        </row>
        <row r="898">
          <cell r="CQ898" t="str">
            <v>.</v>
          </cell>
          <cell r="CR898" t="str">
            <v>.</v>
          </cell>
          <cell r="CS898" t="str">
            <v>.</v>
          </cell>
          <cell r="CT898" t="str">
            <v>.</v>
          </cell>
          <cell r="CU898" t="str">
            <v>.</v>
          </cell>
        </row>
        <row r="899">
          <cell r="CQ899" t="str">
            <v>.</v>
          </cell>
          <cell r="CR899" t="str">
            <v>.</v>
          </cell>
          <cell r="CS899" t="str">
            <v>.</v>
          </cell>
          <cell r="CT899" t="str">
            <v>.</v>
          </cell>
          <cell r="CU899" t="str">
            <v>.</v>
          </cell>
        </row>
        <row r="900">
          <cell r="CQ900" t="str">
            <v>.</v>
          </cell>
          <cell r="CR900" t="str">
            <v>.</v>
          </cell>
          <cell r="CS900" t="str">
            <v>.</v>
          </cell>
          <cell r="CT900" t="str">
            <v>.</v>
          </cell>
          <cell r="CU900" t="str">
            <v>.</v>
          </cell>
        </row>
        <row r="901">
          <cell r="CQ901" t="str">
            <v>.</v>
          </cell>
          <cell r="CR901" t="str">
            <v>.</v>
          </cell>
          <cell r="CS901" t="str">
            <v>.</v>
          </cell>
          <cell r="CT901" t="str">
            <v>.</v>
          </cell>
          <cell r="CU901" t="str">
            <v>.</v>
          </cell>
        </row>
        <row r="902">
          <cell r="CQ902" t="str">
            <v>.</v>
          </cell>
          <cell r="CR902" t="str">
            <v>.</v>
          </cell>
          <cell r="CS902" t="str">
            <v>.</v>
          </cell>
          <cell r="CT902" t="str">
            <v>.</v>
          </cell>
          <cell r="CU902" t="str">
            <v>.</v>
          </cell>
        </row>
        <row r="903">
          <cell r="CQ903" t="str">
            <v>.</v>
          </cell>
          <cell r="CR903" t="str">
            <v>.</v>
          </cell>
          <cell r="CS903" t="str">
            <v>.</v>
          </cell>
          <cell r="CT903" t="str">
            <v>.</v>
          </cell>
          <cell r="CU903" t="str">
            <v>.</v>
          </cell>
        </row>
        <row r="904">
          <cell r="CQ904" t="str">
            <v>.</v>
          </cell>
          <cell r="CR904" t="str">
            <v>.</v>
          </cell>
          <cell r="CS904" t="str">
            <v>.</v>
          </cell>
          <cell r="CT904" t="str">
            <v>.</v>
          </cell>
          <cell r="CU904" t="str">
            <v>.</v>
          </cell>
        </row>
        <row r="905">
          <cell r="CQ905" t="str">
            <v>.</v>
          </cell>
          <cell r="CR905" t="str">
            <v>.</v>
          </cell>
          <cell r="CS905" t="str">
            <v>.</v>
          </cell>
          <cell r="CT905" t="str">
            <v>.</v>
          </cell>
          <cell r="CU905" t="str">
            <v>.</v>
          </cell>
        </row>
        <row r="906">
          <cell r="CQ906" t="str">
            <v>.</v>
          </cell>
          <cell r="CR906" t="str">
            <v>.</v>
          </cell>
          <cell r="CS906" t="str">
            <v>.</v>
          </cell>
          <cell r="CT906" t="str">
            <v>.</v>
          </cell>
          <cell r="CU906" t="str">
            <v>.</v>
          </cell>
        </row>
        <row r="907">
          <cell r="CQ907" t="str">
            <v>.</v>
          </cell>
          <cell r="CR907" t="str">
            <v>.</v>
          </cell>
          <cell r="CS907" t="str">
            <v>.</v>
          </cell>
          <cell r="CT907" t="str">
            <v>.</v>
          </cell>
          <cell r="CU907" t="str">
            <v>.</v>
          </cell>
        </row>
        <row r="908">
          <cell r="CQ908" t="str">
            <v>.</v>
          </cell>
          <cell r="CR908" t="str">
            <v>.</v>
          </cell>
          <cell r="CS908" t="str">
            <v>.</v>
          </cell>
          <cell r="CT908" t="str">
            <v>.</v>
          </cell>
          <cell r="CU908" t="str">
            <v>.</v>
          </cell>
        </row>
        <row r="909">
          <cell r="CQ909" t="str">
            <v>.</v>
          </cell>
          <cell r="CR909" t="str">
            <v>.</v>
          </cell>
          <cell r="CS909" t="str">
            <v>.</v>
          </cell>
          <cell r="CT909" t="str">
            <v>.</v>
          </cell>
          <cell r="CU909" t="str">
            <v>.</v>
          </cell>
        </row>
        <row r="910">
          <cell r="CQ910" t="str">
            <v>.</v>
          </cell>
          <cell r="CR910" t="str">
            <v>.</v>
          </cell>
          <cell r="CS910" t="str">
            <v>.</v>
          </cell>
          <cell r="CT910" t="str">
            <v>.</v>
          </cell>
          <cell r="CU910" t="str">
            <v>.</v>
          </cell>
        </row>
        <row r="911">
          <cell r="CQ911" t="str">
            <v>.</v>
          </cell>
          <cell r="CR911" t="str">
            <v>.</v>
          </cell>
          <cell r="CS911" t="str">
            <v>.</v>
          </cell>
          <cell r="CT911" t="str">
            <v>.</v>
          </cell>
          <cell r="CU911" t="str">
            <v>.</v>
          </cell>
        </row>
        <row r="912">
          <cell r="CQ912" t="str">
            <v>.</v>
          </cell>
          <cell r="CR912" t="str">
            <v>.</v>
          </cell>
          <cell r="CS912" t="str">
            <v>.</v>
          </cell>
          <cell r="CT912" t="str">
            <v>.</v>
          </cell>
          <cell r="CU912" t="str">
            <v>.</v>
          </cell>
        </row>
        <row r="913">
          <cell r="CQ913" t="str">
            <v>.</v>
          </cell>
          <cell r="CR913" t="str">
            <v>.</v>
          </cell>
          <cell r="CS913" t="str">
            <v>.</v>
          </cell>
          <cell r="CT913" t="str">
            <v>.</v>
          </cell>
          <cell r="CU913" t="str">
            <v>.</v>
          </cell>
        </row>
        <row r="914">
          <cell r="CQ914" t="str">
            <v>.</v>
          </cell>
          <cell r="CR914" t="str">
            <v>.</v>
          </cell>
          <cell r="CS914" t="str">
            <v>.</v>
          </cell>
          <cell r="CT914" t="str">
            <v>.</v>
          </cell>
          <cell r="CU914" t="str">
            <v>.</v>
          </cell>
        </row>
        <row r="915">
          <cell r="CQ915" t="str">
            <v>.</v>
          </cell>
          <cell r="CR915" t="str">
            <v>.</v>
          </cell>
          <cell r="CS915" t="str">
            <v>.</v>
          </cell>
          <cell r="CT915" t="str">
            <v>.</v>
          </cell>
          <cell r="CU915" t="str">
            <v>.</v>
          </cell>
        </row>
        <row r="916">
          <cell r="CQ916" t="str">
            <v>.</v>
          </cell>
          <cell r="CR916" t="str">
            <v>.</v>
          </cell>
          <cell r="CS916" t="str">
            <v>.</v>
          </cell>
          <cell r="CT916" t="str">
            <v>.</v>
          </cell>
          <cell r="CU916" t="str">
            <v>.</v>
          </cell>
        </row>
        <row r="917">
          <cell r="CQ917" t="str">
            <v>.</v>
          </cell>
          <cell r="CR917" t="str">
            <v>.</v>
          </cell>
          <cell r="CS917" t="str">
            <v>.</v>
          </cell>
          <cell r="CT917" t="str">
            <v>.</v>
          </cell>
          <cell r="CU917" t="str">
            <v>.</v>
          </cell>
        </row>
        <row r="918">
          <cell r="CQ918" t="str">
            <v>.</v>
          </cell>
          <cell r="CR918" t="str">
            <v>.</v>
          </cell>
          <cell r="CS918" t="str">
            <v>.</v>
          </cell>
          <cell r="CT918" t="str">
            <v>.</v>
          </cell>
          <cell r="CU918" t="str">
            <v>.</v>
          </cell>
        </row>
        <row r="919">
          <cell r="CQ919" t="str">
            <v>.</v>
          </cell>
          <cell r="CR919" t="str">
            <v>.</v>
          </cell>
          <cell r="CS919" t="str">
            <v>.</v>
          </cell>
          <cell r="CT919" t="str">
            <v>.</v>
          </cell>
          <cell r="CU919" t="str">
            <v>.</v>
          </cell>
        </row>
        <row r="920">
          <cell r="CQ920" t="str">
            <v>.</v>
          </cell>
          <cell r="CR920" t="str">
            <v>.</v>
          </cell>
          <cell r="CS920" t="str">
            <v>.</v>
          </cell>
          <cell r="CT920" t="str">
            <v>.</v>
          </cell>
          <cell r="CU920" t="str">
            <v>.</v>
          </cell>
        </row>
        <row r="921">
          <cell r="CQ921" t="str">
            <v>.</v>
          </cell>
          <cell r="CR921" t="str">
            <v>.</v>
          </cell>
          <cell r="CS921" t="str">
            <v>.</v>
          </cell>
          <cell r="CT921" t="str">
            <v>.</v>
          </cell>
          <cell r="CU921" t="str">
            <v>.</v>
          </cell>
        </row>
        <row r="922">
          <cell r="CQ922" t="str">
            <v>.</v>
          </cell>
          <cell r="CR922" t="str">
            <v>.</v>
          </cell>
          <cell r="CS922" t="str">
            <v>.</v>
          </cell>
          <cell r="CT922" t="str">
            <v>.</v>
          </cell>
          <cell r="CU922" t="str">
            <v>.</v>
          </cell>
        </row>
        <row r="923">
          <cell r="CQ923" t="str">
            <v>.</v>
          </cell>
          <cell r="CR923" t="str">
            <v>.</v>
          </cell>
          <cell r="CS923" t="str">
            <v>.</v>
          </cell>
          <cell r="CT923" t="str">
            <v>.</v>
          </cell>
          <cell r="CU923" t="str">
            <v>.</v>
          </cell>
        </row>
        <row r="924">
          <cell r="CQ924" t="str">
            <v>.</v>
          </cell>
          <cell r="CR924" t="str">
            <v>.</v>
          </cell>
          <cell r="CS924" t="str">
            <v>.</v>
          </cell>
          <cell r="CT924" t="str">
            <v>.</v>
          </cell>
          <cell r="CU924" t="str">
            <v>.</v>
          </cell>
        </row>
        <row r="925">
          <cell r="CQ925" t="str">
            <v>.</v>
          </cell>
          <cell r="CR925" t="str">
            <v>.</v>
          </cell>
          <cell r="CS925" t="str">
            <v>.</v>
          </cell>
          <cell r="CT925" t="str">
            <v>.</v>
          </cell>
          <cell r="CU925" t="str">
            <v>.</v>
          </cell>
        </row>
        <row r="926">
          <cell r="CQ926" t="str">
            <v>.</v>
          </cell>
          <cell r="CR926" t="str">
            <v>.</v>
          </cell>
          <cell r="CS926" t="str">
            <v>.</v>
          </cell>
          <cell r="CT926" t="str">
            <v>.</v>
          </cell>
          <cell r="CU926" t="str">
            <v>.</v>
          </cell>
        </row>
        <row r="927">
          <cell r="CQ927" t="str">
            <v>.</v>
          </cell>
          <cell r="CR927" t="str">
            <v>.</v>
          </cell>
          <cell r="CS927" t="str">
            <v>.</v>
          </cell>
          <cell r="CT927" t="str">
            <v>.</v>
          </cell>
          <cell r="CU927" t="str">
            <v>.</v>
          </cell>
        </row>
        <row r="928">
          <cell r="CQ928" t="str">
            <v>.</v>
          </cell>
          <cell r="CR928" t="str">
            <v>.</v>
          </cell>
          <cell r="CS928" t="str">
            <v>.</v>
          </cell>
          <cell r="CT928" t="str">
            <v>.</v>
          </cell>
          <cell r="CU928" t="str">
            <v>.</v>
          </cell>
        </row>
        <row r="929">
          <cell r="CQ929" t="str">
            <v>.</v>
          </cell>
          <cell r="CR929" t="str">
            <v>.</v>
          </cell>
          <cell r="CS929" t="str">
            <v>.</v>
          </cell>
          <cell r="CT929" t="str">
            <v>.</v>
          </cell>
          <cell r="CU929" t="str">
            <v>.</v>
          </cell>
        </row>
        <row r="930">
          <cell r="CQ930" t="str">
            <v>.</v>
          </cell>
          <cell r="CR930" t="str">
            <v>.</v>
          </cell>
          <cell r="CS930" t="str">
            <v>.</v>
          </cell>
          <cell r="CT930" t="str">
            <v>.</v>
          </cell>
          <cell r="CU930" t="str">
            <v>.</v>
          </cell>
        </row>
        <row r="931">
          <cell r="CQ931" t="str">
            <v>.</v>
          </cell>
          <cell r="CR931" t="str">
            <v>.</v>
          </cell>
          <cell r="CS931" t="str">
            <v>.</v>
          </cell>
          <cell r="CT931" t="str">
            <v>.</v>
          </cell>
          <cell r="CU931" t="str">
            <v>.</v>
          </cell>
        </row>
        <row r="932">
          <cell r="CQ932" t="str">
            <v>.</v>
          </cell>
          <cell r="CR932" t="str">
            <v>.</v>
          </cell>
          <cell r="CS932" t="str">
            <v>.</v>
          </cell>
          <cell r="CT932" t="str">
            <v>.</v>
          </cell>
          <cell r="CU932" t="str">
            <v>.</v>
          </cell>
        </row>
        <row r="933">
          <cell r="CQ933" t="str">
            <v>.</v>
          </cell>
          <cell r="CR933" t="str">
            <v>.</v>
          </cell>
          <cell r="CS933" t="str">
            <v>.</v>
          </cell>
          <cell r="CT933" t="str">
            <v>.</v>
          </cell>
          <cell r="CU933" t="str">
            <v>.</v>
          </cell>
        </row>
        <row r="934">
          <cell r="CQ934" t="str">
            <v>.</v>
          </cell>
          <cell r="CR934" t="str">
            <v>.</v>
          </cell>
          <cell r="CS934" t="str">
            <v>.</v>
          </cell>
          <cell r="CT934" t="str">
            <v>.</v>
          </cell>
          <cell r="CU934" t="str">
            <v>.</v>
          </cell>
        </row>
        <row r="935">
          <cell r="CQ935" t="str">
            <v>.</v>
          </cell>
          <cell r="CR935" t="str">
            <v>.</v>
          </cell>
          <cell r="CS935" t="str">
            <v>.</v>
          </cell>
          <cell r="CT935" t="str">
            <v>.</v>
          </cell>
          <cell r="CU935" t="str">
            <v>.</v>
          </cell>
        </row>
        <row r="936">
          <cell r="CQ936" t="str">
            <v>.</v>
          </cell>
          <cell r="CR936" t="str">
            <v>.</v>
          </cell>
          <cell r="CS936" t="str">
            <v>.</v>
          </cell>
          <cell r="CT936" t="str">
            <v>.</v>
          </cell>
          <cell r="CU936" t="str">
            <v>.</v>
          </cell>
        </row>
        <row r="937">
          <cell r="CQ937" t="str">
            <v>.</v>
          </cell>
          <cell r="CR937" t="str">
            <v>.</v>
          </cell>
          <cell r="CS937" t="str">
            <v>.</v>
          </cell>
          <cell r="CT937" t="str">
            <v>.</v>
          </cell>
          <cell r="CU937" t="str">
            <v>.</v>
          </cell>
        </row>
        <row r="938">
          <cell r="CQ938" t="str">
            <v>.</v>
          </cell>
          <cell r="CR938" t="str">
            <v>.</v>
          </cell>
          <cell r="CS938" t="str">
            <v>.</v>
          </cell>
          <cell r="CT938" t="str">
            <v>.</v>
          </cell>
          <cell r="CU938" t="str">
            <v>.</v>
          </cell>
        </row>
        <row r="939">
          <cell r="CQ939" t="str">
            <v>.</v>
          </cell>
          <cell r="CR939" t="str">
            <v>.</v>
          </cell>
          <cell r="CS939" t="str">
            <v>.</v>
          </cell>
          <cell r="CT939" t="str">
            <v>.</v>
          </cell>
          <cell r="CU939" t="str">
            <v>.</v>
          </cell>
        </row>
        <row r="940">
          <cell r="CQ940" t="str">
            <v>.</v>
          </cell>
          <cell r="CR940" t="str">
            <v>.</v>
          </cell>
          <cell r="CS940" t="str">
            <v>.</v>
          </cell>
          <cell r="CT940" t="str">
            <v>.</v>
          </cell>
          <cell r="CU940" t="str">
            <v>.</v>
          </cell>
        </row>
        <row r="941">
          <cell r="CQ941" t="str">
            <v>.</v>
          </cell>
          <cell r="CR941" t="str">
            <v>.</v>
          </cell>
          <cell r="CS941" t="str">
            <v>.</v>
          </cell>
          <cell r="CT941" t="str">
            <v>.</v>
          </cell>
          <cell r="CU941" t="str">
            <v>.</v>
          </cell>
        </row>
        <row r="942">
          <cell r="CQ942" t="str">
            <v>.</v>
          </cell>
          <cell r="CR942" t="str">
            <v>.</v>
          </cell>
          <cell r="CS942" t="str">
            <v>.</v>
          </cell>
          <cell r="CT942" t="str">
            <v>.</v>
          </cell>
          <cell r="CU942" t="str">
            <v>.</v>
          </cell>
        </row>
        <row r="943">
          <cell r="CQ943" t="str">
            <v>.</v>
          </cell>
          <cell r="CR943" t="str">
            <v>.</v>
          </cell>
          <cell r="CS943" t="str">
            <v>.</v>
          </cell>
          <cell r="CT943" t="str">
            <v>.</v>
          </cell>
          <cell r="CU943" t="str">
            <v>.</v>
          </cell>
        </row>
        <row r="944">
          <cell r="CQ944" t="str">
            <v>.</v>
          </cell>
          <cell r="CR944" t="str">
            <v>.</v>
          </cell>
          <cell r="CS944" t="str">
            <v>.</v>
          </cell>
          <cell r="CT944" t="str">
            <v>.</v>
          </cell>
          <cell r="CU944" t="str">
            <v>.</v>
          </cell>
        </row>
        <row r="945">
          <cell r="CQ945" t="str">
            <v>.</v>
          </cell>
          <cell r="CR945" t="str">
            <v>.</v>
          </cell>
          <cell r="CS945" t="str">
            <v>.</v>
          </cell>
          <cell r="CT945" t="str">
            <v>.</v>
          </cell>
          <cell r="CU945" t="str">
            <v>.</v>
          </cell>
        </row>
        <row r="946">
          <cell r="CQ946" t="str">
            <v>.</v>
          </cell>
          <cell r="CR946" t="str">
            <v>.</v>
          </cell>
          <cell r="CS946" t="str">
            <v>.</v>
          </cell>
          <cell r="CT946" t="str">
            <v>.</v>
          </cell>
          <cell r="CU946" t="str">
            <v>.</v>
          </cell>
        </row>
        <row r="947">
          <cell r="CQ947" t="str">
            <v>.</v>
          </cell>
          <cell r="CR947" t="str">
            <v>.</v>
          </cell>
          <cell r="CS947" t="str">
            <v>.</v>
          </cell>
          <cell r="CT947" t="str">
            <v>.</v>
          </cell>
          <cell r="CU947" t="str">
            <v>.</v>
          </cell>
        </row>
        <row r="948">
          <cell r="CQ948" t="str">
            <v>.</v>
          </cell>
          <cell r="CR948" t="str">
            <v>.</v>
          </cell>
          <cell r="CS948" t="str">
            <v>.</v>
          </cell>
          <cell r="CT948" t="str">
            <v>.</v>
          </cell>
          <cell r="CU948" t="str">
            <v>.</v>
          </cell>
        </row>
        <row r="949">
          <cell r="CQ949" t="str">
            <v>.</v>
          </cell>
          <cell r="CR949" t="str">
            <v>.</v>
          </cell>
          <cell r="CS949" t="str">
            <v>.</v>
          </cell>
          <cell r="CT949" t="str">
            <v>.</v>
          </cell>
          <cell r="CU949" t="str">
            <v>.</v>
          </cell>
        </row>
        <row r="950">
          <cell r="CQ950" t="str">
            <v>.</v>
          </cell>
          <cell r="CR950" t="str">
            <v>.</v>
          </cell>
          <cell r="CS950" t="str">
            <v>.</v>
          </cell>
          <cell r="CT950" t="str">
            <v>.</v>
          </cell>
          <cell r="CU950" t="str">
            <v>.</v>
          </cell>
        </row>
        <row r="951">
          <cell r="CQ951" t="str">
            <v>.</v>
          </cell>
          <cell r="CR951" t="str">
            <v>.</v>
          </cell>
          <cell r="CS951" t="str">
            <v>.</v>
          </cell>
          <cell r="CT951" t="str">
            <v>.</v>
          </cell>
          <cell r="CU951" t="str">
            <v>.</v>
          </cell>
        </row>
        <row r="952">
          <cell r="CQ952" t="str">
            <v>.</v>
          </cell>
          <cell r="CR952" t="str">
            <v>.</v>
          </cell>
          <cell r="CS952" t="str">
            <v>.</v>
          </cell>
          <cell r="CT952" t="str">
            <v>.</v>
          </cell>
          <cell r="CU952" t="str">
            <v>.</v>
          </cell>
        </row>
        <row r="953">
          <cell r="CQ953" t="str">
            <v>.</v>
          </cell>
          <cell r="CR953" t="str">
            <v>.</v>
          </cell>
          <cell r="CS953" t="str">
            <v>.</v>
          </cell>
          <cell r="CT953" t="str">
            <v>.</v>
          </cell>
          <cell r="CU953" t="str">
            <v>.</v>
          </cell>
        </row>
        <row r="954">
          <cell r="CQ954" t="str">
            <v>.</v>
          </cell>
          <cell r="CR954" t="str">
            <v>.</v>
          </cell>
          <cell r="CS954" t="str">
            <v>.</v>
          </cell>
          <cell r="CT954" t="str">
            <v>.</v>
          </cell>
          <cell r="CU954" t="str">
            <v>.</v>
          </cell>
        </row>
        <row r="955">
          <cell r="CQ955" t="str">
            <v>.</v>
          </cell>
          <cell r="CR955" t="str">
            <v>.</v>
          </cell>
          <cell r="CS955" t="str">
            <v>.</v>
          </cell>
          <cell r="CT955" t="str">
            <v>.</v>
          </cell>
          <cell r="CU955" t="str">
            <v>.</v>
          </cell>
        </row>
        <row r="956">
          <cell r="CQ956" t="str">
            <v>.</v>
          </cell>
          <cell r="CR956" t="str">
            <v>.</v>
          </cell>
          <cell r="CS956" t="str">
            <v>.</v>
          </cell>
          <cell r="CT956" t="str">
            <v>.</v>
          </cell>
          <cell r="CU956" t="str">
            <v>.</v>
          </cell>
        </row>
        <row r="957">
          <cell r="CQ957" t="str">
            <v>.</v>
          </cell>
          <cell r="CR957" t="str">
            <v>.</v>
          </cell>
          <cell r="CS957" t="str">
            <v>.</v>
          </cell>
          <cell r="CT957" t="str">
            <v>.</v>
          </cell>
          <cell r="CU957" t="str">
            <v>.</v>
          </cell>
        </row>
        <row r="958">
          <cell r="CQ958" t="str">
            <v>.</v>
          </cell>
          <cell r="CR958" t="str">
            <v>.</v>
          </cell>
          <cell r="CS958" t="str">
            <v>.</v>
          </cell>
          <cell r="CT958" t="str">
            <v>.</v>
          </cell>
          <cell r="CU958" t="str">
            <v>.</v>
          </cell>
        </row>
        <row r="959">
          <cell r="CQ959" t="str">
            <v>.</v>
          </cell>
          <cell r="CR959" t="str">
            <v>.</v>
          </cell>
          <cell r="CS959" t="str">
            <v>.</v>
          </cell>
          <cell r="CT959" t="str">
            <v>.</v>
          </cell>
          <cell r="CU959" t="str">
            <v>.</v>
          </cell>
        </row>
        <row r="960">
          <cell r="CQ960" t="str">
            <v>.</v>
          </cell>
          <cell r="CR960" t="str">
            <v>.</v>
          </cell>
          <cell r="CS960" t="str">
            <v>.</v>
          </cell>
          <cell r="CT960" t="str">
            <v>.</v>
          </cell>
          <cell r="CU960" t="str">
            <v>.</v>
          </cell>
        </row>
        <row r="961">
          <cell r="CQ961" t="str">
            <v>.</v>
          </cell>
          <cell r="CR961" t="str">
            <v>.</v>
          </cell>
          <cell r="CS961" t="str">
            <v>.</v>
          </cell>
          <cell r="CT961" t="str">
            <v>.</v>
          </cell>
          <cell r="CU961" t="str">
            <v>.</v>
          </cell>
        </row>
        <row r="962">
          <cell r="CQ962" t="str">
            <v>.</v>
          </cell>
          <cell r="CR962" t="str">
            <v>.</v>
          </cell>
          <cell r="CS962" t="str">
            <v>.</v>
          </cell>
          <cell r="CT962" t="str">
            <v>.</v>
          </cell>
          <cell r="CU962" t="str">
            <v>.</v>
          </cell>
        </row>
        <row r="963">
          <cell r="CQ963" t="str">
            <v>.</v>
          </cell>
          <cell r="CR963" t="str">
            <v>.</v>
          </cell>
          <cell r="CS963" t="str">
            <v>.</v>
          </cell>
          <cell r="CT963" t="str">
            <v>.</v>
          </cell>
          <cell r="CU963" t="str">
            <v>.</v>
          </cell>
        </row>
        <row r="964">
          <cell r="CQ964" t="str">
            <v>.</v>
          </cell>
          <cell r="CR964" t="str">
            <v>.</v>
          </cell>
          <cell r="CS964" t="str">
            <v>.</v>
          </cell>
          <cell r="CT964" t="str">
            <v>.</v>
          </cell>
          <cell r="CU964" t="str">
            <v>.</v>
          </cell>
        </row>
        <row r="965">
          <cell r="CQ965" t="str">
            <v>.</v>
          </cell>
          <cell r="CR965" t="str">
            <v>.</v>
          </cell>
          <cell r="CS965" t="str">
            <v>.</v>
          </cell>
          <cell r="CT965" t="str">
            <v>.</v>
          </cell>
          <cell r="CU965" t="str">
            <v>.</v>
          </cell>
        </row>
        <row r="966">
          <cell r="CQ966" t="str">
            <v>.</v>
          </cell>
          <cell r="CR966" t="str">
            <v>.</v>
          </cell>
          <cell r="CS966" t="str">
            <v>.</v>
          </cell>
          <cell r="CT966" t="str">
            <v>.</v>
          </cell>
          <cell r="CU966" t="str">
            <v>.</v>
          </cell>
        </row>
        <row r="967">
          <cell r="CQ967" t="str">
            <v>.</v>
          </cell>
          <cell r="CR967" t="str">
            <v>.</v>
          </cell>
          <cell r="CS967" t="str">
            <v>.</v>
          </cell>
          <cell r="CT967" t="str">
            <v>.</v>
          </cell>
          <cell r="CU967" t="str">
            <v>.</v>
          </cell>
        </row>
        <row r="968">
          <cell r="CQ968" t="str">
            <v>.</v>
          </cell>
          <cell r="CR968" t="str">
            <v>.</v>
          </cell>
          <cell r="CS968" t="str">
            <v>.</v>
          </cell>
          <cell r="CT968" t="str">
            <v>.</v>
          </cell>
          <cell r="CU968" t="str">
            <v>.</v>
          </cell>
        </row>
        <row r="969">
          <cell r="CQ969" t="str">
            <v>.</v>
          </cell>
          <cell r="CR969" t="str">
            <v>.</v>
          </cell>
          <cell r="CS969" t="str">
            <v>.</v>
          </cell>
          <cell r="CT969" t="str">
            <v>.</v>
          </cell>
          <cell r="CU969" t="str">
            <v>.</v>
          </cell>
        </row>
        <row r="970">
          <cell r="CQ970" t="str">
            <v>.</v>
          </cell>
          <cell r="CR970" t="str">
            <v>.</v>
          </cell>
          <cell r="CS970" t="str">
            <v>.</v>
          </cell>
          <cell r="CT970" t="str">
            <v>.</v>
          </cell>
          <cell r="CU970" t="str">
            <v>.</v>
          </cell>
        </row>
        <row r="971">
          <cell r="CQ971" t="str">
            <v>.</v>
          </cell>
          <cell r="CR971" t="str">
            <v>.</v>
          </cell>
          <cell r="CS971" t="str">
            <v>.</v>
          </cell>
          <cell r="CT971" t="str">
            <v>.</v>
          </cell>
          <cell r="CU971" t="str">
            <v>.</v>
          </cell>
        </row>
        <row r="972">
          <cell r="CQ972" t="str">
            <v>.</v>
          </cell>
          <cell r="CR972" t="str">
            <v>.</v>
          </cell>
          <cell r="CS972" t="str">
            <v>.</v>
          </cell>
          <cell r="CT972" t="str">
            <v>.</v>
          </cell>
          <cell r="CU972" t="str">
            <v>.</v>
          </cell>
        </row>
        <row r="973">
          <cell r="CQ973" t="str">
            <v>.</v>
          </cell>
          <cell r="CR973" t="str">
            <v>.</v>
          </cell>
          <cell r="CS973" t="str">
            <v>.</v>
          </cell>
          <cell r="CT973" t="str">
            <v>.</v>
          </cell>
          <cell r="CU973" t="str">
            <v>.</v>
          </cell>
        </row>
        <row r="974">
          <cell r="CQ974" t="str">
            <v>.</v>
          </cell>
          <cell r="CR974" t="str">
            <v>.</v>
          </cell>
          <cell r="CS974" t="str">
            <v>.</v>
          </cell>
          <cell r="CT974" t="str">
            <v>.</v>
          </cell>
          <cell r="CU974" t="str">
            <v>.</v>
          </cell>
        </row>
        <row r="975">
          <cell r="CQ975" t="str">
            <v>.</v>
          </cell>
          <cell r="CR975" t="str">
            <v>.</v>
          </cell>
          <cell r="CS975" t="str">
            <v>.</v>
          </cell>
          <cell r="CT975" t="str">
            <v>.</v>
          </cell>
          <cell r="CU975" t="str">
            <v>.</v>
          </cell>
        </row>
        <row r="976">
          <cell r="CQ976" t="str">
            <v>.</v>
          </cell>
          <cell r="CR976" t="str">
            <v>.</v>
          </cell>
          <cell r="CS976" t="str">
            <v>.</v>
          </cell>
          <cell r="CT976" t="str">
            <v>.</v>
          </cell>
          <cell r="CU976" t="str">
            <v>.</v>
          </cell>
        </row>
        <row r="977">
          <cell r="CQ977" t="str">
            <v>.</v>
          </cell>
          <cell r="CR977" t="str">
            <v>.</v>
          </cell>
          <cell r="CS977" t="str">
            <v>.</v>
          </cell>
          <cell r="CT977" t="str">
            <v>.</v>
          </cell>
          <cell r="CU977" t="str">
            <v>.</v>
          </cell>
        </row>
        <row r="978">
          <cell r="CQ978" t="str">
            <v>.</v>
          </cell>
          <cell r="CR978" t="str">
            <v>.</v>
          </cell>
          <cell r="CS978" t="str">
            <v>.</v>
          </cell>
          <cell r="CT978" t="str">
            <v>.</v>
          </cell>
          <cell r="CU978" t="str">
            <v>.</v>
          </cell>
        </row>
        <row r="979">
          <cell r="CQ979" t="str">
            <v>.</v>
          </cell>
          <cell r="CR979" t="str">
            <v>.</v>
          </cell>
          <cell r="CS979" t="str">
            <v>.</v>
          </cell>
          <cell r="CT979" t="str">
            <v>.</v>
          </cell>
          <cell r="CU979" t="str">
            <v>.</v>
          </cell>
        </row>
        <row r="980">
          <cell r="CQ980" t="str">
            <v>.</v>
          </cell>
          <cell r="CR980" t="str">
            <v>.</v>
          </cell>
          <cell r="CS980" t="str">
            <v>.</v>
          </cell>
          <cell r="CT980" t="str">
            <v>.</v>
          </cell>
          <cell r="CU980" t="str">
            <v>.</v>
          </cell>
        </row>
        <row r="981">
          <cell r="CQ981" t="str">
            <v>.</v>
          </cell>
          <cell r="CR981" t="str">
            <v>.</v>
          </cell>
          <cell r="CS981" t="str">
            <v>.</v>
          </cell>
          <cell r="CT981" t="str">
            <v>.</v>
          </cell>
          <cell r="CU981" t="str">
            <v>.</v>
          </cell>
        </row>
        <row r="982">
          <cell r="CQ982" t="str">
            <v>.</v>
          </cell>
          <cell r="CR982" t="str">
            <v>.</v>
          </cell>
          <cell r="CS982" t="str">
            <v>.</v>
          </cell>
          <cell r="CT982" t="str">
            <v>.</v>
          </cell>
          <cell r="CU982" t="str">
            <v>.</v>
          </cell>
        </row>
        <row r="983">
          <cell r="CQ983" t="str">
            <v>.</v>
          </cell>
          <cell r="CR983" t="str">
            <v>.</v>
          </cell>
          <cell r="CS983" t="str">
            <v>.</v>
          </cell>
          <cell r="CT983" t="str">
            <v>.</v>
          </cell>
          <cell r="CU983" t="str">
            <v>.</v>
          </cell>
        </row>
        <row r="984">
          <cell r="CQ984" t="str">
            <v>.</v>
          </cell>
          <cell r="CR984" t="str">
            <v>.</v>
          </cell>
          <cell r="CS984" t="str">
            <v>.</v>
          </cell>
          <cell r="CT984" t="str">
            <v>.</v>
          </cell>
          <cell r="CU984" t="str">
            <v>.</v>
          </cell>
        </row>
        <row r="985">
          <cell r="CQ985" t="str">
            <v>.</v>
          </cell>
          <cell r="CR985" t="str">
            <v>.</v>
          </cell>
          <cell r="CS985" t="str">
            <v>.</v>
          </cell>
          <cell r="CT985" t="str">
            <v>.</v>
          </cell>
          <cell r="CU985" t="str">
            <v>.</v>
          </cell>
        </row>
        <row r="986">
          <cell r="CQ986" t="str">
            <v>.</v>
          </cell>
          <cell r="CR986" t="str">
            <v>.</v>
          </cell>
          <cell r="CS986" t="str">
            <v>.</v>
          </cell>
          <cell r="CT986" t="str">
            <v>.</v>
          </cell>
          <cell r="CU986" t="str">
            <v>.</v>
          </cell>
        </row>
        <row r="987">
          <cell r="CQ987" t="str">
            <v>.</v>
          </cell>
          <cell r="CR987" t="str">
            <v>.</v>
          </cell>
          <cell r="CS987" t="str">
            <v>.</v>
          </cell>
          <cell r="CT987" t="str">
            <v>.</v>
          </cell>
          <cell r="CU987" t="str">
            <v>.</v>
          </cell>
        </row>
        <row r="988">
          <cell r="CQ988" t="str">
            <v>.</v>
          </cell>
          <cell r="CR988" t="str">
            <v>.</v>
          </cell>
          <cell r="CS988" t="str">
            <v>.</v>
          </cell>
          <cell r="CT988" t="str">
            <v>.</v>
          </cell>
          <cell r="CU988" t="str">
            <v>.</v>
          </cell>
        </row>
        <row r="989">
          <cell r="CQ989" t="str">
            <v>.</v>
          </cell>
          <cell r="CR989" t="str">
            <v>.</v>
          </cell>
          <cell r="CS989" t="str">
            <v>.</v>
          </cell>
          <cell r="CT989" t="str">
            <v>.</v>
          </cell>
          <cell r="CU989" t="str">
            <v>.</v>
          </cell>
        </row>
        <row r="990">
          <cell r="CQ990" t="str">
            <v>.</v>
          </cell>
          <cell r="CR990" t="str">
            <v>.</v>
          </cell>
          <cell r="CS990" t="str">
            <v>.</v>
          </cell>
          <cell r="CT990" t="str">
            <v>.</v>
          </cell>
          <cell r="CU990" t="str">
            <v>.</v>
          </cell>
        </row>
        <row r="991">
          <cell r="CQ991" t="str">
            <v>.</v>
          </cell>
          <cell r="CR991" t="str">
            <v>.</v>
          </cell>
          <cell r="CS991" t="str">
            <v>.</v>
          </cell>
          <cell r="CT991" t="str">
            <v>.</v>
          </cell>
          <cell r="CU991" t="str">
            <v>.</v>
          </cell>
        </row>
        <row r="992">
          <cell r="CQ992" t="str">
            <v>.</v>
          </cell>
          <cell r="CR992" t="str">
            <v>.</v>
          </cell>
          <cell r="CS992" t="str">
            <v>.</v>
          </cell>
          <cell r="CT992" t="str">
            <v>.</v>
          </cell>
          <cell r="CU992" t="str">
            <v>.</v>
          </cell>
        </row>
        <row r="993">
          <cell r="CQ993" t="str">
            <v>.</v>
          </cell>
          <cell r="CR993" t="str">
            <v>.</v>
          </cell>
          <cell r="CS993" t="str">
            <v>.</v>
          </cell>
          <cell r="CT993" t="str">
            <v>.</v>
          </cell>
          <cell r="CU993" t="str">
            <v>.</v>
          </cell>
        </row>
        <row r="994">
          <cell r="CQ994" t="str">
            <v>.</v>
          </cell>
          <cell r="CR994" t="str">
            <v>.</v>
          </cell>
          <cell r="CS994" t="str">
            <v>.</v>
          </cell>
          <cell r="CT994" t="str">
            <v>.</v>
          </cell>
          <cell r="CU994" t="str">
            <v>.</v>
          </cell>
        </row>
        <row r="995">
          <cell r="CQ995" t="str">
            <v>.</v>
          </cell>
          <cell r="CR995" t="str">
            <v>.</v>
          </cell>
          <cell r="CS995" t="str">
            <v>.</v>
          </cell>
          <cell r="CT995" t="str">
            <v>.</v>
          </cell>
          <cell r="CU995" t="str">
            <v>.</v>
          </cell>
        </row>
        <row r="996">
          <cell r="CQ996" t="str">
            <v>.</v>
          </cell>
          <cell r="CR996" t="str">
            <v>.</v>
          </cell>
          <cell r="CS996" t="str">
            <v>.</v>
          </cell>
          <cell r="CT996" t="str">
            <v>.</v>
          </cell>
          <cell r="CU996" t="str">
            <v>.</v>
          </cell>
        </row>
        <row r="997">
          <cell r="CQ997" t="str">
            <v>.</v>
          </cell>
          <cell r="CR997" t="str">
            <v>.</v>
          </cell>
          <cell r="CS997" t="str">
            <v>.</v>
          </cell>
          <cell r="CT997" t="str">
            <v>.</v>
          </cell>
          <cell r="CU997" t="str">
            <v>.</v>
          </cell>
        </row>
        <row r="998">
          <cell r="CQ998" t="str">
            <v>.</v>
          </cell>
          <cell r="CR998" t="str">
            <v>.</v>
          </cell>
          <cell r="CS998" t="str">
            <v>.</v>
          </cell>
          <cell r="CT998" t="str">
            <v>.</v>
          </cell>
          <cell r="CU998" t="str">
            <v>.</v>
          </cell>
        </row>
        <row r="999">
          <cell r="CQ999" t="str">
            <v>.</v>
          </cell>
          <cell r="CR999" t="str">
            <v>.</v>
          </cell>
          <cell r="CS999" t="str">
            <v>.</v>
          </cell>
          <cell r="CT999" t="str">
            <v>.</v>
          </cell>
          <cell r="CU999" t="str">
            <v>.</v>
          </cell>
        </row>
        <row r="1000">
          <cell r="CQ1000" t="str">
            <v>.</v>
          </cell>
          <cell r="CR1000" t="str">
            <v>.</v>
          </cell>
          <cell r="CS1000" t="str">
            <v>.</v>
          </cell>
          <cell r="CT1000" t="str">
            <v>.</v>
          </cell>
          <cell r="CU1000" t="str">
            <v>.</v>
          </cell>
        </row>
        <row r="1001">
          <cell r="CQ1001" t="str">
            <v>.</v>
          </cell>
          <cell r="CR1001" t="str">
            <v>.</v>
          </cell>
          <cell r="CS1001" t="str">
            <v>.</v>
          </cell>
          <cell r="CT1001" t="str">
            <v>.</v>
          </cell>
          <cell r="CU1001" t="str">
            <v>.</v>
          </cell>
        </row>
        <row r="1002">
          <cell r="CQ1002" t="str">
            <v>.</v>
          </cell>
          <cell r="CR1002" t="str">
            <v>.</v>
          </cell>
          <cell r="CS1002" t="str">
            <v>.</v>
          </cell>
          <cell r="CT1002" t="str">
            <v>.</v>
          </cell>
          <cell r="CU1002" t="str">
            <v>.</v>
          </cell>
        </row>
        <row r="1003">
          <cell r="CQ1003" t="str">
            <v>.</v>
          </cell>
          <cell r="CR1003" t="str">
            <v>.</v>
          </cell>
          <cell r="CS1003" t="str">
            <v>.</v>
          </cell>
          <cell r="CT1003" t="str">
            <v>.</v>
          </cell>
          <cell r="CU1003" t="str">
            <v>.</v>
          </cell>
        </row>
        <row r="1004">
          <cell r="CQ1004" t="str">
            <v>.</v>
          </cell>
          <cell r="CR1004" t="str">
            <v>.</v>
          </cell>
          <cell r="CS1004" t="str">
            <v>.</v>
          </cell>
          <cell r="CT1004" t="str">
            <v>.</v>
          </cell>
          <cell r="CU1004" t="str">
            <v>.</v>
          </cell>
        </row>
        <row r="1005">
          <cell r="CQ1005" t="str">
            <v>.</v>
          </cell>
          <cell r="CR1005" t="str">
            <v>.</v>
          </cell>
          <cell r="CS1005" t="str">
            <v>.</v>
          </cell>
          <cell r="CT1005" t="str">
            <v>.</v>
          </cell>
          <cell r="CU1005" t="str">
            <v>.</v>
          </cell>
        </row>
        <row r="1006">
          <cell r="CQ1006" t="str">
            <v>.</v>
          </cell>
          <cell r="CR1006" t="str">
            <v>.</v>
          </cell>
          <cell r="CS1006" t="str">
            <v>.</v>
          </cell>
          <cell r="CT1006" t="str">
            <v>.</v>
          </cell>
          <cell r="CU1006" t="str">
            <v>.</v>
          </cell>
        </row>
        <row r="1007">
          <cell r="CQ1007" t="str">
            <v>.</v>
          </cell>
          <cell r="CR1007" t="str">
            <v>.</v>
          </cell>
          <cell r="CS1007" t="str">
            <v>.</v>
          </cell>
          <cell r="CT1007" t="str">
            <v>.</v>
          </cell>
          <cell r="CU1007" t="str">
            <v>.</v>
          </cell>
        </row>
        <row r="1008">
          <cell r="CQ1008" t="str">
            <v>.</v>
          </cell>
          <cell r="CR1008" t="str">
            <v>.</v>
          </cell>
          <cell r="CS1008" t="str">
            <v>.</v>
          </cell>
          <cell r="CT1008" t="str">
            <v>.</v>
          </cell>
          <cell r="CU1008" t="str">
            <v>.</v>
          </cell>
        </row>
        <row r="1009">
          <cell r="CQ1009" t="str">
            <v>.</v>
          </cell>
          <cell r="CR1009" t="str">
            <v>.</v>
          </cell>
          <cell r="CS1009" t="str">
            <v>.</v>
          </cell>
          <cell r="CT1009" t="str">
            <v>.</v>
          </cell>
          <cell r="CU1009" t="str">
            <v>.</v>
          </cell>
        </row>
        <row r="1010">
          <cell r="CQ1010" t="str">
            <v>.</v>
          </cell>
          <cell r="CR1010" t="str">
            <v>.</v>
          </cell>
          <cell r="CS1010" t="str">
            <v>.</v>
          </cell>
          <cell r="CT1010" t="str">
            <v>.</v>
          </cell>
          <cell r="CU1010" t="str">
            <v>.</v>
          </cell>
        </row>
        <row r="1011">
          <cell r="CQ1011" t="str">
            <v>.</v>
          </cell>
          <cell r="CR1011" t="str">
            <v>.</v>
          </cell>
          <cell r="CS1011" t="str">
            <v>.</v>
          </cell>
          <cell r="CT1011" t="str">
            <v>.</v>
          </cell>
          <cell r="CU1011" t="str">
            <v>.</v>
          </cell>
        </row>
        <row r="1012">
          <cell r="CQ1012" t="str">
            <v>.</v>
          </cell>
          <cell r="CR1012" t="str">
            <v>.</v>
          </cell>
          <cell r="CS1012" t="str">
            <v>.</v>
          </cell>
          <cell r="CT1012" t="str">
            <v>.</v>
          </cell>
          <cell r="CU1012" t="str">
            <v>.</v>
          </cell>
        </row>
        <row r="1013">
          <cell r="CQ1013" t="str">
            <v>.</v>
          </cell>
          <cell r="CR1013" t="str">
            <v>.</v>
          </cell>
          <cell r="CS1013" t="str">
            <v>.</v>
          </cell>
          <cell r="CT1013" t="str">
            <v>.</v>
          </cell>
          <cell r="CU1013" t="str">
            <v>.</v>
          </cell>
        </row>
        <row r="1014">
          <cell r="CQ1014" t="str">
            <v>.</v>
          </cell>
          <cell r="CR1014" t="str">
            <v>.</v>
          </cell>
          <cell r="CS1014" t="str">
            <v>.</v>
          </cell>
          <cell r="CT1014" t="str">
            <v>.</v>
          </cell>
          <cell r="CU1014" t="str">
            <v>.</v>
          </cell>
        </row>
        <row r="1015">
          <cell r="CQ1015" t="str">
            <v>.</v>
          </cell>
          <cell r="CR1015" t="str">
            <v>.</v>
          </cell>
          <cell r="CS1015" t="str">
            <v>.</v>
          </cell>
          <cell r="CT1015" t="str">
            <v>.</v>
          </cell>
          <cell r="CU1015" t="str">
            <v>.</v>
          </cell>
        </row>
        <row r="1016">
          <cell r="CQ1016" t="str">
            <v>.</v>
          </cell>
          <cell r="CR1016" t="str">
            <v>.</v>
          </cell>
          <cell r="CS1016" t="str">
            <v>.</v>
          </cell>
          <cell r="CT1016" t="str">
            <v>.</v>
          </cell>
          <cell r="CU1016" t="str">
            <v>.</v>
          </cell>
        </row>
        <row r="1017">
          <cell r="CQ1017" t="str">
            <v>.</v>
          </cell>
          <cell r="CR1017" t="str">
            <v>.</v>
          </cell>
          <cell r="CS1017" t="str">
            <v>.</v>
          </cell>
          <cell r="CT1017" t="str">
            <v>.</v>
          </cell>
          <cell r="CU1017" t="str">
            <v>.</v>
          </cell>
        </row>
        <row r="1018">
          <cell r="CQ1018" t="str">
            <v>.</v>
          </cell>
          <cell r="CR1018" t="str">
            <v>.</v>
          </cell>
          <cell r="CS1018" t="str">
            <v>.</v>
          </cell>
          <cell r="CT1018" t="str">
            <v>.</v>
          </cell>
          <cell r="CU1018" t="str">
            <v>.</v>
          </cell>
        </row>
        <row r="1019">
          <cell r="CQ1019" t="str">
            <v>.</v>
          </cell>
          <cell r="CR1019" t="str">
            <v>.</v>
          </cell>
          <cell r="CS1019" t="str">
            <v>.</v>
          </cell>
          <cell r="CT1019" t="str">
            <v>.</v>
          </cell>
          <cell r="CU1019" t="str">
            <v>.</v>
          </cell>
        </row>
        <row r="1020">
          <cell r="CQ1020" t="str">
            <v>.</v>
          </cell>
          <cell r="CR1020" t="str">
            <v>.</v>
          </cell>
          <cell r="CS1020" t="str">
            <v>.</v>
          </cell>
          <cell r="CT1020" t="str">
            <v>.</v>
          </cell>
          <cell r="CU1020" t="str">
            <v>.</v>
          </cell>
        </row>
        <row r="1021">
          <cell r="CQ1021" t="str">
            <v>.</v>
          </cell>
          <cell r="CR1021" t="str">
            <v>.</v>
          </cell>
          <cell r="CS1021" t="str">
            <v>.</v>
          </cell>
          <cell r="CT1021" t="str">
            <v>.</v>
          </cell>
          <cell r="CU1021" t="str">
            <v>.</v>
          </cell>
        </row>
        <row r="1022">
          <cell r="CQ1022" t="str">
            <v>.</v>
          </cell>
          <cell r="CR1022" t="str">
            <v>.</v>
          </cell>
          <cell r="CS1022" t="str">
            <v>.</v>
          </cell>
          <cell r="CT1022" t="str">
            <v>.</v>
          </cell>
          <cell r="CU1022" t="str">
            <v>.</v>
          </cell>
        </row>
        <row r="1023">
          <cell r="CQ1023" t="str">
            <v>.</v>
          </cell>
          <cell r="CR1023" t="str">
            <v>.</v>
          </cell>
          <cell r="CS1023" t="str">
            <v>.</v>
          </cell>
          <cell r="CT1023" t="str">
            <v>.</v>
          </cell>
          <cell r="CU1023" t="str">
            <v>.</v>
          </cell>
        </row>
        <row r="1024">
          <cell r="CQ1024" t="str">
            <v>.</v>
          </cell>
          <cell r="CR1024" t="str">
            <v>.</v>
          </cell>
          <cell r="CS1024" t="str">
            <v>.</v>
          </cell>
          <cell r="CT1024" t="str">
            <v>.</v>
          </cell>
          <cell r="CU1024" t="str">
            <v>.</v>
          </cell>
        </row>
        <row r="1025">
          <cell r="CQ1025" t="str">
            <v>.</v>
          </cell>
          <cell r="CR1025" t="str">
            <v>.</v>
          </cell>
          <cell r="CS1025" t="str">
            <v>.</v>
          </cell>
          <cell r="CT1025" t="str">
            <v>.</v>
          </cell>
          <cell r="CU1025" t="str">
            <v>.</v>
          </cell>
        </row>
        <row r="1026">
          <cell r="CQ1026" t="str">
            <v>.</v>
          </cell>
          <cell r="CR1026" t="str">
            <v>.</v>
          </cell>
          <cell r="CS1026" t="str">
            <v>.</v>
          </cell>
          <cell r="CT1026" t="str">
            <v>.</v>
          </cell>
          <cell r="CU1026" t="str">
            <v>.</v>
          </cell>
        </row>
        <row r="1027">
          <cell r="CQ1027" t="str">
            <v>.</v>
          </cell>
          <cell r="CR1027" t="str">
            <v>.</v>
          </cell>
          <cell r="CS1027" t="str">
            <v>.</v>
          </cell>
          <cell r="CT1027" t="str">
            <v>.</v>
          </cell>
          <cell r="CU1027" t="str">
            <v>.</v>
          </cell>
        </row>
        <row r="1028">
          <cell r="CQ1028" t="str">
            <v>.</v>
          </cell>
          <cell r="CR1028" t="str">
            <v>.</v>
          </cell>
          <cell r="CS1028" t="str">
            <v>.</v>
          </cell>
          <cell r="CT1028" t="str">
            <v>.</v>
          </cell>
          <cell r="CU1028" t="str">
            <v>.</v>
          </cell>
        </row>
        <row r="1029">
          <cell r="CQ1029" t="str">
            <v>.</v>
          </cell>
          <cell r="CR1029" t="str">
            <v>.</v>
          </cell>
          <cell r="CS1029" t="str">
            <v>.</v>
          </cell>
          <cell r="CT1029" t="str">
            <v>.</v>
          </cell>
          <cell r="CU1029" t="str">
            <v>.</v>
          </cell>
        </row>
        <row r="1030">
          <cell r="CQ1030" t="str">
            <v>.</v>
          </cell>
          <cell r="CR1030" t="str">
            <v>.</v>
          </cell>
          <cell r="CS1030" t="str">
            <v>.</v>
          </cell>
          <cell r="CT1030" t="str">
            <v>.</v>
          </cell>
          <cell r="CU1030" t="str">
            <v>.</v>
          </cell>
        </row>
        <row r="1031">
          <cell r="CQ1031" t="str">
            <v>.</v>
          </cell>
          <cell r="CR1031" t="str">
            <v>.</v>
          </cell>
          <cell r="CS1031" t="str">
            <v>.</v>
          </cell>
          <cell r="CT1031" t="str">
            <v>.</v>
          </cell>
          <cell r="CU1031" t="str">
            <v>.</v>
          </cell>
        </row>
        <row r="1032">
          <cell r="CQ1032" t="str">
            <v>.</v>
          </cell>
          <cell r="CR1032" t="str">
            <v>.</v>
          </cell>
          <cell r="CS1032" t="str">
            <v>.</v>
          </cell>
          <cell r="CT1032" t="str">
            <v>.</v>
          </cell>
          <cell r="CU1032" t="str">
            <v>.</v>
          </cell>
        </row>
        <row r="1033">
          <cell r="CQ1033" t="str">
            <v>.</v>
          </cell>
          <cell r="CR1033" t="str">
            <v>.</v>
          </cell>
          <cell r="CS1033" t="str">
            <v>.</v>
          </cell>
          <cell r="CT1033" t="str">
            <v>.</v>
          </cell>
          <cell r="CU1033" t="str">
            <v>.</v>
          </cell>
        </row>
        <row r="1034">
          <cell r="CQ1034" t="str">
            <v>.</v>
          </cell>
          <cell r="CR1034" t="str">
            <v>.</v>
          </cell>
          <cell r="CS1034" t="str">
            <v>.</v>
          </cell>
          <cell r="CT1034" t="str">
            <v>.</v>
          </cell>
          <cell r="CU1034" t="str">
            <v>.</v>
          </cell>
        </row>
        <row r="1035">
          <cell r="CQ1035" t="str">
            <v>.</v>
          </cell>
          <cell r="CR1035" t="str">
            <v>.</v>
          </cell>
          <cell r="CS1035" t="str">
            <v>.</v>
          </cell>
          <cell r="CT1035" t="str">
            <v>.</v>
          </cell>
          <cell r="CU1035" t="str">
            <v>.</v>
          </cell>
        </row>
        <row r="1036">
          <cell r="CQ1036" t="str">
            <v>.</v>
          </cell>
          <cell r="CR1036" t="str">
            <v>.</v>
          </cell>
          <cell r="CS1036" t="str">
            <v>.</v>
          </cell>
          <cell r="CT1036" t="str">
            <v>.</v>
          </cell>
          <cell r="CU1036" t="str">
            <v>.</v>
          </cell>
        </row>
        <row r="1037">
          <cell r="CQ1037" t="str">
            <v>.</v>
          </cell>
          <cell r="CR1037" t="str">
            <v>.</v>
          </cell>
          <cell r="CS1037" t="str">
            <v>.</v>
          </cell>
          <cell r="CT1037" t="str">
            <v>.</v>
          </cell>
          <cell r="CU1037" t="str">
            <v>.</v>
          </cell>
        </row>
        <row r="1038">
          <cell r="CQ1038" t="str">
            <v>.</v>
          </cell>
          <cell r="CR1038" t="str">
            <v>.</v>
          </cell>
          <cell r="CS1038" t="str">
            <v>.</v>
          </cell>
          <cell r="CT1038" t="str">
            <v>.</v>
          </cell>
          <cell r="CU1038" t="str">
            <v>.</v>
          </cell>
        </row>
        <row r="1039">
          <cell r="CQ1039" t="str">
            <v>.</v>
          </cell>
          <cell r="CR1039" t="str">
            <v>.</v>
          </cell>
          <cell r="CS1039" t="str">
            <v>.</v>
          </cell>
          <cell r="CT1039" t="str">
            <v>.</v>
          </cell>
          <cell r="CU1039" t="str">
            <v>.</v>
          </cell>
        </row>
        <row r="1040">
          <cell r="CQ1040" t="str">
            <v>.</v>
          </cell>
          <cell r="CR1040" t="str">
            <v>.</v>
          </cell>
          <cell r="CS1040" t="str">
            <v>.</v>
          </cell>
          <cell r="CT1040" t="str">
            <v>.</v>
          </cell>
          <cell r="CU1040" t="str">
            <v>.</v>
          </cell>
        </row>
        <row r="1041">
          <cell r="CQ1041" t="str">
            <v>.</v>
          </cell>
          <cell r="CR1041" t="str">
            <v>.</v>
          </cell>
          <cell r="CS1041" t="str">
            <v>.</v>
          </cell>
          <cell r="CT1041" t="str">
            <v>.</v>
          </cell>
          <cell r="CU1041" t="str">
            <v>.</v>
          </cell>
        </row>
        <row r="1042">
          <cell r="CQ1042" t="str">
            <v>.</v>
          </cell>
          <cell r="CR1042" t="str">
            <v>.</v>
          </cell>
          <cell r="CS1042" t="str">
            <v>.</v>
          </cell>
          <cell r="CT1042" t="str">
            <v>.</v>
          </cell>
          <cell r="CU1042" t="str">
            <v>.</v>
          </cell>
        </row>
        <row r="1043">
          <cell r="CQ1043" t="str">
            <v>.</v>
          </cell>
          <cell r="CR1043" t="str">
            <v>.</v>
          </cell>
          <cell r="CS1043" t="str">
            <v>.</v>
          </cell>
          <cell r="CT1043" t="str">
            <v>.</v>
          </cell>
          <cell r="CU1043" t="str">
            <v>.</v>
          </cell>
        </row>
        <row r="1044">
          <cell r="CQ1044" t="str">
            <v>.</v>
          </cell>
          <cell r="CR1044" t="str">
            <v>.</v>
          </cell>
          <cell r="CS1044" t="str">
            <v>.</v>
          </cell>
          <cell r="CT1044" t="str">
            <v>.</v>
          </cell>
          <cell r="CU1044" t="str">
            <v>.</v>
          </cell>
        </row>
        <row r="1045">
          <cell r="CQ1045" t="str">
            <v>.</v>
          </cell>
          <cell r="CR1045" t="str">
            <v>.</v>
          </cell>
          <cell r="CS1045" t="str">
            <v>.</v>
          </cell>
          <cell r="CT1045" t="str">
            <v>.</v>
          </cell>
          <cell r="CU1045" t="str">
            <v>.</v>
          </cell>
        </row>
        <row r="1046">
          <cell r="CQ1046" t="str">
            <v>.</v>
          </cell>
          <cell r="CR1046" t="str">
            <v>.</v>
          </cell>
          <cell r="CS1046" t="str">
            <v>.</v>
          </cell>
          <cell r="CT1046" t="str">
            <v>.</v>
          </cell>
          <cell r="CU1046" t="str">
            <v>.</v>
          </cell>
        </row>
        <row r="1047">
          <cell r="CQ1047" t="str">
            <v>.</v>
          </cell>
          <cell r="CR1047" t="str">
            <v>.</v>
          </cell>
          <cell r="CS1047" t="str">
            <v>.</v>
          </cell>
          <cell r="CT1047" t="str">
            <v>.</v>
          </cell>
          <cell r="CU1047" t="str">
            <v>.</v>
          </cell>
        </row>
        <row r="1048">
          <cell r="CQ1048" t="str">
            <v>.</v>
          </cell>
          <cell r="CR1048" t="str">
            <v>.</v>
          </cell>
          <cell r="CS1048" t="str">
            <v>.</v>
          </cell>
          <cell r="CT1048" t="str">
            <v>.</v>
          </cell>
          <cell r="CU1048" t="str">
            <v>.</v>
          </cell>
        </row>
        <row r="1049">
          <cell r="CQ1049" t="str">
            <v>.</v>
          </cell>
          <cell r="CR1049" t="str">
            <v>.</v>
          </cell>
          <cell r="CS1049" t="str">
            <v>.</v>
          </cell>
          <cell r="CT1049" t="str">
            <v>.</v>
          </cell>
          <cell r="CU1049" t="str">
            <v>.</v>
          </cell>
        </row>
        <row r="1050">
          <cell r="CQ1050" t="str">
            <v>.</v>
          </cell>
          <cell r="CR1050" t="str">
            <v>.</v>
          </cell>
          <cell r="CS1050" t="str">
            <v>.</v>
          </cell>
          <cell r="CT1050" t="str">
            <v>.</v>
          </cell>
          <cell r="CU1050" t="str">
            <v>.</v>
          </cell>
        </row>
        <row r="1051">
          <cell r="CQ1051" t="str">
            <v>.</v>
          </cell>
          <cell r="CR1051" t="str">
            <v>.</v>
          </cell>
          <cell r="CS1051" t="str">
            <v>.</v>
          </cell>
          <cell r="CT1051" t="str">
            <v>.</v>
          </cell>
          <cell r="CU1051" t="str">
            <v>.</v>
          </cell>
        </row>
        <row r="1052">
          <cell r="CQ1052" t="str">
            <v>.</v>
          </cell>
          <cell r="CR1052" t="str">
            <v>.</v>
          </cell>
          <cell r="CS1052" t="str">
            <v>.</v>
          </cell>
          <cell r="CT1052" t="str">
            <v>.</v>
          </cell>
          <cell r="CU1052" t="str">
            <v>.</v>
          </cell>
        </row>
        <row r="1053">
          <cell r="CQ1053" t="str">
            <v>.</v>
          </cell>
          <cell r="CR1053" t="str">
            <v>.</v>
          </cell>
          <cell r="CS1053" t="str">
            <v>.</v>
          </cell>
          <cell r="CT1053" t="str">
            <v>.</v>
          </cell>
          <cell r="CU1053" t="str">
            <v>.</v>
          </cell>
        </row>
        <row r="1054">
          <cell r="CQ1054" t="str">
            <v>.</v>
          </cell>
          <cell r="CR1054" t="str">
            <v>.</v>
          </cell>
          <cell r="CS1054" t="str">
            <v>.</v>
          </cell>
          <cell r="CT1054" t="str">
            <v>.</v>
          </cell>
          <cell r="CU1054" t="str">
            <v>.</v>
          </cell>
        </row>
        <row r="1055">
          <cell r="CQ1055" t="str">
            <v>.</v>
          </cell>
          <cell r="CR1055" t="str">
            <v>.</v>
          </cell>
          <cell r="CS1055" t="str">
            <v>.</v>
          </cell>
          <cell r="CT1055" t="str">
            <v>.</v>
          </cell>
          <cell r="CU1055" t="str">
            <v>.</v>
          </cell>
        </row>
        <row r="1056">
          <cell r="CQ1056" t="str">
            <v>.</v>
          </cell>
          <cell r="CR1056" t="str">
            <v>.</v>
          </cell>
          <cell r="CS1056" t="str">
            <v>.</v>
          </cell>
          <cell r="CT1056" t="str">
            <v>.</v>
          </cell>
          <cell r="CU1056" t="str">
            <v>.</v>
          </cell>
        </row>
        <row r="1057">
          <cell r="CQ1057" t="str">
            <v>.</v>
          </cell>
          <cell r="CR1057" t="str">
            <v>.</v>
          </cell>
          <cell r="CS1057" t="str">
            <v>.</v>
          </cell>
          <cell r="CT1057" t="str">
            <v>.</v>
          </cell>
          <cell r="CU1057" t="str">
            <v>.</v>
          </cell>
        </row>
        <row r="1058">
          <cell r="CQ1058" t="str">
            <v>.</v>
          </cell>
          <cell r="CR1058" t="str">
            <v>.</v>
          </cell>
          <cell r="CS1058" t="str">
            <v>.</v>
          </cell>
          <cell r="CT1058" t="str">
            <v>.</v>
          </cell>
          <cell r="CU1058" t="str">
            <v>.</v>
          </cell>
        </row>
        <row r="1059">
          <cell r="CQ1059" t="str">
            <v>.</v>
          </cell>
          <cell r="CR1059" t="str">
            <v>.</v>
          </cell>
          <cell r="CS1059" t="str">
            <v>.</v>
          </cell>
          <cell r="CT1059" t="str">
            <v>.</v>
          </cell>
          <cell r="CU1059" t="str">
            <v>.</v>
          </cell>
        </row>
        <row r="1060">
          <cell r="CQ1060" t="str">
            <v>.</v>
          </cell>
          <cell r="CR1060" t="str">
            <v>.</v>
          </cell>
          <cell r="CS1060" t="str">
            <v>.</v>
          </cell>
          <cell r="CT1060" t="str">
            <v>.</v>
          </cell>
          <cell r="CU1060" t="str">
            <v>.</v>
          </cell>
        </row>
        <row r="1061">
          <cell r="CQ1061" t="str">
            <v>.</v>
          </cell>
          <cell r="CR1061" t="str">
            <v>.</v>
          </cell>
          <cell r="CS1061" t="str">
            <v>.</v>
          </cell>
          <cell r="CT1061" t="str">
            <v>.</v>
          </cell>
          <cell r="CU1061" t="str">
            <v>.</v>
          </cell>
        </row>
        <row r="1062">
          <cell r="CQ1062" t="str">
            <v>.</v>
          </cell>
          <cell r="CR1062" t="str">
            <v>.</v>
          </cell>
          <cell r="CS1062" t="str">
            <v>.</v>
          </cell>
          <cell r="CT1062" t="str">
            <v>.</v>
          </cell>
          <cell r="CU1062" t="str">
            <v>.</v>
          </cell>
        </row>
        <row r="1063">
          <cell r="CQ1063" t="str">
            <v>.</v>
          </cell>
          <cell r="CR1063" t="str">
            <v>.</v>
          </cell>
          <cell r="CS1063" t="str">
            <v>.</v>
          </cell>
          <cell r="CT1063" t="str">
            <v>.</v>
          </cell>
          <cell r="CU1063" t="str">
            <v>.</v>
          </cell>
        </row>
        <row r="1064">
          <cell r="CQ1064" t="str">
            <v>.</v>
          </cell>
          <cell r="CR1064" t="str">
            <v>.</v>
          </cell>
          <cell r="CS1064" t="str">
            <v>.</v>
          </cell>
          <cell r="CT1064" t="str">
            <v>.</v>
          </cell>
          <cell r="CU1064" t="str">
            <v>.</v>
          </cell>
        </row>
        <row r="1065">
          <cell r="CQ1065" t="str">
            <v>.</v>
          </cell>
          <cell r="CR1065" t="str">
            <v>.</v>
          </cell>
          <cell r="CS1065" t="str">
            <v>.</v>
          </cell>
          <cell r="CT1065" t="str">
            <v>.</v>
          </cell>
          <cell r="CU1065" t="str">
            <v>.</v>
          </cell>
        </row>
        <row r="1066">
          <cell r="CQ1066" t="str">
            <v>.</v>
          </cell>
          <cell r="CR1066" t="str">
            <v>.</v>
          </cell>
          <cell r="CS1066" t="str">
            <v>.</v>
          </cell>
          <cell r="CT1066" t="str">
            <v>.</v>
          </cell>
          <cell r="CU1066" t="str">
            <v>.</v>
          </cell>
        </row>
        <row r="1067">
          <cell r="CQ1067" t="str">
            <v>.</v>
          </cell>
          <cell r="CR1067" t="str">
            <v>.</v>
          </cell>
          <cell r="CS1067" t="str">
            <v>.</v>
          </cell>
          <cell r="CT1067" t="str">
            <v>.</v>
          </cell>
          <cell r="CU1067" t="str">
            <v>.</v>
          </cell>
        </row>
        <row r="1068">
          <cell r="CQ1068" t="str">
            <v>.</v>
          </cell>
          <cell r="CR1068" t="str">
            <v>.</v>
          </cell>
          <cell r="CS1068" t="str">
            <v>.</v>
          </cell>
          <cell r="CT1068" t="str">
            <v>.</v>
          </cell>
          <cell r="CU1068" t="str">
            <v>.</v>
          </cell>
        </row>
        <row r="1069">
          <cell r="CQ1069" t="str">
            <v>.</v>
          </cell>
          <cell r="CR1069" t="str">
            <v>.</v>
          </cell>
          <cell r="CS1069" t="str">
            <v>.</v>
          </cell>
          <cell r="CT1069" t="str">
            <v>.</v>
          </cell>
          <cell r="CU1069" t="str">
            <v>.</v>
          </cell>
        </row>
        <row r="1070">
          <cell r="CQ1070" t="str">
            <v>.</v>
          </cell>
          <cell r="CR1070" t="str">
            <v>.</v>
          </cell>
          <cell r="CS1070" t="str">
            <v>.</v>
          </cell>
          <cell r="CT1070" t="str">
            <v>.</v>
          </cell>
          <cell r="CU1070" t="str">
            <v>.</v>
          </cell>
        </row>
        <row r="1071">
          <cell r="CQ1071" t="str">
            <v>.</v>
          </cell>
          <cell r="CR1071" t="str">
            <v>.</v>
          </cell>
          <cell r="CS1071" t="str">
            <v>.</v>
          </cell>
          <cell r="CT1071" t="str">
            <v>.</v>
          </cell>
          <cell r="CU1071" t="str">
            <v>.</v>
          </cell>
        </row>
        <row r="1072">
          <cell r="CQ1072" t="str">
            <v>.</v>
          </cell>
          <cell r="CR1072" t="str">
            <v>.</v>
          </cell>
          <cell r="CS1072" t="str">
            <v>.</v>
          </cell>
          <cell r="CT1072" t="str">
            <v>.</v>
          </cell>
          <cell r="CU1072" t="str">
            <v>.</v>
          </cell>
        </row>
        <row r="1073">
          <cell r="CQ1073" t="str">
            <v>.</v>
          </cell>
          <cell r="CR1073" t="str">
            <v>.</v>
          </cell>
          <cell r="CS1073" t="str">
            <v>.</v>
          </cell>
          <cell r="CT1073" t="str">
            <v>.</v>
          </cell>
          <cell r="CU1073" t="str">
            <v>.</v>
          </cell>
        </row>
        <row r="1074">
          <cell r="CQ1074" t="str">
            <v>.</v>
          </cell>
          <cell r="CR1074" t="str">
            <v>.</v>
          </cell>
          <cell r="CS1074" t="str">
            <v>.</v>
          </cell>
          <cell r="CT1074" t="str">
            <v>.</v>
          </cell>
          <cell r="CU1074" t="str">
            <v>.</v>
          </cell>
        </row>
        <row r="1075">
          <cell r="CQ1075" t="str">
            <v>.</v>
          </cell>
          <cell r="CR1075" t="str">
            <v>.</v>
          </cell>
          <cell r="CS1075" t="str">
            <v>.</v>
          </cell>
          <cell r="CT1075" t="str">
            <v>.</v>
          </cell>
          <cell r="CU1075" t="str">
            <v>.</v>
          </cell>
        </row>
        <row r="1076">
          <cell r="CQ1076" t="str">
            <v>.</v>
          </cell>
          <cell r="CR1076" t="str">
            <v>.</v>
          </cell>
          <cell r="CS1076" t="str">
            <v>.</v>
          </cell>
          <cell r="CT1076" t="str">
            <v>.</v>
          </cell>
          <cell r="CU1076" t="str">
            <v>.</v>
          </cell>
        </row>
        <row r="1077">
          <cell r="CQ1077" t="str">
            <v>.</v>
          </cell>
          <cell r="CR1077" t="str">
            <v>.</v>
          </cell>
          <cell r="CS1077" t="str">
            <v>.</v>
          </cell>
          <cell r="CT1077" t="str">
            <v>.</v>
          </cell>
          <cell r="CU1077" t="str">
            <v>.</v>
          </cell>
        </row>
        <row r="1078">
          <cell r="CQ1078" t="str">
            <v>.</v>
          </cell>
          <cell r="CR1078" t="str">
            <v>.</v>
          </cell>
          <cell r="CS1078" t="str">
            <v>.</v>
          </cell>
          <cell r="CT1078" t="str">
            <v>.</v>
          </cell>
          <cell r="CU1078" t="str">
            <v>.</v>
          </cell>
        </row>
        <row r="1079">
          <cell r="CQ1079" t="str">
            <v>.</v>
          </cell>
          <cell r="CR1079" t="str">
            <v>.</v>
          </cell>
          <cell r="CS1079" t="str">
            <v>.</v>
          </cell>
          <cell r="CT1079" t="str">
            <v>.</v>
          </cell>
          <cell r="CU1079" t="str">
            <v>.</v>
          </cell>
        </row>
        <row r="1080">
          <cell r="CQ1080" t="str">
            <v>.</v>
          </cell>
          <cell r="CR1080" t="str">
            <v>.</v>
          </cell>
          <cell r="CS1080" t="str">
            <v>.</v>
          </cell>
          <cell r="CT1080" t="str">
            <v>.</v>
          </cell>
          <cell r="CU1080" t="str">
            <v>.</v>
          </cell>
        </row>
        <row r="1081">
          <cell r="CQ1081" t="str">
            <v>.</v>
          </cell>
          <cell r="CR1081" t="str">
            <v>.</v>
          </cell>
          <cell r="CS1081" t="str">
            <v>.</v>
          </cell>
          <cell r="CT1081" t="str">
            <v>.</v>
          </cell>
          <cell r="CU1081" t="str">
            <v>.</v>
          </cell>
        </row>
        <row r="1082">
          <cell r="CQ1082" t="str">
            <v>.</v>
          </cell>
          <cell r="CR1082" t="str">
            <v>.</v>
          </cell>
          <cell r="CS1082" t="str">
            <v>.</v>
          </cell>
          <cell r="CT1082" t="str">
            <v>.</v>
          </cell>
          <cell r="CU1082" t="str">
            <v>.</v>
          </cell>
        </row>
        <row r="1083">
          <cell r="CQ1083" t="str">
            <v>.</v>
          </cell>
          <cell r="CR1083" t="str">
            <v>.</v>
          </cell>
          <cell r="CS1083" t="str">
            <v>.</v>
          </cell>
          <cell r="CT1083" t="str">
            <v>.</v>
          </cell>
          <cell r="CU1083" t="str">
            <v>.</v>
          </cell>
        </row>
        <row r="1084">
          <cell r="CQ1084" t="str">
            <v>.</v>
          </cell>
          <cell r="CR1084" t="str">
            <v>.</v>
          </cell>
          <cell r="CS1084" t="str">
            <v>.</v>
          </cell>
          <cell r="CT1084" t="str">
            <v>.</v>
          </cell>
          <cell r="CU1084" t="str">
            <v>.</v>
          </cell>
        </row>
        <row r="1085">
          <cell r="CQ1085" t="str">
            <v>.</v>
          </cell>
          <cell r="CR1085" t="str">
            <v>.</v>
          </cell>
          <cell r="CS1085" t="str">
            <v>.</v>
          </cell>
          <cell r="CT1085" t="str">
            <v>.</v>
          </cell>
          <cell r="CU1085" t="str">
            <v>.</v>
          </cell>
        </row>
        <row r="1086">
          <cell r="CQ1086" t="str">
            <v>.</v>
          </cell>
          <cell r="CR1086" t="str">
            <v>.</v>
          </cell>
          <cell r="CS1086" t="str">
            <v>.</v>
          </cell>
          <cell r="CT1086" t="str">
            <v>.</v>
          </cell>
          <cell r="CU1086" t="str">
            <v>.</v>
          </cell>
        </row>
        <row r="1087">
          <cell r="CQ1087" t="str">
            <v>.</v>
          </cell>
          <cell r="CR1087" t="str">
            <v>.</v>
          </cell>
          <cell r="CS1087" t="str">
            <v>.</v>
          </cell>
          <cell r="CT1087" t="str">
            <v>.</v>
          </cell>
          <cell r="CU1087" t="str">
            <v>.</v>
          </cell>
        </row>
        <row r="1088">
          <cell r="CQ1088" t="str">
            <v>.</v>
          </cell>
          <cell r="CR1088" t="str">
            <v>.</v>
          </cell>
          <cell r="CS1088" t="str">
            <v>.</v>
          </cell>
          <cell r="CT1088" t="str">
            <v>.</v>
          </cell>
          <cell r="CU1088" t="str">
            <v>.</v>
          </cell>
        </row>
        <row r="1089">
          <cell r="CQ1089" t="str">
            <v>.</v>
          </cell>
          <cell r="CR1089" t="str">
            <v>.</v>
          </cell>
          <cell r="CS1089" t="str">
            <v>.</v>
          </cell>
          <cell r="CT1089" t="str">
            <v>.</v>
          </cell>
          <cell r="CU1089" t="str">
            <v>.</v>
          </cell>
        </row>
        <row r="1090">
          <cell r="CQ1090" t="str">
            <v>.</v>
          </cell>
          <cell r="CR1090" t="str">
            <v>.</v>
          </cell>
          <cell r="CS1090" t="str">
            <v>.</v>
          </cell>
          <cell r="CT1090" t="str">
            <v>.</v>
          </cell>
          <cell r="CU1090" t="str">
            <v>.</v>
          </cell>
        </row>
        <row r="1091">
          <cell r="CQ1091" t="str">
            <v>.</v>
          </cell>
          <cell r="CR1091" t="str">
            <v>.</v>
          </cell>
          <cell r="CS1091" t="str">
            <v>.</v>
          </cell>
          <cell r="CT1091" t="str">
            <v>.</v>
          </cell>
          <cell r="CU1091" t="str">
            <v>.</v>
          </cell>
        </row>
        <row r="1092">
          <cell r="CQ1092" t="str">
            <v>.</v>
          </cell>
          <cell r="CR1092" t="str">
            <v>.</v>
          </cell>
          <cell r="CS1092" t="str">
            <v>.</v>
          </cell>
          <cell r="CT1092" t="str">
            <v>.</v>
          </cell>
          <cell r="CU1092" t="str">
            <v>.</v>
          </cell>
        </row>
        <row r="1093">
          <cell r="CQ1093" t="str">
            <v>.</v>
          </cell>
          <cell r="CR1093" t="str">
            <v>.</v>
          </cell>
          <cell r="CS1093" t="str">
            <v>.</v>
          </cell>
          <cell r="CT1093" t="str">
            <v>.</v>
          </cell>
          <cell r="CU1093" t="str">
            <v>.</v>
          </cell>
        </row>
        <row r="1094">
          <cell r="CQ1094" t="str">
            <v>.</v>
          </cell>
          <cell r="CR1094" t="str">
            <v>.</v>
          </cell>
          <cell r="CS1094" t="str">
            <v>.</v>
          </cell>
          <cell r="CT1094" t="str">
            <v>.</v>
          </cell>
          <cell r="CU1094" t="str">
            <v>.</v>
          </cell>
        </row>
        <row r="1095">
          <cell r="CQ1095" t="str">
            <v>.</v>
          </cell>
          <cell r="CR1095" t="str">
            <v>.</v>
          </cell>
          <cell r="CS1095" t="str">
            <v>.</v>
          </cell>
          <cell r="CT1095" t="str">
            <v>.</v>
          </cell>
          <cell r="CU1095" t="str">
            <v>.</v>
          </cell>
        </row>
        <row r="1096">
          <cell r="CQ1096" t="str">
            <v>.</v>
          </cell>
          <cell r="CR1096" t="str">
            <v>.</v>
          </cell>
          <cell r="CS1096" t="str">
            <v>.</v>
          </cell>
          <cell r="CT1096" t="str">
            <v>.</v>
          </cell>
          <cell r="CU1096" t="str">
            <v>.</v>
          </cell>
        </row>
        <row r="1097">
          <cell r="CQ1097" t="str">
            <v>.</v>
          </cell>
          <cell r="CR1097" t="str">
            <v>.</v>
          </cell>
          <cell r="CS1097" t="str">
            <v>.</v>
          </cell>
          <cell r="CT1097" t="str">
            <v>.</v>
          </cell>
          <cell r="CU1097" t="str">
            <v>.</v>
          </cell>
        </row>
        <row r="1098">
          <cell r="CQ1098" t="str">
            <v>.</v>
          </cell>
          <cell r="CR1098" t="str">
            <v>.</v>
          </cell>
          <cell r="CS1098" t="str">
            <v>.</v>
          </cell>
          <cell r="CT1098" t="str">
            <v>.</v>
          </cell>
          <cell r="CU1098" t="str">
            <v>.</v>
          </cell>
        </row>
        <row r="1099">
          <cell r="CQ1099" t="str">
            <v>.</v>
          </cell>
          <cell r="CR1099" t="str">
            <v>.</v>
          </cell>
          <cell r="CS1099" t="str">
            <v>.</v>
          </cell>
          <cell r="CT1099" t="str">
            <v>.</v>
          </cell>
          <cell r="CU1099" t="str">
            <v>.</v>
          </cell>
        </row>
        <row r="1100">
          <cell r="CQ1100" t="str">
            <v>.</v>
          </cell>
          <cell r="CR1100" t="str">
            <v>.</v>
          </cell>
          <cell r="CS1100" t="str">
            <v>.</v>
          </cell>
          <cell r="CT1100" t="str">
            <v>.</v>
          </cell>
          <cell r="CU1100" t="str">
            <v>.</v>
          </cell>
        </row>
        <row r="1101">
          <cell r="CQ1101" t="str">
            <v>.</v>
          </cell>
          <cell r="CR1101" t="str">
            <v>.</v>
          </cell>
          <cell r="CS1101" t="str">
            <v>.</v>
          </cell>
          <cell r="CT1101" t="str">
            <v>.</v>
          </cell>
          <cell r="CU1101" t="str">
            <v>.</v>
          </cell>
        </row>
        <row r="1102">
          <cell r="CQ1102" t="str">
            <v>.</v>
          </cell>
          <cell r="CR1102" t="str">
            <v>.</v>
          </cell>
          <cell r="CS1102" t="str">
            <v>.</v>
          </cell>
          <cell r="CT1102" t="str">
            <v>.</v>
          </cell>
          <cell r="CU1102" t="str">
            <v>.</v>
          </cell>
        </row>
        <row r="1103">
          <cell r="CQ1103" t="str">
            <v>.</v>
          </cell>
          <cell r="CR1103" t="str">
            <v>.</v>
          </cell>
          <cell r="CS1103" t="str">
            <v>.</v>
          </cell>
          <cell r="CT1103" t="str">
            <v>.</v>
          </cell>
          <cell r="CU1103" t="str">
            <v>.</v>
          </cell>
        </row>
        <row r="1104">
          <cell r="CQ1104" t="str">
            <v>.</v>
          </cell>
          <cell r="CR1104" t="str">
            <v>.</v>
          </cell>
          <cell r="CS1104" t="str">
            <v>.</v>
          </cell>
          <cell r="CT1104" t="str">
            <v>.</v>
          </cell>
          <cell r="CU1104" t="str">
            <v>.</v>
          </cell>
        </row>
        <row r="1105">
          <cell r="CQ1105" t="str">
            <v>.</v>
          </cell>
          <cell r="CR1105" t="str">
            <v>.</v>
          </cell>
          <cell r="CS1105" t="str">
            <v>.</v>
          </cell>
          <cell r="CT1105" t="str">
            <v>.</v>
          </cell>
          <cell r="CU1105" t="str">
            <v>.</v>
          </cell>
        </row>
        <row r="1106">
          <cell r="CQ1106" t="str">
            <v>.</v>
          </cell>
          <cell r="CR1106" t="str">
            <v>.</v>
          </cell>
          <cell r="CS1106" t="str">
            <v>.</v>
          </cell>
          <cell r="CT1106" t="str">
            <v>.</v>
          </cell>
          <cell r="CU1106" t="str">
            <v>.</v>
          </cell>
        </row>
        <row r="1107">
          <cell r="CQ1107" t="str">
            <v>.</v>
          </cell>
          <cell r="CR1107" t="str">
            <v>.</v>
          </cell>
          <cell r="CS1107" t="str">
            <v>.</v>
          </cell>
          <cell r="CT1107" t="str">
            <v>.</v>
          </cell>
          <cell r="CU1107" t="str">
            <v>.</v>
          </cell>
        </row>
        <row r="1108">
          <cell r="CQ1108" t="str">
            <v>.</v>
          </cell>
          <cell r="CR1108" t="str">
            <v>.</v>
          </cell>
          <cell r="CS1108" t="str">
            <v>.</v>
          </cell>
          <cell r="CT1108" t="str">
            <v>.</v>
          </cell>
          <cell r="CU1108" t="str">
            <v>.</v>
          </cell>
        </row>
        <row r="1109">
          <cell r="CQ1109" t="str">
            <v>.</v>
          </cell>
          <cell r="CR1109" t="str">
            <v>.</v>
          </cell>
          <cell r="CS1109" t="str">
            <v>.</v>
          </cell>
          <cell r="CT1109" t="str">
            <v>.</v>
          </cell>
          <cell r="CU1109" t="str">
            <v>.</v>
          </cell>
        </row>
        <row r="1110">
          <cell r="CQ1110" t="str">
            <v>.</v>
          </cell>
          <cell r="CR1110" t="str">
            <v>.</v>
          </cell>
          <cell r="CS1110" t="str">
            <v>.</v>
          </cell>
          <cell r="CT1110" t="str">
            <v>.</v>
          </cell>
          <cell r="CU1110" t="str">
            <v>.</v>
          </cell>
        </row>
        <row r="1111">
          <cell r="CQ1111" t="str">
            <v>.</v>
          </cell>
          <cell r="CR1111" t="str">
            <v>.</v>
          </cell>
          <cell r="CS1111" t="str">
            <v>.</v>
          </cell>
          <cell r="CT1111" t="str">
            <v>.</v>
          </cell>
          <cell r="CU1111" t="str">
            <v>.</v>
          </cell>
        </row>
        <row r="1112">
          <cell r="CQ1112" t="str">
            <v>.</v>
          </cell>
          <cell r="CR1112" t="str">
            <v>.</v>
          </cell>
          <cell r="CS1112" t="str">
            <v>.</v>
          </cell>
          <cell r="CT1112" t="str">
            <v>.</v>
          </cell>
          <cell r="CU1112" t="str">
            <v>.</v>
          </cell>
        </row>
        <row r="1113">
          <cell r="CQ1113" t="str">
            <v>.</v>
          </cell>
          <cell r="CR1113" t="str">
            <v>.</v>
          </cell>
          <cell r="CS1113" t="str">
            <v>.</v>
          </cell>
          <cell r="CT1113" t="str">
            <v>.</v>
          </cell>
          <cell r="CU1113" t="str">
            <v>.</v>
          </cell>
        </row>
        <row r="1114">
          <cell r="CQ1114" t="str">
            <v>.</v>
          </cell>
          <cell r="CR1114" t="str">
            <v>.</v>
          </cell>
          <cell r="CS1114" t="str">
            <v>.</v>
          </cell>
          <cell r="CT1114" t="str">
            <v>.</v>
          </cell>
          <cell r="CU1114" t="str">
            <v>.</v>
          </cell>
        </row>
        <row r="1115">
          <cell r="CQ1115" t="str">
            <v>.</v>
          </cell>
          <cell r="CR1115" t="str">
            <v>.</v>
          </cell>
          <cell r="CS1115" t="str">
            <v>.</v>
          </cell>
          <cell r="CT1115" t="str">
            <v>.</v>
          </cell>
          <cell r="CU1115" t="str">
            <v>.</v>
          </cell>
        </row>
        <row r="1116">
          <cell r="CQ1116" t="str">
            <v>.</v>
          </cell>
          <cell r="CR1116" t="str">
            <v>.</v>
          </cell>
          <cell r="CS1116" t="str">
            <v>.</v>
          </cell>
          <cell r="CT1116" t="str">
            <v>.</v>
          </cell>
          <cell r="CU1116" t="str">
            <v>.</v>
          </cell>
        </row>
        <row r="1117">
          <cell r="CQ1117" t="str">
            <v>.</v>
          </cell>
          <cell r="CR1117" t="str">
            <v>.</v>
          </cell>
          <cell r="CS1117" t="str">
            <v>.</v>
          </cell>
          <cell r="CT1117" t="str">
            <v>.</v>
          </cell>
          <cell r="CU1117" t="str">
            <v>.</v>
          </cell>
        </row>
        <row r="1118">
          <cell r="CQ1118" t="str">
            <v>.</v>
          </cell>
          <cell r="CR1118" t="str">
            <v>.</v>
          </cell>
          <cell r="CS1118" t="str">
            <v>.</v>
          </cell>
          <cell r="CT1118" t="str">
            <v>.</v>
          </cell>
          <cell r="CU1118" t="str">
            <v>.</v>
          </cell>
        </row>
        <row r="1119">
          <cell r="CQ1119" t="str">
            <v>.</v>
          </cell>
          <cell r="CR1119" t="str">
            <v>.</v>
          </cell>
          <cell r="CS1119" t="str">
            <v>.</v>
          </cell>
          <cell r="CT1119" t="str">
            <v>.</v>
          </cell>
          <cell r="CU1119" t="str">
            <v>.</v>
          </cell>
        </row>
        <row r="1120">
          <cell r="CQ1120" t="str">
            <v>.</v>
          </cell>
          <cell r="CR1120" t="str">
            <v>.</v>
          </cell>
          <cell r="CS1120" t="str">
            <v>.</v>
          </cell>
          <cell r="CT1120" t="str">
            <v>.</v>
          </cell>
          <cell r="CU1120" t="str">
            <v>.</v>
          </cell>
        </row>
        <row r="1121">
          <cell r="CQ1121" t="str">
            <v>.</v>
          </cell>
          <cell r="CR1121" t="str">
            <v>.</v>
          </cell>
          <cell r="CS1121" t="str">
            <v>.</v>
          </cell>
          <cell r="CT1121" t="str">
            <v>.</v>
          </cell>
          <cell r="CU1121" t="str">
            <v>.</v>
          </cell>
        </row>
        <row r="1122">
          <cell r="CQ1122" t="str">
            <v>.</v>
          </cell>
          <cell r="CR1122" t="str">
            <v>.</v>
          </cell>
          <cell r="CS1122" t="str">
            <v>.</v>
          </cell>
          <cell r="CT1122" t="str">
            <v>.</v>
          </cell>
          <cell r="CU1122" t="str">
            <v>.</v>
          </cell>
        </row>
        <row r="1123">
          <cell r="CQ1123" t="str">
            <v>.</v>
          </cell>
          <cell r="CR1123" t="str">
            <v>.</v>
          </cell>
          <cell r="CS1123" t="str">
            <v>.</v>
          </cell>
          <cell r="CT1123" t="str">
            <v>.</v>
          </cell>
          <cell r="CU1123" t="str">
            <v>.</v>
          </cell>
        </row>
        <row r="1124">
          <cell r="CQ1124" t="str">
            <v>.</v>
          </cell>
          <cell r="CR1124" t="str">
            <v>.</v>
          </cell>
          <cell r="CS1124" t="str">
            <v>.</v>
          </cell>
          <cell r="CT1124" t="str">
            <v>.</v>
          </cell>
          <cell r="CU1124" t="str">
            <v>.</v>
          </cell>
        </row>
        <row r="1125">
          <cell r="CQ1125" t="str">
            <v>.</v>
          </cell>
          <cell r="CR1125" t="str">
            <v>.</v>
          </cell>
          <cell r="CS1125" t="str">
            <v>.</v>
          </cell>
          <cell r="CT1125" t="str">
            <v>.</v>
          </cell>
          <cell r="CU1125" t="str">
            <v>.</v>
          </cell>
        </row>
        <row r="1126">
          <cell r="CQ1126" t="str">
            <v>.</v>
          </cell>
          <cell r="CR1126" t="str">
            <v>.</v>
          </cell>
          <cell r="CS1126" t="str">
            <v>.</v>
          </cell>
          <cell r="CT1126" t="str">
            <v>.</v>
          </cell>
          <cell r="CU1126" t="str">
            <v>.</v>
          </cell>
        </row>
        <row r="1127">
          <cell r="CQ1127" t="str">
            <v>.</v>
          </cell>
          <cell r="CR1127" t="str">
            <v>.</v>
          </cell>
          <cell r="CS1127" t="str">
            <v>.</v>
          </cell>
          <cell r="CT1127" t="str">
            <v>.</v>
          </cell>
          <cell r="CU1127" t="str">
            <v>.</v>
          </cell>
        </row>
        <row r="1128">
          <cell r="CQ1128" t="str">
            <v>.</v>
          </cell>
          <cell r="CR1128" t="str">
            <v>.</v>
          </cell>
          <cell r="CS1128" t="str">
            <v>.</v>
          </cell>
          <cell r="CT1128" t="str">
            <v>.</v>
          </cell>
          <cell r="CU1128" t="str">
            <v>.</v>
          </cell>
        </row>
        <row r="1129">
          <cell r="CQ1129" t="str">
            <v>.</v>
          </cell>
          <cell r="CR1129" t="str">
            <v>.</v>
          </cell>
          <cell r="CS1129" t="str">
            <v>.</v>
          </cell>
          <cell r="CT1129" t="str">
            <v>.</v>
          </cell>
          <cell r="CU1129" t="str">
            <v>.</v>
          </cell>
        </row>
        <row r="1130">
          <cell r="CQ1130" t="str">
            <v>.</v>
          </cell>
          <cell r="CR1130" t="str">
            <v>.</v>
          </cell>
          <cell r="CS1130" t="str">
            <v>.</v>
          </cell>
          <cell r="CT1130" t="str">
            <v>.</v>
          </cell>
          <cell r="CU1130" t="str">
            <v>.</v>
          </cell>
        </row>
        <row r="1131">
          <cell r="CQ1131" t="str">
            <v>.</v>
          </cell>
          <cell r="CR1131" t="str">
            <v>.</v>
          </cell>
          <cell r="CS1131" t="str">
            <v>.</v>
          </cell>
          <cell r="CT1131" t="str">
            <v>.</v>
          </cell>
          <cell r="CU1131" t="str">
            <v>.</v>
          </cell>
        </row>
        <row r="1132">
          <cell r="CQ1132" t="str">
            <v>.</v>
          </cell>
          <cell r="CR1132" t="str">
            <v>.</v>
          </cell>
          <cell r="CS1132" t="str">
            <v>.</v>
          </cell>
          <cell r="CT1132" t="str">
            <v>.</v>
          </cell>
          <cell r="CU1132" t="str">
            <v>.</v>
          </cell>
        </row>
        <row r="1133">
          <cell r="CQ1133" t="str">
            <v>.</v>
          </cell>
          <cell r="CR1133" t="str">
            <v>.</v>
          </cell>
          <cell r="CS1133" t="str">
            <v>.</v>
          </cell>
          <cell r="CT1133" t="str">
            <v>.</v>
          </cell>
          <cell r="CU1133" t="str">
            <v>.</v>
          </cell>
        </row>
        <row r="1134">
          <cell r="CQ1134" t="str">
            <v>.</v>
          </cell>
          <cell r="CR1134" t="str">
            <v>.</v>
          </cell>
          <cell r="CS1134" t="str">
            <v>.</v>
          </cell>
          <cell r="CT1134" t="str">
            <v>.</v>
          </cell>
          <cell r="CU1134" t="str">
            <v>.</v>
          </cell>
        </row>
        <row r="1135">
          <cell r="CQ1135" t="str">
            <v>.</v>
          </cell>
          <cell r="CR1135" t="str">
            <v>.</v>
          </cell>
          <cell r="CS1135" t="str">
            <v>.</v>
          </cell>
          <cell r="CT1135" t="str">
            <v>.</v>
          </cell>
          <cell r="CU1135" t="str">
            <v>.</v>
          </cell>
        </row>
        <row r="1136">
          <cell r="CQ1136" t="str">
            <v>.</v>
          </cell>
          <cell r="CR1136" t="str">
            <v>.</v>
          </cell>
          <cell r="CS1136" t="str">
            <v>.</v>
          </cell>
          <cell r="CT1136" t="str">
            <v>.</v>
          </cell>
          <cell r="CU1136" t="str">
            <v>.</v>
          </cell>
        </row>
        <row r="1137">
          <cell r="CQ1137" t="str">
            <v>.</v>
          </cell>
          <cell r="CR1137" t="str">
            <v>.</v>
          </cell>
          <cell r="CS1137" t="str">
            <v>.</v>
          </cell>
          <cell r="CT1137" t="str">
            <v>.</v>
          </cell>
          <cell r="CU1137" t="str">
            <v>.</v>
          </cell>
        </row>
        <row r="1138">
          <cell r="CQ1138" t="str">
            <v>.</v>
          </cell>
          <cell r="CR1138" t="str">
            <v>.</v>
          </cell>
          <cell r="CS1138" t="str">
            <v>.</v>
          </cell>
          <cell r="CT1138" t="str">
            <v>.</v>
          </cell>
          <cell r="CU1138" t="str">
            <v>.</v>
          </cell>
        </row>
        <row r="1139">
          <cell r="CQ1139" t="str">
            <v>.</v>
          </cell>
          <cell r="CR1139" t="str">
            <v>.</v>
          </cell>
          <cell r="CS1139" t="str">
            <v>.</v>
          </cell>
          <cell r="CT1139" t="str">
            <v>.</v>
          </cell>
          <cell r="CU1139" t="str">
            <v>.</v>
          </cell>
        </row>
        <row r="1140">
          <cell r="CQ1140" t="str">
            <v>.</v>
          </cell>
          <cell r="CR1140" t="str">
            <v>.</v>
          </cell>
          <cell r="CS1140" t="str">
            <v>.</v>
          </cell>
          <cell r="CT1140" t="str">
            <v>.</v>
          </cell>
          <cell r="CU1140" t="str">
            <v>.</v>
          </cell>
        </row>
        <row r="1141">
          <cell r="CQ1141" t="str">
            <v>.</v>
          </cell>
          <cell r="CR1141" t="str">
            <v>.</v>
          </cell>
          <cell r="CS1141" t="str">
            <v>.</v>
          </cell>
          <cell r="CT1141" t="str">
            <v>.</v>
          </cell>
          <cell r="CU1141" t="str">
            <v>.</v>
          </cell>
        </row>
        <row r="1142">
          <cell r="CQ1142" t="str">
            <v>.</v>
          </cell>
          <cell r="CR1142" t="str">
            <v>.</v>
          </cell>
          <cell r="CS1142" t="str">
            <v>.</v>
          </cell>
          <cell r="CT1142" t="str">
            <v>.</v>
          </cell>
          <cell r="CU1142" t="str">
            <v>.</v>
          </cell>
        </row>
        <row r="1143">
          <cell r="CQ1143" t="str">
            <v>.</v>
          </cell>
          <cell r="CR1143" t="str">
            <v>.</v>
          </cell>
          <cell r="CS1143" t="str">
            <v>.</v>
          </cell>
          <cell r="CT1143" t="str">
            <v>.</v>
          </cell>
          <cell r="CU1143" t="str">
            <v>.</v>
          </cell>
        </row>
        <row r="1144">
          <cell r="CQ1144" t="str">
            <v>.</v>
          </cell>
          <cell r="CR1144" t="str">
            <v>.</v>
          </cell>
          <cell r="CS1144" t="str">
            <v>.</v>
          </cell>
          <cell r="CT1144" t="str">
            <v>.</v>
          </cell>
          <cell r="CU1144" t="str">
            <v>.</v>
          </cell>
        </row>
        <row r="1145">
          <cell r="CQ1145" t="str">
            <v>.</v>
          </cell>
          <cell r="CR1145" t="str">
            <v>.</v>
          </cell>
          <cell r="CS1145" t="str">
            <v>.</v>
          </cell>
          <cell r="CT1145" t="str">
            <v>.</v>
          </cell>
          <cell r="CU1145" t="str">
            <v>.</v>
          </cell>
        </row>
        <row r="1146">
          <cell r="CQ1146" t="str">
            <v>.</v>
          </cell>
          <cell r="CR1146" t="str">
            <v>.</v>
          </cell>
          <cell r="CS1146" t="str">
            <v>.</v>
          </cell>
          <cell r="CT1146" t="str">
            <v>.</v>
          </cell>
          <cell r="CU1146" t="str">
            <v>.</v>
          </cell>
        </row>
        <row r="1147">
          <cell r="CQ1147" t="str">
            <v>.</v>
          </cell>
          <cell r="CR1147" t="str">
            <v>.</v>
          </cell>
          <cell r="CS1147" t="str">
            <v>.</v>
          </cell>
          <cell r="CT1147" t="str">
            <v>.</v>
          </cell>
          <cell r="CU1147" t="str">
            <v>.</v>
          </cell>
        </row>
        <row r="1148">
          <cell r="CQ1148" t="str">
            <v>.</v>
          </cell>
          <cell r="CR1148" t="str">
            <v>.</v>
          </cell>
          <cell r="CS1148" t="str">
            <v>.</v>
          </cell>
          <cell r="CT1148" t="str">
            <v>.</v>
          </cell>
          <cell r="CU1148" t="str">
            <v>.</v>
          </cell>
        </row>
        <row r="1149">
          <cell r="CQ1149" t="str">
            <v>.</v>
          </cell>
          <cell r="CR1149" t="str">
            <v>.</v>
          </cell>
          <cell r="CS1149" t="str">
            <v>.</v>
          </cell>
          <cell r="CT1149" t="str">
            <v>.</v>
          </cell>
          <cell r="CU1149" t="str">
            <v>.</v>
          </cell>
        </row>
        <row r="1150">
          <cell r="CQ1150" t="str">
            <v>.</v>
          </cell>
          <cell r="CR1150" t="str">
            <v>.</v>
          </cell>
          <cell r="CS1150" t="str">
            <v>.</v>
          </cell>
          <cell r="CT1150" t="str">
            <v>.</v>
          </cell>
          <cell r="CU1150" t="str">
            <v>.</v>
          </cell>
        </row>
        <row r="1151">
          <cell r="CQ1151" t="str">
            <v>.</v>
          </cell>
          <cell r="CR1151" t="str">
            <v>.</v>
          </cell>
          <cell r="CS1151" t="str">
            <v>.</v>
          </cell>
          <cell r="CT1151" t="str">
            <v>.</v>
          </cell>
          <cell r="CU1151" t="str">
            <v>.</v>
          </cell>
        </row>
        <row r="1152">
          <cell r="CQ1152" t="str">
            <v>.</v>
          </cell>
          <cell r="CR1152" t="str">
            <v>.</v>
          </cell>
          <cell r="CS1152" t="str">
            <v>.</v>
          </cell>
          <cell r="CT1152" t="str">
            <v>.</v>
          </cell>
          <cell r="CU1152" t="str">
            <v>.</v>
          </cell>
        </row>
        <row r="1153">
          <cell r="CQ1153" t="str">
            <v>.</v>
          </cell>
          <cell r="CR1153" t="str">
            <v>.</v>
          </cell>
          <cell r="CS1153" t="str">
            <v>.</v>
          </cell>
          <cell r="CT1153" t="str">
            <v>.</v>
          </cell>
          <cell r="CU1153" t="str">
            <v>.</v>
          </cell>
        </row>
        <row r="1154">
          <cell r="CQ1154" t="str">
            <v>.</v>
          </cell>
          <cell r="CR1154" t="str">
            <v>.</v>
          </cell>
          <cell r="CS1154" t="str">
            <v>.</v>
          </cell>
          <cell r="CT1154" t="str">
            <v>.</v>
          </cell>
          <cell r="CU1154" t="str">
            <v>.</v>
          </cell>
        </row>
        <row r="1155">
          <cell r="CQ1155" t="str">
            <v>.</v>
          </cell>
          <cell r="CR1155" t="str">
            <v>.</v>
          </cell>
          <cell r="CS1155" t="str">
            <v>.</v>
          </cell>
          <cell r="CT1155" t="str">
            <v>.</v>
          </cell>
          <cell r="CU1155" t="str">
            <v>.</v>
          </cell>
        </row>
        <row r="1156">
          <cell r="CQ1156" t="str">
            <v>.</v>
          </cell>
          <cell r="CR1156" t="str">
            <v>.</v>
          </cell>
          <cell r="CS1156" t="str">
            <v>.</v>
          </cell>
          <cell r="CT1156" t="str">
            <v>.</v>
          </cell>
          <cell r="CU1156" t="str">
            <v>.</v>
          </cell>
        </row>
        <row r="1157">
          <cell r="CQ1157" t="str">
            <v>.</v>
          </cell>
          <cell r="CR1157" t="str">
            <v>.</v>
          </cell>
          <cell r="CS1157" t="str">
            <v>.</v>
          </cell>
          <cell r="CT1157" t="str">
            <v>.</v>
          </cell>
          <cell r="CU1157" t="str">
            <v>.</v>
          </cell>
        </row>
        <row r="1158">
          <cell r="CQ1158" t="str">
            <v>.</v>
          </cell>
          <cell r="CR1158" t="str">
            <v>.</v>
          </cell>
          <cell r="CS1158" t="str">
            <v>.</v>
          </cell>
          <cell r="CT1158" t="str">
            <v>.</v>
          </cell>
          <cell r="CU1158" t="str">
            <v>.</v>
          </cell>
        </row>
        <row r="1159">
          <cell r="CQ1159" t="str">
            <v>.</v>
          </cell>
          <cell r="CR1159" t="str">
            <v>.</v>
          </cell>
          <cell r="CS1159" t="str">
            <v>.</v>
          </cell>
          <cell r="CT1159" t="str">
            <v>.</v>
          </cell>
          <cell r="CU1159" t="str">
            <v>.</v>
          </cell>
        </row>
        <row r="1160">
          <cell r="CQ1160" t="str">
            <v>.</v>
          </cell>
          <cell r="CR1160" t="str">
            <v>.</v>
          </cell>
          <cell r="CS1160" t="str">
            <v>.</v>
          </cell>
          <cell r="CT1160" t="str">
            <v>.</v>
          </cell>
          <cell r="CU1160" t="str">
            <v>.</v>
          </cell>
        </row>
        <row r="1161">
          <cell r="CQ1161" t="str">
            <v>.</v>
          </cell>
          <cell r="CR1161" t="str">
            <v>.</v>
          </cell>
          <cell r="CS1161" t="str">
            <v>.</v>
          </cell>
          <cell r="CT1161" t="str">
            <v>.</v>
          </cell>
          <cell r="CU1161" t="str">
            <v>.</v>
          </cell>
        </row>
        <row r="1162">
          <cell r="CQ1162" t="str">
            <v>.</v>
          </cell>
          <cell r="CR1162" t="str">
            <v>.</v>
          </cell>
          <cell r="CS1162" t="str">
            <v>.</v>
          </cell>
          <cell r="CT1162" t="str">
            <v>.</v>
          </cell>
          <cell r="CU1162" t="str">
            <v>.</v>
          </cell>
        </row>
        <row r="1163">
          <cell r="CQ1163" t="str">
            <v>.</v>
          </cell>
          <cell r="CR1163" t="str">
            <v>.</v>
          </cell>
          <cell r="CS1163" t="str">
            <v>.</v>
          </cell>
          <cell r="CT1163" t="str">
            <v>.</v>
          </cell>
          <cell r="CU1163" t="str">
            <v>.</v>
          </cell>
        </row>
        <row r="1164">
          <cell r="CQ1164" t="str">
            <v>.</v>
          </cell>
          <cell r="CR1164" t="str">
            <v>.</v>
          </cell>
          <cell r="CS1164" t="str">
            <v>.</v>
          </cell>
          <cell r="CT1164" t="str">
            <v>.</v>
          </cell>
          <cell r="CU1164" t="str">
            <v>.</v>
          </cell>
        </row>
        <row r="1165">
          <cell r="CQ1165" t="str">
            <v>.</v>
          </cell>
          <cell r="CR1165" t="str">
            <v>.</v>
          </cell>
          <cell r="CS1165" t="str">
            <v>.</v>
          </cell>
          <cell r="CT1165" t="str">
            <v>.</v>
          </cell>
          <cell r="CU1165" t="str">
            <v>.</v>
          </cell>
        </row>
        <row r="1166">
          <cell r="CQ1166" t="str">
            <v>.</v>
          </cell>
          <cell r="CR1166" t="str">
            <v>.</v>
          </cell>
          <cell r="CS1166" t="str">
            <v>.</v>
          </cell>
          <cell r="CT1166" t="str">
            <v>.</v>
          </cell>
          <cell r="CU1166" t="str">
            <v>.</v>
          </cell>
        </row>
        <row r="1167">
          <cell r="CQ1167" t="str">
            <v>.</v>
          </cell>
          <cell r="CR1167" t="str">
            <v>.</v>
          </cell>
          <cell r="CS1167" t="str">
            <v>.</v>
          </cell>
          <cell r="CT1167" t="str">
            <v>.</v>
          </cell>
          <cell r="CU1167" t="str">
            <v>.</v>
          </cell>
        </row>
        <row r="1168">
          <cell r="CQ1168" t="str">
            <v>.</v>
          </cell>
          <cell r="CR1168" t="str">
            <v>.</v>
          </cell>
          <cell r="CS1168" t="str">
            <v>.</v>
          </cell>
          <cell r="CT1168" t="str">
            <v>.</v>
          </cell>
          <cell r="CU1168" t="str">
            <v>.</v>
          </cell>
        </row>
        <row r="1169">
          <cell r="CQ1169" t="str">
            <v>.</v>
          </cell>
          <cell r="CR1169" t="str">
            <v>.</v>
          </cell>
          <cell r="CS1169" t="str">
            <v>.</v>
          </cell>
          <cell r="CT1169" t="str">
            <v>.</v>
          </cell>
          <cell r="CU1169" t="str">
            <v>.</v>
          </cell>
        </row>
        <row r="1170">
          <cell r="CQ1170" t="str">
            <v>.</v>
          </cell>
          <cell r="CR1170" t="str">
            <v>.</v>
          </cell>
          <cell r="CS1170" t="str">
            <v>.</v>
          </cell>
          <cell r="CT1170" t="str">
            <v>.</v>
          </cell>
          <cell r="CU1170" t="str">
            <v>.</v>
          </cell>
        </row>
        <row r="1171">
          <cell r="CQ1171" t="str">
            <v>.</v>
          </cell>
          <cell r="CR1171" t="str">
            <v>.</v>
          </cell>
          <cell r="CS1171" t="str">
            <v>.</v>
          </cell>
          <cell r="CT1171" t="str">
            <v>.</v>
          </cell>
          <cell r="CU1171" t="str">
            <v>.</v>
          </cell>
        </row>
        <row r="1172">
          <cell r="CQ1172" t="str">
            <v>.</v>
          </cell>
          <cell r="CR1172" t="str">
            <v>.</v>
          </cell>
          <cell r="CS1172" t="str">
            <v>.</v>
          </cell>
          <cell r="CT1172" t="str">
            <v>.</v>
          </cell>
          <cell r="CU1172" t="str">
            <v>.</v>
          </cell>
        </row>
        <row r="1173">
          <cell r="CQ1173" t="str">
            <v>.</v>
          </cell>
          <cell r="CR1173" t="str">
            <v>.</v>
          </cell>
          <cell r="CS1173" t="str">
            <v>.</v>
          </cell>
          <cell r="CT1173" t="str">
            <v>.</v>
          </cell>
          <cell r="CU1173" t="str">
            <v>.</v>
          </cell>
        </row>
        <row r="1174">
          <cell r="CQ1174" t="str">
            <v>.</v>
          </cell>
          <cell r="CR1174" t="str">
            <v>.</v>
          </cell>
          <cell r="CS1174" t="str">
            <v>.</v>
          </cell>
          <cell r="CT1174" t="str">
            <v>.</v>
          </cell>
          <cell r="CU1174" t="str">
            <v>.</v>
          </cell>
        </row>
        <row r="1175">
          <cell r="CQ1175" t="str">
            <v>.</v>
          </cell>
          <cell r="CR1175" t="str">
            <v>.</v>
          </cell>
          <cell r="CS1175" t="str">
            <v>.</v>
          </cell>
          <cell r="CT1175" t="str">
            <v>.</v>
          </cell>
          <cell r="CU1175" t="str">
            <v>.</v>
          </cell>
        </row>
        <row r="1176">
          <cell r="CQ1176" t="str">
            <v>.</v>
          </cell>
          <cell r="CR1176" t="str">
            <v>.</v>
          </cell>
          <cell r="CS1176" t="str">
            <v>.</v>
          </cell>
          <cell r="CT1176" t="str">
            <v>.</v>
          </cell>
          <cell r="CU1176" t="str">
            <v>.</v>
          </cell>
        </row>
        <row r="1177">
          <cell r="CQ1177" t="str">
            <v>.</v>
          </cell>
          <cell r="CR1177" t="str">
            <v>.</v>
          </cell>
          <cell r="CS1177" t="str">
            <v>.</v>
          </cell>
          <cell r="CT1177" t="str">
            <v>.</v>
          </cell>
          <cell r="CU1177" t="str">
            <v>.</v>
          </cell>
        </row>
        <row r="1178">
          <cell r="CQ1178" t="str">
            <v>.</v>
          </cell>
          <cell r="CR1178" t="str">
            <v>.</v>
          </cell>
          <cell r="CS1178" t="str">
            <v>.</v>
          </cell>
          <cell r="CT1178" t="str">
            <v>.</v>
          </cell>
          <cell r="CU1178" t="str">
            <v>.</v>
          </cell>
        </row>
        <row r="1179">
          <cell r="CQ1179" t="str">
            <v>.</v>
          </cell>
          <cell r="CR1179" t="str">
            <v>.</v>
          </cell>
          <cell r="CS1179" t="str">
            <v>.</v>
          </cell>
          <cell r="CT1179" t="str">
            <v>.</v>
          </cell>
          <cell r="CU1179" t="str">
            <v>.</v>
          </cell>
        </row>
        <row r="1180">
          <cell r="CQ1180" t="str">
            <v>.</v>
          </cell>
          <cell r="CR1180" t="str">
            <v>.</v>
          </cell>
          <cell r="CS1180" t="str">
            <v>.</v>
          </cell>
          <cell r="CT1180" t="str">
            <v>.</v>
          </cell>
          <cell r="CU1180" t="str">
            <v>.</v>
          </cell>
        </row>
        <row r="1181">
          <cell r="CQ1181" t="str">
            <v>.</v>
          </cell>
          <cell r="CR1181" t="str">
            <v>.</v>
          </cell>
          <cell r="CS1181" t="str">
            <v>.</v>
          </cell>
          <cell r="CT1181" t="str">
            <v>.</v>
          </cell>
          <cell r="CU1181" t="str">
            <v>.</v>
          </cell>
        </row>
        <row r="1182">
          <cell r="CQ1182" t="str">
            <v>.</v>
          </cell>
          <cell r="CR1182" t="str">
            <v>.</v>
          </cell>
          <cell r="CS1182" t="str">
            <v>.</v>
          </cell>
          <cell r="CT1182" t="str">
            <v>.</v>
          </cell>
          <cell r="CU1182" t="str">
            <v>.</v>
          </cell>
        </row>
        <row r="1183">
          <cell r="CQ1183" t="str">
            <v>.</v>
          </cell>
          <cell r="CR1183" t="str">
            <v>.</v>
          </cell>
          <cell r="CS1183" t="str">
            <v>.</v>
          </cell>
          <cell r="CT1183" t="str">
            <v>.</v>
          </cell>
          <cell r="CU1183" t="str">
            <v>.</v>
          </cell>
        </row>
        <row r="1184">
          <cell r="CQ1184" t="str">
            <v>.</v>
          </cell>
          <cell r="CR1184" t="str">
            <v>.</v>
          </cell>
          <cell r="CS1184" t="str">
            <v>.</v>
          </cell>
          <cell r="CT1184" t="str">
            <v>.</v>
          </cell>
          <cell r="CU1184" t="str">
            <v>.</v>
          </cell>
        </row>
        <row r="1185">
          <cell r="CQ1185" t="str">
            <v>.</v>
          </cell>
          <cell r="CR1185" t="str">
            <v>.</v>
          </cell>
          <cell r="CS1185" t="str">
            <v>.</v>
          </cell>
          <cell r="CT1185" t="str">
            <v>.</v>
          </cell>
          <cell r="CU1185" t="str">
            <v>.</v>
          </cell>
        </row>
        <row r="1186">
          <cell r="CQ1186" t="str">
            <v>.</v>
          </cell>
          <cell r="CR1186" t="str">
            <v>.</v>
          </cell>
          <cell r="CS1186" t="str">
            <v>.</v>
          </cell>
          <cell r="CT1186" t="str">
            <v>.</v>
          </cell>
          <cell r="CU1186" t="str">
            <v>.</v>
          </cell>
        </row>
        <row r="1187">
          <cell r="CQ1187" t="str">
            <v>.</v>
          </cell>
          <cell r="CR1187" t="str">
            <v>.</v>
          </cell>
          <cell r="CS1187" t="str">
            <v>.</v>
          </cell>
          <cell r="CT1187" t="str">
            <v>.</v>
          </cell>
          <cell r="CU1187" t="str">
            <v>.</v>
          </cell>
        </row>
        <row r="1188">
          <cell r="CQ1188" t="str">
            <v>.</v>
          </cell>
          <cell r="CR1188" t="str">
            <v>.</v>
          </cell>
          <cell r="CS1188" t="str">
            <v>.</v>
          </cell>
          <cell r="CT1188" t="str">
            <v>.</v>
          </cell>
          <cell r="CU1188" t="str">
            <v>.</v>
          </cell>
        </row>
        <row r="1189">
          <cell r="CQ1189" t="str">
            <v>.</v>
          </cell>
          <cell r="CR1189" t="str">
            <v>.</v>
          </cell>
          <cell r="CS1189" t="str">
            <v>.</v>
          </cell>
          <cell r="CT1189" t="str">
            <v>.</v>
          </cell>
          <cell r="CU1189" t="str">
            <v>.</v>
          </cell>
        </row>
        <row r="1190">
          <cell r="CQ1190" t="str">
            <v>.</v>
          </cell>
          <cell r="CR1190" t="str">
            <v>.</v>
          </cell>
          <cell r="CS1190" t="str">
            <v>.</v>
          </cell>
          <cell r="CT1190" t="str">
            <v>.</v>
          </cell>
          <cell r="CU1190" t="str">
            <v>.</v>
          </cell>
        </row>
        <row r="1191">
          <cell r="CQ1191" t="str">
            <v>.</v>
          </cell>
          <cell r="CR1191" t="str">
            <v>.</v>
          </cell>
          <cell r="CS1191" t="str">
            <v>.</v>
          </cell>
          <cell r="CT1191" t="str">
            <v>.</v>
          </cell>
          <cell r="CU1191" t="str">
            <v>.</v>
          </cell>
        </row>
        <row r="1192">
          <cell r="CQ1192" t="str">
            <v>.</v>
          </cell>
          <cell r="CR1192" t="str">
            <v>.</v>
          </cell>
          <cell r="CS1192" t="str">
            <v>.</v>
          </cell>
          <cell r="CT1192" t="str">
            <v>.</v>
          </cell>
          <cell r="CU1192" t="str">
            <v>.</v>
          </cell>
        </row>
        <row r="1193">
          <cell r="CQ1193" t="str">
            <v>.</v>
          </cell>
          <cell r="CR1193" t="str">
            <v>.</v>
          </cell>
          <cell r="CS1193" t="str">
            <v>.</v>
          </cell>
          <cell r="CT1193" t="str">
            <v>.</v>
          </cell>
          <cell r="CU1193" t="str">
            <v>.</v>
          </cell>
        </row>
        <row r="1194">
          <cell r="CQ1194" t="str">
            <v>.</v>
          </cell>
          <cell r="CR1194" t="str">
            <v>.</v>
          </cell>
          <cell r="CS1194" t="str">
            <v>.</v>
          </cell>
          <cell r="CT1194" t="str">
            <v>.</v>
          </cell>
          <cell r="CU1194" t="str">
            <v>.</v>
          </cell>
        </row>
        <row r="1195">
          <cell r="CQ1195" t="str">
            <v>.</v>
          </cell>
          <cell r="CR1195" t="str">
            <v>.</v>
          </cell>
          <cell r="CS1195" t="str">
            <v>.</v>
          </cell>
          <cell r="CT1195" t="str">
            <v>.</v>
          </cell>
          <cell r="CU1195" t="str">
            <v>.</v>
          </cell>
        </row>
        <row r="1196">
          <cell r="CQ1196" t="str">
            <v>.</v>
          </cell>
          <cell r="CR1196" t="str">
            <v>.</v>
          </cell>
          <cell r="CS1196" t="str">
            <v>.</v>
          </cell>
          <cell r="CT1196" t="str">
            <v>.</v>
          </cell>
          <cell r="CU1196" t="str">
            <v>.</v>
          </cell>
        </row>
        <row r="1197">
          <cell r="CQ1197" t="str">
            <v>.</v>
          </cell>
          <cell r="CR1197" t="str">
            <v>.</v>
          </cell>
          <cell r="CS1197" t="str">
            <v>.</v>
          </cell>
          <cell r="CT1197" t="str">
            <v>.</v>
          </cell>
          <cell r="CU1197" t="str">
            <v>.</v>
          </cell>
        </row>
        <row r="1198">
          <cell r="CQ1198" t="str">
            <v>.</v>
          </cell>
          <cell r="CR1198" t="str">
            <v>.</v>
          </cell>
          <cell r="CS1198" t="str">
            <v>.</v>
          </cell>
          <cell r="CT1198" t="str">
            <v>.</v>
          </cell>
          <cell r="CU1198" t="str">
            <v>.</v>
          </cell>
        </row>
        <row r="1199">
          <cell r="CQ1199" t="str">
            <v>.</v>
          </cell>
          <cell r="CR1199" t="str">
            <v>.</v>
          </cell>
          <cell r="CS1199" t="str">
            <v>.</v>
          </cell>
          <cell r="CT1199" t="str">
            <v>.</v>
          </cell>
          <cell r="CU1199" t="str">
            <v>.</v>
          </cell>
        </row>
      </sheetData>
      <sheetData sheetId="8" refreshError="1"/>
      <sheetData sheetId="9" refreshError="1">
        <row r="13">
          <cell r="CN13">
            <v>46</v>
          </cell>
          <cell r="CO13" t="str">
            <v>2</v>
          </cell>
          <cell r="CP13" t="str">
            <v>IF (raiseKS1_SchoolBand=2 &amp; raiseKS1_English = 'W' &amp; raiseKS1_Maths = '3+') Lev4_engmat_75=0.76.</v>
          </cell>
          <cell r="CR13">
            <v>0.75</v>
          </cell>
        </row>
        <row r="14">
          <cell r="CN14">
            <v>46</v>
          </cell>
          <cell r="CO14" t="str">
            <v>2</v>
          </cell>
          <cell r="CP14" t="str">
            <v>IF (raiseKS1_SchoolBand=2 &amp; raiseKS1_English = '1' &amp; raiseKS1_Maths = '3+') Lev4_engmat_75=0.76.</v>
          </cell>
          <cell r="CR14">
            <v>0.75</v>
          </cell>
        </row>
        <row r="15">
          <cell r="CN15">
            <v>46</v>
          </cell>
          <cell r="CO15" t="str">
            <v>2</v>
          </cell>
          <cell r="CP15" t="str">
            <v>IF (raiseKS1_SchoolBand=2 &amp; raiseKS1_English = '2C' &amp; raiseKS1_Maths = '3+') Lev4_engmat_75=0.83.</v>
          </cell>
          <cell r="CR15">
            <v>0.75</v>
          </cell>
        </row>
        <row r="16">
          <cell r="CN16">
            <v>46</v>
          </cell>
          <cell r="CO16" t="str">
            <v>2</v>
          </cell>
          <cell r="CP16" t="str">
            <v>IF (raiseKS1_SchoolBand=2 &amp; raiseKS1_English = '2B' &amp; raiseKS1_Maths = '3+') Lev4_engmat_75=0.96.</v>
          </cell>
          <cell r="CR16">
            <v>0.75</v>
          </cell>
        </row>
        <row r="17">
          <cell r="CN17">
            <v>46</v>
          </cell>
          <cell r="CO17" t="str">
            <v>2</v>
          </cell>
          <cell r="CP17" t="str">
            <v>IF (raiseKS1_SchoolBand=2 &amp; raiseKS1_English = '2A' &amp; raiseKS1_Maths = '3+') Lev4_engmat_75=0.99.</v>
          </cell>
          <cell r="CR17">
            <v>0.75</v>
          </cell>
        </row>
        <row r="18">
          <cell r="CN18">
            <v>46</v>
          </cell>
          <cell r="CO18" t="str">
            <v>2</v>
          </cell>
          <cell r="CP18" t="str">
            <v>IF (raiseKS1_SchoolBand=2 &amp; raiseKS1_English = '3+' &amp; raiseKS1_Maths = '3+') Lev4_engmat_75=0.99.</v>
          </cell>
          <cell r="CR18">
            <v>0.75</v>
          </cell>
        </row>
        <row r="19">
          <cell r="CN19" t="str">
            <v>.</v>
          </cell>
          <cell r="CO19" t="str">
            <v>.</v>
          </cell>
          <cell r="CP19" t="str">
            <v>.</v>
          </cell>
          <cell r="CR19" t="str">
            <v>.</v>
          </cell>
        </row>
        <row r="20">
          <cell r="CN20" t="str">
            <v>.</v>
          </cell>
          <cell r="CO20" t="str">
            <v>.</v>
          </cell>
          <cell r="CP20" t="str">
            <v>.</v>
          </cell>
          <cell r="CR20" t="str">
            <v>.</v>
          </cell>
        </row>
        <row r="21">
          <cell r="CN21" t="str">
            <v>.</v>
          </cell>
          <cell r="CO21" t="str">
            <v>.</v>
          </cell>
          <cell r="CP21" t="str">
            <v>.</v>
          </cell>
          <cell r="CR21" t="str">
            <v>.</v>
          </cell>
        </row>
        <row r="22">
          <cell r="CN22" t="str">
            <v>.</v>
          </cell>
          <cell r="CO22" t="str">
            <v>.</v>
          </cell>
          <cell r="CP22" t="str">
            <v>.</v>
          </cell>
          <cell r="CR22" t="str">
            <v>.</v>
          </cell>
        </row>
        <row r="23">
          <cell r="CN23" t="str">
            <v>.</v>
          </cell>
          <cell r="CO23" t="str">
            <v>.</v>
          </cell>
          <cell r="CP23" t="str">
            <v>.</v>
          </cell>
          <cell r="CR23" t="str">
            <v>.</v>
          </cell>
        </row>
        <row r="24">
          <cell r="CN24" t="str">
            <v>.</v>
          </cell>
          <cell r="CO24" t="str">
            <v>.</v>
          </cell>
          <cell r="CP24" t="str">
            <v>.</v>
          </cell>
          <cell r="CR24" t="str">
            <v>.</v>
          </cell>
        </row>
        <row r="25">
          <cell r="CN25" t="str">
            <v>.</v>
          </cell>
          <cell r="CO25" t="str">
            <v>.</v>
          </cell>
          <cell r="CP25" t="str">
            <v>.</v>
          </cell>
          <cell r="CR25" t="str">
            <v>.</v>
          </cell>
        </row>
        <row r="26">
          <cell r="CN26">
            <v>45</v>
          </cell>
          <cell r="CO26" t="str">
            <v>1</v>
          </cell>
          <cell r="CP26" t="str">
            <v>IF (raiseKS1_SchoolBand=1 &amp; raiseKS1_English = 'W' &amp; raiseKS1_Maths = '3+') Lev4_engmat_75=0.84.</v>
          </cell>
          <cell r="CR26">
            <v>0.75</v>
          </cell>
        </row>
        <row r="27">
          <cell r="CN27">
            <v>45</v>
          </cell>
          <cell r="CO27" t="str">
            <v>1</v>
          </cell>
          <cell r="CP27" t="str">
            <v>IF (raiseKS1_SchoolBand=1 &amp; raiseKS1_English = '1' &amp; raiseKS1_Maths = '3+') Lev4_engmat_75=0.84.</v>
          </cell>
          <cell r="CR27">
            <v>0.75</v>
          </cell>
        </row>
        <row r="28">
          <cell r="CN28">
            <v>45</v>
          </cell>
          <cell r="CO28" t="str">
            <v>1</v>
          </cell>
          <cell r="CP28" t="str">
            <v>IF (raiseKS1_SchoolBand=1 &amp; raiseKS1_English = '2C' &amp; raiseKS1_Maths = '3+') Lev4_engmat_75=0.83.</v>
          </cell>
          <cell r="CR28">
            <v>0.75</v>
          </cell>
        </row>
        <row r="29">
          <cell r="CN29">
            <v>45</v>
          </cell>
          <cell r="CO29" t="str">
            <v>1</v>
          </cell>
          <cell r="CP29" t="str">
            <v>IF (raiseKS1_SchoolBand=1 &amp; raiseKS1_English = '2B' &amp; raiseKS1_Maths = '3+') Lev4_engmat_75=0.96.</v>
          </cell>
          <cell r="CR29">
            <v>0.75</v>
          </cell>
        </row>
        <row r="30">
          <cell r="CN30">
            <v>45</v>
          </cell>
          <cell r="CO30" t="str">
            <v>1</v>
          </cell>
          <cell r="CP30" t="str">
            <v>IF (raiseKS1_SchoolBand=1 &amp; raiseKS1_English = '2A' &amp; raiseKS1_Maths = '3+') Lev4_engmat_75=0.99.</v>
          </cell>
          <cell r="CR30">
            <v>0.75</v>
          </cell>
        </row>
        <row r="31">
          <cell r="CN31">
            <v>45</v>
          </cell>
          <cell r="CO31" t="str">
            <v>1</v>
          </cell>
          <cell r="CP31" t="str">
            <v>IF (raiseKS1_SchoolBand=1 &amp; raiseKS1_English = '3+' &amp; raiseKS1_Maths = '3+') Lev4_engmat_75=0.99.</v>
          </cell>
          <cell r="CR31">
            <v>0.75</v>
          </cell>
        </row>
        <row r="32">
          <cell r="CN32" t="str">
            <v>.</v>
          </cell>
          <cell r="CO32" t="str">
            <v>.</v>
          </cell>
          <cell r="CP32" t="str">
            <v>.</v>
          </cell>
          <cell r="CR32" t="str">
            <v>.</v>
          </cell>
        </row>
        <row r="33">
          <cell r="CN33" t="str">
            <v>.</v>
          </cell>
          <cell r="CO33" t="str">
            <v>.</v>
          </cell>
          <cell r="CP33" t="str">
            <v>.</v>
          </cell>
          <cell r="CR33" t="str">
            <v>.</v>
          </cell>
        </row>
        <row r="34">
          <cell r="CN34" t="str">
            <v>.</v>
          </cell>
          <cell r="CO34" t="str">
            <v>.</v>
          </cell>
          <cell r="CP34" t="str">
            <v>.</v>
          </cell>
          <cell r="CR34" t="str">
            <v>.</v>
          </cell>
        </row>
        <row r="35">
          <cell r="CN35" t="str">
            <v>.</v>
          </cell>
          <cell r="CO35" t="str">
            <v>.</v>
          </cell>
          <cell r="CP35" t="str">
            <v>.</v>
          </cell>
          <cell r="CR35" t="str">
            <v>.</v>
          </cell>
        </row>
        <row r="36">
          <cell r="CN36" t="str">
            <v>.</v>
          </cell>
          <cell r="CO36" t="str">
            <v>.</v>
          </cell>
          <cell r="CP36" t="str">
            <v>.</v>
          </cell>
          <cell r="CR36" t="str">
            <v>.</v>
          </cell>
        </row>
        <row r="37">
          <cell r="CN37" t="str">
            <v>.</v>
          </cell>
          <cell r="CO37" t="str">
            <v>.</v>
          </cell>
          <cell r="CP37" t="str">
            <v>.</v>
          </cell>
          <cell r="CR37" t="str">
            <v>.</v>
          </cell>
        </row>
        <row r="38">
          <cell r="CN38" t="str">
            <v>.</v>
          </cell>
          <cell r="CO38" t="str">
            <v>.</v>
          </cell>
          <cell r="CP38" t="str">
            <v>.</v>
          </cell>
          <cell r="CR38" t="str">
            <v>.</v>
          </cell>
        </row>
        <row r="39">
          <cell r="CN39">
            <v>44</v>
          </cell>
          <cell r="CO39" t="str">
            <v>0</v>
          </cell>
          <cell r="CP39" t="str">
            <v>IF (raiseKS1_SchoolBand=0 &amp; raiseKS1_English = 'W' &amp; raiseKS1_Maths = '3+') Lev4_engmat_75=0.8.</v>
          </cell>
          <cell r="CR39">
            <v>0.75</v>
          </cell>
        </row>
        <row r="40">
          <cell r="CN40">
            <v>44</v>
          </cell>
          <cell r="CO40" t="str">
            <v>0</v>
          </cell>
          <cell r="CP40" t="str">
            <v>IF (raiseKS1_SchoolBand=0 &amp; raiseKS1_English = '1' &amp; raiseKS1_Maths = '3+') Lev4_engmat_75=0.8.</v>
          </cell>
          <cell r="CR40">
            <v>0.75</v>
          </cell>
        </row>
        <row r="41">
          <cell r="CN41">
            <v>44</v>
          </cell>
          <cell r="CO41" t="str">
            <v>0</v>
          </cell>
          <cell r="CP41" t="str">
            <v>IF (raiseKS1_SchoolBand=0 &amp; raiseKS1_English = '2C' &amp; raiseKS1_Maths = '3+') Lev4_engmat_75=0.86.</v>
          </cell>
          <cell r="CR41">
            <v>0.75</v>
          </cell>
        </row>
        <row r="42">
          <cell r="CN42">
            <v>44</v>
          </cell>
          <cell r="CO42" t="str">
            <v>0</v>
          </cell>
          <cell r="CP42" t="str">
            <v>IF (raiseKS1_SchoolBand=0 &amp; raiseKS1_English = '2B' &amp; raiseKS1_Maths = '3+') Lev4_engmat_75=0.94.</v>
          </cell>
          <cell r="CR42">
            <v>0.75</v>
          </cell>
        </row>
        <row r="43">
          <cell r="CN43">
            <v>44</v>
          </cell>
          <cell r="CO43" t="str">
            <v>0</v>
          </cell>
          <cell r="CP43" t="str">
            <v>IF (raiseKS1_SchoolBand=0 &amp; raiseKS1_English = '2A' &amp; raiseKS1_Maths = '3+') Lev4_engmat_75=0.98.</v>
          </cell>
          <cell r="CR43">
            <v>0.75</v>
          </cell>
        </row>
        <row r="44">
          <cell r="CN44">
            <v>44</v>
          </cell>
          <cell r="CO44" t="str">
            <v>0</v>
          </cell>
          <cell r="CP44" t="str">
            <v>IF (raiseKS1_SchoolBand=0 &amp; raiseKS1_English = '3+' &amp; raiseKS1_Maths = '3+') Lev4_engmat_75=0.99.</v>
          </cell>
          <cell r="CR44">
            <v>0.75</v>
          </cell>
        </row>
        <row r="45">
          <cell r="CN45" t="str">
            <v>.</v>
          </cell>
          <cell r="CO45" t="str">
            <v>.</v>
          </cell>
          <cell r="CP45" t="str">
            <v>.</v>
          </cell>
          <cell r="CR45" t="str">
            <v>.</v>
          </cell>
        </row>
        <row r="46">
          <cell r="CN46" t="str">
            <v>.</v>
          </cell>
          <cell r="CO46" t="str">
            <v>.</v>
          </cell>
          <cell r="CP46" t="str">
            <v>.</v>
          </cell>
          <cell r="CR46" t="str">
            <v>.</v>
          </cell>
        </row>
        <row r="47">
          <cell r="CN47" t="str">
            <v>.</v>
          </cell>
          <cell r="CO47" t="str">
            <v>.</v>
          </cell>
          <cell r="CP47" t="str">
            <v>.</v>
          </cell>
          <cell r="CR47" t="str">
            <v>.</v>
          </cell>
        </row>
        <row r="48">
          <cell r="CN48" t="str">
            <v>.</v>
          </cell>
          <cell r="CO48" t="str">
            <v>.</v>
          </cell>
          <cell r="CP48" t="str">
            <v>.</v>
          </cell>
          <cell r="CR48" t="str">
            <v>.</v>
          </cell>
        </row>
        <row r="49">
          <cell r="CN49" t="str">
            <v>.</v>
          </cell>
          <cell r="CO49" t="str">
            <v>.</v>
          </cell>
          <cell r="CP49" t="str">
            <v>.</v>
          </cell>
          <cell r="CR49" t="str">
            <v>.</v>
          </cell>
        </row>
        <row r="50">
          <cell r="CN50" t="str">
            <v>.</v>
          </cell>
          <cell r="CO50" t="str">
            <v>.</v>
          </cell>
          <cell r="CP50" t="str">
            <v>.</v>
          </cell>
          <cell r="CR50" t="str">
            <v>.</v>
          </cell>
        </row>
        <row r="51">
          <cell r="CN51" t="str">
            <v>.</v>
          </cell>
          <cell r="CO51" t="str">
            <v>.</v>
          </cell>
          <cell r="CP51" t="str">
            <v>.</v>
          </cell>
          <cell r="CR51" t="str">
            <v>.</v>
          </cell>
        </row>
        <row r="52">
          <cell r="CN52">
            <v>43</v>
          </cell>
          <cell r="CO52" t="str">
            <v>2</v>
          </cell>
          <cell r="CP52" t="str">
            <v>IF (raiseKS1_SchoolBand=2 &amp; raiseKS1_English = 'W' &amp; raiseKS1_Maths = '3+') Lev4_engmat_50=0.81.</v>
          </cell>
          <cell r="CR52">
            <v>0.5</v>
          </cell>
        </row>
        <row r="53">
          <cell r="CN53">
            <v>43</v>
          </cell>
          <cell r="CO53" t="str">
            <v>2</v>
          </cell>
          <cell r="CP53" t="str">
            <v>IF (raiseKS1_SchoolBand=2 &amp; raiseKS1_English = '1' &amp; raiseKS1_Maths = '3+') Lev4_engmat_50=0.81.</v>
          </cell>
          <cell r="CR53">
            <v>0.5</v>
          </cell>
        </row>
        <row r="54">
          <cell r="CN54">
            <v>43</v>
          </cell>
          <cell r="CO54" t="str">
            <v>2</v>
          </cell>
          <cell r="CP54" t="str">
            <v>IF (raiseKS1_SchoolBand=2 &amp; raiseKS1_English = '2C' &amp; raiseKS1_Maths = '3+') Lev4_engmat_50=0.87.</v>
          </cell>
          <cell r="CR54">
            <v>0.5</v>
          </cell>
        </row>
        <row r="55">
          <cell r="CN55">
            <v>43</v>
          </cell>
          <cell r="CO55" t="str">
            <v>2</v>
          </cell>
          <cell r="CP55" t="str">
            <v>IF (raiseKS1_SchoolBand=2 &amp; raiseKS1_English = '2B' &amp; raiseKS1_Maths = '3+') Lev4_engmat_50=0.98.</v>
          </cell>
          <cell r="CR55">
            <v>0.5</v>
          </cell>
        </row>
        <row r="56">
          <cell r="CN56">
            <v>43</v>
          </cell>
          <cell r="CO56" t="str">
            <v>2</v>
          </cell>
          <cell r="CP56" t="str">
            <v>IF (raiseKS1_SchoolBand=2 &amp; raiseKS1_English = '2A' &amp; raiseKS1_Maths = '3+') Lev4_engmat_50=0.99.</v>
          </cell>
          <cell r="CR56">
            <v>0.5</v>
          </cell>
        </row>
        <row r="57">
          <cell r="CN57">
            <v>43</v>
          </cell>
          <cell r="CO57" t="str">
            <v>2</v>
          </cell>
          <cell r="CP57" t="str">
            <v>IF (raiseKS1_SchoolBand=2 &amp; raiseKS1_English = '3+' &amp; raiseKS1_Maths = '3+') Lev4_engmat_50=0.99.</v>
          </cell>
          <cell r="CR57">
            <v>0.5</v>
          </cell>
        </row>
        <row r="58">
          <cell r="CN58" t="str">
            <v>.</v>
          </cell>
          <cell r="CO58" t="str">
            <v>.</v>
          </cell>
          <cell r="CP58" t="str">
            <v>.</v>
          </cell>
          <cell r="CR58" t="str">
            <v>.</v>
          </cell>
        </row>
        <row r="59">
          <cell r="CN59" t="str">
            <v>.</v>
          </cell>
          <cell r="CO59" t="str">
            <v>.</v>
          </cell>
          <cell r="CP59" t="str">
            <v>.</v>
          </cell>
          <cell r="CR59" t="str">
            <v>.</v>
          </cell>
        </row>
        <row r="60">
          <cell r="CN60" t="str">
            <v>.</v>
          </cell>
          <cell r="CO60" t="str">
            <v>.</v>
          </cell>
          <cell r="CP60" t="str">
            <v>.</v>
          </cell>
          <cell r="CR60" t="str">
            <v>.</v>
          </cell>
        </row>
        <row r="61">
          <cell r="CN61" t="str">
            <v>.</v>
          </cell>
          <cell r="CO61" t="str">
            <v>.</v>
          </cell>
          <cell r="CP61" t="str">
            <v>.</v>
          </cell>
          <cell r="CR61" t="str">
            <v>.</v>
          </cell>
        </row>
        <row r="62">
          <cell r="CN62" t="str">
            <v>.</v>
          </cell>
          <cell r="CO62" t="str">
            <v>.</v>
          </cell>
          <cell r="CP62" t="str">
            <v>.</v>
          </cell>
          <cell r="CR62" t="str">
            <v>.</v>
          </cell>
        </row>
        <row r="63">
          <cell r="CN63" t="str">
            <v>.</v>
          </cell>
          <cell r="CO63" t="str">
            <v>.</v>
          </cell>
          <cell r="CP63" t="str">
            <v>.</v>
          </cell>
          <cell r="CR63" t="str">
            <v>.</v>
          </cell>
        </row>
        <row r="64">
          <cell r="CN64" t="str">
            <v>.</v>
          </cell>
          <cell r="CO64" t="str">
            <v>.</v>
          </cell>
          <cell r="CP64" t="str">
            <v>.</v>
          </cell>
          <cell r="CR64" t="str">
            <v>.</v>
          </cell>
        </row>
        <row r="65">
          <cell r="CN65">
            <v>42</v>
          </cell>
          <cell r="CO65" t="str">
            <v>1</v>
          </cell>
          <cell r="CP65" t="str">
            <v>IF (raiseKS1_SchoolBand=1 &amp; raiseKS1_English = 'W' &amp; raiseKS1_Maths = '3+') Lev4_engmat_50=0.86.</v>
          </cell>
          <cell r="CR65">
            <v>0.5</v>
          </cell>
        </row>
        <row r="66">
          <cell r="CN66">
            <v>42</v>
          </cell>
          <cell r="CO66" t="str">
            <v>1</v>
          </cell>
          <cell r="CP66" t="str">
            <v>IF (raiseKS1_SchoolBand=1 &amp; raiseKS1_English = '1' &amp; raiseKS1_Maths = '3+') Lev4_engmat_50=0.86.</v>
          </cell>
          <cell r="CR66">
            <v>0.5</v>
          </cell>
        </row>
        <row r="67">
          <cell r="CN67">
            <v>42</v>
          </cell>
          <cell r="CO67" t="str">
            <v>1</v>
          </cell>
          <cell r="CP67" t="str">
            <v>IF (raiseKS1_SchoolBand=1 &amp; raiseKS1_English = '2C' &amp; raiseKS1_Maths = '3+') Lev4_engmat_50=0.88.</v>
          </cell>
          <cell r="CR67">
            <v>0.5</v>
          </cell>
        </row>
        <row r="68">
          <cell r="CN68">
            <v>42</v>
          </cell>
          <cell r="CO68" t="str">
            <v>1</v>
          </cell>
          <cell r="CP68" t="str">
            <v>IF (raiseKS1_SchoolBand=1 &amp; raiseKS1_English = '2B' &amp; raiseKS1_Maths = '3+') Lev4_engmat_50=0.98.</v>
          </cell>
          <cell r="CR68">
            <v>0.5</v>
          </cell>
        </row>
        <row r="69">
          <cell r="CN69">
            <v>42</v>
          </cell>
          <cell r="CO69" t="str">
            <v>1</v>
          </cell>
          <cell r="CP69" t="str">
            <v>IF (raiseKS1_SchoolBand=1 &amp; raiseKS1_English = '2A' &amp; raiseKS1_Maths = '3+') Lev4_engmat_50=0.99.</v>
          </cell>
          <cell r="CR69">
            <v>0.5</v>
          </cell>
        </row>
        <row r="70">
          <cell r="CN70">
            <v>42</v>
          </cell>
          <cell r="CO70" t="str">
            <v>1</v>
          </cell>
          <cell r="CP70" t="str">
            <v>IF (raiseKS1_SchoolBand=1 &amp; raiseKS1_English = '3+' &amp; raiseKS1_Maths = '3+') Lev4_engmat_50=0.99.</v>
          </cell>
          <cell r="CR70">
            <v>0.5</v>
          </cell>
        </row>
        <row r="71">
          <cell r="CN71" t="str">
            <v>.</v>
          </cell>
          <cell r="CO71" t="str">
            <v>.</v>
          </cell>
          <cell r="CP71" t="str">
            <v>.</v>
          </cell>
          <cell r="CR71" t="str">
            <v>.</v>
          </cell>
        </row>
        <row r="72">
          <cell r="CN72" t="str">
            <v>.</v>
          </cell>
          <cell r="CO72" t="str">
            <v>.</v>
          </cell>
          <cell r="CP72" t="str">
            <v>.</v>
          </cell>
          <cell r="CR72" t="str">
            <v>.</v>
          </cell>
        </row>
        <row r="73">
          <cell r="CN73" t="str">
            <v>.</v>
          </cell>
          <cell r="CO73" t="str">
            <v>.</v>
          </cell>
          <cell r="CP73" t="str">
            <v>.</v>
          </cell>
          <cell r="CR73" t="str">
            <v>.</v>
          </cell>
        </row>
        <row r="74">
          <cell r="CN74" t="str">
            <v>.</v>
          </cell>
          <cell r="CO74" t="str">
            <v>.</v>
          </cell>
          <cell r="CP74" t="str">
            <v>.</v>
          </cell>
          <cell r="CR74" t="str">
            <v>.</v>
          </cell>
        </row>
        <row r="75">
          <cell r="CN75" t="str">
            <v>.</v>
          </cell>
          <cell r="CO75" t="str">
            <v>.</v>
          </cell>
          <cell r="CP75" t="str">
            <v>.</v>
          </cell>
          <cell r="CR75" t="str">
            <v>.</v>
          </cell>
        </row>
        <row r="76">
          <cell r="CN76" t="str">
            <v>.</v>
          </cell>
          <cell r="CO76" t="str">
            <v>.</v>
          </cell>
          <cell r="CP76" t="str">
            <v>.</v>
          </cell>
          <cell r="CR76" t="str">
            <v>.</v>
          </cell>
        </row>
        <row r="77">
          <cell r="CN77" t="str">
            <v>.</v>
          </cell>
          <cell r="CO77" t="str">
            <v>.</v>
          </cell>
          <cell r="CP77" t="str">
            <v>.</v>
          </cell>
          <cell r="CR77" t="str">
            <v>.</v>
          </cell>
        </row>
        <row r="78">
          <cell r="CN78">
            <v>41</v>
          </cell>
          <cell r="CO78" t="str">
            <v>0</v>
          </cell>
          <cell r="CP78" t="str">
            <v>IF (raiseKS1_SchoolBand=0 &amp; raiseKS1_English = 'W' &amp; raiseKS1_Maths = '3+') Lev4_engmat_50=0.89.</v>
          </cell>
          <cell r="CR78">
            <v>0.5</v>
          </cell>
        </row>
        <row r="79">
          <cell r="CN79">
            <v>41</v>
          </cell>
          <cell r="CO79" t="str">
            <v>0</v>
          </cell>
          <cell r="CP79" t="str">
            <v>IF (raiseKS1_SchoolBand=0 &amp; raiseKS1_English = '1' &amp; raiseKS1_Maths = '3+') Lev4_engmat_50=0.89.</v>
          </cell>
          <cell r="CR79">
            <v>0.5</v>
          </cell>
        </row>
        <row r="80">
          <cell r="CN80">
            <v>41</v>
          </cell>
          <cell r="CO80" t="str">
            <v>0</v>
          </cell>
          <cell r="CP80" t="str">
            <v>IF (raiseKS1_SchoolBand=0 &amp; raiseKS1_English = '2C' &amp; raiseKS1_Maths = '3+') Lev4_engmat_50=0.92.</v>
          </cell>
          <cell r="CR80">
            <v>0.5</v>
          </cell>
        </row>
        <row r="81">
          <cell r="CN81">
            <v>41</v>
          </cell>
          <cell r="CO81" t="str">
            <v>0</v>
          </cell>
          <cell r="CP81" t="str">
            <v>IF (raiseKS1_SchoolBand=0 &amp; raiseKS1_English = '2B' &amp; raiseKS1_Maths = '3+') Lev4_engmat_50=0.96.</v>
          </cell>
          <cell r="CR81">
            <v>0.5</v>
          </cell>
        </row>
        <row r="82">
          <cell r="CN82">
            <v>41</v>
          </cell>
          <cell r="CO82" t="str">
            <v>0</v>
          </cell>
          <cell r="CP82" t="str">
            <v>IF (raiseKS1_SchoolBand=0 &amp; raiseKS1_English = '2A' &amp; raiseKS1_Maths = '3+') Lev4_engmat_50=0.98.</v>
          </cell>
          <cell r="CR82">
            <v>0.5</v>
          </cell>
        </row>
        <row r="83">
          <cell r="CN83">
            <v>41</v>
          </cell>
          <cell r="CO83" t="str">
            <v>0</v>
          </cell>
          <cell r="CP83" t="str">
            <v>IF (raiseKS1_SchoolBand=0 &amp; raiseKS1_English = '3+' &amp; raiseKS1_Maths = '3+') Lev4_engmat_50=1.</v>
          </cell>
          <cell r="CR83">
            <v>0.5</v>
          </cell>
        </row>
        <row r="84">
          <cell r="CN84" t="str">
            <v>.</v>
          </cell>
          <cell r="CO84" t="str">
            <v>.</v>
          </cell>
          <cell r="CP84" t="str">
            <v>.</v>
          </cell>
          <cell r="CR84" t="str">
            <v>.</v>
          </cell>
        </row>
        <row r="85">
          <cell r="CN85" t="str">
            <v>.</v>
          </cell>
          <cell r="CO85" t="str">
            <v>.</v>
          </cell>
          <cell r="CP85" t="str">
            <v>.</v>
          </cell>
          <cell r="CR85" t="str">
            <v>.</v>
          </cell>
        </row>
        <row r="86">
          <cell r="CN86" t="str">
            <v>.</v>
          </cell>
          <cell r="CO86" t="str">
            <v>.</v>
          </cell>
          <cell r="CP86" t="str">
            <v>.</v>
          </cell>
          <cell r="CR86" t="str">
            <v>.</v>
          </cell>
        </row>
        <row r="87">
          <cell r="CN87" t="str">
            <v>.</v>
          </cell>
          <cell r="CO87" t="str">
            <v>.</v>
          </cell>
          <cell r="CP87" t="str">
            <v>.</v>
          </cell>
          <cell r="CR87" t="str">
            <v>.</v>
          </cell>
        </row>
        <row r="88">
          <cell r="CN88" t="str">
            <v>.</v>
          </cell>
          <cell r="CO88" t="str">
            <v>.</v>
          </cell>
          <cell r="CP88" t="str">
            <v>.</v>
          </cell>
          <cell r="CR88" t="str">
            <v>.</v>
          </cell>
        </row>
        <row r="89">
          <cell r="CN89" t="str">
            <v>.</v>
          </cell>
          <cell r="CO89" t="str">
            <v>.</v>
          </cell>
          <cell r="CP89" t="str">
            <v>.</v>
          </cell>
          <cell r="CR89" t="str">
            <v>.</v>
          </cell>
        </row>
        <row r="90">
          <cell r="CN90" t="str">
            <v>.</v>
          </cell>
          <cell r="CO90" t="str">
            <v>.</v>
          </cell>
          <cell r="CP90" t="str">
            <v>.</v>
          </cell>
          <cell r="CR90" t="str">
            <v>.</v>
          </cell>
        </row>
        <row r="91">
          <cell r="CN91">
            <v>40</v>
          </cell>
          <cell r="CO91" t="str">
            <v>2</v>
          </cell>
          <cell r="CP91" t="str">
            <v>IF (raiseKS1_SchoolBand=2 &amp; raiseKS1_English = 'W' &amp; raiseKS1_Maths = '3+') Lev4_engmat_25=0.88.</v>
          </cell>
          <cell r="CR91">
            <v>0.25</v>
          </cell>
        </row>
        <row r="92">
          <cell r="CN92">
            <v>40</v>
          </cell>
          <cell r="CO92" t="str">
            <v>2</v>
          </cell>
          <cell r="CP92" t="str">
            <v>IF (raiseKS1_SchoolBand=2 &amp; raiseKS1_English = '1' &amp; raiseKS1_Maths = '3+') Lev4_engmat_25=0.88.</v>
          </cell>
          <cell r="CR92">
            <v>0.25</v>
          </cell>
        </row>
        <row r="93">
          <cell r="CN93">
            <v>40</v>
          </cell>
          <cell r="CO93" t="str">
            <v>2</v>
          </cell>
          <cell r="CP93" t="str">
            <v>IF (raiseKS1_SchoolBand=2 &amp; raiseKS1_English = '2C' &amp; raiseKS1_Maths = '3+') Lev4_engmat_25=0.89.</v>
          </cell>
          <cell r="CR93">
            <v>0.25</v>
          </cell>
        </row>
        <row r="94">
          <cell r="CN94">
            <v>40</v>
          </cell>
          <cell r="CO94" t="str">
            <v>2</v>
          </cell>
          <cell r="CP94" t="str">
            <v>IF (raiseKS1_SchoolBand=2 &amp; raiseKS1_English = '2B' &amp; raiseKS1_Maths = '3+') Lev4_engmat_25=0.97.</v>
          </cell>
          <cell r="CR94">
            <v>0.25</v>
          </cell>
        </row>
        <row r="95">
          <cell r="CN95">
            <v>40</v>
          </cell>
          <cell r="CO95" t="str">
            <v>2</v>
          </cell>
          <cell r="CP95" t="str">
            <v>IF (raiseKS1_SchoolBand=2 &amp; raiseKS1_English = '2A' &amp; raiseKS1_Maths = '3+') Lev4_engmat_25=0.99.</v>
          </cell>
          <cell r="CR95">
            <v>0.25</v>
          </cell>
        </row>
        <row r="96">
          <cell r="CN96">
            <v>40</v>
          </cell>
          <cell r="CO96" t="str">
            <v>2</v>
          </cell>
          <cell r="CP96" t="str">
            <v>IF (raiseKS1_SchoolBand=2 &amp; raiseKS1_English = '3+' &amp; raiseKS1_Maths = '3+') Lev4_engmat_25=0.99.</v>
          </cell>
          <cell r="CR96">
            <v>0.25</v>
          </cell>
        </row>
        <row r="97">
          <cell r="CN97" t="str">
            <v>.</v>
          </cell>
          <cell r="CO97" t="str">
            <v>.</v>
          </cell>
          <cell r="CP97" t="str">
            <v>.</v>
          </cell>
          <cell r="CR97" t="str">
            <v>.</v>
          </cell>
        </row>
        <row r="98">
          <cell r="CN98" t="str">
            <v>.</v>
          </cell>
          <cell r="CO98" t="str">
            <v>.</v>
          </cell>
          <cell r="CP98" t="str">
            <v>.</v>
          </cell>
          <cell r="CR98" t="str">
            <v>.</v>
          </cell>
        </row>
        <row r="99">
          <cell r="CN99" t="str">
            <v>.</v>
          </cell>
          <cell r="CO99" t="str">
            <v>.</v>
          </cell>
          <cell r="CP99" t="str">
            <v>.</v>
          </cell>
          <cell r="CR99" t="str">
            <v>.</v>
          </cell>
        </row>
        <row r="100">
          <cell r="CN100" t="str">
            <v>.</v>
          </cell>
          <cell r="CO100" t="str">
            <v>.</v>
          </cell>
          <cell r="CP100" t="str">
            <v>.</v>
          </cell>
          <cell r="CR100" t="str">
            <v>.</v>
          </cell>
        </row>
        <row r="101">
          <cell r="CN101" t="str">
            <v>.</v>
          </cell>
          <cell r="CO101" t="str">
            <v>.</v>
          </cell>
          <cell r="CP101" t="str">
            <v>.</v>
          </cell>
          <cell r="CR101" t="str">
            <v>.</v>
          </cell>
        </row>
        <row r="102">
          <cell r="CN102" t="str">
            <v>.</v>
          </cell>
          <cell r="CO102" t="str">
            <v>.</v>
          </cell>
          <cell r="CP102" t="str">
            <v>.</v>
          </cell>
          <cell r="CR102" t="str">
            <v>.</v>
          </cell>
        </row>
        <row r="103">
          <cell r="CN103" t="str">
            <v>.</v>
          </cell>
          <cell r="CO103" t="str">
            <v>.</v>
          </cell>
          <cell r="CP103" t="str">
            <v>.</v>
          </cell>
          <cell r="CR103" t="str">
            <v>.</v>
          </cell>
        </row>
        <row r="104">
          <cell r="CN104">
            <v>39</v>
          </cell>
          <cell r="CO104" t="str">
            <v>1</v>
          </cell>
          <cell r="CP104" t="str">
            <v>IF (raiseKS1_SchoolBand=1 &amp; raiseKS1_English = 'W' &amp; raiseKS1_Maths = '3+') Lev4_engmat_25=0.91.</v>
          </cell>
          <cell r="CR104">
            <v>0.25</v>
          </cell>
        </row>
        <row r="105">
          <cell r="CN105">
            <v>39</v>
          </cell>
          <cell r="CO105" t="str">
            <v>1</v>
          </cell>
          <cell r="CP105" t="str">
            <v>IF (raiseKS1_SchoolBand=1 &amp; raiseKS1_English = '1' &amp; raiseKS1_Maths = '3+') Lev4_engmat_25=0.91.</v>
          </cell>
          <cell r="CR105">
            <v>0.25</v>
          </cell>
        </row>
        <row r="106">
          <cell r="CN106">
            <v>39</v>
          </cell>
          <cell r="CO106" t="str">
            <v>1</v>
          </cell>
          <cell r="CP106" t="str">
            <v>IF (raiseKS1_SchoolBand=1 &amp; raiseKS1_English = '2C' &amp; raiseKS1_Maths = '3+') Lev4_engmat_25=0.91.</v>
          </cell>
          <cell r="CR106">
            <v>0.25</v>
          </cell>
        </row>
        <row r="107">
          <cell r="CN107">
            <v>39</v>
          </cell>
          <cell r="CO107" t="str">
            <v>1</v>
          </cell>
          <cell r="CP107" t="str">
            <v>IF (raiseKS1_SchoolBand=1 &amp; raiseKS1_English = '2B' &amp; raiseKS1_Maths = '3+') Lev4_engmat_25=0.99.</v>
          </cell>
          <cell r="CR107">
            <v>0.25</v>
          </cell>
        </row>
        <row r="108">
          <cell r="CN108">
            <v>39</v>
          </cell>
          <cell r="CO108" t="str">
            <v>1</v>
          </cell>
          <cell r="CP108" t="str">
            <v>IF (raiseKS1_SchoolBand=1 &amp; raiseKS1_English = '2A' &amp; raiseKS1_Maths = '3+') Lev4_engmat_25=0.99.</v>
          </cell>
          <cell r="CR108">
            <v>0.25</v>
          </cell>
        </row>
        <row r="109">
          <cell r="CN109">
            <v>39</v>
          </cell>
          <cell r="CO109" t="str">
            <v>1</v>
          </cell>
          <cell r="CP109" t="str">
            <v>IF (raiseKS1_SchoolBand=1 &amp; raiseKS1_English = '3+' &amp; raiseKS1_Maths = '3+') Lev4_engmat_25=0.99.</v>
          </cell>
          <cell r="CR109">
            <v>0.25</v>
          </cell>
        </row>
        <row r="110">
          <cell r="CN110" t="str">
            <v>.</v>
          </cell>
          <cell r="CO110" t="str">
            <v>.</v>
          </cell>
          <cell r="CP110" t="str">
            <v>.</v>
          </cell>
          <cell r="CR110" t="str">
            <v>.</v>
          </cell>
        </row>
        <row r="111">
          <cell r="CN111" t="str">
            <v>.</v>
          </cell>
          <cell r="CO111" t="str">
            <v>.</v>
          </cell>
          <cell r="CP111" t="str">
            <v>.</v>
          </cell>
          <cell r="CR111" t="str">
            <v>.</v>
          </cell>
        </row>
        <row r="112">
          <cell r="CN112" t="str">
            <v>.</v>
          </cell>
          <cell r="CO112" t="str">
            <v>.</v>
          </cell>
          <cell r="CP112" t="str">
            <v>.</v>
          </cell>
          <cell r="CR112" t="str">
            <v>.</v>
          </cell>
        </row>
        <row r="113">
          <cell r="CN113" t="str">
            <v>.</v>
          </cell>
          <cell r="CO113" t="str">
            <v>.</v>
          </cell>
          <cell r="CP113" t="str">
            <v>.</v>
          </cell>
          <cell r="CR113" t="str">
            <v>.</v>
          </cell>
        </row>
        <row r="114">
          <cell r="CN114" t="str">
            <v>.</v>
          </cell>
          <cell r="CO114" t="str">
            <v>.</v>
          </cell>
          <cell r="CP114" t="str">
            <v>.</v>
          </cell>
          <cell r="CR114" t="str">
            <v>.</v>
          </cell>
        </row>
        <row r="115">
          <cell r="CN115" t="str">
            <v>.</v>
          </cell>
          <cell r="CO115" t="str">
            <v>.</v>
          </cell>
          <cell r="CP115" t="str">
            <v>.</v>
          </cell>
          <cell r="CR115" t="str">
            <v>.</v>
          </cell>
        </row>
        <row r="116">
          <cell r="CN116" t="str">
            <v>.</v>
          </cell>
          <cell r="CO116" t="str">
            <v>.</v>
          </cell>
          <cell r="CP116" t="str">
            <v>.</v>
          </cell>
          <cell r="CR116" t="str">
            <v>.</v>
          </cell>
        </row>
        <row r="117">
          <cell r="CN117">
            <v>38</v>
          </cell>
          <cell r="CO117" t="str">
            <v>0</v>
          </cell>
          <cell r="CP117" t="str">
            <v>IF (raiseKS1_SchoolBand=0 &amp; raiseKS1_English = 'W' &amp; raiseKS1_Maths = '3+') Lev4_engmat_25=0.92.</v>
          </cell>
          <cell r="CR117">
            <v>0.25</v>
          </cell>
        </row>
        <row r="118">
          <cell r="CN118">
            <v>38</v>
          </cell>
          <cell r="CO118" t="str">
            <v>0</v>
          </cell>
          <cell r="CP118" t="str">
            <v>IF (raiseKS1_SchoolBand=0 &amp; raiseKS1_English = '1' &amp; raiseKS1_Maths = '3+') Lev4_engmat_25=0.92.</v>
          </cell>
          <cell r="CR118">
            <v>0.25</v>
          </cell>
        </row>
        <row r="119">
          <cell r="CN119">
            <v>38</v>
          </cell>
          <cell r="CO119" t="str">
            <v>0</v>
          </cell>
          <cell r="CP119" t="str">
            <v>IF (raiseKS1_SchoolBand=0 &amp; raiseKS1_English = '2C' &amp; raiseKS1_Maths = '3+') Lev4_engmat_25=0.95.</v>
          </cell>
          <cell r="CR119">
            <v>0.25</v>
          </cell>
        </row>
        <row r="120">
          <cell r="CN120">
            <v>38</v>
          </cell>
          <cell r="CO120" t="str">
            <v>0</v>
          </cell>
          <cell r="CP120" t="str">
            <v>IF (raiseKS1_SchoolBand=0 &amp; raiseKS1_English = '2B' &amp; raiseKS1_Maths = '3+') Lev4_engmat_25=0.98.</v>
          </cell>
          <cell r="CR120">
            <v>0.25</v>
          </cell>
        </row>
        <row r="121">
          <cell r="CN121">
            <v>38</v>
          </cell>
          <cell r="CO121" t="str">
            <v>0</v>
          </cell>
          <cell r="CP121" t="str">
            <v>IF (raiseKS1_SchoolBand=0 &amp; raiseKS1_English = '2A' &amp; raiseKS1_Maths = '3+') Lev4_engmat_25=0.99.</v>
          </cell>
          <cell r="CR121">
            <v>0.25</v>
          </cell>
        </row>
        <row r="122">
          <cell r="CN122">
            <v>38</v>
          </cell>
          <cell r="CO122" t="str">
            <v>0</v>
          </cell>
          <cell r="CP122" t="str">
            <v>IF (raiseKS1_SchoolBand=0 &amp; raiseKS1_English = '3+' &amp; raiseKS1_Maths = '3+') Lev4_engmat_25=1.</v>
          </cell>
          <cell r="CR122">
            <v>0.25</v>
          </cell>
        </row>
        <row r="123">
          <cell r="CN123" t="str">
            <v>.</v>
          </cell>
          <cell r="CO123" t="str">
            <v>.</v>
          </cell>
          <cell r="CP123" t="str">
            <v>.</v>
          </cell>
          <cell r="CR123" t="str">
            <v>.</v>
          </cell>
        </row>
        <row r="124">
          <cell r="CN124" t="str">
            <v>.</v>
          </cell>
          <cell r="CO124" t="str">
            <v>.</v>
          </cell>
          <cell r="CP124" t="str">
            <v>.</v>
          </cell>
          <cell r="CR124" t="str">
            <v>.</v>
          </cell>
        </row>
        <row r="125">
          <cell r="CN125" t="str">
            <v>.</v>
          </cell>
          <cell r="CO125" t="str">
            <v>.</v>
          </cell>
          <cell r="CP125" t="str">
            <v>.</v>
          </cell>
          <cell r="CR125" t="str">
            <v>.</v>
          </cell>
        </row>
        <row r="126">
          <cell r="CN126" t="str">
            <v>.</v>
          </cell>
          <cell r="CO126" t="str">
            <v>.</v>
          </cell>
          <cell r="CP126" t="str">
            <v>.</v>
          </cell>
          <cell r="CR126" t="str">
            <v>.</v>
          </cell>
        </row>
        <row r="127">
          <cell r="CN127" t="str">
            <v>.</v>
          </cell>
          <cell r="CO127" t="str">
            <v>.</v>
          </cell>
          <cell r="CP127" t="str">
            <v>.</v>
          </cell>
          <cell r="CR127" t="str">
            <v>.</v>
          </cell>
        </row>
        <row r="128">
          <cell r="CN128" t="str">
            <v>.</v>
          </cell>
          <cell r="CO128" t="str">
            <v>.</v>
          </cell>
          <cell r="CP128" t="str">
            <v>.</v>
          </cell>
          <cell r="CR128" t="str">
            <v>.</v>
          </cell>
        </row>
        <row r="129">
          <cell r="CN129" t="str">
            <v>.</v>
          </cell>
          <cell r="CO129" t="str">
            <v>.</v>
          </cell>
          <cell r="CP129" t="str">
            <v>.</v>
          </cell>
          <cell r="CR129" t="str">
            <v>.</v>
          </cell>
        </row>
        <row r="130">
          <cell r="CN130">
            <v>37</v>
          </cell>
          <cell r="CO130" t="str">
            <v>2</v>
          </cell>
          <cell r="CP130" t="str">
            <v>IF (raiseKS1_SchoolBand=2 &amp; raiseKS1_English = 'W' &amp; raiseKS1_Maths = '3+') Lev4_engmat_10=0.83.</v>
          </cell>
          <cell r="CR130">
            <v>0.1</v>
          </cell>
        </row>
        <row r="131">
          <cell r="CN131">
            <v>37</v>
          </cell>
          <cell r="CO131" t="str">
            <v>2</v>
          </cell>
          <cell r="CP131" t="str">
            <v>IF (raiseKS1_SchoolBand=2 &amp; raiseKS1_English = '1' &amp; raiseKS1_Maths = '3+') Lev4_engmat_10=0.83.</v>
          </cell>
          <cell r="CR131">
            <v>0.1</v>
          </cell>
        </row>
        <row r="132">
          <cell r="CN132">
            <v>37</v>
          </cell>
          <cell r="CO132" t="str">
            <v>2</v>
          </cell>
          <cell r="CP132" t="str">
            <v>IF (raiseKS1_SchoolBand=2 &amp; raiseKS1_English = '2C' &amp; raiseKS1_Maths = '3+') Lev4_engmat_10=0.96.</v>
          </cell>
          <cell r="CR132">
            <v>0.1</v>
          </cell>
        </row>
        <row r="133">
          <cell r="CN133">
            <v>37</v>
          </cell>
          <cell r="CO133" t="str">
            <v>2</v>
          </cell>
          <cell r="CP133" t="str">
            <v>IF (raiseKS1_SchoolBand=2 &amp; raiseKS1_English = '2B' &amp; raiseKS1_Maths = '3+') Lev4_engmat_10=0.98.</v>
          </cell>
          <cell r="CR133">
            <v>0.1</v>
          </cell>
        </row>
        <row r="134">
          <cell r="CN134">
            <v>37</v>
          </cell>
          <cell r="CO134" t="str">
            <v>2</v>
          </cell>
          <cell r="CP134" t="str">
            <v>IF (raiseKS1_SchoolBand=2 &amp; raiseKS1_English = '2A' &amp; raiseKS1_Maths = '3+') Lev4_engmat_10=0.99.</v>
          </cell>
          <cell r="CR134">
            <v>0.1</v>
          </cell>
        </row>
        <row r="135">
          <cell r="CN135">
            <v>37</v>
          </cell>
          <cell r="CO135" t="str">
            <v>2</v>
          </cell>
          <cell r="CP135" t="str">
            <v>IF (raiseKS1_SchoolBand=2 &amp; raiseKS1_English = '3+' &amp; raiseKS1_Maths = '3+') Lev4_engmat_10=0.99.</v>
          </cell>
          <cell r="CR135">
            <v>0.1</v>
          </cell>
        </row>
        <row r="136">
          <cell r="CN136" t="str">
            <v>.</v>
          </cell>
          <cell r="CO136" t="str">
            <v>.</v>
          </cell>
          <cell r="CP136" t="str">
            <v>.</v>
          </cell>
          <cell r="CR136" t="str">
            <v>.</v>
          </cell>
        </row>
        <row r="137">
          <cell r="CN137" t="str">
            <v>.</v>
          </cell>
          <cell r="CO137" t="str">
            <v>.</v>
          </cell>
          <cell r="CP137" t="str">
            <v>.</v>
          </cell>
          <cell r="CR137" t="str">
            <v>.</v>
          </cell>
        </row>
        <row r="138">
          <cell r="CN138" t="str">
            <v>.</v>
          </cell>
          <cell r="CO138" t="str">
            <v>.</v>
          </cell>
          <cell r="CP138" t="str">
            <v>.</v>
          </cell>
          <cell r="CR138" t="str">
            <v>.</v>
          </cell>
        </row>
        <row r="139">
          <cell r="CN139" t="str">
            <v>.</v>
          </cell>
          <cell r="CO139" t="str">
            <v>.</v>
          </cell>
          <cell r="CP139" t="str">
            <v>.</v>
          </cell>
          <cell r="CR139" t="str">
            <v>.</v>
          </cell>
        </row>
        <row r="140">
          <cell r="CN140" t="str">
            <v>.</v>
          </cell>
          <cell r="CO140" t="str">
            <v>.</v>
          </cell>
          <cell r="CP140" t="str">
            <v>.</v>
          </cell>
          <cell r="CR140" t="str">
            <v>.</v>
          </cell>
        </row>
        <row r="141">
          <cell r="CN141" t="str">
            <v>.</v>
          </cell>
          <cell r="CO141" t="str">
            <v>.</v>
          </cell>
          <cell r="CP141" t="str">
            <v>.</v>
          </cell>
          <cell r="CR141" t="str">
            <v>.</v>
          </cell>
        </row>
        <row r="142">
          <cell r="CN142" t="str">
            <v>.</v>
          </cell>
          <cell r="CO142" t="str">
            <v>.</v>
          </cell>
          <cell r="CP142" t="str">
            <v>.</v>
          </cell>
          <cell r="CR142" t="str">
            <v>.</v>
          </cell>
        </row>
        <row r="143">
          <cell r="CN143">
            <v>36</v>
          </cell>
          <cell r="CO143" t="str">
            <v>1</v>
          </cell>
          <cell r="CP143" t="str">
            <v>IF (raiseKS1_SchoolBand=1 &amp; raiseKS1_English = 'W' &amp; raiseKS1_Maths = '3+') Lev4_engmat_10=0.94.</v>
          </cell>
          <cell r="CR143">
            <v>0.1</v>
          </cell>
        </row>
        <row r="144">
          <cell r="CN144">
            <v>36</v>
          </cell>
          <cell r="CO144" t="str">
            <v>1</v>
          </cell>
          <cell r="CP144" t="str">
            <v>IF (raiseKS1_SchoolBand=1 &amp; raiseKS1_English = '1' &amp; raiseKS1_Maths = '3+') Lev4_engmat_10=0.94.</v>
          </cell>
          <cell r="CR144">
            <v>0.1</v>
          </cell>
        </row>
        <row r="145">
          <cell r="CN145">
            <v>36</v>
          </cell>
          <cell r="CO145" t="str">
            <v>1</v>
          </cell>
          <cell r="CP145" t="str">
            <v>IF (raiseKS1_SchoolBand=1 &amp; raiseKS1_English = '2C' &amp; raiseKS1_Maths = '3+') Lev4_engmat_10=0.95.</v>
          </cell>
          <cell r="CR145">
            <v>0.1</v>
          </cell>
        </row>
        <row r="146">
          <cell r="CN146">
            <v>36</v>
          </cell>
          <cell r="CO146" t="str">
            <v>1</v>
          </cell>
          <cell r="CP146" t="str">
            <v>IF (raiseKS1_SchoolBand=1 &amp; raiseKS1_English = '2B' &amp; raiseKS1_Maths = '3+') Lev4_engmat_10=0.99.</v>
          </cell>
          <cell r="CR146">
            <v>0.1</v>
          </cell>
        </row>
        <row r="147">
          <cell r="CN147">
            <v>36</v>
          </cell>
          <cell r="CO147" t="str">
            <v>1</v>
          </cell>
          <cell r="CP147" t="str">
            <v>IF (raiseKS1_SchoolBand=1 &amp; raiseKS1_English = '2A' &amp; raiseKS1_Maths = '3+') Lev4_engmat_10=0.99.</v>
          </cell>
          <cell r="CR147">
            <v>0.1</v>
          </cell>
        </row>
        <row r="148">
          <cell r="CN148">
            <v>36</v>
          </cell>
          <cell r="CO148" t="str">
            <v>1</v>
          </cell>
          <cell r="CP148" t="str">
            <v>IF (raiseKS1_SchoolBand=1 &amp; raiseKS1_English = '3+' &amp; raiseKS1_Maths = '3+') Lev4_engmat_10=1.</v>
          </cell>
          <cell r="CR148">
            <v>0.1</v>
          </cell>
        </row>
        <row r="149">
          <cell r="CN149" t="str">
            <v>.</v>
          </cell>
          <cell r="CO149" t="str">
            <v>.</v>
          </cell>
          <cell r="CP149" t="str">
            <v>.</v>
          </cell>
          <cell r="CR149" t="str">
            <v>.</v>
          </cell>
        </row>
        <row r="150">
          <cell r="CN150" t="str">
            <v>.</v>
          </cell>
          <cell r="CO150" t="str">
            <v>.</v>
          </cell>
          <cell r="CP150" t="str">
            <v>.</v>
          </cell>
          <cell r="CR150" t="str">
            <v>.</v>
          </cell>
        </row>
        <row r="151">
          <cell r="CN151" t="str">
            <v>.</v>
          </cell>
          <cell r="CO151" t="str">
            <v>.</v>
          </cell>
          <cell r="CP151" t="str">
            <v>.</v>
          </cell>
          <cell r="CR151" t="str">
            <v>.</v>
          </cell>
        </row>
        <row r="152">
          <cell r="CN152" t="str">
            <v>.</v>
          </cell>
          <cell r="CO152" t="str">
            <v>.</v>
          </cell>
          <cell r="CP152" t="str">
            <v>.</v>
          </cell>
          <cell r="CR152" t="str">
            <v>.</v>
          </cell>
        </row>
        <row r="153">
          <cell r="CN153" t="str">
            <v>.</v>
          </cell>
          <cell r="CO153" t="str">
            <v>.</v>
          </cell>
          <cell r="CP153" t="str">
            <v>.</v>
          </cell>
          <cell r="CR153" t="str">
            <v>.</v>
          </cell>
        </row>
        <row r="154">
          <cell r="CN154" t="str">
            <v>.</v>
          </cell>
          <cell r="CO154" t="str">
            <v>.</v>
          </cell>
          <cell r="CP154" t="str">
            <v>.</v>
          </cell>
          <cell r="CR154" t="str">
            <v>.</v>
          </cell>
        </row>
        <row r="155">
          <cell r="CN155" t="str">
            <v>.</v>
          </cell>
          <cell r="CO155" t="str">
            <v>.</v>
          </cell>
          <cell r="CP155" t="str">
            <v>.</v>
          </cell>
          <cell r="CR155" t="str">
            <v>.</v>
          </cell>
        </row>
        <row r="156">
          <cell r="CN156">
            <v>35</v>
          </cell>
          <cell r="CO156" t="str">
            <v>0</v>
          </cell>
          <cell r="CP156" t="str">
            <v>IF (raiseKS1_SchoolBand=0 &amp; raiseKS1_English = 'W' &amp; raiseKS1_Maths = '3+') Lev4_engmat_10=1.</v>
          </cell>
          <cell r="CR156">
            <v>0.1</v>
          </cell>
        </row>
        <row r="157">
          <cell r="CN157">
            <v>35</v>
          </cell>
          <cell r="CO157" t="str">
            <v>0</v>
          </cell>
          <cell r="CP157" t="str">
            <v>IF (raiseKS1_SchoolBand=0 &amp; raiseKS1_English = '1' &amp; raiseKS1_Maths = '3+') Lev4_engmat_10=1.</v>
          </cell>
          <cell r="CR157">
            <v>0.1</v>
          </cell>
        </row>
        <row r="158">
          <cell r="CN158">
            <v>35</v>
          </cell>
          <cell r="CO158" t="str">
            <v>0</v>
          </cell>
          <cell r="CP158" t="str">
            <v>IF (raiseKS1_SchoolBand=0 &amp; raiseKS1_English = '2C' &amp; raiseKS1_Maths = '3+') Lev4_engmat_10=0.96.</v>
          </cell>
          <cell r="CR158">
            <v>0.1</v>
          </cell>
        </row>
        <row r="159">
          <cell r="CN159">
            <v>35</v>
          </cell>
          <cell r="CO159" t="str">
            <v>0</v>
          </cell>
          <cell r="CP159" t="str">
            <v>IF (raiseKS1_SchoolBand=0 &amp; raiseKS1_English = '2B' &amp; raiseKS1_Maths = '3+') Lev4_engmat_10=0.99.</v>
          </cell>
          <cell r="CR159">
            <v>0.1</v>
          </cell>
        </row>
        <row r="160">
          <cell r="CN160">
            <v>35</v>
          </cell>
          <cell r="CO160" t="str">
            <v>0</v>
          </cell>
          <cell r="CP160" t="str">
            <v>IF (raiseKS1_SchoolBand=0 &amp; raiseKS1_English = '2A' &amp; raiseKS1_Maths = '3+') Lev4_engmat_10=0.99.</v>
          </cell>
          <cell r="CR160">
            <v>0.1</v>
          </cell>
        </row>
        <row r="161">
          <cell r="CN161">
            <v>35</v>
          </cell>
          <cell r="CO161" t="str">
            <v>0</v>
          </cell>
          <cell r="CP161" t="str">
            <v>IF (raiseKS1_SchoolBand=0 &amp; raiseKS1_English = '3+' &amp; raiseKS1_Maths = '3+') Lev4_engmat_10=1.</v>
          </cell>
          <cell r="CR161">
            <v>0.1</v>
          </cell>
        </row>
        <row r="162">
          <cell r="CN162" t="str">
            <v>.</v>
          </cell>
          <cell r="CO162" t="str">
            <v>.</v>
          </cell>
          <cell r="CP162" t="str">
            <v>.</v>
          </cell>
          <cell r="CR162" t="str">
            <v>.</v>
          </cell>
        </row>
        <row r="163">
          <cell r="CN163" t="str">
            <v>.</v>
          </cell>
          <cell r="CO163" t="str">
            <v>.</v>
          </cell>
          <cell r="CP163" t="str">
            <v>.</v>
          </cell>
          <cell r="CR163" t="str">
            <v>.</v>
          </cell>
        </row>
        <row r="164">
          <cell r="CN164" t="str">
            <v>.</v>
          </cell>
          <cell r="CO164" t="str">
            <v>.</v>
          </cell>
          <cell r="CP164" t="str">
            <v>.</v>
          </cell>
          <cell r="CR164" t="str">
            <v>.</v>
          </cell>
        </row>
        <row r="165">
          <cell r="CN165" t="str">
            <v>.</v>
          </cell>
          <cell r="CO165" t="str">
            <v>.</v>
          </cell>
          <cell r="CP165" t="str">
            <v>.</v>
          </cell>
          <cell r="CR165" t="str">
            <v>.</v>
          </cell>
        </row>
        <row r="166">
          <cell r="CN166" t="str">
            <v>.</v>
          </cell>
          <cell r="CO166" t="str">
            <v>.</v>
          </cell>
          <cell r="CP166" t="str">
            <v>.</v>
          </cell>
          <cell r="CR166" t="str">
            <v>.</v>
          </cell>
        </row>
        <row r="167">
          <cell r="CN167" t="str">
            <v>.</v>
          </cell>
          <cell r="CO167" t="str">
            <v>.</v>
          </cell>
          <cell r="CP167" t="str">
            <v>.</v>
          </cell>
          <cell r="CR167" t="str">
            <v>.</v>
          </cell>
        </row>
        <row r="168">
          <cell r="CN168" t="str">
            <v>.</v>
          </cell>
          <cell r="CO168" t="str">
            <v>.</v>
          </cell>
          <cell r="CP168" t="str">
            <v>.</v>
          </cell>
          <cell r="CR168" t="str">
            <v>.</v>
          </cell>
        </row>
        <row r="169">
          <cell r="CN169">
            <v>34</v>
          </cell>
          <cell r="CO169" t="str">
            <v>2</v>
          </cell>
          <cell r="CP169" t="str">
            <v>IF (raiseKS1_SchoolBand=2 &amp; raiseKS1_English = 'W' &amp; raiseKS1_Maths = '3+') Lev4_engmat_100=0.7.</v>
          </cell>
          <cell r="CR169">
            <v>1</v>
          </cell>
        </row>
        <row r="170">
          <cell r="CN170">
            <v>34</v>
          </cell>
          <cell r="CO170" t="str">
            <v>2</v>
          </cell>
          <cell r="CP170" t="str">
            <v>IF (raiseKS1_SchoolBand=2 &amp; raiseKS1_English = '1' &amp; raiseKS1_Maths = '3+') Lev4_engmat_100=0.7.</v>
          </cell>
          <cell r="CR170">
            <v>1</v>
          </cell>
        </row>
        <row r="171">
          <cell r="CN171">
            <v>34</v>
          </cell>
          <cell r="CO171" t="str">
            <v>2</v>
          </cell>
          <cell r="CP171" t="str">
            <v>IF (raiseKS1_SchoolBand=2 &amp; raiseKS1_English = '2C' &amp; raiseKS1_Maths = '3+') Lev4_engmat_100=0.75.</v>
          </cell>
          <cell r="CR171">
            <v>1</v>
          </cell>
        </row>
        <row r="172">
          <cell r="CN172">
            <v>34</v>
          </cell>
          <cell r="CO172" t="str">
            <v>2</v>
          </cell>
          <cell r="CP172" t="str">
            <v>IF (raiseKS1_SchoolBand=2 &amp; raiseKS1_English = '2B' &amp; raiseKS1_Maths = '3+') Lev4_engmat_100=0.94.</v>
          </cell>
          <cell r="CR172">
            <v>1</v>
          </cell>
        </row>
        <row r="173">
          <cell r="CN173">
            <v>34</v>
          </cell>
          <cell r="CO173" t="str">
            <v>2</v>
          </cell>
          <cell r="CP173" t="str">
            <v>IF (raiseKS1_SchoolBand=2 &amp; raiseKS1_English = '2A' &amp; raiseKS1_Maths = '3+') Lev4_engmat_100=0.98.</v>
          </cell>
          <cell r="CR173">
            <v>1</v>
          </cell>
        </row>
        <row r="174">
          <cell r="CN174">
            <v>34</v>
          </cell>
          <cell r="CO174" t="str">
            <v>2</v>
          </cell>
          <cell r="CP174" t="str">
            <v>IF (raiseKS1_SchoolBand=2 &amp; raiseKS1_English = '3+' &amp; raiseKS1_Maths = '3+') Lev4_engmat_100=0.99.</v>
          </cell>
          <cell r="CR174">
            <v>1</v>
          </cell>
        </row>
        <row r="175">
          <cell r="CN175" t="str">
            <v>.</v>
          </cell>
          <cell r="CO175" t="str">
            <v>.</v>
          </cell>
          <cell r="CP175" t="str">
            <v>.</v>
          </cell>
          <cell r="CR175" t="str">
            <v>.</v>
          </cell>
        </row>
        <row r="176">
          <cell r="CN176" t="str">
            <v>.</v>
          </cell>
          <cell r="CO176" t="str">
            <v>.</v>
          </cell>
          <cell r="CP176" t="str">
            <v>.</v>
          </cell>
          <cell r="CR176" t="str">
            <v>.</v>
          </cell>
        </row>
        <row r="177">
          <cell r="CN177" t="str">
            <v>.</v>
          </cell>
          <cell r="CO177" t="str">
            <v>.</v>
          </cell>
          <cell r="CP177" t="str">
            <v>.</v>
          </cell>
          <cell r="CR177" t="str">
            <v>.</v>
          </cell>
        </row>
        <row r="178">
          <cell r="CN178" t="str">
            <v>.</v>
          </cell>
          <cell r="CO178" t="str">
            <v>.</v>
          </cell>
          <cell r="CP178" t="str">
            <v>.</v>
          </cell>
          <cell r="CR178" t="str">
            <v>.</v>
          </cell>
        </row>
        <row r="179">
          <cell r="CN179" t="str">
            <v>.</v>
          </cell>
          <cell r="CO179" t="str">
            <v>.</v>
          </cell>
          <cell r="CP179" t="str">
            <v>.</v>
          </cell>
          <cell r="CR179" t="str">
            <v>.</v>
          </cell>
        </row>
        <row r="180">
          <cell r="CN180" t="str">
            <v>.</v>
          </cell>
          <cell r="CO180" t="str">
            <v>.</v>
          </cell>
          <cell r="CP180" t="str">
            <v>.</v>
          </cell>
          <cell r="CR180" t="str">
            <v>.</v>
          </cell>
        </row>
        <row r="181">
          <cell r="CN181" t="str">
            <v>.</v>
          </cell>
          <cell r="CO181" t="str">
            <v>.</v>
          </cell>
          <cell r="CP181" t="str">
            <v>.</v>
          </cell>
          <cell r="CR181" t="str">
            <v>.</v>
          </cell>
        </row>
        <row r="182">
          <cell r="CN182">
            <v>33</v>
          </cell>
          <cell r="CO182" t="str">
            <v>1</v>
          </cell>
          <cell r="CP182" t="str">
            <v>IF (raiseKS1_SchoolBand=1 &amp; raiseKS1_English = 'W' &amp; raiseKS1_Maths = '3+') Lev4_engmat_100=0.76.</v>
          </cell>
          <cell r="CR182">
            <v>1</v>
          </cell>
        </row>
        <row r="183">
          <cell r="CN183">
            <v>33</v>
          </cell>
          <cell r="CO183" t="str">
            <v>1</v>
          </cell>
          <cell r="CP183" t="str">
            <v>IF (raiseKS1_SchoolBand=1 &amp; raiseKS1_English = '1' &amp; raiseKS1_Maths = '3+') Lev4_engmat_100=0.76.</v>
          </cell>
          <cell r="CR183">
            <v>1</v>
          </cell>
        </row>
        <row r="184">
          <cell r="CN184">
            <v>33</v>
          </cell>
          <cell r="CO184" t="str">
            <v>1</v>
          </cell>
          <cell r="CP184" t="str">
            <v>IF (raiseKS1_SchoolBand=1 &amp; raiseKS1_English = '2C' &amp; raiseKS1_Maths = '3+') Lev4_engmat_100=0.75.</v>
          </cell>
          <cell r="CR184">
            <v>1</v>
          </cell>
        </row>
        <row r="185">
          <cell r="CN185">
            <v>33</v>
          </cell>
          <cell r="CO185" t="str">
            <v>1</v>
          </cell>
          <cell r="CP185" t="str">
            <v>IF (raiseKS1_SchoolBand=1 &amp; raiseKS1_English = '2B' &amp; raiseKS1_Maths = '3+') Lev4_engmat_100=0.93.</v>
          </cell>
          <cell r="CR185">
            <v>1</v>
          </cell>
        </row>
        <row r="186">
          <cell r="CN186">
            <v>33</v>
          </cell>
          <cell r="CO186" t="str">
            <v>1</v>
          </cell>
          <cell r="CP186" t="str">
            <v>IF (raiseKS1_SchoolBand=1 &amp; raiseKS1_English = '2A' &amp; raiseKS1_Maths = '3+') Lev4_engmat_100=0.98.</v>
          </cell>
          <cell r="CR186">
            <v>1</v>
          </cell>
        </row>
        <row r="187">
          <cell r="CN187">
            <v>33</v>
          </cell>
          <cell r="CO187" t="str">
            <v>1</v>
          </cell>
          <cell r="CP187" t="str">
            <v>IF (raiseKS1_SchoolBand=1 &amp; raiseKS1_English = '3+' &amp; raiseKS1_Maths = '3+') Lev4_engmat_100=0.99.</v>
          </cell>
          <cell r="CR187">
            <v>1</v>
          </cell>
        </row>
        <row r="188">
          <cell r="CN188" t="str">
            <v>.</v>
          </cell>
          <cell r="CO188" t="str">
            <v>.</v>
          </cell>
          <cell r="CP188" t="str">
            <v>.</v>
          </cell>
          <cell r="CR188" t="str">
            <v>.</v>
          </cell>
        </row>
        <row r="189">
          <cell r="CN189" t="str">
            <v>.</v>
          </cell>
          <cell r="CO189" t="str">
            <v>.</v>
          </cell>
          <cell r="CP189" t="str">
            <v>.</v>
          </cell>
          <cell r="CR189" t="str">
            <v>.</v>
          </cell>
        </row>
        <row r="190">
          <cell r="CN190" t="str">
            <v>.</v>
          </cell>
          <cell r="CO190" t="str">
            <v>.</v>
          </cell>
          <cell r="CP190" t="str">
            <v>.</v>
          </cell>
          <cell r="CR190" t="str">
            <v>.</v>
          </cell>
        </row>
        <row r="191">
          <cell r="CN191" t="str">
            <v>.</v>
          </cell>
          <cell r="CO191" t="str">
            <v>.</v>
          </cell>
          <cell r="CP191" t="str">
            <v>.</v>
          </cell>
          <cell r="CR191" t="str">
            <v>.</v>
          </cell>
        </row>
        <row r="192">
          <cell r="CN192" t="str">
            <v>.</v>
          </cell>
          <cell r="CO192" t="str">
            <v>.</v>
          </cell>
          <cell r="CP192" t="str">
            <v>.</v>
          </cell>
          <cell r="CR192" t="str">
            <v>.</v>
          </cell>
        </row>
        <row r="193">
          <cell r="CN193" t="str">
            <v>.</v>
          </cell>
          <cell r="CO193" t="str">
            <v>.</v>
          </cell>
          <cell r="CP193" t="str">
            <v>.</v>
          </cell>
          <cell r="CR193" t="str">
            <v>.</v>
          </cell>
        </row>
        <row r="194">
          <cell r="CN194" t="str">
            <v>.</v>
          </cell>
          <cell r="CO194" t="str">
            <v>.</v>
          </cell>
          <cell r="CP194" t="str">
            <v>.</v>
          </cell>
          <cell r="CR194" t="str">
            <v>.</v>
          </cell>
        </row>
        <row r="195">
          <cell r="CN195">
            <v>32</v>
          </cell>
          <cell r="CO195" t="str">
            <v>0</v>
          </cell>
          <cell r="CP195" t="str">
            <v>IF (raiseKS1_SchoolBand=0 &amp; raiseKS1_English = 'W' &amp; raiseKS1_Maths = '3+') Lev4_engmat_100=0.76.</v>
          </cell>
          <cell r="CR195">
            <v>1</v>
          </cell>
        </row>
        <row r="196">
          <cell r="CN196">
            <v>32</v>
          </cell>
          <cell r="CO196" t="str">
            <v>0</v>
          </cell>
          <cell r="CP196" t="str">
            <v>IF (raiseKS1_SchoolBand=0 &amp; raiseKS1_English = '1' &amp; raiseKS1_Maths = '3+') Lev4_engmat_100=0.76.</v>
          </cell>
          <cell r="CR196">
            <v>1</v>
          </cell>
        </row>
        <row r="197">
          <cell r="CN197">
            <v>32</v>
          </cell>
          <cell r="CO197" t="str">
            <v>0</v>
          </cell>
          <cell r="CP197" t="str">
            <v>IF (raiseKS1_SchoolBand=0 &amp; raiseKS1_English = '2C' &amp; raiseKS1_Maths = '3+') Lev4_engmat_100=0.79.</v>
          </cell>
          <cell r="CR197">
            <v>1</v>
          </cell>
        </row>
        <row r="198">
          <cell r="CN198">
            <v>32</v>
          </cell>
          <cell r="CO198" t="str">
            <v>0</v>
          </cell>
          <cell r="CP198" t="str">
            <v>IF (raiseKS1_SchoolBand=0 &amp; raiseKS1_English = '2B' &amp; raiseKS1_Maths = '3+') Lev4_engmat_100=0.92.</v>
          </cell>
          <cell r="CR198">
            <v>1</v>
          </cell>
        </row>
        <row r="199">
          <cell r="CN199">
            <v>32</v>
          </cell>
          <cell r="CO199" t="str">
            <v>0</v>
          </cell>
          <cell r="CP199" t="str">
            <v>IF (raiseKS1_SchoolBand=0 &amp; raiseKS1_English = '2A' &amp; raiseKS1_Maths = '3+') Lev4_engmat_100=0.98.</v>
          </cell>
          <cell r="CR199">
            <v>1</v>
          </cell>
        </row>
        <row r="200">
          <cell r="CN200">
            <v>32</v>
          </cell>
          <cell r="CO200" t="str">
            <v>0</v>
          </cell>
          <cell r="CP200" t="str">
            <v>IF (raiseKS1_SchoolBand=0 &amp; raiseKS1_English = '3+' &amp; raiseKS1_Maths = '3+') Lev4_engmat_100=0.99.</v>
          </cell>
          <cell r="CR200">
            <v>1</v>
          </cell>
        </row>
        <row r="201">
          <cell r="CN201" t="str">
            <v>.</v>
          </cell>
          <cell r="CP201" t="str">
            <v>.</v>
          </cell>
          <cell r="CR201" t="str">
            <v>.</v>
          </cell>
        </row>
        <row r="202">
          <cell r="CN202" t="str">
            <v>.</v>
          </cell>
          <cell r="CP202" t="str">
            <v>.</v>
          </cell>
          <cell r="CR202" t="str">
            <v>.</v>
          </cell>
        </row>
      </sheetData>
      <sheetData sheetId="10" refreshError="1"/>
      <sheetData sheetId="11" refreshError="1"/>
      <sheetData sheetId="12" refreshError="1">
        <row r="8">
          <cell r="CD8">
            <v>9</v>
          </cell>
        </row>
        <row r="9">
          <cell r="A9" t="str">
            <v>ID COL</v>
          </cell>
          <cell r="AS9" t="str">
            <v>U</v>
          </cell>
          <cell r="AT9" t="str">
            <v>G</v>
          </cell>
          <cell r="AU9" t="str">
            <v>F</v>
          </cell>
          <cell r="AV9" t="str">
            <v>E</v>
          </cell>
          <cell r="AW9" t="str">
            <v>D</v>
          </cell>
          <cell r="AX9" t="str">
            <v>C</v>
          </cell>
          <cell r="AY9" t="str">
            <v>B</v>
          </cell>
          <cell r="AZ9" t="str">
            <v>A</v>
          </cell>
          <cell r="BA9" t="str">
            <v>*</v>
          </cell>
          <cell r="BH9" t="str">
            <v>U</v>
          </cell>
        </row>
        <row r="12">
          <cell r="AS12" t="str">
            <v>U</v>
          </cell>
          <cell r="AT12" t="str">
            <v>G</v>
          </cell>
          <cell r="AU12" t="str">
            <v>F</v>
          </cell>
          <cell r="AV12" t="str">
            <v>E</v>
          </cell>
          <cell r="AW12" t="str">
            <v>D</v>
          </cell>
          <cell r="AX12" t="str">
            <v>C</v>
          </cell>
          <cell r="AY12" t="str">
            <v>B</v>
          </cell>
          <cell r="AZ12" t="str">
            <v>A</v>
          </cell>
          <cell r="BA12" t="str">
            <v>*</v>
          </cell>
        </row>
        <row r="13">
          <cell r="AS13">
            <v>0</v>
          </cell>
          <cell r="AT13">
            <v>0</v>
          </cell>
          <cell r="AU13">
            <v>0</v>
          </cell>
          <cell r="AV13">
            <v>0</v>
          </cell>
          <cell r="AW13">
            <v>0</v>
          </cell>
          <cell r="AX13">
            <v>0</v>
          </cell>
          <cell r="AY13">
            <v>0</v>
          </cell>
          <cell r="AZ13">
            <v>0</v>
          </cell>
          <cell r="BA13">
            <v>0</v>
          </cell>
          <cell r="CB13" t="str">
            <v>.</v>
          </cell>
          <cell r="CC13" t="str">
            <v>.</v>
          </cell>
          <cell r="CD13" t="str">
            <v>.</v>
          </cell>
          <cell r="CE13" t="str">
            <v>.</v>
          </cell>
          <cell r="CF13" t="str">
            <v>.</v>
          </cell>
          <cell r="CG13" t="str">
            <v>.</v>
          </cell>
          <cell r="CH13" t="str">
            <v>.</v>
          </cell>
          <cell r="CI13" t="str">
            <v>.</v>
          </cell>
        </row>
        <row r="14">
          <cell r="AS14">
            <v>0</v>
          </cell>
          <cell r="AT14">
            <v>0</v>
          </cell>
          <cell r="AU14">
            <v>0</v>
          </cell>
          <cell r="AV14">
            <v>0</v>
          </cell>
          <cell r="AW14">
            <v>0</v>
          </cell>
          <cell r="AX14">
            <v>0</v>
          </cell>
          <cell r="AY14">
            <v>0</v>
          </cell>
          <cell r="AZ14">
            <v>0</v>
          </cell>
          <cell r="BA14">
            <v>0</v>
          </cell>
          <cell r="CB14" t="str">
            <v>.</v>
          </cell>
          <cell r="CC14" t="str">
            <v>.</v>
          </cell>
          <cell r="CD14" t="str">
            <v>.</v>
          </cell>
          <cell r="CE14" t="str">
            <v>.</v>
          </cell>
          <cell r="CF14" t="str">
            <v>.</v>
          </cell>
          <cell r="CG14" t="str">
            <v>.</v>
          </cell>
          <cell r="CH14" t="str">
            <v>.</v>
          </cell>
          <cell r="CI14" t="str">
            <v>.</v>
          </cell>
        </row>
        <row r="15">
          <cell r="AS15">
            <v>0.12907431551499349</v>
          </cell>
          <cell r="AT15">
            <v>0.37548891786179922</v>
          </cell>
          <cell r="AU15">
            <v>0.2503259452411995</v>
          </cell>
          <cell r="AV15">
            <v>0.11603650586701435</v>
          </cell>
          <cell r="AW15">
            <v>5.736636245110821E-2</v>
          </cell>
          <cell r="AX15">
            <v>5.215123859191656E-2</v>
          </cell>
          <cell r="AY15">
            <v>1.5645371577574969E-2</v>
          </cell>
          <cell r="AZ15">
            <v>3.9113428943937422E-3</v>
          </cell>
          <cell r="BA15">
            <v>0</v>
          </cell>
          <cell r="CB15" t="str">
            <v>KS2-4</v>
          </cell>
          <cell r="CC15" t="str">
            <v>B</v>
          </cell>
          <cell r="CD15" t="str">
            <v>*</v>
          </cell>
          <cell r="CE15">
            <v>0</v>
          </cell>
          <cell r="CF15">
            <v>0.75</v>
          </cell>
          <cell r="CG15" t="str">
            <v>&lt;25</v>
          </cell>
          <cell r="CH15" t="str">
            <v>KS2 Maths</v>
          </cell>
          <cell r="CI15" t="str">
            <v>KS4 Maths</v>
          </cell>
        </row>
        <row r="16">
          <cell r="AS16">
            <v>0.12</v>
          </cell>
          <cell r="AT16">
            <v>0.37517241379310345</v>
          </cell>
          <cell r="AU16">
            <v>0.29517241379310344</v>
          </cell>
          <cell r="AV16">
            <v>0.12827586206896552</v>
          </cell>
          <cell r="AW16">
            <v>5.6551724137931032E-2</v>
          </cell>
          <cell r="AX16">
            <v>2.4827586206896551E-2</v>
          </cell>
          <cell r="AY16">
            <v>0</v>
          </cell>
          <cell r="AZ16">
            <v>0</v>
          </cell>
          <cell r="BA16">
            <v>0</v>
          </cell>
          <cell r="CB16" t="str">
            <v>KS2-4</v>
          </cell>
          <cell r="CC16" t="str">
            <v>N</v>
          </cell>
          <cell r="CD16" t="str">
            <v>*</v>
          </cell>
          <cell r="CE16">
            <v>0</v>
          </cell>
          <cell r="CF16">
            <v>0.75</v>
          </cell>
          <cell r="CG16" t="str">
            <v>&lt;25</v>
          </cell>
          <cell r="CH16" t="str">
            <v>KS2 Maths</v>
          </cell>
          <cell r="CI16" t="str">
            <v>KS4 Maths</v>
          </cell>
        </row>
        <row r="17">
          <cell r="AS17">
            <v>3.896103896103896E-2</v>
          </cell>
          <cell r="AT17">
            <v>0.2435064935064935</v>
          </cell>
          <cell r="AU17">
            <v>0.36688311688311687</v>
          </cell>
          <cell r="AV17">
            <v>0.21103896103896103</v>
          </cell>
          <cell r="AW17">
            <v>7.4675324675324672E-2</v>
          </cell>
          <cell r="AX17">
            <v>4.5454545454545456E-2</v>
          </cell>
          <cell r="AY17">
            <v>1.6233766233766232E-2</v>
          </cell>
          <cell r="AZ17">
            <v>3.246753246753247E-3</v>
          </cell>
          <cell r="BA17">
            <v>0</v>
          </cell>
          <cell r="CB17" t="str">
            <v>KS2-4</v>
          </cell>
          <cell r="CC17" t="str">
            <v>2</v>
          </cell>
          <cell r="CD17" t="str">
            <v>*</v>
          </cell>
          <cell r="CE17">
            <v>0</v>
          </cell>
          <cell r="CF17">
            <v>0.75</v>
          </cell>
          <cell r="CG17" t="str">
            <v>&lt;25</v>
          </cell>
          <cell r="CH17" t="str">
            <v>KS2 Maths</v>
          </cell>
          <cell r="CI17" t="str">
            <v>KS4 Maths</v>
          </cell>
        </row>
        <row r="18">
          <cell r="AS18">
            <v>3.486529318541997E-2</v>
          </cell>
          <cell r="AT18">
            <v>0.15293185419968305</v>
          </cell>
          <cell r="AU18">
            <v>0.33993660855784469</v>
          </cell>
          <cell r="AV18">
            <v>0.22345483359746435</v>
          </cell>
          <cell r="AW18">
            <v>0.13153724247226625</v>
          </cell>
          <cell r="AX18">
            <v>9.8256735340728998E-2</v>
          </cell>
          <cell r="AY18">
            <v>1.7432646592709985E-2</v>
          </cell>
          <cell r="AZ18">
            <v>1.5847860538827259E-3</v>
          </cell>
          <cell r="BA18">
            <v>0</v>
          </cell>
          <cell r="CB18" t="str">
            <v>KS2-4</v>
          </cell>
          <cell r="CC18" t="str">
            <v>3C</v>
          </cell>
          <cell r="CD18" t="str">
            <v>*</v>
          </cell>
          <cell r="CE18">
            <v>0</v>
          </cell>
          <cell r="CF18">
            <v>0.75</v>
          </cell>
          <cell r="CG18" t="str">
            <v>&lt;25</v>
          </cell>
          <cell r="CH18" t="str">
            <v>KS2 Maths</v>
          </cell>
          <cell r="CI18" t="str">
            <v>KS4 Maths</v>
          </cell>
        </row>
        <row r="19">
          <cell r="AS19">
            <v>2.0347097546379412E-2</v>
          </cell>
          <cell r="AT19">
            <v>7.0017953321364457E-2</v>
          </cell>
          <cell r="AU19">
            <v>0.22800718132854578</v>
          </cell>
          <cell r="AV19">
            <v>0.25134649910233392</v>
          </cell>
          <cell r="AW19">
            <v>0.22800718132854578</v>
          </cell>
          <cell r="AX19">
            <v>0.15798922800718132</v>
          </cell>
          <cell r="AY19">
            <v>3.8300418910831836E-2</v>
          </cell>
          <cell r="AZ19">
            <v>5.3859964093357273E-3</v>
          </cell>
          <cell r="BA19">
            <v>5.9844404548174744E-4</v>
          </cell>
          <cell r="CB19" t="str">
            <v>KS2-4</v>
          </cell>
          <cell r="CC19" t="str">
            <v>3B</v>
          </cell>
          <cell r="CD19" t="str">
            <v>*</v>
          </cell>
          <cell r="CE19">
            <v>5.9844404548174744E-4</v>
          </cell>
          <cell r="CF19">
            <v>0.75</v>
          </cell>
          <cell r="CG19" t="str">
            <v>&lt;25</v>
          </cell>
          <cell r="CH19" t="str">
            <v>KS2 Maths</v>
          </cell>
          <cell r="CI19" t="str">
            <v>KS4 Maths</v>
          </cell>
        </row>
        <row r="20">
          <cell r="AS20">
            <v>1.5918135304150087E-2</v>
          </cell>
          <cell r="AT20">
            <v>3.5815804434337691E-2</v>
          </cell>
          <cell r="AU20">
            <v>0.1267765776009096</v>
          </cell>
          <cell r="AV20">
            <v>0.20864127345082434</v>
          </cell>
          <cell r="AW20">
            <v>0.25923820352472998</v>
          </cell>
          <cell r="AX20">
            <v>0.28197839681637293</v>
          </cell>
          <cell r="AY20">
            <v>5.9124502558271744E-2</v>
          </cell>
          <cell r="AZ20">
            <v>1.1938601478112564E-2</v>
          </cell>
          <cell r="BA20">
            <v>5.6850483229107444E-4</v>
          </cell>
          <cell r="CB20" t="str">
            <v>KS2-4</v>
          </cell>
          <cell r="CC20" t="str">
            <v>3A</v>
          </cell>
          <cell r="CD20" t="str">
            <v>*</v>
          </cell>
          <cell r="CE20">
            <v>5.6850483229107444E-4</v>
          </cell>
          <cell r="CF20">
            <v>0.75</v>
          </cell>
          <cell r="CG20" t="str">
            <v>&lt;25</v>
          </cell>
          <cell r="CH20" t="str">
            <v>KS2 Maths</v>
          </cell>
          <cell r="CI20" t="str">
            <v>KS4 Maths</v>
          </cell>
        </row>
        <row r="21">
          <cell r="AS21">
            <v>5.6620209059233453E-3</v>
          </cell>
          <cell r="AT21">
            <v>1.3501742160278746E-2</v>
          </cell>
          <cell r="AU21">
            <v>5.0958188153310102E-2</v>
          </cell>
          <cell r="AV21">
            <v>0.14155052264808363</v>
          </cell>
          <cell r="AW21">
            <v>0.25479094076655051</v>
          </cell>
          <cell r="AX21">
            <v>0.40331010452961674</v>
          </cell>
          <cell r="AY21">
            <v>0.1093205574912892</v>
          </cell>
          <cell r="AZ21">
            <v>1.95993031358885E-2</v>
          </cell>
          <cell r="BA21">
            <v>1.3066202090592336E-3</v>
          </cell>
          <cell r="CB21" t="str">
            <v>KS2-4</v>
          </cell>
          <cell r="CC21" t="str">
            <v>4C</v>
          </cell>
          <cell r="CD21" t="str">
            <v>*</v>
          </cell>
          <cell r="CE21">
            <v>1.3066202090592336E-3</v>
          </cell>
          <cell r="CF21">
            <v>0.75</v>
          </cell>
          <cell r="CG21" t="str">
            <v>&lt;25</v>
          </cell>
          <cell r="CH21" t="str">
            <v>KS2 Maths</v>
          </cell>
          <cell r="CI21" t="str">
            <v>KS4 Maths</v>
          </cell>
        </row>
        <row r="22">
          <cell r="AS22">
            <v>4.1077133728890918E-3</v>
          </cell>
          <cell r="AT22">
            <v>5.9333637608397988E-3</v>
          </cell>
          <cell r="AU22">
            <v>2.6471930625285259E-2</v>
          </cell>
          <cell r="AV22">
            <v>6.5723413966225469E-2</v>
          </cell>
          <cell r="AW22">
            <v>0.18941122774988589</v>
          </cell>
          <cell r="AX22">
            <v>0.47558192606115929</v>
          </cell>
          <cell r="AY22">
            <v>0.18347786398904609</v>
          </cell>
          <cell r="AZ22">
            <v>4.4272021907804653E-2</v>
          </cell>
          <cell r="BA22">
            <v>5.0205385668644457E-3</v>
          </cell>
          <cell r="CB22" t="str">
            <v>KS2-4</v>
          </cell>
          <cell r="CC22" t="str">
            <v>4B</v>
          </cell>
          <cell r="CD22" t="str">
            <v>*</v>
          </cell>
          <cell r="CE22">
            <v>5.0205385668644457E-3</v>
          </cell>
          <cell r="CF22">
            <v>0.75</v>
          </cell>
          <cell r="CG22" t="str">
            <v>&lt;25</v>
          </cell>
          <cell r="CH22" t="str">
            <v>KS2 Maths</v>
          </cell>
          <cell r="CI22" t="str">
            <v>KS4 Maths</v>
          </cell>
        </row>
        <row r="23">
          <cell r="AS23">
            <v>1.7482517482517483E-3</v>
          </cell>
          <cell r="AT23">
            <v>4.079254079254079E-3</v>
          </cell>
          <cell r="AU23">
            <v>8.1585081585081581E-3</v>
          </cell>
          <cell r="AV23">
            <v>2.972027972027972E-2</v>
          </cell>
          <cell r="AW23">
            <v>0.11305361305361306</v>
          </cell>
          <cell r="AX23">
            <v>0.45046620046620045</v>
          </cell>
          <cell r="AY23">
            <v>0.26923076923076922</v>
          </cell>
          <cell r="AZ23">
            <v>0.11305361305361306</v>
          </cell>
          <cell r="BA23">
            <v>1.048951048951049E-2</v>
          </cell>
          <cell r="CB23" t="str">
            <v>KS2-4</v>
          </cell>
          <cell r="CC23" t="str">
            <v>4A</v>
          </cell>
          <cell r="CD23" t="str">
            <v>*</v>
          </cell>
          <cell r="CE23">
            <v>1.048951048951049E-2</v>
          </cell>
          <cell r="CF23">
            <v>0.75</v>
          </cell>
          <cell r="CG23" t="str">
            <v>&lt;25</v>
          </cell>
          <cell r="CH23" t="str">
            <v>KS2 Maths</v>
          </cell>
          <cell r="CI23" t="str">
            <v>KS4 Maths</v>
          </cell>
        </row>
        <row r="24">
          <cell r="AS24">
            <v>4.5146726862302479E-3</v>
          </cell>
          <cell r="AT24">
            <v>2.257336343115124E-3</v>
          </cell>
          <cell r="AU24">
            <v>2.257336343115124E-3</v>
          </cell>
          <cell r="AV24">
            <v>1.2415349887133182E-2</v>
          </cell>
          <cell r="AW24">
            <v>3.8374717832957109E-2</v>
          </cell>
          <cell r="AX24">
            <v>0.36230248306997742</v>
          </cell>
          <cell r="AY24">
            <v>0.35665914221218964</v>
          </cell>
          <cell r="AZ24">
            <v>0.18623024830699775</v>
          </cell>
          <cell r="BA24">
            <v>3.4988713318284424E-2</v>
          </cell>
          <cell r="CB24" t="str">
            <v>KS2-4</v>
          </cell>
          <cell r="CC24" t="str">
            <v>5C</v>
          </cell>
          <cell r="CD24" t="str">
            <v>*</v>
          </cell>
          <cell r="CE24">
            <v>3.4988713318284424E-2</v>
          </cell>
          <cell r="CF24">
            <v>0.75</v>
          </cell>
          <cell r="CG24" t="str">
            <v>&lt;25</v>
          </cell>
          <cell r="CH24" t="str">
            <v>KS2 Maths</v>
          </cell>
          <cell r="CI24" t="str">
            <v>KS4 Maths</v>
          </cell>
        </row>
        <row r="25">
          <cell r="AS25">
            <v>0</v>
          </cell>
          <cell r="AT25">
            <v>4.9586776859504135E-3</v>
          </cell>
          <cell r="AU25">
            <v>0</v>
          </cell>
          <cell r="AV25">
            <v>9.9173553719008271E-3</v>
          </cell>
          <cell r="AW25">
            <v>1.6528925619834711E-2</v>
          </cell>
          <cell r="AX25">
            <v>0.18181818181818182</v>
          </cell>
          <cell r="AY25">
            <v>0.34214876033057851</v>
          </cell>
          <cell r="AZ25">
            <v>0.34545454545454546</v>
          </cell>
          <cell r="BA25">
            <v>9.9173553719008267E-2</v>
          </cell>
          <cell r="CB25" t="str">
            <v>KS2-4</v>
          </cell>
          <cell r="CC25" t="str">
            <v>5B</v>
          </cell>
          <cell r="CD25" t="str">
            <v>*</v>
          </cell>
          <cell r="CE25">
            <v>9.9173553719008267E-2</v>
          </cell>
          <cell r="CF25">
            <v>0.75</v>
          </cell>
          <cell r="CG25" t="str">
            <v>&lt;25</v>
          </cell>
          <cell r="CH25" t="str">
            <v>KS2 Maths</v>
          </cell>
          <cell r="CI25" t="str">
            <v>KS4 Maths</v>
          </cell>
        </row>
        <row r="26">
          <cell r="AS26">
            <v>0</v>
          </cell>
          <cell r="AT26">
            <v>0</v>
          </cell>
          <cell r="AU26">
            <v>0</v>
          </cell>
          <cell r="AV26">
            <v>0</v>
          </cell>
          <cell r="AW26">
            <v>1.1363636363636364E-2</v>
          </cell>
          <cell r="AX26">
            <v>9.0909090909090912E-2</v>
          </cell>
          <cell r="AY26">
            <v>0.20454545454545456</v>
          </cell>
          <cell r="AZ26">
            <v>0.44886363636363635</v>
          </cell>
          <cell r="BA26">
            <v>0.24431818181818182</v>
          </cell>
          <cell r="CB26" t="str">
            <v>KS2-4</v>
          </cell>
          <cell r="CC26" t="str">
            <v>5A</v>
          </cell>
          <cell r="CD26" t="str">
            <v>*</v>
          </cell>
          <cell r="CE26">
            <v>0.24431818181818182</v>
          </cell>
          <cell r="CF26">
            <v>0.75</v>
          </cell>
          <cell r="CG26" t="str">
            <v>&lt;25</v>
          </cell>
          <cell r="CH26" t="str">
            <v>KS2 Maths</v>
          </cell>
          <cell r="CI26" t="str">
            <v>KS4 Maths</v>
          </cell>
        </row>
        <row r="27">
          <cell r="CB27" t="str">
            <v>.</v>
          </cell>
          <cell r="CC27" t="str">
            <v>.</v>
          </cell>
          <cell r="CD27" t="str">
            <v>.</v>
          </cell>
          <cell r="CE27" t="str">
            <v>.</v>
          </cell>
          <cell r="CF27" t="str">
            <v>.</v>
          </cell>
          <cell r="CG27" t="str">
            <v>.</v>
          </cell>
          <cell r="CH27" t="str">
            <v>.</v>
          </cell>
          <cell r="CI27" t="str">
            <v>.</v>
          </cell>
        </row>
        <row r="28">
          <cell r="CB28" t="str">
            <v>.</v>
          </cell>
          <cell r="CC28" t="str">
            <v>.</v>
          </cell>
          <cell r="CD28" t="str">
            <v>.</v>
          </cell>
          <cell r="CE28" t="str">
            <v>.</v>
          </cell>
          <cell r="CF28" t="str">
            <v>.</v>
          </cell>
          <cell r="CG28" t="str">
            <v>.</v>
          </cell>
          <cell r="CH28" t="str">
            <v>.</v>
          </cell>
          <cell r="CI28" t="str">
            <v>.</v>
          </cell>
        </row>
        <row r="29">
          <cell r="CB29" t="str">
            <v>.</v>
          </cell>
          <cell r="CC29" t="str">
            <v>.</v>
          </cell>
          <cell r="CD29" t="str">
            <v>.</v>
          </cell>
          <cell r="CE29" t="str">
            <v>.</v>
          </cell>
          <cell r="CF29" t="str">
            <v>.</v>
          </cell>
          <cell r="CG29" t="str">
            <v>.</v>
          </cell>
          <cell r="CH29" t="str">
            <v>KS2 Maths</v>
          </cell>
          <cell r="CI29" t="str">
            <v>KS4 Maths</v>
          </cell>
        </row>
        <row r="30">
          <cell r="CB30" t="str">
            <v>.</v>
          </cell>
          <cell r="CC30" t="str">
            <v>.</v>
          </cell>
          <cell r="CD30" t="str">
            <v>.</v>
          </cell>
          <cell r="CE30" t="str">
            <v>.</v>
          </cell>
          <cell r="CF30" t="str">
            <v>.</v>
          </cell>
          <cell r="CG30" t="str">
            <v>.</v>
          </cell>
          <cell r="CH30" t="str">
            <v>KS2 Maths</v>
          </cell>
          <cell r="CI30" t="str">
            <v>KS4 Maths</v>
          </cell>
        </row>
        <row r="31">
          <cell r="AS31" t="str">
            <v>U</v>
          </cell>
          <cell r="AT31" t="str">
            <v>G</v>
          </cell>
          <cell r="AU31" t="str">
            <v>F</v>
          </cell>
          <cell r="AV31" t="str">
            <v>E</v>
          </cell>
          <cell r="AW31" t="str">
            <v>D</v>
          </cell>
          <cell r="AX31" t="str">
            <v>C</v>
          </cell>
          <cell r="AY31" t="str">
            <v>B</v>
          </cell>
          <cell r="AZ31" t="str">
            <v>A</v>
          </cell>
          <cell r="BA31" t="str">
            <v>*</v>
          </cell>
          <cell r="CB31" t="str">
            <v>.</v>
          </cell>
          <cell r="CC31" t="str">
            <v>.</v>
          </cell>
          <cell r="CD31" t="str">
            <v>.</v>
          </cell>
          <cell r="CE31" t="str">
            <v>.</v>
          </cell>
          <cell r="CF31" t="str">
            <v>.</v>
          </cell>
          <cell r="CG31" t="str">
            <v>.</v>
          </cell>
          <cell r="CH31" t="str">
            <v>KS2 Maths</v>
          </cell>
          <cell r="CI31" t="str">
            <v>KS4 Maths</v>
          </cell>
        </row>
        <row r="32">
          <cell r="AS32">
            <v>0</v>
          </cell>
          <cell r="AT32">
            <v>0</v>
          </cell>
          <cell r="AU32">
            <v>0</v>
          </cell>
          <cell r="AV32">
            <v>0</v>
          </cell>
          <cell r="AW32">
            <v>0</v>
          </cell>
          <cell r="AX32">
            <v>0</v>
          </cell>
          <cell r="AY32">
            <v>0</v>
          </cell>
          <cell r="AZ32">
            <v>0</v>
          </cell>
          <cell r="BA32">
            <v>0</v>
          </cell>
          <cell r="CB32" t="str">
            <v>.</v>
          </cell>
          <cell r="CC32" t="str">
            <v>.</v>
          </cell>
          <cell r="CD32" t="str">
            <v>.</v>
          </cell>
          <cell r="CE32" t="str">
            <v>.</v>
          </cell>
          <cell r="CF32" t="str">
            <v>.</v>
          </cell>
          <cell r="CG32" t="str">
            <v>.</v>
          </cell>
          <cell r="CH32" t="str">
            <v>.</v>
          </cell>
          <cell r="CI32" t="str">
            <v>.</v>
          </cell>
        </row>
        <row r="33">
          <cell r="AS33">
            <v>0</v>
          </cell>
          <cell r="AT33">
            <v>0</v>
          </cell>
          <cell r="AU33">
            <v>0</v>
          </cell>
          <cell r="AV33">
            <v>0</v>
          </cell>
          <cell r="AW33">
            <v>0</v>
          </cell>
          <cell r="AX33">
            <v>0</v>
          </cell>
          <cell r="AY33">
            <v>0</v>
          </cell>
          <cell r="AZ33">
            <v>0</v>
          </cell>
          <cell r="BA33">
            <v>0</v>
          </cell>
          <cell r="CB33" t="str">
            <v>.</v>
          </cell>
          <cell r="CC33" t="str">
            <v>.</v>
          </cell>
          <cell r="CD33" t="str">
            <v>.</v>
          </cell>
          <cell r="CE33" t="str">
            <v>.</v>
          </cell>
          <cell r="CF33" t="str">
            <v>.</v>
          </cell>
          <cell r="CG33" t="str">
            <v>.</v>
          </cell>
          <cell r="CH33" t="str">
            <v>.</v>
          </cell>
          <cell r="CI33" t="str">
            <v>.</v>
          </cell>
        </row>
        <row r="34">
          <cell r="AS34">
            <v>0.16096579476861167</v>
          </cell>
          <cell r="AT34">
            <v>0.34473507712944335</v>
          </cell>
          <cell r="AU34">
            <v>0.27632461435278338</v>
          </cell>
          <cell r="AV34">
            <v>0.11401743796109994</v>
          </cell>
          <cell r="AW34">
            <v>6.0362173038229376E-2</v>
          </cell>
          <cell r="AX34">
            <v>3.4205231388329982E-2</v>
          </cell>
          <cell r="AY34">
            <v>8.0482897384305842E-3</v>
          </cell>
          <cell r="AZ34">
            <v>6.7069081153588194E-4</v>
          </cell>
          <cell r="BA34">
            <v>6.7069081153588194E-4</v>
          </cell>
          <cell r="CB34" t="str">
            <v>KS2-4</v>
          </cell>
          <cell r="CC34" t="str">
            <v>B</v>
          </cell>
          <cell r="CD34" t="str">
            <v>*</v>
          </cell>
          <cell r="CE34">
            <v>6.7069081153588194E-4</v>
          </cell>
          <cell r="CF34">
            <v>0.75</v>
          </cell>
          <cell r="CG34" t="str">
            <v>&gt;=25 &amp; &lt;26</v>
          </cell>
          <cell r="CH34" t="str">
            <v>KS2 Maths</v>
          </cell>
          <cell r="CI34" t="str">
            <v>KS4 Maths</v>
          </cell>
        </row>
        <row r="35">
          <cell r="AS35">
            <v>0.11752433936022254</v>
          </cell>
          <cell r="AT35">
            <v>0.38317107093184977</v>
          </cell>
          <cell r="AU35">
            <v>0.32058414464534074</v>
          </cell>
          <cell r="AV35">
            <v>0.11752433936022254</v>
          </cell>
          <cell r="AW35">
            <v>4.1724617524339362E-2</v>
          </cell>
          <cell r="AX35">
            <v>1.8080667593880391E-2</v>
          </cell>
          <cell r="AY35">
            <v>1.3908205841446453E-3</v>
          </cell>
          <cell r="AZ35">
            <v>0</v>
          </cell>
          <cell r="BA35">
            <v>0</v>
          </cell>
          <cell r="CB35" t="str">
            <v>KS2-4</v>
          </cell>
          <cell r="CC35" t="str">
            <v>N</v>
          </cell>
          <cell r="CD35" t="str">
            <v>*</v>
          </cell>
          <cell r="CE35">
            <v>0</v>
          </cell>
          <cell r="CF35">
            <v>0.75</v>
          </cell>
          <cell r="CG35" t="str">
            <v>&gt;=25 &amp; &lt;26</v>
          </cell>
          <cell r="CH35" t="str">
            <v>KS2 Maths</v>
          </cell>
          <cell r="CI35" t="str">
            <v>KS4 Maths</v>
          </cell>
        </row>
        <row r="36">
          <cell r="AS36">
            <v>4.8513302034428794E-2</v>
          </cell>
          <cell r="AT36">
            <v>0.28638497652582162</v>
          </cell>
          <cell r="AU36">
            <v>0.38810641627543035</v>
          </cell>
          <cell r="AV36">
            <v>0.18935837245696402</v>
          </cell>
          <cell r="AW36">
            <v>5.4773082942097026E-2</v>
          </cell>
          <cell r="AX36">
            <v>2.9733959311424099E-2</v>
          </cell>
          <cell r="AY36">
            <v>3.1298904538341159E-3</v>
          </cell>
          <cell r="AZ36">
            <v>0</v>
          </cell>
          <cell r="BA36">
            <v>0</v>
          </cell>
          <cell r="CB36" t="str">
            <v>KS2-4</v>
          </cell>
          <cell r="CC36" t="str">
            <v>2</v>
          </cell>
          <cell r="CD36" t="str">
            <v>*</v>
          </cell>
          <cell r="CE36">
            <v>0</v>
          </cell>
          <cell r="CF36">
            <v>0.75</v>
          </cell>
          <cell r="CG36" t="str">
            <v>&gt;=25 &amp; &lt;26</v>
          </cell>
          <cell r="CH36" t="str">
            <v>KS2 Maths</v>
          </cell>
          <cell r="CI36" t="str">
            <v>KS4 Maths</v>
          </cell>
        </row>
        <row r="37">
          <cell r="AS37">
            <v>3.6256011838697741E-2</v>
          </cell>
          <cell r="AT37">
            <v>0.17499075101738809</v>
          </cell>
          <cell r="AU37">
            <v>0.36810950795412506</v>
          </cell>
          <cell r="AV37">
            <v>0.23085460599334073</v>
          </cell>
          <cell r="AW37">
            <v>0.10802811690714022</v>
          </cell>
          <cell r="AX37">
            <v>6.7332593414724376E-2</v>
          </cell>
          <cell r="AY37">
            <v>1.1468738438771735E-2</v>
          </cell>
          <cell r="AZ37">
            <v>2.5897151313355529E-3</v>
          </cell>
          <cell r="BA37">
            <v>3.6995930447650759E-4</v>
          </cell>
          <cell r="CB37" t="str">
            <v>KS2-4</v>
          </cell>
          <cell r="CC37" t="str">
            <v>3C</v>
          </cell>
          <cell r="CD37" t="str">
            <v>*</v>
          </cell>
          <cell r="CE37">
            <v>3.6995930447650759E-4</v>
          </cell>
          <cell r="CF37">
            <v>0.75</v>
          </cell>
          <cell r="CG37" t="str">
            <v>&gt;=25 &amp; &lt;26</v>
          </cell>
          <cell r="CH37" t="str">
            <v>KS2 Maths</v>
          </cell>
          <cell r="CI37" t="str">
            <v>KS4 Maths</v>
          </cell>
        </row>
        <row r="38">
          <cell r="AS38">
            <v>2.1317365269461076E-2</v>
          </cell>
          <cell r="AT38">
            <v>7.4730538922155684E-2</v>
          </cell>
          <cell r="AU38">
            <v>0.27185628742514972</v>
          </cell>
          <cell r="AV38">
            <v>0.26874251497005985</v>
          </cell>
          <cell r="AW38">
            <v>0.20598802395209581</v>
          </cell>
          <cell r="AX38">
            <v>0.13485029940119761</v>
          </cell>
          <cell r="AY38">
            <v>1.9401197604790418E-2</v>
          </cell>
          <cell r="AZ38">
            <v>3.1137724550898203E-3</v>
          </cell>
          <cell r="BA38">
            <v>0</v>
          </cell>
          <cell r="CB38" t="str">
            <v>KS2-4</v>
          </cell>
          <cell r="CC38" t="str">
            <v>3B</v>
          </cell>
          <cell r="CD38" t="str">
            <v>*</v>
          </cell>
          <cell r="CE38">
            <v>0</v>
          </cell>
          <cell r="CF38">
            <v>0.75</v>
          </cell>
          <cell r="CG38" t="str">
            <v>&gt;=25 &amp; &lt;26</v>
          </cell>
          <cell r="CH38" t="str">
            <v>KS2 Maths</v>
          </cell>
          <cell r="CI38" t="str">
            <v>KS4 Maths</v>
          </cell>
        </row>
        <row r="39">
          <cell r="AS39">
            <v>1.1221122112211221E-2</v>
          </cell>
          <cell r="AT39">
            <v>3.5643564356435641E-2</v>
          </cell>
          <cell r="AU39">
            <v>0.15203520352035205</v>
          </cell>
          <cell r="AV39">
            <v>0.25104510451045103</v>
          </cell>
          <cell r="AW39">
            <v>0.26226622662266225</v>
          </cell>
          <cell r="AX39">
            <v>0.23740374037403741</v>
          </cell>
          <cell r="AY39">
            <v>4.4884488448844885E-2</v>
          </cell>
          <cell r="AZ39">
            <v>5.0605060506050603E-3</v>
          </cell>
          <cell r="BA39">
            <v>4.4004400440044003E-4</v>
          </cell>
          <cell r="CB39" t="str">
            <v>KS2-4</v>
          </cell>
          <cell r="CC39" t="str">
            <v>3A</v>
          </cell>
          <cell r="CD39" t="str">
            <v>*</v>
          </cell>
          <cell r="CE39">
            <v>4.4004400440044003E-4</v>
          </cell>
          <cell r="CF39">
            <v>0.75</v>
          </cell>
          <cell r="CG39" t="str">
            <v>&gt;=25 &amp; &lt;26</v>
          </cell>
          <cell r="CH39" t="str">
            <v>KS2 Maths</v>
          </cell>
          <cell r="CI39" t="str">
            <v>KS4 Maths</v>
          </cell>
        </row>
        <row r="40">
          <cell r="AS40">
            <v>7.129065795336403E-3</v>
          </cell>
          <cell r="AT40">
            <v>2.0347541957522648E-2</v>
          </cell>
          <cell r="AU40">
            <v>6.7280558443487307E-2</v>
          </cell>
          <cell r="AV40">
            <v>0.16753304619040546</v>
          </cell>
          <cell r="AW40">
            <v>0.27372642210010395</v>
          </cell>
          <cell r="AX40">
            <v>0.37279073221446607</v>
          </cell>
          <cell r="AY40">
            <v>7.7825634932422394E-2</v>
          </cell>
          <cell r="AZ40">
            <v>1.2624387345908213E-2</v>
          </cell>
          <cell r="BA40">
            <v>7.4261102034754191E-4</v>
          </cell>
          <cell r="CB40" t="str">
            <v>KS2-4</v>
          </cell>
          <cell r="CC40" t="str">
            <v>4C</v>
          </cell>
          <cell r="CD40" t="str">
            <v>*</v>
          </cell>
          <cell r="CE40">
            <v>7.4261102034754191E-4</v>
          </cell>
          <cell r="CF40">
            <v>0.75</v>
          </cell>
          <cell r="CG40" t="str">
            <v>&gt;=25 &amp; &lt;26</v>
          </cell>
          <cell r="CH40" t="str">
            <v>KS2 Maths</v>
          </cell>
          <cell r="CI40" t="str">
            <v>KS4 Maths</v>
          </cell>
        </row>
        <row r="41">
          <cell r="AS41">
            <v>4.22892585283338E-3</v>
          </cell>
          <cell r="AT41">
            <v>7.0482097547223009E-3</v>
          </cell>
          <cell r="AU41">
            <v>2.5937411897378065E-2</v>
          </cell>
          <cell r="AV41">
            <v>7.7107414716661965E-2</v>
          </cell>
          <cell r="AW41">
            <v>0.20721736678883562</v>
          </cell>
          <cell r="AX41">
            <v>0.4916831124894277</v>
          </cell>
          <cell r="AY41">
            <v>0.15365097265294614</v>
          </cell>
          <cell r="AZ41">
            <v>3.0730194530589231E-2</v>
          </cell>
          <cell r="BA41">
            <v>2.3963913166055823E-3</v>
          </cell>
          <cell r="CB41" t="str">
            <v>KS2-4</v>
          </cell>
          <cell r="CC41" t="str">
            <v>4B</v>
          </cell>
          <cell r="CD41" t="str">
            <v>*</v>
          </cell>
          <cell r="CE41">
            <v>2.3963913166055823E-3</v>
          </cell>
          <cell r="CF41">
            <v>0.75</v>
          </cell>
          <cell r="CG41" t="str">
            <v>&gt;=25 &amp; &lt;26</v>
          </cell>
          <cell r="CH41" t="str">
            <v>KS2 Maths</v>
          </cell>
          <cell r="CI41" t="str">
            <v>KS4 Maths</v>
          </cell>
        </row>
        <row r="42">
          <cell r="AS42">
            <v>3.614853762734144E-3</v>
          </cell>
          <cell r="AT42">
            <v>1.9717384160368059E-3</v>
          </cell>
          <cell r="AU42">
            <v>8.8728228721656269E-3</v>
          </cell>
          <cell r="AV42">
            <v>3.2369372329937564E-2</v>
          </cell>
          <cell r="AW42">
            <v>0.1127177127834374</v>
          </cell>
          <cell r="AX42">
            <v>0.49408478475188961</v>
          </cell>
          <cell r="AY42">
            <v>0.24909628655931645</v>
          </cell>
          <cell r="AZ42">
            <v>8.8892540256325994E-2</v>
          </cell>
          <cell r="BA42">
            <v>8.3798882681564244E-3</v>
          </cell>
          <cell r="CB42" t="str">
            <v>KS2-4</v>
          </cell>
          <cell r="CC42" t="str">
            <v>4A</v>
          </cell>
          <cell r="CD42" t="str">
            <v>*</v>
          </cell>
          <cell r="CE42">
            <v>8.3798882681564244E-3</v>
          </cell>
          <cell r="CF42">
            <v>0.75</v>
          </cell>
          <cell r="CG42" t="str">
            <v>&gt;=25 &amp; &lt;26</v>
          </cell>
          <cell r="CH42" t="str">
            <v>KS2 Maths</v>
          </cell>
          <cell r="CI42" t="str">
            <v>KS4 Maths</v>
          </cell>
        </row>
        <row r="43">
          <cell r="AS43">
            <v>8.8652482269503544E-4</v>
          </cell>
          <cell r="AT43">
            <v>2.0685579196217494E-3</v>
          </cell>
          <cell r="AU43">
            <v>2.6595744680851063E-3</v>
          </cell>
          <cell r="AV43">
            <v>9.1607565011820324E-3</v>
          </cell>
          <cell r="AW43">
            <v>5.1713947990543734E-2</v>
          </cell>
          <cell r="AX43">
            <v>0.3682033096926714</v>
          </cell>
          <cell r="AY43">
            <v>0.35608747044917255</v>
          </cell>
          <cell r="AZ43">
            <v>0.17641843971631205</v>
          </cell>
          <cell r="BA43">
            <v>3.2801418439716311E-2</v>
          </cell>
          <cell r="CB43" t="str">
            <v>KS2-4</v>
          </cell>
          <cell r="CC43" t="str">
            <v>5C</v>
          </cell>
          <cell r="CD43" t="str">
            <v>*</v>
          </cell>
          <cell r="CE43">
            <v>3.2801418439716311E-2</v>
          </cell>
          <cell r="CF43">
            <v>0.75</v>
          </cell>
          <cell r="CG43" t="str">
            <v>&gt;=25 &amp; &lt;26</v>
          </cell>
          <cell r="CH43" t="str">
            <v>KS2 Maths</v>
          </cell>
          <cell r="CI43" t="str">
            <v>KS4 Maths</v>
          </cell>
        </row>
        <row r="44">
          <cell r="AS44">
            <v>1.5804030027657052E-3</v>
          </cell>
          <cell r="AT44">
            <v>1.185302252074279E-3</v>
          </cell>
          <cell r="AU44">
            <v>0</v>
          </cell>
          <cell r="AV44">
            <v>4.3461082576056898E-3</v>
          </cell>
          <cell r="AW44">
            <v>2.1730541288028447E-2</v>
          </cell>
          <cell r="AX44">
            <v>0.21928091663374161</v>
          </cell>
          <cell r="AY44">
            <v>0.35638087712366656</v>
          </cell>
          <cell r="AZ44">
            <v>0.30541288028447255</v>
          </cell>
          <cell r="BA44">
            <v>9.00829711576452E-2</v>
          </cell>
          <cell r="CB44" t="str">
            <v>KS2-4</v>
          </cell>
          <cell r="CC44" t="str">
            <v>5B</v>
          </cell>
          <cell r="CD44" t="str">
            <v>*</v>
          </cell>
          <cell r="CE44">
            <v>9.00829711576452E-2</v>
          </cell>
          <cell r="CF44">
            <v>0.75</v>
          </cell>
          <cell r="CG44" t="str">
            <v>&gt;=25 &amp; &lt;26</v>
          </cell>
          <cell r="CH44" t="str">
            <v>KS2 Maths</v>
          </cell>
          <cell r="CI44" t="str">
            <v>KS4 Maths</v>
          </cell>
        </row>
        <row r="45">
          <cell r="AS45">
            <v>0</v>
          </cell>
          <cell r="AT45">
            <v>1.3315579227696406E-3</v>
          </cell>
          <cell r="AU45">
            <v>0</v>
          </cell>
          <cell r="AV45">
            <v>2.6631158455392811E-3</v>
          </cell>
          <cell r="AW45">
            <v>5.3262316910785623E-3</v>
          </cell>
          <cell r="AX45">
            <v>8.2556591211717711E-2</v>
          </cell>
          <cell r="AY45">
            <v>0.24900133155792276</v>
          </cell>
          <cell r="AZ45">
            <v>0.41411451398135818</v>
          </cell>
          <cell r="BA45">
            <v>0.24500665778961384</v>
          </cell>
          <cell r="CB45" t="str">
            <v>KS2-4</v>
          </cell>
          <cell r="CC45" t="str">
            <v>5A</v>
          </cell>
          <cell r="CD45" t="str">
            <v>*</v>
          </cell>
          <cell r="CE45">
            <v>0.24500665778961384</v>
          </cell>
          <cell r="CF45">
            <v>0.75</v>
          </cell>
          <cell r="CG45" t="str">
            <v>&gt;=25 &amp; &lt;26</v>
          </cell>
          <cell r="CH45" t="str">
            <v>KS2 Maths</v>
          </cell>
          <cell r="CI45" t="str">
            <v>KS4 Maths</v>
          </cell>
        </row>
        <row r="46">
          <cell r="CB46" t="str">
            <v>.</v>
          </cell>
          <cell r="CC46" t="str">
            <v>.</v>
          </cell>
          <cell r="CD46" t="str">
            <v>.</v>
          </cell>
          <cell r="CE46" t="str">
            <v>.</v>
          </cell>
          <cell r="CF46" t="str">
            <v>.</v>
          </cell>
          <cell r="CG46" t="str">
            <v>.</v>
          </cell>
          <cell r="CH46" t="str">
            <v>.</v>
          </cell>
          <cell r="CI46" t="str">
            <v>.</v>
          </cell>
        </row>
        <row r="47">
          <cell r="CB47" t="str">
            <v>.</v>
          </cell>
          <cell r="CC47" t="str">
            <v>.</v>
          </cell>
          <cell r="CD47" t="str">
            <v>.</v>
          </cell>
          <cell r="CE47" t="str">
            <v>.</v>
          </cell>
          <cell r="CF47" t="str">
            <v>.</v>
          </cell>
          <cell r="CG47" t="str">
            <v>.</v>
          </cell>
          <cell r="CH47" t="str">
            <v>.</v>
          </cell>
          <cell r="CI47" t="str">
            <v>.</v>
          </cell>
        </row>
        <row r="48">
          <cell r="CB48" t="str">
            <v>.</v>
          </cell>
          <cell r="CC48" t="str">
            <v>.</v>
          </cell>
          <cell r="CD48" t="str">
            <v>.</v>
          </cell>
          <cell r="CE48" t="str">
            <v>.</v>
          </cell>
          <cell r="CF48" t="str">
            <v>.</v>
          </cell>
          <cell r="CG48" t="str">
            <v>.</v>
          </cell>
          <cell r="CH48" t="str">
            <v>KS2 Maths</v>
          </cell>
          <cell r="CI48" t="str">
            <v>KS4 Maths</v>
          </cell>
        </row>
        <row r="49">
          <cell r="CB49" t="str">
            <v>.</v>
          </cell>
          <cell r="CC49" t="str">
            <v>.</v>
          </cell>
          <cell r="CD49" t="str">
            <v>.</v>
          </cell>
          <cell r="CE49" t="str">
            <v>.</v>
          </cell>
          <cell r="CF49" t="str">
            <v>.</v>
          </cell>
          <cell r="CG49" t="str">
            <v>.</v>
          </cell>
          <cell r="CH49" t="str">
            <v>KS2 Maths</v>
          </cell>
          <cell r="CI49" t="str">
            <v>KS4 Maths</v>
          </cell>
        </row>
        <row r="50">
          <cell r="AS50" t="str">
            <v>U</v>
          </cell>
          <cell r="AT50" t="str">
            <v>G</v>
          </cell>
          <cell r="AU50" t="str">
            <v>F</v>
          </cell>
          <cell r="AV50" t="str">
            <v>E</v>
          </cell>
          <cell r="AW50" t="str">
            <v>D</v>
          </cell>
          <cell r="AX50" t="str">
            <v>C</v>
          </cell>
          <cell r="AY50" t="str">
            <v>B</v>
          </cell>
          <cell r="AZ50" t="str">
            <v>A</v>
          </cell>
          <cell r="BA50" t="str">
            <v>*</v>
          </cell>
          <cell r="CB50" t="str">
            <v>.</v>
          </cell>
          <cell r="CC50" t="str">
            <v>.</v>
          </cell>
          <cell r="CD50" t="str">
            <v>.</v>
          </cell>
          <cell r="CE50" t="str">
            <v>.</v>
          </cell>
          <cell r="CF50" t="str">
            <v>.</v>
          </cell>
          <cell r="CG50" t="str">
            <v>.</v>
          </cell>
          <cell r="CH50" t="str">
            <v>KS2 Maths</v>
          </cell>
          <cell r="CI50" t="str">
            <v>KS4 Maths</v>
          </cell>
        </row>
        <row r="51">
          <cell r="AS51">
            <v>0</v>
          </cell>
          <cell r="AT51">
            <v>0</v>
          </cell>
          <cell r="AU51">
            <v>0</v>
          </cell>
          <cell r="AV51">
            <v>0</v>
          </cell>
          <cell r="AW51">
            <v>0</v>
          </cell>
          <cell r="AX51">
            <v>0</v>
          </cell>
          <cell r="AY51">
            <v>0</v>
          </cell>
          <cell r="AZ51">
            <v>0</v>
          </cell>
          <cell r="BA51">
            <v>0</v>
          </cell>
          <cell r="CB51" t="str">
            <v>.</v>
          </cell>
          <cell r="CC51" t="str">
            <v>.</v>
          </cell>
          <cell r="CD51" t="str">
            <v>.</v>
          </cell>
          <cell r="CE51" t="str">
            <v>.</v>
          </cell>
          <cell r="CF51" t="str">
            <v>.</v>
          </cell>
          <cell r="CG51" t="str">
            <v>.</v>
          </cell>
          <cell r="CH51" t="str">
            <v>.</v>
          </cell>
          <cell r="CI51" t="str">
            <v>.</v>
          </cell>
        </row>
        <row r="52">
          <cell r="AS52">
            <v>0</v>
          </cell>
          <cell r="AT52">
            <v>0</v>
          </cell>
          <cell r="AU52">
            <v>0</v>
          </cell>
          <cell r="AV52">
            <v>0</v>
          </cell>
          <cell r="AW52">
            <v>0</v>
          </cell>
          <cell r="AX52">
            <v>0</v>
          </cell>
          <cell r="AY52">
            <v>0</v>
          </cell>
          <cell r="AZ52">
            <v>0</v>
          </cell>
          <cell r="BA52">
            <v>0</v>
          </cell>
          <cell r="CB52" t="str">
            <v>.</v>
          </cell>
          <cell r="CC52" t="str">
            <v>.</v>
          </cell>
          <cell r="CD52" t="str">
            <v>.</v>
          </cell>
          <cell r="CE52" t="str">
            <v>.</v>
          </cell>
          <cell r="CF52" t="str">
            <v>.</v>
          </cell>
          <cell r="CG52" t="str">
            <v>.</v>
          </cell>
          <cell r="CH52" t="str">
            <v>.</v>
          </cell>
          <cell r="CI52" t="str">
            <v>.</v>
          </cell>
        </row>
        <row r="53">
          <cell r="AS53">
            <v>0.1575</v>
          </cell>
          <cell r="AT53">
            <v>0.39600000000000002</v>
          </cell>
          <cell r="AU53">
            <v>0.27300000000000002</v>
          </cell>
          <cell r="AV53">
            <v>0.109</v>
          </cell>
          <cell r="AW53">
            <v>3.7499999999999999E-2</v>
          </cell>
          <cell r="AX53">
            <v>1.8499999999999999E-2</v>
          </cell>
          <cell r="AY53">
            <v>4.4999999999999997E-3</v>
          </cell>
          <cell r="AZ53">
            <v>3.5000000000000001E-3</v>
          </cell>
          <cell r="BA53">
            <v>5.0000000000000001E-4</v>
          </cell>
          <cell r="CB53" t="str">
            <v>KS2-4</v>
          </cell>
          <cell r="CC53" t="str">
            <v>B</v>
          </cell>
          <cell r="CD53" t="str">
            <v>*</v>
          </cell>
          <cell r="CE53">
            <v>5.0000000000000001E-4</v>
          </cell>
          <cell r="CF53">
            <v>0.75</v>
          </cell>
          <cell r="CG53" t="str">
            <v>&gt;=26 &amp; &lt;27</v>
          </cell>
          <cell r="CH53" t="str">
            <v>KS2 Maths</v>
          </cell>
          <cell r="CI53" t="str">
            <v>KS4 Maths</v>
          </cell>
        </row>
        <row r="54">
          <cell r="AS54">
            <v>0.13248081841432224</v>
          </cell>
          <cell r="AT54">
            <v>0.38670076726342711</v>
          </cell>
          <cell r="AU54">
            <v>0.33606138107416877</v>
          </cell>
          <cell r="AV54">
            <v>0.10076726342710997</v>
          </cell>
          <cell r="AW54">
            <v>3.2736572890025573E-2</v>
          </cell>
          <cell r="AX54">
            <v>9.7186700767263427E-3</v>
          </cell>
          <cell r="AY54">
            <v>1.0230179028132991E-3</v>
          </cell>
          <cell r="AZ54">
            <v>5.1150895140664957E-4</v>
          </cell>
          <cell r="BA54">
            <v>0</v>
          </cell>
          <cell r="CB54" t="str">
            <v>KS2-4</v>
          </cell>
          <cell r="CC54" t="str">
            <v>N</v>
          </cell>
          <cell r="CD54" t="str">
            <v>*</v>
          </cell>
          <cell r="CE54">
            <v>0</v>
          </cell>
          <cell r="CF54">
            <v>0.75</v>
          </cell>
          <cell r="CG54" t="str">
            <v>&gt;=26 &amp; &lt;27</v>
          </cell>
          <cell r="CH54" t="str">
            <v>KS2 Maths</v>
          </cell>
          <cell r="CI54" t="str">
            <v>KS4 Maths</v>
          </cell>
        </row>
        <row r="55">
          <cell r="AS55">
            <v>5.3571428571428568E-2</v>
          </cell>
          <cell r="AT55">
            <v>0.27566964285714285</v>
          </cell>
          <cell r="AU55">
            <v>0.421875</v>
          </cell>
          <cell r="AV55">
            <v>0.17522321428571427</v>
          </cell>
          <cell r="AW55">
            <v>4.9107142857142856E-2</v>
          </cell>
          <cell r="AX55">
            <v>2.0089285714285716E-2</v>
          </cell>
          <cell r="AY55">
            <v>4.464285714285714E-3</v>
          </cell>
          <cell r="AZ55">
            <v>0</v>
          </cell>
          <cell r="BA55">
            <v>0</v>
          </cell>
          <cell r="CB55" t="str">
            <v>KS2-4</v>
          </cell>
          <cell r="CC55" t="str">
            <v>2</v>
          </cell>
          <cell r="CD55" t="str">
            <v>*</v>
          </cell>
          <cell r="CE55">
            <v>0</v>
          </cell>
          <cell r="CF55">
            <v>0.75</v>
          </cell>
          <cell r="CG55" t="str">
            <v>&gt;=26 &amp; &lt;27</v>
          </cell>
          <cell r="CH55" t="str">
            <v>KS2 Maths</v>
          </cell>
          <cell r="CI55" t="str">
            <v>KS4 Maths</v>
          </cell>
        </row>
        <row r="56">
          <cell r="AS56">
            <v>2.9283639883833496E-2</v>
          </cell>
          <cell r="AT56">
            <v>0.18804453049370765</v>
          </cell>
          <cell r="AU56">
            <v>0.3908518877057115</v>
          </cell>
          <cell r="AV56">
            <v>0.24298160696999033</v>
          </cell>
          <cell r="AW56">
            <v>9.7531461761858659E-2</v>
          </cell>
          <cell r="AX56">
            <v>4.5498547918683449E-2</v>
          </cell>
          <cell r="AY56">
            <v>5.5663117134559532E-3</v>
          </cell>
          <cell r="AZ56">
            <v>2.4201355275895451E-4</v>
          </cell>
          <cell r="BA56">
            <v>0</v>
          </cell>
          <cell r="CB56" t="str">
            <v>KS2-4</v>
          </cell>
          <cell r="CC56" t="str">
            <v>3C</v>
          </cell>
          <cell r="CD56" t="str">
            <v>*</v>
          </cell>
          <cell r="CE56">
            <v>0</v>
          </cell>
          <cell r="CF56">
            <v>0.75</v>
          </cell>
          <cell r="CG56" t="str">
            <v>&gt;=26 &amp; &lt;27</v>
          </cell>
          <cell r="CH56" t="str">
            <v>KS2 Maths</v>
          </cell>
          <cell r="CI56" t="str">
            <v>KS4 Maths</v>
          </cell>
        </row>
        <row r="57">
          <cell r="AS57">
            <v>1.8931119848551042E-2</v>
          </cell>
          <cell r="AT57">
            <v>8.7083151303334785E-2</v>
          </cell>
          <cell r="AU57">
            <v>0.28877238968982089</v>
          </cell>
          <cell r="AV57">
            <v>0.29765545361875639</v>
          </cell>
          <cell r="AW57">
            <v>0.19571865443425077</v>
          </cell>
          <cell r="AX57">
            <v>9.6548711227610315E-2</v>
          </cell>
          <cell r="AY57">
            <v>1.3397407892820738E-2</v>
          </cell>
          <cell r="AZ57">
            <v>1.8931119848551042E-3</v>
          </cell>
          <cell r="BA57">
            <v>0</v>
          </cell>
          <cell r="CB57" t="str">
            <v>KS2-4</v>
          </cell>
          <cell r="CC57" t="str">
            <v>3B</v>
          </cell>
          <cell r="CD57" t="str">
            <v>*</v>
          </cell>
          <cell r="CE57">
            <v>0</v>
          </cell>
          <cell r="CF57">
            <v>0.75</v>
          </cell>
          <cell r="CG57" t="str">
            <v>&gt;=26 &amp; &lt;27</v>
          </cell>
          <cell r="CH57" t="str">
            <v>KS2 Maths</v>
          </cell>
          <cell r="CI57" t="str">
            <v>KS4 Maths</v>
          </cell>
        </row>
        <row r="58">
          <cell r="AS58">
            <v>9.7944377267230962E-3</v>
          </cell>
          <cell r="AT58">
            <v>3.6517533252720676E-2</v>
          </cell>
          <cell r="AU58">
            <v>0.15925030229746071</v>
          </cell>
          <cell r="AV58">
            <v>0.26880290205562274</v>
          </cell>
          <cell r="AW58">
            <v>0.2789600967351874</v>
          </cell>
          <cell r="AX58">
            <v>0.21136638452237</v>
          </cell>
          <cell r="AY58">
            <v>3.1680773881499397E-2</v>
          </cell>
          <cell r="AZ58">
            <v>3.5066505441354295E-3</v>
          </cell>
          <cell r="BA58">
            <v>1.2091898428053205E-4</v>
          </cell>
          <cell r="CB58" t="str">
            <v>KS2-4</v>
          </cell>
          <cell r="CC58" t="str">
            <v>3A</v>
          </cell>
          <cell r="CD58" t="str">
            <v>*</v>
          </cell>
          <cell r="CE58">
            <v>1.2091898428053205E-4</v>
          </cell>
          <cell r="CF58">
            <v>0.75</v>
          </cell>
          <cell r="CG58" t="str">
            <v>&gt;=26 &amp; &lt;27</v>
          </cell>
          <cell r="CH58" t="str">
            <v>KS2 Maths</v>
          </cell>
          <cell r="CI58" t="str">
            <v>KS4 Maths</v>
          </cell>
        </row>
        <row r="59">
          <cell r="AS59">
            <v>5.4418640300452209E-3</v>
          </cell>
          <cell r="AT59">
            <v>1.5252548478577451E-2</v>
          </cell>
          <cell r="AU59">
            <v>6.6145474055338396E-2</v>
          </cell>
          <cell r="AV59">
            <v>0.17651567410132599</v>
          </cell>
          <cell r="AW59">
            <v>0.29301755192764622</v>
          </cell>
          <cell r="AX59">
            <v>0.36238215681765923</v>
          </cell>
          <cell r="AY59">
            <v>6.7908331417184026E-2</v>
          </cell>
          <cell r="AZ59">
            <v>1.2569939449681919E-2</v>
          </cell>
          <cell r="BA59">
            <v>7.6645972254158043E-4</v>
          </cell>
          <cell r="CB59" t="str">
            <v>KS2-4</v>
          </cell>
          <cell r="CC59" t="str">
            <v>4C</v>
          </cell>
          <cell r="CD59" t="str">
            <v>*</v>
          </cell>
          <cell r="CE59">
            <v>7.6645972254158043E-4</v>
          </cell>
          <cell r="CF59">
            <v>0.75</v>
          </cell>
          <cell r="CG59" t="str">
            <v>&gt;=26 &amp; &lt;27</v>
          </cell>
          <cell r="CH59" t="str">
            <v>KS2 Maths</v>
          </cell>
          <cell r="CI59" t="str">
            <v>KS4 Maths</v>
          </cell>
        </row>
        <row r="60">
          <cell r="AS60">
            <v>2.88421920065925E-3</v>
          </cell>
          <cell r="AT60">
            <v>6.9358604587281963E-3</v>
          </cell>
          <cell r="AU60">
            <v>2.5751957148743305E-2</v>
          </cell>
          <cell r="AV60">
            <v>8.6595247905507489E-2</v>
          </cell>
          <cell r="AW60">
            <v>0.22393901936547178</v>
          </cell>
          <cell r="AX60">
            <v>0.47534679302293642</v>
          </cell>
          <cell r="AY60">
            <v>0.14462299134734241</v>
          </cell>
          <cell r="AZ60">
            <v>3.1657739321521772E-2</v>
          </cell>
          <cell r="BA60">
            <v>2.266172229089411E-3</v>
          </cell>
          <cell r="CB60" t="str">
            <v>KS2-4</v>
          </cell>
          <cell r="CC60" t="str">
            <v>4B</v>
          </cell>
          <cell r="CD60" t="str">
            <v>*</v>
          </cell>
          <cell r="CE60">
            <v>2.266172229089411E-3</v>
          </cell>
          <cell r="CF60">
            <v>0.75</v>
          </cell>
          <cell r="CG60" t="str">
            <v>&gt;=26 &amp; &lt;27</v>
          </cell>
          <cell r="CH60" t="str">
            <v>KS2 Maths</v>
          </cell>
          <cell r="CI60" t="str">
            <v>KS4 Maths</v>
          </cell>
        </row>
        <row r="61">
          <cell r="AS61">
            <v>7.9399451421971999E-4</v>
          </cell>
          <cell r="AT61">
            <v>2.8872527789807999E-3</v>
          </cell>
          <cell r="AU61">
            <v>8.0121264616717196E-3</v>
          </cell>
          <cell r="AV61">
            <v>2.8078533275588277E-2</v>
          </cell>
          <cell r="AW61">
            <v>0.12379096289880179</v>
          </cell>
          <cell r="AX61">
            <v>0.48101631297820124</v>
          </cell>
          <cell r="AY61">
            <v>0.25862566767720513</v>
          </cell>
          <cell r="AZ61">
            <v>8.7195033925220156E-2</v>
          </cell>
          <cell r="BA61">
            <v>9.6001154901111593E-3</v>
          </cell>
          <cell r="CB61" t="str">
            <v>KS2-4</v>
          </cell>
          <cell r="CC61" t="str">
            <v>4A</v>
          </cell>
          <cell r="CD61" t="str">
            <v>*</v>
          </cell>
          <cell r="CE61">
            <v>9.6001154901111593E-3</v>
          </cell>
          <cell r="CF61">
            <v>0.75</v>
          </cell>
          <cell r="CG61" t="str">
            <v>&gt;=26 &amp; &lt;27</v>
          </cell>
          <cell r="CH61" t="str">
            <v>KS2 Maths</v>
          </cell>
          <cell r="CI61" t="str">
            <v>KS4 Maths</v>
          </cell>
        </row>
        <row r="62">
          <cell r="AS62">
            <v>6.8383861408707544E-4</v>
          </cell>
          <cell r="AT62">
            <v>1.2537041258263049E-3</v>
          </cell>
          <cell r="AU62">
            <v>3.1912468657396852E-3</v>
          </cell>
          <cell r="AV62">
            <v>1.0371552313653977E-2</v>
          </cell>
          <cell r="AW62">
            <v>5.0945976749487122E-2</v>
          </cell>
          <cell r="AX62">
            <v>0.36118076134032367</v>
          </cell>
          <cell r="AY62">
            <v>0.36539776612719399</v>
          </cell>
          <cell r="AZ62">
            <v>0.17472076589924779</v>
          </cell>
          <cell r="BA62">
            <v>3.2254387964440391E-2</v>
          </cell>
          <cell r="CB62" t="str">
            <v>KS2-4</v>
          </cell>
          <cell r="CC62" t="str">
            <v>5C</v>
          </cell>
          <cell r="CD62" t="str">
            <v>*</v>
          </cell>
          <cell r="CE62">
            <v>3.2254387964440391E-2</v>
          </cell>
          <cell r="CF62">
            <v>0.75</v>
          </cell>
          <cell r="CG62" t="str">
            <v>&gt;=26 &amp; &lt;27</v>
          </cell>
          <cell r="CH62" t="str">
            <v>KS2 Maths</v>
          </cell>
          <cell r="CI62" t="str">
            <v>KS4 Maths</v>
          </cell>
        </row>
        <row r="63">
          <cell r="AS63">
            <v>8.0042689434364994E-4</v>
          </cell>
          <cell r="AT63">
            <v>8.0042689434364994E-4</v>
          </cell>
          <cell r="AU63">
            <v>8.0042689434364994E-4</v>
          </cell>
          <cell r="AV63">
            <v>3.735325506937033E-3</v>
          </cell>
          <cell r="AW63">
            <v>2.0944503735325509E-2</v>
          </cell>
          <cell r="AX63">
            <v>0.20731056563500533</v>
          </cell>
          <cell r="AY63">
            <v>0.34191568836712916</v>
          </cell>
          <cell r="AZ63">
            <v>0.32097118463180363</v>
          </cell>
          <cell r="BA63">
            <v>0.10272145144076841</v>
          </cell>
          <cell r="CB63" t="str">
            <v>KS2-4</v>
          </cell>
          <cell r="CC63" t="str">
            <v>5B</v>
          </cell>
          <cell r="CD63" t="str">
            <v>*</v>
          </cell>
          <cell r="CE63">
            <v>0.10272145144076841</v>
          </cell>
          <cell r="CF63">
            <v>0.75</v>
          </cell>
          <cell r="CG63" t="str">
            <v>&gt;=26 &amp; &lt;27</v>
          </cell>
          <cell r="CH63" t="str">
            <v>KS2 Maths</v>
          </cell>
          <cell r="CI63" t="str">
            <v>KS4 Maths</v>
          </cell>
        </row>
        <row r="64">
          <cell r="AS64">
            <v>0</v>
          </cell>
          <cell r="AT64">
            <v>0</v>
          </cell>
          <cell r="AU64">
            <v>4.0225261464199515E-4</v>
          </cell>
          <cell r="AV64">
            <v>1.2067578439259854E-3</v>
          </cell>
          <cell r="AW64">
            <v>5.6315366049879325E-3</v>
          </cell>
          <cell r="AX64">
            <v>7.0394207562349154E-2</v>
          </cell>
          <cell r="AY64">
            <v>0.21078037007240547</v>
          </cell>
          <cell r="AZ64">
            <v>0.40909090909090912</v>
          </cell>
          <cell r="BA64">
            <v>0.3024939662107804</v>
          </cell>
          <cell r="CB64" t="str">
            <v>KS2-4</v>
          </cell>
          <cell r="CC64" t="str">
            <v>5A</v>
          </cell>
          <cell r="CD64" t="str">
            <v>*</v>
          </cell>
          <cell r="CE64">
            <v>0.3024939662107804</v>
          </cell>
          <cell r="CF64">
            <v>0.75</v>
          </cell>
          <cell r="CG64" t="str">
            <v>&gt;=26 &amp; &lt;27</v>
          </cell>
          <cell r="CH64" t="str">
            <v>KS2 Maths</v>
          </cell>
          <cell r="CI64" t="str">
            <v>KS4 Maths</v>
          </cell>
        </row>
        <row r="65">
          <cell r="CB65" t="str">
            <v>.</v>
          </cell>
          <cell r="CC65" t="str">
            <v>.</v>
          </cell>
          <cell r="CD65" t="str">
            <v>.</v>
          </cell>
          <cell r="CE65" t="str">
            <v>.</v>
          </cell>
          <cell r="CF65" t="str">
            <v>.</v>
          </cell>
          <cell r="CG65" t="str">
            <v>.</v>
          </cell>
          <cell r="CH65" t="str">
            <v>.</v>
          </cell>
          <cell r="CI65" t="str">
            <v>.</v>
          </cell>
        </row>
        <row r="66">
          <cell r="CB66" t="str">
            <v>.</v>
          </cell>
          <cell r="CC66" t="str">
            <v>.</v>
          </cell>
          <cell r="CD66" t="str">
            <v>.</v>
          </cell>
          <cell r="CE66" t="str">
            <v>.</v>
          </cell>
          <cell r="CF66" t="str">
            <v>.</v>
          </cell>
          <cell r="CG66" t="str">
            <v>.</v>
          </cell>
          <cell r="CH66" t="str">
            <v>KS2 Maths</v>
          </cell>
          <cell r="CI66" t="str">
            <v>KS4 Maths</v>
          </cell>
        </row>
        <row r="67">
          <cell r="CB67" t="str">
            <v>.</v>
          </cell>
          <cell r="CC67" t="str">
            <v>.</v>
          </cell>
          <cell r="CD67" t="str">
            <v>.</v>
          </cell>
          <cell r="CE67" t="str">
            <v>.</v>
          </cell>
          <cell r="CF67" t="str">
            <v>.</v>
          </cell>
          <cell r="CG67" t="str">
            <v>.</v>
          </cell>
          <cell r="CH67" t="str">
            <v>KS2 Maths</v>
          </cell>
          <cell r="CI67" t="str">
            <v>KS4 Maths</v>
          </cell>
        </row>
        <row r="68">
          <cell r="CB68" t="str">
            <v>.</v>
          </cell>
          <cell r="CC68" t="str">
            <v>.</v>
          </cell>
          <cell r="CD68" t="str">
            <v>.</v>
          </cell>
          <cell r="CE68" t="str">
            <v>.</v>
          </cell>
          <cell r="CF68" t="str">
            <v>.</v>
          </cell>
          <cell r="CG68" t="str">
            <v>.</v>
          </cell>
          <cell r="CH68" t="str">
            <v>KS2 Maths</v>
          </cell>
          <cell r="CI68" t="str">
            <v>KS4 Maths</v>
          </cell>
        </row>
        <row r="69">
          <cell r="AS69" t="str">
            <v>U</v>
          </cell>
          <cell r="AT69" t="str">
            <v>G</v>
          </cell>
          <cell r="AU69" t="str">
            <v>F</v>
          </cell>
          <cell r="AV69" t="str">
            <v>E</v>
          </cell>
          <cell r="AW69" t="str">
            <v>D</v>
          </cell>
          <cell r="AX69" t="str">
            <v>C</v>
          </cell>
          <cell r="AY69" t="str">
            <v>B</v>
          </cell>
          <cell r="AZ69" t="str">
            <v>A</v>
          </cell>
          <cell r="BA69" t="str">
            <v>*</v>
          </cell>
          <cell r="CB69" t="str">
            <v>.</v>
          </cell>
          <cell r="CC69" t="str">
            <v>.</v>
          </cell>
          <cell r="CD69" t="str">
            <v>.</v>
          </cell>
          <cell r="CE69" t="str">
            <v>.</v>
          </cell>
          <cell r="CF69" t="str">
            <v>.</v>
          </cell>
          <cell r="CG69" t="str">
            <v>.</v>
          </cell>
          <cell r="CH69" t="str">
            <v>KS2 Maths</v>
          </cell>
          <cell r="CI69" t="str">
            <v>KS4 Maths</v>
          </cell>
        </row>
        <row r="70">
          <cell r="AS70">
            <v>0</v>
          </cell>
          <cell r="AT70">
            <v>0</v>
          </cell>
          <cell r="AU70">
            <v>0</v>
          </cell>
          <cell r="AV70">
            <v>0</v>
          </cell>
          <cell r="AW70">
            <v>0</v>
          </cell>
          <cell r="AX70">
            <v>0</v>
          </cell>
          <cell r="AY70">
            <v>0</v>
          </cell>
          <cell r="AZ70">
            <v>0</v>
          </cell>
          <cell r="BA70">
            <v>0</v>
          </cell>
          <cell r="CB70" t="str">
            <v>.</v>
          </cell>
          <cell r="CC70" t="str">
            <v>.</v>
          </cell>
          <cell r="CD70" t="str">
            <v>.</v>
          </cell>
          <cell r="CE70" t="str">
            <v>.</v>
          </cell>
          <cell r="CF70" t="str">
            <v>.</v>
          </cell>
          <cell r="CG70" t="str">
            <v>.</v>
          </cell>
          <cell r="CH70" t="str">
            <v>.</v>
          </cell>
          <cell r="CI70" t="str">
            <v>.</v>
          </cell>
        </row>
        <row r="71">
          <cell r="AS71">
            <v>0</v>
          </cell>
          <cell r="AT71">
            <v>0</v>
          </cell>
          <cell r="AU71">
            <v>0</v>
          </cell>
          <cell r="AV71">
            <v>0</v>
          </cell>
          <cell r="AW71">
            <v>0</v>
          </cell>
          <cell r="AX71">
            <v>0</v>
          </cell>
          <cell r="AY71">
            <v>0</v>
          </cell>
          <cell r="AZ71">
            <v>0</v>
          </cell>
          <cell r="BA71">
            <v>0</v>
          </cell>
          <cell r="CB71" t="str">
            <v>.</v>
          </cell>
          <cell r="CC71" t="str">
            <v>.</v>
          </cell>
          <cell r="CD71" t="str">
            <v>.</v>
          </cell>
          <cell r="CE71" t="str">
            <v>.</v>
          </cell>
          <cell r="CF71" t="str">
            <v>.</v>
          </cell>
          <cell r="CG71" t="str">
            <v>.</v>
          </cell>
          <cell r="CH71" t="str">
            <v>.</v>
          </cell>
          <cell r="CI71" t="str">
            <v>.</v>
          </cell>
        </row>
        <row r="72">
          <cell r="AS72">
            <v>0.16219303255282697</v>
          </cell>
          <cell r="AT72">
            <v>0.36379211878926326</v>
          </cell>
          <cell r="AU72">
            <v>0.287835522558538</v>
          </cell>
          <cell r="AV72">
            <v>0.12107367218732153</v>
          </cell>
          <cell r="AW72">
            <v>4.3974871501998858E-2</v>
          </cell>
          <cell r="AX72">
            <v>1.4277555682467162E-2</v>
          </cell>
          <cell r="AY72">
            <v>4.5688178183894918E-3</v>
          </cell>
          <cell r="AZ72">
            <v>1.1422044545973729E-3</v>
          </cell>
          <cell r="BA72">
            <v>1.1422044545973729E-3</v>
          </cell>
          <cell r="CB72" t="str">
            <v>KS2-4</v>
          </cell>
          <cell r="CC72" t="str">
            <v>B</v>
          </cell>
          <cell r="CD72" t="str">
            <v>*</v>
          </cell>
          <cell r="CE72">
            <v>1.1422044545973729E-3</v>
          </cell>
          <cell r="CF72">
            <v>0.75</v>
          </cell>
          <cell r="CG72" t="str">
            <v>&gt;=27 &amp; &lt;28</v>
          </cell>
          <cell r="CH72" t="str">
            <v>KS2 Maths</v>
          </cell>
          <cell r="CI72" t="str">
            <v>KS4 Maths</v>
          </cell>
        </row>
        <row r="73">
          <cell r="AS73">
            <v>0.11771771771771772</v>
          </cell>
          <cell r="AT73">
            <v>0.38618618618618616</v>
          </cell>
          <cell r="AU73">
            <v>0.34414414414414413</v>
          </cell>
          <cell r="AV73">
            <v>0.11291291291291292</v>
          </cell>
          <cell r="AW73">
            <v>3.123123123123123E-2</v>
          </cell>
          <cell r="AX73">
            <v>7.2072072072072073E-3</v>
          </cell>
          <cell r="AY73">
            <v>0</v>
          </cell>
          <cell r="AZ73">
            <v>0</v>
          </cell>
          <cell r="BA73">
            <v>6.0060060060060057E-4</v>
          </cell>
          <cell r="CB73" t="str">
            <v>KS2-4</v>
          </cell>
          <cell r="CC73" t="str">
            <v>N</v>
          </cell>
          <cell r="CD73" t="str">
            <v>*</v>
          </cell>
          <cell r="CE73">
            <v>6.0060060060060057E-4</v>
          </cell>
          <cell r="CF73">
            <v>0.75</v>
          </cell>
          <cell r="CG73" t="str">
            <v>&gt;=27 &amp; &lt;28</v>
          </cell>
          <cell r="CH73" t="str">
            <v>KS2 Maths</v>
          </cell>
          <cell r="CI73" t="str">
            <v>KS4 Maths</v>
          </cell>
        </row>
        <row r="74">
          <cell r="AS74">
            <v>4.3181818181818182E-2</v>
          </cell>
          <cell r="AT74">
            <v>0.27045454545454545</v>
          </cell>
          <cell r="AU74">
            <v>0.43181818181818182</v>
          </cell>
          <cell r="AV74">
            <v>0.18636363636363637</v>
          </cell>
          <cell r="AW74">
            <v>5.2272727272727269E-2</v>
          </cell>
          <cell r="AX74">
            <v>1.5909090909090907E-2</v>
          </cell>
          <cell r="AY74">
            <v>0</v>
          </cell>
          <cell r="AZ74">
            <v>0</v>
          </cell>
          <cell r="BA74">
            <v>0</v>
          </cell>
          <cell r="CB74" t="str">
            <v>KS2-4</v>
          </cell>
          <cell r="CC74" t="str">
            <v>2</v>
          </cell>
          <cell r="CD74" t="str">
            <v>*</v>
          </cell>
          <cell r="CE74">
            <v>0</v>
          </cell>
          <cell r="CF74">
            <v>0.75</v>
          </cell>
          <cell r="CG74" t="str">
            <v>&gt;=27 &amp; &lt;28</v>
          </cell>
          <cell r="CH74" t="str">
            <v>KS2 Maths</v>
          </cell>
          <cell r="CI74" t="str">
            <v>KS4 Maths</v>
          </cell>
        </row>
        <row r="75">
          <cell r="AS75">
            <v>3.1492361927144538E-2</v>
          </cell>
          <cell r="AT75">
            <v>0.1616921269095182</v>
          </cell>
          <cell r="AU75">
            <v>0.37861339600470034</v>
          </cell>
          <cell r="AV75">
            <v>0.26792009400705052</v>
          </cell>
          <cell r="AW75">
            <v>0.11609870740305522</v>
          </cell>
          <cell r="AX75">
            <v>4.0423031727379551E-2</v>
          </cell>
          <cell r="AY75">
            <v>3.5252643948296123E-3</v>
          </cell>
          <cell r="AZ75">
            <v>2.3501762632197415E-4</v>
          </cell>
          <cell r="BA75">
            <v>0</v>
          </cell>
          <cell r="CB75" t="str">
            <v>KS2-4</v>
          </cell>
          <cell r="CC75" t="str">
            <v>3C</v>
          </cell>
          <cell r="CD75" t="str">
            <v>*</v>
          </cell>
          <cell r="CE75">
            <v>0</v>
          </cell>
          <cell r="CF75">
            <v>0.75</v>
          </cell>
          <cell r="CG75" t="str">
            <v>&gt;=27 &amp; &lt;28</v>
          </cell>
          <cell r="CH75" t="str">
            <v>KS2 Maths</v>
          </cell>
          <cell r="CI75" t="str">
            <v>KS4 Maths</v>
          </cell>
        </row>
        <row r="76">
          <cell r="AS76">
            <v>1.7213983050847457E-2</v>
          </cell>
          <cell r="AT76">
            <v>7.2431144067796605E-2</v>
          </cell>
          <cell r="AU76">
            <v>0.25860699152542371</v>
          </cell>
          <cell r="AV76">
            <v>0.30998411016949151</v>
          </cell>
          <cell r="AW76">
            <v>0.22695974576271186</v>
          </cell>
          <cell r="AX76">
            <v>0.1050052966101695</v>
          </cell>
          <cell r="AY76">
            <v>8.6069915254237284E-3</v>
          </cell>
          <cell r="AZ76">
            <v>1.1917372881355933E-3</v>
          </cell>
          <cell r="BA76">
            <v>0</v>
          </cell>
          <cell r="CB76" t="str">
            <v>KS2-4</v>
          </cell>
          <cell r="CC76" t="str">
            <v>3B</v>
          </cell>
          <cell r="CD76" t="str">
            <v>*</v>
          </cell>
          <cell r="CE76">
            <v>0</v>
          </cell>
          <cell r="CF76">
            <v>0.75</v>
          </cell>
          <cell r="CG76" t="str">
            <v>&gt;=27 &amp; &lt;28</v>
          </cell>
          <cell r="CH76" t="str">
            <v>KS2 Maths</v>
          </cell>
          <cell r="CI76" t="str">
            <v>KS4 Maths</v>
          </cell>
        </row>
        <row r="77">
          <cell r="AS77">
            <v>7.1123755334281651E-3</v>
          </cell>
          <cell r="AT77">
            <v>2.7128632391790287E-2</v>
          </cell>
          <cell r="AU77">
            <v>0.13706563706563707</v>
          </cell>
          <cell r="AV77">
            <v>0.27342003657793129</v>
          </cell>
          <cell r="AW77">
            <v>0.29953261532208902</v>
          </cell>
          <cell r="AX77">
            <v>0.22800243852875432</v>
          </cell>
          <cell r="AY77">
            <v>2.5401341190814875E-2</v>
          </cell>
          <cell r="AZ77">
            <v>2.3369233895549684E-3</v>
          </cell>
          <cell r="BA77">
            <v>0</v>
          </cell>
          <cell r="CB77" t="str">
            <v>KS2-4</v>
          </cell>
          <cell r="CC77" t="str">
            <v>3A</v>
          </cell>
          <cell r="CD77" t="str">
            <v>*</v>
          </cell>
          <cell r="CE77">
            <v>0</v>
          </cell>
          <cell r="CF77">
            <v>0.75</v>
          </cell>
          <cell r="CG77" t="str">
            <v>&gt;=27 &amp; &lt;28</v>
          </cell>
          <cell r="CH77" t="str">
            <v>KS2 Maths</v>
          </cell>
          <cell r="CI77" t="str">
            <v>KS4 Maths</v>
          </cell>
        </row>
        <row r="78">
          <cell r="AS78">
            <v>3.0120481927710845E-3</v>
          </cell>
          <cell r="AT78">
            <v>1.0963855421686748E-2</v>
          </cell>
          <cell r="AU78">
            <v>5.7168674698795184E-2</v>
          </cell>
          <cell r="AV78">
            <v>0.16108433734939759</v>
          </cell>
          <cell r="AW78">
            <v>0.30590361445783132</v>
          </cell>
          <cell r="AX78">
            <v>0.37915662650602411</v>
          </cell>
          <cell r="AY78">
            <v>7.2108433734939761E-2</v>
          </cell>
          <cell r="AZ78">
            <v>9.939759036144578E-3</v>
          </cell>
          <cell r="BA78">
            <v>6.6265060240963854E-4</v>
          </cell>
          <cell r="CB78" t="str">
            <v>KS2-4</v>
          </cell>
          <cell r="CC78" t="str">
            <v>4C</v>
          </cell>
          <cell r="CD78" t="str">
            <v>*</v>
          </cell>
          <cell r="CE78">
            <v>6.6265060240963854E-4</v>
          </cell>
          <cell r="CF78">
            <v>0.75</v>
          </cell>
          <cell r="CG78" t="str">
            <v>&gt;=27 &amp; &lt;28</v>
          </cell>
          <cell r="CH78" t="str">
            <v>KS2 Maths</v>
          </cell>
          <cell r="CI78" t="str">
            <v>KS4 Maths</v>
          </cell>
        </row>
        <row r="79">
          <cell r="AS79">
            <v>2.0529866067064231E-3</v>
          </cell>
          <cell r="AT79">
            <v>4.4481376478639166E-3</v>
          </cell>
          <cell r="AU79">
            <v>1.7059341089060515E-2</v>
          </cell>
          <cell r="AV79">
            <v>6.8237364356242058E-2</v>
          </cell>
          <cell r="AW79">
            <v>0.2131195620295239</v>
          </cell>
          <cell r="AX79">
            <v>0.49232574054159745</v>
          </cell>
          <cell r="AY79">
            <v>0.16702512464561542</v>
          </cell>
          <cell r="AZ79">
            <v>3.3434353309218887E-2</v>
          </cell>
          <cell r="BA79">
            <v>2.2973897741714734E-3</v>
          </cell>
          <cell r="CB79" t="str">
            <v>KS2-4</v>
          </cell>
          <cell r="CC79" t="str">
            <v>4B</v>
          </cell>
          <cell r="CD79" t="str">
            <v>*</v>
          </cell>
          <cell r="CE79">
            <v>2.2973897741714734E-3</v>
          </cell>
          <cell r="CF79">
            <v>0.75</v>
          </cell>
          <cell r="CG79" t="str">
            <v>&gt;=27 &amp; &lt;28</v>
          </cell>
          <cell r="CH79" t="str">
            <v>KS2 Maths</v>
          </cell>
          <cell r="CI79" t="str">
            <v>KS4 Maths</v>
          </cell>
        </row>
        <row r="80">
          <cell r="AS80">
            <v>8.0086682055872233E-4</v>
          </cell>
          <cell r="AT80">
            <v>1.7430630800395722E-3</v>
          </cell>
          <cell r="AU80">
            <v>4.1456635417157391E-3</v>
          </cell>
          <cell r="AV80">
            <v>1.9786121449097846E-2</v>
          </cell>
          <cell r="AW80">
            <v>0.10415979648560796</v>
          </cell>
          <cell r="AX80">
            <v>0.45851980967635558</v>
          </cell>
          <cell r="AY80">
            <v>0.29905309275922176</v>
          </cell>
          <cell r="AZ80">
            <v>0.1010976586422952</v>
          </cell>
          <cell r="BA80">
            <v>1.0693927545107645E-2</v>
          </cell>
          <cell r="CB80" t="str">
            <v>KS2-4</v>
          </cell>
          <cell r="CC80" t="str">
            <v>4A</v>
          </cell>
          <cell r="CD80" t="str">
            <v>*</v>
          </cell>
          <cell r="CE80">
            <v>1.0693927545107645E-2</v>
          </cell>
          <cell r="CF80">
            <v>0.75</v>
          </cell>
          <cell r="CG80" t="str">
            <v>&gt;=27 &amp; &lt;28</v>
          </cell>
          <cell r="CH80" t="str">
            <v>KS2 Maths</v>
          </cell>
          <cell r="CI80" t="str">
            <v>KS4 Maths</v>
          </cell>
        </row>
        <row r="81">
          <cell r="AS81">
            <v>9.2105263157894735E-4</v>
          </cell>
          <cell r="AT81">
            <v>7.2368421052631583E-4</v>
          </cell>
          <cell r="AU81">
            <v>1.0526315789473684E-3</v>
          </cell>
          <cell r="AV81">
            <v>5.7236842105263157E-3</v>
          </cell>
          <cell r="AW81">
            <v>4.2302631578947369E-2</v>
          </cell>
          <cell r="AX81">
            <v>0.3075</v>
          </cell>
          <cell r="AY81">
            <v>0.37414473684210525</v>
          </cell>
          <cell r="AZ81">
            <v>0.22644736842105262</v>
          </cell>
          <cell r="BA81">
            <v>4.1184210526315788E-2</v>
          </cell>
          <cell r="CB81" t="str">
            <v>KS2-4</v>
          </cell>
          <cell r="CC81" t="str">
            <v>5C</v>
          </cell>
          <cell r="CD81" t="str">
            <v>*</v>
          </cell>
          <cell r="CE81">
            <v>4.1184210526315788E-2</v>
          </cell>
          <cell r="CF81">
            <v>0.75</v>
          </cell>
          <cell r="CG81" t="str">
            <v>&gt;=27 &amp; &lt;28</v>
          </cell>
          <cell r="CH81" t="str">
            <v>KS2 Maths</v>
          </cell>
          <cell r="CI81" t="str">
            <v>KS4 Maths</v>
          </cell>
        </row>
        <row r="82">
          <cell r="AS82">
            <v>4.9452490286117979E-4</v>
          </cell>
          <cell r="AT82">
            <v>1.4129282938890852E-4</v>
          </cell>
          <cell r="AU82">
            <v>3.5323207347227127E-4</v>
          </cell>
          <cell r="AV82">
            <v>1.9074531967502649E-3</v>
          </cell>
          <cell r="AW82">
            <v>1.3634758036029671E-2</v>
          </cell>
          <cell r="AX82">
            <v>0.15005298481102083</v>
          </cell>
          <cell r="AY82">
            <v>0.32250088308018365</v>
          </cell>
          <cell r="AZ82">
            <v>0.37393147297774637</v>
          </cell>
          <cell r="BA82">
            <v>0.13698339809254681</v>
          </cell>
          <cell r="CB82" t="str">
            <v>KS2-4</v>
          </cell>
          <cell r="CC82" t="str">
            <v>5B</v>
          </cell>
          <cell r="CD82" t="str">
            <v>*</v>
          </cell>
          <cell r="CE82">
            <v>0.13698339809254681</v>
          </cell>
          <cell r="CF82">
            <v>0.75</v>
          </cell>
          <cell r="CG82" t="str">
            <v>&gt;=27 &amp; &lt;28</v>
          </cell>
          <cell r="CH82" t="str">
            <v>KS2 Maths</v>
          </cell>
          <cell r="CI82" t="str">
            <v>KS4 Maths</v>
          </cell>
        </row>
        <row r="83">
          <cell r="AS83">
            <v>3.4193879295606086E-4</v>
          </cell>
          <cell r="AT83">
            <v>0</v>
          </cell>
          <cell r="AU83">
            <v>5.1290818943409131E-4</v>
          </cell>
          <cell r="AV83">
            <v>5.1290818943409131E-4</v>
          </cell>
          <cell r="AW83">
            <v>2.3935715506924258E-3</v>
          </cell>
          <cell r="AX83">
            <v>5.0094033168062914E-2</v>
          </cell>
          <cell r="AY83">
            <v>0.16207898786117286</v>
          </cell>
          <cell r="AZ83">
            <v>0.3903231321593435</v>
          </cell>
          <cell r="BA83">
            <v>0.39374252008890409</v>
          </cell>
          <cell r="CB83" t="str">
            <v>KS2-4</v>
          </cell>
          <cell r="CC83" t="str">
            <v>5A</v>
          </cell>
          <cell r="CD83" t="str">
            <v>*</v>
          </cell>
          <cell r="CE83">
            <v>0.39374252008890409</v>
          </cell>
          <cell r="CF83">
            <v>0.75</v>
          </cell>
          <cell r="CG83" t="str">
            <v>&gt;=27 &amp; &lt;28</v>
          </cell>
          <cell r="CH83" t="str">
            <v>KS2 Maths</v>
          </cell>
          <cell r="CI83" t="str">
            <v>KS4 Maths</v>
          </cell>
        </row>
        <row r="84">
          <cell r="CB84" t="str">
            <v>.</v>
          </cell>
          <cell r="CC84" t="str">
            <v>.</v>
          </cell>
          <cell r="CD84" t="str">
            <v>.</v>
          </cell>
          <cell r="CE84" t="str">
            <v>.</v>
          </cell>
          <cell r="CF84" t="str">
            <v>.</v>
          </cell>
          <cell r="CG84" t="str">
            <v>.</v>
          </cell>
          <cell r="CH84" t="str">
            <v>.</v>
          </cell>
          <cell r="CI84" t="str">
            <v>.</v>
          </cell>
        </row>
        <row r="85">
          <cell r="CB85" t="str">
            <v>.</v>
          </cell>
          <cell r="CC85" t="str">
            <v>.</v>
          </cell>
          <cell r="CD85" t="str">
            <v>.</v>
          </cell>
          <cell r="CE85" t="str">
            <v>.</v>
          </cell>
          <cell r="CF85" t="str">
            <v>.</v>
          </cell>
          <cell r="CG85" t="str">
            <v>.</v>
          </cell>
          <cell r="CH85" t="str">
            <v>KS2 Maths</v>
          </cell>
          <cell r="CI85" t="str">
            <v>KS4 Maths</v>
          </cell>
        </row>
        <row r="86">
          <cell r="CB86" t="str">
            <v>.</v>
          </cell>
          <cell r="CC86" t="str">
            <v>.</v>
          </cell>
          <cell r="CD86" t="str">
            <v>.</v>
          </cell>
          <cell r="CE86" t="str">
            <v>.</v>
          </cell>
          <cell r="CF86" t="str">
            <v>.</v>
          </cell>
          <cell r="CG86" t="str">
            <v>.</v>
          </cell>
          <cell r="CH86" t="str">
            <v>KS2 Maths</v>
          </cell>
          <cell r="CI86" t="str">
            <v>KS4 Maths</v>
          </cell>
        </row>
        <row r="87">
          <cell r="CB87" t="str">
            <v>.</v>
          </cell>
          <cell r="CC87" t="str">
            <v>.</v>
          </cell>
          <cell r="CD87" t="str">
            <v>.</v>
          </cell>
          <cell r="CE87" t="str">
            <v>.</v>
          </cell>
          <cell r="CF87" t="str">
            <v>.</v>
          </cell>
          <cell r="CG87" t="str">
            <v>.</v>
          </cell>
          <cell r="CH87" t="str">
            <v>KS2 Maths</v>
          </cell>
          <cell r="CI87" t="str">
            <v>KS4 Maths</v>
          </cell>
        </row>
        <row r="88">
          <cell r="AS88" t="str">
            <v>U</v>
          </cell>
          <cell r="AT88" t="str">
            <v>G</v>
          </cell>
          <cell r="AU88" t="str">
            <v>F</v>
          </cell>
          <cell r="AV88" t="str">
            <v>E</v>
          </cell>
          <cell r="AW88" t="str">
            <v>D</v>
          </cell>
          <cell r="AX88" t="str">
            <v>C</v>
          </cell>
          <cell r="AY88" t="str">
            <v>B</v>
          </cell>
          <cell r="AZ88" t="str">
            <v>A</v>
          </cell>
          <cell r="BA88" t="str">
            <v>*</v>
          </cell>
          <cell r="CB88" t="str">
            <v>.</v>
          </cell>
          <cell r="CC88" t="str">
            <v>.</v>
          </cell>
          <cell r="CD88" t="str">
            <v>.</v>
          </cell>
          <cell r="CE88" t="str">
            <v>.</v>
          </cell>
          <cell r="CF88" t="str">
            <v>.</v>
          </cell>
          <cell r="CG88" t="str">
            <v>.</v>
          </cell>
          <cell r="CH88" t="str">
            <v>KS2 Maths</v>
          </cell>
          <cell r="CI88" t="str">
            <v>KS4 Maths</v>
          </cell>
        </row>
        <row r="89">
          <cell r="AS89">
            <v>0</v>
          </cell>
          <cell r="AT89">
            <v>0</v>
          </cell>
          <cell r="AU89">
            <v>0</v>
          </cell>
          <cell r="AV89">
            <v>0</v>
          </cell>
          <cell r="AW89">
            <v>0</v>
          </cell>
          <cell r="AX89">
            <v>0</v>
          </cell>
          <cell r="AY89">
            <v>0</v>
          </cell>
          <cell r="AZ89">
            <v>0</v>
          </cell>
          <cell r="BA89">
            <v>0</v>
          </cell>
          <cell r="CB89" t="str">
            <v>.</v>
          </cell>
          <cell r="CC89" t="str">
            <v>.</v>
          </cell>
          <cell r="CD89" t="str">
            <v>.</v>
          </cell>
          <cell r="CE89" t="str">
            <v>.</v>
          </cell>
          <cell r="CF89" t="str">
            <v>.</v>
          </cell>
          <cell r="CG89" t="str">
            <v>.</v>
          </cell>
          <cell r="CH89" t="str">
            <v>.</v>
          </cell>
          <cell r="CI89" t="str">
            <v>.</v>
          </cell>
        </row>
        <row r="90">
          <cell r="AS90">
            <v>0</v>
          </cell>
          <cell r="AT90">
            <v>0</v>
          </cell>
          <cell r="AU90">
            <v>0</v>
          </cell>
          <cell r="AV90">
            <v>0</v>
          </cell>
          <cell r="AW90">
            <v>0</v>
          </cell>
          <cell r="AX90">
            <v>0</v>
          </cell>
          <cell r="AY90">
            <v>0</v>
          </cell>
          <cell r="AZ90">
            <v>0</v>
          </cell>
          <cell r="BA90">
            <v>0</v>
          </cell>
          <cell r="CB90" t="str">
            <v>.</v>
          </cell>
          <cell r="CC90" t="str">
            <v>.</v>
          </cell>
          <cell r="CD90" t="str">
            <v>.</v>
          </cell>
          <cell r="CE90" t="str">
            <v>.</v>
          </cell>
          <cell r="CF90" t="str">
            <v>.</v>
          </cell>
          <cell r="CG90" t="str">
            <v>.</v>
          </cell>
          <cell r="CH90" t="str">
            <v>.</v>
          </cell>
          <cell r="CI90" t="str">
            <v>.</v>
          </cell>
        </row>
        <row r="91">
          <cell r="AS91">
            <v>0.13271245634458673</v>
          </cell>
          <cell r="AT91">
            <v>0.36088474970896389</v>
          </cell>
          <cell r="AU91">
            <v>0.29452852153667053</v>
          </cell>
          <cell r="AV91">
            <v>0.12922002328288706</v>
          </cell>
          <cell r="AW91">
            <v>6.0535506402793947E-2</v>
          </cell>
          <cell r="AX91">
            <v>2.0954598370197905E-2</v>
          </cell>
          <cell r="AY91">
            <v>1.1641443538998836E-3</v>
          </cell>
          <cell r="AZ91">
            <v>0</v>
          </cell>
          <cell r="BA91">
            <v>0</v>
          </cell>
          <cell r="CB91" t="str">
            <v>KS2-4</v>
          </cell>
          <cell r="CC91" t="str">
            <v>B</v>
          </cell>
          <cell r="CD91" t="str">
            <v>*</v>
          </cell>
          <cell r="CE91">
            <v>0</v>
          </cell>
          <cell r="CF91">
            <v>0.75</v>
          </cell>
          <cell r="CG91" t="str">
            <v>&gt;=28 &amp; &lt;29</v>
          </cell>
          <cell r="CH91" t="str">
            <v>KS2 Maths</v>
          </cell>
          <cell r="CI91" t="str">
            <v>KS4 Maths</v>
          </cell>
        </row>
        <row r="92">
          <cell r="AS92">
            <v>6.9912609238451939E-2</v>
          </cell>
          <cell r="AT92">
            <v>0.35830212234706615</v>
          </cell>
          <cell r="AU92">
            <v>0.37578027465667913</v>
          </cell>
          <cell r="AV92">
            <v>0.14232209737827714</v>
          </cell>
          <cell r="AW92">
            <v>3.9950062421972535E-2</v>
          </cell>
          <cell r="AX92">
            <v>1.1235955056179775E-2</v>
          </cell>
          <cell r="AY92">
            <v>0</v>
          </cell>
          <cell r="AZ92">
            <v>2.4968789013732834E-3</v>
          </cell>
          <cell r="BA92">
            <v>0</v>
          </cell>
          <cell r="CB92" t="str">
            <v>KS2-4</v>
          </cell>
          <cell r="CC92" t="str">
            <v>N</v>
          </cell>
          <cell r="CD92" t="str">
            <v>*</v>
          </cell>
          <cell r="CE92">
            <v>0</v>
          </cell>
          <cell r="CF92">
            <v>0.75</v>
          </cell>
          <cell r="CG92" t="str">
            <v>&gt;=28 &amp; &lt;29</v>
          </cell>
          <cell r="CH92" t="str">
            <v>KS2 Maths</v>
          </cell>
          <cell r="CI92" t="str">
            <v>KS4 Maths</v>
          </cell>
        </row>
        <row r="93">
          <cell r="AS93">
            <v>3.309692671394799E-2</v>
          </cell>
          <cell r="AT93">
            <v>0.25768321513002362</v>
          </cell>
          <cell r="AU93">
            <v>0.38297872340425532</v>
          </cell>
          <cell r="AV93">
            <v>0.21749408983451538</v>
          </cell>
          <cell r="AW93">
            <v>7.5650118203309691E-2</v>
          </cell>
          <cell r="AX93">
            <v>3.0732860520094562E-2</v>
          </cell>
          <cell r="AY93">
            <v>0</v>
          </cell>
          <cell r="AZ93">
            <v>0</v>
          </cell>
          <cell r="BA93">
            <v>2.3640661938534278E-3</v>
          </cell>
          <cell r="CB93" t="str">
            <v>KS2-4</v>
          </cell>
          <cell r="CC93" t="str">
            <v>2</v>
          </cell>
          <cell r="CD93" t="str">
            <v>*</v>
          </cell>
          <cell r="CE93">
            <v>2.3640661938534278E-3</v>
          </cell>
          <cell r="CF93">
            <v>0.75</v>
          </cell>
          <cell r="CG93" t="str">
            <v>&gt;=28 &amp; &lt;29</v>
          </cell>
          <cell r="CH93" t="str">
            <v>KS2 Maths</v>
          </cell>
          <cell r="CI93" t="str">
            <v>KS4 Maths</v>
          </cell>
        </row>
        <row r="94">
          <cell r="AS94">
            <v>1.7217942908926143E-2</v>
          </cell>
          <cell r="AT94">
            <v>0.11735387403715451</v>
          </cell>
          <cell r="AU94">
            <v>0.35070231082917991</v>
          </cell>
          <cell r="AV94">
            <v>0.31354780244676028</v>
          </cell>
          <cell r="AW94">
            <v>0.1490711372904395</v>
          </cell>
          <cell r="AX94">
            <v>4.7575894879927506E-2</v>
          </cell>
          <cell r="AY94">
            <v>4.5310376076121428E-3</v>
          </cell>
          <cell r="AZ94">
            <v>0</v>
          </cell>
          <cell r="BA94">
            <v>0</v>
          </cell>
          <cell r="CB94" t="str">
            <v>KS2-4</v>
          </cell>
          <cell r="CC94" t="str">
            <v>3C</v>
          </cell>
          <cell r="CD94" t="str">
            <v>*</v>
          </cell>
          <cell r="CE94">
            <v>0</v>
          </cell>
          <cell r="CF94">
            <v>0.75</v>
          </cell>
          <cell r="CG94" t="str">
            <v>&gt;=28 &amp; &lt;29</v>
          </cell>
          <cell r="CH94" t="str">
            <v>KS2 Maths</v>
          </cell>
          <cell r="CI94" t="str">
            <v>KS4 Maths</v>
          </cell>
        </row>
        <row r="95">
          <cell r="AS95">
            <v>8.0971659919028341E-3</v>
          </cell>
          <cell r="AT95">
            <v>5.6905083220872697E-2</v>
          </cell>
          <cell r="AU95">
            <v>0.21637426900584794</v>
          </cell>
          <cell r="AV95">
            <v>0.32568600989653623</v>
          </cell>
          <cell r="AW95">
            <v>0.25663517768780925</v>
          </cell>
          <cell r="AX95">
            <v>0.12550607287449392</v>
          </cell>
          <cell r="AY95">
            <v>9.6716149347728288E-3</v>
          </cell>
          <cell r="AZ95">
            <v>1.1246063877642825E-3</v>
          </cell>
          <cell r="BA95">
            <v>0</v>
          </cell>
          <cell r="CB95" t="str">
            <v>KS2-4</v>
          </cell>
          <cell r="CC95" t="str">
            <v>3B</v>
          </cell>
          <cell r="CD95" t="str">
            <v>*</v>
          </cell>
          <cell r="CE95">
            <v>0</v>
          </cell>
          <cell r="CF95">
            <v>0.75</v>
          </cell>
          <cell r="CG95" t="str">
            <v>&gt;=28 &amp; &lt;29</v>
          </cell>
          <cell r="CH95" t="str">
            <v>KS2 Maths</v>
          </cell>
          <cell r="CI95" t="str">
            <v>KS4 Maths</v>
          </cell>
        </row>
        <row r="96">
          <cell r="AS96">
            <v>6.3311688311688315E-3</v>
          </cell>
          <cell r="AT96">
            <v>1.8506493506493506E-2</v>
          </cell>
          <cell r="AU96">
            <v>0.10016233766233766</v>
          </cell>
          <cell r="AV96">
            <v>0.25535714285714284</v>
          </cell>
          <cell r="AW96">
            <v>0.31931818181818183</v>
          </cell>
          <cell r="AX96">
            <v>0.26022727272727275</v>
          </cell>
          <cell r="AY96">
            <v>3.49025974025974E-2</v>
          </cell>
          <cell r="AZ96">
            <v>4.7077922077922076E-3</v>
          </cell>
          <cell r="BA96">
            <v>4.8701298701298701E-4</v>
          </cell>
          <cell r="CB96" t="str">
            <v>KS2-4</v>
          </cell>
          <cell r="CC96" t="str">
            <v>3A</v>
          </cell>
          <cell r="CD96" t="str">
            <v>*</v>
          </cell>
          <cell r="CE96">
            <v>4.8701298701298701E-4</v>
          </cell>
          <cell r="CF96">
            <v>0.75</v>
          </cell>
          <cell r="CG96" t="str">
            <v>&gt;=28 &amp; &lt;29</v>
          </cell>
          <cell r="CH96" t="str">
            <v>KS2 Maths</v>
          </cell>
          <cell r="CI96" t="str">
            <v>KS4 Maths</v>
          </cell>
        </row>
        <row r="97">
          <cell r="AS97">
            <v>2.4682651622002822E-3</v>
          </cell>
          <cell r="AT97">
            <v>6.8758815232722141E-3</v>
          </cell>
          <cell r="AU97">
            <v>3.5260930888575459E-2</v>
          </cell>
          <cell r="AV97">
            <v>0.12896685472496475</v>
          </cell>
          <cell r="AW97">
            <v>0.29601551480959098</v>
          </cell>
          <cell r="AX97">
            <v>0.42471791255289137</v>
          </cell>
          <cell r="AY97">
            <v>9.1854724964739065E-2</v>
          </cell>
          <cell r="AZ97">
            <v>1.3399153737658674E-2</v>
          </cell>
          <cell r="BA97">
            <v>4.4076163610719325E-4</v>
          </cell>
          <cell r="CB97" t="str">
            <v>KS2-4</v>
          </cell>
          <cell r="CC97" t="str">
            <v>4C</v>
          </cell>
          <cell r="CD97" t="str">
            <v>*</v>
          </cell>
          <cell r="CE97">
            <v>4.4076163610719325E-4</v>
          </cell>
          <cell r="CF97">
            <v>0.75</v>
          </cell>
          <cell r="CG97" t="str">
            <v>&gt;=28 &amp; &lt;29</v>
          </cell>
          <cell r="CH97" t="str">
            <v>KS2 Maths</v>
          </cell>
          <cell r="CI97" t="str">
            <v>KS4 Maths</v>
          </cell>
        </row>
        <row r="98">
          <cell r="AS98">
            <v>9.7295193617435299E-4</v>
          </cell>
          <cell r="AT98">
            <v>2.2053577219952E-3</v>
          </cell>
          <cell r="AU98">
            <v>1.0313290523448142E-2</v>
          </cell>
          <cell r="AV98">
            <v>4.7285464098073555E-2</v>
          </cell>
          <cell r="AW98">
            <v>0.18148796782772264</v>
          </cell>
          <cell r="AX98">
            <v>0.49698384899785952</v>
          </cell>
          <cell r="AY98">
            <v>0.21216838554842057</v>
          </cell>
          <cell r="AZ98">
            <v>4.4496335214373746E-2</v>
          </cell>
          <cell r="BA98">
            <v>4.0863981319322826E-3</v>
          </cell>
          <cell r="CB98" t="str">
            <v>KS2-4</v>
          </cell>
          <cell r="CC98" t="str">
            <v>4B</v>
          </cell>
          <cell r="CD98" t="str">
            <v>*</v>
          </cell>
          <cell r="CE98">
            <v>4.0863981319322826E-3</v>
          </cell>
          <cell r="CF98">
            <v>0.75</v>
          </cell>
          <cell r="CG98" t="str">
            <v>&gt;=28 &amp; &lt;29</v>
          </cell>
          <cell r="CH98" t="str">
            <v>KS2 Maths</v>
          </cell>
          <cell r="CI98" t="str">
            <v>KS4 Maths</v>
          </cell>
        </row>
        <row r="99">
          <cell r="AS99">
            <v>6.2045236617970555E-4</v>
          </cell>
          <cell r="AT99">
            <v>1.2409047323594111E-3</v>
          </cell>
          <cell r="AU99">
            <v>1.9741666196626995E-3</v>
          </cell>
          <cell r="AV99">
            <v>1.1506571154605448E-2</v>
          </cell>
          <cell r="AW99">
            <v>7.575159343448587E-2</v>
          </cell>
          <cell r="AX99">
            <v>0.40464775227029159</v>
          </cell>
          <cell r="AY99">
            <v>0.35326301539849964</v>
          </cell>
          <cell r="AZ99">
            <v>0.13559704439054657</v>
          </cell>
          <cell r="BA99">
            <v>1.5398499633369056E-2</v>
          </cell>
          <cell r="CB99" t="str">
            <v>KS2-4</v>
          </cell>
          <cell r="CC99" t="str">
            <v>4A</v>
          </cell>
          <cell r="CD99" t="str">
            <v>*</v>
          </cell>
          <cell r="CE99">
            <v>1.5398499633369056E-2</v>
          </cell>
          <cell r="CF99">
            <v>0.75</v>
          </cell>
          <cell r="CG99" t="str">
            <v>&gt;=28 &amp; &lt;29</v>
          </cell>
          <cell r="CH99" t="str">
            <v>KS2 Maths</v>
          </cell>
          <cell r="CI99" t="str">
            <v>KS4 Maths</v>
          </cell>
        </row>
        <row r="100">
          <cell r="AS100">
            <v>2.1091113610798649E-4</v>
          </cell>
          <cell r="AT100">
            <v>1.4060742407199101E-4</v>
          </cell>
          <cell r="AU100">
            <v>6.3273340832395951E-4</v>
          </cell>
          <cell r="AV100">
            <v>2.6012373453318336E-3</v>
          </cell>
          <cell r="AW100">
            <v>2.5871766029246346E-2</v>
          </cell>
          <cell r="AX100">
            <v>0.23544713160854894</v>
          </cell>
          <cell r="AY100">
            <v>0.390255905511811</v>
          </cell>
          <cell r="AZ100">
            <v>0.28360517435320587</v>
          </cell>
          <cell r="BA100">
            <v>6.1234533183352084E-2</v>
          </cell>
          <cell r="CB100" t="str">
            <v>KS2-4</v>
          </cell>
          <cell r="CC100" t="str">
            <v>5C</v>
          </cell>
          <cell r="CD100" t="str">
            <v>*</v>
          </cell>
          <cell r="CE100">
            <v>6.1234533183352084E-2</v>
          </cell>
          <cell r="CF100">
            <v>0.75</v>
          </cell>
          <cell r="CG100" t="str">
            <v>&gt;=28 &amp; &lt;29</v>
          </cell>
          <cell r="CH100" t="str">
            <v>KS2 Maths</v>
          </cell>
          <cell r="CI100" t="str">
            <v>KS4 Maths</v>
          </cell>
        </row>
        <row r="101">
          <cell r="AS101">
            <v>1.9949461364543157E-4</v>
          </cell>
          <cell r="AT101">
            <v>0</v>
          </cell>
          <cell r="AU101">
            <v>6.6498204548477195E-5</v>
          </cell>
          <cell r="AV101">
            <v>8.6447665913020352E-4</v>
          </cell>
          <cell r="AW101">
            <v>7.0488096821385822E-3</v>
          </cell>
          <cell r="AX101">
            <v>0.10074477989094295</v>
          </cell>
          <cell r="AY101">
            <v>0.28474531187657931</v>
          </cell>
          <cell r="AZ101">
            <v>0.41800771379172763</v>
          </cell>
          <cell r="BA101">
            <v>0.18832291528128742</v>
          </cell>
          <cell r="CB101" t="str">
            <v>KS2-4</v>
          </cell>
          <cell r="CC101" t="str">
            <v>5B</v>
          </cell>
          <cell r="CD101" t="str">
            <v>*</v>
          </cell>
          <cell r="CE101">
            <v>0.18832291528128742</v>
          </cell>
          <cell r="CF101">
            <v>0.75</v>
          </cell>
          <cell r="CG101" t="str">
            <v>&gt;=28 &amp; &lt;29</v>
          </cell>
          <cell r="CH101" t="str">
            <v>KS2 Maths</v>
          </cell>
          <cell r="CI101" t="str">
            <v>KS4 Maths</v>
          </cell>
        </row>
        <row r="102">
          <cell r="AS102">
            <v>1.4692918013517486E-4</v>
          </cell>
          <cell r="AT102">
            <v>0</v>
          </cell>
          <cell r="AU102">
            <v>0</v>
          </cell>
          <cell r="AV102">
            <v>1.4692918013517486E-4</v>
          </cell>
          <cell r="AW102">
            <v>1.6162209814869232E-3</v>
          </cell>
          <cell r="AX102">
            <v>2.5418748163385248E-2</v>
          </cell>
          <cell r="AY102">
            <v>0.12106964443138407</v>
          </cell>
          <cell r="AZ102">
            <v>0.38319130179253602</v>
          </cell>
          <cell r="BA102">
            <v>0.46841022627093742</v>
          </cell>
          <cell r="CB102" t="str">
            <v>KS2-4</v>
          </cell>
          <cell r="CC102" t="str">
            <v>5A</v>
          </cell>
          <cell r="CD102" t="str">
            <v>*</v>
          </cell>
          <cell r="CE102">
            <v>0.46841022627093742</v>
          </cell>
          <cell r="CF102">
            <v>0.75</v>
          </cell>
          <cell r="CG102" t="str">
            <v>&gt;=28 &amp; &lt;29</v>
          </cell>
          <cell r="CH102" t="str">
            <v>KS2 Maths</v>
          </cell>
          <cell r="CI102" t="str">
            <v>KS4 Maths</v>
          </cell>
        </row>
        <row r="103">
          <cell r="CB103" t="str">
            <v>.</v>
          </cell>
          <cell r="CC103" t="str">
            <v>.</v>
          </cell>
          <cell r="CD103" t="str">
            <v>.</v>
          </cell>
          <cell r="CE103" t="str">
            <v>.</v>
          </cell>
          <cell r="CF103" t="str">
            <v>.</v>
          </cell>
          <cell r="CG103" t="str">
            <v>.</v>
          </cell>
          <cell r="CH103" t="str">
            <v>.</v>
          </cell>
          <cell r="CI103" t="str">
            <v>.</v>
          </cell>
        </row>
        <row r="104">
          <cell r="CB104" t="str">
            <v>.</v>
          </cell>
          <cell r="CC104" t="str">
            <v>.</v>
          </cell>
          <cell r="CD104" t="str">
            <v>.</v>
          </cell>
          <cell r="CE104" t="str">
            <v>.</v>
          </cell>
          <cell r="CF104" t="str">
            <v>.</v>
          </cell>
          <cell r="CG104" t="str">
            <v>.</v>
          </cell>
          <cell r="CH104" t="str">
            <v>KS2 Maths</v>
          </cell>
          <cell r="CI104" t="str">
            <v>KS4 Maths</v>
          </cell>
        </row>
        <row r="105">
          <cell r="CB105" t="str">
            <v>.</v>
          </cell>
          <cell r="CC105" t="str">
            <v>.</v>
          </cell>
          <cell r="CD105" t="str">
            <v>.</v>
          </cell>
          <cell r="CE105" t="str">
            <v>.</v>
          </cell>
          <cell r="CF105" t="str">
            <v>.</v>
          </cell>
          <cell r="CG105" t="str">
            <v>.</v>
          </cell>
          <cell r="CH105" t="str">
            <v>KS2 Maths</v>
          </cell>
          <cell r="CI105" t="str">
            <v>KS4 Maths</v>
          </cell>
        </row>
        <row r="106">
          <cell r="CB106" t="str">
            <v>.</v>
          </cell>
          <cell r="CC106" t="str">
            <v>.</v>
          </cell>
          <cell r="CD106" t="str">
            <v>.</v>
          </cell>
          <cell r="CE106" t="str">
            <v>.</v>
          </cell>
          <cell r="CF106" t="str">
            <v>.</v>
          </cell>
          <cell r="CG106" t="str">
            <v>.</v>
          </cell>
          <cell r="CH106" t="str">
            <v>KS2 Maths</v>
          </cell>
          <cell r="CI106" t="str">
            <v>KS4 Maths</v>
          </cell>
        </row>
        <row r="107">
          <cell r="AS107" t="str">
            <v>U</v>
          </cell>
          <cell r="AT107" t="str">
            <v>G</v>
          </cell>
          <cell r="AU107" t="str">
            <v>F</v>
          </cell>
          <cell r="AV107" t="str">
            <v>E</v>
          </cell>
          <cell r="AW107" t="str">
            <v>D</v>
          </cell>
          <cell r="AX107" t="str">
            <v>C</v>
          </cell>
          <cell r="AY107" t="str">
            <v>B</v>
          </cell>
          <cell r="AZ107" t="str">
            <v>A</v>
          </cell>
          <cell r="BA107" t="str">
            <v>*</v>
          </cell>
          <cell r="CB107" t="str">
            <v>.</v>
          </cell>
          <cell r="CC107" t="str">
            <v>.</v>
          </cell>
          <cell r="CD107" t="str">
            <v>.</v>
          </cell>
          <cell r="CE107" t="str">
            <v>.</v>
          </cell>
          <cell r="CF107" t="str">
            <v>.</v>
          </cell>
          <cell r="CG107" t="str">
            <v>.</v>
          </cell>
          <cell r="CH107" t="str">
            <v>KS2 Maths</v>
          </cell>
          <cell r="CI107" t="str">
            <v>KS4 Maths</v>
          </cell>
        </row>
        <row r="108">
          <cell r="AS108">
            <v>0</v>
          </cell>
          <cell r="AT108">
            <v>0</v>
          </cell>
          <cell r="AU108">
            <v>0</v>
          </cell>
          <cell r="AV108">
            <v>0</v>
          </cell>
          <cell r="AW108">
            <v>0</v>
          </cell>
          <cell r="AX108">
            <v>0</v>
          </cell>
          <cell r="AY108">
            <v>0</v>
          </cell>
          <cell r="AZ108">
            <v>0</v>
          </cell>
          <cell r="BA108">
            <v>0</v>
          </cell>
          <cell r="CB108" t="str">
            <v>.</v>
          </cell>
          <cell r="CC108" t="str">
            <v>.</v>
          </cell>
          <cell r="CD108" t="str">
            <v>.</v>
          </cell>
          <cell r="CE108" t="str">
            <v>.</v>
          </cell>
          <cell r="CF108" t="str">
            <v>.</v>
          </cell>
          <cell r="CG108" t="str">
            <v>.</v>
          </cell>
          <cell r="CH108" t="str">
            <v>.</v>
          </cell>
          <cell r="CI108" t="str">
            <v>.</v>
          </cell>
        </row>
        <row r="109">
          <cell r="AS109">
            <v>0</v>
          </cell>
          <cell r="AT109">
            <v>0</v>
          </cell>
          <cell r="AU109">
            <v>0</v>
          </cell>
          <cell r="AV109">
            <v>0</v>
          </cell>
          <cell r="AW109">
            <v>0</v>
          </cell>
          <cell r="AX109">
            <v>0</v>
          </cell>
          <cell r="AY109">
            <v>0</v>
          </cell>
          <cell r="AZ109">
            <v>0</v>
          </cell>
          <cell r="BA109">
            <v>0</v>
          </cell>
          <cell r="CB109" t="str">
            <v>.</v>
          </cell>
          <cell r="CC109" t="str">
            <v>.</v>
          </cell>
          <cell r="CD109" t="str">
            <v>.</v>
          </cell>
          <cell r="CE109" t="str">
            <v>.</v>
          </cell>
          <cell r="CF109" t="str">
            <v>.</v>
          </cell>
          <cell r="CG109" t="str">
            <v>.</v>
          </cell>
          <cell r="CH109" t="str">
            <v>.</v>
          </cell>
          <cell r="CI109" t="str">
            <v>.</v>
          </cell>
        </row>
        <row r="110">
          <cell r="AS110">
            <v>7.6923076923076927E-2</v>
          </cell>
          <cell r="AT110">
            <v>0.27272727272727271</v>
          </cell>
          <cell r="AU110">
            <v>0.31468531468531469</v>
          </cell>
          <cell r="AV110">
            <v>0.19580419580419581</v>
          </cell>
          <cell r="AW110">
            <v>9.7902097902097904E-2</v>
          </cell>
          <cell r="AX110">
            <v>4.195804195804196E-2</v>
          </cell>
          <cell r="AY110">
            <v>0</v>
          </cell>
          <cell r="AZ110">
            <v>0</v>
          </cell>
          <cell r="BA110">
            <v>0</v>
          </cell>
          <cell r="CB110" t="str">
            <v>KS2-4</v>
          </cell>
          <cell r="CC110" t="str">
            <v>B</v>
          </cell>
          <cell r="CD110" t="str">
            <v>*</v>
          </cell>
          <cell r="CE110">
            <v>0</v>
          </cell>
          <cell r="CF110">
            <v>0.75</v>
          </cell>
          <cell r="CG110" t="str">
            <v>&gt;=29 &amp; &lt;30</v>
          </cell>
          <cell r="CH110" t="str">
            <v>KS2 Maths</v>
          </cell>
          <cell r="CI110" t="str">
            <v>KS4 Maths</v>
          </cell>
        </row>
        <row r="111">
          <cell r="AS111">
            <v>8.0357142857142863E-2</v>
          </cell>
          <cell r="AT111">
            <v>0.3125</v>
          </cell>
          <cell r="AU111">
            <v>0.36607142857142855</v>
          </cell>
          <cell r="AV111">
            <v>0.16071428571428573</v>
          </cell>
          <cell r="AW111">
            <v>5.3571428571428568E-2</v>
          </cell>
          <cell r="AX111">
            <v>2.6785714285714284E-2</v>
          </cell>
          <cell r="AY111">
            <v>0</v>
          </cell>
          <cell r="AZ111">
            <v>0</v>
          </cell>
          <cell r="BA111">
            <v>0</v>
          </cell>
          <cell r="CB111" t="str">
            <v>KS2-4</v>
          </cell>
          <cell r="CC111" t="str">
            <v>N</v>
          </cell>
          <cell r="CD111" t="str">
            <v>*</v>
          </cell>
          <cell r="CE111">
            <v>0</v>
          </cell>
          <cell r="CF111">
            <v>0.75</v>
          </cell>
          <cell r="CG111" t="str">
            <v>&gt;=29 &amp; &lt;30</v>
          </cell>
          <cell r="CH111" t="str">
            <v>KS2 Maths</v>
          </cell>
          <cell r="CI111" t="str">
            <v>KS4 Maths</v>
          </cell>
        </row>
        <row r="112">
          <cell r="AS112">
            <v>9.5465393794749408E-3</v>
          </cell>
          <cell r="AT112">
            <v>0.12410501193317422</v>
          </cell>
          <cell r="AU112">
            <v>0.3054892601431981</v>
          </cell>
          <cell r="AV112">
            <v>0.31264916467780429</v>
          </cell>
          <cell r="AW112">
            <v>0.17183770883054891</v>
          </cell>
          <cell r="AX112">
            <v>7.3985680190930783E-2</v>
          </cell>
          <cell r="AY112">
            <v>2.3866348448687352E-3</v>
          </cell>
          <cell r="AZ112">
            <v>0</v>
          </cell>
          <cell r="BA112">
            <v>0</v>
          </cell>
          <cell r="CB112" t="str">
            <v>KS2-4</v>
          </cell>
          <cell r="CC112" t="str">
            <v>2</v>
          </cell>
          <cell r="CD112" t="str">
            <v>*</v>
          </cell>
          <cell r="CE112">
            <v>0</v>
          </cell>
          <cell r="CF112">
            <v>0.75</v>
          </cell>
          <cell r="CG112" t="str">
            <v>&gt;=29 &amp; &lt;30</v>
          </cell>
          <cell r="CH112" t="str">
            <v>KS2 Maths</v>
          </cell>
          <cell r="CI112" t="str">
            <v>KS4 Maths</v>
          </cell>
        </row>
        <row r="113">
          <cell r="AS113">
            <v>9.5465393794749408E-3</v>
          </cell>
          <cell r="AT113">
            <v>0.12410501193317422</v>
          </cell>
          <cell r="AU113">
            <v>0.3054892601431981</v>
          </cell>
          <cell r="AV113">
            <v>0.31264916467780429</v>
          </cell>
          <cell r="AW113">
            <v>0.17183770883054891</v>
          </cell>
          <cell r="AX113">
            <v>7.3985680190930783E-2</v>
          </cell>
          <cell r="AY113">
            <v>2.3866348448687352E-3</v>
          </cell>
          <cell r="AZ113">
            <v>0</v>
          </cell>
          <cell r="BA113">
            <v>0</v>
          </cell>
          <cell r="CB113" t="str">
            <v>KS2-4</v>
          </cell>
          <cell r="CC113" t="str">
            <v>3C</v>
          </cell>
          <cell r="CD113" t="str">
            <v>*</v>
          </cell>
          <cell r="CE113">
            <v>0</v>
          </cell>
          <cell r="CF113">
            <v>0.75</v>
          </cell>
          <cell r="CG113" t="str">
            <v>&gt;=29 &amp; &lt;30</v>
          </cell>
          <cell r="CH113" t="str">
            <v>KS2 Maths</v>
          </cell>
          <cell r="CI113" t="str">
            <v>KS4 Maths</v>
          </cell>
        </row>
        <row r="114">
          <cell r="AS114">
            <v>2.6212319790301442E-3</v>
          </cell>
          <cell r="AT114">
            <v>5.3735255570117955E-2</v>
          </cell>
          <cell r="AU114">
            <v>0.15596330275229359</v>
          </cell>
          <cell r="AV114">
            <v>0.31585845347313235</v>
          </cell>
          <cell r="AW114">
            <v>0.2948885976408912</v>
          </cell>
          <cell r="AX114">
            <v>0.16382699868938402</v>
          </cell>
          <cell r="AY114">
            <v>6.55307994757536E-3</v>
          </cell>
          <cell r="AZ114">
            <v>6.55307994757536E-3</v>
          </cell>
          <cell r="BA114">
            <v>0</v>
          </cell>
          <cell r="CB114" t="str">
            <v>KS2-4</v>
          </cell>
          <cell r="CC114" t="str">
            <v>3B</v>
          </cell>
          <cell r="CD114" t="str">
            <v>*</v>
          </cell>
          <cell r="CE114">
            <v>0</v>
          </cell>
          <cell r="CF114">
            <v>0.75</v>
          </cell>
          <cell r="CG114" t="str">
            <v>&gt;=29 &amp; &lt;30</v>
          </cell>
          <cell r="CH114" t="str">
            <v>KS2 Maths</v>
          </cell>
          <cell r="CI114" t="str">
            <v>KS4 Maths</v>
          </cell>
        </row>
        <row r="115">
          <cell r="AS115">
            <v>2.6905829596412557E-3</v>
          </cell>
          <cell r="AT115">
            <v>1.3452914798206279E-2</v>
          </cell>
          <cell r="AU115">
            <v>8.2511210762331838E-2</v>
          </cell>
          <cell r="AV115">
            <v>0.22600896860986547</v>
          </cell>
          <cell r="AW115">
            <v>0.31928251121076234</v>
          </cell>
          <cell r="AX115">
            <v>0.30582959641255603</v>
          </cell>
          <cell r="AY115">
            <v>4.2152466367713005E-2</v>
          </cell>
          <cell r="AZ115">
            <v>8.0717488789237672E-3</v>
          </cell>
          <cell r="BA115">
            <v>0</v>
          </cell>
          <cell r="CB115" t="str">
            <v>KS2-4</v>
          </cell>
          <cell r="CC115" t="str">
            <v>3A</v>
          </cell>
          <cell r="CD115" t="str">
            <v>*</v>
          </cell>
          <cell r="CE115">
            <v>0</v>
          </cell>
          <cell r="CF115">
            <v>0.75</v>
          </cell>
          <cell r="CG115" t="str">
            <v>&gt;=29 &amp; &lt;30</v>
          </cell>
          <cell r="CH115" t="str">
            <v>KS2 Maths</v>
          </cell>
          <cell r="CI115" t="str">
            <v>KS4 Maths</v>
          </cell>
        </row>
        <row r="116">
          <cell r="AS116">
            <v>3.5351303579319489E-3</v>
          </cell>
          <cell r="AT116">
            <v>4.8608042421564293E-3</v>
          </cell>
          <cell r="AU116">
            <v>2.5187803800265134E-2</v>
          </cell>
          <cell r="AV116">
            <v>9.5448519664162609E-2</v>
          </cell>
          <cell r="AW116">
            <v>0.27176314626601855</v>
          </cell>
          <cell r="AX116">
            <v>0.44321696862571808</v>
          </cell>
          <cell r="AY116">
            <v>0.13300927971718957</v>
          </cell>
          <cell r="AZ116">
            <v>2.0768890852850198E-2</v>
          </cell>
          <cell r="BA116">
            <v>2.2094564737074681E-3</v>
          </cell>
          <cell r="CB116" t="str">
            <v>KS2-4</v>
          </cell>
          <cell r="CC116" t="str">
            <v>4C</v>
          </cell>
          <cell r="CD116" t="str">
            <v>*</v>
          </cell>
          <cell r="CE116">
            <v>2.2094564737074681E-3</v>
          </cell>
          <cell r="CF116">
            <v>0.75</v>
          </cell>
          <cell r="CG116" t="str">
            <v>&gt;=29 &amp; &lt;30</v>
          </cell>
          <cell r="CH116" t="str">
            <v>KS2 Maths</v>
          </cell>
          <cell r="CI116" t="str">
            <v>KS4 Maths</v>
          </cell>
        </row>
        <row r="117">
          <cell r="AS117">
            <v>1.1213905242500701E-3</v>
          </cell>
          <cell r="AT117">
            <v>1.9624334174376226E-3</v>
          </cell>
          <cell r="AU117">
            <v>4.765909728062798E-3</v>
          </cell>
          <cell r="AV117">
            <v>3.5604149144939728E-2</v>
          </cell>
          <cell r="AW117">
            <v>0.17213344547238577</v>
          </cell>
          <cell r="AX117">
            <v>0.47322680123352956</v>
          </cell>
          <cell r="AY117">
            <v>0.2368937482478273</v>
          </cell>
          <cell r="AZ117">
            <v>6.8404821979254279E-2</v>
          </cell>
          <cell r="BA117">
            <v>5.8873002523128683E-3</v>
          </cell>
          <cell r="CB117" t="str">
            <v>KS2-4</v>
          </cell>
          <cell r="CC117" t="str">
            <v>4B</v>
          </cell>
          <cell r="CD117" t="str">
            <v>*</v>
          </cell>
          <cell r="CE117">
            <v>5.8873002523128683E-3</v>
          </cell>
          <cell r="CF117">
            <v>0.75</v>
          </cell>
          <cell r="CG117" t="str">
            <v>&gt;=29 &amp; &lt;30</v>
          </cell>
          <cell r="CH117" t="str">
            <v>KS2 Maths</v>
          </cell>
          <cell r="CI117" t="str">
            <v>KS4 Maths</v>
          </cell>
        </row>
        <row r="118">
          <cell r="AS118">
            <v>4.2319085907744394E-4</v>
          </cell>
          <cell r="AT118">
            <v>6.3478628861616594E-4</v>
          </cell>
          <cell r="AU118">
            <v>1.6927634363097758E-3</v>
          </cell>
          <cell r="AV118">
            <v>8.4638171815488786E-3</v>
          </cell>
          <cell r="AW118">
            <v>6.3901819720694031E-2</v>
          </cell>
          <cell r="AX118">
            <v>0.34976724502750739</v>
          </cell>
          <cell r="AY118">
            <v>0.3793906051629285</v>
          </cell>
          <cell r="AZ118">
            <v>0.17287346593313585</v>
          </cell>
          <cell r="BA118">
            <v>2.2852306390181973E-2</v>
          </cell>
          <cell r="CB118" t="str">
            <v>KS2-4</v>
          </cell>
          <cell r="CC118" t="str">
            <v>4A</v>
          </cell>
          <cell r="CD118" t="str">
            <v>*</v>
          </cell>
          <cell r="CE118">
            <v>2.2852306390181973E-2</v>
          </cell>
          <cell r="CF118">
            <v>0.75</v>
          </cell>
          <cell r="CG118" t="str">
            <v>&gt;=29 &amp; &lt;30</v>
          </cell>
          <cell r="CH118" t="str">
            <v>KS2 Maths</v>
          </cell>
          <cell r="CI118" t="str">
            <v>KS4 Maths</v>
          </cell>
        </row>
        <row r="119">
          <cell r="AS119">
            <v>0</v>
          </cell>
          <cell r="AT119">
            <v>2.43605359317905E-4</v>
          </cell>
          <cell r="AU119">
            <v>7.3081607795371501E-4</v>
          </cell>
          <cell r="AV119">
            <v>2.4360535931790498E-3</v>
          </cell>
          <cell r="AW119">
            <v>2.0706455542021926E-2</v>
          </cell>
          <cell r="AX119">
            <v>0.17417783191230207</v>
          </cell>
          <cell r="AY119">
            <v>0.36857490864799025</v>
          </cell>
          <cell r="AZ119">
            <v>0.34762484774665042</v>
          </cell>
          <cell r="BA119">
            <v>8.5505481120584648E-2</v>
          </cell>
          <cell r="CB119" t="str">
            <v>KS2-4</v>
          </cell>
          <cell r="CC119" t="str">
            <v>5C</v>
          </cell>
          <cell r="CD119" t="str">
            <v>*</v>
          </cell>
          <cell r="CE119">
            <v>8.5505481120584648E-2</v>
          </cell>
          <cell r="CF119">
            <v>0.75</v>
          </cell>
          <cell r="CG119" t="str">
            <v>&gt;=29 &amp; &lt;30</v>
          </cell>
          <cell r="CH119" t="str">
            <v>KS2 Maths</v>
          </cell>
          <cell r="CI119" t="str">
            <v>KS4 Maths</v>
          </cell>
        </row>
        <row r="120">
          <cell r="AS120">
            <v>0</v>
          </cell>
          <cell r="AT120">
            <v>0</v>
          </cell>
          <cell r="AU120">
            <v>0</v>
          </cell>
          <cell r="AV120">
            <v>6.3011972274732201E-4</v>
          </cell>
          <cell r="AW120">
            <v>4.4108380592312538E-3</v>
          </cell>
          <cell r="AX120">
            <v>7.1623608485612264E-2</v>
          </cell>
          <cell r="AY120">
            <v>0.23986557445914725</v>
          </cell>
          <cell r="AZ120">
            <v>0.43709304767905904</v>
          </cell>
          <cell r="BA120">
            <v>0.24637681159420291</v>
          </cell>
          <cell r="CB120" t="str">
            <v>KS2-4</v>
          </cell>
          <cell r="CC120" t="str">
            <v>5B</v>
          </cell>
          <cell r="CD120" t="str">
            <v>*</v>
          </cell>
          <cell r="CE120">
            <v>0.24637681159420291</v>
          </cell>
          <cell r="CF120">
            <v>0.75</v>
          </cell>
          <cell r="CG120" t="str">
            <v>&gt;=29 &amp; &lt;30</v>
          </cell>
          <cell r="CH120" t="str">
            <v>KS2 Maths</v>
          </cell>
          <cell r="CI120" t="str">
            <v>KS4 Maths</v>
          </cell>
        </row>
        <row r="121">
          <cell r="AS121">
            <v>0</v>
          </cell>
          <cell r="AT121">
            <v>0</v>
          </cell>
          <cell r="AU121">
            <v>0</v>
          </cell>
          <cell r="AV121">
            <v>3.7467216185837392E-4</v>
          </cell>
          <cell r="AW121">
            <v>0</v>
          </cell>
          <cell r="AX121">
            <v>1.5361558636193332E-2</v>
          </cell>
          <cell r="AY121">
            <v>7.9430498313975278E-2</v>
          </cell>
          <cell r="AZ121">
            <v>0.33683027351067818</v>
          </cell>
          <cell r="BA121">
            <v>0.56800299737729487</v>
          </cell>
          <cell r="CB121" t="str">
            <v>KS2-4</v>
          </cell>
          <cell r="CC121" t="str">
            <v>5A</v>
          </cell>
          <cell r="CD121" t="str">
            <v>*</v>
          </cell>
          <cell r="CE121">
            <v>0.56800299737729487</v>
          </cell>
          <cell r="CF121">
            <v>0.75</v>
          </cell>
          <cell r="CG121" t="str">
            <v>&gt;=29 &amp; &lt;30</v>
          </cell>
          <cell r="CH121" t="str">
            <v>KS2 Maths</v>
          </cell>
          <cell r="CI121" t="str">
            <v>KS4 Maths</v>
          </cell>
        </row>
        <row r="122">
          <cell r="CB122" t="str">
            <v>.</v>
          </cell>
          <cell r="CC122" t="str">
            <v>.</v>
          </cell>
          <cell r="CD122" t="str">
            <v>.</v>
          </cell>
          <cell r="CE122" t="str">
            <v>.</v>
          </cell>
          <cell r="CF122" t="str">
            <v>.</v>
          </cell>
          <cell r="CG122" t="str">
            <v>.</v>
          </cell>
          <cell r="CH122" t="str">
            <v>.</v>
          </cell>
          <cell r="CI122" t="str">
            <v>.</v>
          </cell>
        </row>
        <row r="123">
          <cell r="CB123" t="str">
            <v>.</v>
          </cell>
          <cell r="CC123" t="str">
            <v>.</v>
          </cell>
          <cell r="CD123" t="str">
            <v>.</v>
          </cell>
          <cell r="CE123" t="str">
            <v>.</v>
          </cell>
          <cell r="CF123" t="str">
            <v>.</v>
          </cell>
          <cell r="CG123" t="str">
            <v>.</v>
          </cell>
          <cell r="CH123" t="str">
            <v>KS2 Maths</v>
          </cell>
          <cell r="CI123" t="str">
            <v>KS4 Maths</v>
          </cell>
        </row>
        <row r="124">
          <cell r="CB124" t="str">
            <v>.</v>
          </cell>
          <cell r="CC124" t="str">
            <v>.</v>
          </cell>
          <cell r="CD124" t="str">
            <v>.</v>
          </cell>
          <cell r="CE124" t="str">
            <v>.</v>
          </cell>
          <cell r="CF124" t="str">
            <v>.</v>
          </cell>
          <cell r="CG124" t="str">
            <v>.</v>
          </cell>
          <cell r="CH124" t="str">
            <v>KS2 Maths</v>
          </cell>
          <cell r="CI124" t="str">
            <v>KS4 Maths</v>
          </cell>
        </row>
        <row r="125">
          <cell r="CB125" t="str">
            <v>.</v>
          </cell>
          <cell r="CC125" t="str">
            <v>.</v>
          </cell>
          <cell r="CD125" t="str">
            <v>.</v>
          </cell>
          <cell r="CE125" t="str">
            <v>.</v>
          </cell>
          <cell r="CF125" t="str">
            <v>.</v>
          </cell>
          <cell r="CG125" t="str">
            <v>.</v>
          </cell>
          <cell r="CH125" t="str">
            <v>KS2 Maths</v>
          </cell>
          <cell r="CI125" t="str">
            <v>KS4 Maths</v>
          </cell>
        </row>
        <row r="126">
          <cell r="AS126" t="str">
            <v>U</v>
          </cell>
          <cell r="AT126" t="str">
            <v>G</v>
          </cell>
          <cell r="AU126" t="str">
            <v>F</v>
          </cell>
          <cell r="AV126" t="str">
            <v>E</v>
          </cell>
          <cell r="AW126" t="str">
            <v>D</v>
          </cell>
          <cell r="AX126" t="str">
            <v>C</v>
          </cell>
          <cell r="AY126" t="str">
            <v>B</v>
          </cell>
          <cell r="AZ126" t="str">
            <v>A</v>
          </cell>
          <cell r="BA126" t="str">
            <v>*</v>
          </cell>
          <cell r="CB126" t="str">
            <v>.</v>
          </cell>
          <cell r="CC126" t="str">
            <v>.</v>
          </cell>
          <cell r="CD126" t="str">
            <v>.</v>
          </cell>
          <cell r="CE126" t="str">
            <v>.</v>
          </cell>
          <cell r="CF126" t="str">
            <v>.</v>
          </cell>
          <cell r="CG126" t="str">
            <v>.</v>
          </cell>
          <cell r="CH126" t="str">
            <v>KS2 Maths</v>
          </cell>
          <cell r="CI126" t="str">
            <v>KS4 Maths</v>
          </cell>
        </row>
        <row r="127">
          <cell r="AS127">
            <v>0</v>
          </cell>
          <cell r="AT127">
            <v>0</v>
          </cell>
          <cell r="AU127">
            <v>0</v>
          </cell>
          <cell r="AV127">
            <v>0</v>
          </cell>
          <cell r="AW127">
            <v>0</v>
          </cell>
          <cell r="AX127">
            <v>0</v>
          </cell>
          <cell r="AY127">
            <v>0</v>
          </cell>
          <cell r="AZ127">
            <v>0</v>
          </cell>
          <cell r="BA127">
            <v>0</v>
          </cell>
          <cell r="CB127" t="str">
            <v>.</v>
          </cell>
          <cell r="CC127" t="str">
            <v>.</v>
          </cell>
          <cell r="CD127" t="str">
            <v>.</v>
          </cell>
          <cell r="CE127" t="str">
            <v>.</v>
          </cell>
          <cell r="CF127" t="str">
            <v>.</v>
          </cell>
          <cell r="CG127" t="str">
            <v>.</v>
          </cell>
          <cell r="CH127" t="str">
            <v>.</v>
          </cell>
          <cell r="CI127" t="str">
            <v>.</v>
          </cell>
        </row>
        <row r="128">
          <cell r="AS128">
            <v>0</v>
          </cell>
          <cell r="AT128">
            <v>0</v>
          </cell>
          <cell r="AU128">
            <v>0</v>
          </cell>
          <cell r="AV128">
            <v>0</v>
          </cell>
          <cell r="AW128">
            <v>0</v>
          </cell>
          <cell r="AX128">
            <v>0</v>
          </cell>
          <cell r="AY128">
            <v>0</v>
          </cell>
          <cell r="AZ128">
            <v>0</v>
          </cell>
          <cell r="BA128">
            <v>0</v>
          </cell>
          <cell r="CB128" t="str">
            <v>.</v>
          </cell>
          <cell r="CC128" t="str">
            <v>.</v>
          </cell>
          <cell r="CD128" t="str">
            <v>.</v>
          </cell>
          <cell r="CE128" t="str">
            <v>.</v>
          </cell>
          <cell r="CF128" t="str">
            <v>.</v>
          </cell>
          <cell r="CG128" t="str">
            <v>.</v>
          </cell>
          <cell r="CH128" t="str">
            <v>.</v>
          </cell>
          <cell r="CI128" t="str">
            <v>.</v>
          </cell>
        </row>
        <row r="129">
          <cell r="AS129">
            <v>0</v>
          </cell>
          <cell r="AT129">
            <v>1.0752688172043012E-2</v>
          </cell>
          <cell r="AU129">
            <v>5.9139784946236562E-2</v>
          </cell>
          <cell r="AV129">
            <v>0.17741935483870969</v>
          </cell>
          <cell r="AW129">
            <v>0.31182795698924731</v>
          </cell>
          <cell r="AX129">
            <v>0.32258064516129031</v>
          </cell>
          <cell r="AY129">
            <v>8.6021505376344093E-2</v>
          </cell>
          <cell r="AZ129">
            <v>3.2258064516129031E-2</v>
          </cell>
          <cell r="BA129">
            <v>0</v>
          </cell>
          <cell r="CB129" t="str">
            <v>KS2-4</v>
          </cell>
          <cell r="CC129" t="str">
            <v>B</v>
          </cell>
          <cell r="CD129" t="str">
            <v>*</v>
          </cell>
          <cell r="CE129">
            <v>0</v>
          </cell>
          <cell r="CF129">
            <v>0.75</v>
          </cell>
          <cell r="CG129" t="str">
            <v>&gt;=30</v>
          </cell>
          <cell r="CH129" t="str">
            <v>KS2 Maths</v>
          </cell>
          <cell r="CI129" t="str">
            <v>KS4 Maths</v>
          </cell>
        </row>
        <row r="130">
          <cell r="AS130">
            <v>0</v>
          </cell>
          <cell r="AT130">
            <v>1.0752688172043012E-2</v>
          </cell>
          <cell r="AU130">
            <v>5.9139784946236562E-2</v>
          </cell>
          <cell r="AV130">
            <v>0.17741935483870969</v>
          </cell>
          <cell r="AW130">
            <v>0.31182795698924731</v>
          </cell>
          <cell r="AX130">
            <v>0.32258064516129031</v>
          </cell>
          <cell r="AY130">
            <v>8.6021505376344093E-2</v>
          </cell>
          <cell r="AZ130">
            <v>3.2258064516129031E-2</v>
          </cell>
          <cell r="BA130">
            <v>0</v>
          </cell>
          <cell r="CB130" t="str">
            <v>KS2-4</v>
          </cell>
          <cell r="CC130" t="str">
            <v>N</v>
          </cell>
          <cell r="CD130" t="str">
            <v>*</v>
          </cell>
          <cell r="CE130">
            <v>0</v>
          </cell>
          <cell r="CF130">
            <v>0.75</v>
          </cell>
          <cell r="CG130" t="str">
            <v>&gt;=30</v>
          </cell>
          <cell r="CH130" t="str">
            <v>KS2 Maths</v>
          </cell>
          <cell r="CI130" t="str">
            <v>KS4 Maths</v>
          </cell>
        </row>
        <row r="131">
          <cell r="AS131">
            <v>0</v>
          </cell>
          <cell r="AT131">
            <v>1.0752688172043012E-2</v>
          </cell>
          <cell r="AU131">
            <v>5.9139784946236562E-2</v>
          </cell>
          <cell r="AV131">
            <v>0.17741935483870969</v>
          </cell>
          <cell r="AW131">
            <v>0.31182795698924731</v>
          </cell>
          <cell r="AX131">
            <v>0.32258064516129031</v>
          </cell>
          <cell r="AY131">
            <v>8.6021505376344093E-2</v>
          </cell>
          <cell r="AZ131">
            <v>3.2258064516129031E-2</v>
          </cell>
          <cell r="BA131">
            <v>0</v>
          </cell>
          <cell r="CB131" t="str">
            <v>KS2-4</v>
          </cell>
          <cell r="CC131" t="str">
            <v>2</v>
          </cell>
          <cell r="CD131" t="str">
            <v>*</v>
          </cell>
          <cell r="CE131">
            <v>0</v>
          </cell>
          <cell r="CF131">
            <v>0.75</v>
          </cell>
          <cell r="CG131" t="str">
            <v>&gt;=30</v>
          </cell>
          <cell r="CH131" t="str">
            <v>KS2 Maths</v>
          </cell>
          <cell r="CI131" t="str">
            <v>KS4 Maths</v>
          </cell>
        </row>
        <row r="132">
          <cell r="AS132">
            <v>0</v>
          </cell>
          <cell r="AT132">
            <v>1.0752688172043012E-2</v>
          </cell>
          <cell r="AU132">
            <v>5.9139784946236562E-2</v>
          </cell>
          <cell r="AV132">
            <v>0.17741935483870969</v>
          </cell>
          <cell r="AW132">
            <v>0.31182795698924731</v>
          </cell>
          <cell r="AX132">
            <v>0.32258064516129031</v>
          </cell>
          <cell r="AY132">
            <v>8.6021505376344093E-2</v>
          </cell>
          <cell r="AZ132">
            <v>3.2258064516129031E-2</v>
          </cell>
          <cell r="BA132">
            <v>0</v>
          </cell>
          <cell r="CB132" t="str">
            <v>KS2-4</v>
          </cell>
          <cell r="CC132" t="str">
            <v>3C</v>
          </cell>
          <cell r="CD132" t="str">
            <v>*</v>
          </cell>
          <cell r="CE132">
            <v>0</v>
          </cell>
          <cell r="CF132">
            <v>0.75</v>
          </cell>
          <cell r="CG132" t="str">
            <v>&gt;=30</v>
          </cell>
          <cell r="CH132" t="str">
            <v>KS2 Maths</v>
          </cell>
          <cell r="CI132" t="str">
            <v>KS4 Maths</v>
          </cell>
        </row>
        <row r="133">
          <cell r="AS133">
            <v>0</v>
          </cell>
          <cell r="AT133">
            <v>1.0752688172043012E-2</v>
          </cell>
          <cell r="AU133">
            <v>5.9139784946236562E-2</v>
          </cell>
          <cell r="AV133">
            <v>0.17741935483870969</v>
          </cell>
          <cell r="AW133">
            <v>0.31182795698924731</v>
          </cell>
          <cell r="AX133">
            <v>0.32258064516129031</v>
          </cell>
          <cell r="AY133">
            <v>8.6021505376344093E-2</v>
          </cell>
          <cell r="AZ133">
            <v>3.2258064516129031E-2</v>
          </cell>
          <cell r="BA133">
            <v>0</v>
          </cell>
          <cell r="CB133" t="str">
            <v>KS2-4</v>
          </cell>
          <cell r="CC133" t="str">
            <v>3B</v>
          </cell>
          <cell r="CD133" t="str">
            <v>*</v>
          </cell>
          <cell r="CE133">
            <v>0</v>
          </cell>
          <cell r="CF133">
            <v>0.75</v>
          </cell>
          <cell r="CG133" t="str">
            <v>&gt;=30</v>
          </cell>
          <cell r="CH133" t="str">
            <v>KS2 Maths</v>
          </cell>
          <cell r="CI133" t="str">
            <v>KS4 Maths</v>
          </cell>
        </row>
        <row r="134">
          <cell r="AS134">
            <v>0</v>
          </cell>
          <cell r="AT134">
            <v>1.0752688172043012E-2</v>
          </cell>
          <cell r="AU134">
            <v>5.9139784946236562E-2</v>
          </cell>
          <cell r="AV134">
            <v>0.17741935483870969</v>
          </cell>
          <cell r="AW134">
            <v>0.31182795698924731</v>
          </cell>
          <cell r="AX134">
            <v>0.32258064516129031</v>
          </cell>
          <cell r="AY134">
            <v>8.6021505376344093E-2</v>
          </cell>
          <cell r="AZ134">
            <v>3.2258064516129031E-2</v>
          </cell>
          <cell r="BA134">
            <v>0</v>
          </cell>
          <cell r="CB134" t="str">
            <v>KS2-4</v>
          </cell>
          <cell r="CC134" t="str">
            <v>3A</v>
          </cell>
          <cell r="CD134" t="str">
            <v>*</v>
          </cell>
          <cell r="CE134">
            <v>0</v>
          </cell>
          <cell r="CF134">
            <v>0.75</v>
          </cell>
          <cell r="CG134" t="str">
            <v>&gt;=30</v>
          </cell>
          <cell r="CH134" t="str">
            <v>KS2 Maths</v>
          </cell>
          <cell r="CI134" t="str">
            <v>KS4 Maths</v>
          </cell>
        </row>
        <row r="135">
          <cell r="AS135">
            <v>0</v>
          </cell>
          <cell r="AT135">
            <v>0</v>
          </cell>
          <cell r="AU135">
            <v>7.6628352490421452E-3</v>
          </cell>
          <cell r="AV135">
            <v>3.0651340996168581E-2</v>
          </cell>
          <cell r="AW135">
            <v>0.17241379310344829</v>
          </cell>
          <cell r="AX135">
            <v>0.47892720306513409</v>
          </cell>
          <cell r="AY135">
            <v>0.22988505747126436</v>
          </cell>
          <cell r="AZ135">
            <v>7.662835249042145E-2</v>
          </cell>
          <cell r="BA135">
            <v>3.8314176245210726E-3</v>
          </cell>
          <cell r="CB135" t="str">
            <v>KS2-4</v>
          </cell>
          <cell r="CC135" t="str">
            <v>4C</v>
          </cell>
          <cell r="CD135" t="str">
            <v>*</v>
          </cell>
          <cell r="CE135">
            <v>3.8314176245210726E-3</v>
          </cell>
          <cell r="CF135">
            <v>0.75</v>
          </cell>
          <cell r="CG135" t="str">
            <v>&gt;=30</v>
          </cell>
          <cell r="CH135" t="str">
            <v>KS2 Maths</v>
          </cell>
          <cell r="CI135" t="str">
            <v>KS4 Maths</v>
          </cell>
        </row>
        <row r="136">
          <cell r="AS136">
            <v>1.3192612137203166E-3</v>
          </cell>
          <cell r="AT136">
            <v>0</v>
          </cell>
          <cell r="AU136">
            <v>0</v>
          </cell>
          <cell r="AV136">
            <v>1.0554089709762533E-2</v>
          </cell>
          <cell r="AW136">
            <v>6.9920844327176782E-2</v>
          </cell>
          <cell r="AX136">
            <v>0.36543535620052769</v>
          </cell>
          <cell r="AY136">
            <v>0.39841688654353563</v>
          </cell>
          <cell r="AZ136">
            <v>0.14248021108179421</v>
          </cell>
          <cell r="BA136">
            <v>1.1873350923482849E-2</v>
          </cell>
          <cell r="CB136" t="str">
            <v>KS2-4</v>
          </cell>
          <cell r="CC136" t="str">
            <v>4B</v>
          </cell>
          <cell r="CD136" t="str">
            <v>*</v>
          </cell>
          <cell r="CE136">
            <v>1.1873350923482849E-2</v>
          </cell>
          <cell r="CF136">
            <v>0.75</v>
          </cell>
          <cell r="CG136" t="str">
            <v>&gt;=30</v>
          </cell>
          <cell r="CH136" t="str">
            <v>KS2 Maths</v>
          </cell>
          <cell r="CI136" t="str">
            <v>KS4 Maths</v>
          </cell>
        </row>
        <row r="137">
          <cell r="AS137">
            <v>0</v>
          </cell>
          <cell r="AT137">
            <v>0</v>
          </cell>
          <cell r="AU137">
            <v>0</v>
          </cell>
          <cell r="AV137">
            <v>4.995004995004995E-4</v>
          </cell>
          <cell r="AW137">
            <v>1.6983016983016984E-2</v>
          </cell>
          <cell r="AX137">
            <v>0.20029970029970029</v>
          </cell>
          <cell r="AY137">
            <v>0.4255744255744256</v>
          </cell>
          <cell r="AZ137">
            <v>0.3031968031968032</v>
          </cell>
          <cell r="BA137">
            <v>5.3446553446553448E-2</v>
          </cell>
          <cell r="CB137" t="str">
            <v>KS2-4</v>
          </cell>
          <cell r="CC137" t="str">
            <v>4A</v>
          </cell>
          <cell r="CD137" t="str">
            <v>*</v>
          </cell>
          <cell r="CE137">
            <v>5.3446553446553448E-2</v>
          </cell>
          <cell r="CF137">
            <v>0.75</v>
          </cell>
          <cell r="CG137" t="str">
            <v>&gt;=30</v>
          </cell>
          <cell r="CH137" t="str">
            <v>KS2 Maths</v>
          </cell>
          <cell r="CI137" t="str">
            <v>KS4 Maths</v>
          </cell>
        </row>
        <row r="138">
          <cell r="AS138">
            <v>0</v>
          </cell>
          <cell r="AT138">
            <v>3.1026993484331366E-4</v>
          </cell>
          <cell r="AU138">
            <v>0</v>
          </cell>
          <cell r="AV138">
            <v>3.1026993484331366E-4</v>
          </cell>
          <cell r="AW138">
            <v>4.0335091529630782E-3</v>
          </cell>
          <cell r="AX138">
            <v>8.3152342538008073E-2</v>
          </cell>
          <cell r="AY138">
            <v>0.33850449891405521</v>
          </cell>
          <cell r="AZ138">
            <v>0.43717033819422896</v>
          </cell>
          <cell r="BA138">
            <v>0.13651877133105803</v>
          </cell>
          <cell r="CB138" t="str">
            <v>KS2-4</v>
          </cell>
          <cell r="CC138" t="str">
            <v>5C</v>
          </cell>
          <cell r="CD138" t="str">
            <v>*</v>
          </cell>
          <cell r="CE138">
            <v>0.13651877133105803</v>
          </cell>
          <cell r="CF138">
            <v>0.75</v>
          </cell>
          <cell r="CG138" t="str">
            <v>&gt;=30</v>
          </cell>
          <cell r="CH138" t="str">
            <v>KS2 Maths</v>
          </cell>
          <cell r="CI138" t="str">
            <v>KS4 Maths</v>
          </cell>
        </row>
        <row r="139">
          <cell r="AS139">
            <v>0</v>
          </cell>
          <cell r="AT139">
            <v>0</v>
          </cell>
          <cell r="AU139">
            <v>0</v>
          </cell>
          <cell r="AV139">
            <v>0</v>
          </cell>
          <cell r="AW139">
            <v>5.977286312014345E-4</v>
          </cell>
          <cell r="AX139">
            <v>2.3610280932456665E-2</v>
          </cell>
          <cell r="AY139">
            <v>0.16482367005379558</v>
          </cell>
          <cell r="AZ139">
            <v>0.48625224148236701</v>
          </cell>
          <cell r="BA139">
            <v>0.32471607890017934</v>
          </cell>
          <cell r="CB139" t="str">
            <v>KS2-4</v>
          </cell>
          <cell r="CC139" t="str">
            <v>5B</v>
          </cell>
          <cell r="CD139" t="str">
            <v>*</v>
          </cell>
          <cell r="CE139">
            <v>0.32471607890017934</v>
          </cell>
          <cell r="CF139">
            <v>0.75</v>
          </cell>
          <cell r="CG139" t="str">
            <v>&gt;=30</v>
          </cell>
          <cell r="CH139" t="str">
            <v>KS2 Maths</v>
          </cell>
          <cell r="CI139" t="str">
            <v>KS4 Maths</v>
          </cell>
        </row>
        <row r="140">
          <cell r="AS140">
            <v>1.6545334215751158E-4</v>
          </cell>
          <cell r="AT140">
            <v>0</v>
          </cell>
          <cell r="AU140">
            <v>0</v>
          </cell>
          <cell r="AV140">
            <v>0</v>
          </cell>
          <cell r="AW140">
            <v>0</v>
          </cell>
          <cell r="AX140">
            <v>3.1436135009927199E-3</v>
          </cell>
          <cell r="AY140">
            <v>5.2945069490403708E-2</v>
          </cell>
          <cell r="AZ140">
            <v>0.31518861681005955</v>
          </cell>
          <cell r="BA140">
            <v>0.62855724685638648</v>
          </cell>
          <cell r="CB140" t="str">
            <v>KS2-4</v>
          </cell>
          <cell r="CC140" t="str">
            <v>5A</v>
          </cell>
          <cell r="CD140" t="str">
            <v>*</v>
          </cell>
          <cell r="CE140">
            <v>0.62855724685638648</v>
          </cell>
          <cell r="CF140">
            <v>0.75</v>
          </cell>
          <cell r="CG140" t="str">
            <v>&gt;=30</v>
          </cell>
          <cell r="CH140" t="str">
            <v>KS2 Maths</v>
          </cell>
          <cell r="CI140" t="str">
            <v>KS4 Maths</v>
          </cell>
        </row>
        <row r="141">
          <cell r="CB141" t="str">
            <v>.</v>
          </cell>
          <cell r="CC141" t="str">
            <v>.</v>
          </cell>
          <cell r="CD141" t="str">
            <v>.</v>
          </cell>
          <cell r="CE141" t="str">
            <v>.</v>
          </cell>
          <cell r="CF141" t="str">
            <v>.</v>
          </cell>
          <cell r="CG141" t="str">
            <v>.</v>
          </cell>
          <cell r="CH141" t="str">
            <v>.</v>
          </cell>
          <cell r="CI141" t="str">
            <v>.</v>
          </cell>
        </row>
        <row r="142">
          <cell r="CB142" t="str">
            <v>.</v>
          </cell>
          <cell r="CC142" t="str">
            <v>.</v>
          </cell>
          <cell r="CD142" t="str">
            <v>.</v>
          </cell>
          <cell r="CE142" t="str">
            <v>.</v>
          </cell>
          <cell r="CF142" t="str">
            <v>.</v>
          </cell>
          <cell r="CG142" t="str">
            <v>.</v>
          </cell>
          <cell r="CH142" t="str">
            <v>.</v>
          </cell>
          <cell r="CI142" t="str">
            <v>.</v>
          </cell>
        </row>
        <row r="143">
          <cell r="CB143" t="str">
            <v>.</v>
          </cell>
          <cell r="CC143" t="str">
            <v>.</v>
          </cell>
          <cell r="CD143" t="str">
            <v>.</v>
          </cell>
          <cell r="CE143" t="str">
            <v>.</v>
          </cell>
          <cell r="CF143" t="str">
            <v>.</v>
          </cell>
          <cell r="CG143" t="str">
            <v>.</v>
          </cell>
          <cell r="CH143" t="str">
            <v>KS2 Maths</v>
          </cell>
          <cell r="CI143" t="str">
            <v>KS4 Maths</v>
          </cell>
        </row>
        <row r="144">
          <cell r="CB144" t="str">
            <v>.</v>
          </cell>
          <cell r="CC144" t="str">
            <v>.</v>
          </cell>
          <cell r="CD144" t="str">
            <v>.</v>
          </cell>
          <cell r="CE144" t="str">
            <v>.</v>
          </cell>
          <cell r="CF144" t="str">
            <v>.</v>
          </cell>
          <cell r="CG144" t="str">
            <v>.</v>
          </cell>
          <cell r="CH144" t="str">
            <v>KS2 Maths</v>
          </cell>
          <cell r="CI144" t="str">
            <v>KS4 Maths</v>
          </cell>
        </row>
        <row r="145">
          <cell r="AS145" t="str">
            <v>U</v>
          </cell>
          <cell r="AT145" t="str">
            <v>G</v>
          </cell>
          <cell r="AU145" t="str">
            <v>F</v>
          </cell>
          <cell r="AV145" t="str">
            <v>E</v>
          </cell>
          <cell r="AW145" t="str">
            <v>D</v>
          </cell>
          <cell r="AX145" t="str">
            <v>C</v>
          </cell>
          <cell r="AY145" t="str">
            <v>B</v>
          </cell>
          <cell r="AZ145" t="str">
            <v>A</v>
          </cell>
          <cell r="BA145" t="str">
            <v>*</v>
          </cell>
          <cell r="CB145" t="str">
            <v>.</v>
          </cell>
          <cell r="CC145" t="str">
            <v>.</v>
          </cell>
          <cell r="CD145" t="str">
            <v>.</v>
          </cell>
          <cell r="CE145" t="str">
            <v>.</v>
          </cell>
          <cell r="CF145" t="str">
            <v>.</v>
          </cell>
          <cell r="CG145" t="str">
            <v>.</v>
          </cell>
          <cell r="CH145" t="str">
            <v>KS2 Maths</v>
          </cell>
          <cell r="CI145" t="str">
            <v>KS4 Maths</v>
          </cell>
        </row>
        <row r="146">
          <cell r="AS146">
            <v>0</v>
          </cell>
          <cell r="AT146">
            <v>0</v>
          </cell>
          <cell r="AU146">
            <v>0</v>
          </cell>
          <cell r="AV146">
            <v>0</v>
          </cell>
          <cell r="AW146">
            <v>0</v>
          </cell>
          <cell r="AX146">
            <v>0</v>
          </cell>
          <cell r="AY146">
            <v>0</v>
          </cell>
          <cell r="AZ146">
            <v>0</v>
          </cell>
          <cell r="BA146">
            <v>0</v>
          </cell>
          <cell r="CB146" t="str">
            <v>.</v>
          </cell>
          <cell r="CC146" t="str">
            <v>.</v>
          </cell>
          <cell r="CD146" t="str">
            <v>.</v>
          </cell>
          <cell r="CE146" t="str">
            <v>.</v>
          </cell>
          <cell r="CF146" t="str">
            <v>.</v>
          </cell>
          <cell r="CG146" t="str">
            <v>.</v>
          </cell>
          <cell r="CH146" t="str">
            <v>.</v>
          </cell>
          <cell r="CI146" t="str">
            <v>.</v>
          </cell>
        </row>
        <row r="147">
          <cell r="AS147">
            <v>0</v>
          </cell>
          <cell r="AT147">
            <v>0</v>
          </cell>
          <cell r="AU147">
            <v>0</v>
          </cell>
          <cell r="AV147">
            <v>0</v>
          </cell>
          <cell r="AW147">
            <v>0</v>
          </cell>
          <cell r="AX147">
            <v>0</v>
          </cell>
          <cell r="AY147">
            <v>0</v>
          </cell>
          <cell r="AZ147">
            <v>0</v>
          </cell>
          <cell r="BA147">
            <v>0</v>
          </cell>
          <cell r="CB147" t="str">
            <v>.</v>
          </cell>
          <cell r="CC147" t="str">
            <v>.</v>
          </cell>
          <cell r="CD147" t="str">
            <v>.</v>
          </cell>
          <cell r="CE147" t="str">
            <v>.</v>
          </cell>
          <cell r="CF147" t="str">
            <v>.</v>
          </cell>
          <cell r="CG147" t="str">
            <v>.</v>
          </cell>
          <cell r="CH147" t="str">
            <v>.</v>
          </cell>
          <cell r="CI147" t="str">
            <v>.</v>
          </cell>
        </row>
        <row r="148">
          <cell r="AS148">
            <v>0.11194029850746269</v>
          </cell>
          <cell r="AT148">
            <v>0.3675373134328358</v>
          </cell>
          <cell r="AU148">
            <v>0.24440298507462688</v>
          </cell>
          <cell r="AV148">
            <v>0.12126865671641791</v>
          </cell>
          <cell r="AW148">
            <v>7.0895522388059698E-2</v>
          </cell>
          <cell r="AX148">
            <v>5.5970149253731345E-2</v>
          </cell>
          <cell r="AY148">
            <v>2.2388059701492536E-2</v>
          </cell>
          <cell r="AZ148">
            <v>5.597014925373134E-3</v>
          </cell>
          <cell r="BA148">
            <v>0</v>
          </cell>
          <cell r="CB148" t="str">
            <v>KS2-4</v>
          </cell>
          <cell r="CC148" t="str">
            <v>B</v>
          </cell>
          <cell r="CD148" t="str">
            <v>*</v>
          </cell>
          <cell r="CE148">
            <v>0</v>
          </cell>
          <cell r="CF148">
            <v>0.5</v>
          </cell>
          <cell r="CG148" t="str">
            <v>&lt;25</v>
          </cell>
          <cell r="CH148" t="str">
            <v>KS2 Maths</v>
          </cell>
          <cell r="CI148" t="str">
            <v>KS4 Maths</v>
          </cell>
        </row>
        <row r="149">
          <cell r="AS149">
            <v>9.7251585623678652E-2</v>
          </cell>
          <cell r="AT149">
            <v>0.3594080338266385</v>
          </cell>
          <cell r="AU149">
            <v>0.30866807610993657</v>
          </cell>
          <cell r="AV149">
            <v>0.13742071881606766</v>
          </cell>
          <cell r="AW149">
            <v>6.9767441860465115E-2</v>
          </cell>
          <cell r="AX149">
            <v>2.748414376321353E-2</v>
          </cell>
          <cell r="AY149">
            <v>0</v>
          </cell>
          <cell r="AZ149">
            <v>0</v>
          </cell>
          <cell r="BA149">
            <v>0</v>
          </cell>
          <cell r="CB149" t="str">
            <v>KS2-4</v>
          </cell>
          <cell r="CC149" t="str">
            <v>N</v>
          </cell>
          <cell r="CD149" t="str">
            <v>*</v>
          </cell>
          <cell r="CE149">
            <v>0</v>
          </cell>
          <cell r="CF149">
            <v>0.5</v>
          </cell>
          <cell r="CG149" t="str">
            <v>&lt;25</v>
          </cell>
          <cell r="CH149" t="str">
            <v>KS2 Maths</v>
          </cell>
          <cell r="CI149" t="str">
            <v>KS4 Maths</v>
          </cell>
        </row>
        <row r="150">
          <cell r="AS150">
            <v>2.8571428571428571E-2</v>
          </cell>
          <cell r="AT150">
            <v>0.21904761904761905</v>
          </cell>
          <cell r="AU150">
            <v>0.3619047619047619</v>
          </cell>
          <cell r="AV150">
            <v>0.20952380952380953</v>
          </cell>
          <cell r="AW150">
            <v>9.5238095238095233E-2</v>
          </cell>
          <cell r="AX150">
            <v>5.7142857142857141E-2</v>
          </cell>
          <cell r="AY150">
            <v>2.3809523809523808E-2</v>
          </cell>
          <cell r="AZ150">
            <v>4.7619047619047623E-3</v>
          </cell>
          <cell r="BA150">
            <v>0</v>
          </cell>
          <cell r="CB150" t="str">
            <v>KS2-4</v>
          </cell>
          <cell r="CC150" t="str">
            <v>2</v>
          </cell>
          <cell r="CD150" t="str">
            <v>*</v>
          </cell>
          <cell r="CE150">
            <v>0</v>
          </cell>
          <cell r="CF150">
            <v>0.5</v>
          </cell>
          <cell r="CG150" t="str">
            <v>&lt;25</v>
          </cell>
          <cell r="CH150" t="str">
            <v>KS2 Maths</v>
          </cell>
          <cell r="CI150" t="str">
            <v>KS4 Maths</v>
          </cell>
        </row>
        <row r="151">
          <cell r="AS151">
            <v>3.1363088057901084E-2</v>
          </cell>
          <cell r="AT151">
            <v>0.12183353437876961</v>
          </cell>
          <cell r="AU151">
            <v>0.32689987937273823</v>
          </cell>
          <cell r="AV151">
            <v>0.22798552472858866</v>
          </cell>
          <cell r="AW151">
            <v>0.14354644149577805</v>
          </cell>
          <cell r="AX151">
            <v>0.12303980699638119</v>
          </cell>
          <cell r="AY151">
            <v>2.2919179734620022E-2</v>
          </cell>
          <cell r="AZ151">
            <v>2.4125452352231603E-3</v>
          </cell>
          <cell r="BA151">
            <v>0</v>
          </cell>
          <cell r="CB151" t="str">
            <v>KS2-4</v>
          </cell>
          <cell r="CC151" t="str">
            <v>3C</v>
          </cell>
          <cell r="CD151" t="str">
            <v>*</v>
          </cell>
          <cell r="CE151">
            <v>0</v>
          </cell>
          <cell r="CF151">
            <v>0.5</v>
          </cell>
          <cell r="CG151" t="str">
            <v>&lt;25</v>
          </cell>
          <cell r="CH151" t="str">
            <v>KS2 Maths</v>
          </cell>
          <cell r="CI151" t="str">
            <v>KS4 Maths</v>
          </cell>
        </row>
        <row r="152">
          <cell r="AS152">
            <v>1.7225747960108794E-2</v>
          </cell>
          <cell r="AT152">
            <v>6.2556663644605617E-2</v>
          </cell>
          <cell r="AU152">
            <v>0.19945602901178605</v>
          </cell>
          <cell r="AV152">
            <v>0.23934723481414324</v>
          </cell>
          <cell r="AW152">
            <v>0.24478694469628287</v>
          </cell>
          <cell r="AX152">
            <v>0.17860380779691751</v>
          </cell>
          <cell r="AY152">
            <v>4.9864007252946513E-2</v>
          </cell>
          <cell r="AZ152">
            <v>7.2529465095194923E-3</v>
          </cell>
          <cell r="BA152">
            <v>9.0661831368993653E-4</v>
          </cell>
          <cell r="CB152" t="str">
            <v>KS2-4</v>
          </cell>
          <cell r="CC152" t="str">
            <v>3B</v>
          </cell>
          <cell r="CD152" t="str">
            <v>*</v>
          </cell>
          <cell r="CE152">
            <v>9.0661831368993653E-4</v>
          </cell>
          <cell r="CF152">
            <v>0.5</v>
          </cell>
          <cell r="CG152" t="str">
            <v>&lt;25</v>
          </cell>
          <cell r="CH152" t="str">
            <v>KS2 Maths</v>
          </cell>
          <cell r="CI152" t="str">
            <v>KS4 Maths</v>
          </cell>
        </row>
        <row r="153">
          <cell r="AS153">
            <v>1.3937282229965157E-2</v>
          </cell>
          <cell r="AT153">
            <v>3.1358885017421602E-2</v>
          </cell>
          <cell r="AU153">
            <v>0.10975609756097561</v>
          </cell>
          <cell r="AV153">
            <v>0.18989547038327526</v>
          </cell>
          <cell r="AW153">
            <v>0.26306620209059234</v>
          </cell>
          <cell r="AX153">
            <v>0.29616724738675959</v>
          </cell>
          <cell r="AY153">
            <v>7.926829268292683E-2</v>
          </cell>
          <cell r="AZ153">
            <v>1.5679442508710801E-2</v>
          </cell>
          <cell r="BA153">
            <v>8.710801393728223E-4</v>
          </cell>
          <cell r="CB153" t="str">
            <v>KS2-4</v>
          </cell>
          <cell r="CC153" t="str">
            <v>3A</v>
          </cell>
          <cell r="CD153" t="str">
            <v>*</v>
          </cell>
          <cell r="CE153">
            <v>8.710801393728223E-4</v>
          </cell>
          <cell r="CF153">
            <v>0.5</v>
          </cell>
          <cell r="CG153" t="str">
            <v>&lt;25</v>
          </cell>
          <cell r="CH153" t="str">
            <v>KS2 Maths</v>
          </cell>
          <cell r="CI153" t="str">
            <v>KS4 Maths</v>
          </cell>
        </row>
        <row r="154">
          <cell r="AS154">
            <v>5.2596975673898753E-3</v>
          </cell>
          <cell r="AT154">
            <v>1.3149243918474688E-2</v>
          </cell>
          <cell r="AU154">
            <v>4.8652202498356348E-2</v>
          </cell>
          <cell r="AV154">
            <v>0.12820512820512819</v>
          </cell>
          <cell r="AW154">
            <v>0.23668639053254437</v>
          </cell>
          <cell r="AX154">
            <v>0.41091387245233402</v>
          </cell>
          <cell r="AY154">
            <v>0.12952005259697569</v>
          </cell>
          <cell r="AZ154">
            <v>2.564102564102564E-2</v>
          </cell>
          <cell r="BA154">
            <v>1.9723865877712033E-3</v>
          </cell>
          <cell r="CB154" t="str">
            <v>KS2-4</v>
          </cell>
          <cell r="CC154" t="str">
            <v>4C</v>
          </cell>
          <cell r="CD154" t="str">
            <v>*</v>
          </cell>
          <cell r="CE154">
            <v>1.9723865877712033E-3</v>
          </cell>
          <cell r="CF154">
            <v>0.5</v>
          </cell>
          <cell r="CG154" t="str">
            <v>&lt;25</v>
          </cell>
          <cell r="CH154" t="str">
            <v>KS2 Maths</v>
          </cell>
          <cell r="CI154" t="str">
            <v>KS4 Maths</v>
          </cell>
        </row>
        <row r="155">
          <cell r="AS155">
            <v>3.4059945504087193E-3</v>
          </cell>
          <cell r="AT155">
            <v>3.4059945504087193E-3</v>
          </cell>
          <cell r="AU155">
            <v>2.9291553133514985E-2</v>
          </cell>
          <cell r="AV155">
            <v>5.5858310626702996E-2</v>
          </cell>
          <cell r="AW155">
            <v>0.17234332425068119</v>
          </cell>
          <cell r="AX155">
            <v>0.470708446866485</v>
          </cell>
          <cell r="AY155">
            <v>0.20640326975476839</v>
          </cell>
          <cell r="AZ155">
            <v>5.1089918256130788E-2</v>
          </cell>
          <cell r="BA155">
            <v>7.4931880108991822E-3</v>
          </cell>
          <cell r="CB155" t="str">
            <v>KS2-4</v>
          </cell>
          <cell r="CC155" t="str">
            <v>4B</v>
          </cell>
          <cell r="CD155" t="str">
            <v>*</v>
          </cell>
          <cell r="CE155">
            <v>7.4931880108991822E-3</v>
          </cell>
          <cell r="CF155">
            <v>0.5</v>
          </cell>
          <cell r="CG155" t="str">
            <v>&lt;25</v>
          </cell>
          <cell r="CH155" t="str">
            <v>KS2 Maths</v>
          </cell>
          <cell r="CI155" t="str">
            <v>KS4 Maths</v>
          </cell>
        </row>
        <row r="156">
          <cell r="AS156">
            <v>0</v>
          </cell>
          <cell r="AT156">
            <v>4.4444444444444444E-3</v>
          </cell>
          <cell r="AU156">
            <v>8.0000000000000002E-3</v>
          </cell>
          <cell r="AV156">
            <v>2.8444444444444446E-2</v>
          </cell>
          <cell r="AW156">
            <v>0.10311111111111111</v>
          </cell>
          <cell r="AX156">
            <v>0.42044444444444445</v>
          </cell>
          <cell r="AY156">
            <v>0.29333333333333333</v>
          </cell>
          <cell r="AZ156">
            <v>0.12888888888888889</v>
          </cell>
          <cell r="BA156">
            <v>1.3333333333333334E-2</v>
          </cell>
          <cell r="CB156" t="str">
            <v>KS2-4</v>
          </cell>
          <cell r="CC156" t="str">
            <v>4A</v>
          </cell>
          <cell r="CD156" t="str">
            <v>*</v>
          </cell>
          <cell r="CE156">
            <v>1.3333333333333334E-2</v>
          </cell>
          <cell r="CF156">
            <v>0.5</v>
          </cell>
          <cell r="CG156" t="str">
            <v>&lt;25</v>
          </cell>
          <cell r="CH156" t="str">
            <v>KS2 Maths</v>
          </cell>
          <cell r="CI156" t="str">
            <v>KS4 Maths</v>
          </cell>
        </row>
        <row r="157">
          <cell r="AS157">
            <v>4.9180327868852463E-3</v>
          </cell>
          <cell r="AT157">
            <v>1.639344262295082E-3</v>
          </cell>
          <cell r="AU157">
            <v>1.639344262295082E-3</v>
          </cell>
          <cell r="AV157">
            <v>6.5573770491803279E-3</v>
          </cell>
          <cell r="AW157">
            <v>3.2786885245901641E-2</v>
          </cell>
          <cell r="AX157">
            <v>0.33934426229508197</v>
          </cell>
          <cell r="AY157">
            <v>0.35901639344262293</v>
          </cell>
          <cell r="AZ157">
            <v>0.21639344262295082</v>
          </cell>
          <cell r="BA157">
            <v>3.7704918032786888E-2</v>
          </cell>
          <cell r="CB157" t="str">
            <v>KS2-4</v>
          </cell>
          <cell r="CC157" t="str">
            <v>5C</v>
          </cell>
          <cell r="CD157" t="str">
            <v>*</v>
          </cell>
          <cell r="CE157">
            <v>3.7704918032786888E-2</v>
          </cell>
          <cell r="CF157">
            <v>0.5</v>
          </cell>
          <cell r="CG157" t="str">
            <v>&lt;25</v>
          </cell>
          <cell r="CH157" t="str">
            <v>KS2 Maths</v>
          </cell>
          <cell r="CI157" t="str">
            <v>KS4 Maths</v>
          </cell>
        </row>
        <row r="158">
          <cell r="AS158">
            <v>0</v>
          </cell>
          <cell r="AT158">
            <v>2.5906735751295338E-3</v>
          </cell>
          <cell r="AU158">
            <v>0</v>
          </cell>
          <cell r="AV158">
            <v>7.7720207253886009E-3</v>
          </cell>
          <cell r="AW158">
            <v>1.2953367875647668E-2</v>
          </cell>
          <cell r="AX158">
            <v>0.16062176165803108</v>
          </cell>
          <cell r="AY158">
            <v>0.32901554404145078</v>
          </cell>
          <cell r="AZ158">
            <v>0.3704663212435233</v>
          </cell>
          <cell r="BA158">
            <v>0.11658031088082901</v>
          </cell>
          <cell r="CB158" t="str">
            <v>KS2-4</v>
          </cell>
          <cell r="CC158" t="str">
            <v>5B</v>
          </cell>
          <cell r="CD158" t="str">
            <v>*</v>
          </cell>
          <cell r="CE158">
            <v>0.11658031088082901</v>
          </cell>
          <cell r="CF158">
            <v>0.5</v>
          </cell>
          <cell r="CG158" t="str">
            <v>&lt;25</v>
          </cell>
          <cell r="CH158" t="str">
            <v>KS2 Maths</v>
          </cell>
          <cell r="CI158" t="str">
            <v>KS4 Maths</v>
          </cell>
        </row>
        <row r="159">
          <cell r="AS159">
            <v>0</v>
          </cell>
          <cell r="AT159">
            <v>0</v>
          </cell>
          <cell r="AU159">
            <v>0</v>
          </cell>
          <cell r="AV159">
            <v>0</v>
          </cell>
          <cell r="AW159">
            <v>8.0000000000000002E-3</v>
          </cell>
          <cell r="AX159">
            <v>0.08</v>
          </cell>
          <cell r="AY159">
            <v>0.216</v>
          </cell>
          <cell r="AZ159">
            <v>0.432</v>
          </cell>
          <cell r="BA159">
            <v>0.26400000000000001</v>
          </cell>
          <cell r="CB159" t="str">
            <v>KS2-4</v>
          </cell>
          <cell r="CC159" t="str">
            <v>5A</v>
          </cell>
          <cell r="CD159" t="str">
            <v>*</v>
          </cell>
          <cell r="CE159">
            <v>0.26400000000000001</v>
          </cell>
          <cell r="CF159">
            <v>0.5</v>
          </cell>
          <cell r="CG159" t="str">
            <v>&lt;25</v>
          </cell>
          <cell r="CH159" t="str">
            <v>KS2 Maths</v>
          </cell>
          <cell r="CI159" t="str">
            <v>KS4 Maths</v>
          </cell>
        </row>
        <row r="160">
          <cell r="CB160" t="str">
            <v>.</v>
          </cell>
          <cell r="CC160" t="str">
            <v>.</v>
          </cell>
          <cell r="CD160" t="str">
            <v>.</v>
          </cell>
          <cell r="CE160" t="str">
            <v>.</v>
          </cell>
          <cell r="CF160" t="str">
            <v>.</v>
          </cell>
          <cell r="CG160" t="str">
            <v>.</v>
          </cell>
          <cell r="CH160" t="str">
            <v>.</v>
          </cell>
          <cell r="CI160" t="str">
            <v>.</v>
          </cell>
        </row>
        <row r="161">
          <cell r="CB161" t="str">
            <v>.</v>
          </cell>
          <cell r="CC161" t="str">
            <v>.</v>
          </cell>
          <cell r="CD161" t="str">
            <v>.</v>
          </cell>
          <cell r="CE161" t="str">
            <v>.</v>
          </cell>
          <cell r="CF161" t="str">
            <v>.</v>
          </cell>
          <cell r="CG161" t="str">
            <v>.</v>
          </cell>
          <cell r="CH161" t="str">
            <v>KS2 Maths</v>
          </cell>
          <cell r="CI161" t="str">
            <v>KS4 Maths</v>
          </cell>
        </row>
        <row r="162">
          <cell r="CB162" t="str">
            <v>.</v>
          </cell>
          <cell r="CC162" t="str">
            <v>.</v>
          </cell>
          <cell r="CD162" t="str">
            <v>.</v>
          </cell>
          <cell r="CE162" t="str">
            <v>.</v>
          </cell>
          <cell r="CF162" t="str">
            <v>.</v>
          </cell>
          <cell r="CG162" t="str">
            <v>.</v>
          </cell>
          <cell r="CH162" t="str">
            <v>KS2 Maths</v>
          </cell>
          <cell r="CI162" t="str">
            <v>KS4 Maths</v>
          </cell>
        </row>
        <row r="163">
          <cell r="CB163" t="str">
            <v>.</v>
          </cell>
          <cell r="CC163" t="str">
            <v>.</v>
          </cell>
          <cell r="CD163" t="str">
            <v>.</v>
          </cell>
          <cell r="CE163" t="str">
            <v>.</v>
          </cell>
          <cell r="CF163" t="str">
            <v>.</v>
          </cell>
          <cell r="CG163" t="str">
            <v>.</v>
          </cell>
          <cell r="CH163" t="str">
            <v>KS2 Maths</v>
          </cell>
          <cell r="CI163" t="str">
            <v>KS4 Maths</v>
          </cell>
        </row>
        <row r="164">
          <cell r="AS164" t="str">
            <v>U</v>
          </cell>
          <cell r="AT164" t="str">
            <v>G</v>
          </cell>
          <cell r="AU164" t="str">
            <v>F</v>
          </cell>
          <cell r="AV164" t="str">
            <v>E</v>
          </cell>
          <cell r="AW164" t="str">
            <v>D</v>
          </cell>
          <cell r="AX164" t="str">
            <v>C</v>
          </cell>
          <cell r="AY164" t="str">
            <v>B</v>
          </cell>
          <cell r="AZ164" t="str">
            <v>A</v>
          </cell>
          <cell r="BA164" t="str">
            <v>*</v>
          </cell>
          <cell r="CB164" t="str">
            <v>.</v>
          </cell>
          <cell r="CC164" t="str">
            <v>.</v>
          </cell>
          <cell r="CD164" t="str">
            <v>.</v>
          </cell>
          <cell r="CE164" t="str">
            <v>.</v>
          </cell>
          <cell r="CF164" t="str">
            <v>.</v>
          </cell>
          <cell r="CG164" t="str">
            <v>.</v>
          </cell>
          <cell r="CH164" t="str">
            <v>KS2 Maths</v>
          </cell>
          <cell r="CI164" t="str">
            <v>KS4 Maths</v>
          </cell>
        </row>
        <row r="165">
          <cell r="AS165">
            <v>0</v>
          </cell>
          <cell r="AT165">
            <v>0</v>
          </cell>
          <cell r="AU165">
            <v>0</v>
          </cell>
          <cell r="AV165">
            <v>0</v>
          </cell>
          <cell r="AW165">
            <v>0</v>
          </cell>
          <cell r="AX165">
            <v>0</v>
          </cell>
          <cell r="AY165">
            <v>0</v>
          </cell>
          <cell r="AZ165">
            <v>0</v>
          </cell>
          <cell r="BA165">
            <v>0</v>
          </cell>
          <cell r="CB165" t="str">
            <v>.</v>
          </cell>
          <cell r="CC165" t="str">
            <v>.</v>
          </cell>
          <cell r="CD165" t="str">
            <v>.</v>
          </cell>
          <cell r="CE165" t="str">
            <v>.</v>
          </cell>
          <cell r="CF165" t="str">
            <v>.</v>
          </cell>
          <cell r="CG165" t="str">
            <v>.</v>
          </cell>
          <cell r="CH165" t="str">
            <v>.</v>
          </cell>
          <cell r="CI165" t="str">
            <v>.</v>
          </cell>
        </row>
        <row r="166">
          <cell r="AS166">
            <v>0</v>
          </cell>
          <cell r="AT166">
            <v>0</v>
          </cell>
          <cell r="AU166">
            <v>0</v>
          </cell>
          <cell r="AV166">
            <v>0</v>
          </cell>
          <cell r="AW166">
            <v>0</v>
          </cell>
          <cell r="AX166">
            <v>0</v>
          </cell>
          <cell r="AY166">
            <v>0</v>
          </cell>
          <cell r="AZ166">
            <v>0</v>
          </cell>
          <cell r="BA166">
            <v>0</v>
          </cell>
          <cell r="CB166" t="str">
            <v>.</v>
          </cell>
          <cell r="CC166" t="str">
            <v>.</v>
          </cell>
          <cell r="CD166" t="str">
            <v>.</v>
          </cell>
          <cell r="CE166" t="str">
            <v>.</v>
          </cell>
          <cell r="CF166" t="str">
            <v>.</v>
          </cell>
          <cell r="CG166" t="str">
            <v>.</v>
          </cell>
          <cell r="CH166" t="str">
            <v>.</v>
          </cell>
          <cell r="CI166" t="str">
            <v>.</v>
          </cell>
        </row>
        <row r="167">
          <cell r="AS167">
            <v>0.14167528438469493</v>
          </cell>
          <cell r="AT167">
            <v>0.3216132368148914</v>
          </cell>
          <cell r="AU167">
            <v>0.29265770423991727</v>
          </cell>
          <cell r="AV167">
            <v>0.1282316442605998</v>
          </cell>
          <cell r="AW167">
            <v>6.4115822130299899E-2</v>
          </cell>
          <cell r="AX167">
            <v>4.0330920372285417E-2</v>
          </cell>
          <cell r="AY167">
            <v>1.0341261633919338E-2</v>
          </cell>
          <cell r="AZ167">
            <v>0</v>
          </cell>
          <cell r="BA167">
            <v>1.0341261633919339E-3</v>
          </cell>
          <cell r="CB167" t="str">
            <v>KS2-4</v>
          </cell>
          <cell r="CC167" t="str">
            <v>B</v>
          </cell>
          <cell r="CD167" t="str">
            <v>*</v>
          </cell>
          <cell r="CE167">
            <v>1.0341261633919339E-3</v>
          </cell>
          <cell r="CF167">
            <v>0.5</v>
          </cell>
          <cell r="CG167" t="str">
            <v>&gt;=25 &amp; &lt;26</v>
          </cell>
          <cell r="CH167" t="str">
            <v>KS2 Maths</v>
          </cell>
          <cell r="CI167" t="str">
            <v>KS4 Maths</v>
          </cell>
        </row>
        <row r="168">
          <cell r="AS168">
            <v>9.5088819226750262E-2</v>
          </cell>
          <cell r="AT168">
            <v>0.36886102403343785</v>
          </cell>
          <cell r="AU168">
            <v>0.3207941483803553</v>
          </cell>
          <cell r="AV168">
            <v>0.13688610240334378</v>
          </cell>
          <cell r="AW168">
            <v>5.329153605015674E-2</v>
          </cell>
          <cell r="AX168">
            <v>2.2988505747126436E-2</v>
          </cell>
          <cell r="AY168">
            <v>2.0898641588296763E-3</v>
          </cell>
          <cell r="AZ168">
            <v>0</v>
          </cell>
          <cell r="BA168">
            <v>0</v>
          </cell>
          <cell r="CB168" t="str">
            <v>KS2-4</v>
          </cell>
          <cell r="CC168" t="str">
            <v>N</v>
          </cell>
          <cell r="CD168" t="str">
            <v>*</v>
          </cell>
          <cell r="CE168">
            <v>0</v>
          </cell>
          <cell r="CF168">
            <v>0.5</v>
          </cell>
          <cell r="CG168" t="str">
            <v>&gt;=25 &amp; &lt;26</v>
          </cell>
          <cell r="CH168" t="str">
            <v>KS2 Maths</v>
          </cell>
          <cell r="CI168" t="str">
            <v>KS4 Maths</v>
          </cell>
        </row>
        <row r="169">
          <cell r="AS169">
            <v>4.3902439024390241E-2</v>
          </cell>
          <cell r="AT169">
            <v>0.24634146341463414</v>
          </cell>
          <cell r="AU169">
            <v>0.3878048780487805</v>
          </cell>
          <cell r="AV169">
            <v>0.2097560975609756</v>
          </cell>
          <cell r="AW169">
            <v>6.5853658536585369E-2</v>
          </cell>
          <cell r="AX169">
            <v>4.1463414634146344E-2</v>
          </cell>
          <cell r="AY169">
            <v>4.8780487804878049E-3</v>
          </cell>
          <cell r="AZ169">
            <v>0</v>
          </cell>
          <cell r="BA169">
            <v>0</v>
          </cell>
          <cell r="CB169" t="str">
            <v>KS2-4</v>
          </cell>
          <cell r="CC169" t="str">
            <v>2</v>
          </cell>
          <cell r="CD169" t="str">
            <v>*</v>
          </cell>
          <cell r="CE169">
            <v>0</v>
          </cell>
          <cell r="CF169">
            <v>0.5</v>
          </cell>
          <cell r="CG169" t="str">
            <v>&gt;=25 &amp; &lt;26</v>
          </cell>
          <cell r="CH169" t="str">
            <v>KS2 Maths</v>
          </cell>
          <cell r="CI169" t="str">
            <v>KS4 Maths</v>
          </cell>
        </row>
        <row r="170">
          <cell r="AS170">
            <v>3.2292787944025833E-2</v>
          </cell>
          <cell r="AT170">
            <v>0.15392895586652314</v>
          </cell>
          <cell r="AU170">
            <v>0.36114101184068892</v>
          </cell>
          <cell r="AV170">
            <v>0.24058127018299247</v>
          </cell>
          <cell r="AW170">
            <v>0.11410118406889128</v>
          </cell>
          <cell r="AX170">
            <v>7.8579117330462869E-2</v>
          </cell>
          <cell r="AY170">
            <v>1.5069967707212056E-2</v>
          </cell>
          <cell r="AZ170">
            <v>3.7674919268030141E-3</v>
          </cell>
          <cell r="BA170">
            <v>5.3821313240043052E-4</v>
          </cell>
          <cell r="CB170" t="str">
            <v>KS2-4</v>
          </cell>
          <cell r="CC170" t="str">
            <v>3C</v>
          </cell>
          <cell r="CD170" t="str">
            <v>*</v>
          </cell>
          <cell r="CE170">
            <v>5.3821313240043052E-4</v>
          </cell>
          <cell r="CF170">
            <v>0.5</v>
          </cell>
          <cell r="CG170" t="str">
            <v>&gt;=25 &amp; &lt;26</v>
          </cell>
          <cell r="CH170" t="str">
            <v>KS2 Maths</v>
          </cell>
          <cell r="CI170" t="str">
            <v>KS4 Maths</v>
          </cell>
        </row>
        <row r="171">
          <cell r="AS171">
            <v>1.4999999999999999E-2</v>
          </cell>
          <cell r="AT171">
            <v>5.8214285714285711E-2</v>
          </cell>
          <cell r="AU171">
            <v>0.24464285714285713</v>
          </cell>
          <cell r="AV171">
            <v>0.27714285714285714</v>
          </cell>
          <cell r="AW171">
            <v>0.21785714285714286</v>
          </cell>
          <cell r="AX171">
            <v>0.15821428571428572</v>
          </cell>
          <cell r="AY171">
            <v>2.4642857142857143E-2</v>
          </cell>
          <cell r="AZ171">
            <v>4.2857142857142859E-3</v>
          </cell>
          <cell r="BA171">
            <v>0</v>
          </cell>
          <cell r="CB171" t="str">
            <v>KS2-4</v>
          </cell>
          <cell r="CC171" t="str">
            <v>3B</v>
          </cell>
          <cell r="CD171" t="str">
            <v>*</v>
          </cell>
          <cell r="CE171">
            <v>0</v>
          </cell>
          <cell r="CF171">
            <v>0.5</v>
          </cell>
          <cell r="CG171" t="str">
            <v>&gt;=25 &amp; &lt;26</v>
          </cell>
          <cell r="CH171" t="str">
            <v>KS2 Maths</v>
          </cell>
          <cell r="CI171" t="str">
            <v>KS4 Maths</v>
          </cell>
        </row>
        <row r="172">
          <cell r="AS172">
            <v>1.3214403700033036E-2</v>
          </cell>
          <cell r="AT172">
            <v>2.7089527585067722E-2</v>
          </cell>
          <cell r="AU172">
            <v>0.14106375949785266</v>
          </cell>
          <cell r="AV172">
            <v>0.24083250743310208</v>
          </cell>
          <cell r="AW172">
            <v>0.26329699372315823</v>
          </cell>
          <cell r="AX172">
            <v>0.25437727122563597</v>
          </cell>
          <cell r="AY172">
            <v>5.4509415262636272E-2</v>
          </cell>
          <cell r="AZ172">
            <v>5.285761480013214E-3</v>
          </cell>
          <cell r="BA172">
            <v>3.3036009250082588E-4</v>
          </cell>
          <cell r="CB172" t="str">
            <v>KS2-4</v>
          </cell>
          <cell r="CC172" t="str">
            <v>3A</v>
          </cell>
          <cell r="CD172" t="str">
            <v>*</v>
          </cell>
          <cell r="CE172">
            <v>3.3036009250082588E-4</v>
          </cell>
          <cell r="CF172">
            <v>0.5</v>
          </cell>
          <cell r="CG172" t="str">
            <v>&gt;=25 &amp; &lt;26</v>
          </cell>
          <cell r="CH172" t="str">
            <v>KS2 Maths</v>
          </cell>
          <cell r="CI172" t="str">
            <v>KS4 Maths</v>
          </cell>
        </row>
        <row r="173">
          <cell r="AS173">
            <v>5.7560327651095863E-3</v>
          </cell>
          <cell r="AT173">
            <v>1.7710870046491033E-2</v>
          </cell>
          <cell r="AU173">
            <v>5.5789240646446754E-2</v>
          </cell>
          <cell r="AV173">
            <v>0.16006198804516272</v>
          </cell>
          <cell r="AW173">
            <v>0.25835731680318796</v>
          </cell>
          <cell r="AX173">
            <v>0.39517378791233121</v>
          </cell>
          <cell r="AY173">
            <v>9.1210980739428821E-2</v>
          </cell>
          <cell r="AZ173">
            <v>1.5054239539517379E-2</v>
          </cell>
          <cell r="BA173">
            <v>8.8554350232455167E-4</v>
          </cell>
          <cell r="CB173" t="str">
            <v>KS2-4</v>
          </cell>
          <cell r="CC173" t="str">
            <v>4C</v>
          </cell>
          <cell r="CD173" t="str">
            <v>*</v>
          </cell>
          <cell r="CE173">
            <v>8.8554350232455167E-4</v>
          </cell>
          <cell r="CF173">
            <v>0.5</v>
          </cell>
          <cell r="CG173" t="str">
            <v>&gt;=25 &amp; &lt;26</v>
          </cell>
          <cell r="CH173" t="str">
            <v>KS2 Maths</v>
          </cell>
          <cell r="CI173" t="str">
            <v>KS4 Maths</v>
          </cell>
        </row>
        <row r="174">
          <cell r="AS174">
            <v>3.1612223393045311E-3</v>
          </cell>
          <cell r="AT174">
            <v>5.6902002107481562E-3</v>
          </cell>
          <cell r="AU174">
            <v>2.4236037934668071E-2</v>
          </cell>
          <cell r="AV174">
            <v>6.5964172813487876E-2</v>
          </cell>
          <cell r="AW174">
            <v>0.18566912539515279</v>
          </cell>
          <cell r="AX174">
            <v>0.5074815595363541</v>
          </cell>
          <cell r="AY174">
            <v>0.16880927291886197</v>
          </cell>
          <cell r="AZ174">
            <v>3.5827186512118019E-2</v>
          </cell>
          <cell r="BA174">
            <v>3.1612223393045311E-3</v>
          </cell>
          <cell r="CB174" t="str">
            <v>KS2-4</v>
          </cell>
          <cell r="CC174" t="str">
            <v>4B</v>
          </cell>
          <cell r="CD174" t="str">
            <v>*</v>
          </cell>
          <cell r="CE174">
            <v>3.1612223393045311E-3</v>
          </cell>
          <cell r="CF174">
            <v>0.5</v>
          </cell>
          <cell r="CG174" t="str">
            <v>&gt;=25 &amp; &lt;26</v>
          </cell>
          <cell r="CH174" t="str">
            <v>KS2 Maths</v>
          </cell>
          <cell r="CI174" t="str">
            <v>KS4 Maths</v>
          </cell>
        </row>
        <row r="175">
          <cell r="AS175">
            <v>2.9154518950437317E-3</v>
          </cell>
          <cell r="AT175">
            <v>1.9436345966958211E-3</v>
          </cell>
          <cell r="AU175">
            <v>7.7745383867832843E-3</v>
          </cell>
          <cell r="AV175">
            <v>2.9397473275024295E-2</v>
          </cell>
          <cell r="AW175">
            <v>9.6209912536443148E-2</v>
          </cell>
          <cell r="AX175">
            <v>0.48590864917395532</v>
          </cell>
          <cell r="AY175">
            <v>0.26190476190476192</v>
          </cell>
          <cell r="AZ175">
            <v>0.10471331389698736</v>
          </cell>
          <cell r="BA175">
            <v>9.23226433430515E-3</v>
          </cell>
          <cell r="CB175" t="str">
            <v>KS2-4</v>
          </cell>
          <cell r="CC175" t="str">
            <v>4A</v>
          </cell>
          <cell r="CD175" t="str">
            <v>*</v>
          </cell>
          <cell r="CE175">
            <v>9.23226433430515E-3</v>
          </cell>
          <cell r="CF175">
            <v>0.5</v>
          </cell>
          <cell r="CG175" t="str">
            <v>&gt;=25 &amp; &lt;26</v>
          </cell>
          <cell r="CH175" t="str">
            <v>KS2 Maths</v>
          </cell>
          <cell r="CI175" t="str">
            <v>KS4 Maths</v>
          </cell>
        </row>
        <row r="176">
          <cell r="AS176">
            <v>1.3157894736842105E-3</v>
          </cell>
          <cell r="AT176">
            <v>1.7543859649122807E-3</v>
          </cell>
          <cell r="AU176">
            <v>2.1929824561403508E-3</v>
          </cell>
          <cell r="AV176">
            <v>8.3333333333333332E-3</v>
          </cell>
          <cell r="AW176">
            <v>4.6052631578947366E-2</v>
          </cell>
          <cell r="AX176">
            <v>0.35219298245614034</v>
          </cell>
          <cell r="AY176">
            <v>0.36403508771929827</v>
          </cell>
          <cell r="AZ176">
            <v>0.19035087719298247</v>
          </cell>
          <cell r="BA176">
            <v>3.3771929824561404E-2</v>
          </cell>
          <cell r="CB176" t="str">
            <v>KS2-4</v>
          </cell>
          <cell r="CC176" t="str">
            <v>5C</v>
          </cell>
          <cell r="CD176" t="str">
            <v>*</v>
          </cell>
          <cell r="CE176">
            <v>3.3771929824561404E-2</v>
          </cell>
          <cell r="CF176">
            <v>0.5</v>
          </cell>
          <cell r="CG176" t="str">
            <v>&gt;=25 &amp; &lt;26</v>
          </cell>
          <cell r="CH176" t="str">
            <v>KS2 Maths</v>
          </cell>
          <cell r="CI176" t="str">
            <v>KS4 Maths</v>
          </cell>
        </row>
        <row r="177">
          <cell r="AS177">
            <v>1.1614401858304297E-3</v>
          </cell>
          <cell r="AT177">
            <v>5.8072009291521487E-4</v>
          </cell>
          <cell r="AU177">
            <v>0</v>
          </cell>
          <cell r="AV177">
            <v>2.3228803716608595E-3</v>
          </cell>
          <cell r="AW177">
            <v>2.032520325203252E-2</v>
          </cell>
          <cell r="AX177">
            <v>0.20383275261324041</v>
          </cell>
          <cell r="AY177">
            <v>0.33914053426248547</v>
          </cell>
          <cell r="AZ177">
            <v>0.33159117305458768</v>
          </cell>
          <cell r="BA177">
            <v>0.10104529616724739</v>
          </cell>
          <cell r="CB177" t="str">
            <v>KS2-4</v>
          </cell>
          <cell r="CC177" t="str">
            <v>5B</v>
          </cell>
          <cell r="CD177" t="str">
            <v>*</v>
          </cell>
          <cell r="CE177">
            <v>0.10104529616724739</v>
          </cell>
          <cell r="CF177">
            <v>0.5</v>
          </cell>
          <cell r="CG177" t="str">
            <v>&gt;=25 &amp; &lt;26</v>
          </cell>
          <cell r="CH177" t="str">
            <v>KS2 Maths</v>
          </cell>
          <cell r="CI177" t="str">
            <v>KS4 Maths</v>
          </cell>
        </row>
        <row r="178">
          <cell r="AS178">
            <v>0</v>
          </cell>
          <cell r="AT178">
            <v>0</v>
          </cell>
          <cell r="AU178">
            <v>0</v>
          </cell>
          <cell r="AV178">
            <v>3.8167938931297708E-3</v>
          </cell>
          <cell r="AW178">
            <v>5.7251908396946565E-3</v>
          </cell>
          <cell r="AX178">
            <v>8.3969465648854963E-2</v>
          </cell>
          <cell r="AY178">
            <v>0.21374045801526717</v>
          </cell>
          <cell r="AZ178">
            <v>0.4217557251908397</v>
          </cell>
          <cell r="BA178">
            <v>0.27099236641221375</v>
          </cell>
          <cell r="CB178" t="str">
            <v>KS2-4</v>
          </cell>
          <cell r="CC178" t="str">
            <v>5A</v>
          </cell>
          <cell r="CD178" t="str">
            <v>*</v>
          </cell>
          <cell r="CE178">
            <v>0.27099236641221375</v>
          </cell>
          <cell r="CF178">
            <v>0.5</v>
          </cell>
          <cell r="CG178" t="str">
            <v>&gt;=25 &amp; &lt;26</v>
          </cell>
          <cell r="CH178" t="str">
            <v>KS2 Maths</v>
          </cell>
          <cell r="CI178" t="str">
            <v>KS4 Maths</v>
          </cell>
        </row>
        <row r="179">
          <cell r="CB179" t="str">
            <v>.</v>
          </cell>
          <cell r="CC179" t="str">
            <v>.</v>
          </cell>
          <cell r="CD179" t="str">
            <v>.</v>
          </cell>
          <cell r="CE179" t="str">
            <v>.</v>
          </cell>
          <cell r="CF179" t="str">
            <v>.</v>
          </cell>
          <cell r="CG179" t="str">
            <v>.</v>
          </cell>
          <cell r="CH179" t="str">
            <v>.</v>
          </cell>
          <cell r="CI179" t="str">
            <v>.</v>
          </cell>
        </row>
        <row r="180">
          <cell r="CB180" t="str">
            <v>.</v>
          </cell>
          <cell r="CC180" t="str">
            <v>.</v>
          </cell>
          <cell r="CD180" t="str">
            <v>.</v>
          </cell>
          <cell r="CE180" t="str">
            <v>.</v>
          </cell>
          <cell r="CF180" t="str">
            <v>.</v>
          </cell>
          <cell r="CG180" t="str">
            <v>.</v>
          </cell>
          <cell r="CH180" t="str">
            <v>.</v>
          </cell>
          <cell r="CI180" t="str">
            <v>.</v>
          </cell>
        </row>
        <row r="181">
          <cell r="CB181" t="str">
            <v>.</v>
          </cell>
          <cell r="CC181" t="str">
            <v>.</v>
          </cell>
          <cell r="CD181" t="str">
            <v>.</v>
          </cell>
          <cell r="CE181" t="str">
            <v>.</v>
          </cell>
          <cell r="CF181" t="str">
            <v>.</v>
          </cell>
          <cell r="CG181" t="str">
            <v>.</v>
          </cell>
          <cell r="CH181" t="str">
            <v>KS2 Maths</v>
          </cell>
          <cell r="CI181" t="str">
            <v>KS4 Maths</v>
          </cell>
        </row>
        <row r="182">
          <cell r="CB182" t="str">
            <v>.</v>
          </cell>
          <cell r="CC182" t="str">
            <v>.</v>
          </cell>
          <cell r="CD182" t="str">
            <v>.</v>
          </cell>
          <cell r="CE182" t="str">
            <v>.</v>
          </cell>
          <cell r="CF182" t="str">
            <v>.</v>
          </cell>
          <cell r="CG182" t="str">
            <v>.</v>
          </cell>
          <cell r="CH182" t="str">
            <v>KS2 Maths</v>
          </cell>
          <cell r="CI182" t="str">
            <v>KS4 Maths</v>
          </cell>
        </row>
        <row r="183">
          <cell r="AS183" t="str">
            <v>U</v>
          </cell>
          <cell r="AT183" t="str">
            <v>G</v>
          </cell>
          <cell r="AU183" t="str">
            <v>F</v>
          </cell>
          <cell r="AV183" t="str">
            <v>E</v>
          </cell>
          <cell r="AW183" t="str">
            <v>D</v>
          </cell>
          <cell r="AX183" t="str">
            <v>C</v>
          </cell>
          <cell r="AY183" t="str">
            <v>B</v>
          </cell>
          <cell r="AZ183" t="str">
            <v>A</v>
          </cell>
          <cell r="BA183" t="str">
            <v>*</v>
          </cell>
          <cell r="CB183" t="str">
            <v>.</v>
          </cell>
          <cell r="CC183" t="str">
            <v>.</v>
          </cell>
          <cell r="CD183" t="str">
            <v>.</v>
          </cell>
          <cell r="CE183" t="str">
            <v>.</v>
          </cell>
          <cell r="CF183" t="str">
            <v>.</v>
          </cell>
          <cell r="CG183" t="str">
            <v>.</v>
          </cell>
          <cell r="CH183" t="str">
            <v>KS2 Maths</v>
          </cell>
          <cell r="CI183" t="str">
            <v>KS4 Maths</v>
          </cell>
        </row>
        <row r="184">
          <cell r="AS184">
            <v>0</v>
          </cell>
          <cell r="AT184">
            <v>0</v>
          </cell>
          <cell r="AU184">
            <v>0</v>
          </cell>
          <cell r="AV184">
            <v>0</v>
          </cell>
          <cell r="AW184">
            <v>0</v>
          </cell>
          <cell r="AX184">
            <v>0</v>
          </cell>
          <cell r="AY184">
            <v>0</v>
          </cell>
          <cell r="AZ184">
            <v>0</v>
          </cell>
          <cell r="BA184">
            <v>0</v>
          </cell>
          <cell r="CB184" t="str">
            <v>.</v>
          </cell>
          <cell r="CC184" t="str">
            <v>.</v>
          </cell>
          <cell r="CD184" t="str">
            <v>.</v>
          </cell>
          <cell r="CE184" t="str">
            <v>.</v>
          </cell>
          <cell r="CF184" t="str">
            <v>.</v>
          </cell>
          <cell r="CG184" t="str">
            <v>.</v>
          </cell>
          <cell r="CH184" t="str">
            <v>.</v>
          </cell>
          <cell r="CI184" t="str">
            <v>.</v>
          </cell>
        </row>
        <row r="185">
          <cell r="AS185">
            <v>0</v>
          </cell>
          <cell r="AT185">
            <v>0</v>
          </cell>
          <cell r="AU185">
            <v>0</v>
          </cell>
          <cell r="AV185">
            <v>0</v>
          </cell>
          <cell r="AW185">
            <v>0</v>
          </cell>
          <cell r="AX185">
            <v>0</v>
          </cell>
          <cell r="AY185">
            <v>0</v>
          </cell>
          <cell r="AZ185">
            <v>0</v>
          </cell>
          <cell r="BA185">
            <v>0</v>
          </cell>
          <cell r="CB185" t="str">
            <v>.</v>
          </cell>
          <cell r="CC185" t="str">
            <v>.</v>
          </cell>
          <cell r="CD185" t="str">
            <v>.</v>
          </cell>
          <cell r="CE185" t="str">
            <v>.</v>
          </cell>
          <cell r="CF185" t="str">
            <v>.</v>
          </cell>
          <cell r="CG185" t="str">
            <v>.</v>
          </cell>
          <cell r="CH185" t="str">
            <v>.</v>
          </cell>
          <cell r="CI185" t="str">
            <v>.</v>
          </cell>
        </row>
        <row r="186">
          <cell r="AS186">
            <v>0.14917541229385306</v>
          </cell>
          <cell r="AT186">
            <v>0.39280359820089955</v>
          </cell>
          <cell r="AU186">
            <v>0.27286356821589203</v>
          </cell>
          <cell r="AV186">
            <v>0.11244377811094453</v>
          </cell>
          <cell r="AW186">
            <v>4.0479760119940027E-2</v>
          </cell>
          <cell r="AX186">
            <v>2.0989505247376312E-2</v>
          </cell>
          <cell r="AY186">
            <v>5.2473763118440781E-3</v>
          </cell>
          <cell r="AZ186">
            <v>5.2473763118440781E-3</v>
          </cell>
          <cell r="BA186">
            <v>7.4962518740629683E-4</v>
          </cell>
          <cell r="CB186" t="str">
            <v>KS2-4</v>
          </cell>
          <cell r="CC186" t="str">
            <v>B</v>
          </cell>
          <cell r="CD186" t="str">
            <v>*</v>
          </cell>
          <cell r="CE186">
            <v>7.4962518740629683E-4</v>
          </cell>
          <cell r="CF186">
            <v>0.5</v>
          </cell>
          <cell r="CG186" t="str">
            <v>&gt;=26 &amp; &lt;27</v>
          </cell>
          <cell r="CH186" t="str">
            <v>KS2 Maths</v>
          </cell>
          <cell r="CI186" t="str">
            <v>KS4 Maths</v>
          </cell>
        </row>
        <row r="187">
          <cell r="AS187">
            <v>0.11963882618510158</v>
          </cell>
          <cell r="AT187">
            <v>0.38148984198645597</v>
          </cell>
          <cell r="AU187">
            <v>0.33483822422874343</v>
          </cell>
          <cell r="AV187">
            <v>0.1143717080511663</v>
          </cell>
          <cell r="AW187">
            <v>3.8374717832957109E-2</v>
          </cell>
          <cell r="AX187">
            <v>9.7817908201655382E-3</v>
          </cell>
          <cell r="AY187">
            <v>7.5244544770504136E-4</v>
          </cell>
          <cell r="AZ187">
            <v>7.5244544770504136E-4</v>
          </cell>
          <cell r="BA187">
            <v>0</v>
          </cell>
          <cell r="CB187" t="str">
            <v>KS2-4</v>
          </cell>
          <cell r="CC187" t="str">
            <v>N</v>
          </cell>
          <cell r="CD187" t="str">
            <v>*</v>
          </cell>
          <cell r="CE187">
            <v>0</v>
          </cell>
          <cell r="CF187">
            <v>0.5</v>
          </cell>
          <cell r="CG187" t="str">
            <v>&gt;=26 &amp; &lt;27</v>
          </cell>
          <cell r="CH187" t="str">
            <v>KS2 Maths</v>
          </cell>
          <cell r="CI187" t="str">
            <v>KS4 Maths</v>
          </cell>
        </row>
        <row r="188">
          <cell r="AS188">
            <v>4.8013245033112585E-2</v>
          </cell>
          <cell r="AT188">
            <v>0.27980132450331124</v>
          </cell>
          <cell r="AU188">
            <v>0.41059602649006621</v>
          </cell>
          <cell r="AV188">
            <v>0.18377483443708609</v>
          </cell>
          <cell r="AW188">
            <v>5.2980132450331126E-2</v>
          </cell>
          <cell r="AX188">
            <v>1.9867549668874173E-2</v>
          </cell>
          <cell r="AY188">
            <v>4.9668874172185433E-3</v>
          </cell>
          <cell r="AZ188">
            <v>0</v>
          </cell>
          <cell r="BA188">
            <v>0</v>
          </cell>
          <cell r="CB188" t="str">
            <v>KS2-4</v>
          </cell>
          <cell r="CC188" t="str">
            <v>2</v>
          </cell>
          <cell r="CD188" t="str">
            <v>*</v>
          </cell>
          <cell r="CE188">
            <v>0</v>
          </cell>
          <cell r="CF188">
            <v>0.5</v>
          </cell>
          <cell r="CG188" t="str">
            <v>&gt;=26 &amp; &lt;27</v>
          </cell>
          <cell r="CH188" t="str">
            <v>KS2 Maths</v>
          </cell>
          <cell r="CI188" t="str">
            <v>KS4 Maths</v>
          </cell>
        </row>
        <row r="189">
          <cell r="AS189">
            <v>2.6798825256975037E-2</v>
          </cell>
          <cell r="AT189">
            <v>0.17878120411160059</v>
          </cell>
          <cell r="AU189">
            <v>0.3777533039647577</v>
          </cell>
          <cell r="AV189">
            <v>0.25036710719530103</v>
          </cell>
          <cell r="AW189">
            <v>0.10242290748898679</v>
          </cell>
          <cell r="AX189">
            <v>5.6167400881057268E-2</v>
          </cell>
          <cell r="AY189">
            <v>7.3421439060205578E-3</v>
          </cell>
          <cell r="AZ189">
            <v>3.6710719530102788E-4</v>
          </cell>
          <cell r="BA189">
            <v>0</v>
          </cell>
          <cell r="CB189" t="str">
            <v>KS2-4</v>
          </cell>
          <cell r="CC189" t="str">
            <v>3C</v>
          </cell>
          <cell r="CD189" t="str">
            <v>*</v>
          </cell>
          <cell r="CE189">
            <v>0</v>
          </cell>
          <cell r="CF189">
            <v>0.5</v>
          </cell>
          <cell r="CG189" t="str">
            <v>&gt;=26 &amp; &lt;27</v>
          </cell>
          <cell r="CH189" t="str">
            <v>KS2 Maths</v>
          </cell>
          <cell r="CI189" t="str">
            <v>KS4 Maths</v>
          </cell>
        </row>
        <row r="190">
          <cell r="AS190">
            <v>1.7501640778823015E-2</v>
          </cell>
          <cell r="AT190">
            <v>7.8757383504703571E-2</v>
          </cell>
          <cell r="AU190">
            <v>0.27915117042222709</v>
          </cell>
          <cell r="AV190">
            <v>0.29884051629840297</v>
          </cell>
          <cell r="AW190">
            <v>0.19842485232990592</v>
          </cell>
          <cell r="AX190">
            <v>0.1082914023189674</v>
          </cell>
          <cell r="AY190">
            <v>1.618901772041129E-2</v>
          </cell>
          <cell r="AZ190">
            <v>2.8440166265587398E-3</v>
          </cell>
          <cell r="BA190">
            <v>0</v>
          </cell>
          <cell r="CB190" t="str">
            <v>KS2-4</v>
          </cell>
          <cell r="CC190" t="str">
            <v>3B</v>
          </cell>
          <cell r="CD190" t="str">
            <v>*</v>
          </cell>
          <cell r="CE190">
            <v>0</v>
          </cell>
          <cell r="CF190">
            <v>0.5</v>
          </cell>
          <cell r="CG190" t="str">
            <v>&gt;=26 &amp; &lt;27</v>
          </cell>
          <cell r="CH190" t="str">
            <v>KS2 Maths</v>
          </cell>
          <cell r="CI190" t="str">
            <v>KS4 Maths</v>
          </cell>
        </row>
        <row r="191">
          <cell r="AS191">
            <v>9.004141905276427E-3</v>
          </cell>
          <cell r="AT191">
            <v>3.4215739240050426E-2</v>
          </cell>
          <cell r="AU191">
            <v>0.14640734737979472</v>
          </cell>
          <cell r="AV191">
            <v>0.25769854132901132</v>
          </cell>
          <cell r="AW191">
            <v>0.28489104988294617</v>
          </cell>
          <cell r="AX191">
            <v>0.22492346479380515</v>
          </cell>
          <cell r="AY191">
            <v>3.7817396002160997E-2</v>
          </cell>
          <cell r="AZ191">
            <v>4.8622366288492711E-3</v>
          </cell>
          <cell r="BA191">
            <v>1.8008283810552856E-4</v>
          </cell>
          <cell r="CB191" t="str">
            <v>KS2-4</v>
          </cell>
          <cell r="CC191" t="str">
            <v>3A</v>
          </cell>
          <cell r="CD191" t="str">
            <v>*</v>
          </cell>
          <cell r="CE191">
            <v>1.8008283810552856E-4</v>
          </cell>
          <cell r="CF191">
            <v>0.5</v>
          </cell>
          <cell r="CG191" t="str">
            <v>&gt;=26 &amp; &lt;27</v>
          </cell>
          <cell r="CH191" t="str">
            <v>KS2 Maths</v>
          </cell>
          <cell r="CI191" t="str">
            <v>KS4 Maths</v>
          </cell>
        </row>
        <row r="192">
          <cell r="AS192">
            <v>4.8381522866029255E-3</v>
          </cell>
          <cell r="AT192">
            <v>1.4744845063932727E-2</v>
          </cell>
          <cell r="AU192">
            <v>6.1628844603156319E-2</v>
          </cell>
          <cell r="AV192">
            <v>0.16472756594862342</v>
          </cell>
          <cell r="AW192">
            <v>0.28268632646008524</v>
          </cell>
          <cell r="AX192">
            <v>0.37622393733440845</v>
          </cell>
          <cell r="AY192">
            <v>7.8101601198018664E-2</v>
          </cell>
          <cell r="AZ192">
            <v>1.6127174288676421E-2</v>
          </cell>
          <cell r="BA192">
            <v>9.2155281649579542E-4</v>
          </cell>
          <cell r="CB192" t="str">
            <v>KS2-4</v>
          </cell>
          <cell r="CC192" t="str">
            <v>4C</v>
          </cell>
          <cell r="CD192" t="str">
            <v>*</v>
          </cell>
          <cell r="CE192">
            <v>9.2155281649579542E-4</v>
          </cell>
          <cell r="CF192">
            <v>0.5</v>
          </cell>
          <cell r="CG192" t="str">
            <v>&gt;=26 &amp; &lt;27</v>
          </cell>
          <cell r="CH192" t="str">
            <v>KS2 Maths</v>
          </cell>
          <cell r="CI192" t="str">
            <v>KS4 Maths</v>
          </cell>
        </row>
        <row r="193">
          <cell r="AS193">
            <v>2.5675259320119131E-3</v>
          </cell>
          <cell r="AT193">
            <v>6.2647632741090684E-3</v>
          </cell>
          <cell r="AU193">
            <v>2.2902331313546267E-2</v>
          </cell>
          <cell r="AV193">
            <v>8.1750025675259325E-2</v>
          </cell>
          <cell r="AW193">
            <v>0.20796960049296498</v>
          </cell>
          <cell r="AX193">
            <v>0.47961384409982538</v>
          </cell>
          <cell r="AY193">
            <v>0.15857040156105576</v>
          </cell>
          <cell r="AZ193">
            <v>3.758857964465441E-2</v>
          </cell>
          <cell r="BA193">
            <v>2.7729280065728664E-3</v>
          </cell>
          <cell r="CB193" t="str">
            <v>KS2-4</v>
          </cell>
          <cell r="CC193" t="str">
            <v>4B</v>
          </cell>
          <cell r="CD193" t="str">
            <v>*</v>
          </cell>
          <cell r="CE193">
            <v>2.7729280065728664E-3</v>
          </cell>
          <cell r="CF193">
            <v>0.5</v>
          </cell>
          <cell r="CG193" t="str">
            <v>&gt;=26 &amp; &lt;27</v>
          </cell>
          <cell r="CH193" t="str">
            <v>KS2 Maths</v>
          </cell>
          <cell r="CI193" t="str">
            <v>KS4 Maths</v>
          </cell>
        </row>
        <row r="194">
          <cell r="AS194">
            <v>6.5252854812398043E-4</v>
          </cell>
          <cell r="AT194">
            <v>2.392604676454595E-3</v>
          </cell>
          <cell r="AU194">
            <v>7.5040783034257749E-3</v>
          </cell>
          <cell r="AV194">
            <v>2.6427406199021206E-2</v>
          </cell>
          <cell r="AW194">
            <v>0.11702011963023383</v>
          </cell>
          <cell r="AX194">
            <v>0.47297444263186517</v>
          </cell>
          <cell r="AY194">
            <v>0.26579662860250136</v>
          </cell>
          <cell r="AZ194">
            <v>9.5812941816204464E-2</v>
          </cell>
          <cell r="BA194">
            <v>1.1419249592169658E-2</v>
          </cell>
          <cell r="CB194" t="str">
            <v>KS2-4</v>
          </cell>
          <cell r="CC194" t="str">
            <v>4A</v>
          </cell>
          <cell r="CD194" t="str">
            <v>*</v>
          </cell>
          <cell r="CE194">
            <v>1.1419249592169658E-2</v>
          </cell>
          <cell r="CF194">
            <v>0.5</v>
          </cell>
          <cell r="CG194" t="str">
            <v>&gt;=26 &amp; &lt;27</v>
          </cell>
          <cell r="CH194" t="str">
            <v>KS2 Maths</v>
          </cell>
          <cell r="CI194" t="str">
            <v>KS4 Maths</v>
          </cell>
        </row>
        <row r="195">
          <cell r="AS195">
            <v>5.1133458326231465E-4</v>
          </cell>
          <cell r="AT195">
            <v>1.0226691665246293E-3</v>
          </cell>
          <cell r="AU195">
            <v>3.7497869439236408E-3</v>
          </cell>
          <cell r="AV195">
            <v>1.0226691665246293E-2</v>
          </cell>
          <cell r="AW195">
            <v>4.8576785409919894E-2</v>
          </cell>
          <cell r="AX195">
            <v>0.35452531106187146</v>
          </cell>
          <cell r="AY195">
            <v>0.36492244758820519</v>
          </cell>
          <cell r="AZ195">
            <v>0.17981932844724732</v>
          </cell>
          <cell r="BA195">
            <v>3.6645645133799219E-2</v>
          </cell>
          <cell r="CB195" t="str">
            <v>KS2-4</v>
          </cell>
          <cell r="CC195" t="str">
            <v>5C</v>
          </cell>
          <cell r="CD195" t="str">
            <v>*</v>
          </cell>
          <cell r="CE195">
            <v>3.6645645133799219E-2</v>
          </cell>
          <cell r="CF195">
            <v>0.5</v>
          </cell>
          <cell r="CG195" t="str">
            <v>&gt;=26 &amp; &lt;27</v>
          </cell>
          <cell r="CH195" t="str">
            <v>KS2 Maths</v>
          </cell>
          <cell r="CI195" t="str">
            <v>KS4 Maths</v>
          </cell>
        </row>
        <row r="196">
          <cell r="AS196">
            <v>1.0008006405124099E-3</v>
          </cell>
          <cell r="AT196">
            <v>8.0064051240992789E-4</v>
          </cell>
          <cell r="AU196">
            <v>6.0048038430744592E-4</v>
          </cell>
          <cell r="AV196">
            <v>3.8030424339471577E-3</v>
          </cell>
          <cell r="AW196">
            <v>2.0416333066453164E-2</v>
          </cell>
          <cell r="AX196">
            <v>0.19855884707766214</v>
          </cell>
          <cell r="AY196">
            <v>0.33646917534027221</v>
          </cell>
          <cell r="AZ196">
            <v>0.33086469175340272</v>
          </cell>
          <cell r="BA196">
            <v>0.10748598879103283</v>
          </cell>
          <cell r="CB196" t="str">
            <v>KS2-4</v>
          </cell>
          <cell r="CC196" t="str">
            <v>5B</v>
          </cell>
          <cell r="CD196" t="str">
            <v>*</v>
          </cell>
          <cell r="CE196">
            <v>0.10748598879103283</v>
          </cell>
          <cell r="CF196">
            <v>0.5</v>
          </cell>
          <cell r="CG196" t="str">
            <v>&gt;=26 &amp; &lt;27</v>
          </cell>
          <cell r="CH196" t="str">
            <v>KS2 Maths</v>
          </cell>
          <cell r="CI196" t="str">
            <v>KS4 Maths</v>
          </cell>
        </row>
        <row r="197">
          <cell r="AS197">
            <v>0</v>
          </cell>
          <cell r="AT197">
            <v>0</v>
          </cell>
          <cell r="AU197">
            <v>6.1425061425061424E-4</v>
          </cell>
          <cell r="AV197">
            <v>1.2285012285012285E-3</v>
          </cell>
          <cell r="AW197">
            <v>6.1425061425061421E-3</v>
          </cell>
          <cell r="AX197">
            <v>7.2481572481572484E-2</v>
          </cell>
          <cell r="AY197">
            <v>0.20700245700245701</v>
          </cell>
          <cell r="AZ197">
            <v>0.40663390663390664</v>
          </cell>
          <cell r="BA197">
            <v>0.3058968058968059</v>
          </cell>
          <cell r="CB197" t="str">
            <v>KS2-4</v>
          </cell>
          <cell r="CC197" t="str">
            <v>5A</v>
          </cell>
          <cell r="CD197" t="str">
            <v>*</v>
          </cell>
          <cell r="CE197">
            <v>0.3058968058968059</v>
          </cell>
          <cell r="CF197">
            <v>0.5</v>
          </cell>
          <cell r="CG197" t="str">
            <v>&gt;=26 &amp; &lt;27</v>
          </cell>
          <cell r="CH197" t="str">
            <v>KS2 Maths</v>
          </cell>
          <cell r="CI197" t="str">
            <v>KS4 Maths</v>
          </cell>
        </row>
        <row r="198">
          <cell r="CB198" t="str">
            <v>.</v>
          </cell>
          <cell r="CC198" t="str">
            <v>.</v>
          </cell>
          <cell r="CD198" t="str">
            <v>.</v>
          </cell>
          <cell r="CE198" t="str">
            <v>.</v>
          </cell>
          <cell r="CF198" t="str">
            <v>.</v>
          </cell>
          <cell r="CG198" t="str">
            <v>.</v>
          </cell>
          <cell r="CH198" t="str">
            <v>.</v>
          </cell>
          <cell r="CI198" t="str">
            <v>.</v>
          </cell>
        </row>
        <row r="199">
          <cell r="CB199" t="str">
            <v>.</v>
          </cell>
          <cell r="CC199" t="str">
            <v>.</v>
          </cell>
          <cell r="CD199" t="str">
            <v>.</v>
          </cell>
          <cell r="CE199" t="str">
            <v>.</v>
          </cell>
          <cell r="CF199" t="str">
            <v>.</v>
          </cell>
          <cell r="CG199" t="str">
            <v>.</v>
          </cell>
          <cell r="CH199" t="str">
            <v>KS2 Maths</v>
          </cell>
          <cell r="CI199" t="str">
            <v>KS4 Maths</v>
          </cell>
        </row>
        <row r="200">
          <cell r="CB200" t="str">
            <v>.</v>
          </cell>
          <cell r="CC200" t="str">
            <v>.</v>
          </cell>
          <cell r="CD200" t="str">
            <v>.</v>
          </cell>
          <cell r="CE200" t="str">
            <v>.</v>
          </cell>
          <cell r="CF200" t="str">
            <v>.</v>
          </cell>
          <cell r="CG200" t="str">
            <v>.</v>
          </cell>
          <cell r="CH200" t="str">
            <v>KS2 Maths</v>
          </cell>
          <cell r="CI200" t="str">
            <v>KS4 Maths</v>
          </cell>
        </row>
        <row r="201">
          <cell r="CB201" t="str">
            <v>.</v>
          </cell>
          <cell r="CC201" t="str">
            <v>.</v>
          </cell>
          <cell r="CD201" t="str">
            <v>.</v>
          </cell>
          <cell r="CE201" t="str">
            <v>.</v>
          </cell>
          <cell r="CF201" t="str">
            <v>.</v>
          </cell>
          <cell r="CG201" t="str">
            <v>.</v>
          </cell>
          <cell r="CH201" t="str">
            <v>KS2 Maths</v>
          </cell>
          <cell r="CI201" t="str">
            <v>KS4 Maths</v>
          </cell>
        </row>
        <row r="202">
          <cell r="AS202" t="str">
            <v>U</v>
          </cell>
          <cell r="AT202" t="str">
            <v>G</v>
          </cell>
          <cell r="AU202" t="str">
            <v>F</v>
          </cell>
          <cell r="AV202" t="str">
            <v>E</v>
          </cell>
          <cell r="AW202" t="str">
            <v>D</v>
          </cell>
          <cell r="AX202" t="str">
            <v>C</v>
          </cell>
          <cell r="AY202" t="str">
            <v>B</v>
          </cell>
          <cell r="AZ202" t="str">
            <v>A</v>
          </cell>
          <cell r="BA202" t="str">
            <v>*</v>
          </cell>
          <cell r="CB202" t="str">
            <v>.</v>
          </cell>
          <cell r="CC202" t="str">
            <v>.</v>
          </cell>
          <cell r="CD202" t="str">
            <v>.</v>
          </cell>
          <cell r="CE202" t="str">
            <v>.</v>
          </cell>
          <cell r="CF202" t="str">
            <v>.</v>
          </cell>
          <cell r="CG202" t="str">
            <v>.</v>
          </cell>
          <cell r="CH202" t="str">
            <v>KS2 Maths</v>
          </cell>
          <cell r="CI202" t="str">
            <v>KS4 Maths</v>
          </cell>
        </row>
        <row r="203">
          <cell r="AS203">
            <v>0</v>
          </cell>
          <cell r="AT203">
            <v>0</v>
          </cell>
          <cell r="AU203">
            <v>0</v>
          </cell>
          <cell r="AV203">
            <v>0</v>
          </cell>
          <cell r="AW203">
            <v>0</v>
          </cell>
          <cell r="AX203">
            <v>0</v>
          </cell>
          <cell r="AY203">
            <v>0</v>
          </cell>
          <cell r="AZ203">
            <v>0</v>
          </cell>
          <cell r="BA203">
            <v>0</v>
          </cell>
          <cell r="CB203" t="str">
            <v>.</v>
          </cell>
          <cell r="CC203" t="str">
            <v>.</v>
          </cell>
          <cell r="CD203" t="str">
            <v>.</v>
          </cell>
          <cell r="CE203" t="str">
            <v>.</v>
          </cell>
          <cell r="CF203" t="str">
            <v>.</v>
          </cell>
          <cell r="CG203" t="str">
            <v>.</v>
          </cell>
          <cell r="CH203" t="str">
            <v>.</v>
          </cell>
          <cell r="CI203" t="str">
            <v>.</v>
          </cell>
        </row>
        <row r="204">
          <cell r="AS204">
            <v>0</v>
          </cell>
          <cell r="AT204">
            <v>0</v>
          </cell>
          <cell r="AU204">
            <v>0</v>
          </cell>
          <cell r="AV204">
            <v>0</v>
          </cell>
          <cell r="AW204">
            <v>0</v>
          </cell>
          <cell r="AX204">
            <v>0</v>
          </cell>
          <cell r="AY204">
            <v>0</v>
          </cell>
          <cell r="AZ204">
            <v>0</v>
          </cell>
          <cell r="BA204">
            <v>0</v>
          </cell>
          <cell r="CB204" t="str">
            <v>.</v>
          </cell>
          <cell r="CC204" t="str">
            <v>.</v>
          </cell>
          <cell r="CD204" t="str">
            <v>.</v>
          </cell>
          <cell r="CE204" t="str">
            <v>.</v>
          </cell>
          <cell r="CF204" t="str">
            <v>.</v>
          </cell>
          <cell r="CG204" t="str">
            <v>.</v>
          </cell>
          <cell r="CH204" t="str">
            <v>.</v>
          </cell>
          <cell r="CI204" t="str">
            <v>.</v>
          </cell>
        </row>
        <row r="205">
          <cell r="AS205">
            <v>0.15705931495405179</v>
          </cell>
          <cell r="AT205">
            <v>0.34085213032581452</v>
          </cell>
          <cell r="AU205">
            <v>0.3007518796992481</v>
          </cell>
          <cell r="AV205">
            <v>0.12949039264828738</v>
          </cell>
          <cell r="AW205">
            <v>4.7619047619047616E-2</v>
          </cell>
          <cell r="AX205">
            <v>1.7543859649122806E-2</v>
          </cell>
          <cell r="AY205">
            <v>4.1771094402673348E-3</v>
          </cell>
          <cell r="AZ205">
            <v>8.3542188805346695E-4</v>
          </cell>
          <cell r="BA205">
            <v>1.6708437761069339E-3</v>
          </cell>
          <cell r="CB205" t="str">
            <v>KS2-4</v>
          </cell>
          <cell r="CC205" t="str">
            <v>B</v>
          </cell>
          <cell r="CD205" t="str">
            <v>*</v>
          </cell>
          <cell r="CE205">
            <v>1.6708437761069339E-3</v>
          </cell>
          <cell r="CF205">
            <v>0.5</v>
          </cell>
          <cell r="CG205" t="str">
            <v>&gt;=27 &amp; &lt;28</v>
          </cell>
          <cell r="CH205" t="str">
            <v>KS2 Maths</v>
          </cell>
          <cell r="CI205" t="str">
            <v>KS4 Maths</v>
          </cell>
        </row>
        <row r="206">
          <cell r="AS206">
            <v>0.1052132701421801</v>
          </cell>
          <cell r="AT206">
            <v>0.39620853080568719</v>
          </cell>
          <cell r="AU206">
            <v>0.32890995260663508</v>
          </cell>
          <cell r="AV206">
            <v>0.11943127962085308</v>
          </cell>
          <cell r="AW206">
            <v>4.0758293838862557E-2</v>
          </cell>
          <cell r="AX206">
            <v>8.5308056872037911E-3</v>
          </cell>
          <cell r="AY206">
            <v>0</v>
          </cell>
          <cell r="AZ206">
            <v>0</v>
          </cell>
          <cell r="BA206">
            <v>9.4786729857819908E-4</v>
          </cell>
          <cell r="CB206" t="str">
            <v>KS2-4</v>
          </cell>
          <cell r="CC206" t="str">
            <v>N</v>
          </cell>
          <cell r="CD206" t="str">
            <v>*</v>
          </cell>
          <cell r="CE206">
            <v>9.4786729857819908E-4</v>
          </cell>
          <cell r="CF206">
            <v>0.5</v>
          </cell>
          <cell r="CG206" t="str">
            <v>&gt;=27 &amp; &lt;28</v>
          </cell>
          <cell r="CH206" t="str">
            <v>KS2 Maths</v>
          </cell>
          <cell r="CI206" t="str">
            <v>KS4 Maths</v>
          </cell>
        </row>
        <row r="207">
          <cell r="AS207">
            <v>3.9603960396039604E-2</v>
          </cell>
          <cell r="AT207">
            <v>0.25082508250825081</v>
          </cell>
          <cell r="AU207">
            <v>0.44224422442244227</v>
          </cell>
          <cell r="AV207">
            <v>0.18151815181518152</v>
          </cell>
          <cell r="AW207">
            <v>6.7656765676567657E-2</v>
          </cell>
          <cell r="AX207">
            <v>1.8151815181518153E-2</v>
          </cell>
          <cell r="AY207">
            <v>0</v>
          </cell>
          <cell r="AZ207">
            <v>0</v>
          </cell>
          <cell r="BA207">
            <v>0</v>
          </cell>
          <cell r="CB207" t="str">
            <v>KS2-4</v>
          </cell>
          <cell r="CC207" t="str">
            <v>2</v>
          </cell>
          <cell r="CD207" t="str">
            <v>*</v>
          </cell>
          <cell r="CE207">
            <v>0</v>
          </cell>
          <cell r="CF207">
            <v>0.5</v>
          </cell>
          <cell r="CG207" t="str">
            <v>&gt;=27 &amp; &lt;28</v>
          </cell>
          <cell r="CH207" t="str">
            <v>KS2 Maths</v>
          </cell>
          <cell r="CI207" t="str">
            <v>KS4 Maths</v>
          </cell>
        </row>
        <row r="208">
          <cell r="AS208">
            <v>3.0736989172196996E-2</v>
          </cell>
          <cell r="AT208">
            <v>0.14984282221446035</v>
          </cell>
          <cell r="AU208">
            <v>0.37443241355221796</v>
          </cell>
          <cell r="AV208">
            <v>0.27139364303178481</v>
          </cell>
          <cell r="AW208">
            <v>0.12085225288159274</v>
          </cell>
          <cell r="AX208">
            <v>4.9249039469088367E-2</v>
          </cell>
          <cell r="AY208">
            <v>3.1435557107928748E-3</v>
          </cell>
          <cell r="AZ208">
            <v>3.4928396786587494E-4</v>
          </cell>
          <cell r="BA208">
            <v>0</v>
          </cell>
          <cell r="CB208" t="str">
            <v>KS2-4</v>
          </cell>
          <cell r="CC208" t="str">
            <v>3C</v>
          </cell>
          <cell r="CD208" t="str">
            <v>*</v>
          </cell>
          <cell r="CE208">
            <v>0</v>
          </cell>
          <cell r="CF208">
            <v>0.5</v>
          </cell>
          <cell r="CG208" t="str">
            <v>&gt;=27 &amp; &lt;28</v>
          </cell>
          <cell r="CH208" t="str">
            <v>KS2 Maths</v>
          </cell>
          <cell r="CI208" t="str">
            <v>KS4 Maths</v>
          </cell>
        </row>
        <row r="209">
          <cell r="AS209">
            <v>1.4549744396382226E-2</v>
          </cell>
          <cell r="AT209">
            <v>6.6653558788832085E-2</v>
          </cell>
          <cell r="AU209">
            <v>0.24105387337790013</v>
          </cell>
          <cell r="AV209">
            <v>0.30554463232402673</v>
          </cell>
          <cell r="AW209">
            <v>0.2384978372001573</v>
          </cell>
          <cell r="AX209">
            <v>0.12229650019661817</v>
          </cell>
          <cell r="AY209">
            <v>9.8309083759339361E-3</v>
          </cell>
          <cell r="AZ209">
            <v>1.5729453401494297E-3</v>
          </cell>
          <cell r="BA209">
            <v>0</v>
          </cell>
          <cell r="CB209" t="str">
            <v>KS2-4</v>
          </cell>
          <cell r="CC209" t="str">
            <v>3B</v>
          </cell>
          <cell r="CD209" t="str">
            <v>*</v>
          </cell>
          <cell r="CE209">
            <v>0</v>
          </cell>
          <cell r="CF209">
            <v>0.5</v>
          </cell>
          <cell r="CG209" t="str">
            <v>&gt;=27 &amp; &lt;28</v>
          </cell>
          <cell r="CH209" t="str">
            <v>KS2 Maths</v>
          </cell>
          <cell r="CI209" t="str">
            <v>KS4 Maths</v>
          </cell>
        </row>
        <row r="210">
          <cell r="AS210">
            <v>7.3684210526315788E-3</v>
          </cell>
          <cell r="AT210">
            <v>2.3458646616541352E-2</v>
          </cell>
          <cell r="AU210">
            <v>0.12481203007518797</v>
          </cell>
          <cell r="AV210">
            <v>0.25413533834586466</v>
          </cell>
          <cell r="AW210">
            <v>0.31052631578947371</v>
          </cell>
          <cell r="AX210">
            <v>0.24616541353383459</v>
          </cell>
          <cell r="AY210">
            <v>3.0676691729323309E-2</v>
          </cell>
          <cell r="AZ210">
            <v>2.8571428571428571E-3</v>
          </cell>
          <cell r="BA210">
            <v>0</v>
          </cell>
          <cell r="CB210" t="str">
            <v>KS2-4</v>
          </cell>
          <cell r="CC210" t="str">
            <v>3A</v>
          </cell>
          <cell r="CD210" t="str">
            <v>*</v>
          </cell>
          <cell r="CE210">
            <v>0</v>
          </cell>
          <cell r="CF210">
            <v>0.5</v>
          </cell>
          <cell r="CG210" t="str">
            <v>&gt;=27 &amp; &lt;28</v>
          </cell>
          <cell r="CH210" t="str">
            <v>KS2 Maths</v>
          </cell>
          <cell r="CI210" t="str">
            <v>KS4 Maths</v>
          </cell>
        </row>
        <row r="211">
          <cell r="AS211">
            <v>2.7835144114213882E-3</v>
          </cell>
          <cell r="AT211">
            <v>9.1586603214510193E-3</v>
          </cell>
          <cell r="AU211">
            <v>5.0013468618119783E-2</v>
          </cell>
          <cell r="AV211">
            <v>0.14797521774265959</v>
          </cell>
          <cell r="AW211">
            <v>0.29657897099757563</v>
          </cell>
          <cell r="AX211">
            <v>0.40055670288228429</v>
          </cell>
          <cell r="AY211">
            <v>7.9824010056568195E-2</v>
          </cell>
          <cell r="AZ211">
            <v>1.2391128670198438E-2</v>
          </cell>
          <cell r="BA211">
            <v>7.1832629972164858E-4</v>
          </cell>
          <cell r="CB211" t="str">
            <v>KS2-4</v>
          </cell>
          <cell r="CC211" t="str">
            <v>4C</v>
          </cell>
          <cell r="CD211" t="str">
            <v>*</v>
          </cell>
          <cell r="CE211">
            <v>7.1832629972164858E-4</v>
          </cell>
          <cell r="CF211">
            <v>0.5</v>
          </cell>
          <cell r="CG211" t="str">
            <v>&gt;=27 &amp; &lt;28</v>
          </cell>
          <cell r="CH211" t="str">
            <v>KS2 Maths</v>
          </cell>
          <cell r="CI211" t="str">
            <v>KS4 Maths</v>
          </cell>
        </row>
        <row r="212">
          <cell r="AS212">
            <v>2.4078803356439257E-3</v>
          </cell>
          <cell r="AT212">
            <v>4.4509303174024078E-3</v>
          </cell>
          <cell r="AU212">
            <v>1.408245165997811E-2</v>
          </cell>
          <cell r="AV212">
            <v>6.1072601240423206E-2</v>
          </cell>
          <cell r="AW212">
            <v>0.19795695001824151</v>
          </cell>
          <cell r="AX212">
            <v>0.49916089018606347</v>
          </cell>
          <cell r="AY212">
            <v>0.17993433053630062</v>
          </cell>
          <cell r="AZ212">
            <v>3.8307187157971545E-2</v>
          </cell>
          <cell r="BA212">
            <v>2.6267785479751915E-3</v>
          </cell>
          <cell r="CB212" t="str">
            <v>KS2-4</v>
          </cell>
          <cell r="CC212" t="str">
            <v>4B</v>
          </cell>
          <cell r="CD212" t="str">
            <v>*</v>
          </cell>
          <cell r="CE212">
            <v>2.6267785479751915E-3</v>
          </cell>
          <cell r="CF212">
            <v>0.5</v>
          </cell>
          <cell r="CG212" t="str">
            <v>&gt;=27 &amp; &lt;28</v>
          </cell>
          <cell r="CH212" t="str">
            <v>KS2 Maths</v>
          </cell>
          <cell r="CI212" t="str">
            <v>KS4 Maths</v>
          </cell>
        </row>
        <row r="213">
          <cell r="AS213">
            <v>7.0866699737793214E-4</v>
          </cell>
          <cell r="AT213">
            <v>1.4882006944936575E-3</v>
          </cell>
          <cell r="AU213">
            <v>3.8976684855786268E-3</v>
          </cell>
          <cell r="AV213">
            <v>1.7220608036283749E-2</v>
          </cell>
          <cell r="AW213">
            <v>9.3331443554673654E-2</v>
          </cell>
          <cell r="AX213">
            <v>0.44596414144993268</v>
          </cell>
          <cell r="AY213">
            <v>0.31195521224576572</v>
          </cell>
          <cell r="AZ213">
            <v>0.11310325278151796</v>
          </cell>
          <cell r="BA213">
            <v>1.2330805754376018E-2</v>
          </cell>
          <cell r="CB213" t="str">
            <v>KS2-4</v>
          </cell>
          <cell r="CC213" t="str">
            <v>4A</v>
          </cell>
          <cell r="CD213" t="str">
            <v>*</v>
          </cell>
          <cell r="CE213">
            <v>1.2330805754376018E-2</v>
          </cell>
          <cell r="CF213">
            <v>0.5</v>
          </cell>
          <cell r="CG213" t="str">
            <v>&gt;=27 &amp; &lt;28</v>
          </cell>
          <cell r="CH213" t="str">
            <v>KS2 Maths</v>
          </cell>
          <cell r="CI213" t="str">
            <v>KS4 Maths</v>
          </cell>
        </row>
        <row r="214">
          <cell r="AS214">
            <v>8.9330024813895782E-4</v>
          </cell>
          <cell r="AT214">
            <v>4.9627791563275434E-4</v>
          </cell>
          <cell r="AU214">
            <v>5.9553349875930521E-4</v>
          </cell>
          <cell r="AV214">
            <v>4.6650124069478908E-3</v>
          </cell>
          <cell r="AW214">
            <v>3.6625310173697273E-2</v>
          </cell>
          <cell r="AX214">
            <v>0.28913151364764267</v>
          </cell>
          <cell r="AY214">
            <v>0.37746898263027295</v>
          </cell>
          <cell r="AZ214">
            <v>0.24337468982630273</v>
          </cell>
          <cell r="BA214">
            <v>4.6749379652605456E-2</v>
          </cell>
          <cell r="CB214" t="str">
            <v>KS2-4</v>
          </cell>
          <cell r="CC214" t="str">
            <v>5C</v>
          </cell>
          <cell r="CD214" t="str">
            <v>*</v>
          </cell>
          <cell r="CE214">
            <v>4.6749379652605456E-2</v>
          </cell>
          <cell r="CF214">
            <v>0.5</v>
          </cell>
          <cell r="CG214" t="str">
            <v>&gt;=27 &amp; &lt;28</v>
          </cell>
          <cell r="CH214" t="str">
            <v>KS2 Maths</v>
          </cell>
          <cell r="CI214" t="str">
            <v>KS4 Maths</v>
          </cell>
        </row>
        <row r="215">
          <cell r="AS215">
            <v>6.3782289784203251E-4</v>
          </cell>
          <cell r="AT215">
            <v>2.1260763261401084E-4</v>
          </cell>
          <cell r="AU215">
            <v>1.0630381630700542E-4</v>
          </cell>
          <cell r="AV215">
            <v>1.488253428298076E-3</v>
          </cell>
          <cell r="AW215">
            <v>1.0417773998086532E-2</v>
          </cell>
          <cell r="AX215">
            <v>0.1389390879132561</v>
          </cell>
          <cell r="AY215">
            <v>0.31019453598384183</v>
          </cell>
          <cell r="AZ215">
            <v>0.392154778356543</v>
          </cell>
          <cell r="BA215">
            <v>0.14584883597321144</v>
          </cell>
          <cell r="CB215" t="str">
            <v>KS2-4</v>
          </cell>
          <cell r="CC215" t="str">
            <v>5B</v>
          </cell>
          <cell r="CD215" t="str">
            <v>*</v>
          </cell>
          <cell r="CE215">
            <v>0.14584883597321144</v>
          </cell>
          <cell r="CF215">
            <v>0.5</v>
          </cell>
          <cell r="CG215" t="str">
            <v>&gt;=27 &amp; &lt;28</v>
          </cell>
          <cell r="CH215" t="str">
            <v>KS2 Maths</v>
          </cell>
          <cell r="CI215" t="str">
            <v>KS4 Maths</v>
          </cell>
        </row>
        <row r="216">
          <cell r="AS216">
            <v>2.6068821689259646E-4</v>
          </cell>
          <cell r="AT216">
            <v>0</v>
          </cell>
          <cell r="AU216">
            <v>2.6068821689259646E-4</v>
          </cell>
          <cell r="AV216">
            <v>5.2137643378519292E-4</v>
          </cell>
          <cell r="AW216">
            <v>1.0427528675703858E-3</v>
          </cell>
          <cell r="AX216">
            <v>4.3274244004171014E-2</v>
          </cell>
          <cell r="AY216">
            <v>0.14754953076120958</v>
          </cell>
          <cell r="AZ216">
            <v>0.40198123044838374</v>
          </cell>
          <cell r="BA216">
            <v>0.4051094890510949</v>
          </cell>
          <cell r="CB216" t="str">
            <v>KS2-4</v>
          </cell>
          <cell r="CC216" t="str">
            <v>5A</v>
          </cell>
          <cell r="CD216" t="str">
            <v>*</v>
          </cell>
          <cell r="CE216">
            <v>0.4051094890510949</v>
          </cell>
          <cell r="CF216">
            <v>0.5</v>
          </cell>
          <cell r="CG216" t="str">
            <v>&gt;=27 &amp; &lt;28</v>
          </cell>
          <cell r="CH216" t="str">
            <v>KS2 Maths</v>
          </cell>
          <cell r="CI216" t="str">
            <v>KS4 Maths</v>
          </cell>
        </row>
        <row r="217">
          <cell r="CB217" t="str">
            <v>.</v>
          </cell>
          <cell r="CC217" t="str">
            <v>.</v>
          </cell>
          <cell r="CD217" t="str">
            <v>.</v>
          </cell>
          <cell r="CE217" t="str">
            <v>.</v>
          </cell>
          <cell r="CF217" t="str">
            <v>.</v>
          </cell>
          <cell r="CG217" t="str">
            <v>.</v>
          </cell>
          <cell r="CH217" t="str">
            <v>.</v>
          </cell>
          <cell r="CI217" t="str">
            <v>.</v>
          </cell>
        </row>
        <row r="218">
          <cell r="CB218" t="str">
            <v>.</v>
          </cell>
          <cell r="CC218" t="str">
            <v>.</v>
          </cell>
          <cell r="CD218" t="str">
            <v>.</v>
          </cell>
          <cell r="CE218" t="str">
            <v>.</v>
          </cell>
          <cell r="CF218" t="str">
            <v>.</v>
          </cell>
          <cell r="CG218" t="str">
            <v>.</v>
          </cell>
          <cell r="CH218" t="str">
            <v>.</v>
          </cell>
          <cell r="CI218" t="str">
            <v>.</v>
          </cell>
        </row>
        <row r="219">
          <cell r="CB219" t="str">
            <v>.</v>
          </cell>
          <cell r="CC219" t="str">
            <v>.</v>
          </cell>
          <cell r="CD219" t="str">
            <v>.</v>
          </cell>
          <cell r="CE219" t="str">
            <v>.</v>
          </cell>
          <cell r="CF219" t="str">
            <v>.</v>
          </cell>
          <cell r="CG219" t="str">
            <v>.</v>
          </cell>
          <cell r="CH219" t="str">
            <v>KS2 Maths</v>
          </cell>
          <cell r="CI219" t="str">
            <v>KS4 Maths</v>
          </cell>
        </row>
        <row r="220">
          <cell r="CB220" t="str">
            <v>.</v>
          </cell>
          <cell r="CC220" t="str">
            <v>.</v>
          </cell>
          <cell r="CD220" t="str">
            <v>.</v>
          </cell>
          <cell r="CE220" t="str">
            <v>.</v>
          </cell>
          <cell r="CF220" t="str">
            <v>.</v>
          </cell>
          <cell r="CG220" t="str">
            <v>.</v>
          </cell>
          <cell r="CH220" t="str">
            <v>KS2 Maths</v>
          </cell>
          <cell r="CI220" t="str">
            <v>KS4 Maths</v>
          </cell>
        </row>
        <row r="221">
          <cell r="AS221" t="str">
            <v>U</v>
          </cell>
          <cell r="AT221" t="str">
            <v>G</v>
          </cell>
          <cell r="AU221" t="str">
            <v>F</v>
          </cell>
          <cell r="AV221" t="str">
            <v>E</v>
          </cell>
          <cell r="AW221" t="str">
            <v>D</v>
          </cell>
          <cell r="AX221" t="str">
            <v>C</v>
          </cell>
          <cell r="AY221" t="str">
            <v>B</v>
          </cell>
          <cell r="AZ221" t="str">
            <v>A</v>
          </cell>
          <cell r="BA221" t="str">
            <v>*</v>
          </cell>
          <cell r="CB221" t="str">
            <v>.</v>
          </cell>
          <cell r="CC221" t="str">
            <v>.</v>
          </cell>
          <cell r="CD221" t="str">
            <v>.</v>
          </cell>
          <cell r="CE221" t="str">
            <v>.</v>
          </cell>
          <cell r="CF221" t="str">
            <v>.</v>
          </cell>
          <cell r="CG221" t="str">
            <v>.</v>
          </cell>
          <cell r="CH221" t="str">
            <v>KS2 Maths</v>
          </cell>
          <cell r="CI221" t="str">
            <v>KS4 Maths</v>
          </cell>
        </row>
        <row r="222">
          <cell r="AS222">
            <v>0</v>
          </cell>
          <cell r="AT222">
            <v>0</v>
          </cell>
          <cell r="AU222">
            <v>0</v>
          </cell>
          <cell r="AV222">
            <v>0</v>
          </cell>
          <cell r="AW222">
            <v>0</v>
          </cell>
          <cell r="AX222">
            <v>0</v>
          </cell>
          <cell r="AY222">
            <v>0</v>
          </cell>
          <cell r="AZ222">
            <v>0</v>
          </cell>
          <cell r="BA222">
            <v>0</v>
          </cell>
          <cell r="CB222" t="str">
            <v>.</v>
          </cell>
          <cell r="CC222" t="str">
            <v>.</v>
          </cell>
          <cell r="CD222" t="str">
            <v>.</v>
          </cell>
          <cell r="CE222" t="str">
            <v>.</v>
          </cell>
          <cell r="CF222" t="str">
            <v>.</v>
          </cell>
          <cell r="CG222" t="str">
            <v>.</v>
          </cell>
          <cell r="CH222" t="str">
            <v>.</v>
          </cell>
          <cell r="CI222" t="str">
            <v>.</v>
          </cell>
        </row>
        <row r="223">
          <cell r="AS223">
            <v>0</v>
          </cell>
          <cell r="AT223">
            <v>0</v>
          </cell>
          <cell r="AU223">
            <v>0</v>
          </cell>
          <cell r="AV223">
            <v>0</v>
          </cell>
          <cell r="AW223">
            <v>0</v>
          </cell>
          <cell r="AX223">
            <v>0</v>
          </cell>
          <cell r="AY223">
            <v>0</v>
          </cell>
          <cell r="AZ223">
            <v>0</v>
          </cell>
          <cell r="BA223">
            <v>0</v>
          </cell>
          <cell r="CB223" t="str">
            <v>.</v>
          </cell>
          <cell r="CC223" t="str">
            <v>.</v>
          </cell>
          <cell r="CD223" t="str">
            <v>.</v>
          </cell>
          <cell r="CE223" t="str">
            <v>.</v>
          </cell>
          <cell r="CF223" t="str">
            <v>.</v>
          </cell>
          <cell r="CG223" t="str">
            <v>.</v>
          </cell>
          <cell r="CH223" t="str">
            <v>.</v>
          </cell>
          <cell r="CI223" t="str">
            <v>.</v>
          </cell>
        </row>
        <row r="224">
          <cell r="AS224">
            <v>0.13230240549828179</v>
          </cell>
          <cell r="AT224">
            <v>0.37457044673539519</v>
          </cell>
          <cell r="AU224">
            <v>0.25773195876288657</v>
          </cell>
          <cell r="AV224">
            <v>0.14604810996563575</v>
          </cell>
          <cell r="AW224">
            <v>6.7010309278350513E-2</v>
          </cell>
          <cell r="AX224">
            <v>2.0618556701030927E-2</v>
          </cell>
          <cell r="AY224">
            <v>1.718213058419244E-3</v>
          </cell>
          <cell r="AZ224">
            <v>0</v>
          </cell>
          <cell r="BA224">
            <v>0</v>
          </cell>
          <cell r="CB224" t="str">
            <v>KS2-4</v>
          </cell>
          <cell r="CC224" t="str">
            <v>B</v>
          </cell>
          <cell r="CD224" t="str">
            <v>*</v>
          </cell>
          <cell r="CE224">
            <v>0</v>
          </cell>
          <cell r="CF224">
            <v>0.5</v>
          </cell>
          <cell r="CG224" t="str">
            <v>&gt;=28 &amp; &lt;29</v>
          </cell>
          <cell r="CH224" t="str">
            <v>KS2 Maths</v>
          </cell>
          <cell r="CI224" t="str">
            <v>KS4 Maths</v>
          </cell>
        </row>
        <row r="225">
          <cell r="AS225">
            <v>6.1338289962825282E-2</v>
          </cell>
          <cell r="AT225">
            <v>0.34200743494423791</v>
          </cell>
          <cell r="AU225">
            <v>0.38475836431226768</v>
          </cell>
          <cell r="AV225">
            <v>0.15241635687732341</v>
          </cell>
          <cell r="AW225">
            <v>4.6468401486988845E-2</v>
          </cell>
          <cell r="AX225">
            <v>9.2936802973977699E-3</v>
          </cell>
          <cell r="AY225">
            <v>0</v>
          </cell>
          <cell r="AZ225">
            <v>3.7174721189591076E-3</v>
          </cell>
          <cell r="BA225">
            <v>0</v>
          </cell>
          <cell r="CB225" t="str">
            <v>KS2-4</v>
          </cell>
          <cell r="CC225" t="str">
            <v>N</v>
          </cell>
          <cell r="CD225" t="str">
            <v>*</v>
          </cell>
          <cell r="CE225">
            <v>0</v>
          </cell>
          <cell r="CF225">
            <v>0.5</v>
          </cell>
          <cell r="CG225" t="str">
            <v>&gt;=28 &amp; &lt;29</v>
          </cell>
          <cell r="CH225" t="str">
            <v>KS2 Maths</v>
          </cell>
          <cell r="CI225" t="str">
            <v>KS4 Maths</v>
          </cell>
        </row>
        <row r="226">
          <cell r="AS226">
            <v>2.4221453287197232E-2</v>
          </cell>
          <cell r="AT226">
            <v>0.24221453287197231</v>
          </cell>
          <cell r="AU226">
            <v>0.37370242214532873</v>
          </cell>
          <cell r="AV226">
            <v>0.24221453287197231</v>
          </cell>
          <cell r="AW226">
            <v>7.6124567474048443E-2</v>
          </cell>
          <cell r="AX226">
            <v>4.1522491349480967E-2</v>
          </cell>
          <cell r="AY226">
            <v>0</v>
          </cell>
          <cell r="AZ226">
            <v>0</v>
          </cell>
          <cell r="BA226">
            <v>0</v>
          </cell>
          <cell r="CB226" t="str">
            <v>KS2-4</v>
          </cell>
          <cell r="CC226" t="str">
            <v>2</v>
          </cell>
          <cell r="CD226" t="str">
            <v>*</v>
          </cell>
          <cell r="CE226">
            <v>0</v>
          </cell>
          <cell r="CF226">
            <v>0.5</v>
          </cell>
          <cell r="CG226" t="str">
            <v>&gt;=28 &amp; &lt;29</v>
          </cell>
          <cell r="CH226" t="str">
            <v>KS2 Maths</v>
          </cell>
          <cell r="CI226" t="str">
            <v>KS4 Maths</v>
          </cell>
        </row>
        <row r="227">
          <cell r="AS227">
            <v>1.6337644656228726E-2</v>
          </cell>
          <cell r="AT227">
            <v>0.10823689584751532</v>
          </cell>
          <cell r="AU227">
            <v>0.33628318584070799</v>
          </cell>
          <cell r="AV227">
            <v>0.32198774676650782</v>
          </cell>
          <cell r="AW227">
            <v>0.15929203539823009</v>
          </cell>
          <cell r="AX227">
            <v>5.241660993873383E-2</v>
          </cell>
          <cell r="AY227">
            <v>5.445881552076242E-3</v>
          </cell>
          <cell r="AZ227">
            <v>0</v>
          </cell>
          <cell r="BA227">
            <v>0</v>
          </cell>
          <cell r="CB227" t="str">
            <v>KS2-4</v>
          </cell>
          <cell r="CC227" t="str">
            <v>3C</v>
          </cell>
          <cell r="CD227" t="str">
            <v>*</v>
          </cell>
          <cell r="CE227">
            <v>0</v>
          </cell>
          <cell r="CF227">
            <v>0.5</v>
          </cell>
          <cell r="CG227" t="str">
            <v>&gt;=28 &amp; &lt;29</v>
          </cell>
          <cell r="CH227" t="str">
            <v>KS2 Maths</v>
          </cell>
          <cell r="CI227" t="str">
            <v>KS4 Maths</v>
          </cell>
        </row>
        <row r="228">
          <cell r="AS228">
            <v>5.4850874185807339E-3</v>
          </cell>
          <cell r="AT228">
            <v>5.4165238258484745E-2</v>
          </cell>
          <cell r="AU228">
            <v>0.20500514226945493</v>
          </cell>
          <cell r="AV228">
            <v>0.31367843675008572</v>
          </cell>
          <cell r="AW228">
            <v>0.27014055536510112</v>
          </cell>
          <cell r="AX228">
            <v>0.13918409324648612</v>
          </cell>
          <cell r="AY228">
            <v>1.0970174837161468E-2</v>
          </cell>
          <cell r="AZ228">
            <v>1.3712718546451835E-3</v>
          </cell>
          <cell r="BA228">
            <v>0</v>
          </cell>
          <cell r="CB228" t="str">
            <v>KS2-4</v>
          </cell>
          <cell r="CC228" t="str">
            <v>3B</v>
          </cell>
          <cell r="CD228" t="str">
            <v>*</v>
          </cell>
          <cell r="CE228">
            <v>0</v>
          </cell>
          <cell r="CF228">
            <v>0.5</v>
          </cell>
          <cell r="CG228" t="str">
            <v>&gt;=28 &amp; &lt;29</v>
          </cell>
          <cell r="CH228" t="str">
            <v>KS2 Maths</v>
          </cell>
          <cell r="CI228" t="str">
            <v>KS4 Maths</v>
          </cell>
        </row>
        <row r="229">
          <cell r="AS229">
            <v>5.8751529987760096E-3</v>
          </cell>
          <cell r="AT229">
            <v>1.5667074663402693E-2</v>
          </cell>
          <cell r="AU229">
            <v>9.3268053855569161E-2</v>
          </cell>
          <cell r="AV229">
            <v>0.23476132190942472</v>
          </cell>
          <cell r="AW229">
            <v>0.32558139534883723</v>
          </cell>
          <cell r="AX229">
            <v>0.27515299877600979</v>
          </cell>
          <cell r="AY229">
            <v>4.381884944920441E-2</v>
          </cell>
          <cell r="AZ229">
            <v>5.3855569155446753E-3</v>
          </cell>
          <cell r="BA229">
            <v>4.8959608323133417E-4</v>
          </cell>
          <cell r="CB229" t="str">
            <v>KS2-4</v>
          </cell>
          <cell r="CC229" t="str">
            <v>3A</v>
          </cell>
          <cell r="CD229" t="str">
            <v>*</v>
          </cell>
          <cell r="CE229">
            <v>4.8959608323133417E-4</v>
          </cell>
          <cell r="CF229">
            <v>0.5</v>
          </cell>
          <cell r="CG229" t="str">
            <v>&gt;=28 &amp; &lt;29</v>
          </cell>
          <cell r="CH229" t="str">
            <v>KS2 Maths</v>
          </cell>
          <cell r="CI229" t="str">
            <v>KS4 Maths</v>
          </cell>
        </row>
        <row r="230">
          <cell r="AS230">
            <v>2.5279403938265033E-3</v>
          </cell>
          <cell r="AT230">
            <v>6.2533262373602981E-3</v>
          </cell>
          <cell r="AU230">
            <v>3.1665779670037253E-2</v>
          </cell>
          <cell r="AV230">
            <v>0.11282597126130921</v>
          </cell>
          <cell r="AW230">
            <v>0.28738690792974986</v>
          </cell>
          <cell r="AX230">
            <v>0.43906333155934008</v>
          </cell>
          <cell r="AY230">
            <v>0.10431080361894625</v>
          </cell>
          <cell r="AZ230">
            <v>1.5300691857370942E-2</v>
          </cell>
          <cell r="BA230">
            <v>6.6524747205960614E-4</v>
          </cell>
          <cell r="CB230" t="str">
            <v>KS2-4</v>
          </cell>
          <cell r="CC230" t="str">
            <v>4C</v>
          </cell>
          <cell r="CD230" t="str">
            <v>*</v>
          </cell>
          <cell r="CE230">
            <v>6.6524747205960614E-4</v>
          </cell>
          <cell r="CF230">
            <v>0.5</v>
          </cell>
          <cell r="CG230" t="str">
            <v>&gt;=28 &amp; &lt;29</v>
          </cell>
          <cell r="CH230" t="str">
            <v>KS2 Maths</v>
          </cell>
          <cell r="CI230" t="str">
            <v>KS4 Maths</v>
          </cell>
        </row>
        <row r="231">
          <cell r="AS231">
            <v>1.0649627263045794E-3</v>
          </cell>
          <cell r="AT231">
            <v>2.2267402459095749E-3</v>
          </cell>
          <cell r="AU231">
            <v>9.2942201568399652E-3</v>
          </cell>
          <cell r="AV231">
            <v>4.1727175912479424E-2</v>
          </cell>
          <cell r="AW231">
            <v>0.17300803562784395</v>
          </cell>
          <cell r="AX231">
            <v>0.49152870558621359</v>
          </cell>
          <cell r="AY231">
            <v>0.22654661632297415</v>
          </cell>
          <cell r="AZ231">
            <v>4.9665988963113562E-2</v>
          </cell>
          <cell r="BA231">
            <v>4.9375544583212319E-3</v>
          </cell>
          <cell r="CB231" t="str">
            <v>KS2-4</v>
          </cell>
          <cell r="CC231" t="str">
            <v>4B</v>
          </cell>
          <cell r="CD231" t="str">
            <v>*</v>
          </cell>
          <cell r="CE231">
            <v>4.9375544583212319E-3</v>
          </cell>
          <cell r="CF231">
            <v>0.5</v>
          </cell>
          <cell r="CG231" t="str">
            <v>&gt;=28 &amp; &lt;29</v>
          </cell>
          <cell r="CH231" t="str">
            <v>KS2 Maths</v>
          </cell>
          <cell r="CI231" t="str">
            <v>KS4 Maths</v>
          </cell>
        </row>
        <row r="232">
          <cell r="AS232">
            <v>5.0475309161268612E-4</v>
          </cell>
          <cell r="AT232">
            <v>1.4301337595692774E-3</v>
          </cell>
          <cell r="AU232">
            <v>1.4301337595692774E-3</v>
          </cell>
          <cell r="AV232">
            <v>9.0855556490283505E-3</v>
          </cell>
          <cell r="AW232">
            <v>6.8898797005131657E-2</v>
          </cell>
          <cell r="AX232">
            <v>0.38428535374779171</v>
          </cell>
          <cell r="AY232">
            <v>0.36703962311769162</v>
          </cell>
          <cell r="AZ232">
            <v>0.14923866408681752</v>
          </cell>
          <cell r="BA232">
            <v>1.8086985782787921E-2</v>
          </cell>
          <cell r="CB232" t="str">
            <v>KS2-4</v>
          </cell>
          <cell r="CC232" t="str">
            <v>4A</v>
          </cell>
          <cell r="CD232" t="str">
            <v>*</v>
          </cell>
          <cell r="CE232">
            <v>1.8086985782787921E-2</v>
          </cell>
          <cell r="CF232">
            <v>0.5</v>
          </cell>
          <cell r="CG232" t="str">
            <v>&gt;=28 &amp; &lt;29</v>
          </cell>
          <cell r="CH232" t="str">
            <v>KS2 Maths</v>
          </cell>
          <cell r="CI232" t="str">
            <v>KS4 Maths</v>
          </cell>
        </row>
        <row r="233">
          <cell r="AS233">
            <v>2.1105951878429716E-4</v>
          </cell>
          <cell r="AT233">
            <v>1.0552975939214858E-4</v>
          </cell>
          <cell r="AU233">
            <v>5.2764879696074298E-4</v>
          </cell>
          <cell r="AV233">
            <v>2.1105951878429719E-3</v>
          </cell>
          <cell r="AW233">
            <v>2.3216547066272689E-2</v>
          </cell>
          <cell r="AX233">
            <v>0.21802448290417897</v>
          </cell>
          <cell r="AY233">
            <v>0.38697762769100885</v>
          </cell>
          <cell r="AZ233">
            <v>0.29949345715491771</v>
          </cell>
          <cell r="BA233">
            <v>6.9333051920641625E-2</v>
          </cell>
          <cell r="CB233" t="str">
            <v>KS2-4</v>
          </cell>
          <cell r="CC233" t="str">
            <v>5C</v>
          </cell>
          <cell r="CD233" t="str">
            <v>*</v>
          </cell>
          <cell r="CE233">
            <v>6.9333051920641625E-2</v>
          </cell>
          <cell r="CF233">
            <v>0.5</v>
          </cell>
          <cell r="CG233" t="str">
            <v>&gt;=28 &amp; &lt;29</v>
          </cell>
          <cell r="CH233" t="str">
            <v>KS2 Maths</v>
          </cell>
          <cell r="CI233" t="str">
            <v>KS4 Maths</v>
          </cell>
        </row>
        <row r="234">
          <cell r="AS234">
            <v>1.998001998001998E-4</v>
          </cell>
          <cell r="AT234">
            <v>0</v>
          </cell>
          <cell r="AU234">
            <v>9.99000999000999E-5</v>
          </cell>
          <cell r="AV234">
            <v>5.994005994005994E-4</v>
          </cell>
          <cell r="AW234">
            <v>6.8931068931068935E-3</v>
          </cell>
          <cell r="AX234">
            <v>9.1708291708291714E-2</v>
          </cell>
          <cell r="AY234">
            <v>0.27432567432567434</v>
          </cell>
          <cell r="AZ234">
            <v>0.42477522477522478</v>
          </cell>
          <cell r="BA234">
            <v>0.20139860139860141</v>
          </cell>
          <cell r="CB234" t="str">
            <v>KS2-4</v>
          </cell>
          <cell r="CC234" t="str">
            <v>5B</v>
          </cell>
          <cell r="CD234" t="str">
            <v>*</v>
          </cell>
          <cell r="CE234">
            <v>0.20139860139860141</v>
          </cell>
          <cell r="CF234">
            <v>0.5</v>
          </cell>
          <cell r="CG234" t="str">
            <v>&gt;=28 &amp; &lt;29</v>
          </cell>
          <cell r="CH234" t="str">
            <v>KS2 Maths</v>
          </cell>
          <cell r="CI234" t="str">
            <v>KS4 Maths</v>
          </cell>
        </row>
        <row r="235">
          <cell r="AS235">
            <v>2.2075055187637969E-4</v>
          </cell>
          <cell r="AT235">
            <v>0</v>
          </cell>
          <cell r="AU235">
            <v>0</v>
          </cell>
          <cell r="AV235">
            <v>0</v>
          </cell>
          <cell r="AW235">
            <v>1.1037527593818985E-3</v>
          </cell>
          <cell r="AX235">
            <v>1.9867549668874173E-2</v>
          </cell>
          <cell r="AY235">
            <v>0.1119205298013245</v>
          </cell>
          <cell r="AZ235">
            <v>0.38322295805739515</v>
          </cell>
          <cell r="BA235">
            <v>0.48366445916114792</v>
          </cell>
          <cell r="CB235" t="str">
            <v>KS2-4</v>
          </cell>
          <cell r="CC235" t="str">
            <v>5A</v>
          </cell>
          <cell r="CD235" t="str">
            <v>*</v>
          </cell>
          <cell r="CE235">
            <v>0.48366445916114792</v>
          </cell>
          <cell r="CF235">
            <v>0.5</v>
          </cell>
          <cell r="CG235" t="str">
            <v>&gt;=28 &amp; &lt;29</v>
          </cell>
          <cell r="CH235" t="str">
            <v>KS2 Maths</v>
          </cell>
          <cell r="CI235" t="str">
            <v>KS4 Maths</v>
          </cell>
        </row>
        <row r="236">
          <cell r="CB236" t="str">
            <v>.</v>
          </cell>
          <cell r="CC236" t="str">
            <v>.</v>
          </cell>
          <cell r="CD236" t="str">
            <v>.</v>
          </cell>
          <cell r="CE236" t="str">
            <v>.</v>
          </cell>
          <cell r="CF236" t="str">
            <v>.</v>
          </cell>
          <cell r="CG236" t="str">
            <v>.</v>
          </cell>
          <cell r="CH236" t="str">
            <v>.</v>
          </cell>
          <cell r="CI236" t="str">
            <v>.</v>
          </cell>
        </row>
        <row r="237">
          <cell r="CB237" t="str">
            <v>.</v>
          </cell>
          <cell r="CC237" t="str">
            <v>.</v>
          </cell>
          <cell r="CD237" t="str">
            <v>.</v>
          </cell>
          <cell r="CE237" t="str">
            <v>.</v>
          </cell>
          <cell r="CF237" t="str">
            <v>.</v>
          </cell>
          <cell r="CG237" t="str">
            <v>.</v>
          </cell>
          <cell r="CH237" t="str">
            <v>KS2 Maths</v>
          </cell>
          <cell r="CI237" t="str">
            <v>KS4 Maths</v>
          </cell>
        </row>
        <row r="238">
          <cell r="CB238" t="str">
            <v>.</v>
          </cell>
          <cell r="CC238" t="str">
            <v>.</v>
          </cell>
          <cell r="CD238" t="str">
            <v>.</v>
          </cell>
          <cell r="CE238" t="str">
            <v>.</v>
          </cell>
          <cell r="CF238" t="str">
            <v>.</v>
          </cell>
          <cell r="CG238" t="str">
            <v>.</v>
          </cell>
          <cell r="CH238" t="str">
            <v>KS2 Maths</v>
          </cell>
          <cell r="CI238" t="str">
            <v>KS4 Maths</v>
          </cell>
        </row>
        <row r="239">
          <cell r="CB239" t="str">
            <v>.</v>
          </cell>
          <cell r="CC239" t="str">
            <v>.</v>
          </cell>
          <cell r="CD239" t="str">
            <v>.</v>
          </cell>
          <cell r="CE239" t="str">
            <v>.</v>
          </cell>
          <cell r="CF239" t="str">
            <v>.</v>
          </cell>
          <cell r="CG239" t="str">
            <v>.</v>
          </cell>
          <cell r="CH239" t="str">
            <v>KS2 Maths</v>
          </cell>
          <cell r="CI239" t="str">
            <v>KS4 Maths</v>
          </cell>
        </row>
        <row r="240">
          <cell r="AS240" t="str">
            <v>U</v>
          </cell>
          <cell r="AT240" t="str">
            <v>G</v>
          </cell>
          <cell r="AU240" t="str">
            <v>F</v>
          </cell>
          <cell r="AV240" t="str">
            <v>E</v>
          </cell>
          <cell r="AW240" t="str">
            <v>D</v>
          </cell>
          <cell r="AX240" t="str">
            <v>C</v>
          </cell>
          <cell r="AY240" t="str">
            <v>B</v>
          </cell>
          <cell r="AZ240" t="str">
            <v>A</v>
          </cell>
          <cell r="BA240" t="str">
            <v>*</v>
          </cell>
          <cell r="CB240" t="str">
            <v>.</v>
          </cell>
          <cell r="CC240" t="str">
            <v>.</v>
          </cell>
          <cell r="CD240" t="str">
            <v>.</v>
          </cell>
          <cell r="CE240" t="str">
            <v>.</v>
          </cell>
          <cell r="CF240" t="str">
            <v>.</v>
          </cell>
          <cell r="CG240" t="str">
            <v>.</v>
          </cell>
          <cell r="CH240" t="str">
            <v>KS2 Maths</v>
          </cell>
          <cell r="CI240" t="str">
            <v>KS4 Maths</v>
          </cell>
        </row>
        <row r="241">
          <cell r="AS241">
            <v>0</v>
          </cell>
          <cell r="AT241">
            <v>0</v>
          </cell>
          <cell r="AU241">
            <v>0</v>
          </cell>
          <cell r="AV241">
            <v>0</v>
          </cell>
          <cell r="AW241">
            <v>0</v>
          </cell>
          <cell r="AX241">
            <v>0</v>
          </cell>
          <cell r="AY241">
            <v>0</v>
          </cell>
          <cell r="AZ241">
            <v>0</v>
          </cell>
          <cell r="BA241">
            <v>0</v>
          </cell>
          <cell r="CB241" t="str">
            <v>.</v>
          </cell>
          <cell r="CC241" t="str">
            <v>.</v>
          </cell>
          <cell r="CD241" t="str">
            <v>.</v>
          </cell>
          <cell r="CE241" t="str">
            <v>.</v>
          </cell>
          <cell r="CF241" t="str">
            <v>.</v>
          </cell>
          <cell r="CG241" t="str">
            <v>.</v>
          </cell>
          <cell r="CH241" t="str">
            <v>.</v>
          </cell>
          <cell r="CI241" t="str">
            <v>.</v>
          </cell>
        </row>
        <row r="242">
          <cell r="AS242">
            <v>0</v>
          </cell>
          <cell r="AT242">
            <v>0</v>
          </cell>
          <cell r="AU242">
            <v>0</v>
          </cell>
          <cell r="AV242">
            <v>0</v>
          </cell>
          <cell r="AW242">
            <v>0</v>
          </cell>
          <cell r="AX242">
            <v>0</v>
          </cell>
          <cell r="AY242">
            <v>0</v>
          </cell>
          <cell r="AZ242">
            <v>0</v>
          </cell>
          <cell r="BA242">
            <v>0</v>
          </cell>
          <cell r="CB242" t="str">
            <v>.</v>
          </cell>
          <cell r="CC242" t="str">
            <v>.</v>
          </cell>
          <cell r="CD242" t="str">
            <v>.</v>
          </cell>
          <cell r="CE242" t="str">
            <v>.</v>
          </cell>
          <cell r="CF242" t="str">
            <v>.</v>
          </cell>
          <cell r="CG242" t="str">
            <v>.</v>
          </cell>
          <cell r="CH242" t="str">
            <v>.</v>
          </cell>
          <cell r="CI242" t="str">
            <v>.</v>
          </cell>
        </row>
        <row r="243">
          <cell r="AS243">
            <v>5.8823529411764705E-2</v>
          </cell>
          <cell r="AT243">
            <v>0.23529411764705882</v>
          </cell>
          <cell r="AU243">
            <v>0.29411764705882354</v>
          </cell>
          <cell r="AV243">
            <v>0.23529411764705882</v>
          </cell>
          <cell r="AW243">
            <v>0.13725490196078433</v>
          </cell>
          <cell r="AX243">
            <v>3.9215686274509803E-2</v>
          </cell>
          <cell r="AY243">
            <v>0</v>
          </cell>
          <cell r="AZ243">
            <v>0</v>
          </cell>
          <cell r="BA243">
            <v>0</v>
          </cell>
          <cell r="CB243" t="str">
            <v>KS2-4</v>
          </cell>
          <cell r="CC243" t="str">
            <v>B</v>
          </cell>
          <cell r="CD243" t="str">
            <v>*</v>
          </cell>
          <cell r="CE243">
            <v>0</v>
          </cell>
          <cell r="CF243">
            <v>0.5</v>
          </cell>
          <cell r="CG243" t="str">
            <v>&gt;=29 &amp; &lt;30</v>
          </cell>
          <cell r="CH243" t="str">
            <v>KS2 Maths</v>
          </cell>
          <cell r="CI243" t="str">
            <v>KS4 Maths</v>
          </cell>
        </row>
        <row r="244">
          <cell r="AS244">
            <v>3.4188034188034191E-2</v>
          </cell>
          <cell r="AT244">
            <v>0.23076923076923078</v>
          </cell>
          <cell r="AU244">
            <v>0.40170940170940173</v>
          </cell>
          <cell r="AV244">
            <v>0.23076923076923078</v>
          </cell>
          <cell r="AW244">
            <v>5.9829059829059832E-2</v>
          </cell>
          <cell r="AX244">
            <v>4.2735042735042736E-2</v>
          </cell>
          <cell r="AY244">
            <v>0</v>
          </cell>
          <cell r="AZ244">
            <v>0</v>
          </cell>
          <cell r="BA244">
            <v>0</v>
          </cell>
          <cell r="CB244" t="str">
            <v>KS2-4</v>
          </cell>
          <cell r="CC244" t="str">
            <v>N</v>
          </cell>
          <cell r="CD244" t="str">
            <v>*</v>
          </cell>
          <cell r="CE244">
            <v>0</v>
          </cell>
          <cell r="CF244">
            <v>0.5</v>
          </cell>
          <cell r="CG244" t="str">
            <v>&gt;=29 &amp; &lt;30</v>
          </cell>
          <cell r="CH244" t="str">
            <v>KS2 Maths</v>
          </cell>
          <cell r="CI244" t="str">
            <v>KS4 Maths</v>
          </cell>
        </row>
        <row r="245">
          <cell r="AS245">
            <v>3.4188034188034191E-2</v>
          </cell>
          <cell r="AT245">
            <v>0.23076923076923078</v>
          </cell>
          <cell r="AU245">
            <v>0.40170940170940173</v>
          </cell>
          <cell r="AV245">
            <v>0.23076923076923078</v>
          </cell>
          <cell r="AW245">
            <v>5.9829059829059832E-2</v>
          </cell>
          <cell r="AX245">
            <v>4.2735042735042736E-2</v>
          </cell>
          <cell r="AY245">
            <v>0</v>
          </cell>
          <cell r="AZ245">
            <v>0</v>
          </cell>
          <cell r="BA245">
            <v>0</v>
          </cell>
          <cell r="CB245" t="str">
            <v>KS2-4</v>
          </cell>
          <cell r="CC245" t="str">
            <v>2</v>
          </cell>
          <cell r="CD245" t="str">
            <v>*</v>
          </cell>
          <cell r="CE245">
            <v>0</v>
          </cell>
          <cell r="CF245">
            <v>0.5</v>
          </cell>
          <cell r="CG245" t="str">
            <v>&gt;=29 &amp; &lt;30</v>
          </cell>
          <cell r="CH245" t="str">
            <v>KS2 Maths</v>
          </cell>
          <cell r="CI245" t="str">
            <v>KS4 Maths</v>
          </cell>
        </row>
        <row r="246">
          <cell r="AS246">
            <v>1.2875536480686695E-2</v>
          </cell>
          <cell r="AT246">
            <v>7.2961373390557943E-2</v>
          </cell>
          <cell r="AU246">
            <v>0.29613733905579398</v>
          </cell>
          <cell r="AV246">
            <v>0.3261802575107296</v>
          </cell>
          <cell r="AW246">
            <v>0.19313304721030042</v>
          </cell>
          <cell r="AX246">
            <v>9.4420600858369105E-2</v>
          </cell>
          <cell r="AY246">
            <v>4.2918454935622317E-3</v>
          </cell>
          <cell r="AZ246">
            <v>0</v>
          </cell>
          <cell r="BA246">
            <v>0</v>
          </cell>
          <cell r="CB246" t="str">
            <v>KS2-4</v>
          </cell>
          <cell r="CC246" t="str">
            <v>3C</v>
          </cell>
          <cell r="CD246" t="str">
            <v>*</v>
          </cell>
          <cell r="CE246">
            <v>0</v>
          </cell>
          <cell r="CF246">
            <v>0.5</v>
          </cell>
          <cell r="CG246" t="str">
            <v>&gt;=29 &amp; &lt;30</v>
          </cell>
          <cell r="CH246" t="str">
            <v>KS2 Maths</v>
          </cell>
          <cell r="CI246" t="str">
            <v>KS4 Maths</v>
          </cell>
        </row>
        <row r="247">
          <cell r="AS247">
            <v>1.9880715705765406E-3</v>
          </cell>
          <cell r="AT247">
            <v>4.37375745526839E-2</v>
          </cell>
          <cell r="AU247">
            <v>0.1312127236580517</v>
          </cell>
          <cell r="AV247">
            <v>0.31013916500994038</v>
          </cell>
          <cell r="AW247">
            <v>0.31610337972166996</v>
          </cell>
          <cell r="AX247">
            <v>0.18290258449304175</v>
          </cell>
          <cell r="AY247">
            <v>9.9403578528827041E-3</v>
          </cell>
          <cell r="AZ247">
            <v>3.9761431411530811E-3</v>
          </cell>
          <cell r="BA247">
            <v>0</v>
          </cell>
          <cell r="CB247" t="str">
            <v>KS2-4</v>
          </cell>
          <cell r="CC247" t="str">
            <v>3B</v>
          </cell>
          <cell r="CD247" t="str">
            <v>*</v>
          </cell>
          <cell r="CE247">
            <v>0</v>
          </cell>
          <cell r="CF247">
            <v>0.5</v>
          </cell>
          <cell r="CG247" t="str">
            <v>&gt;=29 &amp; &lt;30</v>
          </cell>
          <cell r="CH247" t="str">
            <v>KS2 Maths</v>
          </cell>
          <cell r="CI247" t="str">
            <v>KS4 Maths</v>
          </cell>
        </row>
        <row r="248">
          <cell r="AS248">
            <v>2.7472527472527475E-3</v>
          </cell>
          <cell r="AT248">
            <v>8.241758241758242E-3</v>
          </cell>
          <cell r="AU248">
            <v>7.2802197802197807E-2</v>
          </cell>
          <cell r="AV248">
            <v>0.19917582417582416</v>
          </cell>
          <cell r="AW248">
            <v>0.32280219780219782</v>
          </cell>
          <cell r="AX248">
            <v>0.33653846153846156</v>
          </cell>
          <cell r="AY248">
            <v>4.6703296703296704E-2</v>
          </cell>
          <cell r="AZ248">
            <v>1.098901098901099E-2</v>
          </cell>
          <cell r="BA248">
            <v>0</v>
          </cell>
          <cell r="CB248" t="str">
            <v>KS2-4</v>
          </cell>
          <cell r="CC248" t="str">
            <v>3A</v>
          </cell>
          <cell r="CD248" t="str">
            <v>*</v>
          </cell>
          <cell r="CE248">
            <v>0</v>
          </cell>
          <cell r="CF248">
            <v>0.5</v>
          </cell>
          <cell r="CG248" t="str">
            <v>&gt;=29 &amp; &lt;30</v>
          </cell>
          <cell r="CH248" t="str">
            <v>KS2 Maths</v>
          </cell>
          <cell r="CI248" t="str">
            <v>KS4 Maths</v>
          </cell>
        </row>
        <row r="249">
          <cell r="AS249">
            <v>2.6007802340702211E-3</v>
          </cell>
          <cell r="AT249">
            <v>5.2015604681404422E-3</v>
          </cell>
          <cell r="AU249">
            <v>2.2106631989596878E-2</v>
          </cell>
          <cell r="AV249">
            <v>9.0377113133940187E-2</v>
          </cell>
          <cell r="AW249">
            <v>0.26723016905071523</v>
          </cell>
          <cell r="AX249">
            <v>0.44798439531859557</v>
          </cell>
          <cell r="AY249">
            <v>0.13784135240572171</v>
          </cell>
          <cell r="AZ249">
            <v>2.4057217165149546E-2</v>
          </cell>
          <cell r="BA249">
            <v>2.6007802340702211E-3</v>
          </cell>
          <cell r="CB249" t="str">
            <v>KS2-4</v>
          </cell>
          <cell r="CC249" t="str">
            <v>4C</v>
          </cell>
          <cell r="CD249" t="str">
            <v>*</v>
          </cell>
          <cell r="CE249">
            <v>2.6007802340702211E-3</v>
          </cell>
          <cell r="CF249">
            <v>0.5</v>
          </cell>
          <cell r="CG249" t="str">
            <v>&gt;=29 &amp; &lt;30</v>
          </cell>
          <cell r="CH249" t="str">
            <v>KS2 Maths</v>
          </cell>
          <cell r="CI249" t="str">
            <v>KS4 Maths</v>
          </cell>
        </row>
        <row r="250">
          <cell r="AS250">
            <v>1.2547051442910915E-3</v>
          </cell>
          <cell r="AT250">
            <v>1.6729401923881221E-3</v>
          </cell>
          <cell r="AU250">
            <v>4.6005855290673359E-3</v>
          </cell>
          <cell r="AV250">
            <v>2.9276453366792136E-2</v>
          </cell>
          <cell r="AW250">
            <v>0.15223755750731913</v>
          </cell>
          <cell r="AX250">
            <v>0.46465913843580092</v>
          </cell>
          <cell r="AY250">
            <v>0.25888749477206191</v>
          </cell>
          <cell r="AZ250">
            <v>7.9464659138435798E-2</v>
          </cell>
          <cell r="BA250">
            <v>7.9464659138435804E-3</v>
          </cell>
          <cell r="CB250" t="str">
            <v>KS2-4</v>
          </cell>
          <cell r="CC250" t="str">
            <v>4B</v>
          </cell>
          <cell r="CD250" t="str">
            <v>*</v>
          </cell>
          <cell r="CE250">
            <v>7.9464659138435804E-3</v>
          </cell>
          <cell r="CF250">
            <v>0.5</v>
          </cell>
          <cell r="CG250" t="str">
            <v>&gt;=29 &amp; &lt;30</v>
          </cell>
          <cell r="CH250" t="str">
            <v>KS2 Maths</v>
          </cell>
          <cell r="CI250" t="str">
            <v>KS4 Maths</v>
          </cell>
        </row>
        <row r="251">
          <cell r="AS251">
            <v>3.2030749519538755E-4</v>
          </cell>
          <cell r="AT251">
            <v>3.2030749519538755E-4</v>
          </cell>
          <cell r="AU251">
            <v>1.6015374759769379E-3</v>
          </cell>
          <cell r="AV251">
            <v>5.4452274183215887E-3</v>
          </cell>
          <cell r="AW251">
            <v>5.253042921204356E-2</v>
          </cell>
          <cell r="AX251">
            <v>0.33888532991672005</v>
          </cell>
          <cell r="AY251">
            <v>0.37860345932094813</v>
          </cell>
          <cell r="AZ251">
            <v>0.19570787956438182</v>
          </cell>
          <cell r="BA251">
            <v>2.6585522101217167E-2</v>
          </cell>
          <cell r="CB251" t="str">
            <v>KS2-4</v>
          </cell>
          <cell r="CC251" t="str">
            <v>4A</v>
          </cell>
          <cell r="CD251" t="str">
            <v>*</v>
          </cell>
          <cell r="CE251">
            <v>2.6585522101217167E-2</v>
          </cell>
          <cell r="CF251">
            <v>0.5</v>
          </cell>
          <cell r="CG251" t="str">
            <v>&gt;=29 &amp; &lt;30</v>
          </cell>
          <cell r="CH251" t="str">
            <v>KS2 Maths</v>
          </cell>
          <cell r="CI251" t="str">
            <v>KS4 Maths</v>
          </cell>
        </row>
        <row r="252">
          <cell r="AS252">
            <v>0</v>
          </cell>
          <cell r="AT252">
            <v>3.5498757543485978E-4</v>
          </cell>
          <cell r="AU252">
            <v>3.5498757543485978E-4</v>
          </cell>
          <cell r="AV252">
            <v>1.0649627263045794E-3</v>
          </cell>
          <cell r="AW252">
            <v>1.6684416045438411E-2</v>
          </cell>
          <cell r="AX252">
            <v>0.1554845580404686</v>
          </cell>
          <cell r="AY252">
            <v>0.36563720269790556</v>
          </cell>
          <cell r="AZ252">
            <v>0.3663471778487753</v>
          </cell>
          <cell r="BA252">
            <v>9.4071707490237841E-2</v>
          </cell>
          <cell r="CB252" t="str">
            <v>KS2-4</v>
          </cell>
          <cell r="CC252" t="str">
            <v>5C</v>
          </cell>
          <cell r="CD252" t="str">
            <v>*</v>
          </cell>
          <cell r="CE252">
            <v>9.4071707490237841E-2</v>
          </cell>
          <cell r="CF252">
            <v>0.5</v>
          </cell>
          <cell r="CG252" t="str">
            <v>&gt;=29 &amp; &lt;30</v>
          </cell>
          <cell r="CH252" t="str">
            <v>KS2 Maths</v>
          </cell>
          <cell r="CI252" t="str">
            <v>KS4 Maths</v>
          </cell>
        </row>
        <row r="253">
          <cell r="AS253">
            <v>0</v>
          </cell>
          <cell r="AT253">
            <v>0</v>
          </cell>
          <cell r="AU253">
            <v>0</v>
          </cell>
          <cell r="AV253">
            <v>6.2421972534332086E-4</v>
          </cell>
          <cell r="AW253">
            <v>3.4332084893882648E-3</v>
          </cell>
          <cell r="AX253">
            <v>6.2109862671660424E-2</v>
          </cell>
          <cell r="AY253">
            <v>0.22315855181023719</v>
          </cell>
          <cell r="AZ253">
            <v>0.44600499375780273</v>
          </cell>
          <cell r="BA253">
            <v>0.26466916354556802</v>
          </cell>
          <cell r="CB253" t="str">
            <v>KS2-4</v>
          </cell>
          <cell r="CC253" t="str">
            <v>5B</v>
          </cell>
          <cell r="CD253" t="str">
            <v>*</v>
          </cell>
          <cell r="CE253">
            <v>0.26466916354556802</v>
          </cell>
          <cell r="CF253">
            <v>0.5</v>
          </cell>
          <cell r="CG253" t="str">
            <v>&gt;=29 &amp; &lt;30</v>
          </cell>
          <cell r="CH253" t="str">
            <v>KS2 Maths</v>
          </cell>
          <cell r="CI253" t="str">
            <v>KS4 Maths</v>
          </cell>
        </row>
        <row r="254">
          <cell r="AS254">
            <v>0</v>
          </cell>
          <cell r="AT254">
            <v>0</v>
          </cell>
          <cell r="AU254">
            <v>0</v>
          </cell>
          <cell r="AV254">
            <v>5.7636887608069167E-4</v>
          </cell>
          <cell r="AW254">
            <v>0</v>
          </cell>
          <cell r="AX254">
            <v>1.3832853025936599E-2</v>
          </cell>
          <cell r="AY254">
            <v>7.3198847262247832E-2</v>
          </cell>
          <cell r="AZ254">
            <v>0.345821325648415</v>
          </cell>
          <cell r="BA254">
            <v>0.56657060518731983</v>
          </cell>
          <cell r="CB254" t="str">
            <v>KS2-4</v>
          </cell>
          <cell r="CC254" t="str">
            <v>5A</v>
          </cell>
          <cell r="CD254" t="str">
            <v>*</v>
          </cell>
          <cell r="CE254">
            <v>0.56657060518731983</v>
          </cell>
          <cell r="CF254">
            <v>0.5</v>
          </cell>
          <cell r="CG254" t="str">
            <v>&gt;=29 &amp; &lt;30</v>
          </cell>
          <cell r="CH254" t="str">
            <v>KS2 Maths</v>
          </cell>
          <cell r="CI254" t="str">
            <v>KS4 Maths</v>
          </cell>
        </row>
        <row r="255">
          <cell r="CB255" t="str">
            <v>.</v>
          </cell>
          <cell r="CC255" t="str">
            <v>.</v>
          </cell>
          <cell r="CD255" t="str">
            <v>.</v>
          </cell>
          <cell r="CE255" t="str">
            <v>.</v>
          </cell>
          <cell r="CF255" t="str">
            <v>.</v>
          </cell>
          <cell r="CG255" t="str">
            <v>.</v>
          </cell>
          <cell r="CH255" t="str">
            <v>.</v>
          </cell>
          <cell r="CI255" t="str">
            <v>.</v>
          </cell>
        </row>
        <row r="256">
          <cell r="CB256" t="str">
            <v>.</v>
          </cell>
          <cell r="CC256" t="str">
            <v>.</v>
          </cell>
          <cell r="CD256" t="str">
            <v>.</v>
          </cell>
          <cell r="CE256" t="str">
            <v>.</v>
          </cell>
          <cell r="CF256" t="str">
            <v>.</v>
          </cell>
          <cell r="CG256" t="str">
            <v>.</v>
          </cell>
          <cell r="CH256" t="str">
            <v>.</v>
          </cell>
          <cell r="CI256" t="str">
            <v>.</v>
          </cell>
        </row>
        <row r="257">
          <cell r="CB257" t="str">
            <v>.</v>
          </cell>
          <cell r="CC257" t="str">
            <v>.</v>
          </cell>
          <cell r="CD257" t="str">
            <v>.</v>
          </cell>
          <cell r="CE257" t="str">
            <v>.</v>
          </cell>
          <cell r="CF257" t="str">
            <v>.</v>
          </cell>
          <cell r="CG257" t="str">
            <v>.</v>
          </cell>
          <cell r="CH257" t="str">
            <v>KS2 Maths</v>
          </cell>
          <cell r="CI257" t="str">
            <v>KS4 Maths</v>
          </cell>
        </row>
        <row r="258">
          <cell r="CB258" t="str">
            <v>.</v>
          </cell>
          <cell r="CC258" t="str">
            <v>.</v>
          </cell>
          <cell r="CD258" t="str">
            <v>.</v>
          </cell>
          <cell r="CE258" t="str">
            <v>.</v>
          </cell>
          <cell r="CF258" t="str">
            <v>.</v>
          </cell>
          <cell r="CG258" t="str">
            <v>.</v>
          </cell>
          <cell r="CH258" t="str">
            <v>KS2 Maths</v>
          </cell>
          <cell r="CI258" t="str">
            <v>KS4 Maths</v>
          </cell>
        </row>
        <row r="259">
          <cell r="AS259" t="str">
            <v>U</v>
          </cell>
          <cell r="AT259" t="str">
            <v>G</v>
          </cell>
          <cell r="AU259" t="str">
            <v>F</v>
          </cell>
          <cell r="AV259" t="str">
            <v>E</v>
          </cell>
          <cell r="AW259" t="str">
            <v>D</v>
          </cell>
          <cell r="AX259" t="str">
            <v>C</v>
          </cell>
          <cell r="AY259" t="str">
            <v>B</v>
          </cell>
          <cell r="AZ259" t="str">
            <v>A</v>
          </cell>
          <cell r="BA259" t="str">
            <v>*</v>
          </cell>
          <cell r="CB259" t="str">
            <v>.</v>
          </cell>
          <cell r="CC259" t="str">
            <v>.</v>
          </cell>
          <cell r="CD259" t="str">
            <v>.</v>
          </cell>
          <cell r="CE259" t="str">
            <v>.</v>
          </cell>
          <cell r="CF259" t="str">
            <v>.</v>
          </cell>
          <cell r="CG259" t="str">
            <v>.</v>
          </cell>
          <cell r="CH259" t="str">
            <v>KS2 Maths</v>
          </cell>
          <cell r="CI259" t="str">
            <v>KS4 Maths</v>
          </cell>
        </row>
        <row r="260">
          <cell r="AS260">
            <v>0</v>
          </cell>
          <cell r="AT260">
            <v>0</v>
          </cell>
          <cell r="AU260">
            <v>0</v>
          </cell>
          <cell r="AV260">
            <v>0</v>
          </cell>
          <cell r="AW260">
            <v>0</v>
          </cell>
          <cell r="AX260">
            <v>0</v>
          </cell>
          <cell r="AY260">
            <v>0</v>
          </cell>
          <cell r="AZ260">
            <v>0</v>
          </cell>
          <cell r="BA260">
            <v>0</v>
          </cell>
          <cell r="CB260" t="str">
            <v>.</v>
          </cell>
          <cell r="CC260" t="str">
            <v>.</v>
          </cell>
          <cell r="CD260" t="str">
            <v>.</v>
          </cell>
          <cell r="CE260" t="str">
            <v>.</v>
          </cell>
          <cell r="CF260" t="str">
            <v>.</v>
          </cell>
          <cell r="CG260" t="str">
            <v>.</v>
          </cell>
          <cell r="CH260" t="str">
            <v>.</v>
          </cell>
          <cell r="CI260" t="str">
            <v>.</v>
          </cell>
        </row>
        <row r="261">
          <cell r="AS261">
            <v>0</v>
          </cell>
          <cell r="AT261">
            <v>0</v>
          </cell>
          <cell r="AU261">
            <v>0</v>
          </cell>
          <cell r="AV261">
            <v>0</v>
          </cell>
          <cell r="AW261">
            <v>0</v>
          </cell>
          <cell r="AX261">
            <v>0</v>
          </cell>
          <cell r="AY261">
            <v>0</v>
          </cell>
          <cell r="AZ261">
            <v>0</v>
          </cell>
          <cell r="BA261">
            <v>0</v>
          </cell>
          <cell r="CB261" t="str">
            <v>.</v>
          </cell>
          <cell r="CC261" t="str">
            <v>.</v>
          </cell>
          <cell r="CD261" t="str">
            <v>.</v>
          </cell>
          <cell r="CE261" t="str">
            <v>.</v>
          </cell>
          <cell r="CF261" t="str">
            <v>.</v>
          </cell>
          <cell r="CG261" t="str">
            <v>.</v>
          </cell>
          <cell r="CH261" t="str">
            <v>.</v>
          </cell>
          <cell r="CI261" t="str">
            <v>.</v>
          </cell>
        </row>
        <row r="262">
          <cell r="AS262">
            <v>0</v>
          </cell>
          <cell r="AT262">
            <v>8.6206896551724137E-3</v>
          </cell>
          <cell r="AU262">
            <v>3.4482758620689655E-2</v>
          </cell>
          <cell r="AV262">
            <v>0.19827586206896552</v>
          </cell>
          <cell r="AW262">
            <v>0.30172413793103448</v>
          </cell>
          <cell r="AX262">
            <v>0.32758620689655171</v>
          </cell>
          <cell r="AY262">
            <v>9.4827586206896547E-2</v>
          </cell>
          <cell r="AZ262">
            <v>3.4482758620689655E-2</v>
          </cell>
          <cell r="BA262">
            <v>0</v>
          </cell>
          <cell r="CB262" t="str">
            <v>KS2-4</v>
          </cell>
          <cell r="CC262" t="str">
            <v>B</v>
          </cell>
          <cell r="CD262" t="str">
            <v>*</v>
          </cell>
          <cell r="CE262">
            <v>0</v>
          </cell>
          <cell r="CF262">
            <v>0.5</v>
          </cell>
          <cell r="CG262" t="str">
            <v>&gt;=30</v>
          </cell>
          <cell r="CH262" t="str">
            <v>KS2 Maths</v>
          </cell>
          <cell r="CI262" t="str">
            <v>KS4 Maths</v>
          </cell>
        </row>
        <row r="263">
          <cell r="AS263">
            <v>0</v>
          </cell>
          <cell r="AT263">
            <v>8.6206896551724137E-3</v>
          </cell>
          <cell r="AU263">
            <v>3.4482758620689655E-2</v>
          </cell>
          <cell r="AV263">
            <v>0.19827586206896552</v>
          </cell>
          <cell r="AW263">
            <v>0.30172413793103448</v>
          </cell>
          <cell r="AX263">
            <v>0.32758620689655171</v>
          </cell>
          <cell r="AY263">
            <v>9.4827586206896547E-2</v>
          </cell>
          <cell r="AZ263">
            <v>3.4482758620689655E-2</v>
          </cell>
          <cell r="BA263">
            <v>0</v>
          </cell>
          <cell r="CB263" t="str">
            <v>KS2-4</v>
          </cell>
          <cell r="CC263" t="str">
            <v>N</v>
          </cell>
          <cell r="CD263" t="str">
            <v>*</v>
          </cell>
          <cell r="CE263">
            <v>0</v>
          </cell>
          <cell r="CF263">
            <v>0.5</v>
          </cell>
          <cell r="CG263" t="str">
            <v>&gt;=30</v>
          </cell>
          <cell r="CH263" t="str">
            <v>KS2 Maths</v>
          </cell>
          <cell r="CI263" t="str">
            <v>KS4 Maths</v>
          </cell>
        </row>
        <row r="264">
          <cell r="AS264">
            <v>0</v>
          </cell>
          <cell r="AT264">
            <v>8.6206896551724137E-3</v>
          </cell>
          <cell r="AU264">
            <v>3.4482758620689655E-2</v>
          </cell>
          <cell r="AV264">
            <v>0.19827586206896552</v>
          </cell>
          <cell r="AW264">
            <v>0.30172413793103448</v>
          </cell>
          <cell r="AX264">
            <v>0.32758620689655171</v>
          </cell>
          <cell r="AY264">
            <v>9.4827586206896547E-2</v>
          </cell>
          <cell r="AZ264">
            <v>3.4482758620689655E-2</v>
          </cell>
          <cell r="BA264">
            <v>0</v>
          </cell>
          <cell r="CB264" t="str">
            <v>KS2-4</v>
          </cell>
          <cell r="CC264" t="str">
            <v>2</v>
          </cell>
          <cell r="CD264" t="str">
            <v>*</v>
          </cell>
          <cell r="CE264">
            <v>0</v>
          </cell>
          <cell r="CF264">
            <v>0.5</v>
          </cell>
          <cell r="CG264" t="str">
            <v>&gt;=30</v>
          </cell>
          <cell r="CH264" t="str">
            <v>KS2 Maths</v>
          </cell>
          <cell r="CI264" t="str">
            <v>KS4 Maths</v>
          </cell>
        </row>
        <row r="265">
          <cell r="AS265">
            <v>0</v>
          </cell>
          <cell r="AT265">
            <v>8.6206896551724137E-3</v>
          </cell>
          <cell r="AU265">
            <v>3.4482758620689655E-2</v>
          </cell>
          <cell r="AV265">
            <v>0.19827586206896552</v>
          </cell>
          <cell r="AW265">
            <v>0.30172413793103448</v>
          </cell>
          <cell r="AX265">
            <v>0.32758620689655171</v>
          </cell>
          <cell r="AY265">
            <v>9.4827586206896547E-2</v>
          </cell>
          <cell r="AZ265">
            <v>3.4482758620689655E-2</v>
          </cell>
          <cell r="BA265">
            <v>0</v>
          </cell>
          <cell r="CB265" t="str">
            <v>KS2-4</v>
          </cell>
          <cell r="CC265" t="str">
            <v>3C</v>
          </cell>
          <cell r="CD265" t="str">
            <v>*</v>
          </cell>
          <cell r="CE265">
            <v>0</v>
          </cell>
          <cell r="CF265">
            <v>0.5</v>
          </cell>
          <cell r="CG265" t="str">
            <v>&gt;=30</v>
          </cell>
          <cell r="CH265" t="str">
            <v>KS2 Maths</v>
          </cell>
          <cell r="CI265" t="str">
            <v>KS4 Maths</v>
          </cell>
        </row>
        <row r="266">
          <cell r="AS266">
            <v>0</v>
          </cell>
          <cell r="AT266">
            <v>8.6206896551724137E-3</v>
          </cell>
          <cell r="AU266">
            <v>3.4482758620689655E-2</v>
          </cell>
          <cell r="AV266">
            <v>0.19827586206896552</v>
          </cell>
          <cell r="AW266">
            <v>0.30172413793103448</v>
          </cell>
          <cell r="AX266">
            <v>0.32758620689655171</v>
          </cell>
          <cell r="AY266">
            <v>9.4827586206896547E-2</v>
          </cell>
          <cell r="AZ266">
            <v>3.4482758620689655E-2</v>
          </cell>
          <cell r="BA266">
            <v>0</v>
          </cell>
          <cell r="CB266" t="str">
            <v>KS2-4</v>
          </cell>
          <cell r="CC266" t="str">
            <v>3B</v>
          </cell>
          <cell r="CD266" t="str">
            <v>*</v>
          </cell>
          <cell r="CE266">
            <v>0</v>
          </cell>
          <cell r="CF266">
            <v>0.5</v>
          </cell>
          <cell r="CG266" t="str">
            <v>&gt;=30</v>
          </cell>
          <cell r="CH266" t="str">
            <v>KS2 Maths</v>
          </cell>
          <cell r="CI266" t="str">
            <v>KS4 Maths</v>
          </cell>
        </row>
        <row r="267">
          <cell r="AS267">
            <v>0</v>
          </cell>
          <cell r="AT267">
            <v>8.6206896551724137E-3</v>
          </cell>
          <cell r="AU267">
            <v>3.4482758620689655E-2</v>
          </cell>
          <cell r="AV267">
            <v>0.19827586206896552</v>
          </cell>
          <cell r="AW267">
            <v>0.30172413793103448</v>
          </cell>
          <cell r="AX267">
            <v>0.32758620689655171</v>
          </cell>
          <cell r="AY267">
            <v>9.4827586206896547E-2</v>
          </cell>
          <cell r="AZ267">
            <v>3.4482758620689655E-2</v>
          </cell>
          <cell r="BA267">
            <v>0</v>
          </cell>
          <cell r="CB267" t="str">
            <v>KS2-4</v>
          </cell>
          <cell r="CC267" t="str">
            <v>3A</v>
          </cell>
          <cell r="CD267" t="str">
            <v>*</v>
          </cell>
          <cell r="CE267">
            <v>0</v>
          </cell>
          <cell r="CF267">
            <v>0.5</v>
          </cell>
          <cell r="CG267" t="str">
            <v>&gt;=30</v>
          </cell>
          <cell r="CH267" t="str">
            <v>KS2 Maths</v>
          </cell>
          <cell r="CI267" t="str">
            <v>KS4 Maths</v>
          </cell>
        </row>
        <row r="268">
          <cell r="AS268">
            <v>0</v>
          </cell>
          <cell r="AT268">
            <v>0</v>
          </cell>
          <cell r="AU268">
            <v>1.2048192771084338E-2</v>
          </cell>
          <cell r="AV268">
            <v>3.614457831325301E-2</v>
          </cell>
          <cell r="AW268">
            <v>0.15060240963855423</v>
          </cell>
          <cell r="AX268">
            <v>0.51807228915662651</v>
          </cell>
          <cell r="AY268">
            <v>0.20481927710843373</v>
          </cell>
          <cell r="AZ268">
            <v>7.2289156626506021E-2</v>
          </cell>
          <cell r="BA268">
            <v>6.024096385542169E-3</v>
          </cell>
          <cell r="CB268" t="str">
            <v>KS2-4</v>
          </cell>
          <cell r="CC268" t="str">
            <v>4C</v>
          </cell>
          <cell r="CD268" t="str">
            <v>*</v>
          </cell>
          <cell r="CE268">
            <v>6.024096385542169E-3</v>
          </cell>
          <cell r="CF268">
            <v>0.5</v>
          </cell>
          <cell r="CG268" t="str">
            <v>&gt;=30</v>
          </cell>
          <cell r="CH268" t="str">
            <v>KS2 Maths</v>
          </cell>
          <cell r="CI268" t="str">
            <v>KS4 Maths</v>
          </cell>
        </row>
        <row r="269">
          <cell r="AS269">
            <v>0</v>
          </cell>
          <cell r="AT269">
            <v>0</v>
          </cell>
          <cell r="AU269">
            <v>0</v>
          </cell>
          <cell r="AV269">
            <v>1.0845986984815618E-2</v>
          </cell>
          <cell r="AW269">
            <v>6.0737527114967459E-2</v>
          </cell>
          <cell r="AX269">
            <v>0.36876355748373102</v>
          </cell>
          <cell r="AY269">
            <v>0.38394793926247289</v>
          </cell>
          <cell r="AZ269">
            <v>0.16052060737527116</v>
          </cell>
          <cell r="BA269">
            <v>1.5184381778741865E-2</v>
          </cell>
          <cell r="CB269" t="str">
            <v>KS2-4</v>
          </cell>
          <cell r="CC269" t="str">
            <v>4B</v>
          </cell>
          <cell r="CD269" t="str">
            <v>*</v>
          </cell>
          <cell r="CE269">
            <v>1.5184381778741865E-2</v>
          </cell>
          <cell r="CF269">
            <v>0.5</v>
          </cell>
          <cell r="CG269" t="str">
            <v>&gt;=30</v>
          </cell>
          <cell r="CH269" t="str">
            <v>KS2 Maths</v>
          </cell>
          <cell r="CI269" t="str">
            <v>KS4 Maths</v>
          </cell>
        </row>
        <row r="270">
          <cell r="AS270">
            <v>0</v>
          </cell>
          <cell r="AT270">
            <v>0</v>
          </cell>
          <cell r="AU270">
            <v>0</v>
          </cell>
          <cell r="AV270">
            <v>8.6058519793459555E-4</v>
          </cell>
          <cell r="AW270">
            <v>1.2048192771084338E-2</v>
          </cell>
          <cell r="AX270">
            <v>0.18846815834767641</v>
          </cell>
          <cell r="AY270">
            <v>0.41394148020654042</v>
          </cell>
          <cell r="AZ270">
            <v>0.31325301204819278</v>
          </cell>
          <cell r="BA270">
            <v>7.1428571428571425E-2</v>
          </cell>
          <cell r="CB270" t="str">
            <v>KS2-4</v>
          </cell>
          <cell r="CC270" t="str">
            <v>4A</v>
          </cell>
          <cell r="CD270" t="str">
            <v>*</v>
          </cell>
          <cell r="CE270">
            <v>7.1428571428571425E-2</v>
          </cell>
          <cell r="CF270">
            <v>0.5</v>
          </cell>
          <cell r="CG270" t="str">
            <v>&gt;=30</v>
          </cell>
          <cell r="CH270" t="str">
            <v>KS2 Maths</v>
          </cell>
          <cell r="CI270" t="str">
            <v>KS4 Maths</v>
          </cell>
        </row>
        <row r="271">
          <cell r="AS271">
            <v>0</v>
          </cell>
          <cell r="AT271">
            <v>0</v>
          </cell>
          <cell r="AU271">
            <v>0</v>
          </cell>
          <cell r="AV271">
            <v>5.1413881748071976E-4</v>
          </cell>
          <cell r="AW271">
            <v>3.084832904884319E-3</v>
          </cell>
          <cell r="AX271">
            <v>7.3521850899742933E-2</v>
          </cell>
          <cell r="AY271">
            <v>0.3012853470437018</v>
          </cell>
          <cell r="AZ271">
            <v>0.45347043701799483</v>
          </cell>
          <cell r="BA271">
            <v>0.16812339331619539</v>
          </cell>
          <cell r="CB271" t="str">
            <v>KS2-4</v>
          </cell>
          <cell r="CC271" t="str">
            <v>5C</v>
          </cell>
          <cell r="CD271" t="str">
            <v>*</v>
          </cell>
          <cell r="CE271">
            <v>0.16812339331619539</v>
          </cell>
          <cell r="CF271">
            <v>0.5</v>
          </cell>
          <cell r="CG271" t="str">
            <v>&gt;=30</v>
          </cell>
          <cell r="CH271" t="str">
            <v>KS2 Maths</v>
          </cell>
          <cell r="CI271" t="str">
            <v>KS4 Maths</v>
          </cell>
        </row>
        <row r="272">
          <cell r="AS272">
            <v>0</v>
          </cell>
          <cell r="AT272">
            <v>0</v>
          </cell>
          <cell r="AU272">
            <v>0</v>
          </cell>
          <cell r="AV272">
            <v>0</v>
          </cell>
          <cell r="AW272">
            <v>2.2366360993066427E-4</v>
          </cell>
          <cell r="AX272">
            <v>1.8787743234175799E-2</v>
          </cell>
          <cell r="AY272">
            <v>0.13151420263923061</v>
          </cell>
          <cell r="AZ272">
            <v>0.47282487139342427</v>
          </cell>
          <cell r="BA272">
            <v>0.37664951912323863</v>
          </cell>
          <cell r="CB272" t="str">
            <v>KS2-4</v>
          </cell>
          <cell r="CC272" t="str">
            <v>5B</v>
          </cell>
          <cell r="CD272" t="str">
            <v>*</v>
          </cell>
          <cell r="CE272">
            <v>0.37664951912323863</v>
          </cell>
          <cell r="CF272">
            <v>0.5</v>
          </cell>
          <cell r="CG272" t="str">
            <v>&gt;=30</v>
          </cell>
          <cell r="CH272" t="str">
            <v>KS2 Maths</v>
          </cell>
          <cell r="CI272" t="str">
            <v>KS4 Maths</v>
          </cell>
        </row>
        <row r="273">
          <cell r="AS273">
            <v>0</v>
          </cell>
          <cell r="AT273">
            <v>0</v>
          </cell>
          <cell r="AU273">
            <v>0</v>
          </cell>
          <cell r="AV273">
            <v>0</v>
          </cell>
          <cell r="AW273">
            <v>0</v>
          </cell>
          <cell r="AX273">
            <v>2.4965955515206537E-3</v>
          </cell>
          <cell r="AY273">
            <v>3.7902859736722652E-2</v>
          </cell>
          <cell r="AZ273">
            <v>0.28438492964139811</v>
          </cell>
          <cell r="BA273">
            <v>0.67521561507035865</v>
          </cell>
          <cell r="CB273" t="str">
            <v>KS2-4</v>
          </cell>
          <cell r="CC273" t="str">
            <v>5A</v>
          </cell>
          <cell r="CD273" t="str">
            <v>*</v>
          </cell>
          <cell r="CE273">
            <v>0.67521561507035865</v>
          </cell>
          <cell r="CF273">
            <v>0.5</v>
          </cell>
          <cell r="CG273" t="str">
            <v>&gt;=30</v>
          </cell>
          <cell r="CH273" t="str">
            <v>KS2 Maths</v>
          </cell>
          <cell r="CI273" t="str">
            <v>KS4 Maths</v>
          </cell>
        </row>
        <row r="274">
          <cell r="CB274" t="str">
            <v>.</v>
          </cell>
          <cell r="CC274" t="str">
            <v>.</v>
          </cell>
          <cell r="CD274" t="str">
            <v>.</v>
          </cell>
          <cell r="CE274" t="str">
            <v>.</v>
          </cell>
          <cell r="CF274" t="str">
            <v>.</v>
          </cell>
          <cell r="CG274" t="str">
            <v>.</v>
          </cell>
          <cell r="CH274" t="str">
            <v>.</v>
          </cell>
          <cell r="CI274" t="str">
            <v>.</v>
          </cell>
        </row>
        <row r="275">
          <cell r="CB275" t="str">
            <v>.</v>
          </cell>
          <cell r="CC275" t="str">
            <v>.</v>
          </cell>
          <cell r="CD275" t="str">
            <v>.</v>
          </cell>
          <cell r="CE275" t="str">
            <v>.</v>
          </cell>
          <cell r="CF275" t="str">
            <v>.</v>
          </cell>
          <cell r="CG275" t="str">
            <v>.</v>
          </cell>
          <cell r="CH275" t="str">
            <v>KS2 Maths</v>
          </cell>
          <cell r="CI275" t="str">
            <v>KS4 Maths</v>
          </cell>
        </row>
        <row r="276">
          <cell r="CB276" t="str">
            <v>.</v>
          </cell>
          <cell r="CC276" t="str">
            <v>.</v>
          </cell>
          <cell r="CD276" t="str">
            <v>.</v>
          </cell>
          <cell r="CE276" t="str">
            <v>.</v>
          </cell>
          <cell r="CF276" t="str">
            <v>.</v>
          </cell>
          <cell r="CG276" t="str">
            <v>.</v>
          </cell>
          <cell r="CH276" t="str">
            <v>KS2 Maths</v>
          </cell>
          <cell r="CI276" t="str">
            <v>KS4 Maths</v>
          </cell>
        </row>
        <row r="277">
          <cell r="CB277" t="str">
            <v>.</v>
          </cell>
          <cell r="CC277" t="str">
            <v>.</v>
          </cell>
          <cell r="CD277" t="str">
            <v>.</v>
          </cell>
          <cell r="CE277" t="str">
            <v>.</v>
          </cell>
          <cell r="CF277" t="str">
            <v>.</v>
          </cell>
          <cell r="CG277" t="str">
            <v>.</v>
          </cell>
          <cell r="CH277" t="str">
            <v>KS2 Maths</v>
          </cell>
          <cell r="CI277" t="str">
            <v>KS4 Maths</v>
          </cell>
        </row>
        <row r="278">
          <cell r="AS278" t="str">
            <v>U</v>
          </cell>
          <cell r="AT278" t="str">
            <v>G</v>
          </cell>
          <cell r="AU278" t="str">
            <v>F</v>
          </cell>
          <cell r="AV278" t="str">
            <v>E</v>
          </cell>
          <cell r="AW278" t="str">
            <v>D</v>
          </cell>
          <cell r="AX278" t="str">
            <v>C</v>
          </cell>
          <cell r="AY278" t="str">
            <v>B</v>
          </cell>
          <cell r="AZ278" t="str">
            <v>A</v>
          </cell>
          <cell r="BA278" t="str">
            <v>*</v>
          </cell>
          <cell r="CB278" t="str">
            <v>.</v>
          </cell>
          <cell r="CC278" t="str">
            <v>.</v>
          </cell>
          <cell r="CD278" t="str">
            <v>.</v>
          </cell>
          <cell r="CE278" t="str">
            <v>.</v>
          </cell>
          <cell r="CF278" t="str">
            <v>.</v>
          </cell>
          <cell r="CG278" t="str">
            <v>.</v>
          </cell>
          <cell r="CH278" t="str">
            <v>KS2 Maths</v>
          </cell>
          <cell r="CI278" t="str">
            <v>KS4 Maths</v>
          </cell>
        </row>
        <row r="279">
          <cell r="AS279">
            <v>0</v>
          </cell>
          <cell r="AT279">
            <v>0</v>
          </cell>
          <cell r="AU279">
            <v>0</v>
          </cell>
          <cell r="AV279">
            <v>0</v>
          </cell>
          <cell r="AW279">
            <v>0</v>
          </cell>
          <cell r="AX279">
            <v>0</v>
          </cell>
          <cell r="AY279">
            <v>0</v>
          </cell>
          <cell r="AZ279">
            <v>0</v>
          </cell>
          <cell r="BA279">
            <v>0</v>
          </cell>
          <cell r="CB279" t="str">
            <v>.</v>
          </cell>
          <cell r="CC279" t="str">
            <v>.</v>
          </cell>
          <cell r="CD279" t="str">
            <v>.</v>
          </cell>
          <cell r="CE279" t="str">
            <v>.</v>
          </cell>
          <cell r="CF279" t="str">
            <v>.</v>
          </cell>
          <cell r="CG279" t="str">
            <v>.</v>
          </cell>
          <cell r="CH279" t="str">
            <v>.</v>
          </cell>
          <cell r="CI279" t="str">
            <v>.</v>
          </cell>
        </row>
        <row r="280">
          <cell r="AS280">
            <v>0</v>
          </cell>
          <cell r="AT280">
            <v>0</v>
          </cell>
          <cell r="AU280">
            <v>0</v>
          </cell>
          <cell r="AV280">
            <v>0</v>
          </cell>
          <cell r="AW280">
            <v>0</v>
          </cell>
          <cell r="AX280">
            <v>0</v>
          </cell>
          <cell r="AY280">
            <v>0</v>
          </cell>
          <cell r="AZ280">
            <v>0</v>
          </cell>
          <cell r="BA280">
            <v>0</v>
          </cell>
          <cell r="CB280" t="str">
            <v>.</v>
          </cell>
          <cell r="CC280" t="str">
            <v>.</v>
          </cell>
          <cell r="CD280" t="str">
            <v>.</v>
          </cell>
          <cell r="CE280" t="str">
            <v>.</v>
          </cell>
          <cell r="CF280" t="str">
            <v>.</v>
          </cell>
          <cell r="CG280" t="str">
            <v>.</v>
          </cell>
          <cell r="CH280" t="str">
            <v>.</v>
          </cell>
          <cell r="CI280" t="str">
            <v>.</v>
          </cell>
        </row>
        <row r="281">
          <cell r="AS281">
            <v>9.285714285714286E-2</v>
          </cell>
          <cell r="AT281">
            <v>0.3392857142857143</v>
          </cell>
          <cell r="AU281">
            <v>0.21785714285714286</v>
          </cell>
          <cell r="AV281">
            <v>0.125</v>
          </cell>
          <cell r="AW281">
            <v>0.1</v>
          </cell>
          <cell r="AX281">
            <v>8.9285714285714288E-2</v>
          </cell>
          <cell r="AY281">
            <v>2.5000000000000001E-2</v>
          </cell>
          <cell r="AZ281">
            <v>1.0714285714285714E-2</v>
          </cell>
          <cell r="BA281">
            <v>0</v>
          </cell>
          <cell r="CB281" t="str">
            <v>KS2-4</v>
          </cell>
          <cell r="CC281" t="str">
            <v>B</v>
          </cell>
          <cell r="CD281" t="str">
            <v>*</v>
          </cell>
          <cell r="CE281">
            <v>0</v>
          </cell>
          <cell r="CF281">
            <v>0.25</v>
          </cell>
          <cell r="CG281" t="str">
            <v>&lt;25</v>
          </cell>
          <cell r="CH281" t="str">
            <v>KS2 Maths</v>
          </cell>
          <cell r="CI281" t="str">
            <v>KS4 Maths</v>
          </cell>
        </row>
        <row r="282">
          <cell r="AS282">
            <v>9.012875536480687E-2</v>
          </cell>
          <cell r="AT282">
            <v>0.35622317596566522</v>
          </cell>
          <cell r="AU282">
            <v>0.27896995708154504</v>
          </cell>
          <cell r="AV282">
            <v>0.14592274678111589</v>
          </cell>
          <cell r="AW282">
            <v>9.012875536480687E-2</v>
          </cell>
          <cell r="AX282">
            <v>3.8626609442060089E-2</v>
          </cell>
          <cell r="AY282">
            <v>0</v>
          </cell>
          <cell r="AZ282">
            <v>0</v>
          </cell>
          <cell r="BA282">
            <v>0</v>
          </cell>
          <cell r="CB282" t="str">
            <v>KS2-4</v>
          </cell>
          <cell r="CC282" t="str">
            <v>N</v>
          </cell>
          <cell r="CD282" t="str">
            <v>*</v>
          </cell>
          <cell r="CE282">
            <v>0</v>
          </cell>
          <cell r="CF282">
            <v>0.25</v>
          </cell>
          <cell r="CG282" t="str">
            <v>&lt;25</v>
          </cell>
          <cell r="CH282" t="str">
            <v>KS2 Maths</v>
          </cell>
          <cell r="CI282" t="str">
            <v>KS4 Maths</v>
          </cell>
        </row>
        <row r="283">
          <cell r="AS283">
            <v>1.9607843137254902E-2</v>
          </cell>
          <cell r="AT283">
            <v>0.27450980392156865</v>
          </cell>
          <cell r="AU283">
            <v>0.26470588235294118</v>
          </cell>
          <cell r="AV283">
            <v>0.25490196078431371</v>
          </cell>
          <cell r="AW283">
            <v>0.11764705882352941</v>
          </cell>
          <cell r="AX283">
            <v>4.9019607843137254E-2</v>
          </cell>
          <cell r="AY283">
            <v>9.8039215686274508E-3</v>
          </cell>
          <cell r="AZ283">
            <v>9.8039215686274508E-3</v>
          </cell>
          <cell r="BA283">
            <v>0</v>
          </cell>
          <cell r="CB283" t="str">
            <v>KS2-4</v>
          </cell>
          <cell r="CC283" t="str">
            <v>2</v>
          </cell>
          <cell r="CD283" t="str">
            <v>*</v>
          </cell>
          <cell r="CE283">
            <v>0</v>
          </cell>
          <cell r="CF283">
            <v>0.25</v>
          </cell>
          <cell r="CG283" t="str">
            <v>&lt;25</v>
          </cell>
          <cell r="CH283" t="str">
            <v>KS2 Maths</v>
          </cell>
          <cell r="CI283" t="str">
            <v>KS4 Maths</v>
          </cell>
        </row>
        <row r="284">
          <cell r="AS284">
            <v>4.8843187660668377E-2</v>
          </cell>
          <cell r="AT284">
            <v>9.7686375321336755E-2</v>
          </cell>
          <cell r="AU284">
            <v>0.28277634961439591</v>
          </cell>
          <cell r="AV284">
            <v>0.21079691516709512</v>
          </cell>
          <cell r="AW284">
            <v>0.16709511568123395</v>
          </cell>
          <cell r="AX284">
            <v>0.16195372750642673</v>
          </cell>
          <cell r="AY284">
            <v>2.8277634961439587E-2</v>
          </cell>
          <cell r="AZ284">
            <v>2.5706940874035988E-3</v>
          </cell>
          <cell r="BA284">
            <v>0</v>
          </cell>
          <cell r="CB284" t="str">
            <v>KS2-4</v>
          </cell>
          <cell r="CC284" t="str">
            <v>3C</v>
          </cell>
          <cell r="CD284" t="str">
            <v>*</v>
          </cell>
          <cell r="CE284">
            <v>0</v>
          </cell>
          <cell r="CF284">
            <v>0.25</v>
          </cell>
          <cell r="CG284" t="str">
            <v>&lt;25</v>
          </cell>
          <cell r="CH284" t="str">
            <v>KS2 Maths</v>
          </cell>
          <cell r="CI284" t="str">
            <v>KS4 Maths</v>
          </cell>
        </row>
        <row r="285">
          <cell r="AS285">
            <v>1.834862385321101E-2</v>
          </cell>
          <cell r="AT285">
            <v>6.6055045871559637E-2</v>
          </cell>
          <cell r="AU285">
            <v>0.1779816513761468</v>
          </cell>
          <cell r="AV285">
            <v>0.22385321100917432</v>
          </cell>
          <cell r="AW285">
            <v>0.26972477064220185</v>
          </cell>
          <cell r="AX285">
            <v>0.1871559633027523</v>
          </cell>
          <cell r="AY285">
            <v>4.4036697247706424E-2</v>
          </cell>
          <cell r="AZ285">
            <v>1.1009174311926606E-2</v>
          </cell>
          <cell r="BA285">
            <v>1.834862385321101E-3</v>
          </cell>
          <cell r="CB285" t="str">
            <v>KS2-4</v>
          </cell>
          <cell r="CC285" t="str">
            <v>3B</v>
          </cell>
          <cell r="CD285" t="str">
            <v>*</v>
          </cell>
          <cell r="CE285">
            <v>1.834862385321101E-3</v>
          </cell>
          <cell r="CF285">
            <v>0.25</v>
          </cell>
          <cell r="CG285" t="str">
            <v>&lt;25</v>
          </cell>
          <cell r="CH285" t="str">
            <v>KS2 Maths</v>
          </cell>
          <cell r="CI285" t="str">
            <v>KS4 Maths</v>
          </cell>
        </row>
        <row r="286">
          <cell r="AS286">
            <v>1.7152658662092625E-2</v>
          </cell>
          <cell r="AT286">
            <v>2.7444253859348199E-2</v>
          </cell>
          <cell r="AU286">
            <v>8.7478559176672382E-2</v>
          </cell>
          <cell r="AV286">
            <v>0.16466552315608921</v>
          </cell>
          <cell r="AW286">
            <v>0.27787307032590053</v>
          </cell>
          <cell r="AX286">
            <v>0.32418524871355059</v>
          </cell>
          <cell r="AY286">
            <v>7.8902229845626073E-2</v>
          </cell>
          <cell r="AZ286">
            <v>2.0583190394511151E-2</v>
          </cell>
          <cell r="BA286">
            <v>1.7152658662092624E-3</v>
          </cell>
          <cell r="CB286" t="str">
            <v>KS2-4</v>
          </cell>
          <cell r="CC286" t="str">
            <v>3A</v>
          </cell>
          <cell r="CD286" t="str">
            <v>*</v>
          </cell>
          <cell r="CE286">
            <v>1.7152658662092624E-3</v>
          </cell>
          <cell r="CF286">
            <v>0.25</v>
          </cell>
          <cell r="CG286" t="str">
            <v>&lt;25</v>
          </cell>
          <cell r="CH286" t="str">
            <v>KS2 Maths</v>
          </cell>
          <cell r="CI286" t="str">
            <v>KS4 Maths</v>
          </cell>
        </row>
        <row r="287">
          <cell r="AS287">
            <v>5.1612903225806452E-3</v>
          </cell>
          <cell r="AT287">
            <v>7.7419354838709677E-3</v>
          </cell>
          <cell r="AU287">
            <v>4.9032258064516131E-2</v>
          </cell>
          <cell r="AV287">
            <v>0.11612903225806452</v>
          </cell>
          <cell r="AW287">
            <v>0.22580645161290322</v>
          </cell>
          <cell r="AX287">
            <v>0.43354838709677418</v>
          </cell>
          <cell r="AY287">
            <v>0.13419354838709677</v>
          </cell>
          <cell r="AZ287">
            <v>2.5806451612903226E-2</v>
          </cell>
          <cell r="BA287">
            <v>2.5806451612903226E-3</v>
          </cell>
          <cell r="CB287" t="str">
            <v>KS2-4</v>
          </cell>
          <cell r="CC287" t="str">
            <v>4C</v>
          </cell>
          <cell r="CD287" t="str">
            <v>*</v>
          </cell>
          <cell r="CE287">
            <v>2.5806451612903226E-3</v>
          </cell>
          <cell r="CF287">
            <v>0.25</v>
          </cell>
          <cell r="CG287" t="str">
            <v>&lt;25</v>
          </cell>
          <cell r="CH287" t="str">
            <v>KS2 Maths</v>
          </cell>
          <cell r="CI287" t="str">
            <v>KS4 Maths</v>
          </cell>
        </row>
        <row r="288">
          <cell r="AS288">
            <v>2.8050490883590462E-3</v>
          </cell>
          <cell r="AT288">
            <v>2.8050490883590462E-3</v>
          </cell>
          <cell r="AU288">
            <v>2.9453015427769985E-2</v>
          </cell>
          <cell r="AV288">
            <v>5.0490883590462832E-2</v>
          </cell>
          <cell r="AW288">
            <v>0.1514726507713885</v>
          </cell>
          <cell r="AX288">
            <v>0.44600280504908835</v>
          </cell>
          <cell r="AY288">
            <v>0.23983169705469845</v>
          </cell>
          <cell r="AZ288">
            <v>6.5918653576437586E-2</v>
          </cell>
          <cell r="BA288">
            <v>1.1220196353436185E-2</v>
          </cell>
          <cell r="CB288" t="str">
            <v>KS2-4</v>
          </cell>
          <cell r="CC288" t="str">
            <v>4B</v>
          </cell>
          <cell r="CD288" t="str">
            <v>*</v>
          </cell>
          <cell r="CE288">
            <v>1.1220196353436185E-2</v>
          </cell>
          <cell r="CF288">
            <v>0.25</v>
          </cell>
          <cell r="CG288" t="str">
            <v>&lt;25</v>
          </cell>
          <cell r="CH288" t="str">
            <v>KS2 Maths</v>
          </cell>
          <cell r="CI288" t="str">
            <v>KS4 Maths</v>
          </cell>
        </row>
        <row r="289">
          <cell r="AS289">
            <v>0</v>
          </cell>
          <cell r="AT289">
            <v>5.7251908396946565E-3</v>
          </cell>
          <cell r="AU289">
            <v>5.7251908396946565E-3</v>
          </cell>
          <cell r="AV289">
            <v>1.5267175572519083E-2</v>
          </cell>
          <cell r="AW289">
            <v>0.10114503816793893</v>
          </cell>
          <cell r="AX289">
            <v>0.37977099236641221</v>
          </cell>
          <cell r="AY289">
            <v>0.32633587786259544</v>
          </cell>
          <cell r="AZ289">
            <v>0.15267175572519084</v>
          </cell>
          <cell r="BA289">
            <v>1.3358778625954198E-2</v>
          </cell>
          <cell r="CB289" t="str">
            <v>KS2-4</v>
          </cell>
          <cell r="CC289" t="str">
            <v>4A</v>
          </cell>
          <cell r="CD289" t="str">
            <v>*</v>
          </cell>
          <cell r="CE289">
            <v>1.3358778625954198E-2</v>
          </cell>
          <cell r="CF289">
            <v>0.25</v>
          </cell>
          <cell r="CG289" t="str">
            <v>&lt;25</v>
          </cell>
          <cell r="CH289" t="str">
            <v>KS2 Maths</v>
          </cell>
          <cell r="CI289" t="str">
            <v>KS4 Maths</v>
          </cell>
        </row>
        <row r="290">
          <cell r="AS290">
            <v>0</v>
          </cell>
          <cell r="AT290">
            <v>3.4602076124567475E-3</v>
          </cell>
          <cell r="AU290">
            <v>0</v>
          </cell>
          <cell r="AV290">
            <v>6.920415224913495E-3</v>
          </cell>
          <cell r="AW290">
            <v>3.4602076124567477E-2</v>
          </cell>
          <cell r="AX290">
            <v>0.33217993079584773</v>
          </cell>
          <cell r="AY290">
            <v>0.33910034602076122</v>
          </cell>
          <cell r="AZ290">
            <v>0.22491349480968859</v>
          </cell>
          <cell r="BA290">
            <v>5.8823529411764705E-2</v>
          </cell>
          <cell r="CB290" t="str">
            <v>KS2-4</v>
          </cell>
          <cell r="CC290" t="str">
            <v>5C</v>
          </cell>
          <cell r="CD290" t="str">
            <v>*</v>
          </cell>
          <cell r="CE290">
            <v>5.8823529411764705E-2</v>
          </cell>
          <cell r="CF290">
            <v>0.25</v>
          </cell>
          <cell r="CG290" t="str">
            <v>&lt;25</v>
          </cell>
          <cell r="CH290" t="str">
            <v>KS2 Maths</v>
          </cell>
          <cell r="CI290" t="str">
            <v>KS4 Maths</v>
          </cell>
        </row>
        <row r="291">
          <cell r="AS291">
            <v>0</v>
          </cell>
          <cell r="AT291">
            <v>3.875968992248062E-3</v>
          </cell>
          <cell r="AU291">
            <v>0</v>
          </cell>
          <cell r="AV291">
            <v>1.1627906976744186E-2</v>
          </cell>
          <cell r="AW291">
            <v>1.1627906976744186E-2</v>
          </cell>
          <cell r="AX291">
            <v>0.13953488372093023</v>
          </cell>
          <cell r="AY291">
            <v>0.31007751937984496</v>
          </cell>
          <cell r="AZ291">
            <v>0.36046511627906974</v>
          </cell>
          <cell r="BA291">
            <v>0.16279069767441862</v>
          </cell>
          <cell r="CB291" t="str">
            <v>KS2-4</v>
          </cell>
          <cell r="CC291" t="str">
            <v>5B</v>
          </cell>
          <cell r="CD291" t="str">
            <v>*</v>
          </cell>
          <cell r="CE291">
            <v>0.16279069767441862</v>
          </cell>
          <cell r="CF291">
            <v>0.25</v>
          </cell>
          <cell r="CG291" t="str">
            <v>&lt;25</v>
          </cell>
          <cell r="CH291" t="str">
            <v>KS2 Maths</v>
          </cell>
          <cell r="CI291" t="str">
            <v>KS4 Maths</v>
          </cell>
        </row>
        <row r="292">
          <cell r="AS292">
            <v>0</v>
          </cell>
          <cell r="AT292">
            <v>3.875968992248062E-3</v>
          </cell>
          <cell r="AU292">
            <v>0</v>
          </cell>
          <cell r="AV292">
            <v>1.1627906976744186E-2</v>
          </cell>
          <cell r="AW292">
            <v>1.1627906976744186E-2</v>
          </cell>
          <cell r="AX292">
            <v>0.13953488372093023</v>
          </cell>
          <cell r="AY292">
            <v>0.31007751937984496</v>
          </cell>
          <cell r="AZ292">
            <v>0.36046511627906974</v>
          </cell>
          <cell r="BA292">
            <v>0.16279069767441862</v>
          </cell>
          <cell r="CB292" t="str">
            <v>KS2-4</v>
          </cell>
          <cell r="CC292" t="str">
            <v>5A</v>
          </cell>
          <cell r="CD292" t="str">
            <v>*</v>
          </cell>
          <cell r="CE292">
            <v>0.16279069767441862</v>
          </cell>
          <cell r="CF292">
            <v>0.25</v>
          </cell>
          <cell r="CG292" t="str">
            <v>&lt;25</v>
          </cell>
          <cell r="CH292" t="str">
            <v>KS2 Maths</v>
          </cell>
          <cell r="CI292" t="str">
            <v>KS4 Maths</v>
          </cell>
        </row>
        <row r="293">
          <cell r="CB293" t="str">
            <v>.</v>
          </cell>
          <cell r="CC293" t="str">
            <v>.</v>
          </cell>
          <cell r="CD293" t="str">
            <v>.</v>
          </cell>
          <cell r="CE293" t="str">
            <v>.</v>
          </cell>
          <cell r="CF293" t="str">
            <v>.</v>
          </cell>
          <cell r="CG293" t="str">
            <v>.</v>
          </cell>
          <cell r="CH293" t="str">
            <v>.</v>
          </cell>
          <cell r="CI293" t="str">
            <v>.</v>
          </cell>
        </row>
        <row r="294">
          <cell r="CB294" t="str">
            <v>.</v>
          </cell>
          <cell r="CC294" t="str">
            <v>.</v>
          </cell>
          <cell r="CD294" t="str">
            <v>.</v>
          </cell>
          <cell r="CE294" t="str">
            <v>.</v>
          </cell>
          <cell r="CF294" t="str">
            <v>.</v>
          </cell>
          <cell r="CG294" t="str">
            <v>.</v>
          </cell>
          <cell r="CH294" t="str">
            <v>.</v>
          </cell>
          <cell r="CI294" t="str">
            <v>.</v>
          </cell>
        </row>
        <row r="295">
          <cell r="CB295" t="str">
            <v>.</v>
          </cell>
          <cell r="CC295" t="str">
            <v>.</v>
          </cell>
          <cell r="CD295" t="str">
            <v>.</v>
          </cell>
          <cell r="CE295" t="str">
            <v>.</v>
          </cell>
          <cell r="CF295" t="str">
            <v>.</v>
          </cell>
          <cell r="CG295" t="str">
            <v>.</v>
          </cell>
          <cell r="CH295" t="str">
            <v>KS2 Maths</v>
          </cell>
          <cell r="CI295" t="str">
            <v>KS4 Maths</v>
          </cell>
        </row>
        <row r="296">
          <cell r="CB296" t="str">
            <v>.</v>
          </cell>
          <cell r="CC296" t="str">
            <v>.</v>
          </cell>
          <cell r="CD296" t="str">
            <v>.</v>
          </cell>
          <cell r="CE296" t="str">
            <v>.</v>
          </cell>
          <cell r="CF296" t="str">
            <v>.</v>
          </cell>
          <cell r="CG296" t="str">
            <v>.</v>
          </cell>
          <cell r="CH296" t="str">
            <v>KS2 Maths</v>
          </cell>
          <cell r="CI296" t="str">
            <v>KS4 Maths</v>
          </cell>
        </row>
        <row r="297">
          <cell r="AS297" t="str">
            <v>U</v>
          </cell>
          <cell r="AT297" t="str">
            <v>G</v>
          </cell>
          <cell r="AU297" t="str">
            <v>F</v>
          </cell>
          <cell r="AV297" t="str">
            <v>E</v>
          </cell>
          <cell r="AW297" t="str">
            <v>D</v>
          </cell>
          <cell r="AX297" t="str">
            <v>C</v>
          </cell>
          <cell r="AY297" t="str">
            <v>B</v>
          </cell>
          <cell r="AZ297" t="str">
            <v>A</v>
          </cell>
          <cell r="BA297" t="str">
            <v>*</v>
          </cell>
          <cell r="CB297" t="str">
            <v>.</v>
          </cell>
          <cell r="CC297" t="str">
            <v>.</v>
          </cell>
          <cell r="CD297" t="str">
            <v>.</v>
          </cell>
          <cell r="CE297" t="str">
            <v>.</v>
          </cell>
          <cell r="CF297" t="str">
            <v>.</v>
          </cell>
          <cell r="CG297" t="str">
            <v>.</v>
          </cell>
          <cell r="CH297" t="str">
            <v>KS2 Maths</v>
          </cell>
          <cell r="CI297" t="str">
            <v>KS4 Maths</v>
          </cell>
        </row>
        <row r="298">
          <cell r="AS298">
            <v>0</v>
          </cell>
          <cell r="AT298">
            <v>0</v>
          </cell>
          <cell r="AU298">
            <v>0</v>
          </cell>
          <cell r="AV298">
            <v>0</v>
          </cell>
          <cell r="AW298">
            <v>0</v>
          </cell>
          <cell r="AX298">
            <v>0</v>
          </cell>
          <cell r="AY298">
            <v>0</v>
          </cell>
          <cell r="AZ298">
            <v>0</v>
          </cell>
          <cell r="BA298">
            <v>0</v>
          </cell>
          <cell r="CB298" t="str">
            <v>.</v>
          </cell>
          <cell r="CC298" t="str">
            <v>.</v>
          </cell>
          <cell r="CD298" t="str">
            <v>.</v>
          </cell>
          <cell r="CE298" t="str">
            <v>.</v>
          </cell>
          <cell r="CF298" t="str">
            <v>.</v>
          </cell>
          <cell r="CG298" t="str">
            <v>.</v>
          </cell>
          <cell r="CH298" t="str">
            <v>.</v>
          </cell>
          <cell r="CI298" t="str">
            <v>.</v>
          </cell>
        </row>
        <row r="299">
          <cell r="AS299">
            <v>0</v>
          </cell>
          <cell r="AT299">
            <v>0</v>
          </cell>
          <cell r="AU299">
            <v>0</v>
          </cell>
          <cell r="AV299">
            <v>0</v>
          </cell>
          <cell r="AW299">
            <v>0</v>
          </cell>
          <cell r="AX299">
            <v>0</v>
          </cell>
          <cell r="AY299">
            <v>0</v>
          </cell>
          <cell r="AZ299">
            <v>0</v>
          </cell>
          <cell r="BA299">
            <v>0</v>
          </cell>
          <cell r="CB299" t="str">
            <v>.</v>
          </cell>
          <cell r="CC299" t="str">
            <v>.</v>
          </cell>
          <cell r="CD299" t="str">
            <v>.</v>
          </cell>
          <cell r="CE299" t="str">
            <v>.</v>
          </cell>
          <cell r="CF299" t="str">
            <v>.</v>
          </cell>
          <cell r="CG299" t="str">
            <v>.</v>
          </cell>
          <cell r="CH299" t="str">
            <v>.</v>
          </cell>
          <cell r="CI299" t="str">
            <v>.</v>
          </cell>
        </row>
        <row r="300">
          <cell r="AS300">
            <v>0.1165644171779141</v>
          </cell>
          <cell r="AT300">
            <v>0.26993865030674846</v>
          </cell>
          <cell r="AU300">
            <v>0.32106339468302658</v>
          </cell>
          <cell r="AV300">
            <v>0.14519427402862986</v>
          </cell>
          <cell r="AW300">
            <v>7.7709611451942745E-2</v>
          </cell>
          <cell r="AX300">
            <v>5.112474437627812E-2</v>
          </cell>
          <cell r="AY300">
            <v>1.6359918200408999E-2</v>
          </cell>
          <cell r="AZ300">
            <v>0</v>
          </cell>
          <cell r="BA300">
            <v>2.0449897750511249E-3</v>
          </cell>
          <cell r="CB300" t="str">
            <v>KS2-4</v>
          </cell>
          <cell r="CC300" t="str">
            <v>B</v>
          </cell>
          <cell r="CD300" t="str">
            <v>*</v>
          </cell>
          <cell r="CE300">
            <v>2.0449897750511249E-3</v>
          </cell>
          <cell r="CF300">
            <v>0.25</v>
          </cell>
          <cell r="CG300" t="str">
            <v>&gt;=25 &amp; &lt;26</v>
          </cell>
          <cell r="CH300" t="str">
            <v>KS2 Maths</v>
          </cell>
          <cell r="CI300" t="str">
            <v>KS4 Maths</v>
          </cell>
        </row>
        <row r="301">
          <cell r="AS301">
            <v>6.5263157894736842E-2</v>
          </cell>
          <cell r="AT301">
            <v>0.34947368421052633</v>
          </cell>
          <cell r="AU301">
            <v>0.30526315789473685</v>
          </cell>
          <cell r="AV301">
            <v>0.16210526315789472</v>
          </cell>
          <cell r="AW301">
            <v>7.5789473684210532E-2</v>
          </cell>
          <cell r="AX301">
            <v>3.7894736842105266E-2</v>
          </cell>
          <cell r="AY301">
            <v>4.2105263157894736E-3</v>
          </cell>
          <cell r="AZ301">
            <v>0</v>
          </cell>
          <cell r="BA301">
            <v>0</v>
          </cell>
          <cell r="CB301" t="str">
            <v>KS2-4</v>
          </cell>
          <cell r="CC301" t="str">
            <v>N</v>
          </cell>
          <cell r="CD301" t="str">
            <v>*</v>
          </cell>
          <cell r="CE301">
            <v>0</v>
          </cell>
          <cell r="CF301">
            <v>0.25</v>
          </cell>
          <cell r="CG301" t="str">
            <v>&gt;=25 &amp; &lt;26</v>
          </cell>
          <cell r="CH301" t="str">
            <v>KS2 Maths</v>
          </cell>
          <cell r="CI301" t="str">
            <v>KS4 Maths</v>
          </cell>
        </row>
        <row r="302">
          <cell r="AS302">
            <v>2.6178010471204188E-2</v>
          </cell>
          <cell r="AT302">
            <v>0.23036649214659685</v>
          </cell>
          <cell r="AU302">
            <v>0.37172774869109948</v>
          </cell>
          <cell r="AV302">
            <v>0.20418848167539266</v>
          </cell>
          <cell r="AW302">
            <v>8.3769633507853408E-2</v>
          </cell>
          <cell r="AX302">
            <v>7.3298429319371722E-2</v>
          </cell>
          <cell r="AY302">
            <v>1.0471204188481676E-2</v>
          </cell>
          <cell r="AZ302">
            <v>0</v>
          </cell>
          <cell r="BA302">
            <v>0</v>
          </cell>
          <cell r="CB302" t="str">
            <v>KS2-4</v>
          </cell>
          <cell r="CC302" t="str">
            <v>2</v>
          </cell>
          <cell r="CD302" t="str">
            <v>*</v>
          </cell>
          <cell r="CE302">
            <v>0</v>
          </cell>
          <cell r="CF302">
            <v>0.25</v>
          </cell>
          <cell r="CG302" t="str">
            <v>&gt;=25 &amp; &lt;26</v>
          </cell>
          <cell r="CH302" t="str">
            <v>KS2 Maths</v>
          </cell>
          <cell r="CI302" t="str">
            <v>KS4 Maths</v>
          </cell>
        </row>
        <row r="303">
          <cell r="AS303">
            <v>2.8969957081545063E-2</v>
          </cell>
          <cell r="AT303">
            <v>0.13626609442060086</v>
          </cell>
          <cell r="AU303">
            <v>0.3143776824034335</v>
          </cell>
          <cell r="AV303">
            <v>0.24248927038626608</v>
          </cell>
          <cell r="AW303">
            <v>0.14592274678111589</v>
          </cell>
          <cell r="AX303">
            <v>0.10300429184549356</v>
          </cell>
          <cell r="AY303">
            <v>2.1459227467811159E-2</v>
          </cell>
          <cell r="AZ303">
            <v>6.4377682403433476E-3</v>
          </cell>
          <cell r="BA303">
            <v>1.0729613733905579E-3</v>
          </cell>
          <cell r="CB303" t="str">
            <v>KS2-4</v>
          </cell>
          <cell r="CC303" t="str">
            <v>3C</v>
          </cell>
          <cell r="CD303" t="str">
            <v>*</v>
          </cell>
          <cell r="CE303">
            <v>1.0729613733905579E-3</v>
          </cell>
          <cell r="CF303">
            <v>0.25</v>
          </cell>
          <cell r="CG303" t="str">
            <v>&gt;=25 &amp; &lt;26</v>
          </cell>
          <cell r="CH303" t="str">
            <v>KS2 Maths</v>
          </cell>
          <cell r="CI303" t="str">
            <v>KS4 Maths</v>
          </cell>
        </row>
        <row r="304">
          <cell r="AS304">
            <v>1.342756183745583E-2</v>
          </cell>
          <cell r="AT304">
            <v>3.9575971731448764E-2</v>
          </cell>
          <cell r="AU304">
            <v>0.21130742049469964</v>
          </cell>
          <cell r="AV304">
            <v>0.27279151943462898</v>
          </cell>
          <cell r="AW304">
            <v>0.23533568904593641</v>
          </cell>
          <cell r="AX304">
            <v>0.18657243816254418</v>
          </cell>
          <cell r="AY304">
            <v>3.4628975265017667E-2</v>
          </cell>
          <cell r="AZ304">
            <v>6.3604240282685515E-3</v>
          </cell>
          <cell r="BA304">
            <v>0</v>
          </cell>
          <cell r="CB304" t="str">
            <v>KS2-4</v>
          </cell>
          <cell r="CC304" t="str">
            <v>3B</v>
          </cell>
          <cell r="CD304" t="str">
            <v>*</v>
          </cell>
          <cell r="CE304">
            <v>0</v>
          </cell>
          <cell r="CF304">
            <v>0.25</v>
          </cell>
          <cell r="CG304" t="str">
            <v>&gt;=25 &amp; &lt;26</v>
          </cell>
          <cell r="CH304" t="str">
            <v>KS2 Maths</v>
          </cell>
          <cell r="CI304" t="str">
            <v>KS4 Maths</v>
          </cell>
        </row>
        <row r="305">
          <cell r="AS305">
            <v>1.2549537648612946E-2</v>
          </cell>
          <cell r="AT305">
            <v>2.1796565389696168E-2</v>
          </cell>
          <cell r="AU305">
            <v>0.12087186261558784</v>
          </cell>
          <cell r="AV305">
            <v>0.21136063408190225</v>
          </cell>
          <cell r="AW305">
            <v>0.28137384412153238</v>
          </cell>
          <cell r="AX305">
            <v>0.27939233817701453</v>
          </cell>
          <cell r="AY305">
            <v>6.6050198150594458E-2</v>
          </cell>
          <cell r="AZ305">
            <v>6.6050198150594455E-3</v>
          </cell>
          <cell r="BA305">
            <v>0</v>
          </cell>
          <cell r="CB305" t="str">
            <v>KS2-4</v>
          </cell>
          <cell r="CC305" t="str">
            <v>3A</v>
          </cell>
          <cell r="CD305" t="str">
            <v>*</v>
          </cell>
          <cell r="CE305">
            <v>0</v>
          </cell>
          <cell r="CF305">
            <v>0.25</v>
          </cell>
          <cell r="CG305" t="str">
            <v>&gt;=25 &amp; &lt;26</v>
          </cell>
          <cell r="CH305" t="str">
            <v>KS2 Maths</v>
          </cell>
          <cell r="CI305" t="str">
            <v>KS4 Maths</v>
          </cell>
        </row>
        <row r="306">
          <cell r="AS306">
            <v>7.2529465095194923E-3</v>
          </cell>
          <cell r="AT306">
            <v>1.6319129646418858E-2</v>
          </cell>
          <cell r="AU306">
            <v>4.3064369900271987E-2</v>
          </cell>
          <cell r="AV306">
            <v>0.14505893019038985</v>
          </cell>
          <cell r="AW306">
            <v>0.23708068902991841</v>
          </cell>
          <cell r="AX306">
            <v>0.42520398912058022</v>
          </cell>
          <cell r="AY306">
            <v>0.10834088848594742</v>
          </cell>
          <cell r="AZ306">
            <v>1.5865820489573891E-2</v>
          </cell>
          <cell r="BA306">
            <v>1.8132366273798731E-3</v>
          </cell>
          <cell r="CB306" t="str">
            <v>KS2-4</v>
          </cell>
          <cell r="CC306" t="str">
            <v>4C</v>
          </cell>
          <cell r="CD306" t="str">
            <v>*</v>
          </cell>
          <cell r="CE306">
            <v>1.8132366273798731E-3</v>
          </cell>
          <cell r="CF306">
            <v>0.25</v>
          </cell>
          <cell r="CG306" t="str">
            <v>&gt;=25 &amp; &lt;26</v>
          </cell>
          <cell r="CH306" t="str">
            <v>KS2 Maths</v>
          </cell>
          <cell r="CI306" t="str">
            <v>KS4 Maths</v>
          </cell>
        </row>
        <row r="307">
          <cell r="AS307">
            <v>2.9850746268656717E-3</v>
          </cell>
          <cell r="AT307">
            <v>4.690831556503198E-3</v>
          </cell>
          <cell r="AU307">
            <v>2.1748400852878463E-2</v>
          </cell>
          <cell r="AV307">
            <v>5.628997867803838E-2</v>
          </cell>
          <cell r="AW307">
            <v>0.17057569296375266</v>
          </cell>
          <cell r="AX307">
            <v>0.49637526652452024</v>
          </cell>
          <cell r="AY307">
            <v>0.19616204690831557</v>
          </cell>
          <cell r="AZ307">
            <v>4.6481876332622601E-2</v>
          </cell>
          <cell r="BA307">
            <v>4.690831556503198E-3</v>
          </cell>
          <cell r="CB307" t="str">
            <v>KS2-4</v>
          </cell>
          <cell r="CC307" t="str">
            <v>4B</v>
          </cell>
          <cell r="CD307" t="str">
            <v>*</v>
          </cell>
          <cell r="CE307">
            <v>4.690831556503198E-3</v>
          </cell>
          <cell r="CF307">
            <v>0.25</v>
          </cell>
          <cell r="CG307" t="str">
            <v>&gt;=25 &amp; &lt;26</v>
          </cell>
          <cell r="CH307" t="str">
            <v>KS2 Maths</v>
          </cell>
          <cell r="CI307" t="str">
            <v>KS4 Maths</v>
          </cell>
        </row>
        <row r="308">
          <cell r="AS308">
            <v>3.0659172202350538E-3</v>
          </cell>
          <cell r="AT308">
            <v>1.021972406745018E-3</v>
          </cell>
          <cell r="AU308">
            <v>3.5769034236075624E-3</v>
          </cell>
          <cell r="AV308">
            <v>2.9637199795605518E-2</v>
          </cell>
          <cell r="AW308">
            <v>8.380173735309146E-2</v>
          </cell>
          <cell r="AX308">
            <v>0.45937659683188553</v>
          </cell>
          <cell r="AY308">
            <v>0.2795094532447624</v>
          </cell>
          <cell r="AZ308">
            <v>0.12825753704649975</v>
          </cell>
          <cell r="BA308">
            <v>1.1752682677567705E-2</v>
          </cell>
          <cell r="CB308" t="str">
            <v>KS2-4</v>
          </cell>
          <cell r="CC308" t="str">
            <v>4A</v>
          </cell>
          <cell r="CD308" t="str">
            <v>*</v>
          </cell>
          <cell r="CE308">
            <v>1.1752682677567705E-2</v>
          </cell>
          <cell r="CF308">
            <v>0.25</v>
          </cell>
          <cell r="CG308" t="str">
            <v>&gt;=25 &amp; &lt;26</v>
          </cell>
          <cell r="CH308" t="str">
            <v>KS2 Maths</v>
          </cell>
          <cell r="CI308" t="str">
            <v>KS4 Maths</v>
          </cell>
        </row>
        <row r="309">
          <cell r="AS309">
            <v>1.8501387604070306E-3</v>
          </cell>
          <cell r="AT309">
            <v>2.7752081406105457E-3</v>
          </cell>
          <cell r="AU309">
            <v>9.2506938020351531E-4</v>
          </cell>
          <cell r="AV309">
            <v>7.4005550416281225E-3</v>
          </cell>
          <cell r="AW309">
            <v>3.330249768732655E-2</v>
          </cell>
          <cell r="AX309">
            <v>0.30342275670675301</v>
          </cell>
          <cell r="AY309">
            <v>0.38020351526364476</v>
          </cell>
          <cell r="AZ309">
            <v>0.22294172062904719</v>
          </cell>
          <cell r="BA309">
            <v>4.7178538390379277E-2</v>
          </cell>
          <cell r="CB309" t="str">
            <v>KS2-4</v>
          </cell>
          <cell r="CC309" t="str">
            <v>5C</v>
          </cell>
          <cell r="CD309" t="str">
            <v>*</v>
          </cell>
          <cell r="CE309">
            <v>4.7178538390379277E-2</v>
          </cell>
          <cell r="CF309">
            <v>0.25</v>
          </cell>
          <cell r="CG309" t="str">
            <v>&gt;=25 &amp; &lt;26</v>
          </cell>
          <cell r="CH309" t="str">
            <v>KS2 Maths</v>
          </cell>
          <cell r="CI309" t="str">
            <v>KS4 Maths</v>
          </cell>
        </row>
        <row r="310">
          <cell r="AS310">
            <v>0</v>
          </cell>
          <cell r="AT310">
            <v>0</v>
          </cell>
          <cell r="AU310">
            <v>0</v>
          </cell>
          <cell r="AV310">
            <v>1.176470588235294E-3</v>
          </cell>
          <cell r="AW310">
            <v>1.6470588235294119E-2</v>
          </cell>
          <cell r="AX310">
            <v>0.17529411764705882</v>
          </cell>
          <cell r="AY310">
            <v>0.34235294117647058</v>
          </cell>
          <cell r="AZ310">
            <v>0.35294117647058826</v>
          </cell>
          <cell r="BA310">
            <v>0.11176470588235295</v>
          </cell>
          <cell r="CB310" t="str">
            <v>KS2-4</v>
          </cell>
          <cell r="CC310" t="str">
            <v>5B</v>
          </cell>
          <cell r="CD310" t="str">
            <v>*</v>
          </cell>
          <cell r="CE310">
            <v>0.11176470588235295</v>
          </cell>
          <cell r="CF310">
            <v>0.25</v>
          </cell>
          <cell r="CG310" t="str">
            <v>&gt;=25 &amp; &lt;26</v>
          </cell>
          <cell r="CH310" t="str">
            <v>KS2 Maths</v>
          </cell>
          <cell r="CI310" t="str">
            <v>KS4 Maths</v>
          </cell>
        </row>
        <row r="311">
          <cell r="AS311">
            <v>0</v>
          </cell>
          <cell r="AT311">
            <v>0</v>
          </cell>
          <cell r="AU311">
            <v>0</v>
          </cell>
          <cell r="AV311">
            <v>3.8167938931297708E-3</v>
          </cell>
          <cell r="AW311">
            <v>0</v>
          </cell>
          <cell r="AX311">
            <v>6.8702290076335881E-2</v>
          </cell>
          <cell r="AY311">
            <v>0.22519083969465647</v>
          </cell>
          <cell r="AZ311">
            <v>0.40839694656488551</v>
          </cell>
          <cell r="BA311">
            <v>0.29389312977099236</v>
          </cell>
          <cell r="CB311" t="str">
            <v>KS2-4</v>
          </cell>
          <cell r="CC311" t="str">
            <v>5A</v>
          </cell>
          <cell r="CD311" t="str">
            <v>*</v>
          </cell>
          <cell r="CE311">
            <v>0.29389312977099236</v>
          </cell>
          <cell r="CF311">
            <v>0.25</v>
          </cell>
          <cell r="CG311" t="str">
            <v>&gt;=25 &amp; &lt;26</v>
          </cell>
          <cell r="CH311" t="str">
            <v>KS2 Maths</v>
          </cell>
          <cell r="CI311" t="str">
            <v>KS4 Maths</v>
          </cell>
        </row>
        <row r="312">
          <cell r="CB312" t="str">
            <v>.</v>
          </cell>
          <cell r="CC312" t="str">
            <v>.</v>
          </cell>
          <cell r="CD312" t="str">
            <v>.</v>
          </cell>
          <cell r="CE312" t="str">
            <v>.</v>
          </cell>
          <cell r="CF312" t="str">
            <v>.</v>
          </cell>
          <cell r="CG312" t="str">
            <v>.</v>
          </cell>
          <cell r="CH312" t="str">
            <v>.</v>
          </cell>
          <cell r="CI312" t="str">
            <v>.</v>
          </cell>
        </row>
        <row r="313">
          <cell r="CB313" t="str">
            <v>.</v>
          </cell>
          <cell r="CC313" t="str">
            <v>.</v>
          </cell>
          <cell r="CD313" t="str">
            <v>.</v>
          </cell>
          <cell r="CE313" t="str">
            <v>.</v>
          </cell>
          <cell r="CF313" t="str">
            <v>.</v>
          </cell>
          <cell r="CG313" t="str">
            <v>.</v>
          </cell>
          <cell r="CH313" t="str">
            <v>KS2 Maths</v>
          </cell>
          <cell r="CI313" t="str">
            <v>KS4 Maths</v>
          </cell>
        </row>
        <row r="314">
          <cell r="CB314" t="str">
            <v>.</v>
          </cell>
          <cell r="CC314" t="str">
            <v>.</v>
          </cell>
          <cell r="CD314" t="str">
            <v>.</v>
          </cell>
          <cell r="CE314" t="str">
            <v>.</v>
          </cell>
          <cell r="CF314" t="str">
            <v>.</v>
          </cell>
          <cell r="CG314" t="str">
            <v>.</v>
          </cell>
          <cell r="CH314" t="str">
            <v>KS2 Maths</v>
          </cell>
          <cell r="CI314" t="str">
            <v>KS4 Maths</v>
          </cell>
        </row>
        <row r="315">
          <cell r="CB315" t="str">
            <v>.</v>
          </cell>
          <cell r="CC315" t="str">
            <v>.</v>
          </cell>
          <cell r="CD315" t="str">
            <v>.</v>
          </cell>
          <cell r="CE315" t="str">
            <v>.</v>
          </cell>
          <cell r="CF315" t="str">
            <v>.</v>
          </cell>
          <cell r="CG315" t="str">
            <v>.</v>
          </cell>
          <cell r="CH315" t="str">
            <v>KS2 Maths</v>
          </cell>
          <cell r="CI315" t="str">
            <v>KS4 Maths</v>
          </cell>
        </row>
        <row r="316">
          <cell r="AS316" t="str">
            <v>U</v>
          </cell>
          <cell r="AT316" t="str">
            <v>G</v>
          </cell>
          <cell r="AU316" t="str">
            <v>F</v>
          </cell>
          <cell r="AV316" t="str">
            <v>E</v>
          </cell>
          <cell r="AW316" t="str">
            <v>D</v>
          </cell>
          <cell r="AX316" t="str">
            <v>C</v>
          </cell>
          <cell r="AY316" t="str">
            <v>B</v>
          </cell>
          <cell r="AZ316" t="str">
            <v>A</v>
          </cell>
          <cell r="BA316" t="str">
            <v>*</v>
          </cell>
          <cell r="CB316" t="str">
            <v>.</v>
          </cell>
          <cell r="CC316" t="str">
            <v>.</v>
          </cell>
          <cell r="CD316" t="str">
            <v>.</v>
          </cell>
          <cell r="CE316" t="str">
            <v>.</v>
          </cell>
          <cell r="CF316" t="str">
            <v>.</v>
          </cell>
          <cell r="CG316" t="str">
            <v>.</v>
          </cell>
          <cell r="CH316" t="str">
            <v>KS2 Maths</v>
          </cell>
          <cell r="CI316" t="str">
            <v>KS4 Maths</v>
          </cell>
        </row>
        <row r="317">
          <cell r="AS317">
            <v>0</v>
          </cell>
          <cell r="AT317">
            <v>0</v>
          </cell>
          <cell r="AU317">
            <v>0</v>
          </cell>
          <cell r="AV317">
            <v>0</v>
          </cell>
          <cell r="AW317">
            <v>0</v>
          </cell>
          <cell r="AX317">
            <v>0</v>
          </cell>
          <cell r="AY317">
            <v>0</v>
          </cell>
          <cell r="AZ317">
            <v>0</v>
          </cell>
          <cell r="BA317">
            <v>0</v>
          </cell>
          <cell r="CB317" t="str">
            <v>.</v>
          </cell>
          <cell r="CC317" t="str">
            <v>.</v>
          </cell>
          <cell r="CD317" t="str">
            <v>.</v>
          </cell>
          <cell r="CE317" t="str">
            <v>.</v>
          </cell>
          <cell r="CF317" t="str">
            <v>.</v>
          </cell>
          <cell r="CG317" t="str">
            <v>.</v>
          </cell>
          <cell r="CH317" t="str">
            <v>.</v>
          </cell>
          <cell r="CI317" t="str">
            <v>.</v>
          </cell>
        </row>
        <row r="318">
          <cell r="AS318">
            <v>0</v>
          </cell>
          <cell r="AT318">
            <v>0</v>
          </cell>
          <cell r="AU318">
            <v>0</v>
          </cell>
          <cell r="AV318">
            <v>0</v>
          </cell>
          <cell r="AW318">
            <v>0</v>
          </cell>
          <cell r="AX318">
            <v>0</v>
          </cell>
          <cell r="AY318">
            <v>0</v>
          </cell>
          <cell r="AZ318">
            <v>0</v>
          </cell>
          <cell r="BA318">
            <v>0</v>
          </cell>
          <cell r="CB318" t="str">
            <v>.</v>
          </cell>
          <cell r="CC318" t="str">
            <v>.</v>
          </cell>
          <cell r="CD318" t="str">
            <v>.</v>
          </cell>
          <cell r="CE318" t="str">
            <v>.</v>
          </cell>
          <cell r="CF318" t="str">
            <v>.</v>
          </cell>
          <cell r="CG318" t="str">
            <v>.</v>
          </cell>
          <cell r="CH318" t="str">
            <v>.</v>
          </cell>
          <cell r="CI318" t="str">
            <v>.</v>
          </cell>
        </row>
        <row r="319">
          <cell r="AS319">
            <v>0.11142454160789844</v>
          </cell>
          <cell r="AT319">
            <v>0.383638928067701</v>
          </cell>
          <cell r="AU319">
            <v>0.28913963328631875</v>
          </cell>
          <cell r="AV319">
            <v>0.12834978843441466</v>
          </cell>
          <cell r="AW319">
            <v>4.6544428772919602E-2</v>
          </cell>
          <cell r="AX319">
            <v>2.6798307475317348E-2</v>
          </cell>
          <cell r="AY319">
            <v>7.052186177715092E-3</v>
          </cell>
          <cell r="AZ319">
            <v>7.052186177715092E-3</v>
          </cell>
          <cell r="BA319">
            <v>0</v>
          </cell>
          <cell r="CB319" t="str">
            <v>KS2-4</v>
          </cell>
          <cell r="CC319" t="str">
            <v>B</v>
          </cell>
          <cell r="CD319" t="str">
            <v>*</v>
          </cell>
          <cell r="CE319">
            <v>0</v>
          </cell>
          <cell r="CF319">
            <v>0.25</v>
          </cell>
          <cell r="CG319" t="str">
            <v>&gt;=26 &amp; &lt;27</v>
          </cell>
          <cell r="CH319" t="str">
            <v>KS2 Maths</v>
          </cell>
          <cell r="CI319" t="str">
            <v>KS4 Maths</v>
          </cell>
        </row>
        <row r="320">
          <cell r="AS320">
            <v>9.7791798107255523E-2</v>
          </cell>
          <cell r="AT320">
            <v>0.35646687697160884</v>
          </cell>
          <cell r="AU320">
            <v>0.33753943217665616</v>
          </cell>
          <cell r="AV320">
            <v>0.14037854889589904</v>
          </cell>
          <cell r="AW320">
            <v>5.362776025236593E-2</v>
          </cell>
          <cell r="AX320">
            <v>1.1041009463722398E-2</v>
          </cell>
          <cell r="AY320">
            <v>1.5772870662460567E-3</v>
          </cell>
          <cell r="AZ320">
            <v>1.5772870662460567E-3</v>
          </cell>
          <cell r="BA320">
            <v>0</v>
          </cell>
          <cell r="CB320" t="str">
            <v>KS2-4</v>
          </cell>
          <cell r="CC320" t="str">
            <v>N</v>
          </cell>
          <cell r="CD320" t="str">
            <v>*</v>
          </cell>
          <cell r="CE320">
            <v>0</v>
          </cell>
          <cell r="CF320">
            <v>0.25</v>
          </cell>
          <cell r="CG320" t="str">
            <v>&gt;=26 &amp; &lt;27</v>
          </cell>
          <cell r="CH320" t="str">
            <v>KS2 Maths</v>
          </cell>
          <cell r="CI320" t="str">
            <v>KS4 Maths</v>
          </cell>
        </row>
        <row r="321">
          <cell r="AS321">
            <v>3.4482758620689655E-2</v>
          </cell>
          <cell r="AT321">
            <v>0.23793103448275862</v>
          </cell>
          <cell r="AU321">
            <v>0.41724137931034483</v>
          </cell>
          <cell r="AV321">
            <v>0.20689655172413793</v>
          </cell>
          <cell r="AW321">
            <v>6.8965517241379309E-2</v>
          </cell>
          <cell r="AX321">
            <v>2.7586206896551724E-2</v>
          </cell>
          <cell r="AY321">
            <v>6.8965517241379309E-3</v>
          </cell>
          <cell r="AZ321">
            <v>0</v>
          </cell>
          <cell r="BA321">
            <v>0</v>
          </cell>
          <cell r="CB321" t="str">
            <v>KS2-4</v>
          </cell>
          <cell r="CC321" t="str">
            <v>2</v>
          </cell>
          <cell r="CD321" t="str">
            <v>*</v>
          </cell>
          <cell r="CE321">
            <v>0</v>
          </cell>
          <cell r="CF321">
            <v>0.25</v>
          </cell>
          <cell r="CG321" t="str">
            <v>&gt;=26 &amp; &lt;27</v>
          </cell>
          <cell r="CH321" t="str">
            <v>KS2 Maths</v>
          </cell>
          <cell r="CI321" t="str">
            <v>KS4 Maths</v>
          </cell>
        </row>
        <row r="322">
          <cell r="AS322">
            <v>2.220577350111029E-2</v>
          </cell>
          <cell r="AT322">
            <v>0.15692079940784603</v>
          </cell>
          <cell r="AU322">
            <v>0.35455218356772761</v>
          </cell>
          <cell r="AV322">
            <v>0.25314581791265728</v>
          </cell>
          <cell r="AW322">
            <v>0.11991117690599556</v>
          </cell>
          <cell r="AX322">
            <v>8.0680977054034042E-2</v>
          </cell>
          <cell r="AY322">
            <v>1.1843079200592153E-2</v>
          </cell>
          <cell r="AZ322">
            <v>7.4019245003700959E-4</v>
          </cell>
          <cell r="BA322">
            <v>0</v>
          </cell>
          <cell r="CB322" t="str">
            <v>KS2-4</v>
          </cell>
          <cell r="CC322" t="str">
            <v>3C</v>
          </cell>
          <cell r="CD322" t="str">
            <v>*</v>
          </cell>
          <cell r="CE322">
            <v>0</v>
          </cell>
          <cell r="CF322">
            <v>0.25</v>
          </cell>
          <cell r="CG322" t="str">
            <v>&gt;=26 &amp; &lt;27</v>
          </cell>
          <cell r="CH322" t="str">
            <v>KS2 Maths</v>
          </cell>
          <cell r="CI322" t="str">
            <v>KS4 Maths</v>
          </cell>
        </row>
        <row r="323">
          <cell r="AS323">
            <v>1.1633109619686801E-2</v>
          </cell>
          <cell r="AT323">
            <v>6.2639821029082776E-2</v>
          </cell>
          <cell r="AU323">
            <v>0.26577181208053691</v>
          </cell>
          <cell r="AV323">
            <v>0.2935123042505593</v>
          </cell>
          <cell r="AW323">
            <v>0.21387024608501118</v>
          </cell>
          <cell r="AX323">
            <v>0.1243847874720358</v>
          </cell>
          <cell r="AY323">
            <v>2.4608501118568233E-2</v>
          </cell>
          <cell r="AZ323">
            <v>3.5794183445190158E-3</v>
          </cell>
          <cell r="BA323">
            <v>0</v>
          </cell>
          <cell r="CB323" t="str">
            <v>KS2-4</v>
          </cell>
          <cell r="CC323" t="str">
            <v>3B</v>
          </cell>
          <cell r="CD323" t="str">
            <v>*</v>
          </cell>
          <cell r="CE323">
            <v>0</v>
          </cell>
          <cell r="CF323">
            <v>0.25</v>
          </cell>
          <cell r="CG323" t="str">
            <v>&gt;=26 &amp; &lt;27</v>
          </cell>
          <cell r="CH323" t="str">
            <v>KS2 Maths</v>
          </cell>
          <cell r="CI323" t="str">
            <v>KS4 Maths</v>
          </cell>
        </row>
        <row r="324">
          <cell r="AS324">
            <v>5.5025678650036684E-3</v>
          </cell>
          <cell r="AT324">
            <v>2.9713866471019808E-2</v>
          </cell>
          <cell r="AU324">
            <v>0.12876008804108585</v>
          </cell>
          <cell r="AV324">
            <v>0.24101247248716068</v>
          </cell>
          <cell r="AW324">
            <v>0.28246515040352166</v>
          </cell>
          <cell r="AX324">
            <v>0.25458547322083641</v>
          </cell>
          <cell r="AY324">
            <v>5.2090975788701394E-2</v>
          </cell>
          <cell r="AZ324">
            <v>5.8694057226705799E-3</v>
          </cell>
          <cell r="BA324">
            <v>0</v>
          </cell>
          <cell r="CB324" t="str">
            <v>KS2-4</v>
          </cell>
          <cell r="CC324" t="str">
            <v>3A</v>
          </cell>
          <cell r="CD324" t="str">
            <v>*</v>
          </cell>
          <cell r="CE324">
            <v>0</v>
          </cell>
          <cell r="CF324">
            <v>0.25</v>
          </cell>
          <cell r="CG324" t="str">
            <v>&gt;=26 &amp; &lt;27</v>
          </cell>
          <cell r="CH324" t="str">
            <v>KS2 Maths</v>
          </cell>
          <cell r="CI324" t="str">
            <v>KS4 Maths</v>
          </cell>
        </row>
        <row r="325">
          <cell r="AS325">
            <v>4.4621888210427431E-3</v>
          </cell>
          <cell r="AT325">
            <v>1.1742602160638797E-2</v>
          </cell>
          <cell r="AU325">
            <v>5.3311413809300143E-2</v>
          </cell>
          <cell r="AV325">
            <v>0.13809300140911226</v>
          </cell>
          <cell r="AW325">
            <v>0.27618600281822453</v>
          </cell>
          <cell r="AX325">
            <v>0.39807421324565523</v>
          </cell>
          <cell r="AY325">
            <v>9.5349929544387035E-2</v>
          </cell>
          <cell r="AZ325">
            <v>2.1841240018788163E-2</v>
          </cell>
          <cell r="BA325">
            <v>9.3940817285110385E-4</v>
          </cell>
          <cell r="CB325" t="str">
            <v>KS2-4</v>
          </cell>
          <cell r="CC325" t="str">
            <v>4C</v>
          </cell>
          <cell r="CD325" t="str">
            <v>*</v>
          </cell>
          <cell r="CE325">
            <v>9.3940817285110385E-4</v>
          </cell>
          <cell r="CF325">
            <v>0.25</v>
          </cell>
          <cell r="CG325" t="str">
            <v>&gt;=26 &amp; &lt;27</v>
          </cell>
          <cell r="CH325" t="str">
            <v>KS2 Maths</v>
          </cell>
          <cell r="CI325" t="str">
            <v>KS4 Maths</v>
          </cell>
        </row>
        <row r="326">
          <cell r="AS326">
            <v>2.4901431832330357E-3</v>
          </cell>
          <cell r="AT326">
            <v>5.3953102303382445E-3</v>
          </cell>
          <cell r="AU326">
            <v>1.9713633533928202E-2</v>
          </cell>
          <cell r="AV326">
            <v>6.7441377879228062E-2</v>
          </cell>
          <cell r="AW326">
            <v>0.19506121601992116</v>
          </cell>
          <cell r="AX326">
            <v>0.48101265822784811</v>
          </cell>
          <cell r="AY326">
            <v>0.17368748703050427</v>
          </cell>
          <cell r="AZ326">
            <v>5.0632911392405063E-2</v>
          </cell>
          <cell r="BA326">
            <v>4.5652625025938993E-3</v>
          </cell>
          <cell r="CB326" t="str">
            <v>KS2-4</v>
          </cell>
          <cell r="CC326" t="str">
            <v>4B</v>
          </cell>
          <cell r="CD326" t="str">
            <v>*</v>
          </cell>
          <cell r="CE326">
            <v>4.5652625025938993E-3</v>
          </cell>
          <cell r="CF326">
            <v>0.25</v>
          </cell>
          <cell r="CG326" t="str">
            <v>&gt;=26 &amp; &lt;27</v>
          </cell>
          <cell r="CH326" t="str">
            <v>KS2 Maths</v>
          </cell>
          <cell r="CI326" t="str">
            <v>KS4 Maths</v>
          </cell>
        </row>
        <row r="327">
          <cell r="AS327">
            <v>6.3438359061112281E-4</v>
          </cell>
          <cell r="AT327">
            <v>2.326073165574117E-3</v>
          </cell>
          <cell r="AU327">
            <v>6.5552971029816031E-3</v>
          </cell>
          <cell r="AV327">
            <v>2.4106576443222668E-2</v>
          </cell>
          <cell r="AW327">
            <v>0.10467329245083527</v>
          </cell>
          <cell r="AX327">
            <v>0.46056248678367517</v>
          </cell>
          <cell r="AY327">
            <v>0.26982448720659757</v>
          </cell>
          <cell r="AZ327">
            <v>0.11609219708183548</v>
          </cell>
          <cell r="BA327">
            <v>1.5225206174666949E-2</v>
          </cell>
          <cell r="CB327" t="str">
            <v>KS2-4</v>
          </cell>
          <cell r="CC327" t="str">
            <v>4A</v>
          </cell>
          <cell r="CD327" t="str">
            <v>*</v>
          </cell>
          <cell r="CE327">
            <v>1.5225206174666949E-2</v>
          </cell>
          <cell r="CF327">
            <v>0.25</v>
          </cell>
          <cell r="CG327" t="str">
            <v>&gt;=26 &amp; &lt;27</v>
          </cell>
          <cell r="CH327" t="str">
            <v>KS2 Maths</v>
          </cell>
          <cell r="CI327" t="str">
            <v>KS4 Maths</v>
          </cell>
        </row>
        <row r="328">
          <cell r="AS328">
            <v>3.4482758620689653E-4</v>
          </cell>
          <cell r="AT328">
            <v>6.8965517241379305E-4</v>
          </cell>
          <cell r="AU328">
            <v>2.413793103448276E-3</v>
          </cell>
          <cell r="AV328">
            <v>8.6206896551724137E-3</v>
          </cell>
          <cell r="AW328">
            <v>4.2068965517241382E-2</v>
          </cell>
          <cell r="AX328">
            <v>0.34310344827586209</v>
          </cell>
          <cell r="AY328">
            <v>0.35655172413793101</v>
          </cell>
          <cell r="AZ328">
            <v>0.2</v>
          </cell>
          <cell r="BA328">
            <v>4.6206896551724136E-2</v>
          </cell>
          <cell r="CB328" t="str">
            <v>KS2-4</v>
          </cell>
          <cell r="CC328" t="str">
            <v>5C</v>
          </cell>
          <cell r="CD328" t="str">
            <v>*</v>
          </cell>
          <cell r="CE328">
            <v>4.6206896551724136E-2</v>
          </cell>
          <cell r="CF328">
            <v>0.25</v>
          </cell>
          <cell r="CG328" t="str">
            <v>&gt;=26 &amp; &lt;27</v>
          </cell>
          <cell r="CH328" t="str">
            <v>KS2 Maths</v>
          </cell>
          <cell r="CI328" t="str">
            <v>KS4 Maths</v>
          </cell>
        </row>
        <row r="329">
          <cell r="AS329">
            <v>1.1824990145841545E-3</v>
          </cell>
          <cell r="AT329">
            <v>1.5766653527788726E-3</v>
          </cell>
          <cell r="AU329">
            <v>3.9416633819471815E-4</v>
          </cell>
          <cell r="AV329">
            <v>4.3358297201418995E-3</v>
          </cell>
          <cell r="AW329">
            <v>2.0496649586125345E-2</v>
          </cell>
          <cell r="AX329">
            <v>0.19353567205360661</v>
          </cell>
          <cell r="AY329">
            <v>0.31493890421757981</v>
          </cell>
          <cell r="AZ329">
            <v>0.34174221521482068</v>
          </cell>
          <cell r="BA329">
            <v>0.12179739850216792</v>
          </cell>
          <cell r="CB329" t="str">
            <v>KS2-4</v>
          </cell>
          <cell r="CC329" t="str">
            <v>5B</v>
          </cell>
          <cell r="CD329" t="str">
            <v>*</v>
          </cell>
          <cell r="CE329">
            <v>0.12179739850216792</v>
          </cell>
          <cell r="CF329">
            <v>0.25</v>
          </cell>
          <cell r="CG329" t="str">
            <v>&gt;=26 &amp; &lt;27</v>
          </cell>
          <cell r="CH329" t="str">
            <v>KS2 Maths</v>
          </cell>
          <cell r="CI329" t="str">
            <v>KS4 Maths</v>
          </cell>
        </row>
        <row r="330">
          <cell r="AS330">
            <v>0</v>
          </cell>
          <cell r="AT330">
            <v>0</v>
          </cell>
          <cell r="AU330">
            <v>0</v>
          </cell>
          <cell r="AV330">
            <v>1.2610340479192938E-3</v>
          </cell>
          <cell r="AW330">
            <v>2.5220680958385876E-3</v>
          </cell>
          <cell r="AX330">
            <v>5.5485498108448932E-2</v>
          </cell>
          <cell r="AY330">
            <v>0.20428751576292559</v>
          </cell>
          <cell r="AZ330">
            <v>0.43253467843631777</v>
          </cell>
          <cell r="BA330">
            <v>0.30390920554854983</v>
          </cell>
          <cell r="CB330" t="str">
            <v>KS2-4</v>
          </cell>
          <cell r="CC330" t="str">
            <v>5A</v>
          </cell>
          <cell r="CD330" t="str">
            <v>*</v>
          </cell>
          <cell r="CE330">
            <v>0.30390920554854983</v>
          </cell>
          <cell r="CF330">
            <v>0.25</v>
          </cell>
          <cell r="CG330" t="str">
            <v>&gt;=26 &amp; &lt;27</v>
          </cell>
          <cell r="CH330" t="str">
            <v>KS2 Maths</v>
          </cell>
          <cell r="CI330" t="str">
            <v>KS4 Maths</v>
          </cell>
        </row>
        <row r="331">
          <cell r="CB331" t="str">
            <v>.</v>
          </cell>
          <cell r="CC331" t="str">
            <v>.</v>
          </cell>
          <cell r="CD331" t="str">
            <v>.</v>
          </cell>
          <cell r="CE331" t="str">
            <v>.</v>
          </cell>
          <cell r="CF331" t="str">
            <v>.</v>
          </cell>
          <cell r="CG331" t="str">
            <v>.</v>
          </cell>
          <cell r="CH331" t="str">
            <v>.</v>
          </cell>
          <cell r="CI331" t="str">
            <v>.</v>
          </cell>
        </row>
        <row r="332">
          <cell r="CB332" t="str">
            <v>.</v>
          </cell>
          <cell r="CC332" t="str">
            <v>.</v>
          </cell>
          <cell r="CD332" t="str">
            <v>.</v>
          </cell>
          <cell r="CE332" t="str">
            <v>.</v>
          </cell>
          <cell r="CF332" t="str">
            <v>.</v>
          </cell>
          <cell r="CG332" t="str">
            <v>.</v>
          </cell>
          <cell r="CH332" t="str">
            <v>KS2 Maths</v>
          </cell>
          <cell r="CI332" t="str">
            <v>KS4 Maths</v>
          </cell>
        </row>
        <row r="333">
          <cell r="CB333" t="str">
            <v>.</v>
          </cell>
          <cell r="CC333" t="str">
            <v>.</v>
          </cell>
          <cell r="CD333" t="str">
            <v>.</v>
          </cell>
          <cell r="CE333" t="str">
            <v>.</v>
          </cell>
          <cell r="CF333" t="str">
            <v>.</v>
          </cell>
          <cell r="CG333" t="str">
            <v>.</v>
          </cell>
          <cell r="CH333" t="str">
            <v>KS2 Maths</v>
          </cell>
          <cell r="CI333" t="str">
            <v>KS4 Maths</v>
          </cell>
        </row>
        <row r="334">
          <cell r="CB334" t="str">
            <v>.</v>
          </cell>
          <cell r="CC334" t="str">
            <v>.</v>
          </cell>
          <cell r="CD334" t="str">
            <v>.</v>
          </cell>
          <cell r="CE334" t="str">
            <v>.</v>
          </cell>
          <cell r="CF334" t="str">
            <v>.</v>
          </cell>
          <cell r="CG334" t="str">
            <v>.</v>
          </cell>
          <cell r="CH334" t="str">
            <v>KS2 Maths</v>
          </cell>
          <cell r="CI334" t="str">
            <v>KS4 Maths</v>
          </cell>
        </row>
        <row r="335">
          <cell r="AS335" t="str">
            <v>U</v>
          </cell>
          <cell r="AT335" t="str">
            <v>G</v>
          </cell>
          <cell r="AU335" t="str">
            <v>F</v>
          </cell>
          <cell r="AV335" t="str">
            <v>E</v>
          </cell>
          <cell r="AW335" t="str">
            <v>D</v>
          </cell>
          <cell r="AX335" t="str">
            <v>C</v>
          </cell>
          <cell r="AY335" t="str">
            <v>B</v>
          </cell>
          <cell r="AZ335" t="str">
            <v>A</v>
          </cell>
          <cell r="BA335" t="str">
            <v>*</v>
          </cell>
          <cell r="CB335" t="str">
            <v>.</v>
          </cell>
          <cell r="CC335" t="str">
            <v>.</v>
          </cell>
          <cell r="CD335" t="str">
            <v>.</v>
          </cell>
          <cell r="CE335" t="str">
            <v>.</v>
          </cell>
          <cell r="CF335" t="str">
            <v>.</v>
          </cell>
          <cell r="CG335" t="str">
            <v>.</v>
          </cell>
          <cell r="CH335" t="str">
            <v>KS2 Maths</v>
          </cell>
          <cell r="CI335" t="str">
            <v>KS4 Maths</v>
          </cell>
        </row>
        <row r="336">
          <cell r="AS336">
            <v>0</v>
          </cell>
          <cell r="AT336">
            <v>0</v>
          </cell>
          <cell r="AU336">
            <v>0</v>
          </cell>
          <cell r="AV336">
            <v>0</v>
          </cell>
          <cell r="AW336">
            <v>0</v>
          </cell>
          <cell r="AX336">
            <v>0</v>
          </cell>
          <cell r="AY336">
            <v>0</v>
          </cell>
          <cell r="AZ336">
            <v>0</v>
          </cell>
          <cell r="BA336">
            <v>0</v>
          </cell>
          <cell r="CB336" t="str">
            <v>.</v>
          </cell>
          <cell r="CC336" t="str">
            <v>.</v>
          </cell>
          <cell r="CD336" t="str">
            <v>.</v>
          </cell>
          <cell r="CE336" t="str">
            <v>.</v>
          </cell>
          <cell r="CF336" t="str">
            <v>.</v>
          </cell>
          <cell r="CG336" t="str">
            <v>.</v>
          </cell>
          <cell r="CH336" t="str">
            <v>.</v>
          </cell>
          <cell r="CI336" t="str">
            <v>.</v>
          </cell>
        </row>
        <row r="337">
          <cell r="AS337">
            <v>0</v>
          </cell>
          <cell r="AT337">
            <v>0</v>
          </cell>
          <cell r="AU337">
            <v>0</v>
          </cell>
          <cell r="AV337">
            <v>0</v>
          </cell>
          <cell r="AW337">
            <v>0</v>
          </cell>
          <cell r="AX337">
            <v>0</v>
          </cell>
          <cell r="AY337">
            <v>0</v>
          </cell>
          <cell r="AZ337">
            <v>0</v>
          </cell>
          <cell r="BA337">
            <v>0</v>
          </cell>
          <cell r="CB337" t="str">
            <v>.</v>
          </cell>
          <cell r="CC337" t="str">
            <v>.</v>
          </cell>
          <cell r="CD337" t="str">
            <v>.</v>
          </cell>
          <cell r="CE337" t="str">
            <v>.</v>
          </cell>
          <cell r="CF337" t="str">
            <v>.</v>
          </cell>
          <cell r="CG337" t="str">
            <v>.</v>
          </cell>
          <cell r="CH337" t="str">
            <v>.</v>
          </cell>
          <cell r="CI337" t="str">
            <v>.</v>
          </cell>
        </row>
        <row r="338">
          <cell r="AS338">
            <v>0.13953488372093023</v>
          </cell>
          <cell r="AT338">
            <v>0.31627906976744186</v>
          </cell>
          <cell r="AU338">
            <v>0.32093023255813952</v>
          </cell>
          <cell r="AV338">
            <v>0.12868217054263567</v>
          </cell>
          <cell r="AW338">
            <v>5.8914728682170542E-2</v>
          </cell>
          <cell r="AX338">
            <v>2.3255813953488372E-2</v>
          </cell>
          <cell r="AY338">
            <v>7.7519379844961239E-3</v>
          </cell>
          <cell r="AZ338">
            <v>1.5503875968992248E-3</v>
          </cell>
          <cell r="BA338">
            <v>3.1007751937984496E-3</v>
          </cell>
          <cell r="CB338" t="str">
            <v>KS2-4</v>
          </cell>
          <cell r="CC338" t="str">
            <v>B</v>
          </cell>
          <cell r="CD338" t="str">
            <v>*</v>
          </cell>
          <cell r="CE338">
            <v>3.1007751937984496E-3</v>
          </cell>
          <cell r="CF338">
            <v>0.25</v>
          </cell>
          <cell r="CG338" t="str">
            <v>&gt;=27 &amp; &lt;28</v>
          </cell>
          <cell r="CH338" t="str">
            <v>KS2 Maths</v>
          </cell>
          <cell r="CI338" t="str">
            <v>KS4 Maths</v>
          </cell>
        </row>
        <row r="339">
          <cell r="AS339">
            <v>9.0579710144927536E-2</v>
          </cell>
          <cell r="AT339">
            <v>0.38405797101449274</v>
          </cell>
          <cell r="AU339">
            <v>0.33152173913043476</v>
          </cell>
          <cell r="AV339">
            <v>0.13405797101449277</v>
          </cell>
          <cell r="AW339">
            <v>4.710144927536232E-2</v>
          </cell>
          <cell r="AX339">
            <v>1.2681159420289856E-2</v>
          </cell>
          <cell r="AY339">
            <v>0</v>
          </cell>
          <cell r="AZ339">
            <v>0</v>
          </cell>
          <cell r="BA339">
            <v>0</v>
          </cell>
          <cell r="CB339" t="str">
            <v>KS2-4</v>
          </cell>
          <cell r="CC339" t="str">
            <v>N</v>
          </cell>
          <cell r="CD339" t="str">
            <v>*</v>
          </cell>
          <cell r="CE339">
            <v>0</v>
          </cell>
          <cell r="CF339">
            <v>0.25</v>
          </cell>
          <cell r="CG339" t="str">
            <v>&gt;=27 &amp; &lt;28</v>
          </cell>
          <cell r="CH339" t="str">
            <v>KS2 Maths</v>
          </cell>
          <cell r="CI339" t="str">
            <v>KS4 Maths</v>
          </cell>
        </row>
        <row r="340">
          <cell r="AS340">
            <v>3.2258064516129031E-2</v>
          </cell>
          <cell r="AT340">
            <v>0.24731182795698925</v>
          </cell>
          <cell r="AU340">
            <v>0.40860215053763443</v>
          </cell>
          <cell r="AV340">
            <v>0.20430107526881722</v>
          </cell>
          <cell r="AW340">
            <v>8.2437275985663083E-2</v>
          </cell>
          <cell r="AX340">
            <v>2.5089605734767026E-2</v>
          </cell>
          <cell r="AY340">
            <v>0</v>
          </cell>
          <cell r="AZ340">
            <v>0</v>
          </cell>
          <cell r="BA340">
            <v>0</v>
          </cell>
          <cell r="CB340" t="str">
            <v>KS2-4</v>
          </cell>
          <cell r="CC340" t="str">
            <v>2</v>
          </cell>
          <cell r="CD340" t="str">
            <v>*</v>
          </cell>
          <cell r="CE340">
            <v>0</v>
          </cell>
          <cell r="CF340">
            <v>0.25</v>
          </cell>
          <cell r="CG340" t="str">
            <v>&gt;=27 &amp; &lt;28</v>
          </cell>
          <cell r="CH340" t="str">
            <v>KS2 Maths</v>
          </cell>
          <cell r="CI340" t="str">
            <v>KS4 Maths</v>
          </cell>
        </row>
        <row r="341">
          <cell r="AS341">
            <v>3.172314347512617E-2</v>
          </cell>
          <cell r="AT341">
            <v>0.13914924297043979</v>
          </cell>
          <cell r="AU341">
            <v>0.3583273251622206</v>
          </cell>
          <cell r="AV341">
            <v>0.27036770007209804</v>
          </cell>
          <cell r="AW341">
            <v>0.13121845710165825</v>
          </cell>
          <cell r="AX341">
            <v>6.4167267483777934E-2</v>
          </cell>
          <cell r="AY341">
            <v>4.3258832011535686E-3</v>
          </cell>
          <cell r="AZ341">
            <v>7.2098053352559477E-4</v>
          </cell>
          <cell r="BA341">
            <v>0</v>
          </cell>
          <cell r="CB341" t="str">
            <v>KS2-4</v>
          </cell>
          <cell r="CC341" t="str">
            <v>3C</v>
          </cell>
          <cell r="CD341" t="str">
            <v>*</v>
          </cell>
          <cell r="CE341">
            <v>0</v>
          </cell>
          <cell r="CF341">
            <v>0.25</v>
          </cell>
          <cell r="CG341" t="str">
            <v>&gt;=27 &amp; &lt;28</v>
          </cell>
          <cell r="CH341" t="str">
            <v>KS2 Maths</v>
          </cell>
          <cell r="CI341" t="str">
            <v>KS4 Maths</v>
          </cell>
        </row>
        <row r="342">
          <cell r="AS342">
            <v>1.3589128697042365E-2</v>
          </cell>
          <cell r="AT342">
            <v>5.5155875299760189E-2</v>
          </cell>
          <cell r="AU342">
            <v>0.21103117505995203</v>
          </cell>
          <cell r="AV342">
            <v>0.30335731414868106</v>
          </cell>
          <cell r="AW342">
            <v>0.25619504396482812</v>
          </cell>
          <cell r="AX342">
            <v>0.14388489208633093</v>
          </cell>
          <cell r="AY342">
            <v>1.3988808952837729E-2</v>
          </cell>
          <cell r="AZ342">
            <v>2.7977617905675461E-3</v>
          </cell>
          <cell r="BA342">
            <v>0</v>
          </cell>
          <cell r="CB342" t="str">
            <v>KS2-4</v>
          </cell>
          <cell r="CC342" t="str">
            <v>3B</v>
          </cell>
          <cell r="CD342" t="str">
            <v>*</v>
          </cell>
          <cell r="CE342">
            <v>0</v>
          </cell>
          <cell r="CF342">
            <v>0.25</v>
          </cell>
          <cell r="CG342" t="str">
            <v>&gt;=27 &amp; &lt;28</v>
          </cell>
          <cell r="CH342" t="str">
            <v>KS2 Maths</v>
          </cell>
          <cell r="CI342" t="str">
            <v>KS4 Maths</v>
          </cell>
        </row>
        <row r="343">
          <cell r="AS343">
            <v>6.1124694376528121E-3</v>
          </cell>
          <cell r="AT343">
            <v>1.5892420537897311E-2</v>
          </cell>
          <cell r="AU343">
            <v>0.11552567237163815</v>
          </cell>
          <cell r="AV343">
            <v>0.23624694376528119</v>
          </cell>
          <cell r="AW343">
            <v>0.3141809290953545</v>
          </cell>
          <cell r="AX343">
            <v>0.26986552567237165</v>
          </cell>
          <cell r="AY343">
            <v>3.9119804400977995E-2</v>
          </cell>
          <cell r="AZ343">
            <v>3.0562347188264061E-3</v>
          </cell>
          <cell r="BA343">
            <v>0</v>
          </cell>
          <cell r="CB343" t="str">
            <v>KS2-4</v>
          </cell>
          <cell r="CC343" t="str">
            <v>3A</v>
          </cell>
          <cell r="CD343" t="str">
            <v>*</v>
          </cell>
          <cell r="CE343">
            <v>0</v>
          </cell>
          <cell r="CF343">
            <v>0.25</v>
          </cell>
          <cell r="CG343" t="str">
            <v>&gt;=27 &amp; &lt;28</v>
          </cell>
          <cell r="CH343" t="str">
            <v>KS2 Maths</v>
          </cell>
          <cell r="CI343" t="str">
            <v>KS4 Maths</v>
          </cell>
        </row>
        <row r="344">
          <cell r="AS344">
            <v>3.2420749279538905E-3</v>
          </cell>
          <cell r="AT344">
            <v>8.4654178674351578E-3</v>
          </cell>
          <cell r="AU344">
            <v>4.5028818443804033E-2</v>
          </cell>
          <cell r="AV344">
            <v>0.1327449567723343</v>
          </cell>
          <cell r="AW344">
            <v>0.27557636887608067</v>
          </cell>
          <cell r="AX344">
            <v>0.42237031700288186</v>
          </cell>
          <cell r="AY344">
            <v>9.5100864553314124E-2</v>
          </cell>
          <cell r="AZ344">
            <v>1.6390489913544668E-2</v>
          </cell>
          <cell r="BA344">
            <v>1.0806916426512969E-3</v>
          </cell>
          <cell r="CB344" t="str">
            <v>KS2-4</v>
          </cell>
          <cell r="CC344" t="str">
            <v>4C</v>
          </cell>
          <cell r="CD344" t="str">
            <v>*</v>
          </cell>
          <cell r="CE344">
            <v>1.0806916426512969E-3</v>
          </cell>
          <cell r="CF344">
            <v>0.25</v>
          </cell>
          <cell r="CG344" t="str">
            <v>&gt;=27 &amp; &lt;28</v>
          </cell>
          <cell r="CH344" t="str">
            <v>KS2 Maths</v>
          </cell>
          <cell r="CI344" t="str">
            <v>KS4 Maths</v>
          </cell>
        </row>
        <row r="345">
          <cell r="AS345">
            <v>2E-3</v>
          </cell>
          <cell r="AT345">
            <v>4.4285714285714284E-3</v>
          </cell>
          <cell r="AU345">
            <v>1.1571428571428571E-2</v>
          </cell>
          <cell r="AV345">
            <v>5.385714285714286E-2</v>
          </cell>
          <cell r="AW345">
            <v>0.17171428571428571</v>
          </cell>
          <cell r="AX345">
            <v>0.50557142857142856</v>
          </cell>
          <cell r="AY345">
            <v>0.1987142857142857</v>
          </cell>
          <cell r="AZ345">
            <v>4.814285714285714E-2</v>
          </cell>
          <cell r="BA345">
            <v>4.0000000000000001E-3</v>
          </cell>
          <cell r="CB345" t="str">
            <v>KS2-4</v>
          </cell>
          <cell r="CC345" t="str">
            <v>4B</v>
          </cell>
          <cell r="CD345" t="str">
            <v>*</v>
          </cell>
          <cell r="CE345">
            <v>4.0000000000000001E-3</v>
          </cell>
          <cell r="CF345">
            <v>0.25</v>
          </cell>
          <cell r="CG345" t="str">
            <v>&gt;=27 &amp; &lt;28</v>
          </cell>
          <cell r="CH345" t="str">
            <v>KS2 Maths</v>
          </cell>
          <cell r="CI345" t="str">
            <v>KS4 Maths</v>
          </cell>
        </row>
        <row r="346">
          <cell r="AS346">
            <v>8.2701585113714683E-4</v>
          </cell>
          <cell r="AT346">
            <v>1.9297036526533425E-3</v>
          </cell>
          <cell r="AU346">
            <v>3.7215713301171605E-3</v>
          </cell>
          <cell r="AV346">
            <v>1.4059269469331495E-2</v>
          </cell>
          <cell r="AW346">
            <v>8.2012405237767053E-2</v>
          </cell>
          <cell r="AX346">
            <v>0.42880771881461061</v>
          </cell>
          <cell r="AY346">
            <v>0.32611991729841489</v>
          </cell>
          <cell r="AZ346">
            <v>0.12708476912474156</v>
          </cell>
          <cell r="BA346">
            <v>1.543762922122674E-2</v>
          </cell>
          <cell r="CB346" t="str">
            <v>KS2-4</v>
          </cell>
          <cell r="CC346" t="str">
            <v>4A</v>
          </cell>
          <cell r="CD346" t="str">
            <v>*</v>
          </cell>
          <cell r="CE346">
            <v>1.543762922122674E-2</v>
          </cell>
          <cell r="CF346">
            <v>0.25</v>
          </cell>
          <cell r="CG346" t="str">
            <v>&gt;=27 &amp; &lt;28</v>
          </cell>
          <cell r="CH346" t="str">
            <v>KS2 Maths</v>
          </cell>
          <cell r="CI346" t="str">
            <v>KS4 Maths</v>
          </cell>
        </row>
        <row r="347">
          <cell r="AS347">
            <v>9.8039215686274508E-4</v>
          </cell>
          <cell r="AT347">
            <v>3.9215686274509802E-4</v>
          </cell>
          <cell r="AU347">
            <v>5.8823529411764701E-4</v>
          </cell>
          <cell r="AV347">
            <v>4.1176470588235297E-3</v>
          </cell>
          <cell r="AW347">
            <v>0.03</v>
          </cell>
          <cell r="AX347">
            <v>0.26784313725490194</v>
          </cell>
          <cell r="AY347">
            <v>0.38235294117647056</v>
          </cell>
          <cell r="AZ347">
            <v>0.25666666666666665</v>
          </cell>
          <cell r="BA347">
            <v>5.7058823529411766E-2</v>
          </cell>
          <cell r="CB347" t="str">
            <v>KS2-4</v>
          </cell>
          <cell r="CC347" t="str">
            <v>5C</v>
          </cell>
          <cell r="CD347" t="str">
            <v>*</v>
          </cell>
          <cell r="CE347">
            <v>5.7058823529411766E-2</v>
          </cell>
          <cell r="CF347">
            <v>0.25</v>
          </cell>
          <cell r="CG347" t="str">
            <v>&gt;=27 &amp; &lt;28</v>
          </cell>
          <cell r="CH347" t="str">
            <v>KS2 Maths</v>
          </cell>
          <cell r="CI347" t="str">
            <v>KS4 Maths</v>
          </cell>
        </row>
        <row r="348">
          <cell r="AS348">
            <v>2.1743857360295715E-4</v>
          </cell>
          <cell r="AT348">
            <v>4.3487714720591431E-4</v>
          </cell>
          <cell r="AU348">
            <v>2.1743857360295715E-4</v>
          </cell>
          <cell r="AV348">
            <v>1.7395085888236572E-3</v>
          </cell>
          <cell r="AW348">
            <v>1.0002174385736029E-2</v>
          </cell>
          <cell r="AX348">
            <v>0.12154816264405305</v>
          </cell>
          <cell r="AY348">
            <v>0.29832572298325721</v>
          </cell>
          <cell r="AZ348">
            <v>0.40052185257664707</v>
          </cell>
          <cell r="BA348">
            <v>0.16699282452707109</v>
          </cell>
          <cell r="CB348" t="str">
            <v>KS2-4</v>
          </cell>
          <cell r="CC348" t="str">
            <v>5B</v>
          </cell>
          <cell r="CD348" t="str">
            <v>*</v>
          </cell>
          <cell r="CE348">
            <v>0.16699282452707109</v>
          </cell>
          <cell r="CF348">
            <v>0.25</v>
          </cell>
          <cell r="CG348" t="str">
            <v>&gt;=27 &amp; &lt;28</v>
          </cell>
          <cell r="CH348" t="str">
            <v>KS2 Maths</v>
          </cell>
          <cell r="CI348" t="str">
            <v>KS4 Maths</v>
          </cell>
        </row>
        <row r="349">
          <cell r="AS349">
            <v>0</v>
          </cell>
          <cell r="AT349">
            <v>0</v>
          </cell>
          <cell r="AU349">
            <v>5.3418803418803424E-4</v>
          </cell>
          <cell r="AV349">
            <v>0</v>
          </cell>
          <cell r="AW349">
            <v>5.3418803418803424E-4</v>
          </cell>
          <cell r="AX349">
            <v>3.8461538461538464E-2</v>
          </cell>
          <cell r="AY349">
            <v>0.14049145299145299</v>
          </cell>
          <cell r="AZ349">
            <v>0.40811965811965811</v>
          </cell>
          <cell r="BA349">
            <v>0.41185897435897434</v>
          </cell>
          <cell r="CB349" t="str">
            <v>KS2-4</v>
          </cell>
          <cell r="CC349" t="str">
            <v>5A</v>
          </cell>
          <cell r="CD349" t="str">
            <v>*</v>
          </cell>
          <cell r="CE349">
            <v>0.41185897435897434</v>
          </cell>
          <cell r="CF349">
            <v>0.25</v>
          </cell>
          <cell r="CG349" t="str">
            <v>&gt;=27 &amp; &lt;28</v>
          </cell>
          <cell r="CH349" t="str">
            <v>KS2 Maths</v>
          </cell>
          <cell r="CI349" t="str">
            <v>KS4 Maths</v>
          </cell>
        </row>
        <row r="350">
          <cell r="CB350" t="str">
            <v>.</v>
          </cell>
          <cell r="CC350" t="str">
            <v>.</v>
          </cell>
          <cell r="CD350" t="str">
            <v>.</v>
          </cell>
          <cell r="CE350" t="str">
            <v>.</v>
          </cell>
          <cell r="CF350" t="str">
            <v>.</v>
          </cell>
          <cell r="CG350" t="str">
            <v>.</v>
          </cell>
          <cell r="CH350" t="str">
            <v>.</v>
          </cell>
          <cell r="CI350" t="str">
            <v>.</v>
          </cell>
        </row>
        <row r="351">
          <cell r="CB351" t="str">
            <v>.</v>
          </cell>
          <cell r="CC351" t="str">
            <v>.</v>
          </cell>
          <cell r="CD351" t="str">
            <v>.</v>
          </cell>
          <cell r="CE351" t="str">
            <v>.</v>
          </cell>
          <cell r="CF351" t="str">
            <v>.</v>
          </cell>
          <cell r="CG351" t="str">
            <v>.</v>
          </cell>
          <cell r="CH351" t="str">
            <v>KS2 Maths</v>
          </cell>
          <cell r="CI351" t="str">
            <v>KS4 Maths</v>
          </cell>
        </row>
        <row r="352">
          <cell r="CB352" t="str">
            <v>.</v>
          </cell>
          <cell r="CC352" t="str">
            <v>.</v>
          </cell>
          <cell r="CD352" t="str">
            <v>.</v>
          </cell>
          <cell r="CE352" t="str">
            <v>.</v>
          </cell>
          <cell r="CF352" t="str">
            <v>.</v>
          </cell>
          <cell r="CG352" t="str">
            <v>.</v>
          </cell>
          <cell r="CH352" t="str">
            <v>KS2 Maths</v>
          </cell>
          <cell r="CI352" t="str">
            <v>KS4 Maths</v>
          </cell>
        </row>
        <row r="353">
          <cell r="CB353" t="str">
            <v>.</v>
          </cell>
          <cell r="CC353" t="str">
            <v>.</v>
          </cell>
          <cell r="CD353" t="str">
            <v>.</v>
          </cell>
          <cell r="CE353" t="str">
            <v>.</v>
          </cell>
          <cell r="CF353" t="str">
            <v>.</v>
          </cell>
          <cell r="CG353" t="str">
            <v>.</v>
          </cell>
          <cell r="CH353" t="str">
            <v>KS2 Maths</v>
          </cell>
          <cell r="CI353" t="str">
            <v>KS4 Maths</v>
          </cell>
        </row>
        <row r="354">
          <cell r="AS354" t="str">
            <v>U</v>
          </cell>
          <cell r="AT354" t="str">
            <v>G</v>
          </cell>
          <cell r="AU354" t="str">
            <v>F</v>
          </cell>
          <cell r="AV354" t="str">
            <v>E</v>
          </cell>
          <cell r="AW354" t="str">
            <v>D</v>
          </cell>
          <cell r="AX354" t="str">
            <v>C</v>
          </cell>
          <cell r="AY354" t="str">
            <v>B</v>
          </cell>
          <cell r="AZ354" t="str">
            <v>A</v>
          </cell>
          <cell r="BA354" t="str">
            <v>*</v>
          </cell>
          <cell r="CB354" t="str">
            <v>.</v>
          </cell>
          <cell r="CC354" t="str">
            <v>.</v>
          </cell>
          <cell r="CD354" t="str">
            <v>.</v>
          </cell>
          <cell r="CE354" t="str">
            <v>.</v>
          </cell>
          <cell r="CF354" t="str">
            <v>.</v>
          </cell>
          <cell r="CG354" t="str">
            <v>.</v>
          </cell>
          <cell r="CH354" t="str">
            <v>KS2 Maths</v>
          </cell>
          <cell r="CI354" t="str">
            <v>KS4 Maths</v>
          </cell>
        </row>
        <row r="355">
          <cell r="AS355">
            <v>0</v>
          </cell>
          <cell r="AT355">
            <v>0</v>
          </cell>
          <cell r="AU355">
            <v>0</v>
          </cell>
          <cell r="AV355">
            <v>0</v>
          </cell>
          <cell r="AW355">
            <v>0</v>
          </cell>
          <cell r="AX355">
            <v>0</v>
          </cell>
          <cell r="AY355">
            <v>0</v>
          </cell>
          <cell r="AZ355">
            <v>0</v>
          </cell>
          <cell r="BA355">
            <v>0</v>
          </cell>
          <cell r="CB355" t="str">
            <v>.</v>
          </cell>
          <cell r="CC355" t="str">
            <v>.</v>
          </cell>
          <cell r="CD355" t="str">
            <v>.</v>
          </cell>
          <cell r="CE355" t="str">
            <v>.</v>
          </cell>
          <cell r="CF355" t="str">
            <v>.</v>
          </cell>
          <cell r="CG355" t="str">
            <v>.</v>
          </cell>
          <cell r="CH355" t="str">
            <v>.</v>
          </cell>
          <cell r="CI355" t="str">
            <v>.</v>
          </cell>
        </row>
        <row r="356">
          <cell r="AS356">
            <v>0</v>
          </cell>
          <cell r="AT356">
            <v>0</v>
          </cell>
          <cell r="AU356">
            <v>0</v>
          </cell>
          <cell r="AV356">
            <v>0</v>
          </cell>
          <cell r="AW356">
            <v>0</v>
          </cell>
          <cell r="AX356">
            <v>0</v>
          </cell>
          <cell r="AY356">
            <v>0</v>
          </cell>
          <cell r="AZ356">
            <v>0</v>
          </cell>
          <cell r="BA356">
            <v>0</v>
          </cell>
          <cell r="CB356" t="str">
            <v>.</v>
          </cell>
          <cell r="CC356" t="str">
            <v>.</v>
          </cell>
          <cell r="CD356" t="str">
            <v>.</v>
          </cell>
          <cell r="CE356" t="str">
            <v>.</v>
          </cell>
          <cell r="CF356" t="str">
            <v>.</v>
          </cell>
          <cell r="CG356" t="str">
            <v>.</v>
          </cell>
          <cell r="CH356" t="str">
            <v>.</v>
          </cell>
          <cell r="CI356" t="str">
            <v>.</v>
          </cell>
        </row>
        <row r="357">
          <cell r="AS357">
            <v>0.11824324324324324</v>
          </cell>
          <cell r="AT357">
            <v>0.40202702702702703</v>
          </cell>
          <cell r="AU357">
            <v>0.2533783783783784</v>
          </cell>
          <cell r="AV357">
            <v>0.14189189189189189</v>
          </cell>
          <cell r="AW357">
            <v>6.4189189189189186E-2</v>
          </cell>
          <cell r="AX357">
            <v>1.6891891891891893E-2</v>
          </cell>
          <cell r="AY357">
            <v>3.3783783783783786E-3</v>
          </cell>
          <cell r="AZ357">
            <v>0</v>
          </cell>
          <cell r="BA357">
            <v>0</v>
          </cell>
          <cell r="CB357" t="str">
            <v>KS2-4</v>
          </cell>
          <cell r="CC357" t="str">
            <v>B</v>
          </cell>
          <cell r="CD357" t="str">
            <v>*</v>
          </cell>
          <cell r="CE357">
            <v>0</v>
          </cell>
          <cell r="CF357">
            <v>0.25</v>
          </cell>
          <cell r="CG357" t="str">
            <v>&gt;=28 &amp; &lt;29</v>
          </cell>
          <cell r="CH357" t="str">
            <v>KS2 Maths</v>
          </cell>
          <cell r="CI357" t="str">
            <v>KS4 Maths</v>
          </cell>
        </row>
        <row r="358">
          <cell r="AS358">
            <v>4.4897959183673466E-2</v>
          </cell>
          <cell r="AT358">
            <v>0.33877551020408164</v>
          </cell>
          <cell r="AU358">
            <v>0.38775510204081631</v>
          </cell>
          <cell r="AV358">
            <v>0.14693877551020409</v>
          </cell>
          <cell r="AW358">
            <v>6.1224489795918366E-2</v>
          </cell>
          <cell r="AX358">
            <v>1.2244897959183673E-2</v>
          </cell>
          <cell r="AY358">
            <v>0</v>
          </cell>
          <cell r="AZ358">
            <v>8.1632653061224497E-3</v>
          </cell>
          <cell r="BA358">
            <v>0</v>
          </cell>
          <cell r="CB358" t="str">
            <v>KS2-4</v>
          </cell>
          <cell r="CC358" t="str">
            <v>N</v>
          </cell>
          <cell r="CD358" t="str">
            <v>*</v>
          </cell>
          <cell r="CE358">
            <v>0</v>
          </cell>
          <cell r="CF358">
            <v>0.25</v>
          </cell>
          <cell r="CG358" t="str">
            <v>&gt;=28 &amp; &lt;29</v>
          </cell>
          <cell r="CH358" t="str">
            <v>KS2 Maths</v>
          </cell>
          <cell r="CI358" t="str">
            <v>KS4 Maths</v>
          </cell>
        </row>
        <row r="359">
          <cell r="AS359">
            <v>2.6315789473684209E-2</v>
          </cell>
          <cell r="AT359">
            <v>0.18421052631578946</v>
          </cell>
          <cell r="AU359">
            <v>0.34210526315789475</v>
          </cell>
          <cell r="AV359">
            <v>0.30921052631578949</v>
          </cell>
          <cell r="AW359">
            <v>8.5526315789473686E-2</v>
          </cell>
          <cell r="AX359">
            <v>5.2631578947368418E-2</v>
          </cell>
          <cell r="AY359">
            <v>0</v>
          </cell>
          <cell r="AZ359">
            <v>0</v>
          </cell>
          <cell r="BA359">
            <v>0</v>
          </cell>
          <cell r="CB359" t="str">
            <v>KS2-4</v>
          </cell>
          <cell r="CC359" t="str">
            <v>2</v>
          </cell>
          <cell r="CD359" t="str">
            <v>*</v>
          </cell>
          <cell r="CE359">
            <v>0</v>
          </cell>
          <cell r="CF359">
            <v>0.25</v>
          </cell>
          <cell r="CG359" t="str">
            <v>&gt;=28 &amp; &lt;29</v>
          </cell>
          <cell r="CH359" t="str">
            <v>KS2 Maths</v>
          </cell>
          <cell r="CI359" t="str">
            <v>KS4 Maths</v>
          </cell>
        </row>
        <row r="360">
          <cell r="AS360">
            <v>1.0582010582010581E-2</v>
          </cell>
          <cell r="AT360">
            <v>9.2592592592592587E-2</v>
          </cell>
          <cell r="AU360">
            <v>0.29365079365079366</v>
          </cell>
          <cell r="AV360">
            <v>0.34126984126984128</v>
          </cell>
          <cell r="AW360">
            <v>0.18915343915343916</v>
          </cell>
          <cell r="AX360">
            <v>6.4814814814814811E-2</v>
          </cell>
          <cell r="AY360">
            <v>7.9365079365079361E-3</v>
          </cell>
          <cell r="AZ360">
            <v>0</v>
          </cell>
          <cell r="BA360">
            <v>0</v>
          </cell>
          <cell r="CB360" t="str">
            <v>KS2-4</v>
          </cell>
          <cell r="CC360" t="str">
            <v>3C</v>
          </cell>
          <cell r="CD360" t="str">
            <v>*</v>
          </cell>
          <cell r="CE360">
            <v>0</v>
          </cell>
          <cell r="CF360">
            <v>0.25</v>
          </cell>
          <cell r="CG360" t="str">
            <v>&gt;=28 &amp; &lt;29</v>
          </cell>
          <cell r="CH360" t="str">
            <v>KS2 Maths</v>
          </cell>
          <cell r="CI360" t="str">
            <v>KS4 Maths</v>
          </cell>
        </row>
        <row r="361">
          <cell r="AS361">
            <v>3.5536602700781805E-3</v>
          </cell>
          <cell r="AT361">
            <v>3.9800995024875621E-2</v>
          </cell>
          <cell r="AU361">
            <v>0.19545131485429992</v>
          </cell>
          <cell r="AV361">
            <v>0.30703624733475482</v>
          </cell>
          <cell r="AW361">
            <v>0.28429282160625446</v>
          </cell>
          <cell r="AX361">
            <v>0.15636105188343993</v>
          </cell>
          <cell r="AY361">
            <v>1.2082444918265814E-2</v>
          </cell>
          <cell r="AZ361">
            <v>1.4214641080312722E-3</v>
          </cell>
          <cell r="BA361">
            <v>0</v>
          </cell>
          <cell r="CB361" t="str">
            <v>KS2-4</v>
          </cell>
          <cell r="CC361" t="str">
            <v>3B</v>
          </cell>
          <cell r="CD361" t="str">
            <v>*</v>
          </cell>
          <cell r="CE361">
            <v>0</v>
          </cell>
          <cell r="CF361">
            <v>0.25</v>
          </cell>
          <cell r="CG361" t="str">
            <v>&gt;=28 &amp; &lt;29</v>
          </cell>
          <cell r="CH361" t="str">
            <v>KS2 Maths</v>
          </cell>
          <cell r="CI361" t="str">
            <v>KS4 Maths</v>
          </cell>
        </row>
        <row r="362">
          <cell r="AS362">
            <v>4.4204322200392925E-3</v>
          </cell>
          <cell r="AT362">
            <v>1.5225933202357564E-2</v>
          </cell>
          <cell r="AU362">
            <v>7.8094302554027509E-2</v>
          </cell>
          <cell r="AV362">
            <v>0.20579567779960709</v>
          </cell>
          <cell r="AW362">
            <v>0.33202357563850687</v>
          </cell>
          <cell r="AX362">
            <v>0.30255402750491162</v>
          </cell>
          <cell r="AY362">
            <v>5.50098231827112E-2</v>
          </cell>
          <cell r="AZ362">
            <v>5.893909626719057E-3</v>
          </cell>
          <cell r="BA362">
            <v>9.8231827111984276E-4</v>
          </cell>
          <cell r="CB362" t="str">
            <v>KS2-4</v>
          </cell>
          <cell r="CC362" t="str">
            <v>3A</v>
          </cell>
          <cell r="CD362" t="str">
            <v>*</v>
          </cell>
          <cell r="CE362">
            <v>9.8231827111984276E-4</v>
          </cell>
          <cell r="CF362">
            <v>0.25</v>
          </cell>
          <cell r="CG362" t="str">
            <v>&gt;=28 &amp; &lt;29</v>
          </cell>
          <cell r="CH362" t="str">
            <v>KS2 Maths</v>
          </cell>
          <cell r="CI362" t="str">
            <v>KS4 Maths</v>
          </cell>
        </row>
        <row r="363">
          <cell r="AS363">
            <v>1.855779427359491E-3</v>
          </cell>
          <cell r="AT363">
            <v>5.3022269353128317E-3</v>
          </cell>
          <cell r="AU363">
            <v>2.4920466595970307E-2</v>
          </cell>
          <cell r="AV363">
            <v>9.4644750795334034E-2</v>
          </cell>
          <cell r="AW363">
            <v>0.27545068928950162</v>
          </cell>
          <cell r="AX363">
            <v>0.45784729586426298</v>
          </cell>
          <cell r="AY363">
            <v>0.11903499469777307</v>
          </cell>
          <cell r="AZ363">
            <v>1.9883351007423118E-2</v>
          </cell>
          <cell r="BA363">
            <v>1.0604453870625664E-3</v>
          </cell>
          <cell r="CB363" t="str">
            <v>KS2-4</v>
          </cell>
          <cell r="CC363" t="str">
            <v>4C</v>
          </cell>
          <cell r="CD363" t="str">
            <v>*</v>
          </cell>
          <cell r="CE363">
            <v>1.0604453870625664E-3</v>
          </cell>
          <cell r="CF363">
            <v>0.25</v>
          </cell>
          <cell r="CG363" t="str">
            <v>&gt;=28 &amp; &lt;29</v>
          </cell>
          <cell r="CH363" t="str">
            <v>KS2 Maths</v>
          </cell>
          <cell r="CI363" t="str">
            <v>KS4 Maths</v>
          </cell>
        </row>
        <row r="364">
          <cell r="AS364">
            <v>5.6603773584905663E-4</v>
          </cell>
          <cell r="AT364">
            <v>2.2641509433962265E-3</v>
          </cell>
          <cell r="AU364">
            <v>8.1132075471698119E-3</v>
          </cell>
          <cell r="AV364">
            <v>3.2641509433962261E-2</v>
          </cell>
          <cell r="AW364">
            <v>0.15811320754716982</v>
          </cell>
          <cell r="AX364">
            <v>0.48962264150943396</v>
          </cell>
          <cell r="AY364">
            <v>0.24471698113207546</v>
          </cell>
          <cell r="AZ364">
            <v>5.7735849056603776E-2</v>
          </cell>
          <cell r="BA364">
            <v>6.2264150943396228E-3</v>
          </cell>
          <cell r="CB364" t="str">
            <v>KS2-4</v>
          </cell>
          <cell r="CC364" t="str">
            <v>4B</v>
          </cell>
          <cell r="CD364" t="str">
            <v>*</v>
          </cell>
          <cell r="CE364">
            <v>6.2264150943396228E-3</v>
          </cell>
          <cell r="CF364">
            <v>0.25</v>
          </cell>
          <cell r="CG364" t="str">
            <v>&gt;=28 &amp; &lt;29</v>
          </cell>
          <cell r="CH364" t="str">
            <v>KS2 Maths</v>
          </cell>
          <cell r="CI364" t="str">
            <v>KS4 Maths</v>
          </cell>
        </row>
        <row r="365">
          <cell r="AS365">
            <v>5.034401745259272E-4</v>
          </cell>
          <cell r="AT365">
            <v>5.034401745259272E-4</v>
          </cell>
          <cell r="AU365">
            <v>1.6781339150864238E-3</v>
          </cell>
          <cell r="AV365">
            <v>7.5516026178889077E-3</v>
          </cell>
          <cell r="AW365">
            <v>5.9909380768585332E-2</v>
          </cell>
          <cell r="AX365">
            <v>0.36012753817754656</v>
          </cell>
          <cell r="AY365">
            <v>0.38043295855009229</v>
          </cell>
          <cell r="AZ365">
            <v>0.16882027185769424</v>
          </cell>
          <cell r="BA365">
            <v>2.0473233764054372E-2</v>
          </cell>
          <cell r="CB365" t="str">
            <v>KS2-4</v>
          </cell>
          <cell r="CC365" t="str">
            <v>4A</v>
          </cell>
          <cell r="CD365" t="str">
            <v>*</v>
          </cell>
          <cell r="CE365">
            <v>2.0473233764054372E-2</v>
          </cell>
          <cell r="CF365">
            <v>0.25</v>
          </cell>
          <cell r="CG365" t="str">
            <v>&gt;=28 &amp; &lt;29</v>
          </cell>
          <cell r="CH365" t="str">
            <v>KS2 Maths</v>
          </cell>
          <cell r="CI365" t="str">
            <v>KS4 Maths</v>
          </cell>
        </row>
        <row r="366">
          <cell r="AS366">
            <v>4.2052144659377626E-4</v>
          </cell>
          <cell r="AT366">
            <v>2.1026072329688813E-4</v>
          </cell>
          <cell r="AU366">
            <v>4.2052144659377626E-4</v>
          </cell>
          <cell r="AV366">
            <v>1.8923465096719932E-3</v>
          </cell>
          <cell r="AW366">
            <v>1.8292682926829267E-2</v>
          </cell>
          <cell r="AX366">
            <v>0.20437342304457529</v>
          </cell>
          <cell r="AY366">
            <v>0.37552565180824221</v>
          </cell>
          <cell r="AZ366">
            <v>0.32422203532380151</v>
          </cell>
          <cell r="BA366">
            <v>7.4642556770395288E-2</v>
          </cell>
          <cell r="CB366" t="str">
            <v>KS2-4</v>
          </cell>
          <cell r="CC366" t="str">
            <v>5C</v>
          </cell>
          <cell r="CD366" t="str">
            <v>*</v>
          </cell>
          <cell r="CE366">
            <v>7.4642556770395288E-2</v>
          </cell>
          <cell r="CF366">
            <v>0.25</v>
          </cell>
          <cell r="CG366" t="str">
            <v>&gt;=28 &amp; &lt;29</v>
          </cell>
          <cell r="CH366" t="str">
            <v>KS2 Maths</v>
          </cell>
          <cell r="CI366" t="str">
            <v>KS4 Maths</v>
          </cell>
        </row>
        <row r="367">
          <cell r="AS367">
            <v>0</v>
          </cell>
          <cell r="AT367">
            <v>0</v>
          </cell>
          <cell r="AU367">
            <v>1.9996000799840031E-4</v>
          </cell>
          <cell r="AV367">
            <v>3.9992001599680062E-4</v>
          </cell>
          <cell r="AW367">
            <v>4.9990001999600077E-3</v>
          </cell>
          <cell r="AX367">
            <v>6.9986002799440117E-2</v>
          </cell>
          <cell r="AY367">
            <v>0.26054789042191562</v>
          </cell>
          <cell r="AZ367">
            <v>0.44091181763647269</v>
          </cell>
          <cell r="BA367">
            <v>0.22295540891821636</v>
          </cell>
          <cell r="CB367" t="str">
            <v>KS2-4</v>
          </cell>
          <cell r="CC367" t="str">
            <v>5B</v>
          </cell>
          <cell r="CD367" t="str">
            <v>*</v>
          </cell>
          <cell r="CE367">
            <v>0.22295540891821636</v>
          </cell>
          <cell r="CF367">
            <v>0.25</v>
          </cell>
          <cell r="CG367" t="str">
            <v>&gt;=28 &amp; &lt;29</v>
          </cell>
          <cell r="CH367" t="str">
            <v>KS2 Maths</v>
          </cell>
          <cell r="CI367" t="str">
            <v>KS4 Maths</v>
          </cell>
        </row>
        <row r="368">
          <cell r="AS368">
            <v>0</v>
          </cell>
          <cell r="AT368">
            <v>0</v>
          </cell>
          <cell r="AU368">
            <v>0</v>
          </cell>
          <cell r="AV368">
            <v>0</v>
          </cell>
          <cell r="AW368">
            <v>1.3636363636363637E-3</v>
          </cell>
          <cell r="AX368">
            <v>1.8636363636363635E-2</v>
          </cell>
          <cell r="AY368">
            <v>9.9090909090909091E-2</v>
          </cell>
          <cell r="AZ368">
            <v>0.37136363636363634</v>
          </cell>
          <cell r="BA368">
            <v>0.50954545454545452</v>
          </cell>
          <cell r="CB368" t="str">
            <v>KS2-4</v>
          </cell>
          <cell r="CC368" t="str">
            <v>5A</v>
          </cell>
          <cell r="CD368" t="str">
            <v>*</v>
          </cell>
          <cell r="CE368">
            <v>0.50954545454545452</v>
          </cell>
          <cell r="CF368">
            <v>0.25</v>
          </cell>
          <cell r="CG368" t="str">
            <v>&gt;=28 &amp; &lt;29</v>
          </cell>
          <cell r="CH368" t="str">
            <v>KS2 Maths</v>
          </cell>
          <cell r="CI368" t="str">
            <v>KS4 Maths</v>
          </cell>
        </row>
        <row r="369">
          <cell r="CB369" t="str">
            <v>.</v>
          </cell>
          <cell r="CC369" t="str">
            <v>.</v>
          </cell>
          <cell r="CD369" t="str">
            <v>.</v>
          </cell>
          <cell r="CE369" t="str">
            <v>.</v>
          </cell>
          <cell r="CF369" t="str">
            <v>.</v>
          </cell>
          <cell r="CG369" t="str">
            <v>.</v>
          </cell>
          <cell r="CH369" t="str">
            <v>.</v>
          </cell>
          <cell r="CI369" t="str">
            <v>.</v>
          </cell>
        </row>
        <row r="370">
          <cell r="CB370" t="str">
            <v>.</v>
          </cell>
          <cell r="CC370" t="str">
            <v>.</v>
          </cell>
          <cell r="CD370" t="str">
            <v>.</v>
          </cell>
          <cell r="CE370" t="str">
            <v>.</v>
          </cell>
          <cell r="CF370" t="str">
            <v>.</v>
          </cell>
          <cell r="CG370" t="str">
            <v>.</v>
          </cell>
          <cell r="CH370" t="str">
            <v>KS2 Maths</v>
          </cell>
          <cell r="CI370" t="str">
            <v>KS4 Maths</v>
          </cell>
        </row>
        <row r="371">
          <cell r="CB371" t="str">
            <v>.</v>
          </cell>
          <cell r="CC371" t="str">
            <v>.</v>
          </cell>
          <cell r="CD371" t="str">
            <v>.</v>
          </cell>
          <cell r="CE371" t="str">
            <v>.</v>
          </cell>
          <cell r="CF371" t="str">
            <v>.</v>
          </cell>
          <cell r="CG371" t="str">
            <v>.</v>
          </cell>
          <cell r="CH371" t="str">
            <v>KS2 Maths</v>
          </cell>
          <cell r="CI371" t="str">
            <v>KS4 Maths</v>
          </cell>
        </row>
        <row r="372">
          <cell r="CB372" t="str">
            <v>.</v>
          </cell>
          <cell r="CC372" t="str">
            <v>.</v>
          </cell>
          <cell r="CD372" t="str">
            <v>.</v>
          </cell>
          <cell r="CE372" t="str">
            <v>.</v>
          </cell>
          <cell r="CF372" t="str">
            <v>.</v>
          </cell>
          <cell r="CG372" t="str">
            <v>.</v>
          </cell>
          <cell r="CH372" t="str">
            <v>KS2 Maths</v>
          </cell>
          <cell r="CI372" t="str">
            <v>KS4 Maths</v>
          </cell>
        </row>
        <row r="373">
          <cell r="AS373" t="str">
            <v>U</v>
          </cell>
          <cell r="AT373" t="str">
            <v>G</v>
          </cell>
          <cell r="AU373" t="str">
            <v>F</v>
          </cell>
          <cell r="AV373" t="str">
            <v>E</v>
          </cell>
          <cell r="AW373" t="str">
            <v>D</v>
          </cell>
          <cell r="AX373" t="str">
            <v>C</v>
          </cell>
          <cell r="AY373" t="str">
            <v>B</v>
          </cell>
          <cell r="AZ373" t="str">
            <v>A</v>
          </cell>
          <cell r="BA373" t="str">
            <v>*</v>
          </cell>
          <cell r="CB373" t="str">
            <v>.</v>
          </cell>
          <cell r="CC373" t="str">
            <v>.</v>
          </cell>
          <cell r="CD373" t="str">
            <v>.</v>
          </cell>
          <cell r="CE373" t="str">
            <v>.</v>
          </cell>
          <cell r="CF373" t="str">
            <v>.</v>
          </cell>
          <cell r="CG373" t="str">
            <v>.</v>
          </cell>
          <cell r="CH373" t="str">
            <v>KS2 Maths</v>
          </cell>
          <cell r="CI373" t="str">
            <v>KS4 Maths</v>
          </cell>
        </row>
        <row r="374">
          <cell r="AS374">
            <v>0</v>
          </cell>
          <cell r="AT374">
            <v>0</v>
          </cell>
          <cell r="AU374">
            <v>0</v>
          </cell>
          <cell r="AV374">
            <v>0</v>
          </cell>
          <cell r="AW374">
            <v>0</v>
          </cell>
          <cell r="AX374">
            <v>0</v>
          </cell>
          <cell r="AY374">
            <v>0</v>
          </cell>
          <cell r="AZ374">
            <v>0</v>
          </cell>
          <cell r="BA374">
            <v>0</v>
          </cell>
          <cell r="CB374" t="str">
            <v>.</v>
          </cell>
          <cell r="CC374" t="str">
            <v>.</v>
          </cell>
          <cell r="CD374" t="str">
            <v>.</v>
          </cell>
          <cell r="CE374" t="str">
            <v>.</v>
          </cell>
          <cell r="CF374" t="str">
            <v>.</v>
          </cell>
          <cell r="CG374" t="str">
            <v>.</v>
          </cell>
          <cell r="CH374" t="str">
            <v>.</v>
          </cell>
          <cell r="CI374" t="str">
            <v>.</v>
          </cell>
        </row>
        <row r="375">
          <cell r="AS375">
            <v>0</v>
          </cell>
          <cell r="AT375">
            <v>0</v>
          </cell>
          <cell r="AU375">
            <v>0</v>
          </cell>
          <cell r="AV375">
            <v>0</v>
          </cell>
          <cell r="AW375">
            <v>0</v>
          </cell>
          <cell r="AX375">
            <v>0</v>
          </cell>
          <cell r="AY375">
            <v>0</v>
          </cell>
          <cell r="AZ375">
            <v>0</v>
          </cell>
          <cell r="BA375">
            <v>0</v>
          </cell>
          <cell r="CB375" t="str">
            <v>.</v>
          </cell>
          <cell r="CC375" t="str">
            <v>.</v>
          </cell>
          <cell r="CD375" t="str">
            <v>.</v>
          </cell>
          <cell r="CE375" t="str">
            <v>.</v>
          </cell>
          <cell r="CF375" t="str">
            <v>.</v>
          </cell>
          <cell r="CG375" t="str">
            <v>.</v>
          </cell>
          <cell r="CH375" t="str">
            <v>.</v>
          </cell>
          <cell r="CI375" t="str">
            <v>.</v>
          </cell>
        </row>
        <row r="376">
          <cell r="AS376">
            <v>3.4782608695652174E-2</v>
          </cell>
          <cell r="AT376">
            <v>0.2608695652173913</v>
          </cell>
          <cell r="AU376">
            <v>0.33913043478260868</v>
          </cell>
          <cell r="AV376">
            <v>0.23478260869565218</v>
          </cell>
          <cell r="AW376">
            <v>7.8260869565217397E-2</v>
          </cell>
          <cell r="AX376">
            <v>5.2173913043478258E-2</v>
          </cell>
          <cell r="AY376">
            <v>0</v>
          </cell>
          <cell r="AZ376">
            <v>0</v>
          </cell>
          <cell r="BA376">
            <v>0</v>
          </cell>
          <cell r="CB376" t="str">
            <v>KS2-4</v>
          </cell>
          <cell r="CC376" t="str">
            <v>B</v>
          </cell>
          <cell r="CD376" t="str">
            <v>*</v>
          </cell>
          <cell r="CE376">
            <v>0</v>
          </cell>
          <cell r="CF376">
            <v>0.25</v>
          </cell>
          <cell r="CG376" t="str">
            <v>&gt;=29 &amp; &lt;30</v>
          </cell>
          <cell r="CH376" t="str">
            <v>KS2 Maths</v>
          </cell>
          <cell r="CI376" t="str">
            <v>KS4 Maths</v>
          </cell>
        </row>
        <row r="377">
          <cell r="AS377">
            <v>3.4782608695652174E-2</v>
          </cell>
          <cell r="AT377">
            <v>0.2608695652173913</v>
          </cell>
          <cell r="AU377">
            <v>0.33913043478260868</v>
          </cell>
          <cell r="AV377">
            <v>0.23478260869565218</v>
          </cell>
          <cell r="AW377">
            <v>7.8260869565217397E-2</v>
          </cell>
          <cell r="AX377">
            <v>5.2173913043478258E-2</v>
          </cell>
          <cell r="AY377">
            <v>0</v>
          </cell>
          <cell r="AZ377">
            <v>0</v>
          </cell>
          <cell r="BA377">
            <v>0</v>
          </cell>
          <cell r="CB377" t="str">
            <v>KS2-4</v>
          </cell>
          <cell r="CC377" t="str">
            <v>N</v>
          </cell>
          <cell r="CD377" t="str">
            <v>*</v>
          </cell>
          <cell r="CE377">
            <v>0</v>
          </cell>
          <cell r="CF377">
            <v>0.25</v>
          </cell>
          <cell r="CG377" t="str">
            <v>&gt;=29 &amp; &lt;30</v>
          </cell>
          <cell r="CH377" t="str">
            <v>KS2 Maths</v>
          </cell>
          <cell r="CI377" t="str">
            <v>KS4 Maths</v>
          </cell>
        </row>
        <row r="378">
          <cell r="AS378">
            <v>3.4782608695652174E-2</v>
          </cell>
          <cell r="AT378">
            <v>0.2608695652173913</v>
          </cell>
          <cell r="AU378">
            <v>0.33913043478260868</v>
          </cell>
          <cell r="AV378">
            <v>0.23478260869565218</v>
          </cell>
          <cell r="AW378">
            <v>7.8260869565217397E-2</v>
          </cell>
          <cell r="AX378">
            <v>5.2173913043478258E-2</v>
          </cell>
          <cell r="AY378">
            <v>0</v>
          </cell>
          <cell r="AZ378">
            <v>0</v>
          </cell>
          <cell r="BA378">
            <v>0</v>
          </cell>
          <cell r="CB378" t="str">
            <v>KS2-4</v>
          </cell>
          <cell r="CC378" t="str">
            <v>2</v>
          </cell>
          <cell r="CD378" t="str">
            <v>*</v>
          </cell>
          <cell r="CE378">
            <v>0</v>
          </cell>
          <cell r="CF378">
            <v>0.25</v>
          </cell>
          <cell r="CG378" t="str">
            <v>&gt;=29 &amp; &lt;30</v>
          </cell>
          <cell r="CH378" t="str">
            <v>KS2 Maths</v>
          </cell>
          <cell r="CI378" t="str">
            <v>KS4 Maths</v>
          </cell>
        </row>
        <row r="379">
          <cell r="AS379">
            <v>2.5862068965517241E-2</v>
          </cell>
          <cell r="AT379">
            <v>7.7586206896551727E-2</v>
          </cell>
          <cell r="AU379">
            <v>0.2413793103448276</v>
          </cell>
          <cell r="AV379">
            <v>0.35344827586206895</v>
          </cell>
          <cell r="AW379">
            <v>0.20689655172413793</v>
          </cell>
          <cell r="AX379">
            <v>8.6206896551724144E-2</v>
          </cell>
          <cell r="AY379">
            <v>8.6206896551724137E-3</v>
          </cell>
          <cell r="AZ379">
            <v>0</v>
          </cell>
          <cell r="BA379">
            <v>0</v>
          </cell>
          <cell r="CB379" t="str">
            <v>KS2-4</v>
          </cell>
          <cell r="CC379" t="str">
            <v>3C</v>
          </cell>
          <cell r="CD379" t="str">
            <v>*</v>
          </cell>
          <cell r="CE379">
            <v>0</v>
          </cell>
          <cell r="CF379">
            <v>0.25</v>
          </cell>
          <cell r="CG379" t="str">
            <v>&gt;=29 &amp; &lt;30</v>
          </cell>
          <cell r="CH379" t="str">
            <v>KS2 Maths</v>
          </cell>
          <cell r="CI379" t="str">
            <v>KS4 Maths</v>
          </cell>
        </row>
        <row r="380">
          <cell r="AS380">
            <v>4.048582995951417E-3</v>
          </cell>
          <cell r="AT380">
            <v>4.4534412955465584E-2</v>
          </cell>
          <cell r="AU380">
            <v>0.10931174089068826</v>
          </cell>
          <cell r="AV380">
            <v>0.29959514170040485</v>
          </cell>
          <cell r="AW380">
            <v>0.31174089068825911</v>
          </cell>
          <cell r="AX380">
            <v>0.21862348178137653</v>
          </cell>
          <cell r="AY380">
            <v>1.2145748987854251E-2</v>
          </cell>
          <cell r="AZ380">
            <v>0</v>
          </cell>
          <cell r="BA380">
            <v>0</v>
          </cell>
          <cell r="CB380" t="str">
            <v>KS2-4</v>
          </cell>
          <cell r="CC380" t="str">
            <v>3B</v>
          </cell>
          <cell r="CD380" t="str">
            <v>*</v>
          </cell>
          <cell r="CE380">
            <v>0</v>
          </cell>
          <cell r="CF380">
            <v>0.25</v>
          </cell>
          <cell r="CG380" t="str">
            <v>&gt;=29 &amp; &lt;30</v>
          </cell>
          <cell r="CH380" t="str">
            <v>KS2 Maths</v>
          </cell>
          <cell r="CI380" t="str">
            <v>KS4 Maths</v>
          </cell>
        </row>
        <row r="381">
          <cell r="AS381">
            <v>5.6497175141242938E-3</v>
          </cell>
          <cell r="AT381">
            <v>8.4745762711864406E-3</v>
          </cell>
          <cell r="AU381">
            <v>5.6497175141242938E-2</v>
          </cell>
          <cell r="AV381">
            <v>0.19774011299435029</v>
          </cell>
          <cell r="AW381">
            <v>0.3135593220338983</v>
          </cell>
          <cell r="AX381">
            <v>0.33898305084745761</v>
          </cell>
          <cell r="AY381">
            <v>6.2146892655367235E-2</v>
          </cell>
          <cell r="AZ381">
            <v>1.6949152542372881E-2</v>
          </cell>
          <cell r="BA381">
            <v>0</v>
          </cell>
          <cell r="CB381" t="str">
            <v>KS2-4</v>
          </cell>
          <cell r="CC381" t="str">
            <v>3A</v>
          </cell>
          <cell r="CD381" t="str">
            <v>*</v>
          </cell>
          <cell r="CE381">
            <v>0</v>
          </cell>
          <cell r="CF381">
            <v>0.25</v>
          </cell>
          <cell r="CG381" t="str">
            <v>&gt;=29 &amp; &lt;30</v>
          </cell>
          <cell r="CH381" t="str">
            <v>KS2 Maths</v>
          </cell>
          <cell r="CI381" t="str">
            <v>KS4 Maths</v>
          </cell>
        </row>
        <row r="382">
          <cell r="AS382">
            <v>3.8560411311053984E-3</v>
          </cell>
          <cell r="AT382">
            <v>5.1413881748071976E-3</v>
          </cell>
          <cell r="AU382">
            <v>1.7994858611825194E-2</v>
          </cell>
          <cell r="AV382">
            <v>8.3547557840616973E-2</v>
          </cell>
          <cell r="AW382">
            <v>0.2416452442159383</v>
          </cell>
          <cell r="AX382">
            <v>0.43701799485861181</v>
          </cell>
          <cell r="AY382">
            <v>0.17609254498714652</v>
          </cell>
          <cell r="AZ382">
            <v>3.0848329048843187E-2</v>
          </cell>
          <cell r="BA382">
            <v>3.8560411311053984E-3</v>
          </cell>
          <cell r="CB382" t="str">
            <v>KS2-4</v>
          </cell>
          <cell r="CC382" t="str">
            <v>4C</v>
          </cell>
          <cell r="CD382" t="str">
            <v>*</v>
          </cell>
          <cell r="CE382">
            <v>3.8560411311053984E-3</v>
          </cell>
          <cell r="CF382">
            <v>0.25</v>
          </cell>
          <cell r="CG382" t="str">
            <v>&gt;=29 &amp; &lt;30</v>
          </cell>
          <cell r="CH382" t="str">
            <v>KS2 Maths</v>
          </cell>
          <cell r="CI382" t="str">
            <v>KS4 Maths</v>
          </cell>
        </row>
        <row r="383">
          <cell r="AS383">
            <v>0</v>
          </cell>
          <cell r="AT383">
            <v>8.4674005080440302E-4</v>
          </cell>
          <cell r="AU383">
            <v>3.3869602032176121E-3</v>
          </cell>
          <cell r="AV383">
            <v>2.7095681625740897E-2</v>
          </cell>
          <cell r="AW383">
            <v>0.14817950889077053</v>
          </cell>
          <cell r="AX383">
            <v>0.42167654530059273</v>
          </cell>
          <cell r="AY383">
            <v>0.28365791701947501</v>
          </cell>
          <cell r="AZ383">
            <v>0.10330228619813717</v>
          </cell>
          <cell r="BA383">
            <v>1.1854360711261643E-2</v>
          </cell>
          <cell r="CB383" t="str">
            <v>KS2-4</v>
          </cell>
          <cell r="CC383" t="str">
            <v>4B</v>
          </cell>
          <cell r="CD383" t="str">
            <v>*</v>
          </cell>
          <cell r="CE383">
            <v>1.1854360711261643E-2</v>
          </cell>
          <cell r="CF383">
            <v>0.25</v>
          </cell>
          <cell r="CG383" t="str">
            <v>&gt;=29 &amp; &lt;30</v>
          </cell>
          <cell r="CH383" t="str">
            <v>KS2 Maths</v>
          </cell>
          <cell r="CI383" t="str">
            <v>KS4 Maths</v>
          </cell>
        </row>
        <row r="384">
          <cell r="AS384">
            <v>6.6006600660066007E-4</v>
          </cell>
          <cell r="AT384">
            <v>0</v>
          </cell>
          <cell r="AU384">
            <v>1.3201320132013201E-3</v>
          </cell>
          <cell r="AV384">
            <v>6.6006600660066007E-3</v>
          </cell>
          <cell r="AW384">
            <v>4.7524752475247525E-2</v>
          </cell>
          <cell r="AX384">
            <v>0.30033003300330036</v>
          </cell>
          <cell r="AY384">
            <v>0.38349834983498349</v>
          </cell>
          <cell r="AZ384">
            <v>0.22508250825082507</v>
          </cell>
          <cell r="BA384">
            <v>3.4983498349834982E-2</v>
          </cell>
          <cell r="CB384" t="str">
            <v>KS2-4</v>
          </cell>
          <cell r="CC384" t="str">
            <v>4A</v>
          </cell>
          <cell r="CD384" t="str">
            <v>*</v>
          </cell>
          <cell r="CE384">
            <v>3.4983498349834982E-2</v>
          </cell>
          <cell r="CF384">
            <v>0.25</v>
          </cell>
          <cell r="CG384" t="str">
            <v>&gt;=29 &amp; &lt;30</v>
          </cell>
          <cell r="CH384" t="str">
            <v>KS2 Maths</v>
          </cell>
          <cell r="CI384" t="str">
            <v>KS4 Maths</v>
          </cell>
        </row>
        <row r="385">
          <cell r="AS385">
            <v>0</v>
          </cell>
          <cell r="AT385">
            <v>7.246376811594203E-4</v>
          </cell>
          <cell r="AU385">
            <v>7.246376811594203E-4</v>
          </cell>
          <cell r="AV385">
            <v>2.1739130434782609E-3</v>
          </cell>
          <cell r="AW385">
            <v>1.7391304347826087E-2</v>
          </cell>
          <cell r="AX385">
            <v>0.14057971014492754</v>
          </cell>
          <cell r="AY385">
            <v>0.33985507246376812</v>
          </cell>
          <cell r="AZ385">
            <v>0.39420289855072466</v>
          </cell>
          <cell r="BA385">
            <v>0.10434782608695652</v>
          </cell>
          <cell r="CB385" t="str">
            <v>KS2-4</v>
          </cell>
          <cell r="CC385" t="str">
            <v>5C</v>
          </cell>
          <cell r="CD385" t="str">
            <v>*</v>
          </cell>
          <cell r="CE385">
            <v>0.10434782608695652</v>
          </cell>
          <cell r="CF385">
            <v>0.25</v>
          </cell>
          <cell r="CG385" t="str">
            <v>&gt;=29 &amp; &lt;30</v>
          </cell>
          <cell r="CH385" t="str">
            <v>KS2 Maths</v>
          </cell>
          <cell r="CI385" t="str">
            <v>KS4 Maths</v>
          </cell>
        </row>
        <row r="386">
          <cell r="AS386">
            <v>0</v>
          </cell>
          <cell r="AT386">
            <v>0</v>
          </cell>
          <cell r="AU386">
            <v>0</v>
          </cell>
          <cell r="AV386">
            <v>0</v>
          </cell>
          <cell r="AW386">
            <v>3.0506406345332522E-3</v>
          </cell>
          <cell r="AX386">
            <v>5.7962172056131786E-2</v>
          </cell>
          <cell r="AY386">
            <v>0.22147651006711411</v>
          </cell>
          <cell r="AZ386">
            <v>0.43136058572300184</v>
          </cell>
          <cell r="BA386">
            <v>0.28615009151921905</v>
          </cell>
          <cell r="CB386" t="str">
            <v>KS2-4</v>
          </cell>
          <cell r="CC386" t="str">
            <v>5B</v>
          </cell>
          <cell r="CD386" t="str">
            <v>*</v>
          </cell>
          <cell r="CE386">
            <v>0.28615009151921905</v>
          </cell>
          <cell r="CF386">
            <v>0.25</v>
          </cell>
          <cell r="CG386" t="str">
            <v>&gt;=29 &amp; &lt;30</v>
          </cell>
          <cell r="CH386" t="str">
            <v>KS2 Maths</v>
          </cell>
          <cell r="CI386" t="str">
            <v>KS4 Maths</v>
          </cell>
        </row>
        <row r="387">
          <cell r="AS387">
            <v>0</v>
          </cell>
          <cell r="AT387">
            <v>0</v>
          </cell>
          <cell r="AU387">
            <v>0</v>
          </cell>
          <cell r="AV387">
            <v>0</v>
          </cell>
          <cell r="AW387">
            <v>0</v>
          </cell>
          <cell r="AX387">
            <v>1.6355140186915886E-2</v>
          </cell>
          <cell r="AY387">
            <v>7.0093457943925228E-2</v>
          </cell>
          <cell r="AZ387">
            <v>0.31308411214953269</v>
          </cell>
          <cell r="BA387">
            <v>0.60046728971962615</v>
          </cell>
          <cell r="CB387" t="str">
            <v>KS2-4</v>
          </cell>
          <cell r="CC387" t="str">
            <v>5A</v>
          </cell>
          <cell r="CD387" t="str">
            <v>*</v>
          </cell>
          <cell r="CE387">
            <v>0.60046728971962615</v>
          </cell>
          <cell r="CF387">
            <v>0.25</v>
          </cell>
          <cell r="CG387" t="str">
            <v>&gt;=29 &amp; &lt;30</v>
          </cell>
          <cell r="CH387" t="str">
            <v>KS2 Maths</v>
          </cell>
          <cell r="CI387" t="str">
            <v>KS4 Maths</v>
          </cell>
        </row>
        <row r="388">
          <cell r="CB388" t="str">
            <v>.</v>
          </cell>
          <cell r="CC388" t="str">
            <v>.</v>
          </cell>
          <cell r="CD388" t="str">
            <v>.</v>
          </cell>
          <cell r="CE388" t="str">
            <v>.</v>
          </cell>
          <cell r="CF388" t="str">
            <v>.</v>
          </cell>
          <cell r="CG388" t="str">
            <v>.</v>
          </cell>
          <cell r="CH388" t="str">
            <v>.</v>
          </cell>
          <cell r="CI388" t="str">
            <v>.</v>
          </cell>
        </row>
        <row r="389">
          <cell r="CB389" t="str">
            <v>.</v>
          </cell>
          <cell r="CC389" t="str">
            <v>.</v>
          </cell>
          <cell r="CD389" t="str">
            <v>.</v>
          </cell>
          <cell r="CE389" t="str">
            <v>.</v>
          </cell>
          <cell r="CF389" t="str">
            <v>.</v>
          </cell>
          <cell r="CG389" t="str">
            <v>.</v>
          </cell>
          <cell r="CH389" t="str">
            <v>.</v>
          </cell>
          <cell r="CI389" t="str">
            <v>.</v>
          </cell>
        </row>
        <row r="390">
          <cell r="CB390" t="str">
            <v>.</v>
          </cell>
          <cell r="CC390" t="str">
            <v>.</v>
          </cell>
          <cell r="CD390" t="str">
            <v>.</v>
          </cell>
          <cell r="CE390" t="str">
            <v>.</v>
          </cell>
          <cell r="CF390" t="str">
            <v>.</v>
          </cell>
          <cell r="CG390" t="str">
            <v>.</v>
          </cell>
          <cell r="CH390" t="str">
            <v>KS2 Maths</v>
          </cell>
          <cell r="CI390" t="str">
            <v>KS4 Maths</v>
          </cell>
        </row>
        <row r="391">
          <cell r="CB391" t="str">
            <v>.</v>
          </cell>
          <cell r="CC391" t="str">
            <v>.</v>
          </cell>
          <cell r="CD391" t="str">
            <v>.</v>
          </cell>
          <cell r="CE391" t="str">
            <v>.</v>
          </cell>
          <cell r="CF391" t="str">
            <v>.</v>
          </cell>
          <cell r="CG391" t="str">
            <v>.</v>
          </cell>
          <cell r="CH391" t="str">
            <v>KS2 Maths</v>
          </cell>
          <cell r="CI391" t="str">
            <v>KS4 Maths</v>
          </cell>
        </row>
        <row r="392">
          <cell r="AS392" t="str">
            <v>U</v>
          </cell>
          <cell r="AT392" t="str">
            <v>G</v>
          </cell>
          <cell r="AU392" t="str">
            <v>F</v>
          </cell>
          <cell r="AV392" t="str">
            <v>E</v>
          </cell>
          <cell r="AW392" t="str">
            <v>D</v>
          </cell>
          <cell r="AX392" t="str">
            <v>C</v>
          </cell>
          <cell r="AY392" t="str">
            <v>B</v>
          </cell>
          <cell r="AZ392" t="str">
            <v>A</v>
          </cell>
          <cell r="BA392" t="str">
            <v>*</v>
          </cell>
          <cell r="CB392" t="str">
            <v>.</v>
          </cell>
          <cell r="CC392" t="str">
            <v>.</v>
          </cell>
          <cell r="CD392" t="str">
            <v>.</v>
          </cell>
          <cell r="CE392" t="str">
            <v>.</v>
          </cell>
          <cell r="CF392" t="str">
            <v>.</v>
          </cell>
          <cell r="CG392" t="str">
            <v>.</v>
          </cell>
          <cell r="CH392" t="str">
            <v>KS2 Maths</v>
          </cell>
          <cell r="CI392" t="str">
            <v>KS4 Maths</v>
          </cell>
        </row>
        <row r="393">
          <cell r="AS393">
            <v>0</v>
          </cell>
          <cell r="AT393">
            <v>0</v>
          </cell>
          <cell r="AU393">
            <v>0</v>
          </cell>
          <cell r="AV393">
            <v>0</v>
          </cell>
          <cell r="AW393">
            <v>0</v>
          </cell>
          <cell r="AX393">
            <v>0</v>
          </cell>
          <cell r="AY393">
            <v>0</v>
          </cell>
          <cell r="AZ393">
            <v>0</v>
          </cell>
          <cell r="BA393">
            <v>0</v>
          </cell>
          <cell r="CB393" t="str">
            <v>.</v>
          </cell>
          <cell r="CC393" t="str">
            <v>.</v>
          </cell>
          <cell r="CD393" t="str">
            <v>.</v>
          </cell>
          <cell r="CE393" t="str">
            <v>.</v>
          </cell>
          <cell r="CF393" t="str">
            <v>.</v>
          </cell>
          <cell r="CG393" t="str">
            <v>.</v>
          </cell>
          <cell r="CH393" t="str">
            <v>.</v>
          </cell>
          <cell r="CI393" t="str">
            <v>.</v>
          </cell>
        </row>
        <row r="394">
          <cell r="AS394">
            <v>0</v>
          </cell>
          <cell r="AT394">
            <v>0</v>
          </cell>
          <cell r="AU394">
            <v>0</v>
          </cell>
          <cell r="AV394">
            <v>0</v>
          </cell>
          <cell r="AW394">
            <v>0</v>
          </cell>
          <cell r="AX394">
            <v>0</v>
          </cell>
          <cell r="AY394">
            <v>0</v>
          </cell>
          <cell r="AZ394">
            <v>0</v>
          </cell>
          <cell r="BA394">
            <v>0</v>
          </cell>
          <cell r="CB394" t="str">
            <v>.</v>
          </cell>
          <cell r="CC394" t="str">
            <v>.</v>
          </cell>
          <cell r="CD394" t="str">
            <v>.</v>
          </cell>
          <cell r="CE394" t="str">
            <v>.</v>
          </cell>
          <cell r="CF394" t="str">
            <v>.</v>
          </cell>
          <cell r="CG394" t="str">
            <v>.</v>
          </cell>
          <cell r="CH394" t="str">
            <v>.</v>
          </cell>
          <cell r="CI394" t="str">
            <v>.</v>
          </cell>
        </row>
        <row r="395">
          <cell r="AS395">
            <v>0</v>
          </cell>
          <cell r="AT395">
            <v>0</v>
          </cell>
          <cell r="AU395">
            <v>0.02</v>
          </cell>
          <cell r="AV395">
            <v>0.05</v>
          </cell>
          <cell r="AW395">
            <v>0.15</v>
          </cell>
          <cell r="AX395">
            <v>0.49</v>
          </cell>
          <cell r="AY395">
            <v>0.22</v>
          </cell>
          <cell r="AZ395">
            <v>7.0000000000000007E-2</v>
          </cell>
          <cell r="BA395">
            <v>0</v>
          </cell>
          <cell r="CB395" t="str">
            <v>KS2-4</v>
          </cell>
          <cell r="CC395" t="str">
            <v>B</v>
          </cell>
          <cell r="CD395" t="str">
            <v>*</v>
          </cell>
          <cell r="CE395">
            <v>0</v>
          </cell>
          <cell r="CF395">
            <v>0.25</v>
          </cell>
          <cell r="CG395" t="str">
            <v>&gt;=30</v>
          </cell>
          <cell r="CH395" t="str">
            <v>KS2 Maths</v>
          </cell>
          <cell r="CI395" t="str">
            <v>KS4 Maths</v>
          </cell>
        </row>
        <row r="396">
          <cell r="AS396">
            <v>0</v>
          </cell>
          <cell r="AT396">
            <v>0</v>
          </cell>
          <cell r="AU396">
            <v>0.02</v>
          </cell>
          <cell r="AV396">
            <v>0.05</v>
          </cell>
          <cell r="AW396">
            <v>0.15</v>
          </cell>
          <cell r="AX396">
            <v>0.49</v>
          </cell>
          <cell r="AY396">
            <v>0.22</v>
          </cell>
          <cell r="AZ396">
            <v>7.0000000000000007E-2</v>
          </cell>
          <cell r="BA396">
            <v>0</v>
          </cell>
          <cell r="CB396" t="str">
            <v>KS2-4</v>
          </cell>
          <cell r="CC396" t="str">
            <v>N</v>
          </cell>
          <cell r="CD396" t="str">
            <v>*</v>
          </cell>
          <cell r="CE396">
            <v>0</v>
          </cell>
          <cell r="CF396">
            <v>0.25</v>
          </cell>
          <cell r="CG396" t="str">
            <v>&gt;=30</v>
          </cell>
          <cell r="CH396" t="str">
            <v>KS2 Maths</v>
          </cell>
          <cell r="CI396" t="str">
            <v>KS4 Maths</v>
          </cell>
        </row>
        <row r="397">
          <cell r="AS397">
            <v>0</v>
          </cell>
          <cell r="AT397">
            <v>0</v>
          </cell>
          <cell r="AU397">
            <v>0.02</v>
          </cell>
          <cell r="AV397">
            <v>0.05</v>
          </cell>
          <cell r="AW397">
            <v>0.15</v>
          </cell>
          <cell r="AX397">
            <v>0.49</v>
          </cell>
          <cell r="AY397">
            <v>0.22</v>
          </cell>
          <cell r="AZ397">
            <v>7.0000000000000007E-2</v>
          </cell>
          <cell r="BA397">
            <v>0</v>
          </cell>
          <cell r="CB397" t="str">
            <v>KS2-4</v>
          </cell>
          <cell r="CC397" t="str">
            <v>2</v>
          </cell>
          <cell r="CD397" t="str">
            <v>*</v>
          </cell>
          <cell r="CE397">
            <v>0</v>
          </cell>
          <cell r="CF397">
            <v>0.25</v>
          </cell>
          <cell r="CG397" t="str">
            <v>&gt;=30</v>
          </cell>
          <cell r="CH397" t="str">
            <v>KS2 Maths</v>
          </cell>
          <cell r="CI397" t="str">
            <v>KS4 Maths</v>
          </cell>
        </row>
        <row r="398">
          <cell r="AS398">
            <v>0</v>
          </cell>
          <cell r="AT398">
            <v>0</v>
          </cell>
          <cell r="AU398">
            <v>0.02</v>
          </cell>
          <cell r="AV398">
            <v>0.05</v>
          </cell>
          <cell r="AW398">
            <v>0.15</v>
          </cell>
          <cell r="AX398">
            <v>0.49</v>
          </cell>
          <cell r="AY398">
            <v>0.22</v>
          </cell>
          <cell r="AZ398">
            <v>7.0000000000000007E-2</v>
          </cell>
          <cell r="BA398">
            <v>0</v>
          </cell>
          <cell r="CB398" t="str">
            <v>KS2-4</v>
          </cell>
          <cell r="CC398" t="str">
            <v>3C</v>
          </cell>
          <cell r="CD398" t="str">
            <v>*</v>
          </cell>
          <cell r="CE398">
            <v>0</v>
          </cell>
          <cell r="CF398">
            <v>0.25</v>
          </cell>
          <cell r="CG398" t="str">
            <v>&gt;=30</v>
          </cell>
          <cell r="CH398" t="str">
            <v>KS2 Maths</v>
          </cell>
          <cell r="CI398" t="str">
            <v>KS4 Maths</v>
          </cell>
        </row>
        <row r="399">
          <cell r="AS399">
            <v>0</v>
          </cell>
          <cell r="AT399">
            <v>0</v>
          </cell>
          <cell r="AU399">
            <v>0.02</v>
          </cell>
          <cell r="AV399">
            <v>0.05</v>
          </cell>
          <cell r="AW399">
            <v>0.15</v>
          </cell>
          <cell r="AX399">
            <v>0.49</v>
          </cell>
          <cell r="AY399">
            <v>0.22</v>
          </cell>
          <cell r="AZ399">
            <v>7.0000000000000007E-2</v>
          </cell>
          <cell r="BA399">
            <v>0</v>
          </cell>
          <cell r="CB399" t="str">
            <v>KS2-4</v>
          </cell>
          <cell r="CC399" t="str">
            <v>3B</v>
          </cell>
          <cell r="CD399" t="str">
            <v>*</v>
          </cell>
          <cell r="CE399">
            <v>0</v>
          </cell>
          <cell r="CF399">
            <v>0.25</v>
          </cell>
          <cell r="CG399" t="str">
            <v>&gt;=30</v>
          </cell>
          <cell r="CH399" t="str">
            <v>KS2 Maths</v>
          </cell>
          <cell r="CI399" t="str">
            <v>KS4 Maths</v>
          </cell>
        </row>
        <row r="400">
          <cell r="AS400">
            <v>0</v>
          </cell>
          <cell r="AT400">
            <v>0</v>
          </cell>
          <cell r="AU400">
            <v>0.02</v>
          </cell>
          <cell r="AV400">
            <v>0.05</v>
          </cell>
          <cell r="AW400">
            <v>0.15</v>
          </cell>
          <cell r="AX400">
            <v>0.49</v>
          </cell>
          <cell r="AY400">
            <v>0.22</v>
          </cell>
          <cell r="AZ400">
            <v>7.0000000000000007E-2</v>
          </cell>
          <cell r="BA400">
            <v>0</v>
          </cell>
          <cell r="CB400" t="str">
            <v>KS2-4</v>
          </cell>
          <cell r="CC400" t="str">
            <v>3A</v>
          </cell>
          <cell r="CD400" t="str">
            <v>*</v>
          </cell>
          <cell r="CE400">
            <v>0</v>
          </cell>
          <cell r="CF400">
            <v>0.25</v>
          </cell>
          <cell r="CG400" t="str">
            <v>&gt;=30</v>
          </cell>
          <cell r="CH400" t="str">
            <v>KS2 Maths</v>
          </cell>
          <cell r="CI400" t="str">
            <v>KS4 Maths</v>
          </cell>
        </row>
        <row r="401">
          <cell r="AS401">
            <v>0</v>
          </cell>
          <cell r="AT401">
            <v>0</v>
          </cell>
          <cell r="AU401">
            <v>0.02</v>
          </cell>
          <cell r="AV401">
            <v>0.05</v>
          </cell>
          <cell r="AW401">
            <v>0.15</v>
          </cell>
          <cell r="AX401">
            <v>0.49</v>
          </cell>
          <cell r="AY401">
            <v>0.22</v>
          </cell>
          <cell r="AZ401">
            <v>7.0000000000000007E-2</v>
          </cell>
          <cell r="BA401">
            <v>0</v>
          </cell>
          <cell r="CB401" t="str">
            <v>KS2-4</v>
          </cell>
          <cell r="CC401" t="str">
            <v>4C</v>
          </cell>
          <cell r="CD401" t="str">
            <v>*</v>
          </cell>
          <cell r="CE401">
            <v>0</v>
          </cell>
          <cell r="CF401">
            <v>0.25</v>
          </cell>
          <cell r="CG401" t="str">
            <v>&gt;=30</v>
          </cell>
          <cell r="CH401" t="str">
            <v>KS2 Maths</v>
          </cell>
          <cell r="CI401" t="str">
            <v>KS4 Maths</v>
          </cell>
        </row>
        <row r="402">
          <cell r="AS402">
            <v>0</v>
          </cell>
          <cell r="AT402">
            <v>0</v>
          </cell>
          <cell r="AU402">
            <v>0</v>
          </cell>
          <cell r="AV402">
            <v>0</v>
          </cell>
          <cell r="AW402">
            <v>2.4539877300613498E-2</v>
          </cell>
          <cell r="AX402">
            <v>0.39263803680981596</v>
          </cell>
          <cell r="AY402">
            <v>0.34969325153374231</v>
          </cell>
          <cell r="AZ402">
            <v>0.20858895705521471</v>
          </cell>
          <cell r="BA402">
            <v>2.4539877300613498E-2</v>
          </cell>
          <cell r="CB402" t="str">
            <v>KS2-4</v>
          </cell>
          <cell r="CC402" t="str">
            <v>4B</v>
          </cell>
          <cell r="CD402" t="str">
            <v>*</v>
          </cell>
          <cell r="CE402">
            <v>2.4539877300613498E-2</v>
          </cell>
          <cell r="CF402">
            <v>0.25</v>
          </cell>
          <cell r="CG402" t="str">
            <v>&gt;=30</v>
          </cell>
          <cell r="CH402" t="str">
            <v>KS2 Maths</v>
          </cell>
          <cell r="CI402" t="str">
            <v>KS4 Maths</v>
          </cell>
        </row>
        <row r="403">
          <cell r="AS403">
            <v>0</v>
          </cell>
          <cell r="AT403">
            <v>0</v>
          </cell>
          <cell r="AU403">
            <v>0</v>
          </cell>
          <cell r="AV403">
            <v>0</v>
          </cell>
          <cell r="AW403">
            <v>0</v>
          </cell>
          <cell r="AX403">
            <v>0.18202764976958524</v>
          </cell>
          <cell r="AY403">
            <v>0.39170506912442399</v>
          </cell>
          <cell r="AZ403">
            <v>0.33410138248847926</v>
          </cell>
          <cell r="BA403">
            <v>9.2165898617511524E-2</v>
          </cell>
          <cell r="CB403" t="str">
            <v>KS2-4</v>
          </cell>
          <cell r="CC403" t="str">
            <v>4A</v>
          </cell>
          <cell r="CD403" t="str">
            <v>*</v>
          </cell>
          <cell r="CE403">
            <v>9.2165898617511524E-2</v>
          </cell>
          <cell r="CF403">
            <v>0.25</v>
          </cell>
          <cell r="CG403" t="str">
            <v>&gt;=30</v>
          </cell>
          <cell r="CH403" t="str">
            <v>KS2 Maths</v>
          </cell>
          <cell r="CI403" t="str">
            <v>KS4 Maths</v>
          </cell>
        </row>
        <row r="404">
          <cell r="AS404">
            <v>0</v>
          </cell>
          <cell r="AT404">
            <v>0</v>
          </cell>
          <cell r="AU404">
            <v>0</v>
          </cell>
          <cell r="AV404">
            <v>0</v>
          </cell>
          <cell r="AW404">
            <v>1.2376237623762376E-3</v>
          </cell>
          <cell r="AX404">
            <v>6.1881188118811881E-2</v>
          </cell>
          <cell r="AY404">
            <v>0.24257425742574257</v>
          </cell>
          <cell r="AZ404">
            <v>0.47153465346534651</v>
          </cell>
          <cell r="BA404">
            <v>0.22277227722772278</v>
          </cell>
          <cell r="CB404" t="str">
            <v>KS2-4</v>
          </cell>
          <cell r="CC404" t="str">
            <v>5C</v>
          </cell>
          <cell r="CD404" t="str">
            <v>*</v>
          </cell>
          <cell r="CE404">
            <v>0.22277227722772278</v>
          </cell>
          <cell r="CF404">
            <v>0.25</v>
          </cell>
          <cell r="CG404" t="str">
            <v>&gt;=30</v>
          </cell>
          <cell r="CH404" t="str">
            <v>KS2 Maths</v>
          </cell>
          <cell r="CI404" t="str">
            <v>KS4 Maths</v>
          </cell>
        </row>
        <row r="405">
          <cell r="AS405">
            <v>0</v>
          </cell>
          <cell r="AT405">
            <v>0</v>
          </cell>
          <cell r="AU405">
            <v>0</v>
          </cell>
          <cell r="AV405">
            <v>0</v>
          </cell>
          <cell r="AW405">
            <v>0</v>
          </cell>
          <cell r="AX405">
            <v>1.387645478961504E-2</v>
          </cell>
          <cell r="AY405">
            <v>9.8925693822739483E-2</v>
          </cell>
          <cell r="AZ405">
            <v>0.44494180841539838</v>
          </cell>
          <cell r="BA405">
            <v>0.44225604297224708</v>
          </cell>
          <cell r="CB405" t="str">
            <v>KS2-4</v>
          </cell>
          <cell r="CC405" t="str">
            <v>5B</v>
          </cell>
          <cell r="CD405" t="str">
            <v>*</v>
          </cell>
          <cell r="CE405">
            <v>0.44225604297224708</v>
          </cell>
          <cell r="CF405">
            <v>0.25</v>
          </cell>
          <cell r="CG405" t="str">
            <v>&gt;=30</v>
          </cell>
          <cell r="CH405" t="str">
            <v>KS2 Maths</v>
          </cell>
          <cell r="CI405" t="str">
            <v>KS4 Maths</v>
          </cell>
        </row>
        <row r="406">
          <cell r="AS406">
            <v>0</v>
          </cell>
          <cell r="AT406">
            <v>0</v>
          </cell>
          <cell r="AU406">
            <v>0</v>
          </cell>
          <cell r="AV406">
            <v>0</v>
          </cell>
          <cell r="AW406">
            <v>0</v>
          </cell>
          <cell r="AX406">
            <v>1.5479876160990713E-3</v>
          </cell>
          <cell r="AY406">
            <v>2.6315789473684209E-2</v>
          </cell>
          <cell r="AZ406">
            <v>0.24187306501547987</v>
          </cell>
          <cell r="BA406">
            <v>0.73026315789473684</v>
          </cell>
          <cell r="CB406" t="str">
            <v>KS2-4</v>
          </cell>
          <cell r="CC406" t="str">
            <v>5A</v>
          </cell>
          <cell r="CD406" t="str">
            <v>*</v>
          </cell>
          <cell r="CE406">
            <v>0.73026315789473684</v>
          </cell>
          <cell r="CF406">
            <v>0.25</v>
          </cell>
          <cell r="CG406" t="str">
            <v>&gt;=30</v>
          </cell>
          <cell r="CH406" t="str">
            <v>KS2 Maths</v>
          </cell>
          <cell r="CI406" t="str">
            <v>KS4 Maths</v>
          </cell>
        </row>
        <row r="407">
          <cell r="CB407" t="str">
            <v>.</v>
          </cell>
          <cell r="CC407" t="str">
            <v>.</v>
          </cell>
          <cell r="CD407" t="str">
            <v>.</v>
          </cell>
          <cell r="CE407" t="str">
            <v>.</v>
          </cell>
          <cell r="CF407" t="str">
            <v>.</v>
          </cell>
          <cell r="CG407" t="str">
            <v>.</v>
          </cell>
          <cell r="CH407" t="str">
            <v>.</v>
          </cell>
          <cell r="CI407" t="str">
            <v>.</v>
          </cell>
        </row>
        <row r="408">
          <cell r="CB408" t="str">
            <v>.</v>
          </cell>
          <cell r="CC408" t="str">
            <v>.</v>
          </cell>
          <cell r="CD408" t="str">
            <v>.</v>
          </cell>
          <cell r="CE408" t="str">
            <v>.</v>
          </cell>
          <cell r="CF408" t="str">
            <v>.</v>
          </cell>
          <cell r="CG408" t="str">
            <v>.</v>
          </cell>
          <cell r="CH408" t="str">
            <v>KS2 Maths</v>
          </cell>
          <cell r="CI408" t="str">
            <v>KS4 Maths</v>
          </cell>
        </row>
        <row r="409">
          <cell r="CB409" t="str">
            <v>.</v>
          </cell>
          <cell r="CC409" t="str">
            <v>.</v>
          </cell>
          <cell r="CD409" t="str">
            <v>.</v>
          </cell>
          <cell r="CE409" t="str">
            <v>.</v>
          </cell>
          <cell r="CF409" t="str">
            <v>.</v>
          </cell>
          <cell r="CG409" t="str">
            <v>.</v>
          </cell>
          <cell r="CH409" t="str">
            <v>KS2 Maths</v>
          </cell>
          <cell r="CI409" t="str">
            <v>KS4 Maths</v>
          </cell>
        </row>
        <row r="410">
          <cell r="CB410" t="str">
            <v>.</v>
          </cell>
          <cell r="CC410" t="str">
            <v>.</v>
          </cell>
          <cell r="CD410" t="str">
            <v>.</v>
          </cell>
          <cell r="CE410" t="str">
            <v>.</v>
          </cell>
          <cell r="CF410" t="str">
            <v>.</v>
          </cell>
          <cell r="CG410" t="str">
            <v>.</v>
          </cell>
          <cell r="CH410" t="str">
            <v>KS2 Maths</v>
          </cell>
          <cell r="CI410" t="str">
            <v>KS4 Maths</v>
          </cell>
        </row>
        <row r="411">
          <cell r="AS411" t="str">
            <v>U</v>
          </cell>
          <cell r="AT411" t="str">
            <v>G</v>
          </cell>
          <cell r="AU411" t="str">
            <v>F</v>
          </cell>
          <cell r="AV411" t="str">
            <v>E</v>
          </cell>
          <cell r="AW411" t="str">
            <v>D</v>
          </cell>
          <cell r="AX411" t="str">
            <v>C</v>
          </cell>
          <cell r="AY411" t="str">
            <v>B</v>
          </cell>
          <cell r="AZ411" t="str">
            <v>A</v>
          </cell>
          <cell r="BA411" t="str">
            <v>*</v>
          </cell>
          <cell r="CB411" t="str">
            <v>.</v>
          </cell>
          <cell r="CC411" t="str">
            <v>.</v>
          </cell>
          <cell r="CD411" t="str">
            <v>.</v>
          </cell>
          <cell r="CE411" t="str">
            <v>.</v>
          </cell>
          <cell r="CF411" t="str">
            <v>.</v>
          </cell>
          <cell r="CG411" t="str">
            <v>.</v>
          </cell>
          <cell r="CH411" t="str">
            <v>KS2 Maths</v>
          </cell>
          <cell r="CI411" t="str">
            <v>KS4 Maths</v>
          </cell>
        </row>
        <row r="412">
          <cell r="AS412">
            <v>0</v>
          </cell>
          <cell r="AT412">
            <v>0</v>
          </cell>
          <cell r="AU412">
            <v>0</v>
          </cell>
          <cell r="AV412">
            <v>0</v>
          </cell>
          <cell r="AW412">
            <v>0</v>
          </cell>
          <cell r="AX412">
            <v>0</v>
          </cell>
          <cell r="AY412">
            <v>0</v>
          </cell>
          <cell r="AZ412">
            <v>0</v>
          </cell>
          <cell r="BA412">
            <v>0</v>
          </cell>
          <cell r="CB412" t="str">
            <v>.</v>
          </cell>
          <cell r="CC412" t="str">
            <v>.</v>
          </cell>
          <cell r="CD412" t="str">
            <v>.</v>
          </cell>
          <cell r="CE412" t="str">
            <v>.</v>
          </cell>
          <cell r="CF412" t="str">
            <v>.</v>
          </cell>
          <cell r="CG412" t="str">
            <v>.</v>
          </cell>
          <cell r="CH412" t="str">
            <v>.</v>
          </cell>
          <cell r="CI412" t="str">
            <v>.</v>
          </cell>
        </row>
        <row r="413">
          <cell r="AS413">
            <v>0</v>
          </cell>
          <cell r="AT413">
            <v>0</v>
          </cell>
          <cell r="AU413">
            <v>0</v>
          </cell>
          <cell r="AV413">
            <v>0</v>
          </cell>
          <cell r="AW413">
            <v>0</v>
          </cell>
          <cell r="AX413">
            <v>0</v>
          </cell>
          <cell r="AY413">
            <v>0</v>
          </cell>
          <cell r="AZ413">
            <v>0</v>
          </cell>
          <cell r="BA413">
            <v>0</v>
          </cell>
          <cell r="CB413" t="str">
            <v>.</v>
          </cell>
          <cell r="CC413" t="str">
            <v>.</v>
          </cell>
          <cell r="CD413" t="str">
            <v>.</v>
          </cell>
          <cell r="CE413" t="str">
            <v>.</v>
          </cell>
          <cell r="CF413" t="str">
            <v>.</v>
          </cell>
          <cell r="CG413" t="str">
            <v>.</v>
          </cell>
          <cell r="CH413" t="str">
            <v>.</v>
          </cell>
          <cell r="CI413" t="str">
            <v>.</v>
          </cell>
        </row>
        <row r="414">
          <cell r="AS414">
            <v>0.10714285714285714</v>
          </cell>
          <cell r="AT414">
            <v>0.36607142857142855</v>
          </cell>
          <cell r="AU414">
            <v>0.19642857142857142</v>
          </cell>
          <cell r="AV414">
            <v>0.125</v>
          </cell>
          <cell r="AW414">
            <v>7.1428571428571425E-2</v>
          </cell>
          <cell r="AX414">
            <v>8.9285714285714288E-2</v>
          </cell>
          <cell r="AY414">
            <v>2.6785714285714284E-2</v>
          </cell>
          <cell r="AZ414">
            <v>1.7857142857142856E-2</v>
          </cell>
          <cell r="BA414">
            <v>0</v>
          </cell>
          <cell r="CB414" t="str">
            <v>KS2-4</v>
          </cell>
          <cell r="CC414" t="str">
            <v>B</v>
          </cell>
          <cell r="CD414" t="str">
            <v>*</v>
          </cell>
          <cell r="CE414">
            <v>0</v>
          </cell>
          <cell r="CF414">
            <v>0.1</v>
          </cell>
          <cell r="CG414" t="str">
            <v>&lt;25</v>
          </cell>
          <cell r="CH414" t="str">
            <v>KS2 Maths</v>
          </cell>
          <cell r="CI414" t="str">
            <v>KS4 Maths</v>
          </cell>
        </row>
        <row r="415">
          <cell r="AS415">
            <v>8.0357142857142863E-2</v>
          </cell>
          <cell r="AT415">
            <v>0.36607142857142855</v>
          </cell>
          <cell r="AU415">
            <v>0.23214285714285715</v>
          </cell>
          <cell r="AV415">
            <v>0.16964285714285715</v>
          </cell>
          <cell r="AW415">
            <v>8.9285714285714288E-2</v>
          </cell>
          <cell r="AX415">
            <v>6.25E-2</v>
          </cell>
          <cell r="AY415">
            <v>0</v>
          </cell>
          <cell r="AZ415">
            <v>0</v>
          </cell>
          <cell r="BA415">
            <v>0</v>
          </cell>
          <cell r="CB415" t="str">
            <v>KS2-4</v>
          </cell>
          <cell r="CC415" t="str">
            <v>N</v>
          </cell>
          <cell r="CD415" t="str">
            <v>*</v>
          </cell>
          <cell r="CE415">
            <v>0</v>
          </cell>
          <cell r="CF415">
            <v>0.1</v>
          </cell>
          <cell r="CG415" t="str">
            <v>&lt;25</v>
          </cell>
          <cell r="CH415" t="str">
            <v>KS2 Maths</v>
          </cell>
          <cell r="CI415" t="str">
            <v>KS4 Maths</v>
          </cell>
        </row>
        <row r="416">
          <cell r="AS416">
            <v>2.7906976744186046E-2</v>
          </cell>
          <cell r="AT416">
            <v>0.12093023255813953</v>
          </cell>
          <cell r="AU416">
            <v>0.2930232558139535</v>
          </cell>
          <cell r="AV416">
            <v>0.22325581395348837</v>
          </cell>
          <cell r="AW416">
            <v>0.13488372093023257</v>
          </cell>
          <cell r="AX416">
            <v>0.15348837209302327</v>
          </cell>
          <cell r="AY416">
            <v>3.7209302325581395E-2</v>
          </cell>
          <cell r="AZ416">
            <v>9.3023255813953487E-3</v>
          </cell>
          <cell r="BA416">
            <v>0</v>
          </cell>
          <cell r="CB416" t="str">
            <v>KS2-4</v>
          </cell>
          <cell r="CC416" t="str">
            <v>2</v>
          </cell>
          <cell r="CD416" t="str">
            <v>*</v>
          </cell>
          <cell r="CE416">
            <v>0</v>
          </cell>
          <cell r="CF416">
            <v>0.1</v>
          </cell>
          <cell r="CG416" t="str">
            <v>&lt;25</v>
          </cell>
          <cell r="CH416" t="str">
            <v>KS2 Maths</v>
          </cell>
          <cell r="CI416" t="str">
            <v>KS4 Maths</v>
          </cell>
        </row>
        <row r="417">
          <cell r="AS417">
            <v>2.7906976744186046E-2</v>
          </cell>
          <cell r="AT417">
            <v>0.12093023255813953</v>
          </cell>
          <cell r="AU417">
            <v>0.2930232558139535</v>
          </cell>
          <cell r="AV417">
            <v>0.22325581395348837</v>
          </cell>
          <cell r="AW417">
            <v>0.13488372093023257</v>
          </cell>
          <cell r="AX417">
            <v>0.15348837209302327</v>
          </cell>
          <cell r="AY417">
            <v>3.7209302325581395E-2</v>
          </cell>
          <cell r="AZ417">
            <v>9.3023255813953487E-3</v>
          </cell>
          <cell r="BA417">
            <v>0</v>
          </cell>
          <cell r="CB417" t="str">
            <v>KS2-4</v>
          </cell>
          <cell r="CC417" t="str">
            <v>3C</v>
          </cell>
          <cell r="CD417" t="str">
            <v>*</v>
          </cell>
          <cell r="CE417">
            <v>0</v>
          </cell>
          <cell r="CF417">
            <v>0.1</v>
          </cell>
          <cell r="CG417" t="str">
            <v>&lt;25</v>
          </cell>
          <cell r="CH417" t="str">
            <v>KS2 Maths</v>
          </cell>
          <cell r="CI417" t="str">
            <v>KS4 Maths</v>
          </cell>
        </row>
        <row r="418">
          <cell r="AS418">
            <v>8.130081300813009E-3</v>
          </cell>
          <cell r="AT418">
            <v>6.910569105691057E-2</v>
          </cell>
          <cell r="AU418">
            <v>0.1951219512195122</v>
          </cell>
          <cell r="AV418">
            <v>0.21544715447154472</v>
          </cell>
          <cell r="AW418">
            <v>0.24390243902439024</v>
          </cell>
          <cell r="AX418">
            <v>0.2073170731707317</v>
          </cell>
          <cell r="AY418">
            <v>4.4715447154471545E-2</v>
          </cell>
          <cell r="AZ418">
            <v>1.2195121951219513E-2</v>
          </cell>
          <cell r="BA418">
            <v>4.0650406504065045E-3</v>
          </cell>
          <cell r="CB418" t="str">
            <v>KS2-4</v>
          </cell>
          <cell r="CC418" t="str">
            <v>3B</v>
          </cell>
          <cell r="CD418" t="str">
            <v>*</v>
          </cell>
          <cell r="CE418">
            <v>4.0650406504065045E-3</v>
          </cell>
          <cell r="CF418">
            <v>0.1</v>
          </cell>
          <cell r="CG418" t="str">
            <v>&lt;25</v>
          </cell>
          <cell r="CH418" t="str">
            <v>KS2 Maths</v>
          </cell>
          <cell r="CI418" t="str">
            <v>KS4 Maths</v>
          </cell>
        </row>
        <row r="419">
          <cell r="AS419">
            <v>1.8779342723004695E-2</v>
          </cell>
          <cell r="AT419">
            <v>2.8169014084507043E-2</v>
          </cell>
          <cell r="AU419">
            <v>0.107981220657277</v>
          </cell>
          <cell r="AV419">
            <v>0.18779342723004694</v>
          </cell>
          <cell r="AW419">
            <v>0.24413145539906103</v>
          </cell>
          <cell r="AX419">
            <v>0.31455399061032863</v>
          </cell>
          <cell r="AY419">
            <v>7.9812206572769953E-2</v>
          </cell>
          <cell r="AZ419">
            <v>1.8779342723004695E-2</v>
          </cell>
          <cell r="BA419">
            <v>0</v>
          </cell>
          <cell r="CB419" t="str">
            <v>KS2-4</v>
          </cell>
          <cell r="CC419" t="str">
            <v>3A</v>
          </cell>
          <cell r="CD419" t="str">
            <v>*</v>
          </cell>
          <cell r="CE419">
            <v>0</v>
          </cell>
          <cell r="CF419">
            <v>0.1</v>
          </cell>
          <cell r="CG419" t="str">
            <v>&lt;25</v>
          </cell>
          <cell r="CH419" t="str">
            <v>KS2 Maths</v>
          </cell>
          <cell r="CI419" t="str">
            <v>KS4 Maths</v>
          </cell>
        </row>
        <row r="420">
          <cell r="AS420">
            <v>3.4482758620689655E-3</v>
          </cell>
          <cell r="AT420">
            <v>3.4482758620689655E-3</v>
          </cell>
          <cell r="AU420">
            <v>3.4482758620689655E-2</v>
          </cell>
          <cell r="AV420">
            <v>0.11379310344827587</v>
          </cell>
          <cell r="AW420">
            <v>0.23448275862068965</v>
          </cell>
          <cell r="AX420">
            <v>0.45517241379310347</v>
          </cell>
          <cell r="AY420">
            <v>0.13448275862068965</v>
          </cell>
          <cell r="AZ420">
            <v>1.7241379310344827E-2</v>
          </cell>
          <cell r="BA420">
            <v>3.4482758620689655E-3</v>
          </cell>
          <cell r="CB420" t="str">
            <v>KS2-4</v>
          </cell>
          <cell r="CC420" t="str">
            <v>4C</v>
          </cell>
          <cell r="CD420" t="str">
            <v>*</v>
          </cell>
          <cell r="CE420">
            <v>3.4482758620689655E-3</v>
          </cell>
          <cell r="CF420">
            <v>0.1</v>
          </cell>
          <cell r="CG420" t="str">
            <v>&lt;25</v>
          </cell>
          <cell r="CH420" t="str">
            <v>KS2 Maths</v>
          </cell>
          <cell r="CI420" t="str">
            <v>KS4 Maths</v>
          </cell>
        </row>
        <row r="421">
          <cell r="AS421">
            <v>6.6666666666666671E-3</v>
          </cell>
          <cell r="AT421">
            <v>0</v>
          </cell>
          <cell r="AU421">
            <v>3.3333333333333335E-3</v>
          </cell>
          <cell r="AV421">
            <v>4.3333333333333335E-2</v>
          </cell>
          <cell r="AW421">
            <v>0.14000000000000001</v>
          </cell>
          <cell r="AX421">
            <v>0.47333333333333333</v>
          </cell>
          <cell r="AY421">
            <v>0.26</v>
          </cell>
          <cell r="AZ421">
            <v>0.06</v>
          </cell>
          <cell r="BA421">
            <v>1.3333333333333334E-2</v>
          </cell>
          <cell r="CB421" t="str">
            <v>KS2-4</v>
          </cell>
          <cell r="CC421" t="str">
            <v>4B</v>
          </cell>
          <cell r="CD421" t="str">
            <v>*</v>
          </cell>
          <cell r="CE421">
            <v>1.3333333333333334E-2</v>
          </cell>
          <cell r="CF421">
            <v>0.1</v>
          </cell>
          <cell r="CG421" t="str">
            <v>&lt;25</v>
          </cell>
          <cell r="CH421" t="str">
            <v>KS2 Maths</v>
          </cell>
          <cell r="CI421" t="str">
            <v>KS4 Maths</v>
          </cell>
        </row>
        <row r="422">
          <cell r="AS422">
            <v>0</v>
          </cell>
          <cell r="AT422">
            <v>0</v>
          </cell>
          <cell r="AU422">
            <v>8.1967213114754103E-3</v>
          </cell>
          <cell r="AV422">
            <v>8.1967213114754103E-3</v>
          </cell>
          <cell r="AW422">
            <v>7.7868852459016397E-2</v>
          </cell>
          <cell r="AX422">
            <v>0.36065573770491804</v>
          </cell>
          <cell r="AY422">
            <v>0.35245901639344263</v>
          </cell>
          <cell r="AZ422">
            <v>0.18442622950819673</v>
          </cell>
          <cell r="BA422">
            <v>8.1967213114754103E-3</v>
          </cell>
          <cell r="CB422" t="str">
            <v>KS2-4</v>
          </cell>
          <cell r="CC422" t="str">
            <v>4A</v>
          </cell>
          <cell r="CD422" t="str">
            <v>*</v>
          </cell>
          <cell r="CE422">
            <v>8.1967213114754103E-3</v>
          </cell>
          <cell r="CF422">
            <v>0.1</v>
          </cell>
          <cell r="CG422" t="str">
            <v>&lt;25</v>
          </cell>
          <cell r="CH422" t="str">
            <v>KS2 Maths</v>
          </cell>
          <cell r="CI422" t="str">
            <v>KS4 Maths</v>
          </cell>
        </row>
        <row r="423">
          <cell r="AS423">
            <v>0</v>
          </cell>
          <cell r="AT423">
            <v>0</v>
          </cell>
          <cell r="AU423">
            <v>0</v>
          </cell>
          <cell r="AV423">
            <v>0</v>
          </cell>
          <cell r="AW423">
            <v>2.5423728813559324E-2</v>
          </cell>
          <cell r="AX423">
            <v>0.27966101694915252</v>
          </cell>
          <cell r="AY423">
            <v>0.32203389830508472</v>
          </cell>
          <cell r="AZ423">
            <v>0.26271186440677968</v>
          </cell>
          <cell r="BA423">
            <v>0.11016949152542373</v>
          </cell>
          <cell r="CB423" t="str">
            <v>KS2-4</v>
          </cell>
          <cell r="CC423" t="str">
            <v>5C</v>
          </cell>
          <cell r="CD423" t="str">
            <v>*</v>
          </cell>
          <cell r="CE423">
            <v>0.11016949152542373</v>
          </cell>
          <cell r="CF423">
            <v>0.1</v>
          </cell>
          <cell r="CG423" t="str">
            <v>&lt;25</v>
          </cell>
          <cell r="CH423" t="str">
            <v>KS2 Maths</v>
          </cell>
          <cell r="CI423" t="str">
            <v>KS4 Maths</v>
          </cell>
        </row>
        <row r="424">
          <cell r="AS424">
            <v>0</v>
          </cell>
          <cell r="AT424">
            <v>0</v>
          </cell>
          <cell r="AU424">
            <v>0</v>
          </cell>
          <cell r="AV424">
            <v>8.0000000000000002E-3</v>
          </cell>
          <cell r="AW424">
            <v>0</v>
          </cell>
          <cell r="AX424">
            <v>0.112</v>
          </cell>
          <cell r="AY424">
            <v>0.376</v>
          </cell>
          <cell r="AZ424">
            <v>0.376</v>
          </cell>
          <cell r="BA424">
            <v>0.128</v>
          </cell>
          <cell r="CB424" t="str">
            <v>KS2-4</v>
          </cell>
          <cell r="CC424" t="str">
            <v>5B</v>
          </cell>
          <cell r="CD424" t="str">
            <v>*</v>
          </cell>
          <cell r="CE424">
            <v>0.128</v>
          </cell>
          <cell r="CF424">
            <v>0.1</v>
          </cell>
          <cell r="CG424" t="str">
            <v>&lt;25</v>
          </cell>
          <cell r="CH424" t="str">
            <v>KS2 Maths</v>
          </cell>
          <cell r="CI424" t="str">
            <v>KS4 Maths</v>
          </cell>
        </row>
        <row r="425">
          <cell r="AS425">
            <v>0</v>
          </cell>
          <cell r="AT425">
            <v>0</v>
          </cell>
          <cell r="AU425">
            <v>0</v>
          </cell>
          <cell r="AV425">
            <v>8.0000000000000002E-3</v>
          </cell>
          <cell r="AW425">
            <v>0</v>
          </cell>
          <cell r="AX425">
            <v>0.112</v>
          </cell>
          <cell r="AY425">
            <v>0.376</v>
          </cell>
          <cell r="AZ425">
            <v>0.376</v>
          </cell>
          <cell r="BA425">
            <v>0.128</v>
          </cell>
          <cell r="CB425" t="str">
            <v>KS2-4</v>
          </cell>
          <cell r="CC425" t="str">
            <v>5A</v>
          </cell>
          <cell r="CD425" t="str">
            <v>*</v>
          </cell>
          <cell r="CE425">
            <v>0.128</v>
          </cell>
          <cell r="CF425">
            <v>0.1</v>
          </cell>
          <cell r="CG425" t="str">
            <v>&lt;25</v>
          </cell>
          <cell r="CH425" t="str">
            <v>KS2 Maths</v>
          </cell>
          <cell r="CI425" t="str">
            <v>KS4 Maths</v>
          </cell>
        </row>
        <row r="426">
          <cell r="CB426" t="str">
            <v>.</v>
          </cell>
          <cell r="CC426" t="str">
            <v>.</v>
          </cell>
          <cell r="CD426" t="str">
            <v>.</v>
          </cell>
          <cell r="CE426" t="str">
            <v>.</v>
          </cell>
          <cell r="CF426" t="str">
            <v>.</v>
          </cell>
          <cell r="CG426" t="str">
            <v>.</v>
          </cell>
          <cell r="CH426" t="str">
            <v>.</v>
          </cell>
          <cell r="CI426" t="str">
            <v>.</v>
          </cell>
        </row>
        <row r="427">
          <cell r="CB427" t="str">
            <v>.</v>
          </cell>
          <cell r="CC427" t="str">
            <v>.</v>
          </cell>
          <cell r="CD427" t="str">
            <v>.</v>
          </cell>
          <cell r="CE427" t="str">
            <v>.</v>
          </cell>
          <cell r="CF427" t="str">
            <v>.</v>
          </cell>
          <cell r="CG427" t="str">
            <v>.</v>
          </cell>
          <cell r="CH427" t="str">
            <v>.</v>
          </cell>
          <cell r="CI427" t="str">
            <v>.</v>
          </cell>
        </row>
        <row r="428">
          <cell r="CB428" t="str">
            <v>.</v>
          </cell>
          <cell r="CC428" t="str">
            <v>.</v>
          </cell>
          <cell r="CD428" t="str">
            <v>.</v>
          </cell>
          <cell r="CE428" t="str">
            <v>.</v>
          </cell>
          <cell r="CF428" t="str">
            <v>.</v>
          </cell>
          <cell r="CG428" t="str">
            <v>.</v>
          </cell>
          <cell r="CH428" t="str">
            <v>KS2 Maths</v>
          </cell>
          <cell r="CI428" t="str">
            <v>KS4 Maths</v>
          </cell>
        </row>
        <row r="429">
          <cell r="CB429" t="str">
            <v>.</v>
          </cell>
          <cell r="CC429" t="str">
            <v>.</v>
          </cell>
          <cell r="CD429" t="str">
            <v>.</v>
          </cell>
          <cell r="CE429" t="str">
            <v>.</v>
          </cell>
          <cell r="CF429" t="str">
            <v>.</v>
          </cell>
          <cell r="CG429" t="str">
            <v>.</v>
          </cell>
          <cell r="CH429" t="str">
            <v>KS2 Maths</v>
          </cell>
          <cell r="CI429" t="str">
            <v>KS4 Maths</v>
          </cell>
        </row>
        <row r="430">
          <cell r="AS430" t="str">
            <v>U</v>
          </cell>
          <cell r="AT430" t="str">
            <v>G</v>
          </cell>
          <cell r="AU430" t="str">
            <v>F</v>
          </cell>
          <cell r="AV430" t="str">
            <v>E</v>
          </cell>
          <cell r="AW430" t="str">
            <v>D</v>
          </cell>
          <cell r="AX430" t="str">
            <v>C</v>
          </cell>
          <cell r="AY430" t="str">
            <v>B</v>
          </cell>
          <cell r="AZ430" t="str">
            <v>A</v>
          </cell>
          <cell r="BA430" t="str">
            <v>*</v>
          </cell>
          <cell r="CB430" t="str">
            <v>.</v>
          </cell>
          <cell r="CC430" t="str">
            <v>.</v>
          </cell>
          <cell r="CD430" t="str">
            <v>.</v>
          </cell>
          <cell r="CE430" t="str">
            <v>.</v>
          </cell>
          <cell r="CF430" t="str">
            <v>.</v>
          </cell>
          <cell r="CG430" t="str">
            <v>.</v>
          </cell>
          <cell r="CH430" t="str">
            <v>KS2 Maths</v>
          </cell>
          <cell r="CI430" t="str">
            <v>KS4 Maths</v>
          </cell>
        </row>
        <row r="431">
          <cell r="AS431">
            <v>0</v>
          </cell>
          <cell r="AT431">
            <v>0</v>
          </cell>
          <cell r="AU431">
            <v>0</v>
          </cell>
          <cell r="AV431">
            <v>0</v>
          </cell>
          <cell r="AW431">
            <v>0</v>
          </cell>
          <cell r="AX431">
            <v>0</v>
          </cell>
          <cell r="AY431">
            <v>0</v>
          </cell>
          <cell r="AZ431">
            <v>0</v>
          </cell>
          <cell r="BA431">
            <v>0</v>
          </cell>
          <cell r="CB431" t="str">
            <v>.</v>
          </cell>
          <cell r="CC431" t="str">
            <v>.</v>
          </cell>
          <cell r="CD431" t="str">
            <v>.</v>
          </cell>
          <cell r="CE431" t="str">
            <v>.</v>
          </cell>
          <cell r="CF431" t="str">
            <v>.</v>
          </cell>
          <cell r="CG431" t="str">
            <v>.</v>
          </cell>
          <cell r="CH431" t="str">
            <v>.</v>
          </cell>
          <cell r="CI431" t="str">
            <v>.</v>
          </cell>
        </row>
        <row r="432">
          <cell r="AS432">
            <v>0</v>
          </cell>
          <cell r="AT432">
            <v>0</v>
          </cell>
          <cell r="AU432">
            <v>0</v>
          </cell>
          <cell r="AV432">
            <v>0</v>
          </cell>
          <cell r="AW432">
            <v>0</v>
          </cell>
          <cell r="AX432">
            <v>0</v>
          </cell>
          <cell r="AY432">
            <v>0</v>
          </cell>
          <cell r="AZ432">
            <v>0</v>
          </cell>
          <cell r="BA432">
            <v>0</v>
          </cell>
          <cell r="CB432" t="str">
            <v>.</v>
          </cell>
          <cell r="CC432" t="str">
            <v>.</v>
          </cell>
          <cell r="CD432" t="str">
            <v>.</v>
          </cell>
          <cell r="CE432" t="str">
            <v>.</v>
          </cell>
          <cell r="CF432" t="str">
            <v>.</v>
          </cell>
          <cell r="CG432" t="str">
            <v>.</v>
          </cell>
          <cell r="CH432" t="str">
            <v>.</v>
          </cell>
          <cell r="CI432" t="str">
            <v>.</v>
          </cell>
        </row>
        <row r="433">
          <cell r="AS433">
            <v>0.10052910052910052</v>
          </cell>
          <cell r="AT433">
            <v>0.25925925925925924</v>
          </cell>
          <cell r="AU433">
            <v>0.26984126984126983</v>
          </cell>
          <cell r="AV433">
            <v>0.18518518518518517</v>
          </cell>
          <cell r="AW433">
            <v>8.9947089947089942E-2</v>
          </cell>
          <cell r="AX433">
            <v>6.8783068783068779E-2</v>
          </cell>
          <cell r="AY433">
            <v>2.1164021164021163E-2</v>
          </cell>
          <cell r="AZ433">
            <v>0</v>
          </cell>
          <cell r="BA433">
            <v>5.2910052910052907E-3</v>
          </cell>
          <cell r="CB433" t="str">
            <v>KS2-4</v>
          </cell>
          <cell r="CC433" t="str">
            <v>B</v>
          </cell>
          <cell r="CD433" t="str">
            <v>*</v>
          </cell>
          <cell r="CE433">
            <v>5.2910052910052907E-3</v>
          </cell>
          <cell r="CF433">
            <v>0.1</v>
          </cell>
          <cell r="CG433" t="str">
            <v>&gt;=25 &amp; &lt;26</v>
          </cell>
          <cell r="CH433" t="str">
            <v>KS2 Maths</v>
          </cell>
          <cell r="CI433" t="str">
            <v>KS4 Maths</v>
          </cell>
        </row>
        <row r="434">
          <cell r="AS434">
            <v>5.8035714285714288E-2</v>
          </cell>
          <cell r="AT434">
            <v>0.33035714285714285</v>
          </cell>
          <cell r="AU434">
            <v>0.25</v>
          </cell>
          <cell r="AV434">
            <v>0.19196428571428573</v>
          </cell>
          <cell r="AW434">
            <v>0.11160714285714286</v>
          </cell>
          <cell r="AX434">
            <v>5.3571428571428568E-2</v>
          </cell>
          <cell r="AY434">
            <v>4.464285714285714E-3</v>
          </cell>
          <cell r="AZ434">
            <v>0</v>
          </cell>
          <cell r="BA434">
            <v>0</v>
          </cell>
          <cell r="CB434" t="str">
            <v>KS2-4</v>
          </cell>
          <cell r="CC434" t="str">
            <v>N</v>
          </cell>
          <cell r="CD434" t="str">
            <v>*</v>
          </cell>
          <cell r="CE434">
            <v>0</v>
          </cell>
          <cell r="CF434">
            <v>0.1</v>
          </cell>
          <cell r="CG434" t="str">
            <v>&gt;=25 &amp; &lt;26</v>
          </cell>
          <cell r="CH434" t="str">
            <v>KS2 Maths</v>
          </cell>
          <cell r="CI434" t="str">
            <v>KS4 Maths</v>
          </cell>
        </row>
        <row r="435">
          <cell r="AS435">
            <v>1.9736842105263157E-2</v>
          </cell>
          <cell r="AT435">
            <v>0.10526315789473684</v>
          </cell>
          <cell r="AU435">
            <v>0.32236842105263158</v>
          </cell>
          <cell r="AV435">
            <v>0.22149122807017543</v>
          </cell>
          <cell r="AW435">
            <v>0.14912280701754385</v>
          </cell>
          <cell r="AX435">
            <v>0.13815789473684212</v>
          </cell>
          <cell r="AY435">
            <v>3.0701754385964911E-2</v>
          </cell>
          <cell r="AZ435">
            <v>1.3157894736842105E-2</v>
          </cell>
          <cell r="BA435">
            <v>0</v>
          </cell>
          <cell r="CB435" t="str">
            <v>KS2-4</v>
          </cell>
          <cell r="CC435" t="str">
            <v>2</v>
          </cell>
          <cell r="CD435" t="str">
            <v>*</v>
          </cell>
          <cell r="CE435">
            <v>0</v>
          </cell>
          <cell r="CF435">
            <v>0.1</v>
          </cell>
          <cell r="CG435" t="str">
            <v>&gt;=25 &amp; &lt;26</v>
          </cell>
          <cell r="CH435" t="str">
            <v>KS2 Maths</v>
          </cell>
          <cell r="CI435" t="str">
            <v>KS4 Maths</v>
          </cell>
        </row>
        <row r="436">
          <cell r="AS436">
            <v>1.9736842105263157E-2</v>
          </cell>
          <cell r="AT436">
            <v>0.10526315789473684</v>
          </cell>
          <cell r="AU436">
            <v>0.32236842105263158</v>
          </cell>
          <cell r="AV436">
            <v>0.22149122807017543</v>
          </cell>
          <cell r="AW436">
            <v>0.14912280701754385</v>
          </cell>
          <cell r="AX436">
            <v>0.13815789473684212</v>
          </cell>
          <cell r="AY436">
            <v>3.0701754385964911E-2</v>
          </cell>
          <cell r="AZ436">
            <v>1.3157894736842105E-2</v>
          </cell>
          <cell r="BA436">
            <v>0</v>
          </cell>
          <cell r="CB436" t="str">
            <v>KS2-4</v>
          </cell>
          <cell r="CC436" t="str">
            <v>3C</v>
          </cell>
          <cell r="CD436" t="str">
            <v>*</v>
          </cell>
          <cell r="CE436">
            <v>0</v>
          </cell>
          <cell r="CF436">
            <v>0.1</v>
          </cell>
          <cell r="CG436" t="str">
            <v>&gt;=25 &amp; &lt;26</v>
          </cell>
          <cell r="CH436" t="str">
            <v>KS2 Maths</v>
          </cell>
          <cell r="CI436" t="str">
            <v>KS4 Maths</v>
          </cell>
        </row>
        <row r="437">
          <cell r="AS437">
            <v>1.0600706713780919E-2</v>
          </cell>
          <cell r="AT437">
            <v>3.0035335689045935E-2</v>
          </cell>
          <cell r="AU437">
            <v>0.16431095406360424</v>
          </cell>
          <cell r="AV437">
            <v>0.27385159010600707</v>
          </cell>
          <cell r="AW437">
            <v>0.22614840989399293</v>
          </cell>
          <cell r="AX437">
            <v>0.24204946996466431</v>
          </cell>
          <cell r="AY437">
            <v>4.2402826855123678E-2</v>
          </cell>
          <cell r="AZ437">
            <v>1.0600706713780919E-2</v>
          </cell>
          <cell r="BA437">
            <v>0</v>
          </cell>
          <cell r="CB437" t="str">
            <v>KS2-4</v>
          </cell>
          <cell r="CC437" t="str">
            <v>3B</v>
          </cell>
          <cell r="CD437" t="str">
            <v>*</v>
          </cell>
          <cell r="CE437">
            <v>0</v>
          </cell>
          <cell r="CF437">
            <v>0.1</v>
          </cell>
          <cell r="CG437" t="str">
            <v>&gt;=25 &amp; &lt;26</v>
          </cell>
          <cell r="CH437" t="str">
            <v>KS2 Maths</v>
          </cell>
          <cell r="CI437" t="str">
            <v>KS4 Maths</v>
          </cell>
        </row>
        <row r="438">
          <cell r="AS438">
            <v>8.6355785837651123E-3</v>
          </cell>
          <cell r="AT438">
            <v>2.072538860103627E-2</v>
          </cell>
          <cell r="AU438">
            <v>8.1174438687392061E-2</v>
          </cell>
          <cell r="AV438">
            <v>0.18307426597582038</v>
          </cell>
          <cell r="AW438">
            <v>0.25561312607944731</v>
          </cell>
          <cell r="AX438">
            <v>0.3385146804835924</v>
          </cell>
          <cell r="AY438">
            <v>0.10189982728842832</v>
          </cell>
          <cell r="AZ438">
            <v>1.0362694300518135E-2</v>
          </cell>
          <cell r="BA438">
            <v>0</v>
          </cell>
          <cell r="CB438" t="str">
            <v>KS2-4</v>
          </cell>
          <cell r="CC438" t="str">
            <v>3A</v>
          </cell>
          <cell r="CD438" t="str">
            <v>*</v>
          </cell>
          <cell r="CE438">
            <v>0</v>
          </cell>
          <cell r="CF438">
            <v>0.1</v>
          </cell>
          <cell r="CG438" t="str">
            <v>&gt;=25 &amp; &lt;26</v>
          </cell>
          <cell r="CH438" t="str">
            <v>KS2 Maths</v>
          </cell>
          <cell r="CI438" t="str">
            <v>KS4 Maths</v>
          </cell>
        </row>
        <row r="439">
          <cell r="AS439">
            <v>5.5066079295154188E-3</v>
          </cell>
          <cell r="AT439">
            <v>1.3215859030837005E-2</v>
          </cell>
          <cell r="AU439">
            <v>3.1938325991189426E-2</v>
          </cell>
          <cell r="AV439">
            <v>0.11563876651982379</v>
          </cell>
          <cell r="AW439">
            <v>0.18502202643171806</v>
          </cell>
          <cell r="AX439">
            <v>0.47687224669603523</v>
          </cell>
          <cell r="AY439">
            <v>0.13986784140969163</v>
          </cell>
          <cell r="AZ439">
            <v>2.7533039647577091E-2</v>
          </cell>
          <cell r="BA439">
            <v>4.4052863436123352E-3</v>
          </cell>
          <cell r="CB439" t="str">
            <v>KS2-4</v>
          </cell>
          <cell r="CC439" t="str">
            <v>4C</v>
          </cell>
          <cell r="CD439" t="str">
            <v>*</v>
          </cell>
          <cell r="CE439">
            <v>4.4052863436123352E-3</v>
          </cell>
          <cell r="CF439">
            <v>0.1</v>
          </cell>
          <cell r="CG439" t="str">
            <v>&gt;=25 &amp; &lt;26</v>
          </cell>
          <cell r="CH439" t="str">
            <v>KS2 Maths</v>
          </cell>
          <cell r="CI439" t="str">
            <v>KS4 Maths</v>
          </cell>
        </row>
        <row r="440">
          <cell r="AS440">
            <v>1.0111223458038423E-3</v>
          </cell>
          <cell r="AT440">
            <v>2.0222446916076846E-3</v>
          </cell>
          <cell r="AU440">
            <v>1.6177957532861477E-2</v>
          </cell>
          <cell r="AV440">
            <v>4.9544994944388271E-2</v>
          </cell>
          <cell r="AW440">
            <v>0.14459049544994945</v>
          </cell>
          <cell r="AX440">
            <v>0.47522750252780588</v>
          </cell>
          <cell r="AY440">
            <v>0.24064711830131447</v>
          </cell>
          <cell r="AZ440">
            <v>6.3700707785642061E-2</v>
          </cell>
          <cell r="BA440">
            <v>7.0778564206268957E-3</v>
          </cell>
          <cell r="CB440" t="str">
            <v>KS2-4</v>
          </cell>
          <cell r="CC440" t="str">
            <v>4B</v>
          </cell>
          <cell r="CD440" t="str">
            <v>*</v>
          </cell>
          <cell r="CE440">
            <v>7.0778564206268957E-3</v>
          </cell>
          <cell r="CF440">
            <v>0.1</v>
          </cell>
          <cell r="CG440" t="str">
            <v>&gt;=25 &amp; &lt;26</v>
          </cell>
          <cell r="CH440" t="str">
            <v>KS2 Maths</v>
          </cell>
          <cell r="CI440" t="str">
            <v>KS4 Maths</v>
          </cell>
        </row>
        <row r="441">
          <cell r="AS441">
            <v>1.2315270935960591E-3</v>
          </cell>
          <cell r="AT441">
            <v>0</v>
          </cell>
          <cell r="AU441">
            <v>3.6945812807881772E-3</v>
          </cell>
          <cell r="AV441">
            <v>2.7093596059113302E-2</v>
          </cell>
          <cell r="AW441">
            <v>6.8965517241379309E-2</v>
          </cell>
          <cell r="AX441">
            <v>0.39285714285714285</v>
          </cell>
          <cell r="AY441">
            <v>0.31280788177339902</v>
          </cell>
          <cell r="AZ441">
            <v>0.17364532019704434</v>
          </cell>
          <cell r="BA441">
            <v>1.9704433497536946E-2</v>
          </cell>
          <cell r="CB441" t="str">
            <v>KS2-4</v>
          </cell>
          <cell r="CC441" t="str">
            <v>4A</v>
          </cell>
          <cell r="CD441" t="str">
            <v>*</v>
          </cell>
          <cell r="CE441">
            <v>1.9704433497536946E-2</v>
          </cell>
          <cell r="CF441">
            <v>0.1</v>
          </cell>
          <cell r="CG441" t="str">
            <v>&gt;=25 &amp; &lt;26</v>
          </cell>
          <cell r="CH441" t="str">
            <v>KS2 Maths</v>
          </cell>
          <cell r="CI441" t="str">
            <v>KS4 Maths</v>
          </cell>
        </row>
        <row r="442">
          <cell r="AS442">
            <v>4.8661800486618006E-3</v>
          </cell>
          <cell r="AT442">
            <v>4.8661800486618006E-3</v>
          </cell>
          <cell r="AU442">
            <v>0</v>
          </cell>
          <cell r="AV442">
            <v>2.4330900243309003E-3</v>
          </cell>
          <cell r="AW442">
            <v>2.1897810218978103E-2</v>
          </cell>
          <cell r="AX442">
            <v>0.26277372262773724</v>
          </cell>
          <cell r="AY442">
            <v>0.35523114355231145</v>
          </cell>
          <cell r="AZ442">
            <v>0.26520681265206814</v>
          </cell>
          <cell r="BA442">
            <v>8.2725060827250604E-2</v>
          </cell>
          <cell r="CB442" t="str">
            <v>KS2-4</v>
          </cell>
          <cell r="CC442" t="str">
            <v>5C</v>
          </cell>
          <cell r="CD442" t="str">
            <v>*</v>
          </cell>
          <cell r="CE442">
            <v>8.2725060827250604E-2</v>
          </cell>
          <cell r="CF442">
            <v>0.1</v>
          </cell>
          <cell r="CG442" t="str">
            <v>&gt;=25 &amp; &lt;26</v>
          </cell>
          <cell r="CH442" t="str">
            <v>KS2 Maths</v>
          </cell>
          <cell r="CI442" t="str">
            <v>KS4 Maths</v>
          </cell>
        </row>
        <row r="443">
          <cell r="AS443">
            <v>0</v>
          </cell>
          <cell r="AT443">
            <v>0</v>
          </cell>
          <cell r="AU443">
            <v>0</v>
          </cell>
          <cell r="AV443">
            <v>3.134796238244514E-3</v>
          </cell>
          <cell r="AW443">
            <v>1.8808777429467086E-2</v>
          </cell>
          <cell r="AX443">
            <v>0.14106583072100312</v>
          </cell>
          <cell r="AY443">
            <v>0.29153605015673983</v>
          </cell>
          <cell r="AZ443">
            <v>0.36990595611285265</v>
          </cell>
          <cell r="BA443">
            <v>0.17554858934169279</v>
          </cell>
          <cell r="CB443" t="str">
            <v>KS2-4</v>
          </cell>
          <cell r="CC443" t="str">
            <v>5B</v>
          </cell>
          <cell r="CD443" t="str">
            <v>*</v>
          </cell>
          <cell r="CE443">
            <v>0.17554858934169279</v>
          </cell>
          <cell r="CF443">
            <v>0.1</v>
          </cell>
          <cell r="CG443" t="str">
            <v>&gt;=25 &amp; &lt;26</v>
          </cell>
          <cell r="CH443" t="str">
            <v>KS2 Maths</v>
          </cell>
          <cell r="CI443" t="str">
            <v>KS4 Maths</v>
          </cell>
        </row>
        <row r="444">
          <cell r="AS444">
            <v>0</v>
          </cell>
          <cell r="AT444">
            <v>0</v>
          </cell>
          <cell r="AU444">
            <v>0</v>
          </cell>
          <cell r="AV444">
            <v>0</v>
          </cell>
          <cell r="AW444">
            <v>0</v>
          </cell>
          <cell r="AX444">
            <v>0</v>
          </cell>
          <cell r="AY444">
            <v>0.15740740740740741</v>
          </cell>
          <cell r="AZ444">
            <v>0.49074074074074076</v>
          </cell>
          <cell r="BA444">
            <v>0.35185185185185186</v>
          </cell>
          <cell r="CB444" t="str">
            <v>KS2-4</v>
          </cell>
          <cell r="CC444" t="str">
            <v>5A</v>
          </cell>
          <cell r="CD444" t="str">
            <v>*</v>
          </cell>
          <cell r="CE444">
            <v>0.35185185185185186</v>
          </cell>
          <cell r="CF444">
            <v>0.1</v>
          </cell>
          <cell r="CG444" t="str">
            <v>&gt;=25 &amp; &lt;26</v>
          </cell>
          <cell r="CH444" t="str">
            <v>KS2 Maths</v>
          </cell>
          <cell r="CI444" t="str">
            <v>KS4 Maths</v>
          </cell>
        </row>
        <row r="445">
          <cell r="CB445" t="str">
            <v>.</v>
          </cell>
          <cell r="CC445" t="str">
            <v>.</v>
          </cell>
          <cell r="CD445" t="str">
            <v>.</v>
          </cell>
          <cell r="CE445" t="str">
            <v>.</v>
          </cell>
          <cell r="CF445" t="str">
            <v>.</v>
          </cell>
          <cell r="CG445" t="str">
            <v>.</v>
          </cell>
          <cell r="CH445" t="str">
            <v>.</v>
          </cell>
          <cell r="CI445" t="str">
            <v>.</v>
          </cell>
        </row>
        <row r="446">
          <cell r="CB446" t="str">
            <v>.</v>
          </cell>
          <cell r="CC446" t="str">
            <v>.</v>
          </cell>
          <cell r="CD446" t="str">
            <v>.</v>
          </cell>
          <cell r="CE446" t="str">
            <v>.</v>
          </cell>
          <cell r="CF446" t="str">
            <v>.</v>
          </cell>
          <cell r="CG446" t="str">
            <v>.</v>
          </cell>
          <cell r="CH446" t="str">
            <v>KS2 Maths</v>
          </cell>
          <cell r="CI446" t="str">
            <v>KS4 Maths</v>
          </cell>
        </row>
        <row r="447">
          <cell r="CB447" t="str">
            <v>.</v>
          </cell>
          <cell r="CC447" t="str">
            <v>.</v>
          </cell>
          <cell r="CD447" t="str">
            <v>.</v>
          </cell>
          <cell r="CE447" t="str">
            <v>.</v>
          </cell>
          <cell r="CF447" t="str">
            <v>.</v>
          </cell>
          <cell r="CG447" t="str">
            <v>.</v>
          </cell>
          <cell r="CH447" t="str">
            <v>KS2 Maths</v>
          </cell>
          <cell r="CI447" t="str">
            <v>KS4 Maths</v>
          </cell>
        </row>
        <row r="448">
          <cell r="CB448" t="str">
            <v>.</v>
          </cell>
          <cell r="CC448" t="str">
            <v>.</v>
          </cell>
          <cell r="CD448" t="str">
            <v>.</v>
          </cell>
          <cell r="CE448" t="str">
            <v>.</v>
          </cell>
          <cell r="CF448" t="str">
            <v>.</v>
          </cell>
          <cell r="CG448" t="str">
            <v>.</v>
          </cell>
          <cell r="CH448" t="str">
            <v>KS2 Maths</v>
          </cell>
          <cell r="CI448" t="str">
            <v>KS4 Maths</v>
          </cell>
        </row>
        <row r="449">
          <cell r="AS449" t="str">
            <v>U</v>
          </cell>
          <cell r="AT449" t="str">
            <v>G</v>
          </cell>
          <cell r="AU449" t="str">
            <v>F</v>
          </cell>
          <cell r="AV449" t="str">
            <v>E</v>
          </cell>
          <cell r="AW449" t="str">
            <v>D</v>
          </cell>
          <cell r="AX449" t="str">
            <v>C</v>
          </cell>
          <cell r="AY449" t="str">
            <v>B</v>
          </cell>
          <cell r="AZ449" t="str">
            <v>A</v>
          </cell>
          <cell r="BA449" t="str">
            <v>*</v>
          </cell>
          <cell r="CB449" t="str">
            <v>.</v>
          </cell>
          <cell r="CC449" t="str">
            <v>.</v>
          </cell>
          <cell r="CD449" t="str">
            <v>.</v>
          </cell>
          <cell r="CE449" t="str">
            <v>.</v>
          </cell>
          <cell r="CF449" t="str">
            <v>.</v>
          </cell>
          <cell r="CG449" t="str">
            <v>.</v>
          </cell>
          <cell r="CH449" t="str">
            <v>KS2 Maths</v>
          </cell>
          <cell r="CI449" t="str">
            <v>KS4 Maths</v>
          </cell>
        </row>
        <row r="450">
          <cell r="AS450">
            <v>0</v>
          </cell>
          <cell r="AT450">
            <v>0</v>
          </cell>
          <cell r="AU450">
            <v>0</v>
          </cell>
          <cell r="AV450">
            <v>0</v>
          </cell>
          <cell r="AW450">
            <v>0</v>
          </cell>
          <cell r="AX450">
            <v>0</v>
          </cell>
          <cell r="AY450">
            <v>0</v>
          </cell>
          <cell r="AZ450">
            <v>0</v>
          </cell>
          <cell r="BA450">
            <v>0</v>
          </cell>
          <cell r="CB450" t="str">
            <v>.</v>
          </cell>
          <cell r="CC450" t="str">
            <v>.</v>
          </cell>
          <cell r="CD450" t="str">
            <v>.</v>
          </cell>
          <cell r="CE450" t="str">
            <v>.</v>
          </cell>
          <cell r="CF450" t="str">
            <v>.</v>
          </cell>
          <cell r="CG450" t="str">
            <v>.</v>
          </cell>
          <cell r="CH450" t="str">
            <v>.</v>
          </cell>
          <cell r="CI450" t="str">
            <v>.</v>
          </cell>
        </row>
        <row r="451">
          <cell r="AS451">
            <v>0</v>
          </cell>
          <cell r="AT451">
            <v>0</v>
          </cell>
          <cell r="AU451">
            <v>0</v>
          </cell>
          <cell r="AV451">
            <v>0</v>
          </cell>
          <cell r="AW451">
            <v>0</v>
          </cell>
          <cell r="AX451">
            <v>0</v>
          </cell>
          <cell r="AY451">
            <v>0</v>
          </cell>
          <cell r="AZ451">
            <v>0</v>
          </cell>
          <cell r="BA451">
            <v>0</v>
          </cell>
          <cell r="CB451" t="str">
            <v>.</v>
          </cell>
          <cell r="CC451" t="str">
            <v>.</v>
          </cell>
          <cell r="CD451" t="str">
            <v>.</v>
          </cell>
          <cell r="CE451" t="str">
            <v>.</v>
          </cell>
          <cell r="CF451" t="str">
            <v>.</v>
          </cell>
          <cell r="CG451" t="str">
            <v>.</v>
          </cell>
          <cell r="CH451" t="str">
            <v>.</v>
          </cell>
          <cell r="CI451" t="str">
            <v>.</v>
          </cell>
        </row>
        <row r="452">
          <cell r="AS452">
            <v>0.10869565217391304</v>
          </cell>
          <cell r="AT452">
            <v>0.34472049689440992</v>
          </cell>
          <cell r="AU452">
            <v>0.29813664596273293</v>
          </cell>
          <cell r="AV452">
            <v>0.14596273291925466</v>
          </cell>
          <cell r="AW452">
            <v>5.2795031055900624E-2</v>
          </cell>
          <cell r="AX452">
            <v>3.7267080745341616E-2</v>
          </cell>
          <cell r="AY452">
            <v>6.2111801242236021E-3</v>
          </cell>
          <cell r="AZ452">
            <v>6.2111801242236021E-3</v>
          </cell>
          <cell r="BA452">
            <v>0</v>
          </cell>
          <cell r="CB452" t="str">
            <v>KS2-4</v>
          </cell>
          <cell r="CC452" t="str">
            <v>B</v>
          </cell>
          <cell r="CD452" t="str">
            <v>*</v>
          </cell>
          <cell r="CE452">
            <v>0</v>
          </cell>
          <cell r="CF452">
            <v>0.1</v>
          </cell>
          <cell r="CG452" t="str">
            <v>&gt;=26 &amp; &lt;27</v>
          </cell>
          <cell r="CH452" t="str">
            <v>KS2 Maths</v>
          </cell>
          <cell r="CI452" t="str">
            <v>KS4 Maths</v>
          </cell>
        </row>
        <row r="453">
          <cell r="AS453">
            <v>6.7226890756302518E-2</v>
          </cell>
          <cell r="AT453">
            <v>0.33193277310924368</v>
          </cell>
          <cell r="AU453">
            <v>0.34873949579831931</v>
          </cell>
          <cell r="AV453">
            <v>0.15546218487394958</v>
          </cell>
          <cell r="AW453">
            <v>7.9831932773109238E-2</v>
          </cell>
          <cell r="AX453">
            <v>1.2605042016806723E-2</v>
          </cell>
          <cell r="AY453">
            <v>0</v>
          </cell>
          <cell r="AZ453">
            <v>4.2016806722689074E-3</v>
          </cell>
          <cell r="BA453">
            <v>0</v>
          </cell>
          <cell r="CB453" t="str">
            <v>KS2-4</v>
          </cell>
          <cell r="CC453" t="str">
            <v>N</v>
          </cell>
          <cell r="CD453" t="str">
            <v>*</v>
          </cell>
          <cell r="CE453">
            <v>0</v>
          </cell>
          <cell r="CF453">
            <v>0.1</v>
          </cell>
          <cell r="CG453" t="str">
            <v>&gt;=26 &amp; &lt;27</v>
          </cell>
          <cell r="CH453" t="str">
            <v>KS2 Maths</v>
          </cell>
          <cell r="CI453" t="str">
            <v>KS4 Maths</v>
          </cell>
        </row>
        <row r="454">
          <cell r="AS454">
            <v>3.4188034188034191E-2</v>
          </cell>
          <cell r="AT454">
            <v>0.26495726495726496</v>
          </cell>
          <cell r="AU454">
            <v>0.33333333333333331</v>
          </cell>
          <cell r="AV454">
            <v>0.23076923076923078</v>
          </cell>
          <cell r="AW454">
            <v>7.6923076923076927E-2</v>
          </cell>
          <cell r="AX454">
            <v>4.2735042735042736E-2</v>
          </cell>
          <cell r="AY454">
            <v>1.7094017094017096E-2</v>
          </cell>
          <cell r="AZ454">
            <v>0</v>
          </cell>
          <cell r="BA454">
            <v>0</v>
          </cell>
          <cell r="CB454" t="str">
            <v>KS2-4</v>
          </cell>
          <cell r="CC454" t="str">
            <v>2</v>
          </cell>
          <cell r="CD454" t="str">
            <v>*</v>
          </cell>
          <cell r="CE454">
            <v>0</v>
          </cell>
          <cell r="CF454">
            <v>0.1</v>
          </cell>
          <cell r="CG454" t="str">
            <v>&gt;=26 &amp; &lt;27</v>
          </cell>
          <cell r="CH454" t="str">
            <v>KS2 Maths</v>
          </cell>
          <cell r="CI454" t="str">
            <v>KS4 Maths</v>
          </cell>
        </row>
        <row r="455">
          <cell r="AS455">
            <v>1.4010507880910683E-2</v>
          </cell>
          <cell r="AT455">
            <v>0.14711033274956217</v>
          </cell>
          <cell r="AU455">
            <v>0.3257443082311734</v>
          </cell>
          <cell r="AV455">
            <v>0.25043782837127848</v>
          </cell>
          <cell r="AW455">
            <v>0.14711033274956217</v>
          </cell>
          <cell r="AX455">
            <v>9.6322241681260939E-2</v>
          </cell>
          <cell r="AY455">
            <v>1.9264448336252189E-2</v>
          </cell>
          <cell r="AZ455">
            <v>0</v>
          </cell>
          <cell r="BA455">
            <v>0</v>
          </cell>
          <cell r="CB455" t="str">
            <v>KS2-4</v>
          </cell>
          <cell r="CC455" t="str">
            <v>3C</v>
          </cell>
          <cell r="CD455" t="str">
            <v>*</v>
          </cell>
          <cell r="CE455">
            <v>0</v>
          </cell>
          <cell r="CF455">
            <v>0.1</v>
          </cell>
          <cell r="CG455" t="str">
            <v>&gt;=26 &amp; &lt;27</v>
          </cell>
          <cell r="CH455" t="str">
            <v>KS2 Maths</v>
          </cell>
          <cell r="CI455" t="str">
            <v>KS4 Maths</v>
          </cell>
        </row>
        <row r="456">
          <cell r="AS456">
            <v>8.948545861297539E-3</v>
          </cell>
          <cell r="AT456">
            <v>5.9284116331096197E-2</v>
          </cell>
          <cell r="AU456">
            <v>0.25503355704697989</v>
          </cell>
          <cell r="AV456">
            <v>0.26398210290827739</v>
          </cell>
          <cell r="AW456">
            <v>0.21588366890380314</v>
          </cell>
          <cell r="AX456">
            <v>0.1476510067114094</v>
          </cell>
          <cell r="AY456">
            <v>4.4742729306487698E-2</v>
          </cell>
          <cell r="AZ456">
            <v>4.4742729306487695E-3</v>
          </cell>
          <cell r="BA456">
            <v>0</v>
          </cell>
          <cell r="CB456" t="str">
            <v>KS2-4</v>
          </cell>
          <cell r="CC456" t="str">
            <v>3B</v>
          </cell>
          <cell r="CD456" t="str">
            <v>*</v>
          </cell>
          <cell r="CE456">
            <v>0</v>
          </cell>
          <cell r="CF456">
            <v>0.1</v>
          </cell>
          <cell r="CG456" t="str">
            <v>&gt;=26 &amp; &lt;27</v>
          </cell>
          <cell r="CH456" t="str">
            <v>KS2 Maths</v>
          </cell>
          <cell r="CI456" t="str">
            <v>KS4 Maths</v>
          </cell>
        </row>
        <row r="457">
          <cell r="AS457">
            <v>7.462686567164179E-3</v>
          </cell>
          <cell r="AT457">
            <v>2.5186567164179104E-2</v>
          </cell>
          <cell r="AU457">
            <v>0.11940298507462686</v>
          </cell>
          <cell r="AV457">
            <v>0.22854477611940299</v>
          </cell>
          <cell r="AW457">
            <v>0.27145522388059701</v>
          </cell>
          <cell r="AX457">
            <v>0.27238805970149255</v>
          </cell>
          <cell r="AY457">
            <v>6.7164179104477612E-2</v>
          </cell>
          <cell r="AZ457">
            <v>8.3955223880597014E-3</v>
          </cell>
          <cell r="BA457">
            <v>0</v>
          </cell>
          <cell r="CB457" t="str">
            <v>KS2-4</v>
          </cell>
          <cell r="CC457" t="str">
            <v>3A</v>
          </cell>
          <cell r="CD457" t="str">
            <v>*</v>
          </cell>
          <cell r="CE457">
            <v>0</v>
          </cell>
          <cell r="CF457">
            <v>0.1</v>
          </cell>
          <cell r="CG457" t="str">
            <v>&gt;=26 &amp; &lt;27</v>
          </cell>
          <cell r="CH457" t="str">
            <v>KS2 Maths</v>
          </cell>
          <cell r="CI457" t="str">
            <v>KS4 Maths</v>
          </cell>
        </row>
        <row r="458">
          <cell r="AS458">
            <v>6.3953488372093022E-3</v>
          </cell>
          <cell r="AT458">
            <v>9.3023255813953487E-3</v>
          </cell>
          <cell r="AU458">
            <v>4.9418604651162788E-2</v>
          </cell>
          <cell r="AV458">
            <v>0.13255813953488371</v>
          </cell>
          <cell r="AW458">
            <v>0.25697674418604649</v>
          </cell>
          <cell r="AX458">
            <v>0.40988372093023256</v>
          </cell>
          <cell r="AY458">
            <v>0.10872093023255813</v>
          </cell>
          <cell r="AZ458">
            <v>2.5581395348837209E-2</v>
          </cell>
          <cell r="BA458">
            <v>1.1627906976744186E-3</v>
          </cell>
          <cell r="CB458" t="str">
            <v>KS2-4</v>
          </cell>
          <cell r="CC458" t="str">
            <v>4C</v>
          </cell>
          <cell r="CD458" t="str">
            <v>*</v>
          </cell>
          <cell r="CE458">
            <v>1.1627906976744186E-3</v>
          </cell>
          <cell r="CF458">
            <v>0.1</v>
          </cell>
          <cell r="CG458" t="str">
            <v>&gt;=26 &amp; &lt;27</v>
          </cell>
          <cell r="CH458" t="str">
            <v>KS2 Maths</v>
          </cell>
          <cell r="CI458" t="str">
            <v>KS4 Maths</v>
          </cell>
        </row>
        <row r="459">
          <cell r="AS459">
            <v>3.5805626598465474E-3</v>
          </cell>
          <cell r="AT459">
            <v>6.1381074168797957E-3</v>
          </cell>
          <cell r="AU459">
            <v>1.5345268542199489E-2</v>
          </cell>
          <cell r="AV459">
            <v>6.2915601023017909E-2</v>
          </cell>
          <cell r="AW459">
            <v>0.18107416879795396</v>
          </cell>
          <cell r="AX459">
            <v>0.48746803069053707</v>
          </cell>
          <cell r="AY459">
            <v>0.17698209718670077</v>
          </cell>
          <cell r="AZ459">
            <v>6.0358056265984658E-2</v>
          </cell>
          <cell r="BA459">
            <v>6.1381074168797957E-3</v>
          </cell>
          <cell r="CB459" t="str">
            <v>KS2-4</v>
          </cell>
          <cell r="CC459" t="str">
            <v>4B</v>
          </cell>
          <cell r="CD459" t="str">
            <v>*</v>
          </cell>
          <cell r="CE459">
            <v>6.1381074168797957E-3</v>
          </cell>
          <cell r="CF459">
            <v>0.1</v>
          </cell>
          <cell r="CG459" t="str">
            <v>&gt;=26 &amp; &lt;27</v>
          </cell>
          <cell r="CH459" t="str">
            <v>KS2 Maths</v>
          </cell>
          <cell r="CI459" t="str">
            <v>KS4 Maths</v>
          </cell>
        </row>
        <row r="460">
          <cell r="AS460">
            <v>1.0167768174885613E-3</v>
          </cell>
          <cell r="AT460">
            <v>1.5251652262328419E-3</v>
          </cell>
          <cell r="AU460">
            <v>5.5922724961870868E-3</v>
          </cell>
          <cell r="AV460">
            <v>1.8301982714794104E-2</v>
          </cell>
          <cell r="AW460">
            <v>0.10167768174885612</v>
          </cell>
          <cell r="AX460">
            <v>0.44687341128622265</v>
          </cell>
          <cell r="AY460">
            <v>0.27605490594814436</v>
          </cell>
          <cell r="AZ460">
            <v>0.12709710218607015</v>
          </cell>
          <cell r="BA460">
            <v>2.1860701576004067E-2</v>
          </cell>
          <cell r="CB460" t="str">
            <v>KS2-4</v>
          </cell>
          <cell r="CC460" t="str">
            <v>4A</v>
          </cell>
          <cell r="CD460" t="str">
            <v>*</v>
          </cell>
          <cell r="CE460">
            <v>2.1860701576004067E-2</v>
          </cell>
          <cell r="CF460">
            <v>0.1</v>
          </cell>
          <cell r="CG460" t="str">
            <v>&gt;=26 &amp; &lt;27</v>
          </cell>
          <cell r="CH460" t="str">
            <v>KS2 Maths</v>
          </cell>
          <cell r="CI460" t="str">
            <v>KS4 Maths</v>
          </cell>
        </row>
        <row r="461">
          <cell r="AS461">
            <v>0</v>
          </cell>
          <cell r="AT461">
            <v>0</v>
          </cell>
          <cell r="AU461">
            <v>1.6764459346186086E-3</v>
          </cell>
          <cell r="AV461">
            <v>6.7057837384744343E-3</v>
          </cell>
          <cell r="AW461">
            <v>4.3587594300083819E-2</v>
          </cell>
          <cell r="AX461">
            <v>0.30595138306789604</v>
          </cell>
          <cell r="AY461">
            <v>0.37384744341994969</v>
          </cell>
          <cell r="AZ461">
            <v>0.21542330259849121</v>
          </cell>
          <cell r="BA461">
            <v>5.2808046940486172E-2</v>
          </cell>
          <cell r="CB461" t="str">
            <v>KS2-4</v>
          </cell>
          <cell r="CC461" t="str">
            <v>5C</v>
          </cell>
          <cell r="CD461" t="str">
            <v>*</v>
          </cell>
          <cell r="CE461">
            <v>5.2808046940486172E-2</v>
          </cell>
          <cell r="CF461">
            <v>0.1</v>
          </cell>
          <cell r="CG461" t="str">
            <v>&gt;=26 &amp; &lt;27</v>
          </cell>
          <cell r="CH461" t="str">
            <v>KS2 Maths</v>
          </cell>
          <cell r="CI461" t="str">
            <v>KS4 Maths</v>
          </cell>
        </row>
        <row r="462">
          <cell r="AS462">
            <v>2.070393374741201E-3</v>
          </cell>
          <cell r="AT462">
            <v>2.070393374741201E-3</v>
          </cell>
          <cell r="AU462">
            <v>0</v>
          </cell>
          <cell r="AV462">
            <v>2.070393374741201E-3</v>
          </cell>
          <cell r="AW462">
            <v>1.9668737060041408E-2</v>
          </cell>
          <cell r="AX462">
            <v>0.18322981366459629</v>
          </cell>
          <cell r="AY462">
            <v>0.28985507246376813</v>
          </cell>
          <cell r="AZ462">
            <v>0.35196687370600416</v>
          </cell>
          <cell r="BA462">
            <v>0.14906832298136646</v>
          </cell>
          <cell r="CB462" t="str">
            <v>KS2-4</v>
          </cell>
          <cell r="CC462" t="str">
            <v>5B</v>
          </cell>
          <cell r="CD462" t="str">
            <v>*</v>
          </cell>
          <cell r="CE462">
            <v>0.14906832298136646</v>
          </cell>
          <cell r="CF462">
            <v>0.1</v>
          </cell>
          <cell r="CG462" t="str">
            <v>&gt;=26 &amp; &lt;27</v>
          </cell>
          <cell r="CH462" t="str">
            <v>KS2 Maths</v>
          </cell>
          <cell r="CI462" t="str">
            <v>KS4 Maths</v>
          </cell>
        </row>
        <row r="463">
          <cell r="AS463">
            <v>0</v>
          </cell>
          <cell r="AT463">
            <v>0</v>
          </cell>
          <cell r="AU463">
            <v>0</v>
          </cell>
          <cell r="AV463">
            <v>0</v>
          </cell>
          <cell r="AW463">
            <v>3.0864197530864196E-3</v>
          </cell>
          <cell r="AX463">
            <v>6.4814814814814811E-2</v>
          </cell>
          <cell r="AY463">
            <v>0.19135802469135801</v>
          </cell>
          <cell r="AZ463">
            <v>0.4228395061728395</v>
          </cell>
          <cell r="BA463">
            <v>0.31790123456790126</v>
          </cell>
          <cell r="CB463" t="str">
            <v>KS2-4</v>
          </cell>
          <cell r="CC463" t="str">
            <v>5A</v>
          </cell>
          <cell r="CD463" t="str">
            <v>*</v>
          </cell>
          <cell r="CE463">
            <v>0.31790123456790126</v>
          </cell>
          <cell r="CF463">
            <v>0.1</v>
          </cell>
          <cell r="CG463" t="str">
            <v>&gt;=26 &amp; &lt;27</v>
          </cell>
          <cell r="CH463" t="str">
            <v>KS2 Maths</v>
          </cell>
          <cell r="CI463" t="str">
            <v>KS4 Maths</v>
          </cell>
        </row>
        <row r="464">
          <cell r="CB464" t="str">
            <v>.</v>
          </cell>
          <cell r="CC464" t="str">
            <v>.</v>
          </cell>
          <cell r="CD464" t="str">
            <v>.</v>
          </cell>
          <cell r="CE464" t="str">
            <v>.</v>
          </cell>
          <cell r="CF464" t="str">
            <v>.</v>
          </cell>
          <cell r="CG464" t="str">
            <v>.</v>
          </cell>
          <cell r="CH464" t="str">
            <v>.</v>
          </cell>
          <cell r="CI464" t="str">
            <v>.</v>
          </cell>
        </row>
        <row r="465">
          <cell r="CB465" t="str">
            <v>.</v>
          </cell>
          <cell r="CC465" t="str">
            <v>.</v>
          </cell>
          <cell r="CD465" t="str">
            <v>.</v>
          </cell>
          <cell r="CE465" t="str">
            <v>.</v>
          </cell>
          <cell r="CF465" t="str">
            <v>.</v>
          </cell>
          <cell r="CG465" t="str">
            <v>.</v>
          </cell>
          <cell r="CH465" t="str">
            <v>KS2 Maths</v>
          </cell>
          <cell r="CI465" t="str">
            <v>KS4 Maths</v>
          </cell>
        </row>
        <row r="466">
          <cell r="CB466" t="str">
            <v>.</v>
          </cell>
          <cell r="CC466" t="str">
            <v>.</v>
          </cell>
          <cell r="CD466" t="str">
            <v>.</v>
          </cell>
          <cell r="CE466" t="str">
            <v>.</v>
          </cell>
          <cell r="CF466" t="str">
            <v>.</v>
          </cell>
          <cell r="CG466" t="str">
            <v>.</v>
          </cell>
          <cell r="CH466" t="str">
            <v>KS2 Maths</v>
          </cell>
          <cell r="CI466" t="str">
            <v>KS4 Maths</v>
          </cell>
        </row>
        <row r="467">
          <cell r="CB467" t="str">
            <v>.</v>
          </cell>
          <cell r="CC467" t="str">
            <v>.</v>
          </cell>
          <cell r="CD467" t="str">
            <v>.</v>
          </cell>
          <cell r="CE467" t="str">
            <v>.</v>
          </cell>
          <cell r="CF467" t="str">
            <v>.</v>
          </cell>
          <cell r="CG467" t="str">
            <v>.</v>
          </cell>
          <cell r="CH467" t="str">
            <v>KS2 Maths</v>
          </cell>
          <cell r="CI467" t="str">
            <v>KS4 Maths</v>
          </cell>
        </row>
        <row r="468">
          <cell r="AS468" t="str">
            <v>U</v>
          </cell>
          <cell r="AT468" t="str">
            <v>G</v>
          </cell>
          <cell r="AU468" t="str">
            <v>F</v>
          </cell>
          <cell r="AV468" t="str">
            <v>E</v>
          </cell>
          <cell r="AW468" t="str">
            <v>D</v>
          </cell>
          <cell r="AX468" t="str">
            <v>C</v>
          </cell>
          <cell r="AY468" t="str">
            <v>B</v>
          </cell>
          <cell r="AZ468" t="str">
            <v>A</v>
          </cell>
          <cell r="BA468" t="str">
            <v>*</v>
          </cell>
          <cell r="CB468" t="str">
            <v>.</v>
          </cell>
          <cell r="CC468" t="str">
            <v>.</v>
          </cell>
          <cell r="CD468" t="str">
            <v>.</v>
          </cell>
          <cell r="CE468" t="str">
            <v>.</v>
          </cell>
          <cell r="CF468" t="str">
            <v>.</v>
          </cell>
          <cell r="CG468" t="str">
            <v>.</v>
          </cell>
          <cell r="CH468" t="str">
            <v>KS2 Maths</v>
          </cell>
          <cell r="CI468" t="str">
            <v>KS4 Maths</v>
          </cell>
        </row>
        <row r="469">
          <cell r="AS469">
            <v>0</v>
          </cell>
          <cell r="AT469">
            <v>0</v>
          </cell>
          <cell r="AU469">
            <v>0</v>
          </cell>
          <cell r="AV469">
            <v>0</v>
          </cell>
          <cell r="AW469">
            <v>0</v>
          </cell>
          <cell r="AX469">
            <v>0</v>
          </cell>
          <cell r="AY469">
            <v>0</v>
          </cell>
          <cell r="AZ469">
            <v>0</v>
          </cell>
          <cell r="BA469">
            <v>0</v>
          </cell>
          <cell r="CB469" t="str">
            <v>.</v>
          </cell>
          <cell r="CC469" t="str">
            <v>.</v>
          </cell>
          <cell r="CD469" t="str">
            <v>.</v>
          </cell>
          <cell r="CE469" t="str">
            <v>.</v>
          </cell>
          <cell r="CF469" t="str">
            <v>.</v>
          </cell>
          <cell r="CG469" t="str">
            <v>.</v>
          </cell>
          <cell r="CH469" t="str">
            <v>.</v>
          </cell>
          <cell r="CI469" t="str">
            <v>.</v>
          </cell>
        </row>
        <row r="470">
          <cell r="AS470">
            <v>0</v>
          </cell>
          <cell r="AT470">
            <v>0</v>
          </cell>
          <cell r="AU470">
            <v>0</v>
          </cell>
          <cell r="AV470">
            <v>0</v>
          </cell>
          <cell r="AW470">
            <v>0</v>
          </cell>
          <cell r="AX470">
            <v>0</v>
          </cell>
          <cell r="AY470">
            <v>0</v>
          </cell>
          <cell r="AZ470">
            <v>0</v>
          </cell>
          <cell r="BA470">
            <v>0</v>
          </cell>
          <cell r="CB470" t="str">
            <v>.</v>
          </cell>
          <cell r="CC470" t="str">
            <v>.</v>
          </cell>
          <cell r="CD470" t="str">
            <v>.</v>
          </cell>
          <cell r="CE470" t="str">
            <v>.</v>
          </cell>
          <cell r="CF470" t="str">
            <v>.</v>
          </cell>
          <cell r="CG470" t="str">
            <v>.</v>
          </cell>
          <cell r="CH470" t="str">
            <v>.</v>
          </cell>
          <cell r="CI470" t="str">
            <v>.</v>
          </cell>
        </row>
        <row r="471">
          <cell r="AS471">
            <v>0.13059701492537312</v>
          </cell>
          <cell r="AT471">
            <v>0.31716417910447764</v>
          </cell>
          <cell r="AU471">
            <v>0.29477611940298509</v>
          </cell>
          <cell r="AV471">
            <v>0.13805970149253732</v>
          </cell>
          <cell r="AW471">
            <v>8.2089552238805971E-2</v>
          </cell>
          <cell r="AX471">
            <v>2.2388059701492536E-2</v>
          </cell>
          <cell r="AY471">
            <v>7.462686567164179E-3</v>
          </cell>
          <cell r="AZ471">
            <v>3.7313432835820895E-3</v>
          </cell>
          <cell r="BA471">
            <v>3.7313432835820895E-3</v>
          </cell>
          <cell r="CB471" t="str">
            <v>KS2-4</v>
          </cell>
          <cell r="CC471" t="str">
            <v>B</v>
          </cell>
          <cell r="CD471" t="str">
            <v>*</v>
          </cell>
          <cell r="CE471">
            <v>3.7313432835820895E-3</v>
          </cell>
          <cell r="CF471">
            <v>0.1</v>
          </cell>
          <cell r="CG471" t="str">
            <v>&gt;=27 &amp; &lt;28</v>
          </cell>
          <cell r="CH471" t="str">
            <v>KS2 Maths</v>
          </cell>
          <cell r="CI471" t="str">
            <v>KS4 Maths</v>
          </cell>
        </row>
        <row r="472">
          <cell r="AS472">
            <v>5.829596412556054E-2</v>
          </cell>
          <cell r="AT472">
            <v>0.39013452914798208</v>
          </cell>
          <cell r="AU472">
            <v>0.31838565022421522</v>
          </cell>
          <cell r="AV472">
            <v>0.15246636771300448</v>
          </cell>
          <cell r="AW472">
            <v>6.2780269058295965E-2</v>
          </cell>
          <cell r="AX472">
            <v>1.7937219730941704E-2</v>
          </cell>
          <cell r="AY472">
            <v>0</v>
          </cell>
          <cell r="AZ472">
            <v>0</v>
          </cell>
          <cell r="BA472">
            <v>0</v>
          </cell>
          <cell r="CB472" t="str">
            <v>KS2-4</v>
          </cell>
          <cell r="CC472" t="str">
            <v>N</v>
          </cell>
          <cell r="CD472" t="str">
            <v>*</v>
          </cell>
          <cell r="CE472">
            <v>0</v>
          </cell>
          <cell r="CF472">
            <v>0.1</v>
          </cell>
          <cell r="CG472" t="str">
            <v>&gt;=27 &amp; &lt;28</v>
          </cell>
          <cell r="CH472" t="str">
            <v>KS2 Maths</v>
          </cell>
          <cell r="CI472" t="str">
            <v>KS4 Maths</v>
          </cell>
        </row>
        <row r="473">
          <cell r="AS473">
            <v>2.0766773162939296E-2</v>
          </cell>
          <cell r="AT473">
            <v>0.12939297124600638</v>
          </cell>
          <cell r="AU473">
            <v>0.34185303514376997</v>
          </cell>
          <cell r="AV473">
            <v>0.28115015974440893</v>
          </cell>
          <cell r="AW473">
            <v>0.14057507987220447</v>
          </cell>
          <cell r="AX473">
            <v>7.9872204472843447E-2</v>
          </cell>
          <cell r="AY473">
            <v>6.3897763578274758E-3</v>
          </cell>
          <cell r="AZ473">
            <v>0</v>
          </cell>
          <cell r="BA473">
            <v>0</v>
          </cell>
          <cell r="CB473" t="str">
            <v>KS2-4</v>
          </cell>
          <cell r="CC473" t="str">
            <v>2</v>
          </cell>
          <cell r="CD473" t="str">
            <v>*</v>
          </cell>
          <cell r="CE473">
            <v>0</v>
          </cell>
          <cell r="CF473">
            <v>0.1</v>
          </cell>
          <cell r="CG473" t="str">
            <v>&gt;=27 &amp; &lt;28</v>
          </cell>
          <cell r="CH473" t="str">
            <v>KS2 Maths</v>
          </cell>
          <cell r="CI473" t="str">
            <v>KS4 Maths</v>
          </cell>
        </row>
        <row r="474">
          <cell r="AS474">
            <v>2.0766773162939296E-2</v>
          </cell>
          <cell r="AT474">
            <v>0.12939297124600638</v>
          </cell>
          <cell r="AU474">
            <v>0.34185303514376997</v>
          </cell>
          <cell r="AV474">
            <v>0.28115015974440893</v>
          </cell>
          <cell r="AW474">
            <v>0.14057507987220447</v>
          </cell>
          <cell r="AX474">
            <v>7.9872204472843447E-2</v>
          </cell>
          <cell r="AY474">
            <v>6.3897763578274758E-3</v>
          </cell>
          <cell r="AZ474">
            <v>0</v>
          </cell>
          <cell r="BA474">
            <v>0</v>
          </cell>
          <cell r="CB474" t="str">
            <v>KS2-4</v>
          </cell>
          <cell r="CC474" t="str">
            <v>3C</v>
          </cell>
          <cell r="CD474" t="str">
            <v>*</v>
          </cell>
          <cell r="CE474">
            <v>0</v>
          </cell>
          <cell r="CF474">
            <v>0.1</v>
          </cell>
          <cell r="CG474" t="str">
            <v>&gt;=27 &amp; &lt;28</v>
          </cell>
          <cell r="CH474" t="str">
            <v>KS2 Maths</v>
          </cell>
          <cell r="CI474" t="str">
            <v>KS4 Maths</v>
          </cell>
        </row>
        <row r="475">
          <cell r="AS475">
            <v>9.9206349206349201E-3</v>
          </cell>
          <cell r="AT475">
            <v>4.265873015873016E-2</v>
          </cell>
          <cell r="AU475">
            <v>0.20039682539682541</v>
          </cell>
          <cell r="AV475">
            <v>0.26785714285714285</v>
          </cell>
          <cell r="AW475">
            <v>0.26984126984126983</v>
          </cell>
          <cell r="AX475">
            <v>0.18551587301587302</v>
          </cell>
          <cell r="AY475">
            <v>1.984126984126984E-2</v>
          </cell>
          <cell r="AZ475">
            <v>3.968253968253968E-3</v>
          </cell>
          <cell r="BA475">
            <v>0</v>
          </cell>
          <cell r="CB475" t="str">
            <v>KS2-4</v>
          </cell>
          <cell r="CC475" t="str">
            <v>3B</v>
          </cell>
          <cell r="CD475" t="str">
            <v>*</v>
          </cell>
          <cell r="CE475">
            <v>0</v>
          </cell>
          <cell r="CF475">
            <v>0.1</v>
          </cell>
          <cell r="CG475" t="str">
            <v>&gt;=27 &amp; &lt;28</v>
          </cell>
          <cell r="CH475" t="str">
            <v>KS2 Maths</v>
          </cell>
          <cell r="CI475" t="str">
            <v>KS4 Maths</v>
          </cell>
        </row>
        <row r="476">
          <cell r="AS476">
            <v>3.0372057706909645E-3</v>
          </cell>
          <cell r="AT476">
            <v>1.2908124525436599E-2</v>
          </cell>
          <cell r="AU476">
            <v>9.6431283219438113E-2</v>
          </cell>
          <cell r="AV476">
            <v>0.19817767653758542</v>
          </cell>
          <cell r="AW476">
            <v>0.31890660592255127</v>
          </cell>
          <cell r="AX476">
            <v>0.31359149582384205</v>
          </cell>
          <cell r="AY476">
            <v>5.2391799544419138E-2</v>
          </cell>
          <cell r="AZ476">
            <v>4.5558086560364463E-3</v>
          </cell>
          <cell r="BA476">
            <v>0</v>
          </cell>
          <cell r="CB476" t="str">
            <v>KS2-4</v>
          </cell>
          <cell r="CC476" t="str">
            <v>3A</v>
          </cell>
          <cell r="CD476" t="str">
            <v>*</v>
          </cell>
          <cell r="CE476">
            <v>0</v>
          </cell>
          <cell r="CF476">
            <v>0.1</v>
          </cell>
          <cell r="CG476" t="str">
            <v>&gt;=27 &amp; &lt;28</v>
          </cell>
          <cell r="CH476" t="str">
            <v>KS2 Maths</v>
          </cell>
          <cell r="CI476" t="str">
            <v>KS4 Maths</v>
          </cell>
        </row>
        <row r="477">
          <cell r="AS477">
            <v>3.2452480296708392E-3</v>
          </cell>
          <cell r="AT477">
            <v>6.954102920723227E-3</v>
          </cell>
          <cell r="AU477">
            <v>3.3843300880853036E-2</v>
          </cell>
          <cell r="AV477">
            <v>0.11312007417709782</v>
          </cell>
          <cell r="AW477">
            <v>0.25034770514603616</v>
          </cell>
          <cell r="AX477">
            <v>0.45387111729253593</v>
          </cell>
          <cell r="AY477">
            <v>0.11080203987019008</v>
          </cell>
          <cell r="AZ477">
            <v>2.6425591098748261E-2</v>
          </cell>
          <cell r="BA477">
            <v>1.3908205841446453E-3</v>
          </cell>
          <cell r="CB477" t="str">
            <v>KS2-4</v>
          </cell>
          <cell r="CC477" t="str">
            <v>4C</v>
          </cell>
          <cell r="CD477" t="str">
            <v>*</v>
          </cell>
          <cell r="CE477">
            <v>1.3908205841446453E-3</v>
          </cell>
          <cell r="CF477">
            <v>0.1</v>
          </cell>
          <cell r="CG477" t="str">
            <v>&gt;=27 &amp; &lt;28</v>
          </cell>
          <cell r="CH477" t="str">
            <v>KS2 Maths</v>
          </cell>
          <cell r="CI477" t="str">
            <v>KS4 Maths</v>
          </cell>
        </row>
        <row r="478">
          <cell r="AS478">
            <v>7.2385088671733622E-4</v>
          </cell>
          <cell r="AT478">
            <v>2.8954035468693449E-3</v>
          </cell>
          <cell r="AU478">
            <v>5.0669562070213532E-3</v>
          </cell>
          <cell r="AV478">
            <v>4.2345276872964167E-2</v>
          </cell>
          <cell r="AW478">
            <v>0.14983713355048861</v>
          </cell>
          <cell r="AX478">
            <v>0.50271444082519001</v>
          </cell>
          <cell r="AY478">
            <v>0.22294607310893955</v>
          </cell>
          <cell r="AZ478">
            <v>6.6594281577994935E-2</v>
          </cell>
          <cell r="BA478">
            <v>6.8765834238146938E-3</v>
          </cell>
          <cell r="CB478" t="str">
            <v>KS2-4</v>
          </cell>
          <cell r="CC478" t="str">
            <v>4B</v>
          </cell>
          <cell r="CD478" t="str">
            <v>*</v>
          </cell>
          <cell r="CE478">
            <v>6.8765834238146938E-3</v>
          </cell>
          <cell r="CF478">
            <v>0.1</v>
          </cell>
          <cell r="CG478" t="str">
            <v>&gt;=27 &amp; &lt;28</v>
          </cell>
          <cell r="CH478" t="str">
            <v>KS2 Maths</v>
          </cell>
          <cell r="CI478" t="str">
            <v>KS4 Maths</v>
          </cell>
        </row>
        <row r="479">
          <cell r="AS479">
            <v>6.863417982155113E-4</v>
          </cell>
          <cell r="AT479">
            <v>6.863417982155113E-4</v>
          </cell>
          <cell r="AU479">
            <v>2.7453671928620452E-3</v>
          </cell>
          <cell r="AV479">
            <v>1.4756348661633494E-2</v>
          </cell>
          <cell r="AW479">
            <v>6.2113932738503776E-2</v>
          </cell>
          <cell r="AX479">
            <v>0.39190116678105696</v>
          </cell>
          <cell r="AY479">
            <v>0.34763212079615646</v>
          </cell>
          <cell r="AZ479">
            <v>0.15614275909402883</v>
          </cell>
          <cell r="BA479">
            <v>2.3335621139327384E-2</v>
          </cell>
          <cell r="CB479" t="str">
            <v>KS2-4</v>
          </cell>
          <cell r="CC479" t="str">
            <v>4A</v>
          </cell>
          <cell r="CD479" t="str">
            <v>*</v>
          </cell>
          <cell r="CE479">
            <v>2.3335621139327384E-2</v>
          </cell>
          <cell r="CF479">
            <v>0.1</v>
          </cell>
          <cell r="CG479" t="str">
            <v>&gt;=27 &amp; &lt;28</v>
          </cell>
          <cell r="CH479" t="str">
            <v>KS2 Maths</v>
          </cell>
          <cell r="CI479" t="str">
            <v>KS4 Maths</v>
          </cell>
        </row>
        <row r="480">
          <cell r="AS480">
            <v>4.8355899419729207E-4</v>
          </cell>
          <cell r="AT480">
            <v>0</v>
          </cell>
          <cell r="AU480">
            <v>9.6711798839458415E-4</v>
          </cell>
          <cell r="AV480">
            <v>3.8684719535783366E-3</v>
          </cell>
          <cell r="AW480">
            <v>2.2243713733075435E-2</v>
          </cell>
          <cell r="AX480">
            <v>0.22533849129593811</v>
          </cell>
          <cell r="AY480">
            <v>0.39361702127659576</v>
          </cell>
          <cell r="AZ480">
            <v>0.27998065764023211</v>
          </cell>
          <cell r="BA480">
            <v>7.3500967117988397E-2</v>
          </cell>
          <cell r="CB480" t="str">
            <v>KS2-4</v>
          </cell>
          <cell r="CC480" t="str">
            <v>5C</v>
          </cell>
          <cell r="CD480" t="str">
            <v>*</v>
          </cell>
          <cell r="CE480">
            <v>7.3500967117988397E-2</v>
          </cell>
          <cell r="CF480">
            <v>0.1</v>
          </cell>
          <cell r="CG480" t="str">
            <v>&gt;=27 &amp; &lt;28</v>
          </cell>
          <cell r="CH480" t="str">
            <v>KS2 Maths</v>
          </cell>
          <cell r="CI480" t="str">
            <v>KS4 Maths</v>
          </cell>
        </row>
        <row r="481">
          <cell r="AS481">
            <v>0</v>
          </cell>
          <cell r="AT481">
            <v>0</v>
          </cell>
          <cell r="AU481">
            <v>0</v>
          </cell>
          <cell r="AV481">
            <v>1.6146393972012918E-3</v>
          </cell>
          <cell r="AW481">
            <v>9.1496232508073202E-3</v>
          </cell>
          <cell r="AX481">
            <v>9.3649085037674926E-2</v>
          </cell>
          <cell r="AY481">
            <v>0.26749192680301398</v>
          </cell>
          <cell r="AZ481">
            <v>0.41657696447793324</v>
          </cell>
          <cell r="BA481">
            <v>0.21151776103336922</v>
          </cell>
          <cell r="CB481" t="str">
            <v>KS2-4</v>
          </cell>
          <cell r="CC481" t="str">
            <v>5B</v>
          </cell>
          <cell r="CD481" t="str">
            <v>*</v>
          </cell>
          <cell r="CE481">
            <v>0.21151776103336922</v>
          </cell>
          <cell r="CF481">
            <v>0.1</v>
          </cell>
          <cell r="CG481" t="str">
            <v>&gt;=27 &amp; &lt;28</v>
          </cell>
          <cell r="CH481" t="str">
            <v>KS2 Maths</v>
          </cell>
          <cell r="CI481" t="str">
            <v>KS4 Maths</v>
          </cell>
        </row>
        <row r="482">
          <cell r="AS482">
            <v>0</v>
          </cell>
          <cell r="AT482">
            <v>0</v>
          </cell>
          <cell r="AU482">
            <v>0</v>
          </cell>
          <cell r="AV482">
            <v>0</v>
          </cell>
          <cell r="AW482">
            <v>0</v>
          </cell>
          <cell r="AX482">
            <v>2.8290282902829027E-2</v>
          </cell>
          <cell r="AY482">
            <v>0.12669126691266913</v>
          </cell>
          <cell r="AZ482">
            <v>0.40959409594095941</v>
          </cell>
          <cell r="BA482">
            <v>0.43542435424354242</v>
          </cell>
          <cell r="CB482" t="str">
            <v>KS2-4</v>
          </cell>
          <cell r="CC482" t="str">
            <v>5A</v>
          </cell>
          <cell r="CD482" t="str">
            <v>*</v>
          </cell>
          <cell r="CE482">
            <v>0.43542435424354242</v>
          </cell>
          <cell r="CF482">
            <v>0.1</v>
          </cell>
          <cell r="CG482" t="str">
            <v>&gt;=27 &amp; &lt;28</v>
          </cell>
          <cell r="CH482" t="str">
            <v>KS2 Maths</v>
          </cell>
          <cell r="CI482" t="str">
            <v>KS4 Maths</v>
          </cell>
        </row>
        <row r="483">
          <cell r="CB483" t="str">
            <v>.</v>
          </cell>
          <cell r="CC483" t="str">
            <v>.</v>
          </cell>
          <cell r="CD483" t="str">
            <v>.</v>
          </cell>
          <cell r="CE483" t="str">
            <v>.</v>
          </cell>
          <cell r="CF483" t="str">
            <v>.</v>
          </cell>
          <cell r="CG483" t="str">
            <v>.</v>
          </cell>
          <cell r="CH483" t="str">
            <v>.</v>
          </cell>
          <cell r="CI483" t="str">
            <v>.</v>
          </cell>
        </row>
        <row r="484">
          <cell r="CB484" t="str">
            <v>.</v>
          </cell>
          <cell r="CC484" t="str">
            <v>.</v>
          </cell>
          <cell r="CD484" t="str">
            <v>.</v>
          </cell>
          <cell r="CE484" t="str">
            <v>.</v>
          </cell>
          <cell r="CF484" t="str">
            <v>.</v>
          </cell>
          <cell r="CG484" t="str">
            <v>.</v>
          </cell>
          <cell r="CH484" t="str">
            <v>KS2 Maths</v>
          </cell>
          <cell r="CI484" t="str">
            <v>KS4 Maths</v>
          </cell>
        </row>
        <row r="485">
          <cell r="CB485" t="str">
            <v>.</v>
          </cell>
          <cell r="CC485" t="str">
            <v>.</v>
          </cell>
          <cell r="CD485" t="str">
            <v>.</v>
          </cell>
          <cell r="CE485" t="str">
            <v>.</v>
          </cell>
          <cell r="CF485" t="str">
            <v>.</v>
          </cell>
          <cell r="CG485" t="str">
            <v>.</v>
          </cell>
          <cell r="CH485" t="str">
            <v>KS2 Maths</v>
          </cell>
          <cell r="CI485" t="str">
            <v>KS4 Maths</v>
          </cell>
        </row>
        <row r="486">
          <cell r="CB486" t="str">
            <v>.</v>
          </cell>
          <cell r="CC486" t="str">
            <v>.</v>
          </cell>
          <cell r="CD486" t="str">
            <v>.</v>
          </cell>
          <cell r="CE486" t="str">
            <v>.</v>
          </cell>
          <cell r="CF486" t="str">
            <v>.</v>
          </cell>
          <cell r="CG486" t="str">
            <v>.</v>
          </cell>
          <cell r="CH486" t="str">
            <v>KS2 Maths</v>
          </cell>
          <cell r="CI486" t="str">
            <v>KS4 Maths</v>
          </cell>
        </row>
        <row r="487">
          <cell r="AS487" t="str">
            <v>U</v>
          </cell>
          <cell r="AT487" t="str">
            <v>G</v>
          </cell>
          <cell r="AU487" t="str">
            <v>F</v>
          </cell>
          <cell r="AV487" t="str">
            <v>E</v>
          </cell>
          <cell r="AW487" t="str">
            <v>D</v>
          </cell>
          <cell r="AX487" t="str">
            <v>C</v>
          </cell>
          <cell r="AY487" t="str">
            <v>B</v>
          </cell>
          <cell r="AZ487" t="str">
            <v>A</v>
          </cell>
          <cell r="BA487" t="str">
            <v>*</v>
          </cell>
          <cell r="CB487" t="str">
            <v>.</v>
          </cell>
          <cell r="CC487" t="str">
            <v>.</v>
          </cell>
          <cell r="CD487" t="str">
            <v>.</v>
          </cell>
          <cell r="CE487" t="str">
            <v>.</v>
          </cell>
          <cell r="CF487" t="str">
            <v>.</v>
          </cell>
          <cell r="CG487" t="str">
            <v>.</v>
          </cell>
          <cell r="CH487" t="str">
            <v>KS2 Maths</v>
          </cell>
          <cell r="CI487" t="str">
            <v>KS4 Maths</v>
          </cell>
        </row>
        <row r="488">
          <cell r="AS488">
            <v>0</v>
          </cell>
          <cell r="AT488">
            <v>0</v>
          </cell>
          <cell r="AU488">
            <v>0</v>
          </cell>
          <cell r="AV488">
            <v>0</v>
          </cell>
          <cell r="AW488">
            <v>0</v>
          </cell>
          <cell r="AX488">
            <v>0</v>
          </cell>
          <cell r="AY488">
            <v>0</v>
          </cell>
          <cell r="AZ488">
            <v>0</v>
          </cell>
          <cell r="BA488">
            <v>0</v>
          </cell>
          <cell r="CB488" t="str">
            <v>.</v>
          </cell>
          <cell r="CC488" t="str">
            <v>.</v>
          </cell>
          <cell r="CD488" t="str">
            <v>.</v>
          </cell>
          <cell r="CE488" t="str">
            <v>.</v>
          </cell>
          <cell r="CF488" t="str">
            <v>.</v>
          </cell>
          <cell r="CG488" t="str">
            <v>.</v>
          </cell>
          <cell r="CH488" t="str">
            <v>.</v>
          </cell>
          <cell r="CI488" t="str">
            <v>.</v>
          </cell>
        </row>
        <row r="489">
          <cell r="AS489">
            <v>0</v>
          </cell>
          <cell r="AT489">
            <v>0</v>
          </cell>
          <cell r="AU489">
            <v>0</v>
          </cell>
          <cell r="AV489">
            <v>0</v>
          </cell>
          <cell r="AW489">
            <v>0</v>
          </cell>
          <cell r="AX489">
            <v>0</v>
          </cell>
          <cell r="AY489">
            <v>0</v>
          </cell>
          <cell r="AZ489">
            <v>0</v>
          </cell>
          <cell r="BA489">
            <v>0</v>
          </cell>
          <cell r="CB489" t="str">
            <v>.</v>
          </cell>
          <cell r="CC489" t="str">
            <v>.</v>
          </cell>
          <cell r="CD489" t="str">
            <v>.</v>
          </cell>
          <cell r="CE489" t="str">
            <v>.</v>
          </cell>
          <cell r="CF489" t="str">
            <v>.</v>
          </cell>
          <cell r="CG489" t="str">
            <v>.</v>
          </cell>
          <cell r="CH489" t="str">
            <v>.</v>
          </cell>
          <cell r="CI489" t="str">
            <v>.</v>
          </cell>
        </row>
        <row r="490">
          <cell r="AS490">
            <v>9.2436974789915971E-2</v>
          </cell>
          <cell r="AT490">
            <v>0.40336134453781514</v>
          </cell>
          <cell r="AU490">
            <v>0.24369747899159663</v>
          </cell>
          <cell r="AV490">
            <v>0.13445378151260504</v>
          </cell>
          <cell r="AW490">
            <v>9.2436974789915971E-2</v>
          </cell>
          <cell r="AX490">
            <v>3.3613445378151259E-2</v>
          </cell>
          <cell r="AY490">
            <v>0</v>
          </cell>
          <cell r="AZ490">
            <v>0</v>
          </cell>
          <cell r="BA490">
            <v>0</v>
          </cell>
          <cell r="CB490" t="str">
            <v>KS2-4</v>
          </cell>
          <cell r="CC490" t="str">
            <v>B</v>
          </cell>
          <cell r="CD490" t="str">
            <v>*</v>
          </cell>
          <cell r="CE490">
            <v>0</v>
          </cell>
          <cell r="CF490">
            <v>0.1</v>
          </cell>
          <cell r="CG490" t="str">
            <v>&gt;=28 &amp; &lt;29</v>
          </cell>
          <cell r="CH490" t="str">
            <v>KS2 Maths</v>
          </cell>
          <cell r="CI490" t="str">
            <v>KS4 Maths</v>
          </cell>
        </row>
        <row r="491">
          <cell r="AS491">
            <v>1.8867924528301886E-2</v>
          </cell>
          <cell r="AT491">
            <v>0.32075471698113206</v>
          </cell>
          <cell r="AU491">
            <v>0.40566037735849059</v>
          </cell>
          <cell r="AV491">
            <v>0.15094339622641509</v>
          </cell>
          <cell r="AW491">
            <v>9.4339622641509441E-2</v>
          </cell>
          <cell r="AX491">
            <v>0</v>
          </cell>
          <cell r="AY491">
            <v>0</v>
          </cell>
          <cell r="AZ491">
            <v>9.433962264150943E-3</v>
          </cell>
          <cell r="BA491">
            <v>0</v>
          </cell>
          <cell r="CB491" t="str">
            <v>KS2-4</v>
          </cell>
          <cell r="CC491" t="str">
            <v>N</v>
          </cell>
          <cell r="CD491" t="str">
            <v>*</v>
          </cell>
          <cell r="CE491">
            <v>0</v>
          </cell>
          <cell r="CF491">
            <v>0.1</v>
          </cell>
          <cell r="CG491" t="str">
            <v>&gt;=28 &amp; &lt;29</v>
          </cell>
          <cell r="CH491" t="str">
            <v>KS2 Maths</v>
          </cell>
          <cell r="CI491" t="str">
            <v>KS4 Maths</v>
          </cell>
        </row>
        <row r="492">
          <cell r="AS492">
            <v>1.804123711340206E-2</v>
          </cell>
          <cell r="AT492">
            <v>7.9896907216494839E-2</v>
          </cell>
          <cell r="AU492">
            <v>0.29639175257731959</v>
          </cell>
          <cell r="AV492">
            <v>0.3324742268041237</v>
          </cell>
          <cell r="AW492">
            <v>0.19329896907216496</v>
          </cell>
          <cell r="AX492">
            <v>6.9587628865979384E-2</v>
          </cell>
          <cell r="AY492">
            <v>1.0309278350515464E-2</v>
          </cell>
          <cell r="AZ492">
            <v>0</v>
          </cell>
          <cell r="BA492">
            <v>0</v>
          </cell>
          <cell r="CB492" t="str">
            <v>KS2-4</v>
          </cell>
          <cell r="CC492" t="str">
            <v>2</v>
          </cell>
          <cell r="CD492" t="str">
            <v>*</v>
          </cell>
          <cell r="CE492">
            <v>0</v>
          </cell>
          <cell r="CF492">
            <v>0.1</v>
          </cell>
          <cell r="CG492" t="str">
            <v>&gt;=28 &amp; &lt;29</v>
          </cell>
          <cell r="CH492" t="str">
            <v>KS2 Maths</v>
          </cell>
          <cell r="CI492" t="str">
            <v>KS4 Maths</v>
          </cell>
        </row>
        <row r="493">
          <cell r="AS493">
            <v>1.804123711340206E-2</v>
          </cell>
          <cell r="AT493">
            <v>7.9896907216494839E-2</v>
          </cell>
          <cell r="AU493">
            <v>0.29639175257731959</v>
          </cell>
          <cell r="AV493">
            <v>0.3324742268041237</v>
          </cell>
          <cell r="AW493">
            <v>0.19329896907216496</v>
          </cell>
          <cell r="AX493">
            <v>6.9587628865979384E-2</v>
          </cell>
          <cell r="AY493">
            <v>1.0309278350515464E-2</v>
          </cell>
          <cell r="AZ493">
            <v>0</v>
          </cell>
          <cell r="BA493">
            <v>0</v>
          </cell>
          <cell r="CB493" t="str">
            <v>KS2-4</v>
          </cell>
          <cell r="CC493" t="str">
            <v>3C</v>
          </cell>
          <cell r="CD493" t="str">
            <v>*</v>
          </cell>
          <cell r="CE493">
            <v>0</v>
          </cell>
          <cell r="CF493">
            <v>0.1</v>
          </cell>
          <cell r="CG493" t="str">
            <v>&gt;=28 &amp; &lt;29</v>
          </cell>
          <cell r="CH493" t="str">
            <v>KS2 Maths</v>
          </cell>
          <cell r="CI493" t="str">
            <v>KS4 Maths</v>
          </cell>
        </row>
        <row r="494">
          <cell r="AS494">
            <v>1.7953321364452424E-3</v>
          </cell>
          <cell r="AT494">
            <v>3.949730700179533E-2</v>
          </cell>
          <cell r="AU494">
            <v>0.18132854578096949</v>
          </cell>
          <cell r="AV494">
            <v>0.27109515260323158</v>
          </cell>
          <cell r="AW494">
            <v>0.30341113105924594</v>
          </cell>
          <cell r="AX494">
            <v>0.18491921005385997</v>
          </cell>
          <cell r="AY494">
            <v>1.4362657091561939E-2</v>
          </cell>
          <cell r="AZ494">
            <v>3.5906642728904849E-3</v>
          </cell>
          <cell r="BA494">
            <v>0</v>
          </cell>
          <cell r="CB494" t="str">
            <v>KS2-4</v>
          </cell>
          <cell r="CC494" t="str">
            <v>3B</v>
          </cell>
          <cell r="CD494" t="str">
            <v>*</v>
          </cell>
          <cell r="CE494">
            <v>0</v>
          </cell>
          <cell r="CF494">
            <v>0.1</v>
          </cell>
          <cell r="CG494" t="str">
            <v>&gt;=28 &amp; &lt;29</v>
          </cell>
          <cell r="CH494" t="str">
            <v>KS2 Maths</v>
          </cell>
          <cell r="CI494" t="str">
            <v>KS4 Maths</v>
          </cell>
        </row>
        <row r="495">
          <cell r="AS495">
            <v>4.7337278106508876E-3</v>
          </cell>
          <cell r="AT495">
            <v>1.5384615384615385E-2</v>
          </cell>
          <cell r="AU495">
            <v>6.6272189349112429E-2</v>
          </cell>
          <cell r="AV495">
            <v>0.17041420118343195</v>
          </cell>
          <cell r="AW495">
            <v>0.31597633136094677</v>
          </cell>
          <cell r="AX495">
            <v>0.33964497041420116</v>
          </cell>
          <cell r="AY495">
            <v>7.6923076923076927E-2</v>
          </cell>
          <cell r="AZ495">
            <v>9.4674556213017753E-3</v>
          </cell>
          <cell r="BA495">
            <v>1.1834319526627219E-3</v>
          </cell>
          <cell r="CB495" t="str">
            <v>KS2-4</v>
          </cell>
          <cell r="CC495" t="str">
            <v>3A</v>
          </cell>
          <cell r="CD495" t="str">
            <v>*</v>
          </cell>
          <cell r="CE495">
            <v>1.1834319526627219E-3</v>
          </cell>
          <cell r="CF495">
            <v>0.1</v>
          </cell>
          <cell r="CG495" t="str">
            <v>&gt;=28 &amp; &lt;29</v>
          </cell>
          <cell r="CH495" t="str">
            <v>KS2 Maths</v>
          </cell>
          <cell r="CI495" t="str">
            <v>KS4 Maths</v>
          </cell>
        </row>
        <row r="496">
          <cell r="AS496">
            <v>1.3012361743656475E-3</v>
          </cell>
          <cell r="AT496">
            <v>4.554326610279766E-3</v>
          </cell>
          <cell r="AU496">
            <v>2.1470396877033181E-2</v>
          </cell>
          <cell r="AV496">
            <v>7.5471698113207544E-2</v>
          </cell>
          <cell r="AW496">
            <v>0.23682498373454783</v>
          </cell>
          <cell r="AX496">
            <v>0.49121665582303187</v>
          </cell>
          <cell r="AY496">
            <v>0.14248536109303839</v>
          </cell>
          <cell r="AZ496">
            <v>2.4072869225764477E-2</v>
          </cell>
          <cell r="BA496">
            <v>2.6024723487312949E-3</v>
          </cell>
          <cell r="CB496" t="str">
            <v>KS2-4</v>
          </cell>
          <cell r="CC496" t="str">
            <v>4C</v>
          </cell>
          <cell r="CD496" t="str">
            <v>*</v>
          </cell>
          <cell r="CE496">
            <v>2.6024723487312949E-3</v>
          </cell>
          <cell r="CF496">
            <v>0.1</v>
          </cell>
          <cell r="CG496" t="str">
            <v>&gt;=28 &amp; &lt;29</v>
          </cell>
          <cell r="CH496" t="str">
            <v>KS2 Maths</v>
          </cell>
          <cell r="CI496" t="str">
            <v>KS4 Maths</v>
          </cell>
        </row>
        <row r="497">
          <cell r="AS497">
            <v>9.1199270405836752E-4</v>
          </cell>
          <cell r="AT497">
            <v>1.3679890560875513E-3</v>
          </cell>
          <cell r="AU497">
            <v>6.8399452804377564E-3</v>
          </cell>
          <cell r="AV497">
            <v>3.0095759233926128E-2</v>
          </cell>
          <cell r="AW497">
            <v>0.13132694938440492</v>
          </cell>
          <cell r="AX497">
            <v>0.4993160054719562</v>
          </cell>
          <cell r="AY497">
            <v>0.25672594619243044</v>
          </cell>
          <cell r="AZ497">
            <v>6.6119471044231645E-2</v>
          </cell>
          <cell r="BA497">
            <v>7.2959416324669402E-3</v>
          </cell>
          <cell r="CB497" t="str">
            <v>KS2-4</v>
          </cell>
          <cell r="CC497" t="str">
            <v>4B</v>
          </cell>
          <cell r="CD497" t="str">
            <v>*</v>
          </cell>
          <cell r="CE497">
            <v>7.2959416324669402E-3</v>
          </cell>
          <cell r="CF497">
            <v>0.1</v>
          </cell>
          <cell r="CG497" t="str">
            <v>&gt;=28 &amp; &lt;29</v>
          </cell>
          <cell r="CH497" t="str">
            <v>KS2 Maths</v>
          </cell>
          <cell r="CI497" t="str">
            <v>KS4 Maths</v>
          </cell>
        </row>
        <row r="498">
          <cell r="AS498">
            <v>8.2236842105263153E-4</v>
          </cell>
          <cell r="AT498">
            <v>0</v>
          </cell>
          <cell r="AU498">
            <v>1.2335526315789473E-3</v>
          </cell>
          <cell r="AV498">
            <v>6.1677631578947369E-3</v>
          </cell>
          <cell r="AW498">
            <v>4.4407894736842105E-2</v>
          </cell>
          <cell r="AX498">
            <v>0.36924342105263158</v>
          </cell>
          <cell r="AY498">
            <v>0.38939144736842107</v>
          </cell>
          <cell r="AZ498">
            <v>0.16241776315789475</v>
          </cell>
          <cell r="BA498">
            <v>2.6315789473684209E-2</v>
          </cell>
          <cell r="CB498" t="str">
            <v>KS2-4</v>
          </cell>
          <cell r="CC498" t="str">
            <v>4A</v>
          </cell>
          <cell r="CD498" t="str">
            <v>*</v>
          </cell>
          <cell r="CE498">
            <v>2.6315789473684209E-2</v>
          </cell>
          <cell r="CF498">
            <v>0.1</v>
          </cell>
          <cell r="CG498" t="str">
            <v>&gt;=28 &amp; &lt;29</v>
          </cell>
          <cell r="CH498" t="str">
            <v>KS2 Maths</v>
          </cell>
          <cell r="CI498" t="str">
            <v>KS4 Maths</v>
          </cell>
        </row>
        <row r="499">
          <cell r="AS499">
            <v>5.2798310454065466E-4</v>
          </cell>
          <cell r="AT499">
            <v>5.2798310454065466E-4</v>
          </cell>
          <cell r="AU499">
            <v>0</v>
          </cell>
          <cell r="AV499">
            <v>2.1119324181626186E-3</v>
          </cell>
          <cell r="AW499">
            <v>1.9007391763463569E-2</v>
          </cell>
          <cell r="AX499">
            <v>0.21436114044350582</v>
          </cell>
          <cell r="AY499">
            <v>0.37011615628299893</v>
          </cell>
          <cell r="AZ499">
            <v>0.30570221752903909</v>
          </cell>
          <cell r="BA499">
            <v>8.7645195353748678E-2</v>
          </cell>
          <cell r="CB499" t="str">
            <v>KS2-4</v>
          </cell>
          <cell r="CC499" t="str">
            <v>5C</v>
          </cell>
          <cell r="CD499" t="str">
            <v>*</v>
          </cell>
          <cell r="CE499">
            <v>8.7645195353748678E-2</v>
          </cell>
          <cell r="CF499">
            <v>0.1</v>
          </cell>
          <cell r="CG499" t="str">
            <v>&gt;=28 &amp; &lt;29</v>
          </cell>
          <cell r="CH499" t="str">
            <v>KS2 Maths</v>
          </cell>
          <cell r="CI499" t="str">
            <v>KS4 Maths</v>
          </cell>
        </row>
        <row r="500">
          <cell r="AS500">
            <v>0</v>
          </cell>
          <cell r="AT500">
            <v>0</v>
          </cell>
          <cell r="AU500">
            <v>0</v>
          </cell>
          <cell r="AV500">
            <v>0</v>
          </cell>
          <cell r="AW500">
            <v>3.4602076124567475E-3</v>
          </cell>
          <cell r="AX500">
            <v>6.673257538309442E-2</v>
          </cell>
          <cell r="AY500">
            <v>0.25259515570934254</v>
          </cell>
          <cell r="AZ500">
            <v>0.43153732081067719</v>
          </cell>
          <cell r="BA500">
            <v>0.24567474048442905</v>
          </cell>
          <cell r="CB500" t="str">
            <v>KS2-4</v>
          </cell>
          <cell r="CC500" t="str">
            <v>5B</v>
          </cell>
          <cell r="CD500" t="str">
            <v>*</v>
          </cell>
          <cell r="CE500">
            <v>0.24567474048442905</v>
          </cell>
          <cell r="CF500">
            <v>0.1</v>
          </cell>
          <cell r="CG500" t="str">
            <v>&gt;=28 &amp; &lt;29</v>
          </cell>
          <cell r="CH500" t="str">
            <v>KS2 Maths</v>
          </cell>
          <cell r="CI500" t="str">
            <v>KS4 Maths</v>
          </cell>
        </row>
        <row r="501">
          <cell r="AS501">
            <v>0</v>
          </cell>
          <cell r="AT501">
            <v>0</v>
          </cell>
          <cell r="AU501">
            <v>0</v>
          </cell>
          <cell r="AV501">
            <v>0</v>
          </cell>
          <cell r="AW501">
            <v>1.1507479861910242E-3</v>
          </cell>
          <cell r="AX501">
            <v>2.0713463751438434E-2</v>
          </cell>
          <cell r="AY501">
            <v>0.10126582278481013</v>
          </cell>
          <cell r="AZ501">
            <v>0.36018411967779057</v>
          </cell>
          <cell r="BA501">
            <v>0.51668584579976984</v>
          </cell>
          <cell r="CB501" t="str">
            <v>KS2-4</v>
          </cell>
          <cell r="CC501" t="str">
            <v>5A</v>
          </cell>
          <cell r="CD501" t="str">
            <v>*</v>
          </cell>
          <cell r="CE501">
            <v>0.51668584579976984</v>
          </cell>
          <cell r="CF501">
            <v>0.1</v>
          </cell>
          <cell r="CG501" t="str">
            <v>&gt;=28 &amp; &lt;29</v>
          </cell>
          <cell r="CH501" t="str">
            <v>KS2 Maths</v>
          </cell>
          <cell r="CI501" t="str">
            <v>KS4 Maths</v>
          </cell>
        </row>
        <row r="502">
          <cell r="CB502" t="str">
            <v>.</v>
          </cell>
          <cell r="CC502" t="str">
            <v>.</v>
          </cell>
          <cell r="CD502" t="str">
            <v>.</v>
          </cell>
          <cell r="CE502" t="str">
            <v>.</v>
          </cell>
          <cell r="CF502" t="str">
            <v>.</v>
          </cell>
          <cell r="CG502" t="str">
            <v>.</v>
          </cell>
          <cell r="CH502" t="str">
            <v>.</v>
          </cell>
          <cell r="CI502" t="str">
            <v>.</v>
          </cell>
        </row>
        <row r="503">
          <cell r="CB503" t="str">
            <v>.</v>
          </cell>
          <cell r="CC503" t="str">
            <v>.</v>
          </cell>
          <cell r="CD503" t="str">
            <v>.</v>
          </cell>
          <cell r="CE503" t="str">
            <v>.</v>
          </cell>
          <cell r="CF503" t="str">
            <v>.</v>
          </cell>
          <cell r="CG503" t="str">
            <v>.</v>
          </cell>
          <cell r="CH503" t="str">
            <v>KS2 Maths</v>
          </cell>
          <cell r="CI503" t="str">
            <v>KS4 Maths</v>
          </cell>
        </row>
        <row r="504">
          <cell r="CB504" t="str">
            <v>.</v>
          </cell>
          <cell r="CC504" t="str">
            <v>.</v>
          </cell>
          <cell r="CD504" t="str">
            <v>.</v>
          </cell>
          <cell r="CE504" t="str">
            <v>.</v>
          </cell>
          <cell r="CF504" t="str">
            <v>.</v>
          </cell>
          <cell r="CG504" t="str">
            <v>.</v>
          </cell>
          <cell r="CH504" t="str">
            <v>KS2 Maths</v>
          </cell>
          <cell r="CI504" t="str">
            <v>KS4 Maths</v>
          </cell>
        </row>
        <row r="505">
          <cell r="CB505" t="str">
            <v>.</v>
          </cell>
          <cell r="CC505" t="str">
            <v>.</v>
          </cell>
          <cell r="CD505" t="str">
            <v>.</v>
          </cell>
          <cell r="CE505" t="str">
            <v>.</v>
          </cell>
          <cell r="CF505" t="str">
            <v>.</v>
          </cell>
          <cell r="CG505" t="str">
            <v>.</v>
          </cell>
          <cell r="CH505" t="str">
            <v>KS2 Maths</v>
          </cell>
          <cell r="CI505" t="str">
            <v>KS4 Maths</v>
          </cell>
        </row>
        <row r="506">
          <cell r="AS506" t="str">
            <v>U</v>
          </cell>
          <cell r="AT506" t="str">
            <v>G</v>
          </cell>
          <cell r="AU506" t="str">
            <v>F</v>
          </cell>
          <cell r="AV506" t="str">
            <v>E</v>
          </cell>
          <cell r="AW506" t="str">
            <v>D</v>
          </cell>
          <cell r="AX506" t="str">
            <v>C</v>
          </cell>
          <cell r="AY506" t="str">
            <v>B</v>
          </cell>
          <cell r="AZ506" t="str">
            <v>A</v>
          </cell>
          <cell r="BA506" t="str">
            <v>*</v>
          </cell>
          <cell r="CB506" t="str">
            <v>.</v>
          </cell>
          <cell r="CC506" t="str">
            <v>.</v>
          </cell>
          <cell r="CD506" t="str">
            <v>.</v>
          </cell>
          <cell r="CE506" t="str">
            <v>.</v>
          </cell>
          <cell r="CF506" t="str">
            <v>.</v>
          </cell>
          <cell r="CG506" t="str">
            <v>.</v>
          </cell>
          <cell r="CH506" t="str">
            <v>KS2 Maths</v>
          </cell>
          <cell r="CI506" t="str">
            <v>KS4 Maths</v>
          </cell>
        </row>
        <row r="507">
          <cell r="AS507">
            <v>0</v>
          </cell>
          <cell r="AT507">
            <v>0</v>
          </cell>
          <cell r="AU507">
            <v>0</v>
          </cell>
          <cell r="AV507">
            <v>0</v>
          </cell>
          <cell r="AW507">
            <v>0</v>
          </cell>
          <cell r="AX507">
            <v>0</v>
          </cell>
          <cell r="AY507">
            <v>0</v>
          </cell>
          <cell r="AZ507">
            <v>0</v>
          </cell>
          <cell r="BA507">
            <v>0</v>
          </cell>
          <cell r="CB507" t="str">
            <v>.</v>
          </cell>
          <cell r="CC507" t="str">
            <v>.</v>
          </cell>
          <cell r="CD507" t="str">
            <v>.</v>
          </cell>
          <cell r="CE507" t="str">
            <v>.</v>
          </cell>
          <cell r="CF507" t="str">
            <v>.</v>
          </cell>
          <cell r="CG507" t="str">
            <v>.</v>
          </cell>
          <cell r="CH507" t="str">
            <v>.</v>
          </cell>
          <cell r="CI507" t="str">
            <v>.</v>
          </cell>
        </row>
        <row r="508">
          <cell r="AS508">
            <v>0</v>
          </cell>
          <cell r="AT508">
            <v>0</v>
          </cell>
          <cell r="AU508">
            <v>0</v>
          </cell>
          <cell r="AV508">
            <v>0</v>
          </cell>
          <cell r="AW508">
            <v>0</v>
          </cell>
          <cell r="AX508">
            <v>0</v>
          </cell>
          <cell r="AY508">
            <v>0</v>
          </cell>
          <cell r="AZ508">
            <v>0</v>
          </cell>
          <cell r="BA508">
            <v>0</v>
          </cell>
          <cell r="CB508" t="str">
            <v>.</v>
          </cell>
          <cell r="CC508" t="str">
            <v>.</v>
          </cell>
          <cell r="CD508" t="str">
            <v>.</v>
          </cell>
          <cell r="CE508" t="str">
            <v>.</v>
          </cell>
          <cell r="CF508" t="str">
            <v>.</v>
          </cell>
          <cell r="CG508" t="str">
            <v>.</v>
          </cell>
          <cell r="CH508" t="str">
            <v>.</v>
          </cell>
          <cell r="CI508" t="str">
            <v>.</v>
          </cell>
        </row>
        <row r="509">
          <cell r="AS509">
            <v>1.2048192771084338E-2</v>
          </cell>
          <cell r="AT509">
            <v>8.4337349397590355E-2</v>
          </cell>
          <cell r="AU509">
            <v>0.13855421686746988</v>
          </cell>
          <cell r="AV509">
            <v>0.27710843373493976</v>
          </cell>
          <cell r="AW509">
            <v>0.27108433734939757</v>
          </cell>
          <cell r="AX509">
            <v>0.19879518072289157</v>
          </cell>
          <cell r="AY509">
            <v>1.8072289156626505E-2</v>
          </cell>
          <cell r="AZ509">
            <v>0</v>
          </cell>
          <cell r="BA509">
            <v>0</v>
          </cell>
          <cell r="CB509" t="str">
            <v>KS2-4</v>
          </cell>
          <cell r="CC509" t="str">
            <v>B</v>
          </cell>
          <cell r="CD509" t="str">
            <v>*</v>
          </cell>
          <cell r="CE509">
            <v>0</v>
          </cell>
          <cell r="CF509">
            <v>0.1</v>
          </cell>
          <cell r="CG509" t="str">
            <v>&gt;=29 &amp; &lt;30</v>
          </cell>
          <cell r="CH509" t="str">
            <v>KS2 Maths</v>
          </cell>
          <cell r="CI509" t="str">
            <v>KS4 Maths</v>
          </cell>
        </row>
        <row r="510">
          <cell r="AS510">
            <v>1.2048192771084338E-2</v>
          </cell>
          <cell r="AT510">
            <v>8.4337349397590355E-2</v>
          </cell>
          <cell r="AU510">
            <v>0.13855421686746988</v>
          </cell>
          <cell r="AV510">
            <v>0.27710843373493976</v>
          </cell>
          <cell r="AW510">
            <v>0.27108433734939757</v>
          </cell>
          <cell r="AX510">
            <v>0.19879518072289157</v>
          </cell>
          <cell r="AY510">
            <v>1.8072289156626505E-2</v>
          </cell>
          <cell r="AZ510">
            <v>0</v>
          </cell>
          <cell r="BA510">
            <v>0</v>
          </cell>
          <cell r="CB510" t="str">
            <v>KS2-4</v>
          </cell>
          <cell r="CC510" t="str">
            <v>N</v>
          </cell>
          <cell r="CD510" t="str">
            <v>*</v>
          </cell>
          <cell r="CE510">
            <v>0</v>
          </cell>
          <cell r="CF510">
            <v>0.1</v>
          </cell>
          <cell r="CG510" t="str">
            <v>&gt;=29 &amp; &lt;30</v>
          </cell>
          <cell r="CH510" t="str">
            <v>KS2 Maths</v>
          </cell>
          <cell r="CI510" t="str">
            <v>KS4 Maths</v>
          </cell>
        </row>
        <row r="511">
          <cell r="AS511">
            <v>1.2048192771084338E-2</v>
          </cell>
          <cell r="AT511">
            <v>8.4337349397590355E-2</v>
          </cell>
          <cell r="AU511">
            <v>0.13855421686746988</v>
          </cell>
          <cell r="AV511">
            <v>0.27710843373493976</v>
          </cell>
          <cell r="AW511">
            <v>0.27108433734939757</v>
          </cell>
          <cell r="AX511">
            <v>0.19879518072289157</v>
          </cell>
          <cell r="AY511">
            <v>1.8072289156626505E-2</v>
          </cell>
          <cell r="AZ511">
            <v>0</v>
          </cell>
          <cell r="BA511">
            <v>0</v>
          </cell>
          <cell r="CB511" t="str">
            <v>KS2-4</v>
          </cell>
          <cell r="CC511" t="str">
            <v>2</v>
          </cell>
          <cell r="CD511" t="str">
            <v>*</v>
          </cell>
          <cell r="CE511">
            <v>0</v>
          </cell>
          <cell r="CF511">
            <v>0.1</v>
          </cell>
          <cell r="CG511" t="str">
            <v>&gt;=29 &amp; &lt;30</v>
          </cell>
          <cell r="CH511" t="str">
            <v>KS2 Maths</v>
          </cell>
          <cell r="CI511" t="str">
            <v>KS4 Maths</v>
          </cell>
        </row>
        <row r="512">
          <cell r="AS512">
            <v>1.2048192771084338E-2</v>
          </cell>
          <cell r="AT512">
            <v>8.4337349397590355E-2</v>
          </cell>
          <cell r="AU512">
            <v>0.13855421686746988</v>
          </cell>
          <cell r="AV512">
            <v>0.27710843373493976</v>
          </cell>
          <cell r="AW512">
            <v>0.27108433734939757</v>
          </cell>
          <cell r="AX512">
            <v>0.19879518072289157</v>
          </cell>
          <cell r="AY512">
            <v>1.8072289156626505E-2</v>
          </cell>
          <cell r="AZ512">
            <v>0</v>
          </cell>
          <cell r="BA512">
            <v>0</v>
          </cell>
          <cell r="CB512" t="str">
            <v>KS2-4</v>
          </cell>
          <cell r="CC512" t="str">
            <v>3C</v>
          </cell>
          <cell r="CD512" t="str">
            <v>*</v>
          </cell>
          <cell r="CE512">
            <v>0</v>
          </cell>
          <cell r="CF512">
            <v>0.1</v>
          </cell>
          <cell r="CG512" t="str">
            <v>&gt;=29 &amp; &lt;30</v>
          </cell>
          <cell r="CH512" t="str">
            <v>KS2 Maths</v>
          </cell>
          <cell r="CI512" t="str">
            <v>KS4 Maths</v>
          </cell>
        </row>
        <row r="513">
          <cell r="AS513">
            <v>1.2048192771084338E-2</v>
          </cell>
          <cell r="AT513">
            <v>8.4337349397590355E-2</v>
          </cell>
          <cell r="AU513">
            <v>0.13855421686746988</v>
          </cell>
          <cell r="AV513">
            <v>0.27710843373493976</v>
          </cell>
          <cell r="AW513">
            <v>0.27108433734939757</v>
          </cell>
          <cell r="AX513">
            <v>0.19879518072289157</v>
          </cell>
          <cell r="AY513">
            <v>1.8072289156626505E-2</v>
          </cell>
          <cell r="AZ513">
            <v>0</v>
          </cell>
          <cell r="BA513">
            <v>0</v>
          </cell>
          <cell r="CB513" t="str">
            <v>KS2-4</v>
          </cell>
          <cell r="CC513" t="str">
            <v>3B</v>
          </cell>
          <cell r="CD513" t="str">
            <v>*</v>
          </cell>
          <cell r="CE513">
            <v>0</v>
          </cell>
          <cell r="CF513">
            <v>0.1</v>
          </cell>
          <cell r="CG513" t="str">
            <v>&gt;=29 &amp; &lt;30</v>
          </cell>
          <cell r="CH513" t="str">
            <v>KS2 Maths</v>
          </cell>
          <cell r="CI513" t="str">
            <v>KS4 Maths</v>
          </cell>
        </row>
        <row r="514">
          <cell r="AS514">
            <v>6.9444444444444441E-3</v>
          </cell>
          <cell r="AT514">
            <v>0</v>
          </cell>
          <cell r="AU514">
            <v>4.1666666666666664E-2</v>
          </cell>
          <cell r="AV514">
            <v>0.14583333333333334</v>
          </cell>
          <cell r="AW514">
            <v>0.3125</v>
          </cell>
          <cell r="AX514">
            <v>0.39583333333333331</v>
          </cell>
          <cell r="AY514">
            <v>6.9444444444444448E-2</v>
          </cell>
          <cell r="AZ514">
            <v>2.7777777777777776E-2</v>
          </cell>
          <cell r="BA514">
            <v>0</v>
          </cell>
          <cell r="CB514" t="str">
            <v>KS2-4</v>
          </cell>
          <cell r="CC514" t="str">
            <v>3A</v>
          </cell>
          <cell r="CD514" t="str">
            <v>*</v>
          </cell>
          <cell r="CE514">
            <v>0</v>
          </cell>
          <cell r="CF514">
            <v>0.1</v>
          </cell>
          <cell r="CG514" t="str">
            <v>&gt;=29 &amp; &lt;30</v>
          </cell>
          <cell r="CH514" t="str">
            <v>KS2 Maths</v>
          </cell>
          <cell r="CI514" t="str">
            <v>KS4 Maths</v>
          </cell>
        </row>
        <row r="515">
          <cell r="AS515">
            <v>3.0864197530864196E-3</v>
          </cell>
          <cell r="AT515">
            <v>0</v>
          </cell>
          <cell r="AU515">
            <v>6.1728395061728392E-3</v>
          </cell>
          <cell r="AV515">
            <v>4.6296296296296294E-2</v>
          </cell>
          <cell r="AW515">
            <v>0.19135802469135801</v>
          </cell>
          <cell r="AX515">
            <v>0.47530864197530864</v>
          </cell>
          <cell r="AY515">
            <v>0.23456790123456789</v>
          </cell>
          <cell r="AZ515">
            <v>4.0123456790123455E-2</v>
          </cell>
          <cell r="BA515">
            <v>3.0864197530864196E-3</v>
          </cell>
          <cell r="CB515" t="str">
            <v>KS2-4</v>
          </cell>
          <cell r="CC515" t="str">
            <v>4C</v>
          </cell>
          <cell r="CD515" t="str">
            <v>*</v>
          </cell>
          <cell r="CE515">
            <v>3.0864197530864196E-3</v>
          </cell>
          <cell r="CF515">
            <v>0.1</v>
          </cell>
          <cell r="CG515" t="str">
            <v>&gt;=29 &amp; &lt;30</v>
          </cell>
          <cell r="CH515" t="str">
            <v>KS2 Maths</v>
          </cell>
          <cell r="CI515" t="str">
            <v>KS4 Maths</v>
          </cell>
        </row>
        <row r="516">
          <cell r="AS516">
            <v>0</v>
          </cell>
          <cell r="AT516">
            <v>2.0876826722338203E-3</v>
          </cell>
          <cell r="AU516">
            <v>0</v>
          </cell>
          <cell r="AV516">
            <v>1.0438413361169102E-2</v>
          </cell>
          <cell r="AW516">
            <v>0.10647181628392484</v>
          </cell>
          <cell r="AX516">
            <v>0.37787056367432148</v>
          </cell>
          <cell r="AY516">
            <v>0.34864300626304801</v>
          </cell>
          <cell r="AZ516">
            <v>0.13778705636743216</v>
          </cell>
          <cell r="BA516">
            <v>1.6701461377870562E-2</v>
          </cell>
          <cell r="CB516" t="str">
            <v>KS2-4</v>
          </cell>
          <cell r="CC516" t="str">
            <v>4B</v>
          </cell>
          <cell r="CD516" t="str">
            <v>*</v>
          </cell>
          <cell r="CE516">
            <v>1.6701461377870562E-2</v>
          </cell>
          <cell r="CF516">
            <v>0.1</v>
          </cell>
          <cell r="CG516" t="str">
            <v>&gt;=29 &amp; &lt;30</v>
          </cell>
          <cell r="CH516" t="str">
            <v>KS2 Maths</v>
          </cell>
          <cell r="CI516" t="str">
            <v>KS4 Maths</v>
          </cell>
        </row>
        <row r="517">
          <cell r="AS517">
            <v>0</v>
          </cell>
          <cell r="AT517">
            <v>0</v>
          </cell>
          <cell r="AU517">
            <v>1.7035775127768314E-3</v>
          </cell>
          <cell r="AV517">
            <v>1.7035775127768314E-3</v>
          </cell>
          <cell r="AW517">
            <v>3.9182282793867124E-2</v>
          </cell>
          <cell r="AX517">
            <v>0.22146507666098808</v>
          </cell>
          <cell r="AY517">
            <v>0.40204429301533218</v>
          </cell>
          <cell r="AZ517">
            <v>0.27938671209540034</v>
          </cell>
          <cell r="BA517">
            <v>5.4514480408858604E-2</v>
          </cell>
          <cell r="CB517" t="str">
            <v>KS2-4</v>
          </cell>
          <cell r="CC517" t="str">
            <v>4A</v>
          </cell>
          <cell r="CD517" t="str">
            <v>*</v>
          </cell>
          <cell r="CE517">
            <v>5.4514480408858604E-2</v>
          </cell>
          <cell r="CF517">
            <v>0.1</v>
          </cell>
          <cell r="CG517" t="str">
            <v>&gt;=29 &amp; &lt;30</v>
          </cell>
          <cell r="CH517" t="str">
            <v>KS2 Maths</v>
          </cell>
          <cell r="CI517" t="str">
            <v>KS4 Maths</v>
          </cell>
        </row>
        <row r="518">
          <cell r="AS518">
            <v>0</v>
          </cell>
          <cell r="AT518">
            <v>1.8315018315018315E-3</v>
          </cell>
          <cell r="AU518">
            <v>0</v>
          </cell>
          <cell r="AV518">
            <v>1.8315018315018315E-3</v>
          </cell>
          <cell r="AW518">
            <v>7.326007326007326E-3</v>
          </cell>
          <cell r="AX518">
            <v>0.11355311355311355</v>
          </cell>
          <cell r="AY518">
            <v>0.2893772893772894</v>
          </cell>
          <cell r="AZ518">
            <v>0.43956043956043955</v>
          </cell>
          <cell r="BA518">
            <v>0.14652014652014653</v>
          </cell>
          <cell r="CB518" t="str">
            <v>KS2-4</v>
          </cell>
          <cell r="CC518" t="str">
            <v>5C</v>
          </cell>
          <cell r="CD518" t="str">
            <v>*</v>
          </cell>
          <cell r="CE518">
            <v>0.14652014652014653</v>
          </cell>
          <cell r="CF518">
            <v>0.1</v>
          </cell>
          <cell r="CG518" t="str">
            <v>&gt;=29 &amp; &lt;30</v>
          </cell>
          <cell r="CH518" t="str">
            <v>KS2 Maths</v>
          </cell>
          <cell r="CI518" t="str">
            <v>KS4 Maths</v>
          </cell>
        </row>
        <row r="519">
          <cell r="AS519">
            <v>0</v>
          </cell>
          <cell r="AT519">
            <v>0</v>
          </cell>
          <cell r="AU519">
            <v>0</v>
          </cell>
          <cell r="AV519">
            <v>0</v>
          </cell>
          <cell r="AW519">
            <v>2.8208744710860366E-3</v>
          </cell>
          <cell r="AX519">
            <v>3.5260930888575459E-2</v>
          </cell>
          <cell r="AY519">
            <v>0.16361071932299012</v>
          </cell>
          <cell r="AZ519">
            <v>0.43864598025387869</v>
          </cell>
          <cell r="BA519">
            <v>0.35966149506346967</v>
          </cell>
          <cell r="CB519" t="str">
            <v>KS2-4</v>
          </cell>
          <cell r="CC519" t="str">
            <v>5B</v>
          </cell>
          <cell r="CD519" t="str">
            <v>*</v>
          </cell>
          <cell r="CE519">
            <v>0.35966149506346967</v>
          </cell>
          <cell r="CF519">
            <v>0.1</v>
          </cell>
          <cell r="CG519" t="str">
            <v>&gt;=29 &amp; &lt;30</v>
          </cell>
          <cell r="CH519" t="str">
            <v>KS2 Maths</v>
          </cell>
          <cell r="CI519" t="str">
            <v>KS4 Maths</v>
          </cell>
        </row>
        <row r="520">
          <cell r="AS520">
            <v>0</v>
          </cell>
          <cell r="AT520">
            <v>0</v>
          </cell>
          <cell r="AU520">
            <v>0</v>
          </cell>
          <cell r="AV520">
            <v>0</v>
          </cell>
          <cell r="AW520">
            <v>0</v>
          </cell>
          <cell r="AX520">
            <v>1.1661807580174927E-2</v>
          </cell>
          <cell r="AY520">
            <v>5.8309037900874633E-2</v>
          </cell>
          <cell r="AZ520">
            <v>0.32361516034985421</v>
          </cell>
          <cell r="BA520">
            <v>0.60641399416909625</v>
          </cell>
          <cell r="CB520" t="str">
            <v>KS2-4</v>
          </cell>
          <cell r="CC520" t="str">
            <v>5A</v>
          </cell>
          <cell r="CD520" t="str">
            <v>*</v>
          </cell>
          <cell r="CE520">
            <v>0.60641399416909625</v>
          </cell>
          <cell r="CF520">
            <v>0.1</v>
          </cell>
          <cell r="CG520" t="str">
            <v>&gt;=29 &amp; &lt;30</v>
          </cell>
          <cell r="CH520" t="str">
            <v>KS2 Maths</v>
          </cell>
          <cell r="CI520" t="str">
            <v>KS4 Maths</v>
          </cell>
        </row>
        <row r="521">
          <cell r="CB521" t="str">
            <v>.</v>
          </cell>
          <cell r="CC521" t="str">
            <v>.</v>
          </cell>
          <cell r="CD521" t="str">
            <v>.</v>
          </cell>
          <cell r="CE521" t="str">
            <v>.</v>
          </cell>
          <cell r="CF521" t="str">
            <v>.</v>
          </cell>
          <cell r="CG521" t="str">
            <v>.</v>
          </cell>
          <cell r="CH521" t="str">
            <v>.</v>
          </cell>
          <cell r="CI521" t="str">
            <v>.</v>
          </cell>
        </row>
        <row r="522">
          <cell r="CB522" t="str">
            <v>.</v>
          </cell>
          <cell r="CC522" t="str">
            <v>.</v>
          </cell>
          <cell r="CD522" t="str">
            <v>.</v>
          </cell>
          <cell r="CE522" t="str">
            <v>.</v>
          </cell>
          <cell r="CF522" t="str">
            <v>.</v>
          </cell>
          <cell r="CG522" t="str">
            <v>.</v>
          </cell>
          <cell r="CH522" t="str">
            <v>KS2 Maths</v>
          </cell>
          <cell r="CI522" t="str">
            <v>KS4 Maths</v>
          </cell>
        </row>
        <row r="523">
          <cell r="CB523" t="str">
            <v>.</v>
          </cell>
          <cell r="CC523" t="str">
            <v>.</v>
          </cell>
          <cell r="CD523" t="str">
            <v>.</v>
          </cell>
          <cell r="CE523" t="str">
            <v>.</v>
          </cell>
          <cell r="CF523" t="str">
            <v>.</v>
          </cell>
          <cell r="CG523" t="str">
            <v>.</v>
          </cell>
          <cell r="CH523" t="str">
            <v>KS2 Maths</v>
          </cell>
          <cell r="CI523" t="str">
            <v>KS4 Maths</v>
          </cell>
        </row>
        <row r="524">
          <cell r="CB524" t="str">
            <v>.</v>
          </cell>
          <cell r="CC524" t="str">
            <v>.</v>
          </cell>
          <cell r="CD524" t="str">
            <v>.</v>
          </cell>
          <cell r="CE524" t="str">
            <v>.</v>
          </cell>
          <cell r="CF524" t="str">
            <v>.</v>
          </cell>
          <cell r="CG524" t="str">
            <v>.</v>
          </cell>
          <cell r="CH524" t="str">
            <v>KS2 Maths</v>
          </cell>
          <cell r="CI524" t="str">
            <v>KS4 Maths</v>
          </cell>
        </row>
        <row r="525">
          <cell r="AS525" t="str">
            <v>U</v>
          </cell>
          <cell r="AT525" t="str">
            <v>G</v>
          </cell>
          <cell r="AU525" t="str">
            <v>F</v>
          </cell>
          <cell r="AV525" t="str">
            <v>E</v>
          </cell>
          <cell r="AW525" t="str">
            <v>D</v>
          </cell>
          <cell r="AX525" t="str">
            <v>C</v>
          </cell>
          <cell r="AY525" t="str">
            <v>B</v>
          </cell>
          <cell r="AZ525" t="str">
            <v>A</v>
          </cell>
          <cell r="BA525" t="str">
            <v>*</v>
          </cell>
          <cell r="CB525" t="str">
            <v>.</v>
          </cell>
          <cell r="CC525" t="str">
            <v>.</v>
          </cell>
          <cell r="CD525" t="str">
            <v>.</v>
          </cell>
          <cell r="CE525" t="str">
            <v>.</v>
          </cell>
          <cell r="CF525" t="str">
            <v>.</v>
          </cell>
          <cell r="CG525" t="str">
            <v>.</v>
          </cell>
          <cell r="CH525" t="str">
            <v>KS2 Maths</v>
          </cell>
          <cell r="CI525" t="str">
            <v>KS4 Maths</v>
          </cell>
        </row>
        <row r="526">
          <cell r="AS526">
            <v>0</v>
          </cell>
          <cell r="AT526">
            <v>0</v>
          </cell>
          <cell r="AU526">
            <v>0</v>
          </cell>
          <cell r="AV526">
            <v>0</v>
          </cell>
          <cell r="AW526">
            <v>0</v>
          </cell>
          <cell r="AX526">
            <v>0</v>
          </cell>
          <cell r="AY526">
            <v>0</v>
          </cell>
          <cell r="AZ526">
            <v>0</v>
          </cell>
          <cell r="BA526">
            <v>0</v>
          </cell>
          <cell r="CB526" t="str">
            <v>.</v>
          </cell>
          <cell r="CC526" t="str">
            <v>.</v>
          </cell>
          <cell r="CD526" t="str">
            <v>.</v>
          </cell>
          <cell r="CE526" t="str">
            <v>.</v>
          </cell>
          <cell r="CF526" t="str">
            <v>.</v>
          </cell>
          <cell r="CG526" t="str">
            <v>.</v>
          </cell>
          <cell r="CH526" t="str">
            <v>.</v>
          </cell>
          <cell r="CI526" t="str">
            <v>.</v>
          </cell>
        </row>
        <row r="527">
          <cell r="AS527">
            <v>0</v>
          </cell>
          <cell r="AT527">
            <v>0</v>
          </cell>
          <cell r="AU527">
            <v>0</v>
          </cell>
          <cell r="AV527">
            <v>0</v>
          </cell>
          <cell r="AW527">
            <v>0</v>
          </cell>
          <cell r="AX527">
            <v>0</v>
          </cell>
          <cell r="AY527">
            <v>0</v>
          </cell>
          <cell r="AZ527">
            <v>0</v>
          </cell>
          <cell r="BA527">
            <v>0</v>
          </cell>
          <cell r="CB527" t="str">
            <v>.</v>
          </cell>
          <cell r="CC527" t="str">
            <v>.</v>
          </cell>
          <cell r="CD527" t="str">
            <v>.</v>
          </cell>
          <cell r="CE527" t="str">
            <v>.</v>
          </cell>
          <cell r="CF527" t="str">
            <v>.</v>
          </cell>
          <cell r="CG527" t="str">
            <v>.</v>
          </cell>
          <cell r="CH527" t="str">
            <v>.</v>
          </cell>
          <cell r="CI527" t="str">
            <v>.</v>
          </cell>
        </row>
        <row r="528">
          <cell r="AS528">
            <v>0</v>
          </cell>
          <cell r="AT528">
            <v>0</v>
          </cell>
          <cell r="AU528">
            <v>0</v>
          </cell>
          <cell r="AV528">
            <v>3.2258064516129031E-2</v>
          </cell>
          <cell r="AW528">
            <v>4.0322580645161289E-2</v>
          </cell>
          <cell r="AX528">
            <v>0.41129032258064518</v>
          </cell>
          <cell r="AY528">
            <v>0.33064516129032256</v>
          </cell>
          <cell r="AZ528">
            <v>0.16129032258064516</v>
          </cell>
          <cell r="BA528">
            <v>2.4193548387096774E-2</v>
          </cell>
          <cell r="CB528" t="str">
            <v>KS2-4</v>
          </cell>
          <cell r="CC528" t="str">
            <v>B</v>
          </cell>
          <cell r="CD528" t="str">
            <v>*</v>
          </cell>
          <cell r="CE528">
            <v>2.4193548387096774E-2</v>
          </cell>
          <cell r="CF528">
            <v>0.1</v>
          </cell>
          <cell r="CG528" t="str">
            <v>&gt;=30</v>
          </cell>
          <cell r="CH528" t="str">
            <v>KS2 Maths</v>
          </cell>
          <cell r="CI528" t="str">
            <v>KS4 Maths</v>
          </cell>
        </row>
        <row r="529">
          <cell r="AS529">
            <v>0</v>
          </cell>
          <cell r="AT529">
            <v>0</v>
          </cell>
          <cell r="AU529">
            <v>0</v>
          </cell>
          <cell r="AV529">
            <v>3.2258064516129031E-2</v>
          </cell>
          <cell r="AW529">
            <v>4.0322580645161289E-2</v>
          </cell>
          <cell r="AX529">
            <v>0.41129032258064518</v>
          </cell>
          <cell r="AY529">
            <v>0.33064516129032256</v>
          </cell>
          <cell r="AZ529">
            <v>0.16129032258064516</v>
          </cell>
          <cell r="BA529">
            <v>2.4193548387096774E-2</v>
          </cell>
          <cell r="CB529" t="str">
            <v>KS2-4</v>
          </cell>
          <cell r="CC529" t="str">
            <v>N</v>
          </cell>
          <cell r="CD529" t="str">
            <v>*</v>
          </cell>
          <cell r="CE529">
            <v>2.4193548387096774E-2</v>
          </cell>
          <cell r="CF529">
            <v>0.1</v>
          </cell>
          <cell r="CG529" t="str">
            <v>&gt;=30</v>
          </cell>
          <cell r="CH529" t="str">
            <v>KS2 Maths</v>
          </cell>
          <cell r="CI529" t="str">
            <v>KS4 Maths</v>
          </cell>
        </row>
        <row r="530">
          <cell r="AS530">
            <v>0</v>
          </cell>
          <cell r="AT530">
            <v>0</v>
          </cell>
          <cell r="AU530">
            <v>0</v>
          </cell>
          <cell r="AV530">
            <v>3.2258064516129031E-2</v>
          </cell>
          <cell r="AW530">
            <v>4.0322580645161289E-2</v>
          </cell>
          <cell r="AX530">
            <v>0.41129032258064518</v>
          </cell>
          <cell r="AY530">
            <v>0.33064516129032256</v>
          </cell>
          <cell r="AZ530">
            <v>0.16129032258064516</v>
          </cell>
          <cell r="BA530">
            <v>2.4193548387096774E-2</v>
          </cell>
          <cell r="CB530" t="str">
            <v>KS2-4</v>
          </cell>
          <cell r="CC530" t="str">
            <v>2</v>
          </cell>
          <cell r="CD530" t="str">
            <v>*</v>
          </cell>
          <cell r="CE530">
            <v>2.4193548387096774E-2</v>
          </cell>
          <cell r="CF530">
            <v>0.1</v>
          </cell>
          <cell r="CG530" t="str">
            <v>&gt;=30</v>
          </cell>
          <cell r="CH530" t="str">
            <v>KS2 Maths</v>
          </cell>
          <cell r="CI530" t="str">
            <v>KS4 Maths</v>
          </cell>
        </row>
        <row r="531">
          <cell r="AS531">
            <v>0</v>
          </cell>
          <cell r="AT531">
            <v>0</v>
          </cell>
          <cell r="AU531">
            <v>0</v>
          </cell>
          <cell r="AV531">
            <v>3.2258064516129031E-2</v>
          </cell>
          <cell r="AW531">
            <v>4.0322580645161289E-2</v>
          </cell>
          <cell r="AX531">
            <v>0.41129032258064518</v>
          </cell>
          <cell r="AY531">
            <v>0.33064516129032256</v>
          </cell>
          <cell r="AZ531">
            <v>0.16129032258064516</v>
          </cell>
          <cell r="BA531">
            <v>2.4193548387096774E-2</v>
          </cell>
          <cell r="CB531" t="str">
            <v>KS2-4</v>
          </cell>
          <cell r="CC531" t="str">
            <v>3C</v>
          </cell>
          <cell r="CD531" t="str">
            <v>*</v>
          </cell>
          <cell r="CE531">
            <v>2.4193548387096774E-2</v>
          </cell>
          <cell r="CF531">
            <v>0.1</v>
          </cell>
          <cell r="CG531" t="str">
            <v>&gt;=30</v>
          </cell>
          <cell r="CH531" t="str">
            <v>KS2 Maths</v>
          </cell>
          <cell r="CI531" t="str">
            <v>KS4 Maths</v>
          </cell>
        </row>
        <row r="532">
          <cell r="AS532">
            <v>0</v>
          </cell>
          <cell r="AT532">
            <v>0</v>
          </cell>
          <cell r="AU532">
            <v>0</v>
          </cell>
          <cell r="AV532">
            <v>3.2258064516129031E-2</v>
          </cell>
          <cell r="AW532">
            <v>4.0322580645161289E-2</v>
          </cell>
          <cell r="AX532">
            <v>0.41129032258064518</v>
          </cell>
          <cell r="AY532">
            <v>0.33064516129032256</v>
          </cell>
          <cell r="AZ532">
            <v>0.16129032258064516</v>
          </cell>
          <cell r="BA532">
            <v>2.4193548387096774E-2</v>
          </cell>
          <cell r="CB532" t="str">
            <v>KS2-4</v>
          </cell>
          <cell r="CC532" t="str">
            <v>3B</v>
          </cell>
          <cell r="CD532" t="str">
            <v>*</v>
          </cell>
          <cell r="CE532">
            <v>2.4193548387096774E-2</v>
          </cell>
          <cell r="CF532">
            <v>0.1</v>
          </cell>
          <cell r="CG532" t="str">
            <v>&gt;=30</v>
          </cell>
          <cell r="CH532" t="str">
            <v>KS2 Maths</v>
          </cell>
          <cell r="CI532" t="str">
            <v>KS4 Maths</v>
          </cell>
        </row>
        <row r="533">
          <cell r="AS533">
            <v>0</v>
          </cell>
          <cell r="AT533">
            <v>0</v>
          </cell>
          <cell r="AU533">
            <v>0</v>
          </cell>
          <cell r="AV533">
            <v>3.2258064516129031E-2</v>
          </cell>
          <cell r="AW533">
            <v>4.0322580645161289E-2</v>
          </cell>
          <cell r="AX533">
            <v>0.41129032258064518</v>
          </cell>
          <cell r="AY533">
            <v>0.33064516129032256</v>
          </cell>
          <cell r="AZ533">
            <v>0.16129032258064516</v>
          </cell>
          <cell r="BA533">
            <v>2.4193548387096774E-2</v>
          </cell>
          <cell r="CB533" t="str">
            <v>KS2-4</v>
          </cell>
          <cell r="CC533" t="str">
            <v>3A</v>
          </cell>
          <cell r="CD533" t="str">
            <v>*</v>
          </cell>
          <cell r="CE533">
            <v>2.4193548387096774E-2</v>
          </cell>
          <cell r="CF533">
            <v>0.1</v>
          </cell>
          <cell r="CG533" t="str">
            <v>&gt;=30</v>
          </cell>
          <cell r="CH533" t="str">
            <v>KS2 Maths</v>
          </cell>
          <cell r="CI533" t="str">
            <v>KS4 Maths</v>
          </cell>
        </row>
        <row r="534">
          <cell r="AS534">
            <v>0</v>
          </cell>
          <cell r="AT534">
            <v>0</v>
          </cell>
          <cell r="AU534">
            <v>0</v>
          </cell>
          <cell r="AV534">
            <v>3.2258064516129031E-2</v>
          </cell>
          <cell r="AW534">
            <v>4.0322580645161289E-2</v>
          </cell>
          <cell r="AX534">
            <v>0.41129032258064518</v>
          </cell>
          <cell r="AY534">
            <v>0.33064516129032256</v>
          </cell>
          <cell r="AZ534">
            <v>0.16129032258064516</v>
          </cell>
          <cell r="BA534">
            <v>2.4193548387096774E-2</v>
          </cell>
          <cell r="CB534" t="str">
            <v>KS2-4</v>
          </cell>
          <cell r="CC534" t="str">
            <v>4C</v>
          </cell>
          <cell r="CD534" t="str">
            <v>*</v>
          </cell>
          <cell r="CE534">
            <v>2.4193548387096774E-2</v>
          </cell>
          <cell r="CF534">
            <v>0.1</v>
          </cell>
          <cell r="CG534" t="str">
            <v>&gt;=30</v>
          </cell>
          <cell r="CH534" t="str">
            <v>KS2 Maths</v>
          </cell>
          <cell r="CI534" t="str">
            <v>KS4 Maths</v>
          </cell>
        </row>
        <row r="535">
          <cell r="AS535">
            <v>0</v>
          </cell>
          <cell r="AT535">
            <v>0</v>
          </cell>
          <cell r="AU535">
            <v>0</v>
          </cell>
          <cell r="AV535">
            <v>3.2258064516129031E-2</v>
          </cell>
          <cell r="AW535">
            <v>4.0322580645161289E-2</v>
          </cell>
          <cell r="AX535">
            <v>0.41129032258064518</v>
          </cell>
          <cell r="AY535">
            <v>0.33064516129032256</v>
          </cell>
          <cell r="AZ535">
            <v>0.16129032258064516</v>
          </cell>
          <cell r="BA535">
            <v>2.4193548387096774E-2</v>
          </cell>
          <cell r="CB535" t="str">
            <v>KS2-4</v>
          </cell>
          <cell r="CC535" t="str">
            <v>4B</v>
          </cell>
          <cell r="CD535" t="str">
            <v>*</v>
          </cell>
          <cell r="CE535">
            <v>2.4193548387096774E-2</v>
          </cell>
          <cell r="CF535">
            <v>0.1</v>
          </cell>
          <cell r="CG535" t="str">
            <v>&gt;=30</v>
          </cell>
          <cell r="CH535" t="str">
            <v>KS2 Maths</v>
          </cell>
          <cell r="CI535" t="str">
            <v>KS4 Maths</v>
          </cell>
        </row>
        <row r="536">
          <cell r="AS536">
            <v>0</v>
          </cell>
          <cell r="AT536">
            <v>0</v>
          </cell>
          <cell r="AU536">
            <v>0</v>
          </cell>
          <cell r="AV536">
            <v>0</v>
          </cell>
          <cell r="AW536">
            <v>0</v>
          </cell>
          <cell r="AX536">
            <v>0.15686274509803921</v>
          </cell>
          <cell r="AY536">
            <v>0.43137254901960786</v>
          </cell>
          <cell r="AZ536">
            <v>0.30882352941176472</v>
          </cell>
          <cell r="BA536">
            <v>0.10294117647058823</v>
          </cell>
          <cell r="CB536" t="str">
            <v>KS2-4</v>
          </cell>
          <cell r="CC536" t="str">
            <v>4A</v>
          </cell>
          <cell r="CD536" t="str">
            <v>*</v>
          </cell>
          <cell r="CE536">
            <v>0.10294117647058823</v>
          </cell>
          <cell r="CF536">
            <v>0.1</v>
          </cell>
          <cell r="CG536" t="str">
            <v>&gt;=30</v>
          </cell>
          <cell r="CH536" t="str">
            <v>KS2 Maths</v>
          </cell>
          <cell r="CI536" t="str">
            <v>KS4 Maths</v>
          </cell>
        </row>
        <row r="537">
          <cell r="AS537">
            <v>0</v>
          </cell>
          <cell r="AT537">
            <v>0</v>
          </cell>
          <cell r="AU537">
            <v>0</v>
          </cell>
          <cell r="AV537">
            <v>0</v>
          </cell>
          <cell r="AW537">
            <v>0</v>
          </cell>
          <cell r="AX537">
            <v>0.04</v>
          </cell>
          <cell r="AY537">
            <v>0.26285714285714284</v>
          </cell>
          <cell r="AZ537">
            <v>0.47714285714285715</v>
          </cell>
          <cell r="BA537">
            <v>0.22</v>
          </cell>
          <cell r="CB537" t="str">
            <v>KS2-4</v>
          </cell>
          <cell r="CC537" t="str">
            <v>5C</v>
          </cell>
          <cell r="CD537" t="str">
            <v>*</v>
          </cell>
          <cell r="CE537">
            <v>0.22</v>
          </cell>
          <cell r="CF537">
            <v>0.1</v>
          </cell>
          <cell r="CG537" t="str">
            <v>&gt;=30</v>
          </cell>
          <cell r="CH537" t="str">
            <v>KS2 Maths</v>
          </cell>
          <cell r="CI537" t="str">
            <v>KS4 Maths</v>
          </cell>
        </row>
        <row r="538">
          <cell r="AS538">
            <v>0</v>
          </cell>
          <cell r="AT538">
            <v>0</v>
          </cell>
          <cell r="AU538">
            <v>0</v>
          </cell>
          <cell r="AV538">
            <v>0</v>
          </cell>
          <cell r="AW538">
            <v>0</v>
          </cell>
          <cell r="AX538">
            <v>1.2711864406779662E-2</v>
          </cell>
          <cell r="AY538">
            <v>8.4745762711864403E-2</v>
          </cell>
          <cell r="AZ538">
            <v>0.41313559322033899</v>
          </cell>
          <cell r="BA538">
            <v>0.48940677966101692</v>
          </cell>
          <cell r="CB538" t="str">
            <v>KS2-4</v>
          </cell>
          <cell r="CC538" t="str">
            <v>5B</v>
          </cell>
          <cell r="CD538" t="str">
            <v>*</v>
          </cell>
          <cell r="CE538">
            <v>0.48940677966101692</v>
          </cell>
          <cell r="CF538">
            <v>0.1</v>
          </cell>
          <cell r="CG538" t="str">
            <v>&gt;=30</v>
          </cell>
          <cell r="CH538" t="str">
            <v>KS2 Maths</v>
          </cell>
          <cell r="CI538" t="str">
            <v>KS4 Maths</v>
          </cell>
        </row>
        <row r="539">
          <cell r="AS539">
            <v>0</v>
          </cell>
          <cell r="AT539">
            <v>0</v>
          </cell>
          <cell r="AU539">
            <v>0</v>
          </cell>
          <cell r="AV539">
            <v>0</v>
          </cell>
          <cell r="AW539">
            <v>0</v>
          </cell>
          <cell r="AX539">
            <v>1.9286403085824494E-3</v>
          </cell>
          <cell r="AY539">
            <v>1.9286403085824494E-2</v>
          </cell>
          <cell r="AZ539">
            <v>0.21022179363548699</v>
          </cell>
          <cell r="BA539">
            <v>0.76856316297010607</v>
          </cell>
          <cell r="CB539" t="str">
            <v>KS2-4</v>
          </cell>
          <cell r="CC539" t="str">
            <v>5A</v>
          </cell>
          <cell r="CD539" t="str">
            <v>*</v>
          </cell>
          <cell r="CE539">
            <v>0.76856316297010607</v>
          </cell>
          <cell r="CF539">
            <v>0.1</v>
          </cell>
          <cell r="CG539" t="str">
            <v>&gt;=30</v>
          </cell>
          <cell r="CH539" t="str">
            <v>KS2 Maths</v>
          </cell>
          <cell r="CI539" t="str">
            <v>KS4 Maths</v>
          </cell>
        </row>
        <row r="540">
          <cell r="CB540" t="str">
            <v>.</v>
          </cell>
        </row>
        <row r="541">
          <cell r="CB541" t="str">
            <v>.</v>
          </cell>
        </row>
        <row r="542">
          <cell r="CB542" t="str">
            <v>.</v>
          </cell>
          <cell r="CC542" t="str">
            <v>.</v>
          </cell>
          <cell r="CD542" t="str">
            <v>.</v>
          </cell>
          <cell r="CE542" t="str">
            <v>.</v>
          </cell>
          <cell r="CF542" t="str">
            <v>.</v>
          </cell>
          <cell r="CG542" t="str">
            <v>.</v>
          </cell>
          <cell r="CH542" t="str">
            <v>KS2 Maths</v>
          </cell>
          <cell r="CI542" t="str">
            <v>KS4 Maths</v>
          </cell>
        </row>
        <row r="543">
          <cell r="CB543" t="str">
            <v>.</v>
          </cell>
          <cell r="CC543" t="str">
            <v>.</v>
          </cell>
          <cell r="CD543" t="str">
            <v>.</v>
          </cell>
          <cell r="CE543" t="str">
            <v>.</v>
          </cell>
          <cell r="CF543" t="str">
            <v>.</v>
          </cell>
          <cell r="CG543" t="str">
            <v>.</v>
          </cell>
          <cell r="CH543" t="str">
            <v>KS2 Maths</v>
          </cell>
          <cell r="CI543" t="str">
            <v>KS4 Maths</v>
          </cell>
        </row>
        <row r="544">
          <cell r="AS544" t="str">
            <v>U</v>
          </cell>
          <cell r="AT544" t="str">
            <v>G</v>
          </cell>
          <cell r="AU544" t="str">
            <v>F</v>
          </cell>
          <cell r="AV544" t="str">
            <v>E</v>
          </cell>
          <cell r="AW544" t="str">
            <v>D</v>
          </cell>
          <cell r="AX544" t="str">
            <v>C</v>
          </cell>
          <cell r="AY544" t="str">
            <v>B</v>
          </cell>
          <cell r="AZ544" t="str">
            <v>A</v>
          </cell>
          <cell r="BA544" t="str">
            <v>*</v>
          </cell>
          <cell r="CB544" t="str">
            <v>.</v>
          </cell>
          <cell r="CC544" t="str">
            <v>.</v>
          </cell>
          <cell r="CD544" t="str">
            <v>.</v>
          </cell>
          <cell r="CE544" t="str">
            <v>.</v>
          </cell>
          <cell r="CF544" t="str">
            <v>.</v>
          </cell>
          <cell r="CG544" t="str">
            <v>.</v>
          </cell>
          <cell r="CH544" t="str">
            <v>KS2 Maths</v>
          </cell>
          <cell r="CI544" t="str">
            <v>KS4 Maths</v>
          </cell>
        </row>
        <row r="545">
          <cell r="AS545">
            <v>0</v>
          </cell>
          <cell r="AT545">
            <v>0</v>
          </cell>
          <cell r="AU545">
            <v>0</v>
          </cell>
          <cell r="AV545">
            <v>0</v>
          </cell>
          <cell r="AW545">
            <v>0</v>
          </cell>
          <cell r="AX545">
            <v>0</v>
          </cell>
          <cell r="AY545">
            <v>0</v>
          </cell>
          <cell r="AZ545">
            <v>0</v>
          </cell>
          <cell r="BA545">
            <v>0</v>
          </cell>
          <cell r="CB545" t="str">
            <v>.</v>
          </cell>
          <cell r="CC545" t="str">
            <v>.</v>
          </cell>
          <cell r="CD545" t="str">
            <v>.</v>
          </cell>
          <cell r="CE545" t="str">
            <v>.</v>
          </cell>
          <cell r="CF545" t="str">
            <v>.</v>
          </cell>
          <cell r="CG545" t="str">
            <v>.</v>
          </cell>
          <cell r="CH545" t="str">
            <v>.</v>
          </cell>
          <cell r="CI545" t="str">
            <v>.</v>
          </cell>
        </row>
        <row r="546">
          <cell r="AS546">
            <v>0</v>
          </cell>
          <cell r="AT546">
            <v>0</v>
          </cell>
          <cell r="AU546">
            <v>0</v>
          </cell>
          <cell r="AV546">
            <v>0</v>
          </cell>
          <cell r="AW546">
            <v>0</v>
          </cell>
          <cell r="AX546">
            <v>0</v>
          </cell>
          <cell r="AY546">
            <v>0</v>
          </cell>
          <cell r="AZ546">
            <v>0</v>
          </cell>
          <cell r="BA546">
            <v>0</v>
          </cell>
          <cell r="CB546" t="str">
            <v>.</v>
          </cell>
          <cell r="CC546" t="str">
            <v>.</v>
          </cell>
          <cell r="CD546" t="str">
            <v>.</v>
          </cell>
          <cell r="CE546" t="str">
            <v>.</v>
          </cell>
          <cell r="CF546" t="str">
            <v>.</v>
          </cell>
          <cell r="CG546" t="str">
            <v>.</v>
          </cell>
          <cell r="CH546" t="str">
            <v>.</v>
          </cell>
          <cell r="CI546" t="str">
            <v>.</v>
          </cell>
        </row>
        <row r="547">
          <cell r="AS547">
            <v>0.16310679611650486</v>
          </cell>
          <cell r="AT547">
            <v>0.36893203883495146</v>
          </cell>
          <cell r="AU547">
            <v>0.25242718446601942</v>
          </cell>
          <cell r="AV547">
            <v>0.10776699029126213</v>
          </cell>
          <cell r="AW547">
            <v>4.9514563106796118E-2</v>
          </cell>
          <cell r="AX547">
            <v>4.2718446601941747E-2</v>
          </cell>
          <cell r="AY547">
            <v>1.262135922330097E-2</v>
          </cell>
          <cell r="AZ547">
            <v>2.9126213592233011E-3</v>
          </cell>
          <cell r="BA547">
            <v>0</v>
          </cell>
          <cell r="CB547" t="str">
            <v>KS2-4</v>
          </cell>
          <cell r="CC547" t="str">
            <v>B</v>
          </cell>
          <cell r="CD547" t="str">
            <v>*</v>
          </cell>
          <cell r="CE547">
            <v>0</v>
          </cell>
          <cell r="CF547">
            <v>1</v>
          </cell>
          <cell r="CG547" t="str">
            <v>&lt;25</v>
          </cell>
          <cell r="CH547" t="str">
            <v>KS2 Maths</v>
          </cell>
          <cell r="CI547" t="str">
            <v>KS4 Maths</v>
          </cell>
        </row>
        <row r="548">
          <cell r="AS548">
            <v>0.13626834381551362</v>
          </cell>
          <cell r="AT548">
            <v>0.39832285115303984</v>
          </cell>
          <cell r="AU548">
            <v>0.27987421383647798</v>
          </cell>
          <cell r="AV548">
            <v>0.11740041928721175</v>
          </cell>
          <cell r="AW548">
            <v>4.8218029350104823E-2</v>
          </cell>
          <cell r="AX548">
            <v>1.9916142557651992E-2</v>
          </cell>
          <cell r="AY548">
            <v>0</v>
          </cell>
          <cell r="AZ548">
            <v>0</v>
          </cell>
          <cell r="BA548">
            <v>0</v>
          </cell>
          <cell r="CB548" t="str">
            <v>KS2-4</v>
          </cell>
          <cell r="CC548" t="str">
            <v>N</v>
          </cell>
          <cell r="CD548" t="str">
            <v>*</v>
          </cell>
          <cell r="CE548">
            <v>0</v>
          </cell>
          <cell r="CF548">
            <v>1</v>
          </cell>
          <cell r="CG548" t="str">
            <v>&lt;25</v>
          </cell>
          <cell r="CH548" t="str">
            <v>KS2 Maths</v>
          </cell>
          <cell r="CI548" t="str">
            <v>KS4 Maths</v>
          </cell>
        </row>
        <row r="549">
          <cell r="AS549">
            <v>4.7500000000000001E-2</v>
          </cell>
          <cell r="AT549">
            <v>0.25750000000000001</v>
          </cell>
          <cell r="AU549">
            <v>0.37</v>
          </cell>
          <cell r="AV549">
            <v>0.2</v>
          </cell>
          <cell r="AW549">
            <v>6.7500000000000004E-2</v>
          </cell>
          <cell r="AX549">
            <v>4.2500000000000003E-2</v>
          </cell>
          <cell r="AY549">
            <v>1.2500000000000001E-2</v>
          </cell>
          <cell r="AZ549">
            <v>2.5000000000000001E-3</v>
          </cell>
          <cell r="BA549">
            <v>0</v>
          </cell>
          <cell r="CB549" t="str">
            <v>KS2-4</v>
          </cell>
          <cell r="CC549" t="str">
            <v>2</v>
          </cell>
          <cell r="CD549" t="str">
            <v>*</v>
          </cell>
          <cell r="CE549">
            <v>0</v>
          </cell>
          <cell r="CF549">
            <v>1</v>
          </cell>
          <cell r="CG549" t="str">
            <v>&lt;25</v>
          </cell>
          <cell r="CH549" t="str">
            <v>KS2 Maths</v>
          </cell>
          <cell r="CI549" t="str">
            <v>KS4 Maths</v>
          </cell>
        </row>
        <row r="550">
          <cell r="AS550">
            <v>3.8721573448063921E-2</v>
          </cell>
          <cell r="AT550">
            <v>0.1702519975414874</v>
          </cell>
          <cell r="AU550">
            <v>0.34234787953288259</v>
          </cell>
          <cell r="AV550">
            <v>0.22925629993853719</v>
          </cell>
          <cell r="AW550">
            <v>0.11862323294406883</v>
          </cell>
          <cell r="AX550">
            <v>8.4818684695759067E-2</v>
          </cell>
          <cell r="AY550">
            <v>1.4751075599262446E-2</v>
          </cell>
          <cell r="AZ550">
            <v>1.2292562999385371E-3</v>
          </cell>
          <cell r="BA550">
            <v>0</v>
          </cell>
          <cell r="CB550" t="str">
            <v>KS2-4</v>
          </cell>
          <cell r="CC550" t="str">
            <v>3C</v>
          </cell>
          <cell r="CD550" t="str">
            <v>*</v>
          </cell>
          <cell r="CE550">
            <v>0</v>
          </cell>
          <cell r="CF550">
            <v>1</v>
          </cell>
          <cell r="CG550" t="str">
            <v>&lt;25</v>
          </cell>
          <cell r="CH550" t="str">
            <v>KS2 Maths</v>
          </cell>
          <cell r="CI550" t="str">
            <v>KS4 Maths</v>
          </cell>
        </row>
        <row r="551">
          <cell r="AS551">
            <v>2.0183486238532111E-2</v>
          </cell>
          <cell r="AT551">
            <v>8.2110091743119271E-2</v>
          </cell>
          <cell r="AU551">
            <v>0.24908256880733945</v>
          </cell>
          <cell r="AV551">
            <v>0.25137614678899084</v>
          </cell>
          <cell r="AW551">
            <v>0.21880733944954128</v>
          </cell>
          <cell r="AX551">
            <v>0.14036697247706423</v>
          </cell>
          <cell r="AY551">
            <v>3.3027522935779818E-2</v>
          </cell>
          <cell r="AZ551">
            <v>4.5871559633027525E-3</v>
          </cell>
          <cell r="BA551">
            <v>4.5871559633027525E-4</v>
          </cell>
          <cell r="CB551" t="str">
            <v>KS2-4</v>
          </cell>
          <cell r="CC551" t="str">
            <v>3B</v>
          </cell>
          <cell r="CD551" t="str">
            <v>*</v>
          </cell>
          <cell r="CE551">
            <v>4.5871559633027525E-4</v>
          </cell>
          <cell r="CF551">
            <v>1</v>
          </cell>
          <cell r="CG551" t="str">
            <v>&lt;25</v>
          </cell>
          <cell r="CH551" t="str">
            <v>KS2 Maths</v>
          </cell>
          <cell r="CI551" t="str">
            <v>KS4 Maths</v>
          </cell>
        </row>
        <row r="552">
          <cell r="AS552">
            <v>1.784197111299915E-2</v>
          </cell>
          <cell r="AT552">
            <v>4.2480883602378929E-2</v>
          </cell>
          <cell r="AU552">
            <v>0.14018691588785046</v>
          </cell>
          <cell r="AV552">
            <v>0.2255734919286321</v>
          </cell>
          <cell r="AW552">
            <v>0.25233644859813081</v>
          </cell>
          <cell r="AX552">
            <v>0.26083262531860663</v>
          </cell>
          <cell r="AY552">
            <v>5.0977060322854713E-2</v>
          </cell>
          <cell r="AZ552">
            <v>9.3457943925233638E-3</v>
          </cell>
          <cell r="BA552">
            <v>4.248088360237893E-4</v>
          </cell>
          <cell r="CB552" t="str">
            <v>KS2-4</v>
          </cell>
          <cell r="CC552" t="str">
            <v>3A</v>
          </cell>
          <cell r="CD552" t="str">
            <v>*</v>
          </cell>
          <cell r="CE552">
            <v>4.248088360237893E-4</v>
          </cell>
          <cell r="CF552">
            <v>1</v>
          </cell>
          <cell r="CG552" t="str">
            <v>&lt;25</v>
          </cell>
          <cell r="CH552" t="str">
            <v>KS2 Maths</v>
          </cell>
          <cell r="CI552" t="str">
            <v>KS4 Maths</v>
          </cell>
        </row>
        <row r="553">
          <cell r="AS553">
            <v>5.9622391520370984E-3</v>
          </cell>
          <cell r="AT553">
            <v>1.8217952964557801E-2</v>
          </cell>
          <cell r="AU553">
            <v>5.8628684995031467E-2</v>
          </cell>
          <cell r="AV553">
            <v>0.15269956939383902</v>
          </cell>
          <cell r="AW553">
            <v>0.26001987413050681</v>
          </cell>
          <cell r="AX553">
            <v>0.39052666445842993</v>
          </cell>
          <cell r="AY553">
            <v>9.6058297449486588E-2</v>
          </cell>
          <cell r="AZ553">
            <v>1.6561775422325273E-2</v>
          </cell>
          <cell r="BA553">
            <v>1.3249420337860219E-3</v>
          </cell>
          <cell r="CB553" t="str">
            <v>KS2-4</v>
          </cell>
          <cell r="CC553" t="str">
            <v>4C</v>
          </cell>
          <cell r="CD553" t="str">
            <v>*</v>
          </cell>
          <cell r="CE553">
            <v>1.3249420337860219E-3</v>
          </cell>
          <cell r="CF553">
            <v>1</v>
          </cell>
          <cell r="CG553" t="str">
            <v>&lt;25</v>
          </cell>
          <cell r="CH553" t="str">
            <v>KS2 Maths</v>
          </cell>
          <cell r="CI553" t="str">
            <v>KS4 Maths</v>
          </cell>
        </row>
        <row r="554">
          <cell r="AS554">
            <v>6.9808027923211171E-3</v>
          </cell>
          <cell r="AT554">
            <v>6.6317626527050613E-3</v>
          </cell>
          <cell r="AU554">
            <v>2.8621291448516578E-2</v>
          </cell>
          <cell r="AV554">
            <v>7.6090750436300175E-2</v>
          </cell>
          <cell r="AW554">
            <v>0.19930191972076788</v>
          </cell>
          <cell r="AX554">
            <v>0.47399650959860384</v>
          </cell>
          <cell r="AY554">
            <v>0.16719022687609075</v>
          </cell>
          <cell r="AZ554">
            <v>3.7347294938917974E-2</v>
          </cell>
          <cell r="BA554">
            <v>3.8394415357766143E-3</v>
          </cell>
          <cell r="CB554" t="str">
            <v>KS2-4</v>
          </cell>
          <cell r="CC554" t="str">
            <v>4B</v>
          </cell>
          <cell r="CD554" t="str">
            <v>*</v>
          </cell>
          <cell r="CE554">
            <v>3.8394415357766143E-3</v>
          </cell>
          <cell r="CF554">
            <v>1</v>
          </cell>
          <cell r="CG554" t="str">
            <v>&lt;25</v>
          </cell>
          <cell r="CH554" t="str">
            <v>KS2 Maths</v>
          </cell>
          <cell r="CI554" t="str">
            <v>KS4 Maths</v>
          </cell>
        </row>
        <row r="555">
          <cell r="AS555">
            <v>1.7817371937639199E-3</v>
          </cell>
          <cell r="AT555">
            <v>4.0089086859688193E-3</v>
          </cell>
          <cell r="AU555">
            <v>9.3541202672605787E-3</v>
          </cell>
          <cell r="AV555">
            <v>3.5189309576837413E-2</v>
          </cell>
          <cell r="AW555">
            <v>0.11937639198218263</v>
          </cell>
          <cell r="AX555">
            <v>0.45879732739420936</v>
          </cell>
          <cell r="AY555">
            <v>0.26280623608017817</v>
          </cell>
          <cell r="AZ555">
            <v>9.9777282850779511E-2</v>
          </cell>
          <cell r="BA555">
            <v>8.9086859688195987E-3</v>
          </cell>
          <cell r="CB555" t="str">
            <v>KS2-4</v>
          </cell>
          <cell r="CC555" t="str">
            <v>4A</v>
          </cell>
          <cell r="CD555" t="str">
            <v>*</v>
          </cell>
          <cell r="CE555">
            <v>8.9086859688195987E-3</v>
          </cell>
          <cell r="CF555">
            <v>1</v>
          </cell>
          <cell r="CG555" t="str">
            <v>&lt;25</v>
          </cell>
          <cell r="CH555" t="str">
            <v>KS2 Maths</v>
          </cell>
          <cell r="CI555" t="str">
            <v>KS4 Maths</v>
          </cell>
        </row>
        <row r="556">
          <cell r="AS556">
            <v>4.4052863436123352E-3</v>
          </cell>
          <cell r="AT556">
            <v>3.524229074889868E-3</v>
          </cell>
          <cell r="AU556">
            <v>2.6431718061674008E-3</v>
          </cell>
          <cell r="AV556">
            <v>1.4096916299559472E-2</v>
          </cell>
          <cell r="AW556">
            <v>4.1409691629955947E-2</v>
          </cell>
          <cell r="AX556">
            <v>0.36828193832599121</v>
          </cell>
          <cell r="AY556">
            <v>0.35947136563876653</v>
          </cell>
          <cell r="AZ556">
            <v>0.17709251101321585</v>
          </cell>
          <cell r="BA556">
            <v>2.9074889867841409E-2</v>
          </cell>
          <cell r="CB556" t="str">
            <v>KS2-4</v>
          </cell>
          <cell r="CC556" t="str">
            <v>5C</v>
          </cell>
          <cell r="CD556" t="str">
            <v>*</v>
          </cell>
          <cell r="CE556">
            <v>2.9074889867841409E-2</v>
          </cell>
          <cell r="CF556">
            <v>1</v>
          </cell>
          <cell r="CG556" t="str">
            <v>&lt;25</v>
          </cell>
          <cell r="CH556" t="str">
            <v>KS2 Maths</v>
          </cell>
          <cell r="CI556" t="str">
            <v>KS4 Maths</v>
          </cell>
        </row>
        <row r="557">
          <cell r="AS557">
            <v>0</v>
          </cell>
          <cell r="AT557">
            <v>5.0505050505050509E-3</v>
          </cell>
          <cell r="AU557">
            <v>0</v>
          </cell>
          <cell r="AV557">
            <v>8.8383838383838381E-3</v>
          </cell>
          <cell r="AW557">
            <v>2.0202020202020204E-2</v>
          </cell>
          <cell r="AX557">
            <v>0.20707070707070707</v>
          </cell>
          <cell r="AY557">
            <v>0.34595959595959597</v>
          </cell>
          <cell r="AZ557">
            <v>0.3244949494949495</v>
          </cell>
          <cell r="BA557">
            <v>8.8383838383838384E-2</v>
          </cell>
          <cell r="CB557" t="str">
            <v>KS2-4</v>
          </cell>
          <cell r="CC557" t="str">
            <v>5B</v>
          </cell>
          <cell r="CD557" t="str">
            <v>*</v>
          </cell>
          <cell r="CE557">
            <v>8.8383838383838384E-2</v>
          </cell>
          <cell r="CF557">
            <v>1</v>
          </cell>
          <cell r="CG557" t="str">
            <v>&lt;25</v>
          </cell>
          <cell r="CH557" t="str">
            <v>KS2 Maths</v>
          </cell>
          <cell r="CI557" t="str">
            <v>KS4 Maths</v>
          </cell>
        </row>
        <row r="558">
          <cell r="AS558">
            <v>0</v>
          </cell>
          <cell r="AT558">
            <v>0</v>
          </cell>
          <cell r="AU558">
            <v>0</v>
          </cell>
          <cell r="AV558">
            <v>0</v>
          </cell>
          <cell r="AW558">
            <v>1.282051282051282E-2</v>
          </cell>
          <cell r="AX558">
            <v>9.8290598290598288E-2</v>
          </cell>
          <cell r="AY558">
            <v>0.21794871794871795</v>
          </cell>
          <cell r="AZ558">
            <v>0.45299145299145299</v>
          </cell>
          <cell r="BA558">
            <v>0.21794871794871795</v>
          </cell>
          <cell r="CB558" t="str">
            <v>KS2-4</v>
          </cell>
          <cell r="CC558" t="str">
            <v>5A</v>
          </cell>
          <cell r="CD558" t="str">
            <v>*</v>
          </cell>
          <cell r="CE558">
            <v>0.21794871794871795</v>
          </cell>
          <cell r="CF558">
            <v>1</v>
          </cell>
          <cell r="CG558" t="str">
            <v>&lt;25</v>
          </cell>
          <cell r="CH558" t="str">
            <v>KS2 Maths</v>
          </cell>
          <cell r="CI558" t="str">
            <v>KS4 Maths</v>
          </cell>
        </row>
        <row r="559">
          <cell r="CB559" t="str">
            <v>.</v>
          </cell>
        </row>
        <row r="560">
          <cell r="CB560" t="str">
            <v>.</v>
          </cell>
        </row>
        <row r="561">
          <cell r="CB561" t="str">
            <v>.</v>
          </cell>
          <cell r="CC561" t="str">
            <v>.</v>
          </cell>
          <cell r="CD561" t="str">
            <v>.</v>
          </cell>
          <cell r="CE561" t="str">
            <v>.</v>
          </cell>
          <cell r="CF561" t="str">
            <v>.</v>
          </cell>
          <cell r="CG561" t="str">
            <v>.</v>
          </cell>
          <cell r="CH561" t="str">
            <v>KS2 Maths</v>
          </cell>
          <cell r="CI561" t="str">
            <v>KS4 Maths</v>
          </cell>
        </row>
        <row r="562">
          <cell r="CB562" t="str">
            <v>.</v>
          </cell>
          <cell r="CC562" t="str">
            <v>.</v>
          </cell>
          <cell r="CD562" t="str">
            <v>.</v>
          </cell>
          <cell r="CE562" t="str">
            <v>.</v>
          </cell>
          <cell r="CF562" t="str">
            <v>.</v>
          </cell>
          <cell r="CG562" t="str">
            <v>.</v>
          </cell>
          <cell r="CH562" t="str">
            <v>KS2 Maths</v>
          </cell>
          <cell r="CI562" t="str">
            <v>KS4 Maths</v>
          </cell>
        </row>
        <row r="563">
          <cell r="AS563" t="str">
            <v>U</v>
          </cell>
          <cell r="AT563" t="str">
            <v>G</v>
          </cell>
          <cell r="AU563" t="str">
            <v>F</v>
          </cell>
          <cell r="AV563" t="str">
            <v>E</v>
          </cell>
          <cell r="AW563" t="str">
            <v>D</v>
          </cell>
          <cell r="AX563" t="str">
            <v>C</v>
          </cell>
          <cell r="AY563" t="str">
            <v>B</v>
          </cell>
          <cell r="AZ563" t="str">
            <v>A</v>
          </cell>
          <cell r="BA563" t="str">
            <v>*</v>
          </cell>
          <cell r="CB563" t="str">
            <v>.</v>
          </cell>
          <cell r="CC563" t="str">
            <v>.</v>
          </cell>
          <cell r="CD563" t="str">
            <v>.</v>
          </cell>
          <cell r="CE563" t="str">
            <v>.</v>
          </cell>
          <cell r="CF563" t="str">
            <v>.</v>
          </cell>
          <cell r="CG563" t="str">
            <v>.</v>
          </cell>
          <cell r="CH563" t="str">
            <v>KS2 Maths</v>
          </cell>
          <cell r="CI563" t="str">
            <v>KS4 Maths</v>
          </cell>
        </row>
        <row r="564">
          <cell r="AS564">
            <v>0</v>
          </cell>
          <cell r="AT564">
            <v>0</v>
          </cell>
          <cell r="AU564">
            <v>0</v>
          </cell>
          <cell r="AV564">
            <v>0</v>
          </cell>
          <cell r="AW564">
            <v>0</v>
          </cell>
          <cell r="AX564">
            <v>0</v>
          </cell>
          <cell r="AY564">
            <v>0</v>
          </cell>
          <cell r="AZ564">
            <v>0</v>
          </cell>
          <cell r="BA564">
            <v>0</v>
          </cell>
          <cell r="CB564" t="str">
            <v>.</v>
          </cell>
          <cell r="CC564" t="str">
            <v>.</v>
          </cell>
          <cell r="CD564" t="str">
            <v>.</v>
          </cell>
          <cell r="CE564" t="str">
            <v>.</v>
          </cell>
          <cell r="CF564" t="str">
            <v>.</v>
          </cell>
          <cell r="CG564" t="str">
            <v>.</v>
          </cell>
          <cell r="CH564" t="str">
            <v>.</v>
          </cell>
          <cell r="CI564" t="str">
            <v>.</v>
          </cell>
        </row>
        <row r="565">
          <cell r="AS565">
            <v>0</v>
          </cell>
          <cell r="AT565">
            <v>0</v>
          </cell>
          <cell r="AU565">
            <v>0</v>
          </cell>
          <cell r="AV565">
            <v>0</v>
          </cell>
          <cell r="AW565">
            <v>0</v>
          </cell>
          <cell r="AX565">
            <v>0</v>
          </cell>
          <cell r="AY565">
            <v>0</v>
          </cell>
          <cell r="AZ565">
            <v>0</v>
          </cell>
          <cell r="BA565">
            <v>0</v>
          </cell>
          <cell r="CB565" t="str">
            <v>.</v>
          </cell>
          <cell r="CC565" t="str">
            <v>.</v>
          </cell>
          <cell r="CD565" t="str">
            <v>.</v>
          </cell>
          <cell r="CE565" t="str">
            <v>.</v>
          </cell>
          <cell r="CF565" t="str">
            <v>.</v>
          </cell>
          <cell r="CG565" t="str">
            <v>.</v>
          </cell>
          <cell r="CH565" t="str">
            <v>.</v>
          </cell>
          <cell r="CI565" t="str">
            <v>.</v>
          </cell>
        </row>
        <row r="566">
          <cell r="AS566">
            <v>0.18508997429305912</v>
          </cell>
          <cell r="AT566">
            <v>0.35681233933161954</v>
          </cell>
          <cell r="AU566">
            <v>0.26169665809768639</v>
          </cell>
          <cell r="AV566">
            <v>0.10694087403598972</v>
          </cell>
          <cell r="AW566">
            <v>5.244215938303342E-2</v>
          </cell>
          <cell r="AX566">
            <v>2.8277634961439587E-2</v>
          </cell>
          <cell r="AY566">
            <v>7.7120822622107968E-3</v>
          </cell>
          <cell r="AZ566">
            <v>5.1413881748071976E-4</v>
          </cell>
          <cell r="BA566">
            <v>5.1413881748071976E-4</v>
          </cell>
          <cell r="CB566" t="str">
            <v>KS2-4</v>
          </cell>
          <cell r="CC566" t="str">
            <v>B</v>
          </cell>
          <cell r="CD566" t="str">
            <v>*</v>
          </cell>
          <cell r="CE566">
            <v>5.1413881748071976E-4</v>
          </cell>
          <cell r="CF566">
            <v>1</v>
          </cell>
          <cell r="CG566" t="str">
            <v>&gt;=25 &amp; &lt;26</v>
          </cell>
          <cell r="CH566" t="str">
            <v>KS2 Maths</v>
          </cell>
          <cell r="CI566" t="str">
            <v>KS4 Maths</v>
          </cell>
        </row>
        <row r="567">
          <cell r="AS567">
            <v>0.13887454827052143</v>
          </cell>
          <cell r="AT567">
            <v>0.40423335054207538</v>
          </cell>
          <cell r="AU567">
            <v>0.3087248322147651</v>
          </cell>
          <cell r="AV567">
            <v>0.10015487867836861</v>
          </cell>
          <cell r="AW567">
            <v>3.200826019617966E-2</v>
          </cell>
          <cell r="AX567">
            <v>1.4455343314403717E-2</v>
          </cell>
          <cell r="AY567">
            <v>1.5487867836861124E-3</v>
          </cell>
          <cell r="AZ567">
            <v>0</v>
          </cell>
          <cell r="BA567">
            <v>0</v>
          </cell>
          <cell r="CB567" t="str">
            <v>KS2-4</v>
          </cell>
          <cell r="CC567" t="str">
            <v>N</v>
          </cell>
          <cell r="CD567" t="str">
            <v>*</v>
          </cell>
          <cell r="CE567">
            <v>0</v>
          </cell>
          <cell r="CF567">
            <v>1</v>
          </cell>
          <cell r="CG567" t="str">
            <v>&gt;=25 &amp; &lt;26</v>
          </cell>
          <cell r="CH567" t="str">
            <v>KS2 Maths</v>
          </cell>
          <cell r="CI567" t="str">
            <v>KS4 Maths</v>
          </cell>
        </row>
        <row r="568">
          <cell r="AS568">
            <v>7.1516646115906288E-2</v>
          </cell>
          <cell r="AT568">
            <v>0.30209617755856966</v>
          </cell>
          <cell r="AU568">
            <v>0.39334155363748458</v>
          </cell>
          <cell r="AV568">
            <v>0.15782983970406905</v>
          </cell>
          <cell r="AW568">
            <v>4.6855733662145502E-2</v>
          </cell>
          <cell r="AX568">
            <v>2.5893958076448828E-2</v>
          </cell>
          <cell r="AY568">
            <v>2.4660912453760789E-3</v>
          </cell>
          <cell r="AZ568">
            <v>0</v>
          </cell>
          <cell r="BA568">
            <v>0</v>
          </cell>
          <cell r="CB568" t="str">
            <v>KS2-4</v>
          </cell>
          <cell r="CC568" t="str">
            <v>2</v>
          </cell>
          <cell r="CD568" t="str">
            <v>*</v>
          </cell>
          <cell r="CE568">
            <v>0</v>
          </cell>
          <cell r="CF568">
            <v>1</v>
          </cell>
          <cell r="CG568" t="str">
            <v>&gt;=25 &amp; &lt;26</v>
          </cell>
          <cell r="CH568" t="str">
            <v>KS2 Maths</v>
          </cell>
          <cell r="CI568" t="str">
            <v>KS4 Maths</v>
          </cell>
        </row>
        <row r="569">
          <cell r="AS569">
            <v>4.7592695074709465E-2</v>
          </cell>
          <cell r="AT569">
            <v>0.19756502490315439</v>
          </cell>
          <cell r="AU569">
            <v>0.3790813503043719</v>
          </cell>
          <cell r="AV569">
            <v>0.21223021582733814</v>
          </cell>
          <cell r="AW569">
            <v>9.6292197011621478E-2</v>
          </cell>
          <cell r="AX569">
            <v>5.5893746541228556E-2</v>
          </cell>
          <cell r="AY569">
            <v>8.8544548976203646E-3</v>
          </cell>
          <cell r="AZ569">
            <v>1.936912008854455E-3</v>
          </cell>
          <cell r="BA569">
            <v>5.5340343110127279E-4</v>
          </cell>
          <cell r="CB569" t="str">
            <v>KS2-4</v>
          </cell>
          <cell r="CC569" t="str">
            <v>3C</v>
          </cell>
          <cell r="CD569" t="str">
            <v>*</v>
          </cell>
          <cell r="CE569">
            <v>5.5340343110127279E-4</v>
          </cell>
          <cell r="CF569">
            <v>1</v>
          </cell>
          <cell r="CG569" t="str">
            <v>&gt;=25 &amp; &lt;26</v>
          </cell>
          <cell r="CH569" t="str">
            <v>KS2 Maths</v>
          </cell>
          <cell r="CI569" t="str">
            <v>KS4 Maths</v>
          </cell>
        </row>
        <row r="570">
          <cell r="AS570">
            <v>2.7657266811279828E-2</v>
          </cell>
          <cell r="AT570">
            <v>8.7129428778018797E-2</v>
          </cell>
          <cell r="AU570">
            <v>0.29085321764280547</v>
          </cell>
          <cell r="AV570">
            <v>0.26879971077368042</v>
          </cell>
          <cell r="AW570">
            <v>0.18872017353579176</v>
          </cell>
          <cell r="AX570">
            <v>0.11840202458423717</v>
          </cell>
          <cell r="AY570">
            <v>1.5726681127982648E-2</v>
          </cell>
          <cell r="AZ570">
            <v>2.5307302964569776E-3</v>
          </cell>
          <cell r="BA570">
            <v>1.8076644974692697E-4</v>
          </cell>
          <cell r="CB570" t="str">
            <v>KS2-4</v>
          </cell>
          <cell r="CC570" t="str">
            <v>3B</v>
          </cell>
          <cell r="CD570" t="str">
            <v>*</v>
          </cell>
          <cell r="CE570">
            <v>1.8076644974692697E-4</v>
          </cell>
          <cell r="CF570">
            <v>1</v>
          </cell>
          <cell r="CG570" t="str">
            <v>&gt;=25 &amp; &lt;26</v>
          </cell>
          <cell r="CH570" t="str">
            <v>KS2 Maths</v>
          </cell>
          <cell r="CI570" t="str">
            <v>KS4 Maths</v>
          </cell>
        </row>
        <row r="571">
          <cell r="AS571">
            <v>1.4001953760989906E-2</v>
          </cell>
          <cell r="AT571">
            <v>4.3308368609573426E-2</v>
          </cell>
          <cell r="AU571">
            <v>0.17079127320091175</v>
          </cell>
          <cell r="AV571">
            <v>0.25610550309345492</v>
          </cell>
          <cell r="AW571">
            <v>0.25577987626180398</v>
          </cell>
          <cell r="AX571">
            <v>0.21882123086942365</v>
          </cell>
          <cell r="AY571">
            <v>3.6958645392380335E-2</v>
          </cell>
          <cell r="AZ571">
            <v>3.9075219798111365E-3</v>
          </cell>
          <cell r="BA571">
            <v>3.2562683165092806E-4</v>
          </cell>
          <cell r="CB571" t="str">
            <v>KS2-4</v>
          </cell>
          <cell r="CC571" t="str">
            <v>3A</v>
          </cell>
          <cell r="CD571" t="str">
            <v>*</v>
          </cell>
          <cell r="CE571">
            <v>3.2562683165092806E-4</v>
          </cell>
          <cell r="CF571">
            <v>1</v>
          </cell>
          <cell r="CG571" t="str">
            <v>&gt;=25 &amp; &lt;26</v>
          </cell>
          <cell r="CH571" t="str">
            <v>KS2 Maths</v>
          </cell>
          <cell r="CI571" t="str">
            <v>KS4 Maths</v>
          </cell>
        </row>
        <row r="572">
          <cell r="AS572">
            <v>9.684960480908382E-3</v>
          </cell>
          <cell r="AT572">
            <v>2.2152955582767451E-2</v>
          </cell>
          <cell r="AU572">
            <v>7.7257041077591002E-2</v>
          </cell>
          <cell r="AV572">
            <v>0.17711232327730156</v>
          </cell>
          <cell r="AW572">
            <v>0.27908271178893468</v>
          </cell>
          <cell r="AX572">
            <v>0.35511521763330733</v>
          </cell>
          <cell r="AY572">
            <v>6.8240008905710789E-2</v>
          </cell>
          <cell r="AZ572">
            <v>1.0798174329288656E-2</v>
          </cell>
          <cell r="BA572">
            <v>5.5660692419013693E-4</v>
          </cell>
          <cell r="CB572" t="str">
            <v>KS2-4</v>
          </cell>
          <cell r="CC572" t="str">
            <v>4C</v>
          </cell>
          <cell r="CD572" t="str">
            <v>*</v>
          </cell>
          <cell r="CE572">
            <v>5.5660692419013693E-4</v>
          </cell>
          <cell r="CF572">
            <v>1</v>
          </cell>
          <cell r="CG572" t="str">
            <v>&gt;=25 &amp; &lt;26</v>
          </cell>
          <cell r="CH572" t="str">
            <v>KS2 Maths</v>
          </cell>
          <cell r="CI572" t="str">
            <v>KS4 Maths</v>
          </cell>
        </row>
        <row r="573">
          <cell r="AS573">
            <v>4.8951793125465576E-3</v>
          </cell>
          <cell r="AT573">
            <v>8.5133553261679262E-3</v>
          </cell>
          <cell r="AU573">
            <v>3.0328828349473237E-2</v>
          </cell>
          <cell r="AV573">
            <v>8.5984888794296055E-2</v>
          </cell>
          <cell r="AW573">
            <v>0.22134723848036608</v>
          </cell>
          <cell r="AX573">
            <v>0.4860061721826115</v>
          </cell>
          <cell r="AY573">
            <v>0.13429818027029902</v>
          </cell>
          <cell r="AZ573">
            <v>2.6604235394274769E-2</v>
          </cell>
          <cell r="BA573">
            <v>2.0219218899648825E-3</v>
          </cell>
          <cell r="CB573" t="str">
            <v>KS2-4</v>
          </cell>
          <cell r="CC573" t="str">
            <v>4B</v>
          </cell>
          <cell r="CD573" t="str">
            <v>*</v>
          </cell>
          <cell r="CE573">
            <v>2.0219218899648825E-3</v>
          </cell>
          <cell r="CF573">
            <v>1</v>
          </cell>
          <cell r="CG573" t="str">
            <v>&gt;=25 &amp; &lt;26</v>
          </cell>
          <cell r="CH573" t="str">
            <v>KS2 Maths</v>
          </cell>
          <cell r="CI573" t="str">
            <v>KS4 Maths</v>
          </cell>
        </row>
        <row r="574">
          <cell r="AS574">
            <v>3.6227357901311682E-3</v>
          </cell>
          <cell r="AT574">
            <v>3.2479700187382885E-3</v>
          </cell>
          <cell r="AU574">
            <v>9.8688319800124928E-3</v>
          </cell>
          <cell r="AV574">
            <v>3.5227982510930671E-2</v>
          </cell>
          <cell r="AW574">
            <v>0.126420986883198</v>
          </cell>
          <cell r="AX574">
            <v>0.50618363522798249</v>
          </cell>
          <cell r="AY574">
            <v>0.22998126171143035</v>
          </cell>
          <cell r="AZ574">
            <v>7.8700811992504685E-2</v>
          </cell>
          <cell r="BA574">
            <v>6.74578388507183E-3</v>
          </cell>
          <cell r="CB574" t="str">
            <v>KS2-4</v>
          </cell>
          <cell r="CC574" t="str">
            <v>4A</v>
          </cell>
          <cell r="CD574" t="str">
            <v>*</v>
          </cell>
          <cell r="CE574">
            <v>6.74578388507183E-3</v>
          </cell>
          <cell r="CF574">
            <v>1</v>
          </cell>
          <cell r="CG574" t="str">
            <v>&gt;=25 &amp; &lt;26</v>
          </cell>
          <cell r="CH574" t="str">
            <v>KS2 Maths</v>
          </cell>
          <cell r="CI574" t="str">
            <v>KS4 Maths</v>
          </cell>
        </row>
        <row r="575">
          <cell r="AS575">
            <v>1.3315579227696406E-3</v>
          </cell>
          <cell r="AT575">
            <v>3.3288948069241011E-3</v>
          </cell>
          <cell r="AU575">
            <v>3.7727474478473147E-3</v>
          </cell>
          <cell r="AV575">
            <v>1.2871726586773191E-2</v>
          </cell>
          <cell r="AW575">
            <v>5.6813138038171326E-2</v>
          </cell>
          <cell r="AX575">
            <v>0.38814913448735022</v>
          </cell>
          <cell r="AY575">
            <v>0.34354194407456723</v>
          </cell>
          <cell r="AZ575">
            <v>0.16089658233466489</v>
          </cell>
          <cell r="BA575">
            <v>2.929427430093209E-2</v>
          </cell>
          <cell r="CB575" t="str">
            <v>KS2-4</v>
          </cell>
          <cell r="CC575" t="str">
            <v>5C</v>
          </cell>
          <cell r="CD575" t="str">
            <v>*</v>
          </cell>
          <cell r="CE575">
            <v>2.929427430093209E-2</v>
          </cell>
          <cell r="CF575">
            <v>1</v>
          </cell>
          <cell r="CG575" t="str">
            <v>&gt;=25 &amp; &lt;26</v>
          </cell>
          <cell r="CH575" t="str">
            <v>KS2 Maths</v>
          </cell>
          <cell r="CI575" t="str">
            <v>KS4 Maths</v>
          </cell>
        </row>
        <row r="576">
          <cell r="AS576">
            <v>1.1792452830188679E-3</v>
          </cell>
          <cell r="AT576">
            <v>1.1792452830188679E-3</v>
          </cell>
          <cell r="AU576">
            <v>0</v>
          </cell>
          <cell r="AV576">
            <v>5.3066037735849053E-3</v>
          </cell>
          <cell r="AW576">
            <v>2.4174528301886794E-2</v>
          </cell>
          <cell r="AX576">
            <v>0.23820754716981132</v>
          </cell>
          <cell r="AY576">
            <v>0.35878537735849059</v>
          </cell>
          <cell r="AZ576">
            <v>0.28832547169811323</v>
          </cell>
          <cell r="BA576">
            <v>8.2841981132075471E-2</v>
          </cell>
          <cell r="CB576" t="str">
            <v>KS2-4</v>
          </cell>
          <cell r="CC576" t="str">
            <v>5B</v>
          </cell>
          <cell r="CD576" t="str">
            <v>*</v>
          </cell>
          <cell r="CE576">
            <v>8.2841981132075471E-2</v>
          </cell>
          <cell r="CF576">
            <v>1</v>
          </cell>
          <cell r="CG576" t="str">
            <v>&gt;=25 &amp; &lt;26</v>
          </cell>
          <cell r="CH576" t="str">
            <v>KS2 Maths</v>
          </cell>
          <cell r="CI576" t="str">
            <v>KS4 Maths</v>
          </cell>
        </row>
        <row r="577">
          <cell r="AS577">
            <v>9.5602294455066918E-4</v>
          </cell>
          <cell r="AT577">
            <v>1.9120458891013384E-3</v>
          </cell>
          <cell r="AU577">
            <v>0</v>
          </cell>
          <cell r="AV577">
            <v>2.8680688336520078E-3</v>
          </cell>
          <cell r="AW577">
            <v>7.6481835564053535E-3</v>
          </cell>
          <cell r="AX577">
            <v>9.5602294455066919E-2</v>
          </cell>
          <cell r="AY577">
            <v>0.25430210325047803</v>
          </cell>
          <cell r="AZ577">
            <v>0.41491395793499042</v>
          </cell>
          <cell r="BA577">
            <v>0.22179732313575526</v>
          </cell>
          <cell r="CB577" t="str">
            <v>KS2-4</v>
          </cell>
          <cell r="CC577" t="str">
            <v>5A</v>
          </cell>
          <cell r="CD577" t="str">
            <v>*</v>
          </cell>
          <cell r="CE577">
            <v>0.22179732313575526</v>
          </cell>
          <cell r="CF577">
            <v>1</v>
          </cell>
          <cell r="CG577" t="str">
            <v>&gt;=25 &amp; &lt;26</v>
          </cell>
          <cell r="CH577" t="str">
            <v>KS2 Maths</v>
          </cell>
          <cell r="CI577" t="str">
            <v>KS4 Maths</v>
          </cell>
        </row>
        <row r="578">
          <cell r="CB578" t="str">
            <v>.</v>
          </cell>
        </row>
        <row r="579">
          <cell r="CB579" t="str">
            <v>.</v>
          </cell>
        </row>
        <row r="580">
          <cell r="CB580" t="str">
            <v>.</v>
          </cell>
          <cell r="CC580" t="str">
            <v>.</v>
          </cell>
          <cell r="CD580" t="str">
            <v>.</v>
          </cell>
          <cell r="CE580" t="str">
            <v>.</v>
          </cell>
          <cell r="CF580" t="str">
            <v>.</v>
          </cell>
          <cell r="CG580" t="str">
            <v>.</v>
          </cell>
          <cell r="CH580" t="str">
            <v>KS2 Maths</v>
          </cell>
          <cell r="CI580" t="str">
            <v>KS4 Maths</v>
          </cell>
        </row>
        <row r="581">
          <cell r="CB581" t="str">
            <v>.</v>
          </cell>
          <cell r="CC581" t="str">
            <v>.</v>
          </cell>
          <cell r="CD581" t="str">
            <v>.</v>
          </cell>
          <cell r="CE581" t="str">
            <v>.</v>
          </cell>
          <cell r="CF581" t="str">
            <v>.</v>
          </cell>
          <cell r="CG581" t="str">
            <v>.</v>
          </cell>
          <cell r="CH581" t="str">
            <v>KS2 Maths</v>
          </cell>
          <cell r="CI581" t="str">
            <v>KS4 Maths</v>
          </cell>
        </row>
        <row r="582">
          <cell r="AS582" t="str">
            <v>U</v>
          </cell>
          <cell r="AT582" t="str">
            <v>G</v>
          </cell>
          <cell r="AU582" t="str">
            <v>F</v>
          </cell>
          <cell r="AV582" t="str">
            <v>E</v>
          </cell>
          <cell r="AW582" t="str">
            <v>D</v>
          </cell>
          <cell r="AX582" t="str">
            <v>C</v>
          </cell>
          <cell r="AY582" t="str">
            <v>B</v>
          </cell>
          <cell r="AZ582" t="str">
            <v>A</v>
          </cell>
          <cell r="BA582" t="str">
            <v>*</v>
          </cell>
          <cell r="CB582" t="str">
            <v>.</v>
          </cell>
          <cell r="CC582" t="str">
            <v>.</v>
          </cell>
          <cell r="CD582" t="str">
            <v>.</v>
          </cell>
          <cell r="CE582" t="str">
            <v>.</v>
          </cell>
          <cell r="CF582" t="str">
            <v>.</v>
          </cell>
          <cell r="CG582" t="str">
            <v>.</v>
          </cell>
          <cell r="CH582" t="str">
            <v>KS2 Maths</v>
          </cell>
          <cell r="CI582" t="str">
            <v>KS4 Maths</v>
          </cell>
        </row>
        <row r="583">
          <cell r="AS583">
            <v>0</v>
          </cell>
          <cell r="AT583">
            <v>0</v>
          </cell>
          <cell r="AU583">
            <v>0</v>
          </cell>
          <cell r="AV583">
            <v>0</v>
          </cell>
          <cell r="AW583">
            <v>0</v>
          </cell>
          <cell r="AX583">
            <v>0</v>
          </cell>
          <cell r="AY583">
            <v>0</v>
          </cell>
          <cell r="AZ583">
            <v>0</v>
          </cell>
          <cell r="BA583">
            <v>0</v>
          </cell>
          <cell r="CB583" t="str">
            <v>.</v>
          </cell>
          <cell r="CC583" t="str">
            <v>.</v>
          </cell>
          <cell r="CD583" t="str">
            <v>.</v>
          </cell>
          <cell r="CE583" t="str">
            <v>.</v>
          </cell>
          <cell r="CF583" t="str">
            <v>.</v>
          </cell>
          <cell r="CG583" t="str">
            <v>.</v>
          </cell>
          <cell r="CH583" t="str">
            <v>.</v>
          </cell>
          <cell r="CI583" t="str">
            <v>.</v>
          </cell>
        </row>
        <row r="584">
          <cell r="AS584">
            <v>0</v>
          </cell>
          <cell r="AT584">
            <v>0</v>
          </cell>
          <cell r="AU584">
            <v>0</v>
          </cell>
          <cell r="AV584">
            <v>0</v>
          </cell>
          <cell r="AW584">
            <v>0</v>
          </cell>
          <cell r="AX584">
            <v>0</v>
          </cell>
          <cell r="AY584">
            <v>0</v>
          </cell>
          <cell r="AZ584">
            <v>0</v>
          </cell>
          <cell r="BA584">
            <v>0</v>
          </cell>
          <cell r="CB584" t="str">
            <v>.</v>
          </cell>
          <cell r="CC584" t="str">
            <v>.</v>
          </cell>
          <cell r="CD584" t="str">
            <v>.</v>
          </cell>
          <cell r="CE584" t="str">
            <v>.</v>
          </cell>
          <cell r="CF584" t="str">
            <v>.</v>
          </cell>
          <cell r="CG584" t="str">
            <v>.</v>
          </cell>
          <cell r="CH584" t="str">
            <v>.</v>
          </cell>
          <cell r="CI584" t="str">
            <v>.</v>
          </cell>
        </row>
        <row r="585">
          <cell r="AS585">
            <v>0.17467079783113865</v>
          </cell>
          <cell r="AT585">
            <v>0.40085205267234703</v>
          </cell>
          <cell r="AU585">
            <v>0.26723470178156467</v>
          </cell>
          <cell r="AV585">
            <v>0.1018590240123935</v>
          </cell>
          <cell r="AW585">
            <v>3.2532920216886134E-2</v>
          </cell>
          <cell r="AX585">
            <v>1.5879163439194422E-2</v>
          </cell>
          <cell r="AY585">
            <v>3.8729666924864447E-3</v>
          </cell>
          <cell r="AZ585">
            <v>2.711076684740511E-3</v>
          </cell>
          <cell r="BA585">
            <v>3.8729666924864449E-4</v>
          </cell>
          <cell r="CB585" t="str">
            <v>KS2-4</v>
          </cell>
          <cell r="CC585" t="str">
            <v>B</v>
          </cell>
          <cell r="CD585" t="str">
            <v>*</v>
          </cell>
          <cell r="CE585">
            <v>3.8729666924864449E-4</v>
          </cell>
          <cell r="CF585">
            <v>1</v>
          </cell>
          <cell r="CG585" t="str">
            <v>&gt;=26 &amp; &lt;27</v>
          </cell>
          <cell r="CH585" t="str">
            <v>KS2 Maths</v>
          </cell>
          <cell r="CI585" t="str">
            <v>KS4 Maths</v>
          </cell>
        </row>
        <row r="586">
          <cell r="AS586">
            <v>0.15622583139984533</v>
          </cell>
          <cell r="AT586">
            <v>0.40371229698375871</v>
          </cell>
          <cell r="AU586">
            <v>0.3105181747873163</v>
          </cell>
          <cell r="AV586">
            <v>9.126063418406806E-2</v>
          </cell>
          <cell r="AW586">
            <v>2.9002320185614848E-2</v>
          </cell>
          <cell r="AX586">
            <v>8.1206496519721574E-3</v>
          </cell>
          <cell r="AY586">
            <v>7.7339520494972935E-4</v>
          </cell>
          <cell r="AZ586">
            <v>3.8669760247486468E-4</v>
          </cell>
          <cell r="BA586">
            <v>0</v>
          </cell>
          <cell r="CB586" t="str">
            <v>KS2-4</v>
          </cell>
          <cell r="CC586" t="str">
            <v>N</v>
          </cell>
          <cell r="CD586" t="str">
            <v>*</v>
          </cell>
          <cell r="CE586">
            <v>0</v>
          </cell>
          <cell r="CF586">
            <v>1</v>
          </cell>
          <cell r="CG586" t="str">
            <v>&gt;=26 &amp; &lt;27</v>
          </cell>
          <cell r="CH586" t="str">
            <v>KS2 Maths</v>
          </cell>
          <cell r="CI586" t="str">
            <v>KS4 Maths</v>
          </cell>
        </row>
        <row r="587">
          <cell r="AS587">
            <v>7.1669477234401355E-2</v>
          </cell>
          <cell r="AT587">
            <v>0.30101180438448566</v>
          </cell>
          <cell r="AU587">
            <v>0.41146711635750421</v>
          </cell>
          <cell r="AV587">
            <v>0.15598650927487354</v>
          </cell>
          <cell r="AW587">
            <v>3.87858347386172E-2</v>
          </cell>
          <cell r="AX587">
            <v>1.7706576728499158E-2</v>
          </cell>
          <cell r="AY587">
            <v>3.3726812816188868E-3</v>
          </cell>
          <cell r="AZ587">
            <v>0</v>
          </cell>
          <cell r="BA587">
            <v>0</v>
          </cell>
          <cell r="CB587" t="str">
            <v>KS2-4</v>
          </cell>
          <cell r="CC587" t="str">
            <v>2</v>
          </cell>
          <cell r="CD587" t="str">
            <v>*</v>
          </cell>
          <cell r="CE587">
            <v>0</v>
          </cell>
          <cell r="CF587">
            <v>1</v>
          </cell>
          <cell r="CG587" t="str">
            <v>&gt;=26 &amp; &lt;27</v>
          </cell>
          <cell r="CH587" t="str">
            <v>KS2 Maths</v>
          </cell>
          <cell r="CI587" t="str">
            <v>KS4 Maths</v>
          </cell>
        </row>
        <row r="588">
          <cell r="AS588">
            <v>4.0224678383765172E-2</v>
          </cell>
          <cell r="AT588">
            <v>0.20003623844899437</v>
          </cell>
          <cell r="AU588">
            <v>0.39844174669324151</v>
          </cell>
          <cell r="AV588">
            <v>0.23174488131907955</v>
          </cell>
          <cell r="AW588">
            <v>8.5703931871715891E-2</v>
          </cell>
          <cell r="AX588">
            <v>3.9137524913933686E-2</v>
          </cell>
          <cell r="AY588">
            <v>4.3486138793259648E-3</v>
          </cell>
          <cell r="AZ588">
            <v>3.623844899438304E-4</v>
          </cell>
          <cell r="BA588">
            <v>0</v>
          </cell>
          <cell r="CB588" t="str">
            <v>KS2-4</v>
          </cell>
          <cell r="CC588" t="str">
            <v>3C</v>
          </cell>
          <cell r="CD588" t="str">
            <v>*</v>
          </cell>
          <cell r="CE588">
            <v>0</v>
          </cell>
          <cell r="CF588">
            <v>1</v>
          </cell>
          <cell r="CG588" t="str">
            <v>&gt;=26 &amp; &lt;27</v>
          </cell>
          <cell r="CH588" t="str">
            <v>KS2 Maths</v>
          </cell>
          <cell r="CI588" t="str">
            <v>KS4 Maths</v>
          </cell>
        </row>
        <row r="589">
          <cell r="AS589">
            <v>2.2048285745783266E-2</v>
          </cell>
          <cell r="AT589">
            <v>9.4917870135596952E-2</v>
          </cell>
          <cell r="AU589">
            <v>0.301730790431044</v>
          </cell>
          <cell r="AV589">
            <v>0.29941572042773673</v>
          </cell>
          <cell r="AW589">
            <v>0.18476463454966377</v>
          </cell>
          <cell r="AX589">
            <v>8.4555175835078822E-2</v>
          </cell>
          <cell r="AY589">
            <v>1.1134384301620549E-2</v>
          </cell>
          <cell r="AZ589">
            <v>1.4331385734759122E-3</v>
          </cell>
          <cell r="BA589">
            <v>0</v>
          </cell>
          <cell r="CB589" t="str">
            <v>KS2-4</v>
          </cell>
          <cell r="CC589" t="str">
            <v>3B</v>
          </cell>
          <cell r="CD589" t="str">
            <v>*</v>
          </cell>
          <cell r="CE589">
            <v>0</v>
          </cell>
          <cell r="CF589">
            <v>1</v>
          </cell>
          <cell r="CG589" t="str">
            <v>&gt;=26 &amp; &lt;27</v>
          </cell>
          <cell r="CH589" t="str">
            <v>KS2 Maths</v>
          </cell>
          <cell r="CI589" t="str">
            <v>KS4 Maths</v>
          </cell>
        </row>
        <row r="590">
          <cell r="AS590">
            <v>1.144453455888979E-2</v>
          </cell>
          <cell r="AT590">
            <v>4.3615391547265028E-2</v>
          </cell>
          <cell r="AU590">
            <v>0.17274939172749393</v>
          </cell>
          <cell r="AV590">
            <v>0.28115706947823738</v>
          </cell>
          <cell r="AW590">
            <v>0.2734973416238623</v>
          </cell>
          <cell r="AX590">
            <v>0.18851941966297198</v>
          </cell>
          <cell r="AY590">
            <v>2.5682616923492836E-2</v>
          </cell>
          <cell r="AZ590">
            <v>3.2441200324412004E-3</v>
          </cell>
          <cell r="BA590">
            <v>9.0114445345588896E-5</v>
          </cell>
          <cell r="CB590" t="str">
            <v>KS2-4</v>
          </cell>
          <cell r="CC590" t="str">
            <v>3A</v>
          </cell>
          <cell r="CD590" t="str">
            <v>*</v>
          </cell>
          <cell r="CE590">
            <v>9.0114445345588896E-5</v>
          </cell>
          <cell r="CF590">
            <v>1</v>
          </cell>
          <cell r="CG590" t="str">
            <v>&gt;=26 &amp; &lt;27</v>
          </cell>
          <cell r="CH590" t="str">
            <v>KS2 Maths</v>
          </cell>
          <cell r="CI590" t="str">
            <v>KS4 Maths</v>
          </cell>
        </row>
        <row r="591">
          <cell r="AS591">
            <v>5.8843890619591551E-3</v>
          </cell>
          <cell r="AT591">
            <v>1.8518518518518517E-2</v>
          </cell>
          <cell r="AU591">
            <v>7.4708665051344172E-2</v>
          </cell>
          <cell r="AV591">
            <v>0.19060805353640245</v>
          </cell>
          <cell r="AW591">
            <v>0.30027691242644516</v>
          </cell>
          <cell r="AX591">
            <v>0.34014076381677627</v>
          </cell>
          <cell r="AY591">
            <v>5.8786200530748817E-2</v>
          </cell>
          <cell r="AZ591">
            <v>1.0441906080535364E-2</v>
          </cell>
          <cell r="BA591">
            <v>6.3459097727010499E-4</v>
          </cell>
          <cell r="CB591" t="str">
            <v>KS2-4</v>
          </cell>
          <cell r="CC591" t="str">
            <v>4C</v>
          </cell>
          <cell r="CD591" t="str">
            <v>*</v>
          </cell>
          <cell r="CE591">
            <v>6.3459097727010499E-4</v>
          </cell>
          <cell r="CF591">
            <v>1</v>
          </cell>
          <cell r="CG591" t="str">
            <v>&gt;=26 &amp; &lt;27</v>
          </cell>
          <cell r="CH591" t="str">
            <v>KS2 Maths</v>
          </cell>
          <cell r="CI591" t="str">
            <v>KS4 Maths</v>
          </cell>
        </row>
        <row r="592">
          <cell r="AS592">
            <v>3.3013514907665326E-3</v>
          </cell>
          <cell r="AT592">
            <v>7.9954606417001958E-3</v>
          </cell>
          <cell r="AU592">
            <v>2.8989992778293613E-2</v>
          </cell>
          <cell r="AV592">
            <v>9.5378107912926849E-2</v>
          </cell>
          <cell r="AW592">
            <v>0.24223666563499432</v>
          </cell>
          <cell r="AX592">
            <v>0.46291137934591975</v>
          </cell>
          <cell r="AY592">
            <v>0.13112555452388322</v>
          </cell>
          <cell r="AZ592">
            <v>2.6204477457959351E-2</v>
          </cell>
          <cell r="BA592">
            <v>1.8570102135561746E-3</v>
          </cell>
          <cell r="CB592" t="str">
            <v>KS2-4</v>
          </cell>
          <cell r="CC592" t="str">
            <v>4B</v>
          </cell>
          <cell r="CD592" t="str">
            <v>*</v>
          </cell>
          <cell r="CE592">
            <v>1.8570102135561746E-3</v>
          </cell>
          <cell r="CF592">
            <v>1</v>
          </cell>
          <cell r="CG592" t="str">
            <v>&gt;=26 &amp; &lt;27</v>
          </cell>
          <cell r="CH592" t="str">
            <v>KS2 Maths</v>
          </cell>
          <cell r="CI592" t="str">
            <v>KS4 Maths</v>
          </cell>
        </row>
        <row r="593">
          <cell r="AS593">
            <v>1.7007735776595162E-3</v>
          </cell>
          <cell r="AT593">
            <v>3.3466834915235641E-3</v>
          </cell>
          <cell r="AU593">
            <v>9.3816865090250723E-3</v>
          </cell>
          <cell r="AV593">
            <v>3.2150106984144403E-2</v>
          </cell>
          <cell r="AW593">
            <v>0.13639106819553409</v>
          </cell>
          <cell r="AX593">
            <v>0.48883524441762222</v>
          </cell>
          <cell r="AY593">
            <v>0.24310089427771986</v>
          </cell>
          <cell r="AZ593">
            <v>7.6589674658473689E-2</v>
          </cell>
          <cell r="BA593">
            <v>8.5038678882975813E-3</v>
          </cell>
          <cell r="CB593" t="str">
            <v>KS2-4</v>
          </cell>
          <cell r="CC593" t="str">
            <v>4A</v>
          </cell>
          <cell r="CD593" t="str">
            <v>*</v>
          </cell>
          <cell r="CE593">
            <v>8.5038678882975813E-3</v>
          </cell>
          <cell r="CF593">
            <v>1</v>
          </cell>
          <cell r="CG593" t="str">
            <v>&gt;=26 &amp; &lt;27</v>
          </cell>
          <cell r="CH593" t="str">
            <v>KS2 Maths</v>
          </cell>
          <cell r="CI593" t="str">
            <v>KS4 Maths</v>
          </cell>
        </row>
        <row r="594">
          <cell r="AS594">
            <v>8.5778006519128492E-4</v>
          </cell>
          <cell r="AT594">
            <v>1.4582261108251845E-3</v>
          </cell>
          <cell r="AU594">
            <v>3.1737862412077543E-3</v>
          </cell>
          <cell r="AV594">
            <v>1.1837364899639732E-2</v>
          </cell>
          <cell r="AW594">
            <v>5.7471264367816091E-2</v>
          </cell>
          <cell r="AX594">
            <v>0.3796534568536627</v>
          </cell>
          <cell r="AY594">
            <v>0.35597872705438327</v>
          </cell>
          <cell r="AZ594">
            <v>0.16100531823640418</v>
          </cell>
          <cell r="BA594">
            <v>2.8564076170869788E-2</v>
          </cell>
          <cell r="CB594" t="str">
            <v>KS2-4</v>
          </cell>
          <cell r="CC594" t="str">
            <v>5C</v>
          </cell>
          <cell r="CD594" t="str">
            <v>*</v>
          </cell>
          <cell r="CE594">
            <v>2.8564076170869788E-2</v>
          </cell>
          <cell r="CF594">
            <v>1</v>
          </cell>
          <cell r="CG594" t="str">
            <v>&gt;=26 &amp; &lt;27</v>
          </cell>
          <cell r="CH594" t="str">
            <v>KS2 Maths</v>
          </cell>
          <cell r="CI594" t="str">
            <v>KS4 Maths</v>
          </cell>
        </row>
        <row r="595">
          <cell r="AS595">
            <v>1.1089827603589072E-3</v>
          </cell>
          <cell r="AT595">
            <v>9.0734953120274217E-4</v>
          </cell>
          <cell r="AU595">
            <v>1.3106159895150721E-3</v>
          </cell>
          <cell r="AV595">
            <v>4.335114426857546E-3</v>
          </cell>
          <cell r="AW595">
            <v>2.449843734247404E-2</v>
          </cell>
          <cell r="AX595">
            <v>0.22401451759249924</v>
          </cell>
          <cell r="AY595">
            <v>0.34801895352354068</v>
          </cell>
          <cell r="AZ595">
            <v>0.304365359411231</v>
          </cell>
          <cell r="BA595">
            <v>9.1440669422320792E-2</v>
          </cell>
          <cell r="CB595" t="str">
            <v>KS2-4</v>
          </cell>
          <cell r="CC595" t="str">
            <v>5B</v>
          </cell>
          <cell r="CD595" t="str">
            <v>*</v>
          </cell>
          <cell r="CE595">
            <v>9.1440669422320792E-2</v>
          </cell>
          <cell r="CF595">
            <v>1</v>
          </cell>
          <cell r="CG595" t="str">
            <v>&gt;=26 &amp; &lt;27</v>
          </cell>
          <cell r="CH595" t="str">
            <v>KS2 Maths</v>
          </cell>
          <cell r="CI595" t="str">
            <v>KS4 Maths</v>
          </cell>
        </row>
        <row r="596">
          <cell r="AS596">
            <v>6.0661207158022447E-4</v>
          </cell>
          <cell r="AT596">
            <v>3.0330603579011223E-4</v>
          </cell>
          <cell r="AU596">
            <v>6.0661207158022447E-4</v>
          </cell>
          <cell r="AV596">
            <v>1.2132241431604489E-3</v>
          </cell>
          <cell r="AW596">
            <v>7.2793448589626936E-3</v>
          </cell>
          <cell r="AX596">
            <v>7.7949651198058842E-2</v>
          </cell>
          <cell r="AY596">
            <v>0.22414316044889293</v>
          </cell>
          <cell r="AZ596">
            <v>0.3994540491355778</v>
          </cell>
          <cell r="BA596">
            <v>0.28844404003639673</v>
          </cell>
          <cell r="CB596" t="str">
            <v>KS2-4</v>
          </cell>
          <cell r="CC596" t="str">
            <v>5A</v>
          </cell>
          <cell r="CD596" t="str">
            <v>*</v>
          </cell>
          <cell r="CE596">
            <v>0.28844404003639673</v>
          </cell>
          <cell r="CF596">
            <v>1</v>
          </cell>
          <cell r="CG596" t="str">
            <v>&gt;=26 &amp; &lt;27</v>
          </cell>
          <cell r="CH596" t="str">
            <v>KS2 Maths</v>
          </cell>
          <cell r="CI596" t="str">
            <v>KS4 Maths</v>
          </cell>
        </row>
        <row r="597">
          <cell r="CB597" t="str">
            <v>.</v>
          </cell>
        </row>
        <row r="598">
          <cell r="CB598" t="str">
            <v>.</v>
          </cell>
        </row>
        <row r="599">
          <cell r="CB599" t="str">
            <v>.</v>
          </cell>
          <cell r="CC599" t="str">
            <v>.</v>
          </cell>
          <cell r="CD599" t="str">
            <v>.</v>
          </cell>
          <cell r="CE599" t="str">
            <v>.</v>
          </cell>
          <cell r="CF599" t="str">
            <v>.</v>
          </cell>
          <cell r="CG599" t="str">
            <v>.</v>
          </cell>
          <cell r="CH599" t="str">
            <v>KS2 Maths</v>
          </cell>
          <cell r="CI599" t="str">
            <v>KS4 Maths</v>
          </cell>
        </row>
        <row r="600">
          <cell r="CB600" t="str">
            <v>.</v>
          </cell>
          <cell r="CC600" t="str">
            <v>.</v>
          </cell>
          <cell r="CD600" t="str">
            <v>.</v>
          </cell>
          <cell r="CE600" t="str">
            <v>.</v>
          </cell>
          <cell r="CF600" t="str">
            <v>.</v>
          </cell>
          <cell r="CG600" t="str">
            <v>.</v>
          </cell>
          <cell r="CH600" t="str">
            <v>KS2 Maths</v>
          </cell>
          <cell r="CI600" t="str">
            <v>KS4 Maths</v>
          </cell>
        </row>
        <row r="601">
          <cell r="AS601" t="str">
            <v>U</v>
          </cell>
          <cell r="AT601" t="str">
            <v>G</v>
          </cell>
          <cell r="AU601" t="str">
            <v>F</v>
          </cell>
          <cell r="AV601" t="str">
            <v>E</v>
          </cell>
          <cell r="AW601" t="str">
            <v>D</v>
          </cell>
          <cell r="AX601" t="str">
            <v>C</v>
          </cell>
          <cell r="AY601" t="str">
            <v>B</v>
          </cell>
          <cell r="AZ601" t="str">
            <v>A</v>
          </cell>
          <cell r="BA601" t="str">
            <v>*</v>
          </cell>
          <cell r="CB601" t="str">
            <v>.</v>
          </cell>
          <cell r="CC601" t="str">
            <v>.</v>
          </cell>
          <cell r="CD601" t="str">
            <v>.</v>
          </cell>
          <cell r="CE601" t="str">
            <v>.</v>
          </cell>
          <cell r="CF601" t="str">
            <v>.</v>
          </cell>
          <cell r="CG601" t="str">
            <v>.</v>
          </cell>
          <cell r="CH601" t="str">
            <v>KS2 Maths</v>
          </cell>
          <cell r="CI601" t="str">
            <v>KS4 Maths</v>
          </cell>
        </row>
        <row r="602">
          <cell r="AS602">
            <v>0</v>
          </cell>
          <cell r="AT602">
            <v>0</v>
          </cell>
          <cell r="AU602">
            <v>0</v>
          </cell>
          <cell r="AV602">
            <v>0</v>
          </cell>
          <cell r="AW602">
            <v>0</v>
          </cell>
          <cell r="AX602">
            <v>0</v>
          </cell>
          <cell r="AY602">
            <v>0</v>
          </cell>
          <cell r="AZ602">
            <v>0</v>
          </cell>
          <cell r="BA602">
            <v>0</v>
          </cell>
          <cell r="CB602" t="str">
            <v>.</v>
          </cell>
          <cell r="CC602" t="str">
            <v>.</v>
          </cell>
          <cell r="CD602" t="str">
            <v>.</v>
          </cell>
          <cell r="CE602" t="str">
            <v>.</v>
          </cell>
          <cell r="CF602" t="str">
            <v>.</v>
          </cell>
          <cell r="CG602" t="str">
            <v>.</v>
          </cell>
          <cell r="CH602" t="str">
            <v>.</v>
          </cell>
          <cell r="CI602" t="str">
            <v>.</v>
          </cell>
        </row>
        <row r="603">
          <cell r="AS603">
            <v>0</v>
          </cell>
          <cell r="AT603">
            <v>0</v>
          </cell>
          <cell r="AU603">
            <v>0</v>
          </cell>
          <cell r="AV603">
            <v>0</v>
          </cell>
          <cell r="AW603">
            <v>0</v>
          </cell>
          <cell r="AX603">
            <v>0</v>
          </cell>
          <cell r="AY603">
            <v>0</v>
          </cell>
          <cell r="AZ603">
            <v>0</v>
          </cell>
          <cell r="BA603">
            <v>0</v>
          </cell>
          <cell r="CB603" t="str">
            <v>.</v>
          </cell>
          <cell r="CC603" t="str">
            <v>.</v>
          </cell>
          <cell r="CD603" t="str">
            <v>.</v>
          </cell>
          <cell r="CE603" t="str">
            <v>.</v>
          </cell>
          <cell r="CF603" t="str">
            <v>.</v>
          </cell>
          <cell r="CG603" t="str">
            <v>.</v>
          </cell>
          <cell r="CH603" t="str">
            <v>.</v>
          </cell>
          <cell r="CI603" t="str">
            <v>.</v>
          </cell>
        </row>
        <row r="604">
          <cell r="AS604">
            <v>0.17004747518342683</v>
          </cell>
          <cell r="AT604">
            <v>0.38541217091066032</v>
          </cell>
          <cell r="AU604">
            <v>0.27319810099266295</v>
          </cell>
          <cell r="AV604">
            <v>0.11437203280103582</v>
          </cell>
          <cell r="AW604">
            <v>3.9274924471299093E-2</v>
          </cell>
          <cell r="AX604">
            <v>1.2516184721622789E-2</v>
          </cell>
          <cell r="AY604">
            <v>3.4527406128614588E-3</v>
          </cell>
          <cell r="AZ604">
            <v>8.6318515321536469E-4</v>
          </cell>
          <cell r="BA604">
            <v>8.6318515321536469E-4</v>
          </cell>
          <cell r="CB604" t="str">
            <v>KS2-4</v>
          </cell>
          <cell r="CC604" t="str">
            <v>B</v>
          </cell>
          <cell r="CD604" t="str">
            <v>*</v>
          </cell>
          <cell r="CE604">
            <v>8.6318515321536469E-4</v>
          </cell>
          <cell r="CF604">
            <v>1</v>
          </cell>
          <cell r="CG604" t="str">
            <v>&gt;=27 &amp; &lt;28</v>
          </cell>
          <cell r="CH604" t="str">
            <v>KS2 Maths</v>
          </cell>
          <cell r="CI604" t="str">
            <v>KS4 Maths</v>
          </cell>
        </row>
        <row r="605">
          <cell r="AS605">
            <v>0.13213483146067415</v>
          </cell>
          <cell r="AT605">
            <v>0.4044943820224719</v>
          </cell>
          <cell r="AU605">
            <v>0.32539325842696631</v>
          </cell>
          <cell r="AV605">
            <v>0.1047191011235955</v>
          </cell>
          <cell r="AW605">
            <v>2.7415730337078652E-2</v>
          </cell>
          <cell r="AX605">
            <v>5.3932584269662919E-3</v>
          </cell>
          <cell r="AY605">
            <v>0</v>
          </cell>
          <cell r="AZ605">
            <v>0</v>
          </cell>
          <cell r="BA605">
            <v>4.4943820224719103E-4</v>
          </cell>
          <cell r="CB605" t="str">
            <v>KS2-4</v>
          </cell>
          <cell r="CC605" t="str">
            <v>N</v>
          </cell>
          <cell r="CD605" t="str">
            <v>*</v>
          </cell>
          <cell r="CE605">
            <v>4.4943820224719103E-4</v>
          </cell>
          <cell r="CF605">
            <v>1</v>
          </cell>
          <cell r="CG605" t="str">
            <v>&gt;=27 &amp; &lt;28</v>
          </cell>
          <cell r="CH605" t="str">
            <v>KS2 Maths</v>
          </cell>
          <cell r="CI605" t="str">
            <v>KS4 Maths</v>
          </cell>
        </row>
        <row r="606">
          <cell r="AS606">
            <v>4.9694856146469048E-2</v>
          </cell>
          <cell r="AT606">
            <v>0.27811682650392328</v>
          </cell>
          <cell r="AU606">
            <v>0.43068875326939843</v>
          </cell>
          <cell r="AV606">
            <v>0.18047079337401917</v>
          </cell>
          <cell r="AW606">
            <v>4.6207497820401046E-2</v>
          </cell>
          <cell r="AX606">
            <v>1.4821272885789015E-2</v>
          </cell>
          <cell r="AY606">
            <v>0</v>
          </cell>
          <cell r="AZ606">
            <v>0</v>
          </cell>
          <cell r="BA606">
            <v>0</v>
          </cell>
          <cell r="CB606" t="str">
            <v>KS2-4</v>
          </cell>
          <cell r="CC606" t="str">
            <v>2</v>
          </cell>
          <cell r="CD606" t="str">
            <v>*</v>
          </cell>
          <cell r="CE606">
            <v>0</v>
          </cell>
          <cell r="CF606">
            <v>1</v>
          </cell>
          <cell r="CG606" t="str">
            <v>&gt;=27 &amp; &lt;28</v>
          </cell>
          <cell r="CH606" t="str">
            <v>KS2 Maths</v>
          </cell>
          <cell r="CI606" t="str">
            <v>KS4 Maths</v>
          </cell>
        </row>
        <row r="607">
          <cell r="AS607">
            <v>3.601546029515109E-2</v>
          </cell>
          <cell r="AT607">
            <v>0.17955024595924104</v>
          </cell>
          <cell r="AU607">
            <v>0.39546732255797612</v>
          </cell>
          <cell r="AV607">
            <v>0.25386507378777229</v>
          </cell>
          <cell r="AW607">
            <v>9.8559381588193953E-2</v>
          </cell>
          <cell r="AX607">
            <v>3.3731553056921992E-2</v>
          </cell>
          <cell r="AY607">
            <v>2.6352775825720311E-3</v>
          </cell>
          <cell r="AZ607">
            <v>1.7568517217146873E-4</v>
          </cell>
          <cell r="BA607">
            <v>0</v>
          </cell>
          <cell r="CB607" t="str">
            <v>KS2-4</v>
          </cell>
          <cell r="CC607" t="str">
            <v>3C</v>
          </cell>
          <cell r="CD607" t="str">
            <v>*</v>
          </cell>
          <cell r="CE607">
            <v>0</v>
          </cell>
          <cell r="CF607">
            <v>1</v>
          </cell>
          <cell r="CG607" t="str">
            <v>&gt;=27 &amp; &lt;28</v>
          </cell>
          <cell r="CH607" t="str">
            <v>KS2 Maths</v>
          </cell>
          <cell r="CI607" t="str">
            <v>KS4 Maths</v>
          </cell>
        </row>
        <row r="608">
          <cell r="AS608">
            <v>1.9635343618513323E-2</v>
          </cell>
          <cell r="AT608">
            <v>8.1146062913243833E-2</v>
          </cell>
          <cell r="AU608">
            <v>0.28300941695051091</v>
          </cell>
          <cell r="AV608">
            <v>0.30655179322781007</v>
          </cell>
          <cell r="AW608">
            <v>0.2071729112402324</v>
          </cell>
          <cell r="AX608">
            <v>9.3868964135443794E-2</v>
          </cell>
          <cell r="AY608">
            <v>7.613704668403126E-3</v>
          </cell>
          <cell r="AZ608">
            <v>1.0018032458425166E-3</v>
          </cell>
          <cell r="BA608">
            <v>0</v>
          </cell>
          <cell r="CB608" t="str">
            <v>KS2-4</v>
          </cell>
          <cell r="CC608" t="str">
            <v>3B</v>
          </cell>
          <cell r="CD608" t="str">
            <v>*</v>
          </cell>
          <cell r="CE608">
            <v>0</v>
          </cell>
          <cell r="CF608">
            <v>1</v>
          </cell>
          <cell r="CG608" t="str">
            <v>&gt;=27 &amp; &lt;28</v>
          </cell>
          <cell r="CH608" t="str">
            <v>KS2 Maths</v>
          </cell>
          <cell r="CI608" t="str">
            <v>KS4 Maths</v>
          </cell>
        </row>
        <row r="609">
          <cell r="AS609">
            <v>8.209298757096823E-3</v>
          </cell>
          <cell r="AT609">
            <v>3.2069970845481049E-2</v>
          </cell>
          <cell r="AU609">
            <v>0.15697406782261777</v>
          </cell>
          <cell r="AV609">
            <v>0.28203160963633572</v>
          </cell>
          <cell r="AW609">
            <v>0.29024090839343258</v>
          </cell>
          <cell r="AX609">
            <v>0.20622986036519872</v>
          </cell>
          <cell r="AY609">
            <v>2.2019334049409239E-2</v>
          </cell>
          <cell r="AZ609">
            <v>2.2249501304281113E-3</v>
          </cell>
          <cell r="BA609">
            <v>0</v>
          </cell>
          <cell r="CB609" t="str">
            <v>KS2-4</v>
          </cell>
          <cell r="CC609" t="str">
            <v>3A</v>
          </cell>
          <cell r="CD609" t="str">
            <v>*</v>
          </cell>
          <cell r="CE609">
            <v>0</v>
          </cell>
          <cell r="CF609">
            <v>1</v>
          </cell>
          <cell r="CG609" t="str">
            <v>&gt;=27 &amp; &lt;28</v>
          </cell>
          <cell r="CH609" t="str">
            <v>KS2 Maths</v>
          </cell>
          <cell r="CI609" t="str">
            <v>KS4 Maths</v>
          </cell>
        </row>
        <row r="610">
          <cell r="AS610">
            <v>4.1923995852679984E-3</v>
          </cell>
          <cell r="AT610">
            <v>1.3253392237298833E-2</v>
          </cell>
          <cell r="AU610">
            <v>6.7303791191452911E-2</v>
          </cell>
          <cell r="AV610">
            <v>0.17675697606275076</v>
          </cell>
          <cell r="AW610">
            <v>0.3079835910381824</v>
          </cell>
          <cell r="AX610">
            <v>0.35878826128116126</v>
          </cell>
          <cell r="AY610">
            <v>6.2840914213586979E-2</v>
          </cell>
          <cell r="AZ610">
            <v>8.294640039670018E-3</v>
          </cell>
          <cell r="BA610">
            <v>5.8603435062885996E-4</v>
          </cell>
          <cell r="CB610" t="str">
            <v>KS2-4</v>
          </cell>
          <cell r="CC610" t="str">
            <v>4C</v>
          </cell>
          <cell r="CD610" t="str">
            <v>*</v>
          </cell>
          <cell r="CE610">
            <v>5.8603435062885996E-4</v>
          </cell>
          <cell r="CF610">
            <v>1</v>
          </cell>
          <cell r="CG610" t="str">
            <v>&gt;=27 &amp; &lt;28</v>
          </cell>
          <cell r="CH610" t="str">
            <v>KS2 Maths</v>
          </cell>
          <cell r="CI610" t="str">
            <v>KS4 Maths</v>
          </cell>
        </row>
        <row r="611">
          <cell r="AS611">
            <v>2.8261029141892387E-3</v>
          </cell>
          <cell r="AT611">
            <v>5.5788005578800556E-3</v>
          </cell>
          <cell r="AU611">
            <v>2.0663583645305732E-2</v>
          </cell>
          <cell r="AV611">
            <v>8.05255817367687E-2</v>
          </cell>
          <cell r="AW611">
            <v>0.23137341261102548</v>
          </cell>
          <cell r="AX611">
            <v>0.48021727960067534</v>
          </cell>
          <cell r="AY611">
            <v>0.14849886221830727</v>
          </cell>
          <cell r="AZ611">
            <v>2.8481244953387653E-2</v>
          </cell>
          <cell r="BA611">
            <v>1.8351317624605446E-3</v>
          </cell>
          <cell r="CB611" t="str">
            <v>KS2-4</v>
          </cell>
          <cell r="CC611" t="str">
            <v>4B</v>
          </cell>
          <cell r="CD611" t="str">
            <v>*</v>
          </cell>
          <cell r="CE611">
            <v>1.8351317624605446E-3</v>
          </cell>
          <cell r="CF611">
            <v>1</v>
          </cell>
          <cell r="CG611" t="str">
            <v>&gt;=27 &amp; &lt;28</v>
          </cell>
          <cell r="CH611" t="str">
            <v>KS2 Maths</v>
          </cell>
          <cell r="CI611" t="str">
            <v>KS4 Maths</v>
          </cell>
        </row>
        <row r="612">
          <cell r="AS612">
            <v>1.0597336536083931E-3</v>
          </cell>
          <cell r="AT612">
            <v>2.4020629481790244E-3</v>
          </cell>
          <cell r="AU612">
            <v>5.5106149987636443E-3</v>
          </cell>
          <cell r="AV612">
            <v>2.4197251757391642E-2</v>
          </cell>
          <cell r="AW612">
            <v>0.11688862199300576</v>
          </cell>
          <cell r="AX612">
            <v>0.47412483662439509</v>
          </cell>
          <cell r="AY612">
            <v>0.27803878625172207</v>
          </cell>
          <cell r="AZ612">
            <v>8.859373344166166E-2</v>
          </cell>
          <cell r="BA612">
            <v>9.1843583312727402E-3</v>
          </cell>
          <cell r="CB612" t="str">
            <v>KS2-4</v>
          </cell>
          <cell r="CC612" t="str">
            <v>4A</v>
          </cell>
          <cell r="CD612" t="str">
            <v>*</v>
          </cell>
          <cell r="CE612">
            <v>9.1843583312727402E-3</v>
          </cell>
          <cell r="CF612">
            <v>1</v>
          </cell>
          <cell r="CG612" t="str">
            <v>&gt;=27 &amp; &lt;28</v>
          </cell>
          <cell r="CH612" t="str">
            <v>KS2 Maths</v>
          </cell>
          <cell r="CI612" t="str">
            <v>KS4 Maths</v>
          </cell>
        </row>
        <row r="613">
          <cell r="AS613">
            <v>1.0421836228287841E-3</v>
          </cell>
          <cell r="AT613">
            <v>1.0421836228287841E-3</v>
          </cell>
          <cell r="AU613">
            <v>1.488833746898263E-3</v>
          </cell>
          <cell r="AV613">
            <v>6.7990074441687349E-3</v>
          </cell>
          <cell r="AW613">
            <v>4.9429280397022331E-2</v>
          </cell>
          <cell r="AX613">
            <v>0.3300744416873449</v>
          </cell>
          <cell r="AY613">
            <v>0.36531017369727048</v>
          </cell>
          <cell r="AZ613">
            <v>0.20803970223325063</v>
          </cell>
          <cell r="BA613">
            <v>3.6774193548387096E-2</v>
          </cell>
          <cell r="CB613" t="str">
            <v>KS2-4</v>
          </cell>
          <cell r="CC613" t="str">
            <v>5C</v>
          </cell>
          <cell r="CD613" t="str">
            <v>*</v>
          </cell>
          <cell r="CE613">
            <v>3.6774193548387096E-2</v>
          </cell>
          <cell r="CF613">
            <v>1</v>
          </cell>
          <cell r="CG613" t="str">
            <v>&gt;=27 &amp; &lt;28</v>
          </cell>
          <cell r="CH613" t="str">
            <v>KS2 Maths</v>
          </cell>
          <cell r="CI613" t="str">
            <v>KS4 Maths</v>
          </cell>
        </row>
        <row r="614">
          <cell r="AS614">
            <v>5.3123671908202291E-4</v>
          </cell>
          <cell r="AT614">
            <v>2.6561835954101146E-4</v>
          </cell>
          <cell r="AU614">
            <v>7.4373140671483214E-4</v>
          </cell>
          <cell r="AV614">
            <v>2.3905652358691032E-3</v>
          </cell>
          <cell r="AW614">
            <v>1.6043348916277095E-2</v>
          </cell>
          <cell r="AX614">
            <v>0.16988950276243095</v>
          </cell>
          <cell r="AY614">
            <v>0.33117297067573309</v>
          </cell>
          <cell r="AZ614">
            <v>0.35470675733106671</v>
          </cell>
          <cell r="BA614">
            <v>0.12425626859328517</v>
          </cell>
          <cell r="CB614" t="str">
            <v>KS2-4</v>
          </cell>
          <cell r="CC614" t="str">
            <v>5B</v>
          </cell>
          <cell r="CD614" t="str">
            <v>*</v>
          </cell>
          <cell r="CE614">
            <v>0.12425626859328517</v>
          </cell>
          <cell r="CF614">
            <v>1</v>
          </cell>
          <cell r="CG614" t="str">
            <v>&gt;=27 &amp; &lt;28</v>
          </cell>
          <cell r="CH614" t="str">
            <v>KS2 Maths</v>
          </cell>
          <cell r="CI614" t="str">
            <v>KS4 Maths</v>
          </cell>
        </row>
        <row r="615">
          <cell r="AS615">
            <v>3.8986354775828459E-4</v>
          </cell>
          <cell r="AT615">
            <v>0</v>
          </cell>
          <cell r="AU615">
            <v>7.7972709551656918E-4</v>
          </cell>
          <cell r="AV615">
            <v>6.4977257959714096E-4</v>
          </cell>
          <cell r="AW615">
            <v>3.6387264457439896E-3</v>
          </cell>
          <cell r="AX615">
            <v>5.9519168291098115E-2</v>
          </cell>
          <cell r="AY615">
            <v>0.1764782326185835</v>
          </cell>
          <cell r="AZ615">
            <v>0.39155295646523719</v>
          </cell>
          <cell r="BA615">
            <v>0.36699155295646524</v>
          </cell>
          <cell r="CB615" t="str">
            <v>KS2-4</v>
          </cell>
          <cell r="CC615" t="str">
            <v>5A</v>
          </cell>
          <cell r="CD615" t="str">
            <v>*</v>
          </cell>
          <cell r="CE615">
            <v>0.36699155295646524</v>
          </cell>
          <cell r="CF615">
            <v>1</v>
          </cell>
          <cell r="CG615" t="str">
            <v>&gt;=27 &amp; &lt;28</v>
          </cell>
          <cell r="CH615" t="str">
            <v>KS2 Maths</v>
          </cell>
          <cell r="CI615" t="str">
            <v>KS4 Maths</v>
          </cell>
        </row>
        <row r="616">
          <cell r="CB616" t="str">
            <v>.</v>
          </cell>
        </row>
        <row r="617">
          <cell r="CB617" t="str">
            <v>.</v>
          </cell>
        </row>
        <row r="618">
          <cell r="CB618" t="str">
            <v>.</v>
          </cell>
          <cell r="CC618" t="str">
            <v>.</v>
          </cell>
          <cell r="CD618" t="str">
            <v>.</v>
          </cell>
          <cell r="CE618" t="str">
            <v>.</v>
          </cell>
          <cell r="CF618" t="str">
            <v>.</v>
          </cell>
          <cell r="CG618" t="str">
            <v>.</v>
          </cell>
          <cell r="CH618" t="str">
            <v>KS2 Maths</v>
          </cell>
          <cell r="CI618" t="str">
            <v>KS4 Maths</v>
          </cell>
        </row>
        <row r="619">
          <cell r="CB619" t="str">
            <v>.</v>
          </cell>
          <cell r="CC619" t="str">
            <v>.</v>
          </cell>
          <cell r="CD619" t="str">
            <v>.</v>
          </cell>
          <cell r="CE619" t="str">
            <v>.</v>
          </cell>
          <cell r="CF619" t="str">
            <v>.</v>
          </cell>
          <cell r="CG619" t="str">
            <v>.</v>
          </cell>
          <cell r="CH619" t="str">
            <v>KS2 Maths</v>
          </cell>
          <cell r="CI619" t="str">
            <v>KS4 Maths</v>
          </cell>
        </row>
        <row r="620">
          <cell r="AS620" t="str">
            <v>U</v>
          </cell>
          <cell r="AT620" t="str">
            <v>G</v>
          </cell>
          <cell r="AU620" t="str">
            <v>F</v>
          </cell>
          <cell r="AV620" t="str">
            <v>E</v>
          </cell>
          <cell r="AW620" t="str">
            <v>D</v>
          </cell>
          <cell r="AX620" t="str">
            <v>C</v>
          </cell>
          <cell r="AY620" t="str">
            <v>B</v>
          </cell>
          <cell r="AZ620" t="str">
            <v>A</v>
          </cell>
          <cell r="BA620" t="str">
            <v>*</v>
          </cell>
          <cell r="CB620" t="str">
            <v>.</v>
          </cell>
          <cell r="CC620" t="str">
            <v>.</v>
          </cell>
          <cell r="CD620" t="str">
            <v>.</v>
          </cell>
          <cell r="CE620" t="str">
            <v>.</v>
          </cell>
          <cell r="CF620" t="str">
            <v>.</v>
          </cell>
          <cell r="CG620" t="str">
            <v>.</v>
          </cell>
          <cell r="CH620" t="str">
            <v>KS2 Maths</v>
          </cell>
          <cell r="CI620" t="str">
            <v>KS4 Maths</v>
          </cell>
        </row>
        <row r="621">
          <cell r="AS621">
            <v>0</v>
          </cell>
          <cell r="AT621">
            <v>0</v>
          </cell>
          <cell r="AU621">
            <v>0</v>
          </cell>
          <cell r="AV621">
            <v>0</v>
          </cell>
          <cell r="AW621">
            <v>0</v>
          </cell>
          <cell r="AX621">
            <v>0</v>
          </cell>
          <cell r="AY621">
            <v>0</v>
          </cell>
          <cell r="AZ621">
            <v>0</v>
          </cell>
          <cell r="BA621">
            <v>0</v>
          </cell>
          <cell r="CB621" t="str">
            <v>.</v>
          </cell>
          <cell r="CC621" t="str">
            <v>.</v>
          </cell>
          <cell r="CD621" t="str">
            <v>.</v>
          </cell>
          <cell r="CE621" t="str">
            <v>.</v>
          </cell>
          <cell r="CF621" t="str">
            <v>.</v>
          </cell>
          <cell r="CG621" t="str">
            <v>.</v>
          </cell>
          <cell r="CH621" t="str">
            <v>.</v>
          </cell>
          <cell r="CI621" t="str">
            <v>.</v>
          </cell>
        </row>
        <row r="622">
          <cell r="AS622">
            <v>0</v>
          </cell>
          <cell r="AT622">
            <v>0</v>
          </cell>
          <cell r="AU622">
            <v>0</v>
          </cell>
          <cell r="AV622">
            <v>0</v>
          </cell>
          <cell r="AW622">
            <v>0</v>
          </cell>
          <cell r="AX622">
            <v>0</v>
          </cell>
          <cell r="AY622">
            <v>0</v>
          </cell>
          <cell r="AZ622">
            <v>0</v>
          </cell>
          <cell r="BA622">
            <v>0</v>
          </cell>
          <cell r="CB622" t="str">
            <v>.</v>
          </cell>
          <cell r="CC622" t="str">
            <v>.</v>
          </cell>
          <cell r="CD622" t="str">
            <v>.</v>
          </cell>
          <cell r="CE622" t="str">
            <v>.</v>
          </cell>
          <cell r="CF622" t="str">
            <v>.</v>
          </cell>
          <cell r="CG622" t="str">
            <v>.</v>
          </cell>
          <cell r="CH622" t="str">
            <v>.</v>
          </cell>
          <cell r="CI622" t="str">
            <v>.</v>
          </cell>
        </row>
        <row r="623">
          <cell r="AS623">
            <v>0.1372719374456994</v>
          </cell>
          <cell r="AT623">
            <v>0.36403127715030409</v>
          </cell>
          <cell r="AU623">
            <v>0.30582102519548221</v>
          </cell>
          <cell r="AV623">
            <v>0.11728931364031277</v>
          </cell>
          <cell r="AW623">
            <v>5.4735013032145959E-2</v>
          </cell>
          <cell r="AX623">
            <v>1.8245004344048653E-2</v>
          </cell>
          <cell r="AY623">
            <v>1.7376194613379669E-3</v>
          </cell>
          <cell r="AZ623">
            <v>8.6880973066898344E-4</v>
          </cell>
          <cell r="BA623">
            <v>0</v>
          </cell>
          <cell r="CB623" t="str">
            <v>KS2-4</v>
          </cell>
          <cell r="CC623" t="str">
            <v>B</v>
          </cell>
          <cell r="CD623" t="str">
            <v>*</v>
          </cell>
          <cell r="CE623">
            <v>0</v>
          </cell>
          <cell r="CF623">
            <v>1</v>
          </cell>
          <cell r="CG623" t="str">
            <v>&gt;=28 &amp; &lt;29</v>
          </cell>
          <cell r="CH623" t="str">
            <v>KS2 Maths</v>
          </cell>
          <cell r="CI623" t="str">
            <v>KS4 Maths</v>
          </cell>
        </row>
        <row r="624">
          <cell r="AS624">
            <v>8.422071636011616E-2</v>
          </cell>
          <cell r="AT624">
            <v>0.36205227492739595</v>
          </cell>
          <cell r="AU624">
            <v>0.37947725072604066</v>
          </cell>
          <cell r="AV624">
            <v>0.13165537270087124</v>
          </cell>
          <cell r="AW624">
            <v>3.1945788964181994E-2</v>
          </cell>
          <cell r="AX624">
            <v>8.7124878993223628E-3</v>
          </cell>
          <cell r="AY624">
            <v>0</v>
          </cell>
          <cell r="AZ624">
            <v>1.9361084220716361E-3</v>
          </cell>
          <cell r="BA624">
            <v>0</v>
          </cell>
          <cell r="CB624" t="str">
            <v>KS2-4</v>
          </cell>
          <cell r="CC624" t="str">
            <v>N</v>
          </cell>
          <cell r="CD624" t="str">
            <v>*</v>
          </cell>
          <cell r="CE624">
            <v>0</v>
          </cell>
          <cell r="CF624">
            <v>1</v>
          </cell>
          <cell r="CG624" t="str">
            <v>&gt;=28 &amp; &lt;29</v>
          </cell>
          <cell r="CH624" t="str">
            <v>KS2 Maths</v>
          </cell>
          <cell r="CI624" t="str">
            <v>KS4 Maths</v>
          </cell>
        </row>
        <row r="625">
          <cell r="AS625">
            <v>3.2986111111111112E-2</v>
          </cell>
          <cell r="AT625">
            <v>0.26909722222222221</v>
          </cell>
          <cell r="AU625">
            <v>0.38368055555555558</v>
          </cell>
          <cell r="AV625">
            <v>0.2170138888888889</v>
          </cell>
          <cell r="AW625">
            <v>7.1180555555555552E-2</v>
          </cell>
          <cell r="AX625">
            <v>2.4305555555555556E-2</v>
          </cell>
          <cell r="AY625">
            <v>0</v>
          </cell>
          <cell r="AZ625">
            <v>0</v>
          </cell>
          <cell r="BA625">
            <v>1.736111111111111E-3</v>
          </cell>
          <cell r="CB625" t="str">
            <v>KS2-4</v>
          </cell>
          <cell r="CC625" t="str">
            <v>2</v>
          </cell>
          <cell r="CD625" t="str">
            <v>*</v>
          </cell>
          <cell r="CE625">
            <v>1.736111111111111E-3</v>
          </cell>
          <cell r="CF625">
            <v>1</v>
          </cell>
          <cell r="CG625" t="str">
            <v>&gt;=28 &amp; &lt;29</v>
          </cell>
          <cell r="CH625" t="str">
            <v>KS2 Maths</v>
          </cell>
          <cell r="CI625" t="str">
            <v>KS4 Maths</v>
          </cell>
        </row>
        <row r="626">
          <cell r="AS626">
            <v>2.1131561008861623E-2</v>
          </cell>
          <cell r="AT626">
            <v>0.13667348329925016</v>
          </cell>
          <cell r="AU626">
            <v>0.3616223585548739</v>
          </cell>
          <cell r="AV626">
            <v>0.29584185412406272</v>
          </cell>
          <cell r="AW626">
            <v>0.13803680981595093</v>
          </cell>
          <cell r="AX626">
            <v>4.2603953646898431E-2</v>
          </cell>
          <cell r="AY626">
            <v>4.0899795501022499E-3</v>
          </cell>
          <cell r="AZ626">
            <v>0</v>
          </cell>
          <cell r="BA626">
            <v>0</v>
          </cell>
          <cell r="CB626" t="str">
            <v>KS2-4</v>
          </cell>
          <cell r="CC626" t="str">
            <v>3C</v>
          </cell>
          <cell r="CD626" t="str">
            <v>*</v>
          </cell>
          <cell r="CE626">
            <v>0</v>
          </cell>
          <cell r="CF626">
            <v>1</v>
          </cell>
          <cell r="CG626" t="str">
            <v>&gt;=28 &amp; &lt;29</v>
          </cell>
          <cell r="CH626" t="str">
            <v>KS2 Maths</v>
          </cell>
          <cell r="CI626" t="str">
            <v>KS4 Maths</v>
          </cell>
        </row>
        <row r="627">
          <cell r="AS627">
            <v>1.0821778829895164E-2</v>
          </cell>
          <cell r="AT627">
            <v>6.0534325329726073E-2</v>
          </cell>
          <cell r="AU627">
            <v>0.23824822455191072</v>
          </cell>
          <cell r="AV627">
            <v>0.32346973283733516</v>
          </cell>
          <cell r="AW627">
            <v>0.24433547514372675</v>
          </cell>
          <cell r="AX627">
            <v>0.11345958741968211</v>
          </cell>
          <cell r="AY627">
            <v>7.7781535339871491E-3</v>
          </cell>
          <cell r="AZ627">
            <v>1.3527223537368955E-3</v>
          </cell>
          <cell r="BA627">
            <v>0</v>
          </cell>
          <cell r="CB627" t="str">
            <v>KS2-4</v>
          </cell>
          <cell r="CC627" t="str">
            <v>3B</v>
          </cell>
          <cell r="CD627" t="str">
            <v>*</v>
          </cell>
          <cell r="CE627">
            <v>0</v>
          </cell>
          <cell r="CF627">
            <v>1</v>
          </cell>
          <cell r="CG627" t="str">
            <v>&gt;=28 &amp; &lt;29</v>
          </cell>
          <cell r="CH627" t="str">
            <v>KS2 Maths</v>
          </cell>
          <cell r="CI627" t="str">
            <v>KS4 Maths</v>
          </cell>
        </row>
        <row r="628">
          <cell r="AS628">
            <v>6.6445182724252493E-3</v>
          </cell>
          <cell r="AT628">
            <v>2.2640580780115663E-2</v>
          </cell>
          <cell r="AU628">
            <v>0.1149255567860219</v>
          </cell>
          <cell r="AV628">
            <v>0.26836471022517533</v>
          </cell>
          <cell r="AW628">
            <v>0.31278454534268485</v>
          </cell>
          <cell r="AX628">
            <v>0.24043312415405438</v>
          </cell>
          <cell r="AY628">
            <v>2.9777285591239079E-2</v>
          </cell>
          <cell r="AZ628">
            <v>4.0605389442598741E-3</v>
          </cell>
          <cell r="BA628">
            <v>3.6913990402362494E-4</v>
          </cell>
          <cell r="CB628" t="str">
            <v>KS2-4</v>
          </cell>
          <cell r="CC628" t="str">
            <v>3A</v>
          </cell>
          <cell r="CD628" t="str">
            <v>*</v>
          </cell>
          <cell r="CE628">
            <v>3.6913990402362494E-4</v>
          </cell>
          <cell r="CF628">
            <v>1</v>
          </cell>
          <cell r="CG628" t="str">
            <v>&gt;=28 &amp; &lt;29</v>
          </cell>
          <cell r="CH628" t="str">
            <v>KS2 Maths</v>
          </cell>
          <cell r="CI628" t="str">
            <v>KS4 Maths</v>
          </cell>
        </row>
        <row r="629">
          <cell r="AS629">
            <v>3.3614553124176115E-3</v>
          </cell>
          <cell r="AT629">
            <v>8.3706828368046403E-3</v>
          </cell>
          <cell r="AU629">
            <v>4.2314790403374637E-2</v>
          </cell>
          <cell r="AV629">
            <v>0.14539941998418138</v>
          </cell>
          <cell r="AW629">
            <v>0.30457421566042708</v>
          </cell>
          <cell r="AX629">
            <v>0.40139731083575009</v>
          </cell>
          <cell r="AY629">
            <v>8.2520432375428415E-2</v>
          </cell>
          <cell r="AZ629">
            <v>1.1666227260743475E-2</v>
          </cell>
          <cell r="BA629">
            <v>3.9546533087266017E-4</v>
          </cell>
          <cell r="CB629" t="str">
            <v>KS2-4</v>
          </cell>
          <cell r="CC629" t="str">
            <v>4C</v>
          </cell>
          <cell r="CD629" t="str">
            <v>*</v>
          </cell>
          <cell r="CE629">
            <v>3.9546533087266017E-4</v>
          </cell>
          <cell r="CF629">
            <v>1</v>
          </cell>
          <cell r="CG629" t="str">
            <v>&gt;=28 &amp; &lt;29</v>
          </cell>
          <cell r="CH629" t="str">
            <v>KS2 Maths</v>
          </cell>
          <cell r="CI629" t="str">
            <v>KS4 Maths</v>
          </cell>
        </row>
        <row r="630">
          <cell r="AS630">
            <v>1.4066744276290261E-3</v>
          </cell>
          <cell r="AT630">
            <v>3.6379511059371362E-3</v>
          </cell>
          <cell r="AU630">
            <v>1.2805587892898719E-2</v>
          </cell>
          <cell r="AV630">
            <v>5.6849049282110979E-2</v>
          </cell>
          <cell r="AW630">
            <v>0.19630384167636786</v>
          </cell>
          <cell r="AX630">
            <v>0.49204501358168412</v>
          </cell>
          <cell r="AY630">
            <v>0.19460613116026387</v>
          </cell>
          <cell r="AZ630">
            <v>3.8950329840900272E-2</v>
          </cell>
          <cell r="BA630">
            <v>3.3954210322079937E-3</v>
          </cell>
          <cell r="CB630" t="str">
            <v>KS2-4</v>
          </cell>
          <cell r="CC630" t="str">
            <v>4B</v>
          </cell>
          <cell r="CD630" t="str">
            <v>*</v>
          </cell>
          <cell r="CE630">
            <v>3.3954210322079937E-3</v>
          </cell>
          <cell r="CF630">
            <v>1</v>
          </cell>
          <cell r="CG630" t="str">
            <v>&gt;=28 &amp; &lt;29</v>
          </cell>
          <cell r="CH630" t="str">
            <v>KS2 Maths</v>
          </cell>
          <cell r="CI630" t="str">
            <v>KS4 Maths</v>
          </cell>
        </row>
        <row r="631">
          <cell r="AS631">
            <v>6.7493461570910314E-4</v>
          </cell>
          <cell r="AT631">
            <v>1.2233189909727495E-3</v>
          </cell>
          <cell r="AU631">
            <v>3.3746730785455159E-3</v>
          </cell>
          <cell r="AV631">
            <v>1.5312579093900278E-2</v>
          </cell>
          <cell r="AW631">
            <v>8.8711718552265242E-2</v>
          </cell>
          <cell r="AX631">
            <v>0.42094828313507127</v>
          </cell>
          <cell r="AY631">
            <v>0.3346410191512697</v>
          </cell>
          <cell r="AZ631">
            <v>0.12127731376022947</v>
          </cell>
          <cell r="BA631">
            <v>1.3836159622036616E-2</v>
          </cell>
          <cell r="CB631" t="str">
            <v>KS2-4</v>
          </cell>
          <cell r="CC631" t="str">
            <v>4A</v>
          </cell>
          <cell r="CD631" t="str">
            <v>*</v>
          </cell>
          <cell r="CE631">
            <v>1.3836159622036616E-2</v>
          </cell>
          <cell r="CF631">
            <v>1</v>
          </cell>
          <cell r="CG631" t="str">
            <v>&gt;=28 &amp; &lt;29</v>
          </cell>
          <cell r="CH631" t="str">
            <v>KS2 Maths</v>
          </cell>
          <cell r="CI631" t="str">
            <v>KS4 Maths</v>
          </cell>
        </row>
        <row r="632">
          <cell r="AS632">
            <v>3.7307466823002718E-4</v>
          </cell>
          <cell r="AT632">
            <v>2.6648190587859083E-4</v>
          </cell>
          <cell r="AU632">
            <v>1.0659276235143633E-3</v>
          </cell>
          <cell r="AV632">
            <v>3.5708575387731175E-3</v>
          </cell>
          <cell r="AW632">
            <v>3.1284975750146563E-2</v>
          </cell>
          <cell r="AX632">
            <v>0.26067260033043754</v>
          </cell>
          <cell r="AY632">
            <v>0.38421361189575226</v>
          </cell>
          <cell r="AZ632">
            <v>0.2637104940574535</v>
          </cell>
          <cell r="BA632">
            <v>5.4841976229813995E-2</v>
          </cell>
          <cell r="CB632" t="str">
            <v>KS2-4</v>
          </cell>
          <cell r="CC632" t="str">
            <v>5C</v>
          </cell>
          <cell r="CD632" t="str">
            <v>*</v>
          </cell>
          <cell r="CE632">
            <v>5.4841976229813995E-2</v>
          </cell>
          <cell r="CF632">
            <v>1</v>
          </cell>
          <cell r="CG632" t="str">
            <v>&gt;=28 &amp; &lt;29</v>
          </cell>
          <cell r="CH632" t="str">
            <v>KS2 Maths</v>
          </cell>
          <cell r="CI632" t="str">
            <v>KS4 Maths</v>
          </cell>
        </row>
        <row r="633">
          <cell r="AS633">
            <v>1.5078407720144752E-4</v>
          </cell>
          <cell r="AT633">
            <v>1.0052271813429835E-4</v>
          </cell>
          <cell r="AU633">
            <v>1.5078407720144752E-4</v>
          </cell>
          <cell r="AV633">
            <v>9.0470446320868516E-4</v>
          </cell>
          <cell r="AW633">
            <v>9.8512263771612391E-3</v>
          </cell>
          <cell r="AX633">
            <v>0.11449537595496583</v>
          </cell>
          <cell r="AY633">
            <v>0.2990550864495376</v>
          </cell>
          <cell r="AZ633">
            <v>0.40229191797346198</v>
          </cell>
          <cell r="BA633">
            <v>0.17299959790912747</v>
          </cell>
          <cell r="CB633" t="str">
            <v>KS2-4</v>
          </cell>
          <cell r="CC633" t="str">
            <v>5B</v>
          </cell>
          <cell r="CD633" t="str">
            <v>*</v>
          </cell>
          <cell r="CE633">
            <v>0.17299959790912747</v>
          </cell>
          <cell r="CF633">
            <v>1</v>
          </cell>
          <cell r="CG633" t="str">
            <v>&gt;=28 &amp; &lt;29</v>
          </cell>
          <cell r="CH633" t="str">
            <v>KS2 Maths</v>
          </cell>
          <cell r="CI633" t="str">
            <v>KS4 Maths</v>
          </cell>
        </row>
        <row r="634">
          <cell r="AS634">
            <v>2.2289089490694304E-4</v>
          </cell>
          <cell r="AT634">
            <v>0</v>
          </cell>
          <cell r="AU634">
            <v>0</v>
          </cell>
          <cell r="AV634">
            <v>3.3433634236041456E-4</v>
          </cell>
          <cell r="AW634">
            <v>2.1174635016159588E-3</v>
          </cell>
          <cell r="AX634">
            <v>3.1984843419146328E-2</v>
          </cell>
          <cell r="AY634">
            <v>0.13529477320851444</v>
          </cell>
          <cell r="AZ634">
            <v>0.38571269363646493</v>
          </cell>
          <cell r="BA634">
            <v>0.44433299899699097</v>
          </cell>
          <cell r="CB634" t="str">
            <v>KS2-4</v>
          </cell>
          <cell r="CC634" t="str">
            <v>5A</v>
          </cell>
          <cell r="CD634" t="str">
            <v>*</v>
          </cell>
          <cell r="CE634">
            <v>0.44433299899699097</v>
          </cell>
          <cell r="CF634">
            <v>1</v>
          </cell>
          <cell r="CG634" t="str">
            <v>&gt;=28 &amp; &lt;29</v>
          </cell>
          <cell r="CH634" t="str">
            <v>KS2 Maths</v>
          </cell>
          <cell r="CI634" t="str">
            <v>KS4 Maths</v>
          </cell>
        </row>
        <row r="635">
          <cell r="CB635" t="str">
            <v>.</v>
          </cell>
        </row>
        <row r="636">
          <cell r="CB636" t="str">
            <v>.</v>
          </cell>
        </row>
        <row r="637">
          <cell r="CB637" t="str">
            <v>.</v>
          </cell>
          <cell r="CC637" t="str">
            <v>.</v>
          </cell>
          <cell r="CD637" t="str">
            <v>.</v>
          </cell>
          <cell r="CE637" t="str">
            <v>.</v>
          </cell>
          <cell r="CF637" t="str">
            <v>.</v>
          </cell>
          <cell r="CG637" t="str">
            <v>.</v>
          </cell>
          <cell r="CH637" t="str">
            <v>KS2 Maths</v>
          </cell>
          <cell r="CI637" t="str">
            <v>KS4 Maths</v>
          </cell>
        </row>
        <row r="638">
          <cell r="CB638" t="str">
            <v>.</v>
          </cell>
          <cell r="CC638" t="str">
            <v>.</v>
          </cell>
          <cell r="CD638" t="str">
            <v>.</v>
          </cell>
          <cell r="CE638" t="str">
            <v>.</v>
          </cell>
          <cell r="CF638" t="str">
            <v>.</v>
          </cell>
          <cell r="CG638" t="str">
            <v>.</v>
          </cell>
          <cell r="CH638" t="str">
            <v>KS2 Maths</v>
          </cell>
          <cell r="CI638" t="str">
            <v>KS4 Maths</v>
          </cell>
        </row>
        <row r="639">
          <cell r="AS639" t="str">
            <v>U</v>
          </cell>
          <cell r="AT639" t="str">
            <v>G</v>
          </cell>
          <cell r="AU639" t="str">
            <v>F</v>
          </cell>
          <cell r="AV639" t="str">
            <v>E</v>
          </cell>
          <cell r="AW639" t="str">
            <v>D</v>
          </cell>
          <cell r="AX639" t="str">
            <v>C</v>
          </cell>
          <cell r="AY639" t="str">
            <v>B</v>
          </cell>
          <cell r="AZ639" t="str">
            <v>A</v>
          </cell>
          <cell r="BA639" t="str">
            <v>*</v>
          </cell>
          <cell r="CB639" t="str">
            <v>.</v>
          </cell>
          <cell r="CC639" t="str">
            <v>.</v>
          </cell>
          <cell r="CD639" t="str">
            <v>.</v>
          </cell>
          <cell r="CE639" t="str">
            <v>.</v>
          </cell>
          <cell r="CF639" t="str">
            <v>.</v>
          </cell>
          <cell r="CG639" t="str">
            <v>.</v>
          </cell>
          <cell r="CH639" t="str">
            <v>KS2 Maths</v>
          </cell>
          <cell r="CI639" t="str">
            <v>KS4 Maths</v>
          </cell>
        </row>
        <row r="640">
          <cell r="AS640">
            <v>0</v>
          </cell>
          <cell r="AT640">
            <v>0</v>
          </cell>
          <cell r="AU640">
            <v>0</v>
          </cell>
          <cell r="AV640">
            <v>0</v>
          </cell>
          <cell r="AW640">
            <v>0</v>
          </cell>
          <cell r="AX640">
            <v>0</v>
          </cell>
          <cell r="AY640">
            <v>0</v>
          </cell>
          <cell r="AZ640">
            <v>0</v>
          </cell>
          <cell r="BA640">
            <v>0</v>
          </cell>
          <cell r="CB640" t="str">
            <v>.</v>
          </cell>
          <cell r="CC640" t="str">
            <v>.</v>
          </cell>
          <cell r="CD640" t="str">
            <v>.</v>
          </cell>
          <cell r="CE640" t="str">
            <v>.</v>
          </cell>
          <cell r="CF640" t="str">
            <v>.</v>
          </cell>
          <cell r="CG640" t="str">
            <v>.</v>
          </cell>
          <cell r="CH640" t="str">
            <v>.</v>
          </cell>
          <cell r="CI640" t="str">
            <v>.</v>
          </cell>
        </row>
        <row r="641">
          <cell r="AS641">
            <v>0</v>
          </cell>
          <cell r="AT641">
            <v>0</v>
          </cell>
          <cell r="AU641">
            <v>0</v>
          </cell>
          <cell r="AV641">
            <v>0</v>
          </cell>
          <cell r="AW641">
            <v>0</v>
          </cell>
          <cell r="AX641">
            <v>0</v>
          </cell>
          <cell r="AY641">
            <v>0</v>
          </cell>
          <cell r="AZ641">
            <v>0</v>
          </cell>
          <cell r="BA641">
            <v>0</v>
          </cell>
          <cell r="CB641" t="str">
            <v>.</v>
          </cell>
          <cell r="CC641" t="str">
            <v>.</v>
          </cell>
          <cell r="CD641" t="str">
            <v>.</v>
          </cell>
          <cell r="CE641" t="str">
            <v>.</v>
          </cell>
          <cell r="CF641" t="str">
            <v>.</v>
          </cell>
          <cell r="CG641" t="str">
            <v>.</v>
          </cell>
          <cell r="CH641" t="str">
            <v>.</v>
          </cell>
          <cell r="CI641" t="str">
            <v>.</v>
          </cell>
        </row>
        <row r="642">
          <cell r="AS642">
            <v>9.1370558375634514E-2</v>
          </cell>
          <cell r="AT642">
            <v>0.29949238578680204</v>
          </cell>
          <cell r="AU642">
            <v>0.30964467005076141</v>
          </cell>
          <cell r="AV642">
            <v>0.17766497461928935</v>
          </cell>
          <cell r="AW642">
            <v>8.6294416243654817E-2</v>
          </cell>
          <cell r="AX642">
            <v>3.553299492385787E-2</v>
          </cell>
          <cell r="AY642">
            <v>0</v>
          </cell>
          <cell r="AZ642">
            <v>0</v>
          </cell>
          <cell r="BA642">
            <v>0</v>
          </cell>
          <cell r="CB642" t="str">
            <v>KS2-4</v>
          </cell>
          <cell r="CC642" t="str">
            <v>B</v>
          </cell>
          <cell r="CD642" t="str">
            <v>*</v>
          </cell>
          <cell r="CE642">
            <v>0</v>
          </cell>
          <cell r="CF642">
            <v>1</v>
          </cell>
          <cell r="CG642" t="str">
            <v>&gt;=29 &amp; &lt;30</v>
          </cell>
          <cell r="CH642" t="str">
            <v>KS2 Maths</v>
          </cell>
          <cell r="CI642" t="str">
            <v>KS4 Maths</v>
          </cell>
        </row>
        <row r="643">
          <cell r="AS643">
            <v>7.6388888888888895E-2</v>
          </cell>
          <cell r="AT643">
            <v>0.33333333333333331</v>
          </cell>
          <cell r="AU643">
            <v>0.375</v>
          </cell>
          <cell r="AV643">
            <v>0.14583333333333334</v>
          </cell>
          <cell r="AW643">
            <v>4.8611111111111112E-2</v>
          </cell>
          <cell r="AX643">
            <v>2.0833333333333332E-2</v>
          </cell>
          <cell r="AY643">
            <v>0</v>
          </cell>
          <cell r="AZ643">
            <v>0</v>
          </cell>
          <cell r="BA643">
            <v>0</v>
          </cell>
          <cell r="CB643" t="str">
            <v>KS2-4</v>
          </cell>
          <cell r="CC643" t="str">
            <v>N</v>
          </cell>
          <cell r="CD643" t="str">
            <v>*</v>
          </cell>
          <cell r="CE643">
            <v>0</v>
          </cell>
          <cell r="CF643">
            <v>1</v>
          </cell>
          <cell r="CG643" t="str">
            <v>&gt;=29 &amp; &lt;30</v>
          </cell>
          <cell r="CH643" t="str">
            <v>KS2 Maths</v>
          </cell>
          <cell r="CI643" t="str">
            <v>KS4 Maths</v>
          </cell>
        </row>
        <row r="644">
          <cell r="AS644">
            <v>1.0791366906474821E-2</v>
          </cell>
          <cell r="AT644">
            <v>0.13129496402877697</v>
          </cell>
          <cell r="AU644">
            <v>0.3345323741007194</v>
          </cell>
          <cell r="AV644">
            <v>0.28776978417266186</v>
          </cell>
          <cell r="AW644">
            <v>0.16906474820143885</v>
          </cell>
          <cell r="AX644">
            <v>6.4748201438848921E-2</v>
          </cell>
          <cell r="AY644">
            <v>1.7985611510791368E-3</v>
          </cell>
          <cell r="AZ644">
            <v>0</v>
          </cell>
          <cell r="BA644">
            <v>0</v>
          </cell>
          <cell r="CB644" t="str">
            <v>KS2-4</v>
          </cell>
          <cell r="CC644" t="str">
            <v>2</v>
          </cell>
          <cell r="CD644" t="str">
            <v>*</v>
          </cell>
          <cell r="CE644">
            <v>0</v>
          </cell>
          <cell r="CF644">
            <v>1</v>
          </cell>
          <cell r="CG644" t="str">
            <v>&gt;=29 &amp; &lt;30</v>
          </cell>
          <cell r="CH644" t="str">
            <v>KS2 Maths</v>
          </cell>
          <cell r="CI644" t="str">
            <v>KS4 Maths</v>
          </cell>
        </row>
        <row r="645">
          <cell r="AS645">
            <v>1.0791366906474821E-2</v>
          </cell>
          <cell r="AT645">
            <v>0.13129496402877697</v>
          </cell>
          <cell r="AU645">
            <v>0.3345323741007194</v>
          </cell>
          <cell r="AV645">
            <v>0.28776978417266186</v>
          </cell>
          <cell r="AW645">
            <v>0.16906474820143885</v>
          </cell>
          <cell r="AX645">
            <v>6.4748201438848921E-2</v>
          </cell>
          <cell r="AY645">
            <v>1.7985611510791368E-3</v>
          </cell>
          <cell r="AZ645">
            <v>0</v>
          </cell>
          <cell r="BA645">
            <v>0</v>
          </cell>
          <cell r="CB645" t="str">
            <v>KS2-4</v>
          </cell>
          <cell r="CC645" t="str">
            <v>3C</v>
          </cell>
          <cell r="CD645" t="str">
            <v>*</v>
          </cell>
          <cell r="CE645">
            <v>0</v>
          </cell>
          <cell r="CF645">
            <v>1</v>
          </cell>
          <cell r="CG645" t="str">
            <v>&gt;=29 &amp; &lt;30</v>
          </cell>
          <cell r="CH645" t="str">
            <v>KS2 Maths</v>
          </cell>
          <cell r="CI645" t="str">
            <v>KS4 Maths</v>
          </cell>
        </row>
        <row r="646">
          <cell r="AS646">
            <v>5.8651026392961877E-3</v>
          </cell>
          <cell r="AT646">
            <v>5.0830889540566963E-2</v>
          </cell>
          <cell r="AU646">
            <v>0.1906158357771261</v>
          </cell>
          <cell r="AV646">
            <v>0.31769305962854349</v>
          </cell>
          <cell r="AW646">
            <v>0.28054740957966762</v>
          </cell>
          <cell r="AX646">
            <v>0.14467253176930597</v>
          </cell>
          <cell r="AY646">
            <v>4.8875855327468231E-3</v>
          </cell>
          <cell r="AZ646">
            <v>4.8875855327468231E-3</v>
          </cell>
          <cell r="BA646">
            <v>0</v>
          </cell>
          <cell r="CB646" t="str">
            <v>KS2-4</v>
          </cell>
          <cell r="CC646" t="str">
            <v>3B</v>
          </cell>
          <cell r="CD646" t="str">
            <v>*</v>
          </cell>
          <cell r="CE646">
            <v>0</v>
          </cell>
          <cell r="CF646">
            <v>1</v>
          </cell>
          <cell r="CG646" t="str">
            <v>&gt;=29 &amp; &lt;30</v>
          </cell>
          <cell r="CH646" t="str">
            <v>KS2 Maths</v>
          </cell>
          <cell r="CI646" t="str">
            <v>KS4 Maths</v>
          </cell>
        </row>
        <row r="647">
          <cell r="AS647">
            <v>3.3112582781456954E-3</v>
          </cell>
          <cell r="AT647">
            <v>1.9867549668874173E-2</v>
          </cell>
          <cell r="AU647">
            <v>0.1</v>
          </cell>
          <cell r="AV647">
            <v>0.2324503311258278</v>
          </cell>
          <cell r="AW647">
            <v>0.32251655629139075</v>
          </cell>
          <cell r="AX647">
            <v>0.27814569536423839</v>
          </cell>
          <cell r="AY647">
            <v>3.7748344370860928E-2</v>
          </cell>
          <cell r="AZ647">
            <v>5.9602649006622521E-3</v>
          </cell>
          <cell r="BA647">
            <v>0</v>
          </cell>
          <cell r="CB647" t="str">
            <v>KS2-4</v>
          </cell>
          <cell r="CC647" t="str">
            <v>3A</v>
          </cell>
          <cell r="CD647" t="str">
            <v>*</v>
          </cell>
          <cell r="CE647">
            <v>0</v>
          </cell>
          <cell r="CF647">
            <v>1</v>
          </cell>
          <cell r="CG647" t="str">
            <v>&gt;=29 &amp; &lt;30</v>
          </cell>
          <cell r="CH647" t="str">
            <v>KS2 Maths</v>
          </cell>
          <cell r="CI647" t="str">
            <v>KS4 Maths</v>
          </cell>
        </row>
        <row r="648">
          <cell r="AS648">
            <v>3.3557046979865771E-3</v>
          </cell>
          <cell r="AT648">
            <v>7.3825503355704697E-3</v>
          </cell>
          <cell r="AU648">
            <v>3.6577181208053693E-2</v>
          </cell>
          <cell r="AV648">
            <v>0.12046979865771812</v>
          </cell>
          <cell r="AW648">
            <v>0.2791946308724832</v>
          </cell>
          <cell r="AX648">
            <v>0.41879194630872485</v>
          </cell>
          <cell r="AY648">
            <v>0.11476510067114094</v>
          </cell>
          <cell r="AZ648">
            <v>1.7785234899328858E-2</v>
          </cell>
          <cell r="BA648">
            <v>1.6778523489932886E-3</v>
          </cell>
          <cell r="CB648" t="str">
            <v>KS2-4</v>
          </cell>
          <cell r="CC648" t="str">
            <v>4C</v>
          </cell>
          <cell r="CD648" t="str">
            <v>*</v>
          </cell>
          <cell r="CE648">
            <v>1.6778523489932886E-3</v>
          </cell>
          <cell r="CF648">
            <v>1</v>
          </cell>
          <cell r="CG648" t="str">
            <v>&gt;=29 &amp; &lt;30</v>
          </cell>
          <cell r="CH648" t="str">
            <v>KS2 Maths</v>
          </cell>
          <cell r="CI648" t="str">
            <v>KS4 Maths</v>
          </cell>
        </row>
        <row r="649">
          <cell r="AS649">
            <v>1.2658227848101266E-3</v>
          </cell>
          <cell r="AT649">
            <v>2.320675105485232E-3</v>
          </cell>
          <cell r="AU649">
            <v>6.5400843881856536E-3</v>
          </cell>
          <cell r="AV649">
            <v>4.746835443037975E-2</v>
          </cell>
          <cell r="AW649">
            <v>0.18670886075949367</v>
          </cell>
          <cell r="AX649">
            <v>0.47341772151898737</v>
          </cell>
          <cell r="AY649">
            <v>0.21729957805907174</v>
          </cell>
          <cell r="AZ649">
            <v>5.9915611814345994E-2</v>
          </cell>
          <cell r="BA649">
            <v>5.0632911392405064E-3</v>
          </cell>
          <cell r="CB649" t="str">
            <v>KS2-4</v>
          </cell>
          <cell r="CC649" t="str">
            <v>4B</v>
          </cell>
          <cell r="CD649" t="str">
            <v>*</v>
          </cell>
          <cell r="CE649">
            <v>5.0632911392405064E-3</v>
          </cell>
          <cell r="CF649">
            <v>1</v>
          </cell>
          <cell r="CG649" t="str">
            <v>&gt;=29 &amp; &lt;30</v>
          </cell>
          <cell r="CH649" t="str">
            <v>KS2 Maths</v>
          </cell>
          <cell r="CI649" t="str">
            <v>KS4 Maths</v>
          </cell>
        </row>
        <row r="650">
          <cell r="AS650">
            <v>3.2030749519538755E-4</v>
          </cell>
          <cell r="AT650">
            <v>4.8046124279308138E-4</v>
          </cell>
          <cell r="AU650">
            <v>2.081998718770019E-3</v>
          </cell>
          <cell r="AV650">
            <v>1.2812299807815503E-2</v>
          </cell>
          <cell r="AW650">
            <v>7.4151185137732223E-2</v>
          </cell>
          <cell r="AX650">
            <v>0.37636130685458041</v>
          </cell>
          <cell r="AY650">
            <v>0.35714285714285715</v>
          </cell>
          <cell r="AZ650">
            <v>0.15566944266495836</v>
          </cell>
          <cell r="BA650">
            <v>2.0980140935297886E-2</v>
          </cell>
          <cell r="CB650" t="str">
            <v>KS2-4</v>
          </cell>
          <cell r="CC650" t="str">
            <v>4A</v>
          </cell>
          <cell r="CD650" t="str">
            <v>*</v>
          </cell>
          <cell r="CE650">
            <v>2.0980140935297886E-2</v>
          </cell>
          <cell r="CF650">
            <v>1</v>
          </cell>
          <cell r="CG650" t="str">
            <v>&gt;=29 &amp; &lt;30</v>
          </cell>
          <cell r="CH650" t="str">
            <v>KS2 Maths</v>
          </cell>
          <cell r="CI650" t="str">
            <v>KS4 Maths</v>
          </cell>
        </row>
        <row r="651">
          <cell r="AS651">
            <v>3.6603221083455345E-4</v>
          </cell>
          <cell r="AT651">
            <v>1.8301610541727673E-4</v>
          </cell>
          <cell r="AU651">
            <v>5.4904831625183018E-4</v>
          </cell>
          <cell r="AV651">
            <v>4.026354319180088E-3</v>
          </cell>
          <cell r="AW651">
            <v>2.5256222547584188E-2</v>
          </cell>
          <cell r="AX651">
            <v>0.20607613469985359</v>
          </cell>
          <cell r="AY651">
            <v>0.369692532942899</v>
          </cell>
          <cell r="AZ651">
            <v>0.31643484626647145</v>
          </cell>
          <cell r="BA651">
            <v>7.7415812591508051E-2</v>
          </cell>
          <cell r="CB651" t="str">
            <v>KS2-4</v>
          </cell>
          <cell r="CC651" t="str">
            <v>5C</v>
          </cell>
          <cell r="CD651" t="str">
            <v>*</v>
          </cell>
          <cell r="CE651">
            <v>7.7415812591508051E-2</v>
          </cell>
          <cell r="CF651">
            <v>1</v>
          </cell>
          <cell r="CG651" t="str">
            <v>&gt;=29 &amp; &lt;30</v>
          </cell>
          <cell r="CH651" t="str">
            <v>KS2 Maths</v>
          </cell>
          <cell r="CI651" t="str">
            <v>KS4 Maths</v>
          </cell>
        </row>
        <row r="652">
          <cell r="AS652">
            <v>0</v>
          </cell>
          <cell r="AT652">
            <v>0</v>
          </cell>
          <cell r="AU652">
            <v>1.5715857300015716E-4</v>
          </cell>
          <cell r="AV652">
            <v>1.2572685840012573E-3</v>
          </cell>
          <cell r="AW652">
            <v>7.0721357850070717E-3</v>
          </cell>
          <cell r="AX652">
            <v>8.6437215150086441E-2</v>
          </cell>
          <cell r="AY652">
            <v>0.25491120540625489</v>
          </cell>
          <cell r="AZ652">
            <v>0.42731415998742733</v>
          </cell>
          <cell r="BA652">
            <v>0.22285085651422284</v>
          </cell>
          <cell r="CB652" t="str">
            <v>KS2-4</v>
          </cell>
          <cell r="CC652" t="str">
            <v>5B</v>
          </cell>
          <cell r="CD652" t="str">
            <v>*</v>
          </cell>
          <cell r="CE652">
            <v>0.22285085651422284</v>
          </cell>
          <cell r="CF652">
            <v>1</v>
          </cell>
          <cell r="CG652" t="str">
            <v>&gt;=29 &amp; &lt;30</v>
          </cell>
          <cell r="CH652" t="str">
            <v>KS2 Maths</v>
          </cell>
          <cell r="CI652" t="str">
            <v>KS4 Maths</v>
          </cell>
        </row>
        <row r="653">
          <cell r="AS653">
            <v>0</v>
          </cell>
          <cell r="AT653">
            <v>0</v>
          </cell>
          <cell r="AU653">
            <v>0</v>
          </cell>
          <cell r="AV653">
            <v>2.871088142405972E-4</v>
          </cell>
          <cell r="AW653">
            <v>8.6132644272179156E-4</v>
          </cell>
          <cell r="AX653">
            <v>1.7800746482917025E-2</v>
          </cell>
          <cell r="AY653">
            <v>9.1587711742750502E-2</v>
          </cell>
          <cell r="AZ653">
            <v>0.34740166523112259</v>
          </cell>
          <cell r="BA653">
            <v>0.54206144128624745</v>
          </cell>
          <cell r="CB653" t="str">
            <v>KS2-4</v>
          </cell>
          <cell r="CC653" t="str">
            <v>5A</v>
          </cell>
          <cell r="CD653" t="str">
            <v>*</v>
          </cell>
          <cell r="CE653">
            <v>0.54206144128624745</v>
          </cell>
          <cell r="CF653">
            <v>1</v>
          </cell>
          <cell r="CG653" t="str">
            <v>&gt;=29 &amp; &lt;30</v>
          </cell>
          <cell r="CH653" t="str">
            <v>KS2 Maths</v>
          </cell>
          <cell r="CI653" t="str">
            <v>KS4 Maths</v>
          </cell>
        </row>
        <row r="654">
          <cell r="CB654" t="str">
            <v>.</v>
          </cell>
        </row>
        <row r="655">
          <cell r="CB655" t="str">
            <v>.</v>
          </cell>
        </row>
        <row r="656">
          <cell r="CB656" t="str">
            <v>.</v>
          </cell>
          <cell r="CC656" t="str">
            <v>.</v>
          </cell>
          <cell r="CD656" t="str">
            <v>.</v>
          </cell>
          <cell r="CE656" t="str">
            <v>.</v>
          </cell>
          <cell r="CF656" t="str">
            <v>.</v>
          </cell>
          <cell r="CG656" t="str">
            <v>.</v>
          </cell>
          <cell r="CH656" t="str">
            <v>KS2 Maths</v>
          </cell>
          <cell r="CI656" t="str">
            <v>KS4 Maths</v>
          </cell>
        </row>
        <row r="657">
          <cell r="CB657" t="str">
            <v>.</v>
          </cell>
          <cell r="CC657" t="str">
            <v>.</v>
          </cell>
          <cell r="CD657" t="str">
            <v>.</v>
          </cell>
          <cell r="CE657" t="str">
            <v>.</v>
          </cell>
          <cell r="CF657" t="str">
            <v>.</v>
          </cell>
          <cell r="CG657" t="str">
            <v>.</v>
          </cell>
          <cell r="CH657" t="str">
            <v>KS2 Maths</v>
          </cell>
          <cell r="CI657" t="str">
            <v>KS4 Maths</v>
          </cell>
        </row>
        <row r="658">
          <cell r="AS658" t="str">
            <v>U</v>
          </cell>
          <cell r="AT658" t="str">
            <v>G</v>
          </cell>
          <cell r="AU658" t="str">
            <v>F</v>
          </cell>
          <cell r="AV658" t="str">
            <v>E</v>
          </cell>
          <cell r="AW658" t="str">
            <v>D</v>
          </cell>
          <cell r="AX658" t="str">
            <v>C</v>
          </cell>
          <cell r="AY658" t="str">
            <v>B</v>
          </cell>
          <cell r="AZ658" t="str">
            <v>A</v>
          </cell>
          <cell r="BA658" t="str">
            <v>*</v>
          </cell>
          <cell r="CB658" t="str">
            <v>.</v>
          </cell>
          <cell r="CC658" t="str">
            <v>.</v>
          </cell>
          <cell r="CD658" t="str">
            <v>.</v>
          </cell>
          <cell r="CE658" t="str">
            <v>.</v>
          </cell>
          <cell r="CF658" t="str">
            <v>.</v>
          </cell>
          <cell r="CG658" t="str">
            <v>.</v>
          </cell>
          <cell r="CH658" t="str">
            <v>KS2 Maths</v>
          </cell>
          <cell r="CI658" t="str">
            <v>KS4 Maths</v>
          </cell>
        </row>
        <row r="659">
          <cell r="AS659">
            <v>0</v>
          </cell>
          <cell r="AT659">
            <v>0</v>
          </cell>
          <cell r="AU659">
            <v>0</v>
          </cell>
          <cell r="AV659">
            <v>0</v>
          </cell>
          <cell r="AW659">
            <v>0</v>
          </cell>
          <cell r="AX659">
            <v>0</v>
          </cell>
          <cell r="AY659">
            <v>0</v>
          </cell>
          <cell r="AZ659">
            <v>0</v>
          </cell>
          <cell r="BA659">
            <v>0</v>
          </cell>
          <cell r="CB659" t="str">
            <v>.</v>
          </cell>
          <cell r="CC659" t="str">
            <v>.</v>
          </cell>
          <cell r="CD659" t="str">
            <v>.</v>
          </cell>
          <cell r="CE659" t="str">
            <v>.</v>
          </cell>
          <cell r="CF659" t="str">
            <v>.</v>
          </cell>
          <cell r="CG659" t="str">
            <v>.</v>
          </cell>
          <cell r="CH659" t="str">
            <v>.</v>
          </cell>
          <cell r="CI659" t="str">
            <v>.</v>
          </cell>
        </row>
        <row r="660">
          <cell r="AS660">
            <v>0</v>
          </cell>
          <cell r="AT660">
            <v>0</v>
          </cell>
          <cell r="AU660">
            <v>0</v>
          </cell>
          <cell r="AV660">
            <v>0</v>
          </cell>
          <cell r="AW660">
            <v>0</v>
          </cell>
          <cell r="AX660">
            <v>0</v>
          </cell>
          <cell r="AY660">
            <v>0</v>
          </cell>
          <cell r="AZ660">
            <v>0</v>
          </cell>
          <cell r="BA660">
            <v>0</v>
          </cell>
          <cell r="CB660" t="str">
            <v>.</v>
          </cell>
          <cell r="CC660" t="str">
            <v>.</v>
          </cell>
          <cell r="CD660" t="str">
            <v>.</v>
          </cell>
          <cell r="CE660" t="str">
            <v>.</v>
          </cell>
          <cell r="CF660" t="str">
            <v>.</v>
          </cell>
          <cell r="CG660" t="str">
            <v>.</v>
          </cell>
          <cell r="CH660" t="str">
            <v>.</v>
          </cell>
          <cell r="CI660" t="str">
            <v>.</v>
          </cell>
        </row>
        <row r="661">
          <cell r="AS661">
            <v>0</v>
          </cell>
          <cell r="AT661">
            <v>1.8018018018018018E-2</v>
          </cell>
          <cell r="AU661">
            <v>0.11711711711711711</v>
          </cell>
          <cell r="AV661">
            <v>0.32432432432432434</v>
          </cell>
          <cell r="AW661">
            <v>0.28828828828828829</v>
          </cell>
          <cell r="AX661">
            <v>0.21621621621621623</v>
          </cell>
          <cell r="AY661">
            <v>1.8018018018018018E-2</v>
          </cell>
          <cell r="AZ661">
            <v>1.8018018018018018E-2</v>
          </cell>
          <cell r="BA661">
            <v>0</v>
          </cell>
          <cell r="CB661" t="str">
            <v>KS2-4</v>
          </cell>
          <cell r="CC661" t="str">
            <v>B</v>
          </cell>
          <cell r="CD661" t="str">
            <v>*</v>
          </cell>
          <cell r="CE661">
            <v>0</v>
          </cell>
          <cell r="CF661">
            <v>1</v>
          </cell>
          <cell r="CG661" t="str">
            <v>&gt;=30</v>
          </cell>
          <cell r="CH661" t="str">
            <v>KS2 Maths</v>
          </cell>
          <cell r="CI661" t="str">
            <v>KS4 Maths</v>
          </cell>
        </row>
        <row r="662">
          <cell r="AS662">
            <v>0</v>
          </cell>
          <cell r="AT662">
            <v>1.8018018018018018E-2</v>
          </cell>
          <cell r="AU662">
            <v>0.11711711711711711</v>
          </cell>
          <cell r="AV662">
            <v>0.32432432432432434</v>
          </cell>
          <cell r="AW662">
            <v>0.28828828828828829</v>
          </cell>
          <cell r="AX662">
            <v>0.21621621621621623</v>
          </cell>
          <cell r="AY662">
            <v>1.8018018018018018E-2</v>
          </cell>
          <cell r="AZ662">
            <v>1.8018018018018018E-2</v>
          </cell>
          <cell r="BA662">
            <v>0</v>
          </cell>
          <cell r="CB662" t="str">
            <v>KS2-4</v>
          </cell>
          <cell r="CC662" t="str">
            <v>N</v>
          </cell>
          <cell r="CD662" t="str">
            <v>*</v>
          </cell>
          <cell r="CE662">
            <v>0</v>
          </cell>
          <cell r="CF662">
            <v>1</v>
          </cell>
          <cell r="CG662" t="str">
            <v>&gt;=30</v>
          </cell>
          <cell r="CH662" t="str">
            <v>KS2 Maths</v>
          </cell>
          <cell r="CI662" t="str">
            <v>KS4 Maths</v>
          </cell>
        </row>
        <row r="663">
          <cell r="AS663">
            <v>0</v>
          </cell>
          <cell r="AT663">
            <v>1.8018018018018018E-2</v>
          </cell>
          <cell r="AU663">
            <v>0.11711711711711711</v>
          </cell>
          <cell r="AV663">
            <v>0.32432432432432434</v>
          </cell>
          <cell r="AW663">
            <v>0.28828828828828829</v>
          </cell>
          <cell r="AX663">
            <v>0.21621621621621623</v>
          </cell>
          <cell r="AY663">
            <v>1.8018018018018018E-2</v>
          </cell>
          <cell r="AZ663">
            <v>1.8018018018018018E-2</v>
          </cell>
          <cell r="BA663">
            <v>0</v>
          </cell>
          <cell r="CB663" t="str">
            <v>KS2-4</v>
          </cell>
          <cell r="CC663" t="str">
            <v>2</v>
          </cell>
          <cell r="CD663" t="str">
            <v>*</v>
          </cell>
          <cell r="CE663">
            <v>0</v>
          </cell>
          <cell r="CF663">
            <v>1</v>
          </cell>
          <cell r="CG663" t="str">
            <v>&gt;=30</v>
          </cell>
          <cell r="CH663" t="str">
            <v>KS2 Maths</v>
          </cell>
          <cell r="CI663" t="str">
            <v>KS4 Maths</v>
          </cell>
        </row>
        <row r="664">
          <cell r="AS664">
            <v>0</v>
          </cell>
          <cell r="AT664">
            <v>1.8018018018018018E-2</v>
          </cell>
          <cell r="AU664">
            <v>0.11711711711711711</v>
          </cell>
          <cell r="AV664">
            <v>0.32432432432432434</v>
          </cell>
          <cell r="AW664">
            <v>0.28828828828828829</v>
          </cell>
          <cell r="AX664">
            <v>0.21621621621621623</v>
          </cell>
          <cell r="AY664">
            <v>1.8018018018018018E-2</v>
          </cell>
          <cell r="AZ664">
            <v>1.8018018018018018E-2</v>
          </cell>
          <cell r="BA664">
            <v>0</v>
          </cell>
          <cell r="CB664" t="str">
            <v>KS2-4</v>
          </cell>
          <cell r="CC664" t="str">
            <v>3C</v>
          </cell>
          <cell r="CD664" t="str">
            <v>*</v>
          </cell>
          <cell r="CE664">
            <v>0</v>
          </cell>
          <cell r="CF664">
            <v>1</v>
          </cell>
          <cell r="CG664" t="str">
            <v>&gt;=30</v>
          </cell>
          <cell r="CH664" t="str">
            <v>KS2 Maths</v>
          </cell>
          <cell r="CI664" t="str">
            <v>KS4 Maths</v>
          </cell>
        </row>
        <row r="665">
          <cell r="AS665">
            <v>0</v>
          </cell>
          <cell r="AT665">
            <v>1.8018018018018018E-2</v>
          </cell>
          <cell r="AU665">
            <v>0.11711711711711711</v>
          </cell>
          <cell r="AV665">
            <v>0.32432432432432434</v>
          </cell>
          <cell r="AW665">
            <v>0.28828828828828829</v>
          </cell>
          <cell r="AX665">
            <v>0.21621621621621623</v>
          </cell>
          <cell r="AY665">
            <v>1.8018018018018018E-2</v>
          </cell>
          <cell r="AZ665">
            <v>1.8018018018018018E-2</v>
          </cell>
          <cell r="BA665">
            <v>0</v>
          </cell>
          <cell r="CB665" t="str">
            <v>KS2-4</v>
          </cell>
          <cell r="CC665" t="str">
            <v>3B</v>
          </cell>
          <cell r="CD665" t="str">
            <v>*</v>
          </cell>
          <cell r="CE665">
            <v>0</v>
          </cell>
          <cell r="CF665">
            <v>1</v>
          </cell>
          <cell r="CG665" t="str">
            <v>&gt;=30</v>
          </cell>
          <cell r="CH665" t="str">
            <v>KS2 Maths</v>
          </cell>
          <cell r="CI665" t="str">
            <v>KS4 Maths</v>
          </cell>
        </row>
        <row r="666">
          <cell r="AS666">
            <v>0</v>
          </cell>
          <cell r="AT666">
            <v>0</v>
          </cell>
          <cell r="AU666">
            <v>7.874015748031496E-3</v>
          </cell>
          <cell r="AV666">
            <v>0.11023622047244094</v>
          </cell>
          <cell r="AW666">
            <v>0.33070866141732286</v>
          </cell>
          <cell r="AX666">
            <v>0.38582677165354329</v>
          </cell>
          <cell r="AY666">
            <v>0.13385826771653545</v>
          </cell>
          <cell r="AZ666">
            <v>3.1496062992125984E-2</v>
          </cell>
          <cell r="BA666">
            <v>0</v>
          </cell>
          <cell r="CB666" t="str">
            <v>KS2-4</v>
          </cell>
          <cell r="CC666" t="str">
            <v>3A</v>
          </cell>
          <cell r="CD666" t="str">
            <v>*</v>
          </cell>
          <cell r="CE666">
            <v>0</v>
          </cell>
          <cell r="CF666">
            <v>1</v>
          </cell>
          <cell r="CG666" t="str">
            <v>&gt;=30</v>
          </cell>
          <cell r="CH666" t="str">
            <v>KS2 Maths</v>
          </cell>
          <cell r="CI666" t="str">
            <v>KS4 Maths</v>
          </cell>
        </row>
        <row r="667">
          <cell r="AS667">
            <v>0</v>
          </cell>
          <cell r="AT667">
            <v>0</v>
          </cell>
          <cell r="AU667">
            <v>1.0335917312661499E-2</v>
          </cell>
          <cell r="AV667">
            <v>4.3927648578811367E-2</v>
          </cell>
          <cell r="AW667">
            <v>0.18087855297157623</v>
          </cell>
          <cell r="AX667">
            <v>0.47028423772609818</v>
          </cell>
          <cell r="AY667">
            <v>0.23255813953488372</v>
          </cell>
          <cell r="AZ667">
            <v>5.9431524547803614E-2</v>
          </cell>
          <cell r="BA667">
            <v>2.5839793281653748E-3</v>
          </cell>
          <cell r="CB667" t="str">
            <v>KS2-4</v>
          </cell>
          <cell r="CC667" t="str">
            <v>4C</v>
          </cell>
          <cell r="CD667" t="str">
            <v>*</v>
          </cell>
          <cell r="CE667">
            <v>2.5839793281653748E-3</v>
          </cell>
          <cell r="CF667">
            <v>1</v>
          </cell>
          <cell r="CG667" t="str">
            <v>&gt;=30</v>
          </cell>
          <cell r="CH667" t="str">
            <v>KS2 Maths</v>
          </cell>
          <cell r="CI667" t="str">
            <v>KS4 Maths</v>
          </cell>
        </row>
        <row r="668">
          <cell r="AS668">
            <v>9.1743119266055051E-4</v>
          </cell>
          <cell r="AT668">
            <v>0</v>
          </cell>
          <cell r="AU668">
            <v>9.1743119266055051E-4</v>
          </cell>
          <cell r="AV668">
            <v>1.2844036697247707E-2</v>
          </cell>
          <cell r="AW668">
            <v>8.1651376146788995E-2</v>
          </cell>
          <cell r="AX668">
            <v>0.39357798165137614</v>
          </cell>
          <cell r="AY668">
            <v>0.37339449541284403</v>
          </cell>
          <cell r="AZ668">
            <v>0.12568807339449542</v>
          </cell>
          <cell r="BA668">
            <v>1.1009174311926606E-2</v>
          </cell>
          <cell r="CB668" t="str">
            <v>KS2-4</v>
          </cell>
          <cell r="CC668" t="str">
            <v>4B</v>
          </cell>
          <cell r="CD668" t="str">
            <v>*</v>
          </cell>
          <cell r="CE668">
            <v>1.1009174311926606E-2</v>
          </cell>
          <cell r="CF668">
            <v>1</v>
          </cell>
          <cell r="CG668" t="str">
            <v>&gt;=30</v>
          </cell>
          <cell r="CH668" t="str">
            <v>KS2 Maths</v>
          </cell>
          <cell r="CI668" t="str">
            <v>KS4 Maths</v>
          </cell>
        </row>
        <row r="669">
          <cell r="AS669">
            <v>0</v>
          </cell>
          <cell r="AT669">
            <v>0</v>
          </cell>
          <cell r="AU669">
            <v>3.3921302578018993E-4</v>
          </cell>
          <cell r="AV669">
            <v>2.0352781546811396E-3</v>
          </cell>
          <cell r="AW669">
            <v>2.4762550881953865E-2</v>
          </cell>
          <cell r="AX669">
            <v>0.23236092265943012</v>
          </cell>
          <cell r="AY669">
            <v>0.42401628222523746</v>
          </cell>
          <cell r="AZ669">
            <v>0.27442333785617368</v>
          </cell>
          <cell r="BA669">
            <v>4.2062415196743558E-2</v>
          </cell>
          <cell r="CB669" t="str">
            <v>KS2-4</v>
          </cell>
          <cell r="CC669" t="str">
            <v>4A</v>
          </cell>
          <cell r="CD669" t="str">
            <v>*</v>
          </cell>
          <cell r="CE669">
            <v>4.2062415196743558E-2</v>
          </cell>
          <cell r="CF669">
            <v>1</v>
          </cell>
          <cell r="CG669" t="str">
            <v>&gt;=30</v>
          </cell>
          <cell r="CH669" t="str">
            <v>KS2 Maths</v>
          </cell>
          <cell r="CI669" t="str">
            <v>KS4 Maths</v>
          </cell>
        </row>
        <row r="670">
          <cell r="AS670">
            <v>0</v>
          </cell>
          <cell r="AT670">
            <v>2.1872265966754156E-4</v>
          </cell>
          <cell r="AU670">
            <v>0</v>
          </cell>
          <cell r="AV670">
            <v>2.1872265966754156E-4</v>
          </cell>
          <cell r="AW670">
            <v>7.6552930883639547E-3</v>
          </cell>
          <cell r="AX670">
            <v>0.1089238845144357</v>
          </cell>
          <cell r="AY670">
            <v>0.36351706036745407</v>
          </cell>
          <cell r="AZ670">
            <v>0.40507436570428695</v>
          </cell>
          <cell r="BA670">
            <v>0.11439195100612423</v>
          </cell>
          <cell r="CB670" t="str">
            <v>KS2-4</v>
          </cell>
          <cell r="CC670" t="str">
            <v>5C</v>
          </cell>
          <cell r="CD670" t="str">
            <v>*</v>
          </cell>
          <cell r="CE670">
            <v>0.11439195100612423</v>
          </cell>
          <cell r="CF670">
            <v>1</v>
          </cell>
          <cell r="CG670" t="str">
            <v>&gt;=30</v>
          </cell>
          <cell r="CH670" t="str">
            <v>KS2 Maths</v>
          </cell>
          <cell r="CI670" t="str">
            <v>KS4 Maths</v>
          </cell>
        </row>
        <row r="671">
          <cell r="AS671">
            <v>0</v>
          </cell>
          <cell r="AT671">
            <v>0</v>
          </cell>
          <cell r="AU671">
            <v>0</v>
          </cell>
          <cell r="AV671">
            <v>0</v>
          </cell>
          <cell r="AW671">
            <v>1.2271307452030344E-3</v>
          </cell>
          <cell r="AX671">
            <v>3.4359660865684961E-2</v>
          </cell>
          <cell r="AY671">
            <v>0.19466755912539044</v>
          </cell>
          <cell r="AZ671">
            <v>0.48270861222668454</v>
          </cell>
          <cell r="BA671">
            <v>0.28703703703703703</v>
          </cell>
          <cell r="CB671" t="str">
            <v>KS2-4</v>
          </cell>
          <cell r="CC671" t="str">
            <v>5B</v>
          </cell>
          <cell r="CD671" t="str">
            <v>*</v>
          </cell>
          <cell r="CE671">
            <v>0.28703703703703703</v>
          </cell>
          <cell r="CF671">
            <v>1</v>
          </cell>
          <cell r="CG671" t="str">
            <v>&gt;=30</v>
          </cell>
          <cell r="CH671" t="str">
            <v>KS2 Maths</v>
          </cell>
          <cell r="CI671" t="str">
            <v>KS4 Maths</v>
          </cell>
        </row>
        <row r="672">
          <cell r="AS672">
            <v>1.3336889837289943E-4</v>
          </cell>
          <cell r="AT672">
            <v>0</v>
          </cell>
          <cell r="AU672">
            <v>0</v>
          </cell>
          <cell r="AV672">
            <v>0</v>
          </cell>
          <cell r="AW672">
            <v>2.6673779674579886E-4</v>
          </cell>
          <cell r="AX672">
            <v>6.1349693251533744E-3</v>
          </cell>
          <cell r="AY672">
            <v>6.8684982662043217E-2</v>
          </cell>
          <cell r="AZ672">
            <v>0.33862363296879167</v>
          </cell>
          <cell r="BA672">
            <v>0.58615630834889298</v>
          </cell>
          <cell r="CB672" t="str">
            <v>KS2-4</v>
          </cell>
          <cell r="CC672" t="str">
            <v>5A</v>
          </cell>
          <cell r="CD672" t="str">
            <v>*</v>
          </cell>
          <cell r="CE672">
            <v>0.58615630834889298</v>
          </cell>
          <cell r="CF672">
            <v>1</v>
          </cell>
          <cell r="CG672" t="str">
            <v>&gt;=30</v>
          </cell>
          <cell r="CH672" t="str">
            <v>KS2 Maths</v>
          </cell>
          <cell r="CI672" t="str">
            <v>KS4 Maths</v>
          </cell>
        </row>
        <row r="1000">
          <cell r="AT1000" t="str">
            <v>END OF TABLE</v>
          </cell>
          <cell r="AV1000" t="str">
            <v>END OF TABLE</v>
          </cell>
          <cell r="AX1000" t="str">
            <v>END OF TABLE</v>
          </cell>
          <cell r="AZ1000" t="str">
            <v>END OF TABLE</v>
          </cell>
          <cell r="CD1000" t="str">
            <v>END OF TABLE</v>
          </cell>
          <cell r="CG1000" t="str">
            <v>END OF TABLE</v>
          </cell>
          <cell r="CI1000" t="str">
            <v>END OF TABLE</v>
          </cell>
        </row>
      </sheetData>
      <sheetData sheetId="13" refreshError="1">
        <row r="8">
          <cell r="CD8">
            <v>9</v>
          </cell>
        </row>
        <row r="9">
          <cell r="A9" t="str">
            <v>ID COL</v>
          </cell>
          <cell r="AS9" t="str">
            <v>U</v>
          </cell>
          <cell r="AT9" t="str">
            <v>G</v>
          </cell>
          <cell r="AU9" t="str">
            <v>F</v>
          </cell>
          <cell r="AV9" t="str">
            <v>E</v>
          </cell>
          <cell r="AW9" t="str">
            <v>D</v>
          </cell>
          <cell r="AX9" t="str">
            <v>C</v>
          </cell>
          <cell r="AY9" t="str">
            <v>B</v>
          </cell>
          <cell r="AZ9" t="str">
            <v>A</v>
          </cell>
          <cell r="BA9" t="str">
            <v>*</v>
          </cell>
          <cell r="BH9" t="str">
            <v>U</v>
          </cell>
        </row>
        <row r="12">
          <cell r="AS12" t="str">
            <v>U</v>
          </cell>
          <cell r="AT12" t="str">
            <v>G</v>
          </cell>
          <cell r="AU12" t="str">
            <v>F</v>
          </cell>
          <cell r="AV12" t="str">
            <v>E</v>
          </cell>
          <cell r="AW12" t="str">
            <v>D</v>
          </cell>
          <cell r="AX12" t="str">
            <v>C</v>
          </cell>
          <cell r="AY12" t="str">
            <v>B</v>
          </cell>
          <cell r="AZ12" t="str">
            <v>A</v>
          </cell>
          <cell r="BA12" t="str">
            <v>*</v>
          </cell>
        </row>
        <row r="13">
          <cell r="AS13">
            <v>0</v>
          </cell>
          <cell r="AT13">
            <v>0</v>
          </cell>
          <cell r="AU13">
            <v>0</v>
          </cell>
          <cell r="AV13">
            <v>0</v>
          </cell>
          <cell r="AW13">
            <v>0</v>
          </cell>
          <cell r="AX13">
            <v>0</v>
          </cell>
          <cell r="AY13">
            <v>0</v>
          </cell>
          <cell r="AZ13">
            <v>0</v>
          </cell>
          <cell r="BA13">
            <v>0</v>
          </cell>
          <cell r="CB13" t="str">
            <v>.</v>
          </cell>
          <cell r="CC13" t="str">
            <v>.</v>
          </cell>
          <cell r="CD13" t="str">
            <v>.</v>
          </cell>
          <cell r="CE13" t="str">
            <v>.</v>
          </cell>
          <cell r="CF13" t="str">
            <v>.</v>
          </cell>
          <cell r="CG13" t="str">
            <v>.</v>
          </cell>
          <cell r="CH13" t="str">
            <v>.</v>
          </cell>
          <cell r="CI13" t="str">
            <v>.</v>
          </cell>
        </row>
        <row r="14">
          <cell r="AS14">
            <v>0</v>
          </cell>
          <cell r="AT14">
            <v>0</v>
          </cell>
          <cell r="AU14">
            <v>0</v>
          </cell>
          <cell r="AV14">
            <v>0</v>
          </cell>
          <cell r="AW14">
            <v>0</v>
          </cell>
          <cell r="AX14">
            <v>0</v>
          </cell>
          <cell r="AY14">
            <v>0</v>
          </cell>
          <cell r="AZ14">
            <v>0</v>
          </cell>
          <cell r="BA14">
            <v>0</v>
          </cell>
          <cell r="CB14" t="str">
            <v>.</v>
          </cell>
          <cell r="CC14" t="str">
            <v>.</v>
          </cell>
          <cell r="CD14" t="str">
            <v>.</v>
          </cell>
          <cell r="CE14" t="str">
            <v>.</v>
          </cell>
          <cell r="CF14" t="str">
            <v>.</v>
          </cell>
          <cell r="CG14" t="str">
            <v>.</v>
          </cell>
          <cell r="CH14" t="str">
            <v>.</v>
          </cell>
          <cell r="CI14" t="str">
            <v>.</v>
          </cell>
        </row>
        <row r="15">
          <cell r="AS15">
            <v>7.8095238095238093E-2</v>
          </cell>
          <cell r="AT15">
            <v>0.11333333333333333</v>
          </cell>
          <cell r="AU15">
            <v>0.29714285714285715</v>
          </cell>
          <cell r="AV15">
            <v>0.26095238095238094</v>
          </cell>
          <cell r="AW15">
            <v>0.16380952380952382</v>
          </cell>
          <cell r="AX15">
            <v>7.1428571428571425E-2</v>
          </cell>
          <cell r="AY15">
            <v>1.2380952380952381E-2</v>
          </cell>
          <cell r="AZ15">
            <v>2.8571428571428571E-3</v>
          </cell>
          <cell r="BA15">
            <v>0</v>
          </cell>
          <cell r="CB15" t="str">
            <v>KS2-4</v>
          </cell>
          <cell r="CC15" t="str">
            <v>B</v>
          </cell>
          <cell r="CD15" t="str">
            <v>*</v>
          </cell>
          <cell r="CE15">
            <v>0</v>
          </cell>
          <cell r="CF15">
            <v>0.75</v>
          </cell>
          <cell r="CG15" t="str">
            <v>&lt;25</v>
          </cell>
          <cell r="CH15" t="str">
            <v>KS2 English</v>
          </cell>
          <cell r="CI15" t="str">
            <v>KS4 English</v>
          </cell>
        </row>
        <row r="16">
          <cell r="AS16">
            <v>5.4145516074450083E-2</v>
          </cell>
          <cell r="AT16">
            <v>0.12013536379018612</v>
          </cell>
          <cell r="AU16">
            <v>0.28764805414551609</v>
          </cell>
          <cell r="AV16">
            <v>0.2859560067681895</v>
          </cell>
          <cell r="AW16">
            <v>0.17935702199661591</v>
          </cell>
          <cell r="AX16">
            <v>6.5989847715736044E-2</v>
          </cell>
          <cell r="AY16">
            <v>6.7681895093062603E-3</v>
          </cell>
          <cell r="AZ16">
            <v>0</v>
          </cell>
          <cell r="BA16">
            <v>0</v>
          </cell>
          <cell r="CB16" t="str">
            <v>KS2-4</v>
          </cell>
          <cell r="CC16" t="str">
            <v>N</v>
          </cell>
          <cell r="CD16" t="str">
            <v>*</v>
          </cell>
          <cell r="CE16">
            <v>0</v>
          </cell>
          <cell r="CF16">
            <v>0.75</v>
          </cell>
          <cell r="CG16" t="str">
            <v>&lt;25</v>
          </cell>
          <cell r="CH16" t="str">
            <v>KS2 English</v>
          </cell>
          <cell r="CI16" t="str">
            <v>KS4 English</v>
          </cell>
        </row>
        <row r="17">
          <cell r="AS17">
            <v>3.7593984962406013E-2</v>
          </cell>
          <cell r="AT17">
            <v>3.7593984962406013E-2</v>
          </cell>
          <cell r="AU17">
            <v>0.21052631578947367</v>
          </cell>
          <cell r="AV17">
            <v>0.35714285714285715</v>
          </cell>
          <cell r="AW17">
            <v>0.23308270676691728</v>
          </cell>
          <cell r="AX17">
            <v>0.11278195488721804</v>
          </cell>
          <cell r="AY17">
            <v>1.1278195488721804E-2</v>
          </cell>
          <cell r="AZ17">
            <v>0</v>
          </cell>
          <cell r="BA17">
            <v>0</v>
          </cell>
          <cell r="CB17" t="str">
            <v>KS2-4</v>
          </cell>
          <cell r="CC17" t="str">
            <v>2</v>
          </cell>
          <cell r="CD17" t="str">
            <v>*</v>
          </cell>
          <cell r="CE17">
            <v>0</v>
          </cell>
          <cell r="CF17">
            <v>0.75</v>
          </cell>
          <cell r="CG17" t="str">
            <v>&lt;25</v>
          </cell>
          <cell r="CH17" t="str">
            <v>KS2 English</v>
          </cell>
          <cell r="CI17" t="str">
            <v>KS4 English</v>
          </cell>
        </row>
        <row r="18">
          <cell r="AS18">
            <v>2.9223744292237442E-2</v>
          </cell>
          <cell r="AT18">
            <v>4.2009132420091327E-2</v>
          </cell>
          <cell r="AU18">
            <v>0.13972602739726028</v>
          </cell>
          <cell r="AV18">
            <v>0.31050228310502281</v>
          </cell>
          <cell r="AW18">
            <v>0.30776255707762556</v>
          </cell>
          <cell r="AX18">
            <v>0.15251141552511416</v>
          </cell>
          <cell r="AY18">
            <v>1.643835616438356E-2</v>
          </cell>
          <cell r="AZ18">
            <v>1.8264840182648401E-3</v>
          </cell>
          <cell r="BA18">
            <v>0</v>
          </cell>
          <cell r="CB18" t="str">
            <v>KS2-4</v>
          </cell>
          <cell r="CC18" t="str">
            <v>3C</v>
          </cell>
          <cell r="CD18" t="str">
            <v>*</v>
          </cell>
          <cell r="CE18">
            <v>0</v>
          </cell>
          <cell r="CF18">
            <v>0.75</v>
          </cell>
          <cell r="CG18" t="str">
            <v>&lt;25</v>
          </cell>
          <cell r="CH18" t="str">
            <v>KS2 English</v>
          </cell>
          <cell r="CI18" t="str">
            <v>KS4 English</v>
          </cell>
        </row>
        <row r="19">
          <cell r="AS19">
            <v>2.7349228611500701E-2</v>
          </cell>
          <cell r="AT19">
            <v>3.155680224403927E-2</v>
          </cell>
          <cell r="AU19">
            <v>9.046283309957924E-2</v>
          </cell>
          <cell r="AV19">
            <v>0.23632538569424966</v>
          </cell>
          <cell r="AW19">
            <v>0.32748948106591863</v>
          </cell>
          <cell r="AX19">
            <v>0.25876577840112203</v>
          </cell>
          <cell r="AY19">
            <v>2.5946704067321177E-2</v>
          </cell>
          <cell r="AZ19">
            <v>2.1037868162692847E-3</v>
          </cell>
          <cell r="BA19">
            <v>0</v>
          </cell>
          <cell r="CB19" t="str">
            <v>KS2-4</v>
          </cell>
          <cell r="CC19" t="str">
            <v>3B</v>
          </cell>
          <cell r="CD19" t="str">
            <v>*</v>
          </cell>
          <cell r="CE19">
            <v>0</v>
          </cell>
          <cell r="CF19">
            <v>0.75</v>
          </cell>
          <cell r="CG19" t="str">
            <v>&lt;25</v>
          </cell>
          <cell r="CH19" t="str">
            <v>KS2 English</v>
          </cell>
          <cell r="CI19" t="str">
            <v>KS4 English</v>
          </cell>
        </row>
        <row r="20">
          <cell r="AS20">
            <v>1.2253233492171545E-2</v>
          </cell>
          <cell r="AT20">
            <v>3.2675289312457452E-2</v>
          </cell>
          <cell r="AU20">
            <v>6.2627637848876788E-2</v>
          </cell>
          <cell r="AV20">
            <v>0.16882232811436351</v>
          </cell>
          <cell r="AW20">
            <v>0.33696392103471751</v>
          </cell>
          <cell r="AX20">
            <v>0.35398230088495575</v>
          </cell>
          <cell r="AY20">
            <v>2.9271613342409804E-2</v>
          </cell>
          <cell r="AZ20">
            <v>3.4036759700476512E-3</v>
          </cell>
          <cell r="BA20">
            <v>0</v>
          </cell>
          <cell r="CB20" t="str">
            <v>KS2-4</v>
          </cell>
          <cell r="CC20" t="str">
            <v>3A</v>
          </cell>
          <cell r="CD20" t="str">
            <v>*</v>
          </cell>
          <cell r="CE20">
            <v>0</v>
          </cell>
          <cell r="CF20">
            <v>0.75</v>
          </cell>
          <cell r="CG20" t="str">
            <v>&lt;25</v>
          </cell>
          <cell r="CH20" t="str">
            <v>KS2 English</v>
          </cell>
          <cell r="CI20" t="str">
            <v>KS4 English</v>
          </cell>
        </row>
        <row r="21">
          <cell r="AS21">
            <v>9.865175928970734E-3</v>
          </cell>
          <cell r="AT21">
            <v>1.2824728707661954E-2</v>
          </cell>
          <cell r="AU21">
            <v>3.3541598158500496E-2</v>
          </cell>
          <cell r="AV21">
            <v>9.1417296941795456E-2</v>
          </cell>
          <cell r="AW21">
            <v>0.27195001644195987</v>
          </cell>
          <cell r="AX21">
            <v>0.4649786254521539</v>
          </cell>
          <cell r="AY21">
            <v>0.10325550805656034</v>
          </cell>
          <cell r="AZ21">
            <v>1.1180532719500164E-2</v>
          </cell>
          <cell r="BA21">
            <v>9.8651759289707336E-4</v>
          </cell>
          <cell r="CB21" t="str">
            <v>KS2-4</v>
          </cell>
          <cell r="CC21" t="str">
            <v>4C</v>
          </cell>
          <cell r="CD21" t="str">
            <v>*</v>
          </cell>
          <cell r="CE21">
            <v>9.8651759289707336E-4</v>
          </cell>
          <cell r="CF21">
            <v>0.75</v>
          </cell>
          <cell r="CG21" t="str">
            <v>&lt;25</v>
          </cell>
          <cell r="CH21" t="str">
            <v>KS2 English</v>
          </cell>
          <cell r="CI21" t="str">
            <v>KS4 English</v>
          </cell>
        </row>
        <row r="22">
          <cell r="AS22">
            <v>7.0045323444581789E-3</v>
          </cell>
          <cell r="AT22">
            <v>3.296250515039143E-3</v>
          </cell>
          <cell r="AU22">
            <v>1.6481252575195716E-2</v>
          </cell>
          <cell r="AV22">
            <v>2.9254223320972394E-2</v>
          </cell>
          <cell r="AW22">
            <v>0.16028018129377833</v>
          </cell>
          <cell r="AX22">
            <v>0.5294602389781623</v>
          </cell>
          <cell r="AY22">
            <v>0.20848784507622578</v>
          </cell>
          <cell r="AZ22">
            <v>4.1203131437989288E-2</v>
          </cell>
          <cell r="BA22">
            <v>4.5323444581788219E-3</v>
          </cell>
          <cell r="CB22" t="str">
            <v>KS2-4</v>
          </cell>
          <cell r="CC22" t="str">
            <v>4B</v>
          </cell>
          <cell r="CD22" t="str">
            <v>*</v>
          </cell>
          <cell r="CE22">
            <v>4.5323444581788219E-3</v>
          </cell>
          <cell r="CF22">
            <v>0.75</v>
          </cell>
          <cell r="CG22" t="str">
            <v>&lt;25</v>
          </cell>
          <cell r="CH22" t="str">
            <v>KS2 English</v>
          </cell>
          <cell r="CI22" t="str">
            <v>KS4 English</v>
          </cell>
        </row>
        <row r="23">
          <cell r="AS23">
            <v>4.2042042042042043E-3</v>
          </cell>
          <cell r="AT23">
            <v>4.8048048048048046E-3</v>
          </cell>
          <cell r="AU23">
            <v>1.0210210210210209E-2</v>
          </cell>
          <cell r="AV23">
            <v>1.2612612612612612E-2</v>
          </cell>
          <cell r="AW23">
            <v>7.9879879879879878E-2</v>
          </cell>
          <cell r="AX23">
            <v>0.46846846846846846</v>
          </cell>
          <cell r="AY23">
            <v>0.3213213213213213</v>
          </cell>
          <cell r="AZ23">
            <v>8.8888888888888892E-2</v>
          </cell>
          <cell r="BA23">
            <v>9.6096096096096092E-3</v>
          </cell>
          <cell r="CB23" t="str">
            <v>KS2-4</v>
          </cell>
          <cell r="CC23" t="str">
            <v>4A</v>
          </cell>
          <cell r="CD23" t="str">
            <v>*</v>
          </cell>
          <cell r="CE23">
            <v>9.6096096096096092E-3</v>
          </cell>
          <cell r="CF23">
            <v>0.75</v>
          </cell>
          <cell r="CG23" t="str">
            <v>&lt;25</v>
          </cell>
          <cell r="CH23" t="str">
            <v>KS2 English</v>
          </cell>
          <cell r="CI23" t="str">
            <v>KS4 English</v>
          </cell>
        </row>
        <row r="24">
          <cell r="AS24">
            <v>3.5460992907801418E-3</v>
          </cell>
          <cell r="AT24">
            <v>8.8652482269503544E-4</v>
          </cell>
          <cell r="AU24">
            <v>8.8652482269503544E-4</v>
          </cell>
          <cell r="AV24">
            <v>7.9787234042553185E-3</v>
          </cell>
          <cell r="AW24">
            <v>4.5212765957446811E-2</v>
          </cell>
          <cell r="AX24">
            <v>0.30141843971631205</v>
          </cell>
          <cell r="AY24">
            <v>0.4024822695035461</v>
          </cell>
          <cell r="AZ24">
            <v>0.2047872340425532</v>
          </cell>
          <cell r="BA24">
            <v>3.2801418439716311E-2</v>
          </cell>
          <cell r="CB24" t="str">
            <v>KS2-4</v>
          </cell>
          <cell r="CC24" t="str">
            <v>5C</v>
          </cell>
          <cell r="CD24" t="str">
            <v>*</v>
          </cell>
          <cell r="CE24">
            <v>3.2801418439716311E-2</v>
          </cell>
          <cell r="CF24">
            <v>0.75</v>
          </cell>
          <cell r="CG24" t="str">
            <v>&lt;25</v>
          </cell>
          <cell r="CH24" t="str">
            <v>KS2 English</v>
          </cell>
          <cell r="CI24" t="str">
            <v>KS4 English</v>
          </cell>
        </row>
        <row r="25">
          <cell r="AS25">
            <v>0</v>
          </cell>
          <cell r="AT25">
            <v>0</v>
          </cell>
          <cell r="AU25">
            <v>0</v>
          </cell>
          <cell r="AV25">
            <v>0</v>
          </cell>
          <cell r="AW25">
            <v>0</v>
          </cell>
          <cell r="AX25">
            <v>0.16883116883116883</v>
          </cell>
          <cell r="AY25">
            <v>0.33766233766233766</v>
          </cell>
          <cell r="AZ25">
            <v>0.38311688311688313</v>
          </cell>
          <cell r="BA25">
            <v>0.11038961038961038</v>
          </cell>
          <cell r="CB25" t="str">
            <v>KS2-4</v>
          </cell>
          <cell r="CC25" t="str">
            <v>5B</v>
          </cell>
          <cell r="CD25" t="str">
            <v>*</v>
          </cell>
          <cell r="CE25">
            <v>0.11038961038961038</v>
          </cell>
          <cell r="CF25">
            <v>0.75</v>
          </cell>
          <cell r="CG25" t="str">
            <v>&lt;25</v>
          </cell>
          <cell r="CH25" t="str">
            <v>KS2 English</v>
          </cell>
          <cell r="CI25" t="str">
            <v>KS4 English</v>
          </cell>
        </row>
        <row r="26">
          <cell r="AS26">
            <v>0</v>
          </cell>
          <cell r="AT26">
            <v>0</v>
          </cell>
          <cell r="AU26">
            <v>0</v>
          </cell>
          <cell r="AV26">
            <v>0</v>
          </cell>
          <cell r="AW26">
            <v>0</v>
          </cell>
          <cell r="AX26">
            <v>0.16883116883116883</v>
          </cell>
          <cell r="AY26">
            <v>0.33766233766233766</v>
          </cell>
          <cell r="AZ26">
            <v>0.38311688311688313</v>
          </cell>
          <cell r="BA26">
            <v>0.11038961038961038</v>
          </cell>
          <cell r="CB26" t="str">
            <v>KS2-4</v>
          </cell>
          <cell r="CC26" t="str">
            <v>5A</v>
          </cell>
          <cell r="CD26" t="str">
            <v>*</v>
          </cell>
          <cell r="CE26">
            <v>0.11038961038961038</v>
          </cell>
          <cell r="CF26">
            <v>0.75</v>
          </cell>
          <cell r="CG26" t="str">
            <v>&lt;25</v>
          </cell>
          <cell r="CH26" t="str">
            <v>KS2 English</v>
          </cell>
          <cell r="CI26" t="str">
            <v>KS4 English</v>
          </cell>
        </row>
        <row r="27">
          <cell r="CB27" t="str">
            <v>.</v>
          </cell>
          <cell r="CC27" t="str">
            <v>.</v>
          </cell>
          <cell r="CD27" t="str">
            <v>.</v>
          </cell>
          <cell r="CE27" t="str">
            <v>.</v>
          </cell>
          <cell r="CF27" t="str">
            <v>.</v>
          </cell>
          <cell r="CG27" t="str">
            <v>.</v>
          </cell>
          <cell r="CH27" t="str">
            <v>.</v>
          </cell>
          <cell r="CI27" t="str">
            <v>.</v>
          </cell>
        </row>
        <row r="28">
          <cell r="CB28" t="str">
            <v>.</v>
          </cell>
          <cell r="CC28" t="str">
            <v>.</v>
          </cell>
          <cell r="CD28" t="str">
            <v>.</v>
          </cell>
          <cell r="CE28" t="str">
            <v>.</v>
          </cell>
          <cell r="CF28" t="str">
            <v>.</v>
          </cell>
          <cell r="CG28" t="str">
            <v>.</v>
          </cell>
          <cell r="CH28" t="str">
            <v>.</v>
          </cell>
          <cell r="CI28" t="str">
            <v>.</v>
          </cell>
        </row>
        <row r="29">
          <cell r="CB29" t="str">
            <v>.</v>
          </cell>
          <cell r="CC29" t="str">
            <v>.</v>
          </cell>
          <cell r="CD29" t="str">
            <v>.</v>
          </cell>
          <cell r="CE29" t="str">
            <v>.</v>
          </cell>
          <cell r="CF29" t="str">
            <v>.</v>
          </cell>
          <cell r="CG29" t="str">
            <v>.</v>
          </cell>
          <cell r="CH29" t="str">
            <v>KS2 English</v>
          </cell>
          <cell r="CI29" t="str">
            <v>KS4 English</v>
          </cell>
        </row>
        <row r="30">
          <cell r="CB30" t="str">
            <v>.</v>
          </cell>
          <cell r="CC30" t="str">
            <v>.</v>
          </cell>
          <cell r="CD30" t="str">
            <v>.</v>
          </cell>
          <cell r="CE30" t="str">
            <v>.</v>
          </cell>
          <cell r="CF30" t="str">
            <v>.</v>
          </cell>
          <cell r="CG30" t="str">
            <v>.</v>
          </cell>
          <cell r="CH30" t="str">
            <v>KS2 English</v>
          </cell>
          <cell r="CI30" t="str">
            <v>KS4 English</v>
          </cell>
        </row>
        <row r="31">
          <cell r="AS31" t="str">
            <v>U</v>
          </cell>
          <cell r="AT31" t="str">
            <v>G</v>
          </cell>
          <cell r="AU31" t="str">
            <v>F</v>
          </cell>
          <cell r="AV31" t="str">
            <v>E</v>
          </cell>
          <cell r="AW31" t="str">
            <v>D</v>
          </cell>
          <cell r="AX31" t="str">
            <v>C</v>
          </cell>
          <cell r="AY31" t="str">
            <v>B</v>
          </cell>
          <cell r="AZ31" t="str">
            <v>A</v>
          </cell>
          <cell r="BA31" t="str">
            <v>*</v>
          </cell>
          <cell r="CB31" t="str">
            <v>.</v>
          </cell>
          <cell r="CC31" t="str">
            <v>.</v>
          </cell>
          <cell r="CD31" t="str">
            <v>.</v>
          </cell>
          <cell r="CE31" t="str">
            <v>.</v>
          </cell>
          <cell r="CF31" t="str">
            <v>.</v>
          </cell>
          <cell r="CG31" t="str">
            <v>.</v>
          </cell>
          <cell r="CH31" t="str">
            <v>KS2 English</v>
          </cell>
          <cell r="CI31" t="str">
            <v>KS4 English</v>
          </cell>
        </row>
        <row r="32">
          <cell r="AS32">
            <v>0</v>
          </cell>
          <cell r="AT32">
            <v>0</v>
          </cell>
          <cell r="AU32">
            <v>0</v>
          </cell>
          <cell r="AV32">
            <v>0</v>
          </cell>
          <cell r="AW32">
            <v>0</v>
          </cell>
          <cell r="AX32">
            <v>0</v>
          </cell>
          <cell r="AY32">
            <v>0</v>
          </cell>
          <cell r="AZ32">
            <v>0</v>
          </cell>
          <cell r="BA32">
            <v>0</v>
          </cell>
          <cell r="CB32" t="str">
            <v>.</v>
          </cell>
          <cell r="CC32" t="str">
            <v>.</v>
          </cell>
          <cell r="CD32" t="str">
            <v>.</v>
          </cell>
          <cell r="CE32" t="str">
            <v>.</v>
          </cell>
          <cell r="CF32" t="str">
            <v>.</v>
          </cell>
          <cell r="CG32" t="str">
            <v>.</v>
          </cell>
          <cell r="CH32" t="str">
            <v>.</v>
          </cell>
          <cell r="CI32" t="str">
            <v>.</v>
          </cell>
        </row>
        <row r="33">
          <cell r="AS33">
            <v>0</v>
          </cell>
          <cell r="AT33">
            <v>0</v>
          </cell>
          <cell r="AU33">
            <v>0</v>
          </cell>
          <cell r="AV33">
            <v>0</v>
          </cell>
          <cell r="AW33">
            <v>0</v>
          </cell>
          <cell r="AX33">
            <v>0</v>
          </cell>
          <cell r="AY33">
            <v>0</v>
          </cell>
          <cell r="AZ33">
            <v>0</v>
          </cell>
          <cell r="BA33">
            <v>0</v>
          </cell>
          <cell r="CB33" t="str">
            <v>.</v>
          </cell>
          <cell r="CC33" t="str">
            <v>.</v>
          </cell>
          <cell r="CD33" t="str">
            <v>.</v>
          </cell>
          <cell r="CE33" t="str">
            <v>.</v>
          </cell>
          <cell r="CF33" t="str">
            <v>.</v>
          </cell>
          <cell r="CG33" t="str">
            <v>.</v>
          </cell>
          <cell r="CH33" t="str">
            <v>.</v>
          </cell>
          <cell r="CI33" t="str">
            <v>.</v>
          </cell>
        </row>
        <row r="34">
          <cell r="AS34">
            <v>6.2596203181118526E-2</v>
          </cell>
          <cell r="AT34">
            <v>0.14674191893278604</v>
          </cell>
          <cell r="AU34">
            <v>0.29399692149820422</v>
          </cell>
          <cell r="AV34">
            <v>0.26423807080554129</v>
          </cell>
          <cell r="AW34">
            <v>0.1590559261159569</v>
          </cell>
          <cell r="AX34">
            <v>6.5161621344279122E-2</v>
          </cell>
          <cell r="AY34">
            <v>7.1831708568496667E-3</v>
          </cell>
          <cell r="AZ34">
            <v>1.026167265264238E-3</v>
          </cell>
          <cell r="BA34">
            <v>0</v>
          </cell>
          <cell r="CB34" t="str">
            <v>KS2-4</v>
          </cell>
          <cell r="CC34" t="str">
            <v>B</v>
          </cell>
          <cell r="CD34" t="str">
            <v>*</v>
          </cell>
          <cell r="CE34">
            <v>0</v>
          </cell>
          <cell r="CF34">
            <v>0.75</v>
          </cell>
          <cell r="CG34" t="str">
            <v>&gt;=25 &amp; &lt;26</v>
          </cell>
          <cell r="CH34" t="str">
            <v>KS2 English</v>
          </cell>
          <cell r="CI34" t="str">
            <v>KS4 English</v>
          </cell>
        </row>
        <row r="35">
          <cell r="AS35">
            <v>4.8257372654155493E-2</v>
          </cell>
          <cell r="AT35">
            <v>0.12868632707774799</v>
          </cell>
          <cell r="AU35">
            <v>0.32618409294012513</v>
          </cell>
          <cell r="AV35">
            <v>0.30741733690795353</v>
          </cell>
          <cell r="AW35">
            <v>0.13851653261840929</v>
          </cell>
          <cell r="AX35">
            <v>4.6470062555853439E-2</v>
          </cell>
          <cell r="AY35">
            <v>4.4682752457551383E-3</v>
          </cell>
          <cell r="AZ35">
            <v>0</v>
          </cell>
          <cell r="BA35">
            <v>0</v>
          </cell>
          <cell r="CB35" t="str">
            <v>KS2-4</v>
          </cell>
          <cell r="CC35" t="str">
            <v>N</v>
          </cell>
          <cell r="CD35" t="str">
            <v>*</v>
          </cell>
          <cell r="CE35">
            <v>0</v>
          </cell>
          <cell r="CF35">
            <v>0.75</v>
          </cell>
          <cell r="CG35" t="str">
            <v>&gt;=25 &amp; &lt;26</v>
          </cell>
          <cell r="CH35" t="str">
            <v>KS2 English</v>
          </cell>
          <cell r="CI35" t="str">
            <v>KS4 English</v>
          </cell>
        </row>
        <row r="36">
          <cell r="AS36">
            <v>2.9513888888888888E-2</v>
          </cell>
          <cell r="AT36">
            <v>9.375E-2</v>
          </cell>
          <cell r="AU36">
            <v>0.22569444444444445</v>
          </cell>
          <cell r="AV36">
            <v>0.3576388888888889</v>
          </cell>
          <cell r="AW36">
            <v>0.21527777777777779</v>
          </cell>
          <cell r="AX36">
            <v>6.5972222222222224E-2</v>
          </cell>
          <cell r="AY36">
            <v>1.0416666666666666E-2</v>
          </cell>
          <cell r="AZ36">
            <v>1.736111111111111E-3</v>
          </cell>
          <cell r="BA36">
            <v>0</v>
          </cell>
          <cell r="CB36" t="str">
            <v>KS2-4</v>
          </cell>
          <cell r="CC36" t="str">
            <v>2</v>
          </cell>
          <cell r="CD36" t="str">
            <v>*</v>
          </cell>
          <cell r="CE36">
            <v>0</v>
          </cell>
          <cell r="CF36">
            <v>0.75</v>
          </cell>
          <cell r="CG36" t="str">
            <v>&gt;=25 &amp; &lt;26</v>
          </cell>
          <cell r="CH36" t="str">
            <v>KS2 English</v>
          </cell>
          <cell r="CI36" t="str">
            <v>KS4 English</v>
          </cell>
        </row>
        <row r="37">
          <cell r="AS37">
            <v>2.8068705488060328E-2</v>
          </cell>
          <cell r="AT37">
            <v>6.0326770004189359E-2</v>
          </cell>
          <cell r="AU37">
            <v>0.17637201508169251</v>
          </cell>
          <cell r="AV37">
            <v>0.32718894009216593</v>
          </cell>
          <cell r="AW37">
            <v>0.28655215751989943</v>
          </cell>
          <cell r="AX37">
            <v>0.11018014243820695</v>
          </cell>
          <cell r="AY37">
            <v>1.0054461667364893E-2</v>
          </cell>
          <cell r="AZ37">
            <v>1.2568077084206116E-3</v>
          </cell>
          <cell r="BA37">
            <v>0</v>
          </cell>
          <cell r="CB37" t="str">
            <v>KS2-4</v>
          </cell>
          <cell r="CC37" t="str">
            <v>3C</v>
          </cell>
          <cell r="CD37" t="str">
            <v>*</v>
          </cell>
          <cell r="CE37">
            <v>0</v>
          </cell>
          <cell r="CF37">
            <v>0.75</v>
          </cell>
          <cell r="CG37" t="str">
            <v>&gt;=25 &amp; &lt;26</v>
          </cell>
          <cell r="CH37" t="str">
            <v>KS2 English</v>
          </cell>
          <cell r="CI37" t="str">
            <v>KS4 English</v>
          </cell>
        </row>
        <row r="38">
          <cell r="AS38">
            <v>1.7767249037607343E-2</v>
          </cell>
          <cell r="AT38">
            <v>3.7015102161681968E-2</v>
          </cell>
          <cell r="AU38">
            <v>0.1211134142730234</v>
          </cell>
          <cell r="AV38">
            <v>0.28131477642878294</v>
          </cell>
          <cell r="AW38">
            <v>0.32632514065738821</v>
          </cell>
          <cell r="AX38">
            <v>0.19899318922120224</v>
          </cell>
          <cell r="AY38">
            <v>1.6286644951140065E-2</v>
          </cell>
          <cell r="AZ38">
            <v>8.8836245188036718E-4</v>
          </cell>
          <cell r="BA38">
            <v>2.9612081729345571E-4</v>
          </cell>
          <cell r="CB38" t="str">
            <v>KS2-4</v>
          </cell>
          <cell r="CC38" t="str">
            <v>3B</v>
          </cell>
          <cell r="CD38" t="str">
            <v>*</v>
          </cell>
          <cell r="CE38">
            <v>2.9612081729345571E-4</v>
          </cell>
          <cell r="CF38">
            <v>0.75</v>
          </cell>
          <cell r="CG38" t="str">
            <v>&gt;=25 &amp; &lt;26</v>
          </cell>
          <cell r="CH38" t="str">
            <v>KS2 English</v>
          </cell>
          <cell r="CI38" t="str">
            <v>KS4 English</v>
          </cell>
        </row>
        <row r="39">
          <cell r="AS39">
            <v>1.4370245139475908E-2</v>
          </cell>
          <cell r="AT39">
            <v>2.1414482952944493E-2</v>
          </cell>
          <cell r="AU39">
            <v>7.0724147647224567E-2</v>
          </cell>
          <cell r="AV39">
            <v>0.21358129050436742</v>
          </cell>
          <cell r="AW39">
            <v>0.35277542969850662</v>
          </cell>
          <cell r="AX39">
            <v>0.28909551986475063</v>
          </cell>
          <cell r="AY39">
            <v>3.4375880529726684E-2</v>
          </cell>
          <cell r="AZ39">
            <v>3.3812341504649195E-3</v>
          </cell>
          <cell r="BA39">
            <v>2.8176951253874329E-4</v>
          </cell>
          <cell r="CB39" t="str">
            <v>KS2-4</v>
          </cell>
          <cell r="CC39" t="str">
            <v>3A</v>
          </cell>
          <cell r="CD39" t="str">
            <v>*</v>
          </cell>
          <cell r="CE39">
            <v>2.8176951253874329E-4</v>
          </cell>
          <cell r="CF39">
            <v>0.75</v>
          </cell>
          <cell r="CG39" t="str">
            <v>&gt;=25 &amp; &lt;26</v>
          </cell>
          <cell r="CH39" t="str">
            <v>KS2 English</v>
          </cell>
          <cell r="CI39" t="str">
            <v>KS4 English</v>
          </cell>
        </row>
        <row r="40">
          <cell r="AS40">
            <v>1.0033809575744356E-2</v>
          </cell>
          <cell r="AT40">
            <v>1.1015377903806304E-2</v>
          </cell>
          <cell r="AU40">
            <v>3.326426000654379E-2</v>
          </cell>
          <cell r="AV40">
            <v>0.10731813720143964</v>
          </cell>
          <cell r="AW40">
            <v>0.29763332969789508</v>
          </cell>
          <cell r="AX40">
            <v>0.44465045261206237</v>
          </cell>
          <cell r="AY40">
            <v>8.5941760279201654E-2</v>
          </cell>
          <cell r="AZ40">
            <v>9.597556985494601E-3</v>
          </cell>
          <cell r="BA40">
            <v>5.4531573781219328E-4</v>
          </cell>
          <cell r="CB40" t="str">
            <v>KS2-4</v>
          </cell>
          <cell r="CC40" t="str">
            <v>4C</v>
          </cell>
          <cell r="CD40" t="str">
            <v>*</v>
          </cell>
          <cell r="CE40">
            <v>5.4531573781219328E-4</v>
          </cell>
          <cell r="CF40">
            <v>0.75</v>
          </cell>
          <cell r="CG40" t="str">
            <v>&gt;=25 &amp; &lt;26</v>
          </cell>
          <cell r="CH40" t="str">
            <v>KS2 English</v>
          </cell>
          <cell r="CI40" t="str">
            <v>KS4 English</v>
          </cell>
        </row>
        <row r="41">
          <cell r="AS41">
            <v>6.1931243680485339E-3</v>
          </cell>
          <cell r="AT41">
            <v>6.6986855409504548E-3</v>
          </cell>
          <cell r="AU41">
            <v>1.4155712841253791E-2</v>
          </cell>
          <cell r="AV41">
            <v>4.6258847320525785E-2</v>
          </cell>
          <cell r="AW41">
            <v>0.19375631951466127</v>
          </cell>
          <cell r="AX41">
            <v>0.51453488372093026</v>
          </cell>
          <cell r="AY41">
            <v>0.18415065722952478</v>
          </cell>
          <cell r="AZ41">
            <v>3.2103134479271989E-2</v>
          </cell>
          <cell r="BA41">
            <v>2.1486349848331646E-3</v>
          </cell>
          <cell r="CB41" t="str">
            <v>KS2-4</v>
          </cell>
          <cell r="CC41" t="str">
            <v>4B</v>
          </cell>
          <cell r="CD41" t="str">
            <v>*</v>
          </cell>
          <cell r="CE41">
            <v>2.1486349848331646E-3</v>
          </cell>
          <cell r="CF41">
            <v>0.75</v>
          </cell>
          <cell r="CG41" t="str">
            <v>&gt;=25 &amp; &lt;26</v>
          </cell>
          <cell r="CH41" t="str">
            <v>KS2 English</v>
          </cell>
          <cell r="CI41" t="str">
            <v>KS4 English</v>
          </cell>
        </row>
        <row r="42">
          <cell r="AS42">
            <v>3.9886986870533488E-3</v>
          </cell>
          <cell r="AT42">
            <v>2.6591324580355659E-3</v>
          </cell>
          <cell r="AU42">
            <v>5.9830480305800232E-3</v>
          </cell>
          <cell r="AV42">
            <v>1.6619577862722286E-2</v>
          </cell>
          <cell r="AW42">
            <v>0.10503573209240485</v>
          </cell>
          <cell r="AX42">
            <v>0.46335383081269738</v>
          </cell>
          <cell r="AY42">
            <v>0.30629882000997177</v>
          </cell>
          <cell r="AZ42">
            <v>8.7917566893800897E-2</v>
          </cell>
          <cell r="BA42">
            <v>8.1435931527339203E-3</v>
          </cell>
          <cell r="CB42" t="str">
            <v>KS2-4</v>
          </cell>
          <cell r="CC42" t="str">
            <v>4A</v>
          </cell>
          <cell r="CD42" t="str">
            <v>*</v>
          </cell>
          <cell r="CE42">
            <v>8.1435931527339203E-3</v>
          </cell>
          <cell r="CF42">
            <v>0.75</v>
          </cell>
          <cell r="CG42" t="str">
            <v>&gt;=25 &amp; &lt;26</v>
          </cell>
          <cell r="CH42" t="str">
            <v>KS2 English</v>
          </cell>
          <cell r="CI42" t="str">
            <v>KS4 English</v>
          </cell>
        </row>
        <row r="43">
          <cell r="AS43">
            <v>4.6610169491525426E-3</v>
          </cell>
          <cell r="AT43">
            <v>1.271186440677966E-3</v>
          </cell>
          <cell r="AU43">
            <v>1.6949152542372881E-3</v>
          </cell>
          <cell r="AV43">
            <v>7.8389830508474572E-3</v>
          </cell>
          <cell r="AW43">
            <v>4.0889830508474577E-2</v>
          </cell>
          <cell r="AX43">
            <v>0.3103813559322034</v>
          </cell>
          <cell r="AY43">
            <v>0.38601694915254237</v>
          </cell>
          <cell r="AZ43">
            <v>0.20677966101694914</v>
          </cell>
          <cell r="BA43">
            <v>4.0466101694915255E-2</v>
          </cell>
          <cell r="CB43" t="str">
            <v>KS2-4</v>
          </cell>
          <cell r="CC43" t="str">
            <v>5C</v>
          </cell>
          <cell r="CD43" t="str">
            <v>*</v>
          </cell>
          <cell r="CE43">
            <v>4.0466101694915255E-2</v>
          </cell>
          <cell r="CF43">
            <v>0.75</v>
          </cell>
          <cell r="CG43" t="str">
            <v>&gt;=25 &amp; &lt;26</v>
          </cell>
          <cell r="CH43" t="str">
            <v>KS2 English</v>
          </cell>
          <cell r="CI43" t="str">
            <v>KS4 English</v>
          </cell>
        </row>
        <row r="44">
          <cell r="AS44">
            <v>4.0376850605652759E-3</v>
          </cell>
          <cell r="AT44">
            <v>1.3458950201884253E-3</v>
          </cell>
          <cell r="AU44">
            <v>0</v>
          </cell>
          <cell r="AV44">
            <v>0</v>
          </cell>
          <cell r="AW44">
            <v>8.0753701211305519E-3</v>
          </cell>
          <cell r="AX44">
            <v>8.613728129205922E-2</v>
          </cell>
          <cell r="AY44">
            <v>0.32166890982503366</v>
          </cell>
          <cell r="AZ44">
            <v>0.40242261103633914</v>
          </cell>
          <cell r="BA44">
            <v>0.17631224764468373</v>
          </cell>
          <cell r="CB44" t="str">
            <v>KS2-4</v>
          </cell>
          <cell r="CC44" t="str">
            <v>5B</v>
          </cell>
          <cell r="CD44" t="str">
            <v>*</v>
          </cell>
          <cell r="CE44">
            <v>0.17631224764468373</v>
          </cell>
          <cell r="CF44">
            <v>0.75</v>
          </cell>
          <cell r="CG44" t="str">
            <v>&gt;=25 &amp; &lt;26</v>
          </cell>
          <cell r="CH44" t="str">
            <v>KS2 English</v>
          </cell>
          <cell r="CI44" t="str">
            <v>KS4 English</v>
          </cell>
        </row>
        <row r="45">
          <cell r="AS45">
            <v>4.0376850605652759E-3</v>
          </cell>
          <cell r="AT45">
            <v>1.3458950201884253E-3</v>
          </cell>
          <cell r="AU45">
            <v>0</v>
          </cell>
          <cell r="AV45">
            <v>0</v>
          </cell>
          <cell r="AW45">
            <v>8.0753701211305519E-3</v>
          </cell>
          <cell r="AX45">
            <v>8.613728129205922E-2</v>
          </cell>
          <cell r="AY45">
            <v>0.32166890982503366</v>
          </cell>
          <cell r="AZ45">
            <v>0.40242261103633914</v>
          </cell>
          <cell r="BA45">
            <v>0.17631224764468373</v>
          </cell>
          <cell r="CB45" t="str">
            <v>KS2-4</v>
          </cell>
          <cell r="CC45" t="str">
            <v>5A</v>
          </cell>
          <cell r="CD45" t="str">
            <v>*</v>
          </cell>
          <cell r="CE45">
            <v>0.17631224764468373</v>
          </cell>
          <cell r="CF45">
            <v>0.75</v>
          </cell>
          <cell r="CG45" t="str">
            <v>&gt;=25 &amp; &lt;26</v>
          </cell>
          <cell r="CH45" t="str">
            <v>KS2 English</v>
          </cell>
          <cell r="CI45" t="str">
            <v>KS4 English</v>
          </cell>
        </row>
        <row r="46">
          <cell r="CB46" t="str">
            <v>.</v>
          </cell>
          <cell r="CC46" t="str">
            <v>.</v>
          </cell>
          <cell r="CD46" t="str">
            <v>.</v>
          </cell>
          <cell r="CE46" t="str">
            <v>.</v>
          </cell>
          <cell r="CF46" t="str">
            <v>.</v>
          </cell>
          <cell r="CG46" t="str">
            <v>.</v>
          </cell>
          <cell r="CH46" t="str">
            <v>.</v>
          </cell>
          <cell r="CI46" t="str">
            <v>.</v>
          </cell>
        </row>
        <row r="47">
          <cell r="CB47" t="str">
            <v>.</v>
          </cell>
          <cell r="CC47" t="str">
            <v>.</v>
          </cell>
          <cell r="CD47" t="str">
            <v>.</v>
          </cell>
          <cell r="CE47" t="str">
            <v>.</v>
          </cell>
          <cell r="CF47" t="str">
            <v>.</v>
          </cell>
          <cell r="CG47" t="str">
            <v>.</v>
          </cell>
          <cell r="CH47" t="str">
            <v>.</v>
          </cell>
          <cell r="CI47" t="str">
            <v>.</v>
          </cell>
        </row>
        <row r="48">
          <cell r="CB48" t="str">
            <v>.</v>
          </cell>
          <cell r="CC48" t="str">
            <v>.</v>
          </cell>
          <cell r="CD48" t="str">
            <v>.</v>
          </cell>
          <cell r="CE48" t="str">
            <v>.</v>
          </cell>
          <cell r="CF48" t="str">
            <v>.</v>
          </cell>
          <cell r="CG48" t="str">
            <v>.</v>
          </cell>
          <cell r="CH48" t="str">
            <v>KS2 English</v>
          </cell>
          <cell r="CI48" t="str">
            <v>KS4 English</v>
          </cell>
        </row>
        <row r="49">
          <cell r="CB49" t="str">
            <v>.</v>
          </cell>
          <cell r="CC49" t="str">
            <v>.</v>
          </cell>
          <cell r="CD49" t="str">
            <v>.</v>
          </cell>
          <cell r="CE49" t="str">
            <v>.</v>
          </cell>
          <cell r="CF49" t="str">
            <v>.</v>
          </cell>
          <cell r="CG49" t="str">
            <v>.</v>
          </cell>
          <cell r="CH49" t="str">
            <v>KS2 English</v>
          </cell>
          <cell r="CI49" t="str">
            <v>KS4 English</v>
          </cell>
        </row>
        <row r="50">
          <cell r="AS50" t="str">
            <v>U</v>
          </cell>
          <cell r="AT50" t="str">
            <v>G</v>
          </cell>
          <cell r="AU50" t="str">
            <v>F</v>
          </cell>
          <cell r="AV50" t="str">
            <v>E</v>
          </cell>
          <cell r="AW50" t="str">
            <v>D</v>
          </cell>
          <cell r="AX50" t="str">
            <v>C</v>
          </cell>
          <cell r="AY50" t="str">
            <v>B</v>
          </cell>
          <cell r="AZ50" t="str">
            <v>A</v>
          </cell>
          <cell r="BA50" t="str">
            <v>*</v>
          </cell>
          <cell r="CB50" t="str">
            <v>.</v>
          </cell>
          <cell r="CC50" t="str">
            <v>.</v>
          </cell>
          <cell r="CD50" t="str">
            <v>.</v>
          </cell>
          <cell r="CE50" t="str">
            <v>.</v>
          </cell>
          <cell r="CF50" t="str">
            <v>.</v>
          </cell>
          <cell r="CG50" t="str">
            <v>.</v>
          </cell>
          <cell r="CH50" t="str">
            <v>KS2 English</v>
          </cell>
          <cell r="CI50" t="str">
            <v>KS4 English</v>
          </cell>
        </row>
        <row r="51">
          <cell r="AS51">
            <v>0</v>
          </cell>
          <cell r="AT51">
            <v>0</v>
          </cell>
          <cell r="AU51">
            <v>0</v>
          </cell>
          <cell r="AV51">
            <v>0</v>
          </cell>
          <cell r="AW51">
            <v>0</v>
          </cell>
          <cell r="AX51">
            <v>0</v>
          </cell>
          <cell r="AY51">
            <v>0</v>
          </cell>
          <cell r="AZ51">
            <v>0</v>
          </cell>
          <cell r="BA51">
            <v>0</v>
          </cell>
          <cell r="CB51" t="str">
            <v>.</v>
          </cell>
          <cell r="CC51" t="str">
            <v>.</v>
          </cell>
          <cell r="CD51" t="str">
            <v>.</v>
          </cell>
          <cell r="CE51" t="str">
            <v>.</v>
          </cell>
          <cell r="CF51" t="str">
            <v>.</v>
          </cell>
          <cell r="CG51" t="str">
            <v>.</v>
          </cell>
          <cell r="CH51" t="str">
            <v>.</v>
          </cell>
          <cell r="CI51" t="str">
            <v>.</v>
          </cell>
        </row>
        <row r="52">
          <cell r="AS52">
            <v>0</v>
          </cell>
          <cell r="AT52">
            <v>0</v>
          </cell>
          <cell r="AU52">
            <v>0</v>
          </cell>
          <cell r="AV52">
            <v>0</v>
          </cell>
          <cell r="AW52">
            <v>0</v>
          </cell>
          <cell r="AX52">
            <v>0</v>
          </cell>
          <cell r="AY52">
            <v>0</v>
          </cell>
          <cell r="AZ52">
            <v>0</v>
          </cell>
          <cell r="BA52">
            <v>0</v>
          </cell>
          <cell r="CB52" t="str">
            <v>.</v>
          </cell>
          <cell r="CC52" t="str">
            <v>.</v>
          </cell>
          <cell r="CD52" t="str">
            <v>.</v>
          </cell>
          <cell r="CE52" t="str">
            <v>.</v>
          </cell>
          <cell r="CF52" t="str">
            <v>.</v>
          </cell>
          <cell r="CG52" t="str">
            <v>.</v>
          </cell>
          <cell r="CH52" t="str">
            <v>.</v>
          </cell>
          <cell r="CI52" t="str">
            <v>.</v>
          </cell>
        </row>
        <row r="53">
          <cell r="AS53">
            <v>4.0686823441582677E-2</v>
          </cell>
          <cell r="AT53">
            <v>0.12952594251586413</v>
          </cell>
          <cell r="AU53">
            <v>0.29115341545352741</v>
          </cell>
          <cell r="AV53">
            <v>0.30048525569242257</v>
          </cell>
          <cell r="AW53">
            <v>0.1784247853676745</v>
          </cell>
          <cell r="AX53">
            <v>5.1511758118701005E-2</v>
          </cell>
          <cell r="AY53">
            <v>6.7189249720044789E-3</v>
          </cell>
          <cell r="AZ53">
            <v>1.4930944382232176E-3</v>
          </cell>
          <cell r="BA53">
            <v>0</v>
          </cell>
          <cell r="CB53" t="str">
            <v>KS2-4</v>
          </cell>
          <cell r="CC53" t="str">
            <v>B</v>
          </cell>
          <cell r="CD53" t="str">
            <v>*</v>
          </cell>
          <cell r="CE53">
            <v>0</v>
          </cell>
          <cell r="CF53">
            <v>0.75</v>
          </cell>
          <cell r="CG53" t="str">
            <v>&gt;=26 &amp; &lt;27</v>
          </cell>
          <cell r="CH53" t="str">
            <v>KS2 English</v>
          </cell>
          <cell r="CI53" t="str">
            <v>KS4 English</v>
          </cell>
        </row>
        <row r="54">
          <cell r="AS54">
            <v>4.8280423280423278E-2</v>
          </cell>
          <cell r="AT54">
            <v>0.1164021164021164</v>
          </cell>
          <cell r="AU54">
            <v>0.31746031746031744</v>
          </cell>
          <cell r="AV54">
            <v>0.32738095238095238</v>
          </cell>
          <cell r="AW54">
            <v>0.14947089947089948</v>
          </cell>
          <cell r="AX54">
            <v>3.968253968253968E-2</v>
          </cell>
          <cell r="AY54">
            <v>1.3227513227513227E-3</v>
          </cell>
          <cell r="AZ54">
            <v>0</v>
          </cell>
          <cell r="BA54">
            <v>0</v>
          </cell>
          <cell r="CB54" t="str">
            <v>KS2-4</v>
          </cell>
          <cell r="CC54" t="str">
            <v>N</v>
          </cell>
          <cell r="CD54" t="str">
            <v>*</v>
          </cell>
          <cell r="CE54">
            <v>0</v>
          </cell>
          <cell r="CF54">
            <v>0.75</v>
          </cell>
          <cell r="CG54" t="str">
            <v>&gt;=26 &amp; &lt;27</v>
          </cell>
          <cell r="CH54" t="str">
            <v>KS2 English</v>
          </cell>
          <cell r="CI54" t="str">
            <v>KS4 English</v>
          </cell>
        </row>
        <row r="55">
          <cell r="AS55">
            <v>2.5700934579439252E-2</v>
          </cell>
          <cell r="AT55">
            <v>8.2943925233644855E-2</v>
          </cell>
          <cell r="AU55">
            <v>0.27920560747663553</v>
          </cell>
          <cell r="AV55">
            <v>0.37266355140186919</v>
          </cell>
          <cell r="AW55">
            <v>0.18691588785046728</v>
          </cell>
          <cell r="AX55">
            <v>4.7897196261682241E-2</v>
          </cell>
          <cell r="AY55">
            <v>3.5046728971962616E-3</v>
          </cell>
          <cell r="AZ55">
            <v>1.1682242990654205E-3</v>
          </cell>
          <cell r="BA55">
            <v>0</v>
          </cell>
          <cell r="CB55" t="str">
            <v>KS2-4</v>
          </cell>
          <cell r="CC55" t="str">
            <v>2</v>
          </cell>
          <cell r="CD55" t="str">
            <v>*</v>
          </cell>
          <cell r="CE55">
            <v>0</v>
          </cell>
          <cell r="CF55">
            <v>0.75</v>
          </cell>
          <cell r="CG55" t="str">
            <v>&gt;=26 &amp; &lt;27</v>
          </cell>
          <cell r="CH55" t="str">
            <v>KS2 English</v>
          </cell>
          <cell r="CI55" t="str">
            <v>KS4 English</v>
          </cell>
        </row>
        <row r="56">
          <cell r="AS56">
            <v>1.9213973799126639E-2</v>
          </cell>
          <cell r="AT56">
            <v>5.4148471615720527E-2</v>
          </cell>
          <cell r="AU56">
            <v>0.1784570596797671</v>
          </cell>
          <cell r="AV56">
            <v>0.36448326055312957</v>
          </cell>
          <cell r="AW56">
            <v>0.29024745269286756</v>
          </cell>
          <cell r="AX56">
            <v>8.7336244541484712E-2</v>
          </cell>
          <cell r="AY56">
            <v>6.1135371179039302E-3</v>
          </cell>
          <cell r="AZ56">
            <v>0</v>
          </cell>
          <cell r="BA56">
            <v>0</v>
          </cell>
          <cell r="CB56" t="str">
            <v>KS2-4</v>
          </cell>
          <cell r="CC56" t="str">
            <v>3C</v>
          </cell>
          <cell r="CD56" t="str">
            <v>*</v>
          </cell>
          <cell r="CE56">
            <v>0</v>
          </cell>
          <cell r="CF56">
            <v>0.75</v>
          </cell>
          <cell r="CG56" t="str">
            <v>&gt;=26 &amp; &lt;27</v>
          </cell>
          <cell r="CH56" t="str">
            <v>KS2 English</v>
          </cell>
          <cell r="CI56" t="str">
            <v>KS4 English</v>
          </cell>
        </row>
        <row r="57">
          <cell r="AS57">
            <v>1.849796522382538E-2</v>
          </cell>
          <cell r="AT57">
            <v>2.8116907140214576E-2</v>
          </cell>
          <cell r="AU57">
            <v>0.10784313725490197</v>
          </cell>
          <cell r="AV57">
            <v>0.29800221975582686</v>
          </cell>
          <cell r="AW57">
            <v>0.36533481317055122</v>
          </cell>
          <cell r="AX57">
            <v>0.1688864224935257</v>
          </cell>
          <cell r="AY57">
            <v>1.2023677395486496E-2</v>
          </cell>
          <cell r="AZ57">
            <v>1.2948575656677765E-3</v>
          </cell>
          <cell r="BA57">
            <v>0</v>
          </cell>
          <cell r="CB57" t="str">
            <v>KS2-4</v>
          </cell>
          <cell r="CC57" t="str">
            <v>3B</v>
          </cell>
          <cell r="CD57" t="str">
            <v>*</v>
          </cell>
          <cell r="CE57">
            <v>0</v>
          </cell>
          <cell r="CF57">
            <v>0.75</v>
          </cell>
          <cell r="CG57" t="str">
            <v>&gt;=26 &amp; &lt;27</v>
          </cell>
          <cell r="CH57" t="str">
            <v>KS2 English</v>
          </cell>
          <cell r="CI57" t="str">
            <v>KS4 English</v>
          </cell>
        </row>
        <row r="58">
          <cell r="AS58">
            <v>1.2245573390699984E-2</v>
          </cell>
          <cell r="AT58">
            <v>1.6713552871090519E-2</v>
          </cell>
          <cell r="AU58">
            <v>6.2220751282475589E-2</v>
          </cell>
          <cell r="AV58">
            <v>0.2210822439185835</v>
          </cell>
          <cell r="AW58">
            <v>0.39152738705940759</v>
          </cell>
          <cell r="AX58">
            <v>0.26758232665894421</v>
          </cell>
          <cell r="AY58">
            <v>2.7138838325335098E-2</v>
          </cell>
          <cell r="AZ58">
            <v>1.4893264934635116E-3</v>
          </cell>
          <cell r="BA58">
            <v>0</v>
          </cell>
          <cell r="CB58" t="str">
            <v>KS2-4</v>
          </cell>
          <cell r="CC58" t="str">
            <v>3A</v>
          </cell>
          <cell r="CD58" t="str">
            <v>*</v>
          </cell>
          <cell r="CE58">
            <v>0</v>
          </cell>
          <cell r="CF58">
            <v>0.75</v>
          </cell>
          <cell r="CG58" t="str">
            <v>&gt;=26 &amp; &lt;27</v>
          </cell>
          <cell r="CH58" t="str">
            <v>KS2 English</v>
          </cell>
          <cell r="CI58" t="str">
            <v>KS4 English</v>
          </cell>
        </row>
        <row r="59">
          <cell r="AS59">
            <v>8.0316610406239095E-3</v>
          </cell>
          <cell r="AT59">
            <v>1.1698288906995693E-2</v>
          </cell>
          <cell r="AU59">
            <v>3.1311837969968573E-2</v>
          </cell>
          <cell r="AV59">
            <v>0.10895122802933302</v>
          </cell>
          <cell r="AW59">
            <v>0.32900710045396347</v>
          </cell>
          <cell r="AX59">
            <v>0.42381562099871961</v>
          </cell>
          <cell r="AY59">
            <v>7.6300779885927136E-2</v>
          </cell>
          <cell r="AZ59">
            <v>1.0301478291235013E-2</v>
          </cell>
          <cell r="BA59">
            <v>5.8200442323361656E-4</v>
          </cell>
          <cell r="CB59" t="str">
            <v>KS2-4</v>
          </cell>
          <cell r="CC59" t="str">
            <v>4C</v>
          </cell>
          <cell r="CD59" t="str">
            <v>*</v>
          </cell>
          <cell r="CE59">
            <v>5.8200442323361656E-4</v>
          </cell>
          <cell r="CF59">
            <v>0.75</v>
          </cell>
          <cell r="CG59" t="str">
            <v>&gt;=26 &amp; &lt;27</v>
          </cell>
          <cell r="CH59" t="str">
            <v>KS2 English</v>
          </cell>
          <cell r="CI59" t="str">
            <v>KS4 English</v>
          </cell>
        </row>
        <row r="60">
          <cell r="AS60">
            <v>5.0365751289123397E-3</v>
          </cell>
          <cell r="AT60">
            <v>5.9359635447895432E-3</v>
          </cell>
          <cell r="AU60">
            <v>1.1452212495503059E-2</v>
          </cell>
          <cell r="AV60">
            <v>4.3230603189830914E-2</v>
          </cell>
          <cell r="AW60">
            <v>0.20002398369109006</v>
          </cell>
          <cell r="AX60">
            <v>0.50785465883199421</v>
          </cell>
          <cell r="AY60">
            <v>0.18719270895790863</v>
          </cell>
          <cell r="AZ60">
            <v>3.6155414318263579E-2</v>
          </cell>
          <cell r="BA60">
            <v>3.117879841707639E-3</v>
          </cell>
          <cell r="CB60" t="str">
            <v>KS2-4</v>
          </cell>
          <cell r="CC60" t="str">
            <v>4B</v>
          </cell>
          <cell r="CD60" t="str">
            <v>*</v>
          </cell>
          <cell r="CE60">
            <v>3.117879841707639E-3</v>
          </cell>
          <cell r="CF60">
            <v>0.75</v>
          </cell>
          <cell r="CG60" t="str">
            <v>&gt;=26 &amp; &lt;27</v>
          </cell>
          <cell r="CH60" t="str">
            <v>KS2 English</v>
          </cell>
          <cell r="CI60" t="str">
            <v>KS4 English</v>
          </cell>
        </row>
        <row r="61">
          <cell r="AS61">
            <v>3.5502150611046632E-3</v>
          </cell>
          <cell r="AT61">
            <v>2.3895678295896769E-3</v>
          </cell>
          <cell r="AU61">
            <v>4.8474090257390589E-3</v>
          </cell>
          <cell r="AV61">
            <v>1.7409708472724789E-2</v>
          </cell>
          <cell r="AW61">
            <v>0.10049839557588584</v>
          </cell>
          <cell r="AX61">
            <v>0.44800983136478462</v>
          </cell>
          <cell r="AY61">
            <v>0.32061172936437493</v>
          </cell>
          <cell r="AZ61">
            <v>9.0120843858810681E-2</v>
          </cell>
          <cell r="BA61">
            <v>1.256229944698573E-2</v>
          </cell>
          <cell r="CB61" t="str">
            <v>KS2-4</v>
          </cell>
          <cell r="CC61" t="str">
            <v>4A</v>
          </cell>
          <cell r="CD61" t="str">
            <v>*</v>
          </cell>
          <cell r="CE61">
            <v>1.256229944698573E-2</v>
          </cell>
          <cell r="CF61">
            <v>0.75</v>
          </cell>
          <cell r="CG61" t="str">
            <v>&gt;=26 &amp; &lt;27</v>
          </cell>
          <cell r="CH61" t="str">
            <v>KS2 English</v>
          </cell>
          <cell r="CI61" t="str">
            <v>KS4 English</v>
          </cell>
        </row>
        <row r="62">
          <cell r="AS62">
            <v>2.0554202192448233E-3</v>
          </cell>
          <cell r="AT62">
            <v>1.6747868453105969E-3</v>
          </cell>
          <cell r="AU62">
            <v>1.8270401948842874E-3</v>
          </cell>
          <cell r="AV62">
            <v>6.5468940316686965E-3</v>
          </cell>
          <cell r="AW62">
            <v>3.3191230207064555E-2</v>
          </cell>
          <cell r="AX62">
            <v>0.25860231425091351</v>
          </cell>
          <cell r="AY62">
            <v>0.4017204628501827</v>
          </cell>
          <cell r="AZ62">
            <v>0.24139768574908649</v>
          </cell>
          <cell r="BA62">
            <v>5.2984165651644335E-2</v>
          </cell>
          <cell r="CB62" t="str">
            <v>KS2-4</v>
          </cell>
          <cell r="CC62" t="str">
            <v>5C</v>
          </cell>
          <cell r="CD62" t="str">
            <v>*</v>
          </cell>
          <cell r="CE62">
            <v>5.2984165651644335E-2</v>
          </cell>
          <cell r="CF62">
            <v>0.75</v>
          </cell>
          <cell r="CG62" t="str">
            <v>&gt;=26 &amp; &lt;27</v>
          </cell>
          <cell r="CH62" t="str">
            <v>KS2 English</v>
          </cell>
          <cell r="CI62" t="str">
            <v>KS4 English</v>
          </cell>
        </row>
        <row r="63">
          <cell r="AS63">
            <v>1.2335526315789473E-3</v>
          </cell>
          <cell r="AT63">
            <v>8.2236842105263153E-4</v>
          </cell>
          <cell r="AU63">
            <v>1.2335526315789473E-3</v>
          </cell>
          <cell r="AV63">
            <v>1.6447368421052631E-3</v>
          </cell>
          <cell r="AW63">
            <v>7.8125E-3</v>
          </cell>
          <cell r="AX63">
            <v>9.1694078947368418E-2</v>
          </cell>
          <cell r="AY63">
            <v>0.29810855263157893</v>
          </cell>
          <cell r="AZ63">
            <v>0.41077302631578949</v>
          </cell>
          <cell r="BA63">
            <v>0.18667763157894737</v>
          </cell>
          <cell r="CB63" t="str">
            <v>KS2-4</v>
          </cell>
          <cell r="CC63" t="str">
            <v>5B</v>
          </cell>
          <cell r="CD63" t="str">
            <v>*</v>
          </cell>
          <cell r="CE63">
            <v>0.18667763157894737</v>
          </cell>
          <cell r="CF63">
            <v>0.75</v>
          </cell>
          <cell r="CG63" t="str">
            <v>&gt;=26 &amp; &lt;27</v>
          </cell>
          <cell r="CH63" t="str">
            <v>KS2 English</v>
          </cell>
          <cell r="CI63" t="str">
            <v>KS4 English</v>
          </cell>
        </row>
        <row r="64">
          <cell r="AS64">
            <v>0</v>
          </cell>
          <cell r="AT64">
            <v>0</v>
          </cell>
          <cell r="AU64">
            <v>0</v>
          </cell>
          <cell r="AV64">
            <v>0</v>
          </cell>
          <cell r="AW64">
            <v>6.4935064935064939E-3</v>
          </cell>
          <cell r="AX64">
            <v>2.5974025974025976E-2</v>
          </cell>
          <cell r="AY64">
            <v>0.12987012987012986</v>
          </cell>
          <cell r="AZ64">
            <v>0.42857142857142855</v>
          </cell>
          <cell r="BA64">
            <v>0.40909090909090912</v>
          </cell>
          <cell r="CB64" t="str">
            <v>KS2-4</v>
          </cell>
          <cell r="CC64" t="str">
            <v>5A</v>
          </cell>
          <cell r="CD64" t="str">
            <v>*</v>
          </cell>
          <cell r="CE64">
            <v>0.40909090909090912</v>
          </cell>
          <cell r="CF64">
            <v>0.75</v>
          </cell>
          <cell r="CG64" t="str">
            <v>&gt;=26 &amp; &lt;27</v>
          </cell>
          <cell r="CH64" t="str">
            <v>KS2 English</v>
          </cell>
          <cell r="CI64" t="str">
            <v>KS4 English</v>
          </cell>
        </row>
        <row r="65">
          <cell r="CB65" t="str">
            <v>.</v>
          </cell>
          <cell r="CC65" t="str">
            <v>.</v>
          </cell>
          <cell r="CD65" t="str">
            <v>.</v>
          </cell>
          <cell r="CE65" t="str">
            <v>.</v>
          </cell>
          <cell r="CF65" t="str">
            <v>.</v>
          </cell>
          <cell r="CG65" t="str">
            <v>.</v>
          </cell>
          <cell r="CH65" t="str">
            <v>.</v>
          </cell>
          <cell r="CI65" t="str">
            <v>.</v>
          </cell>
        </row>
        <row r="66">
          <cell r="CB66" t="str">
            <v>.</v>
          </cell>
          <cell r="CC66" t="str">
            <v>.</v>
          </cell>
          <cell r="CD66" t="str">
            <v>.</v>
          </cell>
          <cell r="CE66" t="str">
            <v>.</v>
          </cell>
          <cell r="CF66" t="str">
            <v>.</v>
          </cell>
          <cell r="CG66" t="str">
            <v>.</v>
          </cell>
          <cell r="CH66" t="str">
            <v>KS2 English</v>
          </cell>
          <cell r="CI66" t="str">
            <v>KS4 English</v>
          </cell>
        </row>
        <row r="67">
          <cell r="CB67" t="str">
            <v>.</v>
          </cell>
          <cell r="CC67" t="str">
            <v>.</v>
          </cell>
          <cell r="CD67" t="str">
            <v>.</v>
          </cell>
          <cell r="CE67" t="str">
            <v>.</v>
          </cell>
          <cell r="CF67" t="str">
            <v>.</v>
          </cell>
          <cell r="CG67" t="str">
            <v>.</v>
          </cell>
          <cell r="CH67" t="str">
            <v>KS2 English</v>
          </cell>
          <cell r="CI67" t="str">
            <v>KS4 English</v>
          </cell>
        </row>
        <row r="68">
          <cell r="CB68" t="str">
            <v>.</v>
          </cell>
          <cell r="CC68" t="str">
            <v>.</v>
          </cell>
          <cell r="CD68" t="str">
            <v>.</v>
          </cell>
          <cell r="CE68" t="str">
            <v>.</v>
          </cell>
          <cell r="CF68" t="str">
            <v>.</v>
          </cell>
          <cell r="CG68" t="str">
            <v>.</v>
          </cell>
          <cell r="CH68" t="str">
            <v>KS2 English</v>
          </cell>
          <cell r="CI68" t="str">
            <v>KS4 English</v>
          </cell>
        </row>
        <row r="69">
          <cell r="AS69" t="str">
            <v>U</v>
          </cell>
          <cell r="AT69" t="str">
            <v>G</v>
          </cell>
          <cell r="AU69" t="str">
            <v>F</v>
          </cell>
          <cell r="AV69" t="str">
            <v>E</v>
          </cell>
          <cell r="AW69" t="str">
            <v>D</v>
          </cell>
          <cell r="AX69" t="str">
            <v>C</v>
          </cell>
          <cell r="AY69" t="str">
            <v>B</v>
          </cell>
          <cell r="AZ69" t="str">
            <v>A</v>
          </cell>
          <cell r="BA69" t="str">
            <v>*</v>
          </cell>
          <cell r="CB69" t="str">
            <v>.</v>
          </cell>
          <cell r="CC69" t="str">
            <v>.</v>
          </cell>
          <cell r="CD69" t="str">
            <v>.</v>
          </cell>
          <cell r="CE69" t="str">
            <v>.</v>
          </cell>
          <cell r="CF69" t="str">
            <v>.</v>
          </cell>
          <cell r="CG69" t="str">
            <v>.</v>
          </cell>
          <cell r="CH69" t="str">
            <v>KS2 English</v>
          </cell>
          <cell r="CI69" t="str">
            <v>KS4 English</v>
          </cell>
        </row>
        <row r="70">
          <cell r="AS70">
            <v>0</v>
          </cell>
          <cell r="AT70">
            <v>0</v>
          </cell>
          <cell r="AU70">
            <v>0</v>
          </cell>
          <cell r="AV70">
            <v>0</v>
          </cell>
          <cell r="AW70">
            <v>0</v>
          </cell>
          <cell r="AX70">
            <v>0</v>
          </cell>
          <cell r="AY70">
            <v>0</v>
          </cell>
          <cell r="AZ70">
            <v>0</v>
          </cell>
          <cell r="BA70">
            <v>0</v>
          </cell>
          <cell r="CB70" t="str">
            <v>.</v>
          </cell>
          <cell r="CC70" t="str">
            <v>.</v>
          </cell>
          <cell r="CD70" t="str">
            <v>.</v>
          </cell>
          <cell r="CE70" t="str">
            <v>.</v>
          </cell>
          <cell r="CF70" t="str">
            <v>.</v>
          </cell>
          <cell r="CG70" t="str">
            <v>.</v>
          </cell>
          <cell r="CH70" t="str">
            <v>.</v>
          </cell>
          <cell r="CI70" t="str">
            <v>.</v>
          </cell>
        </row>
        <row r="71">
          <cell r="AS71">
            <v>0</v>
          </cell>
          <cell r="AT71">
            <v>0</v>
          </cell>
          <cell r="AU71">
            <v>0</v>
          </cell>
          <cell r="AV71">
            <v>0</v>
          </cell>
          <cell r="AW71">
            <v>0</v>
          </cell>
          <cell r="AX71">
            <v>0</v>
          </cell>
          <cell r="AY71">
            <v>0</v>
          </cell>
          <cell r="AZ71">
            <v>0</v>
          </cell>
          <cell r="BA71">
            <v>0</v>
          </cell>
          <cell r="CB71" t="str">
            <v>.</v>
          </cell>
          <cell r="CC71" t="str">
            <v>.</v>
          </cell>
          <cell r="CD71" t="str">
            <v>.</v>
          </cell>
          <cell r="CE71" t="str">
            <v>.</v>
          </cell>
          <cell r="CF71" t="str">
            <v>.</v>
          </cell>
          <cell r="CG71" t="str">
            <v>.</v>
          </cell>
          <cell r="CH71" t="str">
            <v>.</v>
          </cell>
          <cell r="CI71" t="str">
            <v>.</v>
          </cell>
        </row>
        <row r="72">
          <cell r="AS72">
            <v>3.4971226206285969E-2</v>
          </cell>
          <cell r="AT72">
            <v>0.11730854360336432</v>
          </cell>
          <cell r="AU72">
            <v>0.27312970340858789</v>
          </cell>
          <cell r="AV72">
            <v>0.31429836210712703</v>
          </cell>
          <cell r="AW72">
            <v>0.1899070385126162</v>
          </cell>
          <cell r="AX72">
            <v>5.9760956175298807E-2</v>
          </cell>
          <cell r="AY72">
            <v>7.5254537405931828E-3</v>
          </cell>
          <cell r="AZ72">
            <v>3.0987162461266048E-3</v>
          </cell>
          <cell r="BA72">
            <v>0</v>
          </cell>
          <cell r="CB72" t="str">
            <v>KS2-4</v>
          </cell>
          <cell r="CC72" t="str">
            <v>B</v>
          </cell>
          <cell r="CD72" t="str">
            <v>*</v>
          </cell>
          <cell r="CE72">
            <v>0</v>
          </cell>
          <cell r="CF72">
            <v>0.75</v>
          </cell>
          <cell r="CG72" t="str">
            <v>&gt;=27 &amp; &lt;28</v>
          </cell>
          <cell r="CH72" t="str">
            <v>KS2 English</v>
          </cell>
          <cell r="CI72" t="str">
            <v>KS4 English</v>
          </cell>
        </row>
        <row r="73">
          <cell r="AS73">
            <v>2.5680933852140077E-2</v>
          </cell>
          <cell r="AT73">
            <v>0.10583657587548638</v>
          </cell>
          <cell r="AU73">
            <v>0.30817120622568095</v>
          </cell>
          <cell r="AV73">
            <v>0.36964980544747084</v>
          </cell>
          <cell r="AW73">
            <v>0.15719844357976653</v>
          </cell>
          <cell r="AX73">
            <v>3.1906614785992216E-2</v>
          </cell>
          <cell r="AY73">
            <v>7.7821011673151756E-4</v>
          </cell>
          <cell r="AZ73">
            <v>7.7821011673151756E-4</v>
          </cell>
          <cell r="BA73">
            <v>0</v>
          </cell>
          <cell r="CB73" t="str">
            <v>KS2-4</v>
          </cell>
          <cell r="CC73" t="str">
            <v>N</v>
          </cell>
          <cell r="CD73" t="str">
            <v>*</v>
          </cell>
          <cell r="CE73">
            <v>0</v>
          </cell>
          <cell r="CF73">
            <v>0.75</v>
          </cell>
          <cell r="CG73" t="str">
            <v>&gt;=27 &amp; &lt;28</v>
          </cell>
          <cell r="CH73" t="str">
            <v>KS2 English</v>
          </cell>
          <cell r="CI73" t="str">
            <v>KS4 English</v>
          </cell>
        </row>
        <row r="74">
          <cell r="AS74">
            <v>1.7287234042553192E-2</v>
          </cell>
          <cell r="AT74">
            <v>6.7819148936170207E-2</v>
          </cell>
          <cell r="AU74">
            <v>0.23537234042553193</v>
          </cell>
          <cell r="AV74">
            <v>0.39627659574468083</v>
          </cell>
          <cell r="AW74">
            <v>0.23670212765957446</v>
          </cell>
          <cell r="AX74">
            <v>4.3882978723404256E-2</v>
          </cell>
          <cell r="AY74">
            <v>2.6595744680851063E-3</v>
          </cell>
          <cell r="AZ74">
            <v>0</v>
          </cell>
          <cell r="BA74">
            <v>0</v>
          </cell>
          <cell r="CB74" t="str">
            <v>KS2-4</v>
          </cell>
          <cell r="CC74" t="str">
            <v>2</v>
          </cell>
          <cell r="CD74" t="str">
            <v>*</v>
          </cell>
          <cell r="CE74">
            <v>0</v>
          </cell>
          <cell r="CF74">
            <v>0.75</v>
          </cell>
          <cell r="CG74" t="str">
            <v>&gt;=27 &amp; &lt;28</v>
          </cell>
          <cell r="CH74" t="str">
            <v>KS2 English</v>
          </cell>
          <cell r="CI74" t="str">
            <v>KS4 English</v>
          </cell>
        </row>
        <row r="75">
          <cell r="AS75">
            <v>1.5380150899593732E-2</v>
          </cell>
          <cell r="AT75">
            <v>4.5850261172373764E-2</v>
          </cell>
          <cell r="AU75">
            <v>0.16279744631456761</v>
          </cell>
          <cell r="AV75">
            <v>0.36157864190365641</v>
          </cell>
          <cell r="AW75">
            <v>0.3093441671503192</v>
          </cell>
          <cell r="AX75">
            <v>9.6923969820081252E-2</v>
          </cell>
          <cell r="AY75">
            <v>7.5449796865931515E-3</v>
          </cell>
          <cell r="AZ75">
            <v>5.8038305281485781E-4</v>
          </cell>
          <cell r="BA75">
            <v>0</v>
          </cell>
          <cell r="CB75" t="str">
            <v>KS2-4</v>
          </cell>
          <cell r="CC75" t="str">
            <v>3C</v>
          </cell>
          <cell r="CD75" t="str">
            <v>*</v>
          </cell>
          <cell r="CE75">
            <v>0</v>
          </cell>
          <cell r="CF75">
            <v>0.75</v>
          </cell>
          <cell r="CG75" t="str">
            <v>&gt;=27 &amp; &lt;28</v>
          </cell>
          <cell r="CH75" t="str">
            <v>KS2 English</v>
          </cell>
          <cell r="CI75" t="str">
            <v>KS4 English</v>
          </cell>
        </row>
        <row r="76">
          <cell r="AS76">
            <v>1.0919337794998239E-2</v>
          </cell>
          <cell r="AT76">
            <v>2.2367030644593167E-2</v>
          </cell>
          <cell r="AU76">
            <v>8.7354702359985908E-2</v>
          </cell>
          <cell r="AV76">
            <v>0.28971468827051777</v>
          </cell>
          <cell r="AW76">
            <v>0.39080662205001759</v>
          </cell>
          <cell r="AX76">
            <v>0.18439591405424446</v>
          </cell>
          <cell r="AY76">
            <v>1.3561113067981684E-2</v>
          </cell>
          <cell r="AZ76">
            <v>8.8059175766114824E-4</v>
          </cell>
          <cell r="BA76">
            <v>0</v>
          </cell>
          <cell r="CB76" t="str">
            <v>KS2-4</v>
          </cell>
          <cell r="CC76" t="str">
            <v>3B</v>
          </cell>
          <cell r="CD76" t="str">
            <v>*</v>
          </cell>
          <cell r="CE76">
            <v>0</v>
          </cell>
          <cell r="CF76">
            <v>0.75</v>
          </cell>
          <cell r="CG76" t="str">
            <v>&gt;=27 &amp; &lt;28</v>
          </cell>
          <cell r="CH76" t="str">
            <v>KS2 English</v>
          </cell>
          <cell r="CI76" t="str">
            <v>KS4 English</v>
          </cell>
        </row>
        <row r="77">
          <cell r="AS77">
            <v>9.4646136459951968E-3</v>
          </cell>
          <cell r="AT77">
            <v>1.4408814804350897E-2</v>
          </cell>
          <cell r="AU77">
            <v>4.7888119790930925E-2</v>
          </cell>
          <cell r="AV77">
            <v>0.20200593304139003</v>
          </cell>
          <cell r="AW77">
            <v>0.40146913405848283</v>
          </cell>
          <cell r="AX77">
            <v>0.29114281678203136</v>
          </cell>
          <cell r="AY77">
            <v>3.1642887413476477E-2</v>
          </cell>
          <cell r="AZ77">
            <v>1.6951546828648115E-3</v>
          </cell>
          <cell r="BA77">
            <v>2.8252578047746857E-4</v>
          </cell>
          <cell r="CB77" t="str">
            <v>KS2-4</v>
          </cell>
          <cell r="CC77" t="str">
            <v>3A</v>
          </cell>
          <cell r="CD77" t="str">
            <v>*</v>
          </cell>
          <cell r="CE77">
            <v>2.8252578047746857E-4</v>
          </cell>
          <cell r="CF77">
            <v>0.75</v>
          </cell>
          <cell r="CG77" t="str">
            <v>&gt;=27 &amp; &lt;28</v>
          </cell>
          <cell r="CH77" t="str">
            <v>KS2 English</v>
          </cell>
          <cell r="CI77" t="str">
            <v>KS4 English</v>
          </cell>
        </row>
        <row r="78">
          <cell r="AS78">
            <v>5.6038105912020178E-3</v>
          </cell>
          <cell r="AT78">
            <v>7.9854300924628741E-3</v>
          </cell>
          <cell r="AU78">
            <v>2.0080321285140562E-2</v>
          </cell>
          <cell r="AV78">
            <v>9.4611002148127399E-2</v>
          </cell>
          <cell r="AW78">
            <v>0.32151863267021574</v>
          </cell>
          <cell r="AX78">
            <v>0.43677033716260388</v>
          </cell>
          <cell r="AY78">
            <v>0.10119547959278977</v>
          </cell>
          <cell r="AZ78">
            <v>1.1814700663117586E-2</v>
          </cell>
          <cell r="BA78">
            <v>4.2028579434015128E-4</v>
          </cell>
          <cell r="CB78" t="str">
            <v>KS2-4</v>
          </cell>
          <cell r="CC78" t="str">
            <v>4C</v>
          </cell>
          <cell r="CD78" t="str">
            <v>*</v>
          </cell>
          <cell r="CE78">
            <v>4.2028579434015128E-4</v>
          </cell>
          <cell r="CF78">
            <v>0.75</v>
          </cell>
          <cell r="CG78" t="str">
            <v>&gt;=27 &amp; &lt;28</v>
          </cell>
          <cell r="CH78" t="str">
            <v>KS2 English</v>
          </cell>
          <cell r="CI78" t="str">
            <v>KS4 English</v>
          </cell>
        </row>
        <row r="79">
          <cell r="AS79">
            <v>3.663783921952882E-3</v>
          </cell>
          <cell r="AT79">
            <v>4.3880202786179866E-3</v>
          </cell>
          <cell r="AU79">
            <v>7.8813956460614329E-3</v>
          </cell>
          <cell r="AV79">
            <v>3.2675840327184423E-2</v>
          </cell>
          <cell r="AW79">
            <v>0.18672517360371491</v>
          </cell>
          <cell r="AX79">
            <v>0.48830571294678993</v>
          </cell>
          <cell r="AY79">
            <v>0.22664337749755037</v>
          </cell>
          <cell r="AZ79">
            <v>4.70753631832318E-2</v>
          </cell>
          <cell r="BA79">
            <v>2.6413325948962639E-3</v>
          </cell>
          <cell r="CB79" t="str">
            <v>KS2-4</v>
          </cell>
          <cell r="CC79" t="str">
            <v>4B</v>
          </cell>
          <cell r="CD79" t="str">
            <v>*</v>
          </cell>
          <cell r="CE79">
            <v>2.6413325948962639E-3</v>
          </cell>
          <cell r="CF79">
            <v>0.75</v>
          </cell>
          <cell r="CG79" t="str">
            <v>&gt;=27 &amp; &lt;28</v>
          </cell>
          <cell r="CH79" t="str">
            <v>KS2 English</v>
          </cell>
          <cell r="CI79" t="str">
            <v>KS4 English</v>
          </cell>
        </row>
        <row r="80">
          <cell r="AS80">
            <v>2.7787133715055576E-3</v>
          </cell>
          <cell r="AT80">
            <v>1.2630515325025261E-3</v>
          </cell>
          <cell r="AU80">
            <v>2.3576961940047153E-3</v>
          </cell>
          <cell r="AV80">
            <v>1.0146513977770293E-2</v>
          </cell>
          <cell r="AW80">
            <v>8.3277197709666559E-2</v>
          </cell>
          <cell r="AX80">
            <v>0.39276692489053555</v>
          </cell>
          <cell r="AY80">
            <v>0.36666385988548333</v>
          </cell>
          <cell r="AZ80">
            <v>0.12508420343550017</v>
          </cell>
          <cell r="BA80">
            <v>1.5661839003031322E-2</v>
          </cell>
          <cell r="CB80" t="str">
            <v>KS2-4</v>
          </cell>
          <cell r="CC80" t="str">
            <v>4A</v>
          </cell>
          <cell r="CD80" t="str">
            <v>*</v>
          </cell>
          <cell r="CE80">
            <v>1.5661839003031322E-2</v>
          </cell>
          <cell r="CF80">
            <v>0.75</v>
          </cell>
          <cell r="CG80" t="str">
            <v>&gt;=27 &amp; &lt;28</v>
          </cell>
          <cell r="CH80" t="str">
            <v>KS2 English</v>
          </cell>
          <cell r="CI80" t="str">
            <v>KS4 English</v>
          </cell>
        </row>
        <row r="81">
          <cell r="AS81">
            <v>1.4371355834770468E-3</v>
          </cell>
          <cell r="AT81">
            <v>9.0334236675700087E-4</v>
          </cell>
          <cell r="AU81">
            <v>9.4440338342777371E-4</v>
          </cell>
          <cell r="AV81">
            <v>3.5312474336864582E-3</v>
          </cell>
          <cell r="AW81">
            <v>2.4102816785743615E-2</v>
          </cell>
          <cell r="AX81">
            <v>0.20871314773753799</v>
          </cell>
          <cell r="AY81">
            <v>0.40346554980701321</v>
          </cell>
          <cell r="AZ81">
            <v>0.28701650652870164</v>
          </cell>
          <cell r="BA81">
            <v>6.9885850373655245E-2</v>
          </cell>
          <cell r="CB81" t="str">
            <v>KS2-4</v>
          </cell>
          <cell r="CC81" t="str">
            <v>5C</v>
          </cell>
          <cell r="CD81" t="str">
            <v>*</v>
          </cell>
          <cell r="CE81">
            <v>6.9885850373655245E-2</v>
          </cell>
          <cell r="CF81">
            <v>0.75</v>
          </cell>
          <cell r="CG81" t="str">
            <v>&gt;=27 &amp; &lt;28</v>
          </cell>
          <cell r="CH81" t="str">
            <v>KS2 English</v>
          </cell>
          <cell r="CI81" t="str">
            <v>KS4 English</v>
          </cell>
        </row>
        <row r="82">
          <cell r="AS82">
            <v>5.6043340183074906E-4</v>
          </cell>
          <cell r="AT82">
            <v>3.7362226788716606E-4</v>
          </cell>
          <cell r="AU82">
            <v>3.7362226788716606E-4</v>
          </cell>
          <cell r="AV82">
            <v>9.3405566971791517E-4</v>
          </cell>
          <cell r="AW82">
            <v>6.16476742013824E-3</v>
          </cell>
          <cell r="AX82">
            <v>6.7438819353633481E-2</v>
          </cell>
          <cell r="AY82">
            <v>0.2729310666915748</v>
          </cell>
          <cell r="AZ82">
            <v>0.42069867364094898</v>
          </cell>
          <cell r="BA82">
            <v>0.23052493928638146</v>
          </cell>
          <cell r="CB82" t="str">
            <v>KS2-4</v>
          </cell>
          <cell r="CC82" t="str">
            <v>5B</v>
          </cell>
          <cell r="CD82" t="str">
            <v>*</v>
          </cell>
          <cell r="CE82">
            <v>0.23052493928638146</v>
          </cell>
          <cell r="CF82">
            <v>0.75</v>
          </cell>
          <cell r="CG82" t="str">
            <v>&gt;=27 &amp; &lt;28</v>
          </cell>
          <cell r="CH82" t="str">
            <v>KS2 English</v>
          </cell>
          <cell r="CI82" t="str">
            <v>KS4 English</v>
          </cell>
        </row>
        <row r="83">
          <cell r="AS83">
            <v>0</v>
          </cell>
          <cell r="AT83">
            <v>0</v>
          </cell>
          <cell r="AU83">
            <v>0</v>
          </cell>
          <cell r="AV83">
            <v>2.5380710659898475E-3</v>
          </cell>
          <cell r="AW83">
            <v>0</v>
          </cell>
          <cell r="AX83">
            <v>2.2842639593908629E-2</v>
          </cell>
          <cell r="AY83">
            <v>9.8984771573604066E-2</v>
          </cell>
          <cell r="AZ83">
            <v>0.3883248730964467</v>
          </cell>
          <cell r="BA83">
            <v>0.48730964467005078</v>
          </cell>
          <cell r="CB83" t="str">
            <v>KS2-4</v>
          </cell>
          <cell r="CC83" t="str">
            <v>5A</v>
          </cell>
          <cell r="CD83" t="str">
            <v>*</v>
          </cell>
          <cell r="CE83">
            <v>0.48730964467005078</v>
          </cell>
          <cell r="CF83">
            <v>0.75</v>
          </cell>
          <cell r="CG83" t="str">
            <v>&gt;=27 &amp; &lt;28</v>
          </cell>
          <cell r="CH83" t="str">
            <v>KS2 English</v>
          </cell>
          <cell r="CI83" t="str">
            <v>KS4 English</v>
          </cell>
        </row>
        <row r="84">
          <cell r="CB84" t="str">
            <v>.</v>
          </cell>
          <cell r="CC84" t="str">
            <v>.</v>
          </cell>
          <cell r="CD84" t="str">
            <v>.</v>
          </cell>
          <cell r="CE84" t="str">
            <v>.</v>
          </cell>
          <cell r="CF84" t="str">
            <v>.</v>
          </cell>
          <cell r="CG84" t="str">
            <v>.</v>
          </cell>
          <cell r="CH84" t="str">
            <v>.</v>
          </cell>
          <cell r="CI84" t="str">
            <v>.</v>
          </cell>
        </row>
        <row r="85">
          <cell r="CB85" t="str">
            <v>.</v>
          </cell>
          <cell r="CC85" t="str">
            <v>.</v>
          </cell>
          <cell r="CD85" t="str">
            <v>.</v>
          </cell>
          <cell r="CE85" t="str">
            <v>.</v>
          </cell>
          <cell r="CF85" t="str">
            <v>.</v>
          </cell>
          <cell r="CG85" t="str">
            <v>.</v>
          </cell>
          <cell r="CH85" t="str">
            <v>KS2 English</v>
          </cell>
          <cell r="CI85" t="str">
            <v>KS4 English</v>
          </cell>
        </row>
        <row r="86">
          <cell r="CB86" t="str">
            <v>.</v>
          </cell>
          <cell r="CC86" t="str">
            <v>.</v>
          </cell>
          <cell r="CD86" t="str">
            <v>.</v>
          </cell>
          <cell r="CE86" t="str">
            <v>.</v>
          </cell>
          <cell r="CF86" t="str">
            <v>.</v>
          </cell>
          <cell r="CG86" t="str">
            <v>.</v>
          </cell>
          <cell r="CH86" t="str">
            <v>KS2 English</v>
          </cell>
          <cell r="CI86" t="str">
            <v>KS4 English</v>
          </cell>
        </row>
        <row r="87">
          <cell r="CB87" t="str">
            <v>.</v>
          </cell>
          <cell r="CC87" t="str">
            <v>.</v>
          </cell>
          <cell r="CD87" t="str">
            <v>.</v>
          </cell>
          <cell r="CE87" t="str">
            <v>.</v>
          </cell>
          <cell r="CF87" t="str">
            <v>.</v>
          </cell>
          <cell r="CG87" t="str">
            <v>.</v>
          </cell>
          <cell r="CH87" t="str">
            <v>KS2 English</v>
          </cell>
          <cell r="CI87" t="str">
            <v>KS4 English</v>
          </cell>
        </row>
        <row r="88">
          <cell r="AS88" t="str">
            <v>U</v>
          </cell>
          <cell r="AT88" t="str">
            <v>G</v>
          </cell>
          <cell r="AU88" t="str">
            <v>F</v>
          </cell>
          <cell r="AV88" t="str">
            <v>E</v>
          </cell>
          <cell r="AW88" t="str">
            <v>D</v>
          </cell>
          <cell r="AX88" t="str">
            <v>C</v>
          </cell>
          <cell r="AY88" t="str">
            <v>B</v>
          </cell>
          <cell r="AZ88" t="str">
            <v>A</v>
          </cell>
          <cell r="BA88" t="str">
            <v>*</v>
          </cell>
          <cell r="CB88" t="str">
            <v>.</v>
          </cell>
          <cell r="CC88" t="str">
            <v>.</v>
          </cell>
          <cell r="CD88" t="str">
            <v>.</v>
          </cell>
          <cell r="CE88" t="str">
            <v>.</v>
          </cell>
          <cell r="CF88" t="str">
            <v>.</v>
          </cell>
          <cell r="CG88" t="str">
            <v>.</v>
          </cell>
          <cell r="CH88" t="str">
            <v>KS2 English</v>
          </cell>
          <cell r="CI88" t="str">
            <v>KS4 English</v>
          </cell>
        </row>
        <row r="89">
          <cell r="AS89">
            <v>0</v>
          </cell>
          <cell r="AT89">
            <v>0</v>
          </cell>
          <cell r="AU89">
            <v>0</v>
          </cell>
          <cell r="AV89">
            <v>0</v>
          </cell>
          <cell r="AW89">
            <v>0</v>
          </cell>
          <cell r="AX89">
            <v>0</v>
          </cell>
          <cell r="AY89">
            <v>0</v>
          </cell>
          <cell r="AZ89">
            <v>0</v>
          </cell>
          <cell r="BA89">
            <v>0</v>
          </cell>
          <cell r="CB89" t="str">
            <v>.</v>
          </cell>
          <cell r="CC89" t="str">
            <v>.</v>
          </cell>
          <cell r="CD89" t="str">
            <v>.</v>
          </cell>
          <cell r="CE89" t="str">
            <v>.</v>
          </cell>
          <cell r="CF89" t="str">
            <v>.</v>
          </cell>
          <cell r="CG89" t="str">
            <v>.</v>
          </cell>
          <cell r="CH89" t="str">
            <v>.</v>
          </cell>
          <cell r="CI89" t="str">
            <v>.</v>
          </cell>
        </row>
        <row r="90">
          <cell r="AS90">
            <v>0</v>
          </cell>
          <cell r="AT90">
            <v>0</v>
          </cell>
          <cell r="AU90">
            <v>0</v>
          </cell>
          <cell r="AV90">
            <v>0</v>
          </cell>
          <cell r="AW90">
            <v>0</v>
          </cell>
          <cell r="AX90">
            <v>0</v>
          </cell>
          <cell r="AY90">
            <v>0</v>
          </cell>
          <cell r="AZ90">
            <v>0</v>
          </cell>
          <cell r="BA90">
            <v>0</v>
          </cell>
          <cell r="CB90" t="str">
            <v>.</v>
          </cell>
          <cell r="CC90" t="str">
            <v>.</v>
          </cell>
          <cell r="CD90" t="str">
            <v>.</v>
          </cell>
          <cell r="CE90" t="str">
            <v>.</v>
          </cell>
          <cell r="CF90" t="str">
            <v>.</v>
          </cell>
          <cell r="CG90" t="str">
            <v>.</v>
          </cell>
          <cell r="CH90" t="str">
            <v>.</v>
          </cell>
          <cell r="CI90" t="str">
            <v>.</v>
          </cell>
        </row>
        <row r="91">
          <cell r="AS91">
            <v>2.7397260273972601E-2</v>
          </cell>
          <cell r="AT91">
            <v>8.3105022831050229E-2</v>
          </cell>
          <cell r="AU91">
            <v>0.24748858447488584</v>
          </cell>
          <cell r="AV91">
            <v>0.32054794520547947</v>
          </cell>
          <cell r="AW91">
            <v>0.22648401826484019</v>
          </cell>
          <cell r="AX91">
            <v>8.1278538812785392E-2</v>
          </cell>
          <cell r="AY91">
            <v>1.3698630136986301E-2</v>
          </cell>
          <cell r="AZ91">
            <v>0</v>
          </cell>
          <cell r="BA91">
            <v>0</v>
          </cell>
          <cell r="CB91" t="str">
            <v>KS2-4</v>
          </cell>
          <cell r="CC91" t="str">
            <v>B</v>
          </cell>
          <cell r="CD91" t="str">
            <v>*</v>
          </cell>
          <cell r="CE91">
            <v>0</v>
          </cell>
          <cell r="CF91">
            <v>0.75</v>
          </cell>
          <cell r="CG91" t="str">
            <v>&gt;=28 &amp; &lt;29</v>
          </cell>
          <cell r="CH91" t="str">
            <v>KS2 English</v>
          </cell>
          <cell r="CI91" t="str">
            <v>KS4 English</v>
          </cell>
        </row>
        <row r="92">
          <cell r="AS92">
            <v>1.1627906976744186E-2</v>
          </cell>
          <cell r="AT92">
            <v>6.8106312292358806E-2</v>
          </cell>
          <cell r="AU92">
            <v>0.2558139534883721</v>
          </cell>
          <cell r="AV92">
            <v>0.40863787375415284</v>
          </cell>
          <cell r="AW92">
            <v>0.2009966777408638</v>
          </cell>
          <cell r="AX92">
            <v>5.3156146179401995E-2</v>
          </cell>
          <cell r="AY92">
            <v>1.6611295681063123E-3</v>
          </cell>
          <cell r="AZ92">
            <v>0</v>
          </cell>
          <cell r="BA92">
            <v>0</v>
          </cell>
          <cell r="CB92" t="str">
            <v>KS2-4</v>
          </cell>
          <cell r="CC92" t="str">
            <v>N</v>
          </cell>
          <cell r="CD92" t="str">
            <v>*</v>
          </cell>
          <cell r="CE92">
            <v>0</v>
          </cell>
          <cell r="CF92">
            <v>0.75</v>
          </cell>
          <cell r="CG92" t="str">
            <v>&gt;=28 &amp; &lt;29</v>
          </cell>
          <cell r="CH92" t="str">
            <v>KS2 English</v>
          </cell>
          <cell r="CI92" t="str">
            <v>KS4 English</v>
          </cell>
        </row>
        <row r="93">
          <cell r="AS93">
            <v>1.876675603217158E-2</v>
          </cell>
          <cell r="AT93">
            <v>3.7533512064343161E-2</v>
          </cell>
          <cell r="AU93">
            <v>0.22788203753351208</v>
          </cell>
          <cell r="AV93">
            <v>0.3512064343163539</v>
          </cell>
          <cell r="AW93">
            <v>0.26541554959785524</v>
          </cell>
          <cell r="AX93">
            <v>9.3833780160857902E-2</v>
          </cell>
          <cell r="AY93">
            <v>5.3619302949061663E-3</v>
          </cell>
          <cell r="AZ93">
            <v>0</v>
          </cell>
          <cell r="BA93">
            <v>0</v>
          </cell>
          <cell r="CB93" t="str">
            <v>KS2-4</v>
          </cell>
          <cell r="CC93" t="str">
            <v>2</v>
          </cell>
          <cell r="CD93" t="str">
            <v>*</v>
          </cell>
          <cell r="CE93">
            <v>0</v>
          </cell>
          <cell r="CF93">
            <v>0.75</v>
          </cell>
          <cell r="CG93" t="str">
            <v>&gt;=28 &amp; &lt;29</v>
          </cell>
          <cell r="CH93" t="str">
            <v>KS2 English</v>
          </cell>
          <cell r="CI93" t="str">
            <v>KS4 English</v>
          </cell>
        </row>
        <row r="94">
          <cell r="AS94">
            <v>1.1595803423522915E-2</v>
          </cell>
          <cell r="AT94">
            <v>2.7609055770292656E-2</v>
          </cell>
          <cell r="AU94">
            <v>0.12313638873550524</v>
          </cell>
          <cell r="AV94">
            <v>0.33793484262838208</v>
          </cell>
          <cell r="AW94">
            <v>0.35284373274434017</v>
          </cell>
          <cell r="AX94">
            <v>0.13528437327443402</v>
          </cell>
          <cell r="AY94">
            <v>1.1595803423522915E-2</v>
          </cell>
          <cell r="AZ94">
            <v>0</v>
          </cell>
          <cell r="BA94">
            <v>0</v>
          </cell>
          <cell r="CB94" t="str">
            <v>KS2-4</v>
          </cell>
          <cell r="CC94" t="str">
            <v>3C</v>
          </cell>
          <cell r="CD94" t="str">
            <v>*</v>
          </cell>
          <cell r="CE94">
            <v>0</v>
          </cell>
          <cell r="CF94">
            <v>0.75</v>
          </cell>
          <cell r="CG94" t="str">
            <v>&gt;=28 &amp; &lt;29</v>
          </cell>
          <cell r="CH94" t="str">
            <v>KS2 English</v>
          </cell>
          <cell r="CI94" t="str">
            <v>KS4 English</v>
          </cell>
        </row>
        <row r="95">
          <cell r="AS95">
            <v>7.5261780104712043E-3</v>
          </cell>
          <cell r="AT95">
            <v>1.668848167539267E-2</v>
          </cell>
          <cell r="AU95">
            <v>6.3154450261780098E-2</v>
          </cell>
          <cell r="AV95">
            <v>0.25261780104712039</v>
          </cell>
          <cell r="AW95">
            <v>0.41459424083769636</v>
          </cell>
          <cell r="AX95">
            <v>0.21596858638743455</v>
          </cell>
          <cell r="AY95">
            <v>2.8141361256544501E-2</v>
          </cell>
          <cell r="AZ95">
            <v>1.3089005235602095E-3</v>
          </cell>
          <cell r="BA95">
            <v>0</v>
          </cell>
          <cell r="CB95" t="str">
            <v>KS2-4</v>
          </cell>
          <cell r="CC95" t="str">
            <v>3B</v>
          </cell>
          <cell r="CD95" t="str">
            <v>*</v>
          </cell>
          <cell r="CE95">
            <v>0</v>
          </cell>
          <cell r="CF95">
            <v>0.75</v>
          </cell>
          <cell r="CG95" t="str">
            <v>&gt;=28 &amp; &lt;29</v>
          </cell>
          <cell r="CH95" t="str">
            <v>KS2 English</v>
          </cell>
          <cell r="CI95" t="str">
            <v>KS4 English</v>
          </cell>
        </row>
        <row r="96">
          <cell r="AS96">
            <v>3.9399162767791186E-3</v>
          </cell>
          <cell r="AT96">
            <v>7.8798325535582373E-3</v>
          </cell>
          <cell r="AU96">
            <v>3.5951736025609457E-2</v>
          </cell>
          <cell r="AV96">
            <v>0.16966264466880079</v>
          </cell>
          <cell r="AW96">
            <v>0.39349913814331444</v>
          </cell>
          <cell r="AX96">
            <v>0.33784782073380942</v>
          </cell>
          <cell r="AY96">
            <v>4.7278995321349424E-2</v>
          </cell>
          <cell r="AZ96">
            <v>3.9399162767791186E-3</v>
          </cell>
          <cell r="BA96">
            <v>0</v>
          </cell>
          <cell r="CB96" t="str">
            <v>KS2-4</v>
          </cell>
          <cell r="CC96" t="str">
            <v>3A</v>
          </cell>
          <cell r="CD96" t="str">
            <v>*</v>
          </cell>
          <cell r="CE96">
            <v>0</v>
          </cell>
          <cell r="CF96">
            <v>0.75</v>
          </cell>
          <cell r="CG96" t="str">
            <v>&gt;=28 &amp; &lt;29</v>
          </cell>
          <cell r="CH96" t="str">
            <v>KS2 English</v>
          </cell>
          <cell r="CI96" t="str">
            <v>KS4 English</v>
          </cell>
        </row>
        <row r="97">
          <cell r="AS97">
            <v>3.7876080897591654E-3</v>
          </cell>
          <cell r="AT97">
            <v>5.5027513756878439E-3</v>
          </cell>
          <cell r="AU97">
            <v>1.4578717930393769E-2</v>
          </cell>
          <cell r="AV97">
            <v>7.2607732437647399E-2</v>
          </cell>
          <cell r="AW97">
            <v>0.29586221682269709</v>
          </cell>
          <cell r="AX97">
            <v>0.45372686343171587</v>
          </cell>
          <cell r="AY97">
            <v>0.13528192667762454</v>
          </cell>
          <cell r="AZ97">
            <v>1.7651682984349319E-2</v>
          </cell>
          <cell r="BA97">
            <v>1.0005002501250625E-3</v>
          </cell>
          <cell r="CB97" t="str">
            <v>KS2-4</v>
          </cell>
          <cell r="CC97" t="str">
            <v>4C</v>
          </cell>
          <cell r="CD97" t="str">
            <v>*</v>
          </cell>
          <cell r="CE97">
            <v>1.0005002501250625E-3</v>
          </cell>
          <cell r="CF97">
            <v>0.75</v>
          </cell>
          <cell r="CG97" t="str">
            <v>&gt;=28 &amp; &lt;29</v>
          </cell>
          <cell r="CH97" t="str">
            <v>KS2 English</v>
          </cell>
          <cell r="CI97" t="str">
            <v>KS4 English</v>
          </cell>
        </row>
        <row r="98">
          <cell r="AS98">
            <v>2.4132899315299134E-3</v>
          </cell>
          <cell r="AT98">
            <v>2.4694129531933999E-3</v>
          </cell>
          <cell r="AU98">
            <v>4.7704568413963408E-3</v>
          </cell>
          <cell r="AV98">
            <v>2.1214502188797845E-2</v>
          </cell>
          <cell r="AW98">
            <v>0.14844539229992143</v>
          </cell>
          <cell r="AX98">
            <v>0.46688741721854304</v>
          </cell>
          <cell r="AY98">
            <v>0.28482433494219328</v>
          </cell>
          <cell r="AZ98">
            <v>6.3362891458076109E-2</v>
          </cell>
          <cell r="BA98">
            <v>5.6123021663486358E-3</v>
          </cell>
          <cell r="CB98" t="str">
            <v>KS2-4</v>
          </cell>
          <cell r="CC98" t="str">
            <v>4B</v>
          </cell>
          <cell r="CD98" t="str">
            <v>*</v>
          </cell>
          <cell r="CE98">
            <v>5.6123021663486358E-3</v>
          </cell>
          <cell r="CF98">
            <v>0.75</v>
          </cell>
          <cell r="CG98" t="str">
            <v>&gt;=28 &amp; &lt;29</v>
          </cell>
          <cell r="CH98" t="str">
            <v>KS2 English</v>
          </cell>
          <cell r="CI98" t="str">
            <v>KS4 English</v>
          </cell>
        </row>
        <row r="99">
          <cell r="AS99">
            <v>1.8239179729862959E-3</v>
          </cell>
          <cell r="AT99">
            <v>7.8872128561569552E-4</v>
          </cell>
          <cell r="AU99">
            <v>1.1830819284235432E-3</v>
          </cell>
          <cell r="AV99">
            <v>7.59144237405107E-3</v>
          </cell>
          <cell r="AW99">
            <v>6.5808932268559592E-2</v>
          </cell>
          <cell r="AX99">
            <v>0.34092477570738439</v>
          </cell>
          <cell r="AY99">
            <v>0.40377600315488515</v>
          </cell>
          <cell r="AZ99">
            <v>0.15582174898945086</v>
          </cell>
          <cell r="BA99">
            <v>2.2281376318643398E-2</v>
          </cell>
          <cell r="CB99" t="str">
            <v>KS2-4</v>
          </cell>
          <cell r="CC99" t="str">
            <v>4A</v>
          </cell>
          <cell r="CD99" t="str">
            <v>*</v>
          </cell>
          <cell r="CE99">
            <v>2.2281376318643398E-2</v>
          </cell>
          <cell r="CF99">
            <v>0.75</v>
          </cell>
          <cell r="CG99" t="str">
            <v>&gt;=28 &amp; &lt;29</v>
          </cell>
          <cell r="CH99" t="str">
            <v>KS2 English</v>
          </cell>
          <cell r="CI99" t="str">
            <v>KS4 English</v>
          </cell>
        </row>
        <row r="100">
          <cell r="AS100">
            <v>4.4014084507042255E-4</v>
          </cell>
          <cell r="AT100">
            <v>2.4007682458386683E-4</v>
          </cell>
          <cell r="AU100">
            <v>4.4014084507042255E-4</v>
          </cell>
          <cell r="AV100">
            <v>2.2007042253521128E-3</v>
          </cell>
          <cell r="AW100">
            <v>1.8165813060179257E-2</v>
          </cell>
          <cell r="AX100">
            <v>0.15769046094750319</v>
          </cell>
          <cell r="AY100">
            <v>0.38340268886043533</v>
          </cell>
          <cell r="AZ100">
            <v>0.33038572343149808</v>
          </cell>
          <cell r="BA100">
            <v>0.1070342509603073</v>
          </cell>
          <cell r="CB100" t="str">
            <v>KS2-4</v>
          </cell>
          <cell r="CC100" t="str">
            <v>5C</v>
          </cell>
          <cell r="CD100" t="str">
            <v>*</v>
          </cell>
          <cell r="CE100">
            <v>0.1070342509603073</v>
          </cell>
          <cell r="CF100">
            <v>0.75</v>
          </cell>
          <cell r="CG100" t="str">
            <v>&gt;=28 &amp; &lt;29</v>
          </cell>
          <cell r="CH100" t="str">
            <v>KS2 English</v>
          </cell>
          <cell r="CI100" t="str">
            <v>KS4 English</v>
          </cell>
        </row>
        <row r="101">
          <cell r="AS101">
            <v>3.022517757291824E-4</v>
          </cell>
          <cell r="AT101">
            <v>0</v>
          </cell>
          <cell r="AU101">
            <v>0</v>
          </cell>
          <cell r="AV101">
            <v>4.5337766359377361E-4</v>
          </cell>
          <cell r="AW101">
            <v>2.7202659815626419E-3</v>
          </cell>
          <cell r="AX101">
            <v>4.4431011032189813E-2</v>
          </cell>
          <cell r="AY101">
            <v>0.20401994861719813</v>
          </cell>
          <cell r="AZ101">
            <v>0.43932295602236665</v>
          </cell>
          <cell r="BA101">
            <v>0.30875018890735983</v>
          </cell>
          <cell r="CB101" t="str">
            <v>KS2-4</v>
          </cell>
          <cell r="CC101" t="str">
            <v>5B</v>
          </cell>
          <cell r="CD101" t="str">
            <v>*</v>
          </cell>
          <cell r="CE101">
            <v>0.30875018890735983</v>
          </cell>
          <cell r="CF101">
            <v>0.75</v>
          </cell>
          <cell r="CG101" t="str">
            <v>&gt;=28 &amp; &lt;29</v>
          </cell>
          <cell r="CH101" t="str">
            <v>KS2 English</v>
          </cell>
          <cell r="CI101" t="str">
            <v>KS4 English</v>
          </cell>
        </row>
        <row r="102">
          <cell r="AS102">
            <v>0</v>
          </cell>
          <cell r="AT102">
            <v>0</v>
          </cell>
          <cell r="AU102">
            <v>0</v>
          </cell>
          <cell r="AV102">
            <v>0</v>
          </cell>
          <cell r="AW102">
            <v>0</v>
          </cell>
          <cell r="AX102">
            <v>1.092896174863388E-2</v>
          </cell>
          <cell r="AY102">
            <v>8.7431693989071038E-2</v>
          </cell>
          <cell r="AZ102">
            <v>0.29508196721311475</v>
          </cell>
          <cell r="BA102">
            <v>0.60655737704918034</v>
          </cell>
          <cell r="CB102" t="str">
            <v>KS2-4</v>
          </cell>
          <cell r="CC102" t="str">
            <v>5A</v>
          </cell>
          <cell r="CD102" t="str">
            <v>*</v>
          </cell>
          <cell r="CE102">
            <v>0.60655737704918034</v>
          </cell>
          <cell r="CF102">
            <v>0.75</v>
          </cell>
          <cell r="CG102" t="str">
            <v>&gt;=28 &amp; &lt;29</v>
          </cell>
          <cell r="CH102" t="str">
            <v>KS2 English</v>
          </cell>
          <cell r="CI102" t="str">
            <v>KS4 English</v>
          </cell>
        </row>
        <row r="103">
          <cell r="CB103" t="str">
            <v>.</v>
          </cell>
          <cell r="CC103" t="str">
            <v>.</v>
          </cell>
          <cell r="CD103" t="str">
            <v>.</v>
          </cell>
          <cell r="CE103" t="str">
            <v>.</v>
          </cell>
          <cell r="CF103" t="str">
            <v>.</v>
          </cell>
          <cell r="CG103" t="str">
            <v>.</v>
          </cell>
          <cell r="CH103" t="str">
            <v>.</v>
          </cell>
          <cell r="CI103" t="str">
            <v>.</v>
          </cell>
        </row>
        <row r="104">
          <cell r="CB104" t="str">
            <v>.</v>
          </cell>
          <cell r="CC104" t="str">
            <v>.</v>
          </cell>
          <cell r="CD104" t="str">
            <v>.</v>
          </cell>
          <cell r="CE104" t="str">
            <v>.</v>
          </cell>
          <cell r="CF104" t="str">
            <v>.</v>
          </cell>
          <cell r="CG104" t="str">
            <v>.</v>
          </cell>
          <cell r="CH104" t="str">
            <v>KS2 English</v>
          </cell>
          <cell r="CI104" t="str">
            <v>KS4 English</v>
          </cell>
        </row>
        <row r="105">
          <cell r="CB105" t="str">
            <v>.</v>
          </cell>
          <cell r="CC105" t="str">
            <v>.</v>
          </cell>
          <cell r="CD105" t="str">
            <v>.</v>
          </cell>
          <cell r="CE105" t="str">
            <v>.</v>
          </cell>
          <cell r="CF105" t="str">
            <v>.</v>
          </cell>
          <cell r="CG105" t="str">
            <v>.</v>
          </cell>
          <cell r="CH105" t="str">
            <v>KS2 English</v>
          </cell>
          <cell r="CI105" t="str">
            <v>KS4 English</v>
          </cell>
        </row>
        <row r="106">
          <cell r="CB106" t="str">
            <v>.</v>
          </cell>
          <cell r="CC106" t="str">
            <v>.</v>
          </cell>
          <cell r="CD106" t="str">
            <v>.</v>
          </cell>
          <cell r="CE106" t="str">
            <v>.</v>
          </cell>
          <cell r="CF106" t="str">
            <v>.</v>
          </cell>
          <cell r="CG106" t="str">
            <v>.</v>
          </cell>
          <cell r="CH106" t="str">
            <v>KS2 English</v>
          </cell>
          <cell r="CI106" t="str">
            <v>KS4 English</v>
          </cell>
        </row>
        <row r="107">
          <cell r="AS107" t="str">
            <v>U</v>
          </cell>
          <cell r="AT107" t="str">
            <v>G</v>
          </cell>
          <cell r="AU107" t="str">
            <v>F</v>
          </cell>
          <cell r="AV107" t="str">
            <v>E</v>
          </cell>
          <cell r="AW107" t="str">
            <v>D</v>
          </cell>
          <cell r="AX107" t="str">
            <v>C</v>
          </cell>
          <cell r="AY107" t="str">
            <v>B</v>
          </cell>
          <cell r="AZ107" t="str">
            <v>A</v>
          </cell>
          <cell r="BA107" t="str">
            <v>*</v>
          </cell>
          <cell r="CB107" t="str">
            <v>.</v>
          </cell>
          <cell r="CC107" t="str">
            <v>.</v>
          </cell>
          <cell r="CD107" t="str">
            <v>.</v>
          </cell>
          <cell r="CE107" t="str">
            <v>.</v>
          </cell>
          <cell r="CF107" t="str">
            <v>.</v>
          </cell>
          <cell r="CG107" t="str">
            <v>.</v>
          </cell>
          <cell r="CH107" t="str">
            <v>KS2 English</v>
          </cell>
          <cell r="CI107" t="str">
            <v>KS4 English</v>
          </cell>
        </row>
        <row r="108">
          <cell r="AS108">
            <v>0</v>
          </cell>
          <cell r="AT108">
            <v>0</v>
          </cell>
          <cell r="AU108">
            <v>0</v>
          </cell>
          <cell r="AV108">
            <v>0</v>
          </cell>
          <cell r="AW108">
            <v>0</v>
          </cell>
          <cell r="AX108">
            <v>0</v>
          </cell>
          <cell r="AY108">
            <v>0</v>
          </cell>
          <cell r="AZ108">
            <v>0</v>
          </cell>
          <cell r="BA108">
            <v>0</v>
          </cell>
          <cell r="CB108" t="str">
            <v>.</v>
          </cell>
          <cell r="CC108" t="str">
            <v>.</v>
          </cell>
          <cell r="CD108" t="str">
            <v>.</v>
          </cell>
          <cell r="CE108" t="str">
            <v>.</v>
          </cell>
          <cell r="CF108" t="str">
            <v>.</v>
          </cell>
          <cell r="CG108" t="str">
            <v>.</v>
          </cell>
          <cell r="CH108" t="str">
            <v>.</v>
          </cell>
          <cell r="CI108" t="str">
            <v>.</v>
          </cell>
        </row>
        <row r="109">
          <cell r="AS109">
            <v>0</v>
          </cell>
          <cell r="AT109">
            <v>0</v>
          </cell>
          <cell r="AU109">
            <v>0</v>
          </cell>
          <cell r="AV109">
            <v>0</v>
          </cell>
          <cell r="AW109">
            <v>0</v>
          </cell>
          <cell r="AX109">
            <v>0</v>
          </cell>
          <cell r="AY109">
            <v>0</v>
          </cell>
          <cell r="AZ109">
            <v>0</v>
          </cell>
          <cell r="BA109">
            <v>0</v>
          </cell>
          <cell r="CB109" t="str">
            <v>.</v>
          </cell>
          <cell r="CC109" t="str">
            <v>.</v>
          </cell>
          <cell r="CD109" t="str">
            <v>.</v>
          </cell>
          <cell r="CE109" t="str">
            <v>.</v>
          </cell>
          <cell r="CF109" t="str">
            <v>.</v>
          </cell>
          <cell r="CG109" t="str">
            <v>.</v>
          </cell>
          <cell r="CH109" t="str">
            <v>.</v>
          </cell>
          <cell r="CI109" t="str">
            <v>.</v>
          </cell>
        </row>
        <row r="110">
          <cell r="AS110">
            <v>0.01</v>
          </cell>
          <cell r="AT110">
            <v>3.5000000000000003E-2</v>
          </cell>
          <cell r="AU110">
            <v>0.17499999999999999</v>
          </cell>
          <cell r="AV110">
            <v>0.36</v>
          </cell>
          <cell r="AW110">
            <v>0.315</v>
          </cell>
          <cell r="AX110">
            <v>8.5000000000000006E-2</v>
          </cell>
          <cell r="AY110">
            <v>0.02</v>
          </cell>
          <cell r="AZ110">
            <v>0</v>
          </cell>
          <cell r="BA110">
            <v>0</v>
          </cell>
          <cell r="CB110" t="str">
            <v>KS2-4</v>
          </cell>
          <cell r="CC110" t="str">
            <v>B</v>
          </cell>
          <cell r="CD110" t="str">
            <v>*</v>
          </cell>
          <cell r="CE110">
            <v>0</v>
          </cell>
          <cell r="CF110">
            <v>0.75</v>
          </cell>
          <cell r="CG110" t="str">
            <v>&gt;=29 &amp; &lt;30</v>
          </cell>
          <cell r="CH110" t="str">
            <v>KS2 English</v>
          </cell>
          <cell r="CI110" t="str">
            <v>KS4 English</v>
          </cell>
        </row>
        <row r="111">
          <cell r="AS111">
            <v>8.6956521739130436E-3</v>
          </cell>
          <cell r="AT111">
            <v>2.6086956521739129E-2</v>
          </cell>
          <cell r="AU111">
            <v>0.14782608695652175</v>
          </cell>
          <cell r="AV111">
            <v>0.46086956521739131</v>
          </cell>
          <cell r="AW111">
            <v>0.26956521739130435</v>
          </cell>
          <cell r="AX111">
            <v>6.0869565217391307E-2</v>
          </cell>
          <cell r="AY111">
            <v>1.7391304347826087E-2</v>
          </cell>
          <cell r="AZ111">
            <v>8.6956521739130436E-3</v>
          </cell>
          <cell r="BA111">
            <v>0</v>
          </cell>
          <cell r="CB111" t="str">
            <v>KS2-4</v>
          </cell>
          <cell r="CC111" t="str">
            <v>N</v>
          </cell>
          <cell r="CD111" t="str">
            <v>*</v>
          </cell>
          <cell r="CE111">
            <v>0</v>
          </cell>
          <cell r="CF111">
            <v>0.75</v>
          </cell>
          <cell r="CG111" t="str">
            <v>&gt;=29 &amp; &lt;30</v>
          </cell>
          <cell r="CH111" t="str">
            <v>KS2 English</v>
          </cell>
          <cell r="CI111" t="str">
            <v>KS4 English</v>
          </cell>
        </row>
        <row r="112">
          <cell r="AS112">
            <v>8.6956521739130436E-3</v>
          </cell>
          <cell r="AT112">
            <v>2.6086956521739129E-2</v>
          </cell>
          <cell r="AU112">
            <v>0.14782608695652175</v>
          </cell>
          <cell r="AV112">
            <v>0.46086956521739131</v>
          </cell>
          <cell r="AW112">
            <v>0.26956521739130435</v>
          </cell>
          <cell r="AX112">
            <v>6.0869565217391307E-2</v>
          </cell>
          <cell r="AY112">
            <v>1.7391304347826087E-2</v>
          </cell>
          <cell r="AZ112">
            <v>8.6956521739130436E-3</v>
          </cell>
          <cell r="BA112">
            <v>0</v>
          </cell>
          <cell r="CB112" t="str">
            <v>KS2-4</v>
          </cell>
          <cell r="CC112" t="str">
            <v>2</v>
          </cell>
          <cell r="CD112" t="str">
            <v>*</v>
          </cell>
          <cell r="CE112">
            <v>0</v>
          </cell>
          <cell r="CF112">
            <v>0.75</v>
          </cell>
          <cell r="CG112" t="str">
            <v>&gt;=29 &amp; &lt;30</v>
          </cell>
          <cell r="CH112" t="str">
            <v>KS2 English</v>
          </cell>
          <cell r="CI112" t="str">
            <v>KS4 English</v>
          </cell>
        </row>
        <row r="113">
          <cell r="AS113">
            <v>4.0160642570281121E-3</v>
          </cell>
          <cell r="AT113">
            <v>2.4096385542168676E-2</v>
          </cell>
          <cell r="AU113">
            <v>0.10040160642570281</v>
          </cell>
          <cell r="AV113">
            <v>0.3253012048192771</v>
          </cell>
          <cell r="AW113">
            <v>0.37349397590361444</v>
          </cell>
          <cell r="AX113">
            <v>0.16867469879518071</v>
          </cell>
          <cell r="AY113">
            <v>4.0160642570281121E-3</v>
          </cell>
          <cell r="AZ113">
            <v>0</v>
          </cell>
          <cell r="BA113">
            <v>0</v>
          </cell>
          <cell r="CB113" t="str">
            <v>KS2-4</v>
          </cell>
          <cell r="CC113" t="str">
            <v>3C</v>
          </cell>
          <cell r="CD113" t="str">
            <v>*</v>
          </cell>
          <cell r="CE113">
            <v>0</v>
          </cell>
          <cell r="CF113">
            <v>0.75</v>
          </cell>
          <cell r="CG113" t="str">
            <v>&gt;=29 &amp; &lt;30</v>
          </cell>
          <cell r="CH113" t="str">
            <v>KS2 English</v>
          </cell>
          <cell r="CI113" t="str">
            <v>KS4 English</v>
          </cell>
        </row>
        <row r="114">
          <cell r="AS114">
            <v>1.2295081967213115E-2</v>
          </cell>
          <cell r="AT114">
            <v>8.1967213114754103E-3</v>
          </cell>
          <cell r="AU114">
            <v>3.6885245901639344E-2</v>
          </cell>
          <cell r="AV114">
            <v>0.24385245901639344</v>
          </cell>
          <cell r="AW114">
            <v>0.40778688524590162</v>
          </cell>
          <cell r="AX114">
            <v>0.24795081967213115</v>
          </cell>
          <cell r="AY114">
            <v>3.8934426229508198E-2</v>
          </cell>
          <cell r="AZ114">
            <v>4.0983606557377051E-3</v>
          </cell>
          <cell r="BA114">
            <v>0</v>
          </cell>
          <cell r="CB114" t="str">
            <v>KS2-4</v>
          </cell>
          <cell r="CC114" t="str">
            <v>3B</v>
          </cell>
          <cell r="CD114" t="str">
            <v>*</v>
          </cell>
          <cell r="CE114">
            <v>0</v>
          </cell>
          <cell r="CF114">
            <v>0.75</v>
          </cell>
          <cell r="CG114" t="str">
            <v>&gt;=29 &amp; &lt;30</v>
          </cell>
          <cell r="CH114" t="str">
            <v>KS2 English</v>
          </cell>
          <cell r="CI114" t="str">
            <v>KS4 English</v>
          </cell>
        </row>
        <row r="115">
          <cell r="AS115">
            <v>5.7061340941512127E-3</v>
          </cell>
          <cell r="AT115">
            <v>1.1412268188302425E-2</v>
          </cell>
          <cell r="AU115">
            <v>2.5677603423680456E-2</v>
          </cell>
          <cell r="AV115">
            <v>0.12125534950071326</v>
          </cell>
          <cell r="AW115">
            <v>0.4037089871611983</v>
          </cell>
          <cell r="AX115">
            <v>0.35805991440798857</v>
          </cell>
          <cell r="AY115">
            <v>6.5620542082738945E-2</v>
          </cell>
          <cell r="AZ115">
            <v>7.1326676176890159E-3</v>
          </cell>
          <cell r="BA115">
            <v>1.4265335235378032E-3</v>
          </cell>
          <cell r="CB115" t="str">
            <v>KS2-4</v>
          </cell>
          <cell r="CC115" t="str">
            <v>3A</v>
          </cell>
          <cell r="CD115" t="str">
            <v>*</v>
          </cell>
          <cell r="CE115">
            <v>1.4265335235378032E-3</v>
          </cell>
          <cell r="CF115">
            <v>0.75</v>
          </cell>
          <cell r="CG115" t="str">
            <v>&gt;=29 &amp; &lt;30</v>
          </cell>
          <cell r="CH115" t="str">
            <v>KS2 English</v>
          </cell>
          <cell r="CI115" t="str">
            <v>KS4 English</v>
          </cell>
        </row>
        <row r="116">
          <cell r="AS116">
            <v>5.8245358572988713E-3</v>
          </cell>
          <cell r="AT116">
            <v>2.9122679286494356E-3</v>
          </cell>
          <cell r="AU116">
            <v>1.0192937750273025E-2</v>
          </cell>
          <cell r="AV116">
            <v>6.6618128867855841E-2</v>
          </cell>
          <cell r="AW116">
            <v>0.26792864943574807</v>
          </cell>
          <cell r="AX116">
            <v>0.45759009828904257</v>
          </cell>
          <cell r="AY116">
            <v>0.16272297051328721</v>
          </cell>
          <cell r="AZ116">
            <v>2.4026210411357846E-2</v>
          </cell>
          <cell r="BA116">
            <v>2.1842009464870769E-3</v>
          </cell>
          <cell r="CB116" t="str">
            <v>KS2-4</v>
          </cell>
          <cell r="CC116" t="str">
            <v>4C</v>
          </cell>
          <cell r="CD116" t="str">
            <v>*</v>
          </cell>
          <cell r="CE116">
            <v>2.1842009464870769E-3</v>
          </cell>
          <cell r="CF116">
            <v>0.75</v>
          </cell>
          <cell r="CG116" t="str">
            <v>&gt;=29 &amp; &lt;30</v>
          </cell>
          <cell r="CH116" t="str">
            <v>KS2 English</v>
          </cell>
          <cell r="CI116" t="str">
            <v>KS4 English</v>
          </cell>
        </row>
        <row r="117">
          <cell r="AS117">
            <v>1.2144765606023804E-3</v>
          </cell>
          <cell r="AT117">
            <v>2.914743745445713E-3</v>
          </cell>
          <cell r="AU117">
            <v>2.914743745445713E-3</v>
          </cell>
          <cell r="AV117">
            <v>1.7488462472674278E-2</v>
          </cell>
          <cell r="AW117">
            <v>0.13116346854505709</v>
          </cell>
          <cell r="AX117">
            <v>0.44279815399562789</v>
          </cell>
          <cell r="AY117">
            <v>0.31552101044449843</v>
          </cell>
          <cell r="AZ117">
            <v>7.8698081127034247E-2</v>
          </cell>
          <cell r="BA117">
            <v>7.2868593636142825E-3</v>
          </cell>
          <cell r="CB117" t="str">
            <v>KS2-4</v>
          </cell>
          <cell r="CC117" t="str">
            <v>4B</v>
          </cell>
          <cell r="CD117" t="str">
            <v>*</v>
          </cell>
          <cell r="CE117">
            <v>7.2868593636142825E-3</v>
          </cell>
          <cell r="CF117">
            <v>0.75</v>
          </cell>
          <cell r="CG117" t="str">
            <v>&gt;=29 &amp; &lt;30</v>
          </cell>
          <cell r="CH117" t="str">
            <v>KS2 English</v>
          </cell>
          <cell r="CI117" t="str">
            <v>KS4 English</v>
          </cell>
        </row>
        <row r="118">
          <cell r="AS118">
            <v>5.6127221702525728E-4</v>
          </cell>
          <cell r="AT118">
            <v>7.483629560336763E-4</v>
          </cell>
          <cell r="AU118">
            <v>1.1225444340505146E-3</v>
          </cell>
          <cell r="AV118">
            <v>5.2385406922357347E-3</v>
          </cell>
          <cell r="AW118">
            <v>4.8830682881197379E-2</v>
          </cell>
          <cell r="AX118">
            <v>0.29130028063610852</v>
          </cell>
          <cell r="AY118">
            <v>0.42581852198316184</v>
          </cell>
          <cell r="AZ118">
            <v>0.194200187090739</v>
          </cell>
          <cell r="BA118">
            <v>3.2179607109448082E-2</v>
          </cell>
          <cell r="CB118" t="str">
            <v>KS2-4</v>
          </cell>
          <cell r="CC118" t="str">
            <v>4A</v>
          </cell>
          <cell r="CD118" t="str">
            <v>*</v>
          </cell>
          <cell r="CE118">
            <v>3.2179607109448082E-2</v>
          </cell>
          <cell r="CF118">
            <v>0.75</v>
          </cell>
          <cell r="CG118" t="str">
            <v>&gt;=29 &amp; &lt;30</v>
          </cell>
          <cell r="CH118" t="str">
            <v>KS2 English</v>
          </cell>
          <cell r="CI118" t="str">
            <v>KS4 English</v>
          </cell>
        </row>
        <row r="119">
          <cell r="AS119">
            <v>3.7688442211055275E-4</v>
          </cell>
          <cell r="AT119">
            <v>1.256281407035176E-4</v>
          </cell>
          <cell r="AU119">
            <v>1.256281407035176E-4</v>
          </cell>
          <cell r="AV119">
            <v>1.8844221105527637E-3</v>
          </cell>
          <cell r="AW119">
            <v>1.2060301507537688E-2</v>
          </cell>
          <cell r="AX119">
            <v>0.11419597989949749</v>
          </cell>
          <cell r="AY119">
            <v>0.36331658291457286</v>
          </cell>
          <cell r="AZ119">
            <v>0.37437185929648242</v>
          </cell>
          <cell r="BA119">
            <v>0.1335427135678392</v>
          </cell>
          <cell r="CB119" t="str">
            <v>KS2-4</v>
          </cell>
          <cell r="CC119" t="str">
            <v>5C</v>
          </cell>
          <cell r="CD119" t="str">
            <v>*</v>
          </cell>
          <cell r="CE119">
            <v>0.1335427135678392</v>
          </cell>
          <cell r="CF119">
            <v>0.75</v>
          </cell>
          <cell r="CG119" t="str">
            <v>&gt;=29 &amp; &lt;30</v>
          </cell>
          <cell r="CH119" t="str">
            <v>KS2 English</v>
          </cell>
          <cell r="CI119" t="str">
            <v>KS4 English</v>
          </cell>
        </row>
        <row r="120">
          <cell r="AS120">
            <v>0</v>
          </cell>
          <cell r="AT120">
            <v>4.1407867494824016E-4</v>
          </cell>
          <cell r="AU120">
            <v>0</v>
          </cell>
          <cell r="AV120">
            <v>4.1407867494824016E-4</v>
          </cell>
          <cell r="AW120">
            <v>8.2815734989648033E-4</v>
          </cell>
          <cell r="AX120">
            <v>2.8571428571428571E-2</v>
          </cell>
          <cell r="AY120">
            <v>0.18260869565217391</v>
          </cell>
          <cell r="AZ120">
            <v>0.43395445134575572</v>
          </cell>
          <cell r="BA120">
            <v>0.35320910973084885</v>
          </cell>
          <cell r="CB120" t="str">
            <v>KS2-4</v>
          </cell>
          <cell r="CC120" t="str">
            <v>5B</v>
          </cell>
          <cell r="CD120" t="str">
            <v>*</v>
          </cell>
          <cell r="CE120">
            <v>0.35320910973084885</v>
          </cell>
          <cell r="CF120">
            <v>0.75</v>
          </cell>
          <cell r="CG120" t="str">
            <v>&gt;=29 &amp; &lt;30</v>
          </cell>
          <cell r="CH120" t="str">
            <v>KS2 English</v>
          </cell>
          <cell r="CI120" t="str">
            <v>KS4 English</v>
          </cell>
        </row>
        <row r="121">
          <cell r="AS121">
            <v>0</v>
          </cell>
          <cell r="AT121">
            <v>0</v>
          </cell>
          <cell r="AU121">
            <v>0</v>
          </cell>
          <cell r="AV121">
            <v>0</v>
          </cell>
          <cell r="AW121">
            <v>0</v>
          </cell>
          <cell r="AX121">
            <v>0</v>
          </cell>
          <cell r="AY121">
            <v>5.5837563451776651E-2</v>
          </cell>
          <cell r="AZ121">
            <v>0.3350253807106599</v>
          </cell>
          <cell r="BA121">
            <v>0.6091370558375635</v>
          </cell>
          <cell r="CB121" t="str">
            <v>KS2-4</v>
          </cell>
          <cell r="CC121" t="str">
            <v>5A</v>
          </cell>
          <cell r="CD121" t="str">
            <v>*</v>
          </cell>
          <cell r="CE121">
            <v>0.6091370558375635</v>
          </cell>
          <cell r="CF121">
            <v>0.75</v>
          </cell>
          <cell r="CG121" t="str">
            <v>&gt;=29 &amp; &lt;30</v>
          </cell>
          <cell r="CH121" t="str">
            <v>KS2 English</v>
          </cell>
          <cell r="CI121" t="str">
            <v>KS4 English</v>
          </cell>
        </row>
        <row r="122">
          <cell r="CB122" t="str">
            <v>.</v>
          </cell>
          <cell r="CC122" t="str">
            <v>.</v>
          </cell>
          <cell r="CD122" t="str">
            <v>.</v>
          </cell>
          <cell r="CE122" t="str">
            <v>.</v>
          </cell>
          <cell r="CF122" t="str">
            <v>.</v>
          </cell>
          <cell r="CG122" t="str">
            <v>.</v>
          </cell>
          <cell r="CH122" t="str">
            <v>.</v>
          </cell>
          <cell r="CI122" t="str">
            <v>.</v>
          </cell>
        </row>
        <row r="123">
          <cell r="CB123" t="str">
            <v>.</v>
          </cell>
          <cell r="CC123" t="str">
            <v>.</v>
          </cell>
          <cell r="CD123" t="str">
            <v>.</v>
          </cell>
          <cell r="CE123" t="str">
            <v>.</v>
          </cell>
          <cell r="CF123" t="str">
            <v>.</v>
          </cell>
          <cell r="CG123" t="str">
            <v>.</v>
          </cell>
          <cell r="CH123" t="str">
            <v>KS2 English</v>
          </cell>
          <cell r="CI123" t="str">
            <v>KS4 English</v>
          </cell>
        </row>
        <row r="124">
          <cell r="CB124" t="str">
            <v>.</v>
          </cell>
          <cell r="CC124" t="str">
            <v>.</v>
          </cell>
          <cell r="CD124" t="str">
            <v>.</v>
          </cell>
          <cell r="CE124" t="str">
            <v>.</v>
          </cell>
          <cell r="CF124" t="str">
            <v>.</v>
          </cell>
          <cell r="CG124" t="str">
            <v>.</v>
          </cell>
          <cell r="CH124" t="str">
            <v>KS2 English</v>
          </cell>
          <cell r="CI124" t="str">
            <v>KS4 English</v>
          </cell>
        </row>
        <row r="125">
          <cell r="CB125" t="str">
            <v>.</v>
          </cell>
          <cell r="CC125" t="str">
            <v>.</v>
          </cell>
          <cell r="CD125" t="str">
            <v>.</v>
          </cell>
          <cell r="CE125" t="str">
            <v>.</v>
          </cell>
          <cell r="CF125" t="str">
            <v>.</v>
          </cell>
          <cell r="CG125" t="str">
            <v>.</v>
          </cell>
          <cell r="CH125" t="str">
            <v>KS2 English</v>
          </cell>
          <cell r="CI125" t="str">
            <v>KS4 English</v>
          </cell>
        </row>
        <row r="126">
          <cell r="AS126" t="str">
            <v>U</v>
          </cell>
          <cell r="AT126" t="str">
            <v>G</v>
          </cell>
          <cell r="AU126" t="str">
            <v>F</v>
          </cell>
          <cell r="AV126" t="str">
            <v>E</v>
          </cell>
          <cell r="AW126" t="str">
            <v>D</v>
          </cell>
          <cell r="AX126" t="str">
            <v>C</v>
          </cell>
          <cell r="AY126" t="str">
            <v>B</v>
          </cell>
          <cell r="AZ126" t="str">
            <v>A</v>
          </cell>
          <cell r="BA126" t="str">
            <v>*</v>
          </cell>
          <cell r="CB126" t="str">
            <v>.</v>
          </cell>
          <cell r="CC126" t="str">
            <v>.</v>
          </cell>
          <cell r="CD126" t="str">
            <v>.</v>
          </cell>
          <cell r="CE126" t="str">
            <v>.</v>
          </cell>
          <cell r="CF126" t="str">
            <v>.</v>
          </cell>
          <cell r="CG126" t="str">
            <v>.</v>
          </cell>
          <cell r="CH126" t="str">
            <v>KS2 English</v>
          </cell>
          <cell r="CI126" t="str">
            <v>KS4 English</v>
          </cell>
        </row>
        <row r="127">
          <cell r="AS127">
            <v>0</v>
          </cell>
          <cell r="AT127">
            <v>0</v>
          </cell>
          <cell r="AU127">
            <v>0</v>
          </cell>
          <cell r="AV127">
            <v>0</v>
          </cell>
          <cell r="AW127">
            <v>0</v>
          </cell>
          <cell r="AX127">
            <v>0</v>
          </cell>
          <cell r="AY127">
            <v>0</v>
          </cell>
          <cell r="AZ127">
            <v>0</v>
          </cell>
          <cell r="BA127">
            <v>0</v>
          </cell>
          <cell r="CB127" t="str">
            <v>.</v>
          </cell>
          <cell r="CC127" t="str">
            <v>.</v>
          </cell>
          <cell r="CD127" t="str">
            <v>.</v>
          </cell>
          <cell r="CE127" t="str">
            <v>.</v>
          </cell>
          <cell r="CF127" t="str">
            <v>.</v>
          </cell>
          <cell r="CG127" t="str">
            <v>.</v>
          </cell>
          <cell r="CH127" t="str">
            <v>.</v>
          </cell>
          <cell r="CI127" t="str">
            <v>.</v>
          </cell>
        </row>
        <row r="128">
          <cell r="AS128">
            <v>0</v>
          </cell>
          <cell r="AT128">
            <v>0</v>
          </cell>
          <cell r="AU128">
            <v>0</v>
          </cell>
          <cell r="AV128">
            <v>0</v>
          </cell>
          <cell r="AW128">
            <v>0</v>
          </cell>
          <cell r="AX128">
            <v>0</v>
          </cell>
          <cell r="AY128">
            <v>0</v>
          </cell>
          <cell r="AZ128">
            <v>0</v>
          </cell>
          <cell r="BA128">
            <v>0</v>
          </cell>
          <cell r="CB128" t="str">
            <v>.</v>
          </cell>
          <cell r="CC128" t="str">
            <v>.</v>
          </cell>
          <cell r="CD128" t="str">
            <v>.</v>
          </cell>
          <cell r="CE128" t="str">
            <v>.</v>
          </cell>
          <cell r="CF128" t="str">
            <v>.</v>
          </cell>
          <cell r="CG128" t="str">
            <v>.</v>
          </cell>
          <cell r="CH128" t="str">
            <v>.</v>
          </cell>
          <cell r="CI128" t="str">
            <v>.</v>
          </cell>
        </row>
        <row r="129">
          <cell r="AS129">
            <v>0</v>
          </cell>
          <cell r="AT129">
            <v>7.6923076923076927E-3</v>
          </cell>
          <cell r="AU129">
            <v>1.5384615384615385E-2</v>
          </cell>
          <cell r="AV129">
            <v>6.9230769230769235E-2</v>
          </cell>
          <cell r="AW129">
            <v>0.26923076923076922</v>
          </cell>
          <cell r="AX129">
            <v>0.46153846153846156</v>
          </cell>
          <cell r="AY129">
            <v>0.16923076923076924</v>
          </cell>
          <cell r="AZ129">
            <v>7.6923076923076927E-3</v>
          </cell>
          <cell r="BA129">
            <v>0</v>
          </cell>
          <cell r="CB129" t="str">
            <v>KS2-4</v>
          </cell>
          <cell r="CC129" t="str">
            <v>B</v>
          </cell>
          <cell r="CD129" t="str">
            <v>*</v>
          </cell>
          <cell r="CE129">
            <v>0</v>
          </cell>
          <cell r="CF129">
            <v>0.75</v>
          </cell>
          <cell r="CG129" t="str">
            <v>&gt;=30</v>
          </cell>
          <cell r="CH129" t="str">
            <v>KS2 English</v>
          </cell>
          <cell r="CI129" t="str">
            <v>KS4 English</v>
          </cell>
        </row>
        <row r="130">
          <cell r="AS130">
            <v>0</v>
          </cell>
          <cell r="AT130">
            <v>7.6923076923076927E-3</v>
          </cell>
          <cell r="AU130">
            <v>1.5384615384615385E-2</v>
          </cell>
          <cell r="AV130">
            <v>6.9230769230769235E-2</v>
          </cell>
          <cell r="AW130">
            <v>0.26923076923076922</v>
          </cell>
          <cell r="AX130">
            <v>0.46153846153846156</v>
          </cell>
          <cell r="AY130">
            <v>0.16923076923076924</v>
          </cell>
          <cell r="AZ130">
            <v>7.6923076923076927E-3</v>
          </cell>
          <cell r="BA130">
            <v>0</v>
          </cell>
          <cell r="CB130" t="str">
            <v>KS2-4</v>
          </cell>
          <cell r="CC130" t="str">
            <v>N</v>
          </cell>
          <cell r="CD130" t="str">
            <v>*</v>
          </cell>
          <cell r="CE130">
            <v>0</v>
          </cell>
          <cell r="CF130">
            <v>0.75</v>
          </cell>
          <cell r="CG130" t="str">
            <v>&gt;=30</v>
          </cell>
          <cell r="CH130" t="str">
            <v>KS2 English</v>
          </cell>
          <cell r="CI130" t="str">
            <v>KS4 English</v>
          </cell>
        </row>
        <row r="131">
          <cell r="AS131">
            <v>0</v>
          </cell>
          <cell r="AT131">
            <v>7.6923076923076927E-3</v>
          </cell>
          <cell r="AU131">
            <v>1.5384615384615385E-2</v>
          </cell>
          <cell r="AV131">
            <v>6.9230769230769235E-2</v>
          </cell>
          <cell r="AW131">
            <v>0.26923076923076922</v>
          </cell>
          <cell r="AX131">
            <v>0.46153846153846156</v>
          </cell>
          <cell r="AY131">
            <v>0.16923076923076924</v>
          </cell>
          <cell r="AZ131">
            <v>7.6923076923076927E-3</v>
          </cell>
          <cell r="BA131">
            <v>0</v>
          </cell>
          <cell r="CB131" t="str">
            <v>KS2-4</v>
          </cell>
          <cell r="CC131" t="str">
            <v>2</v>
          </cell>
          <cell r="CD131" t="str">
            <v>*</v>
          </cell>
          <cell r="CE131">
            <v>0</v>
          </cell>
          <cell r="CF131">
            <v>0.75</v>
          </cell>
          <cell r="CG131" t="str">
            <v>&gt;=30</v>
          </cell>
          <cell r="CH131" t="str">
            <v>KS2 English</v>
          </cell>
          <cell r="CI131" t="str">
            <v>KS4 English</v>
          </cell>
        </row>
        <row r="132">
          <cell r="AS132">
            <v>0</v>
          </cell>
          <cell r="AT132">
            <v>7.6923076923076927E-3</v>
          </cell>
          <cell r="AU132">
            <v>1.5384615384615385E-2</v>
          </cell>
          <cell r="AV132">
            <v>6.9230769230769235E-2</v>
          </cell>
          <cell r="AW132">
            <v>0.26923076923076922</v>
          </cell>
          <cell r="AX132">
            <v>0.46153846153846156</v>
          </cell>
          <cell r="AY132">
            <v>0.16923076923076924</v>
          </cell>
          <cell r="AZ132">
            <v>7.6923076923076927E-3</v>
          </cell>
          <cell r="BA132">
            <v>0</v>
          </cell>
          <cell r="CB132" t="str">
            <v>KS2-4</v>
          </cell>
          <cell r="CC132" t="str">
            <v>3C</v>
          </cell>
          <cell r="CD132" t="str">
            <v>*</v>
          </cell>
          <cell r="CE132">
            <v>0</v>
          </cell>
          <cell r="CF132">
            <v>0.75</v>
          </cell>
          <cell r="CG132" t="str">
            <v>&gt;=30</v>
          </cell>
          <cell r="CH132" t="str">
            <v>KS2 English</v>
          </cell>
          <cell r="CI132" t="str">
            <v>KS4 English</v>
          </cell>
        </row>
        <row r="133">
          <cell r="AS133">
            <v>0</v>
          </cell>
          <cell r="AT133">
            <v>7.6923076923076927E-3</v>
          </cell>
          <cell r="AU133">
            <v>1.5384615384615385E-2</v>
          </cell>
          <cell r="AV133">
            <v>6.9230769230769235E-2</v>
          </cell>
          <cell r="AW133">
            <v>0.26923076923076922</v>
          </cell>
          <cell r="AX133">
            <v>0.46153846153846156</v>
          </cell>
          <cell r="AY133">
            <v>0.16923076923076924</v>
          </cell>
          <cell r="AZ133">
            <v>7.6923076923076927E-3</v>
          </cell>
          <cell r="BA133">
            <v>0</v>
          </cell>
          <cell r="CB133" t="str">
            <v>KS2-4</v>
          </cell>
          <cell r="CC133" t="str">
            <v>3B</v>
          </cell>
          <cell r="CD133" t="str">
            <v>*</v>
          </cell>
          <cell r="CE133">
            <v>0</v>
          </cell>
          <cell r="CF133">
            <v>0.75</v>
          </cell>
          <cell r="CG133" t="str">
            <v>&gt;=30</v>
          </cell>
          <cell r="CH133" t="str">
            <v>KS2 English</v>
          </cell>
          <cell r="CI133" t="str">
            <v>KS4 English</v>
          </cell>
        </row>
        <row r="134">
          <cell r="AS134">
            <v>0</v>
          </cell>
          <cell r="AT134">
            <v>7.6923076923076927E-3</v>
          </cell>
          <cell r="AU134">
            <v>1.5384615384615385E-2</v>
          </cell>
          <cell r="AV134">
            <v>6.9230769230769235E-2</v>
          </cell>
          <cell r="AW134">
            <v>0.26923076923076922</v>
          </cell>
          <cell r="AX134">
            <v>0.46153846153846156</v>
          </cell>
          <cell r="AY134">
            <v>0.16923076923076924</v>
          </cell>
          <cell r="AZ134">
            <v>7.6923076923076927E-3</v>
          </cell>
          <cell r="BA134">
            <v>0</v>
          </cell>
          <cell r="CB134" t="str">
            <v>KS2-4</v>
          </cell>
          <cell r="CC134" t="str">
            <v>3A</v>
          </cell>
          <cell r="CD134" t="str">
            <v>*</v>
          </cell>
          <cell r="CE134">
            <v>0</v>
          </cell>
          <cell r="CF134">
            <v>0.75</v>
          </cell>
          <cell r="CG134" t="str">
            <v>&gt;=30</v>
          </cell>
          <cell r="CH134" t="str">
            <v>KS2 English</v>
          </cell>
          <cell r="CI134" t="str">
            <v>KS4 English</v>
          </cell>
        </row>
        <row r="135">
          <cell r="AS135">
            <v>0</v>
          </cell>
          <cell r="AT135">
            <v>2.3923444976076554E-3</v>
          </cell>
          <cell r="AU135">
            <v>2.3923444976076554E-3</v>
          </cell>
          <cell r="AV135">
            <v>7.1770334928229667E-3</v>
          </cell>
          <cell r="AW135">
            <v>9.3301435406698566E-2</v>
          </cell>
          <cell r="AX135">
            <v>0.46411483253588515</v>
          </cell>
          <cell r="AY135">
            <v>0.34449760765550241</v>
          </cell>
          <cell r="AZ135">
            <v>7.8947368421052627E-2</v>
          </cell>
          <cell r="BA135">
            <v>7.1770334928229667E-3</v>
          </cell>
          <cell r="CB135" t="str">
            <v>KS2-4</v>
          </cell>
          <cell r="CC135" t="str">
            <v>4C</v>
          </cell>
          <cell r="CD135" t="str">
            <v>*</v>
          </cell>
          <cell r="CE135">
            <v>7.1770334928229667E-3</v>
          </cell>
          <cell r="CF135">
            <v>0.75</v>
          </cell>
          <cell r="CG135" t="str">
            <v>&gt;=30</v>
          </cell>
          <cell r="CH135" t="str">
            <v>KS2 English</v>
          </cell>
          <cell r="CI135" t="str">
            <v>KS4 English</v>
          </cell>
        </row>
        <row r="136">
          <cell r="AS136">
            <v>0</v>
          </cell>
          <cell r="AT136">
            <v>0</v>
          </cell>
          <cell r="AU136">
            <v>0</v>
          </cell>
          <cell r="AV136">
            <v>2.4135156878519709E-3</v>
          </cell>
          <cell r="AW136">
            <v>2.252614641995173E-2</v>
          </cell>
          <cell r="AX136">
            <v>0.2598551890587289</v>
          </cell>
          <cell r="AY136">
            <v>0.48270313757039418</v>
          </cell>
          <cell r="AZ136">
            <v>0.19951729686242961</v>
          </cell>
          <cell r="BA136">
            <v>3.2984714400643607E-2</v>
          </cell>
          <cell r="CB136" t="str">
            <v>KS2-4</v>
          </cell>
          <cell r="CC136" t="str">
            <v>4B</v>
          </cell>
          <cell r="CD136" t="str">
            <v>*</v>
          </cell>
          <cell r="CE136">
            <v>3.2984714400643607E-2</v>
          </cell>
          <cell r="CF136">
            <v>0.75</v>
          </cell>
          <cell r="CG136" t="str">
            <v>&gt;=30</v>
          </cell>
          <cell r="CH136" t="str">
            <v>KS2 English</v>
          </cell>
          <cell r="CI136" t="str">
            <v>KS4 English</v>
          </cell>
        </row>
        <row r="137">
          <cell r="AS137">
            <v>8.9793475007482785E-4</v>
          </cell>
          <cell r="AT137">
            <v>0</v>
          </cell>
          <cell r="AU137">
            <v>2.9931158335827599E-4</v>
          </cell>
          <cell r="AV137">
            <v>2.9931158335827599E-4</v>
          </cell>
          <cell r="AW137">
            <v>1.1074528584256211E-2</v>
          </cell>
          <cell r="AX137">
            <v>0.11882669859323555</v>
          </cell>
          <cell r="AY137">
            <v>0.45166117928763844</v>
          </cell>
          <cell r="AZ137">
            <v>0.34301107452858426</v>
          </cell>
          <cell r="BA137">
            <v>7.3929961089494164E-2</v>
          </cell>
          <cell r="CB137" t="str">
            <v>KS2-4</v>
          </cell>
          <cell r="CC137" t="str">
            <v>4A</v>
          </cell>
          <cell r="CD137" t="str">
            <v>*</v>
          </cell>
          <cell r="CE137">
            <v>7.3929961089494164E-2</v>
          </cell>
          <cell r="CF137">
            <v>0.75</v>
          </cell>
          <cell r="CG137" t="str">
            <v>&gt;=30</v>
          </cell>
          <cell r="CH137" t="str">
            <v>KS2 English</v>
          </cell>
          <cell r="CI137" t="str">
            <v>KS4 English</v>
          </cell>
        </row>
        <row r="138">
          <cell r="AS138">
            <v>1.1344299489506523E-4</v>
          </cell>
          <cell r="AT138">
            <v>0</v>
          </cell>
          <cell r="AU138">
            <v>0</v>
          </cell>
          <cell r="AV138">
            <v>0</v>
          </cell>
          <cell r="AW138">
            <v>1.1344299489506524E-3</v>
          </cell>
          <cell r="AX138">
            <v>3.7095859330686327E-2</v>
          </cell>
          <cell r="AY138">
            <v>0.28406125921724334</v>
          </cell>
          <cell r="AZ138">
            <v>0.46942711287577993</v>
          </cell>
          <cell r="BA138">
            <v>0.2081678956324447</v>
          </cell>
          <cell r="CB138" t="str">
            <v>KS2-4</v>
          </cell>
          <cell r="CC138" t="str">
            <v>5C</v>
          </cell>
          <cell r="CD138" t="str">
            <v>*</v>
          </cell>
          <cell r="CE138">
            <v>0.2081678956324447</v>
          </cell>
          <cell r="CF138">
            <v>0.75</v>
          </cell>
          <cell r="CG138" t="str">
            <v>&gt;=30</v>
          </cell>
          <cell r="CH138" t="str">
            <v>KS2 English</v>
          </cell>
          <cell r="CI138" t="str">
            <v>KS4 English</v>
          </cell>
        </row>
        <row r="139">
          <cell r="AS139">
            <v>2.2040996253030638E-4</v>
          </cell>
          <cell r="AT139">
            <v>0</v>
          </cell>
          <cell r="AU139">
            <v>0</v>
          </cell>
          <cell r="AV139">
            <v>0</v>
          </cell>
          <cell r="AW139">
            <v>2.2040996253030638E-4</v>
          </cell>
          <cell r="AX139">
            <v>9.9184483138637872E-3</v>
          </cell>
          <cell r="AY139">
            <v>0.13070310778047167</v>
          </cell>
          <cell r="AZ139">
            <v>0.43927705532290062</v>
          </cell>
          <cell r="BA139">
            <v>0.41966056865770335</v>
          </cell>
          <cell r="CB139" t="str">
            <v>KS2-4</v>
          </cell>
          <cell r="CC139" t="str">
            <v>5B</v>
          </cell>
          <cell r="CD139" t="str">
            <v>*</v>
          </cell>
          <cell r="CE139">
            <v>0.41966056865770335</v>
          </cell>
          <cell r="CF139">
            <v>0.75</v>
          </cell>
          <cell r="CG139" t="str">
            <v>&gt;=30</v>
          </cell>
          <cell r="CH139" t="str">
            <v>KS2 English</v>
          </cell>
          <cell r="CI139" t="str">
            <v>KS4 English</v>
          </cell>
        </row>
        <row r="140">
          <cell r="AS140">
            <v>0</v>
          </cell>
          <cell r="AT140">
            <v>0</v>
          </cell>
          <cell r="AU140">
            <v>0</v>
          </cell>
          <cell r="AV140">
            <v>0</v>
          </cell>
          <cell r="AW140">
            <v>1.6420361247947454E-3</v>
          </cell>
          <cell r="AX140">
            <v>0</v>
          </cell>
          <cell r="AY140">
            <v>5.2545155993431854E-2</v>
          </cell>
          <cell r="AZ140">
            <v>0.2988505747126437</v>
          </cell>
          <cell r="BA140">
            <v>0.64696223316912971</v>
          </cell>
          <cell r="CB140" t="str">
            <v>KS2-4</v>
          </cell>
          <cell r="CC140" t="str">
            <v>5A</v>
          </cell>
          <cell r="CD140" t="str">
            <v>*</v>
          </cell>
          <cell r="CE140">
            <v>0.64696223316912971</v>
          </cell>
          <cell r="CF140">
            <v>0.75</v>
          </cell>
          <cell r="CG140" t="str">
            <v>&gt;=30</v>
          </cell>
          <cell r="CH140" t="str">
            <v>KS2 English</v>
          </cell>
          <cell r="CI140" t="str">
            <v>KS4 English</v>
          </cell>
        </row>
        <row r="141">
          <cell r="CB141" t="str">
            <v>.</v>
          </cell>
          <cell r="CC141" t="str">
            <v>.</v>
          </cell>
          <cell r="CD141" t="str">
            <v>.</v>
          </cell>
          <cell r="CE141" t="str">
            <v>.</v>
          </cell>
          <cell r="CF141" t="str">
            <v>.</v>
          </cell>
          <cell r="CG141" t="str">
            <v>.</v>
          </cell>
          <cell r="CH141" t="str">
            <v>.</v>
          </cell>
          <cell r="CI141" t="str">
            <v>.</v>
          </cell>
        </row>
        <row r="142">
          <cell r="CB142" t="str">
            <v>.</v>
          </cell>
          <cell r="CC142" t="str">
            <v>.</v>
          </cell>
          <cell r="CD142" t="str">
            <v>.</v>
          </cell>
          <cell r="CE142" t="str">
            <v>.</v>
          </cell>
          <cell r="CF142" t="str">
            <v>.</v>
          </cell>
          <cell r="CG142" t="str">
            <v>.</v>
          </cell>
          <cell r="CH142" t="str">
            <v>.</v>
          </cell>
          <cell r="CI142" t="str">
            <v>.</v>
          </cell>
        </row>
        <row r="143">
          <cell r="CB143" t="str">
            <v>.</v>
          </cell>
          <cell r="CC143" t="str">
            <v>.</v>
          </cell>
          <cell r="CD143" t="str">
            <v>.</v>
          </cell>
          <cell r="CE143" t="str">
            <v>.</v>
          </cell>
          <cell r="CF143" t="str">
            <v>.</v>
          </cell>
          <cell r="CG143" t="str">
            <v>.</v>
          </cell>
          <cell r="CH143" t="str">
            <v>KS2 English</v>
          </cell>
          <cell r="CI143" t="str">
            <v>KS4 English</v>
          </cell>
        </row>
        <row r="144">
          <cell r="CB144" t="str">
            <v>.</v>
          </cell>
          <cell r="CC144" t="str">
            <v>.</v>
          </cell>
          <cell r="CD144" t="str">
            <v>.</v>
          </cell>
          <cell r="CE144" t="str">
            <v>.</v>
          </cell>
          <cell r="CF144" t="str">
            <v>.</v>
          </cell>
          <cell r="CG144" t="str">
            <v>.</v>
          </cell>
          <cell r="CH144" t="str">
            <v>KS2 English</v>
          </cell>
          <cell r="CI144" t="str">
            <v>KS4 English</v>
          </cell>
        </row>
        <row r="145">
          <cell r="AS145" t="str">
            <v>U</v>
          </cell>
          <cell r="AT145" t="str">
            <v>G</v>
          </cell>
          <cell r="AU145" t="str">
            <v>F</v>
          </cell>
          <cell r="AV145" t="str">
            <v>E</v>
          </cell>
          <cell r="AW145" t="str">
            <v>D</v>
          </cell>
          <cell r="AX145" t="str">
            <v>C</v>
          </cell>
          <cell r="AY145" t="str">
            <v>B</v>
          </cell>
          <cell r="AZ145" t="str">
            <v>A</v>
          </cell>
          <cell r="BA145" t="str">
            <v>*</v>
          </cell>
          <cell r="CB145" t="str">
            <v>.</v>
          </cell>
          <cell r="CC145" t="str">
            <v>.</v>
          </cell>
          <cell r="CD145" t="str">
            <v>.</v>
          </cell>
          <cell r="CE145" t="str">
            <v>.</v>
          </cell>
          <cell r="CF145" t="str">
            <v>.</v>
          </cell>
          <cell r="CG145" t="str">
            <v>.</v>
          </cell>
          <cell r="CH145" t="str">
            <v>KS2 English</v>
          </cell>
          <cell r="CI145" t="str">
            <v>KS4 English</v>
          </cell>
        </row>
        <row r="146">
          <cell r="AS146">
            <v>0</v>
          </cell>
          <cell r="AT146">
            <v>0</v>
          </cell>
          <cell r="AU146">
            <v>0</v>
          </cell>
          <cell r="AV146">
            <v>0</v>
          </cell>
          <cell r="AW146">
            <v>0</v>
          </cell>
          <cell r="AX146">
            <v>0</v>
          </cell>
          <cell r="AY146">
            <v>0</v>
          </cell>
          <cell r="AZ146">
            <v>0</v>
          </cell>
          <cell r="BA146">
            <v>0</v>
          </cell>
          <cell r="CB146" t="str">
            <v>.</v>
          </cell>
          <cell r="CC146" t="str">
            <v>.</v>
          </cell>
          <cell r="CD146" t="str">
            <v>.</v>
          </cell>
          <cell r="CE146" t="str">
            <v>.</v>
          </cell>
          <cell r="CF146" t="str">
            <v>.</v>
          </cell>
          <cell r="CG146" t="str">
            <v>.</v>
          </cell>
          <cell r="CH146" t="str">
            <v>.</v>
          </cell>
          <cell r="CI146" t="str">
            <v>.</v>
          </cell>
        </row>
        <row r="147">
          <cell r="AS147">
            <v>0</v>
          </cell>
          <cell r="AT147">
            <v>0</v>
          </cell>
          <cell r="AU147">
            <v>0</v>
          </cell>
          <cell r="AV147">
            <v>0</v>
          </cell>
          <cell r="AW147">
            <v>0</v>
          </cell>
          <cell r="AX147">
            <v>0</v>
          </cell>
          <cell r="AY147">
            <v>0</v>
          </cell>
          <cell r="AZ147">
            <v>0</v>
          </cell>
          <cell r="BA147">
            <v>0</v>
          </cell>
          <cell r="CB147" t="str">
            <v>.</v>
          </cell>
          <cell r="CC147" t="str">
            <v>.</v>
          </cell>
          <cell r="CD147" t="str">
            <v>.</v>
          </cell>
          <cell r="CE147" t="str">
            <v>.</v>
          </cell>
          <cell r="CF147" t="str">
            <v>.</v>
          </cell>
          <cell r="CG147" t="str">
            <v>.</v>
          </cell>
          <cell r="CH147" t="str">
            <v>.</v>
          </cell>
          <cell r="CI147" t="str">
            <v>.</v>
          </cell>
        </row>
        <row r="148">
          <cell r="AS148">
            <v>8.0428954423592491E-2</v>
          </cell>
          <cell r="AT148">
            <v>8.5790884718498661E-2</v>
          </cell>
          <cell r="AU148">
            <v>0.28820375335120646</v>
          </cell>
          <cell r="AV148">
            <v>0.26273458445040215</v>
          </cell>
          <cell r="AW148">
            <v>0.18096514745308312</v>
          </cell>
          <cell r="AX148">
            <v>8.4450402144772119E-2</v>
          </cell>
          <cell r="AY148">
            <v>1.4745308310991957E-2</v>
          </cell>
          <cell r="AZ148">
            <v>2.6809651474530832E-3</v>
          </cell>
          <cell r="BA148">
            <v>0</v>
          </cell>
          <cell r="CB148" t="str">
            <v>KS2-4</v>
          </cell>
          <cell r="CC148" t="str">
            <v>B</v>
          </cell>
          <cell r="CD148" t="str">
            <v>*</v>
          </cell>
          <cell r="CE148">
            <v>0</v>
          </cell>
          <cell r="CF148">
            <v>0.5</v>
          </cell>
          <cell r="CG148" t="str">
            <v>&lt;25</v>
          </cell>
          <cell r="CH148" t="str">
            <v>KS2 English</v>
          </cell>
          <cell r="CI148" t="str">
            <v>KS4 English</v>
          </cell>
        </row>
        <row r="149">
          <cell r="AS149">
            <v>3.1746031746031744E-2</v>
          </cell>
          <cell r="AT149">
            <v>9.5238095238095233E-2</v>
          </cell>
          <cell r="AU149">
            <v>0.26190476190476192</v>
          </cell>
          <cell r="AV149">
            <v>0.29365079365079366</v>
          </cell>
          <cell r="AW149">
            <v>0.22486772486772486</v>
          </cell>
          <cell r="AX149">
            <v>8.4656084656084651E-2</v>
          </cell>
          <cell r="AY149">
            <v>7.9365079365079361E-3</v>
          </cell>
          <cell r="AZ149">
            <v>0</v>
          </cell>
          <cell r="BA149">
            <v>0</v>
          </cell>
          <cell r="CB149" t="str">
            <v>KS2-4</v>
          </cell>
          <cell r="CC149" t="str">
            <v>N</v>
          </cell>
          <cell r="CD149" t="str">
            <v>*</v>
          </cell>
          <cell r="CE149">
            <v>0</v>
          </cell>
          <cell r="CF149">
            <v>0.5</v>
          </cell>
          <cell r="CG149" t="str">
            <v>&lt;25</v>
          </cell>
          <cell r="CH149" t="str">
            <v>KS2 English</v>
          </cell>
          <cell r="CI149" t="str">
            <v>KS4 English</v>
          </cell>
        </row>
        <row r="150">
          <cell r="AS150">
            <v>1.6574585635359115E-2</v>
          </cell>
          <cell r="AT150">
            <v>3.3149171270718231E-2</v>
          </cell>
          <cell r="AU150">
            <v>0.18232044198895028</v>
          </cell>
          <cell r="AV150">
            <v>0.34806629834254144</v>
          </cell>
          <cell r="AW150">
            <v>0.24309392265193369</v>
          </cell>
          <cell r="AX150">
            <v>0.16022099447513813</v>
          </cell>
          <cell r="AY150">
            <v>1.6574585635359115E-2</v>
          </cell>
          <cell r="AZ150">
            <v>0</v>
          </cell>
          <cell r="BA150">
            <v>0</v>
          </cell>
          <cell r="CB150" t="str">
            <v>KS2-4</v>
          </cell>
          <cell r="CC150" t="str">
            <v>2</v>
          </cell>
          <cell r="CD150" t="str">
            <v>*</v>
          </cell>
          <cell r="CE150">
            <v>0</v>
          </cell>
          <cell r="CF150">
            <v>0.5</v>
          </cell>
          <cell r="CG150" t="str">
            <v>&lt;25</v>
          </cell>
          <cell r="CH150" t="str">
            <v>KS2 English</v>
          </cell>
          <cell r="CI150" t="str">
            <v>KS4 English</v>
          </cell>
        </row>
        <row r="151">
          <cell r="AS151">
            <v>3.0555555555555555E-2</v>
          </cell>
          <cell r="AT151">
            <v>2.9166666666666667E-2</v>
          </cell>
          <cell r="AU151">
            <v>0.11805555555555555</v>
          </cell>
          <cell r="AV151">
            <v>0.27500000000000002</v>
          </cell>
          <cell r="AW151">
            <v>0.33611111111111114</v>
          </cell>
          <cell r="AX151">
            <v>0.18472222222222223</v>
          </cell>
          <cell r="AY151">
            <v>2.361111111111111E-2</v>
          </cell>
          <cell r="AZ151">
            <v>2.7777777777777779E-3</v>
          </cell>
          <cell r="BA151">
            <v>0</v>
          </cell>
          <cell r="CB151" t="str">
            <v>KS2-4</v>
          </cell>
          <cell r="CC151" t="str">
            <v>3C</v>
          </cell>
          <cell r="CD151" t="str">
            <v>*</v>
          </cell>
          <cell r="CE151">
            <v>0</v>
          </cell>
          <cell r="CF151">
            <v>0.5</v>
          </cell>
          <cell r="CG151" t="str">
            <v>&lt;25</v>
          </cell>
          <cell r="CH151" t="str">
            <v>KS2 English</v>
          </cell>
          <cell r="CI151" t="str">
            <v>KS4 English</v>
          </cell>
        </row>
        <row r="152">
          <cell r="AS152">
            <v>2.5252525252525252E-2</v>
          </cell>
          <cell r="AT152">
            <v>2.5252525252525252E-2</v>
          </cell>
          <cell r="AU152">
            <v>8.2828282828282834E-2</v>
          </cell>
          <cell r="AV152">
            <v>0.21818181818181817</v>
          </cell>
          <cell r="AW152">
            <v>0.32121212121212123</v>
          </cell>
          <cell r="AX152">
            <v>0.29191919191919191</v>
          </cell>
          <cell r="AY152">
            <v>3.3333333333333333E-2</v>
          </cell>
          <cell r="AZ152">
            <v>2.0202020202020202E-3</v>
          </cell>
          <cell r="BA152">
            <v>0</v>
          </cell>
          <cell r="CB152" t="str">
            <v>KS2-4</v>
          </cell>
          <cell r="CC152" t="str">
            <v>3B</v>
          </cell>
          <cell r="CD152" t="str">
            <v>*</v>
          </cell>
          <cell r="CE152">
            <v>0</v>
          </cell>
          <cell r="CF152">
            <v>0.5</v>
          </cell>
          <cell r="CG152" t="str">
            <v>&lt;25</v>
          </cell>
          <cell r="CH152" t="str">
            <v>KS2 English</v>
          </cell>
          <cell r="CI152" t="str">
            <v>KS4 English</v>
          </cell>
        </row>
        <row r="153">
          <cell r="AS153">
            <v>7.0778564206268957E-3</v>
          </cell>
          <cell r="AT153">
            <v>2.8311425682507583E-2</v>
          </cell>
          <cell r="AU153">
            <v>5.2578361981799798E-2</v>
          </cell>
          <cell r="AV153">
            <v>0.14863498483316481</v>
          </cell>
          <cell r="AW153">
            <v>0.32861476238624876</v>
          </cell>
          <cell r="AX153">
            <v>0.39231547017189078</v>
          </cell>
          <cell r="AY153">
            <v>3.7411526794742161E-2</v>
          </cell>
          <cell r="AZ153">
            <v>5.0556117290192111E-3</v>
          </cell>
          <cell r="BA153">
            <v>0</v>
          </cell>
          <cell r="CB153" t="str">
            <v>KS2-4</v>
          </cell>
          <cell r="CC153" t="str">
            <v>3A</v>
          </cell>
          <cell r="CD153" t="str">
            <v>*</v>
          </cell>
          <cell r="CE153">
            <v>0</v>
          </cell>
          <cell r="CF153">
            <v>0.5</v>
          </cell>
          <cell r="CG153" t="str">
            <v>&lt;25</v>
          </cell>
          <cell r="CH153" t="str">
            <v>KS2 English</v>
          </cell>
          <cell r="CI153" t="str">
            <v>KS4 English</v>
          </cell>
        </row>
        <row r="154">
          <cell r="AS154">
            <v>9.6251266464032429E-3</v>
          </cell>
          <cell r="AT154">
            <v>1.1651469098277609E-2</v>
          </cell>
          <cell r="AU154">
            <v>2.9381965552178316E-2</v>
          </cell>
          <cell r="AV154">
            <v>8.1053698074974673E-2</v>
          </cell>
          <cell r="AW154">
            <v>0.24721377912867273</v>
          </cell>
          <cell r="AX154">
            <v>0.4817629179331307</v>
          </cell>
          <cell r="AY154">
            <v>0.12310030395136778</v>
          </cell>
          <cell r="AZ154">
            <v>1.4690982776089158E-2</v>
          </cell>
          <cell r="BA154">
            <v>1.5197568389057751E-3</v>
          </cell>
          <cell r="CB154" t="str">
            <v>KS2-4</v>
          </cell>
          <cell r="CC154" t="str">
            <v>4C</v>
          </cell>
          <cell r="CD154" t="str">
            <v>*</v>
          </cell>
          <cell r="CE154">
            <v>1.5197568389057751E-3</v>
          </cell>
          <cell r="CF154">
            <v>0.5</v>
          </cell>
          <cell r="CG154" t="str">
            <v>&lt;25</v>
          </cell>
          <cell r="CH154" t="str">
            <v>KS2 English</v>
          </cell>
          <cell r="CI154" t="str">
            <v>KS4 English</v>
          </cell>
        </row>
        <row r="155">
          <cell r="AS155">
            <v>6.2539086929330832E-3</v>
          </cell>
          <cell r="AT155">
            <v>3.1269543464665416E-3</v>
          </cell>
          <cell r="AU155">
            <v>1.1882426516572859E-2</v>
          </cell>
          <cell r="AV155">
            <v>2.5015634771732333E-2</v>
          </cell>
          <cell r="AW155">
            <v>0.1432145090681676</v>
          </cell>
          <cell r="AX155">
            <v>0.52657911194496565</v>
          </cell>
          <cell r="AY155">
            <v>0.23014383989993747</v>
          </cell>
          <cell r="AZ155">
            <v>4.7529706066291436E-2</v>
          </cell>
          <cell r="BA155">
            <v>6.2539086929330832E-3</v>
          </cell>
          <cell r="CB155" t="str">
            <v>KS2-4</v>
          </cell>
          <cell r="CC155" t="str">
            <v>4B</v>
          </cell>
          <cell r="CD155" t="str">
            <v>*</v>
          </cell>
          <cell r="CE155">
            <v>6.2539086929330832E-3</v>
          </cell>
          <cell r="CF155">
            <v>0.5</v>
          </cell>
          <cell r="CG155" t="str">
            <v>&lt;25</v>
          </cell>
          <cell r="CH155" t="str">
            <v>KS2 English</v>
          </cell>
          <cell r="CI155" t="str">
            <v>KS4 English</v>
          </cell>
        </row>
        <row r="156">
          <cell r="AS156">
            <v>4.5248868778280547E-3</v>
          </cell>
          <cell r="AT156">
            <v>3.6199095022624436E-3</v>
          </cell>
          <cell r="AU156">
            <v>8.1447963800904983E-3</v>
          </cell>
          <cell r="AV156">
            <v>1.1764705882352941E-2</v>
          </cell>
          <cell r="AW156">
            <v>6.6063348416289594E-2</v>
          </cell>
          <cell r="AX156">
            <v>0.45610859728506786</v>
          </cell>
          <cell r="AY156">
            <v>0.32669683257918553</v>
          </cell>
          <cell r="AZ156">
            <v>0.10950226244343891</v>
          </cell>
          <cell r="BA156">
            <v>1.3574660633484163E-2</v>
          </cell>
          <cell r="CB156" t="str">
            <v>KS2-4</v>
          </cell>
          <cell r="CC156" t="str">
            <v>4A</v>
          </cell>
          <cell r="CD156" t="str">
            <v>*</v>
          </cell>
          <cell r="CE156">
            <v>1.3574660633484163E-2</v>
          </cell>
          <cell r="CF156">
            <v>0.5</v>
          </cell>
          <cell r="CG156" t="str">
            <v>&lt;25</v>
          </cell>
          <cell r="CH156" t="str">
            <v>KS2 English</v>
          </cell>
          <cell r="CI156" t="str">
            <v>KS4 English</v>
          </cell>
        </row>
        <row r="157">
          <cell r="AS157">
            <v>3.9630118890356669E-3</v>
          </cell>
          <cell r="AT157">
            <v>1.321003963011889E-3</v>
          </cell>
          <cell r="AU157">
            <v>0</v>
          </cell>
          <cell r="AV157">
            <v>5.2840158520475562E-3</v>
          </cell>
          <cell r="AW157">
            <v>2.9062087186261559E-2</v>
          </cell>
          <cell r="AX157">
            <v>0.28401585204755614</v>
          </cell>
          <cell r="AY157">
            <v>0.41083223249669748</v>
          </cell>
          <cell r="AZ157">
            <v>0.22457067371202113</v>
          </cell>
          <cell r="BA157">
            <v>4.0951122853368563E-2</v>
          </cell>
          <cell r="CB157" t="str">
            <v>KS2-4</v>
          </cell>
          <cell r="CC157" t="str">
            <v>5C</v>
          </cell>
          <cell r="CD157" t="str">
            <v>*</v>
          </cell>
          <cell r="CE157">
            <v>4.0951122853368563E-2</v>
          </cell>
          <cell r="CF157">
            <v>0.5</v>
          </cell>
          <cell r="CG157" t="str">
            <v>&lt;25</v>
          </cell>
          <cell r="CH157" t="str">
            <v>KS2 English</v>
          </cell>
          <cell r="CI157" t="str">
            <v>KS4 English</v>
          </cell>
        </row>
        <row r="158">
          <cell r="AS158">
            <v>0</v>
          </cell>
          <cell r="AT158">
            <v>0</v>
          </cell>
          <cell r="AU158">
            <v>0</v>
          </cell>
          <cell r="AV158">
            <v>0</v>
          </cell>
          <cell r="AW158">
            <v>0</v>
          </cell>
          <cell r="AX158">
            <v>0.17592592592592593</v>
          </cell>
          <cell r="AY158">
            <v>0.3611111111111111</v>
          </cell>
          <cell r="AZ158">
            <v>0.35185185185185186</v>
          </cell>
          <cell r="BA158">
            <v>0.1111111111111111</v>
          </cell>
          <cell r="CB158" t="str">
            <v>KS2-4</v>
          </cell>
          <cell r="CC158" t="str">
            <v>5B</v>
          </cell>
          <cell r="CD158" t="str">
            <v>*</v>
          </cell>
          <cell r="CE158">
            <v>0.1111111111111111</v>
          </cell>
          <cell r="CF158">
            <v>0.5</v>
          </cell>
          <cell r="CG158" t="str">
            <v>&lt;25</v>
          </cell>
          <cell r="CH158" t="str">
            <v>KS2 English</v>
          </cell>
          <cell r="CI158" t="str">
            <v>KS4 English</v>
          </cell>
        </row>
        <row r="159">
          <cell r="AS159">
            <v>0</v>
          </cell>
          <cell r="AT159">
            <v>0</v>
          </cell>
          <cell r="AU159">
            <v>0</v>
          </cell>
          <cell r="AV159">
            <v>0</v>
          </cell>
          <cell r="AW159">
            <v>0</v>
          </cell>
          <cell r="AX159">
            <v>0.17592592592592593</v>
          </cell>
          <cell r="AY159">
            <v>0.3611111111111111</v>
          </cell>
          <cell r="AZ159">
            <v>0.35185185185185186</v>
          </cell>
          <cell r="BA159">
            <v>0.1111111111111111</v>
          </cell>
          <cell r="CB159" t="str">
            <v>KS2-4</v>
          </cell>
          <cell r="CC159" t="str">
            <v>5A</v>
          </cell>
          <cell r="CD159" t="str">
            <v>*</v>
          </cell>
          <cell r="CE159">
            <v>0.1111111111111111</v>
          </cell>
          <cell r="CF159">
            <v>0.5</v>
          </cell>
          <cell r="CG159" t="str">
            <v>&lt;25</v>
          </cell>
          <cell r="CH159" t="str">
            <v>KS2 English</v>
          </cell>
          <cell r="CI159" t="str">
            <v>KS4 English</v>
          </cell>
        </row>
        <row r="160">
          <cell r="CB160" t="str">
            <v>.</v>
          </cell>
          <cell r="CC160" t="str">
            <v>.</v>
          </cell>
          <cell r="CD160" t="str">
            <v>.</v>
          </cell>
          <cell r="CE160" t="str">
            <v>.</v>
          </cell>
          <cell r="CF160" t="str">
            <v>.</v>
          </cell>
          <cell r="CG160" t="str">
            <v>.</v>
          </cell>
          <cell r="CH160" t="str">
            <v>.</v>
          </cell>
          <cell r="CI160" t="str">
            <v>.</v>
          </cell>
        </row>
        <row r="161">
          <cell r="CB161" t="str">
            <v>.</v>
          </cell>
          <cell r="CC161" t="str">
            <v>.</v>
          </cell>
          <cell r="CD161" t="str">
            <v>.</v>
          </cell>
          <cell r="CE161" t="str">
            <v>.</v>
          </cell>
          <cell r="CF161" t="str">
            <v>.</v>
          </cell>
          <cell r="CG161" t="str">
            <v>.</v>
          </cell>
          <cell r="CH161" t="str">
            <v>KS2 English</v>
          </cell>
          <cell r="CI161" t="str">
            <v>KS4 English</v>
          </cell>
        </row>
        <row r="162">
          <cell r="CB162" t="str">
            <v>.</v>
          </cell>
          <cell r="CC162" t="str">
            <v>.</v>
          </cell>
          <cell r="CD162" t="str">
            <v>.</v>
          </cell>
          <cell r="CE162" t="str">
            <v>.</v>
          </cell>
          <cell r="CF162" t="str">
            <v>.</v>
          </cell>
          <cell r="CG162" t="str">
            <v>.</v>
          </cell>
          <cell r="CH162" t="str">
            <v>KS2 English</v>
          </cell>
          <cell r="CI162" t="str">
            <v>KS4 English</v>
          </cell>
        </row>
        <row r="163">
          <cell r="CB163" t="str">
            <v>.</v>
          </cell>
          <cell r="CC163" t="str">
            <v>.</v>
          </cell>
          <cell r="CD163" t="str">
            <v>.</v>
          </cell>
          <cell r="CE163" t="str">
            <v>.</v>
          </cell>
          <cell r="CF163" t="str">
            <v>.</v>
          </cell>
          <cell r="CG163" t="str">
            <v>.</v>
          </cell>
          <cell r="CH163" t="str">
            <v>KS2 English</v>
          </cell>
          <cell r="CI163" t="str">
            <v>KS4 English</v>
          </cell>
        </row>
        <row r="164">
          <cell r="AS164" t="str">
            <v>U</v>
          </cell>
          <cell r="AT164" t="str">
            <v>G</v>
          </cell>
          <cell r="AU164" t="str">
            <v>F</v>
          </cell>
          <cell r="AV164" t="str">
            <v>E</v>
          </cell>
          <cell r="AW164" t="str">
            <v>D</v>
          </cell>
          <cell r="AX164" t="str">
            <v>C</v>
          </cell>
          <cell r="AY164" t="str">
            <v>B</v>
          </cell>
          <cell r="AZ164" t="str">
            <v>A</v>
          </cell>
          <cell r="BA164" t="str">
            <v>*</v>
          </cell>
          <cell r="CB164" t="str">
            <v>.</v>
          </cell>
          <cell r="CC164" t="str">
            <v>.</v>
          </cell>
          <cell r="CD164" t="str">
            <v>.</v>
          </cell>
          <cell r="CE164" t="str">
            <v>.</v>
          </cell>
          <cell r="CF164" t="str">
            <v>.</v>
          </cell>
          <cell r="CG164" t="str">
            <v>.</v>
          </cell>
          <cell r="CH164" t="str">
            <v>KS2 English</v>
          </cell>
          <cell r="CI164" t="str">
            <v>KS4 English</v>
          </cell>
        </row>
        <row r="165">
          <cell r="AS165">
            <v>0</v>
          </cell>
          <cell r="AT165">
            <v>0</v>
          </cell>
          <cell r="AU165">
            <v>0</v>
          </cell>
          <cell r="AV165">
            <v>0</v>
          </cell>
          <cell r="AW165">
            <v>0</v>
          </cell>
          <cell r="AX165">
            <v>0</v>
          </cell>
          <cell r="AY165">
            <v>0</v>
          </cell>
          <cell r="AZ165">
            <v>0</v>
          </cell>
          <cell r="BA165">
            <v>0</v>
          </cell>
          <cell r="CB165" t="str">
            <v>.</v>
          </cell>
          <cell r="CC165" t="str">
            <v>.</v>
          </cell>
          <cell r="CD165" t="str">
            <v>.</v>
          </cell>
          <cell r="CE165" t="str">
            <v>.</v>
          </cell>
          <cell r="CF165" t="str">
            <v>.</v>
          </cell>
          <cell r="CG165" t="str">
            <v>.</v>
          </cell>
          <cell r="CH165" t="str">
            <v>.</v>
          </cell>
          <cell r="CI165" t="str">
            <v>.</v>
          </cell>
        </row>
        <row r="166">
          <cell r="AS166">
            <v>0</v>
          </cell>
          <cell r="AT166">
            <v>0</v>
          </cell>
          <cell r="AU166">
            <v>0</v>
          </cell>
          <cell r="AV166">
            <v>0</v>
          </cell>
          <cell r="AW166">
            <v>0</v>
          </cell>
          <cell r="AX166">
            <v>0</v>
          </cell>
          <cell r="AY166">
            <v>0</v>
          </cell>
          <cell r="AZ166">
            <v>0</v>
          </cell>
          <cell r="BA166">
            <v>0</v>
          </cell>
          <cell r="CB166" t="str">
            <v>.</v>
          </cell>
          <cell r="CC166" t="str">
            <v>.</v>
          </cell>
          <cell r="CD166" t="str">
            <v>.</v>
          </cell>
          <cell r="CE166" t="str">
            <v>.</v>
          </cell>
          <cell r="CF166" t="str">
            <v>.</v>
          </cell>
          <cell r="CG166" t="str">
            <v>.</v>
          </cell>
          <cell r="CH166" t="str">
            <v>.</v>
          </cell>
          <cell r="CI166" t="str">
            <v>.</v>
          </cell>
        </row>
        <row r="167">
          <cell r="AS167">
            <v>5.568096313017306E-2</v>
          </cell>
          <cell r="AT167">
            <v>0.1437170805116629</v>
          </cell>
          <cell r="AU167">
            <v>0.28216704288939054</v>
          </cell>
          <cell r="AV167">
            <v>0.27389014296463504</v>
          </cell>
          <cell r="AW167">
            <v>0.16403310759969902</v>
          </cell>
          <cell r="AX167">
            <v>7.1482317531978937E-2</v>
          </cell>
          <cell r="AY167">
            <v>7.5244544770504138E-3</v>
          </cell>
          <cell r="AZ167">
            <v>1.5048908954100827E-3</v>
          </cell>
          <cell r="BA167">
            <v>0</v>
          </cell>
          <cell r="CB167" t="str">
            <v>KS2-4</v>
          </cell>
          <cell r="CC167" t="str">
            <v>B</v>
          </cell>
          <cell r="CD167" t="str">
            <v>*</v>
          </cell>
          <cell r="CE167">
            <v>0</v>
          </cell>
          <cell r="CF167">
            <v>0.5</v>
          </cell>
          <cell r="CG167" t="str">
            <v>&gt;=25 &amp; &lt;26</v>
          </cell>
          <cell r="CH167" t="str">
            <v>KS2 English</v>
          </cell>
          <cell r="CI167" t="str">
            <v>KS4 English</v>
          </cell>
        </row>
        <row r="168">
          <cell r="AS168">
            <v>3.6269430051813469E-2</v>
          </cell>
          <cell r="AT168">
            <v>0.11787564766839378</v>
          </cell>
          <cell r="AU168">
            <v>0.29792746113989638</v>
          </cell>
          <cell r="AV168">
            <v>0.33678756476683935</v>
          </cell>
          <cell r="AW168">
            <v>0.15155440414507773</v>
          </cell>
          <cell r="AX168">
            <v>5.4404145077720206E-2</v>
          </cell>
          <cell r="AY168">
            <v>5.1813471502590676E-3</v>
          </cell>
          <cell r="AZ168">
            <v>0</v>
          </cell>
          <cell r="BA168">
            <v>0</v>
          </cell>
          <cell r="CB168" t="str">
            <v>KS2-4</v>
          </cell>
          <cell r="CC168" t="str">
            <v>N</v>
          </cell>
          <cell r="CD168" t="str">
            <v>*</v>
          </cell>
          <cell r="CE168">
            <v>0</v>
          </cell>
          <cell r="CF168">
            <v>0.5</v>
          </cell>
          <cell r="CG168" t="str">
            <v>&gt;=25 &amp; &lt;26</v>
          </cell>
          <cell r="CH168" t="str">
            <v>KS2 English</v>
          </cell>
          <cell r="CI168" t="str">
            <v>KS4 English</v>
          </cell>
        </row>
        <row r="169">
          <cell r="AS169">
            <v>2.8277634961439587E-2</v>
          </cell>
          <cell r="AT169">
            <v>9.5115681233933158E-2</v>
          </cell>
          <cell r="AU169">
            <v>0.20051413881748073</v>
          </cell>
          <cell r="AV169">
            <v>0.37532133676092544</v>
          </cell>
          <cell r="AW169">
            <v>0.2210796915167095</v>
          </cell>
          <cell r="AX169">
            <v>6.9408740359897178E-2</v>
          </cell>
          <cell r="AY169">
            <v>1.0282776349614395E-2</v>
          </cell>
          <cell r="AZ169">
            <v>0</v>
          </cell>
          <cell r="BA169">
            <v>0</v>
          </cell>
          <cell r="CB169" t="str">
            <v>KS2-4</v>
          </cell>
          <cell r="CC169" t="str">
            <v>2</v>
          </cell>
          <cell r="CD169" t="str">
            <v>*</v>
          </cell>
          <cell r="CE169">
            <v>0</v>
          </cell>
          <cell r="CF169">
            <v>0.5</v>
          </cell>
          <cell r="CG169" t="str">
            <v>&gt;=25 &amp; &lt;26</v>
          </cell>
          <cell r="CH169" t="str">
            <v>KS2 English</v>
          </cell>
          <cell r="CI169" t="str">
            <v>KS4 English</v>
          </cell>
        </row>
        <row r="170">
          <cell r="AS170">
            <v>2.2485946283572766E-2</v>
          </cell>
          <cell r="AT170">
            <v>5.7464084946908182E-2</v>
          </cell>
          <cell r="AU170">
            <v>0.1617738913179263</v>
          </cell>
          <cell r="AV170">
            <v>0.3235477826358526</v>
          </cell>
          <cell r="AW170">
            <v>0.3029356652092442</v>
          </cell>
          <cell r="AX170">
            <v>0.11867582760774516</v>
          </cell>
          <cell r="AY170">
            <v>1.1242973141786383E-2</v>
          </cell>
          <cell r="AZ170">
            <v>1.8738288569643974E-3</v>
          </cell>
          <cell r="BA170">
            <v>0</v>
          </cell>
          <cell r="CB170" t="str">
            <v>KS2-4</v>
          </cell>
          <cell r="CC170" t="str">
            <v>3C</v>
          </cell>
          <cell r="CD170" t="str">
            <v>*</v>
          </cell>
          <cell r="CE170">
            <v>0</v>
          </cell>
          <cell r="CF170">
            <v>0.5</v>
          </cell>
          <cell r="CG170" t="str">
            <v>&gt;=25 &amp; &lt;26</v>
          </cell>
          <cell r="CH170" t="str">
            <v>KS2 English</v>
          </cell>
          <cell r="CI170" t="str">
            <v>KS4 English</v>
          </cell>
        </row>
        <row r="171">
          <cell r="AS171">
            <v>1.7833259028087384E-2</v>
          </cell>
          <cell r="AT171">
            <v>3.1654034774855108E-2</v>
          </cell>
          <cell r="AU171">
            <v>0.10521622826571556</v>
          </cell>
          <cell r="AV171">
            <v>0.27507802050824787</v>
          </cell>
          <cell r="AW171">
            <v>0.32545697726259476</v>
          </cell>
          <cell r="AX171">
            <v>0.22336156932679446</v>
          </cell>
          <cell r="AY171">
            <v>1.961658493089612E-2</v>
          </cell>
          <cell r="AZ171">
            <v>1.3374944271065537E-3</v>
          </cell>
          <cell r="BA171">
            <v>4.4583147570218456E-4</v>
          </cell>
          <cell r="CB171" t="str">
            <v>KS2-4</v>
          </cell>
          <cell r="CC171" t="str">
            <v>3B</v>
          </cell>
          <cell r="CD171" t="str">
            <v>*</v>
          </cell>
          <cell r="CE171">
            <v>4.4583147570218456E-4</v>
          </cell>
          <cell r="CF171">
            <v>0.5</v>
          </cell>
          <cell r="CG171" t="str">
            <v>&gt;=25 &amp; &lt;26</v>
          </cell>
          <cell r="CH171" t="str">
            <v>KS2 English</v>
          </cell>
          <cell r="CI171" t="str">
            <v>KS4 English</v>
          </cell>
        </row>
        <row r="172">
          <cell r="AS172">
            <v>9.6194061062317027E-3</v>
          </cell>
          <cell r="AT172">
            <v>1.6729401923881223E-2</v>
          </cell>
          <cell r="AU172">
            <v>6.2735257214554585E-2</v>
          </cell>
          <cell r="AV172">
            <v>0.19907988289418654</v>
          </cell>
          <cell r="AW172">
            <v>0.35591802593057298</v>
          </cell>
          <cell r="AX172">
            <v>0.31451275616896696</v>
          </cell>
          <cell r="AY172">
            <v>3.7641154328732745E-2</v>
          </cell>
          <cell r="AZ172">
            <v>3.7641154328732747E-3</v>
          </cell>
          <cell r="BA172">
            <v>0</v>
          </cell>
          <cell r="CB172" t="str">
            <v>KS2-4</v>
          </cell>
          <cell r="CC172" t="str">
            <v>3A</v>
          </cell>
          <cell r="CD172" t="str">
            <v>*</v>
          </cell>
          <cell r="CE172">
            <v>0</v>
          </cell>
          <cell r="CF172">
            <v>0.5</v>
          </cell>
          <cell r="CG172" t="str">
            <v>&gt;=25 &amp; &lt;26</v>
          </cell>
          <cell r="CH172" t="str">
            <v>KS2 English</v>
          </cell>
          <cell r="CI172" t="str">
            <v>KS4 English</v>
          </cell>
        </row>
        <row r="173">
          <cell r="AS173">
            <v>6.668835393623943E-3</v>
          </cell>
          <cell r="AT173">
            <v>9.433962264150943E-3</v>
          </cell>
          <cell r="AU173">
            <v>2.6350032530904358E-2</v>
          </cell>
          <cell r="AV173">
            <v>9.6128822381262205E-2</v>
          </cell>
          <cell r="AW173">
            <v>0.28854912166558228</v>
          </cell>
          <cell r="AX173">
            <v>0.46193884189980483</v>
          </cell>
          <cell r="AY173">
            <v>9.9707221860767734E-2</v>
          </cell>
          <cell r="AZ173">
            <v>1.040988939492518E-2</v>
          </cell>
          <cell r="BA173">
            <v>8.1327260897852958E-4</v>
          </cell>
          <cell r="CB173" t="str">
            <v>KS2-4</v>
          </cell>
          <cell r="CC173" t="str">
            <v>4C</v>
          </cell>
          <cell r="CD173" t="str">
            <v>*</v>
          </cell>
          <cell r="CE173">
            <v>8.1327260897852958E-4</v>
          </cell>
          <cell r="CF173">
            <v>0.5</v>
          </cell>
          <cell r="CG173" t="str">
            <v>&gt;=25 &amp; &lt;26</v>
          </cell>
          <cell r="CH173" t="str">
            <v>KS2 English</v>
          </cell>
          <cell r="CI173" t="str">
            <v>KS4 English</v>
          </cell>
        </row>
        <row r="174">
          <cell r="AS174">
            <v>5.6678632155677307E-3</v>
          </cell>
          <cell r="AT174">
            <v>6.0457207632722467E-3</v>
          </cell>
          <cell r="AU174">
            <v>1.1713583978839977E-2</v>
          </cell>
          <cell r="AV174">
            <v>4.3264689212167015E-2</v>
          </cell>
          <cell r="AW174">
            <v>0.17891554883808805</v>
          </cell>
          <cell r="AX174">
            <v>0.52125448705837896</v>
          </cell>
          <cell r="AY174">
            <v>0.1951634233893822</v>
          </cell>
          <cell r="AZ174">
            <v>3.5518609484224445E-2</v>
          </cell>
          <cell r="BA174">
            <v>2.4560740600793503E-3</v>
          </cell>
          <cell r="CB174" t="str">
            <v>KS2-4</v>
          </cell>
          <cell r="CC174" t="str">
            <v>4B</v>
          </cell>
          <cell r="CD174" t="str">
            <v>*</v>
          </cell>
          <cell r="CE174">
            <v>2.4560740600793503E-3</v>
          </cell>
          <cell r="CF174">
            <v>0.5</v>
          </cell>
          <cell r="CG174" t="str">
            <v>&gt;=25 &amp; &lt;26</v>
          </cell>
          <cell r="CH174" t="str">
            <v>KS2 English</v>
          </cell>
          <cell r="CI174" t="str">
            <v>KS4 English</v>
          </cell>
        </row>
        <row r="175">
          <cell r="AS175">
            <v>2.9332681495966755E-3</v>
          </cell>
          <cell r="AT175">
            <v>2.1999511121975068E-3</v>
          </cell>
          <cell r="AU175">
            <v>4.1554632119286238E-3</v>
          </cell>
          <cell r="AV175">
            <v>1.4421901735516988E-2</v>
          </cell>
          <cell r="AW175">
            <v>0.10315326326081643</v>
          </cell>
          <cell r="AX175">
            <v>0.44854558787582499</v>
          </cell>
          <cell r="AY175">
            <v>0.31508188706917623</v>
          </cell>
          <cell r="AZ175">
            <v>0.10021999511121975</v>
          </cell>
          <cell r="BA175">
            <v>9.288682473722807E-3</v>
          </cell>
          <cell r="CB175" t="str">
            <v>KS2-4</v>
          </cell>
          <cell r="CC175" t="str">
            <v>4A</v>
          </cell>
          <cell r="CD175" t="str">
            <v>*</v>
          </cell>
          <cell r="CE175">
            <v>9.288682473722807E-3</v>
          </cell>
          <cell r="CF175">
            <v>0.5</v>
          </cell>
          <cell r="CG175" t="str">
            <v>&gt;=25 &amp; &lt;26</v>
          </cell>
          <cell r="CH175" t="str">
            <v>KS2 English</v>
          </cell>
          <cell r="CI175" t="str">
            <v>KS4 English</v>
          </cell>
        </row>
        <row r="176">
          <cell r="AS176">
            <v>2.8744809964867456E-3</v>
          </cell>
          <cell r="AT176">
            <v>9.5816033216224845E-4</v>
          </cell>
          <cell r="AU176">
            <v>6.3877355477483233E-4</v>
          </cell>
          <cell r="AV176">
            <v>7.3458958799105713E-3</v>
          </cell>
          <cell r="AW176">
            <v>3.8645800063877356E-2</v>
          </cell>
          <cell r="AX176">
            <v>0.29223890130948577</v>
          </cell>
          <cell r="AY176">
            <v>0.39603960396039606</v>
          </cell>
          <cell r="AZ176">
            <v>0.2155860747365059</v>
          </cell>
          <cell r="BA176">
            <v>4.5672309166400513E-2</v>
          </cell>
          <cell r="CB176" t="str">
            <v>KS2-4</v>
          </cell>
          <cell r="CC176" t="str">
            <v>5C</v>
          </cell>
          <cell r="CD176" t="str">
            <v>*</v>
          </cell>
          <cell r="CE176">
            <v>4.5672309166400513E-2</v>
          </cell>
          <cell r="CF176">
            <v>0.5</v>
          </cell>
          <cell r="CG176" t="str">
            <v>&gt;=25 &amp; &lt;26</v>
          </cell>
          <cell r="CH176" t="str">
            <v>KS2 English</v>
          </cell>
          <cell r="CI176" t="str">
            <v>KS4 English</v>
          </cell>
        </row>
        <row r="177">
          <cell r="AS177">
            <v>4.048582995951417E-3</v>
          </cell>
          <cell r="AT177">
            <v>0</v>
          </cell>
          <cell r="AU177">
            <v>0</v>
          </cell>
          <cell r="AV177">
            <v>0</v>
          </cell>
          <cell r="AW177">
            <v>6.0728744939271256E-3</v>
          </cell>
          <cell r="AX177">
            <v>8.9068825910931168E-2</v>
          </cell>
          <cell r="AY177">
            <v>0.30566801619433198</v>
          </cell>
          <cell r="AZ177">
            <v>0.40890688259109309</v>
          </cell>
          <cell r="BA177">
            <v>0.18623481781376519</v>
          </cell>
          <cell r="CB177" t="str">
            <v>KS2-4</v>
          </cell>
          <cell r="CC177" t="str">
            <v>5B</v>
          </cell>
          <cell r="CD177" t="str">
            <v>*</v>
          </cell>
          <cell r="CE177">
            <v>0.18623481781376519</v>
          </cell>
          <cell r="CF177">
            <v>0.5</v>
          </cell>
          <cell r="CG177" t="str">
            <v>&gt;=25 &amp; &lt;26</v>
          </cell>
          <cell r="CH177" t="str">
            <v>KS2 English</v>
          </cell>
          <cell r="CI177" t="str">
            <v>KS4 English</v>
          </cell>
        </row>
        <row r="178">
          <cell r="AS178">
            <v>4.048582995951417E-3</v>
          </cell>
          <cell r="AT178">
            <v>0</v>
          </cell>
          <cell r="AU178">
            <v>0</v>
          </cell>
          <cell r="AV178">
            <v>0</v>
          </cell>
          <cell r="AW178">
            <v>6.0728744939271256E-3</v>
          </cell>
          <cell r="AX178">
            <v>8.9068825910931168E-2</v>
          </cell>
          <cell r="AY178">
            <v>0.30566801619433198</v>
          </cell>
          <cell r="AZ178">
            <v>0.40890688259109309</v>
          </cell>
          <cell r="BA178">
            <v>0.18623481781376519</v>
          </cell>
          <cell r="CB178" t="str">
            <v>KS2-4</v>
          </cell>
          <cell r="CC178" t="str">
            <v>5A</v>
          </cell>
          <cell r="CD178" t="str">
            <v>*</v>
          </cell>
          <cell r="CE178">
            <v>0.18623481781376519</v>
          </cell>
          <cell r="CF178">
            <v>0.5</v>
          </cell>
          <cell r="CG178" t="str">
            <v>&gt;=25 &amp; &lt;26</v>
          </cell>
          <cell r="CH178" t="str">
            <v>KS2 English</v>
          </cell>
          <cell r="CI178" t="str">
            <v>KS4 English</v>
          </cell>
        </row>
        <row r="179">
          <cell r="CB179" t="str">
            <v>.</v>
          </cell>
          <cell r="CC179" t="str">
            <v>.</v>
          </cell>
          <cell r="CD179" t="str">
            <v>.</v>
          </cell>
          <cell r="CE179" t="str">
            <v>.</v>
          </cell>
          <cell r="CF179" t="str">
            <v>.</v>
          </cell>
          <cell r="CG179" t="str">
            <v>.</v>
          </cell>
          <cell r="CH179" t="str">
            <v>.</v>
          </cell>
          <cell r="CI179" t="str">
            <v>.</v>
          </cell>
        </row>
        <row r="180">
          <cell r="CB180" t="str">
            <v>.</v>
          </cell>
          <cell r="CC180" t="str">
            <v>.</v>
          </cell>
          <cell r="CD180" t="str">
            <v>.</v>
          </cell>
          <cell r="CE180" t="str">
            <v>.</v>
          </cell>
          <cell r="CF180" t="str">
            <v>.</v>
          </cell>
          <cell r="CG180" t="str">
            <v>.</v>
          </cell>
          <cell r="CH180" t="str">
            <v>.</v>
          </cell>
          <cell r="CI180" t="str">
            <v>.</v>
          </cell>
        </row>
        <row r="181">
          <cell r="CB181" t="str">
            <v>.</v>
          </cell>
          <cell r="CC181" t="str">
            <v>.</v>
          </cell>
          <cell r="CD181" t="str">
            <v>.</v>
          </cell>
          <cell r="CE181" t="str">
            <v>.</v>
          </cell>
          <cell r="CF181" t="str">
            <v>.</v>
          </cell>
          <cell r="CG181" t="str">
            <v>.</v>
          </cell>
          <cell r="CH181" t="str">
            <v>KS2 English</v>
          </cell>
          <cell r="CI181" t="str">
            <v>KS4 English</v>
          </cell>
        </row>
        <row r="182">
          <cell r="CB182" t="str">
            <v>.</v>
          </cell>
          <cell r="CC182" t="str">
            <v>.</v>
          </cell>
          <cell r="CD182" t="str">
            <v>.</v>
          </cell>
          <cell r="CE182" t="str">
            <v>.</v>
          </cell>
          <cell r="CF182" t="str">
            <v>.</v>
          </cell>
          <cell r="CG182" t="str">
            <v>.</v>
          </cell>
          <cell r="CH182" t="str">
            <v>KS2 English</v>
          </cell>
          <cell r="CI182" t="str">
            <v>KS4 English</v>
          </cell>
        </row>
        <row r="183">
          <cell r="AS183" t="str">
            <v>U</v>
          </cell>
          <cell r="AT183" t="str">
            <v>G</v>
          </cell>
          <cell r="AU183" t="str">
            <v>F</v>
          </cell>
          <cell r="AV183" t="str">
            <v>E</v>
          </cell>
          <cell r="AW183" t="str">
            <v>D</v>
          </cell>
          <cell r="AX183" t="str">
            <v>C</v>
          </cell>
          <cell r="AY183" t="str">
            <v>B</v>
          </cell>
          <cell r="AZ183" t="str">
            <v>A</v>
          </cell>
          <cell r="BA183" t="str">
            <v>*</v>
          </cell>
          <cell r="CB183" t="str">
            <v>.</v>
          </cell>
          <cell r="CC183" t="str">
            <v>.</v>
          </cell>
          <cell r="CD183" t="str">
            <v>.</v>
          </cell>
          <cell r="CE183" t="str">
            <v>.</v>
          </cell>
          <cell r="CF183" t="str">
            <v>.</v>
          </cell>
          <cell r="CG183" t="str">
            <v>.</v>
          </cell>
          <cell r="CH183" t="str">
            <v>KS2 English</v>
          </cell>
          <cell r="CI183" t="str">
            <v>KS4 English</v>
          </cell>
        </row>
        <row r="184">
          <cell r="AS184">
            <v>0</v>
          </cell>
          <cell r="AT184">
            <v>0</v>
          </cell>
          <cell r="AU184">
            <v>0</v>
          </cell>
          <cell r="AV184">
            <v>0</v>
          </cell>
          <cell r="AW184">
            <v>0</v>
          </cell>
          <cell r="AX184">
            <v>0</v>
          </cell>
          <cell r="AY184">
            <v>0</v>
          </cell>
          <cell r="AZ184">
            <v>0</v>
          </cell>
          <cell r="BA184">
            <v>0</v>
          </cell>
          <cell r="CB184" t="str">
            <v>.</v>
          </cell>
          <cell r="CC184" t="str">
            <v>.</v>
          </cell>
          <cell r="CD184" t="str">
            <v>.</v>
          </cell>
          <cell r="CE184" t="str">
            <v>.</v>
          </cell>
          <cell r="CF184" t="str">
            <v>.</v>
          </cell>
          <cell r="CG184" t="str">
            <v>.</v>
          </cell>
          <cell r="CH184" t="str">
            <v>.</v>
          </cell>
          <cell r="CI184" t="str">
            <v>.</v>
          </cell>
        </row>
        <row r="185">
          <cell r="AS185">
            <v>0</v>
          </cell>
          <cell r="AT185">
            <v>0</v>
          </cell>
          <cell r="AU185">
            <v>0</v>
          </cell>
          <cell r="AV185">
            <v>0</v>
          </cell>
          <cell r="AW185">
            <v>0</v>
          </cell>
          <cell r="AX185">
            <v>0</v>
          </cell>
          <cell r="AY185">
            <v>0</v>
          </cell>
          <cell r="AZ185">
            <v>0</v>
          </cell>
          <cell r="BA185">
            <v>0</v>
          </cell>
          <cell r="CB185" t="str">
            <v>.</v>
          </cell>
          <cell r="CC185" t="str">
            <v>.</v>
          </cell>
          <cell r="CD185" t="str">
            <v>.</v>
          </cell>
          <cell r="CE185" t="str">
            <v>.</v>
          </cell>
          <cell r="CF185" t="str">
            <v>.</v>
          </cell>
          <cell r="CG185" t="str">
            <v>.</v>
          </cell>
          <cell r="CH185" t="str">
            <v>.</v>
          </cell>
          <cell r="CI185" t="str">
            <v>.</v>
          </cell>
        </row>
        <row r="186">
          <cell r="AS186">
            <v>3.4122179416620803E-2</v>
          </cell>
          <cell r="AT186">
            <v>0.11777655476059438</v>
          </cell>
          <cell r="AU186">
            <v>0.27077600440286187</v>
          </cell>
          <cell r="AV186">
            <v>0.30159603742432584</v>
          </cell>
          <cell r="AW186">
            <v>0.2019812878370941</v>
          </cell>
          <cell r="AX186">
            <v>6.3841496973032472E-2</v>
          </cell>
          <cell r="AY186">
            <v>7.7050082553659881E-3</v>
          </cell>
          <cell r="AZ186">
            <v>2.2014309301045679E-3</v>
          </cell>
          <cell r="BA186">
            <v>0</v>
          </cell>
          <cell r="CB186" t="str">
            <v>KS2-4</v>
          </cell>
          <cell r="CC186" t="str">
            <v>B</v>
          </cell>
          <cell r="CD186" t="str">
            <v>*</v>
          </cell>
          <cell r="CE186">
            <v>0</v>
          </cell>
          <cell r="CF186">
            <v>0.5</v>
          </cell>
          <cell r="CG186" t="str">
            <v>&gt;=26 &amp; &lt;27</v>
          </cell>
          <cell r="CH186" t="str">
            <v>KS2 English</v>
          </cell>
          <cell r="CI186" t="str">
            <v>KS4 English</v>
          </cell>
        </row>
        <row r="187">
          <cell r="AS187">
            <v>4.2786069651741296E-2</v>
          </cell>
          <cell r="AT187">
            <v>0.10646766169154229</v>
          </cell>
          <cell r="AU187">
            <v>0.30845771144278605</v>
          </cell>
          <cell r="AV187">
            <v>0.33333333333333331</v>
          </cell>
          <cell r="AW187">
            <v>0.1572139303482587</v>
          </cell>
          <cell r="AX187">
            <v>4.975124378109453E-2</v>
          </cell>
          <cell r="AY187">
            <v>1.990049751243781E-3</v>
          </cell>
          <cell r="AZ187">
            <v>0</v>
          </cell>
          <cell r="BA187">
            <v>0</v>
          </cell>
          <cell r="CB187" t="str">
            <v>KS2-4</v>
          </cell>
          <cell r="CC187" t="str">
            <v>N</v>
          </cell>
          <cell r="CD187" t="str">
            <v>*</v>
          </cell>
          <cell r="CE187">
            <v>0</v>
          </cell>
          <cell r="CF187">
            <v>0.5</v>
          </cell>
          <cell r="CG187" t="str">
            <v>&gt;=26 &amp; &lt;27</v>
          </cell>
          <cell r="CH187" t="str">
            <v>KS2 English</v>
          </cell>
          <cell r="CI187" t="str">
            <v>KS4 English</v>
          </cell>
        </row>
        <row r="188">
          <cell r="AS188">
            <v>2.4137931034482758E-2</v>
          </cell>
          <cell r="AT188">
            <v>7.7586206896551727E-2</v>
          </cell>
          <cell r="AU188">
            <v>0.27413793103448275</v>
          </cell>
          <cell r="AV188">
            <v>0.36206896551724138</v>
          </cell>
          <cell r="AW188">
            <v>0.20172413793103447</v>
          </cell>
          <cell r="AX188">
            <v>5.5172413793103448E-2</v>
          </cell>
          <cell r="AY188">
            <v>3.4482758620689655E-3</v>
          </cell>
          <cell r="AZ188">
            <v>1.7241379310344827E-3</v>
          </cell>
          <cell r="BA188">
            <v>0</v>
          </cell>
          <cell r="CB188" t="str">
            <v>KS2-4</v>
          </cell>
          <cell r="CC188" t="str">
            <v>2</v>
          </cell>
          <cell r="CD188" t="str">
            <v>*</v>
          </cell>
          <cell r="CE188">
            <v>0</v>
          </cell>
          <cell r="CF188">
            <v>0.5</v>
          </cell>
          <cell r="CG188" t="str">
            <v>&gt;=26 &amp; &lt;27</v>
          </cell>
          <cell r="CH188" t="str">
            <v>KS2 English</v>
          </cell>
          <cell r="CI188" t="str">
            <v>KS4 English</v>
          </cell>
        </row>
        <row r="189">
          <cell r="AS189">
            <v>1.7219113215669393E-2</v>
          </cell>
          <cell r="AT189">
            <v>4.8643994834266034E-2</v>
          </cell>
          <cell r="AU189">
            <v>0.16185966422729228</v>
          </cell>
          <cell r="AV189">
            <v>0.3572965992251399</v>
          </cell>
          <cell r="AW189">
            <v>0.30951356005165737</v>
          </cell>
          <cell r="AX189">
            <v>9.7287989668532068E-2</v>
          </cell>
          <cell r="AY189">
            <v>8.1790787774429618E-3</v>
          </cell>
          <cell r="AZ189">
            <v>0</v>
          </cell>
          <cell r="BA189">
            <v>0</v>
          </cell>
          <cell r="CB189" t="str">
            <v>KS2-4</v>
          </cell>
          <cell r="CC189" t="str">
            <v>3C</v>
          </cell>
          <cell r="CD189" t="str">
            <v>*</v>
          </cell>
          <cell r="CE189">
            <v>0</v>
          </cell>
          <cell r="CF189">
            <v>0.5</v>
          </cell>
          <cell r="CG189" t="str">
            <v>&gt;=26 &amp; &lt;27</v>
          </cell>
          <cell r="CH189" t="str">
            <v>KS2 English</v>
          </cell>
          <cell r="CI189" t="str">
            <v>KS4 English</v>
          </cell>
        </row>
        <row r="190">
          <cell r="AS190">
            <v>1.7730496453900711E-2</v>
          </cell>
          <cell r="AT190">
            <v>2.4277141298417893E-2</v>
          </cell>
          <cell r="AU190">
            <v>9.356246590289144E-2</v>
          </cell>
          <cell r="AV190">
            <v>0.28859792689579922</v>
          </cell>
          <cell r="AW190">
            <v>0.36879432624113473</v>
          </cell>
          <cell r="AX190">
            <v>0.190671031096563</v>
          </cell>
          <cell r="AY190">
            <v>1.4729950900163666E-2</v>
          </cell>
          <cell r="AZ190">
            <v>1.6366612111292963E-3</v>
          </cell>
          <cell r="BA190">
            <v>0</v>
          </cell>
          <cell r="CB190" t="str">
            <v>KS2-4</v>
          </cell>
          <cell r="CC190" t="str">
            <v>3B</v>
          </cell>
          <cell r="CD190" t="str">
            <v>*</v>
          </cell>
          <cell r="CE190">
            <v>0</v>
          </cell>
          <cell r="CF190">
            <v>0.5</v>
          </cell>
          <cell r="CG190" t="str">
            <v>&gt;=26 &amp; &lt;27</v>
          </cell>
          <cell r="CH190" t="str">
            <v>KS2 English</v>
          </cell>
          <cell r="CI190" t="str">
            <v>KS4 English</v>
          </cell>
        </row>
        <row r="191">
          <cell r="AS191">
            <v>1.093167701863354E-2</v>
          </cell>
          <cell r="AT191">
            <v>1.4906832298136646E-2</v>
          </cell>
          <cell r="AU191">
            <v>5.3664596273291926E-2</v>
          </cell>
          <cell r="AV191">
            <v>0.20397515527950311</v>
          </cell>
          <cell r="AW191">
            <v>0.39577639751552796</v>
          </cell>
          <cell r="AX191">
            <v>0.28720496894409936</v>
          </cell>
          <cell r="AY191">
            <v>3.1801242236024846E-2</v>
          </cell>
          <cell r="AZ191">
            <v>1.7391304347826088E-3</v>
          </cell>
          <cell r="BA191">
            <v>0</v>
          </cell>
          <cell r="CB191" t="str">
            <v>KS2-4</v>
          </cell>
          <cell r="CC191" t="str">
            <v>3A</v>
          </cell>
          <cell r="CD191" t="str">
            <v>*</v>
          </cell>
          <cell r="CE191">
            <v>0</v>
          </cell>
          <cell r="CF191">
            <v>0.5</v>
          </cell>
          <cell r="CG191" t="str">
            <v>&gt;=26 &amp; &lt;27</v>
          </cell>
          <cell r="CH191" t="str">
            <v>KS2 English</v>
          </cell>
          <cell r="CI191" t="str">
            <v>KS4 English</v>
          </cell>
        </row>
        <row r="192">
          <cell r="AS192">
            <v>7.2533426548981907E-3</v>
          </cell>
          <cell r="AT192">
            <v>9.0885257362579748E-3</v>
          </cell>
          <cell r="AU192">
            <v>2.6479070173905446E-2</v>
          </cell>
          <cell r="AV192">
            <v>9.8225989688018878E-2</v>
          </cell>
          <cell r="AW192">
            <v>0.3128550205365726</v>
          </cell>
          <cell r="AX192">
            <v>0.44577470942934544</v>
          </cell>
          <cell r="AY192">
            <v>8.7127501529319237E-2</v>
          </cell>
          <cell r="AZ192">
            <v>1.2496722887354714E-2</v>
          </cell>
          <cell r="BA192">
            <v>6.9911736432753653E-4</v>
          </cell>
          <cell r="CB192" t="str">
            <v>KS2-4</v>
          </cell>
          <cell r="CC192" t="str">
            <v>4C</v>
          </cell>
          <cell r="CD192" t="str">
            <v>*</v>
          </cell>
          <cell r="CE192">
            <v>6.9911736432753653E-4</v>
          </cell>
          <cell r="CF192">
            <v>0.5</v>
          </cell>
          <cell r="CG192" t="str">
            <v>&gt;=26 &amp; &lt;27</v>
          </cell>
          <cell r="CH192" t="str">
            <v>KS2 English</v>
          </cell>
          <cell r="CI192" t="str">
            <v>KS4 English</v>
          </cell>
        </row>
        <row r="193">
          <cell r="AS193">
            <v>4.508566275924256E-3</v>
          </cell>
          <cell r="AT193">
            <v>5.1397655545536523E-3</v>
          </cell>
          <cell r="AU193">
            <v>9.4679891794409374E-3</v>
          </cell>
          <cell r="AV193">
            <v>3.868349864743012E-2</v>
          </cell>
          <cell r="AW193">
            <v>0.18512173128944995</v>
          </cell>
          <cell r="AX193">
            <v>0.51109107303877366</v>
          </cell>
          <cell r="AY193">
            <v>0.20144274120829575</v>
          </cell>
          <cell r="AZ193">
            <v>4.0667267808836789E-2</v>
          </cell>
          <cell r="BA193">
            <v>3.8773669972948601E-3</v>
          </cell>
          <cell r="CB193" t="str">
            <v>KS2-4</v>
          </cell>
          <cell r="CC193" t="str">
            <v>4B</v>
          </cell>
          <cell r="CD193" t="str">
            <v>*</v>
          </cell>
          <cell r="CE193">
            <v>3.8773669972948601E-3</v>
          </cell>
          <cell r="CF193">
            <v>0.5</v>
          </cell>
          <cell r="CG193" t="str">
            <v>&gt;=26 &amp; &lt;27</v>
          </cell>
          <cell r="CH193" t="str">
            <v>KS2 English</v>
          </cell>
          <cell r="CI193" t="str">
            <v>KS4 English</v>
          </cell>
        </row>
        <row r="194">
          <cell r="AS194">
            <v>3.163588121236861E-3</v>
          </cell>
          <cell r="AT194">
            <v>1.3266659863251352E-3</v>
          </cell>
          <cell r="AU194">
            <v>3.5717930401061334E-3</v>
          </cell>
          <cell r="AV194">
            <v>1.6124094295336257E-2</v>
          </cell>
          <cell r="AW194">
            <v>9.0825594448413108E-2</v>
          </cell>
          <cell r="AX194">
            <v>0.43473823859577509</v>
          </cell>
          <cell r="AY194">
            <v>0.33523828962138996</v>
          </cell>
          <cell r="AZ194">
            <v>0.10082661496071027</v>
          </cell>
          <cell r="BA194">
            <v>1.4185120930707215E-2</v>
          </cell>
          <cell r="CB194" t="str">
            <v>KS2-4</v>
          </cell>
          <cell r="CC194" t="str">
            <v>4A</v>
          </cell>
          <cell r="CD194" t="str">
            <v>*</v>
          </cell>
          <cell r="CE194">
            <v>1.4185120930707215E-2</v>
          </cell>
          <cell r="CF194">
            <v>0.5</v>
          </cell>
          <cell r="CG194" t="str">
            <v>&gt;=26 &amp; &lt;27</v>
          </cell>
          <cell r="CH194" t="str">
            <v>KS2 English</v>
          </cell>
          <cell r="CI194" t="str">
            <v>KS4 English</v>
          </cell>
        </row>
        <row r="195">
          <cell r="AS195">
            <v>1.4994232987312571E-3</v>
          </cell>
          <cell r="AT195">
            <v>1.2687427912341407E-3</v>
          </cell>
          <cell r="AU195">
            <v>1.3840830449826989E-3</v>
          </cell>
          <cell r="AV195">
            <v>6.8050749711649362E-3</v>
          </cell>
          <cell r="AW195">
            <v>2.9988465974625143E-2</v>
          </cell>
          <cell r="AX195">
            <v>0.24775086505190311</v>
          </cell>
          <cell r="AY195">
            <v>0.40426758938869667</v>
          </cell>
          <cell r="AZ195">
            <v>0.2483275663206459</v>
          </cell>
          <cell r="BA195">
            <v>5.870818915801615E-2</v>
          </cell>
          <cell r="CB195" t="str">
            <v>KS2-4</v>
          </cell>
          <cell r="CC195" t="str">
            <v>5C</v>
          </cell>
          <cell r="CD195" t="str">
            <v>*</v>
          </cell>
          <cell r="CE195">
            <v>5.870818915801615E-2</v>
          </cell>
          <cell r="CF195">
            <v>0.5</v>
          </cell>
          <cell r="CG195" t="str">
            <v>&gt;=26 &amp; &lt;27</v>
          </cell>
          <cell r="CH195" t="str">
            <v>KS2 English</v>
          </cell>
          <cell r="CI195" t="str">
            <v>KS4 English</v>
          </cell>
        </row>
        <row r="196">
          <cell r="AS196">
            <v>1.1594202898550724E-3</v>
          </cell>
          <cell r="AT196">
            <v>1.1594202898550724E-3</v>
          </cell>
          <cell r="AU196">
            <v>1.7391304347826088E-3</v>
          </cell>
          <cell r="AV196">
            <v>2.3188405797101449E-3</v>
          </cell>
          <cell r="AW196">
            <v>6.3768115942028983E-3</v>
          </cell>
          <cell r="AX196">
            <v>8.1159420289855067E-2</v>
          </cell>
          <cell r="AY196">
            <v>0.29507246376811597</v>
          </cell>
          <cell r="AZ196">
            <v>0.40405797101449276</v>
          </cell>
          <cell r="BA196">
            <v>0.20695652173913043</v>
          </cell>
          <cell r="CB196" t="str">
            <v>KS2-4</v>
          </cell>
          <cell r="CC196" t="str">
            <v>5B</v>
          </cell>
          <cell r="CD196" t="str">
            <v>*</v>
          </cell>
          <cell r="CE196">
            <v>0.20695652173913043</v>
          </cell>
          <cell r="CF196">
            <v>0.5</v>
          </cell>
          <cell r="CG196" t="str">
            <v>&gt;=26 &amp; &lt;27</v>
          </cell>
          <cell r="CH196" t="str">
            <v>KS2 English</v>
          </cell>
          <cell r="CI196" t="str">
            <v>KS4 English</v>
          </cell>
        </row>
        <row r="197">
          <cell r="AS197">
            <v>1.1594202898550724E-3</v>
          </cell>
          <cell r="AT197">
            <v>1.1594202898550724E-3</v>
          </cell>
          <cell r="AU197">
            <v>1.7391304347826088E-3</v>
          </cell>
          <cell r="AV197">
            <v>2.3188405797101449E-3</v>
          </cell>
          <cell r="AW197">
            <v>6.3768115942028983E-3</v>
          </cell>
          <cell r="AX197">
            <v>8.1159420289855067E-2</v>
          </cell>
          <cell r="AY197">
            <v>0.29507246376811597</v>
          </cell>
          <cell r="AZ197">
            <v>0.40405797101449276</v>
          </cell>
          <cell r="BA197">
            <v>0.20695652173913043</v>
          </cell>
          <cell r="CB197" t="str">
            <v>KS2-4</v>
          </cell>
          <cell r="CC197" t="str">
            <v>5A</v>
          </cell>
          <cell r="CD197" t="str">
            <v>*</v>
          </cell>
          <cell r="CE197">
            <v>0.20695652173913043</v>
          </cell>
          <cell r="CF197">
            <v>0.5</v>
          </cell>
          <cell r="CG197" t="str">
            <v>&gt;=26 &amp; &lt;27</v>
          </cell>
          <cell r="CH197" t="str">
            <v>KS2 English</v>
          </cell>
          <cell r="CI197" t="str">
            <v>KS4 English</v>
          </cell>
        </row>
        <row r="198">
          <cell r="CB198" t="str">
            <v>.</v>
          </cell>
          <cell r="CC198" t="str">
            <v>.</v>
          </cell>
          <cell r="CD198" t="str">
            <v>.</v>
          </cell>
          <cell r="CE198" t="str">
            <v>.</v>
          </cell>
          <cell r="CF198" t="str">
            <v>.</v>
          </cell>
          <cell r="CG198" t="str">
            <v>.</v>
          </cell>
          <cell r="CH198" t="str">
            <v>.</v>
          </cell>
          <cell r="CI198" t="str">
            <v>.</v>
          </cell>
        </row>
        <row r="199">
          <cell r="CB199" t="str">
            <v>.</v>
          </cell>
          <cell r="CC199" t="str">
            <v>.</v>
          </cell>
          <cell r="CD199" t="str">
            <v>.</v>
          </cell>
          <cell r="CE199" t="str">
            <v>.</v>
          </cell>
          <cell r="CF199" t="str">
            <v>.</v>
          </cell>
          <cell r="CG199" t="str">
            <v>.</v>
          </cell>
          <cell r="CH199" t="str">
            <v>KS2 English</v>
          </cell>
          <cell r="CI199" t="str">
            <v>KS4 English</v>
          </cell>
        </row>
        <row r="200">
          <cell r="CB200" t="str">
            <v>.</v>
          </cell>
          <cell r="CC200" t="str">
            <v>.</v>
          </cell>
          <cell r="CD200" t="str">
            <v>.</v>
          </cell>
          <cell r="CE200" t="str">
            <v>.</v>
          </cell>
          <cell r="CF200" t="str">
            <v>.</v>
          </cell>
          <cell r="CG200" t="str">
            <v>.</v>
          </cell>
          <cell r="CH200" t="str">
            <v>KS2 English</v>
          </cell>
          <cell r="CI200" t="str">
            <v>KS4 English</v>
          </cell>
        </row>
        <row r="201">
          <cell r="CB201" t="str">
            <v>.</v>
          </cell>
          <cell r="CC201" t="str">
            <v>.</v>
          </cell>
          <cell r="CD201" t="str">
            <v>.</v>
          </cell>
          <cell r="CE201" t="str">
            <v>.</v>
          </cell>
          <cell r="CF201" t="str">
            <v>.</v>
          </cell>
          <cell r="CG201" t="str">
            <v>.</v>
          </cell>
          <cell r="CH201" t="str">
            <v>KS2 English</v>
          </cell>
          <cell r="CI201" t="str">
            <v>KS4 English</v>
          </cell>
        </row>
        <row r="202">
          <cell r="AS202" t="str">
            <v>U</v>
          </cell>
          <cell r="AT202" t="str">
            <v>G</v>
          </cell>
          <cell r="AU202" t="str">
            <v>F</v>
          </cell>
          <cell r="AV202" t="str">
            <v>E</v>
          </cell>
          <cell r="AW202" t="str">
            <v>D</v>
          </cell>
          <cell r="AX202" t="str">
            <v>C</v>
          </cell>
          <cell r="AY202" t="str">
            <v>B</v>
          </cell>
          <cell r="AZ202" t="str">
            <v>A</v>
          </cell>
          <cell r="BA202" t="str">
            <v>*</v>
          </cell>
          <cell r="CB202" t="str">
            <v>.</v>
          </cell>
          <cell r="CC202" t="str">
            <v>.</v>
          </cell>
          <cell r="CD202" t="str">
            <v>.</v>
          </cell>
          <cell r="CE202" t="str">
            <v>.</v>
          </cell>
          <cell r="CF202" t="str">
            <v>.</v>
          </cell>
          <cell r="CG202" t="str">
            <v>.</v>
          </cell>
          <cell r="CH202" t="str">
            <v>KS2 English</v>
          </cell>
          <cell r="CI202" t="str">
            <v>KS4 English</v>
          </cell>
        </row>
        <row r="203">
          <cell r="AS203">
            <v>0</v>
          </cell>
          <cell r="AT203">
            <v>0</v>
          </cell>
          <cell r="AU203">
            <v>0</v>
          </cell>
          <cell r="AV203">
            <v>0</v>
          </cell>
          <cell r="AW203">
            <v>0</v>
          </cell>
          <cell r="AX203">
            <v>0</v>
          </cell>
          <cell r="AY203">
            <v>0</v>
          </cell>
          <cell r="AZ203">
            <v>0</v>
          </cell>
          <cell r="BA203">
            <v>0</v>
          </cell>
          <cell r="CB203" t="str">
            <v>.</v>
          </cell>
          <cell r="CC203" t="str">
            <v>.</v>
          </cell>
          <cell r="CD203" t="str">
            <v>.</v>
          </cell>
          <cell r="CE203" t="str">
            <v>.</v>
          </cell>
          <cell r="CF203" t="str">
            <v>.</v>
          </cell>
          <cell r="CG203" t="str">
            <v>.</v>
          </cell>
          <cell r="CH203" t="str">
            <v>.</v>
          </cell>
          <cell r="CI203" t="str">
            <v>.</v>
          </cell>
        </row>
        <row r="204">
          <cell r="AS204">
            <v>0</v>
          </cell>
          <cell r="AT204">
            <v>0</v>
          </cell>
          <cell r="AU204">
            <v>0</v>
          </cell>
          <cell r="AV204">
            <v>0</v>
          </cell>
          <cell r="AW204">
            <v>0</v>
          </cell>
          <cell r="AX204">
            <v>0</v>
          </cell>
          <cell r="AY204">
            <v>0</v>
          </cell>
          <cell r="AZ204">
            <v>0</v>
          </cell>
          <cell r="BA204">
            <v>0</v>
          </cell>
          <cell r="CB204" t="str">
            <v>.</v>
          </cell>
          <cell r="CC204" t="str">
            <v>.</v>
          </cell>
          <cell r="CD204" t="str">
            <v>.</v>
          </cell>
          <cell r="CE204" t="str">
            <v>.</v>
          </cell>
          <cell r="CF204" t="str">
            <v>.</v>
          </cell>
          <cell r="CG204" t="str">
            <v>.</v>
          </cell>
          <cell r="CH204" t="str">
            <v>.</v>
          </cell>
          <cell r="CI204" t="str">
            <v>.</v>
          </cell>
        </row>
        <row r="205">
          <cell r="AS205">
            <v>3.1007751937984496E-2</v>
          </cell>
          <cell r="AT205">
            <v>0.1020671834625323</v>
          </cell>
          <cell r="AU205">
            <v>0.2487080103359173</v>
          </cell>
          <cell r="AV205">
            <v>0.32558139534883723</v>
          </cell>
          <cell r="AW205">
            <v>0.21188630490956073</v>
          </cell>
          <cell r="AX205">
            <v>6.9767441860465115E-2</v>
          </cell>
          <cell r="AY205">
            <v>7.1059431524547806E-3</v>
          </cell>
          <cell r="AZ205">
            <v>3.875968992248062E-3</v>
          </cell>
          <cell r="BA205">
            <v>0</v>
          </cell>
          <cell r="CB205" t="str">
            <v>KS2-4</v>
          </cell>
          <cell r="CC205" t="str">
            <v>B</v>
          </cell>
          <cell r="CD205" t="str">
            <v>*</v>
          </cell>
          <cell r="CE205">
            <v>0</v>
          </cell>
          <cell r="CF205">
            <v>0.5</v>
          </cell>
          <cell r="CG205" t="str">
            <v>&gt;=27 &amp; &lt;28</v>
          </cell>
          <cell r="CH205" t="str">
            <v>KS2 English</v>
          </cell>
          <cell r="CI205" t="str">
            <v>KS4 English</v>
          </cell>
        </row>
        <row r="206">
          <cell r="AS206">
            <v>2.5149700598802394E-2</v>
          </cell>
          <cell r="AT206">
            <v>8.263473053892216E-2</v>
          </cell>
          <cell r="AU206">
            <v>0.28143712574850299</v>
          </cell>
          <cell r="AV206">
            <v>0.39520958083832336</v>
          </cell>
          <cell r="AW206">
            <v>0.18083832335329342</v>
          </cell>
          <cell r="AX206">
            <v>3.3532934131736525E-2</v>
          </cell>
          <cell r="AY206">
            <v>1.1976047904191617E-3</v>
          </cell>
          <cell r="AZ206">
            <v>0</v>
          </cell>
          <cell r="BA206">
            <v>0</v>
          </cell>
          <cell r="CB206" t="str">
            <v>KS2-4</v>
          </cell>
          <cell r="CC206" t="str">
            <v>N</v>
          </cell>
          <cell r="CD206" t="str">
            <v>*</v>
          </cell>
          <cell r="CE206">
            <v>0</v>
          </cell>
          <cell r="CF206">
            <v>0.5</v>
          </cell>
          <cell r="CG206" t="str">
            <v>&gt;=27 &amp; &lt;28</v>
          </cell>
          <cell r="CH206" t="str">
            <v>KS2 English</v>
          </cell>
          <cell r="CI206" t="str">
            <v>KS4 English</v>
          </cell>
        </row>
        <row r="207">
          <cell r="AS207">
            <v>1.4403292181069959E-2</v>
          </cell>
          <cell r="AT207">
            <v>6.1728395061728392E-2</v>
          </cell>
          <cell r="AU207">
            <v>0.20781893004115226</v>
          </cell>
          <cell r="AV207">
            <v>0.40740740740740738</v>
          </cell>
          <cell r="AW207">
            <v>0.25308641975308643</v>
          </cell>
          <cell r="AX207">
            <v>5.3497942386831275E-2</v>
          </cell>
          <cell r="AY207">
            <v>2.05761316872428E-3</v>
          </cell>
          <cell r="AZ207">
            <v>0</v>
          </cell>
          <cell r="BA207">
            <v>0</v>
          </cell>
          <cell r="CB207" t="str">
            <v>KS2-4</v>
          </cell>
          <cell r="CC207" t="str">
            <v>2</v>
          </cell>
          <cell r="CD207" t="str">
            <v>*</v>
          </cell>
          <cell r="CE207">
            <v>0</v>
          </cell>
          <cell r="CF207">
            <v>0.5</v>
          </cell>
          <cell r="CG207" t="str">
            <v>&gt;=27 &amp; &lt;28</v>
          </cell>
          <cell r="CH207" t="str">
            <v>KS2 English</v>
          </cell>
          <cell r="CI207" t="str">
            <v>KS4 English</v>
          </cell>
        </row>
        <row r="208">
          <cell r="AS208">
            <v>1.4724989172802079E-2</v>
          </cell>
          <cell r="AT208">
            <v>3.9844088349935039E-2</v>
          </cell>
          <cell r="AU208">
            <v>0.14118666089216111</v>
          </cell>
          <cell r="AV208">
            <v>0.36206149848419228</v>
          </cell>
          <cell r="AW208">
            <v>0.3230835859679515</v>
          </cell>
          <cell r="AX208">
            <v>0.10957124296232135</v>
          </cell>
          <cell r="AY208">
            <v>8.6617583369423996E-3</v>
          </cell>
          <cell r="AZ208">
            <v>8.661758336942399E-4</v>
          </cell>
          <cell r="BA208">
            <v>0</v>
          </cell>
          <cell r="CB208" t="str">
            <v>KS2-4</v>
          </cell>
          <cell r="CC208" t="str">
            <v>3C</v>
          </cell>
          <cell r="CD208" t="str">
            <v>*</v>
          </cell>
          <cell r="CE208">
            <v>0</v>
          </cell>
          <cell r="CF208">
            <v>0.5</v>
          </cell>
          <cell r="CG208" t="str">
            <v>&gt;=27 &amp; &lt;28</v>
          </cell>
          <cell r="CH208" t="str">
            <v>KS2 English</v>
          </cell>
          <cell r="CI208" t="str">
            <v>KS4 English</v>
          </cell>
        </row>
        <row r="209">
          <cell r="AS209">
            <v>9.0113967664988068E-3</v>
          </cell>
          <cell r="AT209">
            <v>2.1203286509408958E-2</v>
          </cell>
          <cell r="AU209">
            <v>7.6331831433872246E-2</v>
          </cell>
          <cell r="AV209">
            <v>0.26822157434402333</v>
          </cell>
          <cell r="AW209">
            <v>0.39915186853962364</v>
          </cell>
          <cell r="AX209">
            <v>0.20885237211767824</v>
          </cell>
          <cell r="AY209">
            <v>1.5902464882056717E-2</v>
          </cell>
          <cell r="AZ209">
            <v>1.3252054068380599E-3</v>
          </cell>
          <cell r="BA209">
            <v>0</v>
          </cell>
          <cell r="CB209" t="str">
            <v>KS2-4</v>
          </cell>
          <cell r="CC209" t="str">
            <v>3B</v>
          </cell>
          <cell r="CD209" t="str">
            <v>*</v>
          </cell>
          <cell r="CE209">
            <v>0</v>
          </cell>
          <cell r="CF209">
            <v>0.5</v>
          </cell>
          <cell r="CG209" t="str">
            <v>&gt;=27 &amp; &lt;28</v>
          </cell>
          <cell r="CH209" t="str">
            <v>KS2 English</v>
          </cell>
          <cell r="CI209" t="str">
            <v>KS4 English</v>
          </cell>
        </row>
        <row r="210">
          <cell r="AS210">
            <v>8.4871631657118616E-3</v>
          </cell>
          <cell r="AT210">
            <v>1.2094207511139401E-2</v>
          </cell>
          <cell r="AU210">
            <v>4.2647994907702103E-2</v>
          </cell>
          <cell r="AV210">
            <v>0.17950350095480586</v>
          </cell>
          <cell r="AW210">
            <v>0.4031402503713134</v>
          </cell>
          <cell r="AX210">
            <v>0.31614682792276683</v>
          </cell>
          <cell r="AY210">
            <v>3.5433906216847021E-2</v>
          </cell>
          <cell r="AZ210">
            <v>2.3339698705707617E-3</v>
          </cell>
          <cell r="BA210">
            <v>2.1217907914279651E-4</v>
          </cell>
          <cell r="CB210" t="str">
            <v>KS2-4</v>
          </cell>
          <cell r="CC210" t="str">
            <v>3A</v>
          </cell>
          <cell r="CD210" t="str">
            <v>*</v>
          </cell>
          <cell r="CE210">
            <v>2.1217907914279651E-4</v>
          </cell>
          <cell r="CF210">
            <v>0.5</v>
          </cell>
          <cell r="CG210" t="str">
            <v>&gt;=27 &amp; &lt;28</v>
          </cell>
          <cell r="CH210" t="str">
            <v>KS2 English</v>
          </cell>
          <cell r="CI210" t="str">
            <v>KS4 English</v>
          </cell>
        </row>
        <row r="211">
          <cell r="AS211">
            <v>5.0750834260289207E-3</v>
          </cell>
          <cell r="AT211">
            <v>7.0912124582869851E-3</v>
          </cell>
          <cell r="AU211">
            <v>1.7171857619577308E-2</v>
          </cell>
          <cell r="AV211">
            <v>8.1827030033370413E-2</v>
          </cell>
          <cell r="AW211">
            <v>0.30429644048943272</v>
          </cell>
          <cell r="AX211">
            <v>0.46065072302558396</v>
          </cell>
          <cell r="AY211">
            <v>0.11053948832035596</v>
          </cell>
          <cell r="AZ211">
            <v>1.2861512791991101E-2</v>
          </cell>
          <cell r="BA211">
            <v>4.8665183537263625E-4</v>
          </cell>
          <cell r="CB211" t="str">
            <v>KS2-4</v>
          </cell>
          <cell r="CC211" t="str">
            <v>4C</v>
          </cell>
          <cell r="CD211" t="str">
            <v>*</v>
          </cell>
          <cell r="CE211">
            <v>4.8665183537263625E-4</v>
          </cell>
          <cell r="CF211">
            <v>0.5</v>
          </cell>
          <cell r="CG211" t="str">
            <v>&gt;=27 &amp; &lt;28</v>
          </cell>
          <cell r="CH211" t="str">
            <v>KS2 English</v>
          </cell>
          <cell r="CI211" t="str">
            <v>KS4 English</v>
          </cell>
        </row>
        <row r="212">
          <cell r="AS212">
            <v>3.0016604930387021E-3</v>
          </cell>
          <cell r="AT212">
            <v>3.5125814280240132E-3</v>
          </cell>
          <cell r="AU212">
            <v>6.3226465704432242E-3</v>
          </cell>
          <cell r="AV212">
            <v>2.8547707242304255E-2</v>
          </cell>
          <cell r="AW212">
            <v>0.17109464810320602</v>
          </cell>
          <cell r="AX212">
            <v>0.49144207433899606</v>
          </cell>
          <cell r="AY212">
            <v>0.23962191850811088</v>
          </cell>
          <cell r="AZ212">
            <v>5.3838293524077152E-2</v>
          </cell>
          <cell r="BA212">
            <v>2.6184697917997191E-3</v>
          </cell>
          <cell r="CB212" t="str">
            <v>KS2-4</v>
          </cell>
          <cell r="CC212" t="str">
            <v>4B</v>
          </cell>
          <cell r="CD212" t="str">
            <v>*</v>
          </cell>
          <cell r="CE212">
            <v>2.6184697917997191E-3</v>
          </cell>
          <cell r="CF212">
            <v>0.5</v>
          </cell>
          <cell r="CG212" t="str">
            <v>&gt;=27 &amp; &lt;28</v>
          </cell>
          <cell r="CH212" t="str">
            <v>KS2 English</v>
          </cell>
          <cell r="CI212" t="str">
            <v>KS4 English</v>
          </cell>
        </row>
        <row r="213">
          <cell r="AS213">
            <v>2.0821502933939052E-3</v>
          </cell>
          <cell r="AT213">
            <v>1.1357183418512209E-3</v>
          </cell>
          <cell r="AU213">
            <v>2.0821502933939052E-3</v>
          </cell>
          <cell r="AV213">
            <v>8.4547921004479772E-3</v>
          </cell>
          <cell r="AW213">
            <v>7.4326455927818794E-2</v>
          </cell>
          <cell r="AX213">
            <v>0.38223231749637199</v>
          </cell>
          <cell r="AY213">
            <v>0.37604896207962646</v>
          </cell>
          <cell r="AZ213">
            <v>0.13672786926619976</v>
          </cell>
          <cell r="BA213">
            <v>1.6909584200895954E-2</v>
          </cell>
          <cell r="CB213" t="str">
            <v>KS2-4</v>
          </cell>
          <cell r="CC213" t="str">
            <v>4A</v>
          </cell>
          <cell r="CD213" t="str">
            <v>*</v>
          </cell>
          <cell r="CE213">
            <v>1.6909584200895954E-2</v>
          </cell>
          <cell r="CF213">
            <v>0.5</v>
          </cell>
          <cell r="CG213" t="str">
            <v>&gt;=27 &amp; &lt;28</v>
          </cell>
          <cell r="CH213" t="str">
            <v>KS2 English</v>
          </cell>
          <cell r="CI213" t="str">
            <v>KS4 English</v>
          </cell>
        </row>
        <row r="214">
          <cell r="AS214">
            <v>1.1055831951354339E-3</v>
          </cell>
          <cell r="AT214">
            <v>8.5989804066089305E-4</v>
          </cell>
          <cell r="AU214">
            <v>9.2131932927952832E-4</v>
          </cell>
          <cell r="AV214">
            <v>2.8868005650758552E-3</v>
          </cell>
          <cell r="AW214">
            <v>2.0514710398624163E-2</v>
          </cell>
          <cell r="AX214">
            <v>0.19667096615686996</v>
          </cell>
          <cell r="AY214">
            <v>0.40052822308212027</v>
          </cell>
          <cell r="AZ214">
            <v>0.30157852711749894</v>
          </cell>
          <cell r="BA214">
            <v>7.4933972114734973E-2</v>
          </cell>
          <cell r="CB214" t="str">
            <v>KS2-4</v>
          </cell>
          <cell r="CC214" t="str">
            <v>5C</v>
          </cell>
          <cell r="CD214" t="str">
            <v>*</v>
          </cell>
          <cell r="CE214">
            <v>7.4933972114734973E-2</v>
          </cell>
          <cell r="CF214">
            <v>0.5</v>
          </cell>
          <cell r="CG214" t="str">
            <v>&gt;=27 &amp; &lt;28</v>
          </cell>
          <cell r="CH214" t="str">
            <v>KS2 English</v>
          </cell>
          <cell r="CI214" t="str">
            <v>KS4 English</v>
          </cell>
        </row>
        <row r="215">
          <cell r="AS215">
            <v>5.6211354693648118E-4</v>
          </cell>
          <cell r="AT215">
            <v>5.6211354693648118E-4</v>
          </cell>
          <cell r="AU215">
            <v>5.6211354693648118E-4</v>
          </cell>
          <cell r="AV215">
            <v>5.6211354693648118E-4</v>
          </cell>
          <cell r="AW215">
            <v>4.7779651489600903E-3</v>
          </cell>
          <cell r="AX215">
            <v>6.0146149522203485E-2</v>
          </cell>
          <cell r="AY215">
            <v>0.26700393479482853</v>
          </cell>
          <cell r="AZ215">
            <v>0.42102304665542439</v>
          </cell>
          <cell r="BA215">
            <v>0.24480044969083756</v>
          </cell>
          <cell r="CB215" t="str">
            <v>KS2-4</v>
          </cell>
          <cell r="CC215" t="str">
            <v>5B</v>
          </cell>
          <cell r="CD215" t="str">
            <v>*</v>
          </cell>
          <cell r="CE215">
            <v>0.24480044969083756</v>
          </cell>
          <cell r="CF215">
            <v>0.5</v>
          </cell>
          <cell r="CG215" t="str">
            <v>&gt;=27 &amp; &lt;28</v>
          </cell>
          <cell r="CH215" t="str">
            <v>KS2 English</v>
          </cell>
          <cell r="CI215" t="str">
            <v>KS4 English</v>
          </cell>
        </row>
        <row r="216">
          <cell r="AS216">
            <v>0</v>
          </cell>
          <cell r="AT216">
            <v>0</v>
          </cell>
          <cell r="AU216">
            <v>0</v>
          </cell>
          <cell r="AV216">
            <v>4.1493775933609959E-3</v>
          </cell>
          <cell r="AW216">
            <v>0</v>
          </cell>
          <cell r="AX216">
            <v>1.6597510373443983E-2</v>
          </cell>
          <cell r="AY216">
            <v>8.7136929460580909E-2</v>
          </cell>
          <cell r="AZ216">
            <v>0.41493775933609961</v>
          </cell>
          <cell r="BA216">
            <v>0.47717842323651455</v>
          </cell>
          <cell r="CB216" t="str">
            <v>KS2-4</v>
          </cell>
          <cell r="CC216" t="str">
            <v>5A</v>
          </cell>
          <cell r="CD216" t="str">
            <v>*</v>
          </cell>
          <cell r="CE216">
            <v>0.47717842323651455</v>
          </cell>
          <cell r="CF216">
            <v>0.5</v>
          </cell>
          <cell r="CG216" t="str">
            <v>&gt;=27 &amp; &lt;28</v>
          </cell>
          <cell r="CH216" t="str">
            <v>KS2 English</v>
          </cell>
          <cell r="CI216" t="str">
            <v>KS4 English</v>
          </cell>
        </row>
        <row r="217">
          <cell r="CB217" t="str">
            <v>.</v>
          </cell>
          <cell r="CC217" t="str">
            <v>.</v>
          </cell>
          <cell r="CD217" t="str">
            <v>.</v>
          </cell>
          <cell r="CE217" t="str">
            <v>.</v>
          </cell>
          <cell r="CF217" t="str">
            <v>.</v>
          </cell>
          <cell r="CG217" t="str">
            <v>.</v>
          </cell>
          <cell r="CH217" t="str">
            <v>.</v>
          </cell>
          <cell r="CI217" t="str">
            <v>.</v>
          </cell>
        </row>
        <row r="218">
          <cell r="CB218" t="str">
            <v>.</v>
          </cell>
          <cell r="CC218" t="str">
            <v>.</v>
          </cell>
          <cell r="CD218" t="str">
            <v>.</v>
          </cell>
          <cell r="CE218" t="str">
            <v>.</v>
          </cell>
          <cell r="CF218" t="str">
            <v>.</v>
          </cell>
          <cell r="CG218" t="str">
            <v>.</v>
          </cell>
          <cell r="CH218" t="str">
            <v>.</v>
          </cell>
          <cell r="CI218" t="str">
            <v>.</v>
          </cell>
        </row>
        <row r="219">
          <cell r="CB219" t="str">
            <v>.</v>
          </cell>
          <cell r="CC219" t="str">
            <v>.</v>
          </cell>
          <cell r="CD219" t="str">
            <v>.</v>
          </cell>
          <cell r="CE219" t="str">
            <v>.</v>
          </cell>
          <cell r="CF219" t="str">
            <v>.</v>
          </cell>
          <cell r="CG219" t="str">
            <v>.</v>
          </cell>
          <cell r="CH219" t="str">
            <v>KS2 English</v>
          </cell>
          <cell r="CI219" t="str">
            <v>KS4 English</v>
          </cell>
        </row>
        <row r="220">
          <cell r="CB220" t="str">
            <v>.</v>
          </cell>
          <cell r="CC220" t="str">
            <v>.</v>
          </cell>
          <cell r="CD220" t="str">
            <v>.</v>
          </cell>
          <cell r="CE220" t="str">
            <v>.</v>
          </cell>
          <cell r="CF220" t="str">
            <v>.</v>
          </cell>
          <cell r="CG220" t="str">
            <v>.</v>
          </cell>
          <cell r="CH220" t="str">
            <v>KS2 English</v>
          </cell>
          <cell r="CI220" t="str">
            <v>KS4 English</v>
          </cell>
        </row>
        <row r="221">
          <cell r="AS221" t="str">
            <v>U</v>
          </cell>
          <cell r="AT221" t="str">
            <v>G</v>
          </cell>
          <cell r="AU221" t="str">
            <v>F</v>
          </cell>
          <cell r="AV221" t="str">
            <v>E</v>
          </cell>
          <cell r="AW221" t="str">
            <v>D</v>
          </cell>
          <cell r="AX221" t="str">
            <v>C</v>
          </cell>
          <cell r="AY221" t="str">
            <v>B</v>
          </cell>
          <cell r="AZ221" t="str">
            <v>A</v>
          </cell>
          <cell r="BA221" t="str">
            <v>*</v>
          </cell>
          <cell r="CB221" t="str">
            <v>.</v>
          </cell>
          <cell r="CC221" t="str">
            <v>.</v>
          </cell>
          <cell r="CD221" t="str">
            <v>.</v>
          </cell>
          <cell r="CE221" t="str">
            <v>.</v>
          </cell>
          <cell r="CF221" t="str">
            <v>.</v>
          </cell>
          <cell r="CG221" t="str">
            <v>.</v>
          </cell>
          <cell r="CH221" t="str">
            <v>KS2 English</v>
          </cell>
          <cell r="CI221" t="str">
            <v>KS4 English</v>
          </cell>
        </row>
        <row r="222">
          <cell r="AS222">
            <v>0</v>
          </cell>
          <cell r="AT222">
            <v>0</v>
          </cell>
          <cell r="AU222">
            <v>0</v>
          </cell>
          <cell r="AV222">
            <v>0</v>
          </cell>
          <cell r="AW222">
            <v>0</v>
          </cell>
          <cell r="AX222">
            <v>0</v>
          </cell>
          <cell r="AY222">
            <v>0</v>
          </cell>
          <cell r="AZ222">
            <v>0</v>
          </cell>
          <cell r="BA222">
            <v>0</v>
          </cell>
          <cell r="CB222" t="str">
            <v>.</v>
          </cell>
          <cell r="CC222" t="str">
            <v>.</v>
          </cell>
          <cell r="CD222" t="str">
            <v>.</v>
          </cell>
          <cell r="CE222" t="str">
            <v>.</v>
          </cell>
          <cell r="CF222" t="str">
            <v>.</v>
          </cell>
          <cell r="CG222" t="str">
            <v>.</v>
          </cell>
          <cell r="CH222" t="str">
            <v>.</v>
          </cell>
          <cell r="CI222" t="str">
            <v>.</v>
          </cell>
        </row>
        <row r="223">
          <cell r="AS223">
            <v>0</v>
          </cell>
          <cell r="AT223">
            <v>0</v>
          </cell>
          <cell r="AU223">
            <v>0</v>
          </cell>
          <cell r="AV223">
            <v>0</v>
          </cell>
          <cell r="AW223">
            <v>0</v>
          </cell>
          <cell r="AX223">
            <v>0</v>
          </cell>
          <cell r="AY223">
            <v>0</v>
          </cell>
          <cell r="AZ223">
            <v>0</v>
          </cell>
          <cell r="BA223">
            <v>0</v>
          </cell>
          <cell r="CB223" t="str">
            <v>.</v>
          </cell>
          <cell r="CC223" t="str">
            <v>.</v>
          </cell>
          <cell r="CD223" t="str">
            <v>.</v>
          </cell>
          <cell r="CE223" t="str">
            <v>.</v>
          </cell>
          <cell r="CF223" t="str">
            <v>.</v>
          </cell>
          <cell r="CG223" t="str">
            <v>.</v>
          </cell>
          <cell r="CH223" t="str">
            <v>.</v>
          </cell>
          <cell r="CI223" t="str">
            <v>.</v>
          </cell>
        </row>
        <row r="224">
          <cell r="AS224">
            <v>2.6845637583892617E-2</v>
          </cell>
          <cell r="AT224">
            <v>8.0536912751677847E-2</v>
          </cell>
          <cell r="AU224">
            <v>0.24161073825503357</v>
          </cell>
          <cell r="AV224">
            <v>0.31946308724832218</v>
          </cell>
          <cell r="AW224">
            <v>0.22416107382550335</v>
          </cell>
          <cell r="AX224">
            <v>8.859060402684564E-2</v>
          </cell>
          <cell r="AY224">
            <v>1.8791946308724831E-2</v>
          </cell>
          <cell r="AZ224">
            <v>0</v>
          </cell>
          <cell r="BA224">
            <v>0</v>
          </cell>
          <cell r="CB224" t="str">
            <v>KS2-4</v>
          </cell>
          <cell r="CC224" t="str">
            <v>B</v>
          </cell>
          <cell r="CD224" t="str">
            <v>*</v>
          </cell>
          <cell r="CE224">
            <v>0</v>
          </cell>
          <cell r="CF224">
            <v>0.5</v>
          </cell>
          <cell r="CG224" t="str">
            <v>&gt;=28 &amp; &lt;29</v>
          </cell>
          <cell r="CH224" t="str">
            <v>KS2 English</v>
          </cell>
          <cell r="CI224" t="str">
            <v>KS4 English</v>
          </cell>
        </row>
        <row r="225">
          <cell r="AS225">
            <v>7.8947368421052634E-3</v>
          </cell>
          <cell r="AT225">
            <v>6.0526315789473685E-2</v>
          </cell>
          <cell r="AU225">
            <v>0.25526315789473686</v>
          </cell>
          <cell r="AV225">
            <v>0.40526315789473683</v>
          </cell>
          <cell r="AW225">
            <v>0.20789473684210527</v>
          </cell>
          <cell r="AX225">
            <v>6.0526315789473685E-2</v>
          </cell>
          <cell r="AY225">
            <v>2.631578947368421E-3</v>
          </cell>
          <cell r="AZ225">
            <v>0</v>
          </cell>
          <cell r="BA225">
            <v>0</v>
          </cell>
          <cell r="CB225" t="str">
            <v>KS2-4</v>
          </cell>
          <cell r="CC225" t="str">
            <v>N</v>
          </cell>
          <cell r="CD225" t="str">
            <v>*</v>
          </cell>
          <cell r="CE225">
            <v>0</v>
          </cell>
          <cell r="CF225">
            <v>0.5</v>
          </cell>
          <cell r="CG225" t="str">
            <v>&gt;=28 &amp; &lt;29</v>
          </cell>
          <cell r="CH225" t="str">
            <v>KS2 English</v>
          </cell>
          <cell r="CI225" t="str">
            <v>KS4 English</v>
          </cell>
        </row>
        <row r="226">
          <cell r="AS226">
            <v>1.2500000000000001E-2</v>
          </cell>
          <cell r="AT226">
            <v>3.3333333333333333E-2</v>
          </cell>
          <cell r="AU226">
            <v>0.19166666666666668</v>
          </cell>
          <cell r="AV226">
            <v>0.34583333333333333</v>
          </cell>
          <cell r="AW226">
            <v>0.3</v>
          </cell>
          <cell r="AX226">
            <v>0.1125</v>
          </cell>
          <cell r="AY226">
            <v>4.1666666666666666E-3</v>
          </cell>
          <cell r="AZ226">
            <v>0</v>
          </cell>
          <cell r="BA226">
            <v>0</v>
          </cell>
          <cell r="CB226" t="str">
            <v>KS2-4</v>
          </cell>
          <cell r="CC226" t="str">
            <v>2</v>
          </cell>
          <cell r="CD226" t="str">
            <v>*</v>
          </cell>
          <cell r="CE226">
            <v>0</v>
          </cell>
          <cell r="CF226">
            <v>0.5</v>
          </cell>
          <cell r="CG226" t="str">
            <v>&gt;=28 &amp; &lt;29</v>
          </cell>
          <cell r="CH226" t="str">
            <v>KS2 English</v>
          </cell>
          <cell r="CI226" t="str">
            <v>KS4 English</v>
          </cell>
        </row>
        <row r="227">
          <cell r="AS227">
            <v>7.5313807531380752E-3</v>
          </cell>
          <cell r="AT227">
            <v>2.4267782426778243E-2</v>
          </cell>
          <cell r="AU227">
            <v>0.10627615062761506</v>
          </cell>
          <cell r="AV227">
            <v>0.3313807531380753</v>
          </cell>
          <cell r="AW227">
            <v>0.37154811715481173</v>
          </cell>
          <cell r="AX227">
            <v>0.14476987447698744</v>
          </cell>
          <cell r="AY227">
            <v>1.4225941422594143E-2</v>
          </cell>
          <cell r="AZ227">
            <v>0</v>
          </cell>
          <cell r="BA227">
            <v>0</v>
          </cell>
          <cell r="CB227" t="str">
            <v>KS2-4</v>
          </cell>
          <cell r="CC227" t="str">
            <v>3C</v>
          </cell>
          <cell r="CD227" t="str">
            <v>*</v>
          </cell>
          <cell r="CE227">
            <v>0</v>
          </cell>
          <cell r="CF227">
            <v>0.5</v>
          </cell>
          <cell r="CG227" t="str">
            <v>&gt;=28 &amp; &lt;29</v>
          </cell>
          <cell r="CH227" t="str">
            <v>KS2 English</v>
          </cell>
          <cell r="CI227" t="str">
            <v>KS4 English</v>
          </cell>
        </row>
        <row r="228">
          <cell r="AS228">
            <v>7.8277886497064575E-3</v>
          </cell>
          <cell r="AT228">
            <v>1.3209393346379647E-2</v>
          </cell>
          <cell r="AU228">
            <v>5.9197651663405085E-2</v>
          </cell>
          <cell r="AV228">
            <v>0.23238747553816047</v>
          </cell>
          <cell r="AW228">
            <v>0.41976516634050881</v>
          </cell>
          <cell r="AX228">
            <v>0.23140900195694716</v>
          </cell>
          <cell r="AY228">
            <v>3.4735812133072405E-2</v>
          </cell>
          <cell r="AZ228">
            <v>1.4677103718199608E-3</v>
          </cell>
          <cell r="BA228">
            <v>0</v>
          </cell>
          <cell r="CB228" t="str">
            <v>KS2-4</v>
          </cell>
          <cell r="CC228" t="str">
            <v>3B</v>
          </cell>
          <cell r="CD228" t="str">
            <v>*</v>
          </cell>
          <cell r="CE228">
            <v>0</v>
          </cell>
          <cell r="CF228">
            <v>0.5</v>
          </cell>
          <cell r="CG228" t="str">
            <v>&gt;=28 &amp; &lt;29</v>
          </cell>
          <cell r="CH228" t="str">
            <v>KS2 English</v>
          </cell>
          <cell r="CI228" t="str">
            <v>KS4 English</v>
          </cell>
        </row>
        <row r="229">
          <cell r="AS229">
            <v>3.6886757654002213E-3</v>
          </cell>
          <cell r="AT229">
            <v>7.0084839542604209E-3</v>
          </cell>
          <cell r="AU229">
            <v>3.0247141276281815E-2</v>
          </cell>
          <cell r="AV229">
            <v>0.15787532275912947</v>
          </cell>
          <cell r="AW229">
            <v>0.37513832534120251</v>
          </cell>
          <cell r="AX229">
            <v>0.36665437108078203</v>
          </cell>
          <cell r="AY229">
            <v>5.4592401327923278E-2</v>
          </cell>
          <cell r="AZ229">
            <v>4.7952784950202878E-3</v>
          </cell>
          <cell r="BA229">
            <v>0</v>
          </cell>
          <cell r="CB229" t="str">
            <v>KS2-4</v>
          </cell>
          <cell r="CC229" t="str">
            <v>3A</v>
          </cell>
          <cell r="CD229" t="str">
            <v>*</v>
          </cell>
          <cell r="CE229">
            <v>0</v>
          </cell>
          <cell r="CF229">
            <v>0.5</v>
          </cell>
          <cell r="CG229" t="str">
            <v>&gt;=28 &amp; &lt;29</v>
          </cell>
          <cell r="CH229" t="str">
            <v>KS2 English</v>
          </cell>
          <cell r="CI229" t="str">
            <v>KS4 English</v>
          </cell>
        </row>
        <row r="230">
          <cell r="AS230">
            <v>3.3484553899330309E-3</v>
          </cell>
          <cell r="AT230">
            <v>4.9686757399006265E-3</v>
          </cell>
          <cell r="AU230">
            <v>1.1557571829768848E-2</v>
          </cell>
          <cell r="AV230">
            <v>6.383668178872326E-2</v>
          </cell>
          <cell r="AW230">
            <v>0.2704687837545906</v>
          </cell>
          <cell r="AX230">
            <v>0.47062000432058759</v>
          </cell>
          <cell r="AY230">
            <v>0.15348887448693022</v>
          </cell>
          <cell r="AZ230">
            <v>2.0630805789587384E-2</v>
          </cell>
          <cell r="BA230">
            <v>1.0801468999783971E-3</v>
          </cell>
          <cell r="CB230" t="str">
            <v>KS2-4</v>
          </cell>
          <cell r="CC230" t="str">
            <v>4C</v>
          </cell>
          <cell r="CD230" t="str">
            <v>*</v>
          </cell>
          <cell r="CE230">
            <v>1.0801468999783971E-3</v>
          </cell>
          <cell r="CF230">
            <v>0.5</v>
          </cell>
          <cell r="CG230" t="str">
            <v>&gt;=28 &amp; &lt;29</v>
          </cell>
          <cell r="CH230" t="str">
            <v>KS2 English</v>
          </cell>
          <cell r="CI230" t="str">
            <v>KS4 English</v>
          </cell>
        </row>
        <row r="231">
          <cell r="AS231">
            <v>1.6940538709130949E-3</v>
          </cell>
          <cell r="AT231">
            <v>1.7787565644587498E-3</v>
          </cell>
          <cell r="AU231">
            <v>3.7269185160088091E-3</v>
          </cell>
          <cell r="AV231">
            <v>1.8126376418770115E-2</v>
          </cell>
          <cell r="AW231">
            <v>0.13340674233440625</v>
          </cell>
          <cell r="AX231">
            <v>0.45942740979163138</v>
          </cell>
          <cell r="AY231">
            <v>0.30298153481280704</v>
          </cell>
          <cell r="AZ231">
            <v>7.2929019142808735E-2</v>
          </cell>
          <cell r="BA231">
            <v>5.9291885481958326E-3</v>
          </cell>
          <cell r="CB231" t="str">
            <v>KS2-4</v>
          </cell>
          <cell r="CC231" t="str">
            <v>4B</v>
          </cell>
          <cell r="CD231" t="str">
            <v>*</v>
          </cell>
          <cell r="CE231">
            <v>5.9291885481958326E-3</v>
          </cell>
          <cell r="CF231">
            <v>0.5</v>
          </cell>
          <cell r="CG231" t="str">
            <v>&gt;=28 &amp; &lt;29</v>
          </cell>
          <cell r="CH231" t="str">
            <v>KS2 English</v>
          </cell>
          <cell r="CI231" t="str">
            <v>KS4 English</v>
          </cell>
        </row>
        <row r="232">
          <cell r="AS232">
            <v>1.7688679245283019E-3</v>
          </cell>
          <cell r="AT232">
            <v>4.4221698113207548E-4</v>
          </cell>
          <cell r="AU232">
            <v>8.8443396226415096E-4</v>
          </cell>
          <cell r="AV232">
            <v>5.2329009433962261E-3</v>
          </cell>
          <cell r="AW232">
            <v>5.874115566037736E-2</v>
          </cell>
          <cell r="AX232">
            <v>0.32561910377358488</v>
          </cell>
          <cell r="AY232">
            <v>0.41575766509433965</v>
          </cell>
          <cell r="AZ232">
            <v>0.16678950471698112</v>
          </cell>
          <cell r="BA232">
            <v>2.4764150943396228E-2</v>
          </cell>
          <cell r="CB232" t="str">
            <v>KS2-4</v>
          </cell>
          <cell r="CC232" t="str">
            <v>4A</v>
          </cell>
          <cell r="CD232" t="str">
            <v>*</v>
          </cell>
          <cell r="CE232">
            <v>2.4764150943396228E-2</v>
          </cell>
          <cell r="CF232">
            <v>0.5</v>
          </cell>
          <cell r="CG232" t="str">
            <v>&gt;=28 &amp; &lt;29</v>
          </cell>
          <cell r="CH232" t="str">
            <v>KS2 English</v>
          </cell>
          <cell r="CI232" t="str">
            <v>KS4 English</v>
          </cell>
        </row>
        <row r="233">
          <cell r="AS233">
            <v>4.1866028708133972E-4</v>
          </cell>
          <cell r="AT233">
            <v>2.3923444976076556E-4</v>
          </cell>
          <cell r="AU233">
            <v>3.5885167464114832E-4</v>
          </cell>
          <cell r="AV233">
            <v>1.6148325358851675E-3</v>
          </cell>
          <cell r="AW233">
            <v>1.4413875598086124E-2</v>
          </cell>
          <cell r="AX233">
            <v>0.14324162679425836</v>
          </cell>
          <cell r="AY233">
            <v>0.37733253588516746</v>
          </cell>
          <cell r="AZ233">
            <v>0.34503588516746414</v>
          </cell>
          <cell r="BA233">
            <v>0.1173444976076555</v>
          </cell>
          <cell r="CB233" t="str">
            <v>KS2-4</v>
          </cell>
          <cell r="CC233" t="str">
            <v>5C</v>
          </cell>
          <cell r="CD233" t="str">
            <v>*</v>
          </cell>
          <cell r="CE233">
            <v>0.1173444976076555</v>
          </cell>
          <cell r="CF233">
            <v>0.5</v>
          </cell>
          <cell r="CG233" t="str">
            <v>&gt;=28 &amp; &lt;29</v>
          </cell>
          <cell r="CH233" t="str">
            <v>KS2 English</v>
          </cell>
          <cell r="CI233" t="str">
            <v>KS4 English</v>
          </cell>
        </row>
        <row r="234">
          <cell r="AS234">
            <v>2.2609088853719196E-4</v>
          </cell>
          <cell r="AT234">
            <v>0</v>
          </cell>
          <cell r="AU234">
            <v>0</v>
          </cell>
          <cell r="AV234">
            <v>4.5218177707438391E-4</v>
          </cell>
          <cell r="AW234">
            <v>2.2609088853719197E-3</v>
          </cell>
          <cell r="AX234">
            <v>3.8435451051322629E-2</v>
          </cell>
          <cell r="AY234">
            <v>0.19647298213881981</v>
          </cell>
          <cell r="AZ234">
            <v>0.44291205064435901</v>
          </cell>
          <cell r="BA234">
            <v>0.31924033461451501</v>
          </cell>
          <cell r="CB234" t="str">
            <v>KS2-4</v>
          </cell>
          <cell r="CC234" t="str">
            <v>5B</v>
          </cell>
          <cell r="CD234" t="str">
            <v>*</v>
          </cell>
          <cell r="CE234">
            <v>0.31924033461451501</v>
          </cell>
          <cell r="CF234">
            <v>0.5</v>
          </cell>
          <cell r="CG234" t="str">
            <v>&gt;=28 &amp; &lt;29</v>
          </cell>
          <cell r="CH234" t="str">
            <v>KS2 English</v>
          </cell>
          <cell r="CI234" t="str">
            <v>KS4 English</v>
          </cell>
        </row>
        <row r="235">
          <cell r="AS235">
            <v>0</v>
          </cell>
          <cell r="AT235">
            <v>0</v>
          </cell>
          <cell r="AU235">
            <v>0</v>
          </cell>
          <cell r="AV235">
            <v>0</v>
          </cell>
          <cell r="AW235">
            <v>0</v>
          </cell>
          <cell r="AX235">
            <v>1.0666666666666666E-2</v>
          </cell>
          <cell r="AY235">
            <v>7.4666666666666673E-2</v>
          </cell>
          <cell r="AZ235">
            <v>0.31466666666666665</v>
          </cell>
          <cell r="BA235">
            <v>0.6</v>
          </cell>
          <cell r="CB235" t="str">
            <v>KS2-4</v>
          </cell>
          <cell r="CC235" t="str">
            <v>5A</v>
          </cell>
          <cell r="CD235" t="str">
            <v>*</v>
          </cell>
          <cell r="CE235">
            <v>0.6</v>
          </cell>
          <cell r="CF235">
            <v>0.5</v>
          </cell>
          <cell r="CG235" t="str">
            <v>&gt;=28 &amp; &lt;29</v>
          </cell>
          <cell r="CH235" t="str">
            <v>KS2 English</v>
          </cell>
          <cell r="CI235" t="str">
            <v>KS4 English</v>
          </cell>
        </row>
        <row r="236">
          <cell r="CB236" t="str">
            <v>.</v>
          </cell>
          <cell r="CC236" t="str">
            <v>.</v>
          </cell>
          <cell r="CD236" t="str">
            <v>.</v>
          </cell>
          <cell r="CE236" t="str">
            <v>.</v>
          </cell>
          <cell r="CF236" t="str">
            <v>.</v>
          </cell>
          <cell r="CG236" t="str">
            <v>.</v>
          </cell>
          <cell r="CH236" t="str">
            <v>.</v>
          </cell>
          <cell r="CI236" t="str">
            <v>.</v>
          </cell>
        </row>
        <row r="237">
          <cell r="CB237" t="str">
            <v>.</v>
          </cell>
          <cell r="CC237" t="str">
            <v>.</v>
          </cell>
          <cell r="CD237" t="str">
            <v>.</v>
          </cell>
          <cell r="CE237" t="str">
            <v>.</v>
          </cell>
          <cell r="CF237" t="str">
            <v>.</v>
          </cell>
          <cell r="CG237" t="str">
            <v>.</v>
          </cell>
          <cell r="CH237" t="str">
            <v>KS2 English</v>
          </cell>
          <cell r="CI237" t="str">
            <v>KS4 English</v>
          </cell>
        </row>
        <row r="238">
          <cell r="CB238" t="str">
            <v>.</v>
          </cell>
          <cell r="CC238" t="str">
            <v>.</v>
          </cell>
          <cell r="CD238" t="str">
            <v>.</v>
          </cell>
          <cell r="CE238" t="str">
            <v>.</v>
          </cell>
          <cell r="CF238" t="str">
            <v>.</v>
          </cell>
          <cell r="CG238" t="str">
            <v>.</v>
          </cell>
          <cell r="CH238" t="str">
            <v>KS2 English</v>
          </cell>
          <cell r="CI238" t="str">
            <v>KS4 English</v>
          </cell>
        </row>
        <row r="239">
          <cell r="CB239" t="str">
            <v>.</v>
          </cell>
          <cell r="CC239" t="str">
            <v>.</v>
          </cell>
          <cell r="CD239" t="str">
            <v>.</v>
          </cell>
          <cell r="CE239" t="str">
            <v>.</v>
          </cell>
          <cell r="CF239" t="str">
            <v>.</v>
          </cell>
          <cell r="CG239" t="str">
            <v>.</v>
          </cell>
          <cell r="CH239" t="str">
            <v>KS2 English</v>
          </cell>
          <cell r="CI239" t="str">
            <v>KS4 English</v>
          </cell>
        </row>
        <row r="240">
          <cell r="AS240" t="str">
            <v>U</v>
          </cell>
          <cell r="AT240" t="str">
            <v>G</v>
          </cell>
          <cell r="AU240" t="str">
            <v>F</v>
          </cell>
          <cell r="AV240" t="str">
            <v>E</v>
          </cell>
          <cell r="AW240" t="str">
            <v>D</v>
          </cell>
          <cell r="AX240" t="str">
            <v>C</v>
          </cell>
          <cell r="AY240" t="str">
            <v>B</v>
          </cell>
          <cell r="AZ240" t="str">
            <v>A</v>
          </cell>
          <cell r="BA240" t="str">
            <v>*</v>
          </cell>
          <cell r="CB240" t="str">
            <v>.</v>
          </cell>
          <cell r="CC240" t="str">
            <v>.</v>
          </cell>
          <cell r="CD240" t="str">
            <v>.</v>
          </cell>
          <cell r="CE240" t="str">
            <v>.</v>
          </cell>
          <cell r="CF240" t="str">
            <v>.</v>
          </cell>
          <cell r="CG240" t="str">
            <v>.</v>
          </cell>
          <cell r="CH240" t="str">
            <v>KS2 English</v>
          </cell>
          <cell r="CI240" t="str">
            <v>KS4 English</v>
          </cell>
        </row>
        <row r="241">
          <cell r="AS241">
            <v>0</v>
          </cell>
          <cell r="AT241">
            <v>0</v>
          </cell>
          <cell r="AU241">
            <v>0</v>
          </cell>
          <cell r="AV241">
            <v>0</v>
          </cell>
          <cell r="AW241">
            <v>0</v>
          </cell>
          <cell r="AX241">
            <v>0</v>
          </cell>
          <cell r="AY241">
            <v>0</v>
          </cell>
          <cell r="AZ241">
            <v>0</v>
          </cell>
          <cell r="BA241">
            <v>0</v>
          </cell>
          <cell r="CB241" t="str">
            <v>.</v>
          </cell>
          <cell r="CC241" t="str">
            <v>.</v>
          </cell>
          <cell r="CD241" t="str">
            <v>.</v>
          </cell>
          <cell r="CE241" t="str">
            <v>.</v>
          </cell>
          <cell r="CF241" t="str">
            <v>.</v>
          </cell>
          <cell r="CG241" t="str">
            <v>.</v>
          </cell>
          <cell r="CH241" t="str">
            <v>.</v>
          </cell>
          <cell r="CI241" t="str">
            <v>.</v>
          </cell>
        </row>
        <row r="242">
          <cell r="AS242">
            <v>0</v>
          </cell>
          <cell r="AT242">
            <v>0</v>
          </cell>
          <cell r="AU242">
            <v>0</v>
          </cell>
          <cell r="AV242">
            <v>0</v>
          </cell>
          <cell r="AW242">
            <v>0</v>
          </cell>
          <cell r="AX242">
            <v>0</v>
          </cell>
          <cell r="AY242">
            <v>0</v>
          </cell>
          <cell r="AZ242">
            <v>0</v>
          </cell>
          <cell r="BA242">
            <v>0</v>
          </cell>
          <cell r="CB242" t="str">
            <v>.</v>
          </cell>
          <cell r="CC242" t="str">
            <v>.</v>
          </cell>
          <cell r="CD242" t="str">
            <v>.</v>
          </cell>
          <cell r="CE242" t="str">
            <v>.</v>
          </cell>
          <cell r="CF242" t="str">
            <v>.</v>
          </cell>
          <cell r="CG242" t="str">
            <v>.</v>
          </cell>
          <cell r="CH242" t="str">
            <v>.</v>
          </cell>
          <cell r="CI242" t="str">
            <v>.</v>
          </cell>
        </row>
        <row r="243">
          <cell r="AS243">
            <v>1.4705882352941176E-2</v>
          </cell>
          <cell r="AT243">
            <v>4.4117647058823532E-2</v>
          </cell>
          <cell r="AU243">
            <v>0.13970588235294118</v>
          </cell>
          <cell r="AV243">
            <v>0.34558823529411764</v>
          </cell>
          <cell r="AW243">
            <v>0.34558823529411764</v>
          </cell>
          <cell r="AX243">
            <v>8.8235294117647065E-2</v>
          </cell>
          <cell r="AY243">
            <v>2.2058823529411766E-2</v>
          </cell>
          <cell r="AZ243">
            <v>0</v>
          </cell>
          <cell r="BA243">
            <v>0</v>
          </cell>
          <cell r="CB243" t="str">
            <v>KS2-4</v>
          </cell>
          <cell r="CC243" t="str">
            <v>B</v>
          </cell>
          <cell r="CD243" t="str">
            <v>*</v>
          </cell>
          <cell r="CE243">
            <v>0</v>
          </cell>
          <cell r="CF243">
            <v>0.5</v>
          </cell>
          <cell r="CG243" t="str">
            <v>&gt;=29 &amp; &lt;30</v>
          </cell>
          <cell r="CH243" t="str">
            <v>KS2 English</v>
          </cell>
          <cell r="CI243" t="str">
            <v>KS4 English</v>
          </cell>
        </row>
        <row r="244">
          <cell r="AS244">
            <v>4.1666666666666666E-3</v>
          </cell>
          <cell r="AT244">
            <v>1.6666666666666666E-2</v>
          </cell>
          <cell r="AU244">
            <v>0.10833333333333334</v>
          </cell>
          <cell r="AV244">
            <v>0.33750000000000002</v>
          </cell>
          <cell r="AW244">
            <v>0.37083333333333335</v>
          </cell>
          <cell r="AX244">
            <v>0.14583333333333334</v>
          </cell>
          <cell r="AY244">
            <v>1.2500000000000001E-2</v>
          </cell>
          <cell r="AZ244">
            <v>4.1666666666666666E-3</v>
          </cell>
          <cell r="BA244">
            <v>0</v>
          </cell>
          <cell r="CB244" t="str">
            <v>KS2-4</v>
          </cell>
          <cell r="CC244" t="str">
            <v>N</v>
          </cell>
          <cell r="CD244" t="str">
            <v>*</v>
          </cell>
          <cell r="CE244">
            <v>0</v>
          </cell>
          <cell r="CF244">
            <v>0.5</v>
          </cell>
          <cell r="CG244" t="str">
            <v>&gt;=29 &amp; &lt;30</v>
          </cell>
          <cell r="CH244" t="str">
            <v>KS2 English</v>
          </cell>
          <cell r="CI244" t="str">
            <v>KS4 English</v>
          </cell>
        </row>
        <row r="245">
          <cell r="AS245">
            <v>4.1666666666666666E-3</v>
          </cell>
          <cell r="AT245">
            <v>1.6666666666666666E-2</v>
          </cell>
          <cell r="AU245">
            <v>0.10833333333333334</v>
          </cell>
          <cell r="AV245">
            <v>0.33750000000000002</v>
          </cell>
          <cell r="AW245">
            <v>0.37083333333333335</v>
          </cell>
          <cell r="AX245">
            <v>0.14583333333333334</v>
          </cell>
          <cell r="AY245">
            <v>1.2500000000000001E-2</v>
          </cell>
          <cell r="AZ245">
            <v>4.1666666666666666E-3</v>
          </cell>
          <cell r="BA245">
            <v>0</v>
          </cell>
          <cell r="CB245" t="str">
            <v>KS2-4</v>
          </cell>
          <cell r="CC245" t="str">
            <v>2</v>
          </cell>
          <cell r="CD245" t="str">
            <v>*</v>
          </cell>
          <cell r="CE245">
            <v>0</v>
          </cell>
          <cell r="CF245">
            <v>0.5</v>
          </cell>
          <cell r="CG245" t="str">
            <v>&gt;=29 &amp; &lt;30</v>
          </cell>
          <cell r="CH245" t="str">
            <v>KS2 English</v>
          </cell>
          <cell r="CI245" t="str">
            <v>KS4 English</v>
          </cell>
        </row>
        <row r="246">
          <cell r="AS246">
            <v>4.1666666666666666E-3</v>
          </cell>
          <cell r="AT246">
            <v>1.6666666666666666E-2</v>
          </cell>
          <cell r="AU246">
            <v>0.10833333333333334</v>
          </cell>
          <cell r="AV246">
            <v>0.33750000000000002</v>
          </cell>
          <cell r="AW246">
            <v>0.37083333333333335</v>
          </cell>
          <cell r="AX246">
            <v>0.14583333333333334</v>
          </cell>
          <cell r="AY246">
            <v>1.2500000000000001E-2</v>
          </cell>
          <cell r="AZ246">
            <v>4.1666666666666666E-3</v>
          </cell>
          <cell r="BA246">
            <v>0</v>
          </cell>
          <cell r="CB246" t="str">
            <v>KS2-4</v>
          </cell>
          <cell r="CC246" t="str">
            <v>3C</v>
          </cell>
          <cell r="CD246" t="str">
            <v>*</v>
          </cell>
          <cell r="CE246">
            <v>0</v>
          </cell>
          <cell r="CF246">
            <v>0.5</v>
          </cell>
          <cell r="CG246" t="str">
            <v>&gt;=29 &amp; &lt;30</v>
          </cell>
          <cell r="CH246" t="str">
            <v>KS2 English</v>
          </cell>
          <cell r="CI246" t="str">
            <v>KS4 English</v>
          </cell>
        </row>
        <row r="247">
          <cell r="AS247">
            <v>3.0395136778115501E-3</v>
          </cell>
          <cell r="AT247">
            <v>3.0395136778115501E-3</v>
          </cell>
          <cell r="AU247">
            <v>3.9513677811550151E-2</v>
          </cell>
          <cell r="AV247">
            <v>0.23404255319148937</v>
          </cell>
          <cell r="AW247">
            <v>0.41337386018237082</v>
          </cell>
          <cell r="AX247">
            <v>0.26139817629179329</v>
          </cell>
          <cell r="AY247">
            <v>4.2553191489361701E-2</v>
          </cell>
          <cell r="AZ247">
            <v>3.0395136778115501E-3</v>
          </cell>
          <cell r="BA247">
            <v>0</v>
          </cell>
          <cell r="CB247" t="str">
            <v>KS2-4</v>
          </cell>
          <cell r="CC247" t="str">
            <v>3B</v>
          </cell>
          <cell r="CD247" t="str">
            <v>*</v>
          </cell>
          <cell r="CE247">
            <v>0</v>
          </cell>
          <cell r="CF247">
            <v>0.5</v>
          </cell>
          <cell r="CG247" t="str">
            <v>&gt;=29 &amp; &lt;30</v>
          </cell>
          <cell r="CH247" t="str">
            <v>KS2 English</v>
          </cell>
          <cell r="CI247" t="str">
            <v>KS4 English</v>
          </cell>
        </row>
        <row r="248">
          <cell r="AS248">
            <v>6.4655172413793103E-3</v>
          </cell>
          <cell r="AT248">
            <v>8.6206896551724137E-3</v>
          </cell>
          <cell r="AU248">
            <v>2.3706896551724137E-2</v>
          </cell>
          <cell r="AV248">
            <v>0.10129310344827586</v>
          </cell>
          <cell r="AW248">
            <v>0.40086206896551724</v>
          </cell>
          <cell r="AX248">
            <v>0.37284482758620691</v>
          </cell>
          <cell r="AY248">
            <v>7.5431034482758619E-2</v>
          </cell>
          <cell r="AZ248">
            <v>8.6206896551724137E-3</v>
          </cell>
          <cell r="BA248">
            <v>2.1551724137931034E-3</v>
          </cell>
          <cell r="CB248" t="str">
            <v>KS2-4</v>
          </cell>
          <cell r="CC248" t="str">
            <v>3A</v>
          </cell>
          <cell r="CD248" t="str">
            <v>*</v>
          </cell>
          <cell r="CE248">
            <v>2.1551724137931034E-3</v>
          </cell>
          <cell r="CF248">
            <v>0.5</v>
          </cell>
          <cell r="CG248" t="str">
            <v>&gt;=29 &amp; &lt;30</v>
          </cell>
          <cell r="CH248" t="str">
            <v>KS2 English</v>
          </cell>
          <cell r="CI248" t="str">
            <v>KS4 English</v>
          </cell>
        </row>
        <row r="249">
          <cell r="AS249">
            <v>2.7777777777777779E-3</v>
          </cell>
          <cell r="AT249">
            <v>3.3333333333333335E-3</v>
          </cell>
          <cell r="AU249">
            <v>7.7777777777777776E-3</v>
          </cell>
          <cell r="AV249">
            <v>5.7222222222222223E-2</v>
          </cell>
          <cell r="AW249">
            <v>0.24888888888888888</v>
          </cell>
          <cell r="AX249">
            <v>0.47388888888888892</v>
          </cell>
          <cell r="AY249">
            <v>0.17277777777777778</v>
          </cell>
          <cell r="AZ249">
            <v>0.03</v>
          </cell>
          <cell r="BA249">
            <v>3.3333333333333335E-3</v>
          </cell>
          <cell r="CB249" t="str">
            <v>KS2-4</v>
          </cell>
          <cell r="CC249" t="str">
            <v>4C</v>
          </cell>
          <cell r="CD249" t="str">
            <v>*</v>
          </cell>
          <cell r="CE249">
            <v>3.3333333333333335E-3</v>
          </cell>
          <cell r="CF249">
            <v>0.5</v>
          </cell>
          <cell r="CG249" t="str">
            <v>&gt;=29 &amp; &lt;30</v>
          </cell>
          <cell r="CH249" t="str">
            <v>KS2 English</v>
          </cell>
          <cell r="CI249" t="str">
            <v>KS4 English</v>
          </cell>
        </row>
        <row r="250">
          <cell r="AS250">
            <v>7.4211502782931351E-4</v>
          </cell>
          <cell r="AT250">
            <v>2.2263450834879408E-3</v>
          </cell>
          <cell r="AU250">
            <v>2.968460111317254E-3</v>
          </cell>
          <cell r="AV250">
            <v>1.5213358070500928E-2</v>
          </cell>
          <cell r="AW250">
            <v>0.11910946196660482</v>
          </cell>
          <cell r="AX250">
            <v>0.43042671614100186</v>
          </cell>
          <cell r="AY250">
            <v>0.33358070500927645</v>
          </cell>
          <cell r="AZ250">
            <v>8.7569573283859004E-2</v>
          </cell>
          <cell r="BA250">
            <v>8.1632653061224497E-3</v>
          </cell>
          <cell r="CB250" t="str">
            <v>KS2-4</v>
          </cell>
          <cell r="CC250" t="str">
            <v>4B</v>
          </cell>
          <cell r="CD250" t="str">
            <v>*</v>
          </cell>
          <cell r="CE250">
            <v>8.1632653061224497E-3</v>
          </cell>
          <cell r="CF250">
            <v>0.5</v>
          </cell>
          <cell r="CG250" t="str">
            <v>&gt;=29 &amp; &lt;30</v>
          </cell>
          <cell r="CH250" t="str">
            <v>KS2 English</v>
          </cell>
          <cell r="CI250" t="str">
            <v>KS4 English</v>
          </cell>
        </row>
        <row r="251">
          <cell r="AS251">
            <v>8.4057158868030256E-4</v>
          </cell>
          <cell r="AT251">
            <v>5.6038105912020178E-4</v>
          </cell>
          <cell r="AU251">
            <v>1.1207621182404036E-3</v>
          </cell>
          <cell r="AV251">
            <v>4.4830484729616142E-3</v>
          </cell>
          <cell r="AW251">
            <v>3.7545530961053515E-2</v>
          </cell>
          <cell r="AX251">
            <v>0.27963014850098067</v>
          </cell>
          <cell r="AY251">
            <v>0.42841131969739421</v>
          </cell>
          <cell r="AZ251">
            <v>0.21098346875875595</v>
          </cell>
          <cell r="BA251">
            <v>3.6424768842813114E-2</v>
          </cell>
          <cell r="CB251" t="str">
            <v>KS2-4</v>
          </cell>
          <cell r="CC251" t="str">
            <v>4A</v>
          </cell>
          <cell r="CD251" t="str">
            <v>*</v>
          </cell>
          <cell r="CE251">
            <v>3.6424768842813114E-2</v>
          </cell>
          <cell r="CF251">
            <v>0.5</v>
          </cell>
          <cell r="CG251" t="str">
            <v>&gt;=29 &amp; &lt;30</v>
          </cell>
          <cell r="CH251" t="str">
            <v>KS2 English</v>
          </cell>
          <cell r="CI251" t="str">
            <v>KS4 English</v>
          </cell>
        </row>
        <row r="252">
          <cell r="AS252">
            <v>3.6879955744053108E-4</v>
          </cell>
          <cell r="AT252">
            <v>1.8439977872026554E-4</v>
          </cell>
          <cell r="AU252">
            <v>0</v>
          </cell>
          <cell r="AV252">
            <v>1.1063986723215931E-3</v>
          </cell>
          <cell r="AW252">
            <v>1.06951871657754E-2</v>
          </cell>
          <cell r="AX252">
            <v>0.10547667342799188</v>
          </cell>
          <cell r="AY252">
            <v>0.35404757514290985</v>
          </cell>
          <cell r="AZ252">
            <v>0.38521113774663468</v>
          </cell>
          <cell r="BA252">
            <v>0.1429098285082058</v>
          </cell>
          <cell r="CB252" t="str">
            <v>KS2-4</v>
          </cell>
          <cell r="CC252" t="str">
            <v>5C</v>
          </cell>
          <cell r="CD252" t="str">
            <v>*</v>
          </cell>
          <cell r="CE252">
            <v>0.1429098285082058</v>
          </cell>
          <cell r="CF252">
            <v>0.5</v>
          </cell>
          <cell r="CG252" t="str">
            <v>&gt;=29 &amp; &lt;30</v>
          </cell>
          <cell r="CH252" t="str">
            <v>KS2 English</v>
          </cell>
          <cell r="CI252" t="str">
            <v>KS4 English</v>
          </cell>
        </row>
        <row r="253">
          <cell r="AS253">
            <v>0</v>
          </cell>
          <cell r="AT253">
            <v>0</v>
          </cell>
          <cell r="AU253">
            <v>0</v>
          </cell>
          <cell r="AV253">
            <v>0</v>
          </cell>
          <cell r="AW253">
            <v>1.2322858903265558E-3</v>
          </cell>
          <cell r="AX253">
            <v>2.895871842267406E-2</v>
          </cell>
          <cell r="AY253">
            <v>0.17005545286506468</v>
          </cell>
          <cell r="AZ253">
            <v>0.43622920517560076</v>
          </cell>
          <cell r="BA253">
            <v>0.36352433764633396</v>
          </cell>
          <cell r="CB253" t="str">
            <v>KS2-4</v>
          </cell>
          <cell r="CC253" t="str">
            <v>5B</v>
          </cell>
          <cell r="CD253" t="str">
            <v>*</v>
          </cell>
          <cell r="CE253">
            <v>0.36352433764633396</v>
          </cell>
          <cell r="CF253">
            <v>0.5</v>
          </cell>
          <cell r="CG253" t="str">
            <v>&gt;=29 &amp; &lt;30</v>
          </cell>
          <cell r="CH253" t="str">
            <v>KS2 English</v>
          </cell>
          <cell r="CI253" t="str">
            <v>KS4 English</v>
          </cell>
        </row>
        <row r="254">
          <cell r="AS254">
            <v>0</v>
          </cell>
          <cell r="AT254">
            <v>0</v>
          </cell>
          <cell r="AU254">
            <v>0</v>
          </cell>
          <cell r="AV254">
            <v>0</v>
          </cell>
          <cell r="AW254">
            <v>0</v>
          </cell>
          <cell r="AX254">
            <v>0</v>
          </cell>
          <cell r="AY254">
            <v>4.9645390070921988E-2</v>
          </cell>
          <cell r="AZ254">
            <v>0.3546099290780142</v>
          </cell>
          <cell r="BA254">
            <v>0.5957446808510638</v>
          </cell>
          <cell r="CB254" t="str">
            <v>KS2-4</v>
          </cell>
          <cell r="CC254" t="str">
            <v>5A</v>
          </cell>
          <cell r="CD254" t="str">
            <v>*</v>
          </cell>
          <cell r="CE254">
            <v>0.5957446808510638</v>
          </cell>
          <cell r="CF254">
            <v>0.5</v>
          </cell>
          <cell r="CG254" t="str">
            <v>&gt;=29 &amp; &lt;30</v>
          </cell>
          <cell r="CH254" t="str">
            <v>KS2 English</v>
          </cell>
          <cell r="CI254" t="str">
            <v>KS4 English</v>
          </cell>
        </row>
        <row r="255">
          <cell r="CB255" t="str">
            <v>.</v>
          </cell>
          <cell r="CC255" t="str">
            <v>.</v>
          </cell>
          <cell r="CD255" t="str">
            <v>.</v>
          </cell>
          <cell r="CE255" t="str">
            <v>.</v>
          </cell>
          <cell r="CF255" t="str">
            <v>.</v>
          </cell>
          <cell r="CG255" t="str">
            <v>.</v>
          </cell>
          <cell r="CH255" t="str">
            <v>.</v>
          </cell>
          <cell r="CI255" t="str">
            <v>.</v>
          </cell>
        </row>
        <row r="256">
          <cell r="CB256" t="str">
            <v>.</v>
          </cell>
          <cell r="CC256" t="str">
            <v>.</v>
          </cell>
          <cell r="CD256" t="str">
            <v>.</v>
          </cell>
          <cell r="CE256" t="str">
            <v>.</v>
          </cell>
          <cell r="CF256" t="str">
            <v>.</v>
          </cell>
          <cell r="CG256" t="str">
            <v>.</v>
          </cell>
          <cell r="CH256" t="str">
            <v>.</v>
          </cell>
          <cell r="CI256" t="str">
            <v>.</v>
          </cell>
        </row>
        <row r="257">
          <cell r="CB257" t="str">
            <v>.</v>
          </cell>
          <cell r="CC257" t="str">
            <v>.</v>
          </cell>
          <cell r="CD257" t="str">
            <v>.</v>
          </cell>
          <cell r="CE257" t="str">
            <v>.</v>
          </cell>
          <cell r="CF257" t="str">
            <v>.</v>
          </cell>
          <cell r="CG257" t="str">
            <v>.</v>
          </cell>
          <cell r="CH257" t="str">
            <v>KS2 English</v>
          </cell>
          <cell r="CI257" t="str">
            <v>KS4 English</v>
          </cell>
        </row>
        <row r="258">
          <cell r="CB258" t="str">
            <v>.</v>
          </cell>
          <cell r="CC258" t="str">
            <v>.</v>
          </cell>
          <cell r="CD258" t="str">
            <v>.</v>
          </cell>
          <cell r="CE258" t="str">
            <v>.</v>
          </cell>
          <cell r="CF258" t="str">
            <v>.</v>
          </cell>
          <cell r="CG258" t="str">
            <v>.</v>
          </cell>
          <cell r="CH258" t="str">
            <v>KS2 English</v>
          </cell>
          <cell r="CI258" t="str">
            <v>KS4 English</v>
          </cell>
        </row>
        <row r="259">
          <cell r="AS259" t="str">
            <v>U</v>
          </cell>
          <cell r="AT259" t="str">
            <v>G</v>
          </cell>
          <cell r="AU259" t="str">
            <v>F</v>
          </cell>
          <cell r="AV259" t="str">
            <v>E</v>
          </cell>
          <cell r="AW259" t="str">
            <v>D</v>
          </cell>
          <cell r="AX259" t="str">
            <v>C</v>
          </cell>
          <cell r="AY259" t="str">
            <v>B</v>
          </cell>
          <cell r="AZ259" t="str">
            <v>A</v>
          </cell>
          <cell r="BA259" t="str">
            <v>*</v>
          </cell>
          <cell r="CB259" t="str">
            <v>.</v>
          </cell>
          <cell r="CC259" t="str">
            <v>.</v>
          </cell>
          <cell r="CD259" t="str">
            <v>.</v>
          </cell>
          <cell r="CE259" t="str">
            <v>.</v>
          </cell>
          <cell r="CF259" t="str">
            <v>.</v>
          </cell>
          <cell r="CG259" t="str">
            <v>.</v>
          </cell>
          <cell r="CH259" t="str">
            <v>KS2 English</v>
          </cell>
          <cell r="CI259" t="str">
            <v>KS4 English</v>
          </cell>
        </row>
        <row r="260">
          <cell r="AS260">
            <v>0</v>
          </cell>
          <cell r="AT260">
            <v>0</v>
          </cell>
          <cell r="AU260">
            <v>0</v>
          </cell>
          <cell r="AV260">
            <v>0</v>
          </cell>
          <cell r="AW260">
            <v>0</v>
          </cell>
          <cell r="AX260">
            <v>0</v>
          </cell>
          <cell r="AY260">
            <v>0</v>
          </cell>
          <cell r="AZ260">
            <v>0</v>
          </cell>
          <cell r="BA260">
            <v>0</v>
          </cell>
          <cell r="CB260" t="str">
            <v>.</v>
          </cell>
          <cell r="CC260" t="str">
            <v>.</v>
          </cell>
          <cell r="CD260" t="str">
            <v>.</v>
          </cell>
          <cell r="CE260" t="str">
            <v>.</v>
          </cell>
          <cell r="CF260" t="str">
            <v>.</v>
          </cell>
          <cell r="CG260" t="str">
            <v>.</v>
          </cell>
          <cell r="CH260" t="str">
            <v>.</v>
          </cell>
          <cell r="CI260" t="str">
            <v>.</v>
          </cell>
        </row>
        <row r="261">
          <cell r="AS261">
            <v>0</v>
          </cell>
          <cell r="AT261">
            <v>0</v>
          </cell>
          <cell r="AU261">
            <v>0</v>
          </cell>
          <cell r="AV261">
            <v>0</v>
          </cell>
          <cell r="AW261">
            <v>0</v>
          </cell>
          <cell r="AX261">
            <v>0</v>
          </cell>
          <cell r="AY261">
            <v>0</v>
          </cell>
          <cell r="AZ261">
            <v>0</v>
          </cell>
          <cell r="BA261">
            <v>0</v>
          </cell>
          <cell r="CB261" t="str">
            <v>.</v>
          </cell>
          <cell r="CC261" t="str">
            <v>.</v>
          </cell>
          <cell r="CD261" t="str">
            <v>.</v>
          </cell>
          <cell r="CE261" t="str">
            <v>.</v>
          </cell>
          <cell r="CF261" t="str">
            <v>.</v>
          </cell>
          <cell r="CG261" t="str">
            <v>.</v>
          </cell>
          <cell r="CH261" t="str">
            <v>.</v>
          </cell>
          <cell r="CI261" t="str">
            <v>.</v>
          </cell>
        </row>
        <row r="262">
          <cell r="AS262">
            <v>0</v>
          </cell>
          <cell r="AT262">
            <v>3.1545741324921135E-3</v>
          </cell>
          <cell r="AU262">
            <v>3.1545741324921135E-3</v>
          </cell>
          <cell r="AV262">
            <v>1.5772870662460567E-2</v>
          </cell>
          <cell r="AW262">
            <v>0.12302839116719243</v>
          </cell>
          <cell r="AX262">
            <v>0.46687697160883279</v>
          </cell>
          <cell r="AY262">
            <v>0.30283911671924291</v>
          </cell>
          <cell r="AZ262">
            <v>7.8864353312302835E-2</v>
          </cell>
          <cell r="BA262">
            <v>6.3091482649842269E-3</v>
          </cell>
          <cell r="CB262" t="str">
            <v>KS2-4</v>
          </cell>
          <cell r="CC262" t="str">
            <v>B</v>
          </cell>
          <cell r="CD262" t="str">
            <v>*</v>
          </cell>
          <cell r="CE262">
            <v>6.3091482649842269E-3</v>
          </cell>
          <cell r="CF262">
            <v>0.5</v>
          </cell>
          <cell r="CG262" t="str">
            <v>&gt;=30</v>
          </cell>
          <cell r="CH262" t="str">
            <v>KS2 English</v>
          </cell>
          <cell r="CI262" t="str">
            <v>KS4 English</v>
          </cell>
        </row>
        <row r="263">
          <cell r="AS263">
            <v>0</v>
          </cell>
          <cell r="AT263">
            <v>3.1545741324921135E-3</v>
          </cell>
          <cell r="AU263">
            <v>3.1545741324921135E-3</v>
          </cell>
          <cell r="AV263">
            <v>1.5772870662460567E-2</v>
          </cell>
          <cell r="AW263">
            <v>0.12302839116719243</v>
          </cell>
          <cell r="AX263">
            <v>0.46687697160883279</v>
          </cell>
          <cell r="AY263">
            <v>0.30283911671924291</v>
          </cell>
          <cell r="AZ263">
            <v>7.8864353312302835E-2</v>
          </cell>
          <cell r="BA263">
            <v>6.3091482649842269E-3</v>
          </cell>
          <cell r="CB263" t="str">
            <v>KS2-4</v>
          </cell>
          <cell r="CC263" t="str">
            <v>N</v>
          </cell>
          <cell r="CD263" t="str">
            <v>*</v>
          </cell>
          <cell r="CE263">
            <v>6.3091482649842269E-3</v>
          </cell>
          <cell r="CF263">
            <v>0.5</v>
          </cell>
          <cell r="CG263" t="str">
            <v>&gt;=30</v>
          </cell>
          <cell r="CH263" t="str">
            <v>KS2 English</v>
          </cell>
          <cell r="CI263" t="str">
            <v>KS4 English</v>
          </cell>
        </row>
        <row r="264">
          <cell r="AS264">
            <v>0</v>
          </cell>
          <cell r="AT264">
            <v>3.1545741324921135E-3</v>
          </cell>
          <cell r="AU264">
            <v>3.1545741324921135E-3</v>
          </cell>
          <cell r="AV264">
            <v>1.5772870662460567E-2</v>
          </cell>
          <cell r="AW264">
            <v>0.12302839116719243</v>
          </cell>
          <cell r="AX264">
            <v>0.46687697160883279</v>
          </cell>
          <cell r="AY264">
            <v>0.30283911671924291</v>
          </cell>
          <cell r="AZ264">
            <v>7.8864353312302835E-2</v>
          </cell>
          <cell r="BA264">
            <v>6.3091482649842269E-3</v>
          </cell>
          <cell r="CB264" t="str">
            <v>KS2-4</v>
          </cell>
          <cell r="CC264" t="str">
            <v>2</v>
          </cell>
          <cell r="CD264" t="str">
            <v>*</v>
          </cell>
          <cell r="CE264">
            <v>6.3091482649842269E-3</v>
          </cell>
          <cell r="CF264">
            <v>0.5</v>
          </cell>
          <cell r="CG264" t="str">
            <v>&gt;=30</v>
          </cell>
          <cell r="CH264" t="str">
            <v>KS2 English</v>
          </cell>
          <cell r="CI264" t="str">
            <v>KS4 English</v>
          </cell>
        </row>
        <row r="265">
          <cell r="AS265">
            <v>0</v>
          </cell>
          <cell r="AT265">
            <v>3.1545741324921135E-3</v>
          </cell>
          <cell r="AU265">
            <v>3.1545741324921135E-3</v>
          </cell>
          <cell r="AV265">
            <v>1.5772870662460567E-2</v>
          </cell>
          <cell r="AW265">
            <v>0.12302839116719243</v>
          </cell>
          <cell r="AX265">
            <v>0.46687697160883279</v>
          </cell>
          <cell r="AY265">
            <v>0.30283911671924291</v>
          </cell>
          <cell r="AZ265">
            <v>7.8864353312302835E-2</v>
          </cell>
          <cell r="BA265">
            <v>6.3091482649842269E-3</v>
          </cell>
          <cell r="CB265" t="str">
            <v>KS2-4</v>
          </cell>
          <cell r="CC265" t="str">
            <v>3C</v>
          </cell>
          <cell r="CD265" t="str">
            <v>*</v>
          </cell>
          <cell r="CE265">
            <v>6.3091482649842269E-3</v>
          </cell>
          <cell r="CF265">
            <v>0.5</v>
          </cell>
          <cell r="CG265" t="str">
            <v>&gt;=30</v>
          </cell>
          <cell r="CH265" t="str">
            <v>KS2 English</v>
          </cell>
          <cell r="CI265" t="str">
            <v>KS4 English</v>
          </cell>
        </row>
        <row r="266">
          <cell r="AS266">
            <v>0</v>
          </cell>
          <cell r="AT266">
            <v>3.1545741324921135E-3</v>
          </cell>
          <cell r="AU266">
            <v>3.1545741324921135E-3</v>
          </cell>
          <cell r="AV266">
            <v>1.5772870662460567E-2</v>
          </cell>
          <cell r="AW266">
            <v>0.12302839116719243</v>
          </cell>
          <cell r="AX266">
            <v>0.46687697160883279</v>
          </cell>
          <cell r="AY266">
            <v>0.30283911671924291</v>
          </cell>
          <cell r="AZ266">
            <v>7.8864353312302835E-2</v>
          </cell>
          <cell r="BA266">
            <v>6.3091482649842269E-3</v>
          </cell>
          <cell r="CB266" t="str">
            <v>KS2-4</v>
          </cell>
          <cell r="CC266" t="str">
            <v>3B</v>
          </cell>
          <cell r="CD266" t="str">
            <v>*</v>
          </cell>
          <cell r="CE266">
            <v>6.3091482649842269E-3</v>
          </cell>
          <cell r="CF266">
            <v>0.5</v>
          </cell>
          <cell r="CG266" t="str">
            <v>&gt;=30</v>
          </cell>
          <cell r="CH266" t="str">
            <v>KS2 English</v>
          </cell>
          <cell r="CI266" t="str">
            <v>KS4 English</v>
          </cell>
        </row>
        <row r="267">
          <cell r="AS267">
            <v>0</v>
          </cell>
          <cell r="AT267">
            <v>3.1545741324921135E-3</v>
          </cell>
          <cell r="AU267">
            <v>3.1545741324921135E-3</v>
          </cell>
          <cell r="AV267">
            <v>1.5772870662460567E-2</v>
          </cell>
          <cell r="AW267">
            <v>0.12302839116719243</v>
          </cell>
          <cell r="AX267">
            <v>0.46687697160883279</v>
          </cell>
          <cell r="AY267">
            <v>0.30283911671924291</v>
          </cell>
          <cell r="AZ267">
            <v>7.8864353312302835E-2</v>
          </cell>
          <cell r="BA267">
            <v>6.3091482649842269E-3</v>
          </cell>
          <cell r="CB267" t="str">
            <v>KS2-4</v>
          </cell>
          <cell r="CC267" t="str">
            <v>3A</v>
          </cell>
          <cell r="CD267" t="str">
            <v>*</v>
          </cell>
          <cell r="CE267">
            <v>6.3091482649842269E-3</v>
          </cell>
          <cell r="CF267">
            <v>0.5</v>
          </cell>
          <cell r="CG267" t="str">
            <v>&gt;=30</v>
          </cell>
          <cell r="CH267" t="str">
            <v>KS2 English</v>
          </cell>
          <cell r="CI267" t="str">
            <v>KS4 English</v>
          </cell>
        </row>
        <row r="268">
          <cell r="AS268">
            <v>0</v>
          </cell>
          <cell r="AT268">
            <v>3.1545741324921135E-3</v>
          </cell>
          <cell r="AU268">
            <v>3.1545741324921135E-3</v>
          </cell>
          <cell r="AV268">
            <v>1.5772870662460567E-2</v>
          </cell>
          <cell r="AW268">
            <v>0.12302839116719243</v>
          </cell>
          <cell r="AX268">
            <v>0.46687697160883279</v>
          </cell>
          <cell r="AY268">
            <v>0.30283911671924291</v>
          </cell>
          <cell r="AZ268">
            <v>7.8864353312302835E-2</v>
          </cell>
          <cell r="BA268">
            <v>6.3091482649842269E-3</v>
          </cell>
          <cell r="CB268" t="str">
            <v>KS2-4</v>
          </cell>
          <cell r="CC268" t="str">
            <v>4C</v>
          </cell>
          <cell r="CD268" t="str">
            <v>*</v>
          </cell>
          <cell r="CE268">
            <v>6.3091482649842269E-3</v>
          </cell>
          <cell r="CF268">
            <v>0.5</v>
          </cell>
          <cell r="CG268" t="str">
            <v>&gt;=30</v>
          </cell>
          <cell r="CH268" t="str">
            <v>KS2 English</v>
          </cell>
          <cell r="CI268" t="str">
            <v>KS4 English</v>
          </cell>
        </row>
        <row r="269">
          <cell r="AS269">
            <v>0</v>
          </cell>
          <cell r="AT269">
            <v>0</v>
          </cell>
          <cell r="AU269">
            <v>0</v>
          </cell>
          <cell r="AV269">
            <v>1.3315579227696406E-3</v>
          </cell>
          <cell r="AW269">
            <v>1.7310252996005325E-2</v>
          </cell>
          <cell r="AX269">
            <v>0.24900133155792276</v>
          </cell>
          <cell r="AY269">
            <v>0.46737683089214382</v>
          </cell>
          <cell r="AZ269">
            <v>0.22237017310252996</v>
          </cell>
          <cell r="BA269">
            <v>4.2609853528628498E-2</v>
          </cell>
          <cell r="CB269" t="str">
            <v>KS2-4</v>
          </cell>
          <cell r="CC269" t="str">
            <v>4B</v>
          </cell>
          <cell r="CD269" t="str">
            <v>*</v>
          </cell>
          <cell r="CE269">
            <v>4.2609853528628498E-2</v>
          </cell>
          <cell r="CF269">
            <v>0.5</v>
          </cell>
          <cell r="CG269" t="str">
            <v>&gt;=30</v>
          </cell>
          <cell r="CH269" t="str">
            <v>KS2 English</v>
          </cell>
          <cell r="CI269" t="str">
            <v>KS4 English</v>
          </cell>
        </row>
        <row r="270">
          <cell r="AS270">
            <v>9.6153846153846159E-4</v>
          </cell>
          <cell r="AT270">
            <v>0</v>
          </cell>
          <cell r="AU270">
            <v>0</v>
          </cell>
          <cell r="AV270">
            <v>0</v>
          </cell>
          <cell r="AW270">
            <v>7.6923076923076927E-3</v>
          </cell>
          <cell r="AX270">
            <v>9.7115384615384617E-2</v>
          </cell>
          <cell r="AY270">
            <v>0.41442307692307695</v>
          </cell>
          <cell r="AZ270">
            <v>0.39711538461538459</v>
          </cell>
          <cell r="BA270">
            <v>8.269230769230769E-2</v>
          </cell>
          <cell r="CB270" t="str">
            <v>KS2-4</v>
          </cell>
          <cell r="CC270" t="str">
            <v>4A</v>
          </cell>
          <cell r="CD270" t="str">
            <v>*</v>
          </cell>
          <cell r="CE270">
            <v>8.269230769230769E-2</v>
          </cell>
          <cell r="CF270">
            <v>0.5</v>
          </cell>
          <cell r="CG270" t="str">
            <v>&gt;=30</v>
          </cell>
          <cell r="CH270" t="str">
            <v>KS2 English</v>
          </cell>
          <cell r="CI270" t="str">
            <v>KS4 English</v>
          </cell>
        </row>
        <row r="271">
          <cell r="AS271">
            <v>0</v>
          </cell>
          <cell r="AT271">
            <v>0</v>
          </cell>
          <cell r="AU271">
            <v>0</v>
          </cell>
          <cell r="AV271">
            <v>0</v>
          </cell>
          <cell r="AW271">
            <v>6.8622405215302792E-4</v>
          </cell>
          <cell r="AX271">
            <v>2.6934294047006348E-2</v>
          </cell>
          <cell r="AY271">
            <v>0.24909933093154915</v>
          </cell>
          <cell r="AZ271">
            <v>0.48481729284611425</v>
          </cell>
          <cell r="BA271">
            <v>0.23846285812317722</v>
          </cell>
          <cell r="CB271" t="str">
            <v>KS2-4</v>
          </cell>
          <cell r="CC271" t="str">
            <v>5C</v>
          </cell>
          <cell r="CD271" t="str">
            <v>*</v>
          </cell>
          <cell r="CE271">
            <v>0.23846285812317722</v>
          </cell>
          <cell r="CF271">
            <v>0.5</v>
          </cell>
          <cell r="CG271" t="str">
            <v>&gt;=30</v>
          </cell>
          <cell r="CH271" t="str">
            <v>KS2 English</v>
          </cell>
          <cell r="CI271" t="str">
            <v>KS4 English</v>
          </cell>
        </row>
        <row r="272">
          <cell r="AS272">
            <v>3.0778701138811941E-4</v>
          </cell>
          <cell r="AT272">
            <v>0</v>
          </cell>
          <cell r="AU272">
            <v>0</v>
          </cell>
          <cell r="AV272">
            <v>0</v>
          </cell>
          <cell r="AW272">
            <v>3.0778701138811941E-4</v>
          </cell>
          <cell r="AX272">
            <v>5.5401662049861496E-3</v>
          </cell>
          <cell r="AY272">
            <v>0.11141889812249924</v>
          </cell>
          <cell r="AZ272">
            <v>0.42690058479532161</v>
          </cell>
          <cell r="BA272">
            <v>0.45552477685441672</v>
          </cell>
          <cell r="CB272" t="str">
            <v>KS2-4</v>
          </cell>
          <cell r="CC272" t="str">
            <v>5B</v>
          </cell>
          <cell r="CD272" t="str">
            <v>*</v>
          </cell>
          <cell r="CE272">
            <v>0.45552477685441672</v>
          </cell>
          <cell r="CF272">
            <v>0.5</v>
          </cell>
          <cell r="CG272" t="str">
            <v>&gt;=30</v>
          </cell>
          <cell r="CH272" t="str">
            <v>KS2 English</v>
          </cell>
          <cell r="CI272" t="str">
            <v>KS4 English</v>
          </cell>
        </row>
        <row r="273">
          <cell r="AS273">
            <v>0</v>
          </cell>
          <cell r="AT273">
            <v>0</v>
          </cell>
          <cell r="AU273">
            <v>0</v>
          </cell>
          <cell r="AV273">
            <v>0</v>
          </cell>
          <cell r="AW273">
            <v>0</v>
          </cell>
          <cell r="AX273">
            <v>0</v>
          </cell>
          <cell r="AY273">
            <v>3.7527593818984545E-2</v>
          </cell>
          <cell r="AZ273">
            <v>0.28697571743929362</v>
          </cell>
          <cell r="BA273">
            <v>0.67549668874172186</v>
          </cell>
          <cell r="CB273" t="str">
            <v>KS2-4</v>
          </cell>
          <cell r="CC273" t="str">
            <v>5A</v>
          </cell>
          <cell r="CD273" t="str">
            <v>*</v>
          </cell>
          <cell r="CE273">
            <v>0.67549668874172186</v>
          </cell>
          <cell r="CF273">
            <v>0.5</v>
          </cell>
          <cell r="CG273" t="str">
            <v>&gt;=30</v>
          </cell>
          <cell r="CH273" t="str">
            <v>KS2 English</v>
          </cell>
          <cell r="CI273" t="str">
            <v>KS4 English</v>
          </cell>
        </row>
        <row r="274">
          <cell r="CB274" t="str">
            <v>.</v>
          </cell>
          <cell r="CC274" t="str">
            <v>.</v>
          </cell>
          <cell r="CD274" t="str">
            <v>.</v>
          </cell>
          <cell r="CE274" t="str">
            <v>.</v>
          </cell>
          <cell r="CF274" t="str">
            <v>.</v>
          </cell>
          <cell r="CG274" t="str">
            <v>.</v>
          </cell>
          <cell r="CH274" t="str">
            <v>.</v>
          </cell>
          <cell r="CI274" t="str">
            <v>.</v>
          </cell>
        </row>
        <row r="275">
          <cell r="CB275" t="str">
            <v>.</v>
          </cell>
          <cell r="CC275" t="str">
            <v>.</v>
          </cell>
          <cell r="CD275" t="str">
            <v>.</v>
          </cell>
          <cell r="CE275" t="str">
            <v>.</v>
          </cell>
          <cell r="CF275" t="str">
            <v>.</v>
          </cell>
          <cell r="CG275" t="str">
            <v>.</v>
          </cell>
          <cell r="CH275" t="str">
            <v>KS2 English</v>
          </cell>
          <cell r="CI275" t="str">
            <v>KS4 English</v>
          </cell>
        </row>
        <row r="276">
          <cell r="CB276" t="str">
            <v>.</v>
          </cell>
          <cell r="CC276" t="str">
            <v>.</v>
          </cell>
          <cell r="CD276" t="str">
            <v>.</v>
          </cell>
          <cell r="CE276" t="str">
            <v>.</v>
          </cell>
          <cell r="CF276" t="str">
            <v>.</v>
          </cell>
          <cell r="CG276" t="str">
            <v>.</v>
          </cell>
          <cell r="CH276" t="str">
            <v>KS2 English</v>
          </cell>
          <cell r="CI276" t="str">
            <v>KS4 English</v>
          </cell>
        </row>
        <row r="277">
          <cell r="CB277" t="str">
            <v>.</v>
          </cell>
          <cell r="CC277" t="str">
            <v>.</v>
          </cell>
          <cell r="CD277" t="str">
            <v>.</v>
          </cell>
          <cell r="CE277" t="str">
            <v>.</v>
          </cell>
          <cell r="CF277" t="str">
            <v>.</v>
          </cell>
          <cell r="CG277" t="str">
            <v>.</v>
          </cell>
          <cell r="CH277" t="str">
            <v>KS2 English</v>
          </cell>
          <cell r="CI277" t="str">
            <v>KS4 English</v>
          </cell>
        </row>
        <row r="278">
          <cell r="AS278" t="str">
            <v>U</v>
          </cell>
          <cell r="AT278" t="str">
            <v>G</v>
          </cell>
          <cell r="AU278" t="str">
            <v>F</v>
          </cell>
          <cell r="AV278" t="str">
            <v>E</v>
          </cell>
          <cell r="AW278" t="str">
            <v>D</v>
          </cell>
          <cell r="AX278" t="str">
            <v>C</v>
          </cell>
          <cell r="AY278" t="str">
            <v>B</v>
          </cell>
          <cell r="AZ278" t="str">
            <v>A</v>
          </cell>
          <cell r="BA278" t="str">
            <v>*</v>
          </cell>
          <cell r="CB278" t="str">
            <v>.</v>
          </cell>
          <cell r="CC278" t="str">
            <v>.</v>
          </cell>
          <cell r="CD278" t="str">
            <v>.</v>
          </cell>
          <cell r="CE278" t="str">
            <v>.</v>
          </cell>
          <cell r="CF278" t="str">
            <v>.</v>
          </cell>
          <cell r="CG278" t="str">
            <v>.</v>
          </cell>
          <cell r="CH278" t="str">
            <v>KS2 English</v>
          </cell>
          <cell r="CI278" t="str">
            <v>KS4 English</v>
          </cell>
        </row>
        <row r="279">
          <cell r="AS279">
            <v>0</v>
          </cell>
          <cell r="AT279">
            <v>0</v>
          </cell>
          <cell r="AU279">
            <v>0</v>
          </cell>
          <cell r="AV279">
            <v>0</v>
          </cell>
          <cell r="AW279">
            <v>0</v>
          </cell>
          <cell r="AX279">
            <v>0</v>
          </cell>
          <cell r="AY279">
            <v>0</v>
          </cell>
          <cell r="AZ279">
            <v>0</v>
          </cell>
          <cell r="BA279">
            <v>0</v>
          </cell>
          <cell r="CB279" t="str">
            <v>.</v>
          </cell>
          <cell r="CC279" t="str">
            <v>.</v>
          </cell>
          <cell r="CD279" t="str">
            <v>.</v>
          </cell>
          <cell r="CE279" t="str">
            <v>.</v>
          </cell>
          <cell r="CF279" t="str">
            <v>.</v>
          </cell>
          <cell r="CG279" t="str">
            <v>.</v>
          </cell>
          <cell r="CH279" t="str">
            <v>.</v>
          </cell>
          <cell r="CI279" t="str">
            <v>.</v>
          </cell>
        </row>
        <row r="280">
          <cell r="AS280">
            <v>0</v>
          </cell>
          <cell r="AT280">
            <v>0</v>
          </cell>
          <cell r="AU280">
            <v>0</v>
          </cell>
          <cell r="AV280">
            <v>0</v>
          </cell>
          <cell r="AW280">
            <v>0</v>
          </cell>
          <cell r="AX280">
            <v>0</v>
          </cell>
          <cell r="AY280">
            <v>0</v>
          </cell>
          <cell r="AZ280">
            <v>0</v>
          </cell>
          <cell r="BA280">
            <v>0</v>
          </cell>
          <cell r="CB280" t="str">
            <v>.</v>
          </cell>
          <cell r="CC280" t="str">
            <v>.</v>
          </cell>
          <cell r="CD280" t="str">
            <v>.</v>
          </cell>
          <cell r="CE280" t="str">
            <v>.</v>
          </cell>
          <cell r="CF280" t="str">
            <v>.</v>
          </cell>
          <cell r="CG280" t="str">
            <v>.</v>
          </cell>
          <cell r="CH280" t="str">
            <v>.</v>
          </cell>
          <cell r="CI280" t="str">
            <v>.</v>
          </cell>
        </row>
        <row r="281">
          <cell r="AS281">
            <v>8.3333333333333329E-2</v>
          </cell>
          <cell r="AT281">
            <v>7.4999999999999997E-2</v>
          </cell>
          <cell r="AU281">
            <v>0.25277777777777777</v>
          </cell>
          <cell r="AV281">
            <v>0.25555555555555554</v>
          </cell>
          <cell r="AW281">
            <v>0.18888888888888888</v>
          </cell>
          <cell r="AX281">
            <v>0.10833333333333334</v>
          </cell>
          <cell r="AY281">
            <v>3.0555555555555555E-2</v>
          </cell>
          <cell r="AZ281">
            <v>5.5555555555555558E-3</v>
          </cell>
          <cell r="BA281">
            <v>0</v>
          </cell>
          <cell r="CB281" t="str">
            <v>KS2-4</v>
          </cell>
          <cell r="CC281" t="str">
            <v>B</v>
          </cell>
          <cell r="CD281" t="str">
            <v>*</v>
          </cell>
          <cell r="CE281">
            <v>0</v>
          </cell>
          <cell r="CF281">
            <v>0.25</v>
          </cell>
          <cell r="CG281" t="str">
            <v>&lt;25</v>
          </cell>
          <cell r="CH281" t="str">
            <v>KS2 English</v>
          </cell>
          <cell r="CI281" t="str">
            <v>KS4 English</v>
          </cell>
        </row>
        <row r="282">
          <cell r="AS282">
            <v>2.5906735751295335E-2</v>
          </cell>
          <cell r="AT282">
            <v>9.3264248704663211E-2</v>
          </cell>
          <cell r="AU282">
            <v>0.23834196891191708</v>
          </cell>
          <cell r="AV282">
            <v>0.25906735751295334</v>
          </cell>
          <cell r="AW282">
            <v>0.25388601036269431</v>
          </cell>
          <cell r="AX282">
            <v>0.11398963730569948</v>
          </cell>
          <cell r="AY282">
            <v>1.5544041450777202E-2</v>
          </cell>
          <cell r="AZ282">
            <v>0</v>
          </cell>
          <cell r="BA282">
            <v>0</v>
          </cell>
          <cell r="CB282" t="str">
            <v>KS2-4</v>
          </cell>
          <cell r="CC282" t="str">
            <v>N</v>
          </cell>
          <cell r="CD282" t="str">
            <v>*</v>
          </cell>
          <cell r="CE282">
            <v>0</v>
          </cell>
          <cell r="CF282">
            <v>0.25</v>
          </cell>
          <cell r="CG282" t="str">
            <v>&lt;25</v>
          </cell>
          <cell r="CH282" t="str">
            <v>KS2 English</v>
          </cell>
          <cell r="CI282" t="str">
            <v>KS4 English</v>
          </cell>
        </row>
        <row r="283">
          <cell r="AS283">
            <v>2.2624434389140271E-2</v>
          </cell>
          <cell r="AT283">
            <v>2.2624434389140271E-2</v>
          </cell>
          <cell r="AU283">
            <v>0.12895927601809956</v>
          </cell>
          <cell r="AV283">
            <v>0.26470588235294118</v>
          </cell>
          <cell r="AW283">
            <v>0.33710407239819007</v>
          </cell>
          <cell r="AX283">
            <v>0.19004524886877827</v>
          </cell>
          <cell r="AY283">
            <v>3.1674208144796379E-2</v>
          </cell>
          <cell r="AZ283">
            <v>2.2624434389140274E-3</v>
          </cell>
          <cell r="BA283">
            <v>0</v>
          </cell>
          <cell r="CB283" t="str">
            <v>KS2-4</v>
          </cell>
          <cell r="CC283" t="str">
            <v>2</v>
          </cell>
          <cell r="CD283" t="str">
            <v>*</v>
          </cell>
          <cell r="CE283">
            <v>0</v>
          </cell>
          <cell r="CF283">
            <v>0.25</v>
          </cell>
          <cell r="CG283" t="str">
            <v>&lt;25</v>
          </cell>
          <cell r="CH283" t="str">
            <v>KS2 English</v>
          </cell>
          <cell r="CI283" t="str">
            <v>KS4 English</v>
          </cell>
        </row>
        <row r="284">
          <cell r="AS284">
            <v>2.2624434389140271E-2</v>
          </cell>
          <cell r="AT284">
            <v>2.2624434389140271E-2</v>
          </cell>
          <cell r="AU284">
            <v>0.12895927601809956</v>
          </cell>
          <cell r="AV284">
            <v>0.26470588235294118</v>
          </cell>
          <cell r="AW284">
            <v>0.33710407239819007</v>
          </cell>
          <cell r="AX284">
            <v>0.19004524886877827</v>
          </cell>
          <cell r="AY284">
            <v>3.1674208144796379E-2</v>
          </cell>
          <cell r="AZ284">
            <v>2.2624434389140274E-3</v>
          </cell>
          <cell r="BA284">
            <v>0</v>
          </cell>
          <cell r="CB284" t="str">
            <v>KS2-4</v>
          </cell>
          <cell r="CC284" t="str">
            <v>3C</v>
          </cell>
          <cell r="CD284" t="str">
            <v>*</v>
          </cell>
          <cell r="CE284">
            <v>0</v>
          </cell>
          <cell r="CF284">
            <v>0.25</v>
          </cell>
          <cell r="CG284" t="str">
            <v>&lt;25</v>
          </cell>
          <cell r="CH284" t="str">
            <v>KS2 English</v>
          </cell>
          <cell r="CI284" t="str">
            <v>KS4 English</v>
          </cell>
        </row>
        <row r="285">
          <cell r="AS285">
            <v>2.5052192066805846E-2</v>
          </cell>
          <cell r="AT285">
            <v>2.9227557411273485E-2</v>
          </cell>
          <cell r="AU285">
            <v>7.3068893528183715E-2</v>
          </cell>
          <cell r="AV285">
            <v>0.20250521920668058</v>
          </cell>
          <cell r="AW285">
            <v>0.3068893528183716</v>
          </cell>
          <cell r="AX285">
            <v>0.31524008350730687</v>
          </cell>
          <cell r="AY285">
            <v>4.3841336116910233E-2</v>
          </cell>
          <cell r="AZ285">
            <v>4.1753653444676405E-3</v>
          </cell>
          <cell r="BA285">
            <v>0</v>
          </cell>
          <cell r="CB285" t="str">
            <v>KS2-4</v>
          </cell>
          <cell r="CC285" t="str">
            <v>3B</v>
          </cell>
          <cell r="CD285" t="str">
            <v>*</v>
          </cell>
          <cell r="CE285">
            <v>0</v>
          </cell>
          <cell r="CF285">
            <v>0.25</v>
          </cell>
          <cell r="CG285" t="str">
            <v>&lt;25</v>
          </cell>
          <cell r="CH285" t="str">
            <v>KS2 English</v>
          </cell>
          <cell r="CI285" t="str">
            <v>KS4 English</v>
          </cell>
        </row>
        <row r="286">
          <cell r="AS286">
            <v>1.2371134020618556E-2</v>
          </cell>
          <cell r="AT286">
            <v>2.88659793814433E-2</v>
          </cell>
          <cell r="AU286">
            <v>5.7731958762886601E-2</v>
          </cell>
          <cell r="AV286">
            <v>0.13608247422680411</v>
          </cell>
          <cell r="AW286">
            <v>0.28041237113402062</v>
          </cell>
          <cell r="AX286">
            <v>0.43505154639175259</v>
          </cell>
          <cell r="AY286">
            <v>4.536082474226804E-2</v>
          </cell>
          <cell r="AZ286">
            <v>4.1237113402061857E-3</v>
          </cell>
          <cell r="BA286">
            <v>0</v>
          </cell>
          <cell r="CB286" t="str">
            <v>KS2-4</v>
          </cell>
          <cell r="CC286" t="str">
            <v>3A</v>
          </cell>
          <cell r="CD286" t="str">
            <v>*</v>
          </cell>
          <cell r="CE286">
            <v>0</v>
          </cell>
          <cell r="CF286">
            <v>0.25</v>
          </cell>
          <cell r="CG286" t="str">
            <v>&lt;25</v>
          </cell>
          <cell r="CH286" t="str">
            <v>KS2 English</v>
          </cell>
          <cell r="CI286" t="str">
            <v>KS4 English</v>
          </cell>
        </row>
        <row r="287">
          <cell r="AS287">
            <v>1.2698412698412698E-2</v>
          </cell>
          <cell r="AT287">
            <v>1.3756613756613757E-2</v>
          </cell>
          <cell r="AU287">
            <v>3.3862433862433865E-2</v>
          </cell>
          <cell r="AV287">
            <v>7.5132275132275134E-2</v>
          </cell>
          <cell r="AW287">
            <v>0.22116402116402117</v>
          </cell>
          <cell r="AX287">
            <v>0.48042328042328042</v>
          </cell>
          <cell r="AY287">
            <v>0.14603174603174604</v>
          </cell>
          <cell r="AZ287">
            <v>1.5873015873015872E-2</v>
          </cell>
          <cell r="BA287">
            <v>1.0582010582010583E-3</v>
          </cell>
          <cell r="CB287" t="str">
            <v>KS2-4</v>
          </cell>
          <cell r="CC287" t="str">
            <v>4C</v>
          </cell>
          <cell r="CD287" t="str">
            <v>*</v>
          </cell>
          <cell r="CE287">
            <v>1.0582010582010583E-3</v>
          </cell>
          <cell r="CF287">
            <v>0.25</v>
          </cell>
          <cell r="CG287" t="str">
            <v>&lt;25</v>
          </cell>
          <cell r="CH287" t="str">
            <v>KS2 English</v>
          </cell>
          <cell r="CI287" t="str">
            <v>KS4 English</v>
          </cell>
        </row>
        <row r="288">
          <cell r="AS288">
            <v>3.7593984962406013E-3</v>
          </cell>
          <cell r="AT288">
            <v>1.2531328320802004E-3</v>
          </cell>
          <cell r="AU288">
            <v>1.5037593984962405E-2</v>
          </cell>
          <cell r="AV288">
            <v>1.7543859649122806E-2</v>
          </cell>
          <cell r="AW288">
            <v>0.13659147869674185</v>
          </cell>
          <cell r="AX288">
            <v>0.52005012531328321</v>
          </cell>
          <cell r="AY288">
            <v>0.23684210526315788</v>
          </cell>
          <cell r="AZ288">
            <v>6.0150375939849621E-2</v>
          </cell>
          <cell r="BA288">
            <v>8.771929824561403E-3</v>
          </cell>
          <cell r="CB288" t="str">
            <v>KS2-4</v>
          </cell>
          <cell r="CC288" t="str">
            <v>4B</v>
          </cell>
          <cell r="CD288" t="str">
            <v>*</v>
          </cell>
          <cell r="CE288">
            <v>8.771929824561403E-3</v>
          </cell>
          <cell r="CF288">
            <v>0.25</v>
          </cell>
          <cell r="CG288" t="str">
            <v>&lt;25</v>
          </cell>
          <cell r="CH288" t="str">
            <v>KS2 English</v>
          </cell>
          <cell r="CI288" t="str">
            <v>KS4 English</v>
          </cell>
        </row>
        <row r="289">
          <cell r="AS289">
            <v>5.8252427184466021E-3</v>
          </cell>
          <cell r="AT289">
            <v>3.8834951456310678E-3</v>
          </cell>
          <cell r="AU289">
            <v>1.5533980582524271E-2</v>
          </cell>
          <cell r="AV289">
            <v>1.3592233009708738E-2</v>
          </cell>
          <cell r="AW289">
            <v>5.0485436893203881E-2</v>
          </cell>
          <cell r="AX289">
            <v>0.45242718446601943</v>
          </cell>
          <cell r="AY289">
            <v>0.32427184466019415</v>
          </cell>
          <cell r="AZ289">
            <v>0.11650485436893204</v>
          </cell>
          <cell r="BA289">
            <v>1.7475728155339806E-2</v>
          </cell>
          <cell r="CB289" t="str">
            <v>KS2-4</v>
          </cell>
          <cell r="CC289" t="str">
            <v>4A</v>
          </cell>
          <cell r="CD289" t="str">
            <v>*</v>
          </cell>
          <cell r="CE289">
            <v>1.7475728155339806E-2</v>
          </cell>
          <cell r="CF289">
            <v>0.25</v>
          </cell>
          <cell r="CG289" t="str">
            <v>&lt;25</v>
          </cell>
          <cell r="CH289" t="str">
            <v>KS2 English</v>
          </cell>
          <cell r="CI289" t="str">
            <v>KS4 English</v>
          </cell>
        </row>
        <row r="290">
          <cell r="AS290">
            <v>0</v>
          </cell>
          <cell r="AT290">
            <v>2.5773195876288659E-3</v>
          </cell>
          <cell r="AU290">
            <v>0</v>
          </cell>
          <cell r="AV290">
            <v>5.1546391752577319E-3</v>
          </cell>
          <cell r="AW290">
            <v>2.5773195876288658E-2</v>
          </cell>
          <cell r="AX290">
            <v>0.28608247422680411</v>
          </cell>
          <cell r="AY290">
            <v>0.41237113402061853</v>
          </cell>
          <cell r="AZ290">
            <v>0.22164948453608246</v>
          </cell>
          <cell r="BA290">
            <v>4.6391752577319589E-2</v>
          </cell>
          <cell r="CB290" t="str">
            <v>KS2-4</v>
          </cell>
          <cell r="CC290" t="str">
            <v>5C</v>
          </cell>
          <cell r="CD290" t="str">
            <v>*</v>
          </cell>
          <cell r="CE290">
            <v>4.6391752577319589E-2</v>
          </cell>
          <cell r="CF290">
            <v>0.25</v>
          </cell>
          <cell r="CG290" t="str">
            <v>&lt;25</v>
          </cell>
          <cell r="CH290" t="str">
            <v>KS2 English</v>
          </cell>
          <cell r="CI290" t="str">
            <v>KS4 English</v>
          </cell>
        </row>
        <row r="291">
          <cell r="AS291">
            <v>0</v>
          </cell>
          <cell r="AT291">
            <v>0</v>
          </cell>
          <cell r="AU291">
            <v>0</v>
          </cell>
          <cell r="AV291">
            <v>0</v>
          </cell>
          <cell r="AW291">
            <v>0</v>
          </cell>
          <cell r="AX291">
            <v>0.22222222222222221</v>
          </cell>
          <cell r="AY291">
            <v>0.38095238095238093</v>
          </cell>
          <cell r="AZ291">
            <v>0.26984126984126983</v>
          </cell>
          <cell r="BA291">
            <v>0.12698412698412698</v>
          </cell>
          <cell r="CB291" t="str">
            <v>KS2-4</v>
          </cell>
          <cell r="CC291" t="str">
            <v>5B</v>
          </cell>
          <cell r="CD291" t="str">
            <v>*</v>
          </cell>
          <cell r="CE291">
            <v>0.12698412698412698</v>
          </cell>
          <cell r="CF291">
            <v>0.25</v>
          </cell>
          <cell r="CG291" t="str">
            <v>&lt;25</v>
          </cell>
          <cell r="CH291" t="str">
            <v>KS2 English</v>
          </cell>
          <cell r="CI291" t="str">
            <v>KS4 English</v>
          </cell>
        </row>
        <row r="292">
          <cell r="AS292">
            <v>0</v>
          </cell>
          <cell r="AT292">
            <v>0</v>
          </cell>
          <cell r="AU292">
            <v>0</v>
          </cell>
          <cell r="AV292">
            <v>0</v>
          </cell>
          <cell r="AW292">
            <v>0</v>
          </cell>
          <cell r="AX292">
            <v>0.22222222222222221</v>
          </cell>
          <cell r="AY292">
            <v>0.38095238095238093</v>
          </cell>
          <cell r="AZ292">
            <v>0.26984126984126983</v>
          </cell>
          <cell r="BA292">
            <v>0.12698412698412698</v>
          </cell>
          <cell r="CB292" t="str">
            <v>KS2-4</v>
          </cell>
          <cell r="CC292" t="str">
            <v>5A</v>
          </cell>
          <cell r="CD292" t="str">
            <v>*</v>
          </cell>
          <cell r="CE292">
            <v>0.12698412698412698</v>
          </cell>
          <cell r="CF292">
            <v>0.25</v>
          </cell>
          <cell r="CG292" t="str">
            <v>&lt;25</v>
          </cell>
          <cell r="CH292" t="str">
            <v>KS2 English</v>
          </cell>
          <cell r="CI292" t="str">
            <v>KS4 English</v>
          </cell>
        </row>
        <row r="293">
          <cell r="CB293" t="str">
            <v>.</v>
          </cell>
          <cell r="CC293" t="str">
            <v>.</v>
          </cell>
          <cell r="CD293" t="str">
            <v>.</v>
          </cell>
          <cell r="CE293" t="str">
            <v>.</v>
          </cell>
          <cell r="CF293" t="str">
            <v>.</v>
          </cell>
          <cell r="CG293" t="str">
            <v>.</v>
          </cell>
          <cell r="CH293" t="str">
            <v>.</v>
          </cell>
          <cell r="CI293" t="str">
            <v>.</v>
          </cell>
        </row>
        <row r="294">
          <cell r="CB294" t="str">
            <v>.</v>
          </cell>
          <cell r="CC294" t="str">
            <v>.</v>
          </cell>
          <cell r="CD294" t="str">
            <v>.</v>
          </cell>
          <cell r="CE294" t="str">
            <v>.</v>
          </cell>
          <cell r="CF294" t="str">
            <v>.</v>
          </cell>
          <cell r="CG294" t="str">
            <v>.</v>
          </cell>
          <cell r="CH294" t="str">
            <v>.</v>
          </cell>
          <cell r="CI294" t="str">
            <v>.</v>
          </cell>
        </row>
        <row r="295">
          <cell r="CB295" t="str">
            <v>.</v>
          </cell>
          <cell r="CC295" t="str">
            <v>.</v>
          </cell>
          <cell r="CD295" t="str">
            <v>.</v>
          </cell>
          <cell r="CE295" t="str">
            <v>.</v>
          </cell>
          <cell r="CF295" t="str">
            <v>.</v>
          </cell>
          <cell r="CG295" t="str">
            <v>.</v>
          </cell>
          <cell r="CH295" t="str">
            <v>KS2 English</v>
          </cell>
          <cell r="CI295" t="str">
            <v>KS4 English</v>
          </cell>
        </row>
        <row r="296">
          <cell r="CB296" t="str">
            <v>.</v>
          </cell>
          <cell r="CC296" t="str">
            <v>.</v>
          </cell>
          <cell r="CD296" t="str">
            <v>.</v>
          </cell>
          <cell r="CE296" t="str">
            <v>.</v>
          </cell>
          <cell r="CF296" t="str">
            <v>.</v>
          </cell>
          <cell r="CG296" t="str">
            <v>.</v>
          </cell>
          <cell r="CH296" t="str">
            <v>KS2 English</v>
          </cell>
          <cell r="CI296" t="str">
            <v>KS4 English</v>
          </cell>
        </row>
        <row r="297">
          <cell r="AS297" t="str">
            <v>U</v>
          </cell>
          <cell r="AT297" t="str">
            <v>G</v>
          </cell>
          <cell r="AU297" t="str">
            <v>F</v>
          </cell>
          <cell r="AV297" t="str">
            <v>E</v>
          </cell>
          <cell r="AW297" t="str">
            <v>D</v>
          </cell>
          <cell r="AX297" t="str">
            <v>C</v>
          </cell>
          <cell r="AY297" t="str">
            <v>B</v>
          </cell>
          <cell r="AZ297" t="str">
            <v>A</v>
          </cell>
          <cell r="BA297" t="str">
            <v>*</v>
          </cell>
          <cell r="CB297" t="str">
            <v>.</v>
          </cell>
          <cell r="CC297" t="str">
            <v>.</v>
          </cell>
          <cell r="CD297" t="str">
            <v>.</v>
          </cell>
          <cell r="CE297" t="str">
            <v>.</v>
          </cell>
          <cell r="CF297" t="str">
            <v>.</v>
          </cell>
          <cell r="CG297" t="str">
            <v>.</v>
          </cell>
          <cell r="CH297" t="str">
            <v>KS2 English</v>
          </cell>
          <cell r="CI297" t="str">
            <v>KS4 English</v>
          </cell>
        </row>
        <row r="298">
          <cell r="AS298">
            <v>0</v>
          </cell>
          <cell r="AT298">
            <v>0</v>
          </cell>
          <cell r="AU298">
            <v>0</v>
          </cell>
          <cell r="AV298">
            <v>0</v>
          </cell>
          <cell r="AW298">
            <v>0</v>
          </cell>
          <cell r="AX298">
            <v>0</v>
          </cell>
          <cell r="AY298">
            <v>0</v>
          </cell>
          <cell r="AZ298">
            <v>0</v>
          </cell>
          <cell r="BA298">
            <v>0</v>
          </cell>
          <cell r="CB298" t="str">
            <v>.</v>
          </cell>
          <cell r="CC298" t="str">
            <v>.</v>
          </cell>
          <cell r="CD298" t="str">
            <v>.</v>
          </cell>
          <cell r="CE298" t="str">
            <v>.</v>
          </cell>
          <cell r="CF298" t="str">
            <v>.</v>
          </cell>
          <cell r="CG298" t="str">
            <v>.</v>
          </cell>
          <cell r="CH298" t="str">
            <v>.</v>
          </cell>
          <cell r="CI298" t="str">
            <v>.</v>
          </cell>
        </row>
        <row r="299">
          <cell r="AS299">
            <v>0</v>
          </cell>
          <cell r="AT299">
            <v>0</v>
          </cell>
          <cell r="AU299">
            <v>0</v>
          </cell>
          <cell r="AV299">
            <v>0</v>
          </cell>
          <cell r="AW299">
            <v>0</v>
          </cell>
          <cell r="AX299">
            <v>0</v>
          </cell>
          <cell r="AY299">
            <v>0</v>
          </cell>
          <cell r="AZ299">
            <v>0</v>
          </cell>
          <cell r="BA299">
            <v>0</v>
          </cell>
          <cell r="CB299" t="str">
            <v>.</v>
          </cell>
          <cell r="CC299" t="str">
            <v>.</v>
          </cell>
          <cell r="CD299" t="str">
            <v>.</v>
          </cell>
          <cell r="CE299" t="str">
            <v>.</v>
          </cell>
          <cell r="CF299" t="str">
            <v>.</v>
          </cell>
          <cell r="CG299" t="str">
            <v>.</v>
          </cell>
          <cell r="CH299" t="str">
            <v>.</v>
          </cell>
          <cell r="CI299" t="str">
            <v>.</v>
          </cell>
        </row>
        <row r="300">
          <cell r="AS300">
            <v>3.8681948424068767E-2</v>
          </cell>
          <cell r="AT300">
            <v>0.11174785100286533</v>
          </cell>
          <cell r="AU300">
            <v>0.26647564469914042</v>
          </cell>
          <cell r="AV300">
            <v>0.28080229226361031</v>
          </cell>
          <cell r="AW300">
            <v>0.20057306590257878</v>
          </cell>
          <cell r="AX300">
            <v>9.0257879656160458E-2</v>
          </cell>
          <cell r="AY300">
            <v>1.0028653295128941E-2</v>
          </cell>
          <cell r="AZ300">
            <v>1.4326647564469914E-3</v>
          </cell>
          <cell r="BA300">
            <v>0</v>
          </cell>
          <cell r="CB300" t="str">
            <v>KS2-4</v>
          </cell>
          <cell r="CC300" t="str">
            <v>B</v>
          </cell>
          <cell r="CD300" t="str">
            <v>*</v>
          </cell>
          <cell r="CE300">
            <v>0</v>
          </cell>
          <cell r="CF300">
            <v>0.25</v>
          </cell>
          <cell r="CG300" t="str">
            <v>&gt;=25 &amp; &lt;26</v>
          </cell>
          <cell r="CH300" t="str">
            <v>KS2 English</v>
          </cell>
          <cell r="CI300" t="str">
            <v>KS4 English</v>
          </cell>
        </row>
        <row r="301">
          <cell r="AS301">
            <v>2.197802197802198E-2</v>
          </cell>
          <cell r="AT301">
            <v>0.10989010989010989</v>
          </cell>
          <cell r="AU301">
            <v>0.26648351648351648</v>
          </cell>
          <cell r="AV301">
            <v>0.32967032967032966</v>
          </cell>
          <cell r="AW301">
            <v>0.19230769230769232</v>
          </cell>
          <cell r="AX301">
            <v>7.1428571428571425E-2</v>
          </cell>
          <cell r="AY301">
            <v>8.241758241758242E-3</v>
          </cell>
          <cell r="AZ301">
            <v>0</v>
          </cell>
          <cell r="BA301">
            <v>0</v>
          </cell>
          <cell r="CB301" t="str">
            <v>KS2-4</v>
          </cell>
          <cell r="CC301" t="str">
            <v>N</v>
          </cell>
          <cell r="CD301" t="str">
            <v>*</v>
          </cell>
          <cell r="CE301">
            <v>0</v>
          </cell>
          <cell r="CF301">
            <v>0.25</v>
          </cell>
          <cell r="CG301" t="str">
            <v>&gt;=25 &amp; &lt;26</v>
          </cell>
          <cell r="CH301" t="str">
            <v>KS2 English</v>
          </cell>
          <cell r="CI301" t="str">
            <v>KS4 English</v>
          </cell>
        </row>
        <row r="302">
          <cell r="AS302">
            <v>1.1299435028248588E-2</v>
          </cell>
          <cell r="AT302">
            <v>6.2146892655367235E-2</v>
          </cell>
          <cell r="AU302">
            <v>0.1751412429378531</v>
          </cell>
          <cell r="AV302">
            <v>0.38983050847457629</v>
          </cell>
          <cell r="AW302">
            <v>0.23163841807909605</v>
          </cell>
          <cell r="AX302">
            <v>0.11299435028248588</v>
          </cell>
          <cell r="AY302">
            <v>1.6949152542372881E-2</v>
          </cell>
          <cell r="AZ302">
            <v>0</v>
          </cell>
          <cell r="BA302">
            <v>0</v>
          </cell>
          <cell r="CB302" t="str">
            <v>KS2-4</v>
          </cell>
          <cell r="CC302" t="str">
            <v>2</v>
          </cell>
          <cell r="CD302" t="str">
            <v>*</v>
          </cell>
          <cell r="CE302">
            <v>0</v>
          </cell>
          <cell r="CF302">
            <v>0.25</v>
          </cell>
          <cell r="CG302" t="str">
            <v>&gt;=25 &amp; &lt;26</v>
          </cell>
          <cell r="CH302" t="str">
            <v>KS2 English</v>
          </cell>
          <cell r="CI302" t="str">
            <v>KS4 English</v>
          </cell>
        </row>
        <row r="303">
          <cell r="AS303">
            <v>1.631116687578419E-2</v>
          </cell>
          <cell r="AT303">
            <v>3.5131744040150563E-2</v>
          </cell>
          <cell r="AU303">
            <v>0.14052697616060225</v>
          </cell>
          <cell r="AV303">
            <v>0.31994981179422838</v>
          </cell>
          <cell r="AW303">
            <v>0.31744040150564617</v>
          </cell>
          <cell r="AX303">
            <v>0.15307402760351319</v>
          </cell>
          <cell r="AY303">
            <v>1.3801756587202008E-2</v>
          </cell>
          <cell r="AZ303">
            <v>3.7641154328732747E-3</v>
          </cell>
          <cell r="BA303">
            <v>0</v>
          </cell>
          <cell r="CB303" t="str">
            <v>KS2-4</v>
          </cell>
          <cell r="CC303" t="str">
            <v>3C</v>
          </cell>
          <cell r="CD303" t="str">
            <v>*</v>
          </cell>
          <cell r="CE303">
            <v>0</v>
          </cell>
          <cell r="CF303">
            <v>0.25</v>
          </cell>
          <cell r="CG303" t="str">
            <v>&gt;=25 &amp; &lt;26</v>
          </cell>
          <cell r="CH303" t="str">
            <v>KS2 English</v>
          </cell>
          <cell r="CI303" t="str">
            <v>KS4 English</v>
          </cell>
        </row>
        <row r="304">
          <cell r="AS304">
            <v>1.5057573073516387E-2</v>
          </cell>
          <cell r="AT304">
            <v>2.3914968999114262E-2</v>
          </cell>
          <cell r="AU304">
            <v>8.2373782108060234E-2</v>
          </cell>
          <cell r="AV304">
            <v>0.25863596102745795</v>
          </cell>
          <cell r="AW304">
            <v>0.34809565987599644</v>
          </cell>
          <cell r="AX304">
            <v>0.2471213463241807</v>
          </cell>
          <cell r="AY304">
            <v>2.2143489813994686E-2</v>
          </cell>
          <cell r="AZ304">
            <v>1.7714791851195749E-3</v>
          </cell>
          <cell r="BA304">
            <v>8.8573959255978745E-4</v>
          </cell>
          <cell r="CB304" t="str">
            <v>KS2-4</v>
          </cell>
          <cell r="CC304" t="str">
            <v>3B</v>
          </cell>
          <cell r="CD304" t="str">
            <v>*</v>
          </cell>
          <cell r="CE304">
            <v>8.8573959255978745E-4</v>
          </cell>
          <cell r="CF304">
            <v>0.25</v>
          </cell>
          <cell r="CG304" t="str">
            <v>&gt;=25 &amp; &lt;26</v>
          </cell>
          <cell r="CH304" t="str">
            <v>KS2 English</v>
          </cell>
          <cell r="CI304" t="str">
            <v>KS4 English</v>
          </cell>
        </row>
        <row r="305">
          <cell r="AS305">
            <v>1.1618257261410789E-2</v>
          </cell>
          <cell r="AT305">
            <v>1.0788381742738589E-2</v>
          </cell>
          <cell r="AU305">
            <v>6.2240663900414939E-2</v>
          </cell>
          <cell r="AV305">
            <v>0.1892116182572614</v>
          </cell>
          <cell r="AW305">
            <v>0.34605809128630705</v>
          </cell>
          <cell r="AX305">
            <v>0.33609958506224069</v>
          </cell>
          <cell r="AY305">
            <v>3.9834024896265557E-2</v>
          </cell>
          <cell r="AZ305">
            <v>4.1493775933609959E-3</v>
          </cell>
          <cell r="BA305">
            <v>0</v>
          </cell>
          <cell r="CB305" t="str">
            <v>KS2-4</v>
          </cell>
          <cell r="CC305" t="str">
            <v>3A</v>
          </cell>
          <cell r="CD305" t="str">
            <v>*</v>
          </cell>
          <cell r="CE305">
            <v>0</v>
          </cell>
          <cell r="CF305">
            <v>0.25</v>
          </cell>
          <cell r="CG305" t="str">
            <v>&gt;=25 &amp; &lt;26</v>
          </cell>
          <cell r="CH305" t="str">
            <v>KS2 English</v>
          </cell>
          <cell r="CI305" t="str">
            <v>KS4 English</v>
          </cell>
        </row>
        <row r="306">
          <cell r="AS306">
            <v>5.6198347107438013E-3</v>
          </cell>
          <cell r="AT306">
            <v>7.2727272727272727E-3</v>
          </cell>
          <cell r="AU306">
            <v>1.9504132231404958E-2</v>
          </cell>
          <cell r="AV306">
            <v>8.4297520661157019E-2</v>
          </cell>
          <cell r="AW306">
            <v>0.27669421487603307</v>
          </cell>
          <cell r="AX306">
            <v>0.47570247933884297</v>
          </cell>
          <cell r="AY306">
            <v>0.11371900826446281</v>
          </cell>
          <cell r="AZ306">
            <v>1.6198347107438015E-2</v>
          </cell>
          <cell r="BA306">
            <v>9.9173553719008266E-4</v>
          </cell>
          <cell r="CB306" t="str">
            <v>KS2-4</v>
          </cell>
          <cell r="CC306" t="str">
            <v>4C</v>
          </cell>
          <cell r="CD306" t="str">
            <v>*</v>
          </cell>
          <cell r="CE306">
            <v>9.9173553719008266E-4</v>
          </cell>
          <cell r="CF306">
            <v>0.25</v>
          </cell>
          <cell r="CG306" t="str">
            <v>&gt;=25 &amp; &lt;26</v>
          </cell>
          <cell r="CH306" t="str">
            <v>KS2 English</v>
          </cell>
          <cell r="CI306" t="str">
            <v>KS4 English</v>
          </cell>
        </row>
        <row r="307">
          <cell r="AS307">
            <v>3.9556962025316458E-3</v>
          </cell>
          <cell r="AT307">
            <v>4.7468354430379748E-3</v>
          </cell>
          <cell r="AU307">
            <v>9.0981012658227847E-3</v>
          </cell>
          <cell r="AV307">
            <v>3.9161392405063292E-2</v>
          </cell>
          <cell r="AW307">
            <v>0.16574367088607594</v>
          </cell>
          <cell r="AX307">
            <v>0.51463607594936711</v>
          </cell>
          <cell r="AY307">
            <v>0.21598101265822786</v>
          </cell>
          <cell r="AZ307">
            <v>4.4303797468354431E-2</v>
          </cell>
          <cell r="BA307">
            <v>2.3734177215189874E-3</v>
          </cell>
          <cell r="CB307" t="str">
            <v>KS2-4</v>
          </cell>
          <cell r="CC307" t="str">
            <v>4B</v>
          </cell>
          <cell r="CD307" t="str">
            <v>*</v>
          </cell>
          <cell r="CE307">
            <v>2.3734177215189874E-3</v>
          </cell>
          <cell r="CF307">
            <v>0.25</v>
          </cell>
          <cell r="CG307" t="str">
            <v>&gt;=25 &amp; &lt;26</v>
          </cell>
          <cell r="CH307" t="str">
            <v>KS2 English</v>
          </cell>
          <cell r="CI307" t="str">
            <v>KS4 English</v>
          </cell>
        </row>
        <row r="308">
          <cell r="AS308">
            <v>1.9569471624266144E-3</v>
          </cell>
          <cell r="AT308">
            <v>2.446183953033268E-3</v>
          </cell>
          <cell r="AU308">
            <v>4.4031311154598823E-3</v>
          </cell>
          <cell r="AV308">
            <v>1.2720156555772993E-2</v>
          </cell>
          <cell r="AW308">
            <v>9.0508806262230915E-2</v>
          </cell>
          <cell r="AX308">
            <v>0.44765166340508805</v>
          </cell>
          <cell r="AY308">
            <v>0.31360078277886499</v>
          </cell>
          <cell r="AZ308">
            <v>0.11643835616438356</v>
          </cell>
          <cell r="BA308">
            <v>1.0273972602739725E-2</v>
          </cell>
          <cell r="CB308" t="str">
            <v>KS2-4</v>
          </cell>
          <cell r="CC308" t="str">
            <v>4A</v>
          </cell>
          <cell r="CD308" t="str">
            <v>*</v>
          </cell>
          <cell r="CE308">
            <v>1.0273972602739725E-2</v>
          </cell>
          <cell r="CF308">
            <v>0.25</v>
          </cell>
          <cell r="CG308" t="str">
            <v>&gt;=25 &amp; &lt;26</v>
          </cell>
          <cell r="CH308" t="str">
            <v>KS2 English</v>
          </cell>
          <cell r="CI308" t="str">
            <v>KS4 English</v>
          </cell>
        </row>
        <row r="309">
          <cell r="AS309">
            <v>6.8493150684931507E-4</v>
          </cell>
          <cell r="AT309">
            <v>6.8493150684931507E-4</v>
          </cell>
          <cell r="AU309">
            <v>6.8493150684931507E-4</v>
          </cell>
          <cell r="AV309">
            <v>4.7945205479452057E-3</v>
          </cell>
          <cell r="AW309">
            <v>3.6301369863013695E-2</v>
          </cell>
          <cell r="AX309">
            <v>0.27808219178082194</v>
          </cell>
          <cell r="AY309">
            <v>0.3904109589041096</v>
          </cell>
          <cell r="AZ309">
            <v>0.23356164383561645</v>
          </cell>
          <cell r="BA309">
            <v>5.4794520547945202E-2</v>
          </cell>
          <cell r="CB309" t="str">
            <v>KS2-4</v>
          </cell>
          <cell r="CC309" t="str">
            <v>5C</v>
          </cell>
          <cell r="CD309" t="str">
            <v>*</v>
          </cell>
          <cell r="CE309">
            <v>5.4794520547945202E-2</v>
          </cell>
          <cell r="CF309">
            <v>0.25</v>
          </cell>
          <cell r="CG309" t="str">
            <v>&gt;=25 &amp; &lt;26</v>
          </cell>
          <cell r="CH309" t="str">
            <v>KS2 English</v>
          </cell>
          <cell r="CI309" t="str">
            <v>KS4 English</v>
          </cell>
        </row>
        <row r="310">
          <cell r="AS310">
            <v>8.23045267489712E-3</v>
          </cell>
          <cell r="AT310">
            <v>0</v>
          </cell>
          <cell r="AU310">
            <v>0</v>
          </cell>
          <cell r="AV310">
            <v>0</v>
          </cell>
          <cell r="AW310">
            <v>8.23045267489712E-3</v>
          </cell>
          <cell r="AX310">
            <v>0.102880658436214</v>
          </cell>
          <cell r="AY310">
            <v>0.25925925925925924</v>
          </cell>
          <cell r="AZ310">
            <v>0.39506172839506171</v>
          </cell>
          <cell r="BA310">
            <v>0.22633744855967078</v>
          </cell>
          <cell r="CB310" t="str">
            <v>KS2-4</v>
          </cell>
          <cell r="CC310" t="str">
            <v>5B</v>
          </cell>
          <cell r="CD310" t="str">
            <v>*</v>
          </cell>
          <cell r="CE310">
            <v>0.22633744855967078</v>
          </cell>
          <cell r="CF310">
            <v>0.25</v>
          </cell>
          <cell r="CG310" t="str">
            <v>&gt;=25 &amp; &lt;26</v>
          </cell>
          <cell r="CH310" t="str">
            <v>KS2 English</v>
          </cell>
          <cell r="CI310" t="str">
            <v>KS4 English</v>
          </cell>
        </row>
        <row r="311">
          <cell r="AS311">
            <v>8.23045267489712E-3</v>
          </cell>
          <cell r="AT311">
            <v>0</v>
          </cell>
          <cell r="AU311">
            <v>0</v>
          </cell>
          <cell r="AV311">
            <v>0</v>
          </cell>
          <cell r="AW311">
            <v>8.23045267489712E-3</v>
          </cell>
          <cell r="AX311">
            <v>0.102880658436214</v>
          </cell>
          <cell r="AY311">
            <v>0.25925925925925924</v>
          </cell>
          <cell r="AZ311">
            <v>0.39506172839506171</v>
          </cell>
          <cell r="BA311">
            <v>0.22633744855967078</v>
          </cell>
          <cell r="CB311" t="str">
            <v>KS2-4</v>
          </cell>
          <cell r="CC311" t="str">
            <v>5A</v>
          </cell>
          <cell r="CD311" t="str">
            <v>*</v>
          </cell>
          <cell r="CE311">
            <v>0.22633744855967078</v>
          </cell>
          <cell r="CF311">
            <v>0.25</v>
          </cell>
          <cell r="CG311" t="str">
            <v>&gt;=25 &amp; &lt;26</v>
          </cell>
          <cell r="CH311" t="str">
            <v>KS2 English</v>
          </cell>
          <cell r="CI311" t="str">
            <v>KS4 English</v>
          </cell>
        </row>
        <row r="312">
          <cell r="CB312" t="str">
            <v>.</v>
          </cell>
          <cell r="CC312" t="str">
            <v>.</v>
          </cell>
          <cell r="CD312" t="str">
            <v>.</v>
          </cell>
          <cell r="CE312" t="str">
            <v>.</v>
          </cell>
          <cell r="CF312" t="str">
            <v>.</v>
          </cell>
          <cell r="CG312" t="str">
            <v>.</v>
          </cell>
          <cell r="CH312" t="str">
            <v>.</v>
          </cell>
          <cell r="CI312" t="str">
            <v>.</v>
          </cell>
        </row>
        <row r="313">
          <cell r="CB313" t="str">
            <v>.</v>
          </cell>
          <cell r="CC313" t="str">
            <v>.</v>
          </cell>
          <cell r="CD313" t="str">
            <v>.</v>
          </cell>
          <cell r="CE313" t="str">
            <v>.</v>
          </cell>
          <cell r="CF313" t="str">
            <v>.</v>
          </cell>
          <cell r="CG313" t="str">
            <v>.</v>
          </cell>
          <cell r="CH313" t="str">
            <v>KS2 English</v>
          </cell>
          <cell r="CI313" t="str">
            <v>KS4 English</v>
          </cell>
        </row>
        <row r="314">
          <cell r="CB314" t="str">
            <v>.</v>
          </cell>
          <cell r="CC314" t="str">
            <v>.</v>
          </cell>
          <cell r="CD314" t="str">
            <v>.</v>
          </cell>
          <cell r="CE314" t="str">
            <v>.</v>
          </cell>
          <cell r="CF314" t="str">
            <v>.</v>
          </cell>
          <cell r="CG314" t="str">
            <v>.</v>
          </cell>
          <cell r="CH314" t="str">
            <v>KS2 English</v>
          </cell>
          <cell r="CI314" t="str">
            <v>KS4 English</v>
          </cell>
        </row>
        <row r="315">
          <cell r="CB315" t="str">
            <v>.</v>
          </cell>
          <cell r="CC315" t="str">
            <v>.</v>
          </cell>
          <cell r="CD315" t="str">
            <v>.</v>
          </cell>
          <cell r="CE315" t="str">
            <v>.</v>
          </cell>
          <cell r="CF315" t="str">
            <v>.</v>
          </cell>
          <cell r="CG315" t="str">
            <v>.</v>
          </cell>
          <cell r="CH315" t="str">
            <v>KS2 English</v>
          </cell>
          <cell r="CI315" t="str">
            <v>KS4 English</v>
          </cell>
        </row>
        <row r="316">
          <cell r="AS316" t="str">
            <v>U</v>
          </cell>
          <cell r="AT316" t="str">
            <v>G</v>
          </cell>
          <cell r="AU316" t="str">
            <v>F</v>
          </cell>
          <cell r="AV316" t="str">
            <v>E</v>
          </cell>
          <cell r="AW316" t="str">
            <v>D</v>
          </cell>
          <cell r="AX316" t="str">
            <v>C</v>
          </cell>
          <cell r="AY316" t="str">
            <v>B</v>
          </cell>
          <cell r="AZ316" t="str">
            <v>A</v>
          </cell>
          <cell r="BA316" t="str">
            <v>*</v>
          </cell>
          <cell r="CB316" t="str">
            <v>.</v>
          </cell>
          <cell r="CC316" t="str">
            <v>.</v>
          </cell>
          <cell r="CD316" t="str">
            <v>.</v>
          </cell>
          <cell r="CE316" t="str">
            <v>.</v>
          </cell>
          <cell r="CF316" t="str">
            <v>.</v>
          </cell>
          <cell r="CG316" t="str">
            <v>.</v>
          </cell>
          <cell r="CH316" t="str">
            <v>KS2 English</v>
          </cell>
          <cell r="CI316" t="str">
            <v>KS4 English</v>
          </cell>
        </row>
        <row r="317">
          <cell r="AS317">
            <v>0</v>
          </cell>
          <cell r="AT317">
            <v>0</v>
          </cell>
          <cell r="AU317">
            <v>0</v>
          </cell>
          <cell r="AV317">
            <v>0</v>
          </cell>
          <cell r="AW317">
            <v>0</v>
          </cell>
          <cell r="AX317">
            <v>0</v>
          </cell>
          <cell r="AY317">
            <v>0</v>
          </cell>
          <cell r="AZ317">
            <v>0</v>
          </cell>
          <cell r="BA317">
            <v>0</v>
          </cell>
          <cell r="CB317" t="str">
            <v>.</v>
          </cell>
          <cell r="CC317" t="str">
            <v>.</v>
          </cell>
          <cell r="CD317" t="str">
            <v>.</v>
          </cell>
          <cell r="CE317" t="str">
            <v>.</v>
          </cell>
          <cell r="CF317" t="str">
            <v>.</v>
          </cell>
          <cell r="CG317" t="str">
            <v>.</v>
          </cell>
          <cell r="CH317" t="str">
            <v>.</v>
          </cell>
          <cell r="CI317" t="str">
            <v>.</v>
          </cell>
        </row>
        <row r="318">
          <cell r="AS318">
            <v>0</v>
          </cell>
          <cell r="AT318">
            <v>0</v>
          </cell>
          <cell r="AU318">
            <v>0</v>
          </cell>
          <cell r="AV318">
            <v>0</v>
          </cell>
          <cell r="AW318">
            <v>0</v>
          </cell>
          <cell r="AX318">
            <v>0</v>
          </cell>
          <cell r="AY318">
            <v>0</v>
          </cell>
          <cell r="AZ318">
            <v>0</v>
          </cell>
          <cell r="BA318">
            <v>0</v>
          </cell>
          <cell r="CB318" t="str">
            <v>.</v>
          </cell>
          <cell r="CC318" t="str">
            <v>.</v>
          </cell>
          <cell r="CD318" t="str">
            <v>.</v>
          </cell>
          <cell r="CE318" t="str">
            <v>.</v>
          </cell>
          <cell r="CF318" t="str">
            <v>.</v>
          </cell>
          <cell r="CG318" t="str">
            <v>.</v>
          </cell>
          <cell r="CH318" t="str">
            <v>.</v>
          </cell>
          <cell r="CI318" t="str">
            <v>.</v>
          </cell>
        </row>
        <row r="319">
          <cell r="AS319">
            <v>1.9607843137254902E-2</v>
          </cell>
          <cell r="AT319">
            <v>8.5655314757481935E-2</v>
          </cell>
          <cell r="AU319">
            <v>0.24458204334365324</v>
          </cell>
          <cell r="AV319">
            <v>0.30753353973168213</v>
          </cell>
          <cell r="AW319">
            <v>0.24664602683178535</v>
          </cell>
          <cell r="AX319">
            <v>8.2559339525283798E-2</v>
          </cell>
          <cell r="AY319">
            <v>9.2879256965944269E-3</v>
          </cell>
          <cell r="AZ319">
            <v>4.1279669762641896E-3</v>
          </cell>
          <cell r="BA319">
            <v>0</v>
          </cell>
          <cell r="CB319" t="str">
            <v>KS2-4</v>
          </cell>
          <cell r="CC319" t="str">
            <v>B</v>
          </cell>
          <cell r="CD319" t="str">
            <v>*</v>
          </cell>
          <cell r="CE319">
            <v>0</v>
          </cell>
          <cell r="CF319">
            <v>0.25</v>
          </cell>
          <cell r="CG319" t="str">
            <v>&gt;=26 &amp; &lt;27</v>
          </cell>
          <cell r="CH319" t="str">
            <v>KS2 English</v>
          </cell>
          <cell r="CI319" t="str">
            <v>KS4 English</v>
          </cell>
        </row>
        <row r="320">
          <cell r="AS320">
            <v>3.732809430255403E-2</v>
          </cell>
          <cell r="AT320">
            <v>9.2337917485265222E-2</v>
          </cell>
          <cell r="AU320">
            <v>0.27111984282907664</v>
          </cell>
          <cell r="AV320">
            <v>0.32220039292730845</v>
          </cell>
          <cell r="AW320">
            <v>0.21218074656188604</v>
          </cell>
          <cell r="AX320">
            <v>6.4833005893909626E-2</v>
          </cell>
          <cell r="AY320">
            <v>0</v>
          </cell>
          <cell r="AZ320">
            <v>0</v>
          </cell>
          <cell r="BA320">
            <v>0</v>
          </cell>
          <cell r="CB320" t="str">
            <v>KS2-4</v>
          </cell>
          <cell r="CC320" t="str">
            <v>N</v>
          </cell>
          <cell r="CD320" t="str">
            <v>*</v>
          </cell>
          <cell r="CE320">
            <v>0</v>
          </cell>
          <cell r="CF320">
            <v>0.25</v>
          </cell>
          <cell r="CG320" t="str">
            <v>&gt;=26 &amp; &lt;27</v>
          </cell>
          <cell r="CH320" t="str">
            <v>KS2 English</v>
          </cell>
          <cell r="CI320" t="str">
            <v>KS4 English</v>
          </cell>
        </row>
        <row r="321">
          <cell r="AS321">
            <v>1.4084507042253521E-2</v>
          </cell>
          <cell r="AT321">
            <v>5.6338028169014086E-2</v>
          </cell>
          <cell r="AU321">
            <v>0.22887323943661972</v>
          </cell>
          <cell r="AV321">
            <v>0.38380281690140844</v>
          </cell>
          <cell r="AW321">
            <v>0.22887323943661972</v>
          </cell>
          <cell r="AX321">
            <v>8.4507042253521125E-2</v>
          </cell>
          <cell r="AY321">
            <v>3.5211267605633804E-3</v>
          </cell>
          <cell r="AZ321">
            <v>0</v>
          </cell>
          <cell r="BA321">
            <v>0</v>
          </cell>
          <cell r="CB321" t="str">
            <v>KS2-4</v>
          </cell>
          <cell r="CC321" t="str">
            <v>2</v>
          </cell>
          <cell r="CD321" t="str">
            <v>*</v>
          </cell>
          <cell r="CE321">
            <v>0</v>
          </cell>
          <cell r="CF321">
            <v>0.25</v>
          </cell>
          <cell r="CG321" t="str">
            <v>&gt;=26 &amp; &lt;27</v>
          </cell>
          <cell r="CH321" t="str">
            <v>KS2 English</v>
          </cell>
          <cell r="CI321" t="str">
            <v>KS4 English</v>
          </cell>
        </row>
        <row r="322">
          <cell r="AS322">
            <v>1.6100178890876567E-2</v>
          </cell>
          <cell r="AT322">
            <v>3.3094812164579608E-2</v>
          </cell>
          <cell r="AU322">
            <v>0.13059033989266547</v>
          </cell>
          <cell r="AV322">
            <v>0.33989266547406083</v>
          </cell>
          <cell r="AW322">
            <v>0.34615384615384615</v>
          </cell>
          <cell r="AX322">
            <v>0.11896243291592129</v>
          </cell>
          <cell r="AY322">
            <v>1.520572450805009E-2</v>
          </cell>
          <cell r="AZ322">
            <v>0</v>
          </cell>
          <cell r="BA322">
            <v>0</v>
          </cell>
          <cell r="CB322" t="str">
            <v>KS2-4</v>
          </cell>
          <cell r="CC322" t="str">
            <v>3C</v>
          </cell>
          <cell r="CD322" t="str">
            <v>*</v>
          </cell>
          <cell r="CE322">
            <v>0</v>
          </cell>
          <cell r="CF322">
            <v>0.25</v>
          </cell>
          <cell r="CG322" t="str">
            <v>&gt;=26 &amp; &lt;27</v>
          </cell>
          <cell r="CH322" t="str">
            <v>KS2 English</v>
          </cell>
          <cell r="CI322" t="str">
            <v>KS4 English</v>
          </cell>
        </row>
        <row r="323">
          <cell r="AS323">
            <v>8.7098530212302676E-3</v>
          </cell>
          <cell r="AT323">
            <v>1.7419706042460535E-2</v>
          </cell>
          <cell r="AU323">
            <v>6.695699510070767E-2</v>
          </cell>
          <cell r="AV323">
            <v>0.28851388132825256</v>
          </cell>
          <cell r="AW323">
            <v>0.3794229722373435</v>
          </cell>
          <cell r="AX323">
            <v>0.21611322808927599</v>
          </cell>
          <cell r="AY323">
            <v>2.0685900925421885E-2</v>
          </cell>
          <cell r="AZ323">
            <v>2.1774632553075669E-3</v>
          </cell>
          <cell r="BA323">
            <v>0</v>
          </cell>
          <cell r="CB323" t="str">
            <v>KS2-4</v>
          </cell>
          <cell r="CC323" t="str">
            <v>3B</v>
          </cell>
          <cell r="CD323" t="str">
            <v>*</v>
          </cell>
          <cell r="CE323">
            <v>0</v>
          </cell>
          <cell r="CF323">
            <v>0.25</v>
          </cell>
          <cell r="CG323" t="str">
            <v>&gt;=26 &amp; &lt;27</v>
          </cell>
          <cell r="CH323" t="str">
            <v>KS2 English</v>
          </cell>
          <cell r="CI323" t="str">
            <v>KS4 English</v>
          </cell>
        </row>
        <row r="324">
          <cell r="AS324">
            <v>7.0707070707070711E-3</v>
          </cell>
          <cell r="AT324">
            <v>1.2121212121212121E-2</v>
          </cell>
          <cell r="AU324">
            <v>3.9393939393939391E-2</v>
          </cell>
          <cell r="AV324">
            <v>0.1787878787878788</v>
          </cell>
          <cell r="AW324">
            <v>0.402020202020202</v>
          </cell>
          <cell r="AX324">
            <v>0.31666666666666665</v>
          </cell>
          <cell r="AY324">
            <v>4.1414141414141417E-2</v>
          </cell>
          <cell r="AZ324">
            <v>2.5252525252525255E-3</v>
          </cell>
          <cell r="BA324">
            <v>0</v>
          </cell>
          <cell r="CB324" t="str">
            <v>KS2-4</v>
          </cell>
          <cell r="CC324" t="str">
            <v>3A</v>
          </cell>
          <cell r="CD324" t="str">
            <v>*</v>
          </cell>
          <cell r="CE324">
            <v>0</v>
          </cell>
          <cell r="CF324">
            <v>0.25</v>
          </cell>
          <cell r="CG324" t="str">
            <v>&gt;=26 &amp; &lt;27</v>
          </cell>
          <cell r="CH324" t="str">
            <v>KS2 English</v>
          </cell>
          <cell r="CI324" t="str">
            <v>KS4 English</v>
          </cell>
        </row>
        <row r="325">
          <cell r="AS325">
            <v>4.3782837127845885E-3</v>
          </cell>
          <cell r="AT325">
            <v>5.2539404553415062E-3</v>
          </cell>
          <cell r="AU325">
            <v>2.276707530647986E-2</v>
          </cell>
          <cell r="AV325">
            <v>8.1260945709281968E-2</v>
          </cell>
          <cell r="AW325">
            <v>0.2964973730297723</v>
          </cell>
          <cell r="AX325">
            <v>0.4679509632224168</v>
          </cell>
          <cell r="AY325">
            <v>0.10350262697022768</v>
          </cell>
          <cell r="AZ325">
            <v>1.7513134851138354E-2</v>
          </cell>
          <cell r="BA325">
            <v>8.7565674255691769E-4</v>
          </cell>
          <cell r="CB325" t="str">
            <v>KS2-4</v>
          </cell>
          <cell r="CC325" t="str">
            <v>4C</v>
          </cell>
          <cell r="CD325" t="str">
            <v>*</v>
          </cell>
          <cell r="CE325">
            <v>8.7565674255691769E-4</v>
          </cell>
          <cell r="CF325">
            <v>0.25</v>
          </cell>
          <cell r="CG325" t="str">
            <v>&gt;=26 &amp; &lt;27</v>
          </cell>
          <cell r="CH325" t="str">
            <v>KS2 English</v>
          </cell>
          <cell r="CI325" t="str">
            <v>KS4 English</v>
          </cell>
        </row>
        <row r="326">
          <cell r="AS326">
            <v>3.4627300893019866E-3</v>
          </cell>
          <cell r="AT326">
            <v>3.4627300893019866E-3</v>
          </cell>
          <cell r="AU326">
            <v>8.2012028430836527E-3</v>
          </cell>
          <cell r="AV326">
            <v>3.1529068707854928E-2</v>
          </cell>
          <cell r="AW326">
            <v>0.16602879533442683</v>
          </cell>
          <cell r="AX326">
            <v>0.51886276653909236</v>
          </cell>
          <cell r="AY326">
            <v>0.21432476763258612</v>
          </cell>
          <cell r="AZ326">
            <v>4.8842719154364861E-2</v>
          </cell>
          <cell r="BA326">
            <v>5.2852196099872429E-3</v>
          </cell>
          <cell r="CB326" t="str">
            <v>KS2-4</v>
          </cell>
          <cell r="CC326" t="str">
            <v>4B</v>
          </cell>
          <cell r="CD326" t="str">
            <v>*</v>
          </cell>
          <cell r="CE326">
            <v>5.2852196099872429E-3</v>
          </cell>
          <cell r="CF326">
            <v>0.25</v>
          </cell>
          <cell r="CG326" t="str">
            <v>&gt;=26 &amp; &lt;27</v>
          </cell>
          <cell r="CH326" t="str">
            <v>KS2 English</v>
          </cell>
          <cell r="CI326" t="str">
            <v>KS4 English</v>
          </cell>
        </row>
        <row r="327">
          <cell r="AS327">
            <v>2.2357723577235773E-3</v>
          </cell>
          <cell r="AT327">
            <v>1.4227642276422765E-3</v>
          </cell>
          <cell r="AU327">
            <v>3.0487804878048782E-3</v>
          </cell>
          <cell r="AV327">
            <v>1.1991869918699187E-2</v>
          </cell>
          <cell r="AW327">
            <v>7.6626016260162605E-2</v>
          </cell>
          <cell r="AX327">
            <v>0.4264227642276423</v>
          </cell>
          <cell r="AY327">
            <v>0.34532520325203253</v>
          </cell>
          <cell r="AZ327">
            <v>0.11483739837398374</v>
          </cell>
          <cell r="BA327">
            <v>1.8089430894308943E-2</v>
          </cell>
          <cell r="CB327" t="str">
            <v>KS2-4</v>
          </cell>
          <cell r="CC327" t="str">
            <v>4A</v>
          </cell>
          <cell r="CD327" t="str">
            <v>*</v>
          </cell>
          <cell r="CE327">
            <v>1.8089430894308943E-2</v>
          </cell>
          <cell r="CF327">
            <v>0.25</v>
          </cell>
          <cell r="CG327" t="str">
            <v>&gt;=26 &amp; &lt;27</v>
          </cell>
          <cell r="CH327" t="str">
            <v>KS2 English</v>
          </cell>
          <cell r="CI327" t="str">
            <v>KS4 English</v>
          </cell>
        </row>
        <row r="328">
          <cell r="AS328">
            <v>4.6168051708217911E-4</v>
          </cell>
          <cell r="AT328">
            <v>6.925207756232687E-4</v>
          </cell>
          <cell r="AU328">
            <v>1.8467220683287165E-3</v>
          </cell>
          <cell r="AV328">
            <v>6.2326869806094186E-3</v>
          </cell>
          <cell r="AW328">
            <v>2.65466297322253E-2</v>
          </cell>
          <cell r="AX328">
            <v>0.24376731301939059</v>
          </cell>
          <cell r="AY328">
            <v>0.39289012003693446</v>
          </cell>
          <cell r="AZ328">
            <v>0.26015697137580795</v>
          </cell>
          <cell r="BA328">
            <v>6.7405355493998148E-2</v>
          </cell>
          <cell r="CB328" t="str">
            <v>KS2-4</v>
          </cell>
          <cell r="CC328" t="str">
            <v>5C</v>
          </cell>
          <cell r="CD328" t="str">
            <v>*</v>
          </cell>
          <cell r="CE328">
            <v>6.7405355493998148E-2</v>
          </cell>
          <cell r="CF328">
            <v>0.25</v>
          </cell>
          <cell r="CG328" t="str">
            <v>&gt;=26 &amp; &lt;27</v>
          </cell>
          <cell r="CH328" t="str">
            <v>KS2 English</v>
          </cell>
          <cell r="CI328" t="str">
            <v>KS4 English</v>
          </cell>
        </row>
        <row r="329">
          <cell r="AS329">
            <v>2.4509803921568627E-3</v>
          </cell>
          <cell r="AT329">
            <v>2.4509803921568627E-3</v>
          </cell>
          <cell r="AU329">
            <v>0</v>
          </cell>
          <cell r="AV329">
            <v>1.2254901960784314E-3</v>
          </cell>
          <cell r="AW329">
            <v>3.6764705882352941E-3</v>
          </cell>
          <cell r="AX329">
            <v>7.720588235294118E-2</v>
          </cell>
          <cell r="AY329">
            <v>0.29044117647058826</v>
          </cell>
          <cell r="AZ329">
            <v>0.40931372549019607</v>
          </cell>
          <cell r="BA329">
            <v>0.21323529411764705</v>
          </cell>
          <cell r="CB329" t="str">
            <v>KS2-4</v>
          </cell>
          <cell r="CC329" t="str">
            <v>5B</v>
          </cell>
          <cell r="CD329" t="str">
            <v>*</v>
          </cell>
          <cell r="CE329">
            <v>0.21323529411764705</v>
          </cell>
          <cell r="CF329">
            <v>0.25</v>
          </cell>
          <cell r="CG329" t="str">
            <v>&gt;=26 &amp; &lt;27</v>
          </cell>
          <cell r="CH329" t="str">
            <v>KS2 English</v>
          </cell>
          <cell r="CI329" t="str">
            <v>KS4 English</v>
          </cell>
        </row>
        <row r="330">
          <cell r="AS330">
            <v>2.4509803921568627E-3</v>
          </cell>
          <cell r="AT330">
            <v>2.4509803921568627E-3</v>
          </cell>
          <cell r="AU330">
            <v>0</v>
          </cell>
          <cell r="AV330">
            <v>1.2254901960784314E-3</v>
          </cell>
          <cell r="AW330">
            <v>3.6764705882352941E-3</v>
          </cell>
          <cell r="AX330">
            <v>7.720588235294118E-2</v>
          </cell>
          <cell r="AY330">
            <v>0.29044117647058826</v>
          </cell>
          <cell r="AZ330">
            <v>0.40931372549019607</v>
          </cell>
          <cell r="BA330">
            <v>0.21323529411764705</v>
          </cell>
          <cell r="CB330" t="str">
            <v>KS2-4</v>
          </cell>
          <cell r="CC330" t="str">
            <v>5A</v>
          </cell>
          <cell r="CD330" t="str">
            <v>*</v>
          </cell>
          <cell r="CE330">
            <v>0.21323529411764705</v>
          </cell>
          <cell r="CF330">
            <v>0.25</v>
          </cell>
          <cell r="CG330" t="str">
            <v>&gt;=26 &amp; &lt;27</v>
          </cell>
          <cell r="CH330" t="str">
            <v>KS2 English</v>
          </cell>
          <cell r="CI330" t="str">
            <v>KS4 English</v>
          </cell>
        </row>
        <row r="331">
          <cell r="CB331" t="str">
            <v>.</v>
          </cell>
          <cell r="CC331" t="str">
            <v>.</v>
          </cell>
          <cell r="CD331" t="str">
            <v>.</v>
          </cell>
          <cell r="CE331" t="str">
            <v>.</v>
          </cell>
          <cell r="CF331" t="str">
            <v>.</v>
          </cell>
          <cell r="CG331" t="str">
            <v>.</v>
          </cell>
          <cell r="CH331" t="str">
            <v>.</v>
          </cell>
          <cell r="CI331" t="str">
            <v>.</v>
          </cell>
        </row>
        <row r="332">
          <cell r="CB332" t="str">
            <v>.</v>
          </cell>
          <cell r="CC332" t="str">
            <v>.</v>
          </cell>
          <cell r="CD332" t="str">
            <v>.</v>
          </cell>
          <cell r="CE332" t="str">
            <v>.</v>
          </cell>
          <cell r="CF332" t="str">
            <v>.</v>
          </cell>
          <cell r="CG332" t="str">
            <v>.</v>
          </cell>
          <cell r="CH332" t="str">
            <v>KS2 English</v>
          </cell>
          <cell r="CI332" t="str">
            <v>KS4 English</v>
          </cell>
        </row>
        <row r="333">
          <cell r="CB333" t="str">
            <v>.</v>
          </cell>
          <cell r="CC333" t="str">
            <v>.</v>
          </cell>
          <cell r="CD333" t="str">
            <v>.</v>
          </cell>
          <cell r="CE333" t="str">
            <v>.</v>
          </cell>
          <cell r="CF333" t="str">
            <v>.</v>
          </cell>
          <cell r="CG333" t="str">
            <v>.</v>
          </cell>
          <cell r="CH333" t="str">
            <v>KS2 English</v>
          </cell>
          <cell r="CI333" t="str">
            <v>KS4 English</v>
          </cell>
        </row>
        <row r="334">
          <cell r="CB334" t="str">
            <v>.</v>
          </cell>
          <cell r="CC334" t="str">
            <v>.</v>
          </cell>
          <cell r="CD334" t="str">
            <v>.</v>
          </cell>
          <cell r="CE334" t="str">
            <v>.</v>
          </cell>
          <cell r="CF334" t="str">
            <v>.</v>
          </cell>
          <cell r="CG334" t="str">
            <v>.</v>
          </cell>
          <cell r="CH334" t="str">
            <v>KS2 English</v>
          </cell>
          <cell r="CI334" t="str">
            <v>KS4 English</v>
          </cell>
        </row>
        <row r="335">
          <cell r="AS335" t="str">
            <v>U</v>
          </cell>
          <cell r="AT335" t="str">
            <v>G</v>
          </cell>
          <cell r="AU335" t="str">
            <v>F</v>
          </cell>
          <cell r="AV335" t="str">
            <v>E</v>
          </cell>
          <cell r="AW335" t="str">
            <v>D</v>
          </cell>
          <cell r="AX335" t="str">
            <v>C</v>
          </cell>
          <cell r="AY335" t="str">
            <v>B</v>
          </cell>
          <cell r="AZ335" t="str">
            <v>A</v>
          </cell>
          <cell r="BA335" t="str">
            <v>*</v>
          </cell>
          <cell r="CB335" t="str">
            <v>.</v>
          </cell>
          <cell r="CC335" t="str">
            <v>.</v>
          </cell>
          <cell r="CD335" t="str">
            <v>.</v>
          </cell>
          <cell r="CE335" t="str">
            <v>.</v>
          </cell>
          <cell r="CF335" t="str">
            <v>.</v>
          </cell>
          <cell r="CG335" t="str">
            <v>.</v>
          </cell>
          <cell r="CH335" t="str">
            <v>KS2 English</v>
          </cell>
          <cell r="CI335" t="str">
            <v>KS4 English</v>
          </cell>
        </row>
        <row r="336">
          <cell r="AS336">
            <v>0</v>
          </cell>
          <cell r="AT336">
            <v>0</v>
          </cell>
          <cell r="AU336">
            <v>0</v>
          </cell>
          <cell r="AV336">
            <v>0</v>
          </cell>
          <cell r="AW336">
            <v>0</v>
          </cell>
          <cell r="AX336">
            <v>0</v>
          </cell>
          <cell r="AY336">
            <v>0</v>
          </cell>
          <cell r="AZ336">
            <v>0</v>
          </cell>
          <cell r="BA336">
            <v>0</v>
          </cell>
          <cell r="CB336" t="str">
            <v>.</v>
          </cell>
          <cell r="CC336" t="str">
            <v>.</v>
          </cell>
          <cell r="CD336" t="str">
            <v>.</v>
          </cell>
          <cell r="CE336" t="str">
            <v>.</v>
          </cell>
          <cell r="CF336" t="str">
            <v>.</v>
          </cell>
          <cell r="CG336" t="str">
            <v>.</v>
          </cell>
          <cell r="CH336" t="str">
            <v>.</v>
          </cell>
          <cell r="CI336" t="str">
            <v>.</v>
          </cell>
        </row>
        <row r="337">
          <cell r="AS337">
            <v>0</v>
          </cell>
          <cell r="AT337">
            <v>0</v>
          </cell>
          <cell r="AU337">
            <v>0</v>
          </cell>
          <cell r="AV337">
            <v>0</v>
          </cell>
          <cell r="AW337">
            <v>0</v>
          </cell>
          <cell r="AX337">
            <v>0</v>
          </cell>
          <cell r="AY337">
            <v>0</v>
          </cell>
          <cell r="AZ337">
            <v>0</v>
          </cell>
          <cell r="BA337">
            <v>0</v>
          </cell>
          <cell r="CB337" t="str">
            <v>.</v>
          </cell>
          <cell r="CC337" t="str">
            <v>.</v>
          </cell>
          <cell r="CD337" t="str">
            <v>.</v>
          </cell>
          <cell r="CE337" t="str">
            <v>.</v>
          </cell>
          <cell r="CF337" t="str">
            <v>.</v>
          </cell>
          <cell r="CG337" t="str">
            <v>.</v>
          </cell>
          <cell r="CH337" t="str">
            <v>.</v>
          </cell>
          <cell r="CI337" t="str">
            <v>.</v>
          </cell>
        </row>
        <row r="338">
          <cell r="AS338">
            <v>3.3415841584158418E-2</v>
          </cell>
          <cell r="AT338">
            <v>9.1584158415841582E-2</v>
          </cell>
          <cell r="AU338">
            <v>0.22772277227722773</v>
          </cell>
          <cell r="AV338">
            <v>0.31806930693069307</v>
          </cell>
          <cell r="AW338">
            <v>0.23391089108910892</v>
          </cell>
          <cell r="AX338">
            <v>8.2920792079207925E-2</v>
          </cell>
          <cell r="AY338">
            <v>8.6633663366336641E-3</v>
          </cell>
          <cell r="AZ338">
            <v>3.7128712871287127E-3</v>
          </cell>
          <cell r="BA338">
            <v>0</v>
          </cell>
          <cell r="CB338" t="str">
            <v>KS2-4</v>
          </cell>
          <cell r="CC338" t="str">
            <v>B</v>
          </cell>
          <cell r="CD338" t="str">
            <v>*</v>
          </cell>
          <cell r="CE338">
            <v>0</v>
          </cell>
          <cell r="CF338">
            <v>0.25</v>
          </cell>
          <cell r="CG338" t="str">
            <v>&gt;=27 &amp; &lt;28</v>
          </cell>
          <cell r="CH338" t="str">
            <v>KS2 English</v>
          </cell>
          <cell r="CI338" t="str">
            <v>KS4 English</v>
          </cell>
        </row>
        <row r="339">
          <cell r="AS339">
            <v>1.6786570743405275E-2</v>
          </cell>
          <cell r="AT339">
            <v>0.10311750599520383</v>
          </cell>
          <cell r="AU339">
            <v>0.2446043165467626</v>
          </cell>
          <cell r="AV339">
            <v>0.40047961630695444</v>
          </cell>
          <cell r="AW339">
            <v>0.18944844124700239</v>
          </cell>
          <cell r="AX339">
            <v>4.3165467625899283E-2</v>
          </cell>
          <cell r="AY339">
            <v>2.3980815347721821E-3</v>
          </cell>
          <cell r="AZ339">
            <v>0</v>
          </cell>
          <cell r="BA339">
            <v>0</v>
          </cell>
          <cell r="CB339" t="str">
            <v>KS2-4</v>
          </cell>
          <cell r="CC339" t="str">
            <v>N</v>
          </cell>
          <cell r="CD339" t="str">
            <v>*</v>
          </cell>
          <cell r="CE339">
            <v>0</v>
          </cell>
          <cell r="CF339">
            <v>0.25</v>
          </cell>
          <cell r="CG339" t="str">
            <v>&gt;=27 &amp; &lt;28</v>
          </cell>
          <cell r="CH339" t="str">
            <v>KS2 English</v>
          </cell>
          <cell r="CI339" t="str">
            <v>KS4 English</v>
          </cell>
        </row>
        <row r="340">
          <cell r="AS340">
            <v>1.8867924528301886E-2</v>
          </cell>
          <cell r="AT340">
            <v>4.2452830188679243E-2</v>
          </cell>
          <cell r="AU340">
            <v>0.1650943396226415</v>
          </cell>
          <cell r="AV340">
            <v>0.42452830188679247</v>
          </cell>
          <cell r="AW340">
            <v>0.27830188679245282</v>
          </cell>
          <cell r="AX340">
            <v>7.0754716981132074E-2</v>
          </cell>
          <cell r="AY340">
            <v>0</v>
          </cell>
          <cell r="AZ340">
            <v>0</v>
          </cell>
          <cell r="BA340">
            <v>0</v>
          </cell>
          <cell r="CB340" t="str">
            <v>KS2-4</v>
          </cell>
          <cell r="CC340" t="str">
            <v>2</v>
          </cell>
          <cell r="CD340" t="str">
            <v>*</v>
          </cell>
          <cell r="CE340">
            <v>0</v>
          </cell>
          <cell r="CF340">
            <v>0.25</v>
          </cell>
          <cell r="CG340" t="str">
            <v>&gt;=27 &amp; &lt;28</v>
          </cell>
          <cell r="CH340" t="str">
            <v>KS2 English</v>
          </cell>
          <cell r="CI340" t="str">
            <v>KS4 English</v>
          </cell>
        </row>
        <row r="341">
          <cell r="AS341">
            <v>1.4084507042253521E-2</v>
          </cell>
          <cell r="AT341">
            <v>3.5211267605633804E-2</v>
          </cell>
          <cell r="AU341">
            <v>0.12676056338028169</v>
          </cell>
          <cell r="AV341">
            <v>0.34242957746478875</v>
          </cell>
          <cell r="AW341">
            <v>0.33362676056338031</v>
          </cell>
          <cell r="AX341">
            <v>0.13820422535211269</v>
          </cell>
          <cell r="AY341">
            <v>7.9225352112676055E-3</v>
          </cell>
          <cell r="AZ341">
            <v>1.7605633802816902E-3</v>
          </cell>
          <cell r="BA341">
            <v>0</v>
          </cell>
          <cell r="CB341" t="str">
            <v>KS2-4</v>
          </cell>
          <cell r="CC341" t="str">
            <v>3C</v>
          </cell>
          <cell r="CD341" t="str">
            <v>*</v>
          </cell>
          <cell r="CE341">
            <v>0</v>
          </cell>
          <cell r="CF341">
            <v>0.25</v>
          </cell>
          <cell r="CG341" t="str">
            <v>&gt;=27 &amp; &lt;28</v>
          </cell>
          <cell r="CH341" t="str">
            <v>KS2 English</v>
          </cell>
          <cell r="CI341" t="str">
            <v>KS4 English</v>
          </cell>
        </row>
        <row r="342">
          <cell r="AS342">
            <v>7.4587107085775173E-3</v>
          </cell>
          <cell r="AT342">
            <v>2.0245071923281833E-2</v>
          </cell>
          <cell r="AU342">
            <v>6.1800745871070858E-2</v>
          </cell>
          <cell r="AV342">
            <v>0.25306339904102293</v>
          </cell>
          <cell r="AW342">
            <v>0.39318060735215771</v>
          </cell>
          <cell r="AX342">
            <v>0.24080980287693127</v>
          </cell>
          <cell r="AY342">
            <v>2.2376132125732553E-2</v>
          </cell>
          <cell r="AZ342">
            <v>1.0655301012253596E-3</v>
          </cell>
          <cell r="BA342">
            <v>0</v>
          </cell>
          <cell r="CB342" t="str">
            <v>KS2-4</v>
          </cell>
          <cell r="CC342" t="str">
            <v>3B</v>
          </cell>
          <cell r="CD342" t="str">
            <v>*</v>
          </cell>
          <cell r="CE342">
            <v>0</v>
          </cell>
          <cell r="CF342">
            <v>0.25</v>
          </cell>
          <cell r="CG342" t="str">
            <v>&gt;=27 &amp; &lt;28</v>
          </cell>
          <cell r="CH342" t="str">
            <v>KS2 English</v>
          </cell>
          <cell r="CI342" t="str">
            <v>KS4 English</v>
          </cell>
        </row>
        <row r="343">
          <cell r="AS343">
            <v>8.4175084175084174E-3</v>
          </cell>
          <cell r="AT343">
            <v>8.4175084175084174E-3</v>
          </cell>
          <cell r="AU343">
            <v>3.9141414141414144E-2</v>
          </cell>
          <cell r="AV343">
            <v>0.16035353535353536</v>
          </cell>
          <cell r="AW343">
            <v>0.38468013468013468</v>
          </cell>
          <cell r="AX343">
            <v>0.35058922558922556</v>
          </cell>
          <cell r="AY343">
            <v>4.5033670033670037E-2</v>
          </cell>
          <cell r="AZ343">
            <v>3.3670033670033669E-3</v>
          </cell>
          <cell r="BA343">
            <v>0</v>
          </cell>
          <cell r="CB343" t="str">
            <v>KS2-4</v>
          </cell>
          <cell r="CC343" t="str">
            <v>3A</v>
          </cell>
          <cell r="CD343" t="str">
            <v>*</v>
          </cell>
          <cell r="CE343">
            <v>0</v>
          </cell>
          <cell r="CF343">
            <v>0.25</v>
          </cell>
          <cell r="CG343" t="str">
            <v>&gt;=27 &amp; &lt;28</v>
          </cell>
          <cell r="CH343" t="str">
            <v>KS2 English</v>
          </cell>
          <cell r="CI343" t="str">
            <v>KS4 English</v>
          </cell>
        </row>
        <row r="344">
          <cell r="AS344">
            <v>4.0559440559440564E-3</v>
          </cell>
          <cell r="AT344">
            <v>5.5944055944055944E-3</v>
          </cell>
          <cell r="AU344">
            <v>1.3846153846153847E-2</v>
          </cell>
          <cell r="AV344">
            <v>6.6853146853146847E-2</v>
          </cell>
          <cell r="AW344">
            <v>0.27986013986013986</v>
          </cell>
          <cell r="AX344">
            <v>0.49090909090909091</v>
          </cell>
          <cell r="AY344">
            <v>0.12433566433566434</v>
          </cell>
          <cell r="AZ344">
            <v>1.4265734265734267E-2</v>
          </cell>
          <cell r="BA344">
            <v>2.7972027972027972E-4</v>
          </cell>
          <cell r="CB344" t="str">
            <v>KS2-4</v>
          </cell>
          <cell r="CC344" t="str">
            <v>4C</v>
          </cell>
          <cell r="CD344" t="str">
            <v>*</v>
          </cell>
          <cell r="CE344">
            <v>2.7972027972027972E-4</v>
          </cell>
          <cell r="CF344">
            <v>0.25</v>
          </cell>
          <cell r="CG344" t="str">
            <v>&gt;=27 &amp; &lt;28</v>
          </cell>
          <cell r="CH344" t="str">
            <v>KS2 English</v>
          </cell>
          <cell r="CI344" t="str">
            <v>KS4 English</v>
          </cell>
        </row>
        <row r="345">
          <cell r="AS345">
            <v>2.0225003160156746E-3</v>
          </cell>
          <cell r="AT345">
            <v>2.7809379345215524E-3</v>
          </cell>
          <cell r="AU345">
            <v>5.1826570597901652E-3</v>
          </cell>
          <cell r="AV345">
            <v>2.3258753634180257E-2</v>
          </cell>
          <cell r="AW345">
            <v>0.14498799140437366</v>
          </cell>
          <cell r="AX345">
            <v>0.50764757931993432</v>
          </cell>
          <cell r="AY345">
            <v>0.25432941473897103</v>
          </cell>
          <cell r="AZ345">
            <v>5.7135633927442801E-2</v>
          </cell>
          <cell r="BA345">
            <v>2.6545316647705727E-3</v>
          </cell>
          <cell r="CB345" t="str">
            <v>KS2-4</v>
          </cell>
          <cell r="CC345" t="str">
            <v>4B</v>
          </cell>
          <cell r="CD345" t="str">
            <v>*</v>
          </cell>
          <cell r="CE345">
            <v>2.6545316647705727E-3</v>
          </cell>
          <cell r="CF345">
            <v>0.25</v>
          </cell>
          <cell r="CG345" t="str">
            <v>&gt;=27 &amp; &lt;28</v>
          </cell>
          <cell r="CH345" t="str">
            <v>KS2 English</v>
          </cell>
          <cell r="CI345" t="str">
            <v>KS4 English</v>
          </cell>
        </row>
        <row r="346">
          <cell r="AS346">
            <v>1.9481310118105442E-3</v>
          </cell>
          <cell r="AT346">
            <v>6.0879094119079512E-4</v>
          </cell>
          <cell r="AU346">
            <v>1.8263728235723851E-3</v>
          </cell>
          <cell r="AV346">
            <v>7.1837331060513815E-3</v>
          </cell>
          <cell r="AW346">
            <v>6.051381955436503E-2</v>
          </cell>
          <cell r="AX346">
            <v>0.37562401071472057</v>
          </cell>
          <cell r="AY346">
            <v>0.38098137099719959</v>
          </cell>
          <cell r="AZ346">
            <v>0.15146718616826982</v>
          </cell>
          <cell r="BA346">
            <v>1.9846584682819919E-2</v>
          </cell>
          <cell r="CB346" t="str">
            <v>KS2-4</v>
          </cell>
          <cell r="CC346" t="str">
            <v>4A</v>
          </cell>
          <cell r="CD346" t="str">
            <v>*</v>
          </cell>
          <cell r="CE346">
            <v>1.9846584682819919E-2</v>
          </cell>
          <cell r="CF346">
            <v>0.25</v>
          </cell>
          <cell r="CG346" t="str">
            <v>&gt;=27 &amp; &lt;28</v>
          </cell>
          <cell r="CH346" t="str">
            <v>KS2 English</v>
          </cell>
          <cell r="CI346" t="str">
            <v>KS4 English</v>
          </cell>
        </row>
        <row r="347">
          <cell r="AS347">
            <v>9.9058940069341253E-4</v>
          </cell>
          <cell r="AT347">
            <v>8.6676572560673596E-4</v>
          </cell>
          <cell r="AU347">
            <v>3.714710252600297E-4</v>
          </cell>
          <cell r="AV347">
            <v>2.1050024764735016E-3</v>
          </cell>
          <cell r="AW347">
            <v>1.6220901436354632E-2</v>
          </cell>
          <cell r="AX347">
            <v>0.18214462605250123</v>
          </cell>
          <cell r="AY347">
            <v>0.39673105497771172</v>
          </cell>
          <cell r="AZ347">
            <v>0.31537890044576522</v>
          </cell>
          <cell r="BA347">
            <v>8.5190688459633485E-2</v>
          </cell>
          <cell r="CB347" t="str">
            <v>KS2-4</v>
          </cell>
          <cell r="CC347" t="str">
            <v>5C</v>
          </cell>
          <cell r="CD347" t="str">
            <v>*</v>
          </cell>
          <cell r="CE347">
            <v>8.5190688459633485E-2</v>
          </cell>
          <cell r="CF347">
            <v>0.25</v>
          </cell>
          <cell r="CG347" t="str">
            <v>&gt;=27 &amp; &lt;28</v>
          </cell>
          <cell r="CH347" t="str">
            <v>KS2 English</v>
          </cell>
          <cell r="CI347" t="str">
            <v>KS4 English</v>
          </cell>
        </row>
        <row r="348">
          <cell r="AS348">
            <v>0</v>
          </cell>
          <cell r="AT348">
            <v>0</v>
          </cell>
          <cell r="AU348">
            <v>5.8411214953271024E-4</v>
          </cell>
          <cell r="AV348">
            <v>0</v>
          </cell>
          <cell r="AW348">
            <v>5.2570093457943922E-3</v>
          </cell>
          <cell r="AX348">
            <v>6.1331775700934579E-2</v>
          </cell>
          <cell r="AY348">
            <v>0.25350467289719625</v>
          </cell>
          <cell r="AZ348">
            <v>0.42640186915887851</v>
          </cell>
          <cell r="BA348">
            <v>0.25292056074766356</v>
          </cell>
          <cell r="CB348" t="str">
            <v>KS2-4</v>
          </cell>
          <cell r="CC348" t="str">
            <v>5B</v>
          </cell>
          <cell r="CD348" t="str">
            <v>*</v>
          </cell>
          <cell r="CE348">
            <v>0.25292056074766356</v>
          </cell>
          <cell r="CF348">
            <v>0.25</v>
          </cell>
          <cell r="CG348" t="str">
            <v>&gt;=27 &amp; &lt;28</v>
          </cell>
          <cell r="CH348" t="str">
            <v>KS2 English</v>
          </cell>
          <cell r="CI348" t="str">
            <v>KS4 English</v>
          </cell>
        </row>
        <row r="349">
          <cell r="AS349">
            <v>0</v>
          </cell>
          <cell r="AT349">
            <v>0</v>
          </cell>
          <cell r="AU349">
            <v>0</v>
          </cell>
          <cell r="AV349">
            <v>0</v>
          </cell>
          <cell r="AW349">
            <v>0</v>
          </cell>
          <cell r="AX349">
            <v>1.8518518518518517E-2</v>
          </cell>
          <cell r="AY349">
            <v>8.3333333333333329E-2</v>
          </cell>
          <cell r="AZ349">
            <v>0.41666666666666669</v>
          </cell>
          <cell r="BA349">
            <v>0.48148148148148145</v>
          </cell>
          <cell r="CB349" t="str">
            <v>KS2-4</v>
          </cell>
          <cell r="CC349" t="str">
            <v>5A</v>
          </cell>
          <cell r="CD349" t="str">
            <v>*</v>
          </cell>
          <cell r="CE349">
            <v>0.48148148148148145</v>
          </cell>
          <cell r="CF349">
            <v>0.25</v>
          </cell>
          <cell r="CG349" t="str">
            <v>&gt;=27 &amp; &lt;28</v>
          </cell>
          <cell r="CH349" t="str">
            <v>KS2 English</v>
          </cell>
          <cell r="CI349" t="str">
            <v>KS4 English</v>
          </cell>
        </row>
        <row r="350">
          <cell r="CB350" t="str">
            <v>.</v>
          </cell>
          <cell r="CC350" t="str">
            <v>.</v>
          </cell>
          <cell r="CD350" t="str">
            <v>.</v>
          </cell>
          <cell r="CE350" t="str">
            <v>.</v>
          </cell>
          <cell r="CF350" t="str">
            <v>.</v>
          </cell>
          <cell r="CG350" t="str">
            <v>.</v>
          </cell>
          <cell r="CH350" t="str">
            <v>.</v>
          </cell>
          <cell r="CI350" t="str">
            <v>.</v>
          </cell>
        </row>
        <row r="351">
          <cell r="CB351" t="str">
            <v>.</v>
          </cell>
          <cell r="CC351" t="str">
            <v>.</v>
          </cell>
          <cell r="CD351" t="str">
            <v>.</v>
          </cell>
          <cell r="CE351" t="str">
            <v>.</v>
          </cell>
          <cell r="CF351" t="str">
            <v>.</v>
          </cell>
          <cell r="CG351" t="str">
            <v>.</v>
          </cell>
          <cell r="CH351" t="str">
            <v>KS2 English</v>
          </cell>
          <cell r="CI351" t="str">
            <v>KS4 English</v>
          </cell>
        </row>
        <row r="352">
          <cell r="CB352" t="str">
            <v>.</v>
          </cell>
          <cell r="CC352" t="str">
            <v>.</v>
          </cell>
          <cell r="CD352" t="str">
            <v>.</v>
          </cell>
          <cell r="CE352" t="str">
            <v>.</v>
          </cell>
          <cell r="CF352" t="str">
            <v>.</v>
          </cell>
          <cell r="CG352" t="str">
            <v>.</v>
          </cell>
          <cell r="CH352" t="str">
            <v>KS2 English</v>
          </cell>
          <cell r="CI352" t="str">
            <v>KS4 English</v>
          </cell>
        </row>
        <row r="353">
          <cell r="CB353" t="str">
            <v>.</v>
          </cell>
          <cell r="CC353" t="str">
            <v>.</v>
          </cell>
          <cell r="CD353" t="str">
            <v>.</v>
          </cell>
          <cell r="CE353" t="str">
            <v>.</v>
          </cell>
          <cell r="CF353" t="str">
            <v>.</v>
          </cell>
          <cell r="CG353" t="str">
            <v>.</v>
          </cell>
          <cell r="CH353" t="str">
            <v>KS2 English</v>
          </cell>
          <cell r="CI353" t="str">
            <v>KS4 English</v>
          </cell>
        </row>
        <row r="354">
          <cell r="AS354" t="str">
            <v>U</v>
          </cell>
          <cell r="AT354" t="str">
            <v>G</v>
          </cell>
          <cell r="AU354" t="str">
            <v>F</v>
          </cell>
          <cell r="AV354" t="str">
            <v>E</v>
          </cell>
          <cell r="AW354" t="str">
            <v>D</v>
          </cell>
          <cell r="AX354" t="str">
            <v>C</v>
          </cell>
          <cell r="AY354" t="str">
            <v>B</v>
          </cell>
          <cell r="AZ354" t="str">
            <v>A</v>
          </cell>
          <cell r="BA354" t="str">
            <v>*</v>
          </cell>
          <cell r="CB354" t="str">
            <v>.</v>
          </cell>
          <cell r="CC354" t="str">
            <v>.</v>
          </cell>
          <cell r="CD354" t="str">
            <v>.</v>
          </cell>
          <cell r="CE354" t="str">
            <v>.</v>
          </cell>
          <cell r="CF354" t="str">
            <v>.</v>
          </cell>
          <cell r="CG354" t="str">
            <v>.</v>
          </cell>
          <cell r="CH354" t="str">
            <v>KS2 English</v>
          </cell>
          <cell r="CI354" t="str">
            <v>KS4 English</v>
          </cell>
        </row>
        <row r="355">
          <cell r="AS355">
            <v>0</v>
          </cell>
          <cell r="AT355">
            <v>0</v>
          </cell>
          <cell r="AU355">
            <v>0</v>
          </cell>
          <cell r="AV355">
            <v>0</v>
          </cell>
          <cell r="AW355">
            <v>0</v>
          </cell>
          <cell r="AX355">
            <v>0</v>
          </cell>
          <cell r="AY355">
            <v>0</v>
          </cell>
          <cell r="AZ355">
            <v>0</v>
          </cell>
          <cell r="BA355">
            <v>0</v>
          </cell>
          <cell r="CB355" t="str">
            <v>.</v>
          </cell>
          <cell r="CC355" t="str">
            <v>.</v>
          </cell>
          <cell r="CD355" t="str">
            <v>.</v>
          </cell>
          <cell r="CE355" t="str">
            <v>.</v>
          </cell>
          <cell r="CF355" t="str">
            <v>.</v>
          </cell>
          <cell r="CG355" t="str">
            <v>.</v>
          </cell>
          <cell r="CH355" t="str">
            <v>.</v>
          </cell>
          <cell r="CI355" t="str">
            <v>.</v>
          </cell>
        </row>
        <row r="356">
          <cell r="AS356">
            <v>0</v>
          </cell>
          <cell r="AT356">
            <v>0</v>
          </cell>
          <cell r="AU356">
            <v>0</v>
          </cell>
          <cell r="AV356">
            <v>0</v>
          </cell>
          <cell r="AW356">
            <v>0</v>
          </cell>
          <cell r="AX356">
            <v>0</v>
          </cell>
          <cell r="AY356">
            <v>0</v>
          </cell>
          <cell r="AZ356">
            <v>0</v>
          </cell>
          <cell r="BA356">
            <v>0</v>
          </cell>
          <cell r="CB356" t="str">
            <v>.</v>
          </cell>
          <cell r="CC356" t="str">
            <v>.</v>
          </cell>
          <cell r="CD356" t="str">
            <v>.</v>
          </cell>
          <cell r="CE356" t="str">
            <v>.</v>
          </cell>
          <cell r="CF356" t="str">
            <v>.</v>
          </cell>
          <cell r="CG356" t="str">
            <v>.</v>
          </cell>
          <cell r="CH356" t="str">
            <v>.</v>
          </cell>
          <cell r="CI356" t="str">
            <v>.</v>
          </cell>
        </row>
        <row r="357">
          <cell r="AS357">
            <v>2.1220159151193633E-2</v>
          </cell>
          <cell r="AT357">
            <v>6.8965517241379309E-2</v>
          </cell>
          <cell r="AU357">
            <v>0.23076923076923078</v>
          </cell>
          <cell r="AV357">
            <v>0.3660477453580902</v>
          </cell>
          <cell r="AW357">
            <v>0.20159151193633953</v>
          </cell>
          <cell r="AX357">
            <v>9.2838196286472149E-2</v>
          </cell>
          <cell r="AY357">
            <v>1.8567639257294429E-2</v>
          </cell>
          <cell r="AZ357">
            <v>0</v>
          </cell>
          <cell r="BA357">
            <v>0</v>
          </cell>
          <cell r="CB357" t="str">
            <v>KS2-4</v>
          </cell>
          <cell r="CC357" t="str">
            <v>B</v>
          </cell>
          <cell r="CD357" t="str">
            <v>*</v>
          </cell>
          <cell r="CE357">
            <v>0</v>
          </cell>
          <cell r="CF357">
            <v>0.25</v>
          </cell>
          <cell r="CG357" t="str">
            <v>&gt;=28 &amp; &lt;29</v>
          </cell>
          <cell r="CH357" t="str">
            <v>KS2 English</v>
          </cell>
          <cell r="CI357" t="str">
            <v>KS4 English</v>
          </cell>
        </row>
        <row r="358">
          <cell r="AS358">
            <v>5.208333333333333E-3</v>
          </cell>
          <cell r="AT358">
            <v>3.6458333333333336E-2</v>
          </cell>
          <cell r="AU358">
            <v>0.22916666666666666</v>
          </cell>
          <cell r="AV358">
            <v>0.44270833333333331</v>
          </cell>
          <cell r="AW358">
            <v>0.20833333333333334</v>
          </cell>
          <cell r="AX358">
            <v>7.2916666666666671E-2</v>
          </cell>
          <cell r="AY358">
            <v>5.208333333333333E-3</v>
          </cell>
          <cell r="AZ358">
            <v>0</v>
          </cell>
          <cell r="BA358">
            <v>0</v>
          </cell>
          <cell r="CB358" t="str">
            <v>KS2-4</v>
          </cell>
          <cell r="CC358" t="str">
            <v>N</v>
          </cell>
          <cell r="CD358" t="str">
            <v>*</v>
          </cell>
          <cell r="CE358">
            <v>0</v>
          </cell>
          <cell r="CF358">
            <v>0.25</v>
          </cell>
          <cell r="CG358" t="str">
            <v>&gt;=28 &amp; &lt;29</v>
          </cell>
          <cell r="CH358" t="str">
            <v>KS2 English</v>
          </cell>
          <cell r="CI358" t="str">
            <v>KS4 English</v>
          </cell>
        </row>
        <row r="359">
          <cell r="AS359">
            <v>1.6E-2</v>
          </cell>
          <cell r="AT359">
            <v>2.4E-2</v>
          </cell>
          <cell r="AU359">
            <v>0.14399999999999999</v>
          </cell>
          <cell r="AV359">
            <v>0.36</v>
          </cell>
          <cell r="AW359">
            <v>0.312</v>
          </cell>
          <cell r="AX359">
            <v>0.13600000000000001</v>
          </cell>
          <cell r="AY359">
            <v>8.0000000000000002E-3</v>
          </cell>
          <cell r="AZ359">
            <v>0</v>
          </cell>
          <cell r="BA359">
            <v>0</v>
          </cell>
          <cell r="CB359" t="str">
            <v>KS2-4</v>
          </cell>
          <cell r="CC359" t="str">
            <v>2</v>
          </cell>
          <cell r="CD359" t="str">
            <v>*</v>
          </cell>
          <cell r="CE359">
            <v>0</v>
          </cell>
          <cell r="CF359">
            <v>0.25</v>
          </cell>
          <cell r="CG359" t="str">
            <v>&gt;=28 &amp; &lt;29</v>
          </cell>
          <cell r="CH359" t="str">
            <v>KS2 English</v>
          </cell>
          <cell r="CI359" t="str">
            <v>KS4 English</v>
          </cell>
        </row>
        <row r="360">
          <cell r="AS360">
            <v>6.7567567567567571E-3</v>
          </cell>
          <cell r="AT360">
            <v>2.364864864864865E-2</v>
          </cell>
          <cell r="AU360">
            <v>8.9527027027027029E-2</v>
          </cell>
          <cell r="AV360">
            <v>0.29560810810810811</v>
          </cell>
          <cell r="AW360">
            <v>0.38682432432432434</v>
          </cell>
          <cell r="AX360">
            <v>0.17567567567567569</v>
          </cell>
          <cell r="AY360">
            <v>2.1959459459459461E-2</v>
          </cell>
          <cell r="AZ360">
            <v>0</v>
          </cell>
          <cell r="BA360">
            <v>0</v>
          </cell>
          <cell r="CB360" t="str">
            <v>KS2-4</v>
          </cell>
          <cell r="CC360" t="str">
            <v>3C</v>
          </cell>
          <cell r="CD360" t="str">
            <v>*</v>
          </cell>
          <cell r="CE360">
            <v>0</v>
          </cell>
          <cell r="CF360">
            <v>0.25</v>
          </cell>
          <cell r="CG360" t="str">
            <v>&gt;=28 &amp; &lt;29</v>
          </cell>
          <cell r="CH360" t="str">
            <v>KS2 English</v>
          </cell>
          <cell r="CI360" t="str">
            <v>KS4 English</v>
          </cell>
        </row>
        <row r="361">
          <cell r="AS361">
            <v>4.807692307692308E-3</v>
          </cell>
          <cell r="AT361">
            <v>7.6923076923076927E-3</v>
          </cell>
          <cell r="AU361">
            <v>0.05</v>
          </cell>
          <cell r="AV361">
            <v>0.21249999999999999</v>
          </cell>
          <cell r="AW361">
            <v>0.41923076923076924</v>
          </cell>
          <cell r="AX361">
            <v>0.26250000000000001</v>
          </cell>
          <cell r="AY361">
            <v>4.1346153846153845E-2</v>
          </cell>
          <cell r="AZ361">
            <v>1.9230769230769232E-3</v>
          </cell>
          <cell r="BA361">
            <v>0</v>
          </cell>
          <cell r="CB361" t="str">
            <v>KS2-4</v>
          </cell>
          <cell r="CC361" t="str">
            <v>3B</v>
          </cell>
          <cell r="CD361" t="str">
            <v>*</v>
          </cell>
          <cell r="CE361">
            <v>0</v>
          </cell>
          <cell r="CF361">
            <v>0.25</v>
          </cell>
          <cell r="CG361" t="str">
            <v>&gt;=28 &amp; &lt;29</v>
          </cell>
          <cell r="CH361" t="str">
            <v>KS2 English</v>
          </cell>
          <cell r="CI361" t="str">
            <v>KS4 English</v>
          </cell>
        </row>
        <row r="362">
          <cell r="AS362">
            <v>3.779289493575208E-3</v>
          </cell>
          <cell r="AT362">
            <v>4.5351473922902496E-3</v>
          </cell>
          <cell r="AU362">
            <v>2.1919879062736205E-2</v>
          </cell>
          <cell r="AV362">
            <v>0.13303099017384731</v>
          </cell>
          <cell r="AW362">
            <v>0.36432350718065004</v>
          </cell>
          <cell r="AX362">
            <v>0.39229024943310659</v>
          </cell>
          <cell r="AY362">
            <v>7.1806500377928947E-2</v>
          </cell>
          <cell r="AZ362">
            <v>8.3144368858654571E-3</v>
          </cell>
          <cell r="BA362">
            <v>0</v>
          </cell>
          <cell r="CB362" t="str">
            <v>KS2-4</v>
          </cell>
          <cell r="CC362" t="str">
            <v>3A</v>
          </cell>
          <cell r="CD362" t="str">
            <v>*</v>
          </cell>
          <cell r="CE362">
            <v>0</v>
          </cell>
          <cell r="CF362">
            <v>0.25</v>
          </cell>
          <cell r="CG362" t="str">
            <v>&gt;=28 &amp; &lt;29</v>
          </cell>
          <cell r="CH362" t="str">
            <v>KS2 English</v>
          </cell>
          <cell r="CI362" t="str">
            <v>KS4 English</v>
          </cell>
        </row>
        <row r="363">
          <cell r="AS363">
            <v>2.3804371348193033E-3</v>
          </cell>
          <cell r="AT363">
            <v>3.0296472624972951E-3</v>
          </cell>
          <cell r="AU363">
            <v>8.0069249080285659E-3</v>
          </cell>
          <cell r="AV363">
            <v>5.172040683834668E-2</v>
          </cell>
          <cell r="AW363">
            <v>0.25492317680155813</v>
          </cell>
          <cell r="AX363">
            <v>0.47998268772992858</v>
          </cell>
          <cell r="AY363">
            <v>0.17636875135252109</v>
          </cell>
          <cell r="AZ363">
            <v>2.2505951092837047E-2</v>
          </cell>
          <cell r="BA363">
            <v>1.0820168794633195E-3</v>
          </cell>
          <cell r="CB363" t="str">
            <v>KS2-4</v>
          </cell>
          <cell r="CC363" t="str">
            <v>4C</v>
          </cell>
          <cell r="CD363" t="str">
            <v>*</v>
          </cell>
          <cell r="CE363">
            <v>1.0820168794633195E-3</v>
          </cell>
          <cell r="CF363">
            <v>0.25</v>
          </cell>
          <cell r="CG363" t="str">
            <v>&gt;=28 &amp; &lt;29</v>
          </cell>
          <cell r="CH363" t="str">
            <v>KS2 English</v>
          </cell>
          <cell r="CI363" t="str">
            <v>KS4 English</v>
          </cell>
        </row>
        <row r="364">
          <cell r="AS364">
            <v>1.5174506828528073E-3</v>
          </cell>
          <cell r="AT364">
            <v>3.3721126285617939E-4</v>
          </cell>
          <cell r="AU364">
            <v>3.0349013657056147E-3</v>
          </cell>
          <cell r="AV364">
            <v>1.3488450514247175E-2</v>
          </cell>
          <cell r="AW364">
            <v>0.11768673073680661</v>
          </cell>
          <cell r="AX364">
            <v>0.44495026133872873</v>
          </cell>
          <cell r="AY364">
            <v>0.3254088686562131</v>
          </cell>
          <cell r="AZ364">
            <v>8.4977238239757211E-2</v>
          </cell>
          <cell r="BA364">
            <v>8.5988872028325749E-3</v>
          </cell>
          <cell r="CB364" t="str">
            <v>KS2-4</v>
          </cell>
          <cell r="CC364" t="str">
            <v>4B</v>
          </cell>
          <cell r="CD364" t="str">
            <v>*</v>
          </cell>
          <cell r="CE364">
            <v>8.5988872028325749E-3</v>
          </cell>
          <cell r="CF364">
            <v>0.25</v>
          </cell>
          <cell r="CG364" t="str">
            <v>&gt;=28 &amp; &lt;29</v>
          </cell>
          <cell r="CH364" t="str">
            <v>KS2 English</v>
          </cell>
          <cell r="CI364" t="str">
            <v>KS4 English</v>
          </cell>
        </row>
        <row r="365">
          <cell r="AS365">
            <v>1.1742257448994569E-3</v>
          </cell>
          <cell r="AT365">
            <v>1.4677821811243211E-4</v>
          </cell>
          <cell r="AU365">
            <v>8.8066930867459266E-4</v>
          </cell>
          <cell r="AV365">
            <v>4.2565683252605317E-3</v>
          </cell>
          <cell r="AW365">
            <v>5.0198150594451783E-2</v>
          </cell>
          <cell r="AX365">
            <v>0.30823425803610743</v>
          </cell>
          <cell r="AY365">
            <v>0.42110670776456771</v>
          </cell>
          <cell r="AZ365">
            <v>0.18420666373110231</v>
          </cell>
          <cell r="BA365">
            <v>2.9795978276823721E-2</v>
          </cell>
          <cell r="CB365" t="str">
            <v>KS2-4</v>
          </cell>
          <cell r="CC365" t="str">
            <v>4A</v>
          </cell>
          <cell r="CD365" t="str">
            <v>*</v>
          </cell>
          <cell r="CE365">
            <v>2.9795978276823721E-2</v>
          </cell>
          <cell r="CF365">
            <v>0.25</v>
          </cell>
          <cell r="CG365" t="str">
            <v>&gt;=28 &amp; &lt;29</v>
          </cell>
          <cell r="CH365" t="str">
            <v>KS2 English</v>
          </cell>
          <cell r="CI365" t="str">
            <v>KS4 English</v>
          </cell>
        </row>
        <row r="366">
          <cell r="AS366">
            <v>4.764173415912339E-4</v>
          </cell>
          <cell r="AT366">
            <v>2.3820867079561695E-4</v>
          </cell>
          <cell r="AU366">
            <v>1.1910433539780847E-4</v>
          </cell>
          <cell r="AV366">
            <v>5.9552167698904241E-4</v>
          </cell>
          <cell r="AW366">
            <v>1.26250595521677E-2</v>
          </cell>
          <cell r="AX366">
            <v>0.12851357789423534</v>
          </cell>
          <cell r="AY366">
            <v>0.35957598856598383</v>
          </cell>
          <cell r="AZ366">
            <v>0.36600762267746545</v>
          </cell>
          <cell r="BA366">
            <v>0.13184849928537398</v>
          </cell>
          <cell r="CB366" t="str">
            <v>KS2-4</v>
          </cell>
          <cell r="CC366" t="str">
            <v>5C</v>
          </cell>
          <cell r="CD366" t="str">
            <v>*</v>
          </cell>
          <cell r="CE366">
            <v>0.13184849928537398</v>
          </cell>
          <cell r="CF366">
            <v>0.25</v>
          </cell>
          <cell r="CG366" t="str">
            <v>&gt;=28 &amp; &lt;29</v>
          </cell>
          <cell r="CH366" t="str">
            <v>KS2 English</v>
          </cell>
          <cell r="CI366" t="str">
            <v>KS4 English</v>
          </cell>
        </row>
        <row r="367">
          <cell r="AS367">
            <v>0</v>
          </cell>
          <cell r="AT367">
            <v>0</v>
          </cell>
          <cell r="AU367">
            <v>0</v>
          </cell>
          <cell r="AV367">
            <v>4.5372050816696913E-4</v>
          </cell>
          <cell r="AW367">
            <v>1.8148820326678765E-3</v>
          </cell>
          <cell r="AX367">
            <v>3.2667876588021776E-2</v>
          </cell>
          <cell r="AY367">
            <v>0.17785843920145192</v>
          </cell>
          <cell r="AZ367">
            <v>0.43874773139745915</v>
          </cell>
          <cell r="BA367">
            <v>0.34845735027223229</v>
          </cell>
          <cell r="CB367" t="str">
            <v>KS2-4</v>
          </cell>
          <cell r="CC367" t="str">
            <v>5B</v>
          </cell>
          <cell r="CD367" t="str">
            <v>*</v>
          </cell>
          <cell r="CE367">
            <v>0.34845735027223229</v>
          </cell>
          <cell r="CF367">
            <v>0.25</v>
          </cell>
          <cell r="CG367" t="str">
            <v>&gt;=28 &amp; &lt;29</v>
          </cell>
          <cell r="CH367" t="str">
            <v>KS2 English</v>
          </cell>
          <cell r="CI367" t="str">
            <v>KS4 English</v>
          </cell>
        </row>
        <row r="368">
          <cell r="AS368">
            <v>0</v>
          </cell>
          <cell r="AT368">
            <v>0</v>
          </cell>
          <cell r="AU368">
            <v>0</v>
          </cell>
          <cell r="AV368">
            <v>0</v>
          </cell>
          <cell r="AW368">
            <v>0</v>
          </cell>
          <cell r="AX368">
            <v>1.0810810810810811E-2</v>
          </cell>
          <cell r="AY368">
            <v>7.0270270270270274E-2</v>
          </cell>
          <cell r="AZ368">
            <v>0.25945945945945947</v>
          </cell>
          <cell r="BA368">
            <v>0.6594594594594595</v>
          </cell>
          <cell r="CB368" t="str">
            <v>KS2-4</v>
          </cell>
          <cell r="CC368" t="str">
            <v>5A</v>
          </cell>
          <cell r="CD368" t="str">
            <v>*</v>
          </cell>
          <cell r="CE368">
            <v>0.6594594594594595</v>
          </cell>
          <cell r="CF368">
            <v>0.25</v>
          </cell>
          <cell r="CG368" t="str">
            <v>&gt;=28 &amp; &lt;29</v>
          </cell>
          <cell r="CH368" t="str">
            <v>KS2 English</v>
          </cell>
          <cell r="CI368" t="str">
            <v>KS4 English</v>
          </cell>
        </row>
        <row r="369">
          <cell r="CB369" t="str">
            <v>.</v>
          </cell>
          <cell r="CC369" t="str">
            <v>.</v>
          </cell>
          <cell r="CD369" t="str">
            <v>.</v>
          </cell>
          <cell r="CE369" t="str">
            <v>.</v>
          </cell>
          <cell r="CF369" t="str">
            <v>.</v>
          </cell>
          <cell r="CG369" t="str">
            <v>.</v>
          </cell>
          <cell r="CH369" t="str">
            <v>.</v>
          </cell>
          <cell r="CI369" t="str">
            <v>.</v>
          </cell>
        </row>
        <row r="370">
          <cell r="CB370" t="str">
            <v>.</v>
          </cell>
          <cell r="CC370" t="str">
            <v>.</v>
          </cell>
          <cell r="CD370" t="str">
            <v>.</v>
          </cell>
          <cell r="CE370" t="str">
            <v>.</v>
          </cell>
          <cell r="CF370" t="str">
            <v>.</v>
          </cell>
          <cell r="CG370" t="str">
            <v>.</v>
          </cell>
          <cell r="CH370" t="str">
            <v>KS2 English</v>
          </cell>
          <cell r="CI370" t="str">
            <v>KS4 English</v>
          </cell>
        </row>
        <row r="371">
          <cell r="CB371" t="str">
            <v>.</v>
          </cell>
          <cell r="CC371" t="str">
            <v>.</v>
          </cell>
          <cell r="CD371" t="str">
            <v>.</v>
          </cell>
          <cell r="CE371" t="str">
            <v>.</v>
          </cell>
          <cell r="CF371" t="str">
            <v>.</v>
          </cell>
          <cell r="CG371" t="str">
            <v>.</v>
          </cell>
          <cell r="CH371" t="str">
            <v>KS2 English</v>
          </cell>
          <cell r="CI371" t="str">
            <v>KS4 English</v>
          </cell>
        </row>
        <row r="372">
          <cell r="CB372" t="str">
            <v>.</v>
          </cell>
          <cell r="CC372" t="str">
            <v>.</v>
          </cell>
          <cell r="CD372" t="str">
            <v>.</v>
          </cell>
          <cell r="CE372" t="str">
            <v>.</v>
          </cell>
          <cell r="CF372" t="str">
            <v>.</v>
          </cell>
          <cell r="CG372" t="str">
            <v>.</v>
          </cell>
          <cell r="CH372" t="str">
            <v>KS2 English</v>
          </cell>
          <cell r="CI372" t="str">
            <v>KS4 English</v>
          </cell>
        </row>
        <row r="373">
          <cell r="AS373" t="str">
            <v>U</v>
          </cell>
          <cell r="AT373" t="str">
            <v>G</v>
          </cell>
          <cell r="AU373" t="str">
            <v>F</v>
          </cell>
          <cell r="AV373" t="str">
            <v>E</v>
          </cell>
          <cell r="AW373" t="str">
            <v>D</v>
          </cell>
          <cell r="AX373" t="str">
            <v>C</v>
          </cell>
          <cell r="AY373" t="str">
            <v>B</v>
          </cell>
          <cell r="AZ373" t="str">
            <v>A</v>
          </cell>
          <cell r="BA373" t="str">
            <v>*</v>
          </cell>
          <cell r="CB373" t="str">
            <v>.</v>
          </cell>
          <cell r="CC373" t="str">
            <v>.</v>
          </cell>
          <cell r="CD373" t="str">
            <v>.</v>
          </cell>
          <cell r="CE373" t="str">
            <v>.</v>
          </cell>
          <cell r="CF373" t="str">
            <v>.</v>
          </cell>
          <cell r="CG373" t="str">
            <v>.</v>
          </cell>
          <cell r="CH373" t="str">
            <v>KS2 English</v>
          </cell>
          <cell r="CI373" t="str">
            <v>KS4 English</v>
          </cell>
        </row>
        <row r="374">
          <cell r="AS374">
            <v>0</v>
          </cell>
          <cell r="AT374">
            <v>0</v>
          </cell>
          <cell r="AU374">
            <v>0</v>
          </cell>
          <cell r="AV374">
            <v>0</v>
          </cell>
          <cell r="AW374">
            <v>0</v>
          </cell>
          <cell r="AX374">
            <v>0</v>
          </cell>
          <cell r="AY374">
            <v>0</v>
          </cell>
          <cell r="AZ374">
            <v>0</v>
          </cell>
          <cell r="BA374">
            <v>0</v>
          </cell>
          <cell r="CB374" t="str">
            <v>.</v>
          </cell>
          <cell r="CC374" t="str">
            <v>.</v>
          </cell>
          <cell r="CD374" t="str">
            <v>.</v>
          </cell>
          <cell r="CE374" t="str">
            <v>.</v>
          </cell>
          <cell r="CF374" t="str">
            <v>.</v>
          </cell>
          <cell r="CG374" t="str">
            <v>.</v>
          </cell>
          <cell r="CH374" t="str">
            <v>.</v>
          </cell>
          <cell r="CI374" t="str">
            <v>.</v>
          </cell>
        </row>
        <row r="375">
          <cell r="AS375">
            <v>0</v>
          </cell>
          <cell r="AT375">
            <v>0</v>
          </cell>
          <cell r="AU375">
            <v>0</v>
          </cell>
          <cell r="AV375">
            <v>0</v>
          </cell>
          <cell r="AW375">
            <v>0</v>
          </cell>
          <cell r="AX375">
            <v>0</v>
          </cell>
          <cell r="AY375">
            <v>0</v>
          </cell>
          <cell r="AZ375">
            <v>0</v>
          </cell>
          <cell r="BA375">
            <v>0</v>
          </cell>
          <cell r="CB375" t="str">
            <v>.</v>
          </cell>
          <cell r="CC375" t="str">
            <v>.</v>
          </cell>
          <cell r="CD375" t="str">
            <v>.</v>
          </cell>
          <cell r="CE375" t="str">
            <v>.</v>
          </cell>
          <cell r="CF375" t="str">
            <v>.</v>
          </cell>
          <cell r="CG375" t="str">
            <v>.</v>
          </cell>
          <cell r="CH375" t="str">
            <v>.</v>
          </cell>
          <cell r="CI375" t="str">
            <v>.</v>
          </cell>
        </row>
        <row r="376">
          <cell r="AS376">
            <v>0</v>
          </cell>
          <cell r="AT376">
            <v>2.8571428571428571E-2</v>
          </cell>
          <cell r="AU376">
            <v>0.12380952380952381</v>
          </cell>
          <cell r="AV376">
            <v>0.30476190476190479</v>
          </cell>
          <cell r="AW376">
            <v>0.37142857142857144</v>
          </cell>
          <cell r="AX376">
            <v>0.12380952380952381</v>
          </cell>
          <cell r="AY376">
            <v>4.7619047619047616E-2</v>
          </cell>
          <cell r="AZ376">
            <v>0</v>
          </cell>
          <cell r="BA376">
            <v>0</v>
          </cell>
          <cell r="CB376" t="str">
            <v>KS2-4</v>
          </cell>
          <cell r="CC376" t="str">
            <v>B</v>
          </cell>
          <cell r="CD376" t="str">
            <v>*</v>
          </cell>
          <cell r="CE376">
            <v>0</v>
          </cell>
          <cell r="CF376">
            <v>0.25</v>
          </cell>
          <cell r="CG376" t="str">
            <v>&gt;=29 &amp; &lt;30</v>
          </cell>
          <cell r="CH376" t="str">
            <v>KS2 English</v>
          </cell>
          <cell r="CI376" t="str">
            <v>KS4 English</v>
          </cell>
        </row>
        <row r="377">
          <cell r="AS377">
            <v>0</v>
          </cell>
          <cell r="AT377">
            <v>2.8571428571428571E-2</v>
          </cell>
          <cell r="AU377">
            <v>0.12380952380952381</v>
          </cell>
          <cell r="AV377">
            <v>0.30476190476190479</v>
          </cell>
          <cell r="AW377">
            <v>0.37142857142857144</v>
          </cell>
          <cell r="AX377">
            <v>0.12380952380952381</v>
          </cell>
          <cell r="AY377">
            <v>4.7619047619047616E-2</v>
          </cell>
          <cell r="AZ377">
            <v>0</v>
          </cell>
          <cell r="BA377">
            <v>0</v>
          </cell>
          <cell r="CB377" t="str">
            <v>KS2-4</v>
          </cell>
          <cell r="CC377" t="str">
            <v>N</v>
          </cell>
          <cell r="CD377" t="str">
            <v>*</v>
          </cell>
          <cell r="CE377">
            <v>0</v>
          </cell>
          <cell r="CF377">
            <v>0.25</v>
          </cell>
          <cell r="CG377" t="str">
            <v>&gt;=29 &amp; &lt;30</v>
          </cell>
          <cell r="CH377" t="str">
            <v>KS2 English</v>
          </cell>
          <cell r="CI377" t="str">
            <v>KS4 English</v>
          </cell>
        </row>
        <row r="378">
          <cell r="AS378">
            <v>0</v>
          </cell>
          <cell r="AT378">
            <v>2.8571428571428571E-2</v>
          </cell>
          <cell r="AU378">
            <v>0.12380952380952381</v>
          </cell>
          <cell r="AV378">
            <v>0.30476190476190479</v>
          </cell>
          <cell r="AW378">
            <v>0.37142857142857144</v>
          </cell>
          <cell r="AX378">
            <v>0.12380952380952381</v>
          </cell>
          <cell r="AY378">
            <v>4.7619047619047616E-2</v>
          </cell>
          <cell r="AZ378">
            <v>0</v>
          </cell>
          <cell r="BA378">
            <v>0</v>
          </cell>
          <cell r="CB378" t="str">
            <v>KS2-4</v>
          </cell>
          <cell r="CC378" t="str">
            <v>2</v>
          </cell>
          <cell r="CD378" t="str">
            <v>*</v>
          </cell>
          <cell r="CE378">
            <v>0</v>
          </cell>
          <cell r="CF378">
            <v>0.25</v>
          </cell>
          <cell r="CG378" t="str">
            <v>&gt;=29 &amp; &lt;30</v>
          </cell>
          <cell r="CH378" t="str">
            <v>KS2 English</v>
          </cell>
          <cell r="CI378" t="str">
            <v>KS4 English</v>
          </cell>
        </row>
        <row r="379">
          <cell r="AS379">
            <v>0</v>
          </cell>
          <cell r="AT379">
            <v>0</v>
          </cell>
          <cell r="AU379">
            <v>4.633204633204633E-2</v>
          </cell>
          <cell r="AV379">
            <v>0.25096525096525096</v>
          </cell>
          <cell r="AW379">
            <v>0.39382239382239381</v>
          </cell>
          <cell r="AX379">
            <v>0.27027027027027029</v>
          </cell>
          <cell r="AY379">
            <v>3.4749034749034749E-2</v>
          </cell>
          <cell r="AZ379">
            <v>3.8610038610038611E-3</v>
          </cell>
          <cell r="BA379">
            <v>0</v>
          </cell>
          <cell r="CB379" t="str">
            <v>KS2-4</v>
          </cell>
          <cell r="CC379" t="str">
            <v>3C</v>
          </cell>
          <cell r="CD379" t="str">
            <v>*</v>
          </cell>
          <cell r="CE379">
            <v>0</v>
          </cell>
          <cell r="CF379">
            <v>0.25</v>
          </cell>
          <cell r="CG379" t="str">
            <v>&gt;=29 &amp; &lt;30</v>
          </cell>
          <cell r="CH379" t="str">
            <v>KS2 English</v>
          </cell>
          <cell r="CI379" t="str">
            <v>KS4 English</v>
          </cell>
        </row>
        <row r="380">
          <cell r="AS380">
            <v>0</v>
          </cell>
          <cell r="AT380">
            <v>0</v>
          </cell>
          <cell r="AU380">
            <v>4.633204633204633E-2</v>
          </cell>
          <cell r="AV380">
            <v>0.25096525096525096</v>
          </cell>
          <cell r="AW380">
            <v>0.39382239382239381</v>
          </cell>
          <cell r="AX380">
            <v>0.27027027027027029</v>
          </cell>
          <cell r="AY380">
            <v>3.4749034749034749E-2</v>
          </cell>
          <cell r="AZ380">
            <v>3.8610038610038611E-3</v>
          </cell>
          <cell r="BA380">
            <v>0</v>
          </cell>
          <cell r="CB380" t="str">
            <v>KS2-4</v>
          </cell>
          <cell r="CC380" t="str">
            <v>3B</v>
          </cell>
          <cell r="CD380" t="str">
            <v>*</v>
          </cell>
          <cell r="CE380">
            <v>0</v>
          </cell>
          <cell r="CF380">
            <v>0.25</v>
          </cell>
          <cell r="CG380" t="str">
            <v>&gt;=29 &amp; &lt;30</v>
          </cell>
          <cell r="CH380" t="str">
            <v>KS2 English</v>
          </cell>
          <cell r="CI380" t="str">
            <v>KS4 English</v>
          </cell>
        </row>
        <row r="381">
          <cell r="AS381">
            <v>9.3457943925233638E-3</v>
          </cell>
          <cell r="AT381">
            <v>0</v>
          </cell>
          <cell r="AU381">
            <v>1.4018691588785047E-2</v>
          </cell>
          <cell r="AV381">
            <v>8.4112149532710276E-2</v>
          </cell>
          <cell r="AW381">
            <v>0.36915887850467288</v>
          </cell>
          <cell r="AX381">
            <v>0.40654205607476634</v>
          </cell>
          <cell r="AY381">
            <v>0.11214953271028037</v>
          </cell>
          <cell r="AZ381">
            <v>4.6728971962616819E-3</v>
          </cell>
          <cell r="BA381">
            <v>0</v>
          </cell>
          <cell r="CB381" t="str">
            <v>KS2-4</v>
          </cell>
          <cell r="CC381" t="str">
            <v>3A</v>
          </cell>
          <cell r="CD381" t="str">
            <v>*</v>
          </cell>
          <cell r="CE381">
            <v>0</v>
          </cell>
          <cell r="CF381">
            <v>0.25</v>
          </cell>
          <cell r="CG381" t="str">
            <v>&gt;=29 &amp; &lt;30</v>
          </cell>
          <cell r="CH381" t="str">
            <v>KS2 English</v>
          </cell>
          <cell r="CI381" t="str">
            <v>KS4 English</v>
          </cell>
        </row>
        <row r="382">
          <cell r="AS382">
            <v>0</v>
          </cell>
          <cell r="AT382">
            <v>2.2123893805309734E-3</v>
          </cell>
          <cell r="AU382">
            <v>5.5309734513274336E-3</v>
          </cell>
          <cell r="AV382">
            <v>3.8716814159292033E-2</v>
          </cell>
          <cell r="AW382">
            <v>0.22234513274336284</v>
          </cell>
          <cell r="AX382">
            <v>0.47676991150442477</v>
          </cell>
          <cell r="AY382">
            <v>0.20353982300884957</v>
          </cell>
          <cell r="AZ382">
            <v>4.4247787610619468E-2</v>
          </cell>
          <cell r="BA382">
            <v>6.6371681415929203E-3</v>
          </cell>
          <cell r="CB382" t="str">
            <v>KS2-4</v>
          </cell>
          <cell r="CC382" t="str">
            <v>4C</v>
          </cell>
          <cell r="CD382" t="str">
            <v>*</v>
          </cell>
          <cell r="CE382">
            <v>6.6371681415929203E-3</v>
          </cell>
          <cell r="CF382">
            <v>0.25</v>
          </cell>
          <cell r="CG382" t="str">
            <v>&gt;=29 &amp; &lt;30</v>
          </cell>
          <cell r="CH382" t="str">
            <v>KS2 English</v>
          </cell>
          <cell r="CI382" t="str">
            <v>KS4 English</v>
          </cell>
        </row>
        <row r="383">
          <cell r="AS383">
            <v>0</v>
          </cell>
          <cell r="AT383">
            <v>1.5479876160990713E-3</v>
          </cell>
          <cell r="AU383">
            <v>2.3219814241486067E-3</v>
          </cell>
          <cell r="AV383">
            <v>1.0061919504643963E-2</v>
          </cell>
          <cell r="AW383">
            <v>9.3653250773993807E-2</v>
          </cell>
          <cell r="AX383">
            <v>0.40479876160990713</v>
          </cell>
          <cell r="AY383">
            <v>0.37616099071207432</v>
          </cell>
          <cell r="AZ383">
            <v>0.10294117647058823</v>
          </cell>
          <cell r="BA383">
            <v>8.5139318885448911E-3</v>
          </cell>
          <cell r="CB383" t="str">
            <v>KS2-4</v>
          </cell>
          <cell r="CC383" t="str">
            <v>4B</v>
          </cell>
          <cell r="CD383" t="str">
            <v>*</v>
          </cell>
          <cell r="CE383">
            <v>8.5139318885448911E-3</v>
          </cell>
          <cell r="CF383">
            <v>0.25</v>
          </cell>
          <cell r="CG383" t="str">
            <v>&gt;=29 &amp; &lt;30</v>
          </cell>
          <cell r="CH383" t="str">
            <v>KS2 English</v>
          </cell>
          <cell r="CI383" t="str">
            <v>KS4 English</v>
          </cell>
        </row>
        <row r="384">
          <cell r="AS384">
            <v>1.1422044545973729E-3</v>
          </cell>
          <cell r="AT384">
            <v>0</v>
          </cell>
          <cell r="AU384">
            <v>1.1422044545973729E-3</v>
          </cell>
          <cell r="AV384">
            <v>3.4266133637921186E-3</v>
          </cell>
          <cell r="AW384">
            <v>2.9697315819531698E-2</v>
          </cell>
          <cell r="AX384">
            <v>0.23872073101085095</v>
          </cell>
          <cell r="AY384">
            <v>0.43289548829240432</v>
          </cell>
          <cell r="AZ384">
            <v>0.25014277555682468</v>
          </cell>
          <cell r="BA384">
            <v>4.2832667047401483E-2</v>
          </cell>
          <cell r="CB384" t="str">
            <v>KS2-4</v>
          </cell>
          <cell r="CC384" t="str">
            <v>4A</v>
          </cell>
          <cell r="CD384" t="str">
            <v>*</v>
          </cell>
          <cell r="CE384">
            <v>4.2832667047401483E-2</v>
          </cell>
          <cell r="CF384">
            <v>0.25</v>
          </cell>
          <cell r="CG384" t="str">
            <v>&gt;=29 &amp; &lt;30</v>
          </cell>
          <cell r="CH384" t="str">
            <v>KS2 English</v>
          </cell>
          <cell r="CI384" t="str">
            <v>KS4 English</v>
          </cell>
        </row>
        <row r="385">
          <cell r="AS385">
            <v>0</v>
          </cell>
          <cell r="AT385">
            <v>0</v>
          </cell>
          <cell r="AU385">
            <v>0</v>
          </cell>
          <cell r="AV385">
            <v>3.6643459142543056E-4</v>
          </cell>
          <cell r="AW385">
            <v>5.8629534628068889E-3</v>
          </cell>
          <cell r="AX385">
            <v>8.318065225357274E-2</v>
          </cell>
          <cell r="AY385">
            <v>0.32905826310003666</v>
          </cell>
          <cell r="AZ385">
            <v>0.42469769146207403</v>
          </cell>
          <cell r="BA385">
            <v>0.15683400513008428</v>
          </cell>
          <cell r="CB385" t="str">
            <v>KS2-4</v>
          </cell>
          <cell r="CC385" t="str">
            <v>5C</v>
          </cell>
          <cell r="CD385" t="str">
            <v>*</v>
          </cell>
          <cell r="CE385">
            <v>0.15683400513008428</v>
          </cell>
          <cell r="CF385">
            <v>0.25</v>
          </cell>
          <cell r="CG385" t="str">
            <v>&gt;=29 &amp; &lt;30</v>
          </cell>
          <cell r="CH385" t="str">
            <v>KS2 English</v>
          </cell>
          <cell r="CI385" t="str">
            <v>KS4 English</v>
          </cell>
        </row>
        <row r="386">
          <cell r="AS386">
            <v>0</v>
          </cell>
          <cell r="AT386">
            <v>0</v>
          </cell>
          <cell r="AU386">
            <v>0</v>
          </cell>
          <cell r="AV386">
            <v>0</v>
          </cell>
          <cell r="AW386">
            <v>1.128668171557562E-3</v>
          </cell>
          <cell r="AX386">
            <v>2.144469525959368E-2</v>
          </cell>
          <cell r="AY386">
            <v>0.12979683972911965</v>
          </cell>
          <cell r="AZ386">
            <v>0.45372460496613998</v>
          </cell>
          <cell r="BA386">
            <v>0.39390519187358919</v>
          </cell>
          <cell r="CB386" t="str">
            <v>KS2-4</v>
          </cell>
          <cell r="CC386" t="str">
            <v>5B</v>
          </cell>
          <cell r="CD386" t="str">
            <v>*</v>
          </cell>
          <cell r="CE386">
            <v>0.39390519187358919</v>
          </cell>
          <cell r="CF386">
            <v>0.25</v>
          </cell>
          <cell r="CG386" t="str">
            <v>&gt;=29 &amp; &lt;30</v>
          </cell>
          <cell r="CH386" t="str">
            <v>KS2 English</v>
          </cell>
          <cell r="CI386" t="str">
            <v>KS4 English</v>
          </cell>
        </row>
        <row r="387">
          <cell r="AS387">
            <v>0</v>
          </cell>
          <cell r="AT387">
            <v>0</v>
          </cell>
          <cell r="AU387">
            <v>0</v>
          </cell>
          <cell r="AV387">
            <v>0</v>
          </cell>
          <cell r="AW387">
            <v>1.128668171557562E-3</v>
          </cell>
          <cell r="AX387">
            <v>2.144469525959368E-2</v>
          </cell>
          <cell r="AY387">
            <v>0.12979683972911965</v>
          </cell>
          <cell r="AZ387">
            <v>0.45372460496613998</v>
          </cell>
          <cell r="BA387">
            <v>0.39390519187358919</v>
          </cell>
          <cell r="CB387" t="str">
            <v>KS2-4</v>
          </cell>
          <cell r="CC387" t="str">
            <v>5A</v>
          </cell>
          <cell r="CD387" t="str">
            <v>*</v>
          </cell>
          <cell r="CE387">
            <v>0.39390519187358919</v>
          </cell>
          <cell r="CF387">
            <v>0.25</v>
          </cell>
          <cell r="CG387" t="str">
            <v>&gt;=29 &amp; &lt;30</v>
          </cell>
          <cell r="CH387" t="str">
            <v>KS2 English</v>
          </cell>
          <cell r="CI387" t="str">
            <v>KS4 English</v>
          </cell>
        </row>
        <row r="388">
          <cell r="CB388" t="str">
            <v>.</v>
          </cell>
          <cell r="CC388" t="str">
            <v>.</v>
          </cell>
          <cell r="CD388" t="str">
            <v>.</v>
          </cell>
          <cell r="CE388" t="str">
            <v>.</v>
          </cell>
          <cell r="CF388" t="str">
            <v>.</v>
          </cell>
          <cell r="CG388" t="str">
            <v>.</v>
          </cell>
          <cell r="CH388" t="str">
            <v>.</v>
          </cell>
          <cell r="CI388" t="str">
            <v>.</v>
          </cell>
        </row>
        <row r="389">
          <cell r="CB389" t="str">
            <v>.</v>
          </cell>
          <cell r="CC389" t="str">
            <v>.</v>
          </cell>
          <cell r="CD389" t="str">
            <v>.</v>
          </cell>
          <cell r="CE389" t="str">
            <v>.</v>
          </cell>
          <cell r="CF389" t="str">
            <v>.</v>
          </cell>
          <cell r="CG389" t="str">
            <v>.</v>
          </cell>
          <cell r="CH389" t="str">
            <v>.</v>
          </cell>
          <cell r="CI389" t="str">
            <v>.</v>
          </cell>
        </row>
        <row r="390">
          <cell r="CB390" t="str">
            <v>.</v>
          </cell>
          <cell r="CC390" t="str">
            <v>.</v>
          </cell>
          <cell r="CD390" t="str">
            <v>.</v>
          </cell>
          <cell r="CE390" t="str">
            <v>.</v>
          </cell>
          <cell r="CF390" t="str">
            <v>.</v>
          </cell>
          <cell r="CG390" t="str">
            <v>.</v>
          </cell>
          <cell r="CH390" t="str">
            <v>KS2 English</v>
          </cell>
          <cell r="CI390" t="str">
            <v>KS4 English</v>
          </cell>
        </row>
        <row r="391">
          <cell r="CB391" t="str">
            <v>.</v>
          </cell>
          <cell r="CC391" t="str">
            <v>.</v>
          </cell>
          <cell r="CD391" t="str">
            <v>.</v>
          </cell>
          <cell r="CE391" t="str">
            <v>.</v>
          </cell>
          <cell r="CF391" t="str">
            <v>.</v>
          </cell>
          <cell r="CG391" t="str">
            <v>.</v>
          </cell>
          <cell r="CH391" t="str">
            <v>KS2 English</v>
          </cell>
          <cell r="CI391" t="str">
            <v>KS4 English</v>
          </cell>
        </row>
        <row r="392">
          <cell r="AS392" t="str">
            <v>U</v>
          </cell>
          <cell r="AT392" t="str">
            <v>G</v>
          </cell>
          <cell r="AU392" t="str">
            <v>F</v>
          </cell>
          <cell r="AV392" t="str">
            <v>E</v>
          </cell>
          <cell r="AW392" t="str">
            <v>D</v>
          </cell>
          <cell r="AX392" t="str">
            <v>C</v>
          </cell>
          <cell r="AY392" t="str">
            <v>B</v>
          </cell>
          <cell r="AZ392" t="str">
            <v>A</v>
          </cell>
          <cell r="BA392" t="str">
            <v>*</v>
          </cell>
          <cell r="CB392" t="str">
            <v>.</v>
          </cell>
          <cell r="CC392" t="str">
            <v>.</v>
          </cell>
          <cell r="CD392" t="str">
            <v>.</v>
          </cell>
          <cell r="CE392" t="str">
            <v>.</v>
          </cell>
          <cell r="CF392" t="str">
            <v>.</v>
          </cell>
          <cell r="CG392" t="str">
            <v>.</v>
          </cell>
          <cell r="CH392" t="str">
            <v>KS2 English</v>
          </cell>
          <cell r="CI392" t="str">
            <v>KS4 English</v>
          </cell>
        </row>
        <row r="393">
          <cell r="AS393">
            <v>0</v>
          </cell>
          <cell r="AT393">
            <v>0</v>
          </cell>
          <cell r="AU393">
            <v>0</v>
          </cell>
          <cell r="AV393">
            <v>0</v>
          </cell>
          <cell r="AW393">
            <v>0</v>
          </cell>
          <cell r="AX393">
            <v>0</v>
          </cell>
          <cell r="AY393">
            <v>0</v>
          </cell>
          <cell r="AZ393">
            <v>0</v>
          </cell>
          <cell r="BA393">
            <v>0</v>
          </cell>
          <cell r="CB393" t="str">
            <v>.</v>
          </cell>
          <cell r="CC393" t="str">
            <v>.</v>
          </cell>
          <cell r="CD393" t="str">
            <v>.</v>
          </cell>
          <cell r="CE393" t="str">
            <v>.</v>
          </cell>
          <cell r="CF393" t="str">
            <v>.</v>
          </cell>
          <cell r="CG393" t="str">
            <v>.</v>
          </cell>
          <cell r="CH393" t="str">
            <v>.</v>
          </cell>
          <cell r="CI393" t="str">
            <v>.</v>
          </cell>
        </row>
        <row r="394">
          <cell r="AS394">
            <v>0</v>
          </cell>
          <cell r="AT394">
            <v>0</v>
          </cell>
          <cell r="AU394">
            <v>0</v>
          </cell>
          <cell r="AV394">
            <v>0</v>
          </cell>
          <cell r="AW394">
            <v>0</v>
          </cell>
          <cell r="AX394">
            <v>0</v>
          </cell>
          <cell r="AY394">
            <v>0</v>
          </cell>
          <cell r="AZ394">
            <v>0</v>
          </cell>
          <cell r="BA394">
            <v>0</v>
          </cell>
          <cell r="CB394" t="str">
            <v>.</v>
          </cell>
          <cell r="CC394" t="str">
            <v>.</v>
          </cell>
          <cell r="CD394" t="str">
            <v>.</v>
          </cell>
          <cell r="CE394" t="str">
            <v>.</v>
          </cell>
          <cell r="CF394" t="str">
            <v>.</v>
          </cell>
          <cell r="CG394" t="str">
            <v>.</v>
          </cell>
          <cell r="CH394" t="str">
            <v>.</v>
          </cell>
          <cell r="CI394" t="str">
            <v>.</v>
          </cell>
        </row>
        <row r="395">
          <cell r="AS395">
            <v>0</v>
          </cell>
          <cell r="AT395">
            <v>0</v>
          </cell>
          <cell r="AU395">
            <v>0</v>
          </cell>
          <cell r="AV395">
            <v>0</v>
          </cell>
          <cell r="AW395">
            <v>4.5871559633027525E-2</v>
          </cell>
          <cell r="AX395">
            <v>0.43119266055045874</v>
          </cell>
          <cell r="AY395">
            <v>0.37614678899082571</v>
          </cell>
          <cell r="AZ395">
            <v>0.13761467889908258</v>
          </cell>
          <cell r="BA395">
            <v>9.1743119266055051E-3</v>
          </cell>
          <cell r="CB395" t="str">
            <v>KS2-4</v>
          </cell>
          <cell r="CC395" t="str">
            <v>B</v>
          </cell>
          <cell r="CD395" t="str">
            <v>*</v>
          </cell>
          <cell r="CE395">
            <v>9.1743119266055051E-3</v>
          </cell>
          <cell r="CF395">
            <v>0.25</v>
          </cell>
          <cell r="CG395" t="str">
            <v>&gt;=30</v>
          </cell>
          <cell r="CH395" t="str">
            <v>KS2 English</v>
          </cell>
          <cell r="CI395" t="str">
            <v>KS4 English</v>
          </cell>
        </row>
        <row r="396">
          <cell r="AS396">
            <v>0</v>
          </cell>
          <cell r="AT396">
            <v>0</v>
          </cell>
          <cell r="AU396">
            <v>0</v>
          </cell>
          <cell r="AV396">
            <v>0</v>
          </cell>
          <cell r="AW396">
            <v>4.5871559633027525E-2</v>
          </cell>
          <cell r="AX396">
            <v>0.43119266055045874</v>
          </cell>
          <cell r="AY396">
            <v>0.37614678899082571</v>
          </cell>
          <cell r="AZ396">
            <v>0.13761467889908258</v>
          </cell>
          <cell r="BA396">
            <v>9.1743119266055051E-3</v>
          </cell>
          <cell r="CB396" t="str">
            <v>KS2-4</v>
          </cell>
          <cell r="CC396" t="str">
            <v>N</v>
          </cell>
          <cell r="CD396" t="str">
            <v>*</v>
          </cell>
          <cell r="CE396">
            <v>9.1743119266055051E-3</v>
          </cell>
          <cell r="CF396">
            <v>0.25</v>
          </cell>
          <cell r="CG396" t="str">
            <v>&gt;=30</v>
          </cell>
          <cell r="CH396" t="str">
            <v>KS2 English</v>
          </cell>
          <cell r="CI396" t="str">
            <v>KS4 English</v>
          </cell>
        </row>
        <row r="397">
          <cell r="AS397">
            <v>0</v>
          </cell>
          <cell r="AT397">
            <v>0</v>
          </cell>
          <cell r="AU397">
            <v>0</v>
          </cell>
          <cell r="AV397">
            <v>0</v>
          </cell>
          <cell r="AW397">
            <v>4.5871559633027525E-2</v>
          </cell>
          <cell r="AX397">
            <v>0.43119266055045874</v>
          </cell>
          <cell r="AY397">
            <v>0.37614678899082571</v>
          </cell>
          <cell r="AZ397">
            <v>0.13761467889908258</v>
          </cell>
          <cell r="BA397">
            <v>9.1743119266055051E-3</v>
          </cell>
          <cell r="CB397" t="str">
            <v>KS2-4</v>
          </cell>
          <cell r="CC397" t="str">
            <v>2</v>
          </cell>
          <cell r="CD397" t="str">
            <v>*</v>
          </cell>
          <cell r="CE397">
            <v>9.1743119266055051E-3</v>
          </cell>
          <cell r="CF397">
            <v>0.25</v>
          </cell>
          <cell r="CG397" t="str">
            <v>&gt;=30</v>
          </cell>
          <cell r="CH397" t="str">
            <v>KS2 English</v>
          </cell>
          <cell r="CI397" t="str">
            <v>KS4 English</v>
          </cell>
        </row>
        <row r="398">
          <cell r="AS398">
            <v>0</v>
          </cell>
          <cell r="AT398">
            <v>0</v>
          </cell>
          <cell r="AU398">
            <v>0</v>
          </cell>
          <cell r="AV398">
            <v>0</v>
          </cell>
          <cell r="AW398">
            <v>4.5871559633027525E-2</v>
          </cell>
          <cell r="AX398">
            <v>0.43119266055045874</v>
          </cell>
          <cell r="AY398">
            <v>0.37614678899082571</v>
          </cell>
          <cell r="AZ398">
            <v>0.13761467889908258</v>
          </cell>
          <cell r="BA398">
            <v>9.1743119266055051E-3</v>
          </cell>
          <cell r="CB398" t="str">
            <v>KS2-4</v>
          </cell>
          <cell r="CC398" t="str">
            <v>3C</v>
          </cell>
          <cell r="CD398" t="str">
            <v>*</v>
          </cell>
          <cell r="CE398">
            <v>9.1743119266055051E-3</v>
          </cell>
          <cell r="CF398">
            <v>0.25</v>
          </cell>
          <cell r="CG398" t="str">
            <v>&gt;=30</v>
          </cell>
          <cell r="CH398" t="str">
            <v>KS2 English</v>
          </cell>
          <cell r="CI398" t="str">
            <v>KS4 English</v>
          </cell>
        </row>
        <row r="399">
          <cell r="AS399">
            <v>0</v>
          </cell>
          <cell r="AT399">
            <v>0</v>
          </cell>
          <cell r="AU399">
            <v>0</v>
          </cell>
          <cell r="AV399">
            <v>0</v>
          </cell>
          <cell r="AW399">
            <v>4.5871559633027525E-2</v>
          </cell>
          <cell r="AX399">
            <v>0.43119266055045874</v>
          </cell>
          <cell r="AY399">
            <v>0.37614678899082571</v>
          </cell>
          <cell r="AZ399">
            <v>0.13761467889908258</v>
          </cell>
          <cell r="BA399">
            <v>9.1743119266055051E-3</v>
          </cell>
          <cell r="CB399" t="str">
            <v>KS2-4</v>
          </cell>
          <cell r="CC399" t="str">
            <v>3B</v>
          </cell>
          <cell r="CD399" t="str">
            <v>*</v>
          </cell>
          <cell r="CE399">
            <v>9.1743119266055051E-3</v>
          </cell>
          <cell r="CF399">
            <v>0.25</v>
          </cell>
          <cell r="CG399" t="str">
            <v>&gt;=30</v>
          </cell>
          <cell r="CH399" t="str">
            <v>KS2 English</v>
          </cell>
          <cell r="CI399" t="str">
            <v>KS4 English</v>
          </cell>
        </row>
        <row r="400">
          <cell r="AS400">
            <v>0</v>
          </cell>
          <cell r="AT400">
            <v>0</v>
          </cell>
          <cell r="AU400">
            <v>0</v>
          </cell>
          <cell r="AV400">
            <v>0</v>
          </cell>
          <cell r="AW400">
            <v>4.5871559633027525E-2</v>
          </cell>
          <cell r="AX400">
            <v>0.43119266055045874</v>
          </cell>
          <cell r="AY400">
            <v>0.37614678899082571</v>
          </cell>
          <cell r="AZ400">
            <v>0.13761467889908258</v>
          </cell>
          <cell r="BA400">
            <v>9.1743119266055051E-3</v>
          </cell>
          <cell r="CB400" t="str">
            <v>KS2-4</v>
          </cell>
          <cell r="CC400" t="str">
            <v>3A</v>
          </cell>
          <cell r="CD400" t="str">
            <v>*</v>
          </cell>
          <cell r="CE400">
            <v>9.1743119266055051E-3</v>
          </cell>
          <cell r="CF400">
            <v>0.25</v>
          </cell>
          <cell r="CG400" t="str">
            <v>&gt;=30</v>
          </cell>
          <cell r="CH400" t="str">
            <v>KS2 English</v>
          </cell>
          <cell r="CI400" t="str">
            <v>KS4 English</v>
          </cell>
        </row>
        <row r="401">
          <cell r="AS401">
            <v>0</v>
          </cell>
          <cell r="AT401">
            <v>0</v>
          </cell>
          <cell r="AU401">
            <v>0</v>
          </cell>
          <cell r="AV401">
            <v>0</v>
          </cell>
          <cell r="AW401">
            <v>4.5871559633027525E-2</v>
          </cell>
          <cell r="AX401">
            <v>0.43119266055045874</v>
          </cell>
          <cell r="AY401">
            <v>0.37614678899082571</v>
          </cell>
          <cell r="AZ401">
            <v>0.13761467889908258</v>
          </cell>
          <cell r="BA401">
            <v>9.1743119266055051E-3</v>
          </cell>
          <cell r="CB401" t="str">
            <v>KS2-4</v>
          </cell>
          <cell r="CC401" t="str">
            <v>4C</v>
          </cell>
          <cell r="CD401" t="str">
            <v>*</v>
          </cell>
          <cell r="CE401">
            <v>9.1743119266055051E-3</v>
          </cell>
          <cell r="CF401">
            <v>0.25</v>
          </cell>
          <cell r="CG401" t="str">
            <v>&gt;=30</v>
          </cell>
          <cell r="CH401" t="str">
            <v>KS2 English</v>
          </cell>
          <cell r="CI401" t="str">
            <v>KS4 English</v>
          </cell>
        </row>
        <row r="402">
          <cell r="AS402">
            <v>0</v>
          </cell>
          <cell r="AT402">
            <v>0</v>
          </cell>
          <cell r="AU402">
            <v>0</v>
          </cell>
          <cell r="AV402">
            <v>0</v>
          </cell>
          <cell r="AW402">
            <v>6.5146579804560263E-3</v>
          </cell>
          <cell r="AX402">
            <v>0.17263843648208468</v>
          </cell>
          <cell r="AY402">
            <v>0.47231270358306188</v>
          </cell>
          <cell r="AZ402">
            <v>0.28338762214983715</v>
          </cell>
          <cell r="BA402">
            <v>6.5146579804560262E-2</v>
          </cell>
          <cell r="CB402" t="str">
            <v>KS2-4</v>
          </cell>
          <cell r="CC402" t="str">
            <v>4B</v>
          </cell>
          <cell r="CD402" t="str">
            <v>*</v>
          </cell>
          <cell r="CE402">
            <v>6.5146579804560262E-2</v>
          </cell>
          <cell r="CF402">
            <v>0.25</v>
          </cell>
          <cell r="CG402" t="str">
            <v>&gt;=30</v>
          </cell>
          <cell r="CH402" t="str">
            <v>KS2 English</v>
          </cell>
          <cell r="CI402" t="str">
            <v>KS4 English</v>
          </cell>
        </row>
        <row r="403">
          <cell r="AS403">
            <v>0</v>
          </cell>
          <cell r="AT403">
            <v>0</v>
          </cell>
          <cell r="AU403">
            <v>0</v>
          </cell>
          <cell r="AV403">
            <v>0</v>
          </cell>
          <cell r="AW403">
            <v>2.2446689113355782E-3</v>
          </cell>
          <cell r="AX403">
            <v>5.9483726150392817E-2</v>
          </cell>
          <cell r="AY403">
            <v>0.36251402918069586</v>
          </cell>
          <cell r="AZ403">
            <v>0.48372615039281708</v>
          </cell>
          <cell r="BA403">
            <v>9.2031425364758696E-2</v>
          </cell>
          <cell r="CB403" t="str">
            <v>KS2-4</v>
          </cell>
          <cell r="CC403" t="str">
            <v>4A</v>
          </cell>
          <cell r="CD403" t="str">
            <v>*</v>
          </cell>
          <cell r="CE403">
            <v>9.2031425364758696E-2</v>
          </cell>
          <cell r="CF403">
            <v>0.25</v>
          </cell>
          <cell r="CG403" t="str">
            <v>&gt;=30</v>
          </cell>
          <cell r="CH403" t="str">
            <v>KS2 English</v>
          </cell>
          <cell r="CI403" t="str">
            <v>KS4 English</v>
          </cell>
        </row>
        <row r="404">
          <cell r="AS404">
            <v>0</v>
          </cell>
          <cell r="AT404">
            <v>0</v>
          </cell>
          <cell r="AU404">
            <v>0</v>
          </cell>
          <cell r="AV404">
            <v>0</v>
          </cell>
          <cell r="AW404">
            <v>3.4399724802201581E-4</v>
          </cell>
          <cell r="AX404">
            <v>1.0319917440660475E-2</v>
          </cell>
          <cell r="AY404">
            <v>0.20949432404540763</v>
          </cell>
          <cell r="AZ404">
            <v>0.50911592707258346</v>
          </cell>
          <cell r="BA404">
            <v>0.27072583419332646</v>
          </cell>
          <cell r="CB404" t="str">
            <v>KS2-4</v>
          </cell>
          <cell r="CC404" t="str">
            <v>5C</v>
          </cell>
          <cell r="CD404" t="str">
            <v>*</v>
          </cell>
          <cell r="CE404">
            <v>0.27072583419332646</v>
          </cell>
          <cell r="CF404">
            <v>0.25</v>
          </cell>
          <cell r="CG404" t="str">
            <v>&gt;=30</v>
          </cell>
          <cell r="CH404" t="str">
            <v>KS2 English</v>
          </cell>
          <cell r="CI404" t="str">
            <v>KS4 English</v>
          </cell>
        </row>
        <row r="405">
          <cell r="AS405">
            <v>0</v>
          </cell>
          <cell r="AT405">
            <v>0</v>
          </cell>
          <cell r="AU405">
            <v>0</v>
          </cell>
          <cell r="AV405">
            <v>0</v>
          </cell>
          <cell r="AW405">
            <v>0</v>
          </cell>
          <cell r="AX405">
            <v>3.3185840707964601E-3</v>
          </cell>
          <cell r="AY405">
            <v>8.3517699115044253E-2</v>
          </cell>
          <cell r="AZ405">
            <v>0.41703539823008851</v>
          </cell>
          <cell r="BA405">
            <v>0.4961283185840708</v>
          </cell>
          <cell r="CB405" t="str">
            <v>KS2-4</v>
          </cell>
          <cell r="CC405" t="str">
            <v>5B</v>
          </cell>
          <cell r="CD405" t="str">
            <v>*</v>
          </cell>
          <cell r="CE405">
            <v>0.4961283185840708</v>
          </cell>
          <cell r="CF405">
            <v>0.25</v>
          </cell>
          <cell r="CG405" t="str">
            <v>&gt;=30</v>
          </cell>
          <cell r="CH405" t="str">
            <v>KS2 English</v>
          </cell>
          <cell r="CI405" t="str">
            <v>KS4 English</v>
          </cell>
        </row>
        <row r="406">
          <cell r="AS406">
            <v>0</v>
          </cell>
          <cell r="AT406">
            <v>0</v>
          </cell>
          <cell r="AU406">
            <v>0</v>
          </cell>
          <cell r="AV406">
            <v>0</v>
          </cell>
          <cell r="AW406">
            <v>0</v>
          </cell>
          <cell r="AX406">
            <v>0</v>
          </cell>
          <cell r="AY406">
            <v>2.197802197802198E-2</v>
          </cell>
          <cell r="AZ406">
            <v>0.27106227106227104</v>
          </cell>
          <cell r="BA406">
            <v>0.706959706959707</v>
          </cell>
          <cell r="CB406" t="str">
            <v>KS2-4</v>
          </cell>
          <cell r="CC406" t="str">
            <v>5A</v>
          </cell>
          <cell r="CD406" t="str">
            <v>*</v>
          </cell>
          <cell r="CE406">
            <v>0.706959706959707</v>
          </cell>
          <cell r="CF406">
            <v>0.25</v>
          </cell>
          <cell r="CG406" t="str">
            <v>&gt;=30</v>
          </cell>
          <cell r="CH406" t="str">
            <v>KS2 English</v>
          </cell>
          <cell r="CI406" t="str">
            <v>KS4 English</v>
          </cell>
        </row>
        <row r="407">
          <cell r="CB407" t="str">
            <v>.</v>
          </cell>
          <cell r="CC407" t="str">
            <v>.</v>
          </cell>
          <cell r="CD407" t="str">
            <v>.</v>
          </cell>
          <cell r="CE407" t="str">
            <v>.</v>
          </cell>
          <cell r="CF407" t="str">
            <v>.</v>
          </cell>
          <cell r="CG407" t="str">
            <v>.</v>
          </cell>
          <cell r="CH407" t="str">
            <v>.</v>
          </cell>
          <cell r="CI407" t="str">
            <v>.</v>
          </cell>
        </row>
        <row r="408">
          <cell r="CB408" t="str">
            <v>.</v>
          </cell>
          <cell r="CC408" t="str">
            <v>.</v>
          </cell>
          <cell r="CD408" t="str">
            <v>.</v>
          </cell>
          <cell r="CE408" t="str">
            <v>.</v>
          </cell>
          <cell r="CF408" t="str">
            <v>.</v>
          </cell>
          <cell r="CG408" t="str">
            <v>.</v>
          </cell>
          <cell r="CH408" t="str">
            <v>KS2 English</v>
          </cell>
          <cell r="CI408" t="str">
            <v>KS4 English</v>
          </cell>
        </row>
        <row r="409">
          <cell r="CB409" t="str">
            <v>.</v>
          </cell>
          <cell r="CC409" t="str">
            <v>.</v>
          </cell>
          <cell r="CD409" t="str">
            <v>.</v>
          </cell>
          <cell r="CE409" t="str">
            <v>.</v>
          </cell>
          <cell r="CF409" t="str">
            <v>.</v>
          </cell>
          <cell r="CG409" t="str">
            <v>.</v>
          </cell>
          <cell r="CH409" t="str">
            <v>KS2 English</v>
          </cell>
          <cell r="CI409" t="str">
            <v>KS4 English</v>
          </cell>
        </row>
        <row r="410">
          <cell r="CB410" t="str">
            <v>.</v>
          </cell>
          <cell r="CC410" t="str">
            <v>.</v>
          </cell>
          <cell r="CD410" t="str">
            <v>.</v>
          </cell>
          <cell r="CE410" t="str">
            <v>.</v>
          </cell>
          <cell r="CF410" t="str">
            <v>.</v>
          </cell>
          <cell r="CG410" t="str">
            <v>.</v>
          </cell>
          <cell r="CH410" t="str">
            <v>KS2 English</v>
          </cell>
          <cell r="CI410" t="str">
            <v>KS4 English</v>
          </cell>
        </row>
        <row r="411">
          <cell r="AS411" t="str">
            <v>U</v>
          </cell>
          <cell r="AT411" t="str">
            <v>G</v>
          </cell>
          <cell r="AU411" t="str">
            <v>F</v>
          </cell>
          <cell r="AV411" t="str">
            <v>E</v>
          </cell>
          <cell r="AW411" t="str">
            <v>D</v>
          </cell>
          <cell r="AX411" t="str">
            <v>C</v>
          </cell>
          <cell r="AY411" t="str">
            <v>B</v>
          </cell>
          <cell r="AZ411" t="str">
            <v>A</v>
          </cell>
          <cell r="BA411" t="str">
            <v>*</v>
          </cell>
          <cell r="CB411" t="str">
            <v>.</v>
          </cell>
          <cell r="CC411" t="str">
            <v>.</v>
          </cell>
          <cell r="CD411" t="str">
            <v>.</v>
          </cell>
          <cell r="CE411" t="str">
            <v>.</v>
          </cell>
          <cell r="CF411" t="str">
            <v>.</v>
          </cell>
          <cell r="CG411" t="str">
            <v>.</v>
          </cell>
          <cell r="CH411" t="str">
            <v>KS2 English</v>
          </cell>
          <cell r="CI411" t="str">
            <v>KS4 English</v>
          </cell>
        </row>
        <row r="412">
          <cell r="AS412">
            <v>0</v>
          </cell>
          <cell r="AT412">
            <v>0</v>
          </cell>
          <cell r="AU412">
            <v>0</v>
          </cell>
          <cell r="AV412">
            <v>0</v>
          </cell>
          <cell r="AW412">
            <v>0</v>
          </cell>
          <cell r="AX412">
            <v>0</v>
          </cell>
          <cell r="AY412">
            <v>0</v>
          </cell>
          <cell r="AZ412">
            <v>0</v>
          </cell>
          <cell r="BA412">
            <v>0</v>
          </cell>
          <cell r="CB412" t="str">
            <v>.</v>
          </cell>
          <cell r="CC412" t="str">
            <v>.</v>
          </cell>
          <cell r="CD412" t="str">
            <v>.</v>
          </cell>
          <cell r="CE412" t="str">
            <v>.</v>
          </cell>
          <cell r="CF412" t="str">
            <v>.</v>
          </cell>
          <cell r="CG412" t="str">
            <v>.</v>
          </cell>
          <cell r="CH412" t="str">
            <v>.</v>
          </cell>
          <cell r="CI412" t="str">
            <v>.</v>
          </cell>
        </row>
        <row r="413">
          <cell r="AS413">
            <v>0</v>
          </cell>
          <cell r="AT413">
            <v>0</v>
          </cell>
          <cell r="AU413">
            <v>0</v>
          </cell>
          <cell r="AV413">
            <v>0</v>
          </cell>
          <cell r="AW413">
            <v>0</v>
          </cell>
          <cell r="AX413">
            <v>0</v>
          </cell>
          <cell r="AY413">
            <v>0</v>
          </cell>
          <cell r="AZ413">
            <v>0</v>
          </cell>
          <cell r="BA413">
            <v>0</v>
          </cell>
          <cell r="CB413" t="str">
            <v>.</v>
          </cell>
          <cell r="CC413" t="str">
            <v>.</v>
          </cell>
          <cell r="CD413" t="str">
            <v>.</v>
          </cell>
          <cell r="CE413" t="str">
            <v>.</v>
          </cell>
          <cell r="CF413" t="str">
            <v>.</v>
          </cell>
          <cell r="CG413" t="str">
            <v>.</v>
          </cell>
          <cell r="CH413" t="str">
            <v>.</v>
          </cell>
          <cell r="CI413" t="str">
            <v>.</v>
          </cell>
        </row>
        <row r="414">
          <cell r="AS414">
            <v>5.921052631578947E-2</v>
          </cell>
          <cell r="AT414">
            <v>5.2631578947368418E-2</v>
          </cell>
          <cell r="AU414">
            <v>0.25</v>
          </cell>
          <cell r="AV414">
            <v>0.26315789473684209</v>
          </cell>
          <cell r="AW414">
            <v>0.21710526315789475</v>
          </cell>
          <cell r="AX414">
            <v>0.11842105263157894</v>
          </cell>
          <cell r="AY414">
            <v>2.6315789473684209E-2</v>
          </cell>
          <cell r="AZ414">
            <v>1.3157894736842105E-2</v>
          </cell>
          <cell r="BA414">
            <v>0</v>
          </cell>
          <cell r="CB414" t="str">
            <v>KS2-4</v>
          </cell>
          <cell r="CC414" t="str">
            <v>B</v>
          </cell>
          <cell r="CD414" t="str">
            <v>*</v>
          </cell>
          <cell r="CE414">
            <v>0</v>
          </cell>
          <cell r="CF414">
            <v>0.1</v>
          </cell>
          <cell r="CG414" t="str">
            <v>&lt;25</v>
          </cell>
          <cell r="CH414" t="str">
            <v>KS2 English</v>
          </cell>
          <cell r="CI414" t="str">
            <v>KS4 English</v>
          </cell>
        </row>
        <row r="415">
          <cell r="AS415">
            <v>3.1746031746031744E-2</v>
          </cell>
          <cell r="AT415">
            <v>3.968253968253968E-2</v>
          </cell>
          <cell r="AU415">
            <v>0.21428571428571427</v>
          </cell>
          <cell r="AV415">
            <v>0.26984126984126983</v>
          </cell>
          <cell r="AW415">
            <v>0.29365079365079366</v>
          </cell>
          <cell r="AX415">
            <v>0.14285714285714285</v>
          </cell>
          <cell r="AY415">
            <v>7.9365079365079361E-3</v>
          </cell>
          <cell r="AZ415">
            <v>0</v>
          </cell>
          <cell r="BA415">
            <v>0</v>
          </cell>
          <cell r="CB415" t="str">
            <v>KS2-4</v>
          </cell>
          <cell r="CC415" t="str">
            <v>N</v>
          </cell>
          <cell r="CD415" t="str">
            <v>*</v>
          </cell>
          <cell r="CE415">
            <v>0</v>
          </cell>
          <cell r="CF415">
            <v>0.1</v>
          </cell>
          <cell r="CG415" t="str">
            <v>&lt;25</v>
          </cell>
          <cell r="CH415" t="str">
            <v>KS2 English</v>
          </cell>
          <cell r="CI415" t="str">
            <v>KS4 English</v>
          </cell>
        </row>
        <row r="416">
          <cell r="AS416">
            <v>3.1746031746031744E-2</v>
          </cell>
          <cell r="AT416">
            <v>3.968253968253968E-2</v>
          </cell>
          <cell r="AU416">
            <v>0.21428571428571427</v>
          </cell>
          <cell r="AV416">
            <v>0.26984126984126983</v>
          </cell>
          <cell r="AW416">
            <v>0.29365079365079366</v>
          </cell>
          <cell r="AX416">
            <v>0.14285714285714285</v>
          </cell>
          <cell r="AY416">
            <v>7.9365079365079361E-3</v>
          </cell>
          <cell r="AZ416">
            <v>0</v>
          </cell>
          <cell r="BA416">
            <v>0</v>
          </cell>
          <cell r="CB416" t="str">
            <v>KS2-4</v>
          </cell>
          <cell r="CC416" t="str">
            <v>2</v>
          </cell>
          <cell r="CD416" t="str">
            <v>*</v>
          </cell>
          <cell r="CE416">
            <v>0</v>
          </cell>
          <cell r="CF416">
            <v>0.1</v>
          </cell>
          <cell r="CG416" t="str">
            <v>&lt;25</v>
          </cell>
          <cell r="CH416" t="str">
            <v>KS2 English</v>
          </cell>
          <cell r="CI416" t="str">
            <v>KS4 English</v>
          </cell>
        </row>
        <row r="417">
          <cell r="AS417">
            <v>1.2578616352201259E-2</v>
          </cell>
          <cell r="AT417">
            <v>4.40251572327044E-2</v>
          </cell>
          <cell r="AU417">
            <v>8.1761006289308172E-2</v>
          </cell>
          <cell r="AV417">
            <v>0.2389937106918239</v>
          </cell>
          <cell r="AW417">
            <v>0.38364779874213839</v>
          </cell>
          <cell r="AX417">
            <v>0.20754716981132076</v>
          </cell>
          <cell r="AY417">
            <v>3.1446540880503145E-2</v>
          </cell>
          <cell r="AZ417">
            <v>0</v>
          </cell>
          <cell r="BA417">
            <v>0</v>
          </cell>
          <cell r="CB417" t="str">
            <v>KS2-4</v>
          </cell>
          <cell r="CC417" t="str">
            <v>3C</v>
          </cell>
          <cell r="CD417" t="str">
            <v>*</v>
          </cell>
          <cell r="CE417">
            <v>0</v>
          </cell>
          <cell r="CF417">
            <v>0.1</v>
          </cell>
          <cell r="CG417" t="str">
            <v>&lt;25</v>
          </cell>
          <cell r="CH417" t="str">
            <v>KS2 English</v>
          </cell>
          <cell r="CI417" t="str">
            <v>KS4 English</v>
          </cell>
        </row>
        <row r="418">
          <cell r="AS418">
            <v>2.9126213592233011E-2</v>
          </cell>
          <cell r="AT418">
            <v>2.4271844660194174E-2</v>
          </cell>
          <cell r="AU418">
            <v>7.7669902912621352E-2</v>
          </cell>
          <cell r="AV418">
            <v>0.15048543689320387</v>
          </cell>
          <cell r="AW418">
            <v>0.30097087378640774</v>
          </cell>
          <cell r="AX418">
            <v>0.3446601941747573</v>
          </cell>
          <cell r="AY418">
            <v>6.7961165048543687E-2</v>
          </cell>
          <cell r="AZ418">
            <v>4.8543689320388345E-3</v>
          </cell>
          <cell r="BA418">
            <v>0</v>
          </cell>
          <cell r="CB418" t="str">
            <v>KS2-4</v>
          </cell>
          <cell r="CC418" t="str">
            <v>3B</v>
          </cell>
          <cell r="CD418" t="str">
            <v>*</v>
          </cell>
          <cell r="CE418">
            <v>0</v>
          </cell>
          <cell r="CF418">
            <v>0.1</v>
          </cell>
          <cell r="CG418" t="str">
            <v>&lt;25</v>
          </cell>
          <cell r="CH418" t="str">
            <v>KS2 English</v>
          </cell>
          <cell r="CI418" t="str">
            <v>KS4 English</v>
          </cell>
        </row>
        <row r="419">
          <cell r="AS419">
            <v>1.0752688172043012E-2</v>
          </cell>
          <cell r="AT419">
            <v>2.6881720430107527E-2</v>
          </cell>
          <cell r="AU419">
            <v>5.9139784946236562E-2</v>
          </cell>
          <cell r="AV419">
            <v>0.13440860215053763</v>
          </cell>
          <cell r="AW419">
            <v>0.24193548387096775</v>
          </cell>
          <cell r="AX419">
            <v>0.489247311827957</v>
          </cell>
          <cell r="AY419">
            <v>3.7634408602150539E-2</v>
          </cell>
          <cell r="AZ419">
            <v>0</v>
          </cell>
          <cell r="BA419">
            <v>0</v>
          </cell>
          <cell r="CB419" t="str">
            <v>KS2-4</v>
          </cell>
          <cell r="CC419" t="str">
            <v>3A</v>
          </cell>
          <cell r="CD419" t="str">
            <v>*</v>
          </cell>
          <cell r="CE419">
            <v>0</v>
          </cell>
          <cell r="CF419">
            <v>0.1</v>
          </cell>
          <cell r="CG419" t="str">
            <v>&lt;25</v>
          </cell>
          <cell r="CH419" t="str">
            <v>KS2 English</v>
          </cell>
          <cell r="CI419" t="str">
            <v>KS4 English</v>
          </cell>
        </row>
        <row r="420">
          <cell r="AS420">
            <v>0</v>
          </cell>
          <cell r="AT420">
            <v>1.6085790884718499E-2</v>
          </cell>
          <cell r="AU420">
            <v>2.4128686327077747E-2</v>
          </cell>
          <cell r="AV420">
            <v>5.3619302949061663E-2</v>
          </cell>
          <cell r="AW420">
            <v>0.22788203753351208</v>
          </cell>
          <cell r="AX420">
            <v>0.52010723860589814</v>
          </cell>
          <cell r="AY420">
            <v>0.15013404825737264</v>
          </cell>
          <cell r="AZ420">
            <v>8.0428954423592495E-3</v>
          </cell>
          <cell r="BA420">
            <v>0</v>
          </cell>
          <cell r="CB420" t="str">
            <v>KS2-4</v>
          </cell>
          <cell r="CC420" t="str">
            <v>4C</v>
          </cell>
          <cell r="CD420" t="str">
            <v>*</v>
          </cell>
          <cell r="CE420">
            <v>0</v>
          </cell>
          <cell r="CF420">
            <v>0.1</v>
          </cell>
          <cell r="CG420" t="str">
            <v>&lt;25</v>
          </cell>
          <cell r="CH420" t="str">
            <v>KS2 English</v>
          </cell>
          <cell r="CI420" t="str">
            <v>KS4 English</v>
          </cell>
        </row>
        <row r="421">
          <cell r="AS421">
            <v>3.1250000000000002E-3</v>
          </cell>
          <cell r="AT421">
            <v>0</v>
          </cell>
          <cell r="AU421">
            <v>3.1250000000000002E-3</v>
          </cell>
          <cell r="AV421">
            <v>6.2500000000000003E-3</v>
          </cell>
          <cell r="AW421">
            <v>0.13750000000000001</v>
          </cell>
          <cell r="AX421">
            <v>0.53749999999999998</v>
          </cell>
          <cell r="AY421">
            <v>0.25937500000000002</v>
          </cell>
          <cell r="AZ421">
            <v>4.6875E-2</v>
          </cell>
          <cell r="BA421">
            <v>6.2500000000000003E-3</v>
          </cell>
          <cell r="CB421" t="str">
            <v>KS2-4</v>
          </cell>
          <cell r="CC421" t="str">
            <v>4B</v>
          </cell>
          <cell r="CD421" t="str">
            <v>*</v>
          </cell>
          <cell r="CE421">
            <v>6.2500000000000003E-3</v>
          </cell>
          <cell r="CF421">
            <v>0.1</v>
          </cell>
          <cell r="CG421" t="str">
            <v>&lt;25</v>
          </cell>
          <cell r="CH421" t="str">
            <v>KS2 English</v>
          </cell>
          <cell r="CI421" t="str">
            <v>KS4 English</v>
          </cell>
        </row>
        <row r="422">
          <cell r="AS422">
            <v>8.8105726872246704E-3</v>
          </cell>
          <cell r="AT422">
            <v>4.4052863436123352E-3</v>
          </cell>
          <cell r="AU422">
            <v>0</v>
          </cell>
          <cell r="AV422">
            <v>4.4052863436123352E-3</v>
          </cell>
          <cell r="AW422">
            <v>1.7621145374449341E-2</v>
          </cell>
          <cell r="AX422">
            <v>0.51541850220264318</v>
          </cell>
          <cell r="AY422">
            <v>0.33480176211453744</v>
          </cell>
          <cell r="AZ422">
            <v>0.11013215859030837</v>
          </cell>
          <cell r="BA422">
            <v>4.4052863436123352E-3</v>
          </cell>
          <cell r="CB422" t="str">
            <v>KS2-4</v>
          </cell>
          <cell r="CC422" t="str">
            <v>4A</v>
          </cell>
          <cell r="CD422" t="str">
            <v>*</v>
          </cell>
          <cell r="CE422">
            <v>4.4052863436123352E-3</v>
          </cell>
          <cell r="CF422">
            <v>0.1</v>
          </cell>
          <cell r="CG422" t="str">
            <v>&lt;25</v>
          </cell>
          <cell r="CH422" t="str">
            <v>KS2 English</v>
          </cell>
          <cell r="CI422" t="str">
            <v>KS4 English</v>
          </cell>
        </row>
        <row r="423">
          <cell r="AS423">
            <v>0</v>
          </cell>
          <cell r="AT423">
            <v>5.6179775280898875E-3</v>
          </cell>
          <cell r="AU423">
            <v>0</v>
          </cell>
          <cell r="AV423">
            <v>5.6179775280898875E-3</v>
          </cell>
          <cell r="AW423">
            <v>1.1235955056179775E-2</v>
          </cell>
          <cell r="AX423">
            <v>0.24719101123595505</v>
          </cell>
          <cell r="AY423">
            <v>0.43820224719101125</v>
          </cell>
          <cell r="AZ423">
            <v>0.25280898876404495</v>
          </cell>
          <cell r="BA423">
            <v>3.9325842696629212E-2</v>
          </cell>
          <cell r="CB423" t="str">
            <v>KS2-4</v>
          </cell>
          <cell r="CC423" t="str">
            <v>5C</v>
          </cell>
          <cell r="CD423" t="str">
            <v>*</v>
          </cell>
          <cell r="CE423">
            <v>3.9325842696629212E-2</v>
          </cell>
          <cell r="CF423">
            <v>0.1</v>
          </cell>
          <cell r="CG423" t="str">
            <v>&lt;25</v>
          </cell>
          <cell r="CH423" t="str">
            <v>KS2 English</v>
          </cell>
          <cell r="CI423" t="str">
            <v>KS4 English</v>
          </cell>
        </row>
        <row r="424">
          <cell r="AS424">
            <v>0</v>
          </cell>
          <cell r="AT424">
            <v>0</v>
          </cell>
          <cell r="AU424">
            <v>0</v>
          </cell>
          <cell r="AV424">
            <v>0</v>
          </cell>
          <cell r="AW424">
            <v>0</v>
          </cell>
          <cell r="AX424">
            <v>0.17857142857142858</v>
          </cell>
          <cell r="AY424">
            <v>0.42857142857142855</v>
          </cell>
          <cell r="AZ424">
            <v>0.25</v>
          </cell>
          <cell r="BA424">
            <v>0.14285714285714285</v>
          </cell>
          <cell r="CB424" t="str">
            <v>KS2-4</v>
          </cell>
          <cell r="CC424" t="str">
            <v>5B</v>
          </cell>
          <cell r="CD424" t="str">
            <v>*</v>
          </cell>
          <cell r="CE424">
            <v>0.14285714285714285</v>
          </cell>
          <cell r="CF424">
            <v>0.1</v>
          </cell>
          <cell r="CG424" t="str">
            <v>&lt;25</v>
          </cell>
          <cell r="CH424" t="str">
            <v>KS2 English</v>
          </cell>
          <cell r="CI424" t="str">
            <v>KS4 English</v>
          </cell>
        </row>
        <row r="425">
          <cell r="AS425">
            <v>0</v>
          </cell>
          <cell r="AT425">
            <v>0</v>
          </cell>
          <cell r="AU425">
            <v>0</v>
          </cell>
          <cell r="AV425">
            <v>0</v>
          </cell>
          <cell r="AW425">
            <v>0</v>
          </cell>
          <cell r="AX425">
            <v>0.17857142857142858</v>
          </cell>
          <cell r="AY425">
            <v>0.42857142857142855</v>
          </cell>
          <cell r="AZ425">
            <v>0.25</v>
          </cell>
          <cell r="BA425">
            <v>0.14285714285714285</v>
          </cell>
          <cell r="CB425" t="str">
            <v>KS2-4</v>
          </cell>
          <cell r="CC425" t="str">
            <v>5A</v>
          </cell>
          <cell r="CD425" t="str">
            <v>*</v>
          </cell>
          <cell r="CE425">
            <v>0.14285714285714285</v>
          </cell>
          <cell r="CF425">
            <v>0.1</v>
          </cell>
          <cell r="CG425" t="str">
            <v>&lt;25</v>
          </cell>
          <cell r="CH425" t="str">
            <v>KS2 English</v>
          </cell>
          <cell r="CI425" t="str">
            <v>KS4 English</v>
          </cell>
        </row>
        <row r="426">
          <cell r="CB426" t="str">
            <v>.</v>
          </cell>
          <cell r="CC426" t="str">
            <v>.</v>
          </cell>
          <cell r="CD426" t="str">
            <v>.</v>
          </cell>
          <cell r="CE426" t="str">
            <v>.</v>
          </cell>
          <cell r="CF426" t="str">
            <v>.</v>
          </cell>
          <cell r="CG426" t="str">
            <v>.</v>
          </cell>
          <cell r="CH426" t="str">
            <v>.</v>
          </cell>
          <cell r="CI426" t="str">
            <v>.</v>
          </cell>
        </row>
        <row r="427">
          <cell r="CB427" t="str">
            <v>.</v>
          </cell>
          <cell r="CC427" t="str">
            <v>.</v>
          </cell>
          <cell r="CD427" t="str">
            <v>.</v>
          </cell>
          <cell r="CE427" t="str">
            <v>.</v>
          </cell>
          <cell r="CF427" t="str">
            <v>.</v>
          </cell>
          <cell r="CG427" t="str">
            <v>.</v>
          </cell>
          <cell r="CH427" t="str">
            <v>.</v>
          </cell>
          <cell r="CI427" t="str">
            <v>.</v>
          </cell>
        </row>
        <row r="428">
          <cell r="CB428" t="str">
            <v>.</v>
          </cell>
          <cell r="CC428" t="str">
            <v>.</v>
          </cell>
          <cell r="CD428" t="str">
            <v>.</v>
          </cell>
          <cell r="CE428" t="str">
            <v>.</v>
          </cell>
          <cell r="CF428" t="str">
            <v>.</v>
          </cell>
          <cell r="CG428" t="str">
            <v>.</v>
          </cell>
          <cell r="CH428" t="str">
            <v>KS2 English</v>
          </cell>
          <cell r="CI428" t="str">
            <v>KS4 English</v>
          </cell>
        </row>
        <row r="429">
          <cell r="CB429" t="str">
            <v>.</v>
          </cell>
          <cell r="CC429" t="str">
            <v>.</v>
          </cell>
          <cell r="CD429" t="str">
            <v>.</v>
          </cell>
          <cell r="CE429" t="str">
            <v>.</v>
          </cell>
          <cell r="CF429" t="str">
            <v>.</v>
          </cell>
          <cell r="CG429" t="str">
            <v>.</v>
          </cell>
          <cell r="CH429" t="str">
            <v>KS2 English</v>
          </cell>
          <cell r="CI429" t="str">
            <v>KS4 English</v>
          </cell>
        </row>
        <row r="430">
          <cell r="AS430" t="str">
            <v>U</v>
          </cell>
          <cell r="AT430" t="str">
            <v>G</v>
          </cell>
          <cell r="AU430" t="str">
            <v>F</v>
          </cell>
          <cell r="AV430" t="str">
            <v>E</v>
          </cell>
          <cell r="AW430" t="str">
            <v>D</v>
          </cell>
          <cell r="AX430" t="str">
            <v>C</v>
          </cell>
          <cell r="AY430" t="str">
            <v>B</v>
          </cell>
          <cell r="AZ430" t="str">
            <v>A</v>
          </cell>
          <cell r="BA430" t="str">
            <v>*</v>
          </cell>
          <cell r="CB430" t="str">
            <v>.</v>
          </cell>
          <cell r="CC430" t="str">
            <v>.</v>
          </cell>
          <cell r="CD430" t="str">
            <v>.</v>
          </cell>
          <cell r="CE430" t="str">
            <v>.</v>
          </cell>
          <cell r="CF430" t="str">
            <v>.</v>
          </cell>
          <cell r="CG430" t="str">
            <v>.</v>
          </cell>
          <cell r="CH430" t="str">
            <v>KS2 English</v>
          </cell>
          <cell r="CI430" t="str">
            <v>KS4 English</v>
          </cell>
        </row>
        <row r="431">
          <cell r="AS431">
            <v>0</v>
          </cell>
          <cell r="AT431">
            <v>0</v>
          </cell>
          <cell r="AU431">
            <v>0</v>
          </cell>
          <cell r="AV431">
            <v>0</v>
          </cell>
          <cell r="AW431">
            <v>0</v>
          </cell>
          <cell r="AX431">
            <v>0</v>
          </cell>
          <cell r="AY431">
            <v>0</v>
          </cell>
          <cell r="AZ431">
            <v>0</v>
          </cell>
          <cell r="BA431">
            <v>0</v>
          </cell>
          <cell r="CB431" t="str">
            <v>.</v>
          </cell>
          <cell r="CC431" t="str">
            <v>.</v>
          </cell>
          <cell r="CD431" t="str">
            <v>.</v>
          </cell>
          <cell r="CE431" t="str">
            <v>.</v>
          </cell>
          <cell r="CF431" t="str">
            <v>.</v>
          </cell>
          <cell r="CG431" t="str">
            <v>.</v>
          </cell>
          <cell r="CH431" t="str">
            <v>.</v>
          </cell>
          <cell r="CI431" t="str">
            <v>.</v>
          </cell>
        </row>
        <row r="432">
          <cell r="AS432">
            <v>0</v>
          </cell>
          <cell r="AT432">
            <v>0</v>
          </cell>
          <cell r="AU432">
            <v>0</v>
          </cell>
          <cell r="AV432">
            <v>0</v>
          </cell>
          <cell r="AW432">
            <v>0</v>
          </cell>
          <cell r="AX432">
            <v>0</v>
          </cell>
          <cell r="AY432">
            <v>0</v>
          </cell>
          <cell r="AZ432">
            <v>0</v>
          </cell>
          <cell r="BA432">
            <v>0</v>
          </cell>
          <cell r="CB432" t="str">
            <v>.</v>
          </cell>
          <cell r="CC432" t="str">
            <v>.</v>
          </cell>
          <cell r="CD432" t="str">
            <v>.</v>
          </cell>
          <cell r="CE432" t="str">
            <v>.</v>
          </cell>
          <cell r="CF432" t="str">
            <v>.</v>
          </cell>
          <cell r="CG432" t="str">
            <v>.</v>
          </cell>
          <cell r="CH432" t="str">
            <v>.</v>
          </cell>
          <cell r="CI432" t="str">
            <v>.</v>
          </cell>
        </row>
        <row r="433">
          <cell r="AS433">
            <v>3.4090909090909088E-2</v>
          </cell>
          <cell r="AT433">
            <v>9.4696969696969696E-2</v>
          </cell>
          <cell r="AU433">
            <v>0.23863636363636365</v>
          </cell>
          <cell r="AV433">
            <v>0.23863636363636365</v>
          </cell>
          <cell r="AW433">
            <v>0.24621212121212122</v>
          </cell>
          <cell r="AX433">
            <v>0.13636363636363635</v>
          </cell>
          <cell r="AY433">
            <v>7.575757575757576E-3</v>
          </cell>
          <cell r="AZ433">
            <v>3.787878787878788E-3</v>
          </cell>
          <cell r="BA433">
            <v>0</v>
          </cell>
          <cell r="CB433" t="str">
            <v>KS2-4</v>
          </cell>
          <cell r="CC433" t="str">
            <v>B</v>
          </cell>
          <cell r="CD433" t="str">
            <v>*</v>
          </cell>
          <cell r="CE433">
            <v>0</v>
          </cell>
          <cell r="CF433">
            <v>0.1</v>
          </cell>
          <cell r="CG433" t="str">
            <v>&gt;=25 &amp; &lt;26</v>
          </cell>
          <cell r="CH433" t="str">
            <v>KS2 English</v>
          </cell>
          <cell r="CI433" t="str">
            <v>KS4 English</v>
          </cell>
        </row>
        <row r="434">
          <cell r="AS434">
            <v>1.4492753623188406E-2</v>
          </cell>
          <cell r="AT434">
            <v>7.9710144927536225E-2</v>
          </cell>
          <cell r="AU434">
            <v>0.2608695652173913</v>
          </cell>
          <cell r="AV434">
            <v>0.31159420289855072</v>
          </cell>
          <cell r="AW434">
            <v>0.24637681159420291</v>
          </cell>
          <cell r="AX434">
            <v>7.2463768115942032E-2</v>
          </cell>
          <cell r="AY434">
            <v>1.4492753623188406E-2</v>
          </cell>
          <cell r="AZ434">
            <v>0</v>
          </cell>
          <cell r="BA434">
            <v>0</v>
          </cell>
          <cell r="CB434" t="str">
            <v>KS2-4</v>
          </cell>
          <cell r="CC434" t="str">
            <v>N</v>
          </cell>
          <cell r="CD434" t="str">
            <v>*</v>
          </cell>
          <cell r="CE434">
            <v>0</v>
          </cell>
          <cell r="CF434">
            <v>0.1</v>
          </cell>
          <cell r="CG434" t="str">
            <v>&gt;=25 &amp; &lt;26</v>
          </cell>
          <cell r="CH434" t="str">
            <v>KS2 English</v>
          </cell>
          <cell r="CI434" t="str">
            <v>KS4 English</v>
          </cell>
        </row>
        <row r="435">
          <cell r="AS435">
            <v>8.0000000000000002E-3</v>
          </cell>
          <cell r="AT435">
            <v>1.8666666666666668E-2</v>
          </cell>
          <cell r="AU435">
            <v>9.0666666666666673E-2</v>
          </cell>
          <cell r="AV435">
            <v>0.30133333333333334</v>
          </cell>
          <cell r="AW435">
            <v>0.36</v>
          </cell>
          <cell r="AX435">
            <v>0.19466666666666665</v>
          </cell>
          <cell r="AY435">
            <v>2.4E-2</v>
          </cell>
          <cell r="AZ435">
            <v>2.6666666666666666E-3</v>
          </cell>
          <cell r="BA435">
            <v>0</v>
          </cell>
          <cell r="CB435" t="str">
            <v>KS2-4</v>
          </cell>
          <cell r="CC435" t="str">
            <v>2</v>
          </cell>
          <cell r="CD435" t="str">
            <v>*</v>
          </cell>
          <cell r="CE435">
            <v>0</v>
          </cell>
          <cell r="CF435">
            <v>0.1</v>
          </cell>
          <cell r="CG435" t="str">
            <v>&gt;=25 &amp; &lt;26</v>
          </cell>
          <cell r="CH435" t="str">
            <v>KS2 English</v>
          </cell>
          <cell r="CI435" t="str">
            <v>KS4 English</v>
          </cell>
        </row>
        <row r="436">
          <cell r="AS436">
            <v>8.0000000000000002E-3</v>
          </cell>
          <cell r="AT436">
            <v>1.8666666666666668E-2</v>
          </cell>
          <cell r="AU436">
            <v>9.0666666666666673E-2</v>
          </cell>
          <cell r="AV436">
            <v>0.30133333333333334</v>
          </cell>
          <cell r="AW436">
            <v>0.36</v>
          </cell>
          <cell r="AX436">
            <v>0.19466666666666665</v>
          </cell>
          <cell r="AY436">
            <v>2.4E-2</v>
          </cell>
          <cell r="AZ436">
            <v>2.6666666666666666E-3</v>
          </cell>
          <cell r="BA436">
            <v>0</v>
          </cell>
          <cell r="CB436" t="str">
            <v>KS2-4</v>
          </cell>
          <cell r="CC436" t="str">
            <v>3C</v>
          </cell>
          <cell r="CD436" t="str">
            <v>*</v>
          </cell>
          <cell r="CE436">
            <v>0</v>
          </cell>
          <cell r="CF436">
            <v>0.1</v>
          </cell>
          <cell r="CG436" t="str">
            <v>&gt;=25 &amp; &lt;26</v>
          </cell>
          <cell r="CH436" t="str">
            <v>KS2 English</v>
          </cell>
          <cell r="CI436" t="str">
            <v>KS4 English</v>
          </cell>
        </row>
        <row r="437">
          <cell r="AS437">
            <v>1.3363028953229399E-2</v>
          </cell>
          <cell r="AT437">
            <v>8.9086859688195987E-3</v>
          </cell>
          <cell r="AU437">
            <v>4.6770601336302897E-2</v>
          </cell>
          <cell r="AV437">
            <v>0.20712694877505569</v>
          </cell>
          <cell r="AW437">
            <v>0.37639198218262804</v>
          </cell>
          <cell r="AX437">
            <v>0.32071269487750559</v>
          </cell>
          <cell r="AY437">
            <v>2.4498886414253896E-2</v>
          </cell>
          <cell r="AZ437">
            <v>2.2271714922048997E-3</v>
          </cell>
          <cell r="BA437">
            <v>0</v>
          </cell>
          <cell r="CB437" t="str">
            <v>KS2-4</v>
          </cell>
          <cell r="CC437" t="str">
            <v>3B</v>
          </cell>
          <cell r="CD437" t="str">
            <v>*</v>
          </cell>
          <cell r="CE437">
            <v>0</v>
          </cell>
          <cell r="CF437">
            <v>0.1</v>
          </cell>
          <cell r="CG437" t="str">
            <v>&gt;=25 &amp; &lt;26</v>
          </cell>
          <cell r="CH437" t="str">
            <v>KS2 English</v>
          </cell>
          <cell r="CI437" t="str">
            <v>KS4 English</v>
          </cell>
        </row>
        <row r="438">
          <cell r="AS438">
            <v>4.3668122270742356E-3</v>
          </cell>
          <cell r="AT438">
            <v>1.0917030567685589E-2</v>
          </cell>
          <cell r="AU438">
            <v>1.5283842794759825E-2</v>
          </cell>
          <cell r="AV438">
            <v>0.13755458515283842</v>
          </cell>
          <cell r="AW438">
            <v>0.36462882096069871</v>
          </cell>
          <cell r="AX438">
            <v>0.4126637554585153</v>
          </cell>
          <cell r="AY438">
            <v>5.0218340611353711E-2</v>
          </cell>
          <cell r="AZ438">
            <v>4.3668122270742356E-3</v>
          </cell>
          <cell r="BA438">
            <v>0</v>
          </cell>
          <cell r="CB438" t="str">
            <v>KS2-4</v>
          </cell>
          <cell r="CC438" t="str">
            <v>3A</v>
          </cell>
          <cell r="CD438" t="str">
            <v>*</v>
          </cell>
          <cell r="CE438">
            <v>0</v>
          </cell>
          <cell r="CF438">
            <v>0.1</v>
          </cell>
          <cell r="CG438" t="str">
            <v>&gt;=25 &amp; &lt;26</v>
          </cell>
          <cell r="CH438" t="str">
            <v>KS2 English</v>
          </cell>
          <cell r="CI438" t="str">
            <v>KS4 English</v>
          </cell>
        </row>
        <row r="439">
          <cell r="AS439">
            <v>2.4311183144246355E-3</v>
          </cell>
          <cell r="AT439">
            <v>7.2933549432739062E-3</v>
          </cell>
          <cell r="AU439">
            <v>1.2965964343598054E-2</v>
          </cell>
          <cell r="AV439">
            <v>5.1863857374392218E-2</v>
          </cell>
          <cell r="AW439">
            <v>0.21555915721231766</v>
          </cell>
          <cell r="AX439">
            <v>0.5364667747163695</v>
          </cell>
          <cell r="AY439">
            <v>0.15478119935170179</v>
          </cell>
          <cell r="AZ439">
            <v>1.7828200972447326E-2</v>
          </cell>
          <cell r="BA439">
            <v>8.1037277147487841E-4</v>
          </cell>
          <cell r="CB439" t="str">
            <v>KS2-4</v>
          </cell>
          <cell r="CC439" t="str">
            <v>4C</v>
          </cell>
          <cell r="CD439" t="str">
            <v>*</v>
          </cell>
          <cell r="CE439">
            <v>8.1037277147487841E-4</v>
          </cell>
          <cell r="CF439">
            <v>0.1</v>
          </cell>
          <cell r="CG439" t="str">
            <v>&gt;=25 &amp; &lt;26</v>
          </cell>
          <cell r="CH439" t="str">
            <v>KS2 English</v>
          </cell>
          <cell r="CI439" t="str">
            <v>KS4 English</v>
          </cell>
        </row>
        <row r="440">
          <cell r="AS440">
            <v>2.8653295128939827E-3</v>
          </cell>
          <cell r="AT440">
            <v>1.9102196752626551E-3</v>
          </cell>
          <cell r="AU440">
            <v>8.5959885386819486E-3</v>
          </cell>
          <cell r="AV440">
            <v>2.9608404966571154E-2</v>
          </cell>
          <cell r="AW440">
            <v>0.12225405921680993</v>
          </cell>
          <cell r="AX440">
            <v>0.52531041069723017</v>
          </cell>
          <cell r="AY440">
            <v>0.24832855778414517</v>
          </cell>
          <cell r="AZ440">
            <v>5.6351480420248332E-2</v>
          </cell>
          <cell r="BA440">
            <v>4.7755491881566383E-3</v>
          </cell>
          <cell r="CB440" t="str">
            <v>KS2-4</v>
          </cell>
          <cell r="CC440" t="str">
            <v>4B</v>
          </cell>
          <cell r="CD440" t="str">
            <v>*</v>
          </cell>
          <cell r="CE440">
            <v>4.7755491881566383E-3</v>
          </cell>
          <cell r="CF440">
            <v>0.1</v>
          </cell>
          <cell r="CG440" t="str">
            <v>&gt;=25 &amp; &lt;26</v>
          </cell>
          <cell r="CH440" t="str">
            <v>KS2 English</v>
          </cell>
          <cell r="CI440" t="str">
            <v>KS4 English</v>
          </cell>
        </row>
        <row r="441">
          <cell r="AS441">
            <v>2.3952095808383233E-3</v>
          </cell>
          <cell r="AT441">
            <v>0</v>
          </cell>
          <cell r="AU441">
            <v>3.592814371257485E-3</v>
          </cell>
          <cell r="AV441">
            <v>7.18562874251497E-3</v>
          </cell>
          <cell r="AW441">
            <v>6.3473053892215567E-2</v>
          </cell>
          <cell r="AX441">
            <v>0.41077844311377243</v>
          </cell>
          <cell r="AY441">
            <v>0.34251497005988024</v>
          </cell>
          <cell r="AZ441">
            <v>0.15329341317365269</v>
          </cell>
          <cell r="BA441">
            <v>1.6766467065868262E-2</v>
          </cell>
          <cell r="CB441" t="str">
            <v>KS2-4</v>
          </cell>
          <cell r="CC441" t="str">
            <v>4A</v>
          </cell>
          <cell r="CD441" t="str">
            <v>*</v>
          </cell>
          <cell r="CE441">
            <v>1.6766467065868262E-2</v>
          </cell>
          <cell r="CF441">
            <v>0.1</v>
          </cell>
          <cell r="CG441" t="str">
            <v>&gt;=25 &amp; &lt;26</v>
          </cell>
          <cell r="CH441" t="str">
            <v>KS2 English</v>
          </cell>
          <cell r="CI441" t="str">
            <v>KS4 English</v>
          </cell>
        </row>
        <row r="442">
          <cell r="AS442">
            <v>0</v>
          </cell>
          <cell r="AT442">
            <v>1.6155088852988692E-3</v>
          </cell>
          <cell r="AU442">
            <v>1.6155088852988692E-3</v>
          </cell>
          <cell r="AV442">
            <v>1.6155088852988692E-3</v>
          </cell>
          <cell r="AW442">
            <v>1.6155088852988692E-2</v>
          </cell>
          <cell r="AX442">
            <v>0.2197092084006462</v>
          </cell>
          <cell r="AY442">
            <v>0.40549273021001614</v>
          </cell>
          <cell r="AZ442">
            <v>0.27302100161550891</v>
          </cell>
          <cell r="BA442">
            <v>8.0775444264943458E-2</v>
          </cell>
          <cell r="CB442" t="str">
            <v>KS2-4</v>
          </cell>
          <cell r="CC442" t="str">
            <v>5C</v>
          </cell>
          <cell r="CD442" t="str">
            <v>*</v>
          </cell>
          <cell r="CE442">
            <v>8.0775444264943458E-2</v>
          </cell>
          <cell r="CF442">
            <v>0.1</v>
          </cell>
          <cell r="CG442" t="str">
            <v>&gt;=25 &amp; &lt;26</v>
          </cell>
          <cell r="CH442" t="str">
            <v>KS2 English</v>
          </cell>
          <cell r="CI442" t="str">
            <v>KS4 English</v>
          </cell>
        </row>
        <row r="443">
          <cell r="AS443">
            <v>0</v>
          </cell>
          <cell r="AT443">
            <v>0</v>
          </cell>
          <cell r="AU443">
            <v>0</v>
          </cell>
          <cell r="AV443">
            <v>0</v>
          </cell>
          <cell r="AW443">
            <v>0</v>
          </cell>
          <cell r="AX443">
            <v>6.7961165048543687E-2</v>
          </cell>
          <cell r="AY443">
            <v>0.20388349514563106</v>
          </cell>
          <cell r="AZ443">
            <v>0.42718446601941745</v>
          </cell>
          <cell r="BA443">
            <v>0.30097087378640774</v>
          </cell>
          <cell r="CB443" t="str">
            <v>KS2-4</v>
          </cell>
          <cell r="CC443" t="str">
            <v>5B</v>
          </cell>
          <cell r="CD443" t="str">
            <v>*</v>
          </cell>
          <cell r="CE443">
            <v>0.30097087378640774</v>
          </cell>
          <cell r="CF443">
            <v>0.1</v>
          </cell>
          <cell r="CG443" t="str">
            <v>&gt;=25 &amp; &lt;26</v>
          </cell>
          <cell r="CH443" t="str">
            <v>KS2 English</v>
          </cell>
          <cell r="CI443" t="str">
            <v>KS4 English</v>
          </cell>
        </row>
        <row r="444">
          <cell r="AS444">
            <v>0</v>
          </cell>
          <cell r="AT444">
            <v>0</v>
          </cell>
          <cell r="AU444">
            <v>0</v>
          </cell>
          <cell r="AV444">
            <v>0</v>
          </cell>
          <cell r="AW444">
            <v>0</v>
          </cell>
          <cell r="AX444">
            <v>6.7961165048543687E-2</v>
          </cell>
          <cell r="AY444">
            <v>0.20388349514563106</v>
          </cell>
          <cell r="AZ444">
            <v>0.42718446601941745</v>
          </cell>
          <cell r="BA444">
            <v>0.30097087378640774</v>
          </cell>
          <cell r="CB444" t="str">
            <v>KS2-4</v>
          </cell>
          <cell r="CC444" t="str">
            <v>5A</v>
          </cell>
          <cell r="CD444" t="str">
            <v>*</v>
          </cell>
          <cell r="CE444">
            <v>0.30097087378640774</v>
          </cell>
          <cell r="CF444">
            <v>0.1</v>
          </cell>
          <cell r="CG444" t="str">
            <v>&gt;=25 &amp; &lt;26</v>
          </cell>
          <cell r="CH444" t="str">
            <v>KS2 English</v>
          </cell>
          <cell r="CI444" t="str">
            <v>KS4 English</v>
          </cell>
        </row>
        <row r="445">
          <cell r="CB445" t="str">
            <v>.</v>
          </cell>
          <cell r="CC445" t="str">
            <v>.</v>
          </cell>
          <cell r="CD445" t="str">
            <v>.</v>
          </cell>
          <cell r="CE445" t="str">
            <v>.</v>
          </cell>
          <cell r="CF445" t="str">
            <v>.</v>
          </cell>
          <cell r="CG445" t="str">
            <v>.</v>
          </cell>
          <cell r="CH445" t="str">
            <v>.</v>
          </cell>
          <cell r="CI445" t="str">
            <v>.</v>
          </cell>
        </row>
        <row r="446">
          <cell r="CB446" t="str">
            <v>.</v>
          </cell>
          <cell r="CC446" t="str">
            <v>.</v>
          </cell>
          <cell r="CD446" t="str">
            <v>.</v>
          </cell>
          <cell r="CE446" t="str">
            <v>.</v>
          </cell>
          <cell r="CF446" t="str">
            <v>.</v>
          </cell>
          <cell r="CG446" t="str">
            <v>.</v>
          </cell>
          <cell r="CH446" t="str">
            <v>KS2 English</v>
          </cell>
          <cell r="CI446" t="str">
            <v>KS4 English</v>
          </cell>
        </row>
        <row r="447">
          <cell r="CB447" t="str">
            <v>.</v>
          </cell>
          <cell r="CC447" t="str">
            <v>.</v>
          </cell>
          <cell r="CD447" t="str">
            <v>.</v>
          </cell>
          <cell r="CE447" t="str">
            <v>.</v>
          </cell>
          <cell r="CF447" t="str">
            <v>.</v>
          </cell>
          <cell r="CG447" t="str">
            <v>.</v>
          </cell>
          <cell r="CH447" t="str">
            <v>KS2 English</v>
          </cell>
          <cell r="CI447" t="str">
            <v>KS4 English</v>
          </cell>
        </row>
        <row r="448">
          <cell r="CB448" t="str">
            <v>.</v>
          </cell>
          <cell r="CC448" t="str">
            <v>.</v>
          </cell>
          <cell r="CD448" t="str">
            <v>.</v>
          </cell>
          <cell r="CE448" t="str">
            <v>.</v>
          </cell>
          <cell r="CF448" t="str">
            <v>.</v>
          </cell>
          <cell r="CG448" t="str">
            <v>.</v>
          </cell>
          <cell r="CH448" t="str">
            <v>KS2 English</v>
          </cell>
          <cell r="CI448" t="str">
            <v>KS4 English</v>
          </cell>
        </row>
        <row r="449">
          <cell r="AS449" t="str">
            <v>U</v>
          </cell>
          <cell r="AT449" t="str">
            <v>G</v>
          </cell>
          <cell r="AU449" t="str">
            <v>F</v>
          </cell>
          <cell r="AV449" t="str">
            <v>E</v>
          </cell>
          <cell r="AW449" t="str">
            <v>D</v>
          </cell>
          <cell r="AX449" t="str">
            <v>C</v>
          </cell>
          <cell r="AY449" t="str">
            <v>B</v>
          </cell>
          <cell r="AZ449" t="str">
            <v>A</v>
          </cell>
          <cell r="BA449" t="str">
            <v>*</v>
          </cell>
          <cell r="CB449" t="str">
            <v>.</v>
          </cell>
          <cell r="CC449" t="str">
            <v>.</v>
          </cell>
          <cell r="CD449" t="str">
            <v>.</v>
          </cell>
          <cell r="CE449" t="str">
            <v>.</v>
          </cell>
          <cell r="CF449" t="str">
            <v>.</v>
          </cell>
          <cell r="CG449" t="str">
            <v>.</v>
          </cell>
          <cell r="CH449" t="str">
            <v>KS2 English</v>
          </cell>
          <cell r="CI449" t="str">
            <v>KS4 English</v>
          </cell>
        </row>
        <row r="450">
          <cell r="AS450">
            <v>0</v>
          </cell>
          <cell r="AT450">
            <v>0</v>
          </cell>
          <cell r="AU450">
            <v>0</v>
          </cell>
          <cell r="AV450">
            <v>0</v>
          </cell>
          <cell r="AW450">
            <v>0</v>
          </cell>
          <cell r="AX450">
            <v>0</v>
          </cell>
          <cell r="AY450">
            <v>0</v>
          </cell>
          <cell r="AZ450">
            <v>0</v>
          </cell>
          <cell r="BA450">
            <v>0</v>
          </cell>
          <cell r="CB450" t="str">
            <v>.</v>
          </cell>
          <cell r="CC450" t="str">
            <v>.</v>
          </cell>
          <cell r="CD450" t="str">
            <v>.</v>
          </cell>
          <cell r="CE450" t="str">
            <v>.</v>
          </cell>
          <cell r="CF450" t="str">
            <v>.</v>
          </cell>
          <cell r="CG450" t="str">
            <v>.</v>
          </cell>
          <cell r="CH450" t="str">
            <v>.</v>
          </cell>
          <cell r="CI450" t="str">
            <v>.</v>
          </cell>
        </row>
        <row r="451">
          <cell r="AS451">
            <v>0</v>
          </cell>
          <cell r="AT451">
            <v>0</v>
          </cell>
          <cell r="AU451">
            <v>0</v>
          </cell>
          <cell r="AV451">
            <v>0</v>
          </cell>
          <cell r="AW451">
            <v>0</v>
          </cell>
          <cell r="AX451">
            <v>0</v>
          </cell>
          <cell r="AY451">
            <v>0</v>
          </cell>
          <cell r="AZ451">
            <v>0</v>
          </cell>
          <cell r="BA451">
            <v>0</v>
          </cell>
          <cell r="CB451" t="str">
            <v>.</v>
          </cell>
          <cell r="CC451" t="str">
            <v>.</v>
          </cell>
          <cell r="CD451" t="str">
            <v>.</v>
          </cell>
          <cell r="CE451" t="str">
            <v>.</v>
          </cell>
          <cell r="CF451" t="str">
            <v>.</v>
          </cell>
          <cell r="CG451" t="str">
            <v>.</v>
          </cell>
          <cell r="CH451" t="str">
            <v>.</v>
          </cell>
          <cell r="CI451" t="str">
            <v>.</v>
          </cell>
        </row>
        <row r="452">
          <cell r="AS452">
            <v>1.8691588785046728E-2</v>
          </cell>
          <cell r="AT452">
            <v>6.7757009345794386E-2</v>
          </cell>
          <cell r="AU452">
            <v>0.23598130841121495</v>
          </cell>
          <cell r="AV452">
            <v>0.30140186915887851</v>
          </cell>
          <cell r="AW452">
            <v>0.28271028037383178</v>
          </cell>
          <cell r="AX452">
            <v>7.9439252336448593E-2</v>
          </cell>
          <cell r="AY452">
            <v>9.3457943925233638E-3</v>
          </cell>
          <cell r="AZ452">
            <v>4.6728971962616819E-3</v>
          </cell>
          <cell r="BA452">
            <v>0</v>
          </cell>
          <cell r="CB452" t="str">
            <v>KS2-4</v>
          </cell>
          <cell r="CC452" t="str">
            <v>B</v>
          </cell>
          <cell r="CD452" t="str">
            <v>*</v>
          </cell>
          <cell r="CE452">
            <v>0</v>
          </cell>
          <cell r="CF452">
            <v>0.1</v>
          </cell>
          <cell r="CG452" t="str">
            <v>&gt;=26 &amp; &lt;27</v>
          </cell>
          <cell r="CH452" t="str">
            <v>KS2 English</v>
          </cell>
          <cell r="CI452" t="str">
            <v>KS4 English</v>
          </cell>
        </row>
        <row r="453">
          <cell r="AS453">
            <v>3.4146341463414637E-2</v>
          </cell>
          <cell r="AT453">
            <v>9.7560975609756101E-2</v>
          </cell>
          <cell r="AU453">
            <v>0.26341463414634148</v>
          </cell>
          <cell r="AV453">
            <v>0.31707317073170732</v>
          </cell>
          <cell r="AW453">
            <v>0.22439024390243903</v>
          </cell>
          <cell r="AX453">
            <v>6.3414634146341464E-2</v>
          </cell>
          <cell r="AY453">
            <v>0</v>
          </cell>
          <cell r="AZ453">
            <v>0</v>
          </cell>
          <cell r="BA453">
            <v>0</v>
          </cell>
          <cell r="CB453" t="str">
            <v>KS2-4</v>
          </cell>
          <cell r="CC453" t="str">
            <v>N</v>
          </cell>
          <cell r="CD453" t="str">
            <v>*</v>
          </cell>
          <cell r="CE453">
            <v>0</v>
          </cell>
          <cell r="CF453">
            <v>0.1</v>
          </cell>
          <cell r="CG453" t="str">
            <v>&gt;=26 &amp; &lt;27</v>
          </cell>
          <cell r="CH453" t="str">
            <v>KS2 English</v>
          </cell>
          <cell r="CI453" t="str">
            <v>KS4 English</v>
          </cell>
        </row>
        <row r="454">
          <cell r="AS454">
            <v>9.0090090090090089E-3</v>
          </cell>
          <cell r="AT454">
            <v>4.5045045045045043E-2</v>
          </cell>
          <cell r="AU454">
            <v>0.18018018018018017</v>
          </cell>
          <cell r="AV454">
            <v>0.36036036036036034</v>
          </cell>
          <cell r="AW454">
            <v>0.30630630630630629</v>
          </cell>
          <cell r="AX454">
            <v>9.90990990990991E-2</v>
          </cell>
          <cell r="AY454">
            <v>0</v>
          </cell>
          <cell r="AZ454">
            <v>0</v>
          </cell>
          <cell r="BA454">
            <v>0</v>
          </cell>
          <cell r="CB454" t="str">
            <v>KS2-4</v>
          </cell>
          <cell r="CC454" t="str">
            <v>2</v>
          </cell>
          <cell r="CD454" t="str">
            <v>*</v>
          </cell>
          <cell r="CE454">
            <v>0</v>
          </cell>
          <cell r="CF454">
            <v>0.1</v>
          </cell>
          <cell r="CG454" t="str">
            <v>&gt;=26 &amp; &lt;27</v>
          </cell>
          <cell r="CH454" t="str">
            <v>KS2 English</v>
          </cell>
          <cell r="CI454" t="str">
            <v>KS4 English</v>
          </cell>
        </row>
        <row r="455">
          <cell r="AS455">
            <v>1.66270783847981E-2</v>
          </cell>
          <cell r="AT455">
            <v>3.0878859857482184E-2</v>
          </cell>
          <cell r="AU455">
            <v>0.12114014251781473</v>
          </cell>
          <cell r="AV455">
            <v>0.34204275534441803</v>
          </cell>
          <cell r="AW455">
            <v>0.34916864608076009</v>
          </cell>
          <cell r="AX455">
            <v>0.1330166270783848</v>
          </cell>
          <cell r="AY455">
            <v>7.1258907363420431E-3</v>
          </cell>
          <cell r="AZ455">
            <v>0</v>
          </cell>
          <cell r="BA455">
            <v>0</v>
          </cell>
          <cell r="CB455" t="str">
            <v>KS2-4</v>
          </cell>
          <cell r="CC455" t="str">
            <v>3C</v>
          </cell>
          <cell r="CD455" t="str">
            <v>*</v>
          </cell>
          <cell r="CE455">
            <v>0</v>
          </cell>
          <cell r="CF455">
            <v>0.1</v>
          </cell>
          <cell r="CG455" t="str">
            <v>&gt;=26 &amp; &lt;27</v>
          </cell>
          <cell r="CH455" t="str">
            <v>KS2 English</v>
          </cell>
          <cell r="CI455" t="str">
            <v>KS4 English</v>
          </cell>
        </row>
        <row r="456">
          <cell r="AS456">
            <v>9.5890410958904115E-3</v>
          </cell>
          <cell r="AT456">
            <v>1.0958904109589041E-2</v>
          </cell>
          <cell r="AU456">
            <v>5.6164383561643834E-2</v>
          </cell>
          <cell r="AV456">
            <v>0.27397260273972601</v>
          </cell>
          <cell r="AW456">
            <v>0.39589041095890409</v>
          </cell>
          <cell r="AX456">
            <v>0.22465753424657534</v>
          </cell>
          <cell r="AY456">
            <v>2.8767123287671233E-2</v>
          </cell>
          <cell r="AZ456">
            <v>0</v>
          </cell>
          <cell r="BA456">
            <v>0</v>
          </cell>
          <cell r="CB456" t="str">
            <v>KS2-4</v>
          </cell>
          <cell r="CC456" t="str">
            <v>3B</v>
          </cell>
          <cell r="CD456" t="str">
            <v>*</v>
          </cell>
          <cell r="CE456">
            <v>0</v>
          </cell>
          <cell r="CF456">
            <v>0.1</v>
          </cell>
          <cell r="CG456" t="str">
            <v>&gt;=26 &amp; &lt;27</v>
          </cell>
          <cell r="CH456" t="str">
            <v>KS2 English</v>
          </cell>
          <cell r="CI456" t="str">
            <v>KS4 English</v>
          </cell>
        </row>
        <row r="457">
          <cell r="AS457">
            <v>3.708281829419036E-3</v>
          </cell>
          <cell r="AT457">
            <v>9.8887515451174281E-3</v>
          </cell>
          <cell r="AU457">
            <v>3.8318912237330034E-2</v>
          </cell>
          <cell r="AV457">
            <v>0.16069221260815822</v>
          </cell>
          <cell r="AW457">
            <v>0.39060568603213847</v>
          </cell>
          <cell r="AX457">
            <v>0.34610630407911003</v>
          </cell>
          <cell r="AY457">
            <v>4.8207663782447466E-2</v>
          </cell>
          <cell r="AZ457">
            <v>2.472187886279357E-3</v>
          </cell>
          <cell r="BA457">
            <v>0</v>
          </cell>
          <cell r="CB457" t="str">
            <v>KS2-4</v>
          </cell>
          <cell r="CC457" t="str">
            <v>3A</v>
          </cell>
          <cell r="CD457" t="str">
            <v>*</v>
          </cell>
          <cell r="CE457">
            <v>0</v>
          </cell>
          <cell r="CF457">
            <v>0.1</v>
          </cell>
          <cell r="CG457" t="str">
            <v>&gt;=26 &amp; &lt;27</v>
          </cell>
          <cell r="CH457" t="str">
            <v>KS2 English</v>
          </cell>
          <cell r="CI457" t="str">
            <v>KS4 English</v>
          </cell>
        </row>
        <row r="458">
          <cell r="AS458">
            <v>1.2815036309269544E-3</v>
          </cell>
          <cell r="AT458">
            <v>4.2716787697565147E-3</v>
          </cell>
          <cell r="AU458">
            <v>1.6232379325074753E-2</v>
          </cell>
          <cell r="AV458">
            <v>7.0055531824006839E-2</v>
          </cell>
          <cell r="AW458">
            <v>0.28534814181973517</v>
          </cell>
          <cell r="AX458">
            <v>0.48056386159760783</v>
          </cell>
          <cell r="AY458">
            <v>0.1187526697992311</v>
          </cell>
          <cell r="AZ458">
            <v>2.1785561725758223E-2</v>
          </cell>
          <cell r="BA458">
            <v>1.7086715079026058E-3</v>
          </cell>
          <cell r="CB458" t="str">
            <v>KS2-4</v>
          </cell>
          <cell r="CC458" t="str">
            <v>4C</v>
          </cell>
          <cell r="CD458" t="str">
            <v>*</v>
          </cell>
          <cell r="CE458">
            <v>1.7086715079026058E-3</v>
          </cell>
          <cell r="CF458">
            <v>0.1</v>
          </cell>
          <cell r="CG458" t="str">
            <v>&gt;=26 &amp; &lt;27</v>
          </cell>
          <cell r="CH458" t="str">
            <v>KS2 English</v>
          </cell>
          <cell r="CI458" t="str">
            <v>KS4 English</v>
          </cell>
        </row>
        <row r="459">
          <cell r="AS459">
            <v>2.2172949002217295E-3</v>
          </cell>
          <cell r="AT459">
            <v>1.7738359201773836E-3</v>
          </cell>
          <cell r="AU459">
            <v>7.5388026607538803E-3</v>
          </cell>
          <cell r="AV459">
            <v>2.3503325942350332E-2</v>
          </cell>
          <cell r="AW459">
            <v>0.14767184035476719</v>
          </cell>
          <cell r="AX459">
            <v>0.52416851441241685</v>
          </cell>
          <cell r="AY459">
            <v>0.23192904656319291</v>
          </cell>
          <cell r="AZ459">
            <v>5.4545454545454543E-2</v>
          </cell>
          <cell r="BA459">
            <v>6.6518847006651885E-3</v>
          </cell>
          <cell r="CB459" t="str">
            <v>KS2-4</v>
          </cell>
          <cell r="CC459" t="str">
            <v>4B</v>
          </cell>
          <cell r="CD459" t="str">
            <v>*</v>
          </cell>
          <cell r="CE459">
            <v>6.6518847006651885E-3</v>
          </cell>
          <cell r="CF459">
            <v>0.1</v>
          </cell>
          <cell r="CG459" t="str">
            <v>&gt;=26 &amp; &lt;27</v>
          </cell>
          <cell r="CH459" t="str">
            <v>KS2 English</v>
          </cell>
          <cell r="CI459" t="str">
            <v>KS4 English</v>
          </cell>
        </row>
        <row r="460">
          <cell r="AS460">
            <v>2.5252525252525255E-3</v>
          </cell>
          <cell r="AT460">
            <v>1.0101010101010101E-3</v>
          </cell>
          <cell r="AU460">
            <v>1.5151515151515152E-3</v>
          </cell>
          <cell r="AV460">
            <v>8.5858585858585856E-3</v>
          </cell>
          <cell r="AW460">
            <v>7.0202020202020196E-2</v>
          </cell>
          <cell r="AX460">
            <v>0.40606060606060607</v>
          </cell>
          <cell r="AY460">
            <v>0.37373737373737376</v>
          </cell>
          <cell r="AZ460">
            <v>0.11818181818181818</v>
          </cell>
          <cell r="BA460">
            <v>1.8181818181818181E-2</v>
          </cell>
          <cell r="CB460" t="str">
            <v>KS2-4</v>
          </cell>
          <cell r="CC460" t="str">
            <v>4A</v>
          </cell>
          <cell r="CD460" t="str">
            <v>*</v>
          </cell>
          <cell r="CE460">
            <v>1.8181818181818181E-2</v>
          </cell>
          <cell r="CF460">
            <v>0.1</v>
          </cell>
          <cell r="CG460" t="str">
            <v>&gt;=26 &amp; &lt;27</v>
          </cell>
          <cell r="CH460" t="str">
            <v>KS2 English</v>
          </cell>
          <cell r="CI460" t="str">
            <v>KS4 English</v>
          </cell>
        </row>
        <row r="461">
          <cell r="AS461">
            <v>5.9311981020166078E-4</v>
          </cell>
          <cell r="AT461">
            <v>5.9311981020166078E-4</v>
          </cell>
          <cell r="AU461">
            <v>2.3724792408066431E-3</v>
          </cell>
          <cell r="AV461">
            <v>4.7449584816132862E-3</v>
          </cell>
          <cell r="AW461">
            <v>1.8386714116251483E-2</v>
          </cell>
          <cell r="AX461">
            <v>0.22004744958481615</v>
          </cell>
          <cell r="AY461">
            <v>0.39086595492289444</v>
          </cell>
          <cell r="AZ461">
            <v>0.28291814946619215</v>
          </cell>
          <cell r="BA461">
            <v>7.9478054567022532E-2</v>
          </cell>
          <cell r="CB461" t="str">
            <v>KS2-4</v>
          </cell>
          <cell r="CC461" t="str">
            <v>5C</v>
          </cell>
          <cell r="CD461" t="str">
            <v>*</v>
          </cell>
          <cell r="CE461">
            <v>7.9478054567022532E-2</v>
          </cell>
          <cell r="CF461">
            <v>0.1</v>
          </cell>
          <cell r="CG461" t="str">
            <v>&gt;=26 &amp; &lt;27</v>
          </cell>
          <cell r="CH461" t="str">
            <v>KS2 English</v>
          </cell>
          <cell r="CI461" t="str">
            <v>KS4 English</v>
          </cell>
        </row>
        <row r="462">
          <cell r="AS462">
            <v>0</v>
          </cell>
          <cell r="AT462">
            <v>3.0120481927710845E-3</v>
          </cell>
          <cell r="AU462">
            <v>0</v>
          </cell>
          <cell r="AV462">
            <v>0</v>
          </cell>
          <cell r="AW462">
            <v>6.024096385542169E-3</v>
          </cell>
          <cell r="AX462">
            <v>7.8313253012048195E-2</v>
          </cell>
          <cell r="AY462">
            <v>0.2289156626506024</v>
          </cell>
          <cell r="AZ462">
            <v>0.44578313253012047</v>
          </cell>
          <cell r="BA462">
            <v>0.23795180722891565</v>
          </cell>
          <cell r="CB462" t="str">
            <v>KS2-4</v>
          </cell>
          <cell r="CC462" t="str">
            <v>5B</v>
          </cell>
          <cell r="CD462" t="str">
            <v>*</v>
          </cell>
          <cell r="CE462">
            <v>0.23795180722891565</v>
          </cell>
          <cell r="CF462">
            <v>0.1</v>
          </cell>
          <cell r="CG462" t="str">
            <v>&gt;=26 &amp; &lt;27</v>
          </cell>
          <cell r="CH462" t="str">
            <v>KS2 English</v>
          </cell>
          <cell r="CI462" t="str">
            <v>KS4 English</v>
          </cell>
        </row>
        <row r="463">
          <cell r="AS463">
            <v>0</v>
          </cell>
          <cell r="AT463">
            <v>3.0120481927710845E-3</v>
          </cell>
          <cell r="AU463">
            <v>0</v>
          </cell>
          <cell r="AV463">
            <v>0</v>
          </cell>
          <cell r="AW463">
            <v>6.024096385542169E-3</v>
          </cell>
          <cell r="AX463">
            <v>7.8313253012048195E-2</v>
          </cell>
          <cell r="AY463">
            <v>0.2289156626506024</v>
          </cell>
          <cell r="AZ463">
            <v>0.44578313253012047</v>
          </cell>
          <cell r="BA463">
            <v>0.23795180722891565</v>
          </cell>
          <cell r="CB463" t="str">
            <v>KS2-4</v>
          </cell>
          <cell r="CC463" t="str">
            <v>5A</v>
          </cell>
          <cell r="CD463" t="str">
            <v>*</v>
          </cell>
          <cell r="CE463">
            <v>0.23795180722891565</v>
          </cell>
          <cell r="CF463">
            <v>0.1</v>
          </cell>
          <cell r="CG463" t="str">
            <v>&gt;=26 &amp; &lt;27</v>
          </cell>
          <cell r="CH463" t="str">
            <v>KS2 English</v>
          </cell>
          <cell r="CI463" t="str">
            <v>KS4 English</v>
          </cell>
        </row>
        <row r="464">
          <cell r="CB464" t="str">
            <v>.</v>
          </cell>
          <cell r="CC464" t="str">
            <v>.</v>
          </cell>
          <cell r="CD464" t="str">
            <v>.</v>
          </cell>
          <cell r="CE464" t="str">
            <v>.</v>
          </cell>
          <cell r="CF464" t="str">
            <v>.</v>
          </cell>
          <cell r="CG464" t="str">
            <v>.</v>
          </cell>
          <cell r="CH464" t="str">
            <v>.</v>
          </cell>
          <cell r="CI464" t="str">
            <v>.</v>
          </cell>
        </row>
        <row r="465">
          <cell r="CB465" t="str">
            <v>.</v>
          </cell>
          <cell r="CC465" t="str">
            <v>.</v>
          </cell>
          <cell r="CD465" t="str">
            <v>.</v>
          </cell>
          <cell r="CE465" t="str">
            <v>.</v>
          </cell>
          <cell r="CF465" t="str">
            <v>.</v>
          </cell>
          <cell r="CG465" t="str">
            <v>.</v>
          </cell>
          <cell r="CH465" t="str">
            <v>KS2 English</v>
          </cell>
          <cell r="CI465" t="str">
            <v>KS4 English</v>
          </cell>
        </row>
        <row r="466">
          <cell r="CB466" t="str">
            <v>.</v>
          </cell>
          <cell r="CC466" t="str">
            <v>.</v>
          </cell>
          <cell r="CD466" t="str">
            <v>.</v>
          </cell>
          <cell r="CE466" t="str">
            <v>.</v>
          </cell>
          <cell r="CF466" t="str">
            <v>.</v>
          </cell>
          <cell r="CG466" t="str">
            <v>.</v>
          </cell>
          <cell r="CH466" t="str">
            <v>KS2 English</v>
          </cell>
          <cell r="CI466" t="str">
            <v>KS4 English</v>
          </cell>
        </row>
        <row r="467">
          <cell r="CB467" t="str">
            <v>.</v>
          </cell>
          <cell r="CC467" t="str">
            <v>.</v>
          </cell>
          <cell r="CD467" t="str">
            <v>.</v>
          </cell>
          <cell r="CE467" t="str">
            <v>.</v>
          </cell>
          <cell r="CF467" t="str">
            <v>.</v>
          </cell>
          <cell r="CG467" t="str">
            <v>.</v>
          </cell>
          <cell r="CH467" t="str">
            <v>KS2 English</v>
          </cell>
          <cell r="CI467" t="str">
            <v>KS4 English</v>
          </cell>
        </row>
        <row r="468">
          <cell r="AS468" t="str">
            <v>U</v>
          </cell>
          <cell r="AT468" t="str">
            <v>G</v>
          </cell>
          <cell r="AU468" t="str">
            <v>F</v>
          </cell>
          <cell r="AV468" t="str">
            <v>E</v>
          </cell>
          <cell r="AW468" t="str">
            <v>D</v>
          </cell>
          <cell r="AX468" t="str">
            <v>C</v>
          </cell>
          <cell r="AY468" t="str">
            <v>B</v>
          </cell>
          <cell r="AZ468" t="str">
            <v>A</v>
          </cell>
          <cell r="BA468" t="str">
            <v>*</v>
          </cell>
          <cell r="CB468" t="str">
            <v>.</v>
          </cell>
          <cell r="CC468" t="str">
            <v>.</v>
          </cell>
          <cell r="CD468" t="str">
            <v>.</v>
          </cell>
          <cell r="CE468" t="str">
            <v>.</v>
          </cell>
          <cell r="CF468" t="str">
            <v>.</v>
          </cell>
          <cell r="CG468" t="str">
            <v>.</v>
          </cell>
          <cell r="CH468" t="str">
            <v>KS2 English</v>
          </cell>
          <cell r="CI468" t="str">
            <v>KS4 English</v>
          </cell>
        </row>
        <row r="469">
          <cell r="AS469">
            <v>0</v>
          </cell>
          <cell r="AT469">
            <v>0</v>
          </cell>
          <cell r="AU469">
            <v>0</v>
          </cell>
          <cell r="AV469">
            <v>0</v>
          </cell>
          <cell r="AW469">
            <v>0</v>
          </cell>
          <cell r="AX469">
            <v>0</v>
          </cell>
          <cell r="AY469">
            <v>0</v>
          </cell>
          <cell r="AZ469">
            <v>0</v>
          </cell>
          <cell r="BA469">
            <v>0</v>
          </cell>
          <cell r="CB469" t="str">
            <v>.</v>
          </cell>
          <cell r="CC469" t="str">
            <v>.</v>
          </cell>
          <cell r="CD469" t="str">
            <v>.</v>
          </cell>
          <cell r="CE469" t="str">
            <v>.</v>
          </cell>
          <cell r="CF469" t="str">
            <v>.</v>
          </cell>
          <cell r="CG469" t="str">
            <v>.</v>
          </cell>
          <cell r="CH469" t="str">
            <v>.</v>
          </cell>
          <cell r="CI469" t="str">
            <v>.</v>
          </cell>
        </row>
        <row r="470">
          <cell r="AS470">
            <v>0</v>
          </cell>
          <cell r="AT470">
            <v>0</v>
          </cell>
          <cell r="AU470">
            <v>0</v>
          </cell>
          <cell r="AV470">
            <v>0</v>
          </cell>
          <cell r="AW470">
            <v>0</v>
          </cell>
          <cell r="AX470">
            <v>0</v>
          </cell>
          <cell r="AY470">
            <v>0</v>
          </cell>
          <cell r="AZ470">
            <v>0</v>
          </cell>
          <cell r="BA470">
            <v>0</v>
          </cell>
          <cell r="CB470" t="str">
            <v>.</v>
          </cell>
          <cell r="CC470" t="str">
            <v>.</v>
          </cell>
          <cell r="CD470" t="str">
            <v>.</v>
          </cell>
          <cell r="CE470" t="str">
            <v>.</v>
          </cell>
          <cell r="CF470" t="str">
            <v>.</v>
          </cell>
          <cell r="CG470" t="str">
            <v>.</v>
          </cell>
          <cell r="CH470" t="str">
            <v>.</v>
          </cell>
          <cell r="CI470" t="str">
            <v>.</v>
          </cell>
        </row>
        <row r="471">
          <cell r="AS471">
            <v>3.4285714285714287E-2</v>
          </cell>
          <cell r="AT471">
            <v>8.2857142857142851E-2</v>
          </cell>
          <cell r="AU471">
            <v>0.16857142857142857</v>
          </cell>
          <cell r="AV471">
            <v>0.3457142857142857</v>
          </cell>
          <cell r="AW471">
            <v>0.24857142857142858</v>
          </cell>
          <cell r="AX471">
            <v>0.10571428571428572</v>
          </cell>
          <cell r="AY471">
            <v>8.5714285714285719E-3</v>
          </cell>
          <cell r="AZ471">
            <v>5.7142857142857143E-3</v>
          </cell>
          <cell r="BA471">
            <v>0</v>
          </cell>
          <cell r="CB471" t="str">
            <v>KS2-4</v>
          </cell>
          <cell r="CC471" t="str">
            <v>B</v>
          </cell>
          <cell r="CD471" t="str">
            <v>*</v>
          </cell>
          <cell r="CE471">
            <v>0</v>
          </cell>
          <cell r="CF471">
            <v>0.1</v>
          </cell>
          <cell r="CG471" t="str">
            <v>&gt;=27 &amp; &lt;28</v>
          </cell>
          <cell r="CH471" t="str">
            <v>KS2 English</v>
          </cell>
          <cell r="CI471" t="str">
            <v>KS4 English</v>
          </cell>
        </row>
        <row r="472">
          <cell r="AS472">
            <v>5.681818181818182E-3</v>
          </cell>
          <cell r="AT472">
            <v>6.25E-2</v>
          </cell>
          <cell r="AU472">
            <v>0.22159090909090909</v>
          </cell>
          <cell r="AV472">
            <v>0.41477272727272729</v>
          </cell>
          <cell r="AW472">
            <v>0.22727272727272727</v>
          </cell>
          <cell r="AX472">
            <v>6.8181818181818177E-2</v>
          </cell>
          <cell r="AY472">
            <v>0</v>
          </cell>
          <cell r="AZ472">
            <v>0</v>
          </cell>
          <cell r="BA472">
            <v>0</v>
          </cell>
          <cell r="CB472" t="str">
            <v>KS2-4</v>
          </cell>
          <cell r="CC472" t="str">
            <v>N</v>
          </cell>
          <cell r="CD472" t="str">
            <v>*</v>
          </cell>
          <cell r="CE472">
            <v>0</v>
          </cell>
          <cell r="CF472">
            <v>0.1</v>
          </cell>
          <cell r="CG472" t="str">
            <v>&gt;=27 &amp; &lt;28</v>
          </cell>
          <cell r="CH472" t="str">
            <v>KS2 English</v>
          </cell>
          <cell r="CI472" t="str">
            <v>KS4 English</v>
          </cell>
        </row>
        <row r="473">
          <cell r="AS473">
            <v>1.2844036697247707E-2</v>
          </cell>
          <cell r="AT473">
            <v>2.9357798165137616E-2</v>
          </cell>
          <cell r="AU473">
            <v>0.11192660550458716</v>
          </cell>
          <cell r="AV473">
            <v>0.33027522935779818</v>
          </cell>
          <cell r="AW473">
            <v>0.34862385321100919</v>
          </cell>
          <cell r="AX473">
            <v>0.16146788990825689</v>
          </cell>
          <cell r="AY473">
            <v>5.5045871559633031E-3</v>
          </cell>
          <cell r="AZ473">
            <v>0</v>
          </cell>
          <cell r="BA473">
            <v>0</v>
          </cell>
          <cell r="CB473" t="str">
            <v>KS2-4</v>
          </cell>
          <cell r="CC473" t="str">
            <v>2</v>
          </cell>
          <cell r="CD473" t="str">
            <v>*</v>
          </cell>
          <cell r="CE473">
            <v>0</v>
          </cell>
          <cell r="CF473">
            <v>0.1</v>
          </cell>
          <cell r="CG473" t="str">
            <v>&gt;=27 &amp; &lt;28</v>
          </cell>
          <cell r="CH473" t="str">
            <v>KS2 English</v>
          </cell>
          <cell r="CI473" t="str">
            <v>KS4 English</v>
          </cell>
        </row>
        <row r="474">
          <cell r="AS474">
            <v>1.2844036697247707E-2</v>
          </cell>
          <cell r="AT474">
            <v>2.9357798165137616E-2</v>
          </cell>
          <cell r="AU474">
            <v>0.11192660550458716</v>
          </cell>
          <cell r="AV474">
            <v>0.33027522935779818</v>
          </cell>
          <cell r="AW474">
            <v>0.34862385321100919</v>
          </cell>
          <cell r="AX474">
            <v>0.16146788990825689</v>
          </cell>
          <cell r="AY474">
            <v>5.5045871559633031E-3</v>
          </cell>
          <cell r="AZ474">
            <v>0</v>
          </cell>
          <cell r="BA474">
            <v>0</v>
          </cell>
          <cell r="CB474" t="str">
            <v>KS2-4</v>
          </cell>
          <cell r="CC474" t="str">
            <v>3C</v>
          </cell>
          <cell r="CD474" t="str">
            <v>*</v>
          </cell>
          <cell r="CE474">
            <v>0</v>
          </cell>
          <cell r="CF474">
            <v>0.1</v>
          </cell>
          <cell r="CG474" t="str">
            <v>&gt;=27 &amp; &lt;28</v>
          </cell>
          <cell r="CH474" t="str">
            <v>KS2 English</v>
          </cell>
          <cell r="CI474" t="str">
            <v>KS4 English</v>
          </cell>
        </row>
        <row r="475">
          <cell r="AS475">
            <v>2.7855153203342618E-3</v>
          </cell>
          <cell r="AT475">
            <v>1.532033426183844E-2</v>
          </cell>
          <cell r="AU475">
            <v>5.5710306406685235E-2</v>
          </cell>
          <cell r="AV475">
            <v>0.23119777158774374</v>
          </cell>
          <cell r="AW475">
            <v>0.37325905292479111</v>
          </cell>
          <cell r="AX475">
            <v>0.29108635097493035</v>
          </cell>
          <cell r="AY475">
            <v>2.7855153203342618E-2</v>
          </cell>
          <cell r="AZ475">
            <v>2.7855153203342618E-3</v>
          </cell>
          <cell r="BA475">
            <v>0</v>
          </cell>
          <cell r="CB475" t="str">
            <v>KS2-4</v>
          </cell>
          <cell r="CC475" t="str">
            <v>3B</v>
          </cell>
          <cell r="CD475" t="str">
            <v>*</v>
          </cell>
          <cell r="CE475">
            <v>0</v>
          </cell>
          <cell r="CF475">
            <v>0.1</v>
          </cell>
          <cell r="CG475" t="str">
            <v>&gt;=27 &amp; &lt;28</v>
          </cell>
          <cell r="CH475" t="str">
            <v>KS2 English</v>
          </cell>
          <cell r="CI475" t="str">
            <v>KS4 English</v>
          </cell>
        </row>
        <row r="476">
          <cell r="AS476">
            <v>4.1623309053069723E-3</v>
          </cell>
          <cell r="AT476">
            <v>7.2840790842872011E-3</v>
          </cell>
          <cell r="AU476">
            <v>3.0176899063475548E-2</v>
          </cell>
          <cell r="AV476">
            <v>0.12903225806451613</v>
          </cell>
          <cell r="AW476">
            <v>0.35796045785639957</v>
          </cell>
          <cell r="AX476">
            <v>0.40686784599375653</v>
          </cell>
          <cell r="AY476">
            <v>5.9313215400624349E-2</v>
          </cell>
          <cell r="AZ476">
            <v>5.2029136316337149E-3</v>
          </cell>
          <cell r="BA476">
            <v>0</v>
          </cell>
          <cell r="CB476" t="str">
            <v>KS2-4</v>
          </cell>
          <cell r="CC476" t="str">
            <v>3A</v>
          </cell>
          <cell r="CD476" t="str">
            <v>*</v>
          </cell>
          <cell r="CE476">
            <v>0</v>
          </cell>
          <cell r="CF476">
            <v>0.1</v>
          </cell>
          <cell r="CG476" t="str">
            <v>&gt;=27 &amp; &lt;28</v>
          </cell>
          <cell r="CH476" t="str">
            <v>KS2 English</v>
          </cell>
          <cell r="CI476" t="str">
            <v>KS4 English</v>
          </cell>
        </row>
        <row r="477">
          <cell r="AS477">
            <v>2.041510717931269E-3</v>
          </cell>
          <cell r="AT477">
            <v>3.4025178632187819E-3</v>
          </cell>
          <cell r="AU477">
            <v>1.1568560734943858E-2</v>
          </cell>
          <cell r="AV477">
            <v>4.7635250085062947E-2</v>
          </cell>
          <cell r="AW477">
            <v>0.23103096291255529</v>
          </cell>
          <cell r="AX477">
            <v>0.52534875808097992</v>
          </cell>
          <cell r="AY477">
            <v>0.159237835998639</v>
          </cell>
          <cell r="AZ477">
            <v>1.9394351820347058E-2</v>
          </cell>
          <cell r="BA477">
            <v>3.4025178632187818E-4</v>
          </cell>
          <cell r="CB477" t="str">
            <v>KS2-4</v>
          </cell>
          <cell r="CC477" t="str">
            <v>4C</v>
          </cell>
          <cell r="CD477" t="str">
            <v>*</v>
          </cell>
          <cell r="CE477">
            <v>3.4025178632187818E-4</v>
          </cell>
          <cell r="CF477">
            <v>0.1</v>
          </cell>
          <cell r="CG477" t="str">
            <v>&gt;=27 &amp; &lt;28</v>
          </cell>
          <cell r="CH477" t="str">
            <v>KS2 English</v>
          </cell>
          <cell r="CI477" t="str">
            <v>KS4 English</v>
          </cell>
        </row>
        <row r="478">
          <cell r="AS478">
            <v>6.3938618925831207E-4</v>
          </cell>
          <cell r="AT478">
            <v>2.237851662404092E-3</v>
          </cell>
          <cell r="AU478">
            <v>2.237851662404092E-3</v>
          </cell>
          <cell r="AV478">
            <v>1.4705882352941176E-2</v>
          </cell>
          <cell r="AW478">
            <v>0.11956521739130435</v>
          </cell>
          <cell r="AX478">
            <v>0.50415601023017897</v>
          </cell>
          <cell r="AY478">
            <v>0.28069053708439895</v>
          </cell>
          <cell r="AZ478">
            <v>7.2890025575447576E-2</v>
          </cell>
          <cell r="BA478">
            <v>2.8772378516624042E-3</v>
          </cell>
          <cell r="CB478" t="str">
            <v>KS2-4</v>
          </cell>
          <cell r="CC478" t="str">
            <v>4B</v>
          </cell>
          <cell r="CD478" t="str">
            <v>*</v>
          </cell>
          <cell r="CE478">
            <v>2.8772378516624042E-3</v>
          </cell>
          <cell r="CF478">
            <v>0.1</v>
          </cell>
          <cell r="CG478" t="str">
            <v>&gt;=27 &amp; &lt;28</v>
          </cell>
          <cell r="CH478" t="str">
            <v>KS2 English</v>
          </cell>
          <cell r="CI478" t="str">
            <v>KS4 English</v>
          </cell>
        </row>
        <row r="479">
          <cell r="AS479">
            <v>1.5248551387618177E-3</v>
          </cell>
          <cell r="AT479">
            <v>3.0497102775236352E-4</v>
          </cell>
          <cell r="AU479">
            <v>6.0994205550472704E-4</v>
          </cell>
          <cell r="AV479">
            <v>3.9646233607807261E-3</v>
          </cell>
          <cell r="AW479">
            <v>4.5440683135102168E-2</v>
          </cell>
          <cell r="AX479">
            <v>0.33577310155535223</v>
          </cell>
          <cell r="AY479">
            <v>0.39920707532784383</v>
          </cell>
          <cell r="AZ479">
            <v>0.18755718206770358</v>
          </cell>
          <cell r="BA479">
            <v>2.5617566331198535E-2</v>
          </cell>
          <cell r="CB479" t="str">
            <v>KS2-4</v>
          </cell>
          <cell r="CC479" t="str">
            <v>4A</v>
          </cell>
          <cell r="CD479" t="str">
            <v>*</v>
          </cell>
          <cell r="CE479">
            <v>2.5617566331198535E-2</v>
          </cell>
          <cell r="CF479">
            <v>0.1</v>
          </cell>
          <cell r="CG479" t="str">
            <v>&gt;=27 &amp; &lt;28</v>
          </cell>
          <cell r="CH479" t="str">
            <v>KS2 English</v>
          </cell>
          <cell r="CI479" t="str">
            <v>KS4 English</v>
          </cell>
        </row>
        <row r="480">
          <cell r="AS480">
            <v>3.1416902293433867E-4</v>
          </cell>
          <cell r="AT480">
            <v>9.42507068803016E-4</v>
          </cell>
          <cell r="AU480">
            <v>3.1416902293433867E-4</v>
          </cell>
          <cell r="AV480">
            <v>1.885014137606032E-3</v>
          </cell>
          <cell r="AW480">
            <v>1.2566760917373547E-2</v>
          </cell>
          <cell r="AX480">
            <v>0.16054037071944707</v>
          </cell>
          <cell r="AY480">
            <v>0.37040527803958528</v>
          </cell>
          <cell r="AZ480">
            <v>0.35406848884699971</v>
          </cell>
          <cell r="BA480">
            <v>9.8963242224316683E-2</v>
          </cell>
          <cell r="CB480" t="str">
            <v>KS2-4</v>
          </cell>
          <cell r="CC480" t="str">
            <v>5C</v>
          </cell>
          <cell r="CD480" t="str">
            <v>*</v>
          </cell>
          <cell r="CE480">
            <v>9.8963242224316683E-2</v>
          </cell>
          <cell r="CF480">
            <v>0.1</v>
          </cell>
          <cell r="CG480" t="str">
            <v>&gt;=27 &amp; &lt;28</v>
          </cell>
          <cell r="CH480" t="str">
            <v>KS2 English</v>
          </cell>
          <cell r="CI480" t="str">
            <v>KS4 English</v>
          </cell>
        </row>
        <row r="481">
          <cell r="AS481">
            <v>0</v>
          </cell>
          <cell r="AT481">
            <v>0</v>
          </cell>
          <cell r="AU481">
            <v>0</v>
          </cell>
          <cell r="AV481">
            <v>0</v>
          </cell>
          <cell r="AW481">
            <v>6.7385444743935314E-3</v>
          </cell>
          <cell r="AX481">
            <v>5.3908355795148251E-2</v>
          </cell>
          <cell r="AY481">
            <v>0.20619946091644206</v>
          </cell>
          <cell r="AZ481">
            <v>0.41778975741239893</v>
          </cell>
          <cell r="BA481">
            <v>0.31536388140161725</v>
          </cell>
          <cell r="CB481" t="str">
            <v>KS2-4</v>
          </cell>
          <cell r="CC481" t="str">
            <v>5B</v>
          </cell>
          <cell r="CD481" t="str">
            <v>*</v>
          </cell>
          <cell r="CE481">
            <v>0.31536388140161725</v>
          </cell>
          <cell r="CF481">
            <v>0.1</v>
          </cell>
          <cell r="CG481" t="str">
            <v>&gt;=27 &amp; &lt;28</v>
          </cell>
          <cell r="CH481" t="str">
            <v>KS2 English</v>
          </cell>
          <cell r="CI481" t="str">
            <v>KS4 English</v>
          </cell>
        </row>
        <row r="482">
          <cell r="AS482">
            <v>0</v>
          </cell>
          <cell r="AT482">
            <v>0</v>
          </cell>
          <cell r="AU482">
            <v>0</v>
          </cell>
          <cell r="AV482">
            <v>0</v>
          </cell>
          <cell r="AW482">
            <v>6.7385444743935314E-3</v>
          </cell>
          <cell r="AX482">
            <v>5.3908355795148251E-2</v>
          </cell>
          <cell r="AY482">
            <v>0.20619946091644206</v>
          </cell>
          <cell r="AZ482">
            <v>0.41778975741239893</v>
          </cell>
          <cell r="BA482">
            <v>0.31536388140161725</v>
          </cell>
          <cell r="CB482" t="str">
            <v>KS2-4</v>
          </cell>
          <cell r="CC482" t="str">
            <v>5A</v>
          </cell>
          <cell r="CD482" t="str">
            <v>*</v>
          </cell>
          <cell r="CE482">
            <v>0.31536388140161725</v>
          </cell>
          <cell r="CF482">
            <v>0.1</v>
          </cell>
          <cell r="CG482" t="str">
            <v>&gt;=27 &amp; &lt;28</v>
          </cell>
          <cell r="CH482" t="str">
            <v>KS2 English</v>
          </cell>
          <cell r="CI482" t="str">
            <v>KS4 English</v>
          </cell>
        </row>
        <row r="483">
          <cell r="CB483" t="str">
            <v>.</v>
          </cell>
          <cell r="CC483" t="str">
            <v>.</v>
          </cell>
          <cell r="CD483" t="str">
            <v>.</v>
          </cell>
          <cell r="CE483" t="str">
            <v>.</v>
          </cell>
          <cell r="CF483" t="str">
            <v>.</v>
          </cell>
          <cell r="CG483" t="str">
            <v>.</v>
          </cell>
          <cell r="CH483" t="str">
            <v>.</v>
          </cell>
          <cell r="CI483" t="str">
            <v>.</v>
          </cell>
        </row>
        <row r="484">
          <cell r="CB484" t="str">
            <v>.</v>
          </cell>
          <cell r="CC484" t="str">
            <v>.</v>
          </cell>
          <cell r="CD484" t="str">
            <v>.</v>
          </cell>
          <cell r="CE484" t="str">
            <v>.</v>
          </cell>
          <cell r="CF484" t="str">
            <v>.</v>
          </cell>
          <cell r="CG484" t="str">
            <v>.</v>
          </cell>
          <cell r="CH484" t="str">
            <v>KS2 English</v>
          </cell>
          <cell r="CI484" t="str">
            <v>KS4 English</v>
          </cell>
        </row>
        <row r="485">
          <cell r="CB485" t="str">
            <v>.</v>
          </cell>
          <cell r="CC485" t="str">
            <v>.</v>
          </cell>
          <cell r="CD485" t="str">
            <v>.</v>
          </cell>
          <cell r="CE485" t="str">
            <v>.</v>
          </cell>
          <cell r="CF485" t="str">
            <v>.</v>
          </cell>
          <cell r="CG485" t="str">
            <v>.</v>
          </cell>
          <cell r="CH485" t="str">
            <v>KS2 English</v>
          </cell>
          <cell r="CI485" t="str">
            <v>KS4 English</v>
          </cell>
        </row>
        <row r="486">
          <cell r="CB486" t="str">
            <v>.</v>
          </cell>
          <cell r="CC486" t="str">
            <v>.</v>
          </cell>
          <cell r="CD486" t="str">
            <v>.</v>
          </cell>
          <cell r="CE486" t="str">
            <v>.</v>
          </cell>
          <cell r="CF486" t="str">
            <v>.</v>
          </cell>
          <cell r="CG486" t="str">
            <v>.</v>
          </cell>
          <cell r="CH486" t="str">
            <v>KS2 English</v>
          </cell>
          <cell r="CI486" t="str">
            <v>KS4 English</v>
          </cell>
        </row>
        <row r="487">
          <cell r="AS487" t="str">
            <v>U</v>
          </cell>
          <cell r="AT487" t="str">
            <v>G</v>
          </cell>
          <cell r="AU487" t="str">
            <v>F</v>
          </cell>
          <cell r="AV487" t="str">
            <v>E</v>
          </cell>
          <cell r="AW487" t="str">
            <v>D</v>
          </cell>
          <cell r="AX487" t="str">
            <v>C</v>
          </cell>
          <cell r="AY487" t="str">
            <v>B</v>
          </cell>
          <cell r="AZ487" t="str">
            <v>A</v>
          </cell>
          <cell r="BA487" t="str">
            <v>*</v>
          </cell>
          <cell r="CB487" t="str">
            <v>.</v>
          </cell>
          <cell r="CC487" t="str">
            <v>.</v>
          </cell>
          <cell r="CD487" t="str">
            <v>.</v>
          </cell>
          <cell r="CE487" t="str">
            <v>.</v>
          </cell>
          <cell r="CF487" t="str">
            <v>.</v>
          </cell>
          <cell r="CG487" t="str">
            <v>.</v>
          </cell>
          <cell r="CH487" t="str">
            <v>KS2 English</v>
          </cell>
          <cell r="CI487" t="str">
            <v>KS4 English</v>
          </cell>
        </row>
        <row r="488">
          <cell r="AS488">
            <v>0</v>
          </cell>
          <cell r="AT488">
            <v>0</v>
          </cell>
          <cell r="AU488">
            <v>0</v>
          </cell>
          <cell r="AV488">
            <v>0</v>
          </cell>
          <cell r="AW488">
            <v>0</v>
          </cell>
          <cell r="AX488">
            <v>0</v>
          </cell>
          <cell r="AY488">
            <v>0</v>
          </cell>
          <cell r="AZ488">
            <v>0</v>
          </cell>
          <cell r="BA488">
            <v>0</v>
          </cell>
          <cell r="CB488" t="str">
            <v>.</v>
          </cell>
          <cell r="CC488" t="str">
            <v>.</v>
          </cell>
          <cell r="CD488" t="str">
            <v>.</v>
          </cell>
          <cell r="CE488" t="str">
            <v>.</v>
          </cell>
          <cell r="CF488" t="str">
            <v>.</v>
          </cell>
          <cell r="CG488" t="str">
            <v>.</v>
          </cell>
          <cell r="CH488" t="str">
            <v>.</v>
          </cell>
          <cell r="CI488" t="str">
            <v>.</v>
          </cell>
        </row>
        <row r="489">
          <cell r="AS489">
            <v>0</v>
          </cell>
          <cell r="AT489">
            <v>0</v>
          </cell>
          <cell r="AU489">
            <v>0</v>
          </cell>
          <cell r="AV489">
            <v>0</v>
          </cell>
          <cell r="AW489">
            <v>0</v>
          </cell>
          <cell r="AX489">
            <v>0</v>
          </cell>
          <cell r="AY489">
            <v>0</v>
          </cell>
          <cell r="AZ489">
            <v>0</v>
          </cell>
          <cell r="BA489">
            <v>0</v>
          </cell>
          <cell r="CB489" t="str">
            <v>.</v>
          </cell>
          <cell r="CC489" t="str">
            <v>.</v>
          </cell>
          <cell r="CD489" t="str">
            <v>.</v>
          </cell>
          <cell r="CE489" t="str">
            <v>.</v>
          </cell>
          <cell r="CF489" t="str">
            <v>.</v>
          </cell>
          <cell r="CG489" t="str">
            <v>.</v>
          </cell>
          <cell r="CH489" t="str">
            <v>.</v>
          </cell>
          <cell r="CI489" t="str">
            <v>.</v>
          </cell>
        </row>
        <row r="490">
          <cell r="AS490">
            <v>2.7586206896551724E-2</v>
          </cell>
          <cell r="AT490">
            <v>7.586206896551724E-2</v>
          </cell>
          <cell r="AU490">
            <v>0.1793103448275862</v>
          </cell>
          <cell r="AV490">
            <v>0.35862068965517241</v>
          </cell>
          <cell r="AW490">
            <v>0.20689655172413793</v>
          </cell>
          <cell r="AX490">
            <v>0.1310344827586207</v>
          </cell>
          <cell r="AY490">
            <v>2.0689655172413793E-2</v>
          </cell>
          <cell r="AZ490">
            <v>0</v>
          </cell>
          <cell r="BA490">
            <v>0</v>
          </cell>
          <cell r="CB490" t="str">
            <v>KS2-4</v>
          </cell>
          <cell r="CC490" t="str">
            <v>B</v>
          </cell>
          <cell r="CD490" t="str">
            <v>*</v>
          </cell>
          <cell r="CE490">
            <v>0</v>
          </cell>
          <cell r="CF490">
            <v>0.1</v>
          </cell>
          <cell r="CG490" t="str">
            <v>&gt;=28 &amp; &lt;29</v>
          </cell>
          <cell r="CH490" t="str">
            <v>KS2 English</v>
          </cell>
          <cell r="CI490" t="str">
            <v>KS4 English</v>
          </cell>
        </row>
        <row r="491">
          <cell r="AS491">
            <v>0</v>
          </cell>
          <cell r="AT491">
            <v>1.6949152542372881E-2</v>
          </cell>
          <cell r="AU491">
            <v>0.1440677966101695</v>
          </cell>
          <cell r="AV491">
            <v>0.40677966101694918</v>
          </cell>
          <cell r="AW491">
            <v>0.26271186440677968</v>
          </cell>
          <cell r="AX491">
            <v>0.15254237288135594</v>
          </cell>
          <cell r="AY491">
            <v>1.6949152542372881E-2</v>
          </cell>
          <cell r="AZ491">
            <v>0</v>
          </cell>
          <cell r="BA491">
            <v>0</v>
          </cell>
          <cell r="CB491" t="str">
            <v>KS2-4</v>
          </cell>
          <cell r="CC491" t="str">
            <v>N</v>
          </cell>
          <cell r="CD491" t="str">
            <v>*</v>
          </cell>
          <cell r="CE491">
            <v>0</v>
          </cell>
          <cell r="CF491">
            <v>0.1</v>
          </cell>
          <cell r="CG491" t="str">
            <v>&gt;=28 &amp; &lt;29</v>
          </cell>
          <cell r="CH491" t="str">
            <v>KS2 English</v>
          </cell>
          <cell r="CI491" t="str">
            <v>KS4 English</v>
          </cell>
        </row>
        <row r="492">
          <cell r="AS492">
            <v>0</v>
          </cell>
          <cell r="AT492">
            <v>1.6949152542372881E-2</v>
          </cell>
          <cell r="AU492">
            <v>0.1440677966101695</v>
          </cell>
          <cell r="AV492">
            <v>0.40677966101694918</v>
          </cell>
          <cell r="AW492">
            <v>0.26271186440677968</v>
          </cell>
          <cell r="AX492">
            <v>0.15254237288135594</v>
          </cell>
          <cell r="AY492">
            <v>1.6949152542372881E-2</v>
          </cell>
          <cell r="AZ492">
            <v>0</v>
          </cell>
          <cell r="BA492">
            <v>0</v>
          </cell>
          <cell r="CB492" t="str">
            <v>KS2-4</v>
          </cell>
          <cell r="CC492" t="str">
            <v>2</v>
          </cell>
          <cell r="CD492" t="str">
            <v>*</v>
          </cell>
          <cell r="CE492">
            <v>0</v>
          </cell>
          <cell r="CF492">
            <v>0.1</v>
          </cell>
          <cell r="CG492" t="str">
            <v>&gt;=28 &amp; &lt;29</v>
          </cell>
          <cell r="CH492" t="str">
            <v>KS2 English</v>
          </cell>
          <cell r="CI492" t="str">
            <v>KS4 English</v>
          </cell>
        </row>
        <row r="493">
          <cell r="AS493">
            <v>8.5836909871244635E-3</v>
          </cell>
          <cell r="AT493">
            <v>2.575107296137339E-2</v>
          </cell>
          <cell r="AU493">
            <v>6.4377682403433473E-2</v>
          </cell>
          <cell r="AV493">
            <v>0.2832618025751073</v>
          </cell>
          <cell r="AW493">
            <v>0.38197424892703863</v>
          </cell>
          <cell r="AX493">
            <v>0.21459227467811159</v>
          </cell>
          <cell r="AY493">
            <v>2.1459227467811159E-2</v>
          </cell>
          <cell r="AZ493">
            <v>0</v>
          </cell>
          <cell r="BA493">
            <v>0</v>
          </cell>
          <cell r="CB493" t="str">
            <v>KS2-4</v>
          </cell>
          <cell r="CC493" t="str">
            <v>3C</v>
          </cell>
          <cell r="CD493" t="str">
            <v>*</v>
          </cell>
          <cell r="CE493">
            <v>0</v>
          </cell>
          <cell r="CF493">
            <v>0.1</v>
          </cell>
          <cell r="CG493" t="str">
            <v>&gt;=28 &amp; &lt;29</v>
          </cell>
          <cell r="CH493" t="str">
            <v>KS2 English</v>
          </cell>
          <cell r="CI493" t="str">
            <v>KS4 English</v>
          </cell>
        </row>
        <row r="494">
          <cell r="AS494">
            <v>4.7505938242280287E-3</v>
          </cell>
          <cell r="AT494">
            <v>2.3752969121140144E-3</v>
          </cell>
          <cell r="AU494">
            <v>4.2755344418052253E-2</v>
          </cell>
          <cell r="AV494">
            <v>0.18527315914489312</v>
          </cell>
          <cell r="AW494">
            <v>0.42042755344418054</v>
          </cell>
          <cell r="AX494">
            <v>0.29928741092636579</v>
          </cell>
          <cell r="AY494">
            <v>4.2755344418052253E-2</v>
          </cell>
          <cell r="AZ494">
            <v>2.3752969121140144E-3</v>
          </cell>
          <cell r="BA494">
            <v>0</v>
          </cell>
          <cell r="CB494" t="str">
            <v>KS2-4</v>
          </cell>
          <cell r="CC494" t="str">
            <v>3B</v>
          </cell>
          <cell r="CD494" t="str">
            <v>*</v>
          </cell>
          <cell r="CE494">
            <v>0</v>
          </cell>
          <cell r="CF494">
            <v>0.1</v>
          </cell>
          <cell r="CG494" t="str">
            <v>&gt;=28 &amp; &lt;29</v>
          </cell>
          <cell r="CH494" t="str">
            <v>KS2 English</v>
          </cell>
          <cell r="CI494" t="str">
            <v>KS4 English</v>
          </cell>
        </row>
        <row r="495">
          <cell r="AS495">
            <v>3.629764065335753E-3</v>
          </cell>
          <cell r="AT495">
            <v>3.629764065335753E-3</v>
          </cell>
          <cell r="AU495">
            <v>1.8148820326678767E-2</v>
          </cell>
          <cell r="AV495">
            <v>0.10163339382940109</v>
          </cell>
          <cell r="AW495">
            <v>0.33756805807622503</v>
          </cell>
          <cell r="AX495">
            <v>0.42468239564428312</v>
          </cell>
          <cell r="AY495">
            <v>0.10344827586206896</v>
          </cell>
          <cell r="AZ495">
            <v>7.2595281306715061E-3</v>
          </cell>
          <cell r="BA495">
            <v>0</v>
          </cell>
          <cell r="CB495" t="str">
            <v>KS2-4</v>
          </cell>
          <cell r="CC495" t="str">
            <v>3A</v>
          </cell>
          <cell r="CD495" t="str">
            <v>*</v>
          </cell>
          <cell r="CE495">
            <v>0</v>
          </cell>
          <cell r="CF495">
            <v>0.1</v>
          </cell>
          <cell r="CG495" t="str">
            <v>&gt;=28 &amp; &lt;29</v>
          </cell>
          <cell r="CH495" t="str">
            <v>KS2 English</v>
          </cell>
          <cell r="CI495" t="str">
            <v>KS4 English</v>
          </cell>
        </row>
        <row r="496">
          <cell r="AS496">
            <v>1.0443864229765013E-3</v>
          </cell>
          <cell r="AT496">
            <v>2.6109660574412533E-3</v>
          </cell>
          <cell r="AU496">
            <v>6.2663185378590081E-3</v>
          </cell>
          <cell r="AV496">
            <v>3.3942558746736295E-2</v>
          </cell>
          <cell r="AW496">
            <v>0.22558746736292429</v>
          </cell>
          <cell r="AX496">
            <v>0.51958224543080944</v>
          </cell>
          <cell r="AY496">
            <v>0.18433420365535247</v>
          </cell>
          <cell r="AZ496">
            <v>2.402088772845953E-2</v>
          </cell>
          <cell r="BA496">
            <v>2.6109660574412533E-3</v>
          </cell>
          <cell r="CB496" t="str">
            <v>KS2-4</v>
          </cell>
          <cell r="CC496" t="str">
            <v>4C</v>
          </cell>
          <cell r="CD496" t="str">
            <v>*</v>
          </cell>
          <cell r="CE496">
            <v>2.6109660574412533E-3</v>
          </cell>
          <cell r="CF496">
            <v>0.1</v>
          </cell>
          <cell r="CG496" t="str">
            <v>&gt;=28 &amp; &lt;29</v>
          </cell>
          <cell r="CH496" t="str">
            <v>KS2 English</v>
          </cell>
          <cell r="CI496" t="str">
            <v>KS4 English</v>
          </cell>
        </row>
        <row r="497">
          <cell r="AS497">
            <v>0</v>
          </cell>
          <cell r="AT497">
            <v>0</v>
          </cell>
          <cell r="AU497">
            <v>2.3980815347721821E-3</v>
          </cell>
          <cell r="AV497">
            <v>9.9920063948840919E-3</v>
          </cell>
          <cell r="AW497">
            <v>9.0727418065547558E-2</v>
          </cell>
          <cell r="AX497">
            <v>0.45763389288569145</v>
          </cell>
          <cell r="AY497">
            <v>0.34092725819344527</v>
          </cell>
          <cell r="AZ497">
            <v>8.9128697042366103E-2</v>
          </cell>
          <cell r="BA497">
            <v>9.1926458832933648E-3</v>
          </cell>
          <cell r="CB497" t="str">
            <v>KS2-4</v>
          </cell>
          <cell r="CC497" t="str">
            <v>4B</v>
          </cell>
          <cell r="CD497" t="str">
            <v>*</v>
          </cell>
          <cell r="CE497">
            <v>9.1926458832933648E-3</v>
          </cell>
          <cell r="CF497">
            <v>0.1</v>
          </cell>
          <cell r="CG497" t="str">
            <v>&gt;=28 &amp; &lt;29</v>
          </cell>
          <cell r="CH497" t="str">
            <v>KS2 English</v>
          </cell>
          <cell r="CI497" t="str">
            <v>KS4 English</v>
          </cell>
        </row>
        <row r="498">
          <cell r="AS498">
            <v>1.8070112034694614E-3</v>
          </cell>
          <cell r="AT498">
            <v>3.6140224069389231E-4</v>
          </cell>
          <cell r="AU498">
            <v>1.0842067220816769E-3</v>
          </cell>
          <cell r="AV498">
            <v>3.9754246476328154E-3</v>
          </cell>
          <cell r="AW498">
            <v>4.4091073364654863E-2</v>
          </cell>
          <cell r="AX498">
            <v>0.31297434044091071</v>
          </cell>
          <cell r="AY498">
            <v>0.4232020238525479</v>
          </cell>
          <cell r="AZ498">
            <v>0.17961691362486448</v>
          </cell>
          <cell r="BA498">
            <v>3.28876039031442E-2</v>
          </cell>
          <cell r="CB498" t="str">
            <v>KS2-4</v>
          </cell>
          <cell r="CC498" t="str">
            <v>4A</v>
          </cell>
          <cell r="CD498" t="str">
            <v>*</v>
          </cell>
          <cell r="CE498">
            <v>3.28876039031442E-2</v>
          </cell>
          <cell r="CF498">
            <v>0.1</v>
          </cell>
          <cell r="CG498" t="str">
            <v>&gt;=28 &amp; &lt;29</v>
          </cell>
          <cell r="CH498" t="str">
            <v>KS2 English</v>
          </cell>
          <cell r="CI498" t="str">
            <v>KS4 English</v>
          </cell>
        </row>
        <row r="499">
          <cell r="AS499">
            <v>3.0048076923076925E-4</v>
          </cell>
          <cell r="AT499">
            <v>3.0048076923076925E-4</v>
          </cell>
          <cell r="AU499">
            <v>0</v>
          </cell>
          <cell r="AV499">
            <v>3.0048076923076925E-4</v>
          </cell>
          <cell r="AW499">
            <v>1.171875E-2</v>
          </cell>
          <cell r="AX499">
            <v>0.13431490384615385</v>
          </cell>
          <cell r="AY499">
            <v>0.36358173076923078</v>
          </cell>
          <cell r="AZ499">
            <v>0.35637019230769229</v>
          </cell>
          <cell r="BA499">
            <v>0.13311298076923078</v>
          </cell>
          <cell r="CB499" t="str">
            <v>KS2-4</v>
          </cell>
          <cell r="CC499" t="str">
            <v>5C</v>
          </cell>
          <cell r="CD499" t="str">
            <v>*</v>
          </cell>
          <cell r="CE499">
            <v>0.13311298076923078</v>
          </cell>
          <cell r="CF499">
            <v>0.1</v>
          </cell>
          <cell r="CG499" t="str">
            <v>&gt;=28 &amp; &lt;29</v>
          </cell>
          <cell r="CH499" t="str">
            <v>KS2 English</v>
          </cell>
          <cell r="CI499" t="str">
            <v>KS4 English</v>
          </cell>
        </row>
        <row r="500">
          <cell r="AS500">
            <v>0</v>
          </cell>
          <cell r="AT500">
            <v>0</v>
          </cell>
          <cell r="AU500">
            <v>0</v>
          </cell>
          <cell r="AV500">
            <v>0</v>
          </cell>
          <cell r="AW500">
            <v>1.0893246187363835E-3</v>
          </cell>
          <cell r="AX500">
            <v>3.5947712418300651E-2</v>
          </cell>
          <cell r="AY500">
            <v>0.16557734204793029</v>
          </cell>
          <cell r="AZ500">
            <v>0.41394335511982572</v>
          </cell>
          <cell r="BA500">
            <v>0.38344226579520696</v>
          </cell>
          <cell r="CB500" t="str">
            <v>KS2-4</v>
          </cell>
          <cell r="CC500" t="str">
            <v>5B</v>
          </cell>
          <cell r="CD500" t="str">
            <v>*</v>
          </cell>
          <cell r="CE500">
            <v>0.38344226579520696</v>
          </cell>
          <cell r="CF500">
            <v>0.1</v>
          </cell>
          <cell r="CG500" t="str">
            <v>&gt;=28 &amp; &lt;29</v>
          </cell>
          <cell r="CH500" t="str">
            <v>KS2 English</v>
          </cell>
          <cell r="CI500" t="str">
            <v>KS4 English</v>
          </cell>
        </row>
        <row r="501">
          <cell r="AS501">
            <v>0</v>
          </cell>
          <cell r="AT501">
            <v>0</v>
          </cell>
          <cell r="AU501">
            <v>0</v>
          </cell>
          <cell r="AV501">
            <v>0</v>
          </cell>
          <cell r="AW501">
            <v>1.0893246187363835E-3</v>
          </cell>
          <cell r="AX501">
            <v>3.5947712418300651E-2</v>
          </cell>
          <cell r="AY501">
            <v>0.16557734204793029</v>
          </cell>
          <cell r="AZ501">
            <v>0.41394335511982572</v>
          </cell>
          <cell r="BA501">
            <v>0.38344226579520696</v>
          </cell>
          <cell r="CB501" t="str">
            <v>KS2-4</v>
          </cell>
          <cell r="CC501" t="str">
            <v>5A</v>
          </cell>
          <cell r="CD501" t="str">
            <v>*</v>
          </cell>
          <cell r="CE501">
            <v>0.38344226579520696</v>
          </cell>
          <cell r="CF501">
            <v>0.1</v>
          </cell>
          <cell r="CG501" t="str">
            <v>&gt;=28 &amp; &lt;29</v>
          </cell>
          <cell r="CH501" t="str">
            <v>KS2 English</v>
          </cell>
          <cell r="CI501" t="str">
            <v>KS4 English</v>
          </cell>
        </row>
        <row r="502">
          <cell r="CB502" t="str">
            <v>.</v>
          </cell>
          <cell r="CC502" t="str">
            <v>.</v>
          </cell>
          <cell r="CD502" t="str">
            <v>.</v>
          </cell>
          <cell r="CE502" t="str">
            <v>.</v>
          </cell>
          <cell r="CF502" t="str">
            <v>.</v>
          </cell>
          <cell r="CG502" t="str">
            <v>.</v>
          </cell>
          <cell r="CH502" t="str">
            <v>.</v>
          </cell>
          <cell r="CI502" t="str">
            <v>.</v>
          </cell>
        </row>
        <row r="503">
          <cell r="CB503" t="str">
            <v>.</v>
          </cell>
          <cell r="CC503" t="str">
            <v>.</v>
          </cell>
          <cell r="CD503" t="str">
            <v>.</v>
          </cell>
          <cell r="CE503" t="str">
            <v>.</v>
          </cell>
          <cell r="CF503" t="str">
            <v>.</v>
          </cell>
          <cell r="CG503" t="str">
            <v>.</v>
          </cell>
          <cell r="CH503" t="str">
            <v>KS2 English</v>
          </cell>
          <cell r="CI503" t="str">
            <v>KS4 English</v>
          </cell>
        </row>
        <row r="504">
          <cell r="CB504" t="str">
            <v>.</v>
          </cell>
          <cell r="CC504" t="str">
            <v>.</v>
          </cell>
          <cell r="CD504" t="str">
            <v>.</v>
          </cell>
          <cell r="CE504" t="str">
            <v>.</v>
          </cell>
          <cell r="CF504" t="str">
            <v>.</v>
          </cell>
          <cell r="CG504" t="str">
            <v>.</v>
          </cell>
          <cell r="CH504" t="str">
            <v>KS2 English</v>
          </cell>
          <cell r="CI504" t="str">
            <v>KS4 English</v>
          </cell>
        </row>
        <row r="505">
          <cell r="CB505" t="str">
            <v>.</v>
          </cell>
          <cell r="CC505" t="str">
            <v>.</v>
          </cell>
          <cell r="CD505" t="str">
            <v>.</v>
          </cell>
          <cell r="CE505" t="str">
            <v>.</v>
          </cell>
          <cell r="CF505" t="str">
            <v>.</v>
          </cell>
          <cell r="CG505" t="str">
            <v>.</v>
          </cell>
          <cell r="CH505" t="str">
            <v>KS2 English</v>
          </cell>
          <cell r="CI505" t="str">
            <v>KS4 English</v>
          </cell>
        </row>
        <row r="506">
          <cell r="AS506" t="str">
            <v>U</v>
          </cell>
          <cell r="AT506" t="str">
            <v>G</v>
          </cell>
          <cell r="AU506" t="str">
            <v>F</v>
          </cell>
          <cell r="AV506" t="str">
            <v>E</v>
          </cell>
          <cell r="AW506" t="str">
            <v>D</v>
          </cell>
          <cell r="AX506" t="str">
            <v>C</v>
          </cell>
          <cell r="AY506" t="str">
            <v>B</v>
          </cell>
          <cell r="AZ506" t="str">
            <v>A</v>
          </cell>
          <cell r="BA506" t="str">
            <v>*</v>
          </cell>
          <cell r="CB506" t="str">
            <v>.</v>
          </cell>
          <cell r="CC506" t="str">
            <v>.</v>
          </cell>
          <cell r="CD506" t="str">
            <v>.</v>
          </cell>
          <cell r="CE506" t="str">
            <v>.</v>
          </cell>
          <cell r="CF506" t="str">
            <v>.</v>
          </cell>
          <cell r="CG506" t="str">
            <v>.</v>
          </cell>
          <cell r="CH506" t="str">
            <v>KS2 English</v>
          </cell>
          <cell r="CI506" t="str">
            <v>KS4 English</v>
          </cell>
        </row>
        <row r="507">
          <cell r="AS507">
            <v>0</v>
          </cell>
          <cell r="AT507">
            <v>0</v>
          </cell>
          <cell r="AU507">
            <v>0</v>
          </cell>
          <cell r="AV507">
            <v>0</v>
          </cell>
          <cell r="AW507">
            <v>0</v>
          </cell>
          <cell r="AX507">
            <v>0</v>
          </cell>
          <cell r="AY507">
            <v>0</v>
          </cell>
          <cell r="AZ507">
            <v>0</v>
          </cell>
          <cell r="BA507">
            <v>0</v>
          </cell>
          <cell r="CB507" t="str">
            <v>.</v>
          </cell>
          <cell r="CC507" t="str">
            <v>.</v>
          </cell>
          <cell r="CD507" t="str">
            <v>.</v>
          </cell>
          <cell r="CE507" t="str">
            <v>.</v>
          </cell>
          <cell r="CF507" t="str">
            <v>.</v>
          </cell>
          <cell r="CG507" t="str">
            <v>.</v>
          </cell>
          <cell r="CH507" t="str">
            <v>.</v>
          </cell>
          <cell r="CI507" t="str">
            <v>.</v>
          </cell>
        </row>
        <row r="508">
          <cell r="AS508">
            <v>0</v>
          </cell>
          <cell r="AT508">
            <v>0</v>
          </cell>
          <cell r="AU508">
            <v>0</v>
          </cell>
          <cell r="AV508">
            <v>0</v>
          </cell>
          <cell r="AW508">
            <v>0</v>
          </cell>
          <cell r="AX508">
            <v>0</v>
          </cell>
          <cell r="AY508">
            <v>0</v>
          </cell>
          <cell r="AZ508">
            <v>0</v>
          </cell>
          <cell r="BA508">
            <v>0</v>
          </cell>
          <cell r="CB508" t="str">
            <v>.</v>
          </cell>
          <cell r="CC508" t="str">
            <v>.</v>
          </cell>
          <cell r="CD508" t="str">
            <v>.</v>
          </cell>
          <cell r="CE508" t="str">
            <v>.</v>
          </cell>
          <cell r="CF508" t="str">
            <v>.</v>
          </cell>
          <cell r="CG508" t="str">
            <v>.</v>
          </cell>
          <cell r="CH508" t="str">
            <v>.</v>
          </cell>
          <cell r="CI508" t="str">
            <v>.</v>
          </cell>
        </row>
        <row r="509">
          <cell r="AS509">
            <v>0</v>
          </cell>
          <cell r="AT509">
            <v>0</v>
          </cell>
          <cell r="AU509">
            <v>3.7037037037037035E-2</v>
          </cell>
          <cell r="AV509">
            <v>0.22962962962962963</v>
          </cell>
          <cell r="AW509">
            <v>0.34814814814814815</v>
          </cell>
          <cell r="AX509">
            <v>0.29629629629629628</v>
          </cell>
          <cell r="AY509">
            <v>8.1481481481481488E-2</v>
          </cell>
          <cell r="AZ509">
            <v>7.4074074074074077E-3</v>
          </cell>
          <cell r="BA509">
            <v>0</v>
          </cell>
          <cell r="CB509" t="str">
            <v>KS2-4</v>
          </cell>
          <cell r="CC509" t="str">
            <v>B</v>
          </cell>
          <cell r="CD509" t="str">
            <v>*</v>
          </cell>
          <cell r="CE509">
            <v>0</v>
          </cell>
          <cell r="CF509">
            <v>0.1</v>
          </cell>
          <cell r="CG509" t="str">
            <v>&gt;=29 &amp; &lt;30</v>
          </cell>
          <cell r="CH509" t="str">
            <v>KS2 English</v>
          </cell>
          <cell r="CI509" t="str">
            <v>KS4 English</v>
          </cell>
        </row>
        <row r="510">
          <cell r="AS510">
            <v>0</v>
          </cell>
          <cell r="AT510">
            <v>0</v>
          </cell>
          <cell r="AU510">
            <v>3.7037037037037035E-2</v>
          </cell>
          <cell r="AV510">
            <v>0.22962962962962963</v>
          </cell>
          <cell r="AW510">
            <v>0.34814814814814815</v>
          </cell>
          <cell r="AX510">
            <v>0.29629629629629628</v>
          </cell>
          <cell r="AY510">
            <v>8.1481481481481488E-2</v>
          </cell>
          <cell r="AZ510">
            <v>7.4074074074074077E-3</v>
          </cell>
          <cell r="BA510">
            <v>0</v>
          </cell>
          <cell r="CB510" t="str">
            <v>KS2-4</v>
          </cell>
          <cell r="CC510" t="str">
            <v>N</v>
          </cell>
          <cell r="CD510" t="str">
            <v>*</v>
          </cell>
          <cell r="CE510">
            <v>0</v>
          </cell>
          <cell r="CF510">
            <v>0.1</v>
          </cell>
          <cell r="CG510" t="str">
            <v>&gt;=29 &amp; &lt;30</v>
          </cell>
          <cell r="CH510" t="str">
            <v>KS2 English</v>
          </cell>
          <cell r="CI510" t="str">
            <v>KS4 English</v>
          </cell>
        </row>
        <row r="511">
          <cell r="AS511">
            <v>0</v>
          </cell>
          <cell r="AT511">
            <v>0</v>
          </cell>
          <cell r="AU511">
            <v>3.7037037037037035E-2</v>
          </cell>
          <cell r="AV511">
            <v>0.22962962962962963</v>
          </cell>
          <cell r="AW511">
            <v>0.34814814814814815</v>
          </cell>
          <cell r="AX511">
            <v>0.29629629629629628</v>
          </cell>
          <cell r="AY511">
            <v>8.1481481481481488E-2</v>
          </cell>
          <cell r="AZ511">
            <v>7.4074074074074077E-3</v>
          </cell>
          <cell r="BA511">
            <v>0</v>
          </cell>
          <cell r="CB511" t="str">
            <v>KS2-4</v>
          </cell>
          <cell r="CC511" t="str">
            <v>2</v>
          </cell>
          <cell r="CD511" t="str">
            <v>*</v>
          </cell>
          <cell r="CE511">
            <v>0</v>
          </cell>
          <cell r="CF511">
            <v>0.1</v>
          </cell>
          <cell r="CG511" t="str">
            <v>&gt;=29 &amp; &lt;30</v>
          </cell>
          <cell r="CH511" t="str">
            <v>KS2 English</v>
          </cell>
          <cell r="CI511" t="str">
            <v>KS4 English</v>
          </cell>
        </row>
        <row r="512">
          <cell r="AS512">
            <v>0</v>
          </cell>
          <cell r="AT512">
            <v>0</v>
          </cell>
          <cell r="AU512">
            <v>3.7037037037037035E-2</v>
          </cell>
          <cell r="AV512">
            <v>0.22962962962962963</v>
          </cell>
          <cell r="AW512">
            <v>0.34814814814814815</v>
          </cell>
          <cell r="AX512">
            <v>0.29629629629629628</v>
          </cell>
          <cell r="AY512">
            <v>8.1481481481481488E-2</v>
          </cell>
          <cell r="AZ512">
            <v>7.4074074074074077E-3</v>
          </cell>
          <cell r="BA512">
            <v>0</v>
          </cell>
          <cell r="CB512" t="str">
            <v>KS2-4</v>
          </cell>
          <cell r="CC512" t="str">
            <v>3C</v>
          </cell>
          <cell r="CD512" t="str">
            <v>*</v>
          </cell>
          <cell r="CE512">
            <v>0</v>
          </cell>
          <cell r="CF512">
            <v>0.1</v>
          </cell>
          <cell r="CG512" t="str">
            <v>&gt;=29 &amp; &lt;30</v>
          </cell>
          <cell r="CH512" t="str">
            <v>KS2 English</v>
          </cell>
          <cell r="CI512" t="str">
            <v>KS4 English</v>
          </cell>
        </row>
        <row r="513">
          <cell r="AS513">
            <v>0</v>
          </cell>
          <cell r="AT513">
            <v>0</v>
          </cell>
          <cell r="AU513">
            <v>3.7037037037037035E-2</v>
          </cell>
          <cell r="AV513">
            <v>0.22962962962962963</v>
          </cell>
          <cell r="AW513">
            <v>0.34814814814814815</v>
          </cell>
          <cell r="AX513">
            <v>0.29629629629629628</v>
          </cell>
          <cell r="AY513">
            <v>8.1481481481481488E-2</v>
          </cell>
          <cell r="AZ513">
            <v>7.4074074074074077E-3</v>
          </cell>
          <cell r="BA513">
            <v>0</v>
          </cell>
          <cell r="CB513" t="str">
            <v>KS2-4</v>
          </cell>
          <cell r="CC513" t="str">
            <v>3B</v>
          </cell>
          <cell r="CD513" t="str">
            <v>*</v>
          </cell>
          <cell r="CE513">
            <v>0</v>
          </cell>
          <cell r="CF513">
            <v>0.1</v>
          </cell>
          <cell r="CG513" t="str">
            <v>&gt;=29 &amp; &lt;30</v>
          </cell>
          <cell r="CH513" t="str">
            <v>KS2 English</v>
          </cell>
          <cell r="CI513" t="str">
            <v>KS4 English</v>
          </cell>
        </row>
        <row r="514">
          <cell r="AS514">
            <v>0</v>
          </cell>
          <cell r="AT514">
            <v>0</v>
          </cell>
          <cell r="AU514">
            <v>2.5510204081632651E-3</v>
          </cell>
          <cell r="AV514">
            <v>2.8061224489795918E-2</v>
          </cell>
          <cell r="AW514">
            <v>0.23214285714285715</v>
          </cell>
          <cell r="AX514">
            <v>0.44387755102040816</v>
          </cell>
          <cell r="AY514">
            <v>0.22959183673469388</v>
          </cell>
          <cell r="AZ514">
            <v>5.3571428571428568E-2</v>
          </cell>
          <cell r="BA514">
            <v>1.020408163265306E-2</v>
          </cell>
          <cell r="CB514" t="str">
            <v>KS2-4</v>
          </cell>
          <cell r="CC514" t="str">
            <v>3A</v>
          </cell>
          <cell r="CD514" t="str">
            <v>*</v>
          </cell>
          <cell r="CE514">
            <v>1.020408163265306E-2</v>
          </cell>
          <cell r="CF514">
            <v>0.1</v>
          </cell>
          <cell r="CG514" t="str">
            <v>&gt;=29 &amp; &lt;30</v>
          </cell>
          <cell r="CH514" t="str">
            <v>KS2 English</v>
          </cell>
          <cell r="CI514" t="str">
            <v>KS4 English</v>
          </cell>
        </row>
        <row r="515">
          <cell r="AS515">
            <v>0</v>
          </cell>
          <cell r="AT515">
            <v>0</v>
          </cell>
          <cell r="AU515">
            <v>2.5510204081632651E-3</v>
          </cell>
          <cell r="AV515">
            <v>2.8061224489795918E-2</v>
          </cell>
          <cell r="AW515">
            <v>0.23214285714285715</v>
          </cell>
          <cell r="AX515">
            <v>0.44387755102040816</v>
          </cell>
          <cell r="AY515">
            <v>0.22959183673469388</v>
          </cell>
          <cell r="AZ515">
            <v>5.3571428571428568E-2</v>
          </cell>
          <cell r="BA515">
            <v>1.020408163265306E-2</v>
          </cell>
          <cell r="CB515" t="str">
            <v>KS2-4</v>
          </cell>
          <cell r="CC515" t="str">
            <v>4C</v>
          </cell>
          <cell r="CD515" t="str">
            <v>*</v>
          </cell>
          <cell r="CE515">
            <v>1.020408163265306E-2</v>
          </cell>
          <cell r="CF515">
            <v>0.1</v>
          </cell>
          <cell r="CG515" t="str">
            <v>&gt;=29 &amp; &lt;30</v>
          </cell>
          <cell r="CH515" t="str">
            <v>KS2 English</v>
          </cell>
          <cell r="CI515" t="str">
            <v>KS4 English</v>
          </cell>
        </row>
        <row r="516">
          <cell r="AS516">
            <v>0</v>
          </cell>
          <cell r="AT516">
            <v>3.937007874015748E-3</v>
          </cell>
          <cell r="AU516">
            <v>0</v>
          </cell>
          <cell r="AV516">
            <v>7.874015748031496E-3</v>
          </cell>
          <cell r="AW516">
            <v>7.6771653543307089E-2</v>
          </cell>
          <cell r="AX516">
            <v>0.36023622047244097</v>
          </cell>
          <cell r="AY516">
            <v>0.41338582677165353</v>
          </cell>
          <cell r="AZ516">
            <v>0.12598425196850394</v>
          </cell>
          <cell r="BA516">
            <v>1.1811023622047244E-2</v>
          </cell>
          <cell r="CB516" t="str">
            <v>KS2-4</v>
          </cell>
          <cell r="CC516" t="str">
            <v>4B</v>
          </cell>
          <cell r="CD516" t="str">
            <v>*</v>
          </cell>
          <cell r="CE516">
            <v>1.1811023622047244E-2</v>
          </cell>
          <cell r="CF516">
            <v>0.1</v>
          </cell>
          <cell r="CG516" t="str">
            <v>&gt;=29 &amp; &lt;30</v>
          </cell>
          <cell r="CH516" t="str">
            <v>KS2 English</v>
          </cell>
          <cell r="CI516" t="str">
            <v>KS4 English</v>
          </cell>
        </row>
        <row r="517">
          <cell r="AS517">
            <v>1.4684287812041115E-3</v>
          </cell>
          <cell r="AT517">
            <v>0</v>
          </cell>
          <cell r="AU517">
            <v>1.4684287812041115E-3</v>
          </cell>
          <cell r="AV517">
            <v>2.936857562408223E-3</v>
          </cell>
          <cell r="AW517">
            <v>2.643171806167401E-2</v>
          </cell>
          <cell r="AX517">
            <v>0.1776798825256975</v>
          </cell>
          <cell r="AY517">
            <v>0.44199706314243759</v>
          </cell>
          <cell r="AZ517">
            <v>0.29515418502202645</v>
          </cell>
          <cell r="BA517">
            <v>5.2863436123348019E-2</v>
          </cell>
          <cell r="CB517" t="str">
            <v>KS2-4</v>
          </cell>
          <cell r="CC517" t="str">
            <v>4A</v>
          </cell>
          <cell r="CD517" t="str">
            <v>*</v>
          </cell>
          <cell r="CE517">
            <v>5.2863436123348019E-2</v>
          </cell>
          <cell r="CF517">
            <v>0.1</v>
          </cell>
          <cell r="CG517" t="str">
            <v>&gt;=29 &amp; &lt;30</v>
          </cell>
          <cell r="CH517" t="str">
            <v>KS2 English</v>
          </cell>
          <cell r="CI517" t="str">
            <v>KS4 English</v>
          </cell>
        </row>
        <row r="518">
          <cell r="AS518">
            <v>0</v>
          </cell>
          <cell r="AT518">
            <v>0</v>
          </cell>
          <cell r="AU518">
            <v>0</v>
          </cell>
          <cell r="AV518">
            <v>0</v>
          </cell>
          <cell r="AW518">
            <v>3.4572169403630079E-3</v>
          </cell>
          <cell r="AX518">
            <v>6.2229904926534137E-2</v>
          </cell>
          <cell r="AY518">
            <v>0.30855661192739847</v>
          </cell>
          <cell r="AZ518">
            <v>0.44165946413137425</v>
          </cell>
          <cell r="BA518">
            <v>0.18409680207433016</v>
          </cell>
          <cell r="CB518" t="str">
            <v>KS2-4</v>
          </cell>
          <cell r="CC518" t="str">
            <v>5C</v>
          </cell>
          <cell r="CD518" t="str">
            <v>*</v>
          </cell>
          <cell r="CE518">
            <v>0.18409680207433016</v>
          </cell>
          <cell r="CF518">
            <v>0.1</v>
          </cell>
          <cell r="CG518" t="str">
            <v>&gt;=29 &amp; &lt;30</v>
          </cell>
          <cell r="CH518" t="str">
            <v>KS2 English</v>
          </cell>
          <cell r="CI518" t="str">
            <v>KS4 English</v>
          </cell>
        </row>
        <row r="519">
          <cell r="AS519">
            <v>0</v>
          </cell>
          <cell r="AT519">
            <v>0</v>
          </cell>
          <cell r="AU519">
            <v>0</v>
          </cell>
          <cell r="AV519">
            <v>0</v>
          </cell>
          <cell r="AW519">
            <v>2.5252525252525255E-3</v>
          </cell>
          <cell r="AX519">
            <v>2.7777777777777776E-2</v>
          </cell>
          <cell r="AY519">
            <v>0.11363636363636363</v>
          </cell>
          <cell r="AZ519">
            <v>0.43434343434343436</v>
          </cell>
          <cell r="BA519">
            <v>0.42171717171717171</v>
          </cell>
          <cell r="CB519" t="str">
            <v>KS2-4</v>
          </cell>
          <cell r="CC519" t="str">
            <v>5B</v>
          </cell>
          <cell r="CD519" t="str">
            <v>*</v>
          </cell>
          <cell r="CE519">
            <v>0.42171717171717171</v>
          </cell>
          <cell r="CF519">
            <v>0.1</v>
          </cell>
          <cell r="CG519" t="str">
            <v>&gt;=29 &amp; &lt;30</v>
          </cell>
          <cell r="CH519" t="str">
            <v>KS2 English</v>
          </cell>
          <cell r="CI519" t="str">
            <v>KS4 English</v>
          </cell>
        </row>
        <row r="520">
          <cell r="AS520">
            <v>0</v>
          </cell>
          <cell r="AT520">
            <v>0</v>
          </cell>
          <cell r="AU520">
            <v>0</v>
          </cell>
          <cell r="AV520">
            <v>0</v>
          </cell>
          <cell r="AW520">
            <v>2.5252525252525255E-3</v>
          </cell>
          <cell r="AX520">
            <v>2.7777777777777776E-2</v>
          </cell>
          <cell r="AY520">
            <v>0.11363636363636363</v>
          </cell>
          <cell r="AZ520">
            <v>0.43434343434343436</v>
          </cell>
          <cell r="BA520">
            <v>0.42171717171717171</v>
          </cell>
          <cell r="CB520" t="str">
            <v>KS2-4</v>
          </cell>
          <cell r="CC520" t="str">
            <v>5A</v>
          </cell>
          <cell r="CD520" t="str">
            <v>*</v>
          </cell>
          <cell r="CE520">
            <v>0.42171717171717171</v>
          </cell>
          <cell r="CF520">
            <v>0.1</v>
          </cell>
          <cell r="CG520" t="str">
            <v>&gt;=29 &amp; &lt;30</v>
          </cell>
          <cell r="CH520" t="str">
            <v>KS2 English</v>
          </cell>
          <cell r="CI520" t="str">
            <v>KS4 English</v>
          </cell>
        </row>
        <row r="521">
          <cell r="CB521" t="str">
            <v>.</v>
          </cell>
          <cell r="CC521" t="str">
            <v>.</v>
          </cell>
          <cell r="CD521" t="str">
            <v>.</v>
          </cell>
          <cell r="CE521" t="str">
            <v>.</v>
          </cell>
          <cell r="CF521" t="str">
            <v>.</v>
          </cell>
          <cell r="CG521" t="str">
            <v>.</v>
          </cell>
          <cell r="CH521" t="str">
            <v>.</v>
          </cell>
          <cell r="CI521" t="str">
            <v>.</v>
          </cell>
        </row>
        <row r="522">
          <cell r="CB522" t="str">
            <v>.</v>
          </cell>
          <cell r="CC522" t="str">
            <v>.</v>
          </cell>
          <cell r="CD522" t="str">
            <v>.</v>
          </cell>
          <cell r="CE522" t="str">
            <v>.</v>
          </cell>
          <cell r="CF522" t="str">
            <v>.</v>
          </cell>
          <cell r="CG522" t="str">
            <v>.</v>
          </cell>
          <cell r="CH522" t="str">
            <v>KS2 English</v>
          </cell>
          <cell r="CI522" t="str">
            <v>KS4 English</v>
          </cell>
        </row>
        <row r="523">
          <cell r="CB523" t="str">
            <v>.</v>
          </cell>
          <cell r="CC523" t="str">
            <v>.</v>
          </cell>
          <cell r="CD523" t="str">
            <v>.</v>
          </cell>
          <cell r="CE523" t="str">
            <v>.</v>
          </cell>
          <cell r="CF523" t="str">
            <v>.</v>
          </cell>
          <cell r="CG523" t="str">
            <v>.</v>
          </cell>
          <cell r="CH523" t="str">
            <v>KS2 English</v>
          </cell>
          <cell r="CI523" t="str">
            <v>KS4 English</v>
          </cell>
        </row>
        <row r="524">
          <cell r="CB524" t="str">
            <v>.</v>
          </cell>
          <cell r="CC524" t="str">
            <v>.</v>
          </cell>
          <cell r="CD524" t="str">
            <v>.</v>
          </cell>
          <cell r="CE524" t="str">
            <v>.</v>
          </cell>
          <cell r="CF524" t="str">
            <v>.</v>
          </cell>
          <cell r="CG524" t="str">
            <v>.</v>
          </cell>
          <cell r="CH524" t="str">
            <v>KS2 English</v>
          </cell>
          <cell r="CI524" t="str">
            <v>KS4 English</v>
          </cell>
        </row>
        <row r="525">
          <cell r="AS525" t="str">
            <v>U</v>
          </cell>
          <cell r="AT525" t="str">
            <v>G</v>
          </cell>
          <cell r="AU525" t="str">
            <v>F</v>
          </cell>
          <cell r="AV525" t="str">
            <v>E</v>
          </cell>
          <cell r="AW525" t="str">
            <v>D</v>
          </cell>
          <cell r="AX525" t="str">
            <v>C</v>
          </cell>
          <cell r="AY525" t="str">
            <v>B</v>
          </cell>
          <cell r="AZ525" t="str">
            <v>A</v>
          </cell>
          <cell r="BA525" t="str">
            <v>*</v>
          </cell>
          <cell r="CB525" t="str">
            <v>.</v>
          </cell>
          <cell r="CC525" t="str">
            <v>.</v>
          </cell>
          <cell r="CD525" t="str">
            <v>.</v>
          </cell>
          <cell r="CE525" t="str">
            <v>.</v>
          </cell>
          <cell r="CF525" t="str">
            <v>.</v>
          </cell>
          <cell r="CG525" t="str">
            <v>.</v>
          </cell>
          <cell r="CH525" t="str">
            <v>KS2 English</v>
          </cell>
          <cell r="CI525" t="str">
            <v>KS4 English</v>
          </cell>
        </row>
        <row r="526">
          <cell r="AS526">
            <v>0</v>
          </cell>
          <cell r="AT526">
            <v>0</v>
          </cell>
          <cell r="AU526">
            <v>0</v>
          </cell>
          <cell r="AV526">
            <v>0</v>
          </cell>
          <cell r="AW526">
            <v>0</v>
          </cell>
          <cell r="AX526">
            <v>0</v>
          </cell>
          <cell r="AY526">
            <v>0</v>
          </cell>
          <cell r="AZ526">
            <v>0</v>
          </cell>
          <cell r="BA526">
            <v>0</v>
          </cell>
          <cell r="CB526" t="str">
            <v>.</v>
          </cell>
          <cell r="CC526" t="str">
            <v>.</v>
          </cell>
          <cell r="CD526" t="str">
            <v>.</v>
          </cell>
          <cell r="CE526" t="str">
            <v>.</v>
          </cell>
          <cell r="CF526" t="str">
            <v>.</v>
          </cell>
          <cell r="CG526" t="str">
            <v>.</v>
          </cell>
          <cell r="CH526" t="str">
            <v>.</v>
          </cell>
          <cell r="CI526" t="str">
            <v>.</v>
          </cell>
        </row>
        <row r="527">
          <cell r="AS527">
            <v>0</v>
          </cell>
          <cell r="AT527">
            <v>0</v>
          </cell>
          <cell r="AU527">
            <v>0</v>
          </cell>
          <cell r="AV527">
            <v>0</v>
          </cell>
          <cell r="AW527">
            <v>0</v>
          </cell>
          <cell r="AX527">
            <v>0</v>
          </cell>
          <cell r="AY527">
            <v>0</v>
          </cell>
          <cell r="AZ527">
            <v>0</v>
          </cell>
          <cell r="BA527">
            <v>0</v>
          </cell>
          <cell r="CB527" t="str">
            <v>.</v>
          </cell>
          <cell r="CC527" t="str">
            <v>.</v>
          </cell>
          <cell r="CD527" t="str">
            <v>.</v>
          </cell>
          <cell r="CE527" t="str">
            <v>.</v>
          </cell>
          <cell r="CF527" t="str">
            <v>.</v>
          </cell>
          <cell r="CG527" t="str">
            <v>.</v>
          </cell>
          <cell r="CH527" t="str">
            <v>.</v>
          </cell>
          <cell r="CI527" t="str">
            <v>.</v>
          </cell>
        </row>
        <row r="528">
          <cell r="AS528">
            <v>0</v>
          </cell>
          <cell r="AT528">
            <v>0</v>
          </cell>
          <cell r="AU528">
            <v>0</v>
          </cell>
          <cell r="AV528">
            <v>0</v>
          </cell>
          <cell r="AW528">
            <v>1.0638297872340425E-2</v>
          </cell>
          <cell r="AX528">
            <v>0.20744680851063829</v>
          </cell>
          <cell r="AY528">
            <v>0.4521276595744681</v>
          </cell>
          <cell r="AZ528">
            <v>0.27659574468085107</v>
          </cell>
          <cell r="BA528">
            <v>5.3191489361702128E-2</v>
          </cell>
          <cell r="CB528" t="str">
            <v>KS2-4</v>
          </cell>
          <cell r="CC528" t="str">
            <v>B</v>
          </cell>
          <cell r="CD528" t="str">
            <v>*</v>
          </cell>
          <cell r="CE528">
            <v>5.3191489361702128E-2</v>
          </cell>
          <cell r="CF528">
            <v>0.1</v>
          </cell>
          <cell r="CG528" t="str">
            <v>&gt;=30</v>
          </cell>
          <cell r="CH528" t="str">
            <v>KS2 English</v>
          </cell>
          <cell r="CI528" t="str">
            <v>KS4 English</v>
          </cell>
        </row>
        <row r="529">
          <cell r="AS529">
            <v>0</v>
          </cell>
          <cell r="AT529">
            <v>0</v>
          </cell>
          <cell r="AU529">
            <v>0</v>
          </cell>
          <cell r="AV529">
            <v>0</v>
          </cell>
          <cell r="AW529">
            <v>1.0638297872340425E-2</v>
          </cell>
          <cell r="AX529">
            <v>0.20744680851063829</v>
          </cell>
          <cell r="AY529">
            <v>0.4521276595744681</v>
          </cell>
          <cell r="AZ529">
            <v>0.27659574468085107</v>
          </cell>
          <cell r="BA529">
            <v>5.3191489361702128E-2</v>
          </cell>
          <cell r="CB529" t="str">
            <v>KS2-4</v>
          </cell>
          <cell r="CC529" t="str">
            <v>N</v>
          </cell>
          <cell r="CD529" t="str">
            <v>*</v>
          </cell>
          <cell r="CE529">
            <v>5.3191489361702128E-2</v>
          </cell>
          <cell r="CF529">
            <v>0.1</v>
          </cell>
          <cell r="CG529" t="str">
            <v>&gt;=30</v>
          </cell>
          <cell r="CH529" t="str">
            <v>KS2 English</v>
          </cell>
          <cell r="CI529" t="str">
            <v>KS4 English</v>
          </cell>
        </row>
        <row r="530">
          <cell r="AS530">
            <v>0</v>
          </cell>
          <cell r="AT530">
            <v>0</v>
          </cell>
          <cell r="AU530">
            <v>0</v>
          </cell>
          <cell r="AV530">
            <v>0</v>
          </cell>
          <cell r="AW530">
            <v>1.0638297872340425E-2</v>
          </cell>
          <cell r="AX530">
            <v>0.20744680851063829</v>
          </cell>
          <cell r="AY530">
            <v>0.4521276595744681</v>
          </cell>
          <cell r="AZ530">
            <v>0.27659574468085107</v>
          </cell>
          <cell r="BA530">
            <v>5.3191489361702128E-2</v>
          </cell>
          <cell r="CB530" t="str">
            <v>KS2-4</v>
          </cell>
          <cell r="CC530" t="str">
            <v>2</v>
          </cell>
          <cell r="CD530" t="str">
            <v>*</v>
          </cell>
          <cell r="CE530">
            <v>5.3191489361702128E-2</v>
          </cell>
          <cell r="CF530">
            <v>0.1</v>
          </cell>
          <cell r="CG530" t="str">
            <v>&gt;=30</v>
          </cell>
          <cell r="CH530" t="str">
            <v>KS2 English</v>
          </cell>
          <cell r="CI530" t="str">
            <v>KS4 English</v>
          </cell>
        </row>
        <row r="531">
          <cell r="AS531">
            <v>0</v>
          </cell>
          <cell r="AT531">
            <v>0</v>
          </cell>
          <cell r="AU531">
            <v>0</v>
          </cell>
          <cell r="AV531">
            <v>0</v>
          </cell>
          <cell r="AW531">
            <v>1.0638297872340425E-2</v>
          </cell>
          <cell r="AX531">
            <v>0.20744680851063829</v>
          </cell>
          <cell r="AY531">
            <v>0.4521276595744681</v>
          </cell>
          <cell r="AZ531">
            <v>0.27659574468085107</v>
          </cell>
          <cell r="BA531">
            <v>5.3191489361702128E-2</v>
          </cell>
          <cell r="CB531" t="str">
            <v>KS2-4</v>
          </cell>
          <cell r="CC531" t="str">
            <v>3C</v>
          </cell>
          <cell r="CD531" t="str">
            <v>*</v>
          </cell>
          <cell r="CE531">
            <v>5.3191489361702128E-2</v>
          </cell>
          <cell r="CF531">
            <v>0.1</v>
          </cell>
          <cell r="CG531" t="str">
            <v>&gt;=30</v>
          </cell>
          <cell r="CH531" t="str">
            <v>KS2 English</v>
          </cell>
          <cell r="CI531" t="str">
            <v>KS4 English</v>
          </cell>
        </row>
        <row r="532">
          <cell r="AS532">
            <v>0</v>
          </cell>
          <cell r="AT532">
            <v>0</v>
          </cell>
          <cell r="AU532">
            <v>0</v>
          </cell>
          <cell r="AV532">
            <v>0</v>
          </cell>
          <cell r="AW532">
            <v>1.0638297872340425E-2</v>
          </cell>
          <cell r="AX532">
            <v>0.20744680851063829</v>
          </cell>
          <cell r="AY532">
            <v>0.4521276595744681</v>
          </cell>
          <cell r="AZ532">
            <v>0.27659574468085107</v>
          </cell>
          <cell r="BA532">
            <v>5.3191489361702128E-2</v>
          </cell>
          <cell r="CB532" t="str">
            <v>KS2-4</v>
          </cell>
          <cell r="CC532" t="str">
            <v>3B</v>
          </cell>
          <cell r="CD532" t="str">
            <v>*</v>
          </cell>
          <cell r="CE532">
            <v>5.3191489361702128E-2</v>
          </cell>
          <cell r="CF532">
            <v>0.1</v>
          </cell>
          <cell r="CG532" t="str">
            <v>&gt;=30</v>
          </cell>
          <cell r="CH532" t="str">
            <v>KS2 English</v>
          </cell>
          <cell r="CI532" t="str">
            <v>KS4 English</v>
          </cell>
        </row>
        <row r="533">
          <cell r="AS533">
            <v>0</v>
          </cell>
          <cell r="AT533">
            <v>0</v>
          </cell>
          <cell r="AU533">
            <v>0</v>
          </cell>
          <cell r="AV533">
            <v>0</v>
          </cell>
          <cell r="AW533">
            <v>1.0638297872340425E-2</v>
          </cell>
          <cell r="AX533">
            <v>0.20744680851063829</v>
          </cell>
          <cell r="AY533">
            <v>0.4521276595744681</v>
          </cell>
          <cell r="AZ533">
            <v>0.27659574468085107</v>
          </cell>
          <cell r="BA533">
            <v>5.3191489361702128E-2</v>
          </cell>
          <cell r="CB533" t="str">
            <v>KS2-4</v>
          </cell>
          <cell r="CC533" t="str">
            <v>3A</v>
          </cell>
          <cell r="CD533" t="str">
            <v>*</v>
          </cell>
          <cell r="CE533">
            <v>5.3191489361702128E-2</v>
          </cell>
          <cell r="CF533">
            <v>0.1</v>
          </cell>
          <cell r="CG533" t="str">
            <v>&gt;=30</v>
          </cell>
          <cell r="CH533" t="str">
            <v>KS2 English</v>
          </cell>
          <cell r="CI533" t="str">
            <v>KS4 English</v>
          </cell>
        </row>
        <row r="534">
          <cell r="AS534">
            <v>0</v>
          </cell>
          <cell r="AT534">
            <v>0</v>
          </cell>
          <cell r="AU534">
            <v>0</v>
          </cell>
          <cell r="AV534">
            <v>0</v>
          </cell>
          <cell r="AW534">
            <v>1.0638297872340425E-2</v>
          </cell>
          <cell r="AX534">
            <v>0.20744680851063829</v>
          </cell>
          <cell r="AY534">
            <v>0.4521276595744681</v>
          </cell>
          <cell r="AZ534">
            <v>0.27659574468085107</v>
          </cell>
          <cell r="BA534">
            <v>5.3191489361702128E-2</v>
          </cell>
          <cell r="CB534" t="str">
            <v>KS2-4</v>
          </cell>
          <cell r="CC534" t="str">
            <v>4C</v>
          </cell>
          <cell r="CD534" t="str">
            <v>*</v>
          </cell>
          <cell r="CE534">
            <v>5.3191489361702128E-2</v>
          </cell>
          <cell r="CF534">
            <v>0.1</v>
          </cell>
          <cell r="CG534" t="str">
            <v>&gt;=30</v>
          </cell>
          <cell r="CH534" t="str">
            <v>KS2 English</v>
          </cell>
          <cell r="CI534" t="str">
            <v>KS4 English</v>
          </cell>
        </row>
        <row r="535">
          <cell r="AS535">
            <v>0</v>
          </cell>
          <cell r="AT535">
            <v>0</v>
          </cell>
          <cell r="AU535">
            <v>0</v>
          </cell>
          <cell r="AV535">
            <v>0</v>
          </cell>
          <cell r="AW535">
            <v>1.0638297872340425E-2</v>
          </cell>
          <cell r="AX535">
            <v>0.20744680851063829</v>
          </cell>
          <cell r="AY535">
            <v>0.4521276595744681</v>
          </cell>
          <cell r="AZ535">
            <v>0.27659574468085107</v>
          </cell>
          <cell r="BA535">
            <v>5.3191489361702128E-2</v>
          </cell>
          <cell r="CB535" t="str">
            <v>KS2-4</v>
          </cell>
          <cell r="CC535" t="str">
            <v>4B</v>
          </cell>
          <cell r="CD535" t="str">
            <v>*</v>
          </cell>
          <cell r="CE535">
            <v>5.3191489361702128E-2</v>
          </cell>
          <cell r="CF535">
            <v>0.1</v>
          </cell>
          <cell r="CG535" t="str">
            <v>&gt;=30</v>
          </cell>
          <cell r="CH535" t="str">
            <v>KS2 English</v>
          </cell>
          <cell r="CI535" t="str">
            <v>KS4 English</v>
          </cell>
        </row>
        <row r="536">
          <cell r="AS536">
            <v>0</v>
          </cell>
          <cell r="AT536">
            <v>0</v>
          </cell>
          <cell r="AU536">
            <v>0</v>
          </cell>
          <cell r="AV536">
            <v>0</v>
          </cell>
          <cell r="AW536">
            <v>2.4937655860349127E-3</v>
          </cell>
          <cell r="AX536">
            <v>4.738154613466334E-2</v>
          </cell>
          <cell r="AY536">
            <v>0.38653366583541149</v>
          </cell>
          <cell r="AZ536">
            <v>0.47880299251870323</v>
          </cell>
          <cell r="BA536">
            <v>8.4788029925187039E-2</v>
          </cell>
          <cell r="CB536" t="str">
            <v>KS2-4</v>
          </cell>
          <cell r="CC536" t="str">
            <v>4A</v>
          </cell>
          <cell r="CD536" t="str">
            <v>*</v>
          </cell>
          <cell r="CE536">
            <v>8.4788029925187039E-2</v>
          </cell>
          <cell r="CF536">
            <v>0.1</v>
          </cell>
          <cell r="CG536" t="str">
            <v>&gt;=30</v>
          </cell>
          <cell r="CH536" t="str">
            <v>KS2 English</v>
          </cell>
          <cell r="CI536" t="str">
            <v>KS4 English</v>
          </cell>
        </row>
        <row r="537">
          <cell r="AS537">
            <v>0</v>
          </cell>
          <cell r="AT537">
            <v>0</v>
          </cell>
          <cell r="AU537">
            <v>0</v>
          </cell>
          <cell r="AV537">
            <v>0</v>
          </cell>
          <cell r="AW537">
            <v>8.2508250825082509E-4</v>
          </cell>
          <cell r="AX537">
            <v>1.0726072607260726E-2</v>
          </cell>
          <cell r="AY537">
            <v>0.2268976897689769</v>
          </cell>
          <cell r="AZ537">
            <v>0.50082508250825086</v>
          </cell>
          <cell r="BA537">
            <v>0.26072607260726072</v>
          </cell>
          <cell r="CB537" t="str">
            <v>KS2-4</v>
          </cell>
          <cell r="CC537" t="str">
            <v>5C</v>
          </cell>
          <cell r="CD537" t="str">
            <v>*</v>
          </cell>
          <cell r="CE537">
            <v>0.26072607260726072</v>
          </cell>
          <cell r="CF537">
            <v>0.1</v>
          </cell>
          <cell r="CG537" t="str">
            <v>&gt;=30</v>
          </cell>
          <cell r="CH537" t="str">
            <v>KS2 English</v>
          </cell>
          <cell r="CI537" t="str">
            <v>KS4 English</v>
          </cell>
        </row>
        <row r="538">
          <cell r="AS538">
            <v>0</v>
          </cell>
          <cell r="AT538">
            <v>0</v>
          </cell>
          <cell r="AU538">
            <v>0</v>
          </cell>
          <cell r="AV538">
            <v>0</v>
          </cell>
          <cell r="AW538">
            <v>0</v>
          </cell>
          <cell r="AX538">
            <v>2.7137042062415195E-3</v>
          </cell>
          <cell r="AY538">
            <v>8.2767978290366348E-2</v>
          </cell>
          <cell r="AZ538">
            <v>0.44233378561736769</v>
          </cell>
          <cell r="BA538">
            <v>0.47218453188602444</v>
          </cell>
          <cell r="CB538" t="str">
            <v>KS2-4</v>
          </cell>
          <cell r="CC538" t="str">
            <v>5B</v>
          </cell>
          <cell r="CD538" t="str">
            <v>*</v>
          </cell>
          <cell r="CE538">
            <v>0.47218453188602444</v>
          </cell>
          <cell r="CF538">
            <v>0.1</v>
          </cell>
          <cell r="CG538" t="str">
            <v>&gt;=30</v>
          </cell>
          <cell r="CH538" t="str">
            <v>KS2 English</v>
          </cell>
          <cell r="CI538" t="str">
            <v>KS4 English</v>
          </cell>
        </row>
        <row r="539">
          <cell r="AS539">
            <v>0</v>
          </cell>
          <cell r="AT539">
            <v>0</v>
          </cell>
          <cell r="AU539">
            <v>0</v>
          </cell>
          <cell r="AV539">
            <v>0</v>
          </cell>
          <cell r="AW539">
            <v>0</v>
          </cell>
          <cell r="AX539">
            <v>0</v>
          </cell>
          <cell r="AY539">
            <v>5.128205128205128E-2</v>
          </cell>
          <cell r="AZ539">
            <v>0.30769230769230771</v>
          </cell>
          <cell r="BA539">
            <v>0.64102564102564108</v>
          </cell>
          <cell r="CB539" t="str">
            <v>KS2-4</v>
          </cell>
          <cell r="CC539" t="str">
            <v>5A</v>
          </cell>
          <cell r="CD539" t="str">
            <v>*</v>
          </cell>
          <cell r="CE539">
            <v>0.64102564102564108</v>
          </cell>
          <cell r="CF539">
            <v>0.1</v>
          </cell>
          <cell r="CG539" t="str">
            <v>&gt;=30</v>
          </cell>
          <cell r="CH539" t="str">
            <v>KS2 English</v>
          </cell>
          <cell r="CI539" t="str">
            <v>KS4 English</v>
          </cell>
        </row>
        <row r="540">
          <cell r="CB540" t="str">
            <v>.</v>
          </cell>
        </row>
        <row r="541">
          <cell r="CB541" t="str">
            <v>.</v>
          </cell>
        </row>
        <row r="542">
          <cell r="CB542" t="str">
            <v>.</v>
          </cell>
          <cell r="CC542" t="str">
            <v>.</v>
          </cell>
          <cell r="CD542" t="str">
            <v>.</v>
          </cell>
          <cell r="CE542" t="str">
            <v>.</v>
          </cell>
          <cell r="CF542" t="str">
            <v>.</v>
          </cell>
          <cell r="CG542" t="str">
            <v>.</v>
          </cell>
          <cell r="CH542" t="str">
            <v>KS2 English</v>
          </cell>
          <cell r="CI542" t="str">
            <v>KS4 English</v>
          </cell>
        </row>
        <row r="543">
          <cell r="CB543" t="str">
            <v>.</v>
          </cell>
          <cell r="CC543" t="str">
            <v>.</v>
          </cell>
          <cell r="CD543" t="str">
            <v>.</v>
          </cell>
          <cell r="CE543" t="str">
            <v>.</v>
          </cell>
          <cell r="CF543" t="str">
            <v>.</v>
          </cell>
          <cell r="CG543" t="str">
            <v>.</v>
          </cell>
          <cell r="CH543" t="str">
            <v>KS2 English</v>
          </cell>
          <cell r="CI543" t="str">
            <v>KS4 English</v>
          </cell>
        </row>
        <row r="544">
          <cell r="AS544" t="str">
            <v>U</v>
          </cell>
          <cell r="AT544" t="str">
            <v>G</v>
          </cell>
          <cell r="AU544" t="str">
            <v>F</v>
          </cell>
          <cell r="AV544" t="str">
            <v>E</v>
          </cell>
          <cell r="AW544" t="str">
            <v>D</v>
          </cell>
          <cell r="AX544" t="str">
            <v>C</v>
          </cell>
          <cell r="AY544" t="str">
            <v>B</v>
          </cell>
          <cell r="AZ544" t="str">
            <v>A</v>
          </cell>
          <cell r="BA544" t="str">
            <v>*</v>
          </cell>
          <cell r="CB544" t="str">
            <v>.</v>
          </cell>
          <cell r="CC544" t="str">
            <v>.</v>
          </cell>
          <cell r="CD544" t="str">
            <v>.</v>
          </cell>
          <cell r="CE544" t="str">
            <v>.</v>
          </cell>
          <cell r="CF544" t="str">
            <v>.</v>
          </cell>
          <cell r="CG544" t="str">
            <v>.</v>
          </cell>
          <cell r="CH544" t="str">
            <v>KS2 English</v>
          </cell>
          <cell r="CI544" t="str">
            <v>KS4 English</v>
          </cell>
        </row>
        <row r="545">
          <cell r="AS545">
            <v>0</v>
          </cell>
          <cell r="AT545">
            <v>0</v>
          </cell>
          <cell r="AU545">
            <v>0</v>
          </cell>
          <cell r="AV545">
            <v>0</v>
          </cell>
          <cell r="AW545">
            <v>0</v>
          </cell>
          <cell r="AX545">
            <v>0</v>
          </cell>
          <cell r="AY545">
            <v>0</v>
          </cell>
          <cell r="AZ545">
            <v>0</v>
          </cell>
          <cell r="BA545">
            <v>0</v>
          </cell>
          <cell r="CB545" t="str">
            <v>.</v>
          </cell>
          <cell r="CC545" t="str">
            <v>.</v>
          </cell>
          <cell r="CD545" t="str">
            <v>.</v>
          </cell>
          <cell r="CE545" t="str">
            <v>.</v>
          </cell>
          <cell r="CF545" t="str">
            <v>.</v>
          </cell>
          <cell r="CG545" t="str">
            <v>.</v>
          </cell>
          <cell r="CH545" t="str">
            <v>.</v>
          </cell>
          <cell r="CI545" t="str">
            <v>.</v>
          </cell>
        </row>
        <row r="546">
          <cell r="AS546">
            <v>0</v>
          </cell>
          <cell r="AT546">
            <v>0</v>
          </cell>
          <cell r="AU546">
            <v>0</v>
          </cell>
          <cell r="AV546">
            <v>0</v>
          </cell>
          <cell r="AW546">
            <v>0</v>
          </cell>
          <cell r="AX546">
            <v>0</v>
          </cell>
          <cell r="AY546">
            <v>0</v>
          </cell>
          <cell r="AZ546">
            <v>0</v>
          </cell>
          <cell r="BA546">
            <v>0</v>
          </cell>
          <cell r="CB546" t="str">
            <v>.</v>
          </cell>
          <cell r="CC546" t="str">
            <v>.</v>
          </cell>
          <cell r="CD546" t="str">
            <v>.</v>
          </cell>
          <cell r="CE546" t="str">
            <v>.</v>
          </cell>
          <cell r="CF546" t="str">
            <v>.</v>
          </cell>
          <cell r="CG546" t="str">
            <v>.</v>
          </cell>
          <cell r="CH546" t="str">
            <v>.</v>
          </cell>
          <cell r="CI546" t="str">
            <v>.</v>
          </cell>
        </row>
        <row r="547">
          <cell r="AS547">
            <v>8.5122131754256106E-2</v>
          </cell>
          <cell r="AT547">
            <v>0.13027387120651368</v>
          </cell>
          <cell r="AU547">
            <v>0.30421909696521093</v>
          </cell>
          <cell r="AV547">
            <v>0.25092524056254628</v>
          </cell>
          <cell r="AW547">
            <v>0.15173945225758698</v>
          </cell>
          <cell r="AX547">
            <v>6.5877128053293862E-2</v>
          </cell>
          <cell r="AY547">
            <v>9.6225018504811251E-3</v>
          </cell>
          <cell r="AZ547">
            <v>2.2205773501110288E-3</v>
          </cell>
          <cell r="BA547">
            <v>0</v>
          </cell>
          <cell r="CB547" t="str">
            <v>KS2-4</v>
          </cell>
          <cell r="CC547" t="str">
            <v>B</v>
          </cell>
          <cell r="CD547" t="str">
            <v>*</v>
          </cell>
          <cell r="CE547">
            <v>0</v>
          </cell>
          <cell r="CF547">
            <v>1</v>
          </cell>
          <cell r="CG547" t="str">
            <v>&lt;25</v>
          </cell>
          <cell r="CH547" t="str">
            <v>KS2 English</v>
          </cell>
          <cell r="CI547" t="str">
            <v>KS4 English</v>
          </cell>
        </row>
        <row r="548">
          <cell r="AS548">
            <v>6.7774936061381075E-2</v>
          </cell>
          <cell r="AT548">
            <v>0.12787723785166241</v>
          </cell>
          <cell r="AU548">
            <v>0.29667519181585678</v>
          </cell>
          <cell r="AV548">
            <v>0.27877237851662406</v>
          </cell>
          <cell r="AW548">
            <v>0.16624040920716113</v>
          </cell>
          <cell r="AX548">
            <v>5.754475703324808E-2</v>
          </cell>
          <cell r="AY548">
            <v>5.1150895140664966E-3</v>
          </cell>
          <cell r="AZ548">
            <v>0</v>
          </cell>
          <cell r="BA548">
            <v>0</v>
          </cell>
          <cell r="CB548" t="str">
            <v>KS2-4</v>
          </cell>
          <cell r="CC548" t="str">
            <v>N</v>
          </cell>
          <cell r="CD548" t="str">
            <v>*</v>
          </cell>
          <cell r="CE548">
            <v>0</v>
          </cell>
          <cell r="CF548">
            <v>1</v>
          </cell>
          <cell r="CG548" t="str">
            <v>&lt;25</v>
          </cell>
          <cell r="CH548" t="str">
            <v>KS2 English</v>
          </cell>
          <cell r="CI548" t="str">
            <v>KS4 English</v>
          </cell>
        </row>
        <row r="549">
          <cell r="AS549">
            <v>3.5714285714285712E-2</v>
          </cell>
          <cell r="AT549">
            <v>4.4642857142857144E-2</v>
          </cell>
          <cell r="AU549">
            <v>0.24404761904761904</v>
          </cell>
          <cell r="AV549">
            <v>0.35714285714285715</v>
          </cell>
          <cell r="AW549">
            <v>0.21130952380952381</v>
          </cell>
          <cell r="AX549">
            <v>9.8214285714285712E-2</v>
          </cell>
          <cell r="AY549">
            <v>8.9285714285714281E-3</v>
          </cell>
          <cell r="AZ549">
            <v>0</v>
          </cell>
          <cell r="BA549">
            <v>0</v>
          </cell>
          <cell r="CB549" t="str">
            <v>KS2-4</v>
          </cell>
          <cell r="CC549" t="str">
            <v>2</v>
          </cell>
          <cell r="CD549" t="str">
            <v>*</v>
          </cell>
          <cell r="CE549">
            <v>0</v>
          </cell>
          <cell r="CF549">
            <v>1</v>
          </cell>
          <cell r="CG549" t="str">
            <v>&lt;25</v>
          </cell>
          <cell r="CH549" t="str">
            <v>KS2 English</v>
          </cell>
          <cell r="CI549" t="str">
            <v>KS4 English</v>
          </cell>
        </row>
        <row r="550">
          <cell r="AS550">
            <v>3.5991531404375443E-2</v>
          </cell>
          <cell r="AT550">
            <v>5.2223006351446721E-2</v>
          </cell>
          <cell r="AU550">
            <v>0.16372618207480594</v>
          </cell>
          <cell r="AV550">
            <v>0.31686661961891321</v>
          </cell>
          <cell r="AW550">
            <v>0.28510938602681724</v>
          </cell>
          <cell r="AX550">
            <v>0.13196894848270996</v>
          </cell>
          <cell r="AY550">
            <v>1.2702893436838392E-2</v>
          </cell>
          <cell r="AZ550">
            <v>1.4114326040931546E-3</v>
          </cell>
          <cell r="BA550">
            <v>0</v>
          </cell>
          <cell r="CB550" t="str">
            <v>KS2-4</v>
          </cell>
          <cell r="CC550" t="str">
            <v>3C</v>
          </cell>
          <cell r="CD550" t="str">
            <v>*</v>
          </cell>
          <cell r="CE550">
            <v>0</v>
          </cell>
          <cell r="CF550">
            <v>1</v>
          </cell>
          <cell r="CG550" t="str">
            <v>&lt;25</v>
          </cell>
          <cell r="CH550" t="str">
            <v>KS2 English</v>
          </cell>
          <cell r="CI550" t="str">
            <v>KS4 English</v>
          </cell>
        </row>
        <row r="551">
          <cell r="AS551">
            <v>3.3188248095756254E-2</v>
          </cell>
          <cell r="AT551">
            <v>3.4820457018498369E-2</v>
          </cell>
          <cell r="AU551">
            <v>0.10718171926006528</v>
          </cell>
          <cell r="AV551">
            <v>0.24755168661588683</v>
          </cell>
          <cell r="AW551">
            <v>0.32154515778019588</v>
          </cell>
          <cell r="AX551">
            <v>0.23231773667029379</v>
          </cell>
          <cell r="AY551">
            <v>2.176278563656148E-2</v>
          </cell>
          <cell r="AZ551">
            <v>1.632208922742111E-3</v>
          </cell>
          <cell r="BA551">
            <v>0</v>
          </cell>
          <cell r="CB551" t="str">
            <v>KS2-4</v>
          </cell>
          <cell r="CC551" t="str">
            <v>3B</v>
          </cell>
          <cell r="CD551" t="str">
            <v>*</v>
          </cell>
          <cell r="CE551">
            <v>0</v>
          </cell>
          <cell r="CF551">
            <v>1</v>
          </cell>
          <cell r="CG551" t="str">
            <v>&lt;25</v>
          </cell>
          <cell r="CH551" t="str">
            <v>KS2 English</v>
          </cell>
          <cell r="CI551" t="str">
            <v>KS4 English</v>
          </cell>
        </row>
        <row r="552">
          <cell r="AS552">
            <v>2.1166752710376872E-2</v>
          </cell>
          <cell r="AT552">
            <v>3.6138358286009295E-2</v>
          </cell>
          <cell r="AU552">
            <v>7.3309241094475994E-2</v>
          </cell>
          <cell r="AV552">
            <v>0.18275684047496127</v>
          </cell>
          <cell r="AW552">
            <v>0.33247289623128551</v>
          </cell>
          <cell r="AX552">
            <v>0.32472896231285492</v>
          </cell>
          <cell r="AY552">
            <v>2.6845637583892617E-2</v>
          </cell>
          <cell r="AZ552">
            <v>2.5813113061435209E-3</v>
          </cell>
          <cell r="BA552">
            <v>0</v>
          </cell>
          <cell r="CB552" t="str">
            <v>KS2-4</v>
          </cell>
          <cell r="CC552" t="str">
            <v>3A</v>
          </cell>
          <cell r="CD552" t="str">
            <v>*</v>
          </cell>
          <cell r="CE552">
            <v>0</v>
          </cell>
          <cell r="CF552">
            <v>1</v>
          </cell>
          <cell r="CG552" t="str">
            <v>&lt;25</v>
          </cell>
          <cell r="CH552" t="str">
            <v>KS2 English</v>
          </cell>
          <cell r="CI552" t="str">
            <v>KS4 English</v>
          </cell>
        </row>
        <row r="553">
          <cell r="AS553">
            <v>1.707075705096487E-2</v>
          </cell>
          <cell r="AT553">
            <v>1.5338941118258289E-2</v>
          </cell>
          <cell r="AU553">
            <v>4.0326571004453242E-2</v>
          </cell>
          <cell r="AV553">
            <v>0.10465116279069768</v>
          </cell>
          <cell r="AW553">
            <v>0.2798119742701633</v>
          </cell>
          <cell r="AX553">
            <v>0.44037605145967346</v>
          </cell>
          <cell r="AY553">
            <v>9.2033646709549721E-2</v>
          </cell>
          <cell r="AZ553">
            <v>9.6486887679366647E-3</v>
          </cell>
          <cell r="BA553">
            <v>7.4220682830282035E-4</v>
          </cell>
          <cell r="CB553" t="str">
            <v>KS2-4</v>
          </cell>
          <cell r="CC553" t="str">
            <v>4C</v>
          </cell>
          <cell r="CD553" t="str">
            <v>*</v>
          </cell>
          <cell r="CE553">
            <v>7.4220682830282035E-4</v>
          </cell>
          <cell r="CF553">
            <v>1</v>
          </cell>
          <cell r="CG553" t="str">
            <v>&lt;25</v>
          </cell>
          <cell r="CH553" t="str">
            <v>KS2 English</v>
          </cell>
          <cell r="CI553" t="str">
            <v>KS4 English</v>
          </cell>
        </row>
        <row r="554">
          <cell r="AS554">
            <v>8.5092971950835178E-3</v>
          </cell>
          <cell r="AT554">
            <v>6.3031831074692717E-3</v>
          </cell>
          <cell r="AU554">
            <v>1.7648912700913962E-2</v>
          </cell>
          <cell r="AV554">
            <v>4.0340371887803338E-2</v>
          </cell>
          <cell r="AW554">
            <v>0.17491333123227229</v>
          </cell>
          <cell r="AX554">
            <v>0.52253387960920261</v>
          </cell>
          <cell r="AY554">
            <v>0.18909549322407815</v>
          </cell>
          <cell r="AZ554">
            <v>3.6873621178695241E-2</v>
          </cell>
          <cell r="BA554">
            <v>3.7819098644815631E-3</v>
          </cell>
          <cell r="CB554" t="str">
            <v>KS2-4</v>
          </cell>
          <cell r="CC554" t="str">
            <v>4B</v>
          </cell>
          <cell r="CD554" t="str">
            <v>*</v>
          </cell>
          <cell r="CE554">
            <v>3.7819098644815631E-3</v>
          </cell>
          <cell r="CF554">
            <v>1</v>
          </cell>
          <cell r="CG554" t="str">
            <v>&lt;25</v>
          </cell>
          <cell r="CH554" t="str">
            <v>KS2 English</v>
          </cell>
          <cell r="CI554" t="str">
            <v>KS4 English</v>
          </cell>
        </row>
        <row r="555">
          <cell r="AS555">
            <v>4.5372050816696917E-3</v>
          </cell>
          <cell r="AT555">
            <v>4.9909255898366606E-3</v>
          </cell>
          <cell r="AU555">
            <v>9.5281306715063515E-3</v>
          </cell>
          <cell r="AV555">
            <v>1.7695099818511795E-2</v>
          </cell>
          <cell r="AW555">
            <v>9.6188747731397461E-2</v>
          </cell>
          <cell r="AX555">
            <v>0.47232304900181488</v>
          </cell>
          <cell r="AY555">
            <v>0.3039927404718693</v>
          </cell>
          <cell r="AZ555">
            <v>8.1215970961887471E-2</v>
          </cell>
          <cell r="BA555">
            <v>9.5281306715063515E-3</v>
          </cell>
          <cell r="CB555" t="str">
            <v>KS2-4</v>
          </cell>
          <cell r="CC555" t="str">
            <v>4A</v>
          </cell>
          <cell r="CD555" t="str">
            <v>*</v>
          </cell>
          <cell r="CE555">
            <v>9.5281306715063515E-3</v>
          </cell>
          <cell r="CF555">
            <v>1</v>
          </cell>
          <cell r="CG555" t="str">
            <v>&lt;25</v>
          </cell>
          <cell r="CH555" t="str">
            <v>KS2 English</v>
          </cell>
          <cell r="CI555" t="str">
            <v>KS4 English</v>
          </cell>
        </row>
        <row r="556">
          <cell r="AS556">
            <v>6.1058344640434192E-3</v>
          </cell>
          <cell r="AT556">
            <v>6.7842605156037987E-4</v>
          </cell>
          <cell r="AU556">
            <v>1.3568521031207597E-3</v>
          </cell>
          <cell r="AV556">
            <v>8.8195386702849387E-3</v>
          </cell>
          <cell r="AW556">
            <v>4.7489823609226593E-2</v>
          </cell>
          <cell r="AX556">
            <v>0.31546811397557667</v>
          </cell>
          <cell r="AY556">
            <v>0.38534599728629582</v>
          </cell>
          <cell r="AZ556">
            <v>0.20149253731343283</v>
          </cell>
          <cell r="BA556">
            <v>3.3242876526458617E-2</v>
          </cell>
          <cell r="CB556" t="str">
            <v>KS2-4</v>
          </cell>
          <cell r="CC556" t="str">
            <v>5C</v>
          </cell>
          <cell r="CD556" t="str">
            <v>*</v>
          </cell>
          <cell r="CE556">
            <v>3.3242876526458617E-2</v>
          </cell>
          <cell r="CF556">
            <v>1</v>
          </cell>
          <cell r="CG556" t="str">
            <v>&lt;25</v>
          </cell>
          <cell r="CH556" t="str">
            <v>KS2 English</v>
          </cell>
          <cell r="CI556" t="str">
            <v>KS4 English</v>
          </cell>
        </row>
        <row r="557">
          <cell r="AS557">
            <v>4.9019607843137254E-3</v>
          </cell>
          <cell r="AT557">
            <v>4.9019607843137254E-3</v>
          </cell>
          <cell r="AU557">
            <v>0</v>
          </cell>
          <cell r="AV557">
            <v>0</v>
          </cell>
          <cell r="AW557">
            <v>0</v>
          </cell>
          <cell r="AX557">
            <v>0.17156862745098039</v>
          </cell>
          <cell r="AY557">
            <v>0.33823529411764708</v>
          </cell>
          <cell r="AZ557">
            <v>0.36764705882352944</v>
          </cell>
          <cell r="BA557">
            <v>0.11274509803921569</v>
          </cell>
          <cell r="CB557" t="str">
            <v>KS2-4</v>
          </cell>
          <cell r="CC557" t="str">
            <v>5B</v>
          </cell>
          <cell r="CD557" t="str">
            <v>*</v>
          </cell>
          <cell r="CE557">
            <v>0.11274509803921569</v>
          </cell>
          <cell r="CF557">
            <v>1</v>
          </cell>
          <cell r="CG557" t="str">
            <v>&lt;25</v>
          </cell>
          <cell r="CH557" t="str">
            <v>KS2 English</v>
          </cell>
          <cell r="CI557" t="str">
            <v>KS4 English</v>
          </cell>
        </row>
        <row r="558">
          <cell r="AS558">
            <v>4.9019607843137254E-3</v>
          </cell>
          <cell r="AT558">
            <v>4.9019607843137254E-3</v>
          </cell>
          <cell r="AU558">
            <v>0</v>
          </cell>
          <cell r="AV558">
            <v>0</v>
          </cell>
          <cell r="AW558">
            <v>0</v>
          </cell>
          <cell r="AX558">
            <v>0.17156862745098039</v>
          </cell>
          <cell r="AY558">
            <v>0.33823529411764708</v>
          </cell>
          <cell r="AZ558">
            <v>0.36764705882352944</v>
          </cell>
          <cell r="BA558">
            <v>0.11274509803921569</v>
          </cell>
          <cell r="CB558" t="str">
            <v>KS2-4</v>
          </cell>
          <cell r="CC558" t="str">
            <v>5A</v>
          </cell>
          <cell r="CD558" t="str">
            <v>*</v>
          </cell>
          <cell r="CE558">
            <v>0.11274509803921569</v>
          </cell>
          <cell r="CF558">
            <v>1</v>
          </cell>
          <cell r="CG558" t="str">
            <v>&lt;25</v>
          </cell>
          <cell r="CH558" t="str">
            <v>KS2 English</v>
          </cell>
          <cell r="CI558" t="str">
            <v>KS4 English</v>
          </cell>
        </row>
        <row r="559">
          <cell r="CB559" t="str">
            <v>.</v>
          </cell>
        </row>
        <row r="560">
          <cell r="CB560" t="str">
            <v>.</v>
          </cell>
        </row>
        <row r="561">
          <cell r="CB561" t="str">
            <v>.</v>
          </cell>
          <cell r="CC561" t="str">
            <v>.</v>
          </cell>
          <cell r="CD561" t="str">
            <v>.</v>
          </cell>
          <cell r="CE561" t="str">
            <v>.</v>
          </cell>
          <cell r="CF561" t="str">
            <v>.</v>
          </cell>
          <cell r="CG561" t="str">
            <v>.</v>
          </cell>
          <cell r="CH561" t="str">
            <v>KS2 English</v>
          </cell>
          <cell r="CI561" t="str">
            <v>KS4 English</v>
          </cell>
        </row>
        <row r="562">
          <cell r="CB562" t="str">
            <v>.</v>
          </cell>
          <cell r="CC562" t="str">
            <v>.</v>
          </cell>
          <cell r="CD562" t="str">
            <v>.</v>
          </cell>
          <cell r="CE562" t="str">
            <v>.</v>
          </cell>
          <cell r="CF562" t="str">
            <v>.</v>
          </cell>
          <cell r="CG562" t="str">
            <v>.</v>
          </cell>
          <cell r="CH562" t="str">
            <v>KS2 English</v>
          </cell>
          <cell r="CI562" t="str">
            <v>KS4 English</v>
          </cell>
        </row>
        <row r="563">
          <cell r="AS563" t="str">
            <v>U</v>
          </cell>
          <cell r="AT563" t="str">
            <v>G</v>
          </cell>
          <cell r="AU563" t="str">
            <v>F</v>
          </cell>
          <cell r="AV563" t="str">
            <v>E</v>
          </cell>
          <cell r="AW563" t="str">
            <v>D</v>
          </cell>
          <cell r="AX563" t="str">
            <v>C</v>
          </cell>
          <cell r="AY563" t="str">
            <v>B</v>
          </cell>
          <cell r="AZ563" t="str">
            <v>A</v>
          </cell>
          <cell r="BA563" t="str">
            <v>*</v>
          </cell>
          <cell r="CB563" t="str">
            <v>.</v>
          </cell>
          <cell r="CC563" t="str">
            <v>.</v>
          </cell>
          <cell r="CD563" t="str">
            <v>.</v>
          </cell>
          <cell r="CE563" t="str">
            <v>.</v>
          </cell>
          <cell r="CF563" t="str">
            <v>.</v>
          </cell>
          <cell r="CG563" t="str">
            <v>.</v>
          </cell>
          <cell r="CH563" t="str">
            <v>KS2 English</v>
          </cell>
          <cell r="CI563" t="str">
            <v>KS4 English</v>
          </cell>
        </row>
        <row r="564">
          <cell r="AS564">
            <v>0</v>
          </cell>
          <cell r="AT564">
            <v>0</v>
          </cell>
          <cell r="AU564">
            <v>0</v>
          </cell>
          <cell r="AV564">
            <v>0</v>
          </cell>
          <cell r="AW564">
            <v>0</v>
          </cell>
          <cell r="AX564">
            <v>0</v>
          </cell>
          <cell r="AY564">
            <v>0</v>
          </cell>
          <cell r="AZ564">
            <v>0</v>
          </cell>
          <cell r="BA564">
            <v>0</v>
          </cell>
          <cell r="CB564" t="str">
            <v>.</v>
          </cell>
          <cell r="CC564" t="str">
            <v>.</v>
          </cell>
          <cell r="CD564" t="str">
            <v>.</v>
          </cell>
          <cell r="CE564" t="str">
            <v>.</v>
          </cell>
          <cell r="CF564" t="str">
            <v>.</v>
          </cell>
          <cell r="CG564" t="str">
            <v>.</v>
          </cell>
          <cell r="CH564" t="str">
            <v>.</v>
          </cell>
          <cell r="CI564" t="str">
            <v>.</v>
          </cell>
        </row>
        <row r="565">
          <cell r="AS565">
            <v>0</v>
          </cell>
          <cell r="AT565">
            <v>0</v>
          </cell>
          <cell r="AU565">
            <v>0</v>
          </cell>
          <cell r="AV565">
            <v>0</v>
          </cell>
          <cell r="AW565">
            <v>0</v>
          </cell>
          <cell r="AX565">
            <v>0</v>
          </cell>
          <cell r="AY565">
            <v>0</v>
          </cell>
          <cell r="AZ565">
            <v>0</v>
          </cell>
          <cell r="BA565">
            <v>0</v>
          </cell>
          <cell r="CB565" t="str">
            <v>.</v>
          </cell>
          <cell r="CC565" t="str">
            <v>.</v>
          </cell>
          <cell r="CD565" t="str">
            <v>.</v>
          </cell>
          <cell r="CE565" t="str">
            <v>.</v>
          </cell>
          <cell r="CF565" t="str">
            <v>.</v>
          </cell>
          <cell r="CG565" t="str">
            <v>.</v>
          </cell>
          <cell r="CH565" t="str">
            <v>.</v>
          </cell>
          <cell r="CI565" t="str">
            <v>.</v>
          </cell>
        </row>
        <row r="566">
          <cell r="AS566">
            <v>7.5679936933385886E-2</v>
          </cell>
          <cell r="AT566">
            <v>0.16436736302719748</v>
          </cell>
          <cell r="AU566">
            <v>0.29562475364603863</v>
          </cell>
          <cell r="AV566">
            <v>0.2558139534883721</v>
          </cell>
          <cell r="AW566">
            <v>0.14465904611746158</v>
          </cell>
          <cell r="AX566">
            <v>5.6759952700039418E-2</v>
          </cell>
          <cell r="AY566">
            <v>6.3066614111154905E-3</v>
          </cell>
          <cell r="AZ566">
            <v>7.8833267638943631E-4</v>
          </cell>
          <cell r="BA566">
            <v>0</v>
          </cell>
          <cell r="CB566" t="str">
            <v>KS2-4</v>
          </cell>
          <cell r="CC566" t="str">
            <v>B</v>
          </cell>
          <cell r="CD566" t="str">
            <v>*</v>
          </cell>
          <cell r="CE566">
            <v>0</v>
          </cell>
          <cell r="CF566">
            <v>1</v>
          </cell>
          <cell r="CG566" t="str">
            <v>&gt;=25 &amp; &lt;26</v>
          </cell>
          <cell r="CH566" t="str">
            <v>KS2 English</v>
          </cell>
          <cell r="CI566" t="str">
            <v>KS4 English</v>
          </cell>
        </row>
        <row r="567">
          <cell r="AS567">
            <v>6.1456245824983297E-2</v>
          </cell>
          <cell r="AT567">
            <v>0.14696058784235136</v>
          </cell>
          <cell r="AU567">
            <v>0.32398129592518371</v>
          </cell>
          <cell r="AV567">
            <v>0.29792919171676685</v>
          </cell>
          <cell r="AW567">
            <v>0.12358049432197729</v>
          </cell>
          <cell r="AX567">
            <v>4.1416165664662656E-2</v>
          </cell>
          <cell r="AY567">
            <v>4.6760187040748163E-3</v>
          </cell>
          <cell r="AZ567">
            <v>0</v>
          </cell>
          <cell r="BA567">
            <v>0</v>
          </cell>
          <cell r="CB567" t="str">
            <v>KS2-4</v>
          </cell>
          <cell r="CC567" t="str">
            <v>N</v>
          </cell>
          <cell r="CD567" t="str">
            <v>*</v>
          </cell>
          <cell r="CE567">
            <v>0</v>
          </cell>
          <cell r="CF567">
            <v>1</v>
          </cell>
          <cell r="CG567" t="str">
            <v>&gt;=25 &amp; &lt;26</v>
          </cell>
          <cell r="CH567" t="str">
            <v>KS2 English</v>
          </cell>
          <cell r="CI567" t="str">
            <v>KS4 English</v>
          </cell>
        </row>
        <row r="568">
          <cell r="AS568">
            <v>4.1005291005291003E-2</v>
          </cell>
          <cell r="AT568">
            <v>9.6560846560846555E-2</v>
          </cell>
          <cell r="AU568">
            <v>0.24338624338624337</v>
          </cell>
          <cell r="AV568">
            <v>0.36243386243386244</v>
          </cell>
          <cell r="AW568">
            <v>0.1917989417989418</v>
          </cell>
          <cell r="AX568">
            <v>5.5555555555555552E-2</v>
          </cell>
          <cell r="AY568">
            <v>7.9365079365079361E-3</v>
          </cell>
          <cell r="AZ568">
            <v>1.3227513227513227E-3</v>
          </cell>
          <cell r="BA568">
            <v>0</v>
          </cell>
          <cell r="CB568" t="str">
            <v>KS2-4</v>
          </cell>
          <cell r="CC568" t="str">
            <v>2</v>
          </cell>
          <cell r="CD568" t="str">
            <v>*</v>
          </cell>
          <cell r="CE568">
            <v>0</v>
          </cell>
          <cell r="CF568">
            <v>1</v>
          </cell>
          <cell r="CG568" t="str">
            <v>&gt;=25 &amp; &lt;26</v>
          </cell>
          <cell r="CH568" t="str">
            <v>KS2 English</v>
          </cell>
          <cell r="CI568" t="str">
            <v>KS4 English</v>
          </cell>
        </row>
        <row r="569">
          <cell r="AS569">
            <v>3.2730673316708231E-2</v>
          </cell>
          <cell r="AT569">
            <v>7.3254364089775564E-2</v>
          </cell>
          <cell r="AU569">
            <v>0.189214463840399</v>
          </cell>
          <cell r="AV569">
            <v>0.33322942643391523</v>
          </cell>
          <cell r="AW569">
            <v>0.26839152119700749</v>
          </cell>
          <cell r="AX569">
            <v>9.4139650872817948E-2</v>
          </cell>
          <cell r="AY569">
            <v>8.1047381546134663E-3</v>
          </cell>
          <cell r="AZ569">
            <v>9.3516209476309225E-4</v>
          </cell>
          <cell r="BA569">
            <v>0</v>
          </cell>
          <cell r="CB569" t="str">
            <v>KS2-4</v>
          </cell>
          <cell r="CC569" t="str">
            <v>3C</v>
          </cell>
          <cell r="CD569" t="str">
            <v>*</v>
          </cell>
          <cell r="CE569">
            <v>0</v>
          </cell>
          <cell r="CF569">
            <v>1</v>
          </cell>
          <cell r="CG569" t="str">
            <v>&gt;=25 &amp; &lt;26</v>
          </cell>
          <cell r="CH569" t="str">
            <v>KS2 English</v>
          </cell>
          <cell r="CI569" t="str">
            <v>KS4 English</v>
          </cell>
        </row>
        <row r="570">
          <cell r="AS570">
            <v>2.6155580608793687E-2</v>
          </cell>
          <cell r="AT570">
            <v>4.3968432919954906E-2</v>
          </cell>
          <cell r="AU570">
            <v>0.13416009019165728</v>
          </cell>
          <cell r="AV570">
            <v>0.2874859075535513</v>
          </cell>
          <cell r="AW570">
            <v>0.31589627959413752</v>
          </cell>
          <cell r="AX570">
            <v>0.17677564825253664</v>
          </cell>
          <cell r="AY570">
            <v>1.4430665163472379E-2</v>
          </cell>
          <cell r="AZ570">
            <v>9.0191657271702366E-4</v>
          </cell>
          <cell r="BA570">
            <v>2.2547914317925591E-4</v>
          </cell>
          <cell r="CB570" t="str">
            <v>KS2-4</v>
          </cell>
          <cell r="CC570" t="str">
            <v>3B</v>
          </cell>
          <cell r="CD570" t="str">
            <v>*</v>
          </cell>
          <cell r="CE570">
            <v>2.2547914317925591E-4</v>
          </cell>
          <cell r="CF570">
            <v>1</v>
          </cell>
          <cell r="CG570" t="str">
            <v>&gt;=25 &amp; &lt;26</v>
          </cell>
          <cell r="CH570" t="str">
            <v>KS2 English</v>
          </cell>
          <cell r="CI570" t="str">
            <v>KS4 English</v>
          </cell>
        </row>
        <row r="571">
          <cell r="AS571">
            <v>1.80296200901481E-2</v>
          </cell>
          <cell r="AT571">
            <v>2.5756600128782999E-2</v>
          </cell>
          <cell r="AU571">
            <v>8.3494312084138225E-2</v>
          </cell>
          <cell r="AV571">
            <v>0.21592616441296417</v>
          </cell>
          <cell r="AW571">
            <v>0.35694355011805107</v>
          </cell>
          <cell r="AX571">
            <v>0.26701008800171711</v>
          </cell>
          <cell r="AY571">
            <v>2.9834728482506977E-2</v>
          </cell>
          <cell r="AZ571">
            <v>2.7902983472848251E-3</v>
          </cell>
          <cell r="BA571">
            <v>2.14638334406525E-4</v>
          </cell>
          <cell r="CB571" t="str">
            <v>KS2-4</v>
          </cell>
          <cell r="CC571" t="str">
            <v>3A</v>
          </cell>
          <cell r="CD571" t="str">
            <v>*</v>
          </cell>
          <cell r="CE571">
            <v>2.14638334406525E-4</v>
          </cell>
          <cell r="CF571">
            <v>1</v>
          </cell>
          <cell r="CG571" t="str">
            <v>&gt;=25 &amp; &lt;26</v>
          </cell>
          <cell r="CH571" t="str">
            <v>KS2 English</v>
          </cell>
          <cell r="CI571" t="str">
            <v>KS4 English</v>
          </cell>
        </row>
        <row r="572">
          <cell r="AS572">
            <v>1.3290407792636618E-2</v>
          </cell>
          <cell r="AT572">
            <v>1.4363546310054482E-2</v>
          </cell>
          <cell r="AU572">
            <v>3.7064553409278521E-2</v>
          </cell>
          <cell r="AV572">
            <v>0.12118210335149414</v>
          </cell>
          <cell r="AW572">
            <v>0.30766055803202907</v>
          </cell>
          <cell r="AX572">
            <v>0.42034010236090474</v>
          </cell>
          <cell r="AY572">
            <v>7.677067855373948E-2</v>
          </cell>
          <cell r="AZ572">
            <v>8.7502063727918113E-3</v>
          </cell>
          <cell r="BA572">
            <v>5.7784381707115735E-4</v>
          </cell>
          <cell r="CB572" t="str">
            <v>KS2-4</v>
          </cell>
          <cell r="CC572" t="str">
            <v>4C</v>
          </cell>
          <cell r="CD572" t="str">
            <v>*</v>
          </cell>
          <cell r="CE572">
            <v>5.7784381707115735E-4</v>
          </cell>
          <cell r="CF572">
            <v>1</v>
          </cell>
          <cell r="CG572" t="str">
            <v>&gt;=25 &amp; &lt;26</v>
          </cell>
          <cell r="CH572" t="str">
            <v>KS2 English</v>
          </cell>
          <cell r="CI572" t="str">
            <v>KS4 English</v>
          </cell>
        </row>
        <row r="573">
          <cell r="AS573">
            <v>8.1756820990588463E-3</v>
          </cell>
          <cell r="AT573">
            <v>7.890483886300979E-3</v>
          </cell>
          <cell r="AU573">
            <v>1.6161232056279114E-2</v>
          </cell>
          <cell r="AV573">
            <v>5.4187660423994678E-2</v>
          </cell>
          <cell r="AW573">
            <v>0.20505751497290617</v>
          </cell>
          <cell r="AX573">
            <v>0.50888867763095347</v>
          </cell>
          <cell r="AY573">
            <v>0.16950280444909213</v>
          </cell>
          <cell r="AZ573">
            <v>2.8139556992109516E-2</v>
          </cell>
          <cell r="BA573">
            <v>1.996387489305067E-3</v>
          </cell>
          <cell r="CB573" t="str">
            <v>KS2-4</v>
          </cell>
          <cell r="CC573" t="str">
            <v>4B</v>
          </cell>
          <cell r="CD573" t="str">
            <v>*</v>
          </cell>
          <cell r="CE573">
            <v>1.996387489305067E-3</v>
          </cell>
          <cell r="CF573">
            <v>1</v>
          </cell>
          <cell r="CG573" t="str">
            <v>&gt;=25 &amp; &lt;26</v>
          </cell>
          <cell r="CH573" t="str">
            <v>KS2 English</v>
          </cell>
          <cell r="CI573" t="str">
            <v>KS4 English</v>
          </cell>
        </row>
        <row r="574">
          <cell r="AS574">
            <v>5.3469286247202191E-3</v>
          </cell>
          <cell r="AT574">
            <v>3.7304153195722458E-3</v>
          </cell>
          <cell r="AU574">
            <v>7.0877891071872666E-3</v>
          </cell>
          <cell r="AV574">
            <v>2.12633673215618E-2</v>
          </cell>
          <cell r="AW574">
            <v>0.11551852772942055</v>
          </cell>
          <cell r="AX574">
            <v>0.46754538671972146</v>
          </cell>
          <cell r="AY574">
            <v>0.29246456105446406</v>
          </cell>
          <cell r="AZ574">
            <v>7.9830887838846051E-2</v>
          </cell>
          <cell r="BA574">
            <v>7.2121362845063413E-3</v>
          </cell>
          <cell r="CB574" t="str">
            <v>KS2-4</v>
          </cell>
          <cell r="CC574" t="str">
            <v>4A</v>
          </cell>
          <cell r="CD574" t="str">
            <v>*</v>
          </cell>
          <cell r="CE574">
            <v>7.2121362845063413E-3</v>
          </cell>
          <cell r="CF574">
            <v>1</v>
          </cell>
          <cell r="CG574" t="str">
            <v>&gt;=25 &amp; &lt;26</v>
          </cell>
          <cell r="CH574" t="str">
            <v>KS2 English</v>
          </cell>
          <cell r="CI574" t="str">
            <v>KS4 English</v>
          </cell>
        </row>
        <row r="575">
          <cell r="AS575">
            <v>4.2627091885064734E-3</v>
          </cell>
          <cell r="AT575">
            <v>1.5787811809283233E-3</v>
          </cell>
          <cell r="AU575">
            <v>1.7366592990211557E-3</v>
          </cell>
          <cell r="AV575">
            <v>8.5254183770129468E-3</v>
          </cell>
          <cell r="AW575">
            <v>4.7205557309756868E-2</v>
          </cell>
          <cell r="AX575">
            <v>0.32696558257025576</v>
          </cell>
          <cell r="AY575">
            <v>0.37969687401326174</v>
          </cell>
          <cell r="AZ575">
            <v>0.19340069466371962</v>
          </cell>
          <cell r="BA575">
            <v>3.6627723397537101E-2</v>
          </cell>
          <cell r="CB575" t="str">
            <v>KS2-4</v>
          </cell>
          <cell r="CC575" t="str">
            <v>5C</v>
          </cell>
          <cell r="CD575" t="str">
            <v>*</v>
          </cell>
          <cell r="CE575">
            <v>3.6627723397537101E-2</v>
          </cell>
          <cell r="CF575">
            <v>1</v>
          </cell>
          <cell r="CG575" t="str">
            <v>&gt;=25 &amp; &lt;26</v>
          </cell>
          <cell r="CH575" t="str">
            <v>KS2 English</v>
          </cell>
          <cell r="CI575" t="str">
            <v>KS4 English</v>
          </cell>
        </row>
        <row r="576">
          <cell r="AS576">
            <v>3.9024390243902439E-3</v>
          </cell>
          <cell r="AT576">
            <v>1.9512195121951219E-3</v>
          </cell>
          <cell r="AU576">
            <v>9.7560975609756097E-4</v>
          </cell>
          <cell r="AV576">
            <v>0</v>
          </cell>
          <cell r="AW576">
            <v>8.7804878048780496E-3</v>
          </cell>
          <cell r="AX576">
            <v>9.7560975609756101E-2</v>
          </cell>
          <cell r="AY576">
            <v>0.34634146341463412</v>
          </cell>
          <cell r="AZ576">
            <v>0.38731707317073172</v>
          </cell>
          <cell r="BA576">
            <v>0.15317073170731707</v>
          </cell>
          <cell r="CB576" t="str">
            <v>KS2-4</v>
          </cell>
          <cell r="CC576" t="str">
            <v>5B</v>
          </cell>
          <cell r="CD576" t="str">
            <v>*</v>
          </cell>
          <cell r="CE576">
            <v>0.15317073170731707</v>
          </cell>
          <cell r="CF576">
            <v>1</v>
          </cell>
          <cell r="CG576" t="str">
            <v>&gt;=25 &amp; &lt;26</v>
          </cell>
          <cell r="CH576" t="str">
            <v>KS2 English</v>
          </cell>
          <cell r="CI576" t="str">
            <v>KS4 English</v>
          </cell>
        </row>
        <row r="577">
          <cell r="AS577">
            <v>3.9024390243902439E-3</v>
          </cell>
          <cell r="AT577">
            <v>1.9512195121951219E-3</v>
          </cell>
          <cell r="AU577">
            <v>9.7560975609756097E-4</v>
          </cell>
          <cell r="AV577">
            <v>0</v>
          </cell>
          <cell r="AW577">
            <v>8.7804878048780496E-3</v>
          </cell>
          <cell r="AX577">
            <v>9.7560975609756101E-2</v>
          </cell>
          <cell r="AY577">
            <v>0.34634146341463412</v>
          </cell>
          <cell r="AZ577">
            <v>0.38731707317073172</v>
          </cell>
          <cell r="BA577">
            <v>0.15317073170731707</v>
          </cell>
          <cell r="CB577" t="str">
            <v>KS2-4</v>
          </cell>
          <cell r="CC577" t="str">
            <v>5A</v>
          </cell>
          <cell r="CD577" t="str">
            <v>*</v>
          </cell>
          <cell r="CE577">
            <v>0.15317073170731707</v>
          </cell>
          <cell r="CF577">
            <v>1</v>
          </cell>
          <cell r="CG577" t="str">
            <v>&gt;=25 &amp; &lt;26</v>
          </cell>
          <cell r="CH577" t="str">
            <v>KS2 English</v>
          </cell>
          <cell r="CI577" t="str">
            <v>KS4 English</v>
          </cell>
        </row>
        <row r="578">
          <cell r="CB578" t="str">
            <v>.</v>
          </cell>
        </row>
        <row r="579">
          <cell r="CB579" t="str">
            <v>.</v>
          </cell>
        </row>
        <row r="580">
          <cell r="CB580" t="str">
            <v>.</v>
          </cell>
          <cell r="CC580" t="str">
            <v>.</v>
          </cell>
          <cell r="CD580" t="str">
            <v>.</v>
          </cell>
          <cell r="CE580" t="str">
            <v>.</v>
          </cell>
          <cell r="CF580" t="str">
            <v>.</v>
          </cell>
          <cell r="CG580" t="str">
            <v>.</v>
          </cell>
          <cell r="CH580" t="str">
            <v>KS2 English</v>
          </cell>
          <cell r="CI580" t="str">
            <v>KS4 English</v>
          </cell>
        </row>
        <row r="581">
          <cell r="CB581" t="str">
            <v>.</v>
          </cell>
          <cell r="CC581" t="str">
            <v>.</v>
          </cell>
          <cell r="CD581" t="str">
            <v>.</v>
          </cell>
          <cell r="CE581" t="str">
            <v>.</v>
          </cell>
          <cell r="CF581" t="str">
            <v>.</v>
          </cell>
          <cell r="CG581" t="str">
            <v>.</v>
          </cell>
          <cell r="CH581" t="str">
            <v>KS2 English</v>
          </cell>
          <cell r="CI581" t="str">
            <v>KS4 English</v>
          </cell>
        </row>
        <row r="582">
          <cell r="AS582" t="str">
            <v>U</v>
          </cell>
          <cell r="AT582" t="str">
            <v>G</v>
          </cell>
          <cell r="AU582" t="str">
            <v>F</v>
          </cell>
          <cell r="AV582" t="str">
            <v>E</v>
          </cell>
          <cell r="AW582" t="str">
            <v>D</v>
          </cell>
          <cell r="AX582" t="str">
            <v>C</v>
          </cell>
          <cell r="AY582" t="str">
            <v>B</v>
          </cell>
          <cell r="AZ582" t="str">
            <v>A</v>
          </cell>
          <cell r="BA582" t="str">
            <v>*</v>
          </cell>
          <cell r="CB582" t="str">
            <v>.</v>
          </cell>
          <cell r="CC582" t="str">
            <v>.</v>
          </cell>
          <cell r="CD582" t="str">
            <v>.</v>
          </cell>
          <cell r="CE582" t="str">
            <v>.</v>
          </cell>
          <cell r="CF582" t="str">
            <v>.</v>
          </cell>
          <cell r="CG582" t="str">
            <v>.</v>
          </cell>
          <cell r="CH582" t="str">
            <v>KS2 English</v>
          </cell>
          <cell r="CI582" t="str">
            <v>KS4 English</v>
          </cell>
        </row>
        <row r="583">
          <cell r="AS583">
            <v>0</v>
          </cell>
          <cell r="AT583">
            <v>0</v>
          </cell>
          <cell r="AU583">
            <v>0</v>
          </cell>
          <cell r="AV583">
            <v>0</v>
          </cell>
          <cell r="AW583">
            <v>0</v>
          </cell>
          <cell r="AX583">
            <v>0</v>
          </cell>
          <cell r="AY583">
            <v>0</v>
          </cell>
          <cell r="AZ583">
            <v>0</v>
          </cell>
          <cell r="BA583">
            <v>0</v>
          </cell>
          <cell r="CB583" t="str">
            <v>.</v>
          </cell>
          <cell r="CC583" t="str">
            <v>.</v>
          </cell>
          <cell r="CD583" t="str">
            <v>.</v>
          </cell>
          <cell r="CE583" t="str">
            <v>.</v>
          </cell>
          <cell r="CF583" t="str">
            <v>.</v>
          </cell>
          <cell r="CG583" t="str">
            <v>.</v>
          </cell>
          <cell r="CH583" t="str">
            <v>.</v>
          </cell>
          <cell r="CI583" t="str">
            <v>.</v>
          </cell>
        </row>
        <row r="584">
          <cell r="AS584">
            <v>0</v>
          </cell>
          <cell r="AT584">
            <v>0</v>
          </cell>
          <cell r="AU584">
            <v>0</v>
          </cell>
          <cell r="AV584">
            <v>0</v>
          </cell>
          <cell r="AW584">
            <v>0</v>
          </cell>
          <cell r="AX584">
            <v>0</v>
          </cell>
          <cell r="AY584">
            <v>0</v>
          </cell>
          <cell r="AZ584">
            <v>0</v>
          </cell>
          <cell r="BA584">
            <v>0</v>
          </cell>
          <cell r="CB584" t="str">
            <v>.</v>
          </cell>
          <cell r="CC584" t="str">
            <v>.</v>
          </cell>
          <cell r="CD584" t="str">
            <v>.</v>
          </cell>
          <cell r="CE584" t="str">
            <v>.</v>
          </cell>
          <cell r="CF584" t="str">
            <v>.</v>
          </cell>
          <cell r="CG584" t="str">
            <v>.</v>
          </cell>
          <cell r="CH584" t="str">
            <v>.</v>
          </cell>
          <cell r="CI584" t="str">
            <v>.</v>
          </cell>
        </row>
        <row r="585">
          <cell r="AS585">
            <v>5.5779183438757908E-2</v>
          </cell>
          <cell r="AT585">
            <v>0.1503737780333525</v>
          </cell>
          <cell r="AU585">
            <v>0.29125934445083379</v>
          </cell>
          <cell r="AV585">
            <v>0.28752156411730878</v>
          </cell>
          <cell r="AW585">
            <v>0.16216216216216217</v>
          </cell>
          <cell r="AX585">
            <v>4.6578493387004025E-2</v>
          </cell>
          <cell r="AY585">
            <v>5.1753881541115581E-3</v>
          </cell>
          <cell r="AZ585">
            <v>1.1500862564692352E-3</v>
          </cell>
          <cell r="BA585">
            <v>0</v>
          </cell>
          <cell r="CB585" t="str">
            <v>KS2-4</v>
          </cell>
          <cell r="CC585" t="str">
            <v>B</v>
          </cell>
          <cell r="CD585" t="str">
            <v>*</v>
          </cell>
          <cell r="CE585">
            <v>0</v>
          </cell>
          <cell r="CF585">
            <v>1</v>
          </cell>
          <cell r="CG585" t="str">
            <v>&gt;=26 &amp; &lt;27</v>
          </cell>
          <cell r="CH585" t="str">
            <v>KS2 English</v>
          </cell>
          <cell r="CI585" t="str">
            <v>KS4 English</v>
          </cell>
        </row>
        <row r="586">
          <cell r="AS586">
            <v>5.7834898665348494E-2</v>
          </cell>
          <cell r="AT586">
            <v>0.13593672763222936</v>
          </cell>
          <cell r="AU586">
            <v>0.32871972318339099</v>
          </cell>
          <cell r="AV586">
            <v>0.31586752347998021</v>
          </cell>
          <cell r="AW586">
            <v>0.12852199703410777</v>
          </cell>
          <cell r="AX586">
            <v>3.2130499258526943E-2</v>
          </cell>
          <cell r="AY586">
            <v>9.8863074641621345E-4</v>
          </cell>
          <cell r="AZ586">
            <v>0</v>
          </cell>
          <cell r="BA586">
            <v>0</v>
          </cell>
          <cell r="CB586" t="str">
            <v>KS2-4</v>
          </cell>
          <cell r="CC586" t="str">
            <v>N</v>
          </cell>
          <cell r="CD586" t="str">
            <v>*</v>
          </cell>
          <cell r="CE586">
            <v>0</v>
          </cell>
          <cell r="CF586">
            <v>1</v>
          </cell>
          <cell r="CG586" t="str">
            <v>&gt;=26 &amp; &lt;27</v>
          </cell>
          <cell r="CH586" t="str">
            <v>KS2 English</v>
          </cell>
          <cell r="CI586" t="str">
            <v>KS4 English</v>
          </cell>
        </row>
        <row r="587">
          <cell r="AS587">
            <v>3.5008976660682228E-2</v>
          </cell>
          <cell r="AT587">
            <v>9.33572710951526E-2</v>
          </cell>
          <cell r="AU587">
            <v>0.28366247755834828</v>
          </cell>
          <cell r="AV587">
            <v>0.36175942549371631</v>
          </cell>
          <cell r="AW587">
            <v>0.17953321364452424</v>
          </cell>
          <cell r="AX587">
            <v>4.3087971274685818E-2</v>
          </cell>
          <cell r="AY587">
            <v>2.6929982046678637E-3</v>
          </cell>
          <cell r="AZ587">
            <v>8.9766606822262122E-4</v>
          </cell>
          <cell r="BA587">
            <v>0</v>
          </cell>
          <cell r="CB587" t="str">
            <v>KS2-4</v>
          </cell>
          <cell r="CC587" t="str">
            <v>2</v>
          </cell>
          <cell r="CD587" t="str">
            <v>*</v>
          </cell>
          <cell r="CE587">
            <v>0</v>
          </cell>
          <cell r="CF587">
            <v>1</v>
          </cell>
          <cell r="CG587" t="str">
            <v>&gt;=26 &amp; &lt;27</v>
          </cell>
          <cell r="CH587" t="str">
            <v>KS2 English</v>
          </cell>
          <cell r="CI587" t="str">
            <v>KS4 English</v>
          </cell>
        </row>
        <row r="588">
          <cell r="AS588">
            <v>2.814498933901919E-2</v>
          </cell>
          <cell r="AT588">
            <v>6.2260127931769722E-2</v>
          </cell>
          <cell r="AU588">
            <v>0.1953091684434968</v>
          </cell>
          <cell r="AV588">
            <v>0.35884861407249469</v>
          </cell>
          <cell r="AW588">
            <v>0.27420042643923243</v>
          </cell>
          <cell r="AX588">
            <v>7.6332622601279321E-2</v>
          </cell>
          <cell r="AY588">
            <v>4.9040511727078892E-3</v>
          </cell>
          <cell r="AZ588">
            <v>0</v>
          </cell>
          <cell r="BA588">
            <v>0</v>
          </cell>
          <cell r="CB588" t="str">
            <v>KS2-4</v>
          </cell>
          <cell r="CC588" t="str">
            <v>3C</v>
          </cell>
          <cell r="CD588" t="str">
            <v>*</v>
          </cell>
          <cell r="CE588">
            <v>0</v>
          </cell>
          <cell r="CF588">
            <v>1</v>
          </cell>
          <cell r="CG588" t="str">
            <v>&gt;=26 &amp; &lt;27</v>
          </cell>
          <cell r="CH588" t="str">
            <v>KS2 English</v>
          </cell>
          <cell r="CI588" t="str">
            <v>KS4 English</v>
          </cell>
        </row>
        <row r="589">
          <cell r="AS589">
            <v>2.1775312066574203E-2</v>
          </cell>
          <cell r="AT589">
            <v>3.287101248266297E-2</v>
          </cell>
          <cell r="AU589">
            <v>0.12343966712898752</v>
          </cell>
          <cell r="AV589">
            <v>0.30332871012482665</v>
          </cell>
          <cell r="AW589">
            <v>0.35547850208044385</v>
          </cell>
          <cell r="AX589">
            <v>0.15131761442441055</v>
          </cell>
          <cell r="AY589">
            <v>1.0818307905686546E-2</v>
          </cell>
          <cell r="AZ589">
            <v>9.7087378640776695E-4</v>
          </cell>
          <cell r="BA589">
            <v>0</v>
          </cell>
          <cell r="CB589" t="str">
            <v>KS2-4</v>
          </cell>
          <cell r="CC589" t="str">
            <v>3B</v>
          </cell>
          <cell r="CD589" t="str">
            <v>*</v>
          </cell>
          <cell r="CE589">
            <v>0</v>
          </cell>
          <cell r="CF589">
            <v>1</v>
          </cell>
          <cell r="CG589" t="str">
            <v>&gt;=26 &amp; &lt;27</v>
          </cell>
          <cell r="CH589" t="str">
            <v>KS2 English</v>
          </cell>
          <cell r="CI589" t="str">
            <v>KS4 English</v>
          </cell>
        </row>
        <row r="590">
          <cell r="AS590">
            <v>1.5831787260358689E-2</v>
          </cell>
          <cell r="AT590">
            <v>2.0902906617192331E-2</v>
          </cell>
          <cell r="AU590">
            <v>7.2850958565244275E-2</v>
          </cell>
          <cell r="AV590">
            <v>0.23215831787260358</v>
          </cell>
          <cell r="AW590">
            <v>0.38750773036487324</v>
          </cell>
          <cell r="AX590">
            <v>0.24625850340136055</v>
          </cell>
          <cell r="AY590">
            <v>2.3252937538651826E-2</v>
          </cell>
          <cell r="AZ590">
            <v>1.2368583797155227E-3</v>
          </cell>
          <cell r="BA590">
            <v>0</v>
          </cell>
          <cell r="CB590" t="str">
            <v>KS2-4</v>
          </cell>
          <cell r="CC590" t="str">
            <v>3A</v>
          </cell>
          <cell r="CD590" t="str">
            <v>*</v>
          </cell>
          <cell r="CE590">
            <v>0</v>
          </cell>
          <cell r="CF590">
            <v>1</v>
          </cell>
          <cell r="CG590" t="str">
            <v>&gt;=26 &amp; &lt;27</v>
          </cell>
          <cell r="CH590" t="str">
            <v>KS2 English</v>
          </cell>
          <cell r="CI590" t="str">
            <v>KS4 English</v>
          </cell>
        </row>
        <row r="591">
          <cell r="AS591">
            <v>1.0954616588419406E-2</v>
          </cell>
          <cell r="AT591">
            <v>1.4910450356459746E-2</v>
          </cell>
          <cell r="AU591">
            <v>3.4428794992175271E-2</v>
          </cell>
          <cell r="AV591">
            <v>0.12171796209354895</v>
          </cell>
          <cell r="AW591">
            <v>0.34002782124847852</v>
          </cell>
          <cell r="AX591">
            <v>0.39884367936011128</v>
          </cell>
          <cell r="AY591">
            <v>6.9161884889584427E-2</v>
          </cell>
          <cell r="AZ591">
            <v>9.4766127629977402E-3</v>
          </cell>
          <cell r="BA591">
            <v>4.7817770822465659E-4</v>
          </cell>
          <cell r="CB591" t="str">
            <v>KS2-4</v>
          </cell>
          <cell r="CC591" t="str">
            <v>4C</v>
          </cell>
          <cell r="CD591" t="str">
            <v>*</v>
          </cell>
          <cell r="CE591">
            <v>4.7817770822465659E-4</v>
          </cell>
          <cell r="CF591">
            <v>1</v>
          </cell>
          <cell r="CG591" t="str">
            <v>&gt;=26 &amp; &lt;27</v>
          </cell>
          <cell r="CH591" t="str">
            <v>KS2 English</v>
          </cell>
          <cell r="CI591" t="str">
            <v>KS4 English</v>
          </cell>
        </row>
        <row r="592">
          <cell r="AS592">
            <v>6.3576517269366035E-3</v>
          </cell>
          <cell r="AT592">
            <v>6.8987284696546127E-3</v>
          </cell>
          <cell r="AU592">
            <v>1.4699251510505907E-2</v>
          </cell>
          <cell r="AV592">
            <v>4.9373252773018309E-2</v>
          </cell>
          <cell r="AW592">
            <v>0.21665614573000269</v>
          </cell>
          <cell r="AX592">
            <v>0.49598701415817475</v>
          </cell>
          <cell r="AY592">
            <v>0.17512850572639552</v>
          </cell>
          <cell r="AZ592">
            <v>3.2194066191721528E-2</v>
          </cell>
          <cell r="BA592">
            <v>2.7053837135900443E-3</v>
          </cell>
          <cell r="CB592" t="str">
            <v>KS2-4</v>
          </cell>
          <cell r="CC592" t="str">
            <v>4B</v>
          </cell>
          <cell r="CD592" t="str">
            <v>*</v>
          </cell>
          <cell r="CE592">
            <v>2.7053837135900443E-3</v>
          </cell>
          <cell r="CF592">
            <v>1</v>
          </cell>
          <cell r="CG592" t="str">
            <v>&gt;=26 &amp; &lt;27</v>
          </cell>
          <cell r="CH592" t="str">
            <v>KS2 English</v>
          </cell>
          <cell r="CI592" t="str">
            <v>KS4 English</v>
          </cell>
        </row>
        <row r="593">
          <cell r="AS593">
            <v>3.9956411187795134E-3</v>
          </cell>
          <cell r="AT593">
            <v>3.009703699859893E-3</v>
          </cell>
          <cell r="AU593">
            <v>5.8637330704166884E-3</v>
          </cell>
          <cell r="AV593">
            <v>2.0289554252503762E-2</v>
          </cell>
          <cell r="AW593">
            <v>0.11213740854133153</v>
          </cell>
          <cell r="AX593">
            <v>0.45202636085309533</v>
          </cell>
          <cell r="AY593">
            <v>0.30839084634943698</v>
          </cell>
          <cell r="AZ593">
            <v>8.3493331949561517E-2</v>
          </cell>
          <cell r="BA593">
            <v>1.079342016501479E-2</v>
          </cell>
          <cell r="CB593" t="str">
            <v>KS2-4</v>
          </cell>
          <cell r="CC593" t="str">
            <v>4A</v>
          </cell>
          <cell r="CD593" t="str">
            <v>*</v>
          </cell>
          <cell r="CE593">
            <v>1.079342016501479E-2</v>
          </cell>
          <cell r="CF593">
            <v>1</v>
          </cell>
          <cell r="CG593" t="str">
            <v>&gt;=26 &amp; &lt;27</v>
          </cell>
          <cell r="CH593" t="str">
            <v>KS2 English</v>
          </cell>
          <cell r="CI593" t="str">
            <v>KS4 English</v>
          </cell>
        </row>
        <row r="594">
          <cell r="AS594">
            <v>2.6696071034762927E-3</v>
          </cell>
          <cell r="AT594">
            <v>1.8571179850269863E-3</v>
          </cell>
          <cell r="AU594">
            <v>2.1472926701874527E-3</v>
          </cell>
          <cell r="AV594">
            <v>7.6606116882363181E-3</v>
          </cell>
          <cell r="AW594">
            <v>3.8303058441181592E-2</v>
          </cell>
          <cell r="AX594">
            <v>0.27311241367303118</v>
          </cell>
          <cell r="AY594">
            <v>0.39748128373280717</v>
          </cell>
          <cell r="AZ594">
            <v>0.22917996633973653</v>
          </cell>
          <cell r="BA594">
            <v>4.7588648366316523E-2</v>
          </cell>
          <cell r="CB594" t="str">
            <v>KS2-4</v>
          </cell>
          <cell r="CC594" t="str">
            <v>5C</v>
          </cell>
          <cell r="CD594" t="str">
            <v>*</v>
          </cell>
          <cell r="CE594">
            <v>4.7588648366316523E-2</v>
          </cell>
          <cell r="CF594">
            <v>1</v>
          </cell>
          <cell r="CG594" t="str">
            <v>&gt;=26 &amp; &lt;27</v>
          </cell>
          <cell r="CH594" t="str">
            <v>KS2 English</v>
          </cell>
          <cell r="CI594" t="str">
            <v>KS4 English</v>
          </cell>
        </row>
        <row r="595">
          <cell r="AS595">
            <v>9.395552771688068E-4</v>
          </cell>
          <cell r="AT595">
            <v>6.2637018477920453E-4</v>
          </cell>
          <cell r="AU595">
            <v>9.395552771688068E-4</v>
          </cell>
          <cell r="AV595">
            <v>1.5659254619480112E-3</v>
          </cell>
          <cell r="AW595">
            <v>9.7087378640776691E-3</v>
          </cell>
          <cell r="AX595">
            <v>0.10460382085812715</v>
          </cell>
          <cell r="AY595">
            <v>0.31255872220482306</v>
          </cell>
          <cell r="AZ595">
            <v>0.40150328844347011</v>
          </cell>
          <cell r="BA595">
            <v>0.1675540244284372</v>
          </cell>
          <cell r="CB595" t="str">
            <v>KS2-4</v>
          </cell>
          <cell r="CC595" t="str">
            <v>5B</v>
          </cell>
          <cell r="CD595" t="str">
            <v>*</v>
          </cell>
          <cell r="CE595">
            <v>0.1675540244284372</v>
          </cell>
          <cell r="CF595">
            <v>1</v>
          </cell>
          <cell r="CG595" t="str">
            <v>&gt;=26 &amp; &lt;27</v>
          </cell>
          <cell r="CH595" t="str">
            <v>KS2 English</v>
          </cell>
          <cell r="CI595" t="str">
            <v>KS4 English</v>
          </cell>
        </row>
        <row r="596">
          <cell r="AS596">
            <v>0</v>
          </cell>
          <cell r="AT596">
            <v>0</v>
          </cell>
          <cell r="AU596">
            <v>0</v>
          </cell>
          <cell r="AV596">
            <v>5.076142131979695E-3</v>
          </cell>
          <cell r="AW596">
            <v>5.076142131979695E-3</v>
          </cell>
          <cell r="AX596">
            <v>2.5380710659898477E-2</v>
          </cell>
          <cell r="AY596">
            <v>0.15228426395939088</v>
          </cell>
          <cell r="AZ596">
            <v>0.41624365482233505</v>
          </cell>
          <cell r="BA596">
            <v>0.39593908629441626</v>
          </cell>
          <cell r="CB596" t="str">
            <v>KS2-4</v>
          </cell>
          <cell r="CC596" t="str">
            <v>5A</v>
          </cell>
          <cell r="CD596" t="str">
            <v>*</v>
          </cell>
          <cell r="CE596">
            <v>0.39593908629441626</v>
          </cell>
          <cell r="CF596">
            <v>1</v>
          </cell>
          <cell r="CG596" t="str">
            <v>&gt;=26 &amp; &lt;27</v>
          </cell>
          <cell r="CH596" t="str">
            <v>KS2 English</v>
          </cell>
          <cell r="CI596" t="str">
            <v>KS4 English</v>
          </cell>
        </row>
        <row r="597">
          <cell r="CB597" t="str">
            <v>.</v>
          </cell>
        </row>
        <row r="598">
          <cell r="CB598" t="str">
            <v>.</v>
          </cell>
        </row>
        <row r="599">
          <cell r="CB599" t="str">
            <v>.</v>
          </cell>
          <cell r="CC599" t="str">
            <v>.</v>
          </cell>
          <cell r="CD599" t="str">
            <v>.</v>
          </cell>
          <cell r="CE599" t="str">
            <v>.</v>
          </cell>
          <cell r="CF599" t="str">
            <v>.</v>
          </cell>
          <cell r="CG599" t="str">
            <v>.</v>
          </cell>
          <cell r="CH599" t="str">
            <v>KS2 English</v>
          </cell>
          <cell r="CI599" t="str">
            <v>KS4 English</v>
          </cell>
        </row>
        <row r="600">
          <cell r="CB600" t="str">
            <v>.</v>
          </cell>
          <cell r="CC600" t="str">
            <v>.</v>
          </cell>
          <cell r="CD600" t="str">
            <v>.</v>
          </cell>
          <cell r="CE600" t="str">
            <v>.</v>
          </cell>
          <cell r="CF600" t="str">
            <v>.</v>
          </cell>
          <cell r="CG600" t="str">
            <v>.</v>
          </cell>
          <cell r="CH600" t="str">
            <v>KS2 English</v>
          </cell>
          <cell r="CI600" t="str">
            <v>KS4 English</v>
          </cell>
        </row>
        <row r="601">
          <cell r="AS601" t="str">
            <v>U</v>
          </cell>
          <cell r="AT601" t="str">
            <v>G</v>
          </cell>
          <cell r="AU601" t="str">
            <v>F</v>
          </cell>
          <cell r="AV601" t="str">
            <v>E</v>
          </cell>
          <cell r="AW601" t="str">
            <v>D</v>
          </cell>
          <cell r="AX601" t="str">
            <v>C</v>
          </cell>
          <cell r="AY601" t="str">
            <v>B</v>
          </cell>
          <cell r="AZ601" t="str">
            <v>A</v>
          </cell>
          <cell r="BA601" t="str">
            <v>*</v>
          </cell>
          <cell r="CB601" t="str">
            <v>.</v>
          </cell>
          <cell r="CC601" t="str">
            <v>.</v>
          </cell>
          <cell r="CD601" t="str">
            <v>.</v>
          </cell>
          <cell r="CE601" t="str">
            <v>.</v>
          </cell>
          <cell r="CF601" t="str">
            <v>.</v>
          </cell>
          <cell r="CG601" t="str">
            <v>.</v>
          </cell>
          <cell r="CH601" t="str">
            <v>KS2 English</v>
          </cell>
          <cell r="CI601" t="str">
            <v>KS4 English</v>
          </cell>
        </row>
        <row r="602">
          <cell r="AS602">
            <v>0</v>
          </cell>
          <cell r="AT602">
            <v>0</v>
          </cell>
          <cell r="AU602">
            <v>0</v>
          </cell>
          <cell r="AV602">
            <v>0</v>
          </cell>
          <cell r="AW602">
            <v>0</v>
          </cell>
          <cell r="AX602">
            <v>0</v>
          </cell>
          <cell r="AY602">
            <v>0</v>
          </cell>
          <cell r="AZ602">
            <v>0</v>
          </cell>
          <cell r="BA602">
            <v>0</v>
          </cell>
          <cell r="CB602" t="str">
            <v>.</v>
          </cell>
          <cell r="CC602" t="str">
            <v>.</v>
          </cell>
          <cell r="CD602" t="str">
            <v>.</v>
          </cell>
          <cell r="CE602" t="str">
            <v>.</v>
          </cell>
          <cell r="CF602" t="str">
            <v>.</v>
          </cell>
          <cell r="CG602" t="str">
            <v>.</v>
          </cell>
          <cell r="CH602" t="str">
            <v>.</v>
          </cell>
          <cell r="CI602" t="str">
            <v>.</v>
          </cell>
        </row>
        <row r="603">
          <cell r="AS603">
            <v>0</v>
          </cell>
          <cell r="AT603">
            <v>0</v>
          </cell>
          <cell r="AU603">
            <v>0</v>
          </cell>
          <cell r="AV603">
            <v>0</v>
          </cell>
          <cell r="AW603">
            <v>0</v>
          </cell>
          <cell r="AX603">
            <v>0</v>
          </cell>
          <cell r="AY603">
            <v>0</v>
          </cell>
          <cell r="AZ603">
            <v>0</v>
          </cell>
          <cell r="BA603">
            <v>0</v>
          </cell>
          <cell r="CB603" t="str">
            <v>.</v>
          </cell>
          <cell r="CC603" t="str">
            <v>.</v>
          </cell>
          <cell r="CD603" t="str">
            <v>.</v>
          </cell>
          <cell r="CE603" t="str">
            <v>.</v>
          </cell>
          <cell r="CF603" t="str">
            <v>.</v>
          </cell>
          <cell r="CG603" t="str">
            <v>.</v>
          </cell>
          <cell r="CH603" t="str">
            <v>.</v>
          </cell>
          <cell r="CI603" t="str">
            <v>.</v>
          </cell>
        </row>
        <row r="604">
          <cell r="AS604">
            <v>4.2664916311125699E-2</v>
          </cell>
          <cell r="AT604">
            <v>0.12274368231046931</v>
          </cell>
          <cell r="AU604">
            <v>0.29012143091565473</v>
          </cell>
          <cell r="AV604">
            <v>0.31211027239908107</v>
          </cell>
          <cell r="AW604">
            <v>0.17525434853954711</v>
          </cell>
          <cell r="AX604">
            <v>4.8900557925828682E-2</v>
          </cell>
          <cell r="AY604">
            <v>5.9074499507712503E-3</v>
          </cell>
          <cell r="AZ604">
            <v>2.2973416475221531E-3</v>
          </cell>
          <cell r="BA604">
            <v>0</v>
          </cell>
          <cell r="CB604" t="str">
            <v>KS2-4</v>
          </cell>
          <cell r="CC604" t="str">
            <v>B</v>
          </cell>
          <cell r="CD604" t="str">
            <v>*</v>
          </cell>
          <cell r="CE604">
            <v>0</v>
          </cell>
          <cell r="CF604">
            <v>1</v>
          </cell>
          <cell r="CG604" t="str">
            <v>&gt;=27 &amp; &lt;28</v>
          </cell>
          <cell r="CH604" t="str">
            <v>KS2 English</v>
          </cell>
          <cell r="CI604" t="str">
            <v>KS4 English</v>
          </cell>
        </row>
        <row r="605">
          <cell r="AS605">
            <v>3.4129692832764506E-2</v>
          </cell>
          <cell r="AT605">
            <v>0.12229806598407281</v>
          </cell>
          <cell r="AU605">
            <v>0.31456200227531284</v>
          </cell>
          <cell r="AV605">
            <v>0.35210466439135379</v>
          </cell>
          <cell r="AW605">
            <v>0.14618885096700796</v>
          </cell>
          <cell r="AX605">
            <v>2.9579067121729238E-2</v>
          </cell>
          <cell r="AY605">
            <v>5.6882821387940839E-4</v>
          </cell>
          <cell r="AZ605">
            <v>5.6882821387940839E-4</v>
          </cell>
          <cell r="BA605">
            <v>0</v>
          </cell>
          <cell r="CB605" t="str">
            <v>KS2-4</v>
          </cell>
          <cell r="CC605" t="str">
            <v>N</v>
          </cell>
          <cell r="CD605" t="str">
            <v>*</v>
          </cell>
          <cell r="CE605">
            <v>0</v>
          </cell>
          <cell r="CF605">
            <v>1</v>
          </cell>
          <cell r="CG605" t="str">
            <v>&gt;=27 &amp; &lt;28</v>
          </cell>
          <cell r="CH605" t="str">
            <v>KS2 English</v>
          </cell>
          <cell r="CI605" t="str">
            <v>KS4 English</v>
          </cell>
        </row>
        <row r="606">
          <cell r="AS606">
            <v>1.8849206349206348E-2</v>
          </cell>
          <cell r="AT606">
            <v>7.3412698412698416E-2</v>
          </cell>
          <cell r="AU606">
            <v>0.24404761904761904</v>
          </cell>
          <cell r="AV606">
            <v>0.38789682539682541</v>
          </cell>
          <cell r="AW606">
            <v>0.23214285714285715</v>
          </cell>
          <cell r="AX606">
            <v>4.1666666666666664E-2</v>
          </cell>
          <cell r="AY606">
            <v>1.984126984126984E-3</v>
          </cell>
          <cell r="AZ606">
            <v>0</v>
          </cell>
          <cell r="BA606">
            <v>0</v>
          </cell>
          <cell r="CB606" t="str">
            <v>KS2-4</v>
          </cell>
          <cell r="CC606" t="str">
            <v>2</v>
          </cell>
          <cell r="CD606" t="str">
            <v>*</v>
          </cell>
          <cell r="CE606">
            <v>0</v>
          </cell>
          <cell r="CF606">
            <v>1</v>
          </cell>
          <cell r="CG606" t="str">
            <v>&gt;=27 &amp; &lt;28</v>
          </cell>
          <cell r="CH606" t="str">
            <v>KS2 English</v>
          </cell>
          <cell r="CI606" t="str">
            <v>KS4 English</v>
          </cell>
        </row>
        <row r="607">
          <cell r="AS607">
            <v>2.0703040759111495E-2</v>
          </cell>
          <cell r="AT607">
            <v>5.0248005175760189E-2</v>
          </cell>
          <cell r="AU607">
            <v>0.17791675652361441</v>
          </cell>
          <cell r="AV607">
            <v>0.36618503342678455</v>
          </cell>
          <cell r="AW607">
            <v>0.29027388397670906</v>
          </cell>
          <cell r="AX607">
            <v>8.6909639853353468E-2</v>
          </cell>
          <cell r="AY607">
            <v>7.1166702609445761E-3</v>
          </cell>
          <cell r="AZ607">
            <v>6.4697002372223421E-4</v>
          </cell>
          <cell r="BA607">
            <v>0</v>
          </cell>
          <cell r="CB607" t="str">
            <v>KS2-4</v>
          </cell>
          <cell r="CC607" t="str">
            <v>3C</v>
          </cell>
          <cell r="CD607" t="str">
            <v>*</v>
          </cell>
          <cell r="CE607">
            <v>0</v>
          </cell>
          <cell r="CF607">
            <v>1</v>
          </cell>
          <cell r="CG607" t="str">
            <v>&gt;=27 &amp; &lt;28</v>
          </cell>
          <cell r="CH607" t="str">
            <v>KS2 English</v>
          </cell>
          <cell r="CI607" t="str">
            <v>KS4 English</v>
          </cell>
        </row>
        <row r="608">
          <cell r="AS608">
            <v>1.4238628872775215E-2</v>
          </cell>
          <cell r="AT608">
            <v>2.6235992089650627E-2</v>
          </cell>
          <cell r="AU608">
            <v>9.7297297297297303E-2</v>
          </cell>
          <cell r="AV608">
            <v>0.2988793671720501</v>
          </cell>
          <cell r="AW608">
            <v>0.38114700065919577</v>
          </cell>
          <cell r="AX608">
            <v>0.16954515491100858</v>
          </cell>
          <cell r="AY608">
            <v>1.1997363216875412E-2</v>
          </cell>
          <cell r="AZ608">
            <v>6.5919578114700061E-4</v>
          </cell>
          <cell r="BA608">
            <v>0</v>
          </cell>
          <cell r="CB608" t="str">
            <v>KS2-4</v>
          </cell>
          <cell r="CC608" t="str">
            <v>3B</v>
          </cell>
          <cell r="CD608" t="str">
            <v>*</v>
          </cell>
          <cell r="CE608">
            <v>0</v>
          </cell>
          <cell r="CF608">
            <v>1</v>
          </cell>
          <cell r="CG608" t="str">
            <v>&gt;=27 &amp; &lt;28</v>
          </cell>
          <cell r="CH608" t="str">
            <v>KS2 English</v>
          </cell>
          <cell r="CI608" t="str">
            <v>KS4 English</v>
          </cell>
        </row>
        <row r="609">
          <cell r="AS609">
            <v>1.1993207386966675E-2</v>
          </cell>
          <cell r="AT609">
            <v>1.8467416684355763E-2</v>
          </cell>
          <cell r="AU609">
            <v>5.7949479940564638E-2</v>
          </cell>
          <cell r="AV609">
            <v>0.2185310974315432</v>
          </cell>
          <cell r="AW609">
            <v>0.39747399702823177</v>
          </cell>
          <cell r="AX609">
            <v>0.26639779240076417</v>
          </cell>
          <cell r="AY609">
            <v>2.7382721290596476E-2</v>
          </cell>
          <cell r="AZ609">
            <v>1.4858841010401188E-3</v>
          </cell>
          <cell r="BA609">
            <v>3.1840373593716834E-4</v>
          </cell>
          <cell r="CB609" t="str">
            <v>KS2-4</v>
          </cell>
          <cell r="CC609" t="str">
            <v>3A</v>
          </cell>
          <cell r="CD609" t="str">
            <v>*</v>
          </cell>
          <cell r="CE609">
            <v>3.1840373593716834E-4</v>
          </cell>
          <cell r="CF609">
            <v>1</v>
          </cell>
          <cell r="CG609" t="str">
            <v>&gt;=27 &amp; &lt;28</v>
          </cell>
          <cell r="CH609" t="str">
            <v>KS2 English</v>
          </cell>
          <cell r="CI609" t="str">
            <v>KS4 English</v>
          </cell>
        </row>
        <row r="610">
          <cell r="AS610">
            <v>6.9366982710540991E-3</v>
          </cell>
          <cell r="AT610">
            <v>1.0143614054657E-2</v>
          </cell>
          <cell r="AU610">
            <v>2.5237032905744562E-2</v>
          </cell>
          <cell r="AV610">
            <v>0.10683909648633574</v>
          </cell>
          <cell r="AW610">
            <v>0.33386781929726717</v>
          </cell>
          <cell r="AX610">
            <v>0.416899051868377</v>
          </cell>
          <cell r="AY610">
            <v>8.9549637479085328E-2</v>
          </cell>
          <cell r="AZ610">
            <v>1.0039040713887339E-2</v>
          </cell>
          <cell r="BA610">
            <v>4.8800892359174568E-4</v>
          </cell>
          <cell r="CB610" t="str">
            <v>KS2-4</v>
          </cell>
          <cell r="CC610" t="str">
            <v>4C</v>
          </cell>
          <cell r="CD610" t="str">
            <v>*</v>
          </cell>
          <cell r="CE610">
            <v>4.8800892359174568E-4</v>
          </cell>
          <cell r="CF610">
            <v>1</v>
          </cell>
          <cell r="CG610" t="str">
            <v>&gt;=27 &amp; &lt;28</v>
          </cell>
          <cell r="CH610" t="str">
            <v>KS2 English</v>
          </cell>
          <cell r="CI610" t="str">
            <v>KS4 English</v>
          </cell>
        </row>
        <row r="611">
          <cell r="AS611">
            <v>4.4342361310492229E-3</v>
          </cell>
          <cell r="AT611">
            <v>5.2636615944109486E-3</v>
          </cell>
          <cell r="AU611">
            <v>9.2831849937793087E-3</v>
          </cell>
          <cell r="AV611">
            <v>3.9971927138163145E-2</v>
          </cell>
          <cell r="AW611">
            <v>0.20330494146170289</v>
          </cell>
          <cell r="AX611">
            <v>0.48499058921108879</v>
          </cell>
          <cell r="AY611">
            <v>0.20911091970523496</v>
          </cell>
          <cell r="AZ611">
            <v>4.112036239512553E-2</v>
          </cell>
          <cell r="BA611">
            <v>2.5201773694452419E-3</v>
          </cell>
          <cell r="CB611" t="str">
            <v>KS2-4</v>
          </cell>
          <cell r="CC611" t="str">
            <v>4B</v>
          </cell>
          <cell r="CD611" t="str">
            <v>*</v>
          </cell>
          <cell r="CE611">
            <v>2.5201773694452419E-3</v>
          </cell>
          <cell r="CF611">
            <v>1</v>
          </cell>
          <cell r="CG611" t="str">
            <v>&gt;=27 &amp; &lt;28</v>
          </cell>
          <cell r="CH611" t="str">
            <v>KS2 English</v>
          </cell>
          <cell r="CI611" t="str">
            <v>KS4 English</v>
          </cell>
        </row>
        <row r="612">
          <cell r="AS612">
            <v>3.3531327840582489E-3</v>
          </cell>
          <cell r="AT612">
            <v>1.788337484831066E-3</v>
          </cell>
          <cell r="AU612">
            <v>2.8741138149070704E-3</v>
          </cell>
          <cell r="AV612">
            <v>1.4019288497157821E-2</v>
          </cell>
          <cell r="AW612">
            <v>9.4462540716612378E-2</v>
          </cell>
          <cell r="AX612">
            <v>0.4057929360669349</v>
          </cell>
          <cell r="AY612">
            <v>0.35121670818164397</v>
          </cell>
          <cell r="AZ612">
            <v>0.11285686913201763</v>
          </cell>
          <cell r="BA612">
            <v>1.3636073321836879E-2</v>
          </cell>
          <cell r="CB612" t="str">
            <v>KS2-4</v>
          </cell>
          <cell r="CC612" t="str">
            <v>4A</v>
          </cell>
          <cell r="CD612" t="str">
            <v>*</v>
          </cell>
          <cell r="CE612">
            <v>1.3636073321836879E-2</v>
          </cell>
          <cell r="CF612">
            <v>1</v>
          </cell>
          <cell r="CG612" t="str">
            <v>&gt;=27 &amp; &lt;28</v>
          </cell>
          <cell r="CH612" t="str">
            <v>KS2 English</v>
          </cell>
          <cell r="CI612" t="str">
            <v>KS4 English</v>
          </cell>
        </row>
        <row r="613">
          <cell r="AS613">
            <v>1.8057285180572852E-3</v>
          </cell>
          <cell r="AT613">
            <v>1.0585305105853052E-3</v>
          </cell>
          <cell r="AU613">
            <v>1.2453300124533001E-3</v>
          </cell>
          <cell r="AV613">
            <v>3.9227895392278953E-3</v>
          </cell>
          <cell r="AW613">
            <v>2.9514321295143212E-2</v>
          </cell>
          <cell r="AX613">
            <v>0.22627646326276463</v>
          </cell>
          <cell r="AY613">
            <v>0.40426525529265256</v>
          </cell>
          <cell r="AZ613">
            <v>0.26911581569115817</v>
          </cell>
          <cell r="BA613">
            <v>6.2795765877957654E-2</v>
          </cell>
          <cell r="CB613" t="str">
            <v>KS2-4</v>
          </cell>
          <cell r="CC613" t="str">
            <v>5C</v>
          </cell>
          <cell r="CD613" t="str">
            <v>*</v>
          </cell>
          <cell r="CE613">
            <v>6.2795765877957654E-2</v>
          </cell>
          <cell r="CF613">
            <v>1</v>
          </cell>
          <cell r="CG613" t="str">
            <v>&gt;=27 &amp; &lt;28</v>
          </cell>
          <cell r="CH613" t="str">
            <v>KS2 English</v>
          </cell>
          <cell r="CI613" t="str">
            <v>KS4 English</v>
          </cell>
        </row>
        <row r="614">
          <cell r="AS614">
            <v>9.9403578528827028E-4</v>
          </cell>
          <cell r="AT614">
            <v>2.8401022436807724E-4</v>
          </cell>
          <cell r="AU614">
            <v>5.6802044873615449E-4</v>
          </cell>
          <cell r="AV614">
            <v>9.9403578528827028E-4</v>
          </cell>
          <cell r="AW614">
            <v>8.2362965066742396E-3</v>
          </cell>
          <cell r="AX614">
            <v>7.5972735018460663E-2</v>
          </cell>
          <cell r="AY614">
            <v>0.2864243112752059</v>
          </cell>
          <cell r="AZ614">
            <v>0.4139449020164726</v>
          </cell>
          <cell r="BA614">
            <v>0.21258165293950582</v>
          </cell>
          <cell r="CB614" t="str">
            <v>KS2-4</v>
          </cell>
          <cell r="CC614" t="str">
            <v>5B</v>
          </cell>
          <cell r="CD614" t="str">
            <v>*</v>
          </cell>
          <cell r="CE614">
            <v>0.21258165293950582</v>
          </cell>
          <cell r="CF614">
            <v>1</v>
          </cell>
          <cell r="CG614" t="str">
            <v>&gt;=27 &amp; &lt;28</v>
          </cell>
          <cell r="CH614" t="str">
            <v>KS2 English</v>
          </cell>
          <cell r="CI614" t="str">
            <v>KS4 English</v>
          </cell>
        </row>
        <row r="615">
          <cell r="AS615">
            <v>0</v>
          </cell>
          <cell r="AT615">
            <v>0</v>
          </cell>
          <cell r="AU615">
            <v>0</v>
          </cell>
          <cell r="AV615">
            <v>1.9157088122605363E-3</v>
          </cell>
          <cell r="AW615">
            <v>0</v>
          </cell>
          <cell r="AX615">
            <v>2.681992337164751E-2</v>
          </cell>
          <cell r="AY615">
            <v>0.10727969348659004</v>
          </cell>
          <cell r="AZ615">
            <v>0.39272030651340994</v>
          </cell>
          <cell r="BA615">
            <v>0.47126436781609193</v>
          </cell>
          <cell r="CB615" t="str">
            <v>KS2-4</v>
          </cell>
          <cell r="CC615" t="str">
            <v>5A</v>
          </cell>
          <cell r="CD615" t="str">
            <v>*</v>
          </cell>
          <cell r="CE615">
            <v>0.47126436781609193</v>
          </cell>
          <cell r="CF615">
            <v>1</v>
          </cell>
          <cell r="CG615" t="str">
            <v>&gt;=27 &amp; &lt;28</v>
          </cell>
          <cell r="CH615" t="str">
            <v>KS2 English</v>
          </cell>
          <cell r="CI615" t="str">
            <v>KS4 English</v>
          </cell>
        </row>
        <row r="616">
          <cell r="CB616" t="str">
            <v>.</v>
          </cell>
        </row>
        <row r="617">
          <cell r="CB617" t="str">
            <v>.</v>
          </cell>
        </row>
        <row r="618">
          <cell r="CB618" t="str">
            <v>.</v>
          </cell>
          <cell r="CC618" t="str">
            <v>.</v>
          </cell>
          <cell r="CD618" t="str">
            <v>.</v>
          </cell>
          <cell r="CE618" t="str">
            <v>.</v>
          </cell>
          <cell r="CF618" t="str">
            <v>.</v>
          </cell>
          <cell r="CG618" t="str">
            <v>.</v>
          </cell>
          <cell r="CH618" t="str">
            <v>KS2 English</v>
          </cell>
          <cell r="CI618" t="str">
            <v>KS4 English</v>
          </cell>
        </row>
        <row r="619">
          <cell r="CB619" t="str">
            <v>.</v>
          </cell>
          <cell r="CC619" t="str">
            <v>.</v>
          </cell>
          <cell r="CD619" t="str">
            <v>.</v>
          </cell>
          <cell r="CE619" t="str">
            <v>.</v>
          </cell>
          <cell r="CF619" t="str">
            <v>.</v>
          </cell>
          <cell r="CG619" t="str">
            <v>.</v>
          </cell>
          <cell r="CH619" t="str">
            <v>KS2 English</v>
          </cell>
          <cell r="CI619" t="str">
            <v>KS4 English</v>
          </cell>
        </row>
        <row r="620">
          <cell r="AS620" t="str">
            <v>U</v>
          </cell>
          <cell r="AT620" t="str">
            <v>G</v>
          </cell>
          <cell r="AU620" t="str">
            <v>F</v>
          </cell>
          <cell r="AV620" t="str">
            <v>E</v>
          </cell>
          <cell r="AW620" t="str">
            <v>D</v>
          </cell>
          <cell r="AX620" t="str">
            <v>C</v>
          </cell>
          <cell r="AY620" t="str">
            <v>B</v>
          </cell>
          <cell r="AZ620" t="str">
            <v>A</v>
          </cell>
          <cell r="BA620" t="str">
            <v>*</v>
          </cell>
          <cell r="CB620" t="str">
            <v>.</v>
          </cell>
          <cell r="CC620" t="str">
            <v>.</v>
          </cell>
          <cell r="CD620" t="str">
            <v>.</v>
          </cell>
          <cell r="CE620" t="str">
            <v>.</v>
          </cell>
          <cell r="CF620" t="str">
            <v>.</v>
          </cell>
          <cell r="CG620" t="str">
            <v>.</v>
          </cell>
          <cell r="CH620" t="str">
            <v>KS2 English</v>
          </cell>
          <cell r="CI620" t="str">
            <v>KS4 English</v>
          </cell>
        </row>
        <row r="621">
          <cell r="AS621">
            <v>0</v>
          </cell>
          <cell r="AT621">
            <v>0</v>
          </cell>
          <cell r="AU621">
            <v>0</v>
          </cell>
          <cell r="AV621">
            <v>0</v>
          </cell>
          <cell r="AW621">
            <v>0</v>
          </cell>
          <cell r="AX621">
            <v>0</v>
          </cell>
          <cell r="AY621">
            <v>0</v>
          </cell>
          <cell r="AZ621">
            <v>0</v>
          </cell>
          <cell r="BA621">
            <v>0</v>
          </cell>
          <cell r="CB621" t="str">
            <v>.</v>
          </cell>
          <cell r="CC621" t="str">
            <v>.</v>
          </cell>
          <cell r="CD621" t="str">
            <v>.</v>
          </cell>
          <cell r="CE621" t="str">
            <v>.</v>
          </cell>
          <cell r="CF621" t="str">
            <v>.</v>
          </cell>
          <cell r="CG621" t="str">
            <v>.</v>
          </cell>
          <cell r="CH621" t="str">
            <v>.</v>
          </cell>
          <cell r="CI621" t="str">
            <v>.</v>
          </cell>
        </row>
        <row r="622">
          <cell r="AS622">
            <v>0</v>
          </cell>
          <cell r="AT622">
            <v>0</v>
          </cell>
          <cell r="AU622">
            <v>0</v>
          </cell>
          <cell r="AV622">
            <v>0</v>
          </cell>
          <cell r="AW622">
            <v>0</v>
          </cell>
          <cell r="AX622">
            <v>0</v>
          </cell>
          <cell r="AY622">
            <v>0</v>
          </cell>
          <cell r="AZ622">
            <v>0</v>
          </cell>
          <cell r="BA622">
            <v>0</v>
          </cell>
          <cell r="CB622" t="str">
            <v>.</v>
          </cell>
          <cell r="CC622" t="str">
            <v>.</v>
          </cell>
          <cell r="CD622" t="str">
            <v>.</v>
          </cell>
          <cell r="CE622" t="str">
            <v>.</v>
          </cell>
          <cell r="CF622" t="str">
            <v>.</v>
          </cell>
          <cell r="CG622" t="str">
            <v>.</v>
          </cell>
          <cell r="CH622" t="str">
            <v>.</v>
          </cell>
          <cell r="CI622" t="str">
            <v>.</v>
          </cell>
        </row>
        <row r="623">
          <cell r="AS623">
            <v>3.2719836400817999E-2</v>
          </cell>
          <cell r="AT623">
            <v>8.0436264485344244E-2</v>
          </cell>
          <cell r="AU623">
            <v>0.25630538513974099</v>
          </cell>
          <cell r="AV623">
            <v>0.33469665985003411</v>
          </cell>
          <cell r="AW623">
            <v>0.21063394683026584</v>
          </cell>
          <cell r="AX623">
            <v>7.4301295160190864E-2</v>
          </cell>
          <cell r="AY623">
            <v>1.0224948875255624E-2</v>
          </cell>
          <cell r="AZ623">
            <v>6.8166325835037494E-4</v>
          </cell>
          <cell r="BA623">
            <v>0</v>
          </cell>
          <cell r="CB623" t="str">
            <v>KS2-4</v>
          </cell>
          <cell r="CC623" t="str">
            <v>B</v>
          </cell>
          <cell r="CD623" t="str">
            <v>*</v>
          </cell>
          <cell r="CE623">
            <v>0</v>
          </cell>
          <cell r="CF623">
            <v>1</v>
          </cell>
          <cell r="CG623" t="str">
            <v>&gt;=28 &amp; &lt;29</v>
          </cell>
          <cell r="CH623" t="str">
            <v>KS2 English</v>
          </cell>
          <cell r="CI623" t="str">
            <v>KS4 English</v>
          </cell>
        </row>
        <row r="624">
          <cell r="AS624">
            <v>2.1518987341772152E-2</v>
          </cell>
          <cell r="AT624">
            <v>8.2278481012658222E-2</v>
          </cell>
          <cell r="AU624">
            <v>0.25569620253164554</v>
          </cell>
          <cell r="AV624">
            <v>0.41139240506329117</v>
          </cell>
          <cell r="AW624">
            <v>0.18354430379746836</v>
          </cell>
          <cell r="AX624">
            <v>4.4303797468354431E-2</v>
          </cell>
          <cell r="AY624">
            <v>1.2658227848101266E-3</v>
          </cell>
          <cell r="AZ624">
            <v>0</v>
          </cell>
          <cell r="BA624">
            <v>0</v>
          </cell>
          <cell r="CB624" t="str">
            <v>KS2-4</v>
          </cell>
          <cell r="CC624" t="str">
            <v>N</v>
          </cell>
          <cell r="CD624" t="str">
            <v>*</v>
          </cell>
          <cell r="CE624">
            <v>0</v>
          </cell>
          <cell r="CF624">
            <v>1</v>
          </cell>
          <cell r="CG624" t="str">
            <v>&gt;=28 &amp; &lt;29</v>
          </cell>
          <cell r="CH624" t="str">
            <v>KS2 English</v>
          </cell>
          <cell r="CI624" t="str">
            <v>KS4 English</v>
          </cell>
        </row>
        <row r="625">
          <cell r="AS625">
            <v>2.0283975659229209E-2</v>
          </cell>
          <cell r="AT625">
            <v>4.2596348884381338E-2</v>
          </cell>
          <cell r="AU625">
            <v>0.22920892494929007</v>
          </cell>
          <cell r="AV625">
            <v>0.37322515212981744</v>
          </cell>
          <cell r="AW625">
            <v>0.25152129817444219</v>
          </cell>
          <cell r="AX625">
            <v>7.9107505070993914E-2</v>
          </cell>
          <cell r="AY625">
            <v>4.0567951318458417E-3</v>
          </cell>
          <cell r="AZ625">
            <v>0</v>
          </cell>
          <cell r="BA625">
            <v>0</v>
          </cell>
          <cell r="CB625" t="str">
            <v>KS2-4</v>
          </cell>
          <cell r="CC625" t="str">
            <v>2</v>
          </cell>
          <cell r="CD625" t="str">
            <v>*</v>
          </cell>
          <cell r="CE625">
            <v>0</v>
          </cell>
          <cell r="CF625">
            <v>1</v>
          </cell>
          <cell r="CG625" t="str">
            <v>&gt;=28 &amp; &lt;29</v>
          </cell>
          <cell r="CH625" t="str">
            <v>KS2 English</v>
          </cell>
          <cell r="CI625" t="str">
            <v>KS4 English</v>
          </cell>
        </row>
        <row r="626">
          <cell r="AS626">
            <v>1.3929928239763613E-2</v>
          </cell>
          <cell r="AT626">
            <v>2.9548332629801603E-2</v>
          </cell>
          <cell r="AU626">
            <v>0.13845504432249894</v>
          </cell>
          <cell r="AV626">
            <v>0.3486703250316589</v>
          </cell>
          <cell r="AW626">
            <v>0.33853946813001268</v>
          </cell>
          <cell r="AX626">
            <v>0.12114816378218658</v>
          </cell>
          <cell r="AY626">
            <v>9.7087378640776691E-3</v>
          </cell>
          <cell r="AZ626">
            <v>0</v>
          </cell>
          <cell r="BA626">
            <v>0</v>
          </cell>
          <cell r="CB626" t="str">
            <v>KS2-4</v>
          </cell>
          <cell r="CC626" t="str">
            <v>3C</v>
          </cell>
          <cell r="CD626" t="str">
            <v>*</v>
          </cell>
          <cell r="CE626">
            <v>0</v>
          </cell>
          <cell r="CF626">
            <v>1</v>
          </cell>
          <cell r="CG626" t="str">
            <v>&gt;=28 &amp; &lt;29</v>
          </cell>
          <cell r="CH626" t="str">
            <v>KS2 English</v>
          </cell>
          <cell r="CI626" t="str">
            <v>KS4 English</v>
          </cell>
        </row>
        <row r="627">
          <cell r="AS627">
            <v>8.607968519429415E-3</v>
          </cell>
          <cell r="AT627">
            <v>1.9921298573536646E-2</v>
          </cell>
          <cell r="AU627">
            <v>6.8371864240039354E-2</v>
          </cell>
          <cell r="AV627">
            <v>0.26635514018691586</v>
          </cell>
          <cell r="AW627">
            <v>0.41269060501721594</v>
          </cell>
          <cell r="AX627">
            <v>0.1999508116084604</v>
          </cell>
          <cell r="AY627">
            <v>2.3118544023610427E-2</v>
          </cell>
          <cell r="AZ627">
            <v>9.8376783079193305E-4</v>
          </cell>
          <cell r="BA627">
            <v>0</v>
          </cell>
          <cell r="CB627" t="str">
            <v>KS2-4</v>
          </cell>
          <cell r="CC627" t="str">
            <v>3B</v>
          </cell>
          <cell r="CD627" t="str">
            <v>*</v>
          </cell>
          <cell r="CE627">
            <v>0</v>
          </cell>
          <cell r="CF627">
            <v>1</v>
          </cell>
          <cell r="CG627" t="str">
            <v>&gt;=28 &amp; &lt;29</v>
          </cell>
          <cell r="CH627" t="str">
            <v>KS2 English</v>
          </cell>
          <cell r="CI627" t="str">
            <v>KS4 English</v>
          </cell>
        </row>
        <row r="628">
          <cell r="AS628">
            <v>4.5913682277318639E-3</v>
          </cell>
          <cell r="AT628">
            <v>1.2304866850321396E-2</v>
          </cell>
          <cell r="AU628">
            <v>4.4260789715335168E-2</v>
          </cell>
          <cell r="AV628">
            <v>0.18475665748393022</v>
          </cell>
          <cell r="AW628">
            <v>0.4051423324150597</v>
          </cell>
          <cell r="AX628">
            <v>0.30707070707070705</v>
          </cell>
          <cell r="AY628">
            <v>3.8934802571166209E-2</v>
          </cell>
          <cell r="AZ628">
            <v>2.9384756657483929E-3</v>
          </cell>
          <cell r="BA628">
            <v>0</v>
          </cell>
          <cell r="CB628" t="str">
            <v>KS2-4</v>
          </cell>
          <cell r="CC628" t="str">
            <v>3A</v>
          </cell>
          <cell r="CD628" t="str">
            <v>*</v>
          </cell>
          <cell r="CE628">
            <v>0</v>
          </cell>
          <cell r="CF628">
            <v>1</v>
          </cell>
          <cell r="CG628" t="str">
            <v>&gt;=28 &amp; &lt;29</v>
          </cell>
          <cell r="CH628" t="str">
            <v>KS2 English</v>
          </cell>
          <cell r="CI628" t="str">
            <v>KS4 English</v>
          </cell>
        </row>
        <row r="629">
          <cell r="AS629">
            <v>5.0368485234080912E-3</v>
          </cell>
          <cell r="AT629">
            <v>7.2636657653358779E-3</v>
          </cell>
          <cell r="AU629">
            <v>1.8291713058692542E-2</v>
          </cell>
          <cell r="AV629">
            <v>8.605058056306665E-2</v>
          </cell>
          <cell r="AW629">
            <v>0.3122315889931605</v>
          </cell>
          <cell r="AX629">
            <v>0.43481257621547109</v>
          </cell>
          <cell r="AY629">
            <v>0.12030115052224166</v>
          </cell>
          <cell r="AZ629">
            <v>1.5269603944647686E-2</v>
          </cell>
          <cell r="BA629">
            <v>7.4227241397592915E-4</v>
          </cell>
          <cell r="CB629" t="str">
            <v>KS2-4</v>
          </cell>
          <cell r="CC629" t="str">
            <v>4C</v>
          </cell>
          <cell r="CD629" t="str">
            <v>*</v>
          </cell>
          <cell r="CE629">
            <v>7.4227241397592915E-4</v>
          </cell>
          <cell r="CF629">
            <v>1</v>
          </cell>
          <cell r="CG629" t="str">
            <v>&gt;=28 &amp; &lt;29</v>
          </cell>
          <cell r="CH629" t="str">
            <v>KS2 English</v>
          </cell>
          <cell r="CI629" t="str">
            <v>KS4 English</v>
          </cell>
        </row>
        <row r="630">
          <cell r="AS630">
            <v>3.3068229384679783E-3</v>
          </cell>
          <cell r="AT630">
            <v>2.7626622017580577E-3</v>
          </cell>
          <cell r="AU630">
            <v>6.6555043951444116E-3</v>
          </cell>
          <cell r="AV630">
            <v>2.8212641272498954E-2</v>
          </cell>
          <cell r="AW630">
            <v>0.16998744244453745</v>
          </cell>
          <cell r="AX630">
            <v>0.46538300544160738</v>
          </cell>
          <cell r="AY630">
            <v>0.26349937212222685</v>
          </cell>
          <cell r="AZ630">
            <v>5.5127668480535789E-2</v>
          </cell>
          <cell r="BA630">
            <v>5.0648807032231055E-3</v>
          </cell>
          <cell r="CB630" t="str">
            <v>KS2-4</v>
          </cell>
          <cell r="CC630" t="str">
            <v>4B</v>
          </cell>
          <cell r="CD630" t="str">
            <v>*</v>
          </cell>
          <cell r="CE630">
            <v>5.0648807032231055E-3</v>
          </cell>
          <cell r="CF630">
            <v>1</v>
          </cell>
          <cell r="CG630" t="str">
            <v>&gt;=28 &amp; &lt;29</v>
          </cell>
          <cell r="CH630" t="str">
            <v>KS2 English</v>
          </cell>
          <cell r="CI630" t="str">
            <v>KS4 English</v>
          </cell>
        </row>
        <row r="631">
          <cell r="AS631">
            <v>2.2679109194333942E-3</v>
          </cell>
          <cell r="AT631">
            <v>8.9229282076067962E-4</v>
          </cell>
          <cell r="AU631">
            <v>1.7102279064579694E-3</v>
          </cell>
          <cell r="AV631">
            <v>9.294716882923746E-3</v>
          </cell>
          <cell r="AW631">
            <v>7.766665427371082E-2</v>
          </cell>
          <cell r="AX631">
            <v>0.35368256682901439</v>
          </cell>
          <cell r="AY631">
            <v>0.3913819385061531</v>
          </cell>
          <cell r="AZ631">
            <v>0.14295274565936722</v>
          </cell>
          <cell r="BA631">
            <v>2.0150946202178683E-2</v>
          </cell>
          <cell r="CB631" t="str">
            <v>KS2-4</v>
          </cell>
          <cell r="CC631" t="str">
            <v>4A</v>
          </cell>
          <cell r="CD631" t="str">
            <v>*</v>
          </cell>
          <cell r="CE631">
            <v>2.0150946202178683E-2</v>
          </cell>
          <cell r="CF631">
            <v>1</v>
          </cell>
          <cell r="CG631" t="str">
            <v>&gt;=28 &amp; &lt;29</v>
          </cell>
          <cell r="CH631" t="str">
            <v>KS2 English</v>
          </cell>
          <cell r="CI631" t="str">
            <v>KS4 English</v>
          </cell>
        </row>
        <row r="632">
          <cell r="AS632">
            <v>8.1778531621032227E-4</v>
          </cell>
          <cell r="AT632">
            <v>4.2403683062757451E-4</v>
          </cell>
          <cell r="AU632">
            <v>6.3605524594136174E-4</v>
          </cell>
          <cell r="AV632">
            <v>3.1499878846619821E-3</v>
          </cell>
          <cell r="AW632">
            <v>2.2110491882723529E-2</v>
          </cell>
          <cell r="AX632">
            <v>0.17324933365640902</v>
          </cell>
          <cell r="AY632">
            <v>0.39147685970438573</v>
          </cell>
          <cell r="AZ632">
            <v>0.31215168403198451</v>
          </cell>
          <cell r="BA632">
            <v>9.5983765447055974E-2</v>
          </cell>
          <cell r="CB632" t="str">
            <v>KS2-4</v>
          </cell>
          <cell r="CC632" t="str">
            <v>5C</v>
          </cell>
          <cell r="CD632" t="str">
            <v>*</v>
          </cell>
          <cell r="CE632">
            <v>9.5983765447055974E-2</v>
          </cell>
          <cell r="CF632">
            <v>1</v>
          </cell>
          <cell r="CG632" t="str">
            <v>&gt;=28 &amp; &lt;29</v>
          </cell>
          <cell r="CH632" t="str">
            <v>KS2 English</v>
          </cell>
          <cell r="CI632" t="str">
            <v>KS4 English</v>
          </cell>
        </row>
        <row r="633">
          <cell r="AS633">
            <v>9.2872068725330858E-4</v>
          </cell>
          <cell r="AT633">
            <v>0</v>
          </cell>
          <cell r="AU633">
            <v>0</v>
          </cell>
          <cell r="AV633">
            <v>4.6436034362665429E-4</v>
          </cell>
          <cell r="AW633">
            <v>4.7596935221732063E-3</v>
          </cell>
          <cell r="AX633">
            <v>4.8525655908985374E-2</v>
          </cell>
          <cell r="AY633">
            <v>0.22138379382400744</v>
          </cell>
          <cell r="AZ633">
            <v>0.4362665428372417</v>
          </cell>
          <cell r="BA633">
            <v>0.28767123287671231</v>
          </cell>
          <cell r="CB633" t="str">
            <v>KS2-4</v>
          </cell>
          <cell r="CC633" t="str">
            <v>5B</v>
          </cell>
          <cell r="CD633" t="str">
            <v>*</v>
          </cell>
          <cell r="CE633">
            <v>0.28767123287671231</v>
          </cell>
          <cell r="CF633">
            <v>1</v>
          </cell>
          <cell r="CG633" t="str">
            <v>&gt;=28 &amp; &lt;29</v>
          </cell>
          <cell r="CH633" t="str">
            <v>KS2 English</v>
          </cell>
          <cell r="CI633" t="str">
            <v>KS4 English</v>
          </cell>
        </row>
        <row r="634">
          <cell r="AS634">
            <v>0</v>
          </cell>
          <cell r="AT634">
            <v>0</v>
          </cell>
          <cell r="AU634">
            <v>0</v>
          </cell>
          <cell r="AV634">
            <v>0</v>
          </cell>
          <cell r="AW634">
            <v>0</v>
          </cell>
          <cell r="AX634">
            <v>1.020408163265306E-2</v>
          </cell>
          <cell r="AY634">
            <v>8.7463556851311949E-2</v>
          </cell>
          <cell r="AZ634">
            <v>0.30320699708454812</v>
          </cell>
          <cell r="BA634">
            <v>0.5991253644314869</v>
          </cell>
          <cell r="CB634" t="str">
            <v>KS2-4</v>
          </cell>
          <cell r="CC634" t="str">
            <v>5A</v>
          </cell>
          <cell r="CD634" t="str">
            <v>*</v>
          </cell>
          <cell r="CE634">
            <v>0.5991253644314869</v>
          </cell>
          <cell r="CF634">
            <v>1</v>
          </cell>
          <cell r="CG634" t="str">
            <v>&gt;=28 &amp; &lt;29</v>
          </cell>
          <cell r="CH634" t="str">
            <v>KS2 English</v>
          </cell>
          <cell r="CI634" t="str">
            <v>KS4 English</v>
          </cell>
        </row>
        <row r="635">
          <cell r="CB635" t="str">
            <v>.</v>
          </cell>
        </row>
        <row r="636">
          <cell r="CB636" t="str">
            <v>.</v>
          </cell>
        </row>
        <row r="637">
          <cell r="CB637" t="str">
            <v>.</v>
          </cell>
          <cell r="CC637" t="str">
            <v>.</v>
          </cell>
          <cell r="CD637" t="str">
            <v>.</v>
          </cell>
          <cell r="CE637" t="str">
            <v>.</v>
          </cell>
          <cell r="CF637" t="str">
            <v>.</v>
          </cell>
          <cell r="CG637" t="str">
            <v>.</v>
          </cell>
          <cell r="CH637" t="str">
            <v>KS2 English</v>
          </cell>
          <cell r="CI637" t="str">
            <v>KS4 English</v>
          </cell>
        </row>
        <row r="638">
          <cell r="CB638" t="str">
            <v>.</v>
          </cell>
          <cell r="CC638" t="str">
            <v>.</v>
          </cell>
          <cell r="CD638" t="str">
            <v>.</v>
          </cell>
          <cell r="CE638" t="str">
            <v>.</v>
          </cell>
          <cell r="CF638" t="str">
            <v>.</v>
          </cell>
          <cell r="CG638" t="str">
            <v>.</v>
          </cell>
          <cell r="CH638" t="str">
            <v>KS2 English</v>
          </cell>
          <cell r="CI638" t="str">
            <v>KS4 English</v>
          </cell>
        </row>
        <row r="639">
          <cell r="AS639" t="str">
            <v>U</v>
          </cell>
          <cell r="AT639" t="str">
            <v>G</v>
          </cell>
          <cell r="AU639" t="str">
            <v>F</v>
          </cell>
          <cell r="AV639" t="str">
            <v>E</v>
          </cell>
          <cell r="AW639" t="str">
            <v>D</v>
          </cell>
          <cell r="AX639" t="str">
            <v>C</v>
          </cell>
          <cell r="AY639" t="str">
            <v>B</v>
          </cell>
          <cell r="AZ639" t="str">
            <v>A</v>
          </cell>
          <cell r="BA639" t="str">
            <v>*</v>
          </cell>
          <cell r="CB639" t="str">
            <v>.</v>
          </cell>
          <cell r="CC639" t="str">
            <v>.</v>
          </cell>
          <cell r="CD639" t="str">
            <v>.</v>
          </cell>
          <cell r="CE639" t="str">
            <v>.</v>
          </cell>
          <cell r="CF639" t="str">
            <v>.</v>
          </cell>
          <cell r="CG639" t="str">
            <v>.</v>
          </cell>
          <cell r="CH639" t="str">
            <v>KS2 English</v>
          </cell>
          <cell r="CI639" t="str">
            <v>KS4 English</v>
          </cell>
        </row>
        <row r="640">
          <cell r="AS640">
            <v>0</v>
          </cell>
          <cell r="AT640">
            <v>0</v>
          </cell>
          <cell r="AU640">
            <v>0</v>
          </cell>
          <cell r="AV640">
            <v>0</v>
          </cell>
          <cell r="AW640">
            <v>0</v>
          </cell>
          <cell r="AX640">
            <v>0</v>
          </cell>
          <cell r="AY640">
            <v>0</v>
          </cell>
          <cell r="AZ640">
            <v>0</v>
          </cell>
          <cell r="BA640">
            <v>0</v>
          </cell>
          <cell r="CB640" t="str">
            <v>.</v>
          </cell>
          <cell r="CC640" t="str">
            <v>.</v>
          </cell>
          <cell r="CD640" t="str">
            <v>.</v>
          </cell>
          <cell r="CE640" t="str">
            <v>.</v>
          </cell>
          <cell r="CF640" t="str">
            <v>.</v>
          </cell>
          <cell r="CG640" t="str">
            <v>.</v>
          </cell>
          <cell r="CH640" t="str">
            <v>.</v>
          </cell>
          <cell r="CI640" t="str">
            <v>.</v>
          </cell>
        </row>
        <row r="641">
          <cell r="AS641">
            <v>0</v>
          </cell>
          <cell r="AT641">
            <v>0</v>
          </cell>
          <cell r="AU641">
            <v>0</v>
          </cell>
          <cell r="AV641">
            <v>0</v>
          </cell>
          <cell r="AW641">
            <v>0</v>
          </cell>
          <cell r="AX641">
            <v>0</v>
          </cell>
          <cell r="AY641">
            <v>0</v>
          </cell>
          <cell r="AZ641">
            <v>0</v>
          </cell>
          <cell r="BA641">
            <v>0</v>
          </cell>
          <cell r="CB641" t="str">
            <v>.</v>
          </cell>
          <cell r="CC641" t="str">
            <v>.</v>
          </cell>
          <cell r="CD641" t="str">
            <v>.</v>
          </cell>
          <cell r="CE641" t="str">
            <v>.</v>
          </cell>
          <cell r="CF641" t="str">
            <v>.</v>
          </cell>
          <cell r="CG641" t="str">
            <v>.</v>
          </cell>
          <cell r="CH641" t="str">
            <v>.</v>
          </cell>
          <cell r="CI641" t="str">
            <v>.</v>
          </cell>
        </row>
        <row r="642">
          <cell r="AS642">
            <v>7.9681274900398405E-3</v>
          </cell>
          <cell r="AT642">
            <v>3.1872509960159362E-2</v>
          </cell>
          <cell r="AU642">
            <v>0.20717131474103587</v>
          </cell>
          <cell r="AV642">
            <v>0.35856573705179284</v>
          </cell>
          <cell r="AW642">
            <v>0.29482071713147412</v>
          </cell>
          <cell r="AX642">
            <v>8.3665338645418322E-2</v>
          </cell>
          <cell r="AY642">
            <v>1.5936254980079681E-2</v>
          </cell>
          <cell r="AZ642">
            <v>0</v>
          </cell>
          <cell r="BA642">
            <v>0</v>
          </cell>
          <cell r="CB642" t="str">
            <v>KS2-4</v>
          </cell>
          <cell r="CC642" t="str">
            <v>B</v>
          </cell>
          <cell r="CD642" t="str">
            <v>*</v>
          </cell>
          <cell r="CE642">
            <v>0</v>
          </cell>
          <cell r="CF642">
            <v>1</v>
          </cell>
          <cell r="CG642" t="str">
            <v>&gt;=29 &amp; &lt;30</v>
          </cell>
          <cell r="CH642" t="str">
            <v>KS2 English</v>
          </cell>
          <cell r="CI642" t="str">
            <v>KS4 English</v>
          </cell>
        </row>
        <row r="643">
          <cell r="AS643">
            <v>0.01</v>
          </cell>
          <cell r="AT643">
            <v>0.04</v>
          </cell>
          <cell r="AU643">
            <v>0.21</v>
          </cell>
          <cell r="AV643">
            <v>0.47</v>
          </cell>
          <cell r="AW643">
            <v>0.2</v>
          </cell>
          <cell r="AX643">
            <v>0.05</v>
          </cell>
          <cell r="AY643">
            <v>0.02</v>
          </cell>
          <cell r="AZ643">
            <v>0</v>
          </cell>
          <cell r="BA643">
            <v>0</v>
          </cell>
          <cell r="CB643" t="str">
            <v>KS2-4</v>
          </cell>
          <cell r="CC643" t="str">
            <v>N</v>
          </cell>
          <cell r="CD643" t="str">
            <v>*</v>
          </cell>
          <cell r="CE643">
            <v>0</v>
          </cell>
          <cell r="CF643">
            <v>1</v>
          </cell>
          <cell r="CG643" t="str">
            <v>&gt;=29 &amp; &lt;30</v>
          </cell>
          <cell r="CH643" t="str">
            <v>KS2 English</v>
          </cell>
          <cell r="CI643" t="str">
            <v>KS4 English</v>
          </cell>
        </row>
        <row r="644">
          <cell r="AS644">
            <v>1.2531328320802004E-2</v>
          </cell>
          <cell r="AT644">
            <v>2.2556390977443608E-2</v>
          </cell>
          <cell r="AU644">
            <v>0.10776942355889724</v>
          </cell>
          <cell r="AV644">
            <v>0.38345864661654133</v>
          </cell>
          <cell r="AW644">
            <v>0.34586466165413532</v>
          </cell>
          <cell r="AX644">
            <v>0.11779448621553884</v>
          </cell>
          <cell r="AY644">
            <v>7.5187969924812026E-3</v>
          </cell>
          <cell r="AZ644">
            <v>2.5062656641604009E-3</v>
          </cell>
          <cell r="BA644">
            <v>0</v>
          </cell>
          <cell r="CB644" t="str">
            <v>KS2-4</v>
          </cell>
          <cell r="CC644" t="str">
            <v>2</v>
          </cell>
          <cell r="CD644" t="str">
            <v>*</v>
          </cell>
          <cell r="CE644">
            <v>0</v>
          </cell>
          <cell r="CF644">
            <v>1</v>
          </cell>
          <cell r="CG644" t="str">
            <v>&gt;=29 &amp; &lt;30</v>
          </cell>
          <cell r="CH644" t="str">
            <v>KS2 English</v>
          </cell>
          <cell r="CI644" t="str">
            <v>KS4 English</v>
          </cell>
        </row>
        <row r="645">
          <cell r="AS645">
            <v>1.2531328320802004E-2</v>
          </cell>
          <cell r="AT645">
            <v>2.2556390977443608E-2</v>
          </cell>
          <cell r="AU645">
            <v>0.10776942355889724</v>
          </cell>
          <cell r="AV645">
            <v>0.38345864661654133</v>
          </cell>
          <cell r="AW645">
            <v>0.34586466165413532</v>
          </cell>
          <cell r="AX645">
            <v>0.11779448621553884</v>
          </cell>
          <cell r="AY645">
            <v>7.5187969924812026E-3</v>
          </cell>
          <cell r="AZ645">
            <v>2.5062656641604009E-3</v>
          </cell>
          <cell r="BA645">
            <v>0</v>
          </cell>
          <cell r="CB645" t="str">
            <v>KS2-4</v>
          </cell>
          <cell r="CC645" t="str">
            <v>3C</v>
          </cell>
          <cell r="CD645" t="str">
            <v>*</v>
          </cell>
          <cell r="CE645">
            <v>0</v>
          </cell>
          <cell r="CF645">
            <v>1</v>
          </cell>
          <cell r="CG645" t="str">
            <v>&gt;=29 &amp; &lt;30</v>
          </cell>
          <cell r="CH645" t="str">
            <v>KS2 English</v>
          </cell>
          <cell r="CI645" t="str">
            <v>KS4 English</v>
          </cell>
        </row>
        <row r="646">
          <cell r="AS646">
            <v>8.9020771513353119E-3</v>
          </cell>
          <cell r="AT646">
            <v>1.0385756676557863E-2</v>
          </cell>
          <cell r="AU646">
            <v>5.3412462908011868E-2</v>
          </cell>
          <cell r="AV646">
            <v>0.27002967359050445</v>
          </cell>
          <cell r="AW646">
            <v>0.40801186943620177</v>
          </cell>
          <cell r="AX646">
            <v>0.21513353115727002</v>
          </cell>
          <cell r="AY646">
            <v>3.1157270029673591E-2</v>
          </cell>
          <cell r="AZ646">
            <v>2.967359050445104E-3</v>
          </cell>
          <cell r="BA646">
            <v>0</v>
          </cell>
          <cell r="CB646" t="str">
            <v>KS2-4</v>
          </cell>
          <cell r="CC646" t="str">
            <v>3B</v>
          </cell>
          <cell r="CD646" t="str">
            <v>*</v>
          </cell>
          <cell r="CE646">
            <v>0</v>
          </cell>
          <cell r="CF646">
            <v>1</v>
          </cell>
          <cell r="CG646" t="str">
            <v>&gt;=29 &amp; &lt;30</v>
          </cell>
          <cell r="CH646" t="str">
            <v>KS2 English</v>
          </cell>
          <cell r="CI646" t="str">
            <v>KS4 English</v>
          </cell>
        </row>
        <row r="647">
          <cell r="AS647">
            <v>7.5431034482758624E-3</v>
          </cell>
          <cell r="AT647">
            <v>1.0775862068965518E-2</v>
          </cell>
          <cell r="AU647">
            <v>2.9094827586206896E-2</v>
          </cell>
          <cell r="AV647">
            <v>0.15625</v>
          </cell>
          <cell r="AW647">
            <v>0.39116379310344829</v>
          </cell>
          <cell r="AX647">
            <v>0.33943965517241381</v>
          </cell>
          <cell r="AY647">
            <v>5.9267241379310345E-2</v>
          </cell>
          <cell r="AZ647">
            <v>5.387931034482759E-3</v>
          </cell>
          <cell r="BA647">
            <v>1.0775862068965517E-3</v>
          </cell>
          <cell r="CB647" t="str">
            <v>KS2-4</v>
          </cell>
          <cell r="CC647" t="str">
            <v>3A</v>
          </cell>
          <cell r="CD647" t="str">
            <v>*</v>
          </cell>
          <cell r="CE647">
            <v>1.0775862068965517E-3</v>
          </cell>
          <cell r="CF647">
            <v>1</v>
          </cell>
          <cell r="CG647" t="str">
            <v>&gt;=29 &amp; &lt;30</v>
          </cell>
          <cell r="CH647" t="str">
            <v>KS2 English</v>
          </cell>
          <cell r="CI647" t="str">
            <v>KS4 English</v>
          </cell>
        </row>
        <row r="648">
          <cell r="AS648">
            <v>5.1955154498222588E-3</v>
          </cell>
          <cell r="AT648">
            <v>5.4689636313918514E-3</v>
          </cell>
          <cell r="AU648">
            <v>1.3672409078479627E-2</v>
          </cell>
          <cell r="AV648">
            <v>7.2463768115942032E-2</v>
          </cell>
          <cell r="AW648">
            <v>0.29368334700574239</v>
          </cell>
          <cell r="AX648">
            <v>0.43806398687448728</v>
          </cell>
          <cell r="AY648">
            <v>0.14902925895542796</v>
          </cell>
          <cell r="AZ648">
            <v>2.0508613617719443E-2</v>
          </cell>
          <cell r="BA648">
            <v>1.9141372709871479E-3</v>
          </cell>
          <cell r="CB648" t="str">
            <v>KS2-4</v>
          </cell>
          <cell r="CC648" t="str">
            <v>4C</v>
          </cell>
          <cell r="CD648" t="str">
            <v>*</v>
          </cell>
          <cell r="CE648">
            <v>1.9141372709871479E-3</v>
          </cell>
          <cell r="CF648">
            <v>1</v>
          </cell>
          <cell r="CG648" t="str">
            <v>&gt;=29 &amp; &lt;30</v>
          </cell>
          <cell r="CH648" t="str">
            <v>KS2 English</v>
          </cell>
          <cell r="CI648" t="str">
            <v>KS4 English</v>
          </cell>
        </row>
        <row r="649">
          <cell r="AS649">
            <v>2.5655121861828845E-3</v>
          </cell>
          <cell r="AT649">
            <v>2.7487630566245189E-3</v>
          </cell>
          <cell r="AU649">
            <v>4.7645226314824993E-3</v>
          </cell>
          <cell r="AV649">
            <v>2.3272860546087595E-2</v>
          </cell>
          <cell r="AW649">
            <v>0.14934945940993219</v>
          </cell>
          <cell r="AX649">
            <v>0.44841487997067986</v>
          </cell>
          <cell r="AY649">
            <v>0.29466739967014843</v>
          </cell>
          <cell r="AZ649">
            <v>6.8169323804288071E-2</v>
          </cell>
          <cell r="BA649">
            <v>6.0472787245739413E-3</v>
          </cell>
          <cell r="CB649" t="str">
            <v>KS2-4</v>
          </cell>
          <cell r="CC649" t="str">
            <v>4B</v>
          </cell>
          <cell r="CD649" t="str">
            <v>*</v>
          </cell>
          <cell r="CE649">
            <v>6.0472787245739413E-3</v>
          </cell>
          <cell r="CF649">
            <v>1</v>
          </cell>
          <cell r="CG649" t="str">
            <v>&gt;=29 &amp; &lt;30</v>
          </cell>
          <cell r="CH649" t="str">
            <v>KS2 English</v>
          </cell>
          <cell r="CI649" t="str">
            <v>KS4 English</v>
          </cell>
        </row>
        <row r="650">
          <cell r="AS650">
            <v>1.2629806342969408E-3</v>
          </cell>
          <cell r="AT650">
            <v>8.4198708953129382E-4</v>
          </cell>
          <cell r="AU650">
            <v>1.5436429974740387E-3</v>
          </cell>
          <cell r="AV650">
            <v>6.5955655346618021E-3</v>
          </cell>
          <cell r="AW650">
            <v>5.9640752175133316E-2</v>
          </cell>
          <cell r="AX650">
            <v>0.30900926185798483</v>
          </cell>
          <cell r="AY650">
            <v>0.41313499859668817</v>
          </cell>
          <cell r="AZ650">
            <v>0.17836093179904575</v>
          </cell>
          <cell r="BA650">
            <v>2.9609879315183833E-2</v>
          </cell>
          <cell r="CB650" t="str">
            <v>KS2-4</v>
          </cell>
          <cell r="CC650" t="str">
            <v>4A</v>
          </cell>
          <cell r="CD650" t="str">
            <v>*</v>
          </cell>
          <cell r="CE650">
            <v>2.9609879315183833E-2</v>
          </cell>
          <cell r="CF650">
            <v>1</v>
          </cell>
          <cell r="CG650" t="str">
            <v>&gt;=29 &amp; &lt;30</v>
          </cell>
          <cell r="CH650" t="str">
            <v>KS2 English</v>
          </cell>
          <cell r="CI650" t="str">
            <v>KS4 English</v>
          </cell>
        </row>
        <row r="651">
          <cell r="AS651">
            <v>1.0464231354642313E-3</v>
          </cell>
          <cell r="AT651">
            <v>1.9025875190258751E-4</v>
          </cell>
          <cell r="AU651">
            <v>9.5129375951293754E-5</v>
          </cell>
          <cell r="AV651">
            <v>2.1879756468797563E-3</v>
          </cell>
          <cell r="AW651">
            <v>1.5696347031963469E-2</v>
          </cell>
          <cell r="AX651">
            <v>0.13194444444444445</v>
          </cell>
          <cell r="AY651">
            <v>0.3689117199391172</v>
          </cell>
          <cell r="AZ651">
            <v>0.35778158295281581</v>
          </cell>
          <cell r="BA651">
            <v>0.12214611872146118</v>
          </cell>
          <cell r="CB651" t="str">
            <v>KS2-4</v>
          </cell>
          <cell r="CC651" t="str">
            <v>5C</v>
          </cell>
          <cell r="CD651" t="str">
            <v>*</v>
          </cell>
          <cell r="CE651">
            <v>0.12214611872146118</v>
          </cell>
          <cell r="CF651">
            <v>1</v>
          </cell>
          <cell r="CG651" t="str">
            <v>&gt;=29 &amp; &lt;30</v>
          </cell>
          <cell r="CH651" t="str">
            <v>KS2 English</v>
          </cell>
          <cell r="CI651" t="str">
            <v>KS4 English</v>
          </cell>
        </row>
        <row r="652">
          <cell r="AS652">
            <v>3.1133250311332503E-4</v>
          </cell>
          <cell r="AT652">
            <v>6.2266500622665006E-4</v>
          </cell>
          <cell r="AU652">
            <v>0</v>
          </cell>
          <cell r="AV652">
            <v>6.2266500622665006E-4</v>
          </cell>
          <cell r="AW652">
            <v>2.1793275217932753E-3</v>
          </cell>
          <cell r="AX652">
            <v>3.4246575342465752E-2</v>
          </cell>
          <cell r="AY652">
            <v>0.19364881693648817</v>
          </cell>
          <cell r="AZ652">
            <v>0.43617683686176839</v>
          </cell>
          <cell r="BA652">
            <v>0.3321917808219178</v>
          </cell>
          <cell r="CB652" t="str">
            <v>KS2-4</v>
          </cell>
          <cell r="CC652" t="str">
            <v>5B</v>
          </cell>
          <cell r="CD652" t="str">
            <v>*</v>
          </cell>
          <cell r="CE652">
            <v>0.3321917808219178</v>
          </cell>
          <cell r="CF652">
            <v>1</v>
          </cell>
          <cell r="CG652" t="str">
            <v>&gt;=29 &amp; &lt;30</v>
          </cell>
          <cell r="CH652" t="str">
            <v>KS2 English</v>
          </cell>
          <cell r="CI652" t="str">
            <v>KS4 English</v>
          </cell>
        </row>
        <row r="653">
          <cell r="AS653">
            <v>0</v>
          </cell>
          <cell r="AT653">
            <v>0</v>
          </cell>
          <cell r="AU653">
            <v>0</v>
          </cell>
          <cell r="AV653">
            <v>0</v>
          </cell>
          <cell r="AW653">
            <v>0</v>
          </cell>
          <cell r="AX653">
            <v>7.4906367041198503E-3</v>
          </cell>
          <cell r="AY653">
            <v>6.741573033707865E-2</v>
          </cell>
          <cell r="AZ653">
            <v>0.36329588014981273</v>
          </cell>
          <cell r="BA653">
            <v>0.5617977528089888</v>
          </cell>
          <cell r="CB653" t="str">
            <v>KS2-4</v>
          </cell>
          <cell r="CC653" t="str">
            <v>5A</v>
          </cell>
          <cell r="CD653" t="str">
            <v>*</v>
          </cell>
          <cell r="CE653">
            <v>0.5617977528089888</v>
          </cell>
          <cell r="CF653">
            <v>1</v>
          </cell>
          <cell r="CG653" t="str">
            <v>&gt;=29 &amp; &lt;30</v>
          </cell>
          <cell r="CH653" t="str">
            <v>KS2 English</v>
          </cell>
          <cell r="CI653" t="str">
            <v>KS4 English</v>
          </cell>
        </row>
        <row r="654">
          <cell r="CB654" t="str">
            <v>.</v>
          </cell>
        </row>
        <row r="655">
          <cell r="CB655" t="str">
            <v>.</v>
          </cell>
        </row>
        <row r="656">
          <cell r="CB656" t="str">
            <v>.</v>
          </cell>
          <cell r="CC656" t="str">
            <v>.</v>
          </cell>
          <cell r="CD656" t="str">
            <v>.</v>
          </cell>
          <cell r="CE656" t="str">
            <v>.</v>
          </cell>
          <cell r="CF656" t="str">
            <v>.</v>
          </cell>
          <cell r="CG656" t="str">
            <v>.</v>
          </cell>
          <cell r="CH656" t="str">
            <v>KS2 English</v>
          </cell>
          <cell r="CI656" t="str">
            <v>KS4 English</v>
          </cell>
        </row>
        <row r="657">
          <cell r="CB657" t="str">
            <v>.</v>
          </cell>
          <cell r="CC657" t="str">
            <v>.</v>
          </cell>
          <cell r="CD657" t="str">
            <v>.</v>
          </cell>
          <cell r="CE657" t="str">
            <v>.</v>
          </cell>
          <cell r="CF657" t="str">
            <v>.</v>
          </cell>
          <cell r="CG657" t="str">
            <v>.</v>
          </cell>
          <cell r="CH657" t="str">
            <v>KS2 English</v>
          </cell>
          <cell r="CI657" t="str">
            <v>KS4 English</v>
          </cell>
        </row>
        <row r="658">
          <cell r="AS658" t="str">
            <v>U</v>
          </cell>
          <cell r="AT658" t="str">
            <v>G</v>
          </cell>
          <cell r="AU658" t="str">
            <v>F</v>
          </cell>
          <cell r="AV658" t="str">
            <v>E</v>
          </cell>
          <cell r="AW658" t="str">
            <v>D</v>
          </cell>
          <cell r="AX658" t="str">
            <v>C</v>
          </cell>
          <cell r="AY658" t="str">
            <v>B</v>
          </cell>
          <cell r="AZ658" t="str">
            <v>A</v>
          </cell>
          <cell r="BA658" t="str">
            <v>*</v>
          </cell>
          <cell r="CB658" t="str">
            <v>.</v>
          </cell>
          <cell r="CC658" t="str">
            <v>.</v>
          </cell>
          <cell r="CD658" t="str">
            <v>.</v>
          </cell>
          <cell r="CE658" t="str">
            <v>.</v>
          </cell>
          <cell r="CF658" t="str">
            <v>.</v>
          </cell>
          <cell r="CG658" t="str">
            <v>.</v>
          </cell>
          <cell r="CH658" t="str">
            <v>KS2 English</v>
          </cell>
          <cell r="CI658" t="str">
            <v>KS4 English</v>
          </cell>
        </row>
        <row r="659">
          <cell r="AS659">
            <v>0</v>
          </cell>
          <cell r="AT659">
            <v>0</v>
          </cell>
          <cell r="AU659">
            <v>0</v>
          </cell>
          <cell r="AV659">
            <v>0</v>
          </cell>
          <cell r="AW659">
            <v>0</v>
          </cell>
          <cell r="AX659">
            <v>0</v>
          </cell>
          <cell r="AY659">
            <v>0</v>
          </cell>
          <cell r="AZ659">
            <v>0</v>
          </cell>
          <cell r="BA659">
            <v>0</v>
          </cell>
          <cell r="CB659" t="str">
            <v>.</v>
          </cell>
          <cell r="CC659" t="str">
            <v>.</v>
          </cell>
          <cell r="CD659" t="str">
            <v>.</v>
          </cell>
          <cell r="CE659" t="str">
            <v>.</v>
          </cell>
          <cell r="CF659" t="str">
            <v>.</v>
          </cell>
          <cell r="CG659" t="str">
            <v>.</v>
          </cell>
          <cell r="CH659" t="str">
            <v>.</v>
          </cell>
          <cell r="CI659" t="str">
            <v>.</v>
          </cell>
        </row>
        <row r="660">
          <cell r="AS660">
            <v>0</v>
          </cell>
          <cell r="AT660">
            <v>0</v>
          </cell>
          <cell r="AU660">
            <v>0</v>
          </cell>
          <cell r="AV660">
            <v>0</v>
          </cell>
          <cell r="AW660">
            <v>0</v>
          </cell>
          <cell r="AX660">
            <v>0</v>
          </cell>
          <cell r="AY660">
            <v>0</v>
          </cell>
          <cell r="AZ660">
            <v>0</v>
          </cell>
          <cell r="BA660">
            <v>0</v>
          </cell>
          <cell r="CB660" t="str">
            <v>.</v>
          </cell>
          <cell r="CC660" t="str">
            <v>.</v>
          </cell>
          <cell r="CD660" t="str">
            <v>.</v>
          </cell>
          <cell r="CE660" t="str">
            <v>.</v>
          </cell>
          <cell r="CF660" t="str">
            <v>.</v>
          </cell>
          <cell r="CG660" t="str">
            <v>.</v>
          </cell>
          <cell r="CH660" t="str">
            <v>.</v>
          </cell>
          <cell r="CI660" t="str">
            <v>.</v>
          </cell>
        </row>
        <row r="661">
          <cell r="AS661">
            <v>0</v>
          </cell>
          <cell r="AT661">
            <v>1.098901098901099E-2</v>
          </cell>
          <cell r="AU661">
            <v>1.6483516483516484E-2</v>
          </cell>
          <cell r="AV661">
            <v>9.8901098901098897E-2</v>
          </cell>
          <cell r="AW661">
            <v>0.30769230769230771</v>
          </cell>
          <cell r="AX661">
            <v>0.40109890109890112</v>
          </cell>
          <cell r="AY661">
            <v>0.15384615384615385</v>
          </cell>
          <cell r="AZ661">
            <v>1.098901098901099E-2</v>
          </cell>
          <cell r="BA661">
            <v>0</v>
          </cell>
          <cell r="CB661" t="str">
            <v>KS2-4</v>
          </cell>
          <cell r="CC661" t="str">
            <v>B</v>
          </cell>
          <cell r="CD661" t="str">
            <v>*</v>
          </cell>
          <cell r="CE661">
            <v>0</v>
          </cell>
          <cell r="CF661">
            <v>1</v>
          </cell>
          <cell r="CG661" t="str">
            <v>&gt;=30</v>
          </cell>
          <cell r="CH661" t="str">
            <v>KS2 English</v>
          </cell>
          <cell r="CI661" t="str">
            <v>KS4 English</v>
          </cell>
        </row>
        <row r="662">
          <cell r="AS662">
            <v>0</v>
          </cell>
          <cell r="AT662">
            <v>1.098901098901099E-2</v>
          </cell>
          <cell r="AU662">
            <v>1.6483516483516484E-2</v>
          </cell>
          <cell r="AV662">
            <v>9.8901098901098897E-2</v>
          </cell>
          <cell r="AW662">
            <v>0.30769230769230771</v>
          </cell>
          <cell r="AX662">
            <v>0.40109890109890112</v>
          </cell>
          <cell r="AY662">
            <v>0.15384615384615385</v>
          </cell>
          <cell r="AZ662">
            <v>1.098901098901099E-2</v>
          </cell>
          <cell r="BA662">
            <v>0</v>
          </cell>
          <cell r="CB662" t="str">
            <v>KS2-4</v>
          </cell>
          <cell r="CC662" t="str">
            <v>N</v>
          </cell>
          <cell r="CD662" t="str">
            <v>*</v>
          </cell>
          <cell r="CE662">
            <v>0</v>
          </cell>
          <cell r="CF662">
            <v>1</v>
          </cell>
          <cell r="CG662" t="str">
            <v>&gt;=30</v>
          </cell>
          <cell r="CH662" t="str">
            <v>KS2 English</v>
          </cell>
          <cell r="CI662" t="str">
            <v>KS4 English</v>
          </cell>
        </row>
        <row r="663">
          <cell r="AS663">
            <v>0</v>
          </cell>
          <cell r="AT663">
            <v>1.098901098901099E-2</v>
          </cell>
          <cell r="AU663">
            <v>1.6483516483516484E-2</v>
          </cell>
          <cell r="AV663">
            <v>9.8901098901098897E-2</v>
          </cell>
          <cell r="AW663">
            <v>0.30769230769230771</v>
          </cell>
          <cell r="AX663">
            <v>0.40109890109890112</v>
          </cell>
          <cell r="AY663">
            <v>0.15384615384615385</v>
          </cell>
          <cell r="AZ663">
            <v>1.098901098901099E-2</v>
          </cell>
          <cell r="BA663">
            <v>0</v>
          </cell>
          <cell r="CB663" t="str">
            <v>KS2-4</v>
          </cell>
          <cell r="CC663" t="str">
            <v>2</v>
          </cell>
          <cell r="CD663" t="str">
            <v>*</v>
          </cell>
          <cell r="CE663">
            <v>0</v>
          </cell>
          <cell r="CF663">
            <v>1</v>
          </cell>
          <cell r="CG663" t="str">
            <v>&gt;=30</v>
          </cell>
          <cell r="CH663" t="str">
            <v>KS2 English</v>
          </cell>
          <cell r="CI663" t="str">
            <v>KS4 English</v>
          </cell>
        </row>
        <row r="664">
          <cell r="AS664">
            <v>0</v>
          </cell>
          <cell r="AT664">
            <v>1.098901098901099E-2</v>
          </cell>
          <cell r="AU664">
            <v>1.6483516483516484E-2</v>
          </cell>
          <cell r="AV664">
            <v>9.8901098901098897E-2</v>
          </cell>
          <cell r="AW664">
            <v>0.30769230769230771</v>
          </cell>
          <cell r="AX664">
            <v>0.40109890109890112</v>
          </cell>
          <cell r="AY664">
            <v>0.15384615384615385</v>
          </cell>
          <cell r="AZ664">
            <v>1.098901098901099E-2</v>
          </cell>
          <cell r="BA664">
            <v>0</v>
          </cell>
          <cell r="CB664" t="str">
            <v>KS2-4</v>
          </cell>
          <cell r="CC664" t="str">
            <v>3C</v>
          </cell>
          <cell r="CD664" t="str">
            <v>*</v>
          </cell>
          <cell r="CE664">
            <v>0</v>
          </cell>
          <cell r="CF664">
            <v>1</v>
          </cell>
          <cell r="CG664" t="str">
            <v>&gt;=30</v>
          </cell>
          <cell r="CH664" t="str">
            <v>KS2 English</v>
          </cell>
          <cell r="CI664" t="str">
            <v>KS4 English</v>
          </cell>
        </row>
        <row r="665">
          <cell r="AS665">
            <v>0</v>
          </cell>
          <cell r="AT665">
            <v>1.098901098901099E-2</v>
          </cell>
          <cell r="AU665">
            <v>1.6483516483516484E-2</v>
          </cell>
          <cell r="AV665">
            <v>9.8901098901098897E-2</v>
          </cell>
          <cell r="AW665">
            <v>0.30769230769230771</v>
          </cell>
          <cell r="AX665">
            <v>0.40109890109890112</v>
          </cell>
          <cell r="AY665">
            <v>0.15384615384615385</v>
          </cell>
          <cell r="AZ665">
            <v>1.098901098901099E-2</v>
          </cell>
          <cell r="BA665">
            <v>0</v>
          </cell>
          <cell r="CB665" t="str">
            <v>KS2-4</v>
          </cell>
          <cell r="CC665" t="str">
            <v>3B</v>
          </cell>
          <cell r="CD665" t="str">
            <v>*</v>
          </cell>
          <cell r="CE665">
            <v>0</v>
          </cell>
          <cell r="CF665">
            <v>1</v>
          </cell>
          <cell r="CG665" t="str">
            <v>&gt;=30</v>
          </cell>
          <cell r="CH665" t="str">
            <v>KS2 English</v>
          </cell>
          <cell r="CI665" t="str">
            <v>KS4 English</v>
          </cell>
        </row>
        <row r="666">
          <cell r="AS666">
            <v>0</v>
          </cell>
          <cell r="AT666">
            <v>1.098901098901099E-2</v>
          </cell>
          <cell r="AU666">
            <v>1.6483516483516484E-2</v>
          </cell>
          <cell r="AV666">
            <v>9.8901098901098897E-2</v>
          </cell>
          <cell r="AW666">
            <v>0.30769230769230771</v>
          </cell>
          <cell r="AX666">
            <v>0.40109890109890112</v>
          </cell>
          <cell r="AY666">
            <v>0.15384615384615385</v>
          </cell>
          <cell r="AZ666">
            <v>1.098901098901099E-2</v>
          </cell>
          <cell r="BA666">
            <v>0</v>
          </cell>
          <cell r="CB666" t="str">
            <v>KS2-4</v>
          </cell>
          <cell r="CC666" t="str">
            <v>3A</v>
          </cell>
          <cell r="CD666" t="str">
            <v>*</v>
          </cell>
          <cell r="CE666">
            <v>0</v>
          </cell>
          <cell r="CF666">
            <v>1</v>
          </cell>
          <cell r="CG666" t="str">
            <v>&gt;=30</v>
          </cell>
          <cell r="CH666" t="str">
            <v>KS2 English</v>
          </cell>
          <cell r="CI666" t="str">
            <v>KS4 English</v>
          </cell>
        </row>
        <row r="667">
          <cell r="AS667">
            <v>0</v>
          </cell>
          <cell r="AT667">
            <v>1.5600624024960999E-3</v>
          </cell>
          <cell r="AU667">
            <v>1.5600624024960999E-3</v>
          </cell>
          <cell r="AV667">
            <v>9.3603744149765994E-3</v>
          </cell>
          <cell r="AW667">
            <v>0.13104524180967239</v>
          </cell>
          <cell r="AX667">
            <v>0.46489859594383776</v>
          </cell>
          <cell r="AY667">
            <v>0.31825273010920435</v>
          </cell>
          <cell r="AZ667">
            <v>6.8642745709828396E-2</v>
          </cell>
          <cell r="BA667">
            <v>4.6801872074882997E-3</v>
          </cell>
          <cell r="CB667" t="str">
            <v>KS2-4</v>
          </cell>
          <cell r="CC667" t="str">
            <v>4C</v>
          </cell>
          <cell r="CD667" t="str">
            <v>*</v>
          </cell>
          <cell r="CE667">
            <v>4.6801872074882997E-3</v>
          </cell>
          <cell r="CF667">
            <v>1</v>
          </cell>
          <cell r="CG667" t="str">
            <v>&gt;=30</v>
          </cell>
          <cell r="CH667" t="str">
            <v>KS2 English</v>
          </cell>
          <cell r="CI667" t="str">
            <v>KS4 English</v>
          </cell>
        </row>
        <row r="668">
          <cell r="AS668">
            <v>5.274261603375527E-4</v>
          </cell>
          <cell r="AT668">
            <v>0</v>
          </cell>
          <cell r="AU668">
            <v>5.274261603375527E-4</v>
          </cell>
          <cell r="AV668">
            <v>7.3839662447257384E-3</v>
          </cell>
          <cell r="AW668">
            <v>3.1118143459915613E-2</v>
          </cell>
          <cell r="AX668">
            <v>0.30168776371308015</v>
          </cell>
          <cell r="AY668">
            <v>0.46940928270042193</v>
          </cell>
          <cell r="AZ668">
            <v>0.16350210970464135</v>
          </cell>
          <cell r="BA668">
            <v>2.5843881856540084E-2</v>
          </cell>
          <cell r="CB668" t="str">
            <v>KS2-4</v>
          </cell>
          <cell r="CC668" t="str">
            <v>4B</v>
          </cell>
          <cell r="CD668" t="str">
            <v>*</v>
          </cell>
          <cell r="CE668">
            <v>2.5843881856540084E-2</v>
          </cell>
          <cell r="CF668">
            <v>1</v>
          </cell>
          <cell r="CG668" t="str">
            <v>&gt;=30</v>
          </cell>
          <cell r="CH668" t="str">
            <v>KS2 English</v>
          </cell>
          <cell r="CI668" t="str">
            <v>KS4 English</v>
          </cell>
        </row>
        <row r="669">
          <cell r="AS669">
            <v>6.0814919927022098E-4</v>
          </cell>
          <cell r="AT669">
            <v>0</v>
          </cell>
          <cell r="AU669">
            <v>4.0543279951348065E-4</v>
          </cell>
          <cell r="AV669">
            <v>1.0135819987837015E-3</v>
          </cell>
          <cell r="AW669">
            <v>1.4392864382728562E-2</v>
          </cell>
          <cell r="AX669">
            <v>0.1658220150010136</v>
          </cell>
          <cell r="AY669">
            <v>0.45793634705047637</v>
          </cell>
          <cell r="AZ669">
            <v>0.30042570443948913</v>
          </cell>
          <cell r="BA669">
            <v>5.9395905128724912E-2</v>
          </cell>
          <cell r="CB669" t="str">
            <v>KS2-4</v>
          </cell>
          <cell r="CC669" t="str">
            <v>4A</v>
          </cell>
          <cell r="CD669" t="str">
            <v>*</v>
          </cell>
          <cell r="CE669">
            <v>5.9395905128724912E-2</v>
          </cell>
          <cell r="CF669">
            <v>1</v>
          </cell>
          <cell r="CG669" t="str">
            <v>&gt;=30</v>
          </cell>
          <cell r="CH669" t="str">
            <v>KS2 English</v>
          </cell>
          <cell r="CI669" t="str">
            <v>KS4 English</v>
          </cell>
        </row>
        <row r="670">
          <cell r="AS670">
            <v>1.7108639863130882E-4</v>
          </cell>
          <cell r="AT670">
            <v>0</v>
          </cell>
          <cell r="AU670">
            <v>0</v>
          </cell>
          <cell r="AV670">
            <v>1.7108639863130882E-4</v>
          </cell>
          <cell r="AW670">
            <v>2.4807527801539776E-3</v>
          </cell>
          <cell r="AX670">
            <v>5.3635585970915313E-2</v>
          </cell>
          <cell r="AY670">
            <v>0.31924721984602222</v>
          </cell>
          <cell r="AZ670">
            <v>0.44585115483319077</v>
          </cell>
          <cell r="BA670">
            <v>0.17844311377245509</v>
          </cell>
          <cell r="CB670" t="str">
            <v>KS2-4</v>
          </cell>
          <cell r="CC670" t="str">
            <v>5C</v>
          </cell>
          <cell r="CD670" t="str">
            <v>*</v>
          </cell>
          <cell r="CE670">
            <v>0.17844311377245509</v>
          </cell>
          <cell r="CF670">
            <v>1</v>
          </cell>
          <cell r="CG670" t="str">
            <v>&gt;=30</v>
          </cell>
          <cell r="CH670" t="str">
            <v>KS2 English</v>
          </cell>
          <cell r="CI670" t="str">
            <v>KS4 English</v>
          </cell>
        </row>
        <row r="671">
          <cell r="AS671">
            <v>3.5945363048166788E-4</v>
          </cell>
          <cell r="AT671">
            <v>0</v>
          </cell>
          <cell r="AU671">
            <v>0</v>
          </cell>
          <cell r="AV671">
            <v>0</v>
          </cell>
          <cell r="AW671">
            <v>3.5945363048166788E-4</v>
          </cell>
          <cell r="AX671">
            <v>1.4198418404025881E-2</v>
          </cell>
          <cell r="AY671">
            <v>0.15797987059669302</v>
          </cell>
          <cell r="AZ671">
            <v>0.43691588785046731</v>
          </cell>
          <cell r="BA671">
            <v>0.39018691588785048</v>
          </cell>
          <cell r="CB671" t="str">
            <v>KS2-4</v>
          </cell>
          <cell r="CC671" t="str">
            <v>5B</v>
          </cell>
          <cell r="CD671" t="str">
            <v>*</v>
          </cell>
          <cell r="CE671">
            <v>0.39018691588785048</v>
          </cell>
          <cell r="CF671">
            <v>1</v>
          </cell>
          <cell r="CG671" t="str">
            <v>&gt;=30</v>
          </cell>
          <cell r="CH671" t="str">
            <v>KS2 English</v>
          </cell>
          <cell r="CI671" t="str">
            <v>KS4 English</v>
          </cell>
        </row>
        <row r="672">
          <cell r="AS672">
            <v>0</v>
          </cell>
          <cell r="AT672">
            <v>0</v>
          </cell>
          <cell r="AU672">
            <v>0</v>
          </cell>
          <cell r="AV672">
            <v>0</v>
          </cell>
          <cell r="AW672">
            <v>1.4367816091954023E-3</v>
          </cell>
          <cell r="AX672">
            <v>1.4367816091954023E-3</v>
          </cell>
          <cell r="AY672">
            <v>5.8908045977011492E-2</v>
          </cell>
          <cell r="AZ672">
            <v>0.30890804597701149</v>
          </cell>
          <cell r="BA672">
            <v>0.62931034482758619</v>
          </cell>
          <cell r="CB672" t="str">
            <v>KS2-4</v>
          </cell>
          <cell r="CC672" t="str">
            <v>5A</v>
          </cell>
          <cell r="CD672" t="str">
            <v>*</v>
          </cell>
          <cell r="CE672">
            <v>0.62931034482758619</v>
          </cell>
          <cell r="CF672">
            <v>1</v>
          </cell>
          <cell r="CG672" t="str">
            <v>&gt;=30</v>
          </cell>
          <cell r="CH672" t="str">
            <v>KS2 English</v>
          </cell>
          <cell r="CI672" t="str">
            <v>KS4 English</v>
          </cell>
        </row>
      </sheetData>
      <sheetData sheetId="14" refreshError="1">
        <row r="8">
          <cell r="CD8">
            <v>9</v>
          </cell>
        </row>
        <row r="9">
          <cell r="A9" t="str">
            <v>ID COL</v>
          </cell>
          <cell r="AS9" t="str">
            <v>U</v>
          </cell>
          <cell r="AT9" t="str">
            <v>G</v>
          </cell>
          <cell r="AU9" t="str">
            <v>F</v>
          </cell>
          <cell r="AV9" t="str">
            <v>E</v>
          </cell>
          <cell r="AW9" t="str">
            <v>D</v>
          </cell>
          <cell r="AX9" t="str">
            <v>C</v>
          </cell>
          <cell r="AY9" t="str">
            <v>B</v>
          </cell>
          <cell r="AZ9" t="str">
            <v>A</v>
          </cell>
          <cell r="BA9" t="str">
            <v>*</v>
          </cell>
          <cell r="BH9" t="str">
            <v>U</v>
          </cell>
        </row>
        <row r="12">
          <cell r="AS12" t="str">
            <v>U</v>
          </cell>
          <cell r="AT12" t="str">
            <v>G</v>
          </cell>
          <cell r="AU12" t="str">
            <v>F</v>
          </cell>
          <cell r="AV12" t="str">
            <v>E</v>
          </cell>
          <cell r="AW12" t="str">
            <v>D</v>
          </cell>
          <cell r="AX12" t="str">
            <v>C</v>
          </cell>
          <cell r="AY12" t="str">
            <v>B</v>
          </cell>
          <cell r="AZ12" t="str">
            <v>A</v>
          </cell>
          <cell r="BA12" t="str">
            <v>*</v>
          </cell>
        </row>
        <row r="13">
          <cell r="AS13">
            <v>0</v>
          </cell>
          <cell r="AT13">
            <v>0</v>
          </cell>
          <cell r="AU13">
            <v>0</v>
          </cell>
          <cell r="AV13">
            <v>0</v>
          </cell>
          <cell r="AW13">
            <v>0</v>
          </cell>
          <cell r="AX13">
            <v>0</v>
          </cell>
          <cell r="AY13">
            <v>0</v>
          </cell>
          <cell r="AZ13">
            <v>0</v>
          </cell>
          <cell r="BA13">
            <v>0</v>
          </cell>
          <cell r="CB13" t="str">
            <v>.</v>
          </cell>
          <cell r="CC13" t="str">
            <v>.</v>
          </cell>
          <cell r="CD13" t="str">
            <v>.</v>
          </cell>
          <cell r="CE13" t="str">
            <v>.</v>
          </cell>
          <cell r="CF13" t="str">
            <v>.</v>
          </cell>
          <cell r="CG13" t="str">
            <v>.</v>
          </cell>
          <cell r="CH13" t="str">
            <v>.</v>
          </cell>
          <cell r="CI13" t="str">
            <v>.</v>
          </cell>
        </row>
        <row r="14">
          <cell r="AS14">
            <v>0</v>
          </cell>
          <cell r="AT14">
            <v>0</v>
          </cell>
          <cell r="AU14">
            <v>0</v>
          </cell>
          <cell r="AV14">
            <v>0</v>
          </cell>
          <cell r="AW14">
            <v>0</v>
          </cell>
          <cell r="AX14">
            <v>0</v>
          </cell>
          <cell r="AY14">
            <v>0</v>
          </cell>
          <cell r="AZ14">
            <v>0</v>
          </cell>
          <cell r="BA14">
            <v>0</v>
          </cell>
          <cell r="CB14" t="str">
            <v>.</v>
          </cell>
          <cell r="CC14" t="str">
            <v>.</v>
          </cell>
          <cell r="CD14" t="str">
            <v>.</v>
          </cell>
          <cell r="CE14" t="str">
            <v>.</v>
          </cell>
          <cell r="CF14" t="str">
            <v>.</v>
          </cell>
          <cell r="CG14" t="str">
            <v>.</v>
          </cell>
          <cell r="CH14" t="str">
            <v>.</v>
          </cell>
          <cell r="CI14" t="str">
            <v>.</v>
          </cell>
        </row>
        <row r="15">
          <cell r="AS15">
            <v>5.7438253877082138E-3</v>
          </cell>
          <cell r="AT15">
            <v>4.3653072946582425E-2</v>
          </cell>
          <cell r="AU15">
            <v>9.0752441125789771E-2</v>
          </cell>
          <cell r="AV15">
            <v>0.19816197587593337</v>
          </cell>
          <cell r="AW15">
            <v>0.2234348075818495</v>
          </cell>
          <cell r="AX15">
            <v>0.30844342331993108</v>
          </cell>
          <cell r="AY15">
            <v>9.5921883974727173E-2</v>
          </cell>
          <cell r="AZ15">
            <v>2.5847214244686962E-2</v>
          </cell>
          <cell r="BA15">
            <v>8.0413555427914993E-3</v>
          </cell>
          <cell r="CB15" t="str">
            <v>KS2-4</v>
          </cell>
          <cell r="CC15" t="str">
            <v>B</v>
          </cell>
          <cell r="CD15" t="str">
            <v>*</v>
          </cell>
          <cell r="CE15">
            <v>8.0413555427914993E-3</v>
          </cell>
          <cell r="CF15">
            <v>0.5</v>
          </cell>
          <cell r="CG15" t="str">
            <v>All Schools</v>
          </cell>
          <cell r="CH15" t="str">
            <v>KS2 Average Point Score</v>
          </cell>
          <cell r="CI15" t="str">
            <v>Art</v>
          </cell>
        </row>
        <row r="16">
          <cell r="AS16">
            <v>5.7438253877082138E-3</v>
          </cell>
          <cell r="AT16">
            <v>4.3653072946582425E-2</v>
          </cell>
          <cell r="AU16">
            <v>9.0752441125789771E-2</v>
          </cell>
          <cell r="AV16">
            <v>0.19816197587593337</v>
          </cell>
          <cell r="AW16">
            <v>0.2234348075818495</v>
          </cell>
          <cell r="AX16">
            <v>0.30844342331993108</v>
          </cell>
          <cell r="AY16">
            <v>9.5921883974727173E-2</v>
          </cell>
          <cell r="AZ16">
            <v>2.5847214244686962E-2</v>
          </cell>
          <cell r="BA16">
            <v>8.0413555427914993E-3</v>
          </cell>
          <cell r="CB16" t="str">
            <v>KS2-4</v>
          </cell>
          <cell r="CC16" t="str">
            <v>N</v>
          </cell>
          <cell r="CD16" t="str">
            <v>*</v>
          </cell>
          <cell r="CE16">
            <v>8.0413555427914993E-3</v>
          </cell>
          <cell r="CF16">
            <v>0.5</v>
          </cell>
          <cell r="CG16" t="str">
            <v>All Schools</v>
          </cell>
          <cell r="CH16" t="str">
            <v>KS2 Average Point Score</v>
          </cell>
          <cell r="CI16" t="str">
            <v>Art</v>
          </cell>
        </row>
        <row r="17">
          <cell r="AS17">
            <v>5.7438253877082138E-3</v>
          </cell>
          <cell r="AT17">
            <v>4.3653072946582425E-2</v>
          </cell>
          <cell r="AU17">
            <v>9.0752441125789771E-2</v>
          </cell>
          <cell r="AV17">
            <v>0.19816197587593337</v>
          </cell>
          <cell r="AW17">
            <v>0.2234348075818495</v>
          </cell>
          <cell r="AX17">
            <v>0.30844342331993108</v>
          </cell>
          <cell r="AY17">
            <v>9.5921883974727173E-2</v>
          </cell>
          <cell r="AZ17">
            <v>2.5847214244686962E-2</v>
          </cell>
          <cell r="BA17">
            <v>8.0413555427914993E-3</v>
          </cell>
          <cell r="CB17" t="str">
            <v>KS2-4</v>
          </cell>
          <cell r="CC17" t="str">
            <v>2</v>
          </cell>
          <cell r="CD17" t="str">
            <v>*</v>
          </cell>
          <cell r="CE17">
            <v>8.0413555427914993E-3</v>
          </cell>
          <cell r="CF17">
            <v>0.5</v>
          </cell>
          <cell r="CG17" t="str">
            <v>All Schools</v>
          </cell>
          <cell r="CH17" t="str">
            <v>KS2 Average Point Score</v>
          </cell>
          <cell r="CI17" t="str">
            <v>Art</v>
          </cell>
        </row>
        <row r="18">
          <cell r="AS18">
            <v>6.5919578114700065E-3</v>
          </cell>
          <cell r="AT18">
            <v>2.7686222808174028E-2</v>
          </cell>
          <cell r="AU18">
            <v>8.1740276862228081E-2</v>
          </cell>
          <cell r="AV18">
            <v>0.16875411997363216</v>
          </cell>
          <cell r="AW18">
            <v>0.24126565589980223</v>
          </cell>
          <cell r="AX18">
            <v>0.33618984838497035</v>
          </cell>
          <cell r="AY18">
            <v>0.11074489123269611</v>
          </cell>
          <cell r="AZ18">
            <v>2.5049439683586024E-2</v>
          </cell>
          <cell r="BA18">
            <v>1.977587343441002E-3</v>
          </cell>
          <cell r="CB18" t="str">
            <v>KS2-4</v>
          </cell>
          <cell r="CC18" t="str">
            <v>3c</v>
          </cell>
          <cell r="CD18" t="str">
            <v>*</v>
          </cell>
          <cell r="CE18">
            <v>1.977587343441002E-3</v>
          </cell>
          <cell r="CF18">
            <v>0.5</v>
          </cell>
          <cell r="CG18" t="str">
            <v>All Schools</v>
          </cell>
          <cell r="CH18" t="str">
            <v>KS2 Average Point Score</v>
          </cell>
          <cell r="CI18" t="str">
            <v>Art</v>
          </cell>
        </row>
        <row r="19">
          <cell r="AS19">
            <v>5.0880626223091981E-3</v>
          </cell>
          <cell r="AT19">
            <v>1.9960861056751468E-2</v>
          </cell>
          <cell r="AU19">
            <v>5.8708414872798431E-2</v>
          </cell>
          <cell r="AV19">
            <v>0.15655577299412915</v>
          </cell>
          <cell r="AW19">
            <v>0.21409001956947163</v>
          </cell>
          <cell r="AX19">
            <v>0.36868884540117419</v>
          </cell>
          <cell r="AY19">
            <v>0.13385518590998044</v>
          </cell>
          <cell r="AZ19">
            <v>3.5225048923679059E-2</v>
          </cell>
          <cell r="BA19">
            <v>7.8277886497064575E-3</v>
          </cell>
          <cell r="CB19" t="str">
            <v>KS2-4</v>
          </cell>
          <cell r="CC19" t="str">
            <v>3b</v>
          </cell>
          <cell r="CD19" t="str">
            <v>*</v>
          </cell>
          <cell r="CE19">
            <v>7.8277886497064575E-3</v>
          </cell>
          <cell r="CF19">
            <v>0.5</v>
          </cell>
          <cell r="CG19" t="str">
            <v>All Schools</v>
          </cell>
          <cell r="CH19" t="str">
            <v>KS2 Average Point Score</v>
          </cell>
          <cell r="CI19" t="str">
            <v>Art</v>
          </cell>
        </row>
        <row r="20">
          <cell r="AS20">
            <v>3.8470242136229918E-3</v>
          </cell>
          <cell r="AT20">
            <v>1.4709210228558497E-2</v>
          </cell>
          <cell r="AU20">
            <v>5.0463905861054537E-2</v>
          </cell>
          <cell r="AV20">
            <v>0.12174700158406879</v>
          </cell>
          <cell r="AW20">
            <v>0.20773930753564154</v>
          </cell>
          <cell r="AX20">
            <v>0.38357094365241007</v>
          </cell>
          <cell r="AY20">
            <v>0.16089613034623218</v>
          </cell>
          <cell r="AZ20">
            <v>4.8879837067209775E-2</v>
          </cell>
          <cell r="BA20">
            <v>8.1466395112016286E-3</v>
          </cell>
          <cell r="CB20" t="str">
            <v>KS2-4</v>
          </cell>
          <cell r="CC20" t="str">
            <v>3a</v>
          </cell>
          <cell r="CD20" t="str">
            <v>*</v>
          </cell>
          <cell r="CE20">
            <v>8.1466395112016286E-3</v>
          </cell>
          <cell r="CF20">
            <v>0.5</v>
          </cell>
          <cell r="CG20" t="str">
            <v>All Schools</v>
          </cell>
          <cell r="CH20" t="str">
            <v>KS2 Average Point Score</v>
          </cell>
          <cell r="CI20" t="str">
            <v>Art</v>
          </cell>
        </row>
        <row r="21">
          <cell r="AS21">
            <v>2.4008086934546374E-3</v>
          </cell>
          <cell r="AT21">
            <v>1.0361384887541066E-2</v>
          </cell>
          <cell r="AU21">
            <v>3.399039676522618E-2</v>
          </cell>
          <cell r="AV21">
            <v>8.7692696487237806E-2</v>
          </cell>
          <cell r="AW21">
            <v>0.17538539297447561</v>
          </cell>
          <cell r="AX21">
            <v>0.40144048521607278</v>
          </cell>
          <cell r="AY21">
            <v>0.19433914581753853</v>
          </cell>
          <cell r="AZ21">
            <v>7.8721253474854688E-2</v>
          </cell>
          <cell r="BA21">
            <v>1.5668435683598686E-2</v>
          </cell>
          <cell r="CB21" t="str">
            <v>KS2-4</v>
          </cell>
          <cell r="CC21" t="str">
            <v>4c</v>
          </cell>
          <cell r="CD21" t="str">
            <v>*</v>
          </cell>
          <cell r="CE21">
            <v>1.5668435683598686E-2</v>
          </cell>
          <cell r="CF21">
            <v>0.5</v>
          </cell>
          <cell r="CG21" t="str">
            <v>All Schools</v>
          </cell>
          <cell r="CH21" t="str">
            <v>KS2 Average Point Score</v>
          </cell>
          <cell r="CI21" t="str">
            <v>Art</v>
          </cell>
        </row>
        <row r="22">
          <cell r="AS22">
            <v>1.287001287001287E-3</v>
          </cell>
          <cell r="AT22">
            <v>6.4350064350064346E-3</v>
          </cell>
          <cell r="AU22">
            <v>2.2050622050622051E-2</v>
          </cell>
          <cell r="AV22">
            <v>5.9545259545259542E-2</v>
          </cell>
          <cell r="AW22">
            <v>0.1377091377091377</v>
          </cell>
          <cell r="AX22">
            <v>0.38644358644358645</v>
          </cell>
          <cell r="AY22">
            <v>0.24873444873444872</v>
          </cell>
          <cell r="AZ22">
            <v>0.11076791076791077</v>
          </cell>
          <cell r="BA22">
            <v>2.7027027027027029E-2</v>
          </cell>
          <cell r="CB22" t="str">
            <v>KS2-4</v>
          </cell>
          <cell r="CC22" t="str">
            <v>4b</v>
          </cell>
          <cell r="CD22" t="str">
            <v>*</v>
          </cell>
          <cell r="CE22">
            <v>2.7027027027027029E-2</v>
          </cell>
          <cell r="CF22">
            <v>0.5</v>
          </cell>
          <cell r="CG22" t="str">
            <v>All Schools</v>
          </cell>
          <cell r="CH22" t="str">
            <v>KS2 Average Point Score</v>
          </cell>
          <cell r="CI22" t="str">
            <v>Art</v>
          </cell>
        </row>
        <row r="23">
          <cell r="AS23">
            <v>1.2470555632534293E-3</v>
          </cell>
          <cell r="AT23">
            <v>4.2954136067618123E-3</v>
          </cell>
          <cell r="AU23">
            <v>1.3371206872661771E-2</v>
          </cell>
          <cell r="AV23">
            <v>3.7203824303727311E-2</v>
          </cell>
          <cell r="AW23">
            <v>9.5676874047388116E-2</v>
          </cell>
          <cell r="AX23">
            <v>0.32374948039351531</v>
          </cell>
          <cell r="AY23">
            <v>0.28952473326867117</v>
          </cell>
          <cell r="AZ23">
            <v>0.17756685603436331</v>
          </cell>
          <cell r="BA23">
            <v>5.736455590965775E-2</v>
          </cell>
          <cell r="CB23" t="str">
            <v>KS2-4</v>
          </cell>
          <cell r="CC23" t="str">
            <v>4a</v>
          </cell>
          <cell r="CD23" t="str">
            <v>*</v>
          </cell>
          <cell r="CE23">
            <v>5.736455590965775E-2</v>
          </cell>
          <cell r="CF23">
            <v>0.5</v>
          </cell>
          <cell r="CG23" t="str">
            <v>All Schools</v>
          </cell>
          <cell r="CH23" t="str">
            <v>KS2 Average Point Score</v>
          </cell>
          <cell r="CI23" t="str">
            <v>Art</v>
          </cell>
        </row>
        <row r="24">
          <cell r="AS24">
            <v>8.2353821966010333E-4</v>
          </cell>
          <cell r="AT24">
            <v>1.9465448828329716E-3</v>
          </cell>
          <cell r="AU24">
            <v>5.8396346484989141E-3</v>
          </cell>
          <cell r="AV24">
            <v>2.036385415886801E-2</v>
          </cell>
          <cell r="AW24">
            <v>6.1241296698360412E-2</v>
          </cell>
          <cell r="AX24">
            <v>0.24399191435202516</v>
          </cell>
          <cell r="AY24">
            <v>0.30066631728681592</v>
          </cell>
          <cell r="AZ24">
            <v>0.26270869207157294</v>
          </cell>
          <cell r="BA24">
            <v>0.10241820768136557</v>
          </cell>
          <cell r="CB24" t="str">
            <v>KS2-4</v>
          </cell>
          <cell r="CC24" t="str">
            <v>5c</v>
          </cell>
          <cell r="CD24" t="str">
            <v>*</v>
          </cell>
          <cell r="CE24">
            <v>0.10241820768136557</v>
          </cell>
          <cell r="CF24">
            <v>0.5</v>
          </cell>
          <cell r="CG24" t="str">
            <v>All Schools</v>
          </cell>
          <cell r="CH24" t="str">
            <v>KS2 Average Point Score</v>
          </cell>
          <cell r="CI24" t="str">
            <v>Art</v>
          </cell>
        </row>
        <row r="25">
          <cell r="AS25">
            <v>2.2588660492432798E-4</v>
          </cell>
          <cell r="AT25">
            <v>7.9060311723514799E-4</v>
          </cell>
          <cell r="AU25">
            <v>3.9530155861757397E-3</v>
          </cell>
          <cell r="AV25">
            <v>9.6001807092839387E-3</v>
          </cell>
          <cell r="AW25">
            <v>3.1737067991868081E-2</v>
          </cell>
          <cell r="AX25">
            <v>0.15055342218206461</v>
          </cell>
          <cell r="AY25">
            <v>0.25909193584820422</v>
          </cell>
          <cell r="AZ25">
            <v>0.34854303139823806</v>
          </cell>
          <cell r="BA25">
            <v>0.19550485656200586</v>
          </cell>
          <cell r="CB25" t="str">
            <v>KS2-4</v>
          </cell>
          <cell r="CC25" t="str">
            <v>5b</v>
          </cell>
          <cell r="CD25" t="str">
            <v>*</v>
          </cell>
          <cell r="CE25">
            <v>0.19550485656200586</v>
          </cell>
          <cell r="CF25">
            <v>0.5</v>
          </cell>
          <cell r="CG25" t="str">
            <v>All Schools</v>
          </cell>
          <cell r="CH25" t="str">
            <v>KS2 Average Point Score</v>
          </cell>
          <cell r="CI25" t="str">
            <v>Art</v>
          </cell>
        </row>
        <row r="26">
          <cell r="AS26">
            <v>0</v>
          </cell>
          <cell r="AT26">
            <v>0</v>
          </cell>
          <cell r="AU26">
            <v>0</v>
          </cell>
          <cell r="AV26">
            <v>2.5662959794696323E-3</v>
          </cell>
          <cell r="AW26">
            <v>1.4542343883661249E-2</v>
          </cell>
          <cell r="AX26">
            <v>5.9024807527801537E-2</v>
          </cell>
          <cell r="AY26">
            <v>0.20273738237810093</v>
          </cell>
          <cell r="AZ26">
            <v>0.36783575705731392</v>
          </cell>
          <cell r="BA26">
            <v>0.3532934131736527</v>
          </cell>
          <cell r="CB26" t="str">
            <v>KS2-4</v>
          </cell>
          <cell r="CC26" t="str">
            <v>5a</v>
          </cell>
          <cell r="CD26" t="str">
            <v>*</v>
          </cell>
          <cell r="CE26">
            <v>0.3532934131736527</v>
          </cell>
          <cell r="CF26">
            <v>0.5</v>
          </cell>
          <cell r="CG26" t="str">
            <v>All Schools</v>
          </cell>
          <cell r="CH26" t="str">
            <v>KS2 Average Point Score</v>
          </cell>
          <cell r="CI26" t="str">
            <v>Art</v>
          </cell>
        </row>
        <row r="27">
          <cell r="CB27" t="str">
            <v>.</v>
          </cell>
          <cell r="CC27" t="str">
            <v>.</v>
          </cell>
          <cell r="CD27" t="str">
            <v>.</v>
          </cell>
          <cell r="CE27" t="str">
            <v>.</v>
          </cell>
          <cell r="CF27" t="str">
            <v>.</v>
          </cell>
          <cell r="CG27" t="str">
            <v>.</v>
          </cell>
          <cell r="CH27" t="str">
            <v>.</v>
          </cell>
          <cell r="CI27" t="str">
            <v>.</v>
          </cell>
        </row>
        <row r="28">
          <cell r="CB28" t="str">
            <v>.</v>
          </cell>
          <cell r="CC28" t="str">
            <v>.</v>
          </cell>
          <cell r="CD28" t="str">
            <v>.</v>
          </cell>
          <cell r="CE28" t="str">
            <v>.</v>
          </cell>
          <cell r="CF28" t="str">
            <v>.</v>
          </cell>
          <cell r="CG28" t="str">
            <v>.</v>
          </cell>
          <cell r="CH28" t="str">
            <v>.</v>
          </cell>
          <cell r="CI28" t="str">
            <v>.</v>
          </cell>
        </row>
        <row r="29">
          <cell r="CB29" t="str">
            <v>.</v>
          </cell>
          <cell r="CC29" t="str">
            <v>.</v>
          </cell>
          <cell r="CD29" t="str">
            <v>.</v>
          </cell>
          <cell r="CE29" t="str">
            <v>.</v>
          </cell>
          <cell r="CF29" t="str">
            <v>.</v>
          </cell>
          <cell r="CG29" t="str">
            <v>.</v>
          </cell>
          <cell r="CH29" t="str">
            <v>.</v>
          </cell>
          <cell r="CI29" t="str">
            <v>.</v>
          </cell>
        </row>
        <row r="30">
          <cell r="CB30" t="str">
            <v>.</v>
          </cell>
          <cell r="CC30" t="str">
            <v>.</v>
          </cell>
          <cell r="CD30" t="str">
            <v>.</v>
          </cell>
          <cell r="CE30" t="str">
            <v>.</v>
          </cell>
          <cell r="CF30" t="str">
            <v>.</v>
          </cell>
          <cell r="CG30" t="str">
            <v>.</v>
          </cell>
          <cell r="CH30" t="str">
            <v>.</v>
          </cell>
          <cell r="CI30" t="str">
            <v>.</v>
          </cell>
        </row>
        <row r="31">
          <cell r="AS31" t="str">
            <v>U</v>
          </cell>
          <cell r="AT31" t="str">
            <v>G</v>
          </cell>
          <cell r="AU31" t="str">
            <v>F</v>
          </cell>
          <cell r="AV31" t="str">
            <v>E</v>
          </cell>
          <cell r="AW31" t="str">
            <v>D</v>
          </cell>
          <cell r="AX31" t="str">
            <v>C</v>
          </cell>
          <cell r="AY31" t="str">
            <v>B</v>
          </cell>
          <cell r="AZ31" t="str">
            <v>A</v>
          </cell>
          <cell r="BA31" t="str">
            <v>*</v>
          </cell>
          <cell r="CB31" t="str">
            <v>.</v>
          </cell>
          <cell r="CC31" t="str">
            <v>.</v>
          </cell>
          <cell r="CD31" t="str">
            <v>.</v>
          </cell>
          <cell r="CE31" t="str">
            <v>.</v>
          </cell>
          <cell r="CF31" t="str">
            <v>.</v>
          </cell>
          <cell r="CG31" t="str">
            <v>.</v>
          </cell>
          <cell r="CH31" t="str">
            <v>.</v>
          </cell>
          <cell r="CI31" t="str">
            <v>.</v>
          </cell>
        </row>
        <row r="32">
          <cell r="AS32">
            <v>0</v>
          </cell>
          <cell r="AT32">
            <v>0</v>
          </cell>
          <cell r="AU32">
            <v>0</v>
          </cell>
          <cell r="AV32">
            <v>0</v>
          </cell>
          <cell r="AW32">
            <v>0</v>
          </cell>
          <cell r="AX32">
            <v>0</v>
          </cell>
          <cell r="AY32">
            <v>0</v>
          </cell>
          <cell r="AZ32">
            <v>0</v>
          </cell>
          <cell r="BA32">
            <v>0</v>
          </cell>
          <cell r="CB32" t="str">
            <v>.</v>
          </cell>
          <cell r="CC32" t="str">
            <v>.</v>
          </cell>
          <cell r="CD32" t="str">
            <v>.</v>
          </cell>
          <cell r="CE32" t="str">
            <v>.</v>
          </cell>
          <cell r="CF32" t="str">
            <v>.</v>
          </cell>
          <cell r="CG32" t="str">
            <v>.</v>
          </cell>
          <cell r="CH32" t="str">
            <v>.</v>
          </cell>
          <cell r="CI32" t="str">
            <v>.</v>
          </cell>
        </row>
        <row r="33">
          <cell r="AS33">
            <v>0</v>
          </cell>
          <cell r="AT33">
            <v>0</v>
          </cell>
          <cell r="AU33">
            <v>0</v>
          </cell>
          <cell r="AV33">
            <v>0</v>
          </cell>
          <cell r="AW33">
            <v>0</v>
          </cell>
          <cell r="AX33">
            <v>0</v>
          </cell>
          <cell r="AY33">
            <v>0</v>
          </cell>
          <cell r="AZ33">
            <v>0</v>
          </cell>
          <cell r="BA33">
            <v>0</v>
          </cell>
          <cell r="CB33" t="str">
            <v>.</v>
          </cell>
          <cell r="CC33" t="str">
            <v>.</v>
          </cell>
          <cell r="CD33" t="str">
            <v>.</v>
          </cell>
          <cell r="CE33" t="str">
            <v>.</v>
          </cell>
          <cell r="CF33" t="str">
            <v>.</v>
          </cell>
          <cell r="CG33" t="str">
            <v>.</v>
          </cell>
          <cell r="CH33" t="str">
            <v>.</v>
          </cell>
          <cell r="CI33" t="str">
            <v>.</v>
          </cell>
        </row>
        <row r="34">
          <cell r="AS34">
            <v>3.9215686274509803E-2</v>
          </cell>
          <cell r="AT34">
            <v>6.8627450980392163E-2</v>
          </cell>
          <cell r="AU34">
            <v>0.12254901960784313</v>
          </cell>
          <cell r="AV34">
            <v>0.21568627450980393</v>
          </cell>
          <cell r="AW34">
            <v>0.21568627450980393</v>
          </cell>
          <cell r="AX34">
            <v>0.18627450980392157</v>
          </cell>
          <cell r="AY34">
            <v>9.3137254901960786E-2</v>
          </cell>
          <cell r="AZ34">
            <v>5.3921568627450983E-2</v>
          </cell>
          <cell r="BA34">
            <v>4.9019607843137254E-3</v>
          </cell>
          <cell r="CB34" t="str">
            <v>KS2-4</v>
          </cell>
          <cell r="CC34" t="str">
            <v>B</v>
          </cell>
          <cell r="CD34" t="str">
            <v>*</v>
          </cell>
          <cell r="CE34">
            <v>4.9019607843137254E-3</v>
          </cell>
          <cell r="CF34">
            <v>0.5</v>
          </cell>
          <cell r="CG34" t="str">
            <v>All Schools</v>
          </cell>
          <cell r="CH34" t="str">
            <v>KS2 Average Point Score</v>
          </cell>
          <cell r="CI34" t="str">
            <v>Biology</v>
          </cell>
        </row>
        <row r="35">
          <cell r="AS35">
            <v>3.9215686274509803E-2</v>
          </cell>
          <cell r="AT35">
            <v>6.8627450980392163E-2</v>
          </cell>
          <cell r="AU35">
            <v>0.12254901960784313</v>
          </cell>
          <cell r="AV35">
            <v>0.21568627450980393</v>
          </cell>
          <cell r="AW35">
            <v>0.21568627450980393</v>
          </cell>
          <cell r="AX35">
            <v>0.18627450980392157</v>
          </cell>
          <cell r="AY35">
            <v>9.3137254901960786E-2</v>
          </cell>
          <cell r="AZ35">
            <v>5.3921568627450983E-2</v>
          </cell>
          <cell r="BA35">
            <v>4.9019607843137254E-3</v>
          </cell>
          <cell r="CB35" t="str">
            <v>KS2-4</v>
          </cell>
          <cell r="CC35" t="str">
            <v>N</v>
          </cell>
          <cell r="CD35" t="str">
            <v>*</v>
          </cell>
          <cell r="CE35">
            <v>4.9019607843137254E-3</v>
          </cell>
          <cell r="CF35">
            <v>0.5</v>
          </cell>
          <cell r="CG35" t="str">
            <v>All Schools</v>
          </cell>
          <cell r="CH35" t="str">
            <v>KS2 Average Point Score</v>
          </cell>
          <cell r="CI35" t="str">
            <v>Biology</v>
          </cell>
        </row>
        <row r="36">
          <cell r="AS36">
            <v>3.9215686274509803E-2</v>
          </cell>
          <cell r="AT36">
            <v>6.8627450980392163E-2</v>
          </cell>
          <cell r="AU36">
            <v>0.12254901960784313</v>
          </cell>
          <cell r="AV36">
            <v>0.21568627450980393</v>
          </cell>
          <cell r="AW36">
            <v>0.21568627450980393</v>
          </cell>
          <cell r="AX36">
            <v>0.18627450980392157</v>
          </cell>
          <cell r="AY36">
            <v>9.3137254901960786E-2</v>
          </cell>
          <cell r="AZ36">
            <v>5.3921568627450983E-2</v>
          </cell>
          <cell r="BA36">
            <v>4.9019607843137254E-3</v>
          </cell>
          <cell r="CB36" t="str">
            <v>KS2-4</v>
          </cell>
          <cell r="CC36" t="str">
            <v>2</v>
          </cell>
          <cell r="CD36" t="str">
            <v>*</v>
          </cell>
          <cell r="CE36">
            <v>4.9019607843137254E-3</v>
          </cell>
          <cell r="CF36">
            <v>0.5</v>
          </cell>
          <cell r="CG36" t="str">
            <v>All Schools</v>
          </cell>
          <cell r="CH36" t="str">
            <v>KS2 Average Point Score</v>
          </cell>
          <cell r="CI36" t="str">
            <v>Biology</v>
          </cell>
        </row>
        <row r="37">
          <cell r="AS37">
            <v>3.9215686274509803E-2</v>
          </cell>
          <cell r="AT37">
            <v>6.8627450980392163E-2</v>
          </cell>
          <cell r="AU37">
            <v>0.12254901960784313</v>
          </cell>
          <cell r="AV37">
            <v>0.21568627450980393</v>
          </cell>
          <cell r="AW37">
            <v>0.21568627450980393</v>
          </cell>
          <cell r="AX37">
            <v>0.18627450980392157</v>
          </cell>
          <cell r="AY37">
            <v>9.3137254901960786E-2</v>
          </cell>
          <cell r="AZ37">
            <v>5.3921568627450983E-2</v>
          </cell>
          <cell r="BA37">
            <v>4.9019607843137254E-3</v>
          </cell>
          <cell r="CB37" t="str">
            <v>KS2-4</v>
          </cell>
          <cell r="CC37" t="str">
            <v>3c</v>
          </cell>
          <cell r="CD37" t="str">
            <v>*</v>
          </cell>
          <cell r="CE37">
            <v>4.9019607843137254E-3</v>
          </cell>
          <cell r="CF37">
            <v>0.5</v>
          </cell>
          <cell r="CG37" t="str">
            <v>All Schools</v>
          </cell>
          <cell r="CH37" t="str">
            <v>KS2 Average Point Score</v>
          </cell>
          <cell r="CI37" t="str">
            <v>Biology</v>
          </cell>
        </row>
        <row r="38">
          <cell r="AS38">
            <v>3.9215686274509803E-2</v>
          </cell>
          <cell r="AT38">
            <v>6.8627450980392163E-2</v>
          </cell>
          <cell r="AU38">
            <v>0.12254901960784313</v>
          </cell>
          <cell r="AV38">
            <v>0.21568627450980393</v>
          </cell>
          <cell r="AW38">
            <v>0.21568627450980393</v>
          </cell>
          <cell r="AX38">
            <v>0.18627450980392157</v>
          </cell>
          <cell r="AY38">
            <v>9.3137254901960786E-2</v>
          </cell>
          <cell r="AZ38">
            <v>5.3921568627450983E-2</v>
          </cell>
          <cell r="BA38">
            <v>4.9019607843137254E-3</v>
          </cell>
          <cell r="CB38" t="str">
            <v>KS2-4</v>
          </cell>
          <cell r="CC38" t="str">
            <v>3b</v>
          </cell>
          <cell r="CD38" t="str">
            <v>*</v>
          </cell>
          <cell r="CE38">
            <v>4.9019607843137254E-3</v>
          </cell>
          <cell r="CF38">
            <v>0.5</v>
          </cell>
          <cell r="CG38" t="str">
            <v>All Schools</v>
          </cell>
          <cell r="CH38" t="str">
            <v>KS2 Average Point Score</v>
          </cell>
          <cell r="CI38" t="str">
            <v>Biology</v>
          </cell>
        </row>
        <row r="39">
          <cell r="AS39">
            <v>0</v>
          </cell>
          <cell r="AT39">
            <v>4.2194092827004216E-3</v>
          </cell>
          <cell r="AU39">
            <v>4.6413502109704644E-2</v>
          </cell>
          <cell r="AV39">
            <v>9.2827004219409287E-2</v>
          </cell>
          <cell r="AW39">
            <v>0.26582278481012656</v>
          </cell>
          <cell r="AX39">
            <v>0.34177215189873417</v>
          </cell>
          <cell r="AY39">
            <v>0.16455696202531644</v>
          </cell>
          <cell r="AZ39">
            <v>7.5949367088607597E-2</v>
          </cell>
          <cell r="BA39">
            <v>8.4388185654008432E-3</v>
          </cell>
          <cell r="CB39" t="str">
            <v>KS2-4</v>
          </cell>
          <cell r="CC39" t="str">
            <v>3a</v>
          </cell>
          <cell r="CD39" t="str">
            <v>*</v>
          </cell>
          <cell r="CE39">
            <v>8.4388185654008432E-3</v>
          </cell>
          <cell r="CF39">
            <v>0.5</v>
          </cell>
          <cell r="CG39" t="str">
            <v>All Schools</v>
          </cell>
          <cell r="CH39" t="str">
            <v>KS2 Average Point Score</v>
          </cell>
          <cell r="CI39" t="str">
            <v>Biology</v>
          </cell>
        </row>
        <row r="40">
          <cell r="AS40">
            <v>3.4324942791762012E-3</v>
          </cell>
          <cell r="AT40">
            <v>1.1441647597254005E-3</v>
          </cell>
          <cell r="AU40">
            <v>2.0594965675057208E-2</v>
          </cell>
          <cell r="AV40">
            <v>5.4919908466819219E-2</v>
          </cell>
          <cell r="AW40">
            <v>0.22540045766590389</v>
          </cell>
          <cell r="AX40">
            <v>0.39130434782608697</v>
          </cell>
          <cell r="AY40">
            <v>0.21281464530892449</v>
          </cell>
          <cell r="AZ40">
            <v>7.5514874141876437E-2</v>
          </cell>
          <cell r="BA40">
            <v>1.4874141876430207E-2</v>
          </cell>
          <cell r="CB40" t="str">
            <v>KS2-4</v>
          </cell>
          <cell r="CC40" t="str">
            <v>4c</v>
          </cell>
          <cell r="CD40" t="str">
            <v>*</v>
          </cell>
          <cell r="CE40">
            <v>1.4874141876430207E-2</v>
          </cell>
          <cell r="CF40">
            <v>0.5</v>
          </cell>
          <cell r="CG40" t="str">
            <v>All Schools</v>
          </cell>
          <cell r="CH40" t="str">
            <v>KS2 Average Point Score</v>
          </cell>
          <cell r="CI40" t="str">
            <v>Biology</v>
          </cell>
        </row>
        <row r="41">
          <cell r="AS41">
            <v>3.5564177174264469E-3</v>
          </cell>
          <cell r="AT41">
            <v>1.6165535079211122E-3</v>
          </cell>
          <cell r="AU41">
            <v>4.2030391205948913E-3</v>
          </cell>
          <cell r="AV41">
            <v>2.3601681215648238E-2</v>
          </cell>
          <cell r="AW41">
            <v>0.14581312641448432</v>
          </cell>
          <cell r="AX41">
            <v>0.38894277400581961</v>
          </cell>
          <cell r="AY41">
            <v>0.30520530229550596</v>
          </cell>
          <cell r="AZ41">
            <v>0.11154219204655674</v>
          </cell>
          <cell r="BA41">
            <v>1.5518913676042677E-2</v>
          </cell>
          <cell r="CB41" t="str">
            <v>KS2-4</v>
          </cell>
          <cell r="CC41" t="str">
            <v>4b</v>
          </cell>
          <cell r="CD41" t="str">
            <v>*</v>
          </cell>
          <cell r="CE41">
            <v>1.5518913676042677E-2</v>
          </cell>
          <cell r="CF41">
            <v>0.5</v>
          </cell>
          <cell r="CG41" t="str">
            <v>All Schools</v>
          </cell>
          <cell r="CH41" t="str">
            <v>KS2 Average Point Score</v>
          </cell>
          <cell r="CI41" t="str">
            <v>Biology</v>
          </cell>
        </row>
        <row r="42">
          <cell r="AS42">
            <v>1.2915345779030175E-3</v>
          </cell>
          <cell r="AT42">
            <v>2.3482446870963955E-4</v>
          </cell>
          <cell r="AU42">
            <v>9.3929787483855822E-4</v>
          </cell>
          <cell r="AV42">
            <v>8.2188564048373842E-3</v>
          </cell>
          <cell r="AW42">
            <v>6.4694141129505695E-2</v>
          </cell>
          <cell r="AX42">
            <v>0.31184689444640129</v>
          </cell>
          <cell r="AY42">
            <v>0.38123752495009983</v>
          </cell>
          <cell r="AZ42">
            <v>0.19701772924738759</v>
          </cell>
          <cell r="BA42">
            <v>3.451919690031701E-2</v>
          </cell>
          <cell r="CB42" t="str">
            <v>KS2-4</v>
          </cell>
          <cell r="CC42" t="str">
            <v>4a</v>
          </cell>
          <cell r="CD42" t="str">
            <v>*</v>
          </cell>
          <cell r="CE42">
            <v>3.451919690031701E-2</v>
          </cell>
          <cell r="CF42">
            <v>0.5</v>
          </cell>
          <cell r="CG42" t="str">
            <v>All Schools</v>
          </cell>
          <cell r="CH42" t="str">
            <v>KS2 Average Point Score</v>
          </cell>
          <cell r="CI42" t="str">
            <v>Biology</v>
          </cell>
        </row>
        <row r="43">
          <cell r="AS43">
            <v>5.5717204234507524E-4</v>
          </cell>
          <cell r="AT43">
            <v>1.2381600941001672E-4</v>
          </cell>
          <cell r="AU43">
            <v>5.5717204234507524E-4</v>
          </cell>
          <cell r="AV43">
            <v>2.4763201882003344E-3</v>
          </cell>
          <cell r="AW43">
            <v>2.2844053736148083E-2</v>
          </cell>
          <cell r="AX43">
            <v>0.17359004519284343</v>
          </cell>
          <cell r="AY43">
            <v>0.37089085618770506</v>
          </cell>
          <cell r="AZ43">
            <v>0.31777378815080792</v>
          </cell>
          <cell r="BA43">
            <v>0.11118677645019501</v>
          </cell>
          <cell r="CB43" t="str">
            <v>KS2-4</v>
          </cell>
          <cell r="CC43" t="str">
            <v>5c</v>
          </cell>
          <cell r="CD43" t="str">
            <v>*</v>
          </cell>
          <cell r="CE43">
            <v>0.11118677645019501</v>
          </cell>
          <cell r="CF43">
            <v>0.5</v>
          </cell>
          <cell r="CG43" t="str">
            <v>All Schools</v>
          </cell>
          <cell r="CH43" t="str">
            <v>KS2 Average Point Score</v>
          </cell>
          <cell r="CI43" t="str">
            <v>Biology</v>
          </cell>
        </row>
        <row r="44">
          <cell r="AS44">
            <v>2.7992386070988689E-4</v>
          </cell>
          <cell r="AT44">
            <v>0</v>
          </cell>
          <cell r="AU44">
            <v>5.5984772141977382E-5</v>
          </cell>
          <cell r="AV44">
            <v>6.1583249356175122E-4</v>
          </cell>
          <cell r="AW44">
            <v>5.2065838092038965E-3</v>
          </cell>
          <cell r="AX44">
            <v>5.6768558951965066E-2</v>
          </cell>
          <cell r="AY44">
            <v>0.22864180942783563</v>
          </cell>
          <cell r="AZ44">
            <v>0.39452468928451462</v>
          </cell>
          <cell r="BA44">
            <v>0.3139066174000672</v>
          </cell>
          <cell r="CB44" t="str">
            <v>KS2-4</v>
          </cell>
          <cell r="CC44" t="str">
            <v>5b</v>
          </cell>
          <cell r="CD44" t="str">
            <v>*</v>
          </cell>
          <cell r="CE44">
            <v>0.3139066174000672</v>
          </cell>
          <cell r="CF44">
            <v>0.5</v>
          </cell>
          <cell r="CG44" t="str">
            <v>All Schools</v>
          </cell>
          <cell r="CH44" t="str">
            <v>KS2 Average Point Score</v>
          </cell>
          <cell r="CI44" t="str">
            <v>Biology</v>
          </cell>
        </row>
        <row r="45">
          <cell r="AS45">
            <v>0</v>
          </cell>
          <cell r="AT45">
            <v>0</v>
          </cell>
          <cell r="AU45">
            <v>0</v>
          </cell>
          <cell r="AV45">
            <v>0</v>
          </cell>
          <cell r="AW45">
            <v>3.677822728944465E-4</v>
          </cell>
          <cell r="AX45">
            <v>8.826774549466716E-3</v>
          </cell>
          <cell r="AY45">
            <v>7.5395365943361534E-2</v>
          </cell>
          <cell r="AZ45">
            <v>0.29900698786318497</v>
          </cell>
          <cell r="BA45">
            <v>0.61640308937109234</v>
          </cell>
          <cell r="CB45" t="str">
            <v>KS2-4</v>
          </cell>
          <cell r="CC45" t="str">
            <v>5a</v>
          </cell>
          <cell r="CD45" t="str">
            <v>*</v>
          </cell>
          <cell r="CE45">
            <v>0.61640308937109234</v>
          </cell>
          <cell r="CF45">
            <v>0.5</v>
          </cell>
          <cell r="CG45" t="str">
            <v>All Schools</v>
          </cell>
          <cell r="CH45" t="str">
            <v>KS2 Average Point Score</v>
          </cell>
          <cell r="CI45" t="str">
            <v>Biology</v>
          </cell>
        </row>
        <row r="46">
          <cell r="CB46" t="str">
            <v>.</v>
          </cell>
          <cell r="CC46" t="str">
            <v>.</v>
          </cell>
          <cell r="CD46" t="str">
            <v>.</v>
          </cell>
          <cell r="CE46" t="str">
            <v>.</v>
          </cell>
          <cell r="CF46" t="str">
            <v>.</v>
          </cell>
          <cell r="CG46" t="str">
            <v>.</v>
          </cell>
          <cell r="CH46" t="str">
            <v>.</v>
          </cell>
          <cell r="CI46" t="str">
            <v>.</v>
          </cell>
        </row>
        <row r="47">
          <cell r="CB47" t="str">
            <v>.</v>
          </cell>
          <cell r="CC47" t="str">
            <v>.</v>
          </cell>
          <cell r="CD47" t="str">
            <v>.</v>
          </cell>
          <cell r="CE47" t="str">
            <v>.</v>
          </cell>
          <cell r="CF47" t="str">
            <v>.</v>
          </cell>
          <cell r="CG47" t="str">
            <v>.</v>
          </cell>
          <cell r="CH47" t="str">
            <v>.</v>
          </cell>
          <cell r="CI47" t="str">
            <v>.</v>
          </cell>
        </row>
        <row r="48">
          <cell r="CB48" t="str">
            <v>.</v>
          </cell>
          <cell r="CC48" t="str">
            <v>.</v>
          </cell>
          <cell r="CD48" t="str">
            <v>.</v>
          </cell>
          <cell r="CE48" t="str">
            <v>.</v>
          </cell>
          <cell r="CF48" t="str">
            <v>.</v>
          </cell>
          <cell r="CG48" t="str">
            <v>.</v>
          </cell>
          <cell r="CH48" t="str">
            <v>.</v>
          </cell>
          <cell r="CI48" t="str">
            <v>.</v>
          </cell>
        </row>
        <row r="49">
          <cell r="CB49" t="str">
            <v>.</v>
          </cell>
          <cell r="CC49" t="str">
            <v>.</v>
          </cell>
          <cell r="CD49" t="str">
            <v>.</v>
          </cell>
          <cell r="CE49" t="str">
            <v>.</v>
          </cell>
          <cell r="CF49" t="str">
            <v>.</v>
          </cell>
          <cell r="CG49" t="str">
            <v>.</v>
          </cell>
          <cell r="CH49" t="str">
            <v>.</v>
          </cell>
          <cell r="CI49" t="str">
            <v>.</v>
          </cell>
        </row>
        <row r="50">
          <cell r="AS50" t="str">
            <v>U</v>
          </cell>
          <cell r="AT50" t="str">
            <v>G</v>
          </cell>
          <cell r="AU50" t="str">
            <v>F</v>
          </cell>
          <cell r="AV50" t="str">
            <v>E</v>
          </cell>
          <cell r="AW50" t="str">
            <v>D</v>
          </cell>
          <cell r="AX50" t="str">
            <v>C</v>
          </cell>
          <cell r="AY50" t="str">
            <v>B</v>
          </cell>
          <cell r="AZ50" t="str">
            <v>A</v>
          </cell>
          <cell r="BA50" t="str">
            <v>*</v>
          </cell>
          <cell r="CB50" t="str">
            <v>.</v>
          </cell>
          <cell r="CC50" t="str">
            <v>.</v>
          </cell>
          <cell r="CD50" t="str">
            <v>.</v>
          </cell>
          <cell r="CE50" t="str">
            <v>.</v>
          </cell>
          <cell r="CF50" t="str">
            <v>.</v>
          </cell>
          <cell r="CG50" t="str">
            <v>.</v>
          </cell>
          <cell r="CH50" t="str">
            <v>.</v>
          </cell>
          <cell r="CI50" t="str">
            <v>.</v>
          </cell>
        </row>
        <row r="51">
          <cell r="AS51">
            <v>0</v>
          </cell>
          <cell r="AT51">
            <v>0</v>
          </cell>
          <cell r="AU51">
            <v>0</v>
          </cell>
          <cell r="AV51">
            <v>0</v>
          </cell>
          <cell r="AW51">
            <v>0</v>
          </cell>
          <cell r="AX51">
            <v>0</v>
          </cell>
          <cell r="AY51">
            <v>0</v>
          </cell>
          <cell r="AZ51">
            <v>0</v>
          </cell>
          <cell r="BA51">
            <v>0</v>
          </cell>
          <cell r="CB51" t="str">
            <v>.</v>
          </cell>
          <cell r="CC51" t="str">
            <v>.</v>
          </cell>
          <cell r="CD51" t="str">
            <v>.</v>
          </cell>
          <cell r="CE51" t="str">
            <v>.</v>
          </cell>
          <cell r="CF51" t="str">
            <v>.</v>
          </cell>
          <cell r="CG51" t="str">
            <v>.</v>
          </cell>
          <cell r="CH51" t="str">
            <v>.</v>
          </cell>
          <cell r="CI51" t="str">
            <v>.</v>
          </cell>
        </row>
        <row r="52">
          <cell r="AS52">
            <v>0</v>
          </cell>
          <cell r="AT52">
            <v>0</v>
          </cell>
          <cell r="AU52">
            <v>0</v>
          </cell>
          <cell r="AV52">
            <v>0</v>
          </cell>
          <cell r="AW52">
            <v>0</v>
          </cell>
          <cell r="AX52">
            <v>0</v>
          </cell>
          <cell r="AY52">
            <v>0</v>
          </cell>
          <cell r="AZ52">
            <v>0</v>
          </cell>
          <cell r="BA52">
            <v>0</v>
          </cell>
          <cell r="CB52" t="str">
            <v>.</v>
          </cell>
          <cell r="CC52" t="str">
            <v>.</v>
          </cell>
          <cell r="CD52" t="str">
            <v>.</v>
          </cell>
          <cell r="CE52" t="str">
            <v>.</v>
          </cell>
          <cell r="CF52" t="str">
            <v>.</v>
          </cell>
          <cell r="CG52" t="str">
            <v>.</v>
          </cell>
          <cell r="CH52" t="str">
            <v>.</v>
          </cell>
          <cell r="CI52" t="str">
            <v>.</v>
          </cell>
        </row>
        <row r="53">
          <cell r="AS53">
            <v>0.15873015873015872</v>
          </cell>
          <cell r="AT53">
            <v>0.21164021164021163</v>
          </cell>
          <cell r="AU53">
            <v>0.2275132275132275</v>
          </cell>
          <cell r="AV53">
            <v>0.17460317460317459</v>
          </cell>
          <cell r="AW53">
            <v>8.9947089947089942E-2</v>
          </cell>
          <cell r="AX53">
            <v>0.1164021164021164</v>
          </cell>
          <cell r="AY53">
            <v>1.0582010582010581E-2</v>
          </cell>
          <cell r="AZ53">
            <v>1.0582010582010581E-2</v>
          </cell>
          <cell r="BA53">
            <v>0</v>
          </cell>
          <cell r="CB53" t="str">
            <v>KS2-4</v>
          </cell>
          <cell r="CC53" t="str">
            <v>B</v>
          </cell>
          <cell r="CD53" t="str">
            <v>*</v>
          </cell>
          <cell r="CE53">
            <v>0</v>
          </cell>
          <cell r="CF53">
            <v>0.5</v>
          </cell>
          <cell r="CG53" t="str">
            <v>All Schools</v>
          </cell>
          <cell r="CH53" t="str">
            <v>KS2 Average Point Score</v>
          </cell>
          <cell r="CI53" t="str">
            <v>Business Studies</v>
          </cell>
        </row>
        <row r="54">
          <cell r="AS54">
            <v>0.15873015873015872</v>
          </cell>
          <cell r="AT54">
            <v>0.21164021164021163</v>
          </cell>
          <cell r="AU54">
            <v>0.2275132275132275</v>
          </cell>
          <cell r="AV54">
            <v>0.17460317460317459</v>
          </cell>
          <cell r="AW54">
            <v>8.9947089947089942E-2</v>
          </cell>
          <cell r="AX54">
            <v>0.1164021164021164</v>
          </cell>
          <cell r="AY54">
            <v>1.0582010582010581E-2</v>
          </cell>
          <cell r="AZ54">
            <v>1.0582010582010581E-2</v>
          </cell>
          <cell r="BA54">
            <v>0</v>
          </cell>
          <cell r="CB54" t="str">
            <v>KS2-4</v>
          </cell>
          <cell r="CC54" t="str">
            <v>N</v>
          </cell>
          <cell r="CD54" t="str">
            <v>*</v>
          </cell>
          <cell r="CE54">
            <v>0</v>
          </cell>
          <cell r="CF54">
            <v>0.5</v>
          </cell>
          <cell r="CG54" t="str">
            <v>All Schools</v>
          </cell>
          <cell r="CH54" t="str">
            <v>KS2 Average Point Score</v>
          </cell>
          <cell r="CI54" t="str">
            <v>Business Studies</v>
          </cell>
        </row>
        <row r="55">
          <cell r="AS55">
            <v>0.15873015873015872</v>
          </cell>
          <cell r="AT55">
            <v>0.21164021164021163</v>
          </cell>
          <cell r="AU55">
            <v>0.2275132275132275</v>
          </cell>
          <cell r="AV55">
            <v>0.17460317460317459</v>
          </cell>
          <cell r="AW55">
            <v>8.9947089947089942E-2</v>
          </cell>
          <cell r="AX55">
            <v>0.1164021164021164</v>
          </cell>
          <cell r="AY55">
            <v>1.0582010582010581E-2</v>
          </cell>
          <cell r="AZ55">
            <v>1.0582010582010581E-2</v>
          </cell>
          <cell r="BA55">
            <v>0</v>
          </cell>
          <cell r="CB55" t="str">
            <v>KS2-4</v>
          </cell>
          <cell r="CC55" t="str">
            <v>2</v>
          </cell>
          <cell r="CD55" t="str">
            <v>*</v>
          </cell>
          <cell r="CE55">
            <v>0</v>
          </cell>
          <cell r="CF55">
            <v>0.5</v>
          </cell>
          <cell r="CG55" t="str">
            <v>All Schools</v>
          </cell>
          <cell r="CH55" t="str">
            <v>KS2 Average Point Score</v>
          </cell>
          <cell r="CI55" t="str">
            <v>Business Studies</v>
          </cell>
        </row>
        <row r="56">
          <cell r="AS56">
            <v>7.1698113207547168E-2</v>
          </cell>
          <cell r="AT56">
            <v>0.15471698113207547</v>
          </cell>
          <cell r="AU56">
            <v>0.22641509433962265</v>
          </cell>
          <cell r="AV56">
            <v>0.27924528301886792</v>
          </cell>
          <cell r="AW56">
            <v>0.16226415094339622</v>
          </cell>
          <cell r="AX56">
            <v>9.056603773584905E-2</v>
          </cell>
          <cell r="AY56">
            <v>1.1320754716981131E-2</v>
          </cell>
          <cell r="AZ56">
            <v>3.7735849056603774E-3</v>
          </cell>
          <cell r="BA56">
            <v>0</v>
          </cell>
          <cell r="CB56" t="str">
            <v>KS2-4</v>
          </cell>
          <cell r="CC56" t="str">
            <v>3c</v>
          </cell>
          <cell r="CD56" t="str">
            <v>*</v>
          </cell>
          <cell r="CE56">
            <v>0</v>
          </cell>
          <cell r="CF56">
            <v>0.5</v>
          </cell>
          <cell r="CG56" t="str">
            <v>All Schools</v>
          </cell>
          <cell r="CH56" t="str">
            <v>KS2 Average Point Score</v>
          </cell>
          <cell r="CI56" t="str">
            <v>Business Studies</v>
          </cell>
        </row>
        <row r="57">
          <cell r="AS57">
            <v>6.5371024734982339E-2</v>
          </cell>
          <cell r="AT57">
            <v>9.5406360424028266E-2</v>
          </cell>
          <cell r="AU57">
            <v>0.21731448763250882</v>
          </cell>
          <cell r="AV57">
            <v>0.25618374558303886</v>
          </cell>
          <cell r="AW57">
            <v>0.19787985865724381</v>
          </cell>
          <cell r="AX57">
            <v>0.14134275618374559</v>
          </cell>
          <cell r="AY57">
            <v>1.7667844522968199E-2</v>
          </cell>
          <cell r="AZ57">
            <v>8.8339222614840993E-3</v>
          </cell>
          <cell r="BA57">
            <v>0</v>
          </cell>
          <cell r="CB57" t="str">
            <v>KS2-4</v>
          </cell>
          <cell r="CC57" t="str">
            <v>3b</v>
          </cell>
          <cell r="CD57" t="str">
            <v>*</v>
          </cell>
          <cell r="CE57">
            <v>0</v>
          </cell>
          <cell r="CF57">
            <v>0.5</v>
          </cell>
          <cell r="CG57" t="str">
            <v>All Schools</v>
          </cell>
          <cell r="CH57" t="str">
            <v>KS2 Average Point Score</v>
          </cell>
          <cell r="CI57" t="str">
            <v>Business Studies</v>
          </cell>
        </row>
        <row r="58">
          <cell r="AS58">
            <v>3.8273615635179156E-2</v>
          </cell>
          <cell r="AT58">
            <v>5.7003257328990226E-2</v>
          </cell>
          <cell r="AU58">
            <v>0.14576547231270359</v>
          </cell>
          <cell r="AV58">
            <v>0.23208469055374592</v>
          </cell>
          <cell r="AW58">
            <v>0.27524429967426711</v>
          </cell>
          <cell r="AX58">
            <v>0.20114006514657981</v>
          </cell>
          <cell r="AY58">
            <v>3.5830618892508145E-2</v>
          </cell>
          <cell r="AZ58">
            <v>1.3843648208469055E-2</v>
          </cell>
          <cell r="BA58">
            <v>8.1433224755700329E-4</v>
          </cell>
          <cell r="CB58" t="str">
            <v>KS2-4</v>
          </cell>
          <cell r="CC58" t="str">
            <v>3a</v>
          </cell>
          <cell r="CD58" t="str">
            <v>*</v>
          </cell>
          <cell r="CE58">
            <v>8.1433224755700329E-4</v>
          </cell>
          <cell r="CF58">
            <v>0.5</v>
          </cell>
          <cell r="CG58" t="str">
            <v>All Schools</v>
          </cell>
          <cell r="CH58" t="str">
            <v>KS2 Average Point Score</v>
          </cell>
          <cell r="CI58" t="str">
            <v>Business Studies</v>
          </cell>
        </row>
        <row r="59">
          <cell r="AS59">
            <v>2.7256637168141595E-2</v>
          </cell>
          <cell r="AT59">
            <v>2.7964601769911505E-2</v>
          </cell>
          <cell r="AU59">
            <v>7.8230088495575223E-2</v>
          </cell>
          <cell r="AV59">
            <v>0.16884955752212388</v>
          </cell>
          <cell r="AW59">
            <v>0.28849557522123892</v>
          </cell>
          <cell r="AX59">
            <v>0.29699115044247787</v>
          </cell>
          <cell r="AY59">
            <v>8.1061946902654863E-2</v>
          </cell>
          <cell r="AZ59">
            <v>2.6548672566371681E-2</v>
          </cell>
          <cell r="BA59">
            <v>4.6017699115044244E-3</v>
          </cell>
          <cell r="CB59" t="str">
            <v>KS2-4</v>
          </cell>
          <cell r="CC59" t="str">
            <v>4c</v>
          </cell>
          <cell r="CD59" t="str">
            <v>*</v>
          </cell>
          <cell r="CE59">
            <v>4.6017699115044244E-3</v>
          </cell>
          <cell r="CF59">
            <v>0.5</v>
          </cell>
          <cell r="CG59" t="str">
            <v>All Schools</v>
          </cell>
          <cell r="CH59" t="str">
            <v>KS2 Average Point Score</v>
          </cell>
          <cell r="CI59" t="str">
            <v>Business Studies</v>
          </cell>
        </row>
        <row r="60">
          <cell r="AS60">
            <v>1.8665158371040724E-2</v>
          </cell>
          <cell r="AT60">
            <v>1.2631975867269985E-2</v>
          </cell>
          <cell r="AU60">
            <v>3.33710407239819E-2</v>
          </cell>
          <cell r="AV60">
            <v>0.11180241327300151</v>
          </cell>
          <cell r="AW60">
            <v>0.2458521870286576</v>
          </cell>
          <cell r="AX60">
            <v>0.36349924585218701</v>
          </cell>
          <cell r="AY60">
            <v>0.14008295625942685</v>
          </cell>
          <cell r="AZ60">
            <v>6.485671191553545E-2</v>
          </cell>
          <cell r="BA60">
            <v>9.2383107088989443E-3</v>
          </cell>
          <cell r="CB60" t="str">
            <v>KS2-4</v>
          </cell>
          <cell r="CC60" t="str">
            <v>4b</v>
          </cell>
          <cell r="CD60" t="str">
            <v>*</v>
          </cell>
          <cell r="CE60">
            <v>9.2383107088989443E-3</v>
          </cell>
          <cell r="CF60">
            <v>0.5</v>
          </cell>
          <cell r="CG60" t="str">
            <v>All Schools</v>
          </cell>
          <cell r="CH60" t="str">
            <v>KS2 Average Point Score</v>
          </cell>
          <cell r="CI60" t="str">
            <v>Business Studies</v>
          </cell>
        </row>
        <row r="61">
          <cell r="AS61">
            <v>1.2368916375369724E-2</v>
          </cell>
          <cell r="AT61">
            <v>3.2266738370529714E-3</v>
          </cell>
          <cell r="AU61">
            <v>1.4116698037106749E-2</v>
          </cell>
          <cell r="AV61">
            <v>5.1089002420005379E-2</v>
          </cell>
          <cell r="AW61">
            <v>0.16738370529712288</v>
          </cell>
          <cell r="AX61">
            <v>0.36125302500672224</v>
          </cell>
          <cell r="AY61">
            <v>0.2342027426727615</v>
          </cell>
          <cell r="AZ61">
            <v>0.12705028233396073</v>
          </cell>
          <cell r="BA61">
            <v>2.9308954019897821E-2</v>
          </cell>
          <cell r="CB61" t="str">
            <v>KS2-4</v>
          </cell>
          <cell r="CC61" t="str">
            <v>4a</v>
          </cell>
          <cell r="CD61" t="str">
            <v>*</v>
          </cell>
          <cell r="CE61">
            <v>2.9308954019897821E-2</v>
          </cell>
          <cell r="CF61">
            <v>0.5</v>
          </cell>
          <cell r="CG61" t="str">
            <v>All Schools</v>
          </cell>
          <cell r="CH61" t="str">
            <v>KS2 Average Point Score</v>
          </cell>
          <cell r="CI61" t="str">
            <v>Business Studies</v>
          </cell>
        </row>
        <row r="62">
          <cell r="AS62">
            <v>6.4754856614246065E-3</v>
          </cell>
          <cell r="AT62">
            <v>1.453680454605524E-3</v>
          </cell>
          <cell r="AU62">
            <v>2.9073609092110479E-3</v>
          </cell>
          <cell r="AV62">
            <v>2.193735958768336E-2</v>
          </cell>
          <cell r="AW62">
            <v>0.10122902074798468</v>
          </cell>
          <cell r="AX62">
            <v>0.25716928769657726</v>
          </cell>
          <cell r="AY62">
            <v>0.29258622968151182</v>
          </cell>
          <cell r="AZ62">
            <v>0.23827144178670542</v>
          </cell>
          <cell r="BA62">
            <v>7.797013347429628E-2</v>
          </cell>
          <cell r="CB62" t="str">
            <v>KS2-4</v>
          </cell>
          <cell r="CC62" t="str">
            <v>5c</v>
          </cell>
          <cell r="CD62" t="str">
            <v>*</v>
          </cell>
          <cell r="CE62">
            <v>7.797013347429628E-2</v>
          </cell>
          <cell r="CF62">
            <v>0.5</v>
          </cell>
          <cell r="CG62" t="str">
            <v>All Schools</v>
          </cell>
          <cell r="CH62" t="str">
            <v>KS2 Average Point Score</v>
          </cell>
          <cell r="CI62" t="str">
            <v>Business Studies</v>
          </cell>
        </row>
        <row r="63">
          <cell r="AS63">
            <v>4.5734738516603696E-3</v>
          </cell>
          <cell r="AT63">
            <v>1.9884668920262477E-4</v>
          </cell>
          <cell r="AU63">
            <v>7.9538675681049907E-4</v>
          </cell>
          <cell r="AV63">
            <v>6.7607874328892426E-3</v>
          </cell>
          <cell r="AW63">
            <v>3.3406243786040964E-2</v>
          </cell>
          <cell r="AX63">
            <v>0.13342612845496121</v>
          </cell>
          <cell r="AY63">
            <v>0.25293298866573871</v>
          </cell>
          <cell r="AZ63">
            <v>0.34619208590176975</v>
          </cell>
          <cell r="BA63">
            <v>0.22171405846092662</v>
          </cell>
          <cell r="CB63" t="str">
            <v>KS2-4</v>
          </cell>
          <cell r="CC63" t="str">
            <v>5b</v>
          </cell>
          <cell r="CD63" t="str">
            <v>*</v>
          </cell>
          <cell r="CE63">
            <v>0.22171405846092662</v>
          </cell>
          <cell r="CF63">
            <v>0.5</v>
          </cell>
          <cell r="CG63" t="str">
            <v>All Schools</v>
          </cell>
          <cell r="CH63" t="str">
            <v>KS2 Average Point Score</v>
          </cell>
          <cell r="CI63" t="str">
            <v>Business Studies</v>
          </cell>
        </row>
        <row r="64">
          <cell r="AS64">
            <v>0</v>
          </cell>
          <cell r="AT64">
            <v>0</v>
          </cell>
          <cell r="AU64">
            <v>0</v>
          </cell>
          <cell r="AV64">
            <v>4.3383947939262474E-3</v>
          </cell>
          <cell r="AW64">
            <v>6.5075921908893707E-3</v>
          </cell>
          <cell r="AX64">
            <v>3.4707158351409979E-2</v>
          </cell>
          <cell r="AY64">
            <v>0.13449023861171366</v>
          </cell>
          <cell r="AZ64">
            <v>0.40563991323210413</v>
          </cell>
          <cell r="BA64">
            <v>0.41431670281995664</v>
          </cell>
          <cell r="CB64" t="str">
            <v>KS2-4</v>
          </cell>
          <cell r="CC64" t="str">
            <v>5a</v>
          </cell>
          <cell r="CD64" t="str">
            <v>*</v>
          </cell>
          <cell r="CE64">
            <v>0.41431670281995664</v>
          </cell>
          <cell r="CF64">
            <v>0.5</v>
          </cell>
          <cell r="CG64" t="str">
            <v>All Schools</v>
          </cell>
          <cell r="CH64" t="str">
            <v>KS2 Average Point Score</v>
          </cell>
          <cell r="CI64" t="str">
            <v>Business Studies</v>
          </cell>
        </row>
        <row r="65">
          <cell r="CB65" t="str">
            <v>.</v>
          </cell>
          <cell r="CC65" t="str">
            <v>.</v>
          </cell>
          <cell r="CD65" t="str">
            <v>.</v>
          </cell>
          <cell r="CE65" t="str">
            <v>.</v>
          </cell>
          <cell r="CF65" t="str">
            <v>.</v>
          </cell>
          <cell r="CG65" t="str">
            <v>.</v>
          </cell>
          <cell r="CH65" t="str">
            <v>.</v>
          </cell>
          <cell r="CI65" t="str">
            <v>.</v>
          </cell>
        </row>
        <row r="66">
          <cell r="CB66" t="str">
            <v>.</v>
          </cell>
          <cell r="CC66" t="str">
            <v>.</v>
          </cell>
          <cell r="CD66" t="str">
            <v>.</v>
          </cell>
          <cell r="CE66" t="str">
            <v>.</v>
          </cell>
          <cell r="CF66" t="str">
            <v>.</v>
          </cell>
          <cell r="CG66" t="str">
            <v>.</v>
          </cell>
          <cell r="CH66" t="str">
            <v>.</v>
          </cell>
          <cell r="CI66" t="str">
            <v>.</v>
          </cell>
        </row>
        <row r="67">
          <cell r="CB67" t="str">
            <v>.</v>
          </cell>
          <cell r="CC67" t="str">
            <v>.</v>
          </cell>
          <cell r="CD67" t="str">
            <v>.</v>
          </cell>
          <cell r="CE67" t="str">
            <v>.</v>
          </cell>
          <cell r="CF67" t="str">
            <v>.</v>
          </cell>
          <cell r="CG67" t="str">
            <v>.</v>
          </cell>
          <cell r="CH67" t="str">
            <v>.</v>
          </cell>
          <cell r="CI67" t="str">
            <v>.</v>
          </cell>
        </row>
        <row r="68">
          <cell r="CB68" t="str">
            <v>.</v>
          </cell>
          <cell r="CC68" t="str">
            <v>.</v>
          </cell>
          <cell r="CD68" t="str">
            <v>.</v>
          </cell>
          <cell r="CE68" t="str">
            <v>.</v>
          </cell>
          <cell r="CF68" t="str">
            <v>.</v>
          </cell>
          <cell r="CG68" t="str">
            <v>.</v>
          </cell>
          <cell r="CH68" t="str">
            <v>.</v>
          </cell>
          <cell r="CI68" t="str">
            <v>.</v>
          </cell>
        </row>
        <row r="69">
          <cell r="AS69" t="str">
            <v>U</v>
          </cell>
          <cell r="AT69" t="str">
            <v>G</v>
          </cell>
          <cell r="AU69" t="str">
            <v>F</v>
          </cell>
          <cell r="AV69" t="str">
            <v>E</v>
          </cell>
          <cell r="AW69" t="str">
            <v>D</v>
          </cell>
          <cell r="AX69" t="str">
            <v>C</v>
          </cell>
          <cell r="AY69" t="str">
            <v>B</v>
          </cell>
          <cell r="AZ69" t="str">
            <v>A</v>
          </cell>
          <cell r="BA69" t="str">
            <v>*</v>
          </cell>
          <cell r="CB69" t="str">
            <v>.</v>
          </cell>
          <cell r="CC69" t="str">
            <v>.</v>
          </cell>
          <cell r="CD69" t="str">
            <v>.</v>
          </cell>
          <cell r="CE69" t="str">
            <v>.</v>
          </cell>
          <cell r="CF69" t="str">
            <v>.</v>
          </cell>
          <cell r="CG69" t="str">
            <v>.</v>
          </cell>
          <cell r="CH69" t="str">
            <v>.</v>
          </cell>
          <cell r="CI69" t="str">
            <v>.</v>
          </cell>
        </row>
        <row r="70">
          <cell r="AS70">
            <v>0</v>
          </cell>
          <cell r="AT70">
            <v>0</v>
          </cell>
          <cell r="AU70">
            <v>0</v>
          </cell>
          <cell r="AV70">
            <v>0</v>
          </cell>
          <cell r="AW70">
            <v>0</v>
          </cell>
          <cell r="AX70">
            <v>0</v>
          </cell>
          <cell r="AY70">
            <v>0</v>
          </cell>
          <cell r="AZ70">
            <v>0</v>
          </cell>
          <cell r="BA70">
            <v>0</v>
          </cell>
          <cell r="CB70" t="str">
            <v>.</v>
          </cell>
          <cell r="CC70" t="str">
            <v>.</v>
          </cell>
          <cell r="CD70" t="str">
            <v>.</v>
          </cell>
          <cell r="CE70" t="str">
            <v>.</v>
          </cell>
          <cell r="CF70" t="str">
            <v>.</v>
          </cell>
          <cell r="CG70" t="str">
            <v>.</v>
          </cell>
          <cell r="CH70" t="str">
            <v>.</v>
          </cell>
          <cell r="CI70" t="str">
            <v>.</v>
          </cell>
        </row>
        <row r="71">
          <cell r="AS71">
            <v>0</v>
          </cell>
          <cell r="AT71">
            <v>0</v>
          </cell>
          <cell r="AU71">
            <v>0</v>
          </cell>
          <cell r="AV71">
            <v>0</v>
          </cell>
          <cell r="AW71">
            <v>0</v>
          </cell>
          <cell r="AX71">
            <v>0</v>
          </cell>
          <cell r="AY71">
            <v>0</v>
          </cell>
          <cell r="AZ71">
            <v>0</v>
          </cell>
          <cell r="BA71">
            <v>0</v>
          </cell>
          <cell r="CB71" t="str">
            <v>.</v>
          </cell>
          <cell r="CC71" t="str">
            <v>.</v>
          </cell>
          <cell r="CD71" t="str">
            <v>.</v>
          </cell>
          <cell r="CE71" t="str">
            <v>.</v>
          </cell>
          <cell r="CF71" t="str">
            <v>.</v>
          </cell>
          <cell r="CG71" t="str">
            <v>.</v>
          </cell>
          <cell r="CH71" t="str">
            <v>.</v>
          </cell>
          <cell r="CI71" t="str">
            <v>.</v>
          </cell>
        </row>
        <row r="72">
          <cell r="AS72">
            <v>0</v>
          </cell>
          <cell r="AT72">
            <v>8.0000000000000002E-3</v>
          </cell>
          <cell r="AU72">
            <v>0.08</v>
          </cell>
          <cell r="AV72">
            <v>0.216</v>
          </cell>
          <cell r="AW72">
            <v>0.2</v>
          </cell>
          <cell r="AX72">
            <v>0.24</v>
          </cell>
          <cell r="AY72">
            <v>0.152</v>
          </cell>
          <cell r="AZ72">
            <v>5.6000000000000001E-2</v>
          </cell>
          <cell r="BA72">
            <v>4.8000000000000001E-2</v>
          </cell>
          <cell r="CB72" t="str">
            <v>KS2-4</v>
          </cell>
          <cell r="CC72" t="str">
            <v>B</v>
          </cell>
          <cell r="CD72" t="str">
            <v>*</v>
          </cell>
          <cell r="CE72">
            <v>4.8000000000000001E-2</v>
          </cell>
          <cell r="CF72">
            <v>0.5</v>
          </cell>
          <cell r="CG72" t="str">
            <v>All Schools</v>
          </cell>
          <cell r="CH72" t="str">
            <v>KS2 Average Point Score</v>
          </cell>
          <cell r="CI72" t="str">
            <v>Chemistry</v>
          </cell>
        </row>
        <row r="73">
          <cell r="AS73">
            <v>0</v>
          </cell>
          <cell r="AT73">
            <v>8.0000000000000002E-3</v>
          </cell>
          <cell r="AU73">
            <v>0.08</v>
          </cell>
          <cell r="AV73">
            <v>0.216</v>
          </cell>
          <cell r="AW73">
            <v>0.2</v>
          </cell>
          <cell r="AX73">
            <v>0.24</v>
          </cell>
          <cell r="AY73">
            <v>0.152</v>
          </cell>
          <cell r="AZ73">
            <v>5.6000000000000001E-2</v>
          </cell>
          <cell r="BA73">
            <v>4.8000000000000001E-2</v>
          </cell>
          <cell r="CB73" t="str">
            <v>KS2-4</v>
          </cell>
          <cell r="CC73" t="str">
            <v>N</v>
          </cell>
          <cell r="CD73" t="str">
            <v>*</v>
          </cell>
          <cell r="CE73">
            <v>4.8000000000000001E-2</v>
          </cell>
          <cell r="CF73">
            <v>0.5</v>
          </cell>
          <cell r="CG73" t="str">
            <v>All Schools</v>
          </cell>
          <cell r="CH73" t="str">
            <v>KS2 Average Point Score</v>
          </cell>
          <cell r="CI73" t="str">
            <v>Chemistry</v>
          </cell>
        </row>
        <row r="74">
          <cell r="AS74">
            <v>0</v>
          </cell>
          <cell r="AT74">
            <v>8.0000000000000002E-3</v>
          </cell>
          <cell r="AU74">
            <v>0.08</v>
          </cell>
          <cell r="AV74">
            <v>0.216</v>
          </cell>
          <cell r="AW74">
            <v>0.2</v>
          </cell>
          <cell r="AX74">
            <v>0.24</v>
          </cell>
          <cell r="AY74">
            <v>0.152</v>
          </cell>
          <cell r="AZ74">
            <v>5.6000000000000001E-2</v>
          </cell>
          <cell r="BA74">
            <v>4.8000000000000001E-2</v>
          </cell>
          <cell r="CB74" t="str">
            <v>KS2-4</v>
          </cell>
          <cell r="CC74" t="str">
            <v>2</v>
          </cell>
          <cell r="CD74" t="str">
            <v>*</v>
          </cell>
          <cell r="CE74">
            <v>4.8000000000000001E-2</v>
          </cell>
          <cell r="CF74">
            <v>0.5</v>
          </cell>
          <cell r="CG74" t="str">
            <v>All Schools</v>
          </cell>
          <cell r="CH74" t="str">
            <v>KS2 Average Point Score</v>
          </cell>
          <cell r="CI74" t="str">
            <v>Chemistry</v>
          </cell>
        </row>
        <row r="75">
          <cell r="AS75">
            <v>0</v>
          </cell>
          <cell r="AT75">
            <v>8.0000000000000002E-3</v>
          </cell>
          <cell r="AU75">
            <v>0.08</v>
          </cell>
          <cell r="AV75">
            <v>0.216</v>
          </cell>
          <cell r="AW75">
            <v>0.2</v>
          </cell>
          <cell r="AX75">
            <v>0.24</v>
          </cell>
          <cell r="AY75">
            <v>0.152</v>
          </cell>
          <cell r="AZ75">
            <v>5.6000000000000001E-2</v>
          </cell>
          <cell r="BA75">
            <v>4.8000000000000001E-2</v>
          </cell>
          <cell r="CB75" t="str">
            <v>KS2-4</v>
          </cell>
          <cell r="CC75" t="str">
            <v>3c</v>
          </cell>
          <cell r="CD75" t="str">
            <v>*</v>
          </cell>
          <cell r="CE75">
            <v>4.8000000000000001E-2</v>
          </cell>
          <cell r="CF75">
            <v>0.5</v>
          </cell>
          <cell r="CG75" t="str">
            <v>All Schools</v>
          </cell>
          <cell r="CH75" t="str">
            <v>KS2 Average Point Score</v>
          </cell>
          <cell r="CI75" t="str">
            <v>Chemistry</v>
          </cell>
        </row>
        <row r="76">
          <cell r="AS76">
            <v>0</v>
          </cell>
          <cell r="AT76">
            <v>8.0000000000000002E-3</v>
          </cell>
          <cell r="AU76">
            <v>0.08</v>
          </cell>
          <cell r="AV76">
            <v>0.216</v>
          </cell>
          <cell r="AW76">
            <v>0.2</v>
          </cell>
          <cell r="AX76">
            <v>0.24</v>
          </cell>
          <cell r="AY76">
            <v>0.152</v>
          </cell>
          <cell r="AZ76">
            <v>5.6000000000000001E-2</v>
          </cell>
          <cell r="BA76">
            <v>4.8000000000000001E-2</v>
          </cell>
          <cell r="CB76" t="str">
            <v>KS2-4</v>
          </cell>
          <cell r="CC76" t="str">
            <v>3b</v>
          </cell>
          <cell r="CD76" t="str">
            <v>*</v>
          </cell>
          <cell r="CE76">
            <v>4.8000000000000001E-2</v>
          </cell>
          <cell r="CF76">
            <v>0.5</v>
          </cell>
          <cell r="CG76" t="str">
            <v>All Schools</v>
          </cell>
          <cell r="CH76" t="str">
            <v>KS2 Average Point Score</v>
          </cell>
          <cell r="CI76" t="str">
            <v>Chemistry</v>
          </cell>
        </row>
        <row r="77">
          <cell r="AS77">
            <v>0</v>
          </cell>
          <cell r="AT77">
            <v>0</v>
          </cell>
          <cell r="AU77">
            <v>1.0050251256281407E-2</v>
          </cell>
          <cell r="AV77">
            <v>9.0452261306532666E-2</v>
          </cell>
          <cell r="AW77">
            <v>0.24623115577889448</v>
          </cell>
          <cell r="AX77">
            <v>0.36180904522613067</v>
          </cell>
          <cell r="AY77">
            <v>0.19095477386934673</v>
          </cell>
          <cell r="AZ77">
            <v>9.0452261306532666E-2</v>
          </cell>
          <cell r="BA77">
            <v>1.0050251256281407E-2</v>
          </cell>
          <cell r="CB77" t="str">
            <v>KS2-4</v>
          </cell>
          <cell r="CC77" t="str">
            <v>3a</v>
          </cell>
          <cell r="CD77" t="str">
            <v>*</v>
          </cell>
          <cell r="CE77">
            <v>1.0050251256281407E-2</v>
          </cell>
          <cell r="CF77">
            <v>0.5</v>
          </cell>
          <cell r="CG77" t="str">
            <v>All Schools</v>
          </cell>
          <cell r="CH77" t="str">
            <v>KS2 Average Point Score</v>
          </cell>
          <cell r="CI77" t="str">
            <v>Chemistry</v>
          </cell>
        </row>
        <row r="78">
          <cell r="AS78">
            <v>0</v>
          </cell>
          <cell r="AT78">
            <v>2.5125628140703518E-3</v>
          </cell>
          <cell r="AU78">
            <v>1.0050251256281407E-2</v>
          </cell>
          <cell r="AV78">
            <v>5.4020100502512561E-2</v>
          </cell>
          <cell r="AW78">
            <v>0.21231155778894473</v>
          </cell>
          <cell r="AX78">
            <v>0.39195979899497485</v>
          </cell>
          <cell r="AY78">
            <v>0.22110552763819097</v>
          </cell>
          <cell r="AZ78">
            <v>8.9195979899497485E-2</v>
          </cell>
          <cell r="BA78">
            <v>1.8844221105527637E-2</v>
          </cell>
          <cell r="CB78" t="str">
            <v>KS2-4</v>
          </cell>
          <cell r="CC78" t="str">
            <v>4c</v>
          </cell>
          <cell r="CD78" t="str">
            <v>*</v>
          </cell>
          <cell r="CE78">
            <v>1.8844221105527637E-2</v>
          </cell>
          <cell r="CF78">
            <v>0.5</v>
          </cell>
          <cell r="CG78" t="str">
            <v>All Schools</v>
          </cell>
          <cell r="CH78" t="str">
            <v>KS2 Average Point Score</v>
          </cell>
          <cell r="CI78" t="str">
            <v>Chemistry</v>
          </cell>
        </row>
        <row r="79">
          <cell r="AS79">
            <v>6.7658998646820032E-4</v>
          </cell>
          <cell r="AT79">
            <v>2.368064952638701E-3</v>
          </cell>
          <cell r="AU79">
            <v>4.0595399188092015E-3</v>
          </cell>
          <cell r="AV79">
            <v>2.334235453315291E-2</v>
          </cell>
          <cell r="AW79">
            <v>0.15832205683355885</v>
          </cell>
          <cell r="AX79">
            <v>0.38565629228687415</v>
          </cell>
          <cell r="AY79">
            <v>0.27672530446549393</v>
          </cell>
          <cell r="AZ79">
            <v>0.12313937753721245</v>
          </cell>
          <cell r="BA79">
            <v>2.571041948579161E-2</v>
          </cell>
          <cell r="CB79" t="str">
            <v>KS2-4</v>
          </cell>
          <cell r="CC79" t="str">
            <v>4b</v>
          </cell>
          <cell r="CD79" t="str">
            <v>*</v>
          </cell>
          <cell r="CE79">
            <v>2.571041948579161E-2</v>
          </cell>
          <cell r="CF79">
            <v>0.5</v>
          </cell>
          <cell r="CG79" t="str">
            <v>All Schools</v>
          </cell>
          <cell r="CH79" t="str">
            <v>KS2 Average Point Score</v>
          </cell>
          <cell r="CI79" t="str">
            <v>Chemistry</v>
          </cell>
        </row>
        <row r="80">
          <cell r="AS80">
            <v>5.9276822762299936E-4</v>
          </cell>
          <cell r="AT80">
            <v>2.3710729104919976E-4</v>
          </cell>
          <cell r="AU80">
            <v>2.3710729104919974E-3</v>
          </cell>
          <cell r="AV80">
            <v>9.8399525785417899E-3</v>
          </cell>
          <cell r="AW80">
            <v>8.168346176644932E-2</v>
          </cell>
          <cell r="AX80">
            <v>0.32495554238292829</v>
          </cell>
          <cell r="AY80">
            <v>0.34617664493183165</v>
          </cell>
          <cell r="AZ80">
            <v>0.18707765263781861</v>
          </cell>
          <cell r="BA80">
            <v>4.7065797273266152E-2</v>
          </cell>
          <cell r="CB80" t="str">
            <v>KS2-4</v>
          </cell>
          <cell r="CC80" t="str">
            <v>4a</v>
          </cell>
          <cell r="CD80" t="str">
            <v>*</v>
          </cell>
          <cell r="CE80">
            <v>4.7065797273266152E-2</v>
          </cell>
          <cell r="CF80">
            <v>0.5</v>
          </cell>
          <cell r="CG80" t="str">
            <v>All Schools</v>
          </cell>
          <cell r="CH80" t="str">
            <v>KS2 Average Point Score</v>
          </cell>
          <cell r="CI80" t="str">
            <v>Chemistry</v>
          </cell>
        </row>
        <row r="81">
          <cell r="AS81">
            <v>6.2231626112390322E-5</v>
          </cell>
          <cell r="AT81">
            <v>1.8669487833717095E-4</v>
          </cell>
          <cell r="AU81">
            <v>6.2231626112390314E-4</v>
          </cell>
          <cell r="AV81">
            <v>4.2317505756425417E-3</v>
          </cell>
          <cell r="AW81">
            <v>3.4165162735702283E-2</v>
          </cell>
          <cell r="AX81">
            <v>0.18912191175555418</v>
          </cell>
          <cell r="AY81">
            <v>0.34152716410479805</v>
          </cell>
          <cell r="AZ81">
            <v>0.30201008152343023</v>
          </cell>
          <cell r="BA81">
            <v>0.12807268653929926</v>
          </cell>
          <cell r="CB81" t="str">
            <v>KS2-4</v>
          </cell>
          <cell r="CC81" t="str">
            <v>5c</v>
          </cell>
          <cell r="CD81" t="str">
            <v>*</v>
          </cell>
          <cell r="CE81">
            <v>0.12807268653929926</v>
          </cell>
          <cell r="CF81">
            <v>0.5</v>
          </cell>
          <cell r="CG81" t="str">
            <v>All Schools</v>
          </cell>
          <cell r="CH81" t="str">
            <v>KS2 Average Point Score</v>
          </cell>
          <cell r="CI81" t="str">
            <v>Chemistry</v>
          </cell>
        </row>
        <row r="82">
          <cell r="AS82">
            <v>5.6107277113841663E-5</v>
          </cell>
          <cell r="AT82">
            <v>5.6107277113841663E-5</v>
          </cell>
          <cell r="AU82">
            <v>2.805363855692083E-4</v>
          </cell>
          <cell r="AV82">
            <v>7.2939460247994166E-4</v>
          </cell>
          <cell r="AW82">
            <v>8.7527352297592995E-3</v>
          </cell>
          <cell r="AX82">
            <v>6.7048196151040795E-2</v>
          </cell>
          <cell r="AY82">
            <v>0.21539583684003816</v>
          </cell>
          <cell r="AZ82">
            <v>0.36368737025192166</v>
          </cell>
          <cell r="BA82">
            <v>0.34399371598496326</v>
          </cell>
          <cell r="CB82" t="str">
            <v>KS2-4</v>
          </cell>
          <cell r="CC82" t="str">
            <v>5b</v>
          </cell>
          <cell r="CD82" t="str">
            <v>*</v>
          </cell>
          <cell r="CE82">
            <v>0.34399371598496326</v>
          </cell>
          <cell r="CF82">
            <v>0.5</v>
          </cell>
          <cell r="CG82" t="str">
            <v>All Schools</v>
          </cell>
          <cell r="CH82" t="str">
            <v>KS2 Average Point Score</v>
          </cell>
          <cell r="CI82" t="str">
            <v>Chemistry</v>
          </cell>
        </row>
        <row r="83">
          <cell r="AS83">
            <v>0</v>
          </cell>
          <cell r="AT83">
            <v>0</v>
          </cell>
          <cell r="AU83">
            <v>0</v>
          </cell>
          <cell r="AV83">
            <v>0</v>
          </cell>
          <cell r="AW83">
            <v>3.673769287288758E-4</v>
          </cell>
          <cell r="AX83">
            <v>1.8736223365172666E-2</v>
          </cell>
          <cell r="AY83">
            <v>7.6047024246877301E-2</v>
          </cell>
          <cell r="AZ83">
            <v>0.26230712711241733</v>
          </cell>
          <cell r="BA83">
            <v>0.64254224834680385</v>
          </cell>
          <cell r="CB83" t="str">
            <v>KS2-4</v>
          </cell>
          <cell r="CC83" t="str">
            <v>5a</v>
          </cell>
          <cell r="CD83" t="str">
            <v>*</v>
          </cell>
          <cell r="CE83">
            <v>0.64254224834680385</v>
          </cell>
          <cell r="CF83">
            <v>0.5</v>
          </cell>
          <cell r="CG83" t="str">
            <v>All Schools</v>
          </cell>
          <cell r="CH83" t="str">
            <v>KS2 Average Point Score</v>
          </cell>
          <cell r="CI83" t="str">
            <v>Chemistry</v>
          </cell>
        </row>
        <row r="84">
          <cell r="CB84" t="str">
            <v>.</v>
          </cell>
          <cell r="CC84" t="str">
            <v>.</v>
          </cell>
          <cell r="CD84" t="str">
            <v>.</v>
          </cell>
          <cell r="CE84" t="str">
            <v>.</v>
          </cell>
          <cell r="CF84" t="str">
            <v>.</v>
          </cell>
          <cell r="CG84" t="str">
            <v>.</v>
          </cell>
          <cell r="CH84" t="str">
            <v>.</v>
          </cell>
          <cell r="CI84" t="str">
            <v>.</v>
          </cell>
        </row>
        <row r="85">
          <cell r="CB85" t="str">
            <v>.</v>
          </cell>
          <cell r="CC85" t="str">
            <v>.</v>
          </cell>
          <cell r="CD85" t="str">
            <v>.</v>
          </cell>
          <cell r="CE85" t="str">
            <v>.</v>
          </cell>
          <cell r="CF85" t="str">
            <v>.</v>
          </cell>
          <cell r="CG85" t="str">
            <v>.</v>
          </cell>
          <cell r="CH85" t="str">
            <v>.</v>
          </cell>
          <cell r="CI85" t="str">
            <v>.</v>
          </cell>
        </row>
        <row r="86">
          <cell r="CB86" t="str">
            <v>.</v>
          </cell>
          <cell r="CC86" t="str">
            <v>.</v>
          </cell>
          <cell r="CD86" t="str">
            <v>.</v>
          </cell>
          <cell r="CE86" t="str">
            <v>.</v>
          </cell>
          <cell r="CF86" t="str">
            <v>.</v>
          </cell>
          <cell r="CG86" t="str">
            <v>.</v>
          </cell>
          <cell r="CH86" t="str">
            <v>.</v>
          </cell>
          <cell r="CI86" t="str">
            <v>.</v>
          </cell>
        </row>
        <row r="87">
          <cell r="CB87" t="str">
            <v>.</v>
          </cell>
          <cell r="CC87" t="str">
            <v>.</v>
          </cell>
          <cell r="CD87" t="str">
            <v>.</v>
          </cell>
          <cell r="CE87" t="str">
            <v>.</v>
          </cell>
          <cell r="CF87" t="str">
            <v>.</v>
          </cell>
          <cell r="CG87" t="str">
            <v>.</v>
          </cell>
          <cell r="CH87" t="str">
            <v>.</v>
          </cell>
          <cell r="CI87" t="str">
            <v>.</v>
          </cell>
        </row>
        <row r="88">
          <cell r="AS88" t="str">
            <v>U</v>
          </cell>
          <cell r="AT88" t="str">
            <v>G</v>
          </cell>
          <cell r="AU88" t="str">
            <v>F</v>
          </cell>
          <cell r="AV88" t="str">
            <v>E</v>
          </cell>
          <cell r="AW88" t="str">
            <v>D</v>
          </cell>
          <cell r="AX88" t="str">
            <v>C</v>
          </cell>
          <cell r="AY88" t="str">
            <v>B</v>
          </cell>
          <cell r="AZ88" t="str">
            <v>A</v>
          </cell>
          <cell r="BA88" t="str">
            <v>*</v>
          </cell>
          <cell r="CB88" t="str">
            <v>.</v>
          </cell>
          <cell r="CC88" t="str">
            <v>.</v>
          </cell>
          <cell r="CD88" t="str">
            <v>.</v>
          </cell>
          <cell r="CE88" t="str">
            <v>.</v>
          </cell>
          <cell r="CF88" t="str">
            <v>.</v>
          </cell>
          <cell r="CG88" t="str">
            <v>.</v>
          </cell>
          <cell r="CH88" t="str">
            <v>.</v>
          </cell>
          <cell r="CI88" t="str">
            <v>.</v>
          </cell>
        </row>
        <row r="89">
          <cell r="AS89">
            <v>0</v>
          </cell>
          <cell r="AT89">
            <v>0</v>
          </cell>
          <cell r="AU89">
            <v>0</v>
          </cell>
          <cell r="AV89">
            <v>0</v>
          </cell>
          <cell r="AW89">
            <v>0</v>
          </cell>
          <cell r="AX89">
            <v>0</v>
          </cell>
          <cell r="AY89">
            <v>0</v>
          </cell>
          <cell r="AZ89">
            <v>0</v>
          </cell>
          <cell r="BA89">
            <v>0</v>
          </cell>
          <cell r="CB89" t="str">
            <v>.</v>
          </cell>
          <cell r="CC89" t="str">
            <v>.</v>
          </cell>
          <cell r="CD89" t="str">
            <v>.</v>
          </cell>
          <cell r="CE89" t="str">
            <v>.</v>
          </cell>
          <cell r="CF89" t="str">
            <v>.</v>
          </cell>
          <cell r="CG89" t="str">
            <v>.</v>
          </cell>
          <cell r="CH89" t="str">
            <v>.</v>
          </cell>
          <cell r="CI89" t="str">
            <v>.</v>
          </cell>
        </row>
        <row r="90">
          <cell r="AS90">
            <v>0</v>
          </cell>
          <cell r="AT90">
            <v>0</v>
          </cell>
          <cell r="AU90">
            <v>0</v>
          </cell>
          <cell r="AV90">
            <v>0</v>
          </cell>
          <cell r="AW90">
            <v>0</v>
          </cell>
          <cell r="AX90">
            <v>0</v>
          </cell>
          <cell r="AY90">
            <v>0</v>
          </cell>
          <cell r="AZ90">
            <v>0</v>
          </cell>
          <cell r="BA90">
            <v>0</v>
          </cell>
          <cell r="CB90" t="str">
            <v>.</v>
          </cell>
          <cell r="CC90" t="str">
            <v>.</v>
          </cell>
          <cell r="CD90" t="str">
            <v>.</v>
          </cell>
          <cell r="CE90" t="str">
            <v>.</v>
          </cell>
          <cell r="CF90" t="str">
            <v>.</v>
          </cell>
          <cell r="CG90" t="str">
            <v>.</v>
          </cell>
          <cell r="CH90" t="str">
            <v>.</v>
          </cell>
          <cell r="CI90" t="str">
            <v>.</v>
          </cell>
        </row>
        <row r="91">
          <cell r="AS91">
            <v>2.0958083832335328E-2</v>
          </cell>
          <cell r="AT91">
            <v>8.6826347305389226E-2</v>
          </cell>
          <cell r="AU91">
            <v>0.16616766467065869</v>
          </cell>
          <cell r="AV91">
            <v>0.19760479041916168</v>
          </cell>
          <cell r="AW91">
            <v>0.25898203592814373</v>
          </cell>
          <cell r="AX91">
            <v>0.19161676646706588</v>
          </cell>
          <cell r="AY91">
            <v>6.8862275449101798E-2</v>
          </cell>
          <cell r="AZ91">
            <v>8.9820359281437123E-3</v>
          </cell>
          <cell r="BA91">
            <v>0</v>
          </cell>
          <cell r="CB91" t="str">
            <v>KS2-4</v>
          </cell>
          <cell r="CC91" t="str">
            <v>B</v>
          </cell>
          <cell r="CD91" t="str">
            <v>*</v>
          </cell>
          <cell r="CE91">
            <v>0</v>
          </cell>
          <cell r="CF91">
            <v>0.5</v>
          </cell>
          <cell r="CG91" t="str">
            <v>All Schools</v>
          </cell>
          <cell r="CH91" t="str">
            <v>KS2 Average Point Score</v>
          </cell>
          <cell r="CI91" t="str">
            <v>Drama</v>
          </cell>
        </row>
        <row r="92">
          <cell r="AS92">
            <v>2.0958083832335328E-2</v>
          </cell>
          <cell r="AT92">
            <v>8.6826347305389226E-2</v>
          </cell>
          <cell r="AU92">
            <v>0.16616766467065869</v>
          </cell>
          <cell r="AV92">
            <v>0.19760479041916168</v>
          </cell>
          <cell r="AW92">
            <v>0.25898203592814373</v>
          </cell>
          <cell r="AX92">
            <v>0.19161676646706588</v>
          </cell>
          <cell r="AY92">
            <v>6.8862275449101798E-2</v>
          </cell>
          <cell r="AZ92">
            <v>8.9820359281437123E-3</v>
          </cell>
          <cell r="BA92">
            <v>0</v>
          </cell>
          <cell r="CB92" t="str">
            <v>KS2-4</v>
          </cell>
          <cell r="CC92" t="str">
            <v>N</v>
          </cell>
          <cell r="CD92" t="str">
            <v>*</v>
          </cell>
          <cell r="CE92">
            <v>0</v>
          </cell>
          <cell r="CF92">
            <v>0.5</v>
          </cell>
          <cell r="CG92" t="str">
            <v>All Schools</v>
          </cell>
          <cell r="CH92" t="str">
            <v>KS2 Average Point Score</v>
          </cell>
          <cell r="CI92" t="str">
            <v>Drama</v>
          </cell>
        </row>
        <row r="93">
          <cell r="AS93">
            <v>2.0958083832335328E-2</v>
          </cell>
          <cell r="AT93">
            <v>8.6826347305389226E-2</v>
          </cell>
          <cell r="AU93">
            <v>0.16616766467065869</v>
          </cell>
          <cell r="AV93">
            <v>0.19760479041916168</v>
          </cell>
          <cell r="AW93">
            <v>0.25898203592814373</v>
          </cell>
          <cell r="AX93">
            <v>0.19161676646706588</v>
          </cell>
          <cell r="AY93">
            <v>6.8862275449101798E-2</v>
          </cell>
          <cell r="AZ93">
            <v>8.9820359281437123E-3</v>
          </cell>
          <cell r="BA93">
            <v>0</v>
          </cell>
          <cell r="CB93" t="str">
            <v>KS2-4</v>
          </cell>
          <cell r="CC93" t="str">
            <v>2</v>
          </cell>
          <cell r="CD93" t="str">
            <v>*</v>
          </cell>
          <cell r="CE93">
            <v>0</v>
          </cell>
          <cell r="CF93">
            <v>0.5</v>
          </cell>
          <cell r="CG93" t="str">
            <v>All Schools</v>
          </cell>
          <cell r="CH93" t="str">
            <v>KS2 Average Point Score</v>
          </cell>
          <cell r="CI93" t="str">
            <v>Drama</v>
          </cell>
        </row>
        <row r="94">
          <cell r="AS94">
            <v>1.1182108626198083E-2</v>
          </cell>
          <cell r="AT94">
            <v>4.9520766773162937E-2</v>
          </cell>
          <cell r="AU94">
            <v>8.7859424920127799E-2</v>
          </cell>
          <cell r="AV94">
            <v>0.20287539936102236</v>
          </cell>
          <cell r="AW94">
            <v>0.27476038338658149</v>
          </cell>
          <cell r="AX94">
            <v>0.24281150159744408</v>
          </cell>
          <cell r="AY94">
            <v>0.11661341853035144</v>
          </cell>
          <cell r="AZ94">
            <v>1.1182108626198083E-2</v>
          </cell>
          <cell r="BA94">
            <v>3.1948881789137379E-3</v>
          </cell>
          <cell r="CB94" t="str">
            <v>KS2-4</v>
          </cell>
          <cell r="CC94" t="str">
            <v>3c</v>
          </cell>
          <cell r="CD94" t="str">
            <v>*</v>
          </cell>
          <cell r="CE94">
            <v>3.1948881789137379E-3</v>
          </cell>
          <cell r="CF94">
            <v>0.5</v>
          </cell>
          <cell r="CG94" t="str">
            <v>All Schools</v>
          </cell>
          <cell r="CH94" t="str">
            <v>KS2 Average Point Score</v>
          </cell>
          <cell r="CI94" t="str">
            <v>Drama</v>
          </cell>
        </row>
        <row r="95">
          <cell r="AS95">
            <v>8.3333333333333332E-3</v>
          </cell>
          <cell r="AT95">
            <v>3.2500000000000001E-2</v>
          </cell>
          <cell r="AU95">
            <v>7.166666666666667E-2</v>
          </cell>
          <cell r="AV95">
            <v>0.17333333333333334</v>
          </cell>
          <cell r="AW95">
            <v>0.25916666666666666</v>
          </cell>
          <cell r="AX95">
            <v>0.25583333333333336</v>
          </cell>
          <cell r="AY95">
            <v>0.17416666666666666</v>
          </cell>
          <cell r="AZ95">
            <v>2.5000000000000001E-2</v>
          </cell>
          <cell r="BA95">
            <v>0</v>
          </cell>
          <cell r="CB95" t="str">
            <v>KS2-4</v>
          </cell>
          <cell r="CC95" t="str">
            <v>3b</v>
          </cell>
          <cell r="CD95" t="str">
            <v>*</v>
          </cell>
          <cell r="CE95">
            <v>0</v>
          </cell>
          <cell r="CF95">
            <v>0.5</v>
          </cell>
          <cell r="CG95" t="str">
            <v>All Schools</v>
          </cell>
          <cell r="CH95" t="str">
            <v>KS2 Average Point Score</v>
          </cell>
          <cell r="CI95" t="str">
            <v>Drama</v>
          </cell>
        </row>
        <row r="96">
          <cell r="AS96">
            <v>9.9233198015336033E-3</v>
          </cell>
          <cell r="AT96">
            <v>1.4884979702300407E-2</v>
          </cell>
          <cell r="AU96">
            <v>5.5480378890392423E-2</v>
          </cell>
          <cell r="AV96">
            <v>0.13306269733874607</v>
          </cell>
          <cell r="AW96">
            <v>0.26341903473161932</v>
          </cell>
          <cell r="AX96">
            <v>0.30852503382949931</v>
          </cell>
          <cell r="AY96">
            <v>0.17230491655390168</v>
          </cell>
          <cell r="AZ96">
            <v>4.0144339197113216E-2</v>
          </cell>
          <cell r="BA96">
            <v>2.2552999548940008E-3</v>
          </cell>
          <cell r="CB96" t="str">
            <v>KS2-4</v>
          </cell>
          <cell r="CC96" t="str">
            <v>3a</v>
          </cell>
          <cell r="CD96" t="str">
            <v>*</v>
          </cell>
          <cell r="CE96">
            <v>2.2552999548940008E-3</v>
          </cell>
          <cell r="CF96">
            <v>0.5</v>
          </cell>
          <cell r="CG96" t="str">
            <v>All Schools</v>
          </cell>
          <cell r="CH96" t="str">
            <v>KS2 Average Point Score</v>
          </cell>
          <cell r="CI96" t="str">
            <v>Drama</v>
          </cell>
        </row>
        <row r="97">
          <cell r="AS97">
            <v>4.0261701056869652E-3</v>
          </cell>
          <cell r="AT97">
            <v>1.0317060895822849E-2</v>
          </cell>
          <cell r="AU97">
            <v>3.6738802214393559E-2</v>
          </cell>
          <cell r="AV97">
            <v>9.9899345747357829E-2</v>
          </cell>
          <cell r="AW97">
            <v>0.22345244086562657</v>
          </cell>
          <cell r="AX97">
            <v>0.30598892803220934</v>
          </cell>
          <cell r="AY97">
            <v>0.23955712128837445</v>
          </cell>
          <cell r="AZ97">
            <v>7.2974333165576249E-2</v>
          </cell>
          <cell r="BA97">
            <v>7.0457976849521891E-3</v>
          </cell>
          <cell r="CB97" t="str">
            <v>KS2-4</v>
          </cell>
          <cell r="CC97" t="str">
            <v>4c</v>
          </cell>
          <cell r="CD97" t="str">
            <v>*</v>
          </cell>
          <cell r="CE97">
            <v>7.0457976849521891E-3</v>
          </cell>
          <cell r="CF97">
            <v>0.5</v>
          </cell>
          <cell r="CG97" t="str">
            <v>All Schools</v>
          </cell>
          <cell r="CH97" t="str">
            <v>KS2 Average Point Score</v>
          </cell>
          <cell r="CI97" t="str">
            <v>Drama</v>
          </cell>
        </row>
        <row r="98">
          <cell r="AS98">
            <v>1.4450867052023121E-3</v>
          </cell>
          <cell r="AT98">
            <v>6.4226075786769426E-3</v>
          </cell>
          <cell r="AU98">
            <v>2.119460500963391E-2</v>
          </cell>
          <cell r="AV98">
            <v>6.2941554271034039E-2</v>
          </cell>
          <cell r="AW98">
            <v>0.16120745022479127</v>
          </cell>
          <cell r="AX98">
            <v>0.31583172768143869</v>
          </cell>
          <cell r="AY98">
            <v>0.30443159922928709</v>
          </cell>
          <cell r="AZ98">
            <v>0.11496467565831728</v>
          </cell>
          <cell r="BA98">
            <v>1.1560693641618497E-2</v>
          </cell>
          <cell r="CB98" t="str">
            <v>KS2-4</v>
          </cell>
          <cell r="CC98" t="str">
            <v>4b</v>
          </cell>
          <cell r="CD98" t="str">
            <v>*</v>
          </cell>
          <cell r="CE98">
            <v>1.1560693641618497E-2</v>
          </cell>
          <cell r="CF98">
            <v>0.5</v>
          </cell>
          <cell r="CG98" t="str">
            <v>All Schools</v>
          </cell>
          <cell r="CH98" t="str">
            <v>KS2 Average Point Score</v>
          </cell>
          <cell r="CI98" t="str">
            <v>Drama</v>
          </cell>
        </row>
        <row r="99">
          <cell r="AS99">
            <v>1.2693577050012694E-3</v>
          </cell>
          <cell r="AT99">
            <v>4.6966235085046963E-3</v>
          </cell>
          <cell r="AU99">
            <v>1.0916476263010916E-2</v>
          </cell>
          <cell r="AV99">
            <v>3.7192180756537192E-2</v>
          </cell>
          <cell r="AW99">
            <v>0.11513074384361513</v>
          </cell>
          <cell r="AX99">
            <v>0.27176948464077177</v>
          </cell>
          <cell r="AY99">
            <v>0.35123127697385126</v>
          </cell>
          <cell r="AZ99">
            <v>0.17618684945417618</v>
          </cell>
          <cell r="BA99">
            <v>3.1607006854531605E-2</v>
          </cell>
          <cell r="CB99" t="str">
            <v>KS2-4</v>
          </cell>
          <cell r="CC99" t="str">
            <v>4a</v>
          </cell>
          <cell r="CD99" t="str">
            <v>*</v>
          </cell>
          <cell r="CE99">
            <v>3.1607006854531605E-2</v>
          </cell>
          <cell r="CF99">
            <v>0.5</v>
          </cell>
          <cell r="CG99" t="str">
            <v>All Schools</v>
          </cell>
          <cell r="CH99" t="str">
            <v>KS2 Average Point Score</v>
          </cell>
          <cell r="CI99" t="str">
            <v>Drama</v>
          </cell>
        </row>
        <row r="100">
          <cell r="AS100">
            <v>5.3879310344827585E-4</v>
          </cell>
          <cell r="AT100">
            <v>9.428879310344828E-4</v>
          </cell>
          <cell r="AU100">
            <v>4.1756465517241376E-3</v>
          </cell>
          <cell r="AV100">
            <v>1.8318965517241378E-2</v>
          </cell>
          <cell r="AW100">
            <v>6.9369612068965511E-2</v>
          </cell>
          <cell r="AX100">
            <v>0.20608836206896552</v>
          </cell>
          <cell r="AY100">
            <v>0.37904094827586204</v>
          </cell>
          <cell r="AZ100">
            <v>0.25646551724137934</v>
          </cell>
          <cell r="BA100">
            <v>6.5059267241379309E-2</v>
          </cell>
          <cell r="CB100" t="str">
            <v>KS2-4</v>
          </cell>
          <cell r="CC100" t="str">
            <v>5c</v>
          </cell>
          <cell r="CD100" t="str">
            <v>*</v>
          </cell>
          <cell r="CE100">
            <v>6.5059267241379309E-2</v>
          </cell>
          <cell r="CF100">
            <v>0.5</v>
          </cell>
          <cell r="CG100" t="str">
            <v>All Schools</v>
          </cell>
          <cell r="CH100" t="str">
            <v>KS2 Average Point Score</v>
          </cell>
          <cell r="CI100" t="str">
            <v>Drama</v>
          </cell>
        </row>
        <row r="101">
          <cell r="AS101">
            <v>2.1551724137931034E-4</v>
          </cell>
          <cell r="AT101">
            <v>8.6206896551724137E-4</v>
          </cell>
          <cell r="AU101">
            <v>1.0775862068965517E-3</v>
          </cell>
          <cell r="AV101">
            <v>6.8965517241379309E-3</v>
          </cell>
          <cell r="AW101">
            <v>3.1896551724137932E-2</v>
          </cell>
          <cell r="AX101">
            <v>0.12952586206896552</v>
          </cell>
          <cell r="AY101">
            <v>0.33965517241379312</v>
          </cell>
          <cell r="AZ101">
            <v>0.35603448275862071</v>
          </cell>
          <cell r="BA101">
            <v>0.13383620689655173</v>
          </cell>
          <cell r="CB101" t="str">
            <v>KS2-4</v>
          </cell>
          <cell r="CC101" t="str">
            <v>5b</v>
          </cell>
          <cell r="CD101" t="str">
            <v>*</v>
          </cell>
          <cell r="CE101">
            <v>0.13383620689655173</v>
          </cell>
          <cell r="CF101">
            <v>0.5</v>
          </cell>
          <cell r="CG101" t="str">
            <v>All Schools</v>
          </cell>
          <cell r="CH101" t="str">
            <v>KS2 Average Point Score</v>
          </cell>
          <cell r="CI101" t="str">
            <v>Drama</v>
          </cell>
        </row>
        <row r="102">
          <cell r="AS102">
            <v>0</v>
          </cell>
          <cell r="AT102">
            <v>0</v>
          </cell>
          <cell r="AU102">
            <v>0</v>
          </cell>
          <cell r="AV102">
            <v>1.6260162601626016E-3</v>
          </cell>
          <cell r="AW102">
            <v>9.7560975609756097E-3</v>
          </cell>
          <cell r="AX102">
            <v>7.1544715447154475E-2</v>
          </cell>
          <cell r="AY102">
            <v>0.24227642276422764</v>
          </cell>
          <cell r="AZ102">
            <v>0.41788617886178864</v>
          </cell>
          <cell r="BA102">
            <v>0.25691056910569104</v>
          </cell>
          <cell r="CB102" t="str">
            <v>KS2-4</v>
          </cell>
          <cell r="CC102" t="str">
            <v>5a</v>
          </cell>
          <cell r="CD102" t="str">
            <v>*</v>
          </cell>
          <cell r="CE102">
            <v>0.25691056910569104</v>
          </cell>
          <cell r="CF102">
            <v>0.5</v>
          </cell>
          <cell r="CG102" t="str">
            <v>All Schools</v>
          </cell>
          <cell r="CH102" t="str">
            <v>KS2 Average Point Score</v>
          </cell>
          <cell r="CI102" t="str">
            <v>Drama</v>
          </cell>
        </row>
        <row r="103">
          <cell r="CB103" t="str">
            <v>.</v>
          </cell>
          <cell r="CC103" t="str">
            <v>.</v>
          </cell>
          <cell r="CD103" t="str">
            <v>.</v>
          </cell>
          <cell r="CE103" t="str">
            <v>.</v>
          </cell>
          <cell r="CF103" t="str">
            <v>.</v>
          </cell>
          <cell r="CG103" t="str">
            <v>.</v>
          </cell>
          <cell r="CH103" t="str">
            <v>.</v>
          </cell>
          <cell r="CI103" t="str">
            <v>.</v>
          </cell>
        </row>
        <row r="104">
          <cell r="CB104" t="str">
            <v>.</v>
          </cell>
          <cell r="CC104" t="str">
            <v>.</v>
          </cell>
          <cell r="CD104" t="str">
            <v>.</v>
          </cell>
          <cell r="CE104" t="str">
            <v>.</v>
          </cell>
          <cell r="CF104" t="str">
            <v>.</v>
          </cell>
          <cell r="CG104" t="str">
            <v>.</v>
          </cell>
          <cell r="CH104" t="str">
            <v>.</v>
          </cell>
          <cell r="CI104" t="str">
            <v>.</v>
          </cell>
        </row>
        <row r="105">
          <cell r="CB105" t="str">
            <v>.</v>
          </cell>
          <cell r="CC105" t="str">
            <v>.</v>
          </cell>
          <cell r="CD105" t="str">
            <v>.</v>
          </cell>
          <cell r="CE105" t="str">
            <v>.</v>
          </cell>
          <cell r="CF105" t="str">
            <v>.</v>
          </cell>
          <cell r="CG105" t="str">
            <v>.</v>
          </cell>
          <cell r="CH105" t="str">
            <v>.</v>
          </cell>
          <cell r="CI105" t="str">
            <v>.</v>
          </cell>
        </row>
        <row r="106">
          <cell r="CB106" t="str">
            <v>.</v>
          </cell>
          <cell r="CC106" t="str">
            <v>.</v>
          </cell>
          <cell r="CD106" t="str">
            <v>.</v>
          </cell>
          <cell r="CE106" t="str">
            <v>.</v>
          </cell>
          <cell r="CF106" t="str">
            <v>.</v>
          </cell>
          <cell r="CG106" t="str">
            <v>.</v>
          </cell>
          <cell r="CH106" t="str">
            <v>.</v>
          </cell>
          <cell r="CI106" t="str">
            <v>.</v>
          </cell>
        </row>
        <row r="107">
          <cell r="AS107" t="str">
            <v>U</v>
          </cell>
          <cell r="AT107" t="str">
            <v>G</v>
          </cell>
          <cell r="AU107" t="str">
            <v>F</v>
          </cell>
          <cell r="AV107" t="str">
            <v>E</v>
          </cell>
          <cell r="AW107" t="str">
            <v>D</v>
          </cell>
          <cell r="AX107" t="str">
            <v>C</v>
          </cell>
          <cell r="AY107" t="str">
            <v>B</v>
          </cell>
          <cell r="AZ107" t="str">
            <v>A</v>
          </cell>
          <cell r="BA107" t="str">
            <v>*</v>
          </cell>
          <cell r="CB107" t="str">
            <v>.</v>
          </cell>
          <cell r="CC107" t="str">
            <v>.</v>
          </cell>
          <cell r="CD107" t="str">
            <v>.</v>
          </cell>
          <cell r="CE107" t="str">
            <v>.</v>
          </cell>
          <cell r="CF107" t="str">
            <v>.</v>
          </cell>
          <cell r="CG107" t="str">
            <v>.</v>
          </cell>
          <cell r="CH107" t="str">
            <v>.</v>
          </cell>
          <cell r="CI107" t="str">
            <v>.</v>
          </cell>
        </row>
        <row r="108">
          <cell r="AS108">
            <v>0</v>
          </cell>
          <cell r="AT108">
            <v>0</v>
          </cell>
          <cell r="AU108">
            <v>0</v>
          </cell>
          <cell r="AV108">
            <v>0</v>
          </cell>
          <cell r="AW108">
            <v>0</v>
          </cell>
          <cell r="AX108">
            <v>0</v>
          </cell>
          <cell r="AY108">
            <v>0</v>
          </cell>
          <cell r="AZ108">
            <v>0</v>
          </cell>
          <cell r="BA108">
            <v>0</v>
          </cell>
          <cell r="CB108" t="str">
            <v>.</v>
          </cell>
          <cell r="CC108" t="str">
            <v>.</v>
          </cell>
          <cell r="CD108" t="str">
            <v>.</v>
          </cell>
          <cell r="CE108" t="str">
            <v>.</v>
          </cell>
          <cell r="CF108" t="str">
            <v>.</v>
          </cell>
          <cell r="CG108" t="str">
            <v>.</v>
          </cell>
          <cell r="CH108" t="str">
            <v>.</v>
          </cell>
          <cell r="CI108" t="str">
            <v>.</v>
          </cell>
        </row>
        <row r="109">
          <cell r="AS109">
            <v>0</v>
          </cell>
          <cell r="AT109">
            <v>0</v>
          </cell>
          <cell r="AU109">
            <v>0</v>
          </cell>
          <cell r="AV109">
            <v>0</v>
          </cell>
          <cell r="AW109">
            <v>0</v>
          </cell>
          <cell r="AX109">
            <v>0</v>
          </cell>
          <cell r="AY109">
            <v>0</v>
          </cell>
          <cell r="AZ109">
            <v>0</v>
          </cell>
          <cell r="BA109">
            <v>0</v>
          </cell>
          <cell r="CB109" t="str">
            <v>.</v>
          </cell>
          <cell r="CC109" t="str">
            <v>.</v>
          </cell>
          <cell r="CD109" t="str">
            <v>.</v>
          </cell>
          <cell r="CE109" t="str">
            <v>.</v>
          </cell>
          <cell r="CF109" t="str">
            <v>.</v>
          </cell>
          <cell r="CG109" t="str">
            <v>.</v>
          </cell>
          <cell r="CH109" t="str">
            <v>.</v>
          </cell>
          <cell r="CI109" t="str">
            <v>.</v>
          </cell>
        </row>
        <row r="110">
          <cell r="AS110">
            <v>5.8580004139929621E-2</v>
          </cell>
          <cell r="AT110">
            <v>0.23576899192713724</v>
          </cell>
          <cell r="AU110">
            <v>0.34527013040778309</v>
          </cell>
          <cell r="AV110">
            <v>0.22873111157110329</v>
          </cell>
          <cell r="AW110">
            <v>8.8180500931484163E-2</v>
          </cell>
          <cell r="AX110">
            <v>3.5810391223349204E-2</v>
          </cell>
          <cell r="AY110">
            <v>6.8308838749741255E-3</v>
          </cell>
          <cell r="AZ110">
            <v>8.2798592423928791E-4</v>
          </cell>
          <cell r="BA110">
            <v>0</v>
          </cell>
          <cell r="CB110" t="str">
            <v>KS2-4</v>
          </cell>
          <cell r="CC110" t="str">
            <v>B</v>
          </cell>
          <cell r="CD110" t="str">
            <v>*</v>
          </cell>
          <cell r="CE110">
            <v>0</v>
          </cell>
          <cell r="CF110">
            <v>0.5</v>
          </cell>
          <cell r="CG110" t="str">
            <v>All Schools</v>
          </cell>
          <cell r="CH110" t="str">
            <v>KS2 Average Point Score</v>
          </cell>
          <cell r="CI110" t="str">
            <v>Core Science</v>
          </cell>
        </row>
        <row r="111">
          <cell r="AS111">
            <v>5.8580004139929621E-2</v>
          </cell>
          <cell r="AT111">
            <v>0.23576899192713724</v>
          </cell>
          <cell r="AU111">
            <v>0.34527013040778309</v>
          </cell>
          <cell r="AV111">
            <v>0.22873111157110329</v>
          </cell>
          <cell r="AW111">
            <v>8.8180500931484163E-2</v>
          </cell>
          <cell r="AX111">
            <v>3.5810391223349204E-2</v>
          </cell>
          <cell r="AY111">
            <v>6.8308838749741255E-3</v>
          </cell>
          <cell r="AZ111">
            <v>8.2798592423928791E-4</v>
          </cell>
          <cell r="BA111">
            <v>0</v>
          </cell>
          <cell r="CB111" t="str">
            <v>KS2-4</v>
          </cell>
          <cell r="CC111" t="str">
            <v>N</v>
          </cell>
          <cell r="CD111" t="str">
            <v>*</v>
          </cell>
          <cell r="CE111">
            <v>0</v>
          </cell>
          <cell r="CF111">
            <v>0.5</v>
          </cell>
          <cell r="CG111" t="str">
            <v>All Schools</v>
          </cell>
          <cell r="CH111" t="str">
            <v>KS2 Average Point Score</v>
          </cell>
          <cell r="CI111" t="str">
            <v>Core Science</v>
          </cell>
        </row>
        <row r="112">
          <cell r="AS112">
            <v>5.8580004139929621E-2</v>
          </cell>
          <cell r="AT112">
            <v>0.23576899192713724</v>
          </cell>
          <cell r="AU112">
            <v>0.34527013040778309</v>
          </cell>
          <cell r="AV112">
            <v>0.22873111157110329</v>
          </cell>
          <cell r="AW112">
            <v>8.8180500931484163E-2</v>
          </cell>
          <cell r="AX112">
            <v>3.5810391223349204E-2</v>
          </cell>
          <cell r="AY112">
            <v>6.8308838749741255E-3</v>
          </cell>
          <cell r="AZ112">
            <v>8.2798592423928791E-4</v>
          </cell>
          <cell r="BA112">
            <v>0</v>
          </cell>
          <cell r="CB112" t="str">
            <v>KS2-4</v>
          </cell>
          <cell r="CC112" t="str">
            <v>2</v>
          </cell>
          <cell r="CD112" t="str">
            <v>*</v>
          </cell>
          <cell r="CE112">
            <v>0</v>
          </cell>
          <cell r="CF112">
            <v>0.5</v>
          </cell>
          <cell r="CG112" t="str">
            <v>All Schools</v>
          </cell>
          <cell r="CH112" t="str">
            <v>KS2 Average Point Score</v>
          </cell>
          <cell r="CI112" t="str">
            <v>Core Science</v>
          </cell>
        </row>
        <row r="113">
          <cell r="AS113">
            <v>3.3922261484098937E-2</v>
          </cell>
          <cell r="AT113">
            <v>0.1248527679623086</v>
          </cell>
          <cell r="AU113">
            <v>0.30671378091872792</v>
          </cell>
          <cell r="AV113">
            <v>0.3055359246171967</v>
          </cell>
          <cell r="AW113">
            <v>0.16537102473498233</v>
          </cell>
          <cell r="AX113">
            <v>5.5359246171967018E-2</v>
          </cell>
          <cell r="AY113">
            <v>7.5382803297997644E-3</v>
          </cell>
          <cell r="AZ113">
            <v>4.7114252061248527E-4</v>
          </cell>
          <cell r="BA113">
            <v>2.3557126030624264E-4</v>
          </cell>
          <cell r="CB113" t="str">
            <v>KS2-4</v>
          </cell>
          <cell r="CC113" t="str">
            <v>3c</v>
          </cell>
          <cell r="CD113" t="str">
            <v>*</v>
          </cell>
          <cell r="CE113">
            <v>2.3557126030624264E-4</v>
          </cell>
          <cell r="CF113">
            <v>0.5</v>
          </cell>
          <cell r="CG113" t="str">
            <v>All Schools</v>
          </cell>
          <cell r="CH113" t="str">
            <v>KS2 Average Point Score</v>
          </cell>
          <cell r="CI113" t="str">
            <v>Core Science</v>
          </cell>
        </row>
        <row r="114">
          <cell r="AS114">
            <v>1.7980053378283466E-2</v>
          </cell>
          <cell r="AT114">
            <v>7.0936929344008984E-2</v>
          </cell>
          <cell r="AU114">
            <v>0.22713864306784662</v>
          </cell>
          <cell r="AV114">
            <v>0.33712600084281502</v>
          </cell>
          <cell r="AW114">
            <v>0.22320550639134709</v>
          </cell>
          <cell r="AX114">
            <v>0.10731844360162944</v>
          </cell>
          <cell r="AY114">
            <v>1.4327855035819638E-2</v>
          </cell>
          <cell r="AZ114">
            <v>1.8260991712319146E-3</v>
          </cell>
          <cell r="BA114">
            <v>1.4046916701783958E-4</v>
          </cell>
          <cell r="CB114" t="str">
            <v>KS2-4</v>
          </cell>
          <cell r="CC114" t="str">
            <v>3b</v>
          </cell>
          <cell r="CD114" t="str">
            <v>*</v>
          </cell>
          <cell r="CE114">
            <v>1.4046916701783958E-4</v>
          </cell>
          <cell r="CF114">
            <v>0.5</v>
          </cell>
          <cell r="CG114" t="str">
            <v>All Schools</v>
          </cell>
          <cell r="CH114" t="str">
            <v>KS2 Average Point Score</v>
          </cell>
          <cell r="CI114" t="str">
            <v>Core Science</v>
          </cell>
        </row>
        <row r="115">
          <cell r="AS115">
            <v>1.3286093888396812E-2</v>
          </cell>
          <cell r="AT115">
            <v>3.50269747966825E-2</v>
          </cell>
          <cell r="AU115">
            <v>0.13994685562444642</v>
          </cell>
          <cell r="AV115">
            <v>0.29084467348417747</v>
          </cell>
          <cell r="AW115">
            <v>0.29833319913036477</v>
          </cell>
          <cell r="AX115">
            <v>0.19349384008374265</v>
          </cell>
          <cell r="AY115">
            <v>2.6411144214510025E-2</v>
          </cell>
          <cell r="AZ115">
            <v>2.5766969965375633E-3</v>
          </cell>
          <cell r="BA115">
            <v>8.0521781141798852E-5</v>
          </cell>
          <cell r="CB115" t="str">
            <v>KS2-4</v>
          </cell>
          <cell r="CC115" t="str">
            <v>3a</v>
          </cell>
          <cell r="CD115" t="str">
            <v>*</v>
          </cell>
          <cell r="CE115">
            <v>8.0521781141798852E-5</v>
          </cell>
          <cell r="CF115">
            <v>0.5</v>
          </cell>
          <cell r="CG115" t="str">
            <v>All Schools</v>
          </cell>
          <cell r="CH115" t="str">
            <v>KS2 Average Point Score</v>
          </cell>
          <cell r="CI115" t="str">
            <v>Core Science</v>
          </cell>
        </row>
        <row r="116">
          <cell r="AS116">
            <v>5.5424314010539709E-3</v>
          </cell>
          <cell r="AT116">
            <v>1.6536434671997093E-2</v>
          </cell>
          <cell r="AU116">
            <v>6.078502634926404E-2</v>
          </cell>
          <cell r="AV116">
            <v>0.18530801381064874</v>
          </cell>
          <cell r="AW116">
            <v>0.32695802289660186</v>
          </cell>
          <cell r="AX116">
            <v>0.33349990914046884</v>
          </cell>
          <cell r="AY116">
            <v>6.29656550972197E-2</v>
          </cell>
          <cell r="AZ116">
            <v>7.8139196801744505E-3</v>
          </cell>
          <cell r="BA116">
            <v>5.905869525713247E-4</v>
          </cell>
          <cell r="CB116" t="str">
            <v>KS2-4</v>
          </cell>
          <cell r="CC116" t="str">
            <v>4c</v>
          </cell>
          <cell r="CD116" t="str">
            <v>*</v>
          </cell>
          <cell r="CE116">
            <v>5.905869525713247E-4</v>
          </cell>
          <cell r="CF116">
            <v>0.5</v>
          </cell>
          <cell r="CG116" t="str">
            <v>All Schools</v>
          </cell>
          <cell r="CH116" t="str">
            <v>KS2 Average Point Score</v>
          </cell>
          <cell r="CI116" t="str">
            <v>Core Science</v>
          </cell>
        </row>
        <row r="117">
          <cell r="AS117">
            <v>2.7268728925377511E-3</v>
          </cell>
          <cell r="AT117">
            <v>7.4182671162586131E-3</v>
          </cell>
          <cell r="AU117">
            <v>2.204955285148805E-2</v>
          </cell>
          <cell r="AV117">
            <v>8.8901920539510335E-2</v>
          </cell>
          <cell r="AW117">
            <v>0.2503445242633045</v>
          </cell>
          <cell r="AX117">
            <v>0.45773347016566485</v>
          </cell>
          <cell r="AY117">
            <v>0.14499340272687289</v>
          </cell>
          <cell r="AZ117">
            <v>2.4219322679958952E-2</v>
          </cell>
          <cell r="BA117">
            <v>1.6126667644040464E-3</v>
          </cell>
          <cell r="CB117" t="str">
            <v>KS2-4</v>
          </cell>
          <cell r="CC117" t="str">
            <v>4b</v>
          </cell>
          <cell r="CD117" t="str">
            <v>*</v>
          </cell>
          <cell r="CE117">
            <v>1.6126667644040464E-3</v>
          </cell>
          <cell r="CF117">
            <v>0.5</v>
          </cell>
          <cell r="CG117" t="str">
            <v>All Schools</v>
          </cell>
          <cell r="CH117" t="str">
            <v>KS2 Average Point Score</v>
          </cell>
          <cell r="CI117" t="str">
            <v>Core Science</v>
          </cell>
        </row>
        <row r="118">
          <cell r="AS118">
            <v>1.1374595089142206E-3</v>
          </cell>
          <cell r="AT118">
            <v>2.3243737790855814E-3</v>
          </cell>
          <cell r="AU118">
            <v>7.8138522786281254E-3</v>
          </cell>
          <cell r="AV118">
            <v>3.1181226972626791E-2</v>
          </cell>
          <cell r="AW118">
            <v>0.13919042555822062</v>
          </cell>
          <cell r="AX118">
            <v>0.45340125120545982</v>
          </cell>
          <cell r="AY118">
            <v>0.28327687248089811</v>
          </cell>
          <cell r="AZ118">
            <v>7.4923963304567145E-2</v>
          </cell>
          <cell r="BA118">
            <v>6.750574911599614E-3</v>
          </cell>
          <cell r="CB118" t="str">
            <v>KS2-4</v>
          </cell>
          <cell r="CC118" t="str">
            <v>4a</v>
          </cell>
          <cell r="CD118" t="str">
            <v>*</v>
          </cell>
          <cell r="CE118">
            <v>6.750574911599614E-3</v>
          </cell>
          <cell r="CF118">
            <v>0.5</v>
          </cell>
          <cell r="CG118" t="str">
            <v>All Schools</v>
          </cell>
          <cell r="CH118" t="str">
            <v>KS2 Average Point Score</v>
          </cell>
          <cell r="CI118" t="str">
            <v>Core Science</v>
          </cell>
        </row>
        <row r="119">
          <cell r="AS119">
            <v>7.36264073380986E-4</v>
          </cell>
          <cell r="AT119">
            <v>1.0123631008988557E-3</v>
          </cell>
          <cell r="AU119">
            <v>2.6076019265576585E-3</v>
          </cell>
          <cell r="AV119">
            <v>9.1419455778139098E-3</v>
          </cell>
          <cell r="AW119">
            <v>5.3962021044881431E-2</v>
          </cell>
          <cell r="AX119">
            <v>0.29530324876522379</v>
          </cell>
          <cell r="AY119">
            <v>0.39028131423137097</v>
          </cell>
          <cell r="AZ119">
            <v>0.20943645120716631</v>
          </cell>
          <cell r="BA119">
            <v>3.7518790072706081E-2</v>
          </cell>
          <cell r="CB119" t="str">
            <v>KS2-4</v>
          </cell>
          <cell r="CC119" t="str">
            <v>5c</v>
          </cell>
          <cell r="CD119" t="str">
            <v>*</v>
          </cell>
          <cell r="CE119">
            <v>3.7518790072706081E-2</v>
          </cell>
          <cell r="CF119">
            <v>0.5</v>
          </cell>
          <cell r="CG119" t="str">
            <v>All Schools</v>
          </cell>
          <cell r="CH119" t="str">
            <v>KS2 Average Point Score</v>
          </cell>
          <cell r="CI119" t="str">
            <v>Core Science</v>
          </cell>
        </row>
        <row r="120">
          <cell r="AS120">
            <v>3.2501300052002079E-4</v>
          </cell>
          <cell r="AT120">
            <v>3.9001560062402497E-4</v>
          </cell>
          <cell r="AU120">
            <v>1.0400416016640667E-3</v>
          </cell>
          <cell r="AV120">
            <v>3.2501300052002078E-3</v>
          </cell>
          <cell r="AW120">
            <v>1.436557462298492E-2</v>
          </cell>
          <cell r="AX120">
            <v>0.11511960478419136</v>
          </cell>
          <cell r="AY120">
            <v>0.30947737909516382</v>
          </cell>
          <cell r="AZ120">
            <v>0.36947477899115966</v>
          </cell>
          <cell r="BA120">
            <v>0.18655746229849193</v>
          </cell>
          <cell r="CB120" t="str">
            <v>KS2-4</v>
          </cell>
          <cell r="CC120" t="str">
            <v>5b</v>
          </cell>
          <cell r="CD120" t="str">
            <v>*</v>
          </cell>
          <cell r="CE120">
            <v>0.18655746229849193</v>
          </cell>
          <cell r="CF120">
            <v>0.5</v>
          </cell>
          <cell r="CG120" t="str">
            <v>All Schools</v>
          </cell>
          <cell r="CH120" t="str">
            <v>KS2 Average Point Score</v>
          </cell>
          <cell r="CI120" t="str">
            <v>Core Science</v>
          </cell>
        </row>
        <row r="121">
          <cell r="AS121">
            <v>7.7821011673151756E-4</v>
          </cell>
          <cell r="AT121">
            <v>0</v>
          </cell>
          <cell r="AU121">
            <v>0</v>
          </cell>
          <cell r="AV121">
            <v>7.7821011673151756E-4</v>
          </cell>
          <cell r="AW121">
            <v>2.3346303501945525E-3</v>
          </cell>
          <cell r="AX121">
            <v>2.1789883268482489E-2</v>
          </cell>
          <cell r="AY121">
            <v>0.12062256809338522</v>
          </cell>
          <cell r="AZ121">
            <v>0.32217898832684827</v>
          </cell>
          <cell r="BA121">
            <v>0.53151750972762646</v>
          </cell>
          <cell r="CB121" t="str">
            <v>KS2-4</v>
          </cell>
          <cell r="CC121" t="str">
            <v>5a</v>
          </cell>
          <cell r="CD121" t="str">
            <v>*</v>
          </cell>
          <cell r="CE121">
            <v>0.53151750972762646</v>
          </cell>
          <cell r="CF121">
            <v>0.5</v>
          </cell>
          <cell r="CG121" t="str">
            <v>All Schools</v>
          </cell>
          <cell r="CH121" t="str">
            <v>KS2 Average Point Score</v>
          </cell>
          <cell r="CI121" t="str">
            <v>Core Science</v>
          </cell>
        </row>
        <row r="122">
          <cell r="CB122" t="str">
            <v>.</v>
          </cell>
          <cell r="CC122" t="str">
            <v>.</v>
          </cell>
          <cell r="CD122" t="str">
            <v>.</v>
          </cell>
          <cell r="CE122" t="str">
            <v>.</v>
          </cell>
          <cell r="CF122" t="str">
            <v>.</v>
          </cell>
          <cell r="CG122" t="str">
            <v>.</v>
          </cell>
          <cell r="CH122" t="str">
            <v>.</v>
          </cell>
          <cell r="CI122" t="str">
            <v>.</v>
          </cell>
        </row>
        <row r="123">
          <cell r="CB123" t="str">
            <v>.</v>
          </cell>
          <cell r="CC123" t="str">
            <v>.</v>
          </cell>
          <cell r="CD123" t="str">
            <v>.</v>
          </cell>
          <cell r="CE123" t="str">
            <v>.</v>
          </cell>
          <cell r="CF123" t="str">
            <v>.</v>
          </cell>
          <cell r="CG123" t="str">
            <v>.</v>
          </cell>
          <cell r="CH123" t="str">
            <v>.</v>
          </cell>
          <cell r="CI123" t="str">
            <v>.</v>
          </cell>
        </row>
        <row r="124">
          <cell r="CB124" t="str">
            <v>.</v>
          </cell>
          <cell r="CC124" t="str">
            <v>.</v>
          </cell>
          <cell r="CD124" t="str">
            <v>.</v>
          </cell>
          <cell r="CE124" t="str">
            <v>.</v>
          </cell>
          <cell r="CF124" t="str">
            <v>.</v>
          </cell>
          <cell r="CG124" t="str">
            <v>.</v>
          </cell>
          <cell r="CH124" t="str">
            <v>.</v>
          </cell>
          <cell r="CI124" t="str">
            <v>.</v>
          </cell>
        </row>
        <row r="125">
          <cell r="CB125" t="str">
            <v>.</v>
          </cell>
          <cell r="CC125" t="str">
            <v>.</v>
          </cell>
          <cell r="CD125" t="str">
            <v>.</v>
          </cell>
          <cell r="CE125" t="str">
            <v>.</v>
          </cell>
          <cell r="CF125" t="str">
            <v>.</v>
          </cell>
          <cell r="CG125" t="str">
            <v>.</v>
          </cell>
          <cell r="CH125" t="str">
            <v>.</v>
          </cell>
          <cell r="CI125" t="str">
            <v>.</v>
          </cell>
        </row>
        <row r="126">
          <cell r="AS126" t="str">
            <v>U</v>
          </cell>
          <cell r="AT126" t="str">
            <v>G</v>
          </cell>
          <cell r="AU126" t="str">
            <v>F</v>
          </cell>
          <cell r="AV126" t="str">
            <v>E</v>
          </cell>
          <cell r="AW126" t="str">
            <v>D</v>
          </cell>
          <cell r="AX126" t="str">
            <v>C</v>
          </cell>
          <cell r="AY126" t="str">
            <v>B</v>
          </cell>
          <cell r="AZ126" t="str">
            <v>A</v>
          </cell>
          <cell r="BA126" t="str">
            <v>*</v>
          </cell>
          <cell r="CB126" t="str">
            <v>.</v>
          </cell>
          <cell r="CC126" t="str">
            <v>.</v>
          </cell>
          <cell r="CD126" t="str">
            <v>.</v>
          </cell>
          <cell r="CE126" t="str">
            <v>.</v>
          </cell>
          <cell r="CF126" t="str">
            <v>.</v>
          </cell>
          <cell r="CG126" t="str">
            <v>.</v>
          </cell>
          <cell r="CH126" t="str">
            <v>.</v>
          </cell>
          <cell r="CI126" t="str">
            <v>.</v>
          </cell>
        </row>
        <row r="127">
          <cell r="AS127">
            <v>0</v>
          </cell>
          <cell r="AT127">
            <v>0</v>
          </cell>
          <cell r="AU127">
            <v>0</v>
          </cell>
          <cell r="AV127">
            <v>0</v>
          </cell>
          <cell r="AW127">
            <v>0</v>
          </cell>
          <cell r="AX127">
            <v>0</v>
          </cell>
          <cell r="AY127">
            <v>0</v>
          </cell>
          <cell r="AZ127">
            <v>0</v>
          </cell>
          <cell r="BA127">
            <v>0</v>
          </cell>
          <cell r="CB127" t="str">
            <v>.</v>
          </cell>
          <cell r="CC127" t="str">
            <v>.</v>
          </cell>
          <cell r="CD127" t="str">
            <v>.</v>
          </cell>
          <cell r="CE127" t="str">
            <v>.</v>
          </cell>
          <cell r="CF127" t="str">
            <v>.</v>
          </cell>
          <cell r="CG127" t="str">
            <v>.</v>
          </cell>
          <cell r="CH127" t="str">
            <v>.</v>
          </cell>
          <cell r="CI127" t="str">
            <v>.</v>
          </cell>
        </row>
        <row r="128">
          <cell r="AS128">
            <v>0</v>
          </cell>
          <cell r="AT128">
            <v>0</v>
          </cell>
          <cell r="AU128">
            <v>0</v>
          </cell>
          <cell r="AV128">
            <v>0</v>
          </cell>
          <cell r="AW128">
            <v>0</v>
          </cell>
          <cell r="AX128">
            <v>0</v>
          </cell>
          <cell r="AY128">
            <v>0</v>
          </cell>
          <cell r="AZ128">
            <v>0</v>
          </cell>
          <cell r="BA128">
            <v>0</v>
          </cell>
          <cell r="CB128" t="str">
            <v>.</v>
          </cell>
          <cell r="CC128" t="str">
            <v>.</v>
          </cell>
          <cell r="CD128" t="str">
            <v>.</v>
          </cell>
          <cell r="CE128" t="str">
            <v>.</v>
          </cell>
          <cell r="CF128" t="str">
            <v>.</v>
          </cell>
          <cell r="CG128" t="str">
            <v>.</v>
          </cell>
          <cell r="CH128" t="str">
            <v>.</v>
          </cell>
          <cell r="CI128" t="str">
            <v>.</v>
          </cell>
        </row>
        <row r="129">
          <cell r="AS129">
            <v>1.8181818181818181E-2</v>
          </cell>
          <cell r="AT129">
            <v>5.4545454545454543E-2</v>
          </cell>
          <cell r="AU129">
            <v>0.17954545454545454</v>
          </cell>
          <cell r="AV129">
            <v>0.25454545454545452</v>
          </cell>
          <cell r="AW129">
            <v>0.28863636363636364</v>
          </cell>
          <cell r="AX129">
            <v>0.17272727272727273</v>
          </cell>
          <cell r="AY129">
            <v>1.3636363636363636E-2</v>
          </cell>
          <cell r="AZ129">
            <v>1.5909090909090907E-2</v>
          </cell>
          <cell r="BA129">
            <v>2.2727272727272726E-3</v>
          </cell>
          <cell r="CB129" t="str">
            <v>KS2-4</v>
          </cell>
          <cell r="CC129" t="str">
            <v>B</v>
          </cell>
          <cell r="CD129" t="str">
            <v>*</v>
          </cell>
          <cell r="CE129">
            <v>2.2727272727272726E-3</v>
          </cell>
          <cell r="CF129">
            <v>0.5</v>
          </cell>
          <cell r="CG129" t="str">
            <v>All Schools</v>
          </cell>
          <cell r="CH129" t="str">
            <v>KS2 Average Point Score</v>
          </cell>
          <cell r="CI129" t="str">
            <v>Design and Technology Textiles</v>
          </cell>
        </row>
        <row r="130">
          <cell r="AS130">
            <v>1.8181818181818181E-2</v>
          </cell>
          <cell r="AT130">
            <v>5.4545454545454543E-2</v>
          </cell>
          <cell r="AU130">
            <v>0.17954545454545454</v>
          </cell>
          <cell r="AV130">
            <v>0.25454545454545452</v>
          </cell>
          <cell r="AW130">
            <v>0.28863636363636364</v>
          </cell>
          <cell r="AX130">
            <v>0.17272727272727273</v>
          </cell>
          <cell r="AY130">
            <v>1.3636363636363636E-2</v>
          </cell>
          <cell r="AZ130">
            <v>1.5909090909090907E-2</v>
          </cell>
          <cell r="BA130">
            <v>2.2727272727272726E-3</v>
          </cell>
          <cell r="CB130" t="str">
            <v>KS2-4</v>
          </cell>
          <cell r="CC130" t="str">
            <v>N</v>
          </cell>
          <cell r="CD130" t="str">
            <v>*</v>
          </cell>
          <cell r="CE130">
            <v>2.2727272727272726E-3</v>
          </cell>
          <cell r="CF130">
            <v>0.5</v>
          </cell>
          <cell r="CG130" t="str">
            <v>All Schools</v>
          </cell>
          <cell r="CH130" t="str">
            <v>KS2 Average Point Score</v>
          </cell>
          <cell r="CI130" t="str">
            <v>Design and Technology Textiles</v>
          </cell>
        </row>
        <row r="131">
          <cell r="AS131">
            <v>1.8181818181818181E-2</v>
          </cell>
          <cell r="AT131">
            <v>5.4545454545454543E-2</v>
          </cell>
          <cell r="AU131">
            <v>0.17954545454545454</v>
          </cell>
          <cell r="AV131">
            <v>0.25454545454545452</v>
          </cell>
          <cell r="AW131">
            <v>0.28863636363636364</v>
          </cell>
          <cell r="AX131">
            <v>0.17272727272727273</v>
          </cell>
          <cell r="AY131">
            <v>1.3636363636363636E-2</v>
          </cell>
          <cell r="AZ131">
            <v>1.5909090909090907E-2</v>
          </cell>
          <cell r="BA131">
            <v>2.2727272727272726E-3</v>
          </cell>
          <cell r="CB131" t="str">
            <v>KS2-4</v>
          </cell>
          <cell r="CC131" t="str">
            <v>2</v>
          </cell>
          <cell r="CD131" t="str">
            <v>*</v>
          </cell>
          <cell r="CE131">
            <v>2.2727272727272726E-3</v>
          </cell>
          <cell r="CF131">
            <v>0.5</v>
          </cell>
          <cell r="CG131" t="str">
            <v>All Schools</v>
          </cell>
          <cell r="CH131" t="str">
            <v>KS2 Average Point Score</v>
          </cell>
          <cell r="CI131" t="str">
            <v>Design and Technology Textiles</v>
          </cell>
        </row>
        <row r="132">
          <cell r="AS132">
            <v>1.9021739130434784E-2</v>
          </cell>
          <cell r="AT132">
            <v>4.3478260869565216E-2</v>
          </cell>
          <cell r="AU132">
            <v>0.11413043478260869</v>
          </cell>
          <cell r="AV132">
            <v>0.17934782608695651</v>
          </cell>
          <cell r="AW132">
            <v>0.29619565217391303</v>
          </cell>
          <cell r="AX132">
            <v>0.29619565217391303</v>
          </cell>
          <cell r="AY132">
            <v>4.0760869565217392E-2</v>
          </cell>
          <cell r="AZ132">
            <v>1.0869565217391304E-2</v>
          </cell>
          <cell r="BA132">
            <v>0</v>
          </cell>
          <cell r="CB132" t="str">
            <v>KS2-4</v>
          </cell>
          <cell r="CC132" t="str">
            <v>3c</v>
          </cell>
          <cell r="CD132" t="str">
            <v>*</v>
          </cell>
          <cell r="CE132">
            <v>0</v>
          </cell>
          <cell r="CF132">
            <v>0.5</v>
          </cell>
          <cell r="CG132" t="str">
            <v>All Schools</v>
          </cell>
          <cell r="CH132" t="str">
            <v>KS2 Average Point Score</v>
          </cell>
          <cell r="CI132" t="str">
            <v>Design and Technology Textiles</v>
          </cell>
        </row>
        <row r="133">
          <cell r="AS133">
            <v>1.8151815181518153E-2</v>
          </cell>
          <cell r="AT133">
            <v>2.1452145214521452E-2</v>
          </cell>
          <cell r="AU133">
            <v>6.7656765676567657E-2</v>
          </cell>
          <cell r="AV133">
            <v>0.15181518151815182</v>
          </cell>
          <cell r="AW133">
            <v>0.34323432343234322</v>
          </cell>
          <cell r="AX133">
            <v>0.32343234323432341</v>
          </cell>
          <cell r="AY133">
            <v>6.6006600660066E-2</v>
          </cell>
          <cell r="AZ133">
            <v>8.2508250825082501E-3</v>
          </cell>
          <cell r="BA133">
            <v>0</v>
          </cell>
          <cell r="CB133" t="str">
            <v>KS2-4</v>
          </cell>
          <cell r="CC133" t="str">
            <v>3b</v>
          </cell>
          <cell r="CD133" t="str">
            <v>*</v>
          </cell>
          <cell r="CE133">
            <v>0</v>
          </cell>
          <cell r="CF133">
            <v>0.5</v>
          </cell>
          <cell r="CG133" t="str">
            <v>All Schools</v>
          </cell>
          <cell r="CH133" t="str">
            <v>KS2 Average Point Score</v>
          </cell>
          <cell r="CI133" t="str">
            <v>Design and Technology Textiles</v>
          </cell>
        </row>
        <row r="134">
          <cell r="AS134">
            <v>1.9827586206896553E-2</v>
          </cell>
          <cell r="AT134">
            <v>2.0689655172413793E-2</v>
          </cell>
          <cell r="AU134">
            <v>5.3448275862068968E-2</v>
          </cell>
          <cell r="AV134">
            <v>0.10948275862068965</v>
          </cell>
          <cell r="AW134">
            <v>0.27155172413793105</v>
          </cell>
          <cell r="AX134">
            <v>0.37068965517241381</v>
          </cell>
          <cell r="AY134">
            <v>0.11379310344827587</v>
          </cell>
          <cell r="AZ134">
            <v>3.7068965517241377E-2</v>
          </cell>
          <cell r="BA134">
            <v>3.4482758620689655E-3</v>
          </cell>
          <cell r="CB134" t="str">
            <v>KS2-4</v>
          </cell>
          <cell r="CC134" t="str">
            <v>3a</v>
          </cell>
          <cell r="CD134" t="str">
            <v>*</v>
          </cell>
          <cell r="CE134">
            <v>3.4482758620689655E-3</v>
          </cell>
          <cell r="CF134">
            <v>0.5</v>
          </cell>
          <cell r="CG134" t="str">
            <v>All Schools</v>
          </cell>
          <cell r="CH134" t="str">
            <v>KS2 Average Point Score</v>
          </cell>
          <cell r="CI134" t="str">
            <v>Design and Technology Textiles</v>
          </cell>
        </row>
        <row r="135">
          <cell r="AS135">
            <v>1.3406156901688183E-2</v>
          </cell>
          <cell r="AT135">
            <v>1.1916583912611719E-2</v>
          </cell>
          <cell r="AU135">
            <v>2.8301886792452831E-2</v>
          </cell>
          <cell r="AV135">
            <v>6.5541211519364442E-2</v>
          </cell>
          <cell r="AW135">
            <v>0.21300893743793445</v>
          </cell>
          <cell r="AX135">
            <v>0.40268123138033762</v>
          </cell>
          <cell r="AY135">
            <v>0.18123138033763656</v>
          </cell>
          <cell r="AZ135">
            <v>7.9443892750744788E-2</v>
          </cell>
          <cell r="BA135">
            <v>4.4687189672293947E-3</v>
          </cell>
          <cell r="CB135" t="str">
            <v>KS2-4</v>
          </cell>
          <cell r="CC135" t="str">
            <v>4c</v>
          </cell>
          <cell r="CD135" t="str">
            <v>*</v>
          </cell>
          <cell r="CE135">
            <v>4.4687189672293947E-3</v>
          </cell>
          <cell r="CF135">
            <v>0.5</v>
          </cell>
          <cell r="CG135" t="str">
            <v>All Schools</v>
          </cell>
          <cell r="CH135" t="str">
            <v>KS2 Average Point Score</v>
          </cell>
          <cell r="CI135" t="str">
            <v>Design and Technology Textiles</v>
          </cell>
        </row>
        <row r="136">
          <cell r="AS136">
            <v>8.4322298563397884E-3</v>
          </cell>
          <cell r="AT136">
            <v>6.5584009993753904E-3</v>
          </cell>
          <cell r="AU136">
            <v>1.6239850093691444E-2</v>
          </cell>
          <cell r="AV136">
            <v>4.465958775765147E-2</v>
          </cell>
          <cell r="AW136">
            <v>0.14865708931917551</v>
          </cell>
          <cell r="AX136">
            <v>0.35946283572767018</v>
          </cell>
          <cell r="AY136">
            <v>0.24391005621486572</v>
          </cell>
          <cell r="AZ136">
            <v>0.15646470955652717</v>
          </cell>
          <cell r="BA136">
            <v>1.561524047470331E-2</v>
          </cell>
          <cell r="CB136" t="str">
            <v>KS2-4</v>
          </cell>
          <cell r="CC136" t="str">
            <v>4b</v>
          </cell>
          <cell r="CD136" t="str">
            <v>*</v>
          </cell>
          <cell r="CE136">
            <v>1.561524047470331E-2</v>
          </cell>
          <cell r="CF136">
            <v>0.5</v>
          </cell>
          <cell r="CG136" t="str">
            <v>All Schools</v>
          </cell>
          <cell r="CH136" t="str">
            <v>KS2 Average Point Score</v>
          </cell>
          <cell r="CI136" t="str">
            <v>Design and Technology Textiles</v>
          </cell>
        </row>
        <row r="137">
          <cell r="AS137">
            <v>5.2287581699346402E-3</v>
          </cell>
          <cell r="AT137">
            <v>1.8300653594771241E-3</v>
          </cell>
          <cell r="AU137">
            <v>6.2745098039215684E-3</v>
          </cell>
          <cell r="AV137">
            <v>1.7777777777777778E-2</v>
          </cell>
          <cell r="AW137">
            <v>0.10222222222222223</v>
          </cell>
          <cell r="AX137">
            <v>0.25856209150326798</v>
          </cell>
          <cell r="AY137">
            <v>0.28522875816993465</v>
          </cell>
          <cell r="AZ137">
            <v>0.27241830065359479</v>
          </cell>
          <cell r="BA137">
            <v>5.0457516339869279E-2</v>
          </cell>
          <cell r="CB137" t="str">
            <v>KS2-4</v>
          </cell>
          <cell r="CC137" t="str">
            <v>4a</v>
          </cell>
          <cell r="CD137" t="str">
            <v>*</v>
          </cell>
          <cell r="CE137">
            <v>5.0457516339869279E-2</v>
          </cell>
          <cell r="CF137">
            <v>0.5</v>
          </cell>
          <cell r="CG137" t="str">
            <v>All Schools</v>
          </cell>
          <cell r="CH137" t="str">
            <v>KS2 Average Point Score</v>
          </cell>
          <cell r="CI137" t="str">
            <v>Design and Technology Textiles</v>
          </cell>
        </row>
        <row r="138">
          <cell r="AS138">
            <v>2.0167098818784212E-3</v>
          </cell>
          <cell r="AT138">
            <v>1.7286084701815039E-3</v>
          </cell>
          <cell r="AU138">
            <v>2.3048112935753384E-3</v>
          </cell>
          <cell r="AV138">
            <v>8.0668395275136848E-3</v>
          </cell>
          <cell r="AW138">
            <v>4.49438202247191E-2</v>
          </cell>
          <cell r="AX138">
            <v>0.16191299337366752</v>
          </cell>
          <cell r="AY138">
            <v>0.27312013828867759</v>
          </cell>
          <cell r="AZ138">
            <v>0.39757994814174591</v>
          </cell>
          <cell r="BA138">
            <v>0.1083261307980409</v>
          </cell>
          <cell r="CB138" t="str">
            <v>KS2-4</v>
          </cell>
          <cell r="CC138" t="str">
            <v>5c</v>
          </cell>
          <cell r="CD138" t="str">
            <v>*</v>
          </cell>
          <cell r="CE138">
            <v>0.1083261307980409</v>
          </cell>
          <cell r="CF138">
            <v>0.5</v>
          </cell>
          <cell r="CG138" t="str">
            <v>All Schools</v>
          </cell>
          <cell r="CH138" t="str">
            <v>KS2 Average Point Score</v>
          </cell>
          <cell r="CI138" t="str">
            <v>Design and Technology Textiles</v>
          </cell>
        </row>
        <row r="139">
          <cell r="AS139">
            <v>3.4030140982012642E-3</v>
          </cell>
          <cell r="AT139">
            <v>0</v>
          </cell>
          <cell r="AU139">
            <v>9.7228974234321824E-4</v>
          </cell>
          <cell r="AV139">
            <v>1.4584346135148275E-3</v>
          </cell>
          <cell r="AW139">
            <v>2.4307243558580455E-2</v>
          </cell>
          <cell r="AX139">
            <v>7.6324744773942632E-2</v>
          </cell>
          <cell r="AY139">
            <v>0.17452600875060767</v>
          </cell>
          <cell r="AZ139">
            <v>0.43315508021390375</v>
          </cell>
          <cell r="BA139">
            <v>0.28585318424890616</v>
          </cell>
          <cell r="CB139" t="str">
            <v>KS2-4</v>
          </cell>
          <cell r="CC139" t="str">
            <v>5b</v>
          </cell>
          <cell r="CD139" t="str">
            <v>*</v>
          </cell>
          <cell r="CE139">
            <v>0.28585318424890616</v>
          </cell>
          <cell r="CF139">
            <v>0.5</v>
          </cell>
          <cell r="CG139" t="str">
            <v>All Schools</v>
          </cell>
          <cell r="CH139" t="str">
            <v>KS2 Average Point Score</v>
          </cell>
          <cell r="CI139" t="str">
            <v>Design and Technology Textiles</v>
          </cell>
        </row>
        <row r="140">
          <cell r="AS140">
            <v>0</v>
          </cell>
          <cell r="AT140">
            <v>0</v>
          </cell>
          <cell r="AU140">
            <v>0</v>
          </cell>
          <cell r="AV140">
            <v>0</v>
          </cell>
          <cell r="AW140">
            <v>7.326007326007326E-3</v>
          </cell>
          <cell r="AX140">
            <v>2.564102564102564E-2</v>
          </cell>
          <cell r="AY140">
            <v>6.95970695970696E-2</v>
          </cell>
          <cell r="AZ140">
            <v>0.34432234432234432</v>
          </cell>
          <cell r="BA140">
            <v>0.55311355311355315</v>
          </cell>
          <cell r="CB140" t="str">
            <v>KS2-4</v>
          </cell>
          <cell r="CC140" t="str">
            <v>5a</v>
          </cell>
          <cell r="CD140" t="str">
            <v>*</v>
          </cell>
          <cell r="CE140">
            <v>0.55311355311355315</v>
          </cell>
          <cell r="CF140">
            <v>0.5</v>
          </cell>
          <cell r="CG140" t="str">
            <v>All Schools</v>
          </cell>
          <cell r="CH140" t="str">
            <v>KS2 Average Point Score</v>
          </cell>
          <cell r="CI140" t="str">
            <v>Design and Technology Textiles</v>
          </cell>
        </row>
        <row r="141">
          <cell r="CB141" t="str">
            <v>.</v>
          </cell>
          <cell r="CC141" t="str">
            <v>.</v>
          </cell>
          <cell r="CD141" t="str">
            <v>.</v>
          </cell>
          <cell r="CE141" t="str">
            <v>.</v>
          </cell>
          <cell r="CF141" t="str">
            <v>.</v>
          </cell>
          <cell r="CG141" t="str">
            <v>.</v>
          </cell>
          <cell r="CH141" t="str">
            <v>.</v>
          </cell>
          <cell r="CI141" t="str">
            <v>.</v>
          </cell>
        </row>
        <row r="142">
          <cell r="CB142" t="str">
            <v>.</v>
          </cell>
          <cell r="CC142" t="str">
            <v>.</v>
          </cell>
          <cell r="CD142" t="str">
            <v>.</v>
          </cell>
          <cell r="CE142" t="str">
            <v>.</v>
          </cell>
          <cell r="CF142" t="str">
            <v>.</v>
          </cell>
          <cell r="CG142" t="str">
            <v>.</v>
          </cell>
          <cell r="CH142" t="str">
            <v>.</v>
          </cell>
          <cell r="CI142" t="str">
            <v>.</v>
          </cell>
        </row>
        <row r="143">
          <cell r="CB143" t="str">
            <v>.</v>
          </cell>
          <cell r="CC143" t="str">
            <v>.</v>
          </cell>
          <cell r="CD143" t="str">
            <v>.</v>
          </cell>
          <cell r="CE143" t="str">
            <v>.</v>
          </cell>
          <cell r="CF143" t="str">
            <v>.</v>
          </cell>
          <cell r="CG143" t="str">
            <v>.</v>
          </cell>
          <cell r="CH143" t="str">
            <v>.</v>
          </cell>
          <cell r="CI143" t="str">
            <v>.</v>
          </cell>
        </row>
        <row r="144">
          <cell r="CB144" t="str">
            <v>.</v>
          </cell>
          <cell r="CC144" t="str">
            <v>.</v>
          </cell>
          <cell r="CD144" t="str">
            <v>.</v>
          </cell>
          <cell r="CE144" t="str">
            <v>.</v>
          </cell>
          <cell r="CF144" t="str">
            <v>.</v>
          </cell>
          <cell r="CG144" t="str">
            <v>.</v>
          </cell>
          <cell r="CH144" t="str">
            <v>.</v>
          </cell>
          <cell r="CI144" t="str">
            <v>.</v>
          </cell>
        </row>
        <row r="145">
          <cell r="AS145" t="str">
            <v>U</v>
          </cell>
          <cell r="AT145" t="str">
            <v>G</v>
          </cell>
          <cell r="AU145" t="str">
            <v>F</v>
          </cell>
          <cell r="AV145" t="str">
            <v>E</v>
          </cell>
          <cell r="AW145" t="str">
            <v>D</v>
          </cell>
          <cell r="AX145" t="str">
            <v>C</v>
          </cell>
          <cell r="AY145" t="str">
            <v>B</v>
          </cell>
          <cell r="AZ145" t="str">
            <v>A</v>
          </cell>
          <cell r="BA145" t="str">
            <v>*</v>
          </cell>
          <cell r="CB145" t="str">
            <v>.</v>
          </cell>
          <cell r="CC145" t="str">
            <v>.</v>
          </cell>
          <cell r="CD145" t="str">
            <v>.</v>
          </cell>
          <cell r="CE145" t="str">
            <v>.</v>
          </cell>
          <cell r="CF145" t="str">
            <v>.</v>
          </cell>
          <cell r="CG145" t="str">
            <v>.</v>
          </cell>
          <cell r="CH145" t="str">
            <v>.</v>
          </cell>
          <cell r="CI145" t="str">
            <v>.</v>
          </cell>
        </row>
        <row r="146">
          <cell r="AS146">
            <v>0</v>
          </cell>
          <cell r="AT146">
            <v>0</v>
          </cell>
          <cell r="AU146">
            <v>0</v>
          </cell>
          <cell r="AV146">
            <v>0</v>
          </cell>
          <cell r="AW146">
            <v>0</v>
          </cell>
          <cell r="AX146">
            <v>0</v>
          </cell>
          <cell r="AY146">
            <v>0</v>
          </cell>
          <cell r="AZ146">
            <v>0</v>
          </cell>
          <cell r="BA146">
            <v>0</v>
          </cell>
          <cell r="CB146" t="str">
            <v>.</v>
          </cell>
          <cell r="CC146" t="str">
            <v>.</v>
          </cell>
          <cell r="CD146" t="str">
            <v>.</v>
          </cell>
          <cell r="CE146" t="str">
            <v>.</v>
          </cell>
          <cell r="CF146" t="str">
            <v>.</v>
          </cell>
          <cell r="CG146" t="str">
            <v>.</v>
          </cell>
          <cell r="CH146" t="str">
            <v>.</v>
          </cell>
          <cell r="CI146" t="str">
            <v>.</v>
          </cell>
        </row>
        <row r="147">
          <cell r="AS147">
            <v>0</v>
          </cell>
          <cell r="AT147">
            <v>0</v>
          </cell>
          <cell r="AU147">
            <v>0</v>
          </cell>
          <cell r="AV147">
            <v>0</v>
          </cell>
          <cell r="AW147">
            <v>0</v>
          </cell>
          <cell r="AX147">
            <v>0</v>
          </cell>
          <cell r="AY147">
            <v>0</v>
          </cell>
          <cell r="AZ147">
            <v>0</v>
          </cell>
          <cell r="BA147">
            <v>0</v>
          </cell>
          <cell r="CB147" t="str">
            <v>.</v>
          </cell>
          <cell r="CC147" t="str">
            <v>.</v>
          </cell>
          <cell r="CD147" t="str">
            <v>.</v>
          </cell>
          <cell r="CE147" t="str">
            <v>.</v>
          </cell>
          <cell r="CF147" t="str">
            <v>.</v>
          </cell>
          <cell r="CG147" t="str">
            <v>.</v>
          </cell>
          <cell r="CH147" t="str">
            <v>.</v>
          </cell>
          <cell r="CI147" t="str">
            <v>.</v>
          </cell>
        </row>
        <row r="148">
          <cell r="AS148">
            <v>7.3211314475873548E-2</v>
          </cell>
          <cell r="AT148">
            <v>0.11214642262895175</v>
          </cell>
          <cell r="AU148">
            <v>0.22196339434276208</v>
          </cell>
          <cell r="AV148">
            <v>0.29650582362728783</v>
          </cell>
          <cell r="AW148">
            <v>0.19101497504159734</v>
          </cell>
          <cell r="AX148">
            <v>8.4525790349417637E-2</v>
          </cell>
          <cell r="AY148">
            <v>1.5973377703826955E-2</v>
          </cell>
          <cell r="AZ148">
            <v>4.3261231281198007E-3</v>
          </cell>
          <cell r="BA148">
            <v>3.3277870216306157E-4</v>
          </cell>
          <cell r="CB148" t="str">
            <v>KS2-4</v>
          </cell>
          <cell r="CC148" t="str">
            <v>B</v>
          </cell>
          <cell r="CD148" t="str">
            <v>*</v>
          </cell>
          <cell r="CE148">
            <v>3.3277870216306157E-4</v>
          </cell>
          <cell r="CF148">
            <v>0.5</v>
          </cell>
          <cell r="CG148" t="str">
            <v>All Schools</v>
          </cell>
          <cell r="CH148" t="str">
            <v>KS2 Average Point Score</v>
          </cell>
          <cell r="CI148" t="str">
            <v>English Literature</v>
          </cell>
        </row>
        <row r="149">
          <cell r="AS149">
            <v>7.3211314475873548E-2</v>
          </cell>
          <cell r="AT149">
            <v>0.11214642262895175</v>
          </cell>
          <cell r="AU149">
            <v>0.22196339434276208</v>
          </cell>
          <cell r="AV149">
            <v>0.29650582362728783</v>
          </cell>
          <cell r="AW149">
            <v>0.19101497504159734</v>
          </cell>
          <cell r="AX149">
            <v>8.4525790349417637E-2</v>
          </cell>
          <cell r="AY149">
            <v>1.5973377703826955E-2</v>
          </cell>
          <cell r="AZ149">
            <v>4.3261231281198007E-3</v>
          </cell>
          <cell r="BA149">
            <v>3.3277870216306157E-4</v>
          </cell>
          <cell r="CB149" t="str">
            <v>KS2-4</v>
          </cell>
          <cell r="CC149" t="str">
            <v>N</v>
          </cell>
          <cell r="CD149" t="str">
            <v>*</v>
          </cell>
          <cell r="CE149">
            <v>3.3277870216306157E-4</v>
          </cell>
          <cell r="CF149">
            <v>0.5</v>
          </cell>
          <cell r="CG149" t="str">
            <v>All Schools</v>
          </cell>
          <cell r="CH149" t="str">
            <v>KS2 Average Point Score</v>
          </cell>
          <cell r="CI149" t="str">
            <v>English Literature</v>
          </cell>
        </row>
        <row r="150">
          <cell r="AS150">
            <v>7.3211314475873548E-2</v>
          </cell>
          <cell r="AT150">
            <v>0.11214642262895175</v>
          </cell>
          <cell r="AU150">
            <v>0.22196339434276208</v>
          </cell>
          <cell r="AV150">
            <v>0.29650582362728783</v>
          </cell>
          <cell r="AW150">
            <v>0.19101497504159734</v>
          </cell>
          <cell r="AX150">
            <v>8.4525790349417637E-2</v>
          </cell>
          <cell r="AY150">
            <v>1.5973377703826955E-2</v>
          </cell>
          <cell r="AZ150">
            <v>4.3261231281198007E-3</v>
          </cell>
          <cell r="BA150">
            <v>3.3277870216306157E-4</v>
          </cell>
          <cell r="CB150" t="str">
            <v>KS2-4</v>
          </cell>
          <cell r="CC150" t="str">
            <v>2</v>
          </cell>
          <cell r="CD150" t="str">
            <v>*</v>
          </cell>
          <cell r="CE150">
            <v>3.3277870216306157E-4</v>
          </cell>
          <cell r="CF150">
            <v>0.5</v>
          </cell>
          <cell r="CG150" t="str">
            <v>All Schools</v>
          </cell>
          <cell r="CH150" t="str">
            <v>KS2 Average Point Score</v>
          </cell>
          <cell r="CI150" t="str">
            <v>English Literature</v>
          </cell>
        </row>
        <row r="151">
          <cell r="AS151">
            <v>3.937007874015748E-2</v>
          </cell>
          <cell r="AT151">
            <v>6.1965080451900037E-2</v>
          </cell>
          <cell r="AU151">
            <v>0.16158849709003767</v>
          </cell>
          <cell r="AV151">
            <v>0.30229373502225265</v>
          </cell>
          <cell r="AW151">
            <v>0.28654570352618969</v>
          </cell>
          <cell r="AX151">
            <v>0.12324546388223211</v>
          </cell>
          <cell r="AY151">
            <v>2.2595001711742554E-2</v>
          </cell>
          <cell r="AZ151">
            <v>2.3964395754878468E-3</v>
          </cell>
          <cell r="BA151">
            <v>0</v>
          </cell>
          <cell r="CB151" t="str">
            <v>KS2-4</v>
          </cell>
          <cell r="CC151" t="str">
            <v>3c</v>
          </cell>
          <cell r="CD151" t="str">
            <v>*</v>
          </cell>
          <cell r="CE151">
            <v>0</v>
          </cell>
          <cell r="CF151">
            <v>0.5</v>
          </cell>
          <cell r="CG151" t="str">
            <v>All Schools</v>
          </cell>
          <cell r="CH151" t="str">
            <v>KS2 Average Point Score</v>
          </cell>
          <cell r="CI151" t="str">
            <v>English Literature</v>
          </cell>
        </row>
        <row r="152">
          <cell r="AS152">
            <v>3.3907524932003628E-2</v>
          </cell>
          <cell r="AT152">
            <v>3.9891205802357207E-2</v>
          </cell>
          <cell r="AU152">
            <v>0.10625566636446056</v>
          </cell>
          <cell r="AV152">
            <v>0.24224841341795103</v>
          </cell>
          <cell r="AW152">
            <v>0.33182230281051678</v>
          </cell>
          <cell r="AX152">
            <v>0.20380779691749773</v>
          </cell>
          <cell r="AY152">
            <v>3.5902085222121488E-2</v>
          </cell>
          <cell r="AZ152">
            <v>5.4397098821396192E-3</v>
          </cell>
          <cell r="BA152">
            <v>7.2529465095194927E-4</v>
          </cell>
          <cell r="CB152" t="str">
            <v>KS2-4</v>
          </cell>
          <cell r="CC152" t="str">
            <v>3b</v>
          </cell>
          <cell r="CD152" t="str">
            <v>*</v>
          </cell>
          <cell r="CE152">
            <v>7.2529465095194927E-4</v>
          </cell>
          <cell r="CF152">
            <v>0.5</v>
          </cell>
          <cell r="CG152" t="str">
            <v>All Schools</v>
          </cell>
          <cell r="CH152" t="str">
            <v>KS2 Average Point Score</v>
          </cell>
          <cell r="CI152" t="str">
            <v>English Literature</v>
          </cell>
        </row>
        <row r="153">
          <cell r="AS153">
            <v>2.3892064086948373E-2</v>
          </cell>
          <cell r="AT153">
            <v>2.1643399231706176E-2</v>
          </cell>
          <cell r="AU153">
            <v>6.4274337112339555E-2</v>
          </cell>
          <cell r="AV153">
            <v>0.18448421249882882</v>
          </cell>
          <cell r="AW153">
            <v>0.33261500983790876</v>
          </cell>
          <cell r="AX153">
            <v>0.28951560011243327</v>
          </cell>
          <cell r="AY153">
            <v>7.0832942940129304E-2</v>
          </cell>
          <cell r="AZ153">
            <v>1.2086573596926825E-2</v>
          </cell>
          <cell r="BA153">
            <v>6.5586058277897501E-4</v>
          </cell>
          <cell r="CB153" t="str">
            <v>KS2-4</v>
          </cell>
          <cell r="CC153" t="str">
            <v>3a</v>
          </cell>
          <cell r="CD153" t="str">
            <v>*</v>
          </cell>
          <cell r="CE153">
            <v>6.5586058277897501E-4</v>
          </cell>
          <cell r="CF153">
            <v>0.5</v>
          </cell>
          <cell r="CG153" t="str">
            <v>All Schools</v>
          </cell>
          <cell r="CH153" t="str">
            <v>KS2 Average Point Score</v>
          </cell>
          <cell r="CI153" t="str">
            <v>English Literature</v>
          </cell>
        </row>
        <row r="154">
          <cell r="AS154">
            <v>1.634864320644357E-2</v>
          </cell>
          <cell r="AT154">
            <v>1.1506376450282865E-2</v>
          </cell>
          <cell r="AU154">
            <v>3.0875443474925688E-2</v>
          </cell>
          <cell r="AV154">
            <v>0.10600249304823089</v>
          </cell>
          <cell r="AW154">
            <v>0.28070764215169242</v>
          </cell>
          <cell r="AX154">
            <v>0.37491609933838338</v>
          </cell>
          <cell r="AY154">
            <v>0.14493240003835459</v>
          </cell>
          <cell r="AZ154">
            <v>3.2793172883306167E-2</v>
          </cell>
          <cell r="BA154">
            <v>1.9177294083804776E-3</v>
          </cell>
          <cell r="CB154" t="str">
            <v>KS2-4</v>
          </cell>
          <cell r="CC154" t="str">
            <v>4c</v>
          </cell>
          <cell r="CD154" t="str">
            <v>*</v>
          </cell>
          <cell r="CE154">
            <v>1.9177294083804776E-3</v>
          </cell>
          <cell r="CF154">
            <v>0.5</v>
          </cell>
          <cell r="CG154" t="str">
            <v>All Schools</v>
          </cell>
          <cell r="CH154" t="str">
            <v>KS2 Average Point Score</v>
          </cell>
          <cell r="CI154" t="str">
            <v>English Literature</v>
          </cell>
        </row>
        <row r="155">
          <cell r="AS155">
            <v>1.3193284448345177E-2</v>
          </cell>
          <cell r="AT155">
            <v>5.0394949180374285E-3</v>
          </cell>
          <cell r="AU155">
            <v>1.2060813680246878E-2</v>
          </cell>
          <cell r="AV155">
            <v>5.1385861102460295E-2</v>
          </cell>
          <cell r="AW155">
            <v>0.19654030180345969</v>
          </cell>
          <cell r="AX155">
            <v>0.39919594575465023</v>
          </cell>
          <cell r="AY155">
            <v>0.24356615044874155</v>
          </cell>
          <cell r="AZ155">
            <v>7.1487217236205089E-2</v>
          </cell>
          <cell r="BA155">
            <v>7.5309306078536848E-3</v>
          </cell>
          <cell r="CB155" t="str">
            <v>KS2-4</v>
          </cell>
          <cell r="CC155" t="str">
            <v>4b</v>
          </cell>
          <cell r="CD155" t="str">
            <v>*</v>
          </cell>
          <cell r="CE155">
            <v>7.5309306078536848E-3</v>
          </cell>
          <cell r="CF155">
            <v>0.5</v>
          </cell>
          <cell r="CG155" t="str">
            <v>All Schools</v>
          </cell>
          <cell r="CH155" t="str">
            <v>KS2 Average Point Score</v>
          </cell>
          <cell r="CI155" t="str">
            <v>English Literature</v>
          </cell>
        </row>
        <row r="156">
          <cell r="AS156">
            <v>8.2281144781144785E-3</v>
          </cell>
          <cell r="AT156">
            <v>1.872895622895623E-3</v>
          </cell>
          <cell r="AU156">
            <v>5.0294612794612795E-3</v>
          </cell>
          <cell r="AV156">
            <v>2.1675084175084174E-2</v>
          </cell>
          <cell r="AW156">
            <v>0.11237373737373738</v>
          </cell>
          <cell r="AX156">
            <v>0.3373526936026936</v>
          </cell>
          <cell r="AY156">
            <v>0.33863636363636362</v>
          </cell>
          <cell r="AZ156">
            <v>0.15368265993265992</v>
          </cell>
          <cell r="BA156">
            <v>2.11489898989899E-2</v>
          </cell>
          <cell r="CB156" t="str">
            <v>KS2-4</v>
          </cell>
          <cell r="CC156" t="str">
            <v>4a</v>
          </cell>
          <cell r="CD156" t="str">
            <v>*</v>
          </cell>
          <cell r="CE156">
            <v>2.11489898989899E-2</v>
          </cell>
          <cell r="CF156">
            <v>0.5</v>
          </cell>
          <cell r="CG156" t="str">
            <v>All Schools</v>
          </cell>
          <cell r="CH156" t="str">
            <v>KS2 Average Point Score</v>
          </cell>
          <cell r="CI156" t="str">
            <v>English Literature</v>
          </cell>
        </row>
        <row r="157">
          <cell r="AS157">
            <v>4.9205147615442851E-3</v>
          </cell>
          <cell r="AT157">
            <v>6.3083522583901085E-4</v>
          </cell>
          <cell r="AU157">
            <v>1.3037261334006224E-3</v>
          </cell>
          <cell r="AV157">
            <v>7.4859113466229288E-3</v>
          </cell>
          <cell r="AW157">
            <v>4.7543948187400119E-2</v>
          </cell>
          <cell r="AX157">
            <v>0.21757506939187485</v>
          </cell>
          <cell r="AY157">
            <v>0.37713432584742201</v>
          </cell>
          <cell r="AZ157">
            <v>0.27828244595844898</v>
          </cell>
          <cell r="BA157">
            <v>6.5123223147447215E-2</v>
          </cell>
          <cell r="CB157" t="str">
            <v>KS2-4</v>
          </cell>
          <cell r="CC157" t="str">
            <v>5c</v>
          </cell>
          <cell r="CD157" t="str">
            <v>*</v>
          </cell>
          <cell r="CE157">
            <v>6.5123223147447215E-2</v>
          </cell>
          <cell r="CF157">
            <v>0.5</v>
          </cell>
          <cell r="CG157" t="str">
            <v>All Schools</v>
          </cell>
          <cell r="CH157" t="str">
            <v>KS2 Average Point Score</v>
          </cell>
          <cell r="CI157" t="str">
            <v>English Literature</v>
          </cell>
        </row>
        <row r="158">
          <cell r="AS158">
            <v>2.9377562886345552E-3</v>
          </cell>
          <cell r="AT158">
            <v>2.1421139604626966E-4</v>
          </cell>
          <cell r="AU158">
            <v>2.4481302405287962E-4</v>
          </cell>
          <cell r="AV158">
            <v>1.836097680396597E-3</v>
          </cell>
          <cell r="AW158">
            <v>1.5698635167390906E-2</v>
          </cell>
          <cell r="AX158">
            <v>9.7772201481118801E-2</v>
          </cell>
          <cell r="AY158">
            <v>0.29353081583940266</v>
          </cell>
          <cell r="AZ158">
            <v>0.40694044923189915</v>
          </cell>
          <cell r="BA158">
            <v>0.1808250198910582</v>
          </cell>
          <cell r="CB158" t="str">
            <v>KS2-4</v>
          </cell>
          <cell r="CC158" t="str">
            <v>5b</v>
          </cell>
          <cell r="CD158" t="str">
            <v>*</v>
          </cell>
          <cell r="CE158">
            <v>0.1808250198910582</v>
          </cell>
          <cell r="CF158">
            <v>0.5</v>
          </cell>
          <cell r="CG158" t="str">
            <v>All Schools</v>
          </cell>
          <cell r="CH158" t="str">
            <v>KS2 Average Point Score</v>
          </cell>
          <cell r="CI158" t="str">
            <v>English Literature</v>
          </cell>
        </row>
        <row r="159">
          <cell r="AS159">
            <v>2.5297242600556537E-4</v>
          </cell>
          <cell r="AT159">
            <v>0</v>
          </cell>
          <cell r="AU159">
            <v>0</v>
          </cell>
          <cell r="AV159">
            <v>0</v>
          </cell>
          <cell r="AW159">
            <v>1.7708069820389577E-3</v>
          </cell>
          <cell r="AX159">
            <v>2.1249683784467493E-2</v>
          </cell>
          <cell r="AY159">
            <v>0.13458133063496078</v>
          </cell>
          <cell r="AZ159">
            <v>0.43157095876549456</v>
          </cell>
          <cell r="BA159">
            <v>0.41057424740703263</v>
          </cell>
          <cell r="CB159" t="str">
            <v>KS2-4</v>
          </cell>
          <cell r="CC159" t="str">
            <v>5a</v>
          </cell>
          <cell r="CD159" t="str">
            <v>*</v>
          </cell>
          <cell r="CE159">
            <v>0.41057424740703263</v>
          </cell>
          <cell r="CF159">
            <v>0.5</v>
          </cell>
          <cell r="CG159" t="str">
            <v>All Schools</v>
          </cell>
          <cell r="CH159" t="str">
            <v>KS2 Average Point Score</v>
          </cell>
          <cell r="CI159" t="str">
            <v>English Literature</v>
          </cell>
        </row>
        <row r="160">
          <cell r="CB160" t="str">
            <v>.</v>
          </cell>
          <cell r="CC160" t="str">
            <v>.</v>
          </cell>
          <cell r="CD160" t="str">
            <v>.</v>
          </cell>
          <cell r="CE160" t="str">
            <v>.</v>
          </cell>
          <cell r="CF160" t="str">
            <v>.</v>
          </cell>
          <cell r="CG160" t="str">
            <v>.</v>
          </cell>
          <cell r="CH160" t="str">
            <v>.</v>
          </cell>
          <cell r="CI160" t="str">
            <v>.</v>
          </cell>
        </row>
        <row r="161">
          <cell r="CB161" t="str">
            <v>.</v>
          </cell>
          <cell r="CC161" t="str">
            <v>.</v>
          </cell>
          <cell r="CD161" t="str">
            <v>.</v>
          </cell>
          <cell r="CE161" t="str">
            <v>.</v>
          </cell>
          <cell r="CF161" t="str">
            <v>.</v>
          </cell>
          <cell r="CG161" t="str">
            <v>.</v>
          </cell>
          <cell r="CH161" t="str">
            <v>.</v>
          </cell>
          <cell r="CI161" t="str">
            <v>.</v>
          </cell>
        </row>
        <row r="162">
          <cell r="CB162" t="str">
            <v>.</v>
          </cell>
          <cell r="CC162" t="str">
            <v>.</v>
          </cell>
          <cell r="CD162" t="str">
            <v>.</v>
          </cell>
          <cell r="CE162" t="str">
            <v>.</v>
          </cell>
          <cell r="CF162" t="str">
            <v>.</v>
          </cell>
          <cell r="CG162" t="str">
            <v>.</v>
          </cell>
          <cell r="CH162" t="str">
            <v>.</v>
          </cell>
          <cell r="CI162" t="str">
            <v>.</v>
          </cell>
        </row>
        <row r="163">
          <cell r="CB163" t="str">
            <v>.</v>
          </cell>
          <cell r="CC163" t="str">
            <v>.</v>
          </cell>
          <cell r="CD163" t="str">
            <v>.</v>
          </cell>
          <cell r="CE163" t="str">
            <v>.</v>
          </cell>
          <cell r="CF163" t="str">
            <v>.</v>
          </cell>
          <cell r="CG163" t="str">
            <v>.</v>
          </cell>
          <cell r="CH163" t="str">
            <v>.</v>
          </cell>
          <cell r="CI163" t="str">
            <v>.</v>
          </cell>
        </row>
        <row r="164">
          <cell r="AS164" t="str">
            <v>U</v>
          </cell>
          <cell r="AT164" t="str">
            <v>G</v>
          </cell>
          <cell r="AU164" t="str">
            <v>F</v>
          </cell>
          <cell r="AV164" t="str">
            <v>E</v>
          </cell>
          <cell r="AW164" t="str">
            <v>D</v>
          </cell>
          <cell r="AX164" t="str">
            <v>C</v>
          </cell>
          <cell r="AY164" t="str">
            <v>B</v>
          </cell>
          <cell r="AZ164" t="str">
            <v>A</v>
          </cell>
          <cell r="BA164" t="str">
            <v>*</v>
          </cell>
          <cell r="CB164" t="str">
            <v>.</v>
          </cell>
          <cell r="CC164" t="str">
            <v>.</v>
          </cell>
          <cell r="CD164" t="str">
            <v>.</v>
          </cell>
          <cell r="CE164" t="str">
            <v>.</v>
          </cell>
          <cell r="CF164" t="str">
            <v>.</v>
          </cell>
          <cell r="CG164" t="str">
            <v>.</v>
          </cell>
          <cell r="CH164" t="str">
            <v>.</v>
          </cell>
          <cell r="CI164" t="str">
            <v>.</v>
          </cell>
        </row>
        <row r="165">
          <cell r="AS165">
            <v>0</v>
          </cell>
          <cell r="AT165">
            <v>0</v>
          </cell>
          <cell r="AU165">
            <v>0</v>
          </cell>
          <cell r="AV165">
            <v>0</v>
          </cell>
          <cell r="AW165">
            <v>0</v>
          </cell>
          <cell r="AX165">
            <v>0</v>
          </cell>
          <cell r="AY165">
            <v>0</v>
          </cell>
          <cell r="AZ165">
            <v>0</v>
          </cell>
          <cell r="BA165">
            <v>0</v>
          </cell>
          <cell r="CB165" t="str">
            <v>.</v>
          </cell>
          <cell r="CC165" t="str">
            <v>.</v>
          </cell>
          <cell r="CD165" t="str">
            <v>.</v>
          </cell>
          <cell r="CE165" t="str">
            <v>.</v>
          </cell>
          <cell r="CF165" t="str">
            <v>.</v>
          </cell>
          <cell r="CG165" t="str">
            <v>.</v>
          </cell>
          <cell r="CH165" t="str">
            <v>.</v>
          </cell>
          <cell r="CI165" t="str">
            <v>.</v>
          </cell>
        </row>
        <row r="166">
          <cell r="AS166">
            <v>0</v>
          </cell>
          <cell r="AT166">
            <v>0</v>
          </cell>
          <cell r="AU166">
            <v>0</v>
          </cell>
          <cell r="AV166">
            <v>0</v>
          </cell>
          <cell r="AW166">
            <v>0</v>
          </cell>
          <cell r="AX166">
            <v>0</v>
          </cell>
          <cell r="AY166">
            <v>0</v>
          </cell>
          <cell r="AZ166">
            <v>0</v>
          </cell>
          <cell r="BA166">
            <v>0</v>
          </cell>
          <cell r="CB166" t="str">
            <v>.</v>
          </cell>
          <cell r="CC166" t="str">
            <v>.</v>
          </cell>
          <cell r="CD166" t="str">
            <v>.</v>
          </cell>
          <cell r="CE166" t="str">
            <v>.</v>
          </cell>
          <cell r="CF166" t="str">
            <v>.</v>
          </cell>
          <cell r="CG166" t="str">
            <v>.</v>
          </cell>
          <cell r="CH166" t="str">
            <v>.</v>
          </cell>
          <cell r="CI166" t="str">
            <v>.</v>
          </cell>
        </row>
        <row r="167">
          <cell r="AS167">
            <v>7.1770334928229667E-3</v>
          </cell>
          <cell r="AT167">
            <v>4.3062200956937802E-2</v>
          </cell>
          <cell r="AU167">
            <v>9.8086124401913874E-2</v>
          </cell>
          <cell r="AV167">
            <v>0.19138755980861244</v>
          </cell>
          <cell r="AW167">
            <v>0.25119617224880381</v>
          </cell>
          <cell r="AX167">
            <v>0.29425837320574161</v>
          </cell>
          <cell r="AY167">
            <v>7.6555023923444973E-2</v>
          </cell>
          <cell r="AZ167">
            <v>3.1100478468899521E-2</v>
          </cell>
          <cell r="BA167">
            <v>7.1770334928229667E-3</v>
          </cell>
          <cell r="CB167" t="str">
            <v>KS2-4</v>
          </cell>
          <cell r="CC167" t="str">
            <v>B</v>
          </cell>
          <cell r="CD167" t="str">
            <v>*</v>
          </cell>
          <cell r="CE167">
            <v>7.1770334928229667E-3</v>
          </cell>
          <cell r="CF167">
            <v>0.5</v>
          </cell>
          <cell r="CG167" t="str">
            <v>All Schools</v>
          </cell>
          <cell r="CH167" t="str">
            <v>KS2 Average Point Score</v>
          </cell>
          <cell r="CI167" t="str">
            <v>Fine Art</v>
          </cell>
        </row>
        <row r="168">
          <cell r="AS168">
            <v>7.1770334928229667E-3</v>
          </cell>
          <cell r="AT168">
            <v>4.3062200956937802E-2</v>
          </cell>
          <cell r="AU168">
            <v>9.8086124401913874E-2</v>
          </cell>
          <cell r="AV168">
            <v>0.19138755980861244</v>
          </cell>
          <cell r="AW168">
            <v>0.25119617224880381</v>
          </cell>
          <cell r="AX168">
            <v>0.29425837320574161</v>
          </cell>
          <cell r="AY168">
            <v>7.6555023923444973E-2</v>
          </cell>
          <cell r="AZ168">
            <v>3.1100478468899521E-2</v>
          </cell>
          <cell r="BA168">
            <v>7.1770334928229667E-3</v>
          </cell>
          <cell r="CB168" t="str">
            <v>KS2-4</v>
          </cell>
          <cell r="CC168" t="str">
            <v>N</v>
          </cell>
          <cell r="CD168" t="str">
            <v>*</v>
          </cell>
          <cell r="CE168">
            <v>7.1770334928229667E-3</v>
          </cell>
          <cell r="CF168">
            <v>0.5</v>
          </cell>
          <cell r="CG168" t="str">
            <v>All Schools</v>
          </cell>
          <cell r="CH168" t="str">
            <v>KS2 Average Point Score</v>
          </cell>
          <cell r="CI168" t="str">
            <v>Fine Art</v>
          </cell>
        </row>
        <row r="169">
          <cell r="AS169">
            <v>7.1770334928229667E-3</v>
          </cell>
          <cell r="AT169">
            <v>4.3062200956937802E-2</v>
          </cell>
          <cell r="AU169">
            <v>9.8086124401913874E-2</v>
          </cell>
          <cell r="AV169">
            <v>0.19138755980861244</v>
          </cell>
          <cell r="AW169">
            <v>0.25119617224880381</v>
          </cell>
          <cell r="AX169">
            <v>0.29425837320574161</v>
          </cell>
          <cell r="AY169">
            <v>7.6555023923444973E-2</v>
          </cell>
          <cell r="AZ169">
            <v>3.1100478468899521E-2</v>
          </cell>
          <cell r="BA169">
            <v>7.1770334928229667E-3</v>
          </cell>
          <cell r="CB169" t="str">
            <v>KS2-4</v>
          </cell>
          <cell r="CC169" t="str">
            <v>2</v>
          </cell>
          <cell r="CD169" t="str">
            <v>*</v>
          </cell>
          <cell r="CE169">
            <v>7.1770334928229667E-3</v>
          </cell>
          <cell r="CF169">
            <v>0.5</v>
          </cell>
          <cell r="CG169" t="str">
            <v>All Schools</v>
          </cell>
          <cell r="CH169" t="str">
            <v>KS2 Average Point Score</v>
          </cell>
          <cell r="CI169" t="str">
            <v>Fine Art</v>
          </cell>
        </row>
        <row r="170">
          <cell r="AS170">
            <v>5.1020408163265302E-3</v>
          </cell>
          <cell r="AT170">
            <v>1.2755102040816327E-2</v>
          </cell>
          <cell r="AU170">
            <v>5.8673469387755105E-2</v>
          </cell>
          <cell r="AV170">
            <v>0.16581632653061223</v>
          </cell>
          <cell r="AW170">
            <v>0.27806122448979592</v>
          </cell>
          <cell r="AX170">
            <v>0.35714285714285715</v>
          </cell>
          <cell r="AY170">
            <v>0.10969387755102041</v>
          </cell>
          <cell r="AZ170">
            <v>1.020408163265306E-2</v>
          </cell>
          <cell r="BA170">
            <v>2.5510204081632651E-3</v>
          </cell>
          <cell r="CB170" t="str">
            <v>KS2-4</v>
          </cell>
          <cell r="CC170" t="str">
            <v>3c</v>
          </cell>
          <cell r="CD170" t="str">
            <v>*</v>
          </cell>
          <cell r="CE170">
            <v>2.5510204081632651E-3</v>
          </cell>
          <cell r="CF170">
            <v>0.5</v>
          </cell>
          <cell r="CG170" t="str">
            <v>All Schools</v>
          </cell>
          <cell r="CH170" t="str">
            <v>KS2 Average Point Score</v>
          </cell>
          <cell r="CI170" t="str">
            <v>Fine Art</v>
          </cell>
        </row>
        <row r="171">
          <cell r="AS171">
            <v>7.7279752704791345E-3</v>
          </cell>
          <cell r="AT171">
            <v>2.6275115919629059E-2</v>
          </cell>
          <cell r="AU171">
            <v>6.6460587326120563E-2</v>
          </cell>
          <cell r="AV171">
            <v>0.14219474497681608</v>
          </cell>
          <cell r="AW171">
            <v>0.22874806800618239</v>
          </cell>
          <cell r="AX171">
            <v>0.34157650695517772</v>
          </cell>
          <cell r="AY171">
            <v>0.13601236476043277</v>
          </cell>
          <cell r="AZ171">
            <v>4.0185471406491501E-2</v>
          </cell>
          <cell r="BA171">
            <v>1.0819165378670788E-2</v>
          </cell>
          <cell r="CB171" t="str">
            <v>KS2-4</v>
          </cell>
          <cell r="CC171" t="str">
            <v>3b</v>
          </cell>
          <cell r="CD171" t="str">
            <v>*</v>
          </cell>
          <cell r="CE171">
            <v>1.0819165378670788E-2</v>
          </cell>
          <cell r="CF171">
            <v>0.5</v>
          </cell>
          <cell r="CG171" t="str">
            <v>All Schools</v>
          </cell>
          <cell r="CH171" t="str">
            <v>KS2 Average Point Score</v>
          </cell>
          <cell r="CI171" t="str">
            <v>Fine Art</v>
          </cell>
        </row>
        <row r="172">
          <cell r="AS172">
            <v>1.736111111111111E-3</v>
          </cell>
          <cell r="AT172">
            <v>1.4756944444444444E-2</v>
          </cell>
          <cell r="AU172">
            <v>4.4270833333333336E-2</v>
          </cell>
          <cell r="AV172">
            <v>0.1189236111111111</v>
          </cell>
          <cell r="AW172">
            <v>0.24131944444444445</v>
          </cell>
          <cell r="AX172">
            <v>0.359375</v>
          </cell>
          <cell r="AY172">
            <v>0.16493055555555555</v>
          </cell>
          <cell r="AZ172">
            <v>4.6006944444444448E-2</v>
          </cell>
          <cell r="BA172">
            <v>8.6805555555555559E-3</v>
          </cell>
          <cell r="CB172" t="str">
            <v>KS2-4</v>
          </cell>
          <cell r="CC172" t="str">
            <v>3a</v>
          </cell>
          <cell r="CD172" t="str">
            <v>*</v>
          </cell>
          <cell r="CE172">
            <v>8.6805555555555559E-3</v>
          </cell>
          <cell r="CF172">
            <v>0.5</v>
          </cell>
          <cell r="CG172" t="str">
            <v>All Schools</v>
          </cell>
          <cell r="CH172" t="str">
            <v>KS2 Average Point Score</v>
          </cell>
          <cell r="CI172" t="str">
            <v>Fine Art</v>
          </cell>
        </row>
        <row r="173">
          <cell r="AS173">
            <v>1.455604075691412E-3</v>
          </cell>
          <cell r="AT173">
            <v>8.2484230955846682E-3</v>
          </cell>
          <cell r="AU173">
            <v>3.5419699175157693E-2</v>
          </cell>
          <cell r="AV173">
            <v>9.0247452692867547E-2</v>
          </cell>
          <cell r="AW173">
            <v>0.16690926734594858</v>
          </cell>
          <cell r="AX173">
            <v>0.41775836972343522</v>
          </cell>
          <cell r="AY173">
            <v>0.18631732168850074</v>
          </cell>
          <cell r="AZ173">
            <v>7.8602620087336247E-2</v>
          </cell>
          <cell r="BA173">
            <v>1.5041242115477924E-2</v>
          </cell>
          <cell r="CB173" t="str">
            <v>KS2-4</v>
          </cell>
          <cell r="CC173" t="str">
            <v>4c</v>
          </cell>
          <cell r="CD173" t="str">
            <v>*</v>
          </cell>
          <cell r="CE173">
            <v>1.5041242115477924E-2</v>
          </cell>
          <cell r="CF173">
            <v>0.5</v>
          </cell>
          <cell r="CG173" t="str">
            <v>All Schools</v>
          </cell>
          <cell r="CH173" t="str">
            <v>KS2 Average Point Score</v>
          </cell>
          <cell r="CI173" t="str">
            <v>Fine Art</v>
          </cell>
        </row>
        <row r="174">
          <cell r="AS174">
            <v>1.9342359767891683E-3</v>
          </cell>
          <cell r="AT174">
            <v>7.0921985815602835E-3</v>
          </cell>
          <cell r="AU174">
            <v>1.9019987105093488E-2</v>
          </cell>
          <cell r="AV174">
            <v>6.09284332688588E-2</v>
          </cell>
          <cell r="AW174">
            <v>0.13700838168923277</v>
          </cell>
          <cell r="AX174">
            <v>0.39490651192778853</v>
          </cell>
          <cell r="AY174">
            <v>0.2437137330754352</v>
          </cell>
          <cell r="AZ174">
            <v>0.1096067053513862</v>
          </cell>
          <cell r="BA174">
            <v>2.5789813023855575E-2</v>
          </cell>
          <cell r="CB174" t="str">
            <v>KS2-4</v>
          </cell>
          <cell r="CC174" t="str">
            <v>4b</v>
          </cell>
          <cell r="CD174" t="str">
            <v>*</v>
          </cell>
          <cell r="CE174">
            <v>2.5789813023855575E-2</v>
          </cell>
          <cell r="CF174">
            <v>0.5</v>
          </cell>
          <cell r="CG174" t="str">
            <v>All Schools</v>
          </cell>
          <cell r="CH174" t="str">
            <v>KS2 Average Point Score</v>
          </cell>
          <cell r="CI174" t="str">
            <v>Fine Art</v>
          </cell>
        </row>
        <row r="175">
          <cell r="AS175">
            <v>5.0530570995452253E-4</v>
          </cell>
          <cell r="AT175">
            <v>3.5371399696816574E-3</v>
          </cell>
          <cell r="AU175">
            <v>1.2885295603840323E-2</v>
          </cell>
          <cell r="AV175">
            <v>3.1328954017180395E-2</v>
          </cell>
          <cell r="AW175">
            <v>0.10106114199090449</v>
          </cell>
          <cell r="AX175">
            <v>0.32491157150075795</v>
          </cell>
          <cell r="AY175">
            <v>0.28777160181910055</v>
          </cell>
          <cell r="AZ175">
            <v>0.17786760990399192</v>
          </cell>
          <cell r="BA175">
            <v>6.0131379484588174E-2</v>
          </cell>
          <cell r="CB175" t="str">
            <v>KS2-4</v>
          </cell>
          <cell r="CC175" t="str">
            <v>4a</v>
          </cell>
          <cell r="CD175" t="str">
            <v>*</v>
          </cell>
          <cell r="CE175">
            <v>6.0131379484588174E-2</v>
          </cell>
          <cell r="CF175">
            <v>0.5</v>
          </cell>
          <cell r="CG175" t="str">
            <v>All Schools</v>
          </cell>
          <cell r="CH175" t="str">
            <v>KS2 Average Point Score</v>
          </cell>
          <cell r="CI175" t="str">
            <v>Fine Art</v>
          </cell>
        </row>
        <row r="176">
          <cell r="AS176">
            <v>1.053740779768177E-3</v>
          </cell>
          <cell r="AT176">
            <v>2.1074815595363539E-3</v>
          </cell>
          <cell r="AU176">
            <v>7.3761854583772393E-3</v>
          </cell>
          <cell r="AV176">
            <v>2.0811380400421495E-2</v>
          </cell>
          <cell r="AW176">
            <v>6.4805057955742887E-2</v>
          </cell>
          <cell r="AX176">
            <v>0.22418335089567967</v>
          </cell>
          <cell r="AY176">
            <v>0.29399367755532141</v>
          </cell>
          <cell r="AZ176">
            <v>0.27002107481559534</v>
          </cell>
          <cell r="BA176">
            <v>0.11564805057955743</v>
          </cell>
          <cell r="CB176" t="str">
            <v>KS2-4</v>
          </cell>
          <cell r="CC176" t="str">
            <v>5c</v>
          </cell>
          <cell r="CD176" t="str">
            <v>*</v>
          </cell>
          <cell r="CE176">
            <v>0.11564805057955743</v>
          </cell>
          <cell r="CF176">
            <v>0.5</v>
          </cell>
          <cell r="CG176" t="str">
            <v>All Schools</v>
          </cell>
          <cell r="CH176" t="str">
            <v>KS2 Average Point Score</v>
          </cell>
          <cell r="CI176" t="str">
            <v>Fine Art</v>
          </cell>
        </row>
        <row r="177">
          <cell r="AS177">
            <v>0</v>
          </cell>
          <cell r="AT177">
            <v>7.3664825046040514E-4</v>
          </cell>
          <cell r="AU177">
            <v>3.3149171270718232E-3</v>
          </cell>
          <cell r="AV177">
            <v>1.1049723756906077E-2</v>
          </cell>
          <cell r="AW177">
            <v>3.2044198895027624E-2</v>
          </cell>
          <cell r="AX177">
            <v>0.15285451197053407</v>
          </cell>
          <cell r="AY177">
            <v>0.2427255985267035</v>
          </cell>
          <cell r="AZ177">
            <v>0.35506445672191528</v>
          </cell>
          <cell r="BA177">
            <v>0.20220994475138121</v>
          </cell>
          <cell r="CB177" t="str">
            <v>KS2-4</v>
          </cell>
          <cell r="CC177" t="str">
            <v>5b</v>
          </cell>
          <cell r="CD177" t="str">
            <v>*</v>
          </cell>
          <cell r="CE177">
            <v>0.20220994475138121</v>
          </cell>
          <cell r="CF177">
            <v>0.5</v>
          </cell>
          <cell r="CG177" t="str">
            <v>All Schools</v>
          </cell>
          <cell r="CH177" t="str">
            <v>KS2 Average Point Score</v>
          </cell>
          <cell r="CI177" t="str">
            <v>Fine Art</v>
          </cell>
        </row>
        <row r="178">
          <cell r="AS178">
            <v>0</v>
          </cell>
          <cell r="AT178">
            <v>0</v>
          </cell>
          <cell r="AU178">
            <v>0</v>
          </cell>
          <cell r="AV178">
            <v>2.4875621890547263E-3</v>
          </cell>
          <cell r="AW178">
            <v>9.9502487562189053E-3</v>
          </cell>
          <cell r="AX178">
            <v>3.2338308457711441E-2</v>
          </cell>
          <cell r="AY178">
            <v>0.14925373134328357</v>
          </cell>
          <cell r="AZ178">
            <v>0.41044776119402987</v>
          </cell>
          <cell r="BA178">
            <v>0.39552238805970147</v>
          </cell>
          <cell r="CB178" t="str">
            <v>KS2-4</v>
          </cell>
          <cell r="CC178" t="str">
            <v>5a</v>
          </cell>
          <cell r="CD178" t="str">
            <v>*</v>
          </cell>
          <cell r="CE178">
            <v>0.39552238805970147</v>
          </cell>
          <cell r="CF178">
            <v>0.5</v>
          </cell>
          <cell r="CG178" t="str">
            <v>All Schools</v>
          </cell>
          <cell r="CH178" t="str">
            <v>KS2 Average Point Score</v>
          </cell>
          <cell r="CI178" t="str">
            <v>Fine Art</v>
          </cell>
        </row>
        <row r="179">
          <cell r="CB179" t="str">
            <v>.</v>
          </cell>
          <cell r="CC179" t="str">
            <v>.</v>
          </cell>
          <cell r="CD179" t="str">
            <v>.</v>
          </cell>
          <cell r="CE179" t="str">
            <v>.</v>
          </cell>
          <cell r="CF179" t="str">
            <v>.</v>
          </cell>
          <cell r="CG179" t="str">
            <v>.</v>
          </cell>
          <cell r="CH179" t="str">
            <v>.</v>
          </cell>
          <cell r="CI179" t="str">
            <v>.</v>
          </cell>
        </row>
        <row r="180">
          <cell r="CB180" t="str">
            <v>.</v>
          </cell>
          <cell r="CC180" t="str">
            <v>.</v>
          </cell>
          <cell r="CD180" t="str">
            <v>.</v>
          </cell>
          <cell r="CE180" t="str">
            <v>.</v>
          </cell>
          <cell r="CF180" t="str">
            <v>.</v>
          </cell>
          <cell r="CG180" t="str">
            <v>.</v>
          </cell>
          <cell r="CH180" t="str">
            <v>.</v>
          </cell>
          <cell r="CI180" t="str">
            <v>.</v>
          </cell>
        </row>
        <row r="181">
          <cell r="CB181" t="str">
            <v>.</v>
          </cell>
          <cell r="CC181" t="str">
            <v>.</v>
          </cell>
          <cell r="CD181" t="str">
            <v>.</v>
          </cell>
          <cell r="CE181" t="str">
            <v>.</v>
          </cell>
          <cell r="CF181" t="str">
            <v>.</v>
          </cell>
          <cell r="CG181" t="str">
            <v>.</v>
          </cell>
          <cell r="CH181" t="str">
            <v>.</v>
          </cell>
          <cell r="CI181" t="str">
            <v>.</v>
          </cell>
        </row>
        <row r="182">
          <cell r="CB182" t="str">
            <v>.</v>
          </cell>
          <cell r="CC182" t="str">
            <v>.</v>
          </cell>
          <cell r="CD182" t="str">
            <v>.</v>
          </cell>
          <cell r="CE182" t="str">
            <v>.</v>
          </cell>
          <cell r="CF182" t="str">
            <v>.</v>
          </cell>
          <cell r="CG182" t="str">
            <v>.</v>
          </cell>
          <cell r="CH182" t="str">
            <v>.</v>
          </cell>
          <cell r="CI182" t="str">
            <v>.</v>
          </cell>
        </row>
        <row r="183">
          <cell r="AS183" t="str">
            <v>U</v>
          </cell>
          <cell r="AT183" t="str">
            <v>G</v>
          </cell>
          <cell r="AU183" t="str">
            <v>F</v>
          </cell>
          <cell r="AV183" t="str">
            <v>E</v>
          </cell>
          <cell r="AW183" t="str">
            <v>D</v>
          </cell>
          <cell r="AX183" t="str">
            <v>C</v>
          </cell>
          <cell r="AY183" t="str">
            <v>B</v>
          </cell>
          <cell r="AZ183" t="str">
            <v>A</v>
          </cell>
          <cell r="BA183" t="str">
            <v>*</v>
          </cell>
          <cell r="CB183" t="str">
            <v>.</v>
          </cell>
          <cell r="CC183" t="str">
            <v>.</v>
          </cell>
          <cell r="CD183" t="str">
            <v>.</v>
          </cell>
          <cell r="CE183" t="str">
            <v>.</v>
          </cell>
          <cell r="CF183" t="str">
            <v>.</v>
          </cell>
          <cell r="CG183" t="str">
            <v>.</v>
          </cell>
          <cell r="CH183" t="str">
            <v>.</v>
          </cell>
          <cell r="CI183" t="str">
            <v>.</v>
          </cell>
        </row>
        <row r="184">
          <cell r="AS184">
            <v>0</v>
          </cell>
          <cell r="AT184">
            <v>0</v>
          </cell>
          <cell r="AU184">
            <v>0</v>
          </cell>
          <cell r="AV184">
            <v>0</v>
          </cell>
          <cell r="AW184">
            <v>0</v>
          </cell>
          <cell r="AX184">
            <v>0</v>
          </cell>
          <cell r="AY184">
            <v>0</v>
          </cell>
          <cell r="AZ184">
            <v>0</v>
          </cell>
          <cell r="BA184">
            <v>0</v>
          </cell>
          <cell r="CB184" t="str">
            <v>.</v>
          </cell>
          <cell r="CC184" t="str">
            <v>.</v>
          </cell>
          <cell r="CD184" t="str">
            <v>.</v>
          </cell>
          <cell r="CE184" t="str">
            <v>.</v>
          </cell>
          <cell r="CF184" t="str">
            <v>.</v>
          </cell>
          <cell r="CG184" t="str">
            <v>.</v>
          </cell>
          <cell r="CH184" t="str">
            <v>.</v>
          </cell>
          <cell r="CI184" t="str">
            <v>.</v>
          </cell>
        </row>
        <row r="185">
          <cell r="AS185">
            <v>0</v>
          </cell>
          <cell r="AT185">
            <v>0</v>
          </cell>
          <cell r="AU185">
            <v>0</v>
          </cell>
          <cell r="AV185">
            <v>0</v>
          </cell>
          <cell r="AW185">
            <v>0</v>
          </cell>
          <cell r="AX185">
            <v>0</v>
          </cell>
          <cell r="AY185">
            <v>0</v>
          </cell>
          <cell r="AZ185">
            <v>0</v>
          </cell>
          <cell r="BA185">
            <v>0</v>
          </cell>
          <cell r="CB185" t="str">
            <v>.</v>
          </cell>
          <cell r="CC185" t="str">
            <v>.</v>
          </cell>
          <cell r="CD185" t="str">
            <v>.</v>
          </cell>
          <cell r="CE185" t="str">
            <v>.</v>
          </cell>
          <cell r="CF185" t="str">
            <v>.</v>
          </cell>
          <cell r="CG185" t="str">
            <v>.</v>
          </cell>
          <cell r="CH185" t="str">
            <v>.</v>
          </cell>
          <cell r="CI185" t="str">
            <v>.</v>
          </cell>
        </row>
        <row r="186">
          <cell r="AS186">
            <v>3.4334763948497854E-2</v>
          </cell>
          <cell r="AT186">
            <v>8.15450643776824E-2</v>
          </cell>
          <cell r="AU186">
            <v>0.18991416309012876</v>
          </cell>
          <cell r="AV186">
            <v>0.29721030042918456</v>
          </cell>
          <cell r="AW186">
            <v>0.25</v>
          </cell>
          <cell r="AX186">
            <v>0.13304721030042918</v>
          </cell>
          <cell r="AY186">
            <v>1.1802575107296138E-2</v>
          </cell>
          <cell r="AZ186">
            <v>2.1459227467811159E-3</v>
          </cell>
          <cell r="BA186">
            <v>0</v>
          </cell>
          <cell r="CB186" t="str">
            <v>KS2-4</v>
          </cell>
          <cell r="CC186" t="str">
            <v>B</v>
          </cell>
          <cell r="CD186" t="str">
            <v>*</v>
          </cell>
          <cell r="CE186">
            <v>0</v>
          </cell>
          <cell r="CF186">
            <v>0.5</v>
          </cell>
          <cell r="CG186" t="str">
            <v>All Schools</v>
          </cell>
          <cell r="CH186" t="str">
            <v>KS2 Average Point Score</v>
          </cell>
          <cell r="CI186" t="str">
            <v>Design and Technology Food</v>
          </cell>
        </row>
        <row r="187">
          <cell r="AS187">
            <v>3.4334763948497854E-2</v>
          </cell>
          <cell r="AT187">
            <v>8.15450643776824E-2</v>
          </cell>
          <cell r="AU187">
            <v>0.18991416309012876</v>
          </cell>
          <cell r="AV187">
            <v>0.29721030042918456</v>
          </cell>
          <cell r="AW187">
            <v>0.25</v>
          </cell>
          <cell r="AX187">
            <v>0.13304721030042918</v>
          </cell>
          <cell r="AY187">
            <v>1.1802575107296138E-2</v>
          </cell>
          <cell r="AZ187">
            <v>2.1459227467811159E-3</v>
          </cell>
          <cell r="BA187">
            <v>0</v>
          </cell>
          <cell r="CB187" t="str">
            <v>KS2-4</v>
          </cell>
          <cell r="CC187" t="str">
            <v>N</v>
          </cell>
          <cell r="CD187" t="str">
            <v>*</v>
          </cell>
          <cell r="CE187">
            <v>0</v>
          </cell>
          <cell r="CF187">
            <v>0.5</v>
          </cell>
          <cell r="CG187" t="str">
            <v>All Schools</v>
          </cell>
          <cell r="CH187" t="str">
            <v>KS2 Average Point Score</v>
          </cell>
          <cell r="CI187" t="str">
            <v>Design and Technology Food</v>
          </cell>
        </row>
        <row r="188">
          <cell r="AS188">
            <v>3.4334763948497854E-2</v>
          </cell>
          <cell r="AT188">
            <v>8.15450643776824E-2</v>
          </cell>
          <cell r="AU188">
            <v>0.18991416309012876</v>
          </cell>
          <cell r="AV188">
            <v>0.29721030042918456</v>
          </cell>
          <cell r="AW188">
            <v>0.25</v>
          </cell>
          <cell r="AX188">
            <v>0.13304721030042918</v>
          </cell>
          <cell r="AY188">
            <v>1.1802575107296138E-2</v>
          </cell>
          <cell r="AZ188">
            <v>2.1459227467811159E-3</v>
          </cell>
          <cell r="BA188">
            <v>0</v>
          </cell>
          <cell r="CB188" t="str">
            <v>KS2-4</v>
          </cell>
          <cell r="CC188" t="str">
            <v>2</v>
          </cell>
          <cell r="CD188" t="str">
            <v>*</v>
          </cell>
          <cell r="CE188">
            <v>0</v>
          </cell>
          <cell r="CF188">
            <v>0.5</v>
          </cell>
          <cell r="CG188" t="str">
            <v>All Schools</v>
          </cell>
          <cell r="CH188" t="str">
            <v>KS2 Average Point Score</v>
          </cell>
          <cell r="CI188" t="str">
            <v>Design and Technology Food</v>
          </cell>
        </row>
        <row r="189">
          <cell r="AS189">
            <v>3.6175710594315243E-2</v>
          </cell>
          <cell r="AT189">
            <v>6.3307493540051676E-2</v>
          </cell>
          <cell r="AU189">
            <v>0.13695090439276486</v>
          </cell>
          <cell r="AV189">
            <v>0.24289405684754523</v>
          </cell>
          <cell r="AW189">
            <v>0.2868217054263566</v>
          </cell>
          <cell r="AX189">
            <v>0.20671834625322996</v>
          </cell>
          <cell r="AY189">
            <v>2.5839793281653745E-2</v>
          </cell>
          <cell r="AZ189">
            <v>1.2919896640826874E-3</v>
          </cell>
          <cell r="BA189">
            <v>0</v>
          </cell>
          <cell r="CB189" t="str">
            <v>KS2-4</v>
          </cell>
          <cell r="CC189" t="str">
            <v>3c</v>
          </cell>
          <cell r="CD189" t="str">
            <v>*</v>
          </cell>
          <cell r="CE189">
            <v>0</v>
          </cell>
          <cell r="CF189">
            <v>0.5</v>
          </cell>
          <cell r="CG189" t="str">
            <v>All Schools</v>
          </cell>
          <cell r="CH189" t="str">
            <v>KS2 Average Point Score</v>
          </cell>
          <cell r="CI189" t="str">
            <v>Design and Technology Food</v>
          </cell>
        </row>
        <row r="190">
          <cell r="AS190">
            <v>2.8257456828885402E-2</v>
          </cell>
          <cell r="AT190">
            <v>4.0816326530612242E-2</v>
          </cell>
          <cell r="AU190">
            <v>0.11773940345368916</v>
          </cell>
          <cell r="AV190">
            <v>0.20015698587127159</v>
          </cell>
          <cell r="AW190">
            <v>0.28414442700156983</v>
          </cell>
          <cell r="AX190">
            <v>0.29434850863422291</v>
          </cell>
          <cell r="AY190">
            <v>2.7472527472527472E-2</v>
          </cell>
          <cell r="AZ190">
            <v>6.2794348508634227E-3</v>
          </cell>
          <cell r="BA190">
            <v>7.8492935635792783E-4</v>
          </cell>
          <cell r="CB190" t="str">
            <v>KS2-4</v>
          </cell>
          <cell r="CC190" t="str">
            <v>3b</v>
          </cell>
          <cell r="CD190" t="str">
            <v>*</v>
          </cell>
          <cell r="CE190">
            <v>7.8492935635792783E-4</v>
          </cell>
          <cell r="CF190">
            <v>0.5</v>
          </cell>
          <cell r="CG190" t="str">
            <v>All Schools</v>
          </cell>
          <cell r="CH190" t="str">
            <v>KS2 Average Point Score</v>
          </cell>
          <cell r="CI190" t="str">
            <v>Design and Technology Food</v>
          </cell>
        </row>
        <row r="191">
          <cell r="AS191">
            <v>2.0723104056437389E-2</v>
          </cell>
          <cell r="AT191">
            <v>3.439153439153439E-2</v>
          </cell>
          <cell r="AU191">
            <v>7.2310405643738973E-2</v>
          </cell>
          <cell r="AV191">
            <v>0.16049382716049382</v>
          </cell>
          <cell r="AW191">
            <v>0.2874779541446208</v>
          </cell>
          <cell r="AX191">
            <v>0.3439153439153439</v>
          </cell>
          <cell r="AY191">
            <v>6.0846560846560843E-2</v>
          </cell>
          <cell r="AZ191">
            <v>1.8518518518518517E-2</v>
          </cell>
          <cell r="BA191">
            <v>1.3227513227513227E-3</v>
          </cell>
          <cell r="CB191" t="str">
            <v>KS2-4</v>
          </cell>
          <cell r="CC191" t="str">
            <v>3a</v>
          </cell>
          <cell r="CD191" t="str">
            <v>*</v>
          </cell>
          <cell r="CE191">
            <v>1.3227513227513227E-3</v>
          </cell>
          <cell r="CF191">
            <v>0.5</v>
          </cell>
          <cell r="CG191" t="str">
            <v>All Schools</v>
          </cell>
          <cell r="CH191" t="str">
            <v>KS2 Average Point Score</v>
          </cell>
          <cell r="CI191" t="str">
            <v>Design and Technology Food</v>
          </cell>
        </row>
        <row r="192">
          <cell r="AS192">
            <v>1.904016692749087E-2</v>
          </cell>
          <cell r="AT192">
            <v>2.2952529994783515E-2</v>
          </cell>
          <cell r="AU192">
            <v>5.1904016692749085E-2</v>
          </cell>
          <cell r="AV192">
            <v>0.10876369327073553</v>
          </cell>
          <cell r="AW192">
            <v>0.25978090766823159</v>
          </cell>
          <cell r="AX192">
            <v>0.38262910798122068</v>
          </cell>
          <cell r="AY192">
            <v>0.10406885758998435</v>
          </cell>
          <cell r="AZ192">
            <v>4.6165884194053208E-2</v>
          </cell>
          <cell r="BA192">
            <v>4.6948356807511738E-3</v>
          </cell>
          <cell r="CB192" t="str">
            <v>KS2-4</v>
          </cell>
          <cell r="CC192" t="str">
            <v>4c</v>
          </cell>
          <cell r="CD192" t="str">
            <v>*</v>
          </cell>
          <cell r="CE192">
            <v>4.6948356807511738E-3</v>
          </cell>
          <cell r="CF192">
            <v>0.5</v>
          </cell>
          <cell r="CG192" t="str">
            <v>All Schools</v>
          </cell>
          <cell r="CH192" t="str">
            <v>KS2 Average Point Score</v>
          </cell>
          <cell r="CI192" t="str">
            <v>Design and Technology Food</v>
          </cell>
        </row>
        <row r="193">
          <cell r="AS193">
            <v>1.212460361872785E-2</v>
          </cell>
          <cell r="AT193">
            <v>1.2497668345457937E-2</v>
          </cell>
          <cell r="AU193">
            <v>2.9472113411676926E-2</v>
          </cell>
          <cell r="AV193">
            <v>6.9763103898526399E-2</v>
          </cell>
          <cell r="AW193">
            <v>0.20387987315799291</v>
          </cell>
          <cell r="AX193">
            <v>0.38537586271218055</v>
          </cell>
          <cell r="AY193">
            <v>0.17795187465025181</v>
          </cell>
          <cell r="AZ193">
            <v>9.4012311135982088E-2</v>
          </cell>
          <cell r="BA193">
            <v>1.4922589069203508E-2</v>
          </cell>
          <cell r="CB193" t="str">
            <v>KS2-4</v>
          </cell>
          <cell r="CC193" t="str">
            <v>4b</v>
          </cell>
          <cell r="CD193" t="str">
            <v>*</v>
          </cell>
          <cell r="CE193">
            <v>1.4922589069203508E-2</v>
          </cell>
          <cell r="CF193">
            <v>0.5</v>
          </cell>
          <cell r="CG193" t="str">
            <v>All Schools</v>
          </cell>
          <cell r="CH193" t="str">
            <v>KS2 Average Point Score</v>
          </cell>
          <cell r="CI193" t="str">
            <v>Design and Technology Food</v>
          </cell>
        </row>
        <row r="194">
          <cell r="AS194">
            <v>5.6894243641231589E-3</v>
          </cell>
          <cell r="AT194">
            <v>6.5261044176706823E-3</v>
          </cell>
          <cell r="AU194">
            <v>1.4892904953145917E-2</v>
          </cell>
          <cell r="AV194">
            <v>3.6479250334672024E-2</v>
          </cell>
          <cell r="AW194">
            <v>0.15261044176706828</v>
          </cell>
          <cell r="AX194">
            <v>0.31726907630522089</v>
          </cell>
          <cell r="AY194">
            <v>0.25167336010709507</v>
          </cell>
          <cell r="AZ194">
            <v>0.17888219544846051</v>
          </cell>
          <cell r="BA194">
            <v>3.5977242302543511E-2</v>
          </cell>
          <cell r="CB194" t="str">
            <v>KS2-4</v>
          </cell>
          <cell r="CC194" t="str">
            <v>4a</v>
          </cell>
          <cell r="CD194" t="str">
            <v>*</v>
          </cell>
          <cell r="CE194">
            <v>3.5977242302543511E-2</v>
          </cell>
          <cell r="CF194">
            <v>0.5</v>
          </cell>
          <cell r="CG194" t="str">
            <v>All Schools</v>
          </cell>
          <cell r="CH194" t="str">
            <v>KS2 Average Point Score</v>
          </cell>
          <cell r="CI194" t="str">
            <v>Design and Technology Food</v>
          </cell>
        </row>
        <row r="195">
          <cell r="AS195">
            <v>5.9904153354632585E-3</v>
          </cell>
          <cell r="AT195">
            <v>2.3961661341853034E-3</v>
          </cell>
          <cell r="AU195">
            <v>4.5926517571884982E-3</v>
          </cell>
          <cell r="AV195">
            <v>1.5575079872204472E-2</v>
          </cell>
          <cell r="AW195">
            <v>9.3051118210862621E-2</v>
          </cell>
          <cell r="AX195">
            <v>0.19868210862619809</v>
          </cell>
          <cell r="AY195">
            <v>0.26916932907348246</v>
          </cell>
          <cell r="AZ195">
            <v>0.30231629392971249</v>
          </cell>
          <cell r="BA195">
            <v>0.10822683706070288</v>
          </cell>
          <cell r="CB195" t="str">
            <v>KS2-4</v>
          </cell>
          <cell r="CC195" t="str">
            <v>5c</v>
          </cell>
          <cell r="CD195" t="str">
            <v>*</v>
          </cell>
          <cell r="CE195">
            <v>0.10822683706070288</v>
          </cell>
          <cell r="CF195">
            <v>0.5</v>
          </cell>
          <cell r="CG195" t="str">
            <v>All Schools</v>
          </cell>
          <cell r="CH195" t="str">
            <v>KS2 Average Point Score</v>
          </cell>
          <cell r="CI195" t="str">
            <v>Design and Technology Food</v>
          </cell>
        </row>
        <row r="196">
          <cell r="AS196">
            <v>3.70919881305638E-3</v>
          </cell>
          <cell r="AT196">
            <v>1.483679525222552E-3</v>
          </cell>
          <cell r="AU196">
            <v>1.85459940652819E-3</v>
          </cell>
          <cell r="AV196">
            <v>8.1602373887240363E-3</v>
          </cell>
          <cell r="AW196">
            <v>3.8204747774480713E-2</v>
          </cell>
          <cell r="AX196">
            <v>0.103486646884273</v>
          </cell>
          <cell r="AY196">
            <v>0.20956973293768547</v>
          </cell>
          <cell r="AZ196">
            <v>0.37462908011869434</v>
          </cell>
          <cell r="BA196">
            <v>0.25890207715133529</v>
          </cell>
          <cell r="CB196" t="str">
            <v>KS2-4</v>
          </cell>
          <cell r="CC196" t="str">
            <v>5b</v>
          </cell>
          <cell r="CD196" t="str">
            <v>*</v>
          </cell>
          <cell r="CE196">
            <v>0.25890207715133529</v>
          </cell>
          <cell r="CF196">
            <v>0.5</v>
          </cell>
          <cell r="CG196" t="str">
            <v>All Schools</v>
          </cell>
          <cell r="CH196" t="str">
            <v>KS2 Average Point Score</v>
          </cell>
          <cell r="CI196" t="str">
            <v>Design and Technology Food</v>
          </cell>
        </row>
        <row r="197">
          <cell r="AS197">
            <v>0</v>
          </cell>
          <cell r="AT197">
            <v>0</v>
          </cell>
          <cell r="AU197">
            <v>0</v>
          </cell>
          <cell r="AV197">
            <v>0</v>
          </cell>
          <cell r="AW197">
            <v>1.5151515151515152E-2</v>
          </cell>
          <cell r="AX197">
            <v>4.924242424242424E-2</v>
          </cell>
          <cell r="AY197">
            <v>0.14015151515151514</v>
          </cell>
          <cell r="AZ197">
            <v>0.35227272727272729</v>
          </cell>
          <cell r="BA197">
            <v>0.44318181818181818</v>
          </cell>
          <cell r="CB197" t="str">
            <v>KS2-4</v>
          </cell>
          <cell r="CC197" t="str">
            <v>5a</v>
          </cell>
          <cell r="CD197" t="str">
            <v>*</v>
          </cell>
          <cell r="CE197">
            <v>0.44318181818181818</v>
          </cell>
          <cell r="CF197">
            <v>0.5</v>
          </cell>
          <cell r="CG197" t="str">
            <v>All Schools</v>
          </cell>
          <cell r="CH197" t="str">
            <v>KS2 Average Point Score</v>
          </cell>
          <cell r="CI197" t="str">
            <v>Design and Technology Food</v>
          </cell>
        </row>
        <row r="198">
          <cell r="CB198" t="str">
            <v>.</v>
          </cell>
          <cell r="CC198" t="str">
            <v>.</v>
          </cell>
          <cell r="CD198" t="str">
            <v>.</v>
          </cell>
          <cell r="CE198" t="str">
            <v>.</v>
          </cell>
          <cell r="CF198" t="str">
            <v>.</v>
          </cell>
          <cell r="CG198" t="str">
            <v>.</v>
          </cell>
          <cell r="CH198" t="str">
            <v>.</v>
          </cell>
          <cell r="CI198" t="str">
            <v>.</v>
          </cell>
        </row>
        <row r="199">
          <cell r="CB199" t="str">
            <v>.</v>
          </cell>
          <cell r="CC199" t="str">
            <v>.</v>
          </cell>
          <cell r="CD199" t="str">
            <v>.</v>
          </cell>
          <cell r="CE199" t="str">
            <v>.</v>
          </cell>
          <cell r="CF199" t="str">
            <v>.</v>
          </cell>
          <cell r="CG199" t="str">
            <v>.</v>
          </cell>
          <cell r="CH199" t="str">
            <v>.</v>
          </cell>
          <cell r="CI199" t="str">
            <v>.</v>
          </cell>
        </row>
        <row r="200">
          <cell r="CB200" t="str">
            <v>.</v>
          </cell>
          <cell r="CC200" t="str">
            <v>.</v>
          </cell>
          <cell r="CD200" t="str">
            <v>.</v>
          </cell>
          <cell r="CE200" t="str">
            <v>.</v>
          </cell>
          <cell r="CF200" t="str">
            <v>.</v>
          </cell>
          <cell r="CG200" t="str">
            <v>.</v>
          </cell>
          <cell r="CH200" t="str">
            <v>.</v>
          </cell>
          <cell r="CI200" t="str">
            <v>.</v>
          </cell>
        </row>
        <row r="201">
          <cell r="CB201" t="str">
            <v>.</v>
          </cell>
          <cell r="CC201" t="str">
            <v>.</v>
          </cell>
          <cell r="CD201" t="str">
            <v>.</v>
          </cell>
          <cell r="CE201" t="str">
            <v>.</v>
          </cell>
          <cell r="CF201" t="str">
            <v>.</v>
          </cell>
          <cell r="CG201" t="str">
            <v>.</v>
          </cell>
          <cell r="CH201" t="str">
            <v>.</v>
          </cell>
          <cell r="CI201" t="str">
            <v>.</v>
          </cell>
        </row>
        <row r="202">
          <cell r="AS202" t="str">
            <v>U</v>
          </cell>
          <cell r="AT202" t="str">
            <v>G</v>
          </cell>
          <cell r="AU202" t="str">
            <v>F</v>
          </cell>
          <cell r="AV202" t="str">
            <v>E</v>
          </cell>
          <cell r="AW202" t="str">
            <v>D</v>
          </cell>
          <cell r="AX202" t="str">
            <v>C</v>
          </cell>
          <cell r="AY202" t="str">
            <v>B</v>
          </cell>
          <cell r="AZ202" t="str">
            <v>A</v>
          </cell>
          <cell r="BA202" t="str">
            <v>*</v>
          </cell>
          <cell r="CB202" t="str">
            <v>.</v>
          </cell>
          <cell r="CC202" t="str">
            <v>.</v>
          </cell>
          <cell r="CD202" t="str">
            <v>.</v>
          </cell>
          <cell r="CE202" t="str">
            <v>.</v>
          </cell>
          <cell r="CF202" t="str">
            <v>.</v>
          </cell>
          <cell r="CG202" t="str">
            <v>.</v>
          </cell>
          <cell r="CH202" t="str">
            <v>.</v>
          </cell>
          <cell r="CI202" t="str">
            <v>.</v>
          </cell>
        </row>
        <row r="203">
          <cell r="AS203">
            <v>0</v>
          </cell>
          <cell r="AT203">
            <v>0</v>
          </cell>
          <cell r="AU203">
            <v>0</v>
          </cell>
          <cell r="AV203">
            <v>0</v>
          </cell>
          <cell r="AW203">
            <v>0</v>
          </cell>
          <cell r="AX203">
            <v>0</v>
          </cell>
          <cell r="AY203">
            <v>0</v>
          </cell>
          <cell r="AZ203">
            <v>0</v>
          </cell>
          <cell r="BA203">
            <v>0</v>
          </cell>
          <cell r="CB203" t="str">
            <v>.</v>
          </cell>
          <cell r="CC203" t="str">
            <v>.</v>
          </cell>
          <cell r="CD203" t="str">
            <v>.</v>
          </cell>
          <cell r="CE203" t="str">
            <v>.</v>
          </cell>
          <cell r="CF203" t="str">
            <v>.</v>
          </cell>
          <cell r="CG203" t="str">
            <v>.</v>
          </cell>
          <cell r="CH203" t="str">
            <v>.</v>
          </cell>
          <cell r="CI203" t="str">
            <v>.</v>
          </cell>
        </row>
        <row r="204">
          <cell r="AS204">
            <v>0</v>
          </cell>
          <cell r="AT204">
            <v>0</v>
          </cell>
          <cell r="AU204">
            <v>0</v>
          </cell>
          <cell r="AV204">
            <v>0</v>
          </cell>
          <cell r="AW204">
            <v>0</v>
          </cell>
          <cell r="AX204">
            <v>0</v>
          </cell>
          <cell r="AY204">
            <v>0</v>
          </cell>
          <cell r="AZ204">
            <v>0</v>
          </cell>
          <cell r="BA204">
            <v>0</v>
          </cell>
          <cell r="CB204" t="str">
            <v>.</v>
          </cell>
          <cell r="CC204" t="str">
            <v>.</v>
          </cell>
          <cell r="CD204" t="str">
            <v>.</v>
          </cell>
          <cell r="CE204" t="str">
            <v>.</v>
          </cell>
          <cell r="CF204" t="str">
            <v>.</v>
          </cell>
          <cell r="CG204" t="str">
            <v>.</v>
          </cell>
          <cell r="CH204" t="str">
            <v>.</v>
          </cell>
          <cell r="CI204" t="str">
            <v>.</v>
          </cell>
        </row>
        <row r="205">
          <cell r="AS205">
            <v>3.9702233250620347E-2</v>
          </cell>
          <cell r="AT205">
            <v>0.18114143920595532</v>
          </cell>
          <cell r="AU205">
            <v>0.25310173697270472</v>
          </cell>
          <cell r="AV205">
            <v>0.19851116625310175</v>
          </cell>
          <cell r="AW205">
            <v>0.15136476426799009</v>
          </cell>
          <cell r="AX205">
            <v>7.4441687344913146E-2</v>
          </cell>
          <cell r="AY205">
            <v>6.4516129032258063E-2</v>
          </cell>
          <cell r="AZ205">
            <v>2.4813895781637719E-2</v>
          </cell>
          <cell r="BA205">
            <v>1.2406947890818859E-2</v>
          </cell>
          <cell r="CB205" t="str">
            <v>KS2-4</v>
          </cell>
          <cell r="CC205" t="str">
            <v>B</v>
          </cell>
          <cell r="CD205" t="str">
            <v>*</v>
          </cell>
          <cell r="CE205">
            <v>1.2406947890818859E-2</v>
          </cell>
          <cell r="CF205">
            <v>0.5</v>
          </cell>
          <cell r="CG205" t="str">
            <v>All Schools</v>
          </cell>
          <cell r="CH205" t="str">
            <v>KS2 Average Point Score</v>
          </cell>
          <cell r="CI205" t="str">
            <v>French</v>
          </cell>
        </row>
        <row r="206">
          <cell r="AS206">
            <v>3.9702233250620347E-2</v>
          </cell>
          <cell r="AT206">
            <v>0.18114143920595532</v>
          </cell>
          <cell r="AU206">
            <v>0.25310173697270472</v>
          </cell>
          <cell r="AV206">
            <v>0.19851116625310175</v>
          </cell>
          <cell r="AW206">
            <v>0.15136476426799009</v>
          </cell>
          <cell r="AX206">
            <v>7.4441687344913146E-2</v>
          </cell>
          <cell r="AY206">
            <v>6.4516129032258063E-2</v>
          </cell>
          <cell r="AZ206">
            <v>2.4813895781637719E-2</v>
          </cell>
          <cell r="BA206">
            <v>1.2406947890818859E-2</v>
          </cell>
          <cell r="CB206" t="str">
            <v>KS2-4</v>
          </cell>
          <cell r="CC206" t="str">
            <v>N</v>
          </cell>
          <cell r="CD206" t="str">
            <v>*</v>
          </cell>
          <cell r="CE206">
            <v>1.2406947890818859E-2</v>
          </cell>
          <cell r="CF206">
            <v>0.5</v>
          </cell>
          <cell r="CG206" t="str">
            <v>All Schools</v>
          </cell>
          <cell r="CH206" t="str">
            <v>KS2 Average Point Score</v>
          </cell>
          <cell r="CI206" t="str">
            <v>French</v>
          </cell>
        </row>
        <row r="207">
          <cell r="AS207">
            <v>3.9702233250620347E-2</v>
          </cell>
          <cell r="AT207">
            <v>0.18114143920595532</v>
          </cell>
          <cell r="AU207">
            <v>0.25310173697270472</v>
          </cell>
          <cell r="AV207">
            <v>0.19851116625310175</v>
          </cell>
          <cell r="AW207">
            <v>0.15136476426799009</v>
          </cell>
          <cell r="AX207">
            <v>7.4441687344913146E-2</v>
          </cell>
          <cell r="AY207">
            <v>6.4516129032258063E-2</v>
          </cell>
          <cell r="AZ207">
            <v>2.4813895781637719E-2</v>
          </cell>
          <cell r="BA207">
            <v>1.2406947890818859E-2</v>
          </cell>
          <cell r="CB207" t="str">
            <v>KS2-4</v>
          </cell>
          <cell r="CC207" t="str">
            <v>2</v>
          </cell>
          <cell r="CD207" t="str">
            <v>*</v>
          </cell>
          <cell r="CE207">
            <v>1.2406947890818859E-2</v>
          </cell>
          <cell r="CF207">
            <v>0.5</v>
          </cell>
          <cell r="CG207" t="str">
            <v>All Schools</v>
          </cell>
          <cell r="CH207" t="str">
            <v>KS2 Average Point Score</v>
          </cell>
          <cell r="CI207" t="str">
            <v>French</v>
          </cell>
        </row>
        <row r="208">
          <cell r="AS208">
            <v>2.8871391076115485E-2</v>
          </cell>
          <cell r="AT208">
            <v>9.9737532808398949E-2</v>
          </cell>
          <cell r="AU208">
            <v>0.23622047244094488</v>
          </cell>
          <cell r="AV208">
            <v>0.26509186351706038</v>
          </cell>
          <cell r="AW208">
            <v>0.20209973753280841</v>
          </cell>
          <cell r="AX208">
            <v>0.10236220472440945</v>
          </cell>
          <cell r="AY208">
            <v>3.937007874015748E-2</v>
          </cell>
          <cell r="AZ208">
            <v>2.0997375328083989E-2</v>
          </cell>
          <cell r="BA208">
            <v>5.2493438320209973E-3</v>
          </cell>
          <cell r="CB208" t="str">
            <v>KS2-4</v>
          </cell>
          <cell r="CC208" t="str">
            <v>3c</v>
          </cell>
          <cell r="CD208" t="str">
            <v>*</v>
          </cell>
          <cell r="CE208">
            <v>5.2493438320209973E-3</v>
          </cell>
          <cell r="CF208">
            <v>0.5</v>
          </cell>
          <cell r="CG208" t="str">
            <v>All Schools</v>
          </cell>
          <cell r="CH208" t="str">
            <v>KS2 Average Point Score</v>
          </cell>
          <cell r="CI208" t="str">
            <v>French</v>
          </cell>
        </row>
        <row r="209">
          <cell r="AS209">
            <v>1.7084282460136675E-2</v>
          </cell>
          <cell r="AT209">
            <v>8.8838268792710701E-2</v>
          </cell>
          <cell r="AU209">
            <v>0.17312072892938496</v>
          </cell>
          <cell r="AV209">
            <v>0.27790432801822323</v>
          </cell>
          <cell r="AW209">
            <v>0.25626423690205014</v>
          </cell>
          <cell r="AX209">
            <v>0.12870159453302962</v>
          </cell>
          <cell r="AY209">
            <v>3.644646924829157E-2</v>
          </cell>
          <cell r="AZ209">
            <v>1.7084282460136675E-2</v>
          </cell>
          <cell r="BA209">
            <v>4.5558086560364463E-3</v>
          </cell>
          <cell r="CB209" t="str">
            <v>KS2-4</v>
          </cell>
          <cell r="CC209" t="str">
            <v>3b</v>
          </cell>
          <cell r="CD209" t="str">
            <v>*</v>
          </cell>
          <cell r="CE209">
            <v>4.5558086560364463E-3</v>
          </cell>
          <cell r="CF209">
            <v>0.5</v>
          </cell>
          <cell r="CG209" t="str">
            <v>All Schools</v>
          </cell>
          <cell r="CH209" t="str">
            <v>KS2 Average Point Score</v>
          </cell>
          <cell r="CI209" t="str">
            <v>French</v>
          </cell>
        </row>
        <row r="210">
          <cell r="AS210">
            <v>7.4220682830282037E-3</v>
          </cell>
          <cell r="AT210">
            <v>6.3334982681840679E-2</v>
          </cell>
          <cell r="AU210">
            <v>0.14596734289955468</v>
          </cell>
          <cell r="AV210">
            <v>0.26175160811479464</v>
          </cell>
          <cell r="AW210">
            <v>0.28599703117268677</v>
          </cell>
          <cell r="AX210">
            <v>0.17763483424047502</v>
          </cell>
          <cell r="AY210">
            <v>4.00791687283523E-2</v>
          </cell>
          <cell r="AZ210">
            <v>1.3854527461652647E-2</v>
          </cell>
          <cell r="BA210">
            <v>3.9584364176150424E-3</v>
          </cell>
          <cell r="CB210" t="str">
            <v>KS2-4</v>
          </cell>
          <cell r="CC210" t="str">
            <v>3a</v>
          </cell>
          <cell r="CD210" t="str">
            <v>*</v>
          </cell>
          <cell r="CE210">
            <v>3.9584364176150424E-3</v>
          </cell>
          <cell r="CF210">
            <v>0.5</v>
          </cell>
          <cell r="CG210" t="str">
            <v>All Schools</v>
          </cell>
          <cell r="CH210" t="str">
            <v>KS2 Average Point Score</v>
          </cell>
          <cell r="CI210" t="str">
            <v>French</v>
          </cell>
        </row>
        <row r="211">
          <cell r="AS211">
            <v>6.4294899271324472E-3</v>
          </cell>
          <cell r="AT211">
            <v>3.1933133304757826E-2</v>
          </cell>
          <cell r="AU211">
            <v>0.10287183883411916</v>
          </cell>
          <cell r="AV211">
            <v>0.204029147021003</v>
          </cell>
          <cell r="AW211">
            <v>0.32190312901843121</v>
          </cell>
          <cell r="AX211">
            <v>0.2486069438491213</v>
          </cell>
          <cell r="AY211">
            <v>5.9365623660522934E-2</v>
          </cell>
          <cell r="AZ211">
            <v>1.8645520788684099E-2</v>
          </cell>
          <cell r="BA211">
            <v>6.2151735962280323E-3</v>
          </cell>
          <cell r="CB211" t="str">
            <v>KS2-4</v>
          </cell>
          <cell r="CC211" t="str">
            <v>4c</v>
          </cell>
          <cell r="CD211" t="str">
            <v>*</v>
          </cell>
          <cell r="CE211">
            <v>6.2151735962280323E-3</v>
          </cell>
          <cell r="CF211">
            <v>0.5</v>
          </cell>
          <cell r="CG211" t="str">
            <v>All Schools</v>
          </cell>
          <cell r="CH211" t="str">
            <v>KS2 Average Point Score</v>
          </cell>
          <cell r="CI211" t="str">
            <v>French</v>
          </cell>
        </row>
        <row r="212">
          <cell r="AS212">
            <v>2.5475002653646108E-3</v>
          </cell>
          <cell r="AT212">
            <v>1.6028022502919011E-2</v>
          </cell>
          <cell r="AU212">
            <v>5.3391359728266641E-2</v>
          </cell>
          <cell r="AV212">
            <v>0.15125782825602377</v>
          </cell>
          <cell r="AW212">
            <v>0.30177263560131623</v>
          </cell>
          <cell r="AX212">
            <v>0.31652690797155292</v>
          </cell>
          <cell r="AY212">
            <v>0.11803417896189364</v>
          </cell>
          <cell r="AZ212">
            <v>3.0251565651204754E-2</v>
          </cell>
          <cell r="BA212">
            <v>1.0190001061458443E-2</v>
          </cell>
          <cell r="CB212" t="str">
            <v>KS2-4</v>
          </cell>
          <cell r="CC212" t="str">
            <v>4b</v>
          </cell>
          <cell r="CD212" t="str">
            <v>*</v>
          </cell>
          <cell r="CE212">
            <v>1.0190001061458443E-2</v>
          </cell>
          <cell r="CF212">
            <v>0.5</v>
          </cell>
          <cell r="CG212" t="str">
            <v>All Schools</v>
          </cell>
          <cell r="CH212" t="str">
            <v>KS2 Average Point Score</v>
          </cell>
          <cell r="CI212" t="str">
            <v>French</v>
          </cell>
        </row>
        <row r="213">
          <cell r="AS213">
            <v>1.5211640211640213E-3</v>
          </cell>
          <cell r="AT213">
            <v>7.076719576719577E-3</v>
          </cell>
          <cell r="AU213">
            <v>2.6190476190476191E-2</v>
          </cell>
          <cell r="AV213">
            <v>8.6706349206349204E-2</v>
          </cell>
          <cell r="AW213">
            <v>0.24041005291005291</v>
          </cell>
          <cell r="AX213">
            <v>0.3611111111111111</v>
          </cell>
          <cell r="AY213">
            <v>0.18538359788359787</v>
          </cell>
          <cell r="AZ213">
            <v>7.1230158730158727E-2</v>
          </cell>
          <cell r="BA213">
            <v>2.0370370370370372E-2</v>
          </cell>
          <cell r="CB213" t="str">
            <v>KS2-4</v>
          </cell>
          <cell r="CC213" t="str">
            <v>4a</v>
          </cell>
          <cell r="CD213" t="str">
            <v>*</v>
          </cell>
          <cell r="CE213">
            <v>2.0370370370370372E-2</v>
          </cell>
          <cell r="CF213">
            <v>0.5</v>
          </cell>
          <cell r="CG213" t="str">
            <v>All Schools</v>
          </cell>
          <cell r="CH213" t="str">
            <v>KS2 Average Point Score</v>
          </cell>
          <cell r="CI213" t="str">
            <v>French</v>
          </cell>
        </row>
        <row r="214">
          <cell r="AS214">
            <v>9.1496232508073193E-4</v>
          </cell>
          <cell r="AT214">
            <v>2.2604951560818085E-3</v>
          </cell>
          <cell r="AU214">
            <v>8.7728740581270188E-3</v>
          </cell>
          <cell r="AV214">
            <v>3.6706135629709362E-2</v>
          </cell>
          <cell r="AW214">
            <v>0.14052744886975241</v>
          </cell>
          <cell r="AX214">
            <v>0.31027987082884823</v>
          </cell>
          <cell r="AY214">
            <v>0.27599569429494081</v>
          </cell>
          <cell r="AZ214">
            <v>0.16781485468245425</v>
          </cell>
          <cell r="BA214">
            <v>5.6727664155005381E-2</v>
          </cell>
          <cell r="CB214" t="str">
            <v>KS2-4</v>
          </cell>
          <cell r="CC214" t="str">
            <v>5c</v>
          </cell>
          <cell r="CD214" t="str">
            <v>*</v>
          </cell>
          <cell r="CE214">
            <v>5.6727664155005381E-2</v>
          </cell>
          <cell r="CF214">
            <v>0.5</v>
          </cell>
          <cell r="CG214" t="str">
            <v>All Schools</v>
          </cell>
          <cell r="CH214" t="str">
            <v>KS2 Average Point Score</v>
          </cell>
          <cell r="CI214" t="str">
            <v>French</v>
          </cell>
        </row>
        <row r="215">
          <cell r="AS215">
            <v>1.2634238787113077E-4</v>
          </cell>
          <cell r="AT215">
            <v>7.580543272267846E-4</v>
          </cell>
          <cell r="AU215">
            <v>2.6531901452937459E-3</v>
          </cell>
          <cell r="AV215">
            <v>1.1054958938723942E-2</v>
          </cell>
          <cell r="AW215">
            <v>5.3506001263423877E-2</v>
          </cell>
          <cell r="AX215">
            <v>0.17744788376500314</v>
          </cell>
          <cell r="AY215">
            <v>0.26424510423247</v>
          </cell>
          <cell r="AZ215">
            <v>0.29437776373973468</v>
          </cell>
          <cell r="BA215">
            <v>0.19583070120025267</v>
          </cell>
          <cell r="CB215" t="str">
            <v>KS2-4</v>
          </cell>
          <cell r="CC215" t="str">
            <v>5b</v>
          </cell>
          <cell r="CD215" t="str">
            <v>*</v>
          </cell>
          <cell r="CE215">
            <v>0.19583070120025267</v>
          </cell>
          <cell r="CF215">
            <v>0.5</v>
          </cell>
          <cell r="CG215" t="str">
            <v>All Schools</v>
          </cell>
          <cell r="CH215" t="str">
            <v>KS2 Average Point Score</v>
          </cell>
          <cell r="CI215" t="str">
            <v>French</v>
          </cell>
        </row>
        <row r="216">
          <cell r="AS216">
            <v>0</v>
          </cell>
          <cell r="AT216">
            <v>0</v>
          </cell>
          <cell r="AU216">
            <v>4.1356492969396195E-4</v>
          </cell>
          <cell r="AV216">
            <v>2.4813895781637717E-3</v>
          </cell>
          <cell r="AW216">
            <v>1.1166253101736972E-2</v>
          </cell>
          <cell r="AX216">
            <v>4.8387096774193547E-2</v>
          </cell>
          <cell r="AY216">
            <v>0.13606286186931349</v>
          </cell>
          <cell r="AZ216">
            <v>0.33209263854425147</v>
          </cell>
          <cell r="BA216">
            <v>0.4693961952026468</v>
          </cell>
          <cell r="CB216" t="str">
            <v>KS2-4</v>
          </cell>
          <cell r="CC216" t="str">
            <v>5a</v>
          </cell>
          <cell r="CD216" t="str">
            <v>*</v>
          </cell>
          <cell r="CE216">
            <v>0.4693961952026468</v>
          </cell>
          <cell r="CF216">
            <v>0.5</v>
          </cell>
          <cell r="CG216" t="str">
            <v>All Schools</v>
          </cell>
          <cell r="CH216" t="str">
            <v>KS2 Average Point Score</v>
          </cell>
          <cell r="CI216" t="str">
            <v>French</v>
          </cell>
        </row>
        <row r="217">
          <cell r="CB217" t="str">
            <v>.</v>
          </cell>
          <cell r="CC217" t="str">
            <v>.</v>
          </cell>
          <cell r="CD217" t="str">
            <v>.</v>
          </cell>
          <cell r="CE217" t="str">
            <v>.</v>
          </cell>
          <cell r="CF217" t="str">
            <v>.</v>
          </cell>
          <cell r="CG217" t="str">
            <v>.</v>
          </cell>
          <cell r="CH217" t="str">
            <v>.</v>
          </cell>
          <cell r="CI217" t="str">
            <v>.</v>
          </cell>
        </row>
        <row r="218">
          <cell r="CB218" t="str">
            <v>.</v>
          </cell>
          <cell r="CC218" t="str">
            <v>.</v>
          </cell>
          <cell r="CD218" t="str">
            <v>.</v>
          </cell>
          <cell r="CE218" t="str">
            <v>.</v>
          </cell>
          <cell r="CF218" t="str">
            <v>.</v>
          </cell>
          <cell r="CG218" t="str">
            <v>.</v>
          </cell>
          <cell r="CH218" t="str">
            <v>.</v>
          </cell>
          <cell r="CI218" t="str">
            <v>.</v>
          </cell>
        </row>
        <row r="219">
          <cell r="CB219" t="str">
            <v>.</v>
          </cell>
          <cell r="CC219" t="str">
            <v>.</v>
          </cell>
          <cell r="CD219" t="str">
            <v>.</v>
          </cell>
          <cell r="CE219" t="str">
            <v>.</v>
          </cell>
          <cell r="CF219" t="str">
            <v>.</v>
          </cell>
          <cell r="CG219" t="str">
            <v>.</v>
          </cell>
          <cell r="CH219" t="str">
            <v>.</v>
          </cell>
          <cell r="CI219" t="str">
            <v>.</v>
          </cell>
        </row>
        <row r="220">
          <cell r="CB220" t="str">
            <v>.</v>
          </cell>
          <cell r="CC220" t="str">
            <v>.</v>
          </cell>
          <cell r="CD220" t="str">
            <v>.</v>
          </cell>
          <cell r="CE220" t="str">
            <v>.</v>
          </cell>
          <cell r="CF220" t="str">
            <v>.</v>
          </cell>
          <cell r="CG220" t="str">
            <v>.</v>
          </cell>
          <cell r="CH220" t="str">
            <v>.</v>
          </cell>
          <cell r="CI220" t="str">
            <v>.</v>
          </cell>
        </row>
        <row r="221">
          <cell r="AS221" t="str">
            <v>U</v>
          </cell>
          <cell r="AT221" t="str">
            <v>G</v>
          </cell>
          <cell r="AU221" t="str">
            <v>F</v>
          </cell>
          <cell r="AV221" t="str">
            <v>E</v>
          </cell>
          <cell r="AW221" t="str">
            <v>D</v>
          </cell>
          <cell r="AX221" t="str">
            <v>C</v>
          </cell>
          <cell r="AY221" t="str">
            <v>B</v>
          </cell>
          <cell r="AZ221" t="str">
            <v>A</v>
          </cell>
          <cell r="BA221" t="str">
            <v>*</v>
          </cell>
          <cell r="CB221" t="str">
            <v>.</v>
          </cell>
          <cell r="CC221" t="str">
            <v>.</v>
          </cell>
          <cell r="CD221" t="str">
            <v>.</v>
          </cell>
          <cell r="CE221" t="str">
            <v>.</v>
          </cell>
          <cell r="CF221" t="str">
            <v>.</v>
          </cell>
          <cell r="CG221" t="str">
            <v>.</v>
          </cell>
          <cell r="CH221" t="str">
            <v>.</v>
          </cell>
          <cell r="CI221" t="str">
            <v>.</v>
          </cell>
        </row>
        <row r="222">
          <cell r="AS222">
            <v>0</v>
          </cell>
          <cell r="AT222">
            <v>0</v>
          </cell>
          <cell r="AU222">
            <v>0</v>
          </cell>
          <cell r="AV222">
            <v>0</v>
          </cell>
          <cell r="AW222">
            <v>0</v>
          </cell>
          <cell r="AX222">
            <v>0</v>
          </cell>
          <cell r="AY222">
            <v>0</v>
          </cell>
          <cell r="AZ222">
            <v>0</v>
          </cell>
          <cell r="BA222">
            <v>0</v>
          </cell>
          <cell r="CB222" t="str">
            <v>.</v>
          </cell>
          <cell r="CC222" t="str">
            <v>.</v>
          </cell>
          <cell r="CD222" t="str">
            <v>.</v>
          </cell>
          <cell r="CE222" t="str">
            <v>.</v>
          </cell>
          <cell r="CF222" t="str">
            <v>.</v>
          </cell>
          <cell r="CG222" t="str">
            <v>.</v>
          </cell>
          <cell r="CH222" t="str">
            <v>.</v>
          </cell>
          <cell r="CI222" t="str">
            <v>.</v>
          </cell>
        </row>
        <row r="223">
          <cell r="AS223">
            <v>0</v>
          </cell>
          <cell r="AT223">
            <v>0</v>
          </cell>
          <cell r="AU223">
            <v>0</v>
          </cell>
          <cell r="AV223">
            <v>0</v>
          </cell>
          <cell r="AW223">
            <v>0</v>
          </cell>
          <cell r="AX223">
            <v>0</v>
          </cell>
          <cell r="AY223">
            <v>0</v>
          </cell>
          <cell r="AZ223">
            <v>0</v>
          </cell>
          <cell r="BA223">
            <v>0</v>
          </cell>
          <cell r="CB223" t="str">
            <v>.</v>
          </cell>
          <cell r="CC223" t="str">
            <v>.</v>
          </cell>
          <cell r="CD223" t="str">
            <v>.</v>
          </cell>
          <cell r="CE223" t="str">
            <v>.</v>
          </cell>
          <cell r="CF223" t="str">
            <v>.</v>
          </cell>
          <cell r="CG223" t="str">
            <v>.</v>
          </cell>
          <cell r="CH223" t="str">
            <v>.</v>
          </cell>
          <cell r="CI223" t="str">
            <v>.</v>
          </cell>
        </row>
        <row r="224">
          <cell r="AS224">
            <v>0.16618075801749271</v>
          </cell>
          <cell r="AT224">
            <v>0.22594752186588921</v>
          </cell>
          <cell r="AU224">
            <v>0.28134110787172012</v>
          </cell>
          <cell r="AV224">
            <v>0.16472303206997085</v>
          </cell>
          <cell r="AW224">
            <v>0.10349854227405247</v>
          </cell>
          <cell r="AX224">
            <v>4.3731778425655975E-2</v>
          </cell>
          <cell r="AY224">
            <v>1.4577259475218658E-2</v>
          </cell>
          <cell r="AZ224">
            <v>0</v>
          </cell>
          <cell r="BA224">
            <v>0</v>
          </cell>
          <cell r="CB224" t="str">
            <v>KS2-4</v>
          </cell>
          <cell r="CC224" t="str">
            <v>B</v>
          </cell>
          <cell r="CD224" t="str">
            <v>*</v>
          </cell>
          <cell r="CE224">
            <v>0</v>
          </cell>
          <cell r="CF224">
            <v>0.5</v>
          </cell>
          <cell r="CG224" t="str">
            <v>All Schools</v>
          </cell>
          <cell r="CH224" t="str">
            <v>KS2 Average Point Score</v>
          </cell>
          <cell r="CI224" t="str">
            <v>Geography</v>
          </cell>
        </row>
        <row r="225">
          <cell r="AS225">
            <v>0.16618075801749271</v>
          </cell>
          <cell r="AT225">
            <v>0.22594752186588921</v>
          </cell>
          <cell r="AU225">
            <v>0.28134110787172012</v>
          </cell>
          <cell r="AV225">
            <v>0.16472303206997085</v>
          </cell>
          <cell r="AW225">
            <v>0.10349854227405247</v>
          </cell>
          <cell r="AX225">
            <v>4.3731778425655975E-2</v>
          </cell>
          <cell r="AY225">
            <v>1.4577259475218658E-2</v>
          </cell>
          <cell r="AZ225">
            <v>0</v>
          </cell>
          <cell r="BA225">
            <v>0</v>
          </cell>
          <cell r="CB225" t="str">
            <v>KS2-4</v>
          </cell>
          <cell r="CC225" t="str">
            <v>N</v>
          </cell>
          <cell r="CD225" t="str">
            <v>*</v>
          </cell>
          <cell r="CE225">
            <v>0</v>
          </cell>
          <cell r="CF225">
            <v>0.5</v>
          </cell>
          <cell r="CG225" t="str">
            <v>All Schools</v>
          </cell>
          <cell r="CH225" t="str">
            <v>KS2 Average Point Score</v>
          </cell>
          <cell r="CI225" t="str">
            <v>Geography</v>
          </cell>
        </row>
        <row r="226">
          <cell r="AS226">
            <v>0.16618075801749271</v>
          </cell>
          <cell r="AT226">
            <v>0.22594752186588921</v>
          </cell>
          <cell r="AU226">
            <v>0.28134110787172012</v>
          </cell>
          <cell r="AV226">
            <v>0.16472303206997085</v>
          </cell>
          <cell r="AW226">
            <v>0.10349854227405247</v>
          </cell>
          <cell r="AX226">
            <v>4.3731778425655975E-2</v>
          </cell>
          <cell r="AY226">
            <v>1.4577259475218658E-2</v>
          </cell>
          <cell r="AZ226">
            <v>0</v>
          </cell>
          <cell r="BA226">
            <v>0</v>
          </cell>
          <cell r="CB226" t="str">
            <v>KS2-4</v>
          </cell>
          <cell r="CC226" t="str">
            <v>2</v>
          </cell>
          <cell r="CD226" t="str">
            <v>*</v>
          </cell>
          <cell r="CE226">
            <v>0</v>
          </cell>
          <cell r="CF226">
            <v>0.5</v>
          </cell>
          <cell r="CG226" t="str">
            <v>All Schools</v>
          </cell>
          <cell r="CH226" t="str">
            <v>KS2 Average Point Score</v>
          </cell>
          <cell r="CI226" t="str">
            <v>Geography</v>
          </cell>
        </row>
        <row r="227">
          <cell r="AS227">
            <v>0.10062111801242236</v>
          </cell>
          <cell r="AT227">
            <v>0.16645962732919253</v>
          </cell>
          <cell r="AU227">
            <v>0.24596273291925466</v>
          </cell>
          <cell r="AV227">
            <v>0.25217391304347825</v>
          </cell>
          <cell r="AW227">
            <v>0.15776397515527951</v>
          </cell>
          <cell r="AX227">
            <v>6.4596273291925466E-2</v>
          </cell>
          <cell r="AY227">
            <v>8.6956521739130436E-3</v>
          </cell>
          <cell r="AZ227">
            <v>2.4844720496894411E-3</v>
          </cell>
          <cell r="BA227">
            <v>1.2422360248447205E-3</v>
          </cell>
          <cell r="CB227" t="str">
            <v>KS2-4</v>
          </cell>
          <cell r="CC227" t="str">
            <v>3c</v>
          </cell>
          <cell r="CD227" t="str">
            <v>*</v>
          </cell>
          <cell r="CE227">
            <v>1.2422360248447205E-3</v>
          </cell>
          <cell r="CF227">
            <v>0.5</v>
          </cell>
          <cell r="CG227" t="str">
            <v>All Schools</v>
          </cell>
          <cell r="CH227" t="str">
            <v>KS2 Average Point Score</v>
          </cell>
          <cell r="CI227" t="str">
            <v>Geography</v>
          </cell>
        </row>
        <row r="228">
          <cell r="AS228">
            <v>6.0372511239563262E-2</v>
          </cell>
          <cell r="AT228">
            <v>0.11881824020552344</v>
          </cell>
          <cell r="AU228">
            <v>0.22414900449582531</v>
          </cell>
          <cell r="AV228">
            <v>0.27681438664097624</v>
          </cell>
          <cell r="AW228">
            <v>0.19653179190751446</v>
          </cell>
          <cell r="AX228">
            <v>0.10661528580603725</v>
          </cell>
          <cell r="AY228">
            <v>1.348747591522158E-2</v>
          </cell>
          <cell r="AZ228">
            <v>3.2113037893384713E-3</v>
          </cell>
          <cell r="BA228">
            <v>0</v>
          </cell>
          <cell r="CB228" t="str">
            <v>KS2-4</v>
          </cell>
          <cell r="CC228" t="str">
            <v>3b</v>
          </cell>
          <cell r="CD228" t="str">
            <v>*</v>
          </cell>
          <cell r="CE228">
            <v>0</v>
          </cell>
          <cell r="CF228">
            <v>0.5</v>
          </cell>
          <cell r="CG228" t="str">
            <v>All Schools</v>
          </cell>
          <cell r="CH228" t="str">
            <v>KS2 Average Point Score</v>
          </cell>
          <cell r="CI228" t="str">
            <v>Geography</v>
          </cell>
        </row>
        <row r="229">
          <cell r="AS229">
            <v>2.967359050445104E-2</v>
          </cell>
          <cell r="AT229">
            <v>6.5611605670952852E-2</v>
          </cell>
          <cell r="AU229">
            <v>0.17012858555885263</v>
          </cell>
          <cell r="AV229">
            <v>0.26145730300032971</v>
          </cell>
          <cell r="AW229">
            <v>0.272667326079789</v>
          </cell>
          <cell r="AX229">
            <v>0.17177711836465545</v>
          </cell>
          <cell r="AY229">
            <v>2.3738872403560832E-2</v>
          </cell>
          <cell r="AZ229">
            <v>4.2861852950873726E-3</v>
          </cell>
          <cell r="BA229">
            <v>6.594131223211342E-4</v>
          </cell>
          <cell r="CB229" t="str">
            <v>KS2-4</v>
          </cell>
          <cell r="CC229" t="str">
            <v>3a</v>
          </cell>
          <cell r="CD229" t="str">
            <v>*</v>
          </cell>
          <cell r="CE229">
            <v>6.594131223211342E-4</v>
          </cell>
          <cell r="CF229">
            <v>0.5</v>
          </cell>
          <cell r="CG229" t="str">
            <v>All Schools</v>
          </cell>
          <cell r="CH229" t="str">
            <v>KS2 Average Point Score</v>
          </cell>
          <cell r="CI229" t="str">
            <v>Geography</v>
          </cell>
        </row>
        <row r="230">
          <cell r="AS230">
            <v>2.1934669401925202E-2</v>
          </cell>
          <cell r="AT230">
            <v>2.8562411235600441E-2</v>
          </cell>
          <cell r="AU230">
            <v>8.9316711377623481E-2</v>
          </cell>
          <cell r="AV230">
            <v>0.20293514281205619</v>
          </cell>
          <cell r="AW230">
            <v>0.30456051759507652</v>
          </cell>
          <cell r="AX230">
            <v>0.26605649360896322</v>
          </cell>
          <cell r="AY230">
            <v>6.5804008205775602E-2</v>
          </cell>
          <cell r="AZ230">
            <v>1.8305191731103045E-2</v>
          </cell>
          <cell r="BA230">
            <v>2.524854031876282E-3</v>
          </cell>
          <cell r="CB230" t="str">
            <v>KS2-4</v>
          </cell>
          <cell r="CC230" t="str">
            <v>4c</v>
          </cell>
          <cell r="CD230" t="str">
            <v>*</v>
          </cell>
          <cell r="CE230">
            <v>2.524854031876282E-3</v>
          </cell>
          <cell r="CF230">
            <v>0.5</v>
          </cell>
          <cell r="CG230" t="str">
            <v>All Schools</v>
          </cell>
          <cell r="CH230" t="str">
            <v>KS2 Average Point Score</v>
          </cell>
          <cell r="CI230" t="str">
            <v>Geography</v>
          </cell>
        </row>
        <row r="231">
          <cell r="AS231">
            <v>1.4515703351807865E-2</v>
          </cell>
          <cell r="AT231">
            <v>1.0380927245535321E-2</v>
          </cell>
          <cell r="AU231">
            <v>3.950030790885898E-2</v>
          </cell>
          <cell r="AV231">
            <v>0.11287059030526964</v>
          </cell>
          <cell r="AW231">
            <v>0.28072490542799333</v>
          </cell>
          <cell r="AX231">
            <v>0.34459400017594793</v>
          </cell>
          <cell r="AY231">
            <v>0.13917480425793965</v>
          </cell>
          <cell r="AZ231">
            <v>4.9177443476730885E-2</v>
          </cell>
          <cell r="BA231">
            <v>9.0613178499164247E-3</v>
          </cell>
          <cell r="CB231" t="str">
            <v>KS2-4</v>
          </cell>
          <cell r="CC231" t="str">
            <v>4b</v>
          </cell>
          <cell r="CD231" t="str">
            <v>*</v>
          </cell>
          <cell r="CE231">
            <v>9.0613178499164247E-3</v>
          </cell>
          <cell r="CF231">
            <v>0.5</v>
          </cell>
          <cell r="CG231" t="str">
            <v>All Schools</v>
          </cell>
          <cell r="CH231" t="str">
            <v>KS2 Average Point Score</v>
          </cell>
          <cell r="CI231" t="str">
            <v>Geography</v>
          </cell>
        </row>
        <row r="232">
          <cell r="AS232">
            <v>8.7045570916538667E-3</v>
          </cell>
          <cell r="AT232">
            <v>4.1602662570404507E-3</v>
          </cell>
          <cell r="AU232">
            <v>1.3888888888888888E-2</v>
          </cell>
          <cell r="AV232">
            <v>5.2803379416282645E-2</v>
          </cell>
          <cell r="AW232">
            <v>0.20084485407066052</v>
          </cell>
          <cell r="AX232">
            <v>0.33646953405017921</v>
          </cell>
          <cell r="AY232">
            <v>0.22657450076804916</v>
          </cell>
          <cell r="AZ232">
            <v>0.1246799795186892</v>
          </cell>
          <cell r="BA232">
            <v>3.1874039938556066E-2</v>
          </cell>
          <cell r="CB232" t="str">
            <v>KS2-4</v>
          </cell>
          <cell r="CC232" t="str">
            <v>4a</v>
          </cell>
          <cell r="CD232" t="str">
            <v>*</v>
          </cell>
          <cell r="CE232">
            <v>3.1874039938556066E-2</v>
          </cell>
          <cell r="CF232">
            <v>0.5</v>
          </cell>
          <cell r="CG232" t="str">
            <v>All Schools</v>
          </cell>
          <cell r="CH232" t="str">
            <v>KS2 Average Point Score</v>
          </cell>
          <cell r="CI232" t="str">
            <v>Geography</v>
          </cell>
        </row>
        <row r="233">
          <cell r="AS233">
            <v>5.5048020613726869E-3</v>
          </cell>
          <cell r="AT233">
            <v>1.0541110330288123E-3</v>
          </cell>
          <cell r="AU233">
            <v>2.7524010306863435E-3</v>
          </cell>
          <cell r="AV233">
            <v>1.7334270320918249E-2</v>
          </cell>
          <cell r="AW233">
            <v>9.229327711407824E-2</v>
          </cell>
          <cell r="AX233">
            <v>0.23986882173811197</v>
          </cell>
          <cell r="AY233">
            <v>0.27998360271726397</v>
          </cell>
          <cell r="AZ233">
            <v>0.25322089482314358</v>
          </cell>
          <cell r="BA233">
            <v>0.10798781916139612</v>
          </cell>
          <cell r="CB233" t="str">
            <v>KS2-4</v>
          </cell>
          <cell r="CC233" t="str">
            <v>5c</v>
          </cell>
          <cell r="CD233" t="str">
            <v>*</v>
          </cell>
          <cell r="CE233">
            <v>0.10798781916139612</v>
          </cell>
          <cell r="CF233">
            <v>0.5</v>
          </cell>
          <cell r="CG233" t="str">
            <v>All Schools</v>
          </cell>
          <cell r="CH233" t="str">
            <v>KS2 Average Point Score</v>
          </cell>
          <cell r="CI233" t="str">
            <v>Geography</v>
          </cell>
        </row>
        <row r="234">
          <cell r="AS234">
            <v>1.5370427297878881E-3</v>
          </cell>
          <cell r="AT234">
            <v>7.6852136489394401E-5</v>
          </cell>
          <cell r="AU234">
            <v>7.6852136489394404E-4</v>
          </cell>
          <cell r="AV234">
            <v>3.9963110974485091E-3</v>
          </cell>
          <cell r="AW234">
            <v>2.9818628957885028E-2</v>
          </cell>
          <cell r="AX234">
            <v>9.9600368890255156E-2</v>
          </cell>
          <cell r="AY234">
            <v>0.21826006762988012</v>
          </cell>
          <cell r="AZ234">
            <v>0.33791884414386719</v>
          </cell>
          <cell r="BA234">
            <v>0.30802336304949279</v>
          </cell>
          <cell r="CB234" t="str">
            <v>KS2-4</v>
          </cell>
          <cell r="CC234" t="str">
            <v>5b</v>
          </cell>
          <cell r="CD234" t="str">
            <v>*</v>
          </cell>
          <cell r="CE234">
            <v>0.30802336304949279</v>
          </cell>
          <cell r="CF234">
            <v>0.5</v>
          </cell>
          <cell r="CG234" t="str">
            <v>All Schools</v>
          </cell>
          <cell r="CH234" t="str">
            <v>KS2 Average Point Score</v>
          </cell>
          <cell r="CI234" t="str">
            <v>Geography</v>
          </cell>
        </row>
        <row r="235">
          <cell r="AS235">
            <v>1.1997600479904018E-3</v>
          </cell>
          <cell r="AT235">
            <v>0</v>
          </cell>
          <cell r="AU235">
            <v>0</v>
          </cell>
          <cell r="AV235">
            <v>1.1997600479904018E-3</v>
          </cell>
          <cell r="AW235">
            <v>2.999400119976005E-3</v>
          </cell>
          <cell r="AX235">
            <v>1.9796040791841631E-2</v>
          </cell>
          <cell r="AY235">
            <v>9.7780443911217763E-2</v>
          </cell>
          <cell r="AZ235">
            <v>0.26574685062987402</v>
          </cell>
          <cell r="BA235">
            <v>0.61127774445110983</v>
          </cell>
          <cell r="CB235" t="str">
            <v>KS2-4</v>
          </cell>
          <cell r="CC235" t="str">
            <v>5a</v>
          </cell>
          <cell r="CD235" t="str">
            <v>*</v>
          </cell>
          <cell r="CE235">
            <v>0.61127774445110983</v>
          </cell>
          <cell r="CF235">
            <v>0.5</v>
          </cell>
          <cell r="CG235" t="str">
            <v>All Schools</v>
          </cell>
          <cell r="CH235" t="str">
            <v>KS2 Average Point Score</v>
          </cell>
          <cell r="CI235" t="str">
            <v>Geography</v>
          </cell>
        </row>
        <row r="236">
          <cell r="CB236" t="str">
            <v>.</v>
          </cell>
          <cell r="CC236" t="str">
            <v>.</v>
          </cell>
          <cell r="CD236" t="str">
            <v>.</v>
          </cell>
          <cell r="CE236" t="str">
            <v>.</v>
          </cell>
          <cell r="CF236" t="str">
            <v>.</v>
          </cell>
          <cell r="CG236" t="str">
            <v>.</v>
          </cell>
          <cell r="CH236" t="str">
            <v>.</v>
          </cell>
          <cell r="CI236" t="str">
            <v>.</v>
          </cell>
        </row>
        <row r="237">
          <cell r="CB237" t="str">
            <v>.</v>
          </cell>
          <cell r="CC237" t="str">
            <v>.</v>
          </cell>
          <cell r="CD237" t="str">
            <v>.</v>
          </cell>
          <cell r="CE237" t="str">
            <v>.</v>
          </cell>
          <cell r="CF237" t="str">
            <v>.</v>
          </cell>
          <cell r="CG237" t="str">
            <v>.</v>
          </cell>
          <cell r="CH237" t="str">
            <v>.</v>
          </cell>
          <cell r="CI237" t="str">
            <v>.</v>
          </cell>
        </row>
        <row r="238">
          <cell r="CB238" t="str">
            <v>.</v>
          </cell>
          <cell r="CC238" t="str">
            <v>.</v>
          </cell>
          <cell r="CD238" t="str">
            <v>.</v>
          </cell>
          <cell r="CE238" t="str">
            <v>.</v>
          </cell>
          <cell r="CF238" t="str">
            <v>.</v>
          </cell>
          <cell r="CG238" t="str">
            <v>.</v>
          </cell>
          <cell r="CH238" t="str">
            <v>.</v>
          </cell>
          <cell r="CI238" t="str">
            <v>.</v>
          </cell>
        </row>
        <row r="239">
          <cell r="CB239" t="str">
            <v>.</v>
          </cell>
          <cell r="CC239" t="str">
            <v>.</v>
          </cell>
          <cell r="CD239" t="str">
            <v>.</v>
          </cell>
          <cell r="CE239" t="str">
            <v>.</v>
          </cell>
          <cell r="CF239" t="str">
            <v>.</v>
          </cell>
          <cell r="CG239" t="str">
            <v>.</v>
          </cell>
          <cell r="CH239" t="str">
            <v>.</v>
          </cell>
          <cell r="CI239" t="str">
            <v>.</v>
          </cell>
        </row>
        <row r="240">
          <cell r="AS240" t="str">
            <v>U</v>
          </cell>
          <cell r="AT240" t="str">
            <v>G</v>
          </cell>
          <cell r="AU240" t="str">
            <v>F</v>
          </cell>
          <cell r="AV240" t="str">
            <v>E</v>
          </cell>
          <cell r="AW240" t="str">
            <v>D</v>
          </cell>
          <cell r="AX240" t="str">
            <v>C</v>
          </cell>
          <cell r="AY240" t="str">
            <v>B</v>
          </cell>
          <cell r="AZ240" t="str">
            <v>A</v>
          </cell>
          <cell r="BA240" t="str">
            <v>*</v>
          </cell>
          <cell r="CB240" t="str">
            <v>.</v>
          </cell>
          <cell r="CC240" t="str">
            <v>.</v>
          </cell>
          <cell r="CD240" t="str">
            <v>.</v>
          </cell>
          <cell r="CE240" t="str">
            <v>.</v>
          </cell>
          <cell r="CF240" t="str">
            <v>.</v>
          </cell>
          <cell r="CG240" t="str">
            <v>.</v>
          </cell>
          <cell r="CH240" t="str">
            <v>.</v>
          </cell>
          <cell r="CI240" t="str">
            <v>.</v>
          </cell>
        </row>
        <row r="241">
          <cell r="AS241">
            <v>0</v>
          </cell>
          <cell r="AT241">
            <v>0</v>
          </cell>
          <cell r="AU241">
            <v>0</v>
          </cell>
          <cell r="AV241">
            <v>0</v>
          </cell>
          <cell r="AW241">
            <v>0</v>
          </cell>
          <cell r="AX241">
            <v>0</v>
          </cell>
          <cell r="AY241">
            <v>0</v>
          </cell>
          <cell r="AZ241">
            <v>0</v>
          </cell>
          <cell r="BA241">
            <v>0</v>
          </cell>
          <cell r="CB241" t="str">
            <v>.</v>
          </cell>
          <cell r="CC241" t="str">
            <v>.</v>
          </cell>
          <cell r="CD241" t="str">
            <v>.</v>
          </cell>
          <cell r="CE241" t="str">
            <v>.</v>
          </cell>
          <cell r="CF241" t="str">
            <v>.</v>
          </cell>
          <cell r="CG241" t="str">
            <v>.</v>
          </cell>
          <cell r="CH241" t="str">
            <v>.</v>
          </cell>
          <cell r="CI241" t="str">
            <v>.</v>
          </cell>
        </row>
        <row r="242">
          <cell r="AS242">
            <v>0</v>
          </cell>
          <cell r="AT242">
            <v>0</v>
          </cell>
          <cell r="AU242">
            <v>0</v>
          </cell>
          <cell r="AV242">
            <v>0</v>
          </cell>
          <cell r="AW242">
            <v>0</v>
          </cell>
          <cell r="AX242">
            <v>0</v>
          </cell>
          <cell r="AY242">
            <v>0</v>
          </cell>
          <cell r="AZ242">
            <v>0</v>
          </cell>
          <cell r="BA242">
            <v>0</v>
          </cell>
          <cell r="CB242" t="str">
            <v>.</v>
          </cell>
          <cell r="CC242" t="str">
            <v>.</v>
          </cell>
          <cell r="CD242" t="str">
            <v>.</v>
          </cell>
          <cell r="CE242" t="str">
            <v>.</v>
          </cell>
          <cell r="CF242" t="str">
            <v>.</v>
          </cell>
          <cell r="CG242" t="str">
            <v>.</v>
          </cell>
          <cell r="CH242" t="str">
            <v>.</v>
          </cell>
          <cell r="CI242" t="str">
            <v>.</v>
          </cell>
        </row>
        <row r="243">
          <cell r="AS243">
            <v>4.4444444444444446E-2</v>
          </cell>
          <cell r="AT243">
            <v>0.13333333333333333</v>
          </cell>
          <cell r="AU243">
            <v>0.17777777777777778</v>
          </cell>
          <cell r="AV243">
            <v>0.24888888888888888</v>
          </cell>
          <cell r="AW243">
            <v>0.18666666666666668</v>
          </cell>
          <cell r="AX243">
            <v>0.1111111111111111</v>
          </cell>
          <cell r="AY243">
            <v>3.5555555555555556E-2</v>
          </cell>
          <cell r="AZ243">
            <v>0.04</v>
          </cell>
          <cell r="BA243">
            <v>2.2222222222222223E-2</v>
          </cell>
          <cell r="CB243" t="str">
            <v>KS2-4</v>
          </cell>
          <cell r="CC243" t="str">
            <v>B</v>
          </cell>
          <cell r="CD243" t="str">
            <v>*</v>
          </cell>
          <cell r="CE243">
            <v>2.2222222222222223E-2</v>
          </cell>
          <cell r="CF243">
            <v>0.5</v>
          </cell>
          <cell r="CG243" t="str">
            <v>All Schools</v>
          </cell>
          <cell r="CH243" t="str">
            <v>KS2 Average Point Score</v>
          </cell>
          <cell r="CI243" t="str">
            <v>German</v>
          </cell>
        </row>
        <row r="244">
          <cell r="AS244">
            <v>4.4444444444444446E-2</v>
          </cell>
          <cell r="AT244">
            <v>0.13333333333333333</v>
          </cell>
          <cell r="AU244">
            <v>0.17777777777777778</v>
          </cell>
          <cell r="AV244">
            <v>0.24888888888888888</v>
          </cell>
          <cell r="AW244">
            <v>0.18666666666666668</v>
          </cell>
          <cell r="AX244">
            <v>0.1111111111111111</v>
          </cell>
          <cell r="AY244">
            <v>3.5555555555555556E-2</v>
          </cell>
          <cell r="AZ244">
            <v>0.04</v>
          </cell>
          <cell r="BA244">
            <v>2.2222222222222223E-2</v>
          </cell>
          <cell r="CB244" t="str">
            <v>KS2-4</v>
          </cell>
          <cell r="CC244" t="str">
            <v>N</v>
          </cell>
          <cell r="CD244" t="str">
            <v>*</v>
          </cell>
          <cell r="CE244">
            <v>2.2222222222222223E-2</v>
          </cell>
          <cell r="CF244">
            <v>0.5</v>
          </cell>
          <cell r="CG244" t="str">
            <v>All Schools</v>
          </cell>
          <cell r="CH244" t="str">
            <v>KS2 Average Point Score</v>
          </cell>
          <cell r="CI244" t="str">
            <v>German</v>
          </cell>
        </row>
        <row r="245">
          <cell r="AS245">
            <v>4.4444444444444446E-2</v>
          </cell>
          <cell r="AT245">
            <v>0.13333333333333333</v>
          </cell>
          <cell r="AU245">
            <v>0.17777777777777778</v>
          </cell>
          <cell r="AV245">
            <v>0.24888888888888888</v>
          </cell>
          <cell r="AW245">
            <v>0.18666666666666668</v>
          </cell>
          <cell r="AX245">
            <v>0.1111111111111111</v>
          </cell>
          <cell r="AY245">
            <v>3.5555555555555556E-2</v>
          </cell>
          <cell r="AZ245">
            <v>0.04</v>
          </cell>
          <cell r="BA245">
            <v>2.2222222222222223E-2</v>
          </cell>
          <cell r="CB245" t="str">
            <v>KS2-4</v>
          </cell>
          <cell r="CC245" t="str">
            <v>2</v>
          </cell>
          <cell r="CD245" t="str">
            <v>*</v>
          </cell>
          <cell r="CE245">
            <v>2.2222222222222223E-2</v>
          </cell>
          <cell r="CF245">
            <v>0.5</v>
          </cell>
          <cell r="CG245" t="str">
            <v>All Schools</v>
          </cell>
          <cell r="CH245" t="str">
            <v>KS2 Average Point Score</v>
          </cell>
          <cell r="CI245" t="str">
            <v>German</v>
          </cell>
        </row>
        <row r="246">
          <cell r="AS246">
            <v>4.4444444444444446E-2</v>
          </cell>
          <cell r="AT246">
            <v>0.13333333333333333</v>
          </cell>
          <cell r="AU246">
            <v>0.17777777777777778</v>
          </cell>
          <cell r="AV246">
            <v>0.24888888888888888</v>
          </cell>
          <cell r="AW246">
            <v>0.18666666666666668</v>
          </cell>
          <cell r="AX246">
            <v>0.1111111111111111</v>
          </cell>
          <cell r="AY246">
            <v>3.5555555555555556E-2</v>
          </cell>
          <cell r="AZ246">
            <v>0.04</v>
          </cell>
          <cell r="BA246">
            <v>2.2222222222222223E-2</v>
          </cell>
          <cell r="CB246" t="str">
            <v>KS2-4</v>
          </cell>
          <cell r="CC246" t="str">
            <v>3c</v>
          </cell>
          <cell r="CD246" t="str">
            <v>*</v>
          </cell>
          <cell r="CE246">
            <v>2.2222222222222223E-2</v>
          </cell>
          <cell r="CF246">
            <v>0.5</v>
          </cell>
          <cell r="CG246" t="str">
            <v>All Schools</v>
          </cell>
          <cell r="CH246" t="str">
            <v>KS2 Average Point Score</v>
          </cell>
          <cell r="CI246" t="str">
            <v>German</v>
          </cell>
        </row>
        <row r="247">
          <cell r="AS247">
            <v>4.0441176470588237E-2</v>
          </cell>
          <cell r="AT247">
            <v>5.1470588235294115E-2</v>
          </cell>
          <cell r="AU247">
            <v>0.20220588235294118</v>
          </cell>
          <cell r="AV247">
            <v>0.25735294117647056</v>
          </cell>
          <cell r="AW247">
            <v>0.25367647058823528</v>
          </cell>
          <cell r="AX247">
            <v>0.125</v>
          </cell>
          <cell r="AY247">
            <v>3.6764705882352942E-2</v>
          </cell>
          <cell r="AZ247">
            <v>1.4705882352941176E-2</v>
          </cell>
          <cell r="BA247">
            <v>1.8382352941176471E-2</v>
          </cell>
          <cell r="CB247" t="str">
            <v>KS2-4</v>
          </cell>
          <cell r="CC247" t="str">
            <v>3b</v>
          </cell>
          <cell r="CD247" t="str">
            <v>*</v>
          </cell>
          <cell r="CE247">
            <v>1.8382352941176471E-2</v>
          </cell>
          <cell r="CF247">
            <v>0.5</v>
          </cell>
          <cell r="CG247" t="str">
            <v>All Schools</v>
          </cell>
          <cell r="CH247" t="str">
            <v>KS2 Average Point Score</v>
          </cell>
          <cell r="CI247" t="str">
            <v>German</v>
          </cell>
        </row>
        <row r="248">
          <cell r="AS248">
            <v>1.6666666666666666E-2</v>
          </cell>
          <cell r="AT248">
            <v>5.8333333333333334E-2</v>
          </cell>
          <cell r="AU248">
            <v>0.12666666666666668</v>
          </cell>
          <cell r="AV248">
            <v>0.23833333333333334</v>
          </cell>
          <cell r="AW248">
            <v>0.28999999999999998</v>
          </cell>
          <cell r="AX248">
            <v>0.19666666666666666</v>
          </cell>
          <cell r="AY248">
            <v>5.1666666666666666E-2</v>
          </cell>
          <cell r="AZ248">
            <v>1.3333333333333334E-2</v>
          </cell>
          <cell r="BA248">
            <v>8.3333333333333332E-3</v>
          </cell>
          <cell r="CB248" t="str">
            <v>KS2-4</v>
          </cell>
          <cell r="CC248" t="str">
            <v>3a</v>
          </cell>
          <cell r="CD248" t="str">
            <v>*</v>
          </cell>
          <cell r="CE248">
            <v>8.3333333333333332E-3</v>
          </cell>
          <cell r="CF248">
            <v>0.5</v>
          </cell>
          <cell r="CG248" t="str">
            <v>All Schools</v>
          </cell>
          <cell r="CH248" t="str">
            <v>KS2 Average Point Score</v>
          </cell>
          <cell r="CI248" t="str">
            <v>German</v>
          </cell>
        </row>
        <row r="249">
          <cell r="AS249">
            <v>8.678237650200267E-3</v>
          </cell>
          <cell r="AT249">
            <v>2.336448598130841E-2</v>
          </cell>
          <cell r="AU249">
            <v>7.3431241655540727E-2</v>
          </cell>
          <cell r="AV249">
            <v>0.17623497997329773</v>
          </cell>
          <cell r="AW249">
            <v>0.3144192256341789</v>
          </cell>
          <cell r="AX249">
            <v>0.30106809078771696</v>
          </cell>
          <cell r="AY249">
            <v>7.6101468624833107E-2</v>
          </cell>
          <cell r="AZ249">
            <v>1.6688918558077435E-2</v>
          </cell>
          <cell r="BA249">
            <v>1.0013351134846462E-2</v>
          </cell>
          <cell r="CB249" t="str">
            <v>KS2-4</v>
          </cell>
          <cell r="CC249" t="str">
            <v>4c</v>
          </cell>
          <cell r="CD249" t="str">
            <v>*</v>
          </cell>
          <cell r="CE249">
            <v>1.0013351134846462E-2</v>
          </cell>
          <cell r="CF249">
            <v>0.5</v>
          </cell>
          <cell r="CG249" t="str">
            <v>All Schools</v>
          </cell>
          <cell r="CH249" t="str">
            <v>KS2 Average Point Score</v>
          </cell>
          <cell r="CI249" t="str">
            <v>German</v>
          </cell>
        </row>
        <row r="250">
          <cell r="AS250">
            <v>4.6040515653775326E-3</v>
          </cell>
          <cell r="AT250">
            <v>1.2277470841006752E-2</v>
          </cell>
          <cell r="AU250">
            <v>4.0208717004297116E-2</v>
          </cell>
          <cell r="AV250">
            <v>0.11233885819521179</v>
          </cell>
          <cell r="AW250">
            <v>0.29220380601596069</v>
          </cell>
          <cell r="AX250">
            <v>0.37415592387968077</v>
          </cell>
          <cell r="AY250">
            <v>0.11970534069981584</v>
          </cell>
          <cell r="AZ250">
            <v>3.1000613873542051E-2</v>
          </cell>
          <cell r="BA250">
            <v>1.3505217925107428E-2</v>
          </cell>
          <cell r="CB250" t="str">
            <v>KS2-4</v>
          </cell>
          <cell r="CC250" t="str">
            <v>4b</v>
          </cell>
          <cell r="CD250" t="str">
            <v>*</v>
          </cell>
          <cell r="CE250">
            <v>1.3505217925107428E-2</v>
          </cell>
          <cell r="CF250">
            <v>0.5</v>
          </cell>
          <cell r="CG250" t="str">
            <v>All Schools</v>
          </cell>
          <cell r="CH250" t="str">
            <v>KS2 Average Point Score</v>
          </cell>
          <cell r="CI250" t="str">
            <v>German</v>
          </cell>
        </row>
        <row r="251">
          <cell r="AS251">
            <v>1.0214504596527069E-3</v>
          </cell>
          <cell r="AT251">
            <v>7.1501532175689483E-3</v>
          </cell>
          <cell r="AU251">
            <v>1.8045624787197821E-2</v>
          </cell>
          <cell r="AV251">
            <v>6.4181137214845085E-2</v>
          </cell>
          <cell r="AW251">
            <v>0.21603677221654749</v>
          </cell>
          <cell r="AX251">
            <v>0.39223697650663941</v>
          </cell>
          <cell r="AY251">
            <v>0.21620701395982295</v>
          </cell>
          <cell r="AZ251">
            <v>6.8607422540006804E-2</v>
          </cell>
          <cell r="BA251">
            <v>1.651344909771876E-2</v>
          </cell>
          <cell r="CB251" t="str">
            <v>KS2-4</v>
          </cell>
          <cell r="CC251" t="str">
            <v>4a</v>
          </cell>
          <cell r="CD251" t="str">
            <v>*</v>
          </cell>
          <cell r="CE251">
            <v>1.651344909771876E-2</v>
          </cell>
          <cell r="CF251">
            <v>0.5</v>
          </cell>
          <cell r="CG251" t="str">
            <v>All Schools</v>
          </cell>
          <cell r="CH251" t="str">
            <v>KS2 Average Point Score</v>
          </cell>
          <cell r="CI251" t="str">
            <v>German</v>
          </cell>
        </row>
        <row r="252">
          <cell r="AS252">
            <v>7.572889057175312E-4</v>
          </cell>
          <cell r="AT252">
            <v>2.0194370819134168E-3</v>
          </cell>
          <cell r="AU252">
            <v>5.805881610501073E-3</v>
          </cell>
          <cell r="AV252">
            <v>2.5495393159156884E-2</v>
          </cell>
          <cell r="AW252">
            <v>0.12659346207244732</v>
          </cell>
          <cell r="AX252">
            <v>0.3427994446548025</v>
          </cell>
          <cell r="AY252">
            <v>0.28562413227312888</v>
          </cell>
          <cell r="AZ252">
            <v>0.16092389246497538</v>
          </cell>
          <cell r="BA252">
            <v>4.9981067777357065E-2</v>
          </cell>
          <cell r="CB252" t="str">
            <v>KS2-4</v>
          </cell>
          <cell r="CC252" t="str">
            <v>5c</v>
          </cell>
          <cell r="CD252" t="str">
            <v>*</v>
          </cell>
          <cell r="CE252">
            <v>4.9981067777357065E-2</v>
          </cell>
          <cell r="CF252">
            <v>0.5</v>
          </cell>
          <cell r="CG252" t="str">
            <v>All Schools</v>
          </cell>
          <cell r="CH252" t="str">
            <v>KS2 Average Point Score</v>
          </cell>
          <cell r="CI252" t="str">
            <v>German</v>
          </cell>
        </row>
        <row r="253">
          <cell r="AS253">
            <v>2.6943284386366699E-4</v>
          </cell>
          <cell r="AT253">
            <v>9.4301495352283442E-4</v>
          </cell>
          <cell r="AU253">
            <v>1.8860299070456688E-3</v>
          </cell>
          <cell r="AV253">
            <v>8.2177017378418423E-3</v>
          </cell>
          <cell r="AW253">
            <v>5.2539404553415062E-2</v>
          </cell>
          <cell r="AX253">
            <v>0.20530782702411424</v>
          </cell>
          <cell r="AY253">
            <v>0.27765054560150881</v>
          </cell>
          <cell r="AZ253">
            <v>0.30041762090798868</v>
          </cell>
          <cell r="BA253">
            <v>0.15276842247069919</v>
          </cell>
          <cell r="CB253" t="str">
            <v>KS2-4</v>
          </cell>
          <cell r="CC253" t="str">
            <v>5b</v>
          </cell>
          <cell r="CD253" t="str">
            <v>*</v>
          </cell>
          <cell r="CE253">
            <v>0.15276842247069919</v>
          </cell>
          <cell r="CF253">
            <v>0.5</v>
          </cell>
          <cell r="CG253" t="str">
            <v>All Schools</v>
          </cell>
          <cell r="CH253" t="str">
            <v>KS2 Average Point Score</v>
          </cell>
          <cell r="CI253" t="str">
            <v>German</v>
          </cell>
        </row>
        <row r="254">
          <cell r="AS254">
            <v>0</v>
          </cell>
          <cell r="AT254">
            <v>0</v>
          </cell>
          <cell r="AU254">
            <v>0</v>
          </cell>
          <cell r="AV254">
            <v>9.1575091575091575E-4</v>
          </cell>
          <cell r="AW254">
            <v>1.6483516483516484E-2</v>
          </cell>
          <cell r="AX254">
            <v>5.4945054945054944E-2</v>
          </cell>
          <cell r="AY254">
            <v>0.17948717948717949</v>
          </cell>
          <cell r="AZ254">
            <v>0.32600732600732601</v>
          </cell>
          <cell r="BA254">
            <v>0.42216117216117216</v>
          </cell>
          <cell r="CB254" t="str">
            <v>KS2-4</v>
          </cell>
          <cell r="CC254" t="str">
            <v>5a</v>
          </cell>
          <cell r="CD254" t="str">
            <v>*</v>
          </cell>
          <cell r="CE254">
            <v>0.42216117216117216</v>
          </cell>
          <cell r="CF254">
            <v>0.5</v>
          </cell>
          <cell r="CG254" t="str">
            <v>All Schools</v>
          </cell>
          <cell r="CH254" t="str">
            <v>KS2 Average Point Score</v>
          </cell>
          <cell r="CI254" t="str">
            <v>German</v>
          </cell>
        </row>
        <row r="255">
          <cell r="CB255" t="str">
            <v>.</v>
          </cell>
          <cell r="CC255" t="str">
            <v>.</v>
          </cell>
          <cell r="CD255" t="str">
            <v>.</v>
          </cell>
          <cell r="CE255" t="str">
            <v>.</v>
          </cell>
          <cell r="CF255" t="str">
            <v>.</v>
          </cell>
          <cell r="CG255" t="str">
            <v>.</v>
          </cell>
          <cell r="CH255" t="str">
            <v>.</v>
          </cell>
          <cell r="CI255" t="str">
            <v>.</v>
          </cell>
        </row>
        <row r="256">
          <cell r="CB256" t="str">
            <v>.</v>
          </cell>
          <cell r="CC256" t="str">
            <v>.</v>
          </cell>
          <cell r="CD256" t="str">
            <v>.</v>
          </cell>
          <cell r="CE256" t="str">
            <v>.</v>
          </cell>
          <cell r="CF256" t="str">
            <v>.</v>
          </cell>
          <cell r="CG256" t="str">
            <v>.</v>
          </cell>
          <cell r="CH256" t="str">
            <v>.</v>
          </cell>
          <cell r="CI256" t="str">
            <v>.</v>
          </cell>
        </row>
        <row r="257">
          <cell r="CB257" t="str">
            <v>.</v>
          </cell>
          <cell r="CC257" t="str">
            <v>.</v>
          </cell>
          <cell r="CD257" t="str">
            <v>.</v>
          </cell>
          <cell r="CE257" t="str">
            <v>.</v>
          </cell>
          <cell r="CF257" t="str">
            <v>.</v>
          </cell>
          <cell r="CG257" t="str">
            <v>.</v>
          </cell>
          <cell r="CH257" t="str">
            <v>.</v>
          </cell>
          <cell r="CI257" t="str">
            <v>.</v>
          </cell>
        </row>
        <row r="258">
          <cell r="CB258" t="str">
            <v>.</v>
          </cell>
          <cell r="CC258" t="str">
            <v>.</v>
          </cell>
          <cell r="CD258" t="str">
            <v>.</v>
          </cell>
          <cell r="CE258" t="str">
            <v>.</v>
          </cell>
          <cell r="CF258" t="str">
            <v>.</v>
          </cell>
          <cell r="CG258" t="str">
            <v>.</v>
          </cell>
          <cell r="CH258" t="str">
            <v>.</v>
          </cell>
          <cell r="CI258" t="str">
            <v>.</v>
          </cell>
        </row>
        <row r="259">
          <cell r="AS259" t="str">
            <v>U</v>
          </cell>
          <cell r="AT259" t="str">
            <v>G</v>
          </cell>
          <cell r="AU259" t="str">
            <v>F</v>
          </cell>
          <cell r="AV259" t="str">
            <v>E</v>
          </cell>
          <cell r="AW259" t="str">
            <v>D</v>
          </cell>
          <cell r="AX259" t="str">
            <v>C</v>
          </cell>
          <cell r="AY259" t="str">
            <v>B</v>
          </cell>
          <cell r="AZ259" t="str">
            <v>A</v>
          </cell>
          <cell r="BA259" t="str">
            <v>*</v>
          </cell>
          <cell r="CB259" t="str">
            <v>.</v>
          </cell>
          <cell r="CC259" t="str">
            <v>.</v>
          </cell>
          <cell r="CD259" t="str">
            <v>.</v>
          </cell>
          <cell r="CE259" t="str">
            <v>.</v>
          </cell>
          <cell r="CF259" t="str">
            <v>.</v>
          </cell>
          <cell r="CG259" t="str">
            <v>.</v>
          </cell>
          <cell r="CH259" t="str">
            <v>.</v>
          </cell>
          <cell r="CI259" t="str">
            <v>.</v>
          </cell>
        </row>
        <row r="260">
          <cell r="AS260">
            <v>0</v>
          </cell>
          <cell r="AT260">
            <v>0</v>
          </cell>
          <cell r="AU260">
            <v>0</v>
          </cell>
          <cell r="AV260">
            <v>0</v>
          </cell>
          <cell r="AW260">
            <v>0</v>
          </cell>
          <cell r="AX260">
            <v>0</v>
          </cell>
          <cell r="AY260">
            <v>0</v>
          </cell>
          <cell r="AZ260">
            <v>0</v>
          </cell>
          <cell r="BA260">
            <v>0</v>
          </cell>
          <cell r="CB260" t="str">
            <v>.</v>
          </cell>
          <cell r="CC260" t="str">
            <v>.</v>
          </cell>
          <cell r="CD260" t="str">
            <v>.</v>
          </cell>
          <cell r="CE260" t="str">
            <v>.</v>
          </cell>
          <cell r="CF260" t="str">
            <v>.</v>
          </cell>
          <cell r="CG260" t="str">
            <v>.</v>
          </cell>
          <cell r="CH260" t="str">
            <v>.</v>
          </cell>
          <cell r="CI260" t="str">
            <v>.</v>
          </cell>
        </row>
        <row r="261">
          <cell r="AS261">
            <v>0</v>
          </cell>
          <cell r="AT261">
            <v>0</v>
          </cell>
          <cell r="AU261">
            <v>0</v>
          </cell>
          <cell r="AV261">
            <v>0</v>
          </cell>
          <cell r="AW261">
            <v>0</v>
          </cell>
          <cell r="AX261">
            <v>0</v>
          </cell>
          <cell r="AY261">
            <v>0</v>
          </cell>
          <cell r="AZ261">
            <v>0</v>
          </cell>
          <cell r="BA261">
            <v>0</v>
          </cell>
          <cell r="CB261" t="str">
            <v>.</v>
          </cell>
          <cell r="CC261" t="str">
            <v>.</v>
          </cell>
          <cell r="CD261" t="str">
            <v>.</v>
          </cell>
          <cell r="CE261" t="str">
            <v>.</v>
          </cell>
          <cell r="CF261" t="str">
            <v>.</v>
          </cell>
          <cell r="CG261" t="str">
            <v>.</v>
          </cell>
          <cell r="CH261" t="str">
            <v>.</v>
          </cell>
          <cell r="CI261" t="str">
            <v>.</v>
          </cell>
        </row>
        <row r="262">
          <cell r="AS262">
            <v>5.9585492227979271E-2</v>
          </cell>
          <cell r="AT262">
            <v>0.13730569948186527</v>
          </cell>
          <cell r="AU262">
            <v>0.16321243523316062</v>
          </cell>
          <cell r="AV262">
            <v>0.25388601036269431</v>
          </cell>
          <cell r="AW262">
            <v>0.24352331606217617</v>
          </cell>
          <cell r="AX262">
            <v>0.11139896373056994</v>
          </cell>
          <cell r="AY262">
            <v>2.8497409326424871E-2</v>
          </cell>
          <cell r="AZ262">
            <v>2.5906735751295338E-3</v>
          </cell>
          <cell r="BA262">
            <v>0</v>
          </cell>
          <cell r="CB262" t="str">
            <v>KS2-4</v>
          </cell>
          <cell r="CC262" t="str">
            <v>B</v>
          </cell>
          <cell r="CD262" t="str">
            <v>*</v>
          </cell>
          <cell r="CE262">
            <v>0</v>
          </cell>
          <cell r="CF262">
            <v>0.5</v>
          </cell>
          <cell r="CG262" t="str">
            <v>All Schools</v>
          </cell>
          <cell r="CH262" t="str">
            <v>KS2 Average Point Score</v>
          </cell>
          <cell r="CI262" t="str">
            <v>Design and Technology Graphics</v>
          </cell>
        </row>
        <row r="263">
          <cell r="AS263">
            <v>5.9585492227979271E-2</v>
          </cell>
          <cell r="AT263">
            <v>0.13730569948186527</v>
          </cell>
          <cell r="AU263">
            <v>0.16321243523316062</v>
          </cell>
          <cell r="AV263">
            <v>0.25388601036269431</v>
          </cell>
          <cell r="AW263">
            <v>0.24352331606217617</v>
          </cell>
          <cell r="AX263">
            <v>0.11139896373056994</v>
          </cell>
          <cell r="AY263">
            <v>2.8497409326424871E-2</v>
          </cell>
          <cell r="AZ263">
            <v>2.5906735751295338E-3</v>
          </cell>
          <cell r="BA263">
            <v>0</v>
          </cell>
          <cell r="CB263" t="str">
            <v>KS2-4</v>
          </cell>
          <cell r="CC263" t="str">
            <v>N</v>
          </cell>
          <cell r="CD263" t="str">
            <v>*</v>
          </cell>
          <cell r="CE263">
            <v>0</v>
          </cell>
          <cell r="CF263">
            <v>0.5</v>
          </cell>
          <cell r="CG263" t="str">
            <v>All Schools</v>
          </cell>
          <cell r="CH263" t="str">
            <v>KS2 Average Point Score</v>
          </cell>
          <cell r="CI263" t="str">
            <v>Design and Technology Graphics</v>
          </cell>
        </row>
        <row r="264">
          <cell r="AS264">
            <v>5.9585492227979271E-2</v>
          </cell>
          <cell r="AT264">
            <v>0.13730569948186527</v>
          </cell>
          <cell r="AU264">
            <v>0.16321243523316062</v>
          </cell>
          <cell r="AV264">
            <v>0.25388601036269431</v>
          </cell>
          <cell r="AW264">
            <v>0.24352331606217617</v>
          </cell>
          <cell r="AX264">
            <v>0.11139896373056994</v>
          </cell>
          <cell r="AY264">
            <v>2.8497409326424871E-2</v>
          </cell>
          <cell r="AZ264">
            <v>2.5906735751295338E-3</v>
          </cell>
          <cell r="BA264">
            <v>0</v>
          </cell>
          <cell r="CB264" t="str">
            <v>KS2-4</v>
          </cell>
          <cell r="CC264" t="str">
            <v>2</v>
          </cell>
          <cell r="CD264" t="str">
            <v>*</v>
          </cell>
          <cell r="CE264">
            <v>0</v>
          </cell>
          <cell r="CF264">
            <v>0.5</v>
          </cell>
          <cell r="CG264" t="str">
            <v>All Schools</v>
          </cell>
          <cell r="CH264" t="str">
            <v>KS2 Average Point Score</v>
          </cell>
          <cell r="CI264" t="str">
            <v>Design and Technology Graphics</v>
          </cell>
        </row>
        <row r="265">
          <cell r="AS265">
            <v>0.11363636363636363</v>
          </cell>
          <cell r="AT265">
            <v>6.0606060606060608E-2</v>
          </cell>
          <cell r="AU265">
            <v>0.14898989898989898</v>
          </cell>
          <cell r="AV265">
            <v>0.23737373737373738</v>
          </cell>
          <cell r="AW265">
            <v>0.26262626262626265</v>
          </cell>
          <cell r="AX265">
            <v>0.14646464646464646</v>
          </cell>
          <cell r="AY265">
            <v>2.5252525252525252E-2</v>
          </cell>
          <cell r="AZ265">
            <v>5.0505050505050509E-3</v>
          </cell>
          <cell r="BA265">
            <v>0</v>
          </cell>
          <cell r="CB265" t="str">
            <v>KS2-4</v>
          </cell>
          <cell r="CC265" t="str">
            <v>3c</v>
          </cell>
          <cell r="CD265" t="str">
            <v>*</v>
          </cell>
          <cell r="CE265">
            <v>0</v>
          </cell>
          <cell r="CF265">
            <v>0.5</v>
          </cell>
          <cell r="CG265" t="str">
            <v>All Schools</v>
          </cell>
          <cell r="CH265" t="str">
            <v>KS2 Average Point Score</v>
          </cell>
          <cell r="CI265" t="str">
            <v>Design and Technology Graphics</v>
          </cell>
        </row>
        <row r="266">
          <cell r="AS266">
            <v>6.8150208623087627E-2</v>
          </cell>
          <cell r="AT266">
            <v>5.5632823365785816E-2</v>
          </cell>
          <cell r="AU266">
            <v>0.14881780250347706</v>
          </cell>
          <cell r="AV266">
            <v>0.19888734353268428</v>
          </cell>
          <cell r="AW266">
            <v>0.26425591098748263</v>
          </cell>
          <cell r="AX266">
            <v>0.2211404728789986</v>
          </cell>
          <cell r="AY266">
            <v>3.1988873435326845E-2</v>
          </cell>
          <cell r="AZ266">
            <v>1.1126564673157162E-2</v>
          </cell>
          <cell r="BA266">
            <v>0</v>
          </cell>
          <cell r="CB266" t="str">
            <v>KS2-4</v>
          </cell>
          <cell r="CC266" t="str">
            <v>3b</v>
          </cell>
          <cell r="CD266" t="str">
            <v>*</v>
          </cell>
          <cell r="CE266">
            <v>0</v>
          </cell>
          <cell r="CF266">
            <v>0.5</v>
          </cell>
          <cell r="CG266" t="str">
            <v>All Schools</v>
          </cell>
          <cell r="CH266" t="str">
            <v>KS2 Average Point Score</v>
          </cell>
          <cell r="CI266" t="str">
            <v>Design and Technology Graphics</v>
          </cell>
        </row>
        <row r="267">
          <cell r="AS267">
            <v>6.1002178649237473E-2</v>
          </cell>
          <cell r="AT267">
            <v>4.6477850399419027E-2</v>
          </cell>
          <cell r="AU267">
            <v>8.4967320261437912E-2</v>
          </cell>
          <cell r="AV267">
            <v>0.19172113289760348</v>
          </cell>
          <cell r="AW267">
            <v>0.31517792302106029</v>
          </cell>
          <cell r="AX267">
            <v>0.23093681917211328</v>
          </cell>
          <cell r="AY267">
            <v>5.4466230936819175E-2</v>
          </cell>
          <cell r="AZ267">
            <v>1.5250544662309368E-2</v>
          </cell>
          <cell r="BA267">
            <v>0</v>
          </cell>
          <cell r="CB267" t="str">
            <v>KS2-4</v>
          </cell>
          <cell r="CC267" t="str">
            <v>3a</v>
          </cell>
          <cell r="CD267" t="str">
            <v>*</v>
          </cell>
          <cell r="CE267">
            <v>0</v>
          </cell>
          <cell r="CF267">
            <v>0.5</v>
          </cell>
          <cell r="CG267" t="str">
            <v>All Schools</v>
          </cell>
          <cell r="CH267" t="str">
            <v>KS2 Average Point Score</v>
          </cell>
          <cell r="CI267" t="str">
            <v>Design and Technology Graphics</v>
          </cell>
        </row>
        <row r="268">
          <cell r="AS268">
            <v>0.05</v>
          </cell>
          <cell r="AT268">
            <v>2.8225806451612902E-2</v>
          </cell>
          <cell r="AU268">
            <v>5.5645161290322584E-2</v>
          </cell>
          <cell r="AV268">
            <v>0.14637096774193548</v>
          </cell>
          <cell r="AW268">
            <v>0.2870967741935484</v>
          </cell>
          <cell r="AX268">
            <v>0.29838709677419356</v>
          </cell>
          <cell r="AY268">
            <v>9.7983870967741929E-2</v>
          </cell>
          <cell r="AZ268">
            <v>3.4677419354838708E-2</v>
          </cell>
          <cell r="BA268">
            <v>1.6129032258064516E-3</v>
          </cell>
          <cell r="CB268" t="str">
            <v>KS2-4</v>
          </cell>
          <cell r="CC268" t="str">
            <v>4c</v>
          </cell>
          <cell r="CD268" t="str">
            <v>*</v>
          </cell>
          <cell r="CE268">
            <v>1.6129032258064516E-3</v>
          </cell>
          <cell r="CF268">
            <v>0.5</v>
          </cell>
          <cell r="CG268" t="str">
            <v>All Schools</v>
          </cell>
          <cell r="CH268" t="str">
            <v>KS2 Average Point Score</v>
          </cell>
          <cell r="CI268" t="str">
            <v>Design and Technology Graphics</v>
          </cell>
        </row>
        <row r="269">
          <cell r="AS269">
            <v>3.5520473606314752E-2</v>
          </cell>
          <cell r="AT269">
            <v>2.1460286137148496E-2</v>
          </cell>
          <cell r="AU269">
            <v>4.2180562407498769E-2</v>
          </cell>
          <cell r="AV269">
            <v>0.1050814010853478</v>
          </cell>
          <cell r="AW269">
            <v>0.26344351258016774</v>
          </cell>
          <cell r="AX269">
            <v>0.30957079427725703</v>
          </cell>
          <cell r="AY269">
            <v>0.15071534287123828</v>
          </cell>
          <cell r="AZ269">
            <v>6.6847557967439561E-2</v>
          </cell>
          <cell r="BA269">
            <v>5.1800690675875682E-3</v>
          </cell>
          <cell r="CB269" t="str">
            <v>KS2-4</v>
          </cell>
          <cell r="CC269" t="str">
            <v>4b</v>
          </cell>
          <cell r="CD269" t="str">
            <v>*</v>
          </cell>
          <cell r="CE269">
            <v>5.1800690675875682E-3</v>
          </cell>
          <cell r="CF269">
            <v>0.5</v>
          </cell>
          <cell r="CG269" t="str">
            <v>All Schools</v>
          </cell>
          <cell r="CH269" t="str">
            <v>KS2 Average Point Score</v>
          </cell>
          <cell r="CI269" t="str">
            <v>Design and Technology Graphics</v>
          </cell>
        </row>
        <row r="270">
          <cell r="AS270">
            <v>2.7011270890011659E-2</v>
          </cell>
          <cell r="AT270">
            <v>9.7162844928099495E-3</v>
          </cell>
          <cell r="AU270">
            <v>2.1375825884181889E-2</v>
          </cell>
          <cell r="AV270">
            <v>6.257287213369607E-2</v>
          </cell>
          <cell r="AW270">
            <v>0.20890011659541391</v>
          </cell>
          <cell r="AX270">
            <v>0.28760202098717452</v>
          </cell>
          <cell r="AY270">
            <v>0.21978235522736106</v>
          </cell>
          <cell r="AZ270">
            <v>0.13816556548775749</v>
          </cell>
          <cell r="BA270">
            <v>2.487368830159347E-2</v>
          </cell>
          <cell r="CB270" t="str">
            <v>KS2-4</v>
          </cell>
          <cell r="CC270" t="str">
            <v>4a</v>
          </cell>
          <cell r="CD270" t="str">
            <v>*</v>
          </cell>
          <cell r="CE270">
            <v>2.487368830159347E-2</v>
          </cell>
          <cell r="CF270">
            <v>0.5</v>
          </cell>
          <cell r="CG270" t="str">
            <v>All Schools</v>
          </cell>
          <cell r="CH270" t="str">
            <v>KS2 Average Point Score</v>
          </cell>
          <cell r="CI270" t="str">
            <v>Design and Technology Graphics</v>
          </cell>
        </row>
        <row r="271">
          <cell r="AS271">
            <v>1.6786570743405275E-2</v>
          </cell>
          <cell r="AT271">
            <v>4.5963229416466824E-3</v>
          </cell>
          <cell r="AU271">
            <v>1.1590727418065548E-2</v>
          </cell>
          <cell r="AV271">
            <v>3.237410071942446E-2</v>
          </cell>
          <cell r="AW271">
            <v>0.1386890487609912</v>
          </cell>
          <cell r="AX271">
            <v>0.2400079936051159</v>
          </cell>
          <cell r="AY271">
            <v>0.26898481215027975</v>
          </cell>
          <cell r="AZ271">
            <v>0.2270183852917666</v>
          </cell>
          <cell r="BA271">
            <v>5.9952038369304558E-2</v>
          </cell>
          <cell r="CB271" t="str">
            <v>KS2-4</v>
          </cell>
          <cell r="CC271" t="str">
            <v>5c</v>
          </cell>
          <cell r="CD271" t="str">
            <v>*</v>
          </cell>
          <cell r="CE271">
            <v>5.9952038369304558E-2</v>
          </cell>
          <cell r="CF271">
            <v>0.5</v>
          </cell>
          <cell r="CG271" t="str">
            <v>All Schools</v>
          </cell>
          <cell r="CH271" t="str">
            <v>KS2 Average Point Score</v>
          </cell>
          <cell r="CI271" t="str">
            <v>Design and Technology Graphics</v>
          </cell>
        </row>
        <row r="272">
          <cell r="AS272">
            <v>1.0486454995630643E-2</v>
          </cell>
          <cell r="AT272">
            <v>1.1651616661811825E-3</v>
          </cell>
          <cell r="AU272">
            <v>4.0780658316341397E-3</v>
          </cell>
          <cell r="AV272">
            <v>1.1069035828721235E-2</v>
          </cell>
          <cell r="AW272">
            <v>6.3792601223419745E-2</v>
          </cell>
          <cell r="AX272">
            <v>0.1485581124381008</v>
          </cell>
          <cell r="AY272">
            <v>0.25109233906204487</v>
          </cell>
          <cell r="AZ272">
            <v>0.32537139528109527</v>
          </cell>
          <cell r="BA272">
            <v>0.18438683367317216</v>
          </cell>
          <cell r="CB272" t="str">
            <v>KS2-4</v>
          </cell>
          <cell r="CC272" t="str">
            <v>5b</v>
          </cell>
          <cell r="CD272" t="str">
            <v>*</v>
          </cell>
          <cell r="CE272">
            <v>0.18438683367317216</v>
          </cell>
          <cell r="CF272">
            <v>0.5</v>
          </cell>
          <cell r="CG272" t="str">
            <v>All Schools</v>
          </cell>
          <cell r="CH272" t="str">
            <v>KS2 Average Point Score</v>
          </cell>
          <cell r="CI272" t="str">
            <v>Design and Technology Graphics</v>
          </cell>
        </row>
        <row r="273">
          <cell r="AS273">
            <v>2.3752969121140144E-3</v>
          </cell>
          <cell r="AT273">
            <v>0</v>
          </cell>
          <cell r="AU273">
            <v>0</v>
          </cell>
          <cell r="AV273">
            <v>2.3752969121140144E-3</v>
          </cell>
          <cell r="AW273">
            <v>1.1876484560570071E-2</v>
          </cell>
          <cell r="AX273">
            <v>8.3135391923990498E-2</v>
          </cell>
          <cell r="AY273">
            <v>0.16864608076009502</v>
          </cell>
          <cell r="AZ273">
            <v>0.36104513064133015</v>
          </cell>
          <cell r="BA273">
            <v>0.37054631828978624</v>
          </cell>
          <cell r="CB273" t="str">
            <v>KS2-4</v>
          </cell>
          <cell r="CC273" t="str">
            <v>5a</v>
          </cell>
          <cell r="CD273" t="str">
            <v>*</v>
          </cell>
          <cell r="CE273">
            <v>0.37054631828978624</v>
          </cell>
          <cell r="CF273">
            <v>0.5</v>
          </cell>
          <cell r="CG273" t="str">
            <v>All Schools</v>
          </cell>
          <cell r="CH273" t="str">
            <v>KS2 Average Point Score</v>
          </cell>
          <cell r="CI273" t="str">
            <v>Design and Technology Graphics</v>
          </cell>
        </row>
        <row r="274">
          <cell r="CB274" t="str">
            <v>.</v>
          </cell>
          <cell r="CC274" t="str">
            <v>.</v>
          </cell>
          <cell r="CD274" t="str">
            <v>.</v>
          </cell>
          <cell r="CE274" t="str">
            <v>.</v>
          </cell>
          <cell r="CF274" t="str">
            <v>.</v>
          </cell>
          <cell r="CG274" t="str">
            <v>.</v>
          </cell>
          <cell r="CH274" t="str">
            <v>.</v>
          </cell>
          <cell r="CI274" t="str">
            <v>.</v>
          </cell>
        </row>
        <row r="275">
          <cell r="CB275" t="str">
            <v>.</v>
          </cell>
          <cell r="CC275" t="str">
            <v>.</v>
          </cell>
          <cell r="CD275" t="str">
            <v>.</v>
          </cell>
          <cell r="CE275" t="str">
            <v>.</v>
          </cell>
          <cell r="CF275" t="str">
            <v>.</v>
          </cell>
          <cell r="CG275" t="str">
            <v>.</v>
          </cell>
          <cell r="CH275" t="str">
            <v>.</v>
          </cell>
          <cell r="CI275" t="str">
            <v>.</v>
          </cell>
        </row>
        <row r="276">
          <cell r="CB276" t="str">
            <v>.</v>
          </cell>
          <cell r="CC276" t="str">
            <v>.</v>
          </cell>
          <cell r="CD276" t="str">
            <v>.</v>
          </cell>
          <cell r="CE276" t="str">
            <v>.</v>
          </cell>
          <cell r="CF276" t="str">
            <v>.</v>
          </cell>
          <cell r="CG276" t="str">
            <v>.</v>
          </cell>
          <cell r="CH276" t="str">
            <v>.</v>
          </cell>
          <cell r="CI276" t="str">
            <v>.</v>
          </cell>
        </row>
        <row r="277">
          <cell r="CB277" t="str">
            <v>.</v>
          </cell>
          <cell r="CC277" t="str">
            <v>.</v>
          </cell>
          <cell r="CD277" t="str">
            <v>.</v>
          </cell>
          <cell r="CE277" t="str">
            <v>.</v>
          </cell>
          <cell r="CF277" t="str">
            <v>.</v>
          </cell>
          <cell r="CG277" t="str">
            <v>.</v>
          </cell>
          <cell r="CH277" t="str">
            <v>.</v>
          </cell>
          <cell r="CI277" t="str">
            <v>.</v>
          </cell>
        </row>
        <row r="278">
          <cell r="AS278" t="str">
            <v>U</v>
          </cell>
          <cell r="AT278" t="str">
            <v>G</v>
          </cell>
          <cell r="AU278" t="str">
            <v>F</v>
          </cell>
          <cell r="AV278" t="str">
            <v>E</v>
          </cell>
          <cell r="AW278" t="str">
            <v>D</v>
          </cell>
          <cell r="AX278" t="str">
            <v>C</v>
          </cell>
          <cell r="AY278" t="str">
            <v>B</v>
          </cell>
          <cell r="AZ278" t="str">
            <v>A</v>
          </cell>
          <cell r="BA278" t="str">
            <v>*</v>
          </cell>
          <cell r="CB278" t="str">
            <v>.</v>
          </cell>
          <cell r="CC278" t="str">
            <v>.</v>
          </cell>
          <cell r="CD278" t="str">
            <v>.</v>
          </cell>
          <cell r="CE278" t="str">
            <v>.</v>
          </cell>
          <cell r="CF278" t="str">
            <v>.</v>
          </cell>
          <cell r="CG278" t="str">
            <v>.</v>
          </cell>
          <cell r="CH278" t="str">
            <v>.</v>
          </cell>
          <cell r="CI278" t="str">
            <v>.</v>
          </cell>
        </row>
        <row r="279">
          <cell r="AS279">
            <v>0</v>
          </cell>
          <cell r="AT279">
            <v>0</v>
          </cell>
          <cell r="AU279">
            <v>0</v>
          </cell>
          <cell r="AV279">
            <v>0</v>
          </cell>
          <cell r="AW279">
            <v>0</v>
          </cell>
          <cell r="AX279">
            <v>0</v>
          </cell>
          <cell r="AY279">
            <v>0</v>
          </cell>
          <cell r="AZ279">
            <v>0</v>
          </cell>
          <cell r="BA279">
            <v>0</v>
          </cell>
          <cell r="CB279" t="str">
            <v>.</v>
          </cell>
          <cell r="CC279" t="str">
            <v>.</v>
          </cell>
          <cell r="CD279" t="str">
            <v>.</v>
          </cell>
          <cell r="CE279" t="str">
            <v>.</v>
          </cell>
          <cell r="CF279" t="str">
            <v>.</v>
          </cell>
          <cell r="CG279" t="str">
            <v>.</v>
          </cell>
          <cell r="CH279" t="str">
            <v>.</v>
          </cell>
          <cell r="CI279" t="str">
            <v>.</v>
          </cell>
        </row>
        <row r="280">
          <cell r="AS280">
            <v>0</v>
          </cell>
          <cell r="AT280">
            <v>0</v>
          </cell>
          <cell r="AU280">
            <v>0</v>
          </cell>
          <cell r="AV280">
            <v>0</v>
          </cell>
          <cell r="AW280">
            <v>0</v>
          </cell>
          <cell r="AX280">
            <v>0</v>
          </cell>
          <cell r="AY280">
            <v>0</v>
          </cell>
          <cell r="AZ280">
            <v>0</v>
          </cell>
          <cell r="BA280">
            <v>0</v>
          </cell>
          <cell r="CB280" t="str">
            <v>.</v>
          </cell>
          <cell r="CC280" t="str">
            <v>.</v>
          </cell>
          <cell r="CD280" t="str">
            <v>.</v>
          </cell>
          <cell r="CE280" t="str">
            <v>.</v>
          </cell>
          <cell r="CF280" t="str">
            <v>.</v>
          </cell>
          <cell r="CG280" t="str">
            <v>.</v>
          </cell>
          <cell r="CH280" t="str">
            <v>.</v>
          </cell>
          <cell r="CI280" t="str">
            <v>.</v>
          </cell>
        </row>
        <row r="281">
          <cell r="AS281">
            <v>3.4722222222222224E-2</v>
          </cell>
          <cell r="AT281">
            <v>0.16319444444444445</v>
          </cell>
          <cell r="AU281">
            <v>0.2986111111111111</v>
          </cell>
          <cell r="AV281">
            <v>0.22222222222222221</v>
          </cell>
          <cell r="AW281">
            <v>0.1701388888888889</v>
          </cell>
          <cell r="AX281">
            <v>9.7222222222222224E-2</v>
          </cell>
          <cell r="AY281">
            <v>1.3888888888888888E-2</v>
          </cell>
          <cell r="AZ281">
            <v>0</v>
          </cell>
          <cell r="BA281">
            <v>0</v>
          </cell>
          <cell r="CB281" t="str">
            <v>KS2-4</v>
          </cell>
          <cell r="CC281" t="str">
            <v>B</v>
          </cell>
          <cell r="CD281" t="str">
            <v>*</v>
          </cell>
          <cell r="CE281">
            <v>0</v>
          </cell>
          <cell r="CF281">
            <v>0.5</v>
          </cell>
          <cell r="CG281" t="str">
            <v>All Schools</v>
          </cell>
          <cell r="CH281" t="str">
            <v>KS2 Average Point Score</v>
          </cell>
          <cell r="CI281" t="str">
            <v>Child Development</v>
          </cell>
        </row>
        <row r="282">
          <cell r="AS282">
            <v>3.4722222222222224E-2</v>
          </cell>
          <cell r="AT282">
            <v>0.16319444444444445</v>
          </cell>
          <cell r="AU282">
            <v>0.2986111111111111</v>
          </cell>
          <cell r="AV282">
            <v>0.22222222222222221</v>
          </cell>
          <cell r="AW282">
            <v>0.1701388888888889</v>
          </cell>
          <cell r="AX282">
            <v>9.7222222222222224E-2</v>
          </cell>
          <cell r="AY282">
            <v>1.3888888888888888E-2</v>
          </cell>
          <cell r="AZ282">
            <v>0</v>
          </cell>
          <cell r="BA282">
            <v>0</v>
          </cell>
          <cell r="CB282" t="str">
            <v>KS2-4</v>
          </cell>
          <cell r="CC282" t="str">
            <v>N</v>
          </cell>
          <cell r="CD282" t="str">
            <v>*</v>
          </cell>
          <cell r="CE282">
            <v>0</v>
          </cell>
          <cell r="CF282">
            <v>0.5</v>
          </cell>
          <cell r="CG282" t="str">
            <v>All Schools</v>
          </cell>
          <cell r="CH282" t="str">
            <v>KS2 Average Point Score</v>
          </cell>
          <cell r="CI282" t="str">
            <v>Child Development</v>
          </cell>
        </row>
        <row r="283">
          <cell r="AS283">
            <v>3.4722222222222224E-2</v>
          </cell>
          <cell r="AT283">
            <v>0.16319444444444445</v>
          </cell>
          <cell r="AU283">
            <v>0.2986111111111111</v>
          </cell>
          <cell r="AV283">
            <v>0.22222222222222221</v>
          </cell>
          <cell r="AW283">
            <v>0.1701388888888889</v>
          </cell>
          <cell r="AX283">
            <v>9.7222222222222224E-2</v>
          </cell>
          <cell r="AY283">
            <v>1.3888888888888888E-2</v>
          </cell>
          <cell r="AZ283">
            <v>0</v>
          </cell>
          <cell r="BA283">
            <v>0</v>
          </cell>
          <cell r="CB283" t="str">
            <v>KS2-4</v>
          </cell>
          <cell r="CC283" t="str">
            <v>2</v>
          </cell>
          <cell r="CD283" t="str">
            <v>*</v>
          </cell>
          <cell r="CE283">
            <v>0</v>
          </cell>
          <cell r="CF283">
            <v>0.5</v>
          </cell>
          <cell r="CG283" t="str">
            <v>All Schools</v>
          </cell>
          <cell r="CH283" t="str">
            <v>KS2 Average Point Score</v>
          </cell>
          <cell r="CI283" t="str">
            <v>Child Development</v>
          </cell>
        </row>
        <row r="284">
          <cell r="AS284">
            <v>1.984126984126984E-2</v>
          </cell>
          <cell r="AT284">
            <v>9.9206349206349201E-2</v>
          </cell>
          <cell r="AU284">
            <v>0.17857142857142858</v>
          </cell>
          <cell r="AV284">
            <v>0.29761904761904762</v>
          </cell>
          <cell r="AW284">
            <v>0.22222222222222221</v>
          </cell>
          <cell r="AX284">
            <v>0.16666666666666666</v>
          </cell>
          <cell r="AY284">
            <v>1.1904761904761904E-2</v>
          </cell>
          <cell r="AZ284">
            <v>3.968253968253968E-3</v>
          </cell>
          <cell r="BA284">
            <v>0</v>
          </cell>
          <cell r="CB284" t="str">
            <v>KS2-4</v>
          </cell>
          <cell r="CC284" t="str">
            <v>3c</v>
          </cell>
          <cell r="CD284" t="str">
            <v>*</v>
          </cell>
          <cell r="CE284">
            <v>0</v>
          </cell>
          <cell r="CF284">
            <v>0.5</v>
          </cell>
          <cell r="CG284" t="str">
            <v>All Schools</v>
          </cell>
          <cell r="CH284" t="str">
            <v>KS2 Average Point Score</v>
          </cell>
          <cell r="CI284" t="str">
            <v>Child Development</v>
          </cell>
        </row>
        <row r="285">
          <cell r="AS285">
            <v>1.4344262295081968E-2</v>
          </cell>
          <cell r="AT285">
            <v>4.9180327868852458E-2</v>
          </cell>
          <cell r="AU285">
            <v>0.15368852459016394</v>
          </cell>
          <cell r="AV285">
            <v>0.25409836065573771</v>
          </cell>
          <cell r="AW285">
            <v>0.26434426229508196</v>
          </cell>
          <cell r="AX285">
            <v>0.22336065573770492</v>
          </cell>
          <cell r="AY285">
            <v>2.4590163934426229E-2</v>
          </cell>
          <cell r="AZ285">
            <v>1.6393442622950821E-2</v>
          </cell>
          <cell r="BA285">
            <v>0</v>
          </cell>
          <cell r="CB285" t="str">
            <v>KS2-4</v>
          </cell>
          <cell r="CC285" t="str">
            <v>3b</v>
          </cell>
          <cell r="CD285" t="str">
            <v>*</v>
          </cell>
          <cell r="CE285">
            <v>0</v>
          </cell>
          <cell r="CF285">
            <v>0.5</v>
          </cell>
          <cell r="CG285" t="str">
            <v>All Schools</v>
          </cell>
          <cell r="CH285" t="str">
            <v>KS2 Average Point Score</v>
          </cell>
          <cell r="CI285" t="str">
            <v>Child Development</v>
          </cell>
        </row>
        <row r="286">
          <cell r="AS286">
            <v>2.5210084033613446E-2</v>
          </cell>
          <cell r="AT286">
            <v>3.4813925570228089E-2</v>
          </cell>
          <cell r="AU286">
            <v>9.1236494597839141E-2</v>
          </cell>
          <cell r="AV286">
            <v>0.18967587034813926</v>
          </cell>
          <cell r="AW286">
            <v>0.28331332533013204</v>
          </cell>
          <cell r="AX286">
            <v>0.28811524609843936</v>
          </cell>
          <cell r="AY286">
            <v>6.6026410564225688E-2</v>
          </cell>
          <cell r="AZ286">
            <v>1.920768307322929E-2</v>
          </cell>
          <cell r="BA286">
            <v>2.4009603841536613E-3</v>
          </cell>
          <cell r="CB286" t="str">
            <v>KS2-4</v>
          </cell>
          <cell r="CC286" t="str">
            <v>3a</v>
          </cell>
          <cell r="CD286" t="str">
            <v>*</v>
          </cell>
          <cell r="CE286">
            <v>2.4009603841536613E-3</v>
          </cell>
          <cell r="CF286">
            <v>0.5</v>
          </cell>
          <cell r="CG286" t="str">
            <v>All Schools</v>
          </cell>
          <cell r="CH286" t="str">
            <v>KS2 Average Point Score</v>
          </cell>
          <cell r="CI286" t="str">
            <v>Child Development</v>
          </cell>
        </row>
        <row r="287">
          <cell r="AS287">
            <v>1.8731988472622477E-2</v>
          </cell>
          <cell r="AT287">
            <v>2.1613832853025938E-2</v>
          </cell>
          <cell r="AU287">
            <v>5.4755043227665709E-2</v>
          </cell>
          <cell r="AV287">
            <v>0.13184438040345822</v>
          </cell>
          <cell r="AW287">
            <v>0.25072046109510088</v>
          </cell>
          <cell r="AX287">
            <v>0.34149855907780979</v>
          </cell>
          <cell r="AY287">
            <v>0.13112391930835735</v>
          </cell>
          <cell r="AZ287">
            <v>4.1786743515850142E-2</v>
          </cell>
          <cell r="BA287">
            <v>7.9250720461095103E-3</v>
          </cell>
          <cell r="CB287" t="str">
            <v>KS2-4</v>
          </cell>
          <cell r="CC287" t="str">
            <v>4c</v>
          </cell>
          <cell r="CD287" t="str">
            <v>*</v>
          </cell>
          <cell r="CE287">
            <v>7.9250720461095103E-3</v>
          </cell>
          <cell r="CF287">
            <v>0.5</v>
          </cell>
          <cell r="CG287" t="str">
            <v>All Schools</v>
          </cell>
          <cell r="CH287" t="str">
            <v>KS2 Average Point Score</v>
          </cell>
          <cell r="CI287" t="str">
            <v>Child Development</v>
          </cell>
        </row>
        <row r="288">
          <cell r="AS288">
            <v>1.0995370370370371E-2</v>
          </cell>
          <cell r="AT288">
            <v>1.5046296296296295E-2</v>
          </cell>
          <cell r="AU288">
            <v>3.2986111111111112E-2</v>
          </cell>
          <cell r="AV288">
            <v>7.5231481481481483E-2</v>
          </cell>
          <cell r="AW288">
            <v>0.19907407407407407</v>
          </cell>
          <cell r="AX288">
            <v>0.36053240740740738</v>
          </cell>
          <cell r="AY288">
            <v>0.19965277777777779</v>
          </cell>
          <cell r="AZ288">
            <v>9.2592592592592587E-2</v>
          </cell>
          <cell r="BA288">
            <v>1.3888888888888888E-2</v>
          </cell>
          <cell r="CB288" t="str">
            <v>KS2-4</v>
          </cell>
          <cell r="CC288" t="str">
            <v>4b</v>
          </cell>
          <cell r="CD288" t="str">
            <v>*</v>
          </cell>
          <cell r="CE288">
            <v>1.3888888888888888E-2</v>
          </cell>
          <cell r="CF288">
            <v>0.5</v>
          </cell>
          <cell r="CG288" t="str">
            <v>All Schools</v>
          </cell>
          <cell r="CH288" t="str">
            <v>KS2 Average Point Score</v>
          </cell>
          <cell r="CI288" t="str">
            <v>Child Development</v>
          </cell>
        </row>
        <row r="289">
          <cell r="AS289">
            <v>1.1090573012939002E-2</v>
          </cell>
          <cell r="AT289">
            <v>6.1614294516327784E-3</v>
          </cell>
          <cell r="AU289">
            <v>1.5403573629081947E-2</v>
          </cell>
          <cell r="AV289">
            <v>4.004929143561306E-2</v>
          </cell>
          <cell r="AW289">
            <v>0.16204559457794207</v>
          </cell>
          <cell r="AX289">
            <v>0.30437461491065926</v>
          </cell>
          <cell r="AY289">
            <v>0.25569932224276032</v>
          </cell>
          <cell r="AZ289">
            <v>0.16574245224892176</v>
          </cell>
          <cell r="BA289">
            <v>3.9433148490449786E-2</v>
          </cell>
          <cell r="CB289" t="str">
            <v>KS2-4</v>
          </cell>
          <cell r="CC289" t="str">
            <v>4a</v>
          </cell>
          <cell r="CD289" t="str">
            <v>*</v>
          </cell>
          <cell r="CE289">
            <v>3.9433148490449786E-2</v>
          </cell>
          <cell r="CF289">
            <v>0.5</v>
          </cell>
          <cell r="CG289" t="str">
            <v>All Schools</v>
          </cell>
          <cell r="CH289" t="str">
            <v>KS2 Average Point Score</v>
          </cell>
          <cell r="CI289" t="str">
            <v>Child Development</v>
          </cell>
        </row>
        <row r="290">
          <cell r="AS290">
            <v>7.2388831437435368E-3</v>
          </cell>
          <cell r="AT290">
            <v>1.0341261633919339E-3</v>
          </cell>
          <cell r="AU290">
            <v>6.2047569803516025E-3</v>
          </cell>
          <cell r="AV290">
            <v>2.3784901758014478E-2</v>
          </cell>
          <cell r="AW290">
            <v>8.790072388831438E-2</v>
          </cell>
          <cell r="AX290">
            <v>0.24508790072388831</v>
          </cell>
          <cell r="AY290">
            <v>0.29989658738366082</v>
          </cell>
          <cell r="AZ290">
            <v>0.23061013443640124</v>
          </cell>
          <cell r="BA290">
            <v>9.8241985522233718E-2</v>
          </cell>
          <cell r="CB290" t="str">
            <v>KS2-4</v>
          </cell>
          <cell r="CC290" t="str">
            <v>5c</v>
          </cell>
          <cell r="CD290" t="str">
            <v>*</v>
          </cell>
          <cell r="CE290">
            <v>9.8241985522233718E-2</v>
          </cell>
          <cell r="CF290">
            <v>0.5</v>
          </cell>
          <cell r="CG290" t="str">
            <v>All Schools</v>
          </cell>
          <cell r="CH290" t="str">
            <v>KS2 Average Point Score</v>
          </cell>
          <cell r="CI290" t="str">
            <v>Child Development</v>
          </cell>
        </row>
        <row r="291">
          <cell r="AS291">
            <v>5.3191489361702126E-3</v>
          </cell>
          <cell r="AT291">
            <v>0</v>
          </cell>
          <cell r="AU291">
            <v>0</v>
          </cell>
          <cell r="AV291">
            <v>2.1276595744680851E-2</v>
          </cell>
          <cell r="AW291">
            <v>4.7872340425531915E-2</v>
          </cell>
          <cell r="AX291">
            <v>0.14627659574468085</v>
          </cell>
          <cell r="AY291">
            <v>0.25265957446808512</v>
          </cell>
          <cell r="AZ291">
            <v>0.28191489361702127</v>
          </cell>
          <cell r="BA291">
            <v>0.24468085106382978</v>
          </cell>
          <cell r="CB291" t="str">
            <v>KS2-4</v>
          </cell>
          <cell r="CC291" t="str">
            <v>5b</v>
          </cell>
          <cell r="CD291" t="str">
            <v>*</v>
          </cell>
          <cell r="CE291">
            <v>0.24468085106382978</v>
          </cell>
          <cell r="CF291">
            <v>0.5</v>
          </cell>
          <cell r="CG291" t="str">
            <v>All Schools</v>
          </cell>
          <cell r="CH291" t="str">
            <v>KS2 Average Point Score</v>
          </cell>
          <cell r="CI291" t="str">
            <v>Child Development</v>
          </cell>
        </row>
        <row r="292">
          <cell r="AS292">
            <v>5.3191489361702126E-3</v>
          </cell>
          <cell r="AT292">
            <v>0</v>
          </cell>
          <cell r="AU292">
            <v>0</v>
          </cell>
          <cell r="AV292">
            <v>2.1276595744680851E-2</v>
          </cell>
          <cell r="AW292">
            <v>4.7872340425531915E-2</v>
          </cell>
          <cell r="AX292">
            <v>0.14627659574468085</v>
          </cell>
          <cell r="AY292">
            <v>0.25265957446808512</v>
          </cell>
          <cell r="AZ292">
            <v>0.28191489361702127</v>
          </cell>
          <cell r="BA292">
            <v>0.24468085106382978</v>
          </cell>
          <cell r="CB292" t="str">
            <v>KS2-4</v>
          </cell>
          <cell r="CC292" t="str">
            <v>5a</v>
          </cell>
          <cell r="CD292" t="str">
            <v>*</v>
          </cell>
          <cell r="CE292">
            <v>0.24468085106382978</v>
          </cell>
          <cell r="CF292">
            <v>0.5</v>
          </cell>
          <cell r="CG292" t="str">
            <v>All Schools</v>
          </cell>
          <cell r="CH292" t="str">
            <v>KS2 Average Point Score</v>
          </cell>
          <cell r="CI292" t="str">
            <v>Child Development</v>
          </cell>
        </row>
        <row r="293">
          <cell r="CB293" t="str">
            <v>.</v>
          </cell>
          <cell r="CC293" t="str">
            <v>.</v>
          </cell>
          <cell r="CD293" t="str">
            <v>.</v>
          </cell>
          <cell r="CE293" t="str">
            <v>.</v>
          </cell>
          <cell r="CF293" t="str">
            <v>.</v>
          </cell>
          <cell r="CG293" t="str">
            <v>.</v>
          </cell>
          <cell r="CH293" t="str">
            <v>.</v>
          </cell>
          <cell r="CI293" t="str">
            <v>.</v>
          </cell>
        </row>
        <row r="294">
          <cell r="CB294" t="str">
            <v>.</v>
          </cell>
          <cell r="CC294" t="str">
            <v>.</v>
          </cell>
          <cell r="CD294" t="str">
            <v>.</v>
          </cell>
          <cell r="CE294" t="str">
            <v>.</v>
          </cell>
          <cell r="CF294" t="str">
            <v>.</v>
          </cell>
          <cell r="CG294" t="str">
            <v>.</v>
          </cell>
          <cell r="CH294" t="str">
            <v>.</v>
          </cell>
          <cell r="CI294" t="str">
            <v>.</v>
          </cell>
        </row>
        <row r="295">
          <cell r="CB295" t="str">
            <v>.</v>
          </cell>
          <cell r="CC295" t="str">
            <v>.</v>
          </cell>
          <cell r="CD295" t="str">
            <v>.</v>
          </cell>
          <cell r="CE295" t="str">
            <v>.</v>
          </cell>
          <cell r="CF295" t="str">
            <v>.</v>
          </cell>
          <cell r="CG295" t="str">
            <v>.</v>
          </cell>
          <cell r="CH295" t="str">
            <v>.</v>
          </cell>
          <cell r="CI295" t="str">
            <v>.</v>
          </cell>
        </row>
        <row r="296">
          <cell r="CB296" t="str">
            <v>.</v>
          </cell>
          <cell r="CC296" t="str">
            <v>.</v>
          </cell>
          <cell r="CD296" t="str">
            <v>.</v>
          </cell>
          <cell r="CE296" t="str">
            <v>.</v>
          </cell>
          <cell r="CF296" t="str">
            <v>.</v>
          </cell>
          <cell r="CG296" t="str">
            <v>.</v>
          </cell>
          <cell r="CH296" t="str">
            <v>.</v>
          </cell>
          <cell r="CI296" t="str">
            <v>.</v>
          </cell>
        </row>
        <row r="297">
          <cell r="AS297" t="str">
            <v>U</v>
          </cell>
          <cell r="AT297" t="str">
            <v>G</v>
          </cell>
          <cell r="AU297" t="str">
            <v>F</v>
          </cell>
          <cell r="AV297" t="str">
            <v>E</v>
          </cell>
          <cell r="AW297" t="str">
            <v>D</v>
          </cell>
          <cell r="AX297" t="str">
            <v>C</v>
          </cell>
          <cell r="AY297" t="str">
            <v>B</v>
          </cell>
          <cell r="AZ297" t="str">
            <v>A</v>
          </cell>
          <cell r="BA297" t="str">
            <v>*</v>
          </cell>
          <cell r="CB297" t="str">
            <v>.</v>
          </cell>
          <cell r="CC297" t="str">
            <v>.</v>
          </cell>
          <cell r="CD297" t="str">
            <v>.</v>
          </cell>
          <cell r="CE297" t="str">
            <v>.</v>
          </cell>
          <cell r="CF297" t="str">
            <v>.</v>
          </cell>
          <cell r="CG297" t="str">
            <v>.</v>
          </cell>
          <cell r="CH297" t="str">
            <v>.</v>
          </cell>
          <cell r="CI297" t="str">
            <v>.</v>
          </cell>
        </row>
        <row r="298">
          <cell r="AS298">
            <v>0</v>
          </cell>
          <cell r="AT298">
            <v>0</v>
          </cell>
          <cell r="AU298">
            <v>0</v>
          </cell>
          <cell r="AV298">
            <v>0</v>
          </cell>
          <cell r="AW298">
            <v>0</v>
          </cell>
          <cell r="AX298">
            <v>0</v>
          </cell>
          <cell r="AY298">
            <v>0</v>
          </cell>
          <cell r="AZ298">
            <v>0</v>
          </cell>
          <cell r="BA298">
            <v>0</v>
          </cell>
          <cell r="CB298" t="str">
            <v>.</v>
          </cell>
          <cell r="CC298" t="str">
            <v>.</v>
          </cell>
          <cell r="CD298" t="str">
            <v>.</v>
          </cell>
          <cell r="CE298" t="str">
            <v>.</v>
          </cell>
          <cell r="CF298" t="str">
            <v>.</v>
          </cell>
          <cell r="CG298" t="str">
            <v>.</v>
          </cell>
          <cell r="CH298" t="str">
            <v>.</v>
          </cell>
          <cell r="CI298" t="str">
            <v>.</v>
          </cell>
        </row>
        <row r="299">
          <cell r="AS299">
            <v>0</v>
          </cell>
          <cell r="AT299">
            <v>0</v>
          </cell>
          <cell r="AU299">
            <v>0</v>
          </cell>
          <cell r="AV299">
            <v>0</v>
          </cell>
          <cell r="AW299">
            <v>0</v>
          </cell>
          <cell r="AX299">
            <v>0</v>
          </cell>
          <cell r="AY299">
            <v>0</v>
          </cell>
          <cell r="AZ299">
            <v>0</v>
          </cell>
          <cell r="BA299">
            <v>0</v>
          </cell>
          <cell r="CB299" t="str">
            <v>.</v>
          </cell>
          <cell r="CC299" t="str">
            <v>.</v>
          </cell>
          <cell r="CD299" t="str">
            <v>.</v>
          </cell>
          <cell r="CE299" t="str">
            <v>.</v>
          </cell>
          <cell r="CF299" t="str">
            <v>.</v>
          </cell>
          <cell r="CG299" t="str">
            <v>.</v>
          </cell>
          <cell r="CH299" t="str">
            <v>.</v>
          </cell>
          <cell r="CI299" t="str">
            <v>.</v>
          </cell>
        </row>
        <row r="300">
          <cell r="AS300">
            <v>0.17508417508417509</v>
          </cell>
          <cell r="AT300">
            <v>0.19191919191919191</v>
          </cell>
          <cell r="AU300">
            <v>0.23905723905723905</v>
          </cell>
          <cell r="AV300">
            <v>0.18013468013468015</v>
          </cell>
          <cell r="AW300">
            <v>0.10774410774410774</v>
          </cell>
          <cell r="AX300">
            <v>6.0606060606060608E-2</v>
          </cell>
          <cell r="AY300">
            <v>3.1986531986531987E-2</v>
          </cell>
          <cell r="AZ300">
            <v>1.3468013468013467E-2</v>
          </cell>
          <cell r="BA300">
            <v>0</v>
          </cell>
          <cell r="CB300" t="str">
            <v>KS2-4</v>
          </cell>
          <cell r="CC300" t="str">
            <v>B</v>
          </cell>
          <cell r="CD300" t="str">
            <v>*</v>
          </cell>
          <cell r="CE300">
            <v>0</v>
          </cell>
          <cell r="CF300">
            <v>0.5</v>
          </cell>
          <cell r="CG300" t="str">
            <v>All Schools</v>
          </cell>
          <cell r="CH300" t="str">
            <v>KS2 Average Point Score</v>
          </cell>
          <cell r="CI300" t="str">
            <v>History</v>
          </cell>
        </row>
        <row r="301">
          <cell r="AS301">
            <v>0.17508417508417509</v>
          </cell>
          <cell r="AT301">
            <v>0.19191919191919191</v>
          </cell>
          <cell r="AU301">
            <v>0.23905723905723905</v>
          </cell>
          <cell r="AV301">
            <v>0.18013468013468015</v>
          </cell>
          <cell r="AW301">
            <v>0.10774410774410774</v>
          </cell>
          <cell r="AX301">
            <v>6.0606060606060608E-2</v>
          </cell>
          <cell r="AY301">
            <v>3.1986531986531987E-2</v>
          </cell>
          <cell r="AZ301">
            <v>1.3468013468013467E-2</v>
          </cell>
          <cell r="BA301">
            <v>0</v>
          </cell>
          <cell r="CB301" t="str">
            <v>KS2-4</v>
          </cell>
          <cell r="CC301" t="str">
            <v>N</v>
          </cell>
          <cell r="CD301" t="str">
            <v>*</v>
          </cell>
          <cell r="CE301">
            <v>0</v>
          </cell>
          <cell r="CF301">
            <v>0.5</v>
          </cell>
          <cell r="CG301" t="str">
            <v>All Schools</v>
          </cell>
          <cell r="CH301" t="str">
            <v>KS2 Average Point Score</v>
          </cell>
          <cell r="CI301" t="str">
            <v>History</v>
          </cell>
        </row>
        <row r="302">
          <cell r="AS302">
            <v>0.17508417508417509</v>
          </cell>
          <cell r="AT302">
            <v>0.19191919191919191</v>
          </cell>
          <cell r="AU302">
            <v>0.23905723905723905</v>
          </cell>
          <cell r="AV302">
            <v>0.18013468013468015</v>
          </cell>
          <cell r="AW302">
            <v>0.10774410774410774</v>
          </cell>
          <cell r="AX302">
            <v>6.0606060606060608E-2</v>
          </cell>
          <cell r="AY302">
            <v>3.1986531986531987E-2</v>
          </cell>
          <cell r="AZ302">
            <v>1.3468013468013467E-2</v>
          </cell>
          <cell r="BA302">
            <v>0</v>
          </cell>
          <cell r="CB302" t="str">
            <v>KS2-4</v>
          </cell>
          <cell r="CC302" t="str">
            <v>2</v>
          </cell>
          <cell r="CD302" t="str">
            <v>*</v>
          </cell>
          <cell r="CE302">
            <v>0</v>
          </cell>
          <cell r="CF302">
            <v>0.5</v>
          </cell>
          <cell r="CG302" t="str">
            <v>All Schools</v>
          </cell>
          <cell r="CH302" t="str">
            <v>KS2 Average Point Score</v>
          </cell>
          <cell r="CI302" t="str">
            <v>History</v>
          </cell>
        </row>
        <row r="303">
          <cell r="AS303">
            <v>0.12060301507537688</v>
          </cell>
          <cell r="AT303">
            <v>0.16708542713567839</v>
          </cell>
          <cell r="AU303">
            <v>0.26633165829145727</v>
          </cell>
          <cell r="AV303">
            <v>0.228643216080402</v>
          </cell>
          <cell r="AW303">
            <v>0.12437185929648241</v>
          </cell>
          <cell r="AX303">
            <v>5.9045226130653265E-2</v>
          </cell>
          <cell r="AY303">
            <v>2.6381909547738693E-2</v>
          </cell>
          <cell r="AZ303">
            <v>6.2814070351758797E-3</v>
          </cell>
          <cell r="BA303">
            <v>1.2562814070351759E-3</v>
          </cell>
          <cell r="CB303" t="str">
            <v>KS2-4</v>
          </cell>
          <cell r="CC303" t="str">
            <v>3c</v>
          </cell>
          <cell r="CD303" t="str">
            <v>*</v>
          </cell>
          <cell r="CE303">
            <v>1.2562814070351759E-3</v>
          </cell>
          <cell r="CF303">
            <v>0.5</v>
          </cell>
          <cell r="CG303" t="str">
            <v>All Schools</v>
          </cell>
          <cell r="CH303" t="str">
            <v>KS2 Average Point Score</v>
          </cell>
          <cell r="CI303" t="str">
            <v>History</v>
          </cell>
        </row>
        <row r="304">
          <cell r="AS304">
            <v>8.0231065468549426E-2</v>
          </cell>
          <cell r="AT304">
            <v>0.1514762516046213</v>
          </cell>
          <cell r="AU304">
            <v>0.20988446726572529</v>
          </cell>
          <cell r="AV304">
            <v>0.24005134788189988</v>
          </cell>
          <cell r="AW304">
            <v>0.16431322207958921</v>
          </cell>
          <cell r="AX304">
            <v>0.10975609756097561</v>
          </cell>
          <cell r="AY304">
            <v>3.0808729139922979E-2</v>
          </cell>
          <cell r="AZ304">
            <v>1.0269576379974325E-2</v>
          </cell>
          <cell r="BA304">
            <v>3.2092426187419771E-3</v>
          </cell>
          <cell r="CB304" t="str">
            <v>KS2-4</v>
          </cell>
          <cell r="CC304" t="str">
            <v>3b</v>
          </cell>
          <cell r="CD304" t="str">
            <v>*</v>
          </cell>
          <cell r="CE304">
            <v>3.2092426187419771E-3</v>
          </cell>
          <cell r="CF304">
            <v>0.5</v>
          </cell>
          <cell r="CG304" t="str">
            <v>All Schools</v>
          </cell>
          <cell r="CH304" t="str">
            <v>KS2 Average Point Score</v>
          </cell>
          <cell r="CI304" t="str">
            <v>History</v>
          </cell>
        </row>
        <row r="305">
          <cell r="AS305">
            <v>5.5073331337922776E-2</v>
          </cell>
          <cell r="AT305">
            <v>8.6501047590541752E-2</v>
          </cell>
          <cell r="AU305">
            <v>0.18497455851541456</v>
          </cell>
          <cell r="AV305">
            <v>0.23675546243639628</v>
          </cell>
          <cell r="AW305">
            <v>0.21221191260101765</v>
          </cell>
          <cell r="AX305">
            <v>0.14097575576174798</v>
          </cell>
          <cell r="AY305">
            <v>6.5549236755462439E-2</v>
          </cell>
          <cell r="AZ305">
            <v>1.7060760251421728E-2</v>
          </cell>
          <cell r="BA305">
            <v>8.9793475007482785E-4</v>
          </cell>
          <cell r="CB305" t="str">
            <v>KS2-4</v>
          </cell>
          <cell r="CC305" t="str">
            <v>3a</v>
          </cell>
          <cell r="CD305" t="str">
            <v>*</v>
          </cell>
          <cell r="CE305">
            <v>8.9793475007482785E-4</v>
          </cell>
          <cell r="CF305">
            <v>0.5</v>
          </cell>
          <cell r="CG305" t="str">
            <v>All Schools</v>
          </cell>
          <cell r="CH305" t="str">
            <v>KS2 Average Point Score</v>
          </cell>
          <cell r="CI305" t="str">
            <v>History</v>
          </cell>
        </row>
        <row r="306">
          <cell r="AS306">
            <v>2.9614325068870524E-2</v>
          </cell>
          <cell r="AT306">
            <v>5.3994490358126722E-2</v>
          </cell>
          <cell r="AU306">
            <v>0.12451790633608815</v>
          </cell>
          <cell r="AV306">
            <v>0.19944903581267218</v>
          </cell>
          <cell r="AW306">
            <v>0.24573002754820936</v>
          </cell>
          <cell r="AX306">
            <v>0.19545454545454546</v>
          </cell>
          <cell r="AY306">
            <v>0.11294765840220386</v>
          </cell>
          <cell r="AZ306">
            <v>3.4022038567493113E-2</v>
          </cell>
          <cell r="BA306">
            <v>4.2699724517906339E-3</v>
          </cell>
          <cell r="CB306" t="str">
            <v>KS2-4</v>
          </cell>
          <cell r="CC306" t="str">
            <v>4c</v>
          </cell>
          <cell r="CD306" t="str">
            <v>*</v>
          </cell>
          <cell r="CE306">
            <v>4.2699724517906339E-3</v>
          </cell>
          <cell r="CF306">
            <v>0.5</v>
          </cell>
          <cell r="CG306" t="str">
            <v>All Schools</v>
          </cell>
          <cell r="CH306" t="str">
            <v>KS2 Average Point Score</v>
          </cell>
          <cell r="CI306" t="str">
            <v>History</v>
          </cell>
        </row>
        <row r="307">
          <cell r="AS307">
            <v>1.4223359422034919E-2</v>
          </cell>
          <cell r="AT307">
            <v>2.5812763395544853E-2</v>
          </cell>
          <cell r="AU307">
            <v>6.6827212522576757E-2</v>
          </cell>
          <cell r="AV307">
            <v>0.13899759181216134</v>
          </cell>
          <cell r="AW307">
            <v>0.22561709813365444</v>
          </cell>
          <cell r="AX307">
            <v>0.25474111980734498</v>
          </cell>
          <cell r="AY307">
            <v>0.17993678506923541</v>
          </cell>
          <cell r="AZ307">
            <v>8.210415412402168E-2</v>
          </cell>
          <cell r="BA307">
            <v>1.1739915713425647E-2</v>
          </cell>
          <cell r="CB307" t="str">
            <v>KS2-4</v>
          </cell>
          <cell r="CC307" t="str">
            <v>4b</v>
          </cell>
          <cell r="CD307" t="str">
            <v>*</v>
          </cell>
          <cell r="CE307">
            <v>1.1739915713425647E-2</v>
          </cell>
          <cell r="CF307">
            <v>0.5</v>
          </cell>
          <cell r="CG307" t="str">
            <v>All Schools</v>
          </cell>
          <cell r="CH307" t="str">
            <v>KS2 Average Point Score</v>
          </cell>
          <cell r="CI307" t="str">
            <v>History</v>
          </cell>
        </row>
        <row r="308">
          <cell r="AS308">
            <v>9.0565647156238688E-3</v>
          </cell>
          <cell r="AT308">
            <v>1.1281892045748589E-2</v>
          </cell>
          <cell r="AU308">
            <v>2.96020286704963E-2</v>
          </cell>
          <cell r="AV308">
            <v>7.6075143611240487E-2</v>
          </cell>
          <cell r="AW308">
            <v>0.16322517207472959</v>
          </cell>
          <cell r="AX308">
            <v>0.26377891631734202</v>
          </cell>
          <cell r="AY308">
            <v>0.2513067329089686</v>
          </cell>
          <cell r="AZ308">
            <v>0.15784298504373026</v>
          </cell>
          <cell r="BA308">
            <v>3.7830564612120268E-2</v>
          </cell>
          <cell r="CB308" t="str">
            <v>KS2-4</v>
          </cell>
          <cell r="CC308" t="str">
            <v>4a</v>
          </cell>
          <cell r="CD308" t="str">
            <v>*</v>
          </cell>
          <cell r="CE308">
            <v>3.7830564612120268E-2</v>
          </cell>
          <cell r="CF308">
            <v>0.5</v>
          </cell>
          <cell r="CG308" t="str">
            <v>All Schools</v>
          </cell>
          <cell r="CH308" t="str">
            <v>KS2 Average Point Score</v>
          </cell>
          <cell r="CI308" t="str">
            <v>History</v>
          </cell>
        </row>
        <row r="309">
          <cell r="AS309">
            <v>2.9655432122010919E-3</v>
          </cell>
          <cell r="AT309">
            <v>4.0952739597062702E-3</v>
          </cell>
          <cell r="AU309">
            <v>1.073244210129919E-2</v>
          </cell>
          <cell r="AV309">
            <v>2.9561287893052155E-2</v>
          </cell>
          <cell r="AW309">
            <v>8.6141969497269821E-2</v>
          </cell>
          <cell r="AX309">
            <v>0.18866503483336472</v>
          </cell>
          <cell r="AY309">
            <v>0.28826962907173792</v>
          </cell>
          <cell r="AZ309">
            <v>0.28163246093014499</v>
          </cell>
          <cell r="BA309">
            <v>0.10793635850122388</v>
          </cell>
          <cell r="CB309" t="str">
            <v>KS2-4</v>
          </cell>
          <cell r="CC309" t="str">
            <v>5c</v>
          </cell>
          <cell r="CD309" t="str">
            <v>*</v>
          </cell>
          <cell r="CE309">
            <v>0.10793635850122388</v>
          </cell>
          <cell r="CF309">
            <v>0.5</v>
          </cell>
          <cell r="CG309" t="str">
            <v>All Schools</v>
          </cell>
          <cell r="CH309" t="str">
            <v>KS2 Average Point Score</v>
          </cell>
          <cell r="CI309" t="str">
            <v>History</v>
          </cell>
        </row>
        <row r="310">
          <cell r="AS310">
            <v>1.098565761367104E-3</v>
          </cell>
          <cell r="AT310">
            <v>1.5257857796765334E-3</v>
          </cell>
          <cell r="AU310">
            <v>2.8684772657918828E-3</v>
          </cell>
          <cell r="AV310">
            <v>8.910588953310955E-3</v>
          </cell>
          <cell r="AW310">
            <v>2.6914861153494049E-2</v>
          </cell>
          <cell r="AX310">
            <v>9.0082392432102532E-2</v>
          </cell>
          <cell r="AY310">
            <v>0.21849252364967958</v>
          </cell>
          <cell r="AZ310">
            <v>0.37790662191028379</v>
          </cell>
          <cell r="BA310">
            <v>0.27220018309429356</v>
          </cell>
          <cell r="CB310" t="str">
            <v>KS2-4</v>
          </cell>
          <cell r="CC310" t="str">
            <v>5b</v>
          </cell>
          <cell r="CD310" t="str">
            <v>*</v>
          </cell>
          <cell r="CE310">
            <v>0.27220018309429356</v>
          </cell>
          <cell r="CF310">
            <v>0.5</v>
          </cell>
          <cell r="CG310" t="str">
            <v>All Schools</v>
          </cell>
          <cell r="CH310" t="str">
            <v>KS2 Average Point Score</v>
          </cell>
          <cell r="CI310" t="str">
            <v>History</v>
          </cell>
        </row>
        <row r="311">
          <cell r="AS311">
            <v>0</v>
          </cell>
          <cell r="AT311">
            <v>0</v>
          </cell>
          <cell r="AU311">
            <v>8.6805555555555551E-4</v>
          </cell>
          <cell r="AV311">
            <v>2.6041666666666665E-3</v>
          </cell>
          <cell r="AW311">
            <v>5.208333333333333E-3</v>
          </cell>
          <cell r="AX311">
            <v>2.0833333333333332E-2</v>
          </cell>
          <cell r="AY311">
            <v>9.9826388888888895E-2</v>
          </cell>
          <cell r="AZ311">
            <v>0.3459201388888889</v>
          </cell>
          <cell r="BA311">
            <v>0.52473958333333337</v>
          </cell>
          <cell r="CB311" t="str">
            <v>KS2-4</v>
          </cell>
          <cell r="CC311" t="str">
            <v>5a</v>
          </cell>
          <cell r="CD311" t="str">
            <v>*</v>
          </cell>
          <cell r="CE311">
            <v>0.52473958333333337</v>
          </cell>
          <cell r="CF311">
            <v>0.5</v>
          </cell>
          <cell r="CG311" t="str">
            <v>All Schools</v>
          </cell>
          <cell r="CH311" t="str">
            <v>KS2 Average Point Score</v>
          </cell>
          <cell r="CI311" t="str">
            <v>History</v>
          </cell>
        </row>
        <row r="312">
          <cell r="CB312" t="str">
            <v>.</v>
          </cell>
          <cell r="CC312" t="str">
            <v>.</v>
          </cell>
          <cell r="CD312" t="str">
            <v>.</v>
          </cell>
          <cell r="CE312" t="str">
            <v>.</v>
          </cell>
          <cell r="CF312" t="str">
            <v>.</v>
          </cell>
          <cell r="CG312" t="str">
            <v>.</v>
          </cell>
          <cell r="CH312" t="str">
            <v>.</v>
          </cell>
          <cell r="CI312" t="str">
            <v>.</v>
          </cell>
        </row>
        <row r="313">
          <cell r="CB313" t="str">
            <v>.</v>
          </cell>
          <cell r="CC313" t="str">
            <v>.</v>
          </cell>
          <cell r="CD313" t="str">
            <v>.</v>
          </cell>
          <cell r="CE313" t="str">
            <v>.</v>
          </cell>
          <cell r="CF313" t="str">
            <v>.</v>
          </cell>
          <cell r="CG313" t="str">
            <v>.</v>
          </cell>
          <cell r="CH313" t="str">
            <v>.</v>
          </cell>
          <cell r="CI313" t="str">
            <v>.</v>
          </cell>
        </row>
        <row r="314">
          <cell r="CB314" t="str">
            <v>.</v>
          </cell>
          <cell r="CC314" t="str">
            <v>.</v>
          </cell>
          <cell r="CD314" t="str">
            <v>.</v>
          </cell>
          <cell r="CE314" t="str">
            <v>.</v>
          </cell>
          <cell r="CF314" t="str">
            <v>.</v>
          </cell>
          <cell r="CG314" t="str">
            <v>.</v>
          </cell>
          <cell r="CH314" t="str">
            <v>.</v>
          </cell>
          <cell r="CI314" t="str">
            <v>.</v>
          </cell>
        </row>
        <row r="315">
          <cell r="CB315" t="str">
            <v>.</v>
          </cell>
          <cell r="CC315" t="str">
            <v>.</v>
          </cell>
          <cell r="CD315" t="str">
            <v>.</v>
          </cell>
          <cell r="CE315" t="str">
            <v>.</v>
          </cell>
          <cell r="CF315" t="str">
            <v>.</v>
          </cell>
          <cell r="CG315" t="str">
            <v>.</v>
          </cell>
          <cell r="CH315" t="str">
            <v>.</v>
          </cell>
          <cell r="CI315" t="str">
            <v>.</v>
          </cell>
        </row>
        <row r="316">
          <cell r="AS316" t="str">
            <v>U</v>
          </cell>
          <cell r="AT316" t="str">
            <v>G</v>
          </cell>
          <cell r="AU316" t="str">
            <v>F</v>
          </cell>
          <cell r="AV316" t="str">
            <v>E</v>
          </cell>
          <cell r="AW316" t="str">
            <v>D</v>
          </cell>
          <cell r="AX316" t="str">
            <v>C</v>
          </cell>
          <cell r="AY316" t="str">
            <v>B</v>
          </cell>
          <cell r="AZ316" t="str">
            <v>A</v>
          </cell>
          <cell r="BA316" t="str">
            <v>*</v>
          </cell>
          <cell r="CB316" t="str">
            <v>.</v>
          </cell>
          <cell r="CC316" t="str">
            <v>.</v>
          </cell>
          <cell r="CD316" t="str">
            <v>.</v>
          </cell>
          <cell r="CE316" t="str">
            <v>.</v>
          </cell>
          <cell r="CF316" t="str">
            <v>.</v>
          </cell>
          <cell r="CG316" t="str">
            <v>.</v>
          </cell>
          <cell r="CH316" t="str">
            <v>.</v>
          </cell>
          <cell r="CI316" t="str">
            <v>.</v>
          </cell>
        </row>
        <row r="317">
          <cell r="AS317">
            <v>0</v>
          </cell>
          <cell r="AT317">
            <v>0</v>
          </cell>
          <cell r="AU317">
            <v>0</v>
          </cell>
          <cell r="AV317">
            <v>0</v>
          </cell>
          <cell r="AW317">
            <v>0</v>
          </cell>
          <cell r="AX317">
            <v>0</v>
          </cell>
          <cell r="AY317">
            <v>0</v>
          </cell>
          <cell r="AZ317">
            <v>0</v>
          </cell>
          <cell r="BA317">
            <v>0</v>
          </cell>
          <cell r="CB317" t="str">
            <v>.</v>
          </cell>
          <cell r="CC317" t="str">
            <v>.</v>
          </cell>
          <cell r="CD317" t="str">
            <v>.</v>
          </cell>
          <cell r="CE317" t="str">
            <v>.</v>
          </cell>
          <cell r="CF317" t="str">
            <v>.</v>
          </cell>
          <cell r="CG317" t="str">
            <v>.</v>
          </cell>
          <cell r="CH317" t="str">
            <v>.</v>
          </cell>
          <cell r="CI317" t="str">
            <v>.</v>
          </cell>
        </row>
        <row r="318">
          <cell r="AS318">
            <v>0</v>
          </cell>
          <cell r="AT318">
            <v>0</v>
          </cell>
          <cell r="AU318">
            <v>0</v>
          </cell>
          <cell r="AV318">
            <v>0</v>
          </cell>
          <cell r="AW318">
            <v>0</v>
          </cell>
          <cell r="AX318">
            <v>0</v>
          </cell>
          <cell r="AY318">
            <v>0</v>
          </cell>
          <cell r="AZ318">
            <v>0</v>
          </cell>
          <cell r="BA318">
            <v>0</v>
          </cell>
          <cell r="CB318" t="str">
            <v>.</v>
          </cell>
          <cell r="CC318" t="str">
            <v>.</v>
          </cell>
          <cell r="CD318" t="str">
            <v>.</v>
          </cell>
          <cell r="CE318" t="str">
            <v>.</v>
          </cell>
          <cell r="CF318" t="str">
            <v>.</v>
          </cell>
          <cell r="CG318" t="str">
            <v>.</v>
          </cell>
          <cell r="CH318" t="str">
            <v>.</v>
          </cell>
          <cell r="CI318" t="str">
            <v>.</v>
          </cell>
        </row>
        <row r="319">
          <cell r="AS319">
            <v>8.5185185185185183E-2</v>
          </cell>
          <cell r="AT319">
            <v>6.2962962962962957E-2</v>
          </cell>
          <cell r="AU319">
            <v>0.24074074074074073</v>
          </cell>
          <cell r="AV319">
            <v>0.21481481481481482</v>
          </cell>
          <cell r="AW319">
            <v>0.20370370370370369</v>
          </cell>
          <cell r="AX319">
            <v>0.13333333333333333</v>
          </cell>
          <cell r="AY319">
            <v>5.185185185185185E-2</v>
          </cell>
          <cell r="AZ319">
            <v>7.4074074074074077E-3</v>
          </cell>
          <cell r="BA319">
            <v>0</v>
          </cell>
          <cell r="CB319" t="str">
            <v>KS2-4</v>
          </cell>
          <cell r="CC319" t="str">
            <v>B</v>
          </cell>
          <cell r="CD319" t="str">
            <v>*</v>
          </cell>
          <cell r="CE319">
            <v>0</v>
          </cell>
          <cell r="CF319">
            <v>0.5</v>
          </cell>
          <cell r="CG319" t="str">
            <v>All Schools</v>
          </cell>
          <cell r="CH319" t="str">
            <v>KS2 Average Point Score</v>
          </cell>
          <cell r="CI319" t="str">
            <v>Vocational Health</v>
          </cell>
        </row>
        <row r="320">
          <cell r="AS320">
            <v>8.5185185185185183E-2</v>
          </cell>
          <cell r="AT320">
            <v>6.2962962962962957E-2</v>
          </cell>
          <cell r="AU320">
            <v>0.24074074074074073</v>
          </cell>
          <cell r="AV320">
            <v>0.21481481481481482</v>
          </cell>
          <cell r="AW320">
            <v>0.20370370370370369</v>
          </cell>
          <cell r="AX320">
            <v>0.13333333333333333</v>
          </cell>
          <cell r="AY320">
            <v>5.185185185185185E-2</v>
          </cell>
          <cell r="AZ320">
            <v>7.4074074074074077E-3</v>
          </cell>
          <cell r="BA320">
            <v>0</v>
          </cell>
          <cell r="CB320" t="str">
            <v>KS2-4</v>
          </cell>
          <cell r="CC320" t="str">
            <v>N</v>
          </cell>
          <cell r="CD320" t="str">
            <v>*</v>
          </cell>
          <cell r="CE320">
            <v>0</v>
          </cell>
          <cell r="CF320">
            <v>0.5</v>
          </cell>
          <cell r="CG320" t="str">
            <v>All Schools</v>
          </cell>
          <cell r="CH320" t="str">
            <v>KS2 Average Point Score</v>
          </cell>
          <cell r="CI320" t="str">
            <v>Vocational Health</v>
          </cell>
        </row>
        <row r="321">
          <cell r="AS321">
            <v>8.5185185185185183E-2</v>
          </cell>
          <cell r="AT321">
            <v>6.2962962962962957E-2</v>
          </cell>
          <cell r="AU321">
            <v>0.24074074074074073</v>
          </cell>
          <cell r="AV321">
            <v>0.21481481481481482</v>
          </cell>
          <cell r="AW321">
            <v>0.20370370370370369</v>
          </cell>
          <cell r="AX321">
            <v>0.13333333333333333</v>
          </cell>
          <cell r="AY321">
            <v>5.185185185185185E-2</v>
          </cell>
          <cell r="AZ321">
            <v>7.4074074074074077E-3</v>
          </cell>
          <cell r="BA321">
            <v>0</v>
          </cell>
          <cell r="CB321" t="str">
            <v>KS2-4</v>
          </cell>
          <cell r="CC321" t="str">
            <v>2</v>
          </cell>
          <cell r="CD321" t="str">
            <v>*</v>
          </cell>
          <cell r="CE321">
            <v>0</v>
          </cell>
          <cell r="CF321">
            <v>0.5</v>
          </cell>
          <cell r="CG321" t="str">
            <v>All Schools</v>
          </cell>
          <cell r="CH321" t="str">
            <v>KS2 Average Point Score</v>
          </cell>
          <cell r="CI321" t="str">
            <v>Vocational Health</v>
          </cell>
        </row>
        <row r="322">
          <cell r="AS322">
            <v>4.2635658914728682E-2</v>
          </cell>
          <cell r="AT322">
            <v>5.4263565891472867E-2</v>
          </cell>
          <cell r="AU322">
            <v>0.15891472868217055</v>
          </cell>
          <cell r="AV322">
            <v>0.20930232558139536</v>
          </cell>
          <cell r="AW322">
            <v>0.20930232558139536</v>
          </cell>
          <cell r="AX322">
            <v>0.19379844961240311</v>
          </cell>
          <cell r="AY322">
            <v>0.1124031007751938</v>
          </cell>
          <cell r="AZ322">
            <v>1.937984496124031E-2</v>
          </cell>
          <cell r="BA322">
            <v>0</v>
          </cell>
          <cell r="CB322" t="str">
            <v>KS2-4</v>
          </cell>
          <cell r="CC322" t="str">
            <v>3c</v>
          </cell>
          <cell r="CD322" t="str">
            <v>*</v>
          </cell>
          <cell r="CE322">
            <v>0</v>
          </cell>
          <cell r="CF322">
            <v>0.5</v>
          </cell>
          <cell r="CG322" t="str">
            <v>All Schools</v>
          </cell>
          <cell r="CH322" t="str">
            <v>KS2 Average Point Score</v>
          </cell>
          <cell r="CI322" t="str">
            <v>Vocational Health</v>
          </cell>
        </row>
        <row r="323">
          <cell r="AS323">
            <v>3.9447731755424063E-2</v>
          </cell>
          <cell r="AT323">
            <v>1.5779092702169626E-2</v>
          </cell>
          <cell r="AU323">
            <v>0.14792899408284024</v>
          </cell>
          <cell r="AV323">
            <v>0.17751479289940827</v>
          </cell>
          <cell r="AW323">
            <v>0.26824457593688361</v>
          </cell>
          <cell r="AX323">
            <v>0.20315581854043394</v>
          </cell>
          <cell r="AY323">
            <v>0.1222879684418146</v>
          </cell>
          <cell r="AZ323">
            <v>2.564102564102564E-2</v>
          </cell>
          <cell r="BA323">
            <v>0</v>
          </cell>
          <cell r="CB323" t="str">
            <v>KS2-4</v>
          </cell>
          <cell r="CC323" t="str">
            <v>3b</v>
          </cell>
          <cell r="CD323" t="str">
            <v>*</v>
          </cell>
          <cell r="CE323">
            <v>0</v>
          </cell>
          <cell r="CF323">
            <v>0.5</v>
          </cell>
          <cell r="CG323" t="str">
            <v>All Schools</v>
          </cell>
          <cell r="CH323" t="str">
            <v>KS2 Average Point Score</v>
          </cell>
          <cell r="CI323" t="str">
            <v>Vocational Health</v>
          </cell>
        </row>
        <row r="324">
          <cell r="AS324">
            <v>2.4830699774266364E-2</v>
          </cell>
          <cell r="AT324">
            <v>2.3702031602708805E-2</v>
          </cell>
          <cell r="AU324">
            <v>7.1106094808126408E-2</v>
          </cell>
          <cell r="AV324">
            <v>0.15688487584650113</v>
          </cell>
          <cell r="AW324">
            <v>0.23476297968397292</v>
          </cell>
          <cell r="AX324">
            <v>0.2595936794582393</v>
          </cell>
          <cell r="AY324">
            <v>0.17042889390519186</v>
          </cell>
          <cell r="AZ324">
            <v>5.0790067720090294E-2</v>
          </cell>
          <cell r="BA324">
            <v>7.900677200902935E-3</v>
          </cell>
          <cell r="CB324" t="str">
            <v>KS2-4</v>
          </cell>
          <cell r="CC324" t="str">
            <v>3a</v>
          </cell>
          <cell r="CD324" t="str">
            <v>*</v>
          </cell>
          <cell r="CE324">
            <v>7.900677200902935E-3</v>
          </cell>
          <cell r="CF324">
            <v>0.5</v>
          </cell>
          <cell r="CG324" t="str">
            <v>All Schools</v>
          </cell>
          <cell r="CH324" t="str">
            <v>KS2 Average Point Score</v>
          </cell>
          <cell r="CI324" t="str">
            <v>Vocational Health</v>
          </cell>
        </row>
        <row r="325">
          <cell r="AS325">
            <v>1.8854748603351956E-2</v>
          </cell>
          <cell r="AT325">
            <v>1.3966480446927373E-2</v>
          </cell>
          <cell r="AU325">
            <v>4.2597765363128488E-2</v>
          </cell>
          <cell r="AV325">
            <v>0.11452513966480447</v>
          </cell>
          <cell r="AW325">
            <v>0.17807262569832402</v>
          </cell>
          <cell r="AX325">
            <v>0.3233240223463687</v>
          </cell>
          <cell r="AY325">
            <v>0.21298882681564246</v>
          </cell>
          <cell r="AZ325">
            <v>8.8687150837988823E-2</v>
          </cell>
          <cell r="BA325">
            <v>6.9832402234636867E-3</v>
          </cell>
          <cell r="CB325" t="str">
            <v>KS2-4</v>
          </cell>
          <cell r="CC325" t="str">
            <v>4c</v>
          </cell>
          <cell r="CD325" t="str">
            <v>*</v>
          </cell>
          <cell r="CE325">
            <v>6.9832402234636867E-3</v>
          </cell>
          <cell r="CF325">
            <v>0.5</v>
          </cell>
          <cell r="CG325" t="str">
            <v>All Schools</v>
          </cell>
          <cell r="CH325" t="str">
            <v>KS2 Average Point Score</v>
          </cell>
          <cell r="CI325" t="str">
            <v>Vocational Health</v>
          </cell>
        </row>
        <row r="326">
          <cell r="AS326">
            <v>1.060695344725987E-2</v>
          </cell>
          <cell r="AT326">
            <v>4.1249263406010605E-3</v>
          </cell>
          <cell r="AU326">
            <v>3.0053034767236298E-2</v>
          </cell>
          <cell r="AV326">
            <v>6.0106069534472596E-2</v>
          </cell>
          <cell r="AW326">
            <v>0.13847967000589276</v>
          </cell>
          <cell r="AX326">
            <v>0.29110194460813199</v>
          </cell>
          <cell r="AY326">
            <v>0.29228049499116088</v>
          </cell>
          <cell r="AZ326">
            <v>0.14790807307012374</v>
          </cell>
          <cell r="BA326">
            <v>2.5338833235120803E-2</v>
          </cell>
          <cell r="CB326" t="str">
            <v>KS2-4</v>
          </cell>
          <cell r="CC326" t="str">
            <v>4b</v>
          </cell>
          <cell r="CD326" t="str">
            <v>*</v>
          </cell>
          <cell r="CE326">
            <v>2.5338833235120803E-2</v>
          </cell>
          <cell r="CF326">
            <v>0.5</v>
          </cell>
          <cell r="CG326" t="str">
            <v>All Schools</v>
          </cell>
          <cell r="CH326" t="str">
            <v>KS2 Average Point Score</v>
          </cell>
          <cell r="CI326" t="str">
            <v>Vocational Health</v>
          </cell>
        </row>
        <row r="327">
          <cell r="AS327">
            <v>3.4916201117318434E-3</v>
          </cell>
          <cell r="AT327">
            <v>5.5865921787709499E-3</v>
          </cell>
          <cell r="AU327">
            <v>1.4664804469273743E-2</v>
          </cell>
          <cell r="AV327">
            <v>4.6089385474860335E-2</v>
          </cell>
          <cell r="AW327">
            <v>8.5195530726256977E-2</v>
          </cell>
          <cell r="AX327">
            <v>0.25558659217877094</v>
          </cell>
          <cell r="AY327">
            <v>0.31564245810055863</v>
          </cell>
          <cell r="AZ327">
            <v>0.22346368715083798</v>
          </cell>
          <cell r="BA327">
            <v>5.027932960893855E-2</v>
          </cell>
          <cell r="CB327" t="str">
            <v>KS2-4</v>
          </cell>
          <cell r="CC327" t="str">
            <v>4a</v>
          </cell>
          <cell r="CD327" t="str">
            <v>*</v>
          </cell>
          <cell r="CE327">
            <v>5.027932960893855E-2</v>
          </cell>
          <cell r="CF327">
            <v>0.5</v>
          </cell>
          <cell r="CG327" t="str">
            <v>All Schools</v>
          </cell>
          <cell r="CH327" t="str">
            <v>KS2 Average Point Score</v>
          </cell>
          <cell r="CI327" t="str">
            <v>Vocational Health</v>
          </cell>
        </row>
        <row r="328">
          <cell r="AS328">
            <v>3.4522439585730723E-3</v>
          </cell>
          <cell r="AT328">
            <v>3.4522439585730723E-3</v>
          </cell>
          <cell r="AU328">
            <v>9.2059838895281933E-3</v>
          </cell>
          <cell r="AV328">
            <v>2.0713463751438434E-2</v>
          </cell>
          <cell r="AW328">
            <v>4.2577675489067893E-2</v>
          </cell>
          <cell r="AX328">
            <v>0.15995397008055237</v>
          </cell>
          <cell r="AY328">
            <v>0.33831990794016109</v>
          </cell>
          <cell r="AZ328">
            <v>0.30609896432681244</v>
          </cell>
          <cell r="BA328">
            <v>0.11622554660529344</v>
          </cell>
          <cell r="CB328" t="str">
            <v>KS2-4</v>
          </cell>
          <cell r="CC328" t="str">
            <v>5c</v>
          </cell>
          <cell r="CD328" t="str">
            <v>*</v>
          </cell>
          <cell r="CE328">
            <v>0.11622554660529344</v>
          </cell>
          <cell r="CF328">
            <v>0.5</v>
          </cell>
          <cell r="CG328" t="str">
            <v>All Schools</v>
          </cell>
          <cell r="CH328" t="str">
            <v>KS2 Average Point Score</v>
          </cell>
          <cell r="CI328" t="str">
            <v>Vocational Health</v>
          </cell>
        </row>
        <row r="329">
          <cell r="AS329">
            <v>0</v>
          </cell>
          <cell r="AT329">
            <v>0</v>
          </cell>
          <cell r="AU329">
            <v>1.3029315960912053E-2</v>
          </cell>
          <cell r="AV329">
            <v>6.5146579804560263E-3</v>
          </cell>
          <cell r="AW329">
            <v>4.2345276872964167E-2</v>
          </cell>
          <cell r="AX329">
            <v>0.11400651465798045</v>
          </cell>
          <cell r="AY329">
            <v>0.2736156351791531</v>
          </cell>
          <cell r="AZ329">
            <v>0.3973941368078176</v>
          </cell>
          <cell r="BA329">
            <v>0.15309446254071662</v>
          </cell>
          <cell r="CB329" t="str">
            <v>KS2-4</v>
          </cell>
          <cell r="CC329" t="str">
            <v>5b</v>
          </cell>
          <cell r="CD329" t="str">
            <v>*</v>
          </cell>
          <cell r="CE329">
            <v>0.15309446254071662</v>
          </cell>
          <cell r="CF329">
            <v>0.5</v>
          </cell>
          <cell r="CG329" t="str">
            <v>All Schools</v>
          </cell>
          <cell r="CH329" t="str">
            <v>KS2 Average Point Score</v>
          </cell>
          <cell r="CI329" t="str">
            <v>Vocational Health</v>
          </cell>
        </row>
        <row r="330">
          <cell r="AS330">
            <v>0</v>
          </cell>
          <cell r="AT330">
            <v>0</v>
          </cell>
          <cell r="AU330">
            <v>1.3029315960912053E-2</v>
          </cell>
          <cell r="AV330">
            <v>6.5146579804560263E-3</v>
          </cell>
          <cell r="AW330">
            <v>4.2345276872964167E-2</v>
          </cell>
          <cell r="AX330">
            <v>0.11400651465798045</v>
          </cell>
          <cell r="AY330">
            <v>0.2736156351791531</v>
          </cell>
          <cell r="AZ330">
            <v>0.3973941368078176</v>
          </cell>
          <cell r="BA330">
            <v>0.15309446254071662</v>
          </cell>
          <cell r="CB330" t="str">
            <v>KS2-4</v>
          </cell>
          <cell r="CC330" t="str">
            <v>5a</v>
          </cell>
          <cell r="CD330" t="str">
            <v>*</v>
          </cell>
          <cell r="CE330">
            <v>0.15309446254071662</v>
          </cell>
          <cell r="CF330">
            <v>0.5</v>
          </cell>
          <cell r="CG330" t="str">
            <v>All Schools</v>
          </cell>
          <cell r="CH330" t="str">
            <v>KS2 Average Point Score</v>
          </cell>
          <cell r="CI330" t="str">
            <v>Vocational Health</v>
          </cell>
        </row>
        <row r="331">
          <cell r="CB331" t="str">
            <v>.</v>
          </cell>
          <cell r="CC331" t="str">
            <v>.</v>
          </cell>
          <cell r="CD331" t="str">
            <v>.</v>
          </cell>
          <cell r="CE331" t="str">
            <v>.</v>
          </cell>
          <cell r="CF331" t="str">
            <v>.</v>
          </cell>
          <cell r="CG331" t="str">
            <v>.</v>
          </cell>
          <cell r="CH331" t="str">
            <v>.</v>
          </cell>
          <cell r="CI331" t="str">
            <v>.</v>
          </cell>
        </row>
        <row r="332">
          <cell r="CB332" t="str">
            <v>.</v>
          </cell>
          <cell r="CC332" t="str">
            <v>.</v>
          </cell>
          <cell r="CD332" t="str">
            <v>.</v>
          </cell>
          <cell r="CE332" t="str">
            <v>.</v>
          </cell>
          <cell r="CF332" t="str">
            <v>.</v>
          </cell>
          <cell r="CG332" t="str">
            <v>.</v>
          </cell>
          <cell r="CH332" t="str">
            <v>.</v>
          </cell>
          <cell r="CI332" t="str">
            <v>.</v>
          </cell>
        </row>
        <row r="333">
          <cell r="CB333" t="str">
            <v>.</v>
          </cell>
          <cell r="CC333" t="str">
            <v>.</v>
          </cell>
          <cell r="CD333" t="str">
            <v>.</v>
          </cell>
          <cell r="CE333" t="str">
            <v>.</v>
          </cell>
          <cell r="CF333" t="str">
            <v>.</v>
          </cell>
          <cell r="CG333" t="str">
            <v>.</v>
          </cell>
          <cell r="CH333" t="str">
            <v>.</v>
          </cell>
          <cell r="CI333" t="str">
            <v>.</v>
          </cell>
        </row>
        <row r="334">
          <cell r="CB334" t="str">
            <v>.</v>
          </cell>
          <cell r="CC334" t="str">
            <v>.</v>
          </cell>
          <cell r="CD334" t="str">
            <v>.</v>
          </cell>
          <cell r="CE334" t="str">
            <v>.</v>
          </cell>
          <cell r="CF334" t="str">
            <v>.</v>
          </cell>
          <cell r="CG334" t="str">
            <v>.</v>
          </cell>
          <cell r="CH334" t="str">
            <v>.</v>
          </cell>
          <cell r="CI334" t="str">
            <v>.</v>
          </cell>
        </row>
        <row r="335">
          <cell r="AS335" t="str">
            <v>U</v>
          </cell>
          <cell r="AT335" t="str">
            <v>G</v>
          </cell>
          <cell r="AU335" t="str">
            <v>F</v>
          </cell>
          <cell r="AV335" t="str">
            <v>E</v>
          </cell>
          <cell r="AW335" t="str">
            <v>D</v>
          </cell>
          <cell r="AX335" t="str">
            <v>C</v>
          </cell>
          <cell r="AY335" t="str">
            <v>B</v>
          </cell>
          <cell r="AZ335" t="str">
            <v>A</v>
          </cell>
          <cell r="BA335" t="str">
            <v>*</v>
          </cell>
          <cell r="CB335" t="str">
            <v>.</v>
          </cell>
          <cell r="CC335" t="str">
            <v>.</v>
          </cell>
          <cell r="CD335" t="str">
            <v>.</v>
          </cell>
          <cell r="CE335" t="str">
            <v>.</v>
          </cell>
          <cell r="CF335" t="str">
            <v>.</v>
          </cell>
          <cell r="CG335" t="str">
            <v>.</v>
          </cell>
          <cell r="CH335" t="str">
            <v>.</v>
          </cell>
          <cell r="CI335" t="str">
            <v>.</v>
          </cell>
        </row>
        <row r="336">
          <cell r="AS336">
            <v>0</v>
          </cell>
          <cell r="AT336">
            <v>0</v>
          </cell>
          <cell r="AU336">
            <v>0</v>
          </cell>
          <cell r="AV336">
            <v>0</v>
          </cell>
          <cell r="AW336">
            <v>0</v>
          </cell>
          <cell r="AX336">
            <v>0</v>
          </cell>
          <cell r="AY336">
            <v>0</v>
          </cell>
          <cell r="AZ336">
            <v>0</v>
          </cell>
          <cell r="BA336">
            <v>0</v>
          </cell>
          <cell r="CB336" t="str">
            <v>.</v>
          </cell>
          <cell r="CC336" t="str">
            <v>.</v>
          </cell>
          <cell r="CD336" t="str">
            <v>.</v>
          </cell>
          <cell r="CE336" t="str">
            <v>.</v>
          </cell>
          <cell r="CF336" t="str">
            <v>.</v>
          </cell>
          <cell r="CG336" t="str">
            <v>.</v>
          </cell>
          <cell r="CH336" t="str">
            <v>.</v>
          </cell>
          <cell r="CI336" t="str">
            <v>.</v>
          </cell>
        </row>
        <row r="337">
          <cell r="AS337">
            <v>0</v>
          </cell>
          <cell r="AT337">
            <v>0</v>
          </cell>
          <cell r="AU337">
            <v>0</v>
          </cell>
          <cell r="AV337">
            <v>0</v>
          </cell>
          <cell r="AW337">
            <v>0</v>
          </cell>
          <cell r="AX337">
            <v>0</v>
          </cell>
          <cell r="AY337">
            <v>0</v>
          </cell>
          <cell r="AZ337">
            <v>0</v>
          </cell>
          <cell r="BA337">
            <v>0</v>
          </cell>
          <cell r="CB337" t="str">
            <v>.</v>
          </cell>
          <cell r="CC337" t="str">
            <v>.</v>
          </cell>
          <cell r="CD337" t="str">
            <v>.</v>
          </cell>
          <cell r="CE337" t="str">
            <v>.</v>
          </cell>
          <cell r="CF337" t="str">
            <v>.</v>
          </cell>
          <cell r="CG337" t="str">
            <v>.</v>
          </cell>
          <cell r="CH337" t="str">
            <v>.</v>
          </cell>
          <cell r="CI337" t="str">
            <v>.</v>
          </cell>
        </row>
        <row r="338">
          <cell r="AS338">
            <v>8.2352941176470587E-2</v>
          </cell>
          <cell r="AT338">
            <v>0.17647058823529413</v>
          </cell>
          <cell r="AU338">
            <v>0.22941176470588234</v>
          </cell>
          <cell r="AV338">
            <v>0.22941176470588234</v>
          </cell>
          <cell r="AW338">
            <v>0.16470588235294117</v>
          </cell>
          <cell r="AX338">
            <v>0.11176470588235295</v>
          </cell>
          <cell r="AY338">
            <v>0</v>
          </cell>
          <cell r="AZ338">
            <v>5.8823529411764705E-3</v>
          </cell>
          <cell r="BA338">
            <v>0</v>
          </cell>
          <cell r="CB338" t="str">
            <v>KS2-4</v>
          </cell>
          <cell r="CC338" t="str">
            <v>B</v>
          </cell>
          <cell r="CD338" t="str">
            <v>*</v>
          </cell>
          <cell r="CE338">
            <v>0</v>
          </cell>
          <cell r="CF338">
            <v>0.5</v>
          </cell>
          <cell r="CG338" t="str">
            <v>All Schools</v>
          </cell>
          <cell r="CH338" t="str">
            <v>KS2 Average Point Score</v>
          </cell>
          <cell r="CI338" t="str">
            <v>ICT Full</v>
          </cell>
        </row>
        <row r="339">
          <cell r="AS339">
            <v>8.2352941176470587E-2</v>
          </cell>
          <cell r="AT339">
            <v>0.17647058823529413</v>
          </cell>
          <cell r="AU339">
            <v>0.22941176470588234</v>
          </cell>
          <cell r="AV339">
            <v>0.22941176470588234</v>
          </cell>
          <cell r="AW339">
            <v>0.16470588235294117</v>
          </cell>
          <cell r="AX339">
            <v>0.11176470588235295</v>
          </cell>
          <cell r="AY339">
            <v>0</v>
          </cell>
          <cell r="AZ339">
            <v>5.8823529411764705E-3</v>
          </cell>
          <cell r="BA339">
            <v>0</v>
          </cell>
          <cell r="CB339" t="str">
            <v>KS2-4</v>
          </cell>
          <cell r="CC339" t="str">
            <v>N</v>
          </cell>
          <cell r="CD339" t="str">
            <v>*</v>
          </cell>
          <cell r="CE339">
            <v>0</v>
          </cell>
          <cell r="CF339">
            <v>0.5</v>
          </cell>
          <cell r="CG339" t="str">
            <v>All Schools</v>
          </cell>
          <cell r="CH339" t="str">
            <v>KS2 Average Point Score</v>
          </cell>
          <cell r="CI339" t="str">
            <v>ICT Full</v>
          </cell>
        </row>
        <row r="340">
          <cell r="AS340">
            <v>8.2352941176470587E-2</v>
          </cell>
          <cell r="AT340">
            <v>0.17647058823529413</v>
          </cell>
          <cell r="AU340">
            <v>0.22941176470588234</v>
          </cell>
          <cell r="AV340">
            <v>0.22941176470588234</v>
          </cell>
          <cell r="AW340">
            <v>0.16470588235294117</v>
          </cell>
          <cell r="AX340">
            <v>0.11176470588235295</v>
          </cell>
          <cell r="AY340">
            <v>0</v>
          </cell>
          <cell r="AZ340">
            <v>5.8823529411764705E-3</v>
          </cell>
          <cell r="BA340">
            <v>0</v>
          </cell>
          <cell r="CB340" t="str">
            <v>KS2-4</v>
          </cell>
          <cell r="CC340" t="str">
            <v>2</v>
          </cell>
          <cell r="CD340" t="str">
            <v>*</v>
          </cell>
          <cell r="CE340">
            <v>0</v>
          </cell>
          <cell r="CF340">
            <v>0.5</v>
          </cell>
          <cell r="CG340" t="str">
            <v>All Schools</v>
          </cell>
          <cell r="CH340" t="str">
            <v>KS2 Average Point Score</v>
          </cell>
          <cell r="CI340" t="str">
            <v>ICT Full</v>
          </cell>
        </row>
        <row r="341">
          <cell r="AS341">
            <v>5.9523809523809521E-2</v>
          </cell>
          <cell r="AT341">
            <v>0.125</v>
          </cell>
          <cell r="AU341">
            <v>0.15476190476190477</v>
          </cell>
          <cell r="AV341">
            <v>0.15476190476190477</v>
          </cell>
          <cell r="AW341">
            <v>0.17857142857142858</v>
          </cell>
          <cell r="AX341">
            <v>0.26785714285714285</v>
          </cell>
          <cell r="AY341">
            <v>4.1666666666666664E-2</v>
          </cell>
          <cell r="AZ341">
            <v>1.7857142857142856E-2</v>
          </cell>
          <cell r="BA341">
            <v>0</v>
          </cell>
          <cell r="CB341" t="str">
            <v>KS2-4</v>
          </cell>
          <cell r="CC341" t="str">
            <v>3c</v>
          </cell>
          <cell r="CD341" t="str">
            <v>*</v>
          </cell>
          <cell r="CE341">
            <v>0</v>
          </cell>
          <cell r="CF341">
            <v>0.5</v>
          </cell>
          <cell r="CG341" t="str">
            <v>All Schools</v>
          </cell>
          <cell r="CH341" t="str">
            <v>KS2 Average Point Score</v>
          </cell>
          <cell r="CI341" t="str">
            <v>ICT Full</v>
          </cell>
        </row>
        <row r="342">
          <cell r="AS342">
            <v>5.0139275766016712E-2</v>
          </cell>
          <cell r="AT342">
            <v>6.6852367688022288E-2</v>
          </cell>
          <cell r="AU342">
            <v>0.10584958217270195</v>
          </cell>
          <cell r="AV342">
            <v>0.16713091922005571</v>
          </cell>
          <cell r="AW342">
            <v>0.27298050139275765</v>
          </cell>
          <cell r="AX342">
            <v>0.2618384401114206</v>
          </cell>
          <cell r="AY342">
            <v>6.4066852367688026E-2</v>
          </cell>
          <cell r="AZ342">
            <v>1.1142061281337047E-2</v>
          </cell>
          <cell r="BA342">
            <v>0</v>
          </cell>
          <cell r="CB342" t="str">
            <v>KS2-4</v>
          </cell>
          <cell r="CC342" t="str">
            <v>3b</v>
          </cell>
          <cell r="CD342" t="str">
            <v>*</v>
          </cell>
          <cell r="CE342">
            <v>0</v>
          </cell>
          <cell r="CF342">
            <v>0.5</v>
          </cell>
          <cell r="CG342" t="str">
            <v>All Schools</v>
          </cell>
          <cell r="CH342" t="str">
            <v>KS2 Average Point Score</v>
          </cell>
          <cell r="CI342" t="str">
            <v>ICT Full</v>
          </cell>
        </row>
        <row r="343">
          <cell r="AS343">
            <v>0.04</v>
          </cell>
          <cell r="AT343">
            <v>5.6296296296296296E-2</v>
          </cell>
          <cell r="AU343">
            <v>0.10962962962962963</v>
          </cell>
          <cell r="AV343">
            <v>0.1348148148148148</v>
          </cell>
          <cell r="AW343">
            <v>0.26370370370370372</v>
          </cell>
          <cell r="AX343">
            <v>0.28444444444444444</v>
          </cell>
          <cell r="AY343">
            <v>8.8888888888888892E-2</v>
          </cell>
          <cell r="AZ343">
            <v>1.7777777777777778E-2</v>
          </cell>
          <cell r="BA343">
            <v>4.4444444444444444E-3</v>
          </cell>
          <cell r="CB343" t="str">
            <v>KS2-4</v>
          </cell>
          <cell r="CC343" t="str">
            <v>3a</v>
          </cell>
          <cell r="CD343" t="str">
            <v>*</v>
          </cell>
          <cell r="CE343">
            <v>4.4444444444444444E-3</v>
          </cell>
          <cell r="CF343">
            <v>0.5</v>
          </cell>
          <cell r="CG343" t="str">
            <v>All Schools</v>
          </cell>
          <cell r="CH343" t="str">
            <v>KS2 Average Point Score</v>
          </cell>
          <cell r="CI343" t="str">
            <v>ICT Full</v>
          </cell>
        </row>
        <row r="344">
          <cell r="AS344">
            <v>3.1114327062228653E-2</v>
          </cell>
          <cell r="AT344">
            <v>2.6772793053545588E-2</v>
          </cell>
          <cell r="AU344">
            <v>4.6309696092619389E-2</v>
          </cell>
          <cell r="AV344">
            <v>0.11215629522431259</v>
          </cell>
          <cell r="AW344">
            <v>0.21924746743849494</v>
          </cell>
          <cell r="AX344">
            <v>0.34659913169319828</v>
          </cell>
          <cell r="AY344">
            <v>0.14471780028943559</v>
          </cell>
          <cell r="AZ344">
            <v>6.5846599131693204E-2</v>
          </cell>
          <cell r="BA344">
            <v>7.2358900144717797E-3</v>
          </cell>
          <cell r="CB344" t="str">
            <v>KS2-4</v>
          </cell>
          <cell r="CC344" t="str">
            <v>4c</v>
          </cell>
          <cell r="CD344" t="str">
            <v>*</v>
          </cell>
          <cell r="CE344">
            <v>7.2358900144717797E-3</v>
          </cell>
          <cell r="CF344">
            <v>0.5</v>
          </cell>
          <cell r="CG344" t="str">
            <v>All Schools</v>
          </cell>
          <cell r="CH344" t="str">
            <v>KS2 Average Point Score</v>
          </cell>
          <cell r="CI344" t="str">
            <v>ICT Full</v>
          </cell>
        </row>
        <row r="345">
          <cell r="AS345">
            <v>1.9031141868512111E-2</v>
          </cell>
          <cell r="AT345">
            <v>1.2110726643598616E-2</v>
          </cell>
          <cell r="AU345">
            <v>3.1141868512110725E-2</v>
          </cell>
          <cell r="AV345">
            <v>7.742214532871973E-2</v>
          </cell>
          <cell r="AW345">
            <v>0.17647058823529413</v>
          </cell>
          <cell r="AX345">
            <v>0.33823529411764708</v>
          </cell>
          <cell r="AY345">
            <v>0.22102076124567474</v>
          </cell>
          <cell r="AZ345">
            <v>0.11245674740484429</v>
          </cell>
          <cell r="BA345">
            <v>1.2110726643598616E-2</v>
          </cell>
          <cell r="CB345" t="str">
            <v>KS2-4</v>
          </cell>
          <cell r="CC345" t="str">
            <v>4b</v>
          </cell>
          <cell r="CD345" t="str">
            <v>*</v>
          </cell>
          <cell r="CE345">
            <v>1.2110726643598616E-2</v>
          </cell>
          <cell r="CF345">
            <v>0.5</v>
          </cell>
          <cell r="CG345" t="str">
            <v>All Schools</v>
          </cell>
          <cell r="CH345" t="str">
            <v>KS2 Average Point Score</v>
          </cell>
          <cell r="CI345" t="str">
            <v>ICT Full</v>
          </cell>
        </row>
        <row r="346">
          <cell r="AS346">
            <v>9.9667774086378731E-3</v>
          </cell>
          <cell r="AT346">
            <v>9.060706735125339E-3</v>
          </cell>
          <cell r="AU346">
            <v>1.4799154334038054E-2</v>
          </cell>
          <cell r="AV346">
            <v>4.0773180308064032E-2</v>
          </cell>
          <cell r="AW346">
            <v>0.12020537601932951</v>
          </cell>
          <cell r="AX346">
            <v>0.28933856840833583</v>
          </cell>
          <cell r="AY346">
            <v>0.27816369676834796</v>
          </cell>
          <cell r="AZ346">
            <v>0.19601328903654486</v>
          </cell>
          <cell r="BA346">
            <v>4.1679250981576564E-2</v>
          </cell>
          <cell r="CB346" t="str">
            <v>KS2-4</v>
          </cell>
          <cell r="CC346" t="str">
            <v>4a</v>
          </cell>
          <cell r="CD346" t="str">
            <v>*</v>
          </cell>
          <cell r="CE346">
            <v>4.1679250981576564E-2</v>
          </cell>
          <cell r="CF346">
            <v>0.5</v>
          </cell>
          <cell r="CG346" t="str">
            <v>All Schools</v>
          </cell>
          <cell r="CH346" t="str">
            <v>KS2 Average Point Score</v>
          </cell>
          <cell r="CI346" t="str">
            <v>ICT Full</v>
          </cell>
        </row>
        <row r="347">
          <cell r="AS347">
            <v>7.6821192052980132E-3</v>
          </cell>
          <cell r="AT347">
            <v>2.119205298013245E-3</v>
          </cell>
          <cell r="AU347">
            <v>5.2980132450331126E-3</v>
          </cell>
          <cell r="AV347">
            <v>1.6688741721854305E-2</v>
          </cell>
          <cell r="AW347">
            <v>5.9602649006622516E-2</v>
          </cell>
          <cell r="AX347">
            <v>0.20980132450331127</v>
          </cell>
          <cell r="AY347">
            <v>0.29377483443708607</v>
          </cell>
          <cell r="AZ347">
            <v>0.30516556291390728</v>
          </cell>
          <cell r="BA347">
            <v>9.9867549668874178E-2</v>
          </cell>
          <cell r="CB347" t="str">
            <v>KS2-4</v>
          </cell>
          <cell r="CC347" t="str">
            <v>5c</v>
          </cell>
          <cell r="CD347" t="str">
            <v>*</v>
          </cell>
          <cell r="CE347">
            <v>9.9867549668874178E-2</v>
          </cell>
          <cell r="CF347">
            <v>0.5</v>
          </cell>
          <cell r="CG347" t="str">
            <v>All Schools</v>
          </cell>
          <cell r="CH347" t="str">
            <v>KS2 Average Point Score</v>
          </cell>
          <cell r="CI347" t="str">
            <v>ICT Full</v>
          </cell>
        </row>
        <row r="348">
          <cell r="AS348">
            <v>1.2008405884118883E-3</v>
          </cell>
          <cell r="AT348">
            <v>6.0042029420594417E-4</v>
          </cell>
          <cell r="AU348">
            <v>1.5010507355148605E-3</v>
          </cell>
          <cell r="AV348">
            <v>7.2050435304713296E-3</v>
          </cell>
          <cell r="AW348">
            <v>2.8820174121885318E-2</v>
          </cell>
          <cell r="AX348">
            <v>8.7361152806964881E-2</v>
          </cell>
          <cell r="AY348">
            <v>0.23296307415190634</v>
          </cell>
          <cell r="AZ348">
            <v>0.40858601020714502</v>
          </cell>
          <cell r="BA348">
            <v>0.23176223356349446</v>
          </cell>
          <cell r="CB348" t="str">
            <v>KS2-4</v>
          </cell>
          <cell r="CC348" t="str">
            <v>5b</v>
          </cell>
          <cell r="CD348" t="str">
            <v>*</v>
          </cell>
          <cell r="CE348">
            <v>0.23176223356349446</v>
          </cell>
          <cell r="CF348">
            <v>0.5</v>
          </cell>
          <cell r="CG348" t="str">
            <v>All Schools</v>
          </cell>
          <cell r="CH348" t="str">
            <v>KS2 Average Point Score</v>
          </cell>
          <cell r="CI348" t="str">
            <v>ICT Full</v>
          </cell>
        </row>
        <row r="349">
          <cell r="AS349">
            <v>0</v>
          </cell>
          <cell r="AT349">
            <v>0</v>
          </cell>
          <cell r="AU349">
            <v>0</v>
          </cell>
          <cell r="AV349">
            <v>0</v>
          </cell>
          <cell r="AW349">
            <v>1.9148936170212766E-2</v>
          </cell>
          <cell r="AX349">
            <v>5.5319148936170209E-2</v>
          </cell>
          <cell r="AY349">
            <v>8.085106382978724E-2</v>
          </cell>
          <cell r="AZ349">
            <v>0.40851063829787232</v>
          </cell>
          <cell r="BA349">
            <v>0.43617021276595747</v>
          </cell>
          <cell r="CB349" t="str">
            <v>KS2-4</v>
          </cell>
          <cell r="CC349" t="str">
            <v>5a</v>
          </cell>
          <cell r="CD349" t="str">
            <v>*</v>
          </cell>
          <cell r="CE349">
            <v>0.43617021276595747</v>
          </cell>
          <cell r="CF349">
            <v>0.5</v>
          </cell>
          <cell r="CG349" t="str">
            <v>All Schools</v>
          </cell>
          <cell r="CH349" t="str">
            <v>KS2 Average Point Score</v>
          </cell>
          <cell r="CI349" t="str">
            <v>ICT Full</v>
          </cell>
        </row>
        <row r="350">
          <cell r="CB350" t="str">
            <v>.</v>
          </cell>
          <cell r="CC350" t="str">
            <v>.</v>
          </cell>
          <cell r="CD350" t="str">
            <v>.</v>
          </cell>
          <cell r="CE350" t="str">
            <v>.</v>
          </cell>
          <cell r="CF350" t="str">
            <v>.</v>
          </cell>
          <cell r="CG350" t="str">
            <v>.</v>
          </cell>
          <cell r="CH350" t="str">
            <v>.</v>
          </cell>
          <cell r="CI350" t="str">
            <v>.</v>
          </cell>
        </row>
        <row r="351">
          <cell r="CB351" t="str">
            <v>.</v>
          </cell>
          <cell r="CC351" t="str">
            <v>.</v>
          </cell>
          <cell r="CD351" t="str">
            <v>.</v>
          </cell>
          <cell r="CE351" t="str">
            <v>.</v>
          </cell>
          <cell r="CF351" t="str">
            <v>.</v>
          </cell>
          <cell r="CG351" t="str">
            <v>.</v>
          </cell>
          <cell r="CH351" t="str">
            <v>.</v>
          </cell>
          <cell r="CI351" t="str">
            <v>.</v>
          </cell>
        </row>
        <row r="352">
          <cell r="CB352" t="str">
            <v>.</v>
          </cell>
          <cell r="CC352" t="str">
            <v>.</v>
          </cell>
          <cell r="CD352" t="str">
            <v>.</v>
          </cell>
          <cell r="CE352" t="str">
            <v>.</v>
          </cell>
          <cell r="CF352" t="str">
            <v>.</v>
          </cell>
          <cell r="CG352" t="str">
            <v>.</v>
          </cell>
          <cell r="CH352" t="str">
            <v>.</v>
          </cell>
          <cell r="CI352" t="str">
            <v>.</v>
          </cell>
        </row>
        <row r="353">
          <cell r="CB353" t="str">
            <v>.</v>
          </cell>
          <cell r="CC353" t="str">
            <v>.</v>
          </cell>
          <cell r="CD353" t="str">
            <v>.</v>
          </cell>
          <cell r="CE353" t="str">
            <v>.</v>
          </cell>
          <cell r="CF353" t="str">
            <v>.</v>
          </cell>
          <cell r="CG353" t="str">
            <v>.</v>
          </cell>
          <cell r="CH353" t="str">
            <v>.</v>
          </cell>
          <cell r="CI353" t="str">
            <v>.</v>
          </cell>
        </row>
        <row r="354">
          <cell r="AS354" t="str">
            <v>U</v>
          </cell>
          <cell r="AT354" t="str">
            <v>G</v>
          </cell>
          <cell r="AU354" t="str">
            <v>F</v>
          </cell>
          <cell r="AV354" t="str">
            <v>E</v>
          </cell>
          <cell r="AW354" t="str">
            <v>D</v>
          </cell>
          <cell r="AX354" t="str">
            <v>C</v>
          </cell>
          <cell r="AY354" t="str">
            <v>B</v>
          </cell>
          <cell r="AZ354" t="str">
            <v>A</v>
          </cell>
          <cell r="BA354" t="str">
            <v>*</v>
          </cell>
          <cell r="CB354" t="str">
            <v>.</v>
          </cell>
          <cell r="CC354" t="str">
            <v>.</v>
          </cell>
          <cell r="CD354" t="str">
            <v>.</v>
          </cell>
          <cell r="CE354" t="str">
            <v>.</v>
          </cell>
          <cell r="CF354" t="str">
            <v>.</v>
          </cell>
          <cell r="CG354" t="str">
            <v>.</v>
          </cell>
          <cell r="CH354" t="str">
            <v>.</v>
          </cell>
          <cell r="CI354" t="str">
            <v>.</v>
          </cell>
        </row>
        <row r="355">
          <cell r="AS355">
            <v>0</v>
          </cell>
          <cell r="AT355">
            <v>0</v>
          </cell>
          <cell r="AU355">
            <v>0</v>
          </cell>
          <cell r="AV355">
            <v>0</v>
          </cell>
          <cell r="AW355">
            <v>0</v>
          </cell>
          <cell r="AX355">
            <v>0</v>
          </cell>
          <cell r="AY355">
            <v>0</v>
          </cell>
          <cell r="AZ355">
            <v>0</v>
          </cell>
          <cell r="BA355">
            <v>0</v>
          </cell>
          <cell r="CB355" t="str">
            <v>.</v>
          </cell>
          <cell r="CC355" t="str">
            <v>.</v>
          </cell>
          <cell r="CD355" t="str">
            <v>.</v>
          </cell>
          <cell r="CE355" t="str">
            <v>.</v>
          </cell>
          <cell r="CF355" t="str">
            <v>.</v>
          </cell>
          <cell r="CG355" t="str">
            <v>.</v>
          </cell>
          <cell r="CH355" t="str">
            <v>.</v>
          </cell>
          <cell r="CI355" t="str">
            <v>.</v>
          </cell>
        </row>
        <row r="356">
          <cell r="AS356">
            <v>0</v>
          </cell>
          <cell r="AT356">
            <v>0</v>
          </cell>
          <cell r="AU356">
            <v>0</v>
          </cell>
          <cell r="AV356">
            <v>0</v>
          </cell>
          <cell r="AW356">
            <v>0</v>
          </cell>
          <cell r="AX356">
            <v>0</v>
          </cell>
          <cell r="AY356">
            <v>0</v>
          </cell>
          <cell r="AZ356">
            <v>0</v>
          </cell>
          <cell r="BA356">
            <v>0</v>
          </cell>
          <cell r="CB356" t="str">
            <v>.</v>
          </cell>
          <cell r="CC356" t="str">
            <v>.</v>
          </cell>
          <cell r="CD356" t="str">
            <v>.</v>
          </cell>
          <cell r="CE356" t="str">
            <v>.</v>
          </cell>
          <cell r="CF356" t="str">
            <v>.</v>
          </cell>
          <cell r="CG356" t="str">
            <v>.</v>
          </cell>
          <cell r="CH356" t="str">
            <v>.</v>
          </cell>
          <cell r="CI356" t="str">
            <v>.</v>
          </cell>
        </row>
        <row r="357">
          <cell r="AS357">
            <v>0.17499999999999999</v>
          </cell>
          <cell r="AT357">
            <v>0.21666666666666667</v>
          </cell>
          <cell r="AU357">
            <v>0.29166666666666669</v>
          </cell>
          <cell r="AV357">
            <v>0.14583333333333334</v>
          </cell>
          <cell r="AW357">
            <v>0.1125</v>
          </cell>
          <cell r="AX357">
            <v>4.1666666666666664E-2</v>
          </cell>
          <cell r="AY357">
            <v>1.6666666666666666E-2</v>
          </cell>
          <cell r="AZ357">
            <v>0</v>
          </cell>
          <cell r="BA357">
            <v>0</v>
          </cell>
          <cell r="CB357" t="str">
            <v>KS2-4</v>
          </cell>
          <cell r="CC357" t="str">
            <v>B</v>
          </cell>
          <cell r="CD357" t="str">
            <v>*</v>
          </cell>
          <cell r="CE357">
            <v>0</v>
          </cell>
          <cell r="CF357">
            <v>0.5</v>
          </cell>
          <cell r="CG357" t="str">
            <v>All Schools</v>
          </cell>
          <cell r="CH357" t="str">
            <v>KS2 Average Point Score</v>
          </cell>
          <cell r="CI357" t="str">
            <v>ICT short</v>
          </cell>
        </row>
        <row r="358">
          <cell r="AS358">
            <v>0.17499999999999999</v>
          </cell>
          <cell r="AT358">
            <v>0.21666666666666667</v>
          </cell>
          <cell r="AU358">
            <v>0.29166666666666669</v>
          </cell>
          <cell r="AV358">
            <v>0.14583333333333334</v>
          </cell>
          <cell r="AW358">
            <v>0.1125</v>
          </cell>
          <cell r="AX358">
            <v>4.1666666666666664E-2</v>
          </cell>
          <cell r="AY358">
            <v>1.6666666666666666E-2</v>
          </cell>
          <cell r="AZ358">
            <v>0</v>
          </cell>
          <cell r="BA358">
            <v>0</v>
          </cell>
          <cell r="CB358" t="str">
            <v>KS2-4</v>
          </cell>
          <cell r="CC358" t="str">
            <v>N</v>
          </cell>
          <cell r="CD358" t="str">
            <v>*</v>
          </cell>
          <cell r="CE358">
            <v>0</v>
          </cell>
          <cell r="CF358">
            <v>0.5</v>
          </cell>
          <cell r="CG358" t="str">
            <v>All Schools</v>
          </cell>
          <cell r="CH358" t="str">
            <v>KS2 Average Point Score</v>
          </cell>
          <cell r="CI358" t="str">
            <v>ICT short</v>
          </cell>
        </row>
        <row r="359">
          <cell r="AS359">
            <v>0.17499999999999999</v>
          </cell>
          <cell r="AT359">
            <v>0.21666666666666667</v>
          </cell>
          <cell r="AU359">
            <v>0.29166666666666669</v>
          </cell>
          <cell r="AV359">
            <v>0.14583333333333334</v>
          </cell>
          <cell r="AW359">
            <v>0.1125</v>
          </cell>
          <cell r="AX359">
            <v>4.1666666666666664E-2</v>
          </cell>
          <cell r="AY359">
            <v>1.6666666666666666E-2</v>
          </cell>
          <cell r="AZ359">
            <v>0</v>
          </cell>
          <cell r="BA359">
            <v>0</v>
          </cell>
          <cell r="CB359" t="str">
            <v>KS2-4</v>
          </cell>
          <cell r="CC359" t="str">
            <v>2</v>
          </cell>
          <cell r="CD359" t="str">
            <v>*</v>
          </cell>
          <cell r="CE359">
            <v>0</v>
          </cell>
          <cell r="CF359">
            <v>0.5</v>
          </cell>
          <cell r="CG359" t="str">
            <v>All Schools</v>
          </cell>
          <cell r="CH359" t="str">
            <v>KS2 Average Point Score</v>
          </cell>
          <cell r="CI359" t="str">
            <v>ICT short</v>
          </cell>
        </row>
        <row r="360">
          <cell r="AS360">
            <v>0.1388888888888889</v>
          </cell>
          <cell r="AT360">
            <v>0.19907407407407407</v>
          </cell>
          <cell r="AU360">
            <v>0.20833333333333334</v>
          </cell>
          <cell r="AV360">
            <v>0.18981481481481483</v>
          </cell>
          <cell r="AW360">
            <v>0.14814814814814814</v>
          </cell>
          <cell r="AX360">
            <v>0.1111111111111111</v>
          </cell>
          <cell r="AY360">
            <v>4.6296296296296294E-3</v>
          </cell>
          <cell r="AZ360">
            <v>0</v>
          </cell>
          <cell r="BA360">
            <v>0</v>
          </cell>
          <cell r="CB360" t="str">
            <v>KS2-4</v>
          </cell>
          <cell r="CC360" t="str">
            <v>3c</v>
          </cell>
          <cell r="CD360" t="str">
            <v>*</v>
          </cell>
          <cell r="CE360">
            <v>0</v>
          </cell>
          <cell r="CF360">
            <v>0.5</v>
          </cell>
          <cell r="CG360" t="str">
            <v>All Schools</v>
          </cell>
          <cell r="CH360" t="str">
            <v>KS2 Average Point Score</v>
          </cell>
          <cell r="CI360" t="str">
            <v>ICT short</v>
          </cell>
        </row>
        <row r="361">
          <cell r="AS361">
            <v>0.10852713178294573</v>
          </cell>
          <cell r="AT361">
            <v>0.14987080103359174</v>
          </cell>
          <cell r="AU361">
            <v>0.19379844961240311</v>
          </cell>
          <cell r="AV361">
            <v>0.24289405684754523</v>
          </cell>
          <cell r="AW361">
            <v>0.18863049095607234</v>
          </cell>
          <cell r="AX361">
            <v>9.0439276485788117E-2</v>
          </cell>
          <cell r="AY361">
            <v>2.0671834625322998E-2</v>
          </cell>
          <cell r="AZ361">
            <v>5.1679586563307496E-3</v>
          </cell>
          <cell r="BA361">
            <v>0</v>
          </cell>
          <cell r="CB361" t="str">
            <v>KS2-4</v>
          </cell>
          <cell r="CC361" t="str">
            <v>3b</v>
          </cell>
          <cell r="CD361" t="str">
            <v>*</v>
          </cell>
          <cell r="CE361">
            <v>0</v>
          </cell>
          <cell r="CF361">
            <v>0.5</v>
          </cell>
          <cell r="CG361" t="str">
            <v>All Schools</v>
          </cell>
          <cell r="CH361" t="str">
            <v>KS2 Average Point Score</v>
          </cell>
          <cell r="CI361" t="str">
            <v>ICT short</v>
          </cell>
        </row>
        <row r="362">
          <cell r="AS362">
            <v>8.137931034482758E-2</v>
          </cell>
          <cell r="AT362">
            <v>9.9310344827586203E-2</v>
          </cell>
          <cell r="AU362">
            <v>0.14758620689655172</v>
          </cell>
          <cell r="AV362">
            <v>0.18068965517241378</v>
          </cell>
          <cell r="AW362">
            <v>0.23724137931034484</v>
          </cell>
          <cell r="AX362">
            <v>0.19724137931034483</v>
          </cell>
          <cell r="AY362">
            <v>4.5517241379310347E-2</v>
          </cell>
          <cell r="AZ362">
            <v>9.655172413793104E-3</v>
          </cell>
          <cell r="BA362">
            <v>1.3793103448275861E-3</v>
          </cell>
          <cell r="CB362" t="str">
            <v>KS2-4</v>
          </cell>
          <cell r="CC362" t="str">
            <v>3a</v>
          </cell>
          <cell r="CD362" t="str">
            <v>*</v>
          </cell>
          <cell r="CE362">
            <v>1.3793103448275861E-3</v>
          </cell>
          <cell r="CF362">
            <v>0.5</v>
          </cell>
          <cell r="CG362" t="str">
            <v>All Schools</v>
          </cell>
          <cell r="CH362" t="str">
            <v>KS2 Average Point Score</v>
          </cell>
          <cell r="CI362" t="str">
            <v>ICT short</v>
          </cell>
        </row>
        <row r="363">
          <cell r="AS363">
            <v>7.0161912104857366E-2</v>
          </cell>
          <cell r="AT363">
            <v>5.7054741711642251E-2</v>
          </cell>
          <cell r="AU363">
            <v>0.10562837316885119</v>
          </cell>
          <cell r="AV363">
            <v>0.16037008481110254</v>
          </cell>
          <cell r="AW363">
            <v>0.26214340786430224</v>
          </cell>
          <cell r="AX363">
            <v>0.26522744795682346</v>
          </cell>
          <cell r="AY363">
            <v>6.7848882035466462E-2</v>
          </cell>
          <cell r="AZ363">
            <v>1.156515034695451E-2</v>
          </cell>
          <cell r="BA363">
            <v>0</v>
          </cell>
          <cell r="CB363" t="str">
            <v>KS2-4</v>
          </cell>
          <cell r="CC363" t="str">
            <v>4c</v>
          </cell>
          <cell r="CD363" t="str">
            <v>*</v>
          </cell>
          <cell r="CE363">
            <v>0</v>
          </cell>
          <cell r="CF363">
            <v>0.5</v>
          </cell>
          <cell r="CG363" t="str">
            <v>All Schools</v>
          </cell>
          <cell r="CH363" t="str">
            <v>KS2 Average Point Score</v>
          </cell>
          <cell r="CI363" t="str">
            <v>ICT short</v>
          </cell>
        </row>
        <row r="364">
          <cell r="AS364">
            <v>3.0388031790556335E-2</v>
          </cell>
          <cell r="AT364">
            <v>3.6933146330060777E-2</v>
          </cell>
          <cell r="AU364">
            <v>6.7788686302010279E-2</v>
          </cell>
          <cell r="AV364">
            <v>0.12856474988312294</v>
          </cell>
          <cell r="AW364">
            <v>0.2426367461430575</v>
          </cell>
          <cell r="AX364">
            <v>0.31697054698457222</v>
          </cell>
          <cell r="AY364">
            <v>0.13651238896680692</v>
          </cell>
          <cell r="AZ364">
            <v>3.5998129967274424E-2</v>
          </cell>
          <cell r="BA364">
            <v>4.2075736325385693E-3</v>
          </cell>
          <cell r="CB364" t="str">
            <v>KS2-4</v>
          </cell>
          <cell r="CC364" t="str">
            <v>4b</v>
          </cell>
          <cell r="CD364" t="str">
            <v>*</v>
          </cell>
          <cell r="CE364">
            <v>4.2075736325385693E-3</v>
          </cell>
          <cell r="CF364">
            <v>0.5</v>
          </cell>
          <cell r="CG364" t="str">
            <v>All Schools</v>
          </cell>
          <cell r="CH364" t="str">
            <v>KS2 Average Point Score</v>
          </cell>
          <cell r="CI364" t="str">
            <v>ICT short</v>
          </cell>
        </row>
        <row r="365">
          <cell r="AS365">
            <v>1.9515477792732168E-2</v>
          </cell>
          <cell r="AT365">
            <v>1.8842530282637954E-2</v>
          </cell>
          <cell r="AU365">
            <v>3.6002691790040377E-2</v>
          </cell>
          <cell r="AV365">
            <v>7.6043068640646028E-2</v>
          </cell>
          <cell r="AW365">
            <v>0.20659488559892328</v>
          </cell>
          <cell r="AX365">
            <v>0.33008075370121132</v>
          </cell>
          <cell r="AY365">
            <v>0.22981157469717362</v>
          </cell>
          <cell r="AZ365">
            <v>7.2341857335127865E-2</v>
          </cell>
          <cell r="BA365">
            <v>1.0767160161507403E-2</v>
          </cell>
          <cell r="CB365" t="str">
            <v>KS2-4</v>
          </cell>
          <cell r="CC365" t="str">
            <v>4a</v>
          </cell>
          <cell r="CD365" t="str">
            <v>*</v>
          </cell>
          <cell r="CE365">
            <v>1.0767160161507403E-2</v>
          </cell>
          <cell r="CF365">
            <v>0.5</v>
          </cell>
          <cell r="CG365" t="str">
            <v>All Schools</v>
          </cell>
          <cell r="CH365" t="str">
            <v>KS2 Average Point Score</v>
          </cell>
          <cell r="CI365" t="str">
            <v>ICT short</v>
          </cell>
        </row>
        <row r="366">
          <cell r="AS366">
            <v>6.8807339449541288E-3</v>
          </cell>
          <cell r="AT366">
            <v>7.7408256880733949E-3</v>
          </cell>
          <cell r="AU366">
            <v>1.3761467889908258E-2</v>
          </cell>
          <cell r="AV366">
            <v>4.5011467889908258E-2</v>
          </cell>
          <cell r="AW366">
            <v>0.12586009174311927</v>
          </cell>
          <cell r="AX366">
            <v>0.2474197247706422</v>
          </cell>
          <cell r="AY366">
            <v>0.31995412844036697</v>
          </cell>
          <cell r="AZ366">
            <v>0.18291284403669725</v>
          </cell>
          <cell r="BA366">
            <v>5.0458715596330278E-2</v>
          </cell>
          <cell r="CB366" t="str">
            <v>KS2-4</v>
          </cell>
          <cell r="CC366" t="str">
            <v>5c</v>
          </cell>
          <cell r="CD366" t="str">
            <v>*</v>
          </cell>
          <cell r="CE366">
            <v>5.0458715596330278E-2</v>
          </cell>
          <cell r="CF366">
            <v>0.5</v>
          </cell>
          <cell r="CG366" t="str">
            <v>All Schools</v>
          </cell>
          <cell r="CH366" t="str">
            <v>KS2 Average Point Score</v>
          </cell>
          <cell r="CI366" t="str">
            <v>ICT short</v>
          </cell>
        </row>
        <row r="367">
          <cell r="AS367">
            <v>4.7775455359808901E-3</v>
          </cell>
          <cell r="AT367">
            <v>2.3887727679904451E-3</v>
          </cell>
          <cell r="AU367">
            <v>5.076142131979695E-3</v>
          </cell>
          <cell r="AV367">
            <v>1.3735443415945058E-2</v>
          </cell>
          <cell r="AW367">
            <v>4.7775455359808899E-2</v>
          </cell>
          <cell r="AX367">
            <v>0.14422215586742312</v>
          </cell>
          <cell r="AY367">
            <v>0.30606151089877576</v>
          </cell>
          <cell r="AZ367">
            <v>0.31233203941475068</v>
          </cell>
          <cell r="BA367">
            <v>0.16363093460734549</v>
          </cell>
          <cell r="CB367" t="str">
            <v>KS2-4</v>
          </cell>
          <cell r="CC367" t="str">
            <v>5b</v>
          </cell>
          <cell r="CD367" t="str">
            <v>*</v>
          </cell>
          <cell r="CE367">
            <v>0.16363093460734549</v>
          </cell>
          <cell r="CF367">
            <v>0.5</v>
          </cell>
          <cell r="CG367" t="str">
            <v>All Schools</v>
          </cell>
          <cell r="CH367" t="str">
            <v>KS2 Average Point Score</v>
          </cell>
          <cell r="CI367" t="str">
            <v>ICT short</v>
          </cell>
        </row>
        <row r="368">
          <cell r="AS368">
            <v>1.7211703958691911E-3</v>
          </cell>
          <cell r="AT368">
            <v>0</v>
          </cell>
          <cell r="AU368">
            <v>3.4423407917383822E-3</v>
          </cell>
          <cell r="AV368">
            <v>5.1635111876075735E-3</v>
          </cell>
          <cell r="AW368">
            <v>2.7538726333907058E-2</v>
          </cell>
          <cell r="AX368">
            <v>5.163511187607573E-2</v>
          </cell>
          <cell r="AY368">
            <v>0.20654044750430292</v>
          </cell>
          <cell r="AZ368">
            <v>0.34423407917383819</v>
          </cell>
          <cell r="BA368">
            <v>0.35972461273666095</v>
          </cell>
          <cell r="CB368" t="str">
            <v>KS2-4</v>
          </cell>
          <cell r="CC368" t="str">
            <v>5a</v>
          </cell>
          <cell r="CD368" t="str">
            <v>*</v>
          </cell>
          <cell r="CE368">
            <v>0.35972461273666095</v>
          </cell>
          <cell r="CF368">
            <v>0.5</v>
          </cell>
          <cell r="CG368" t="str">
            <v>All Schools</v>
          </cell>
          <cell r="CH368" t="str">
            <v>KS2 Average Point Score</v>
          </cell>
          <cell r="CI368" t="str">
            <v>ICT short</v>
          </cell>
        </row>
        <row r="369">
          <cell r="CB369" t="str">
            <v>.</v>
          </cell>
          <cell r="CC369" t="str">
            <v>.</v>
          </cell>
          <cell r="CD369" t="str">
            <v>.</v>
          </cell>
          <cell r="CE369" t="str">
            <v>.</v>
          </cell>
          <cell r="CF369" t="str">
            <v>.</v>
          </cell>
          <cell r="CG369" t="str">
            <v>.</v>
          </cell>
          <cell r="CH369" t="str">
            <v>.</v>
          </cell>
          <cell r="CI369" t="str">
            <v>.</v>
          </cell>
        </row>
        <row r="370">
          <cell r="CB370" t="str">
            <v>.</v>
          </cell>
          <cell r="CC370" t="str">
            <v>.</v>
          </cell>
          <cell r="CD370" t="str">
            <v>.</v>
          </cell>
          <cell r="CE370" t="str">
            <v>.</v>
          </cell>
          <cell r="CF370" t="str">
            <v>.</v>
          </cell>
          <cell r="CG370" t="str">
            <v>.</v>
          </cell>
          <cell r="CH370" t="str">
            <v>.</v>
          </cell>
          <cell r="CI370" t="str">
            <v>.</v>
          </cell>
        </row>
        <row r="371">
          <cell r="CB371" t="str">
            <v>.</v>
          </cell>
          <cell r="CC371" t="str">
            <v>.</v>
          </cell>
          <cell r="CD371" t="str">
            <v>.</v>
          </cell>
          <cell r="CE371" t="str">
            <v>.</v>
          </cell>
          <cell r="CF371" t="str">
            <v>.</v>
          </cell>
          <cell r="CG371" t="str">
            <v>.</v>
          </cell>
          <cell r="CH371" t="str">
            <v>.</v>
          </cell>
          <cell r="CI371" t="str">
            <v>.</v>
          </cell>
        </row>
        <row r="372">
          <cell r="CB372" t="str">
            <v>.</v>
          </cell>
          <cell r="CC372" t="str">
            <v>.</v>
          </cell>
          <cell r="CD372" t="str">
            <v>.</v>
          </cell>
          <cell r="CE372" t="str">
            <v>.</v>
          </cell>
          <cell r="CF372" t="str">
            <v>.</v>
          </cell>
          <cell r="CG372" t="str">
            <v>.</v>
          </cell>
          <cell r="CH372" t="str">
            <v>.</v>
          </cell>
          <cell r="CI372" t="str">
            <v>.</v>
          </cell>
        </row>
        <row r="373">
          <cell r="AS373" t="str">
            <v>U</v>
          </cell>
          <cell r="AT373" t="str">
            <v>G</v>
          </cell>
          <cell r="AU373" t="str">
            <v>F</v>
          </cell>
          <cell r="AV373" t="str">
            <v>E</v>
          </cell>
          <cell r="AW373" t="str">
            <v>D</v>
          </cell>
          <cell r="AX373" t="str">
            <v>C</v>
          </cell>
          <cell r="AY373" t="str">
            <v>B</v>
          </cell>
          <cell r="AZ373" t="str">
            <v>A</v>
          </cell>
          <cell r="BA373" t="str">
            <v>*</v>
          </cell>
          <cell r="CB373" t="str">
            <v>.</v>
          </cell>
          <cell r="CC373" t="str">
            <v>.</v>
          </cell>
          <cell r="CD373" t="str">
            <v>.</v>
          </cell>
          <cell r="CE373" t="str">
            <v>.</v>
          </cell>
          <cell r="CF373" t="str">
            <v>.</v>
          </cell>
          <cell r="CG373" t="str">
            <v>.</v>
          </cell>
          <cell r="CH373" t="str">
            <v>.</v>
          </cell>
          <cell r="CI373" t="str">
            <v>.</v>
          </cell>
        </row>
        <row r="374">
          <cell r="AS374">
            <v>0</v>
          </cell>
          <cell r="AT374">
            <v>0</v>
          </cell>
          <cell r="AU374">
            <v>0</v>
          </cell>
          <cell r="AV374">
            <v>0</v>
          </cell>
          <cell r="AW374">
            <v>0</v>
          </cell>
          <cell r="AX374">
            <v>0</v>
          </cell>
          <cell r="AY374">
            <v>0</v>
          </cell>
          <cell r="AZ374">
            <v>0</v>
          </cell>
          <cell r="BA374">
            <v>0</v>
          </cell>
          <cell r="CB374" t="str">
            <v>.</v>
          </cell>
          <cell r="CC374" t="str">
            <v>.</v>
          </cell>
          <cell r="CD374" t="str">
            <v>.</v>
          </cell>
          <cell r="CE374" t="str">
            <v>.</v>
          </cell>
          <cell r="CF374" t="str">
            <v>.</v>
          </cell>
          <cell r="CG374" t="str">
            <v>.</v>
          </cell>
          <cell r="CH374" t="str">
            <v>.</v>
          </cell>
          <cell r="CI374" t="str">
            <v>.</v>
          </cell>
        </row>
        <row r="375">
          <cell r="AS375">
            <v>0</v>
          </cell>
          <cell r="AT375">
            <v>0</v>
          </cell>
          <cell r="AU375">
            <v>0</v>
          </cell>
          <cell r="AV375">
            <v>0</v>
          </cell>
          <cell r="AW375">
            <v>0</v>
          </cell>
          <cell r="AX375">
            <v>0</v>
          </cell>
          <cell r="AY375">
            <v>0</v>
          </cell>
          <cell r="AZ375">
            <v>0</v>
          </cell>
          <cell r="BA375">
            <v>0</v>
          </cell>
          <cell r="CB375" t="str">
            <v>.</v>
          </cell>
          <cell r="CC375" t="str">
            <v>.</v>
          </cell>
          <cell r="CD375" t="str">
            <v>.</v>
          </cell>
          <cell r="CE375" t="str">
            <v>.</v>
          </cell>
          <cell r="CF375" t="str">
            <v>.</v>
          </cell>
          <cell r="CG375" t="str">
            <v>.</v>
          </cell>
          <cell r="CH375" t="str">
            <v>.</v>
          </cell>
          <cell r="CI375" t="str">
            <v>.</v>
          </cell>
        </row>
        <row r="376">
          <cell r="AS376">
            <v>8.4337349397590355E-2</v>
          </cell>
          <cell r="AT376">
            <v>0.12048192771084337</v>
          </cell>
          <cell r="AU376">
            <v>0.18072289156626506</v>
          </cell>
          <cell r="AV376">
            <v>0.29518072289156627</v>
          </cell>
          <cell r="AW376">
            <v>0.16867469879518071</v>
          </cell>
          <cell r="AX376">
            <v>0.1144578313253012</v>
          </cell>
          <cell r="AY376">
            <v>3.0120481927710843E-2</v>
          </cell>
          <cell r="AZ376">
            <v>6.024096385542169E-3</v>
          </cell>
          <cell r="BA376">
            <v>0</v>
          </cell>
          <cell r="CB376" t="str">
            <v>KS2-4</v>
          </cell>
          <cell r="CC376" t="str">
            <v>B</v>
          </cell>
          <cell r="CD376" t="str">
            <v>*</v>
          </cell>
          <cell r="CE376">
            <v>0</v>
          </cell>
          <cell r="CF376">
            <v>0.5</v>
          </cell>
          <cell r="CG376" t="str">
            <v>All Schools</v>
          </cell>
          <cell r="CH376" t="str">
            <v>KS2 Average Point Score</v>
          </cell>
          <cell r="CI376" t="str">
            <v>Vocational Leisure &amp; Tourism</v>
          </cell>
        </row>
        <row r="377">
          <cell r="AS377">
            <v>8.4337349397590355E-2</v>
          </cell>
          <cell r="AT377">
            <v>0.12048192771084337</v>
          </cell>
          <cell r="AU377">
            <v>0.18072289156626506</v>
          </cell>
          <cell r="AV377">
            <v>0.29518072289156627</v>
          </cell>
          <cell r="AW377">
            <v>0.16867469879518071</v>
          </cell>
          <cell r="AX377">
            <v>0.1144578313253012</v>
          </cell>
          <cell r="AY377">
            <v>3.0120481927710843E-2</v>
          </cell>
          <cell r="AZ377">
            <v>6.024096385542169E-3</v>
          </cell>
          <cell r="BA377">
            <v>0</v>
          </cell>
          <cell r="CB377" t="str">
            <v>KS2-4</v>
          </cell>
          <cell r="CC377" t="str">
            <v>N</v>
          </cell>
          <cell r="CD377" t="str">
            <v>*</v>
          </cell>
          <cell r="CE377">
            <v>0</v>
          </cell>
          <cell r="CF377">
            <v>0.5</v>
          </cell>
          <cell r="CG377" t="str">
            <v>All Schools</v>
          </cell>
          <cell r="CH377" t="str">
            <v>KS2 Average Point Score</v>
          </cell>
          <cell r="CI377" t="str">
            <v>Vocational Leisure &amp; Tourism</v>
          </cell>
        </row>
        <row r="378">
          <cell r="AS378">
            <v>8.4337349397590355E-2</v>
          </cell>
          <cell r="AT378">
            <v>0.12048192771084337</v>
          </cell>
          <cell r="AU378">
            <v>0.18072289156626506</v>
          </cell>
          <cell r="AV378">
            <v>0.29518072289156627</v>
          </cell>
          <cell r="AW378">
            <v>0.16867469879518071</v>
          </cell>
          <cell r="AX378">
            <v>0.1144578313253012</v>
          </cell>
          <cell r="AY378">
            <v>3.0120481927710843E-2</v>
          </cell>
          <cell r="AZ378">
            <v>6.024096385542169E-3</v>
          </cell>
          <cell r="BA378">
            <v>0</v>
          </cell>
          <cell r="CB378" t="str">
            <v>KS2-4</v>
          </cell>
          <cell r="CC378" t="str">
            <v>2</v>
          </cell>
          <cell r="CD378" t="str">
            <v>*</v>
          </cell>
          <cell r="CE378">
            <v>0</v>
          </cell>
          <cell r="CF378">
            <v>0.5</v>
          </cell>
          <cell r="CG378" t="str">
            <v>All Schools</v>
          </cell>
          <cell r="CH378" t="str">
            <v>KS2 Average Point Score</v>
          </cell>
          <cell r="CI378" t="str">
            <v>Vocational Leisure &amp; Tourism</v>
          </cell>
        </row>
        <row r="379">
          <cell r="AS379">
            <v>8.4337349397590355E-2</v>
          </cell>
          <cell r="AT379">
            <v>0.12048192771084337</v>
          </cell>
          <cell r="AU379">
            <v>0.18072289156626506</v>
          </cell>
          <cell r="AV379">
            <v>0.29518072289156627</v>
          </cell>
          <cell r="AW379">
            <v>0.16867469879518071</v>
          </cell>
          <cell r="AX379">
            <v>0.1144578313253012</v>
          </cell>
          <cell r="AY379">
            <v>3.0120481927710843E-2</v>
          </cell>
          <cell r="AZ379">
            <v>6.024096385542169E-3</v>
          </cell>
          <cell r="BA379">
            <v>0</v>
          </cell>
          <cell r="CB379" t="str">
            <v>KS2-4</v>
          </cell>
          <cell r="CC379" t="str">
            <v>3c</v>
          </cell>
          <cell r="CD379" t="str">
            <v>*</v>
          </cell>
          <cell r="CE379">
            <v>0</v>
          </cell>
          <cell r="CF379">
            <v>0.5</v>
          </cell>
          <cell r="CG379" t="str">
            <v>All Schools</v>
          </cell>
          <cell r="CH379" t="str">
            <v>KS2 Average Point Score</v>
          </cell>
          <cell r="CI379" t="str">
            <v>Vocational Leisure &amp; Tourism</v>
          </cell>
        </row>
        <row r="380">
          <cell r="AS380">
            <v>6.8322981366459631E-2</v>
          </cell>
          <cell r="AT380">
            <v>5.5900621118012424E-2</v>
          </cell>
          <cell r="AU380">
            <v>0.16149068322981366</v>
          </cell>
          <cell r="AV380">
            <v>0.21118012422360249</v>
          </cell>
          <cell r="AW380">
            <v>0.2236024844720497</v>
          </cell>
          <cell r="AX380">
            <v>0.18633540372670807</v>
          </cell>
          <cell r="AY380">
            <v>8.6956521739130432E-2</v>
          </cell>
          <cell r="AZ380">
            <v>6.2111801242236021E-3</v>
          </cell>
          <cell r="BA380">
            <v>0</v>
          </cell>
          <cell r="CB380" t="str">
            <v>KS2-4</v>
          </cell>
          <cell r="CC380" t="str">
            <v>3b</v>
          </cell>
          <cell r="CD380" t="str">
            <v>*</v>
          </cell>
          <cell r="CE380">
            <v>0</v>
          </cell>
          <cell r="CF380">
            <v>0.5</v>
          </cell>
          <cell r="CG380" t="str">
            <v>All Schools</v>
          </cell>
          <cell r="CH380" t="str">
            <v>KS2 Average Point Score</v>
          </cell>
          <cell r="CI380" t="str">
            <v>Vocational Leisure &amp; Tourism</v>
          </cell>
        </row>
        <row r="381">
          <cell r="AS381">
            <v>4.9382716049382713E-2</v>
          </cell>
          <cell r="AT381">
            <v>3.7037037037037035E-2</v>
          </cell>
          <cell r="AU381">
            <v>0.10185185185185185</v>
          </cell>
          <cell r="AV381">
            <v>0.23456790123456789</v>
          </cell>
          <cell r="AW381">
            <v>0.20679012345679013</v>
          </cell>
          <cell r="AX381">
            <v>0.21604938271604937</v>
          </cell>
          <cell r="AY381">
            <v>0.13271604938271606</v>
          </cell>
          <cell r="AZ381">
            <v>2.1604938271604937E-2</v>
          </cell>
          <cell r="BA381">
            <v>0</v>
          </cell>
          <cell r="CB381" t="str">
            <v>KS2-4</v>
          </cell>
          <cell r="CC381" t="str">
            <v>3a</v>
          </cell>
          <cell r="CD381" t="str">
            <v>*</v>
          </cell>
          <cell r="CE381">
            <v>0</v>
          </cell>
          <cell r="CF381">
            <v>0.5</v>
          </cell>
          <cell r="CG381" t="str">
            <v>All Schools</v>
          </cell>
          <cell r="CH381" t="str">
            <v>KS2 Average Point Score</v>
          </cell>
          <cell r="CI381" t="str">
            <v>Vocational Leisure &amp; Tourism</v>
          </cell>
        </row>
        <row r="382">
          <cell r="AS382">
            <v>2.3094688221709007E-2</v>
          </cell>
          <cell r="AT382">
            <v>2.5404157043879907E-2</v>
          </cell>
          <cell r="AU382">
            <v>9.9307159353348731E-2</v>
          </cell>
          <cell r="AV382">
            <v>0.14318706697459585</v>
          </cell>
          <cell r="AW382">
            <v>0.21478060046189376</v>
          </cell>
          <cell r="AX382">
            <v>0.2702078521939954</v>
          </cell>
          <cell r="AY382">
            <v>0.18475750577367206</v>
          </cell>
          <cell r="AZ382">
            <v>3.695150115473441E-2</v>
          </cell>
          <cell r="BA382">
            <v>2.3094688221709007E-3</v>
          </cell>
          <cell r="CB382" t="str">
            <v>KS2-4</v>
          </cell>
          <cell r="CC382" t="str">
            <v>4c</v>
          </cell>
          <cell r="CD382" t="str">
            <v>*</v>
          </cell>
          <cell r="CE382">
            <v>2.3094688221709007E-3</v>
          </cell>
          <cell r="CF382">
            <v>0.5</v>
          </cell>
          <cell r="CG382" t="str">
            <v>All Schools</v>
          </cell>
          <cell r="CH382" t="str">
            <v>KS2 Average Point Score</v>
          </cell>
          <cell r="CI382" t="str">
            <v>Vocational Leisure &amp; Tourism</v>
          </cell>
        </row>
        <row r="383">
          <cell r="AS383">
            <v>2.0583190394511151E-2</v>
          </cell>
          <cell r="AT383">
            <v>2.4013722126929673E-2</v>
          </cell>
          <cell r="AU383">
            <v>6.6895368782161235E-2</v>
          </cell>
          <cell r="AV383">
            <v>0.10291595197255575</v>
          </cell>
          <cell r="AW383">
            <v>0.18524871355060035</v>
          </cell>
          <cell r="AX383">
            <v>0.26929674099485418</v>
          </cell>
          <cell r="AY383">
            <v>0.22813036020583191</v>
          </cell>
          <cell r="AZ383">
            <v>9.4339622641509441E-2</v>
          </cell>
          <cell r="BA383">
            <v>8.5763293310463125E-3</v>
          </cell>
          <cell r="CB383" t="str">
            <v>KS2-4</v>
          </cell>
          <cell r="CC383" t="str">
            <v>4b</v>
          </cell>
          <cell r="CD383" t="str">
            <v>*</v>
          </cell>
          <cell r="CE383">
            <v>8.5763293310463125E-3</v>
          </cell>
          <cell r="CF383">
            <v>0.5</v>
          </cell>
          <cell r="CG383" t="str">
            <v>All Schools</v>
          </cell>
          <cell r="CH383" t="str">
            <v>KS2 Average Point Score</v>
          </cell>
          <cell r="CI383" t="str">
            <v>Vocational Leisure &amp; Tourism</v>
          </cell>
        </row>
        <row r="384">
          <cell r="AS384">
            <v>1.3513513513513514E-2</v>
          </cell>
          <cell r="AT384">
            <v>1.1583011583011582E-2</v>
          </cell>
          <cell r="AU384">
            <v>4.4401544401544403E-2</v>
          </cell>
          <cell r="AV384">
            <v>5.7915057915057917E-2</v>
          </cell>
          <cell r="AW384">
            <v>0.11969111969111969</v>
          </cell>
          <cell r="AX384">
            <v>0.21814671814671815</v>
          </cell>
          <cell r="AY384">
            <v>0.31660231660231658</v>
          </cell>
          <cell r="AZ384">
            <v>0.19498069498069498</v>
          </cell>
          <cell r="BA384">
            <v>2.3166023166023165E-2</v>
          </cell>
          <cell r="CB384" t="str">
            <v>KS2-4</v>
          </cell>
          <cell r="CC384" t="str">
            <v>4a</v>
          </cell>
          <cell r="CD384" t="str">
            <v>*</v>
          </cell>
          <cell r="CE384">
            <v>2.3166023166023165E-2</v>
          </cell>
          <cell r="CF384">
            <v>0.5</v>
          </cell>
          <cell r="CG384" t="str">
            <v>All Schools</v>
          </cell>
          <cell r="CH384" t="str">
            <v>KS2 Average Point Score</v>
          </cell>
          <cell r="CI384" t="str">
            <v>Vocational Leisure &amp; Tourism</v>
          </cell>
        </row>
        <row r="385">
          <cell r="AS385">
            <v>7.0175438596491229E-3</v>
          </cell>
          <cell r="AT385">
            <v>1.0526315789473684E-2</v>
          </cell>
          <cell r="AU385">
            <v>7.0175438596491229E-3</v>
          </cell>
          <cell r="AV385">
            <v>4.912280701754386E-2</v>
          </cell>
          <cell r="AW385">
            <v>9.1228070175438603E-2</v>
          </cell>
          <cell r="AX385">
            <v>0.20701754385964913</v>
          </cell>
          <cell r="AY385">
            <v>0.30175438596491228</v>
          </cell>
          <cell r="AZ385">
            <v>0.26315789473684209</v>
          </cell>
          <cell r="BA385">
            <v>6.3157894736842107E-2</v>
          </cell>
          <cell r="CB385" t="str">
            <v>KS2-4</v>
          </cell>
          <cell r="CC385" t="str">
            <v>5c</v>
          </cell>
          <cell r="CD385" t="str">
            <v>*</v>
          </cell>
          <cell r="CE385">
            <v>6.3157894736842107E-2</v>
          </cell>
          <cell r="CF385">
            <v>0.5</v>
          </cell>
          <cell r="CG385" t="str">
            <v>All Schools</v>
          </cell>
          <cell r="CH385" t="str">
            <v>KS2 Average Point Score</v>
          </cell>
          <cell r="CI385" t="str">
            <v>Vocational Leisure &amp; Tourism</v>
          </cell>
        </row>
        <row r="386">
          <cell r="AS386">
            <v>0</v>
          </cell>
          <cell r="AT386">
            <v>0</v>
          </cell>
          <cell r="AU386">
            <v>1.8518518518518517E-2</v>
          </cell>
          <cell r="AV386">
            <v>1.8518518518518517E-2</v>
          </cell>
          <cell r="AW386">
            <v>3.7037037037037035E-2</v>
          </cell>
          <cell r="AX386">
            <v>0.12962962962962962</v>
          </cell>
          <cell r="AY386">
            <v>0.32407407407407407</v>
          </cell>
          <cell r="AZ386">
            <v>0.31481481481481483</v>
          </cell>
          <cell r="BA386">
            <v>0.15740740740740741</v>
          </cell>
          <cell r="CB386" t="str">
            <v>KS2-4</v>
          </cell>
          <cell r="CC386" t="str">
            <v>5b</v>
          </cell>
          <cell r="CD386" t="str">
            <v>*</v>
          </cell>
          <cell r="CE386">
            <v>0.15740740740740741</v>
          </cell>
          <cell r="CF386">
            <v>0.5</v>
          </cell>
          <cell r="CG386" t="str">
            <v>All Schools</v>
          </cell>
          <cell r="CH386" t="str">
            <v>KS2 Average Point Score</v>
          </cell>
          <cell r="CI386" t="str">
            <v>Vocational Leisure &amp; Tourism</v>
          </cell>
        </row>
        <row r="387">
          <cell r="AS387">
            <v>0</v>
          </cell>
          <cell r="AT387">
            <v>0</v>
          </cell>
          <cell r="AU387">
            <v>1.8518518518518517E-2</v>
          </cell>
          <cell r="AV387">
            <v>1.8518518518518517E-2</v>
          </cell>
          <cell r="AW387">
            <v>3.7037037037037035E-2</v>
          </cell>
          <cell r="AX387">
            <v>0.12962962962962962</v>
          </cell>
          <cell r="AY387">
            <v>0.32407407407407407</v>
          </cell>
          <cell r="AZ387">
            <v>0.31481481481481483</v>
          </cell>
          <cell r="BA387">
            <v>0.15740740740740741</v>
          </cell>
          <cell r="CB387" t="str">
            <v>KS2-4</v>
          </cell>
          <cell r="CC387" t="str">
            <v>5a</v>
          </cell>
          <cell r="CD387" t="str">
            <v>*</v>
          </cell>
          <cell r="CE387">
            <v>0.15740740740740741</v>
          </cell>
          <cell r="CF387">
            <v>0.5</v>
          </cell>
          <cell r="CG387" t="str">
            <v>All Schools</v>
          </cell>
          <cell r="CH387" t="str">
            <v>KS2 Average Point Score</v>
          </cell>
          <cell r="CI387" t="str">
            <v>Vocational Leisure &amp; Tourism</v>
          </cell>
        </row>
        <row r="388">
          <cell r="CB388" t="str">
            <v>.</v>
          </cell>
          <cell r="CC388" t="str">
            <v>.</v>
          </cell>
          <cell r="CD388" t="str">
            <v>.</v>
          </cell>
          <cell r="CE388" t="str">
            <v>.</v>
          </cell>
          <cell r="CF388" t="str">
            <v>.</v>
          </cell>
          <cell r="CG388" t="str">
            <v>.</v>
          </cell>
          <cell r="CH388" t="str">
            <v>.</v>
          </cell>
          <cell r="CI388" t="str">
            <v>.</v>
          </cell>
        </row>
        <row r="389">
          <cell r="CB389" t="str">
            <v>.</v>
          </cell>
          <cell r="CC389" t="str">
            <v>.</v>
          </cell>
          <cell r="CD389" t="str">
            <v>.</v>
          </cell>
          <cell r="CE389" t="str">
            <v>.</v>
          </cell>
          <cell r="CF389" t="str">
            <v>.</v>
          </cell>
          <cell r="CG389" t="str">
            <v>.</v>
          </cell>
          <cell r="CH389" t="str">
            <v>.</v>
          </cell>
          <cell r="CI389" t="str">
            <v>.</v>
          </cell>
        </row>
        <row r="390">
          <cell r="CB390" t="str">
            <v>.</v>
          </cell>
          <cell r="CC390" t="str">
            <v>.</v>
          </cell>
          <cell r="CD390" t="str">
            <v>.</v>
          </cell>
          <cell r="CE390" t="str">
            <v>.</v>
          </cell>
          <cell r="CF390" t="str">
            <v>.</v>
          </cell>
          <cell r="CG390" t="str">
            <v>.</v>
          </cell>
          <cell r="CH390" t="str">
            <v>.</v>
          </cell>
          <cell r="CI390" t="str">
            <v>.</v>
          </cell>
        </row>
        <row r="391">
          <cell r="CB391" t="str">
            <v>.</v>
          </cell>
          <cell r="CC391" t="str">
            <v>.</v>
          </cell>
          <cell r="CD391" t="str">
            <v>.</v>
          </cell>
          <cell r="CE391" t="str">
            <v>.</v>
          </cell>
          <cell r="CF391" t="str">
            <v>.</v>
          </cell>
          <cell r="CG391" t="str">
            <v>.</v>
          </cell>
          <cell r="CH391" t="str">
            <v>.</v>
          </cell>
          <cell r="CI391" t="str">
            <v>.</v>
          </cell>
        </row>
        <row r="392">
          <cell r="AS392" t="str">
            <v>U</v>
          </cell>
          <cell r="AT392" t="str">
            <v>G</v>
          </cell>
          <cell r="AU392" t="str">
            <v>F</v>
          </cell>
          <cell r="AV392" t="str">
            <v>E</v>
          </cell>
          <cell r="AW392" t="str">
            <v>D</v>
          </cell>
          <cell r="AX392" t="str">
            <v>C</v>
          </cell>
          <cell r="AY392" t="str">
            <v>B</v>
          </cell>
          <cell r="AZ392" t="str">
            <v>A</v>
          </cell>
          <cell r="BA392" t="str">
            <v>*</v>
          </cell>
          <cell r="CB392" t="str">
            <v>.</v>
          </cell>
          <cell r="CC392" t="str">
            <v>.</v>
          </cell>
          <cell r="CD392" t="str">
            <v>.</v>
          </cell>
          <cell r="CE392" t="str">
            <v>.</v>
          </cell>
          <cell r="CF392" t="str">
            <v>.</v>
          </cell>
          <cell r="CG392" t="str">
            <v>.</v>
          </cell>
          <cell r="CH392" t="str">
            <v>.</v>
          </cell>
          <cell r="CI392" t="str">
            <v>.</v>
          </cell>
        </row>
        <row r="393">
          <cell r="AS393">
            <v>0</v>
          </cell>
          <cell r="AT393">
            <v>0</v>
          </cell>
          <cell r="AU393">
            <v>0</v>
          </cell>
          <cell r="AV393">
            <v>0</v>
          </cell>
          <cell r="AW393">
            <v>0</v>
          </cell>
          <cell r="AX393">
            <v>0</v>
          </cell>
          <cell r="AY393">
            <v>0</v>
          </cell>
          <cell r="AZ393">
            <v>0</v>
          </cell>
          <cell r="BA393">
            <v>0</v>
          </cell>
          <cell r="CB393" t="str">
            <v>.</v>
          </cell>
          <cell r="CC393" t="str">
            <v>.</v>
          </cell>
          <cell r="CD393" t="str">
            <v>.</v>
          </cell>
          <cell r="CE393" t="str">
            <v>.</v>
          </cell>
          <cell r="CF393" t="str">
            <v>.</v>
          </cell>
          <cell r="CG393" t="str">
            <v>.</v>
          </cell>
          <cell r="CH393" t="str">
            <v>.</v>
          </cell>
          <cell r="CI393" t="str">
            <v>.</v>
          </cell>
        </row>
        <row r="394">
          <cell r="AS394">
            <v>0</v>
          </cell>
          <cell r="AT394">
            <v>0</v>
          </cell>
          <cell r="AU394">
            <v>0</v>
          </cell>
          <cell r="AV394">
            <v>0</v>
          </cell>
          <cell r="AW394">
            <v>0</v>
          </cell>
          <cell r="AX394">
            <v>0</v>
          </cell>
          <cell r="AY394">
            <v>0</v>
          </cell>
          <cell r="AZ394">
            <v>0</v>
          </cell>
          <cell r="BA394">
            <v>0</v>
          </cell>
          <cell r="CB394" t="str">
            <v>.</v>
          </cell>
          <cell r="CC394" t="str">
            <v>.</v>
          </cell>
          <cell r="CD394" t="str">
            <v>.</v>
          </cell>
          <cell r="CE394" t="str">
            <v>.</v>
          </cell>
          <cell r="CF394" t="str">
            <v>.</v>
          </cell>
          <cell r="CG394" t="str">
            <v>.</v>
          </cell>
          <cell r="CH394" t="str">
            <v>.</v>
          </cell>
          <cell r="CI394" t="str">
            <v>.</v>
          </cell>
        </row>
        <row r="395">
          <cell r="AS395">
            <v>0.12790697674418605</v>
          </cell>
          <cell r="AT395">
            <v>0.35332980972515854</v>
          </cell>
          <cell r="AU395">
            <v>0.28501585623678649</v>
          </cell>
          <cell r="AV395">
            <v>0.13187103594080338</v>
          </cell>
          <cell r="AW395">
            <v>5.7214587737843554E-2</v>
          </cell>
          <cell r="AX395">
            <v>3.2637420718816069E-2</v>
          </cell>
          <cell r="AY395">
            <v>8.9852008456659613E-3</v>
          </cell>
          <cell r="AZ395">
            <v>2.5105708245243127E-3</v>
          </cell>
          <cell r="BA395">
            <v>5.2854122621564484E-4</v>
          </cell>
          <cell r="CB395" t="str">
            <v>KS2-4</v>
          </cell>
          <cell r="CC395" t="str">
            <v>B</v>
          </cell>
          <cell r="CD395" t="str">
            <v>*</v>
          </cell>
          <cell r="CE395">
            <v>5.2854122621564484E-4</v>
          </cell>
          <cell r="CF395">
            <v>0.5</v>
          </cell>
          <cell r="CG395" t="str">
            <v>All Schools</v>
          </cell>
          <cell r="CH395" t="str">
            <v>KS2 Average Point Score</v>
          </cell>
          <cell r="CI395" t="str">
            <v>Maths</v>
          </cell>
        </row>
        <row r="396">
          <cell r="AS396">
            <v>0.12790697674418605</v>
          </cell>
          <cell r="AT396">
            <v>0.35332980972515854</v>
          </cell>
          <cell r="AU396">
            <v>0.28501585623678649</v>
          </cell>
          <cell r="AV396">
            <v>0.13187103594080338</v>
          </cell>
          <cell r="AW396">
            <v>5.7214587737843554E-2</v>
          </cell>
          <cell r="AX396">
            <v>3.2637420718816069E-2</v>
          </cell>
          <cell r="AY396">
            <v>8.9852008456659613E-3</v>
          </cell>
          <cell r="AZ396">
            <v>2.5105708245243127E-3</v>
          </cell>
          <cell r="BA396">
            <v>5.2854122621564484E-4</v>
          </cell>
          <cell r="CB396" t="str">
            <v>KS2-4</v>
          </cell>
          <cell r="CC396" t="str">
            <v>N</v>
          </cell>
          <cell r="CD396" t="str">
            <v>*</v>
          </cell>
          <cell r="CE396">
            <v>5.2854122621564484E-4</v>
          </cell>
          <cell r="CF396">
            <v>0.5</v>
          </cell>
          <cell r="CG396" t="str">
            <v>All Schools</v>
          </cell>
          <cell r="CH396" t="str">
            <v>KS2 Average Point Score</v>
          </cell>
          <cell r="CI396" t="str">
            <v>Maths</v>
          </cell>
        </row>
        <row r="397">
          <cell r="AS397">
            <v>0.12790697674418605</v>
          </cell>
          <cell r="AT397">
            <v>0.35332980972515854</v>
          </cell>
          <cell r="AU397">
            <v>0.28501585623678649</v>
          </cell>
          <cell r="AV397">
            <v>0.13187103594080338</v>
          </cell>
          <cell r="AW397">
            <v>5.7214587737843554E-2</v>
          </cell>
          <cell r="AX397">
            <v>3.2637420718816069E-2</v>
          </cell>
          <cell r="AY397">
            <v>8.9852008456659613E-3</v>
          </cell>
          <cell r="AZ397">
            <v>2.5105708245243127E-3</v>
          </cell>
          <cell r="BA397">
            <v>5.2854122621564484E-4</v>
          </cell>
          <cell r="CB397" t="str">
            <v>KS2-4</v>
          </cell>
          <cell r="CC397" t="str">
            <v>2</v>
          </cell>
          <cell r="CD397" t="str">
            <v>*</v>
          </cell>
          <cell r="CE397">
            <v>5.2854122621564484E-4</v>
          </cell>
          <cell r="CF397">
            <v>0.5</v>
          </cell>
          <cell r="CG397" t="str">
            <v>All Schools</v>
          </cell>
          <cell r="CH397" t="str">
            <v>KS2 Average Point Score</v>
          </cell>
          <cell r="CI397" t="str">
            <v>Maths</v>
          </cell>
        </row>
        <row r="398">
          <cell r="AS398">
            <v>5.01727504882079E-2</v>
          </cell>
          <cell r="AT398">
            <v>0.22697911972359922</v>
          </cell>
          <cell r="AU398">
            <v>0.36367733213159081</v>
          </cell>
          <cell r="AV398">
            <v>0.20354514045365779</v>
          </cell>
          <cell r="AW398">
            <v>9.1632867658104245E-2</v>
          </cell>
          <cell r="AX398">
            <v>4.9722097040709026E-2</v>
          </cell>
          <cell r="AY398">
            <v>1.1116118371638877E-2</v>
          </cell>
          <cell r="AZ398">
            <v>2.7039206849932404E-3</v>
          </cell>
          <cell r="BA398">
            <v>4.5065344749887338E-4</v>
          </cell>
          <cell r="CB398" t="str">
            <v>KS2-4</v>
          </cell>
          <cell r="CC398" t="str">
            <v>3c</v>
          </cell>
          <cell r="CD398" t="str">
            <v>*</v>
          </cell>
          <cell r="CE398">
            <v>4.5065344749887338E-4</v>
          </cell>
          <cell r="CF398">
            <v>0.5</v>
          </cell>
          <cell r="CG398" t="str">
            <v>All Schools</v>
          </cell>
          <cell r="CH398" t="str">
            <v>KS2 Average Point Score</v>
          </cell>
          <cell r="CI398" t="str">
            <v>Maths</v>
          </cell>
        </row>
        <row r="399">
          <cell r="AS399">
            <v>2.4159379789056162E-2</v>
          </cell>
          <cell r="AT399">
            <v>0.13170467862616064</v>
          </cell>
          <cell r="AU399">
            <v>0.31875957811232308</v>
          </cell>
          <cell r="AV399">
            <v>0.25998377355088792</v>
          </cell>
          <cell r="AW399">
            <v>0.15406111962498872</v>
          </cell>
          <cell r="AX399">
            <v>9.0417380329937805E-2</v>
          </cell>
          <cell r="AY399">
            <v>1.6767330749121068E-2</v>
          </cell>
          <cell r="AZ399">
            <v>3.4255837014333362E-3</v>
          </cell>
          <cell r="BA399">
            <v>7.2117551609122868E-4</v>
          </cell>
          <cell r="CB399" t="str">
            <v>KS2-4</v>
          </cell>
          <cell r="CC399" t="str">
            <v>3b</v>
          </cell>
          <cell r="CD399" t="str">
            <v>*</v>
          </cell>
          <cell r="CE399">
            <v>7.2117551609122868E-4</v>
          </cell>
          <cell r="CF399">
            <v>0.5</v>
          </cell>
          <cell r="CG399" t="str">
            <v>All Schools</v>
          </cell>
          <cell r="CH399" t="str">
            <v>KS2 Average Point Score</v>
          </cell>
          <cell r="CI399" t="str">
            <v>Maths</v>
          </cell>
        </row>
        <row r="400">
          <cell r="AS400">
            <v>1.2356154213289495E-2</v>
          </cell>
          <cell r="AT400">
            <v>5.7167099750755686E-2</v>
          </cell>
          <cell r="AU400">
            <v>0.2122819112266002</v>
          </cell>
          <cell r="AV400">
            <v>0.2832369942196532</v>
          </cell>
          <cell r="AW400">
            <v>0.23556239062417139</v>
          </cell>
          <cell r="AX400">
            <v>0.16407700058333774</v>
          </cell>
          <cell r="AY400">
            <v>2.9697194675717239E-2</v>
          </cell>
          <cell r="AZ400">
            <v>5.0909476586943839E-3</v>
          </cell>
          <cell r="BA400">
            <v>5.3030704778066499E-4</v>
          </cell>
          <cell r="CB400" t="str">
            <v>KS2-4</v>
          </cell>
          <cell r="CC400" t="str">
            <v>3a</v>
          </cell>
          <cell r="CD400" t="str">
            <v>*</v>
          </cell>
          <cell r="CE400">
            <v>5.3030704778066499E-4</v>
          </cell>
          <cell r="CF400">
            <v>0.5</v>
          </cell>
          <cell r="CG400" t="str">
            <v>All Schools</v>
          </cell>
          <cell r="CH400" t="str">
            <v>KS2 Average Point Score</v>
          </cell>
          <cell r="CI400" t="str">
            <v>Maths</v>
          </cell>
        </row>
        <row r="401">
          <cell r="AS401">
            <v>5.7030050449660011E-3</v>
          </cell>
          <cell r="AT401">
            <v>2.0117193620154798E-2</v>
          </cell>
          <cell r="AU401">
            <v>9.4694951900479427E-2</v>
          </cell>
          <cell r="AV401">
            <v>0.20521417604111178</v>
          </cell>
          <cell r="AW401">
            <v>0.28959984959107576</v>
          </cell>
          <cell r="AX401">
            <v>0.30758625011750695</v>
          </cell>
          <cell r="AY401">
            <v>6.3109077805283118E-2</v>
          </cell>
          <cell r="AZ401">
            <v>1.287876414000564E-2</v>
          </cell>
          <cell r="BA401">
            <v>1.0967317394165387E-3</v>
          </cell>
          <cell r="CB401" t="str">
            <v>KS2-4</v>
          </cell>
          <cell r="CC401" t="str">
            <v>4c</v>
          </cell>
          <cell r="CD401" t="str">
            <v>*</v>
          </cell>
          <cell r="CE401">
            <v>1.0967317394165387E-3</v>
          </cell>
          <cell r="CF401">
            <v>0.5</v>
          </cell>
          <cell r="CG401" t="str">
            <v>All Schools</v>
          </cell>
          <cell r="CH401" t="str">
            <v>KS2 Average Point Score</v>
          </cell>
          <cell r="CI401" t="str">
            <v>Maths</v>
          </cell>
        </row>
        <row r="402">
          <cell r="AS402">
            <v>3.0378348522507597E-3</v>
          </cell>
          <cell r="AT402">
            <v>6.3518365092515875E-3</v>
          </cell>
          <cell r="AU402">
            <v>2.7850360079026193E-2</v>
          </cell>
          <cell r="AV402">
            <v>9.2834533596753976E-2</v>
          </cell>
          <cell r="AW402">
            <v>0.23625007966350137</v>
          </cell>
          <cell r="AX402">
            <v>0.45236122618061309</v>
          </cell>
          <cell r="AY402">
            <v>0.14441399528392071</v>
          </cell>
          <cell r="AZ402">
            <v>3.3692350179508425E-2</v>
          </cell>
          <cell r="BA402">
            <v>3.2077836551738788E-3</v>
          </cell>
          <cell r="CB402" t="str">
            <v>KS2-4</v>
          </cell>
          <cell r="CC402" t="str">
            <v>4b</v>
          </cell>
          <cell r="CD402" t="str">
            <v>*</v>
          </cell>
          <cell r="CE402">
            <v>3.2077836551738788E-3</v>
          </cell>
          <cell r="CF402">
            <v>0.5</v>
          </cell>
          <cell r="CG402" t="str">
            <v>All Schools</v>
          </cell>
          <cell r="CH402" t="str">
            <v>KS2 Average Point Score</v>
          </cell>
          <cell r="CI402" t="str">
            <v>Maths</v>
          </cell>
        </row>
        <row r="403">
          <cell r="AS403">
            <v>1.008718207363643E-3</v>
          </cell>
          <cell r="AT403">
            <v>1.9814107644642986E-3</v>
          </cell>
          <cell r="AU403">
            <v>5.5119244902370485E-3</v>
          </cell>
          <cell r="AV403">
            <v>2.658692989408459E-2</v>
          </cell>
          <cell r="AW403">
            <v>0.11447150371064198</v>
          </cell>
          <cell r="AX403">
            <v>0.45154550039628216</v>
          </cell>
          <cell r="AY403">
            <v>0.27948699474025507</v>
          </cell>
          <cell r="AZ403">
            <v>0.1053570141941062</v>
          </cell>
          <cell r="BA403">
            <v>1.4050003602565026E-2</v>
          </cell>
          <cell r="CB403" t="str">
            <v>KS2-4</v>
          </cell>
          <cell r="CC403" t="str">
            <v>4a</v>
          </cell>
          <cell r="CD403" t="str">
            <v>*</v>
          </cell>
          <cell r="CE403">
            <v>1.4050003602565026E-2</v>
          </cell>
          <cell r="CF403">
            <v>0.5</v>
          </cell>
          <cell r="CG403" t="str">
            <v>All Schools</v>
          </cell>
          <cell r="CH403" t="str">
            <v>KS2 Average Point Score</v>
          </cell>
          <cell r="CI403" t="str">
            <v>Maths</v>
          </cell>
        </row>
        <row r="404">
          <cell r="AS404">
            <v>5.4597925278839399E-4</v>
          </cell>
          <cell r="AT404">
            <v>3.8998518056313858E-4</v>
          </cell>
          <cell r="AU404">
            <v>1.2089540597457296E-3</v>
          </cell>
          <cell r="AV404">
            <v>3.9388503236876997E-3</v>
          </cell>
          <cell r="AW404">
            <v>3.1101318149910302E-2</v>
          </cell>
          <cell r="AX404">
            <v>0.25323687699867403</v>
          </cell>
          <cell r="AY404">
            <v>0.35746041650417282</v>
          </cell>
          <cell r="AZ404">
            <v>0.27610950783870214</v>
          </cell>
          <cell r="BA404">
            <v>7.6008111691755711E-2</v>
          </cell>
          <cell r="CB404" t="str">
            <v>KS2-4</v>
          </cell>
          <cell r="CC404" t="str">
            <v>5c</v>
          </cell>
          <cell r="CD404" t="str">
            <v>*</v>
          </cell>
          <cell r="CE404">
            <v>7.6008111691755711E-2</v>
          </cell>
          <cell r="CF404">
            <v>0.5</v>
          </cell>
          <cell r="CG404" t="str">
            <v>All Schools</v>
          </cell>
          <cell r="CH404" t="str">
            <v>KS2 Average Point Score</v>
          </cell>
          <cell r="CI404" t="str">
            <v>Maths</v>
          </cell>
        </row>
        <row r="405">
          <cell r="AS405">
            <v>1.7722640673460346E-4</v>
          </cell>
          <cell r="AT405">
            <v>1.4768867227883621E-4</v>
          </cell>
          <cell r="AU405">
            <v>1.7722640673460346E-4</v>
          </cell>
          <cell r="AV405">
            <v>6.4983015802687935E-4</v>
          </cell>
          <cell r="AW405">
            <v>4.0171318859843451E-3</v>
          </cell>
          <cell r="AX405">
            <v>6.6194062915374385E-2</v>
          </cell>
          <cell r="AY405">
            <v>0.20531679220203811</v>
          </cell>
          <cell r="AZ405">
            <v>0.4127307635504357</v>
          </cell>
          <cell r="BA405">
            <v>0.31058927780239254</v>
          </cell>
          <cell r="CB405" t="str">
            <v>KS2-4</v>
          </cell>
          <cell r="CC405" t="str">
            <v>5b</v>
          </cell>
          <cell r="CD405" t="str">
            <v>*</v>
          </cell>
          <cell r="CE405">
            <v>0.31058927780239254</v>
          </cell>
          <cell r="CF405">
            <v>0.5</v>
          </cell>
          <cell r="CG405" t="str">
            <v>All Schools</v>
          </cell>
          <cell r="CH405" t="str">
            <v>KS2 Average Point Score</v>
          </cell>
          <cell r="CI405" t="str">
            <v>Maths</v>
          </cell>
        </row>
        <row r="406">
          <cell r="AS406">
            <v>0</v>
          </cell>
          <cell r="AT406">
            <v>0</v>
          </cell>
          <cell r="AU406">
            <v>0</v>
          </cell>
          <cell r="AV406">
            <v>2.4795437639474338E-4</v>
          </cell>
          <cell r="AW406">
            <v>2.4795437639474338E-4</v>
          </cell>
          <cell r="AX406">
            <v>8.430448797421275E-3</v>
          </cell>
          <cell r="AY406">
            <v>5.0830647160922393E-2</v>
          </cell>
          <cell r="AZ406">
            <v>0.28589139598313912</v>
          </cell>
          <cell r="BA406">
            <v>0.65435159930572773</v>
          </cell>
          <cell r="CB406" t="str">
            <v>KS2-4</v>
          </cell>
          <cell r="CC406" t="str">
            <v>5a</v>
          </cell>
          <cell r="CD406" t="str">
            <v>*</v>
          </cell>
          <cell r="CE406">
            <v>0.65435159930572773</v>
          </cell>
          <cell r="CF406">
            <v>0.5</v>
          </cell>
          <cell r="CG406" t="str">
            <v>All Schools</v>
          </cell>
          <cell r="CH406" t="str">
            <v>KS2 Average Point Score</v>
          </cell>
          <cell r="CI406" t="str">
            <v>Maths</v>
          </cell>
        </row>
        <row r="407">
          <cell r="CB407" t="str">
            <v>.</v>
          </cell>
          <cell r="CC407" t="str">
            <v>.</v>
          </cell>
          <cell r="CD407" t="str">
            <v>.</v>
          </cell>
          <cell r="CE407" t="str">
            <v>.</v>
          </cell>
          <cell r="CF407" t="str">
            <v>.</v>
          </cell>
          <cell r="CG407" t="str">
            <v>.</v>
          </cell>
          <cell r="CH407" t="str">
            <v>.</v>
          </cell>
          <cell r="CI407" t="str">
            <v>.</v>
          </cell>
        </row>
        <row r="408">
          <cell r="CB408" t="str">
            <v>.</v>
          </cell>
          <cell r="CC408" t="str">
            <v>.</v>
          </cell>
          <cell r="CD408" t="str">
            <v>.</v>
          </cell>
          <cell r="CE408" t="str">
            <v>.</v>
          </cell>
          <cell r="CF408" t="str">
            <v>.</v>
          </cell>
          <cell r="CG408" t="str">
            <v>.</v>
          </cell>
          <cell r="CH408" t="str">
            <v>.</v>
          </cell>
          <cell r="CI408" t="str">
            <v>.</v>
          </cell>
        </row>
        <row r="409">
          <cell r="CB409" t="str">
            <v>.</v>
          </cell>
          <cell r="CC409" t="str">
            <v>.</v>
          </cell>
          <cell r="CD409" t="str">
            <v>.</v>
          </cell>
          <cell r="CE409" t="str">
            <v>.</v>
          </cell>
          <cell r="CF409" t="str">
            <v>.</v>
          </cell>
          <cell r="CG409" t="str">
            <v>.</v>
          </cell>
          <cell r="CH409" t="str">
            <v>.</v>
          </cell>
          <cell r="CI409" t="str">
            <v>.</v>
          </cell>
        </row>
        <row r="410">
          <cell r="CB410" t="str">
            <v>.</v>
          </cell>
          <cell r="CC410" t="str">
            <v>.</v>
          </cell>
          <cell r="CD410" t="str">
            <v>.</v>
          </cell>
          <cell r="CE410" t="str">
            <v>.</v>
          </cell>
          <cell r="CF410" t="str">
            <v>.</v>
          </cell>
          <cell r="CG410" t="str">
            <v>.</v>
          </cell>
          <cell r="CH410" t="str">
            <v>.</v>
          </cell>
          <cell r="CI410" t="str">
            <v>.</v>
          </cell>
        </row>
        <row r="411">
          <cell r="AS411" t="str">
            <v>U</v>
          </cell>
          <cell r="AT411" t="str">
            <v>G</v>
          </cell>
          <cell r="AU411" t="str">
            <v>F</v>
          </cell>
          <cell r="AV411" t="str">
            <v>E</v>
          </cell>
          <cell r="AW411" t="str">
            <v>D</v>
          </cell>
          <cell r="AX411" t="str">
            <v>C</v>
          </cell>
          <cell r="AY411" t="str">
            <v>B</v>
          </cell>
          <cell r="AZ411" t="str">
            <v>A</v>
          </cell>
          <cell r="BA411" t="str">
            <v>*</v>
          </cell>
          <cell r="CB411" t="str">
            <v>.</v>
          </cell>
          <cell r="CC411" t="str">
            <v>.</v>
          </cell>
          <cell r="CD411" t="str">
            <v>.</v>
          </cell>
          <cell r="CE411" t="str">
            <v>.</v>
          </cell>
          <cell r="CF411" t="str">
            <v>.</v>
          </cell>
          <cell r="CG411" t="str">
            <v>.</v>
          </cell>
          <cell r="CH411" t="str">
            <v>.</v>
          </cell>
          <cell r="CI411" t="str">
            <v>.</v>
          </cell>
        </row>
        <row r="412">
          <cell r="AS412">
            <v>0</v>
          </cell>
          <cell r="AT412">
            <v>0</v>
          </cell>
          <cell r="AU412">
            <v>0</v>
          </cell>
          <cell r="AV412">
            <v>0</v>
          </cell>
          <cell r="AW412">
            <v>0</v>
          </cell>
          <cell r="AX412">
            <v>0</v>
          </cell>
          <cell r="AY412">
            <v>0</v>
          </cell>
          <cell r="AZ412">
            <v>0</v>
          </cell>
          <cell r="BA412">
            <v>0</v>
          </cell>
          <cell r="CB412" t="str">
            <v>.</v>
          </cell>
          <cell r="CC412" t="str">
            <v>.</v>
          </cell>
          <cell r="CD412" t="str">
            <v>.</v>
          </cell>
          <cell r="CE412" t="str">
            <v>.</v>
          </cell>
          <cell r="CF412" t="str">
            <v>.</v>
          </cell>
          <cell r="CG412" t="str">
            <v>.</v>
          </cell>
          <cell r="CH412" t="str">
            <v>.</v>
          </cell>
          <cell r="CI412" t="str">
            <v>.</v>
          </cell>
        </row>
        <row r="413">
          <cell r="AS413">
            <v>0</v>
          </cell>
          <cell r="AT413">
            <v>0</v>
          </cell>
          <cell r="AU413">
            <v>0</v>
          </cell>
          <cell r="AV413">
            <v>0</v>
          </cell>
          <cell r="AW413">
            <v>0</v>
          </cell>
          <cell r="AX413">
            <v>0</v>
          </cell>
          <cell r="AY413">
            <v>0</v>
          </cell>
          <cell r="AZ413">
            <v>0</v>
          </cell>
          <cell r="BA413">
            <v>0</v>
          </cell>
          <cell r="CB413" t="str">
            <v>.</v>
          </cell>
          <cell r="CC413" t="str">
            <v>.</v>
          </cell>
          <cell r="CD413" t="str">
            <v>.</v>
          </cell>
          <cell r="CE413" t="str">
            <v>.</v>
          </cell>
          <cell r="CF413" t="str">
            <v>.</v>
          </cell>
          <cell r="CG413" t="str">
            <v>.</v>
          </cell>
          <cell r="CH413" t="str">
            <v>.</v>
          </cell>
          <cell r="CI413" t="str">
            <v>.</v>
          </cell>
        </row>
        <row r="414">
          <cell r="AS414">
            <v>4.0816326530612242E-2</v>
          </cell>
          <cell r="AT414">
            <v>9.6474953617810763E-2</v>
          </cell>
          <cell r="AU414">
            <v>0.21335807050092764</v>
          </cell>
          <cell r="AV414">
            <v>0.27272727272727271</v>
          </cell>
          <cell r="AW414">
            <v>0.24118738404452691</v>
          </cell>
          <cell r="AX414">
            <v>0.10575139146567718</v>
          </cell>
          <cell r="AY414">
            <v>2.0408163265306121E-2</v>
          </cell>
          <cell r="AZ414">
            <v>5.5658627087198514E-3</v>
          </cell>
          <cell r="BA414">
            <v>3.7105751391465678E-3</v>
          </cell>
          <cell r="CB414" t="str">
            <v>KS2-4</v>
          </cell>
          <cell r="CC414" t="str">
            <v>B</v>
          </cell>
          <cell r="CD414" t="str">
            <v>*</v>
          </cell>
          <cell r="CE414">
            <v>3.7105751391465678E-3</v>
          </cell>
          <cell r="CF414">
            <v>0.5</v>
          </cell>
          <cell r="CG414" t="str">
            <v>All Schools</v>
          </cell>
          <cell r="CH414" t="str">
            <v>KS2 Average Point Score</v>
          </cell>
          <cell r="CI414" t="str">
            <v>Media Studies</v>
          </cell>
        </row>
        <row r="415">
          <cell r="AS415">
            <v>4.0816326530612242E-2</v>
          </cell>
          <cell r="AT415">
            <v>9.6474953617810763E-2</v>
          </cell>
          <cell r="AU415">
            <v>0.21335807050092764</v>
          </cell>
          <cell r="AV415">
            <v>0.27272727272727271</v>
          </cell>
          <cell r="AW415">
            <v>0.24118738404452691</v>
          </cell>
          <cell r="AX415">
            <v>0.10575139146567718</v>
          </cell>
          <cell r="AY415">
            <v>2.0408163265306121E-2</v>
          </cell>
          <cell r="AZ415">
            <v>5.5658627087198514E-3</v>
          </cell>
          <cell r="BA415">
            <v>3.7105751391465678E-3</v>
          </cell>
          <cell r="CB415" t="str">
            <v>KS2-4</v>
          </cell>
          <cell r="CC415" t="str">
            <v>N</v>
          </cell>
          <cell r="CD415" t="str">
            <v>*</v>
          </cell>
          <cell r="CE415">
            <v>3.7105751391465678E-3</v>
          </cell>
          <cell r="CF415">
            <v>0.5</v>
          </cell>
          <cell r="CG415" t="str">
            <v>All Schools</v>
          </cell>
          <cell r="CH415" t="str">
            <v>KS2 Average Point Score</v>
          </cell>
          <cell r="CI415" t="str">
            <v>Media Studies</v>
          </cell>
        </row>
        <row r="416">
          <cell r="AS416">
            <v>4.0816326530612242E-2</v>
          </cell>
          <cell r="AT416">
            <v>9.6474953617810763E-2</v>
          </cell>
          <cell r="AU416">
            <v>0.21335807050092764</v>
          </cell>
          <cell r="AV416">
            <v>0.27272727272727271</v>
          </cell>
          <cell r="AW416">
            <v>0.24118738404452691</v>
          </cell>
          <cell r="AX416">
            <v>0.10575139146567718</v>
          </cell>
          <cell r="AY416">
            <v>2.0408163265306121E-2</v>
          </cell>
          <cell r="AZ416">
            <v>5.5658627087198514E-3</v>
          </cell>
          <cell r="BA416">
            <v>3.7105751391465678E-3</v>
          </cell>
          <cell r="CB416" t="str">
            <v>KS2-4</v>
          </cell>
          <cell r="CC416" t="str">
            <v>2</v>
          </cell>
          <cell r="CD416" t="str">
            <v>*</v>
          </cell>
          <cell r="CE416">
            <v>3.7105751391465678E-3</v>
          </cell>
          <cell r="CF416">
            <v>0.5</v>
          </cell>
          <cell r="CG416" t="str">
            <v>All Schools</v>
          </cell>
          <cell r="CH416" t="str">
            <v>KS2 Average Point Score</v>
          </cell>
          <cell r="CI416" t="str">
            <v>Media Studies</v>
          </cell>
        </row>
        <row r="417">
          <cell r="AS417">
            <v>4.3726235741444866E-2</v>
          </cell>
          <cell r="AT417">
            <v>6.2737642585551326E-2</v>
          </cell>
          <cell r="AU417">
            <v>0.12357414448669202</v>
          </cell>
          <cell r="AV417">
            <v>0.25665399239543724</v>
          </cell>
          <cell r="AW417">
            <v>0.28136882129277568</v>
          </cell>
          <cell r="AX417">
            <v>0.19771863117870722</v>
          </cell>
          <cell r="AY417">
            <v>2.4714828897338403E-2</v>
          </cell>
          <cell r="AZ417">
            <v>9.5057034220532317E-3</v>
          </cell>
          <cell r="BA417">
            <v>0</v>
          </cell>
          <cell r="CB417" t="str">
            <v>KS2-4</v>
          </cell>
          <cell r="CC417" t="str">
            <v>3c</v>
          </cell>
          <cell r="CD417" t="str">
            <v>*</v>
          </cell>
          <cell r="CE417">
            <v>0</v>
          </cell>
          <cell r="CF417">
            <v>0.5</v>
          </cell>
          <cell r="CG417" t="str">
            <v>All Schools</v>
          </cell>
          <cell r="CH417" t="str">
            <v>KS2 Average Point Score</v>
          </cell>
          <cell r="CI417" t="str">
            <v>Media Studies</v>
          </cell>
        </row>
        <row r="418">
          <cell r="AS418">
            <v>5.4730983302411877E-2</v>
          </cell>
          <cell r="AT418">
            <v>3.3395176252319109E-2</v>
          </cell>
          <cell r="AU418">
            <v>0.11317254174397032</v>
          </cell>
          <cell r="AV418">
            <v>0.22727272727272727</v>
          </cell>
          <cell r="AW418">
            <v>0.29406307977736551</v>
          </cell>
          <cell r="AX418">
            <v>0.21614100185528756</v>
          </cell>
          <cell r="AY418">
            <v>5.0092764378478663E-2</v>
          </cell>
          <cell r="AZ418">
            <v>8.3487940630797772E-3</v>
          </cell>
          <cell r="BA418">
            <v>2.7829313543599257E-3</v>
          </cell>
          <cell r="CB418" t="str">
            <v>KS2-4</v>
          </cell>
          <cell r="CC418" t="str">
            <v>3b</v>
          </cell>
          <cell r="CD418" t="str">
            <v>*</v>
          </cell>
          <cell r="CE418">
            <v>2.7829313543599257E-3</v>
          </cell>
          <cell r="CF418">
            <v>0.5</v>
          </cell>
          <cell r="CG418" t="str">
            <v>All Schools</v>
          </cell>
          <cell r="CH418" t="str">
            <v>KS2 Average Point Score</v>
          </cell>
          <cell r="CI418" t="str">
            <v>Media Studies</v>
          </cell>
        </row>
        <row r="419">
          <cell r="AS419">
            <v>3.5897435897435895E-2</v>
          </cell>
          <cell r="AT419">
            <v>3.0256410256410255E-2</v>
          </cell>
          <cell r="AU419">
            <v>6.2051282051282054E-2</v>
          </cell>
          <cell r="AV419">
            <v>0.16871794871794871</v>
          </cell>
          <cell r="AW419">
            <v>0.28153846153846152</v>
          </cell>
          <cell r="AX419">
            <v>0.31384615384615383</v>
          </cell>
          <cell r="AY419">
            <v>8.666666666666667E-2</v>
          </cell>
          <cell r="AZ419">
            <v>1.9487179487179488E-2</v>
          </cell>
          <cell r="BA419">
            <v>1.5384615384615385E-3</v>
          </cell>
          <cell r="CB419" t="str">
            <v>KS2-4</v>
          </cell>
          <cell r="CC419" t="str">
            <v>3a</v>
          </cell>
          <cell r="CD419" t="str">
            <v>*</v>
          </cell>
          <cell r="CE419">
            <v>1.5384615384615385E-3</v>
          </cell>
          <cell r="CF419">
            <v>0.5</v>
          </cell>
          <cell r="CG419" t="str">
            <v>All Schools</v>
          </cell>
          <cell r="CH419" t="str">
            <v>KS2 Average Point Score</v>
          </cell>
          <cell r="CI419" t="str">
            <v>Media Studies</v>
          </cell>
        </row>
        <row r="420">
          <cell r="AS420">
            <v>1.9225487503433124E-2</v>
          </cell>
          <cell r="AT420">
            <v>1.812688821752266E-2</v>
          </cell>
          <cell r="AU420">
            <v>4.1197473221642404E-2</v>
          </cell>
          <cell r="AV420">
            <v>0.1079373798407031</v>
          </cell>
          <cell r="AW420">
            <v>0.25679758308157102</v>
          </cell>
          <cell r="AX420">
            <v>0.35457291952760228</v>
          </cell>
          <cell r="AY420">
            <v>0.15352925020598737</v>
          </cell>
          <cell r="AZ420">
            <v>4.4218621257896183E-2</v>
          </cell>
          <cell r="BA420">
            <v>4.3943971436418566E-3</v>
          </cell>
          <cell r="CB420" t="str">
            <v>KS2-4</v>
          </cell>
          <cell r="CC420" t="str">
            <v>4c</v>
          </cell>
          <cell r="CD420" t="str">
            <v>*</v>
          </cell>
          <cell r="CE420">
            <v>4.3943971436418566E-3</v>
          </cell>
          <cell r="CF420">
            <v>0.5</v>
          </cell>
          <cell r="CG420" t="str">
            <v>All Schools</v>
          </cell>
          <cell r="CH420" t="str">
            <v>KS2 Average Point Score</v>
          </cell>
          <cell r="CI420" t="str">
            <v>Media Studies</v>
          </cell>
        </row>
        <row r="421">
          <cell r="AS421">
            <v>2.3699314941677468E-2</v>
          </cell>
          <cell r="AT421">
            <v>9.8129975930383254E-3</v>
          </cell>
          <cell r="AU421">
            <v>2.092205147194964E-2</v>
          </cell>
          <cell r="AV421">
            <v>6.313645621181263E-2</v>
          </cell>
          <cell r="AW421">
            <v>0.19885206443251249</v>
          </cell>
          <cell r="AX421">
            <v>0.35567487502314388</v>
          </cell>
          <cell r="AY421">
            <v>0.23143862247731903</v>
          </cell>
          <cell r="AZ421">
            <v>8.6465469357526387E-2</v>
          </cell>
          <cell r="BA421">
            <v>9.9981484910201812E-3</v>
          </cell>
          <cell r="CB421" t="str">
            <v>KS2-4</v>
          </cell>
          <cell r="CC421" t="str">
            <v>4b</v>
          </cell>
          <cell r="CD421" t="str">
            <v>*</v>
          </cell>
          <cell r="CE421">
            <v>9.9981484910201812E-3</v>
          </cell>
          <cell r="CF421">
            <v>0.5</v>
          </cell>
          <cell r="CG421" t="str">
            <v>All Schools</v>
          </cell>
          <cell r="CH421" t="str">
            <v>KS2 Average Point Score</v>
          </cell>
          <cell r="CI421" t="str">
            <v>Media Studies</v>
          </cell>
        </row>
        <row r="422">
          <cell r="AS422">
            <v>1.5818324197337509E-2</v>
          </cell>
          <cell r="AT422">
            <v>4.3852779953014879E-3</v>
          </cell>
          <cell r="AU422">
            <v>9.8668754894283475E-3</v>
          </cell>
          <cell r="AV422">
            <v>3.1323414252153486E-2</v>
          </cell>
          <cell r="AW422">
            <v>0.12701644479248239</v>
          </cell>
          <cell r="AX422">
            <v>0.30900548159749414</v>
          </cell>
          <cell r="AY422">
            <v>0.31527016444792483</v>
          </cell>
          <cell r="AZ422">
            <v>0.1586530931871574</v>
          </cell>
          <cell r="BA422">
            <v>2.8660924040720438E-2</v>
          </cell>
          <cell r="CB422" t="str">
            <v>KS2-4</v>
          </cell>
          <cell r="CC422" t="str">
            <v>4a</v>
          </cell>
          <cell r="CD422" t="str">
            <v>*</v>
          </cell>
          <cell r="CE422">
            <v>2.8660924040720438E-2</v>
          </cell>
          <cell r="CF422">
            <v>0.5</v>
          </cell>
          <cell r="CG422" t="str">
            <v>All Schools</v>
          </cell>
          <cell r="CH422" t="str">
            <v>KS2 Average Point Score</v>
          </cell>
          <cell r="CI422" t="str">
            <v>Media Studies</v>
          </cell>
        </row>
        <row r="423">
          <cell r="AS423">
            <v>9.5823540047007775E-3</v>
          </cell>
          <cell r="AT423">
            <v>1.8079913216416561E-3</v>
          </cell>
          <cell r="AU423">
            <v>4.8815765684324715E-3</v>
          </cell>
          <cell r="AV423">
            <v>1.6271921894774905E-2</v>
          </cell>
          <cell r="AW423">
            <v>7.9732417284397034E-2</v>
          </cell>
          <cell r="AX423">
            <v>0.22364852648707287</v>
          </cell>
          <cell r="AY423">
            <v>0.33285120231422888</v>
          </cell>
          <cell r="AZ423">
            <v>0.25926595552341347</v>
          </cell>
          <cell r="BA423">
            <v>7.1958054601337917E-2</v>
          </cell>
          <cell r="CB423" t="str">
            <v>KS2-4</v>
          </cell>
          <cell r="CC423" t="str">
            <v>5c</v>
          </cell>
          <cell r="CD423" t="str">
            <v>*</v>
          </cell>
          <cell r="CE423">
            <v>7.1958054601337917E-2</v>
          </cell>
          <cell r="CF423">
            <v>0.5</v>
          </cell>
          <cell r="CG423" t="str">
            <v>All Schools</v>
          </cell>
          <cell r="CH423" t="str">
            <v>KS2 Average Point Score</v>
          </cell>
          <cell r="CI423" t="str">
            <v>Media Studies</v>
          </cell>
        </row>
        <row r="424">
          <cell r="AS424">
            <v>7.8018995929443691E-3</v>
          </cell>
          <cell r="AT424">
            <v>0</v>
          </cell>
          <cell r="AU424">
            <v>1.0176390773405698E-3</v>
          </cell>
          <cell r="AV424">
            <v>9.497964721845319E-3</v>
          </cell>
          <cell r="AW424">
            <v>4.2740841248303935E-2</v>
          </cell>
          <cell r="AX424">
            <v>0.12652645861601086</v>
          </cell>
          <cell r="AY424">
            <v>0.30156037991858886</v>
          </cell>
          <cell r="AZ424">
            <v>0.3649932157394844</v>
          </cell>
          <cell r="BA424">
            <v>0.14586160108548168</v>
          </cell>
          <cell r="CB424" t="str">
            <v>KS2-4</v>
          </cell>
          <cell r="CC424" t="str">
            <v>5b</v>
          </cell>
          <cell r="CD424" t="str">
            <v>*</v>
          </cell>
          <cell r="CE424">
            <v>0.14586160108548168</v>
          </cell>
          <cell r="CF424">
            <v>0.5</v>
          </cell>
          <cell r="CG424" t="str">
            <v>All Schools</v>
          </cell>
          <cell r="CH424" t="str">
            <v>KS2 Average Point Score</v>
          </cell>
          <cell r="CI424" t="str">
            <v>Media Studies</v>
          </cell>
        </row>
        <row r="425">
          <cell r="AS425">
            <v>0</v>
          </cell>
          <cell r="AT425">
            <v>0</v>
          </cell>
          <cell r="AU425">
            <v>0</v>
          </cell>
          <cell r="AV425">
            <v>4.2918454935622317E-3</v>
          </cell>
          <cell r="AW425">
            <v>8.5836909871244635E-3</v>
          </cell>
          <cell r="AX425">
            <v>4.2918454935622317E-2</v>
          </cell>
          <cell r="AY425">
            <v>0.18884120171673821</v>
          </cell>
          <cell r="AZ425">
            <v>0.37339055793991416</v>
          </cell>
          <cell r="BA425">
            <v>0.38197424892703863</v>
          </cell>
          <cell r="CB425" t="str">
            <v>KS2-4</v>
          </cell>
          <cell r="CC425" t="str">
            <v>5a</v>
          </cell>
          <cell r="CD425" t="str">
            <v>*</v>
          </cell>
          <cell r="CE425">
            <v>0.38197424892703863</v>
          </cell>
          <cell r="CF425">
            <v>0.5</v>
          </cell>
          <cell r="CG425" t="str">
            <v>All Schools</v>
          </cell>
          <cell r="CH425" t="str">
            <v>KS2 Average Point Score</v>
          </cell>
          <cell r="CI425" t="str">
            <v>Media Studies</v>
          </cell>
        </row>
        <row r="426">
          <cell r="CB426" t="str">
            <v>.</v>
          </cell>
          <cell r="CC426" t="str">
            <v>.</v>
          </cell>
          <cell r="CD426" t="str">
            <v>.</v>
          </cell>
          <cell r="CE426" t="str">
            <v>.</v>
          </cell>
          <cell r="CF426" t="str">
            <v>.</v>
          </cell>
          <cell r="CG426" t="str">
            <v>.</v>
          </cell>
          <cell r="CH426" t="str">
            <v>.</v>
          </cell>
          <cell r="CI426" t="str">
            <v>.</v>
          </cell>
        </row>
        <row r="427">
          <cell r="CB427" t="str">
            <v>.</v>
          </cell>
          <cell r="CC427" t="str">
            <v>.</v>
          </cell>
          <cell r="CD427" t="str">
            <v>.</v>
          </cell>
          <cell r="CE427" t="str">
            <v>.</v>
          </cell>
          <cell r="CF427" t="str">
            <v>.</v>
          </cell>
          <cell r="CG427" t="str">
            <v>.</v>
          </cell>
          <cell r="CH427" t="str">
            <v>.</v>
          </cell>
          <cell r="CI427" t="str">
            <v>.</v>
          </cell>
        </row>
        <row r="428">
          <cell r="CB428" t="str">
            <v>.</v>
          </cell>
          <cell r="CC428" t="str">
            <v>.</v>
          </cell>
          <cell r="CD428" t="str">
            <v>.</v>
          </cell>
          <cell r="CE428" t="str">
            <v>.</v>
          </cell>
          <cell r="CF428" t="str">
            <v>.</v>
          </cell>
          <cell r="CG428" t="str">
            <v>.</v>
          </cell>
          <cell r="CH428" t="str">
            <v>.</v>
          </cell>
          <cell r="CI428" t="str">
            <v>.</v>
          </cell>
        </row>
        <row r="429">
          <cell r="CB429" t="str">
            <v>.</v>
          </cell>
          <cell r="CC429" t="str">
            <v>.</v>
          </cell>
          <cell r="CD429" t="str">
            <v>.</v>
          </cell>
          <cell r="CE429" t="str">
            <v>.</v>
          </cell>
          <cell r="CF429" t="str">
            <v>.</v>
          </cell>
          <cell r="CG429" t="str">
            <v>.</v>
          </cell>
          <cell r="CH429" t="str">
            <v>.</v>
          </cell>
          <cell r="CI429" t="str">
            <v>.</v>
          </cell>
        </row>
        <row r="430">
          <cell r="AS430" t="str">
            <v>U</v>
          </cell>
          <cell r="AT430" t="str">
            <v>G</v>
          </cell>
          <cell r="AU430" t="str">
            <v>F</v>
          </cell>
          <cell r="AV430" t="str">
            <v>E</v>
          </cell>
          <cell r="AW430" t="str">
            <v>D</v>
          </cell>
          <cell r="AX430" t="str">
            <v>C</v>
          </cell>
          <cell r="AY430" t="str">
            <v>B</v>
          </cell>
          <cell r="AZ430" t="str">
            <v>A</v>
          </cell>
          <cell r="BA430" t="str">
            <v>*</v>
          </cell>
          <cell r="CB430" t="str">
            <v>.</v>
          </cell>
          <cell r="CC430" t="str">
            <v>.</v>
          </cell>
          <cell r="CD430" t="str">
            <v>.</v>
          </cell>
          <cell r="CE430" t="str">
            <v>.</v>
          </cell>
          <cell r="CF430" t="str">
            <v>.</v>
          </cell>
          <cell r="CG430" t="str">
            <v>.</v>
          </cell>
          <cell r="CH430" t="str">
            <v>.</v>
          </cell>
          <cell r="CI430" t="str">
            <v>.</v>
          </cell>
        </row>
        <row r="431">
          <cell r="AS431">
            <v>0</v>
          </cell>
          <cell r="AT431">
            <v>0</v>
          </cell>
          <cell r="AU431">
            <v>0</v>
          </cell>
          <cell r="AV431">
            <v>0</v>
          </cell>
          <cell r="AW431">
            <v>0</v>
          </cell>
          <cell r="AX431">
            <v>0</v>
          </cell>
          <cell r="AY431">
            <v>0</v>
          </cell>
          <cell r="AZ431">
            <v>0</v>
          </cell>
          <cell r="BA431">
            <v>0</v>
          </cell>
          <cell r="CB431" t="str">
            <v>.</v>
          </cell>
          <cell r="CC431" t="str">
            <v>.</v>
          </cell>
          <cell r="CD431" t="str">
            <v>.</v>
          </cell>
          <cell r="CE431" t="str">
            <v>.</v>
          </cell>
          <cell r="CF431" t="str">
            <v>.</v>
          </cell>
          <cell r="CG431" t="str">
            <v>.</v>
          </cell>
          <cell r="CH431" t="str">
            <v>.</v>
          </cell>
          <cell r="CI431" t="str">
            <v>.</v>
          </cell>
        </row>
        <row r="432">
          <cell r="AS432">
            <v>0</v>
          </cell>
          <cell r="AT432">
            <v>0</v>
          </cell>
          <cell r="AU432">
            <v>0</v>
          </cell>
          <cell r="AV432">
            <v>0</v>
          </cell>
          <cell r="AW432">
            <v>0</v>
          </cell>
          <cell r="AX432">
            <v>0</v>
          </cell>
          <cell r="AY432">
            <v>0</v>
          </cell>
          <cell r="AZ432">
            <v>0</v>
          </cell>
          <cell r="BA432">
            <v>0</v>
          </cell>
          <cell r="CB432" t="str">
            <v>.</v>
          </cell>
          <cell r="CC432" t="str">
            <v>.</v>
          </cell>
          <cell r="CD432" t="str">
            <v>.</v>
          </cell>
          <cell r="CE432" t="str">
            <v>.</v>
          </cell>
          <cell r="CF432" t="str">
            <v>.</v>
          </cell>
          <cell r="CG432" t="str">
            <v>.</v>
          </cell>
          <cell r="CH432" t="str">
            <v>.</v>
          </cell>
          <cell r="CI432" t="str">
            <v>.</v>
          </cell>
        </row>
        <row r="433">
          <cell r="AS433">
            <v>0.17575757575757575</v>
          </cell>
          <cell r="AT433">
            <v>0.15151515151515152</v>
          </cell>
          <cell r="AU433">
            <v>0.2</v>
          </cell>
          <cell r="AV433">
            <v>0.17575757575757575</v>
          </cell>
          <cell r="AW433">
            <v>0.14545454545454545</v>
          </cell>
          <cell r="AX433">
            <v>0.13333333333333333</v>
          </cell>
          <cell r="AY433">
            <v>1.8181818181818181E-2</v>
          </cell>
          <cell r="AZ433">
            <v>0</v>
          </cell>
          <cell r="BA433">
            <v>0</v>
          </cell>
          <cell r="CB433" t="str">
            <v>KS2-4</v>
          </cell>
          <cell r="CC433" t="str">
            <v>B</v>
          </cell>
          <cell r="CD433" t="str">
            <v>*</v>
          </cell>
          <cell r="CE433">
            <v>0</v>
          </cell>
          <cell r="CF433">
            <v>0.5</v>
          </cell>
          <cell r="CG433" t="str">
            <v>All Schools</v>
          </cell>
          <cell r="CH433" t="str">
            <v>KS2 Average Point Score</v>
          </cell>
          <cell r="CI433" t="str">
            <v>Music</v>
          </cell>
        </row>
        <row r="434">
          <cell r="AS434">
            <v>0.17575757575757575</v>
          </cell>
          <cell r="AT434">
            <v>0.15151515151515152</v>
          </cell>
          <cell r="AU434">
            <v>0.2</v>
          </cell>
          <cell r="AV434">
            <v>0.17575757575757575</v>
          </cell>
          <cell r="AW434">
            <v>0.14545454545454545</v>
          </cell>
          <cell r="AX434">
            <v>0.13333333333333333</v>
          </cell>
          <cell r="AY434">
            <v>1.8181818181818181E-2</v>
          </cell>
          <cell r="AZ434">
            <v>0</v>
          </cell>
          <cell r="BA434">
            <v>0</v>
          </cell>
          <cell r="CB434" t="str">
            <v>KS2-4</v>
          </cell>
          <cell r="CC434" t="str">
            <v>N</v>
          </cell>
          <cell r="CD434" t="str">
            <v>*</v>
          </cell>
          <cell r="CE434">
            <v>0</v>
          </cell>
          <cell r="CF434">
            <v>0.5</v>
          </cell>
          <cell r="CG434" t="str">
            <v>All Schools</v>
          </cell>
          <cell r="CH434" t="str">
            <v>KS2 Average Point Score</v>
          </cell>
          <cell r="CI434" t="str">
            <v>Music</v>
          </cell>
        </row>
        <row r="435">
          <cell r="AS435">
            <v>0.17575757575757575</v>
          </cell>
          <cell r="AT435">
            <v>0.15151515151515152</v>
          </cell>
          <cell r="AU435">
            <v>0.2</v>
          </cell>
          <cell r="AV435">
            <v>0.17575757575757575</v>
          </cell>
          <cell r="AW435">
            <v>0.14545454545454545</v>
          </cell>
          <cell r="AX435">
            <v>0.13333333333333333</v>
          </cell>
          <cell r="AY435">
            <v>1.8181818181818181E-2</v>
          </cell>
          <cell r="AZ435">
            <v>0</v>
          </cell>
          <cell r="BA435">
            <v>0</v>
          </cell>
          <cell r="CB435" t="str">
            <v>KS2-4</v>
          </cell>
          <cell r="CC435" t="str">
            <v>2</v>
          </cell>
          <cell r="CD435" t="str">
            <v>*</v>
          </cell>
          <cell r="CE435">
            <v>0</v>
          </cell>
          <cell r="CF435">
            <v>0.5</v>
          </cell>
          <cell r="CG435" t="str">
            <v>All Schools</v>
          </cell>
          <cell r="CH435" t="str">
            <v>KS2 Average Point Score</v>
          </cell>
          <cell r="CI435" t="str">
            <v>Music</v>
          </cell>
        </row>
        <row r="436">
          <cell r="AS436">
            <v>8.2278481012658222E-2</v>
          </cell>
          <cell r="AT436">
            <v>0.10126582278481013</v>
          </cell>
          <cell r="AU436">
            <v>0.19620253164556961</v>
          </cell>
          <cell r="AV436">
            <v>0.12658227848101267</v>
          </cell>
          <cell r="AW436">
            <v>0.24050632911392406</v>
          </cell>
          <cell r="AX436">
            <v>0.17721518987341772</v>
          </cell>
          <cell r="AY436">
            <v>6.9620253164556958E-2</v>
          </cell>
          <cell r="AZ436">
            <v>6.3291139240506328E-3</v>
          </cell>
          <cell r="BA436">
            <v>0</v>
          </cell>
          <cell r="CB436" t="str">
            <v>KS2-4</v>
          </cell>
          <cell r="CC436" t="str">
            <v>3c</v>
          </cell>
          <cell r="CD436" t="str">
            <v>*</v>
          </cell>
          <cell r="CE436">
            <v>0</v>
          </cell>
          <cell r="CF436">
            <v>0.5</v>
          </cell>
          <cell r="CG436" t="str">
            <v>All Schools</v>
          </cell>
          <cell r="CH436" t="str">
            <v>KS2 Average Point Score</v>
          </cell>
          <cell r="CI436" t="str">
            <v>Music</v>
          </cell>
        </row>
        <row r="437">
          <cell r="AS437">
            <v>3.669724770642202E-2</v>
          </cell>
          <cell r="AT437">
            <v>7.64525993883792E-2</v>
          </cell>
          <cell r="AU437">
            <v>0.12844036697247707</v>
          </cell>
          <cell r="AV437">
            <v>0.21100917431192662</v>
          </cell>
          <cell r="AW437">
            <v>0.25076452599388377</v>
          </cell>
          <cell r="AX437">
            <v>0.20489296636085627</v>
          </cell>
          <cell r="AY437">
            <v>8.5626911314984705E-2</v>
          </cell>
          <cell r="AZ437">
            <v>6.1162079510703364E-3</v>
          </cell>
          <cell r="BA437">
            <v>0</v>
          </cell>
          <cell r="CB437" t="str">
            <v>KS2-4</v>
          </cell>
          <cell r="CC437" t="str">
            <v>3b</v>
          </cell>
          <cell r="CD437" t="str">
            <v>*</v>
          </cell>
          <cell r="CE437">
            <v>0</v>
          </cell>
          <cell r="CF437">
            <v>0.5</v>
          </cell>
          <cell r="CG437" t="str">
            <v>All Schools</v>
          </cell>
          <cell r="CH437" t="str">
            <v>KS2 Average Point Score</v>
          </cell>
          <cell r="CI437" t="str">
            <v>Music</v>
          </cell>
        </row>
        <row r="438">
          <cell r="AS438">
            <v>3.669724770642202E-2</v>
          </cell>
          <cell r="AT438">
            <v>5.1987767584097858E-2</v>
          </cell>
          <cell r="AU438">
            <v>0.10091743119266056</v>
          </cell>
          <cell r="AV438">
            <v>0.1636085626911315</v>
          </cell>
          <cell r="AW438">
            <v>0.24770642201834864</v>
          </cell>
          <cell r="AX438">
            <v>0.27064220183486237</v>
          </cell>
          <cell r="AY438">
            <v>9.9388379204892963E-2</v>
          </cell>
          <cell r="AZ438">
            <v>2.9051987767584098E-2</v>
          </cell>
          <cell r="BA438">
            <v>0</v>
          </cell>
          <cell r="CB438" t="str">
            <v>KS2-4</v>
          </cell>
          <cell r="CC438" t="str">
            <v>3a</v>
          </cell>
          <cell r="CD438" t="str">
            <v>*</v>
          </cell>
          <cell r="CE438">
            <v>0</v>
          </cell>
          <cell r="CF438">
            <v>0.5</v>
          </cell>
          <cell r="CG438" t="str">
            <v>All Schools</v>
          </cell>
          <cell r="CH438" t="str">
            <v>KS2 Average Point Score</v>
          </cell>
          <cell r="CI438" t="str">
            <v>Music</v>
          </cell>
        </row>
        <row r="439">
          <cell r="AS439">
            <v>2.3076923076923078E-2</v>
          </cell>
          <cell r="AT439">
            <v>2.6923076923076925E-2</v>
          </cell>
          <cell r="AU439">
            <v>7.6923076923076927E-2</v>
          </cell>
          <cell r="AV439">
            <v>0.13307692307692306</v>
          </cell>
          <cell r="AW439">
            <v>0.23076923076923078</v>
          </cell>
          <cell r="AX439">
            <v>0.29384615384615387</v>
          </cell>
          <cell r="AY439">
            <v>0.18</v>
          </cell>
          <cell r="AZ439">
            <v>3.307692307692308E-2</v>
          </cell>
          <cell r="BA439">
            <v>2.3076923076923079E-3</v>
          </cell>
          <cell r="CB439" t="str">
            <v>KS2-4</v>
          </cell>
          <cell r="CC439" t="str">
            <v>4c</v>
          </cell>
          <cell r="CD439" t="str">
            <v>*</v>
          </cell>
          <cell r="CE439">
            <v>2.3076923076923079E-3</v>
          </cell>
          <cell r="CF439">
            <v>0.5</v>
          </cell>
          <cell r="CG439" t="str">
            <v>All Schools</v>
          </cell>
          <cell r="CH439" t="str">
            <v>KS2 Average Point Score</v>
          </cell>
          <cell r="CI439" t="str">
            <v>Music</v>
          </cell>
        </row>
        <row r="440">
          <cell r="AS440">
            <v>1.7140468227424748E-2</v>
          </cell>
          <cell r="AT440">
            <v>1.7558528428093644E-2</v>
          </cell>
          <cell r="AU440">
            <v>4.6822742474916385E-2</v>
          </cell>
          <cell r="AV440">
            <v>9.1973244147157185E-2</v>
          </cell>
          <cell r="AW440">
            <v>0.17851170568561872</v>
          </cell>
          <cell r="AX440">
            <v>0.30602006688963213</v>
          </cell>
          <cell r="AY440">
            <v>0.24916387959866221</v>
          </cell>
          <cell r="AZ440">
            <v>8.2775919732441472E-2</v>
          </cell>
          <cell r="BA440">
            <v>1.0033444816053512E-2</v>
          </cell>
          <cell r="CB440" t="str">
            <v>KS2-4</v>
          </cell>
          <cell r="CC440" t="str">
            <v>4b</v>
          </cell>
          <cell r="CD440" t="str">
            <v>*</v>
          </cell>
          <cell r="CE440">
            <v>1.0033444816053512E-2</v>
          </cell>
          <cell r="CF440">
            <v>0.5</v>
          </cell>
          <cell r="CG440" t="str">
            <v>All Schools</v>
          </cell>
          <cell r="CH440" t="str">
            <v>KS2 Average Point Score</v>
          </cell>
          <cell r="CI440" t="str">
            <v>Music</v>
          </cell>
        </row>
        <row r="441">
          <cell r="AS441">
            <v>5.6642636457260552E-3</v>
          </cell>
          <cell r="AT441">
            <v>8.4963954685890828E-3</v>
          </cell>
          <cell r="AU441">
            <v>1.8795056642636459E-2</v>
          </cell>
          <cell r="AV441">
            <v>5.2265705458290422E-2</v>
          </cell>
          <cell r="AW441">
            <v>0.13774459320288363</v>
          </cell>
          <cell r="AX441">
            <v>0.27162718846549949</v>
          </cell>
          <cell r="AY441">
            <v>0.31282183316168899</v>
          </cell>
          <cell r="AZ441">
            <v>0.16735324407826982</v>
          </cell>
          <cell r="BA441">
            <v>2.5231719876416064E-2</v>
          </cell>
          <cell r="CB441" t="str">
            <v>KS2-4</v>
          </cell>
          <cell r="CC441" t="str">
            <v>4a</v>
          </cell>
          <cell r="CD441" t="str">
            <v>*</v>
          </cell>
          <cell r="CE441">
            <v>2.5231719876416064E-2</v>
          </cell>
          <cell r="CF441">
            <v>0.5</v>
          </cell>
          <cell r="CG441" t="str">
            <v>All Schools</v>
          </cell>
          <cell r="CH441" t="str">
            <v>KS2 Average Point Score</v>
          </cell>
          <cell r="CI441" t="str">
            <v>Music</v>
          </cell>
        </row>
        <row r="442">
          <cell r="AS442">
            <v>3.669724770642202E-3</v>
          </cell>
          <cell r="AT442">
            <v>2.8542303771661569E-3</v>
          </cell>
          <cell r="AU442">
            <v>8.1549439347604492E-3</v>
          </cell>
          <cell r="AV442">
            <v>2.6299694189602447E-2</v>
          </cell>
          <cell r="AW442">
            <v>7.0744138634046896E-2</v>
          </cell>
          <cell r="AX442">
            <v>0.18837920489296636</v>
          </cell>
          <cell r="AY442">
            <v>0.34536187563710502</v>
          </cell>
          <cell r="AZ442">
            <v>0.29113149847094799</v>
          </cell>
          <cell r="BA442">
            <v>6.3404689092762492E-2</v>
          </cell>
          <cell r="CB442" t="str">
            <v>KS2-4</v>
          </cell>
          <cell r="CC442" t="str">
            <v>5c</v>
          </cell>
          <cell r="CD442" t="str">
            <v>*</v>
          </cell>
          <cell r="CE442">
            <v>6.3404689092762492E-2</v>
          </cell>
          <cell r="CF442">
            <v>0.5</v>
          </cell>
          <cell r="CG442" t="str">
            <v>All Schools</v>
          </cell>
          <cell r="CH442" t="str">
            <v>KS2 Average Point Score</v>
          </cell>
          <cell r="CI442" t="str">
            <v>Music</v>
          </cell>
        </row>
        <row r="443">
          <cell r="AS443">
            <v>8.724100327153762E-4</v>
          </cell>
          <cell r="AT443">
            <v>4.362050163576881E-4</v>
          </cell>
          <cell r="AU443">
            <v>2.6172300981461287E-3</v>
          </cell>
          <cell r="AV443">
            <v>5.2344601962922574E-3</v>
          </cell>
          <cell r="AW443">
            <v>2.748091603053435E-2</v>
          </cell>
          <cell r="AX443">
            <v>0.10381679389312977</v>
          </cell>
          <cell r="AY443">
            <v>0.27044711014176664</v>
          </cell>
          <cell r="AZ443">
            <v>0.4143947655398037</v>
          </cell>
          <cell r="BA443">
            <v>0.17470010905125408</v>
          </cell>
          <cell r="CB443" t="str">
            <v>KS2-4</v>
          </cell>
          <cell r="CC443" t="str">
            <v>5b</v>
          </cell>
          <cell r="CD443" t="str">
            <v>*</v>
          </cell>
          <cell r="CE443">
            <v>0.17470010905125408</v>
          </cell>
          <cell r="CF443">
            <v>0.5</v>
          </cell>
          <cell r="CG443" t="str">
            <v>All Schools</v>
          </cell>
          <cell r="CH443" t="str">
            <v>KS2 Average Point Score</v>
          </cell>
          <cell r="CI443" t="str">
            <v>Music</v>
          </cell>
        </row>
        <row r="444">
          <cell r="AS444">
            <v>0</v>
          </cell>
          <cell r="AT444">
            <v>0</v>
          </cell>
          <cell r="AU444">
            <v>0</v>
          </cell>
          <cell r="AV444">
            <v>1.30718954248366E-3</v>
          </cell>
          <cell r="AW444">
            <v>5.2287581699346402E-3</v>
          </cell>
          <cell r="AX444">
            <v>4.3137254901960784E-2</v>
          </cell>
          <cell r="AY444">
            <v>0.14248366013071895</v>
          </cell>
          <cell r="AZ444">
            <v>0.44313725490196076</v>
          </cell>
          <cell r="BA444">
            <v>0.36470588235294116</v>
          </cell>
          <cell r="CB444" t="str">
            <v>KS2-4</v>
          </cell>
          <cell r="CC444" t="str">
            <v>5a</v>
          </cell>
          <cell r="CD444" t="str">
            <v>*</v>
          </cell>
          <cell r="CE444">
            <v>0.36470588235294116</v>
          </cell>
          <cell r="CF444">
            <v>0.5</v>
          </cell>
          <cell r="CG444" t="str">
            <v>All Schools</v>
          </cell>
          <cell r="CH444" t="str">
            <v>KS2 Average Point Score</v>
          </cell>
          <cell r="CI444" t="str">
            <v>Music</v>
          </cell>
        </row>
        <row r="445">
          <cell r="CB445" t="str">
            <v>.</v>
          </cell>
          <cell r="CC445" t="str">
            <v>.</v>
          </cell>
          <cell r="CD445" t="str">
            <v>.</v>
          </cell>
          <cell r="CE445" t="str">
            <v>.</v>
          </cell>
          <cell r="CF445" t="str">
            <v>.</v>
          </cell>
          <cell r="CG445" t="str">
            <v>.</v>
          </cell>
          <cell r="CH445" t="str">
            <v>.</v>
          </cell>
          <cell r="CI445" t="str">
            <v>.</v>
          </cell>
        </row>
        <row r="446">
          <cell r="CB446" t="str">
            <v>.</v>
          </cell>
          <cell r="CC446" t="str">
            <v>.</v>
          </cell>
          <cell r="CD446" t="str">
            <v>.</v>
          </cell>
          <cell r="CE446" t="str">
            <v>.</v>
          </cell>
          <cell r="CF446" t="str">
            <v>.</v>
          </cell>
          <cell r="CG446" t="str">
            <v>.</v>
          </cell>
          <cell r="CH446" t="str">
            <v>.</v>
          </cell>
          <cell r="CI446" t="str">
            <v>.</v>
          </cell>
        </row>
        <row r="447">
          <cell r="CB447" t="str">
            <v>.</v>
          </cell>
          <cell r="CC447" t="str">
            <v>.</v>
          </cell>
          <cell r="CD447" t="str">
            <v>.</v>
          </cell>
          <cell r="CE447" t="str">
            <v>.</v>
          </cell>
          <cell r="CF447" t="str">
            <v>.</v>
          </cell>
          <cell r="CG447" t="str">
            <v>.</v>
          </cell>
          <cell r="CH447" t="str">
            <v>.</v>
          </cell>
          <cell r="CI447" t="str">
            <v>.</v>
          </cell>
        </row>
        <row r="448">
          <cell r="CB448" t="str">
            <v>.</v>
          </cell>
          <cell r="CC448" t="str">
            <v>.</v>
          </cell>
          <cell r="CD448" t="str">
            <v>.</v>
          </cell>
          <cell r="CE448" t="str">
            <v>.</v>
          </cell>
          <cell r="CF448" t="str">
            <v>.</v>
          </cell>
          <cell r="CG448" t="str">
            <v>.</v>
          </cell>
          <cell r="CH448" t="str">
            <v>.</v>
          </cell>
          <cell r="CI448" t="str">
            <v>.</v>
          </cell>
        </row>
        <row r="449">
          <cell r="AS449" t="str">
            <v>U</v>
          </cell>
          <cell r="AT449" t="str">
            <v>G</v>
          </cell>
          <cell r="AU449" t="str">
            <v>F</v>
          </cell>
          <cell r="AV449" t="str">
            <v>E</v>
          </cell>
          <cell r="AW449" t="str">
            <v>D</v>
          </cell>
          <cell r="AX449" t="str">
            <v>C</v>
          </cell>
          <cell r="AY449" t="str">
            <v>B</v>
          </cell>
          <cell r="AZ449" t="str">
            <v>A</v>
          </cell>
          <cell r="BA449" t="str">
            <v>*</v>
          </cell>
          <cell r="CB449" t="str">
            <v>.</v>
          </cell>
          <cell r="CC449" t="str">
            <v>.</v>
          </cell>
          <cell r="CD449" t="str">
            <v>.</v>
          </cell>
          <cell r="CE449" t="str">
            <v>.</v>
          </cell>
          <cell r="CF449" t="str">
            <v>.</v>
          </cell>
          <cell r="CG449" t="str">
            <v>.</v>
          </cell>
          <cell r="CH449" t="str">
            <v>.</v>
          </cell>
          <cell r="CI449" t="str">
            <v>.</v>
          </cell>
        </row>
        <row r="450">
          <cell r="AS450">
            <v>0</v>
          </cell>
          <cell r="AT450">
            <v>0</v>
          </cell>
          <cell r="AU450">
            <v>0</v>
          </cell>
          <cell r="AV450">
            <v>0</v>
          </cell>
          <cell r="AW450">
            <v>0</v>
          </cell>
          <cell r="AX450">
            <v>0</v>
          </cell>
          <cell r="AY450">
            <v>0</v>
          </cell>
          <cell r="AZ450">
            <v>0</v>
          </cell>
          <cell r="BA450">
            <v>0</v>
          </cell>
          <cell r="CB450" t="str">
            <v>.</v>
          </cell>
          <cell r="CC450" t="str">
            <v>.</v>
          </cell>
          <cell r="CD450" t="str">
            <v>.</v>
          </cell>
          <cell r="CE450" t="str">
            <v>.</v>
          </cell>
          <cell r="CF450" t="str">
            <v>.</v>
          </cell>
          <cell r="CG450" t="str">
            <v>.</v>
          </cell>
          <cell r="CH450" t="str">
            <v>.</v>
          </cell>
          <cell r="CI450" t="str">
            <v>.</v>
          </cell>
        </row>
        <row r="451">
          <cell r="AS451">
            <v>0</v>
          </cell>
          <cell r="AT451">
            <v>0</v>
          </cell>
          <cell r="AU451">
            <v>0</v>
          </cell>
          <cell r="AV451">
            <v>0</v>
          </cell>
          <cell r="AW451">
            <v>0</v>
          </cell>
          <cell r="AX451">
            <v>0</v>
          </cell>
          <cell r="AY451">
            <v>0</v>
          </cell>
          <cell r="AZ451">
            <v>0</v>
          </cell>
          <cell r="BA451">
            <v>0</v>
          </cell>
          <cell r="CB451" t="str">
            <v>.</v>
          </cell>
          <cell r="CC451" t="str">
            <v>.</v>
          </cell>
          <cell r="CD451" t="str">
            <v>.</v>
          </cell>
          <cell r="CE451" t="str">
            <v>.</v>
          </cell>
          <cell r="CF451" t="str">
            <v>.</v>
          </cell>
          <cell r="CG451" t="str">
            <v>.</v>
          </cell>
          <cell r="CH451" t="str">
            <v>.</v>
          </cell>
          <cell r="CI451" t="str">
            <v>.</v>
          </cell>
        </row>
        <row r="452">
          <cell r="AS452">
            <v>0.16113744075829384</v>
          </cell>
          <cell r="AT452">
            <v>0.15165876777251186</v>
          </cell>
          <cell r="AU452">
            <v>0.20379146919431279</v>
          </cell>
          <cell r="AV452">
            <v>0.21800947867298578</v>
          </cell>
          <cell r="AW452">
            <v>0.14691943127962084</v>
          </cell>
          <cell r="AX452">
            <v>0.10900473933649289</v>
          </cell>
          <cell r="AY452">
            <v>4.7393364928909956E-3</v>
          </cell>
          <cell r="AZ452">
            <v>0</v>
          </cell>
          <cell r="BA452">
            <v>4.7393364928909956E-3</v>
          </cell>
          <cell r="CB452" t="str">
            <v>KS2-4</v>
          </cell>
          <cell r="CC452" t="str">
            <v>B</v>
          </cell>
          <cell r="CD452" t="str">
            <v>*</v>
          </cell>
          <cell r="CE452">
            <v>4.7393364928909956E-3</v>
          </cell>
          <cell r="CF452">
            <v>0.5</v>
          </cell>
          <cell r="CG452" t="str">
            <v>All Schools</v>
          </cell>
          <cell r="CH452" t="str">
            <v>KS2 Average Point Score</v>
          </cell>
          <cell r="CI452" t="str">
            <v>Office Technology</v>
          </cell>
        </row>
        <row r="453">
          <cell r="AS453">
            <v>0.16113744075829384</v>
          </cell>
          <cell r="AT453">
            <v>0.15165876777251186</v>
          </cell>
          <cell r="AU453">
            <v>0.20379146919431279</v>
          </cell>
          <cell r="AV453">
            <v>0.21800947867298578</v>
          </cell>
          <cell r="AW453">
            <v>0.14691943127962084</v>
          </cell>
          <cell r="AX453">
            <v>0.10900473933649289</v>
          </cell>
          <cell r="AY453">
            <v>4.7393364928909956E-3</v>
          </cell>
          <cell r="AZ453">
            <v>0</v>
          </cell>
          <cell r="BA453">
            <v>4.7393364928909956E-3</v>
          </cell>
          <cell r="CB453" t="str">
            <v>KS2-4</v>
          </cell>
          <cell r="CC453" t="str">
            <v>N</v>
          </cell>
          <cell r="CD453" t="str">
            <v>*</v>
          </cell>
          <cell r="CE453">
            <v>4.7393364928909956E-3</v>
          </cell>
          <cell r="CF453">
            <v>0.5</v>
          </cell>
          <cell r="CG453" t="str">
            <v>All Schools</v>
          </cell>
          <cell r="CH453" t="str">
            <v>KS2 Average Point Score</v>
          </cell>
          <cell r="CI453" t="str">
            <v>Office Technology</v>
          </cell>
        </row>
        <row r="454">
          <cell r="AS454">
            <v>0.16113744075829384</v>
          </cell>
          <cell r="AT454">
            <v>0.15165876777251186</v>
          </cell>
          <cell r="AU454">
            <v>0.20379146919431279</v>
          </cell>
          <cell r="AV454">
            <v>0.21800947867298578</v>
          </cell>
          <cell r="AW454">
            <v>0.14691943127962084</v>
          </cell>
          <cell r="AX454">
            <v>0.10900473933649289</v>
          </cell>
          <cell r="AY454">
            <v>4.7393364928909956E-3</v>
          </cell>
          <cell r="AZ454">
            <v>0</v>
          </cell>
          <cell r="BA454">
            <v>4.7393364928909956E-3</v>
          </cell>
          <cell r="CB454" t="str">
            <v>KS2-4</v>
          </cell>
          <cell r="CC454" t="str">
            <v>2</v>
          </cell>
          <cell r="CD454" t="str">
            <v>*</v>
          </cell>
          <cell r="CE454">
            <v>4.7393364928909956E-3</v>
          </cell>
          <cell r="CF454">
            <v>0.5</v>
          </cell>
          <cell r="CG454" t="str">
            <v>All Schools</v>
          </cell>
          <cell r="CH454" t="str">
            <v>KS2 Average Point Score</v>
          </cell>
          <cell r="CI454" t="str">
            <v>Office Technology</v>
          </cell>
        </row>
        <row r="455">
          <cell r="AS455">
            <v>0.1</v>
          </cell>
          <cell r="AT455">
            <v>0.11304347826086956</v>
          </cell>
          <cell r="AU455">
            <v>0.16956521739130434</v>
          </cell>
          <cell r="AV455">
            <v>0.2608695652173913</v>
          </cell>
          <cell r="AW455">
            <v>0.20869565217391303</v>
          </cell>
          <cell r="AX455">
            <v>0.1391304347826087</v>
          </cell>
          <cell r="AY455">
            <v>8.6956521739130436E-3</v>
          </cell>
          <cell r="AZ455">
            <v>0</v>
          </cell>
          <cell r="BA455">
            <v>0</v>
          </cell>
          <cell r="CB455" t="str">
            <v>KS2-4</v>
          </cell>
          <cell r="CC455" t="str">
            <v>3c</v>
          </cell>
          <cell r="CD455" t="str">
            <v>*</v>
          </cell>
          <cell r="CE455">
            <v>0</v>
          </cell>
          <cell r="CF455">
            <v>0.5</v>
          </cell>
          <cell r="CG455" t="str">
            <v>All Schools</v>
          </cell>
          <cell r="CH455" t="str">
            <v>KS2 Average Point Score</v>
          </cell>
          <cell r="CI455" t="str">
            <v>Office Technology</v>
          </cell>
        </row>
        <row r="456">
          <cell r="AS456">
            <v>3.8043478260869568E-2</v>
          </cell>
          <cell r="AT456">
            <v>7.0652173913043473E-2</v>
          </cell>
          <cell r="AU456">
            <v>0.19021739130434784</v>
          </cell>
          <cell r="AV456">
            <v>0.25</v>
          </cell>
          <cell r="AW456">
            <v>0.22010869565217392</v>
          </cell>
          <cell r="AX456">
            <v>0.20380434782608695</v>
          </cell>
          <cell r="AY456">
            <v>2.717391304347826E-2</v>
          </cell>
          <cell r="AZ456">
            <v>0</v>
          </cell>
          <cell r="BA456">
            <v>0</v>
          </cell>
          <cell r="CB456" t="str">
            <v>KS2-4</v>
          </cell>
          <cell r="CC456" t="str">
            <v>3b</v>
          </cell>
          <cell r="CD456" t="str">
            <v>*</v>
          </cell>
          <cell r="CE456">
            <v>0</v>
          </cell>
          <cell r="CF456">
            <v>0.5</v>
          </cell>
          <cell r="CG456" t="str">
            <v>All Schools</v>
          </cell>
          <cell r="CH456" t="str">
            <v>KS2 Average Point Score</v>
          </cell>
          <cell r="CI456" t="str">
            <v>Office Technology</v>
          </cell>
        </row>
        <row r="457">
          <cell r="AS457">
            <v>4.0110650069156296E-2</v>
          </cell>
          <cell r="AT457">
            <v>4.0110650069156296E-2</v>
          </cell>
          <cell r="AU457">
            <v>0.10926694329183956</v>
          </cell>
          <cell r="AV457">
            <v>0.21023513139695713</v>
          </cell>
          <cell r="AW457">
            <v>0.22821576763485477</v>
          </cell>
          <cell r="AX457">
            <v>0.32365145228215769</v>
          </cell>
          <cell r="AY457">
            <v>4.7026279391424619E-2</v>
          </cell>
          <cell r="AZ457">
            <v>1.3831258644536654E-3</v>
          </cell>
          <cell r="BA457">
            <v>0</v>
          </cell>
          <cell r="CB457" t="str">
            <v>KS2-4</v>
          </cell>
          <cell r="CC457" t="str">
            <v>3a</v>
          </cell>
          <cell r="CD457" t="str">
            <v>*</v>
          </cell>
          <cell r="CE457">
            <v>0</v>
          </cell>
          <cell r="CF457">
            <v>0.5</v>
          </cell>
          <cell r="CG457" t="str">
            <v>All Schools</v>
          </cell>
          <cell r="CH457" t="str">
            <v>KS2 Average Point Score</v>
          </cell>
          <cell r="CI457" t="str">
            <v>Office Technology</v>
          </cell>
        </row>
        <row r="458">
          <cell r="AS458">
            <v>2.210759027266028E-2</v>
          </cell>
          <cell r="AT458">
            <v>3.021370670596905E-2</v>
          </cell>
          <cell r="AU458">
            <v>6.7059690493736182E-2</v>
          </cell>
          <cell r="AV458">
            <v>0.14517317612380251</v>
          </cell>
          <cell r="AW458">
            <v>0.24318349299926309</v>
          </cell>
          <cell r="AX458">
            <v>0.39498894620486369</v>
          </cell>
          <cell r="AY458">
            <v>7.4428887251289613E-2</v>
          </cell>
          <cell r="AZ458">
            <v>1.989683124539425E-2</v>
          </cell>
          <cell r="BA458">
            <v>2.9476787030213707E-3</v>
          </cell>
          <cell r="CB458" t="str">
            <v>KS2-4</v>
          </cell>
          <cell r="CC458" t="str">
            <v>4c</v>
          </cell>
          <cell r="CD458" t="str">
            <v>*</v>
          </cell>
          <cell r="CE458">
            <v>2.9476787030213707E-3</v>
          </cell>
          <cell r="CF458">
            <v>0.5</v>
          </cell>
          <cell r="CG458" t="str">
            <v>All Schools</v>
          </cell>
          <cell r="CH458" t="str">
            <v>KS2 Average Point Score</v>
          </cell>
          <cell r="CI458" t="str">
            <v>Office Technology</v>
          </cell>
        </row>
        <row r="459">
          <cell r="AS459">
            <v>1.2020342117429497E-2</v>
          </cell>
          <cell r="AT459">
            <v>1.2944983818770227E-2</v>
          </cell>
          <cell r="AU459">
            <v>3.5136384650947761E-2</v>
          </cell>
          <cell r="AV459">
            <v>8.7840961627369388E-2</v>
          </cell>
          <cell r="AW459">
            <v>0.21220527045769763</v>
          </cell>
          <cell r="AX459">
            <v>0.43319463707813222</v>
          </cell>
          <cell r="AY459">
            <v>0.15025427646786871</v>
          </cell>
          <cell r="AZ459">
            <v>4.9006010171058711E-2</v>
          </cell>
          <cell r="BA459">
            <v>7.3971336107258433E-3</v>
          </cell>
          <cell r="CB459" t="str">
            <v>KS2-4</v>
          </cell>
          <cell r="CC459" t="str">
            <v>4b</v>
          </cell>
          <cell r="CD459" t="str">
            <v>*</v>
          </cell>
          <cell r="CE459">
            <v>7.3971336107258433E-3</v>
          </cell>
          <cell r="CF459">
            <v>0.5</v>
          </cell>
          <cell r="CG459" t="str">
            <v>All Schools</v>
          </cell>
          <cell r="CH459" t="str">
            <v>KS2 Average Point Score</v>
          </cell>
          <cell r="CI459" t="str">
            <v>Office Technology</v>
          </cell>
        </row>
        <row r="460">
          <cell r="AS460">
            <v>6.5434949961508853E-3</v>
          </cell>
          <cell r="AT460">
            <v>6.1585835257890681E-3</v>
          </cell>
          <cell r="AU460">
            <v>2.1170130869899922E-2</v>
          </cell>
          <cell r="AV460">
            <v>4.1185527328714396E-2</v>
          </cell>
          <cell r="AW460">
            <v>0.14049268668206313</v>
          </cell>
          <cell r="AX460">
            <v>0.37143956889915319</v>
          </cell>
          <cell r="AY460">
            <v>0.26289453425712084</v>
          </cell>
          <cell r="AZ460">
            <v>0.12548113933795227</v>
          </cell>
          <cell r="BA460">
            <v>2.4634334103156273E-2</v>
          </cell>
          <cell r="CB460" t="str">
            <v>KS2-4</v>
          </cell>
          <cell r="CC460" t="str">
            <v>4a</v>
          </cell>
          <cell r="CD460" t="str">
            <v>*</v>
          </cell>
          <cell r="CE460">
            <v>2.4634334103156273E-2</v>
          </cell>
          <cell r="CF460">
            <v>0.5</v>
          </cell>
          <cell r="CG460" t="str">
            <v>All Schools</v>
          </cell>
          <cell r="CH460" t="str">
            <v>KS2 Average Point Score</v>
          </cell>
          <cell r="CI460" t="str">
            <v>Office Technology</v>
          </cell>
        </row>
        <row r="461">
          <cell r="AS461">
            <v>2.2163120567375888E-3</v>
          </cell>
          <cell r="AT461">
            <v>3.1028368794326243E-3</v>
          </cell>
          <cell r="AU461">
            <v>7.0921985815602835E-3</v>
          </cell>
          <cell r="AV461">
            <v>1.9503546099290781E-2</v>
          </cell>
          <cell r="AW461">
            <v>8.2890070921985817E-2</v>
          </cell>
          <cell r="AX461">
            <v>0.26906028368794327</v>
          </cell>
          <cell r="AY461">
            <v>0.31161347517730498</v>
          </cell>
          <cell r="AZ461">
            <v>0.22872340425531915</v>
          </cell>
          <cell r="BA461">
            <v>7.5797872340425537E-2</v>
          </cell>
          <cell r="CB461" t="str">
            <v>KS2-4</v>
          </cell>
          <cell r="CC461" t="str">
            <v>5c</v>
          </cell>
          <cell r="CD461" t="str">
            <v>*</v>
          </cell>
          <cell r="CE461">
            <v>7.5797872340425537E-2</v>
          </cell>
          <cell r="CF461">
            <v>0.5</v>
          </cell>
          <cell r="CG461" t="str">
            <v>All Schools</v>
          </cell>
          <cell r="CH461" t="str">
            <v>KS2 Average Point Score</v>
          </cell>
          <cell r="CI461" t="str">
            <v>Office Technology</v>
          </cell>
        </row>
        <row r="462">
          <cell r="AS462">
            <v>1.4738393515106854E-3</v>
          </cell>
          <cell r="AT462">
            <v>7.3691967575534268E-4</v>
          </cell>
          <cell r="AU462">
            <v>1.4738393515106854E-3</v>
          </cell>
          <cell r="AV462">
            <v>4.4215180545320561E-3</v>
          </cell>
          <cell r="AW462">
            <v>3.2424465733235076E-2</v>
          </cell>
          <cell r="AX462">
            <v>0.15401621223286663</v>
          </cell>
          <cell r="AY462">
            <v>0.27560795873249816</v>
          </cell>
          <cell r="AZ462">
            <v>0.30729550478997791</v>
          </cell>
          <cell r="BA462">
            <v>0.22254974207811348</v>
          </cell>
          <cell r="CB462" t="str">
            <v>KS2-4</v>
          </cell>
          <cell r="CC462" t="str">
            <v>5b</v>
          </cell>
          <cell r="CD462" t="str">
            <v>*</v>
          </cell>
          <cell r="CE462">
            <v>0.22254974207811348</v>
          </cell>
          <cell r="CF462">
            <v>0.5</v>
          </cell>
          <cell r="CG462" t="str">
            <v>All Schools</v>
          </cell>
          <cell r="CH462" t="str">
            <v>KS2 Average Point Score</v>
          </cell>
          <cell r="CI462" t="str">
            <v>Office Technology</v>
          </cell>
        </row>
        <row r="463">
          <cell r="AS463">
            <v>0</v>
          </cell>
          <cell r="AT463">
            <v>0</v>
          </cell>
          <cell r="AU463">
            <v>0</v>
          </cell>
          <cell r="AV463">
            <v>0</v>
          </cell>
          <cell r="AW463">
            <v>1.5267175572519083E-2</v>
          </cell>
          <cell r="AX463">
            <v>3.8167938931297711E-2</v>
          </cell>
          <cell r="AY463">
            <v>0.16793893129770993</v>
          </cell>
          <cell r="AZ463">
            <v>0.3282442748091603</v>
          </cell>
          <cell r="BA463">
            <v>0.45038167938931295</v>
          </cell>
          <cell r="CB463" t="str">
            <v>KS2-4</v>
          </cell>
          <cell r="CC463" t="str">
            <v>5a</v>
          </cell>
          <cell r="CD463" t="str">
            <v>*</v>
          </cell>
          <cell r="CE463">
            <v>0.45038167938931295</v>
          </cell>
          <cell r="CF463">
            <v>0.5</v>
          </cell>
          <cell r="CG463" t="str">
            <v>All Schools</v>
          </cell>
          <cell r="CH463" t="str">
            <v>KS2 Average Point Score</v>
          </cell>
          <cell r="CI463" t="str">
            <v>Office Technology</v>
          </cell>
        </row>
        <row r="464">
          <cell r="CB464" t="str">
            <v>.</v>
          </cell>
          <cell r="CC464" t="str">
            <v>.</v>
          </cell>
          <cell r="CD464" t="str">
            <v>.</v>
          </cell>
          <cell r="CE464" t="str">
            <v>.</v>
          </cell>
          <cell r="CF464" t="str">
            <v>.</v>
          </cell>
          <cell r="CG464" t="str">
            <v>.</v>
          </cell>
          <cell r="CH464" t="str">
            <v>.</v>
          </cell>
          <cell r="CI464" t="str">
            <v>.</v>
          </cell>
        </row>
        <row r="465">
          <cell r="CB465" t="str">
            <v>.</v>
          </cell>
          <cell r="CC465" t="str">
            <v>.</v>
          </cell>
          <cell r="CD465" t="str">
            <v>.</v>
          </cell>
          <cell r="CE465" t="str">
            <v>.</v>
          </cell>
          <cell r="CF465" t="str">
            <v>.</v>
          </cell>
          <cell r="CG465" t="str">
            <v>.</v>
          </cell>
          <cell r="CH465" t="str">
            <v>.</v>
          </cell>
          <cell r="CI465" t="str">
            <v>.</v>
          </cell>
        </row>
        <row r="466">
          <cell r="CB466" t="str">
            <v>.</v>
          </cell>
          <cell r="CC466" t="str">
            <v>.</v>
          </cell>
          <cell r="CD466" t="str">
            <v>.</v>
          </cell>
          <cell r="CE466" t="str">
            <v>.</v>
          </cell>
          <cell r="CF466" t="str">
            <v>.</v>
          </cell>
          <cell r="CG466" t="str">
            <v>.</v>
          </cell>
          <cell r="CH466" t="str">
            <v>.</v>
          </cell>
          <cell r="CI466" t="str">
            <v>.</v>
          </cell>
        </row>
        <row r="467">
          <cell r="CB467" t="str">
            <v>.</v>
          </cell>
          <cell r="CC467" t="str">
            <v>.</v>
          </cell>
          <cell r="CD467" t="str">
            <v>.</v>
          </cell>
          <cell r="CE467" t="str">
            <v>.</v>
          </cell>
          <cell r="CF467" t="str">
            <v>.</v>
          </cell>
          <cell r="CG467" t="str">
            <v>.</v>
          </cell>
          <cell r="CH467" t="str">
            <v>.</v>
          </cell>
          <cell r="CI467" t="str">
            <v>.</v>
          </cell>
        </row>
        <row r="468">
          <cell r="AS468" t="str">
            <v>U</v>
          </cell>
          <cell r="AT468" t="str">
            <v>G</v>
          </cell>
          <cell r="AU468" t="str">
            <v>F</v>
          </cell>
          <cell r="AV468" t="str">
            <v>E</v>
          </cell>
          <cell r="AW468" t="str">
            <v>D</v>
          </cell>
          <cell r="AX468" t="str">
            <v>C</v>
          </cell>
          <cell r="AY468" t="str">
            <v>B</v>
          </cell>
          <cell r="AZ468" t="str">
            <v>A</v>
          </cell>
          <cell r="BA468" t="str">
            <v>*</v>
          </cell>
          <cell r="CB468" t="str">
            <v>.</v>
          </cell>
          <cell r="CC468" t="str">
            <v>.</v>
          </cell>
          <cell r="CD468" t="str">
            <v>.</v>
          </cell>
          <cell r="CE468" t="str">
            <v>.</v>
          </cell>
          <cell r="CF468" t="str">
            <v>.</v>
          </cell>
          <cell r="CG468" t="str">
            <v>.</v>
          </cell>
          <cell r="CH468" t="str">
            <v>.</v>
          </cell>
          <cell r="CI468" t="str">
            <v>.</v>
          </cell>
        </row>
        <row r="469">
          <cell r="AS469">
            <v>0</v>
          </cell>
          <cell r="AT469">
            <v>0</v>
          </cell>
          <cell r="AU469">
            <v>0</v>
          </cell>
          <cell r="AV469">
            <v>0</v>
          </cell>
          <cell r="AW469">
            <v>0</v>
          </cell>
          <cell r="AX469">
            <v>0</v>
          </cell>
          <cell r="AY469">
            <v>0</v>
          </cell>
          <cell r="AZ469">
            <v>0</v>
          </cell>
          <cell r="BA469">
            <v>0</v>
          </cell>
          <cell r="CB469" t="str">
            <v>.</v>
          </cell>
          <cell r="CC469" t="str">
            <v>.</v>
          </cell>
          <cell r="CD469" t="str">
            <v>.</v>
          </cell>
          <cell r="CE469" t="str">
            <v>.</v>
          </cell>
          <cell r="CF469" t="str">
            <v>.</v>
          </cell>
          <cell r="CG469" t="str">
            <v>.</v>
          </cell>
          <cell r="CH469" t="str">
            <v>.</v>
          </cell>
          <cell r="CI469" t="str">
            <v>.</v>
          </cell>
        </row>
        <row r="470">
          <cell r="AS470">
            <v>0</v>
          </cell>
          <cell r="AT470">
            <v>0</v>
          </cell>
          <cell r="AU470">
            <v>0</v>
          </cell>
          <cell r="AV470">
            <v>0</v>
          </cell>
          <cell r="AW470">
            <v>0</v>
          </cell>
          <cell r="AX470">
            <v>0</v>
          </cell>
          <cell r="AY470">
            <v>0</v>
          </cell>
          <cell r="AZ470">
            <v>0</v>
          </cell>
          <cell r="BA470">
            <v>0</v>
          </cell>
          <cell r="CB470" t="str">
            <v>.</v>
          </cell>
          <cell r="CC470" t="str">
            <v>.</v>
          </cell>
          <cell r="CD470" t="str">
            <v>.</v>
          </cell>
          <cell r="CE470" t="str">
            <v>.</v>
          </cell>
          <cell r="CF470" t="str">
            <v>.</v>
          </cell>
          <cell r="CG470" t="str">
            <v>.</v>
          </cell>
          <cell r="CH470" t="str">
            <v>.</v>
          </cell>
          <cell r="CI470" t="str">
            <v>.</v>
          </cell>
        </row>
        <row r="471">
          <cell r="AS471">
            <v>1.3333333333333334E-2</v>
          </cell>
          <cell r="AT471">
            <v>6.4761904761904757E-2</v>
          </cell>
          <cell r="AU471">
            <v>0.2361904761904762</v>
          </cell>
          <cell r="AV471">
            <v>0.3619047619047619</v>
          </cell>
          <cell r="AW471">
            <v>0.24571428571428572</v>
          </cell>
          <cell r="AX471">
            <v>5.3333333333333337E-2</v>
          </cell>
          <cell r="AY471">
            <v>2.2857142857142857E-2</v>
          </cell>
          <cell r="AZ471">
            <v>1.9047619047619048E-3</v>
          </cell>
          <cell r="BA471">
            <v>0</v>
          </cell>
          <cell r="CB471" t="str">
            <v>KS2-4</v>
          </cell>
          <cell r="CC471" t="str">
            <v>B</v>
          </cell>
          <cell r="CD471" t="str">
            <v>*</v>
          </cell>
          <cell r="CE471">
            <v>0</v>
          </cell>
          <cell r="CF471">
            <v>0.5</v>
          </cell>
          <cell r="CG471" t="str">
            <v>All Schools</v>
          </cell>
          <cell r="CH471" t="str">
            <v>KS2 Average Point Score</v>
          </cell>
          <cell r="CI471" t="str">
            <v>Physical Education</v>
          </cell>
        </row>
        <row r="472">
          <cell r="AS472">
            <v>1.3333333333333334E-2</v>
          </cell>
          <cell r="AT472">
            <v>6.4761904761904757E-2</v>
          </cell>
          <cell r="AU472">
            <v>0.2361904761904762</v>
          </cell>
          <cell r="AV472">
            <v>0.3619047619047619</v>
          </cell>
          <cell r="AW472">
            <v>0.24571428571428572</v>
          </cell>
          <cell r="AX472">
            <v>5.3333333333333337E-2</v>
          </cell>
          <cell r="AY472">
            <v>2.2857142857142857E-2</v>
          </cell>
          <cell r="AZ472">
            <v>1.9047619047619048E-3</v>
          </cell>
          <cell r="BA472">
            <v>0</v>
          </cell>
          <cell r="CB472" t="str">
            <v>KS2-4</v>
          </cell>
          <cell r="CC472" t="str">
            <v>N</v>
          </cell>
          <cell r="CD472" t="str">
            <v>*</v>
          </cell>
          <cell r="CE472">
            <v>0</v>
          </cell>
          <cell r="CF472">
            <v>0.5</v>
          </cell>
          <cell r="CG472" t="str">
            <v>All Schools</v>
          </cell>
          <cell r="CH472" t="str">
            <v>KS2 Average Point Score</v>
          </cell>
          <cell r="CI472" t="str">
            <v>Physical Education</v>
          </cell>
        </row>
        <row r="473">
          <cell r="AS473">
            <v>1.3333333333333334E-2</v>
          </cell>
          <cell r="AT473">
            <v>6.4761904761904757E-2</v>
          </cell>
          <cell r="AU473">
            <v>0.2361904761904762</v>
          </cell>
          <cell r="AV473">
            <v>0.3619047619047619</v>
          </cell>
          <cell r="AW473">
            <v>0.24571428571428572</v>
          </cell>
          <cell r="AX473">
            <v>5.3333333333333337E-2</v>
          </cell>
          <cell r="AY473">
            <v>2.2857142857142857E-2</v>
          </cell>
          <cell r="AZ473">
            <v>1.9047619047619048E-3</v>
          </cell>
          <cell r="BA473">
            <v>0</v>
          </cell>
          <cell r="CB473" t="str">
            <v>KS2-4</v>
          </cell>
          <cell r="CC473" t="str">
            <v>2</v>
          </cell>
          <cell r="CD473" t="str">
            <v>*</v>
          </cell>
          <cell r="CE473">
            <v>0</v>
          </cell>
          <cell r="CF473">
            <v>0.5</v>
          </cell>
          <cell r="CG473" t="str">
            <v>All Schools</v>
          </cell>
          <cell r="CH473" t="str">
            <v>KS2 Average Point Score</v>
          </cell>
          <cell r="CI473" t="str">
            <v>Physical Education</v>
          </cell>
        </row>
        <row r="474">
          <cell r="AS474">
            <v>5.0335570469798654E-3</v>
          </cell>
          <cell r="AT474">
            <v>3.5234899328859058E-2</v>
          </cell>
          <cell r="AU474">
            <v>0.15436241610738255</v>
          </cell>
          <cell r="AV474">
            <v>0.32046979865771813</v>
          </cell>
          <cell r="AW474">
            <v>0.31879194630872482</v>
          </cell>
          <cell r="AX474">
            <v>0.10906040268456375</v>
          </cell>
          <cell r="AY474">
            <v>5.0335570469798654E-2</v>
          </cell>
          <cell r="AZ474">
            <v>6.7114093959731542E-3</v>
          </cell>
          <cell r="BA474">
            <v>0</v>
          </cell>
          <cell r="CB474" t="str">
            <v>KS2-4</v>
          </cell>
          <cell r="CC474" t="str">
            <v>3c</v>
          </cell>
          <cell r="CD474" t="str">
            <v>*</v>
          </cell>
          <cell r="CE474">
            <v>0</v>
          </cell>
          <cell r="CF474">
            <v>0.5</v>
          </cell>
          <cell r="CG474" t="str">
            <v>All Schools</v>
          </cell>
          <cell r="CH474" t="str">
            <v>KS2 Average Point Score</v>
          </cell>
          <cell r="CI474" t="str">
            <v>Physical Education</v>
          </cell>
        </row>
        <row r="475">
          <cell r="AS475">
            <v>3.9463299131807421E-3</v>
          </cell>
          <cell r="AT475">
            <v>2.6835043409629045E-2</v>
          </cell>
          <cell r="AU475">
            <v>0.11681136543014996</v>
          </cell>
          <cell r="AV475">
            <v>0.27387529597474347</v>
          </cell>
          <cell r="AW475">
            <v>0.35516969218626676</v>
          </cell>
          <cell r="AX475">
            <v>0.16416732438831885</v>
          </cell>
          <cell r="AY475">
            <v>4.8145224940805052E-2</v>
          </cell>
          <cell r="AZ475">
            <v>1.1049723756906077E-2</v>
          </cell>
          <cell r="BA475">
            <v>0</v>
          </cell>
          <cell r="CB475" t="str">
            <v>KS2-4</v>
          </cell>
          <cell r="CC475" t="str">
            <v>3b</v>
          </cell>
          <cell r="CD475" t="str">
            <v>*</v>
          </cell>
          <cell r="CE475">
            <v>0</v>
          </cell>
          <cell r="CF475">
            <v>0.5</v>
          </cell>
          <cell r="CG475" t="str">
            <v>All Schools</v>
          </cell>
          <cell r="CH475" t="str">
            <v>KS2 Average Point Score</v>
          </cell>
          <cell r="CI475" t="str">
            <v>Physical Education</v>
          </cell>
        </row>
        <row r="476">
          <cell r="AS476">
            <v>1.8996960486322189E-3</v>
          </cell>
          <cell r="AT476">
            <v>1.5957446808510637E-2</v>
          </cell>
          <cell r="AU476">
            <v>6.9148936170212769E-2</v>
          </cell>
          <cell r="AV476">
            <v>0.19262917933130699</v>
          </cell>
          <cell r="AW476">
            <v>0.39893617021276595</v>
          </cell>
          <cell r="AX476">
            <v>0.19034954407294832</v>
          </cell>
          <cell r="AY476">
            <v>0.1006838905775076</v>
          </cell>
          <cell r="AZ476">
            <v>2.8115501519756839E-2</v>
          </cell>
          <cell r="BA476">
            <v>2.2796352583586625E-3</v>
          </cell>
          <cell r="CB476" t="str">
            <v>KS2-4</v>
          </cell>
          <cell r="CC476" t="str">
            <v>3a</v>
          </cell>
          <cell r="CD476" t="str">
            <v>*</v>
          </cell>
          <cell r="CE476">
            <v>2.2796352583586625E-3</v>
          </cell>
          <cell r="CF476">
            <v>0.5</v>
          </cell>
          <cell r="CG476" t="str">
            <v>All Schools</v>
          </cell>
          <cell r="CH476" t="str">
            <v>KS2 Average Point Score</v>
          </cell>
          <cell r="CI476" t="str">
            <v>Physical Education</v>
          </cell>
        </row>
        <row r="477">
          <cell r="AS477">
            <v>1.2922281705741185E-3</v>
          </cell>
          <cell r="AT477">
            <v>7.9379730478124425E-3</v>
          </cell>
          <cell r="AU477">
            <v>3.396714048366254E-2</v>
          </cell>
          <cell r="AV477">
            <v>0.13439172973970834</v>
          </cell>
          <cell r="AW477">
            <v>0.36034705556581131</v>
          </cell>
          <cell r="AX477">
            <v>0.2519844932619531</v>
          </cell>
          <cell r="AY477">
            <v>0.16042089717555844</v>
          </cell>
          <cell r="AZ477">
            <v>4.578179804319734E-2</v>
          </cell>
          <cell r="BA477">
            <v>3.8766845117223555E-3</v>
          </cell>
          <cell r="CB477" t="str">
            <v>KS2-4</v>
          </cell>
          <cell r="CC477" t="str">
            <v>4c</v>
          </cell>
          <cell r="CD477" t="str">
            <v>*</v>
          </cell>
          <cell r="CE477">
            <v>3.8766845117223555E-3</v>
          </cell>
          <cell r="CF477">
            <v>0.5</v>
          </cell>
          <cell r="CG477" t="str">
            <v>All Schools</v>
          </cell>
          <cell r="CH477" t="str">
            <v>KS2 Average Point Score</v>
          </cell>
          <cell r="CI477" t="str">
            <v>Physical Education</v>
          </cell>
        </row>
        <row r="478">
          <cell r="AS478">
            <v>9.3945720250521918E-4</v>
          </cell>
          <cell r="AT478">
            <v>4.8016701461377868E-3</v>
          </cell>
          <cell r="AU478">
            <v>1.9102296450939457E-2</v>
          </cell>
          <cell r="AV478">
            <v>7.6513569937369519E-2</v>
          </cell>
          <cell r="AW478">
            <v>0.28225469728601255</v>
          </cell>
          <cell r="AX478">
            <v>0.27453027139874742</v>
          </cell>
          <cell r="AY478">
            <v>0.23340292275574112</v>
          </cell>
          <cell r="AZ478">
            <v>9.5511482254697286E-2</v>
          </cell>
          <cell r="BA478">
            <v>1.2943632567849687E-2</v>
          </cell>
          <cell r="CB478" t="str">
            <v>KS2-4</v>
          </cell>
          <cell r="CC478" t="str">
            <v>4b</v>
          </cell>
          <cell r="CD478" t="str">
            <v>*</v>
          </cell>
          <cell r="CE478">
            <v>1.2943632567849687E-2</v>
          </cell>
          <cell r="CF478">
            <v>0.5</v>
          </cell>
          <cell r="CG478" t="str">
            <v>All Schools</v>
          </cell>
          <cell r="CH478" t="str">
            <v>KS2 Average Point Score</v>
          </cell>
          <cell r="CI478" t="str">
            <v>Physical Education</v>
          </cell>
        </row>
        <row r="479">
          <cell r="AS479">
            <v>3.9619651347068147E-4</v>
          </cell>
          <cell r="AT479">
            <v>1.7432646592709985E-3</v>
          </cell>
          <cell r="AU479">
            <v>7.0522979397781302E-3</v>
          </cell>
          <cell r="AV479">
            <v>3.6846275752773376E-2</v>
          </cell>
          <cell r="AW479">
            <v>0.19619651347068146</v>
          </cell>
          <cell r="AX479">
            <v>0.26172741679873218</v>
          </cell>
          <cell r="AY479">
            <v>0.28074484944532491</v>
          </cell>
          <cell r="AZ479">
            <v>0.1783676703645008</v>
          </cell>
          <cell r="BA479">
            <v>3.6925515055467512E-2</v>
          </cell>
          <cell r="CB479" t="str">
            <v>KS2-4</v>
          </cell>
          <cell r="CC479" t="str">
            <v>4a</v>
          </cell>
          <cell r="CD479" t="str">
            <v>*</v>
          </cell>
          <cell r="CE479">
            <v>3.6925515055467512E-2</v>
          </cell>
          <cell r="CF479">
            <v>0.5</v>
          </cell>
          <cell r="CG479" t="str">
            <v>All Schools</v>
          </cell>
          <cell r="CH479" t="str">
            <v>KS2 Average Point Score</v>
          </cell>
          <cell r="CI479" t="str">
            <v>Physical Education</v>
          </cell>
        </row>
        <row r="480">
          <cell r="AS480">
            <v>2.4537870112874201E-4</v>
          </cell>
          <cell r="AT480">
            <v>8.9972190413872073E-4</v>
          </cell>
          <cell r="AU480">
            <v>3.108130214297399E-3</v>
          </cell>
          <cell r="AV480">
            <v>1.3168656960575823E-2</v>
          </cell>
          <cell r="AW480">
            <v>0.10395877637821037</v>
          </cell>
          <cell r="AX480">
            <v>0.19417634549321119</v>
          </cell>
          <cell r="AY480">
            <v>0.30721413381318502</v>
          </cell>
          <cell r="AZ480">
            <v>0.28333060690332079</v>
          </cell>
          <cell r="BA480">
            <v>9.3898249631931954E-2</v>
          </cell>
          <cell r="CB480" t="str">
            <v>KS2-4</v>
          </cell>
          <cell r="CC480" t="str">
            <v>5c</v>
          </cell>
          <cell r="CD480" t="str">
            <v>*</v>
          </cell>
          <cell r="CE480">
            <v>9.3898249631931954E-2</v>
          </cell>
          <cell r="CF480">
            <v>0.5</v>
          </cell>
          <cell r="CG480" t="str">
            <v>All Schools</v>
          </cell>
          <cell r="CH480" t="str">
            <v>KS2 Average Point Score</v>
          </cell>
          <cell r="CI480" t="str">
            <v>Physical Education</v>
          </cell>
        </row>
        <row r="481">
          <cell r="AS481">
            <v>2.6698705112802027E-4</v>
          </cell>
          <cell r="AT481">
            <v>8.0096115338406087E-4</v>
          </cell>
          <cell r="AU481">
            <v>6.6746762782005076E-4</v>
          </cell>
          <cell r="AV481">
            <v>4.6722733947403552E-3</v>
          </cell>
          <cell r="AW481">
            <v>4.6055266319583503E-2</v>
          </cell>
          <cell r="AX481">
            <v>0.11360299025497263</v>
          </cell>
          <cell r="AY481">
            <v>0.25804298491523159</v>
          </cell>
          <cell r="AZ481">
            <v>0.35322386864237082</v>
          </cell>
          <cell r="BA481">
            <v>0.22266720064076892</v>
          </cell>
          <cell r="CB481" t="str">
            <v>KS2-4</v>
          </cell>
          <cell r="CC481" t="str">
            <v>5b</v>
          </cell>
          <cell r="CD481" t="str">
            <v>*</v>
          </cell>
          <cell r="CE481">
            <v>0.22266720064076892</v>
          </cell>
          <cell r="CF481">
            <v>0.5</v>
          </cell>
          <cell r="CG481" t="str">
            <v>All Schools</v>
          </cell>
          <cell r="CH481" t="str">
            <v>KS2 Average Point Score</v>
          </cell>
          <cell r="CI481" t="str">
            <v>Physical Education</v>
          </cell>
        </row>
        <row r="482">
          <cell r="AS482">
            <v>0</v>
          </cell>
          <cell r="AT482">
            <v>0</v>
          </cell>
          <cell r="AU482">
            <v>0</v>
          </cell>
          <cell r="AV482">
            <v>2.7700831024930748E-3</v>
          </cell>
          <cell r="AW482">
            <v>2.077562326869806E-2</v>
          </cell>
          <cell r="AX482">
            <v>4.2936288088642659E-2</v>
          </cell>
          <cell r="AY482">
            <v>0.16759002770083103</v>
          </cell>
          <cell r="AZ482">
            <v>0.34626038781163437</v>
          </cell>
          <cell r="BA482">
            <v>0.41966759002770082</v>
          </cell>
          <cell r="CB482" t="str">
            <v>KS2-4</v>
          </cell>
          <cell r="CC482" t="str">
            <v>5a</v>
          </cell>
          <cell r="CD482" t="str">
            <v>*</v>
          </cell>
          <cell r="CE482">
            <v>0.41966759002770082</v>
          </cell>
          <cell r="CF482">
            <v>0.5</v>
          </cell>
          <cell r="CG482" t="str">
            <v>All Schools</v>
          </cell>
          <cell r="CH482" t="str">
            <v>KS2 Average Point Score</v>
          </cell>
          <cell r="CI482" t="str">
            <v>Physical Education</v>
          </cell>
        </row>
        <row r="483">
          <cell r="CB483" t="str">
            <v>.</v>
          </cell>
          <cell r="CC483" t="str">
            <v>.</v>
          </cell>
          <cell r="CD483" t="str">
            <v>.</v>
          </cell>
          <cell r="CE483" t="str">
            <v>.</v>
          </cell>
          <cell r="CF483" t="str">
            <v>.</v>
          </cell>
          <cell r="CG483" t="str">
            <v>.</v>
          </cell>
          <cell r="CH483" t="str">
            <v>.</v>
          </cell>
          <cell r="CI483" t="str">
            <v>.</v>
          </cell>
        </row>
        <row r="484">
          <cell r="CB484" t="str">
            <v>.</v>
          </cell>
          <cell r="CC484" t="str">
            <v>.</v>
          </cell>
          <cell r="CD484" t="str">
            <v>.</v>
          </cell>
          <cell r="CE484" t="str">
            <v>.</v>
          </cell>
          <cell r="CF484" t="str">
            <v>.</v>
          </cell>
          <cell r="CG484" t="str">
            <v>.</v>
          </cell>
          <cell r="CH484" t="str">
            <v>.</v>
          </cell>
          <cell r="CI484" t="str">
            <v>.</v>
          </cell>
        </row>
        <row r="485">
          <cell r="CB485" t="str">
            <v>.</v>
          </cell>
          <cell r="CC485" t="str">
            <v>.</v>
          </cell>
          <cell r="CD485" t="str">
            <v>.</v>
          </cell>
          <cell r="CE485" t="str">
            <v>.</v>
          </cell>
          <cell r="CF485" t="str">
            <v>.</v>
          </cell>
          <cell r="CG485" t="str">
            <v>.</v>
          </cell>
          <cell r="CH485" t="str">
            <v>.</v>
          </cell>
          <cell r="CI485" t="str">
            <v>.</v>
          </cell>
        </row>
        <row r="486">
          <cell r="CB486" t="str">
            <v>.</v>
          </cell>
          <cell r="CC486" t="str">
            <v>.</v>
          </cell>
          <cell r="CD486" t="str">
            <v>.</v>
          </cell>
          <cell r="CE486" t="str">
            <v>.</v>
          </cell>
          <cell r="CF486" t="str">
            <v>.</v>
          </cell>
          <cell r="CG486" t="str">
            <v>.</v>
          </cell>
          <cell r="CH486" t="str">
            <v>.</v>
          </cell>
          <cell r="CI486" t="str">
            <v>.</v>
          </cell>
        </row>
        <row r="487">
          <cell r="AS487" t="str">
            <v>U</v>
          </cell>
          <cell r="AT487" t="str">
            <v>G</v>
          </cell>
          <cell r="AU487" t="str">
            <v>F</v>
          </cell>
          <cell r="AV487" t="str">
            <v>E</v>
          </cell>
          <cell r="AW487" t="str">
            <v>D</v>
          </cell>
          <cell r="AX487" t="str">
            <v>C</v>
          </cell>
          <cell r="AY487" t="str">
            <v>B</v>
          </cell>
          <cell r="AZ487" t="str">
            <v>A</v>
          </cell>
          <cell r="BA487" t="str">
            <v>*</v>
          </cell>
          <cell r="CB487" t="str">
            <v>.</v>
          </cell>
          <cell r="CC487" t="str">
            <v>.</v>
          </cell>
          <cell r="CD487" t="str">
            <v>.</v>
          </cell>
          <cell r="CE487" t="str">
            <v>.</v>
          </cell>
          <cell r="CF487" t="str">
            <v>.</v>
          </cell>
          <cell r="CG487" t="str">
            <v>.</v>
          </cell>
          <cell r="CH487" t="str">
            <v>.</v>
          </cell>
          <cell r="CI487" t="str">
            <v>.</v>
          </cell>
        </row>
        <row r="488">
          <cell r="AS488">
            <v>0</v>
          </cell>
          <cell r="AT488">
            <v>0</v>
          </cell>
          <cell r="AU488">
            <v>0</v>
          </cell>
          <cell r="AV488">
            <v>0</v>
          </cell>
          <cell r="AW488">
            <v>0</v>
          </cell>
          <cell r="AX488">
            <v>0</v>
          </cell>
          <cell r="AY488">
            <v>0</v>
          </cell>
          <cell r="AZ488">
            <v>0</v>
          </cell>
          <cell r="BA488">
            <v>0</v>
          </cell>
          <cell r="CB488" t="str">
            <v>.</v>
          </cell>
          <cell r="CC488" t="str">
            <v>.</v>
          </cell>
          <cell r="CD488" t="str">
            <v>.</v>
          </cell>
          <cell r="CE488" t="str">
            <v>.</v>
          </cell>
          <cell r="CF488" t="str">
            <v>.</v>
          </cell>
          <cell r="CG488" t="str">
            <v>.</v>
          </cell>
          <cell r="CH488" t="str">
            <v>.</v>
          </cell>
          <cell r="CI488" t="str">
            <v>.</v>
          </cell>
        </row>
        <row r="489">
          <cell r="AS489">
            <v>0</v>
          </cell>
          <cell r="AT489">
            <v>0</v>
          </cell>
          <cell r="AU489">
            <v>0</v>
          </cell>
          <cell r="AV489">
            <v>0</v>
          </cell>
          <cell r="AW489">
            <v>0</v>
          </cell>
          <cell r="AX489">
            <v>0</v>
          </cell>
          <cell r="AY489">
            <v>0</v>
          </cell>
          <cell r="AZ489">
            <v>0</v>
          </cell>
          <cell r="BA489">
            <v>0</v>
          </cell>
          <cell r="CB489" t="str">
            <v>.</v>
          </cell>
          <cell r="CC489" t="str">
            <v>.</v>
          </cell>
          <cell r="CD489" t="str">
            <v>.</v>
          </cell>
          <cell r="CE489" t="str">
            <v>.</v>
          </cell>
          <cell r="CF489" t="str">
            <v>.</v>
          </cell>
          <cell r="CG489" t="str">
            <v>.</v>
          </cell>
          <cell r="CH489" t="str">
            <v>.</v>
          </cell>
          <cell r="CI489" t="str">
            <v>.</v>
          </cell>
        </row>
        <row r="490">
          <cell r="AS490">
            <v>7.8125E-3</v>
          </cell>
          <cell r="AT490">
            <v>2.34375E-2</v>
          </cell>
          <cell r="AU490">
            <v>6.25E-2</v>
          </cell>
          <cell r="AV490">
            <v>0.203125</v>
          </cell>
          <cell r="AW490">
            <v>0.2578125</v>
          </cell>
          <cell r="AX490">
            <v>0.2109375</v>
          </cell>
          <cell r="AY490">
            <v>0.125</v>
          </cell>
          <cell r="AZ490">
            <v>6.25E-2</v>
          </cell>
          <cell r="BA490">
            <v>4.6875E-2</v>
          </cell>
          <cell r="CB490" t="str">
            <v>KS2-4</v>
          </cell>
          <cell r="CC490" t="str">
            <v>B</v>
          </cell>
          <cell r="CD490" t="str">
            <v>*</v>
          </cell>
          <cell r="CE490">
            <v>4.6875E-2</v>
          </cell>
          <cell r="CF490">
            <v>0.5</v>
          </cell>
          <cell r="CG490" t="str">
            <v>All Schools</v>
          </cell>
          <cell r="CH490" t="str">
            <v>KS2 Average Point Score</v>
          </cell>
          <cell r="CI490" t="str">
            <v>Physics</v>
          </cell>
        </row>
        <row r="491">
          <cell r="AS491">
            <v>7.8125E-3</v>
          </cell>
          <cell r="AT491">
            <v>2.34375E-2</v>
          </cell>
          <cell r="AU491">
            <v>6.25E-2</v>
          </cell>
          <cell r="AV491">
            <v>0.203125</v>
          </cell>
          <cell r="AW491">
            <v>0.2578125</v>
          </cell>
          <cell r="AX491">
            <v>0.2109375</v>
          </cell>
          <cell r="AY491">
            <v>0.125</v>
          </cell>
          <cell r="AZ491">
            <v>6.25E-2</v>
          </cell>
          <cell r="BA491">
            <v>4.6875E-2</v>
          </cell>
          <cell r="CB491" t="str">
            <v>KS2-4</v>
          </cell>
          <cell r="CC491" t="str">
            <v>N</v>
          </cell>
          <cell r="CD491" t="str">
            <v>*</v>
          </cell>
          <cell r="CE491">
            <v>4.6875E-2</v>
          </cell>
          <cell r="CF491">
            <v>0.5</v>
          </cell>
          <cell r="CG491" t="str">
            <v>All Schools</v>
          </cell>
          <cell r="CH491" t="str">
            <v>KS2 Average Point Score</v>
          </cell>
          <cell r="CI491" t="str">
            <v>Physics</v>
          </cell>
        </row>
        <row r="492">
          <cell r="AS492">
            <v>7.8125E-3</v>
          </cell>
          <cell r="AT492">
            <v>2.34375E-2</v>
          </cell>
          <cell r="AU492">
            <v>6.25E-2</v>
          </cell>
          <cell r="AV492">
            <v>0.203125</v>
          </cell>
          <cell r="AW492">
            <v>0.2578125</v>
          </cell>
          <cell r="AX492">
            <v>0.2109375</v>
          </cell>
          <cell r="AY492">
            <v>0.125</v>
          </cell>
          <cell r="AZ492">
            <v>6.25E-2</v>
          </cell>
          <cell r="BA492">
            <v>4.6875E-2</v>
          </cell>
          <cell r="CB492" t="str">
            <v>KS2-4</v>
          </cell>
          <cell r="CC492" t="str">
            <v>2</v>
          </cell>
          <cell r="CD492" t="str">
            <v>*</v>
          </cell>
          <cell r="CE492">
            <v>4.6875E-2</v>
          </cell>
          <cell r="CF492">
            <v>0.5</v>
          </cell>
          <cell r="CG492" t="str">
            <v>All Schools</v>
          </cell>
          <cell r="CH492" t="str">
            <v>KS2 Average Point Score</v>
          </cell>
          <cell r="CI492" t="str">
            <v>Physics</v>
          </cell>
        </row>
        <row r="493">
          <cell r="AS493">
            <v>7.8125E-3</v>
          </cell>
          <cell r="AT493">
            <v>2.34375E-2</v>
          </cell>
          <cell r="AU493">
            <v>6.25E-2</v>
          </cell>
          <cell r="AV493">
            <v>0.203125</v>
          </cell>
          <cell r="AW493">
            <v>0.2578125</v>
          </cell>
          <cell r="AX493">
            <v>0.2109375</v>
          </cell>
          <cell r="AY493">
            <v>0.125</v>
          </cell>
          <cell r="AZ493">
            <v>6.25E-2</v>
          </cell>
          <cell r="BA493">
            <v>4.6875E-2</v>
          </cell>
          <cell r="CB493" t="str">
            <v>KS2-4</v>
          </cell>
          <cell r="CC493" t="str">
            <v>3c</v>
          </cell>
          <cell r="CD493" t="str">
            <v>*</v>
          </cell>
          <cell r="CE493">
            <v>4.6875E-2</v>
          </cell>
          <cell r="CF493">
            <v>0.5</v>
          </cell>
          <cell r="CG493" t="str">
            <v>All Schools</v>
          </cell>
          <cell r="CH493" t="str">
            <v>KS2 Average Point Score</v>
          </cell>
          <cell r="CI493" t="str">
            <v>Physics</v>
          </cell>
        </row>
        <row r="494">
          <cell r="AS494">
            <v>7.8125E-3</v>
          </cell>
          <cell r="AT494">
            <v>2.34375E-2</v>
          </cell>
          <cell r="AU494">
            <v>6.25E-2</v>
          </cell>
          <cell r="AV494">
            <v>0.203125</v>
          </cell>
          <cell r="AW494">
            <v>0.2578125</v>
          </cell>
          <cell r="AX494">
            <v>0.2109375</v>
          </cell>
          <cell r="AY494">
            <v>0.125</v>
          </cell>
          <cell r="AZ494">
            <v>6.25E-2</v>
          </cell>
          <cell r="BA494">
            <v>4.6875E-2</v>
          </cell>
          <cell r="CB494" t="str">
            <v>KS2-4</v>
          </cell>
          <cell r="CC494" t="str">
            <v>3b</v>
          </cell>
          <cell r="CD494" t="str">
            <v>*</v>
          </cell>
          <cell r="CE494">
            <v>4.6875E-2</v>
          </cell>
          <cell r="CF494">
            <v>0.5</v>
          </cell>
          <cell r="CG494" t="str">
            <v>All Schools</v>
          </cell>
          <cell r="CH494" t="str">
            <v>KS2 Average Point Score</v>
          </cell>
          <cell r="CI494" t="str">
            <v>Physics</v>
          </cell>
        </row>
        <row r="495">
          <cell r="AS495">
            <v>0</v>
          </cell>
          <cell r="AT495">
            <v>5.1020408163265302E-3</v>
          </cell>
          <cell r="AU495">
            <v>4.5918367346938778E-2</v>
          </cell>
          <cell r="AV495">
            <v>8.673469387755102E-2</v>
          </cell>
          <cell r="AW495">
            <v>0.26020408163265307</v>
          </cell>
          <cell r="AX495">
            <v>0.34693877551020408</v>
          </cell>
          <cell r="AY495">
            <v>0.16326530612244897</v>
          </cell>
          <cell r="AZ495">
            <v>8.1632653061224483E-2</v>
          </cell>
          <cell r="BA495">
            <v>1.020408163265306E-2</v>
          </cell>
          <cell r="CB495" t="str">
            <v>KS2-4</v>
          </cell>
          <cell r="CC495" t="str">
            <v>3a</v>
          </cell>
          <cell r="CD495" t="str">
            <v>*</v>
          </cell>
          <cell r="CE495">
            <v>1.020408163265306E-2</v>
          </cell>
          <cell r="CF495">
            <v>0.5</v>
          </cell>
          <cell r="CG495" t="str">
            <v>All Schools</v>
          </cell>
          <cell r="CH495" t="str">
            <v>KS2 Average Point Score</v>
          </cell>
          <cell r="CI495" t="str">
            <v>Physics</v>
          </cell>
        </row>
        <row r="496">
          <cell r="AS496">
            <v>0</v>
          </cell>
          <cell r="AT496">
            <v>1.2738853503184713E-3</v>
          </cell>
          <cell r="AU496">
            <v>1.5286624203821656E-2</v>
          </cell>
          <cell r="AV496">
            <v>5.7324840764331211E-2</v>
          </cell>
          <cell r="AW496">
            <v>0.23949044585987261</v>
          </cell>
          <cell r="AX496">
            <v>0.37579617834394907</v>
          </cell>
          <cell r="AY496">
            <v>0.21910828025477708</v>
          </cell>
          <cell r="AZ496">
            <v>7.7707006369426748E-2</v>
          </cell>
          <cell r="BA496">
            <v>1.4012738853503185E-2</v>
          </cell>
          <cell r="CB496" t="str">
            <v>KS2-4</v>
          </cell>
          <cell r="CC496" t="str">
            <v>4c</v>
          </cell>
          <cell r="CD496" t="str">
            <v>*</v>
          </cell>
          <cell r="CE496">
            <v>1.4012738853503185E-2</v>
          </cell>
          <cell r="CF496">
            <v>0.5</v>
          </cell>
          <cell r="CG496" t="str">
            <v>All Schools</v>
          </cell>
          <cell r="CH496" t="str">
            <v>KS2 Average Point Score</v>
          </cell>
          <cell r="CI496" t="str">
            <v>Physics</v>
          </cell>
        </row>
        <row r="497">
          <cell r="AS497">
            <v>6.7773636055574386E-4</v>
          </cell>
          <cell r="AT497">
            <v>3.3886818027787193E-4</v>
          </cell>
          <cell r="AU497">
            <v>3.3886818027787191E-3</v>
          </cell>
          <cell r="AV497">
            <v>3.1175872585564215E-2</v>
          </cell>
          <cell r="AW497">
            <v>0.16435106743476788</v>
          </cell>
          <cell r="AX497">
            <v>0.40088105726872247</v>
          </cell>
          <cell r="AY497">
            <v>0.26838359878007456</v>
          </cell>
          <cell r="AZ497">
            <v>0.11114876313114198</v>
          </cell>
          <cell r="BA497">
            <v>1.965435445611657E-2</v>
          </cell>
          <cell r="CB497" t="str">
            <v>KS2-4</v>
          </cell>
          <cell r="CC497" t="str">
            <v>4b</v>
          </cell>
          <cell r="CD497" t="str">
            <v>*</v>
          </cell>
          <cell r="CE497">
            <v>1.965435445611657E-2</v>
          </cell>
          <cell r="CF497">
            <v>0.5</v>
          </cell>
          <cell r="CG497" t="str">
            <v>All Schools</v>
          </cell>
          <cell r="CH497" t="str">
            <v>KS2 Average Point Score</v>
          </cell>
          <cell r="CI497" t="str">
            <v>Physics</v>
          </cell>
        </row>
        <row r="498">
          <cell r="AS498">
            <v>3.5667578171442158E-4</v>
          </cell>
          <cell r="AT498">
            <v>4.7556770895256211E-4</v>
          </cell>
          <cell r="AU498">
            <v>1.0700273451432648E-3</v>
          </cell>
          <cell r="AV498">
            <v>1.0105813815241945E-2</v>
          </cell>
          <cell r="AW498">
            <v>8.2986565212222085E-2</v>
          </cell>
          <cell r="AX498">
            <v>0.33016288194031623</v>
          </cell>
          <cell r="AY498">
            <v>0.35691356556889786</v>
          </cell>
          <cell r="AZ498">
            <v>0.17821899892997264</v>
          </cell>
          <cell r="BA498">
            <v>3.9709903697538934E-2</v>
          </cell>
          <cell r="CB498" t="str">
            <v>KS2-4</v>
          </cell>
          <cell r="CC498" t="str">
            <v>4a</v>
          </cell>
          <cell r="CD498" t="str">
            <v>*</v>
          </cell>
          <cell r="CE498">
            <v>3.9709903697538934E-2</v>
          </cell>
          <cell r="CF498">
            <v>0.5</v>
          </cell>
          <cell r="CG498" t="str">
            <v>All Schools</v>
          </cell>
          <cell r="CH498" t="str">
            <v>KS2 Average Point Score</v>
          </cell>
          <cell r="CI498" t="str">
            <v>Physics</v>
          </cell>
        </row>
        <row r="499">
          <cell r="AS499">
            <v>6.226262374696469E-5</v>
          </cell>
          <cell r="AT499">
            <v>1.2452524749392938E-4</v>
          </cell>
          <cell r="AU499">
            <v>3.735757424817882E-4</v>
          </cell>
          <cell r="AV499">
            <v>2.8018180686134116E-3</v>
          </cell>
          <cell r="AW499">
            <v>3.2376564348421642E-2</v>
          </cell>
          <cell r="AX499">
            <v>0.2014195878214308</v>
          </cell>
          <cell r="AY499">
            <v>0.3435651578357512</v>
          </cell>
          <cell r="AZ499">
            <v>0.29443994769939608</v>
          </cell>
          <cell r="BA499">
            <v>0.12483656061266422</v>
          </cell>
          <cell r="CB499" t="str">
            <v>KS2-4</v>
          </cell>
          <cell r="CC499" t="str">
            <v>5c</v>
          </cell>
          <cell r="CD499" t="str">
            <v>*</v>
          </cell>
          <cell r="CE499">
            <v>0.12483656061266422</v>
          </cell>
          <cell r="CF499">
            <v>0.5</v>
          </cell>
          <cell r="CG499" t="str">
            <v>All Schools</v>
          </cell>
          <cell r="CH499" t="str">
            <v>KS2 Average Point Score</v>
          </cell>
          <cell r="CI499" t="str">
            <v>Physics</v>
          </cell>
        </row>
        <row r="500">
          <cell r="AS500">
            <v>5.6078959174517719E-5</v>
          </cell>
          <cell r="AT500">
            <v>5.6078959174517719E-5</v>
          </cell>
          <cell r="AU500">
            <v>1.1215791834903544E-4</v>
          </cell>
          <cell r="AV500">
            <v>6.7294751009421266E-4</v>
          </cell>
          <cell r="AW500">
            <v>7.458501570210857E-3</v>
          </cell>
          <cell r="AX500">
            <v>6.6677882458501564E-2</v>
          </cell>
          <cell r="AY500">
            <v>0.21551144010767159</v>
          </cell>
          <cell r="AZ500">
            <v>0.36613952445042619</v>
          </cell>
          <cell r="BA500">
            <v>0.3433153880663975</v>
          </cell>
          <cell r="CB500" t="str">
            <v>KS2-4</v>
          </cell>
          <cell r="CC500" t="str">
            <v>5b</v>
          </cell>
          <cell r="CD500" t="str">
            <v>*</v>
          </cell>
          <cell r="CE500">
            <v>0.3433153880663975</v>
          </cell>
          <cell r="CF500">
            <v>0.5</v>
          </cell>
          <cell r="CG500" t="str">
            <v>All Schools</v>
          </cell>
          <cell r="CH500" t="str">
            <v>KS2 Average Point Score</v>
          </cell>
          <cell r="CI500" t="str">
            <v>Physics</v>
          </cell>
        </row>
        <row r="501">
          <cell r="AS501">
            <v>0</v>
          </cell>
          <cell r="AT501">
            <v>0</v>
          </cell>
          <cell r="AU501">
            <v>0</v>
          </cell>
          <cell r="AV501">
            <v>0</v>
          </cell>
          <cell r="AW501">
            <v>7.347538574577516E-4</v>
          </cell>
          <cell r="AX501">
            <v>1.5797207935341659E-2</v>
          </cell>
          <cell r="AY501">
            <v>7.7516531961792798E-2</v>
          </cell>
          <cell r="AZ501">
            <v>0.26304188096987507</v>
          </cell>
          <cell r="BA501">
            <v>0.64290962527553275</v>
          </cell>
          <cell r="CB501" t="str">
            <v>KS2-4</v>
          </cell>
          <cell r="CC501" t="str">
            <v>5a</v>
          </cell>
          <cell r="CD501" t="str">
            <v>*</v>
          </cell>
          <cell r="CE501">
            <v>0.64290962527553275</v>
          </cell>
          <cell r="CF501">
            <v>0.5</v>
          </cell>
          <cell r="CG501" t="str">
            <v>All Schools</v>
          </cell>
          <cell r="CH501" t="str">
            <v>KS2 Average Point Score</v>
          </cell>
          <cell r="CI501" t="str">
            <v>Physics</v>
          </cell>
        </row>
        <row r="502">
          <cell r="CB502" t="str">
            <v>.</v>
          </cell>
          <cell r="CC502" t="str">
            <v>.</v>
          </cell>
          <cell r="CD502" t="str">
            <v>.</v>
          </cell>
          <cell r="CE502" t="str">
            <v>.</v>
          </cell>
          <cell r="CF502" t="str">
            <v>.</v>
          </cell>
          <cell r="CG502" t="str">
            <v>.</v>
          </cell>
          <cell r="CH502" t="str">
            <v>.</v>
          </cell>
          <cell r="CI502" t="str">
            <v>.</v>
          </cell>
        </row>
        <row r="503">
          <cell r="CB503" t="str">
            <v>.</v>
          </cell>
          <cell r="CC503" t="str">
            <v>.</v>
          </cell>
          <cell r="CD503" t="str">
            <v>.</v>
          </cell>
          <cell r="CE503" t="str">
            <v>.</v>
          </cell>
          <cell r="CF503" t="str">
            <v>.</v>
          </cell>
          <cell r="CG503" t="str">
            <v>.</v>
          </cell>
          <cell r="CH503" t="str">
            <v>.</v>
          </cell>
          <cell r="CI503" t="str">
            <v>.</v>
          </cell>
        </row>
        <row r="504">
          <cell r="CB504" t="str">
            <v>.</v>
          </cell>
          <cell r="CC504" t="str">
            <v>.</v>
          </cell>
          <cell r="CD504" t="str">
            <v>.</v>
          </cell>
          <cell r="CE504" t="str">
            <v>.</v>
          </cell>
          <cell r="CF504" t="str">
            <v>.</v>
          </cell>
          <cell r="CG504" t="str">
            <v>.</v>
          </cell>
          <cell r="CH504" t="str">
            <v>.</v>
          </cell>
          <cell r="CI504" t="str">
            <v>.</v>
          </cell>
        </row>
        <row r="505">
          <cell r="CB505" t="str">
            <v>.</v>
          </cell>
          <cell r="CC505" t="str">
            <v>.</v>
          </cell>
          <cell r="CD505" t="str">
            <v>.</v>
          </cell>
          <cell r="CE505" t="str">
            <v>.</v>
          </cell>
          <cell r="CF505" t="str">
            <v>.</v>
          </cell>
          <cell r="CG505" t="str">
            <v>.</v>
          </cell>
          <cell r="CH505" t="str">
            <v>.</v>
          </cell>
          <cell r="CI505" t="str">
            <v>.</v>
          </cell>
        </row>
        <row r="506">
          <cell r="AS506" t="str">
            <v>U</v>
          </cell>
          <cell r="AT506" t="str">
            <v>G</v>
          </cell>
          <cell r="AU506" t="str">
            <v>F</v>
          </cell>
          <cell r="AV506" t="str">
            <v>E</v>
          </cell>
          <cell r="AW506" t="str">
            <v>D</v>
          </cell>
          <cell r="AX506" t="str">
            <v>C</v>
          </cell>
          <cell r="AY506" t="str">
            <v>B</v>
          </cell>
          <cell r="AZ506" t="str">
            <v>A</v>
          </cell>
          <cell r="BA506" t="str">
            <v>*</v>
          </cell>
          <cell r="CB506" t="str">
            <v>.</v>
          </cell>
          <cell r="CC506" t="str">
            <v>.</v>
          </cell>
          <cell r="CD506" t="str">
            <v>.</v>
          </cell>
          <cell r="CE506" t="str">
            <v>.</v>
          </cell>
          <cell r="CF506" t="str">
            <v>.</v>
          </cell>
          <cell r="CG506" t="str">
            <v>.</v>
          </cell>
          <cell r="CH506" t="str">
            <v>.</v>
          </cell>
          <cell r="CI506" t="str">
            <v>.</v>
          </cell>
        </row>
        <row r="507">
          <cell r="AS507">
            <v>0</v>
          </cell>
          <cell r="AT507">
            <v>0</v>
          </cell>
          <cell r="AU507">
            <v>0</v>
          </cell>
          <cell r="AV507">
            <v>0</v>
          </cell>
          <cell r="AW507">
            <v>0</v>
          </cell>
          <cell r="AX507">
            <v>0</v>
          </cell>
          <cell r="AY507">
            <v>0</v>
          </cell>
          <cell r="AZ507">
            <v>0</v>
          </cell>
          <cell r="BA507">
            <v>0</v>
          </cell>
          <cell r="CB507" t="str">
            <v>.</v>
          </cell>
          <cell r="CC507" t="str">
            <v>.</v>
          </cell>
          <cell r="CD507" t="str">
            <v>.</v>
          </cell>
          <cell r="CE507" t="str">
            <v>.</v>
          </cell>
          <cell r="CF507" t="str">
            <v>.</v>
          </cell>
          <cell r="CG507" t="str">
            <v>.</v>
          </cell>
          <cell r="CH507" t="str">
            <v>.</v>
          </cell>
          <cell r="CI507" t="str">
            <v>.</v>
          </cell>
        </row>
        <row r="508">
          <cell r="AS508">
            <v>0</v>
          </cell>
          <cell r="AT508">
            <v>0</v>
          </cell>
          <cell r="AU508">
            <v>0</v>
          </cell>
          <cell r="AV508">
            <v>0</v>
          </cell>
          <cell r="AW508">
            <v>0</v>
          </cell>
          <cell r="AX508">
            <v>0</v>
          </cell>
          <cell r="AY508">
            <v>0</v>
          </cell>
          <cell r="AZ508">
            <v>0</v>
          </cell>
          <cell r="BA508">
            <v>0</v>
          </cell>
          <cell r="CB508" t="str">
            <v>.</v>
          </cell>
          <cell r="CC508" t="str">
            <v>.</v>
          </cell>
          <cell r="CD508" t="str">
            <v>.</v>
          </cell>
          <cell r="CE508" t="str">
            <v>.</v>
          </cell>
          <cell r="CF508" t="str">
            <v>.</v>
          </cell>
          <cell r="CG508" t="str">
            <v>.</v>
          </cell>
          <cell r="CH508" t="str">
            <v>.</v>
          </cell>
          <cell r="CI508" t="str">
            <v>.</v>
          </cell>
        </row>
        <row r="509">
          <cell r="AS509">
            <v>0.20798226164079822</v>
          </cell>
          <cell r="AT509">
            <v>0.23946784922394679</v>
          </cell>
          <cell r="AU509">
            <v>0.2155210643015521</v>
          </cell>
          <cell r="AV509">
            <v>0.16186252771618626</v>
          </cell>
          <cell r="AW509">
            <v>9.2682926829268292E-2</v>
          </cell>
          <cell r="AX509">
            <v>5.543237250554324E-2</v>
          </cell>
          <cell r="AY509">
            <v>2.2172949002217297E-2</v>
          </cell>
          <cell r="AZ509">
            <v>3.5476718403547672E-3</v>
          </cell>
          <cell r="BA509">
            <v>1.3303769401330377E-3</v>
          </cell>
          <cell r="CB509" t="str">
            <v>KS2-4</v>
          </cell>
          <cell r="CC509" t="str">
            <v>B</v>
          </cell>
          <cell r="CD509" t="str">
            <v>*</v>
          </cell>
          <cell r="CE509">
            <v>1.3303769401330377E-3</v>
          </cell>
          <cell r="CF509">
            <v>0.5</v>
          </cell>
          <cell r="CG509" t="str">
            <v>All Schools</v>
          </cell>
          <cell r="CH509" t="str">
            <v>KS2 Average Point Score</v>
          </cell>
          <cell r="CI509" t="str">
            <v>Religious Studies short</v>
          </cell>
        </row>
        <row r="510">
          <cell r="AS510">
            <v>0.20798226164079822</v>
          </cell>
          <cell r="AT510">
            <v>0.23946784922394679</v>
          </cell>
          <cell r="AU510">
            <v>0.2155210643015521</v>
          </cell>
          <cell r="AV510">
            <v>0.16186252771618626</v>
          </cell>
          <cell r="AW510">
            <v>9.2682926829268292E-2</v>
          </cell>
          <cell r="AX510">
            <v>5.543237250554324E-2</v>
          </cell>
          <cell r="AY510">
            <v>2.2172949002217297E-2</v>
          </cell>
          <cell r="AZ510">
            <v>3.5476718403547672E-3</v>
          </cell>
          <cell r="BA510">
            <v>1.3303769401330377E-3</v>
          </cell>
          <cell r="CB510" t="str">
            <v>KS2-4</v>
          </cell>
          <cell r="CC510" t="str">
            <v>N</v>
          </cell>
          <cell r="CD510" t="str">
            <v>*</v>
          </cell>
          <cell r="CE510">
            <v>1.3303769401330377E-3</v>
          </cell>
          <cell r="CF510">
            <v>0.5</v>
          </cell>
          <cell r="CG510" t="str">
            <v>All Schools</v>
          </cell>
          <cell r="CH510" t="str">
            <v>KS2 Average Point Score</v>
          </cell>
          <cell r="CI510" t="str">
            <v>Religious Studies short</v>
          </cell>
        </row>
        <row r="511">
          <cell r="AS511">
            <v>0.20798226164079822</v>
          </cell>
          <cell r="AT511">
            <v>0.23946784922394679</v>
          </cell>
          <cell r="AU511">
            <v>0.2155210643015521</v>
          </cell>
          <cell r="AV511">
            <v>0.16186252771618626</v>
          </cell>
          <cell r="AW511">
            <v>9.2682926829268292E-2</v>
          </cell>
          <cell r="AX511">
            <v>5.543237250554324E-2</v>
          </cell>
          <cell r="AY511">
            <v>2.2172949002217297E-2</v>
          </cell>
          <cell r="AZ511">
            <v>3.5476718403547672E-3</v>
          </cell>
          <cell r="BA511">
            <v>1.3303769401330377E-3</v>
          </cell>
          <cell r="CB511" t="str">
            <v>KS2-4</v>
          </cell>
          <cell r="CC511" t="str">
            <v>2</v>
          </cell>
          <cell r="CD511" t="str">
            <v>*</v>
          </cell>
          <cell r="CE511">
            <v>1.3303769401330377E-3</v>
          </cell>
          <cell r="CF511">
            <v>0.5</v>
          </cell>
          <cell r="CG511" t="str">
            <v>All Schools</v>
          </cell>
          <cell r="CH511" t="str">
            <v>KS2 Average Point Score</v>
          </cell>
          <cell r="CI511" t="str">
            <v>Religious Studies short</v>
          </cell>
        </row>
        <row r="512">
          <cell r="AS512">
            <v>0.14227086183310533</v>
          </cell>
          <cell r="AT512">
            <v>0.21751025991792067</v>
          </cell>
          <cell r="AU512">
            <v>0.23210214318285455</v>
          </cell>
          <cell r="AV512">
            <v>0.18148654810761514</v>
          </cell>
          <cell r="AW512">
            <v>0.11263109895120839</v>
          </cell>
          <cell r="AX512">
            <v>7.7975376196990423E-2</v>
          </cell>
          <cell r="AY512">
            <v>2.8727770177838577E-2</v>
          </cell>
          <cell r="AZ512">
            <v>6.3839489284085726E-3</v>
          </cell>
          <cell r="BA512">
            <v>9.1199270405836752E-4</v>
          </cell>
          <cell r="CB512" t="str">
            <v>KS2-4</v>
          </cell>
          <cell r="CC512" t="str">
            <v>3c</v>
          </cell>
          <cell r="CD512" t="str">
            <v>*</v>
          </cell>
          <cell r="CE512">
            <v>9.1199270405836752E-4</v>
          </cell>
          <cell r="CF512">
            <v>0.5</v>
          </cell>
          <cell r="CG512" t="str">
            <v>All Schools</v>
          </cell>
          <cell r="CH512" t="str">
            <v>KS2 Average Point Score</v>
          </cell>
          <cell r="CI512" t="str">
            <v>Religious Studies short</v>
          </cell>
        </row>
        <row r="513">
          <cell r="AS513">
            <v>0.10074626865671642</v>
          </cell>
          <cell r="AT513">
            <v>0.17777185501066098</v>
          </cell>
          <cell r="AU513">
            <v>0.21428571428571427</v>
          </cell>
          <cell r="AV513">
            <v>0.19349680170575692</v>
          </cell>
          <cell r="AW513">
            <v>0.15698294243070363</v>
          </cell>
          <cell r="AX513">
            <v>0.10501066098081023</v>
          </cell>
          <cell r="AY513">
            <v>3.8379530916844352E-2</v>
          </cell>
          <cell r="AZ513">
            <v>1.0927505330490405E-2</v>
          </cell>
          <cell r="BA513">
            <v>2.398720682302772E-3</v>
          </cell>
          <cell r="CB513" t="str">
            <v>KS2-4</v>
          </cell>
          <cell r="CC513" t="str">
            <v>3b</v>
          </cell>
          <cell r="CD513" t="str">
            <v>*</v>
          </cell>
          <cell r="CE513">
            <v>2.398720682302772E-3</v>
          </cell>
          <cell r="CF513">
            <v>0.5</v>
          </cell>
          <cell r="CG513" t="str">
            <v>All Schools</v>
          </cell>
          <cell r="CH513" t="str">
            <v>KS2 Average Point Score</v>
          </cell>
          <cell r="CI513" t="str">
            <v>Religious Studies short</v>
          </cell>
        </row>
        <row r="514">
          <cell r="AS514">
            <v>6.8568867642665079E-2</v>
          </cell>
          <cell r="AT514">
            <v>0.1311622348371676</v>
          </cell>
          <cell r="AU514">
            <v>0.19031968927397669</v>
          </cell>
          <cell r="AV514">
            <v>0.21362414102181057</v>
          </cell>
          <cell r="AW514">
            <v>0.18389602629220198</v>
          </cell>
          <cell r="AX514">
            <v>0.13639079772930984</v>
          </cell>
          <cell r="AY514">
            <v>5.8858679414400955E-2</v>
          </cell>
          <cell r="AZ514">
            <v>1.5237526142814461E-2</v>
          </cell>
          <cell r="BA514">
            <v>1.9420376456528235E-3</v>
          </cell>
          <cell r="CB514" t="str">
            <v>KS2-4</v>
          </cell>
          <cell r="CC514" t="str">
            <v>3a</v>
          </cell>
          <cell r="CD514" t="str">
            <v>*</v>
          </cell>
          <cell r="CE514">
            <v>1.9420376456528235E-3</v>
          </cell>
          <cell r="CF514">
            <v>0.5</v>
          </cell>
          <cell r="CG514" t="str">
            <v>All Schools</v>
          </cell>
          <cell r="CH514" t="str">
            <v>KS2 Average Point Score</v>
          </cell>
          <cell r="CI514" t="str">
            <v>Religious Studies short</v>
          </cell>
        </row>
        <row r="515">
          <cell r="AS515">
            <v>4.2752781006143117E-2</v>
          </cell>
          <cell r="AT515">
            <v>8.9905362776025233E-2</v>
          </cell>
          <cell r="AU515">
            <v>0.14760086335713099</v>
          </cell>
          <cell r="AV515">
            <v>0.19574962643201063</v>
          </cell>
          <cell r="AW515">
            <v>0.20537937904698655</v>
          </cell>
          <cell r="AX515">
            <v>0.18636891914328407</v>
          </cell>
          <cell r="AY515">
            <v>9.3890087996015281E-2</v>
          </cell>
          <cell r="AZ515">
            <v>3.2956998173667609E-2</v>
          </cell>
          <cell r="BA515">
            <v>5.3959820687365101E-3</v>
          </cell>
          <cell r="CB515" t="str">
            <v>KS2-4</v>
          </cell>
          <cell r="CC515" t="str">
            <v>4c</v>
          </cell>
          <cell r="CD515" t="str">
            <v>*</v>
          </cell>
          <cell r="CE515">
            <v>5.3959820687365101E-3</v>
          </cell>
          <cell r="CF515">
            <v>0.5</v>
          </cell>
          <cell r="CG515" t="str">
            <v>All Schools</v>
          </cell>
          <cell r="CH515" t="str">
            <v>KS2 Average Point Score</v>
          </cell>
          <cell r="CI515" t="str">
            <v>Religious Studies short</v>
          </cell>
        </row>
        <row r="516">
          <cell r="AS516">
            <v>2.6805159993298709E-2</v>
          </cell>
          <cell r="AT516">
            <v>5.4336293069749263E-2</v>
          </cell>
          <cell r="AU516">
            <v>9.8341430725414639E-2</v>
          </cell>
          <cell r="AV516">
            <v>0.15876472887697549</v>
          </cell>
          <cell r="AW516">
            <v>0.20276986653264087</v>
          </cell>
          <cell r="AX516">
            <v>0.23214385435863069</v>
          </cell>
          <cell r="AY516">
            <v>0.15133746579549898</v>
          </cell>
          <cell r="AZ516">
            <v>6.2824593734293846E-2</v>
          </cell>
          <cell r="BA516">
            <v>1.2676606913497515E-2</v>
          </cell>
          <cell r="CB516" t="str">
            <v>KS2-4</v>
          </cell>
          <cell r="CC516" t="str">
            <v>4b</v>
          </cell>
          <cell r="CD516" t="str">
            <v>*</v>
          </cell>
          <cell r="CE516">
            <v>1.2676606913497515E-2</v>
          </cell>
          <cell r="CF516">
            <v>0.5</v>
          </cell>
          <cell r="CG516" t="str">
            <v>All Schools</v>
          </cell>
          <cell r="CH516" t="str">
            <v>KS2 Average Point Score</v>
          </cell>
          <cell r="CI516" t="str">
            <v>Religious Studies short</v>
          </cell>
        </row>
        <row r="517">
          <cell r="AS517">
            <v>1.5083745717548535E-2</v>
          </cell>
          <cell r="AT517">
            <v>2.6218119527978683E-2</v>
          </cell>
          <cell r="AU517">
            <v>5.8812333460220786E-2</v>
          </cell>
          <cell r="AV517">
            <v>0.11372287780738485</v>
          </cell>
          <cell r="AW517">
            <v>0.17453368861819565</v>
          </cell>
          <cell r="AX517">
            <v>0.24971450323562999</v>
          </cell>
          <cell r="AY517">
            <v>0.21807194518462125</v>
          </cell>
          <cell r="AZ517">
            <v>0.11315188427864484</v>
          </cell>
          <cell r="BA517">
            <v>3.0690902169775408E-2</v>
          </cell>
          <cell r="CB517" t="str">
            <v>KS2-4</v>
          </cell>
          <cell r="CC517" t="str">
            <v>4a</v>
          </cell>
          <cell r="CD517" t="str">
            <v>*</v>
          </cell>
          <cell r="CE517">
            <v>3.0690902169775408E-2</v>
          </cell>
          <cell r="CF517">
            <v>0.5</v>
          </cell>
          <cell r="CG517" t="str">
            <v>All Schools</v>
          </cell>
          <cell r="CH517" t="str">
            <v>KS2 Average Point Score</v>
          </cell>
          <cell r="CI517" t="str">
            <v>Religious Studies short</v>
          </cell>
        </row>
        <row r="518">
          <cell r="AS518">
            <v>7.082995404163287E-3</v>
          </cell>
          <cell r="AT518">
            <v>1.3084617464179509E-2</v>
          </cell>
          <cell r="AU518">
            <v>2.752095160854285E-2</v>
          </cell>
          <cell r="AV518">
            <v>6.2557447958907816E-2</v>
          </cell>
          <cell r="AW518">
            <v>0.1206271965396053</v>
          </cell>
          <cell r="AX518">
            <v>0.2283860502838605</v>
          </cell>
          <cell r="AY518">
            <v>0.26234117329007839</v>
          </cell>
          <cell r="AZ518">
            <v>0.1994052446607191</v>
          </cell>
          <cell r="BA518">
            <v>7.8994322789943228E-2</v>
          </cell>
          <cell r="CB518" t="str">
            <v>KS2-4</v>
          </cell>
          <cell r="CC518" t="str">
            <v>5c</v>
          </cell>
          <cell r="CD518" t="str">
            <v>*</v>
          </cell>
          <cell r="CE518">
            <v>7.8994322789943228E-2</v>
          </cell>
          <cell r="CF518">
            <v>0.5</v>
          </cell>
          <cell r="CG518" t="str">
            <v>All Schools</v>
          </cell>
          <cell r="CH518" t="str">
            <v>KS2 Average Point Score</v>
          </cell>
          <cell r="CI518" t="str">
            <v>Religious Studies short</v>
          </cell>
        </row>
        <row r="519">
          <cell r="AS519">
            <v>2.4886295374581652E-3</v>
          </cell>
          <cell r="AT519">
            <v>4.4623702050974002E-3</v>
          </cell>
          <cell r="AU519">
            <v>1.004033296146915E-2</v>
          </cell>
          <cell r="AV519">
            <v>2.2826739895305929E-2</v>
          </cell>
          <cell r="AW519">
            <v>5.7324294173174292E-2</v>
          </cell>
          <cell r="AX519">
            <v>0.15592551274349953</v>
          </cell>
          <cell r="AY519">
            <v>0.25873165708401269</v>
          </cell>
          <cell r="AZ519">
            <v>0.30361280356989617</v>
          </cell>
          <cell r="BA519">
            <v>0.18458765983008668</v>
          </cell>
          <cell r="CB519" t="str">
            <v>KS2-4</v>
          </cell>
          <cell r="CC519" t="str">
            <v>5b</v>
          </cell>
          <cell r="CD519" t="str">
            <v>*</v>
          </cell>
          <cell r="CE519">
            <v>0.18458765983008668</v>
          </cell>
          <cell r="CF519">
            <v>0.5</v>
          </cell>
          <cell r="CG519" t="str">
            <v>All Schools</v>
          </cell>
          <cell r="CH519" t="str">
            <v>KS2 Average Point Score</v>
          </cell>
          <cell r="CI519" t="str">
            <v>Religious Studies short</v>
          </cell>
        </row>
        <row r="520">
          <cell r="AS520">
            <v>1.5420200462606013E-3</v>
          </cell>
          <cell r="AT520">
            <v>1.5420200462606013E-3</v>
          </cell>
          <cell r="AU520">
            <v>1.5420200462606013E-3</v>
          </cell>
          <cell r="AV520">
            <v>1.5420200462606013E-3</v>
          </cell>
          <cell r="AW520">
            <v>1.2336160370084811E-2</v>
          </cell>
          <cell r="AX520">
            <v>6.2451811873554357E-2</v>
          </cell>
          <cell r="AY520">
            <v>0.17579028527370855</v>
          </cell>
          <cell r="AZ520">
            <v>0.33153430994602928</v>
          </cell>
          <cell r="BA520">
            <v>0.41171935235158058</v>
          </cell>
          <cell r="CB520" t="str">
            <v>KS2-4</v>
          </cell>
          <cell r="CC520" t="str">
            <v>5a</v>
          </cell>
          <cell r="CD520" t="str">
            <v>*</v>
          </cell>
          <cell r="CE520">
            <v>0.41171935235158058</v>
          </cell>
          <cell r="CF520">
            <v>0.5</v>
          </cell>
          <cell r="CG520" t="str">
            <v>All Schools</v>
          </cell>
          <cell r="CH520" t="str">
            <v>KS2 Average Point Score</v>
          </cell>
          <cell r="CI520" t="str">
            <v>Religious Studies short</v>
          </cell>
        </row>
        <row r="521">
          <cell r="CB521" t="str">
            <v>.</v>
          </cell>
          <cell r="CC521" t="str">
            <v>.</v>
          </cell>
          <cell r="CD521" t="str">
            <v>.</v>
          </cell>
          <cell r="CE521" t="str">
            <v>.</v>
          </cell>
          <cell r="CF521" t="str">
            <v>.</v>
          </cell>
          <cell r="CG521" t="str">
            <v>.</v>
          </cell>
          <cell r="CH521" t="str">
            <v>.</v>
          </cell>
          <cell r="CI521" t="str">
            <v>.</v>
          </cell>
        </row>
        <row r="522">
          <cell r="CB522" t="str">
            <v>.</v>
          </cell>
          <cell r="CC522" t="str">
            <v>.</v>
          </cell>
          <cell r="CD522" t="str">
            <v>.</v>
          </cell>
          <cell r="CE522" t="str">
            <v>.</v>
          </cell>
          <cell r="CF522" t="str">
            <v>.</v>
          </cell>
          <cell r="CG522" t="str">
            <v>.</v>
          </cell>
          <cell r="CH522" t="str">
            <v>.</v>
          </cell>
          <cell r="CI522" t="str">
            <v>.</v>
          </cell>
        </row>
        <row r="523">
          <cell r="CB523" t="str">
            <v>.</v>
          </cell>
          <cell r="CC523" t="str">
            <v>.</v>
          </cell>
          <cell r="CD523" t="str">
            <v>.</v>
          </cell>
          <cell r="CE523" t="str">
            <v>.</v>
          </cell>
          <cell r="CF523" t="str">
            <v>.</v>
          </cell>
          <cell r="CG523" t="str">
            <v>.</v>
          </cell>
          <cell r="CH523" t="str">
            <v>.</v>
          </cell>
          <cell r="CI523" t="str">
            <v>.</v>
          </cell>
        </row>
        <row r="524">
          <cell r="CB524" t="str">
            <v>.</v>
          </cell>
          <cell r="CC524" t="str">
            <v>.</v>
          </cell>
          <cell r="CD524" t="str">
            <v>.</v>
          </cell>
          <cell r="CE524" t="str">
            <v>.</v>
          </cell>
          <cell r="CF524" t="str">
            <v>.</v>
          </cell>
          <cell r="CG524" t="str">
            <v>.</v>
          </cell>
          <cell r="CH524" t="str">
            <v>.</v>
          </cell>
          <cell r="CI524" t="str">
            <v>.</v>
          </cell>
        </row>
        <row r="525">
          <cell r="AS525" t="str">
            <v>U</v>
          </cell>
          <cell r="AT525" t="str">
            <v>G</v>
          </cell>
          <cell r="AU525" t="str">
            <v>F</v>
          </cell>
          <cell r="AV525" t="str">
            <v>E</v>
          </cell>
          <cell r="AW525" t="str">
            <v>D</v>
          </cell>
          <cell r="AX525" t="str">
            <v>C</v>
          </cell>
          <cell r="AY525" t="str">
            <v>B</v>
          </cell>
          <cell r="AZ525" t="str">
            <v>A</v>
          </cell>
          <cell r="BA525" t="str">
            <v>*</v>
          </cell>
          <cell r="CB525" t="str">
            <v>.</v>
          </cell>
          <cell r="CC525" t="str">
            <v>.</v>
          </cell>
          <cell r="CD525" t="str">
            <v>.</v>
          </cell>
          <cell r="CE525" t="str">
            <v>.</v>
          </cell>
          <cell r="CF525" t="str">
            <v>.</v>
          </cell>
          <cell r="CG525" t="str">
            <v>.</v>
          </cell>
          <cell r="CH525" t="str">
            <v>.</v>
          </cell>
          <cell r="CI525" t="str">
            <v>.</v>
          </cell>
        </row>
        <row r="526">
          <cell r="AS526">
            <v>0</v>
          </cell>
          <cell r="AT526">
            <v>0</v>
          </cell>
          <cell r="AU526">
            <v>0</v>
          </cell>
          <cell r="AV526">
            <v>0</v>
          </cell>
          <cell r="AW526">
            <v>0</v>
          </cell>
          <cell r="AX526">
            <v>0</v>
          </cell>
          <cell r="AY526">
            <v>0</v>
          </cell>
          <cell r="AZ526">
            <v>0</v>
          </cell>
          <cell r="BA526">
            <v>0</v>
          </cell>
          <cell r="CB526" t="str">
            <v>.</v>
          </cell>
          <cell r="CC526" t="str">
            <v>.</v>
          </cell>
          <cell r="CD526" t="str">
            <v>.</v>
          </cell>
          <cell r="CE526" t="str">
            <v>.</v>
          </cell>
          <cell r="CF526" t="str">
            <v>.</v>
          </cell>
          <cell r="CG526" t="str">
            <v>.</v>
          </cell>
          <cell r="CH526" t="str">
            <v>.</v>
          </cell>
          <cell r="CI526" t="str">
            <v>.</v>
          </cell>
        </row>
        <row r="527">
          <cell r="AS527">
            <v>0</v>
          </cell>
          <cell r="AT527">
            <v>0</v>
          </cell>
          <cell r="AU527">
            <v>0</v>
          </cell>
          <cell r="AV527">
            <v>0</v>
          </cell>
          <cell r="AW527">
            <v>0</v>
          </cell>
          <cell r="AX527">
            <v>0</v>
          </cell>
          <cell r="AY527">
            <v>0</v>
          </cell>
          <cell r="AZ527">
            <v>0</v>
          </cell>
          <cell r="BA527">
            <v>0</v>
          </cell>
          <cell r="CB527" t="str">
            <v>.</v>
          </cell>
          <cell r="CC527" t="str">
            <v>.</v>
          </cell>
          <cell r="CD527" t="str">
            <v>.</v>
          </cell>
          <cell r="CE527" t="str">
            <v>.</v>
          </cell>
          <cell r="CF527" t="str">
            <v>.</v>
          </cell>
          <cell r="CG527" t="str">
            <v>.</v>
          </cell>
          <cell r="CH527" t="str">
            <v>.</v>
          </cell>
          <cell r="CI527" t="str">
            <v>.</v>
          </cell>
        </row>
        <row r="528">
          <cell r="AS528">
            <v>7.3849878934624691E-2</v>
          </cell>
          <cell r="AT528">
            <v>9.6852300242130748E-2</v>
          </cell>
          <cell r="AU528">
            <v>0.17070217917675545</v>
          </cell>
          <cell r="AV528">
            <v>0.25060532687651332</v>
          </cell>
          <cell r="AW528">
            <v>0.23970944309927361</v>
          </cell>
          <cell r="AX528">
            <v>0.1440677966101695</v>
          </cell>
          <cell r="AY528">
            <v>1.9370460048426151E-2</v>
          </cell>
          <cell r="AZ528">
            <v>4.8426150121065378E-3</v>
          </cell>
          <cell r="BA528">
            <v>0</v>
          </cell>
          <cell r="CB528" t="str">
            <v>KS2-4</v>
          </cell>
          <cell r="CC528" t="str">
            <v>B</v>
          </cell>
          <cell r="CD528" t="str">
            <v>*</v>
          </cell>
          <cell r="CE528">
            <v>0</v>
          </cell>
          <cell r="CF528">
            <v>0.5</v>
          </cell>
          <cell r="CG528" t="str">
            <v>All Schools</v>
          </cell>
          <cell r="CH528" t="str">
            <v>KS2 Average Point Score</v>
          </cell>
          <cell r="CI528" t="str">
            <v>Design and Technology Resist Materials</v>
          </cell>
        </row>
        <row r="529">
          <cell r="AS529">
            <v>7.3849878934624691E-2</v>
          </cell>
          <cell r="AT529">
            <v>9.6852300242130748E-2</v>
          </cell>
          <cell r="AU529">
            <v>0.17070217917675545</v>
          </cell>
          <cell r="AV529">
            <v>0.25060532687651332</v>
          </cell>
          <cell r="AW529">
            <v>0.23970944309927361</v>
          </cell>
          <cell r="AX529">
            <v>0.1440677966101695</v>
          </cell>
          <cell r="AY529">
            <v>1.9370460048426151E-2</v>
          </cell>
          <cell r="AZ529">
            <v>4.8426150121065378E-3</v>
          </cell>
          <cell r="BA529">
            <v>0</v>
          </cell>
          <cell r="CB529" t="str">
            <v>KS2-4</v>
          </cell>
          <cell r="CC529" t="str">
            <v>N</v>
          </cell>
          <cell r="CD529" t="str">
            <v>*</v>
          </cell>
          <cell r="CE529">
            <v>0</v>
          </cell>
          <cell r="CF529">
            <v>0.5</v>
          </cell>
          <cell r="CG529" t="str">
            <v>All Schools</v>
          </cell>
          <cell r="CH529" t="str">
            <v>KS2 Average Point Score</v>
          </cell>
          <cell r="CI529" t="str">
            <v>Design and Technology Resist Materials</v>
          </cell>
        </row>
        <row r="530">
          <cell r="AS530">
            <v>7.3849878934624691E-2</v>
          </cell>
          <cell r="AT530">
            <v>9.6852300242130748E-2</v>
          </cell>
          <cell r="AU530">
            <v>0.17070217917675545</v>
          </cell>
          <cell r="AV530">
            <v>0.25060532687651332</v>
          </cell>
          <cell r="AW530">
            <v>0.23970944309927361</v>
          </cell>
          <cell r="AX530">
            <v>0.1440677966101695</v>
          </cell>
          <cell r="AY530">
            <v>1.9370460048426151E-2</v>
          </cell>
          <cell r="AZ530">
            <v>4.8426150121065378E-3</v>
          </cell>
          <cell r="BA530">
            <v>0</v>
          </cell>
          <cell r="CB530" t="str">
            <v>KS2-4</v>
          </cell>
          <cell r="CC530" t="str">
            <v>2</v>
          </cell>
          <cell r="CD530" t="str">
            <v>*</v>
          </cell>
          <cell r="CE530">
            <v>0</v>
          </cell>
          <cell r="CF530">
            <v>0.5</v>
          </cell>
          <cell r="CG530" t="str">
            <v>All Schools</v>
          </cell>
          <cell r="CH530" t="str">
            <v>KS2 Average Point Score</v>
          </cell>
          <cell r="CI530" t="str">
            <v>Design and Technology Resist Materials</v>
          </cell>
        </row>
        <row r="531">
          <cell r="AS531">
            <v>3.0690537084398978E-2</v>
          </cell>
          <cell r="AT531">
            <v>6.5217391304347824E-2</v>
          </cell>
          <cell r="AU531">
            <v>0.12787723785166241</v>
          </cell>
          <cell r="AV531">
            <v>0.22762148337595908</v>
          </cell>
          <cell r="AW531">
            <v>0.32480818414322249</v>
          </cell>
          <cell r="AX531">
            <v>0.19948849104859334</v>
          </cell>
          <cell r="AY531">
            <v>2.3017902813299233E-2</v>
          </cell>
          <cell r="AZ531">
            <v>1.2787723785166241E-3</v>
          </cell>
          <cell r="BA531">
            <v>0</v>
          </cell>
          <cell r="CB531" t="str">
            <v>KS2-4</v>
          </cell>
          <cell r="CC531" t="str">
            <v>3c</v>
          </cell>
          <cell r="CD531" t="str">
            <v>*</v>
          </cell>
          <cell r="CE531">
            <v>0</v>
          </cell>
          <cell r="CF531">
            <v>0.5</v>
          </cell>
          <cell r="CG531" t="str">
            <v>All Schools</v>
          </cell>
          <cell r="CH531" t="str">
            <v>KS2 Average Point Score</v>
          </cell>
          <cell r="CI531" t="str">
            <v>Design and Technology Resist Materials</v>
          </cell>
        </row>
        <row r="532">
          <cell r="AS532">
            <v>3.4124629080118693E-2</v>
          </cell>
          <cell r="AT532">
            <v>4.9703264094955492E-2</v>
          </cell>
          <cell r="AU532">
            <v>0.1142433234421365</v>
          </cell>
          <cell r="AV532">
            <v>0.21958456973293769</v>
          </cell>
          <cell r="AW532">
            <v>0.31379821958456972</v>
          </cell>
          <cell r="AX532">
            <v>0.22774480712166173</v>
          </cell>
          <cell r="AY532">
            <v>3.7833827893175076E-2</v>
          </cell>
          <cell r="AZ532">
            <v>2.967359050445104E-3</v>
          </cell>
          <cell r="BA532">
            <v>0</v>
          </cell>
          <cell r="CB532" t="str">
            <v>KS2-4</v>
          </cell>
          <cell r="CC532" t="str">
            <v>3b</v>
          </cell>
          <cell r="CD532" t="str">
            <v>*</v>
          </cell>
          <cell r="CE532">
            <v>0</v>
          </cell>
          <cell r="CF532">
            <v>0.5</v>
          </cell>
          <cell r="CG532" t="str">
            <v>All Schools</v>
          </cell>
          <cell r="CH532" t="str">
            <v>KS2 Average Point Score</v>
          </cell>
          <cell r="CI532" t="str">
            <v>Design and Technology Resist Materials</v>
          </cell>
        </row>
        <row r="533">
          <cell r="AS533">
            <v>3.2116146062472505E-2</v>
          </cell>
          <cell r="AT533">
            <v>2.9476462824461064E-2</v>
          </cell>
          <cell r="AU533">
            <v>7.3471183457985048E-2</v>
          </cell>
          <cell r="AV533">
            <v>0.18917729872415309</v>
          </cell>
          <cell r="AW533">
            <v>0.33260008798944124</v>
          </cell>
          <cell r="AX533">
            <v>0.27628684557853056</v>
          </cell>
          <cell r="AY533">
            <v>5.675318961724593E-2</v>
          </cell>
          <cell r="AZ533">
            <v>8.7989441267047955E-3</v>
          </cell>
          <cell r="BA533">
            <v>1.3198416190057193E-3</v>
          </cell>
          <cell r="CB533" t="str">
            <v>KS2-4</v>
          </cell>
          <cell r="CC533" t="str">
            <v>3a</v>
          </cell>
          <cell r="CD533" t="str">
            <v>*</v>
          </cell>
          <cell r="CE533">
            <v>1.3198416190057193E-3</v>
          </cell>
          <cell r="CF533">
            <v>0.5</v>
          </cell>
          <cell r="CG533" t="str">
            <v>All Schools</v>
          </cell>
          <cell r="CH533" t="str">
            <v>KS2 Average Point Score</v>
          </cell>
          <cell r="CI533" t="str">
            <v>Design and Technology Resist Materials</v>
          </cell>
        </row>
        <row r="534">
          <cell r="AS534">
            <v>2.1182008368200837E-2</v>
          </cell>
          <cell r="AT534">
            <v>2.5889121338912136E-2</v>
          </cell>
          <cell r="AU534">
            <v>5.9100418410041843E-2</v>
          </cell>
          <cell r="AV534">
            <v>0.13676778242677826</v>
          </cell>
          <cell r="AW534">
            <v>0.30700836820083682</v>
          </cell>
          <cell r="AX534">
            <v>0.33682008368200839</v>
          </cell>
          <cell r="AY534">
            <v>8.4205020920502097E-2</v>
          </cell>
          <cell r="AZ534">
            <v>2.7458158995815898E-2</v>
          </cell>
          <cell r="BA534">
            <v>1.5690376569037657E-3</v>
          </cell>
          <cell r="CB534" t="str">
            <v>KS2-4</v>
          </cell>
          <cell r="CC534" t="str">
            <v>4c</v>
          </cell>
          <cell r="CD534" t="str">
            <v>*</v>
          </cell>
          <cell r="CE534">
            <v>1.5690376569037657E-3</v>
          </cell>
          <cell r="CF534">
            <v>0.5</v>
          </cell>
          <cell r="CG534" t="str">
            <v>All Schools</v>
          </cell>
          <cell r="CH534" t="str">
            <v>KS2 Average Point Score</v>
          </cell>
          <cell r="CI534" t="str">
            <v>Design and Technology Resist Materials</v>
          </cell>
        </row>
        <row r="535">
          <cell r="AS535">
            <v>1.8076923076923077E-2</v>
          </cell>
          <cell r="AT535">
            <v>1.8846153846153846E-2</v>
          </cell>
          <cell r="AU535">
            <v>3.6730769230769234E-2</v>
          </cell>
          <cell r="AV535">
            <v>9.961538461538462E-2</v>
          </cell>
          <cell r="AW535">
            <v>0.26923076923076922</v>
          </cell>
          <cell r="AX535">
            <v>0.36096153846153844</v>
          </cell>
          <cell r="AY535">
            <v>0.13923076923076924</v>
          </cell>
          <cell r="AZ535">
            <v>5.2499999999999998E-2</v>
          </cell>
          <cell r="BA535">
            <v>4.807692307692308E-3</v>
          </cell>
          <cell r="CB535" t="str">
            <v>KS2-4</v>
          </cell>
          <cell r="CC535" t="str">
            <v>4b</v>
          </cell>
          <cell r="CD535" t="str">
            <v>*</v>
          </cell>
          <cell r="CE535">
            <v>4.807692307692308E-3</v>
          </cell>
          <cell r="CF535">
            <v>0.5</v>
          </cell>
          <cell r="CG535" t="str">
            <v>All Schools</v>
          </cell>
          <cell r="CH535" t="str">
            <v>KS2 Average Point Score</v>
          </cell>
          <cell r="CI535" t="str">
            <v>Design and Technology Resist Materials</v>
          </cell>
        </row>
        <row r="536">
          <cell r="AS536">
            <v>1.5619694397283531E-2</v>
          </cell>
          <cell r="AT536">
            <v>9.8471986417657045E-3</v>
          </cell>
          <cell r="AU536">
            <v>2.1901528013582344E-2</v>
          </cell>
          <cell r="AV536">
            <v>6.3667232597623094E-2</v>
          </cell>
          <cell r="AW536">
            <v>0.2134125636672326</v>
          </cell>
          <cell r="AX536">
            <v>0.334295415959253</v>
          </cell>
          <cell r="AY536">
            <v>0.21850594227504244</v>
          </cell>
          <cell r="AZ536">
            <v>0.10933786078098472</v>
          </cell>
          <cell r="BA536">
            <v>1.3412563667232598E-2</v>
          </cell>
          <cell r="CB536" t="str">
            <v>KS2-4</v>
          </cell>
          <cell r="CC536" t="str">
            <v>4a</v>
          </cell>
          <cell r="CD536" t="str">
            <v>*</v>
          </cell>
          <cell r="CE536">
            <v>1.3412563667232598E-2</v>
          </cell>
          <cell r="CF536">
            <v>0.5</v>
          </cell>
          <cell r="CG536" t="str">
            <v>All Schools</v>
          </cell>
          <cell r="CH536" t="str">
            <v>KS2 Average Point Score</v>
          </cell>
          <cell r="CI536" t="str">
            <v>Design and Technology Resist Materials</v>
          </cell>
        </row>
        <row r="537">
          <cell r="AS537">
            <v>1.0754955714888232E-2</v>
          </cell>
          <cell r="AT537">
            <v>4.6393926613243356E-3</v>
          </cell>
          <cell r="AU537">
            <v>9.9114297764656255E-3</v>
          </cell>
          <cell r="AV537">
            <v>3.3530156052298608E-2</v>
          </cell>
          <cell r="AW537">
            <v>0.14382117250105442</v>
          </cell>
          <cell r="AX537">
            <v>0.27857444116406582</v>
          </cell>
          <cell r="AY537">
            <v>0.28490088570223532</v>
          </cell>
          <cell r="AZ537">
            <v>0.19380008435259385</v>
          </cell>
          <cell r="BA537">
            <v>4.006748207507381E-2</v>
          </cell>
          <cell r="CB537" t="str">
            <v>KS2-4</v>
          </cell>
          <cell r="CC537" t="str">
            <v>5c</v>
          </cell>
          <cell r="CD537" t="str">
            <v>*</v>
          </cell>
          <cell r="CE537">
            <v>4.006748207507381E-2</v>
          </cell>
          <cell r="CF537">
            <v>0.5</v>
          </cell>
          <cell r="CG537" t="str">
            <v>All Schools</v>
          </cell>
          <cell r="CH537" t="str">
            <v>KS2 Average Point Score</v>
          </cell>
          <cell r="CI537" t="str">
            <v>Design and Technology Resist Materials</v>
          </cell>
        </row>
        <row r="538">
          <cell r="AS538">
            <v>7.6071922544951589E-3</v>
          </cell>
          <cell r="AT538">
            <v>1.7289073305670815E-3</v>
          </cell>
          <cell r="AU538">
            <v>2.7662517289073307E-3</v>
          </cell>
          <cell r="AV538">
            <v>1.4177040110650069E-2</v>
          </cell>
          <cell r="AW538">
            <v>6.2240663900414939E-2</v>
          </cell>
          <cell r="AX538">
            <v>0.16459197786998617</v>
          </cell>
          <cell r="AY538">
            <v>0.27316735822959887</v>
          </cell>
          <cell r="AZ538">
            <v>0.32780082987551867</v>
          </cell>
          <cell r="BA538">
            <v>0.1459197786998617</v>
          </cell>
          <cell r="CB538" t="str">
            <v>KS2-4</v>
          </cell>
          <cell r="CC538" t="str">
            <v>5b</v>
          </cell>
          <cell r="CD538" t="str">
            <v>*</v>
          </cell>
          <cell r="CE538">
            <v>0.1459197786998617</v>
          </cell>
          <cell r="CF538">
            <v>0.5</v>
          </cell>
          <cell r="CG538" t="str">
            <v>All Schools</v>
          </cell>
          <cell r="CH538" t="str">
            <v>KS2 Average Point Score</v>
          </cell>
          <cell r="CI538" t="str">
            <v>Design and Technology Resist Materials</v>
          </cell>
        </row>
        <row r="539">
          <cell r="AS539">
            <v>3.7735849056603774E-3</v>
          </cell>
          <cell r="AT539">
            <v>0</v>
          </cell>
          <cell r="AU539">
            <v>0</v>
          </cell>
          <cell r="AV539">
            <v>7.5471698113207548E-3</v>
          </cell>
          <cell r="AW539">
            <v>3.3962264150943396E-2</v>
          </cell>
          <cell r="AX539">
            <v>5.2830188679245285E-2</v>
          </cell>
          <cell r="AY539">
            <v>0.17735849056603772</v>
          </cell>
          <cell r="AZ539">
            <v>0.38490566037735852</v>
          </cell>
          <cell r="BA539">
            <v>0.33962264150943394</v>
          </cell>
          <cell r="CB539" t="str">
            <v>KS2-4</v>
          </cell>
          <cell r="CC539" t="str">
            <v>5a</v>
          </cell>
          <cell r="CD539" t="str">
            <v>*</v>
          </cell>
          <cell r="CE539">
            <v>0.33962264150943394</v>
          </cell>
          <cell r="CF539">
            <v>0.5</v>
          </cell>
          <cell r="CG539" t="str">
            <v>All Schools</v>
          </cell>
          <cell r="CH539" t="str">
            <v>KS2 Average Point Score</v>
          </cell>
          <cell r="CI539" t="str">
            <v>Design and Technology Resist Materials</v>
          </cell>
        </row>
        <row r="540">
          <cell r="CB540" t="str">
            <v>.</v>
          </cell>
          <cell r="CC540" t="str">
            <v>.</v>
          </cell>
          <cell r="CD540" t="str">
            <v>.</v>
          </cell>
          <cell r="CE540" t="str">
            <v>.</v>
          </cell>
          <cell r="CF540" t="str">
            <v>.</v>
          </cell>
          <cell r="CG540" t="str">
            <v>.</v>
          </cell>
          <cell r="CH540" t="str">
            <v>.</v>
          </cell>
          <cell r="CI540" t="str">
            <v>.</v>
          </cell>
        </row>
        <row r="541">
          <cell r="CB541" t="str">
            <v>.</v>
          </cell>
          <cell r="CC541" t="str">
            <v>.</v>
          </cell>
          <cell r="CD541" t="str">
            <v>.</v>
          </cell>
          <cell r="CE541" t="str">
            <v>.</v>
          </cell>
          <cell r="CF541" t="str">
            <v>.</v>
          </cell>
          <cell r="CG541" t="str">
            <v>.</v>
          </cell>
          <cell r="CH541" t="str">
            <v>.</v>
          </cell>
          <cell r="CI541" t="str">
            <v>.</v>
          </cell>
        </row>
        <row r="542">
          <cell r="CB542" t="str">
            <v>.</v>
          </cell>
          <cell r="CC542" t="str">
            <v>.</v>
          </cell>
          <cell r="CD542" t="str">
            <v>.</v>
          </cell>
          <cell r="CE542" t="str">
            <v>.</v>
          </cell>
          <cell r="CF542" t="str">
            <v>.</v>
          </cell>
          <cell r="CG542" t="str">
            <v>.</v>
          </cell>
          <cell r="CH542" t="str">
            <v>.</v>
          </cell>
          <cell r="CI542" t="str">
            <v>.</v>
          </cell>
        </row>
        <row r="543">
          <cell r="CB543" t="str">
            <v>.</v>
          </cell>
          <cell r="CC543" t="str">
            <v>.</v>
          </cell>
          <cell r="CD543" t="str">
            <v>.</v>
          </cell>
          <cell r="CE543" t="str">
            <v>.</v>
          </cell>
          <cell r="CF543" t="str">
            <v>.</v>
          </cell>
          <cell r="CG543" t="str">
            <v>.</v>
          </cell>
          <cell r="CH543" t="str">
            <v>.</v>
          </cell>
          <cell r="CI543" t="str">
            <v>.</v>
          </cell>
        </row>
        <row r="544">
          <cell r="AS544" t="str">
            <v>U</v>
          </cell>
          <cell r="AT544" t="str">
            <v>G</v>
          </cell>
          <cell r="AU544" t="str">
            <v>F</v>
          </cell>
          <cell r="AV544" t="str">
            <v>E</v>
          </cell>
          <cell r="AW544" t="str">
            <v>D</v>
          </cell>
          <cell r="AX544" t="str">
            <v>C</v>
          </cell>
          <cell r="AY544" t="str">
            <v>B</v>
          </cell>
          <cell r="AZ544" t="str">
            <v>A</v>
          </cell>
          <cell r="BA544" t="str">
            <v>*</v>
          </cell>
          <cell r="CB544" t="str">
            <v>.</v>
          </cell>
          <cell r="CC544" t="str">
            <v>.</v>
          </cell>
          <cell r="CD544" t="str">
            <v>.</v>
          </cell>
          <cell r="CE544" t="str">
            <v>.</v>
          </cell>
          <cell r="CF544" t="str">
            <v>.</v>
          </cell>
          <cell r="CG544" t="str">
            <v>.</v>
          </cell>
          <cell r="CH544" t="str">
            <v>.</v>
          </cell>
          <cell r="CI544" t="str">
            <v>.</v>
          </cell>
        </row>
        <row r="545">
          <cell r="AS545">
            <v>0</v>
          </cell>
          <cell r="AT545">
            <v>0</v>
          </cell>
          <cell r="AU545">
            <v>0</v>
          </cell>
          <cell r="AV545">
            <v>0</v>
          </cell>
          <cell r="AW545">
            <v>0</v>
          </cell>
          <cell r="AX545">
            <v>0</v>
          </cell>
          <cell r="AY545">
            <v>0</v>
          </cell>
          <cell r="AZ545">
            <v>0</v>
          </cell>
          <cell r="BA545">
            <v>0</v>
          </cell>
          <cell r="CB545" t="str">
            <v>.</v>
          </cell>
          <cell r="CC545" t="str">
            <v>.</v>
          </cell>
          <cell r="CD545" t="str">
            <v>.</v>
          </cell>
          <cell r="CE545" t="str">
            <v>.</v>
          </cell>
          <cell r="CF545" t="str">
            <v>.</v>
          </cell>
          <cell r="CG545" t="str">
            <v>.</v>
          </cell>
          <cell r="CH545" t="str">
            <v>.</v>
          </cell>
          <cell r="CI545" t="str">
            <v>.</v>
          </cell>
        </row>
        <row r="546">
          <cell r="AS546">
            <v>0</v>
          </cell>
          <cell r="AT546">
            <v>0</v>
          </cell>
          <cell r="AU546">
            <v>0</v>
          </cell>
          <cell r="AV546">
            <v>0</v>
          </cell>
          <cell r="AW546">
            <v>0</v>
          </cell>
          <cell r="AX546">
            <v>0</v>
          </cell>
          <cell r="AY546">
            <v>0</v>
          </cell>
          <cell r="AZ546">
            <v>0</v>
          </cell>
          <cell r="BA546">
            <v>0</v>
          </cell>
          <cell r="CB546" t="str">
            <v>.</v>
          </cell>
          <cell r="CC546" t="str">
            <v>.</v>
          </cell>
          <cell r="CD546" t="str">
            <v>.</v>
          </cell>
          <cell r="CE546" t="str">
            <v>.</v>
          </cell>
          <cell r="CF546" t="str">
            <v>.</v>
          </cell>
          <cell r="CG546" t="str">
            <v>.</v>
          </cell>
          <cell r="CH546" t="str">
            <v>.</v>
          </cell>
          <cell r="CI546" t="str">
            <v>.</v>
          </cell>
        </row>
        <row r="547">
          <cell r="AS547">
            <v>0.11587301587301588</v>
          </cell>
          <cell r="AT547">
            <v>0.20317460317460317</v>
          </cell>
          <cell r="AU547">
            <v>0.21111111111111111</v>
          </cell>
          <cell r="AV547">
            <v>0.17063492063492064</v>
          </cell>
          <cell r="AW547">
            <v>0.14523809523809525</v>
          </cell>
          <cell r="AX547">
            <v>9.6031746031746038E-2</v>
          </cell>
          <cell r="AY547">
            <v>4.9206349206349205E-2</v>
          </cell>
          <cell r="AZ547">
            <v>7.1428571428571426E-3</v>
          </cell>
          <cell r="BA547">
            <v>1.5873015873015873E-3</v>
          </cell>
          <cell r="CB547" t="str">
            <v>KS2-4</v>
          </cell>
          <cell r="CC547" t="str">
            <v>B</v>
          </cell>
          <cell r="CD547" t="str">
            <v>*</v>
          </cell>
          <cell r="CE547">
            <v>1.5873015873015873E-3</v>
          </cell>
          <cell r="CF547">
            <v>0.5</v>
          </cell>
          <cell r="CG547" t="str">
            <v>All Schools</v>
          </cell>
          <cell r="CH547" t="str">
            <v>KS2 Average Point Score</v>
          </cell>
          <cell r="CI547" t="str">
            <v>Religious Studies full</v>
          </cell>
        </row>
        <row r="548">
          <cell r="AS548">
            <v>0.11587301587301588</v>
          </cell>
          <cell r="AT548">
            <v>0.20317460317460317</v>
          </cell>
          <cell r="AU548">
            <v>0.21111111111111111</v>
          </cell>
          <cell r="AV548">
            <v>0.17063492063492064</v>
          </cell>
          <cell r="AW548">
            <v>0.14523809523809525</v>
          </cell>
          <cell r="AX548">
            <v>9.6031746031746038E-2</v>
          </cell>
          <cell r="AY548">
            <v>4.9206349206349205E-2</v>
          </cell>
          <cell r="AZ548">
            <v>7.1428571428571426E-3</v>
          </cell>
          <cell r="BA548">
            <v>1.5873015873015873E-3</v>
          </cell>
          <cell r="CB548" t="str">
            <v>KS2-4</v>
          </cell>
          <cell r="CC548" t="str">
            <v>N</v>
          </cell>
          <cell r="CD548" t="str">
            <v>*</v>
          </cell>
          <cell r="CE548">
            <v>1.5873015873015873E-3</v>
          </cell>
          <cell r="CF548">
            <v>0.5</v>
          </cell>
          <cell r="CG548" t="str">
            <v>All Schools</v>
          </cell>
          <cell r="CH548" t="str">
            <v>KS2 Average Point Score</v>
          </cell>
          <cell r="CI548" t="str">
            <v>Religious Studies full</v>
          </cell>
        </row>
        <row r="549">
          <cell r="AS549">
            <v>0.11587301587301588</v>
          </cell>
          <cell r="AT549">
            <v>0.20317460317460317</v>
          </cell>
          <cell r="AU549">
            <v>0.21111111111111111</v>
          </cell>
          <cell r="AV549">
            <v>0.17063492063492064</v>
          </cell>
          <cell r="AW549">
            <v>0.14523809523809525</v>
          </cell>
          <cell r="AX549">
            <v>9.6031746031746038E-2</v>
          </cell>
          <cell r="AY549">
            <v>4.9206349206349205E-2</v>
          </cell>
          <cell r="AZ549">
            <v>7.1428571428571426E-3</v>
          </cell>
          <cell r="BA549">
            <v>1.5873015873015873E-3</v>
          </cell>
          <cell r="CB549" t="str">
            <v>KS2-4</v>
          </cell>
          <cell r="CC549" t="str">
            <v>2</v>
          </cell>
          <cell r="CD549" t="str">
            <v>*</v>
          </cell>
          <cell r="CE549">
            <v>1.5873015873015873E-3</v>
          </cell>
          <cell r="CF549">
            <v>0.5</v>
          </cell>
          <cell r="CG549" t="str">
            <v>All Schools</v>
          </cell>
          <cell r="CH549" t="str">
            <v>KS2 Average Point Score</v>
          </cell>
          <cell r="CI549" t="str">
            <v>Religious Studies full</v>
          </cell>
        </row>
        <row r="550">
          <cell r="AS550">
            <v>7.3294018534119626E-2</v>
          </cell>
          <cell r="AT550">
            <v>0.13058129738837404</v>
          </cell>
          <cell r="AU550">
            <v>0.20893007582139847</v>
          </cell>
          <cell r="AV550">
            <v>0.21145745577085087</v>
          </cell>
          <cell r="AW550">
            <v>0.16427969671440606</v>
          </cell>
          <cell r="AX550">
            <v>0.13816343723673125</v>
          </cell>
          <cell r="AY550">
            <v>5.3917438921651219E-2</v>
          </cell>
          <cell r="AZ550">
            <v>1.6849199663016005E-2</v>
          </cell>
          <cell r="BA550">
            <v>2.527379949452401E-3</v>
          </cell>
          <cell r="CB550" t="str">
            <v>KS2-4</v>
          </cell>
          <cell r="CC550" t="str">
            <v>3c</v>
          </cell>
          <cell r="CD550" t="str">
            <v>*</v>
          </cell>
          <cell r="CE550">
            <v>2.527379949452401E-3</v>
          </cell>
          <cell r="CF550">
            <v>0.5</v>
          </cell>
          <cell r="CG550" t="str">
            <v>All Schools</v>
          </cell>
          <cell r="CH550" t="str">
            <v>KS2 Average Point Score</v>
          </cell>
          <cell r="CI550" t="str">
            <v>Religious Studies full</v>
          </cell>
        </row>
        <row r="551">
          <cell r="AS551">
            <v>4.2479410489813609E-2</v>
          </cell>
          <cell r="AT551">
            <v>0.10316428261811877</v>
          </cell>
          <cell r="AU551">
            <v>0.17641959254442999</v>
          </cell>
          <cell r="AV551">
            <v>0.20502817511920243</v>
          </cell>
          <cell r="AW551">
            <v>0.20459471174685739</v>
          </cell>
          <cell r="AX551">
            <v>0.15474642392717816</v>
          </cell>
          <cell r="AY551">
            <v>8.0190723883831819E-2</v>
          </cell>
          <cell r="AZ551">
            <v>2.8175119202427396E-2</v>
          </cell>
          <cell r="BA551">
            <v>5.2015604681404422E-3</v>
          </cell>
          <cell r="CB551" t="str">
            <v>KS2-4</v>
          </cell>
          <cell r="CC551" t="str">
            <v>3b</v>
          </cell>
          <cell r="CD551" t="str">
            <v>*</v>
          </cell>
          <cell r="CE551">
            <v>5.2015604681404422E-3</v>
          </cell>
          <cell r="CF551">
            <v>0.5</v>
          </cell>
          <cell r="CG551" t="str">
            <v>All Schools</v>
          </cell>
          <cell r="CH551" t="str">
            <v>KS2 Average Point Score</v>
          </cell>
          <cell r="CI551" t="str">
            <v>Religious Studies full</v>
          </cell>
        </row>
        <row r="552">
          <cell r="AS552">
            <v>2.9614325068870524E-2</v>
          </cell>
          <cell r="AT552">
            <v>7.2314049586776855E-2</v>
          </cell>
          <cell r="AU552">
            <v>0.13246097337006427</v>
          </cell>
          <cell r="AV552">
            <v>0.1820477502295684</v>
          </cell>
          <cell r="AW552">
            <v>0.20179063360881544</v>
          </cell>
          <cell r="AX552">
            <v>0.20431588613406795</v>
          </cell>
          <cell r="AY552">
            <v>0.13200183654729108</v>
          </cell>
          <cell r="AZ552">
            <v>3.7419651056014691E-2</v>
          </cell>
          <cell r="BA552">
            <v>8.034894398530763E-3</v>
          </cell>
          <cell r="CB552" t="str">
            <v>KS2-4</v>
          </cell>
          <cell r="CC552" t="str">
            <v>3a</v>
          </cell>
          <cell r="CD552" t="str">
            <v>*</v>
          </cell>
          <cell r="CE552">
            <v>8.034894398530763E-3</v>
          </cell>
          <cell r="CF552">
            <v>0.5</v>
          </cell>
          <cell r="CG552" t="str">
            <v>All Schools</v>
          </cell>
          <cell r="CH552" t="str">
            <v>KS2 Average Point Score</v>
          </cell>
          <cell r="CI552" t="str">
            <v>Religious Studies full</v>
          </cell>
        </row>
        <row r="553">
          <cell r="AS553">
            <v>1.875746714456392E-2</v>
          </cell>
          <cell r="AT553">
            <v>3.8470728793309442E-2</v>
          </cell>
          <cell r="AU553">
            <v>8.578255675029868E-2</v>
          </cell>
          <cell r="AV553">
            <v>0.13775388291517324</v>
          </cell>
          <cell r="AW553">
            <v>0.19904420549581839</v>
          </cell>
          <cell r="AX553">
            <v>0.24528076463560333</v>
          </cell>
          <cell r="AY553">
            <v>0.18566308243727597</v>
          </cell>
          <cell r="AZ553">
            <v>7.479091995221028E-2</v>
          </cell>
          <cell r="BA553">
            <v>1.4456391875746714E-2</v>
          </cell>
          <cell r="CB553" t="str">
            <v>KS2-4</v>
          </cell>
          <cell r="CC553" t="str">
            <v>4c</v>
          </cell>
          <cell r="CD553" t="str">
            <v>*</v>
          </cell>
          <cell r="CE553">
            <v>1.4456391875746714E-2</v>
          </cell>
          <cell r="CF553">
            <v>0.5</v>
          </cell>
          <cell r="CG553" t="str">
            <v>All Schools</v>
          </cell>
          <cell r="CH553" t="str">
            <v>KS2 Average Point Score</v>
          </cell>
          <cell r="CI553" t="str">
            <v>Religious Studies full</v>
          </cell>
        </row>
        <row r="554">
          <cell r="AS554">
            <v>1.0291111581024881E-2</v>
          </cell>
          <cell r="AT554">
            <v>2.4177063508846127E-2</v>
          </cell>
          <cell r="AU554">
            <v>5.3358708676957779E-2</v>
          </cell>
          <cell r="AV554">
            <v>9.7906534150983299E-2</v>
          </cell>
          <cell r="AW554">
            <v>0.16578557834637345</v>
          </cell>
          <cell r="AX554">
            <v>0.26037922041305422</v>
          </cell>
          <cell r="AY554">
            <v>0.23986748431662791</v>
          </cell>
          <cell r="AZ554">
            <v>0.11891167970677381</v>
          </cell>
          <cell r="BA554">
            <v>2.9322619299358567E-2</v>
          </cell>
          <cell r="CB554" t="str">
            <v>KS2-4</v>
          </cell>
          <cell r="CC554" t="str">
            <v>4b</v>
          </cell>
          <cell r="CD554" t="str">
            <v>*</v>
          </cell>
          <cell r="CE554">
            <v>2.9322619299358567E-2</v>
          </cell>
          <cell r="CF554">
            <v>0.5</v>
          </cell>
          <cell r="CG554" t="str">
            <v>All Schools</v>
          </cell>
          <cell r="CH554" t="str">
            <v>KS2 Average Point Score</v>
          </cell>
          <cell r="CI554" t="str">
            <v>Religious Studies full</v>
          </cell>
        </row>
        <row r="555">
          <cell r="AS555">
            <v>5.2192066805845511E-3</v>
          </cell>
          <cell r="AT555">
            <v>1.0855949895615866E-2</v>
          </cell>
          <cell r="AU555">
            <v>2.5626304801670146E-2</v>
          </cell>
          <cell r="AV555">
            <v>5.4175365344467638E-2</v>
          </cell>
          <cell r="AW555">
            <v>0.11555323590814197</v>
          </cell>
          <cell r="AX555">
            <v>0.23580375782881002</v>
          </cell>
          <cell r="AY555">
            <v>0.29065762004175366</v>
          </cell>
          <cell r="AZ555">
            <v>0.19848643006263048</v>
          </cell>
          <cell r="BA555">
            <v>6.3622129436325683E-2</v>
          </cell>
          <cell r="CB555" t="str">
            <v>KS2-4</v>
          </cell>
          <cell r="CC555" t="str">
            <v>4a</v>
          </cell>
          <cell r="CD555" t="str">
            <v>*</v>
          </cell>
          <cell r="CE555">
            <v>6.3622129436325683E-2</v>
          </cell>
          <cell r="CF555">
            <v>0.5</v>
          </cell>
          <cell r="CG555" t="str">
            <v>All Schools</v>
          </cell>
          <cell r="CH555" t="str">
            <v>KS2 Average Point Score</v>
          </cell>
          <cell r="CI555" t="str">
            <v>Religious Studies full</v>
          </cell>
        </row>
        <row r="556">
          <cell r="AS556">
            <v>2.094345267777002E-3</v>
          </cell>
          <cell r="AT556">
            <v>4.0889598085170039E-3</v>
          </cell>
          <cell r="AU556">
            <v>9.5242844320335088E-3</v>
          </cell>
          <cell r="AV556">
            <v>2.6229181210731027E-2</v>
          </cell>
          <cell r="AW556">
            <v>6.3478607759050565E-2</v>
          </cell>
          <cell r="AX556">
            <v>0.16854492869253015</v>
          </cell>
          <cell r="AY556">
            <v>0.29071506931285529</v>
          </cell>
          <cell r="AZ556">
            <v>0.2922608955819288</v>
          </cell>
          <cell r="BA556">
            <v>0.14306372793457664</v>
          </cell>
          <cell r="CB556" t="str">
            <v>KS2-4</v>
          </cell>
          <cell r="CC556" t="str">
            <v>5c</v>
          </cell>
          <cell r="CD556" t="str">
            <v>*</v>
          </cell>
          <cell r="CE556">
            <v>0.14306372793457664</v>
          </cell>
          <cell r="CF556">
            <v>0.5</v>
          </cell>
          <cell r="CG556" t="str">
            <v>All Schools</v>
          </cell>
          <cell r="CH556" t="str">
            <v>KS2 Average Point Score</v>
          </cell>
          <cell r="CI556" t="str">
            <v>Religious Studies full</v>
          </cell>
        </row>
        <row r="557">
          <cell r="AS557">
            <v>5.0233225690706851E-4</v>
          </cell>
          <cell r="AT557">
            <v>1.004664513814137E-3</v>
          </cell>
          <cell r="AU557">
            <v>4.3774668101901684E-3</v>
          </cell>
          <cell r="AV557">
            <v>9.2572658772874065E-3</v>
          </cell>
          <cell r="AW557">
            <v>2.676713311804808E-2</v>
          </cell>
          <cell r="AX557">
            <v>9.3649085037674926E-2</v>
          </cell>
          <cell r="AY557">
            <v>0.21499820595622532</v>
          </cell>
          <cell r="AZ557">
            <v>0.35256548259777537</v>
          </cell>
          <cell r="BA557">
            <v>0.2968783638320775</v>
          </cell>
          <cell r="CB557" t="str">
            <v>KS2-4</v>
          </cell>
          <cell r="CC557" t="str">
            <v>5b</v>
          </cell>
          <cell r="CD557" t="str">
            <v>*</v>
          </cell>
          <cell r="CE557">
            <v>0.2968783638320775</v>
          </cell>
          <cell r="CF557">
            <v>0.5</v>
          </cell>
          <cell r="CG557" t="str">
            <v>All Schools</v>
          </cell>
          <cell r="CH557" t="str">
            <v>KS2 Average Point Score</v>
          </cell>
          <cell r="CI557" t="str">
            <v>Religious Studies full</v>
          </cell>
        </row>
        <row r="558">
          <cell r="AS558">
            <v>0</v>
          </cell>
          <cell r="AT558">
            <v>5.963029218843172E-4</v>
          </cell>
          <cell r="AU558">
            <v>1.1926058437686344E-3</v>
          </cell>
          <cell r="AV558">
            <v>3.5778175313059034E-3</v>
          </cell>
          <cell r="AW558">
            <v>4.7704233750745376E-3</v>
          </cell>
          <cell r="AX558">
            <v>1.5503875968992248E-2</v>
          </cell>
          <cell r="AY558">
            <v>9.7197376267143712E-2</v>
          </cell>
          <cell r="AZ558">
            <v>0.31425163983303517</v>
          </cell>
          <cell r="BA558">
            <v>0.56290995825879542</v>
          </cell>
          <cell r="CB558" t="str">
            <v>KS2-4</v>
          </cell>
          <cell r="CC558" t="str">
            <v>5a</v>
          </cell>
          <cell r="CD558" t="str">
            <v>*</v>
          </cell>
          <cell r="CE558">
            <v>0.56290995825879542</v>
          </cell>
          <cell r="CF558">
            <v>0.5</v>
          </cell>
          <cell r="CG558" t="str">
            <v>All Schools</v>
          </cell>
          <cell r="CH558" t="str">
            <v>KS2 Average Point Score</v>
          </cell>
          <cell r="CI558" t="str">
            <v>Religious Studies full</v>
          </cell>
        </row>
        <row r="559">
          <cell r="CB559" t="str">
            <v>.</v>
          </cell>
          <cell r="CC559" t="str">
            <v>.</v>
          </cell>
          <cell r="CE559" t="str">
            <v>.</v>
          </cell>
          <cell r="CF559" t="str">
            <v>.</v>
          </cell>
          <cell r="CG559" t="str">
            <v>.</v>
          </cell>
        </row>
        <row r="560">
          <cell r="CB560" t="str">
            <v>.</v>
          </cell>
          <cell r="CE560" t="str">
            <v>.</v>
          </cell>
        </row>
        <row r="561">
          <cell r="CB561" t="str">
            <v>.</v>
          </cell>
          <cell r="CC561" t="str">
            <v>.</v>
          </cell>
          <cell r="CD561" t="str">
            <v>.</v>
          </cell>
          <cell r="CE561" t="str">
            <v>.</v>
          </cell>
          <cell r="CF561" t="str">
            <v>.</v>
          </cell>
          <cell r="CG561" t="str">
            <v>.</v>
          </cell>
          <cell r="CH561" t="str">
            <v>.</v>
          </cell>
          <cell r="CI561" t="str">
            <v>.</v>
          </cell>
        </row>
        <row r="562">
          <cell r="CB562" t="str">
            <v>.</v>
          </cell>
          <cell r="CC562" t="str">
            <v>.</v>
          </cell>
          <cell r="CD562" t="str">
            <v>.</v>
          </cell>
          <cell r="CE562" t="str">
            <v>.</v>
          </cell>
          <cell r="CF562" t="str">
            <v>.</v>
          </cell>
          <cell r="CG562" t="str">
            <v>.</v>
          </cell>
          <cell r="CH562" t="str">
            <v>.</v>
          </cell>
          <cell r="CI562" t="str">
            <v>.</v>
          </cell>
        </row>
        <row r="563">
          <cell r="AS563" t="str">
            <v>U</v>
          </cell>
          <cell r="AT563" t="str">
            <v>G</v>
          </cell>
          <cell r="AU563" t="str">
            <v>F</v>
          </cell>
          <cell r="AV563" t="str">
            <v>E</v>
          </cell>
          <cell r="AW563" t="str">
            <v>D</v>
          </cell>
          <cell r="AX563" t="str">
            <v>C</v>
          </cell>
          <cell r="AY563" t="str">
            <v>B</v>
          </cell>
          <cell r="AZ563" t="str">
            <v>A</v>
          </cell>
          <cell r="BA563" t="str">
            <v>*</v>
          </cell>
          <cell r="CB563" t="str">
            <v>.</v>
          </cell>
          <cell r="CC563" t="str">
            <v>.</v>
          </cell>
          <cell r="CD563" t="str">
            <v>.</v>
          </cell>
          <cell r="CE563" t="str">
            <v>.</v>
          </cell>
          <cell r="CF563" t="str">
            <v>.</v>
          </cell>
          <cell r="CG563" t="str">
            <v>.</v>
          </cell>
          <cell r="CH563" t="str">
            <v>.</v>
          </cell>
          <cell r="CI563" t="str">
            <v>.</v>
          </cell>
        </row>
        <row r="564">
          <cell r="AS564">
            <v>0</v>
          </cell>
          <cell r="AT564">
            <v>0</v>
          </cell>
          <cell r="AU564">
            <v>0</v>
          </cell>
          <cell r="AV564">
            <v>0</v>
          </cell>
          <cell r="AW564">
            <v>0</v>
          </cell>
          <cell r="AX564">
            <v>0</v>
          </cell>
          <cell r="AY564">
            <v>0</v>
          </cell>
          <cell r="AZ564">
            <v>0</v>
          </cell>
          <cell r="BA564">
            <v>0</v>
          </cell>
          <cell r="CB564" t="str">
            <v>.</v>
          </cell>
          <cell r="CC564" t="str">
            <v>.</v>
          </cell>
          <cell r="CD564" t="str">
            <v>.</v>
          </cell>
          <cell r="CE564" t="str">
            <v>.</v>
          </cell>
          <cell r="CF564" t="str">
            <v>.</v>
          </cell>
          <cell r="CG564" t="str">
            <v>.</v>
          </cell>
          <cell r="CH564" t="str">
            <v>.</v>
          </cell>
          <cell r="CI564" t="str">
            <v>.</v>
          </cell>
        </row>
        <row r="565">
          <cell r="AS565">
            <v>0</v>
          </cell>
          <cell r="AT565">
            <v>0</v>
          </cell>
          <cell r="AU565">
            <v>0</v>
          </cell>
          <cell r="AV565">
            <v>0</v>
          </cell>
          <cell r="AW565">
            <v>0</v>
          </cell>
          <cell r="AX565">
            <v>0</v>
          </cell>
          <cell r="AY565">
            <v>0</v>
          </cell>
          <cell r="AZ565">
            <v>0</v>
          </cell>
          <cell r="BA565">
            <v>0</v>
          </cell>
          <cell r="CB565" t="str">
            <v>.</v>
          </cell>
          <cell r="CC565" t="str">
            <v>.</v>
          </cell>
          <cell r="CD565" t="str">
            <v>.</v>
          </cell>
          <cell r="CE565" t="str">
            <v>.</v>
          </cell>
          <cell r="CF565" t="str">
            <v>.</v>
          </cell>
          <cell r="CG565" t="str">
            <v>.</v>
          </cell>
          <cell r="CH565" t="str">
            <v>.</v>
          </cell>
          <cell r="CI565" t="str">
            <v>.</v>
          </cell>
        </row>
        <row r="566">
          <cell r="AS566">
            <v>7.7519379844961239E-3</v>
          </cell>
          <cell r="AT566">
            <v>9.3023255813953487E-2</v>
          </cell>
          <cell r="AU566">
            <v>0.17829457364341086</v>
          </cell>
          <cell r="AV566">
            <v>0.15503875968992248</v>
          </cell>
          <cell r="AW566">
            <v>0.14728682170542637</v>
          </cell>
          <cell r="AX566">
            <v>0.11627906976744186</v>
          </cell>
          <cell r="AY566">
            <v>0.10077519379844961</v>
          </cell>
          <cell r="AZ566">
            <v>0.13178294573643412</v>
          </cell>
          <cell r="BA566">
            <v>6.9767441860465115E-2</v>
          </cell>
          <cell r="CB566" t="str">
            <v>KS2-4</v>
          </cell>
          <cell r="CC566" t="str">
            <v>B</v>
          </cell>
          <cell r="CD566" t="str">
            <v>*</v>
          </cell>
          <cell r="CE566">
            <v>6.9767441860465115E-2</v>
          </cell>
          <cell r="CF566">
            <v>0.5</v>
          </cell>
          <cell r="CG566" t="str">
            <v>All Schools</v>
          </cell>
          <cell r="CH566" t="str">
            <v>KS2 Average Point Score</v>
          </cell>
          <cell r="CI566" t="str">
            <v>Spanish</v>
          </cell>
        </row>
        <row r="567">
          <cell r="AS567">
            <v>7.7519379844961239E-3</v>
          </cell>
          <cell r="AT567">
            <v>9.3023255813953487E-2</v>
          </cell>
          <cell r="AU567">
            <v>0.17829457364341086</v>
          </cell>
          <cell r="AV567">
            <v>0.15503875968992248</v>
          </cell>
          <cell r="AW567">
            <v>0.14728682170542637</v>
          </cell>
          <cell r="AX567">
            <v>0.11627906976744186</v>
          </cell>
          <cell r="AY567">
            <v>0.10077519379844961</v>
          </cell>
          <cell r="AZ567">
            <v>0.13178294573643412</v>
          </cell>
          <cell r="BA567">
            <v>6.9767441860465115E-2</v>
          </cell>
          <cell r="CB567" t="str">
            <v>KS2-4</v>
          </cell>
          <cell r="CC567" t="str">
            <v>N</v>
          </cell>
          <cell r="CD567" t="str">
            <v>*</v>
          </cell>
          <cell r="CE567">
            <v>6.9767441860465115E-2</v>
          </cell>
          <cell r="CF567">
            <v>0.5</v>
          </cell>
          <cell r="CG567" t="str">
            <v>All Schools</v>
          </cell>
          <cell r="CH567" t="str">
            <v>KS2 Average Point Score</v>
          </cell>
          <cell r="CI567" t="str">
            <v>Spanish</v>
          </cell>
        </row>
        <row r="568">
          <cell r="AS568">
            <v>7.7519379844961239E-3</v>
          </cell>
          <cell r="AT568">
            <v>9.3023255813953487E-2</v>
          </cell>
          <cell r="AU568">
            <v>0.17829457364341086</v>
          </cell>
          <cell r="AV568">
            <v>0.15503875968992248</v>
          </cell>
          <cell r="AW568">
            <v>0.14728682170542637</v>
          </cell>
          <cell r="AX568">
            <v>0.11627906976744186</v>
          </cell>
          <cell r="AY568">
            <v>0.10077519379844961</v>
          </cell>
          <cell r="AZ568">
            <v>0.13178294573643412</v>
          </cell>
          <cell r="BA568">
            <v>6.9767441860465115E-2</v>
          </cell>
          <cell r="CB568" t="str">
            <v>KS2-4</v>
          </cell>
          <cell r="CC568" t="str">
            <v>2</v>
          </cell>
          <cell r="CD568" t="str">
            <v>*</v>
          </cell>
          <cell r="CE568">
            <v>6.9767441860465115E-2</v>
          </cell>
          <cell r="CF568">
            <v>0.5</v>
          </cell>
          <cell r="CG568" t="str">
            <v>All Schools</v>
          </cell>
          <cell r="CH568" t="str">
            <v>KS2 Average Point Score</v>
          </cell>
          <cell r="CI568" t="str">
            <v>Spanish</v>
          </cell>
        </row>
        <row r="569">
          <cell r="AS569">
            <v>2.2556390977443608E-2</v>
          </cell>
          <cell r="AT569">
            <v>0.12781954887218044</v>
          </cell>
          <cell r="AU569">
            <v>0.2781954887218045</v>
          </cell>
          <cell r="AV569">
            <v>0.16541353383458646</v>
          </cell>
          <cell r="AW569">
            <v>0.12781954887218044</v>
          </cell>
          <cell r="AX569">
            <v>0.12781954887218044</v>
          </cell>
          <cell r="AY569">
            <v>3.7593984962406013E-2</v>
          </cell>
          <cell r="AZ569">
            <v>7.5187969924812026E-2</v>
          </cell>
          <cell r="BA569">
            <v>3.7593984962406013E-2</v>
          </cell>
          <cell r="CB569" t="str">
            <v>KS2-4</v>
          </cell>
          <cell r="CC569" t="str">
            <v>3c</v>
          </cell>
          <cell r="CD569" t="str">
            <v>*</v>
          </cell>
          <cell r="CE569">
            <v>3.7593984962406013E-2</v>
          </cell>
          <cell r="CF569">
            <v>0.5</v>
          </cell>
          <cell r="CG569" t="str">
            <v>All Schools</v>
          </cell>
          <cell r="CH569" t="str">
            <v>KS2 Average Point Score</v>
          </cell>
          <cell r="CI569" t="str">
            <v>Spanish</v>
          </cell>
        </row>
        <row r="570">
          <cell r="AS570">
            <v>1.5037593984962405E-2</v>
          </cell>
          <cell r="AT570">
            <v>8.646616541353383E-2</v>
          </cell>
          <cell r="AU570">
            <v>0.16541353383458646</v>
          </cell>
          <cell r="AV570">
            <v>0.26691729323308272</v>
          </cell>
          <cell r="AW570">
            <v>0.19172932330827067</v>
          </cell>
          <cell r="AX570">
            <v>0.12030075187969924</v>
          </cell>
          <cell r="AY570">
            <v>4.8872180451127817E-2</v>
          </cell>
          <cell r="AZ570">
            <v>4.8872180451127817E-2</v>
          </cell>
          <cell r="BA570">
            <v>5.6390977443609019E-2</v>
          </cell>
          <cell r="CB570" t="str">
            <v>KS2-4</v>
          </cell>
          <cell r="CC570" t="str">
            <v>3b</v>
          </cell>
          <cell r="CD570" t="str">
            <v>*</v>
          </cell>
          <cell r="CE570">
            <v>5.6390977443609019E-2</v>
          </cell>
          <cell r="CF570">
            <v>0.5</v>
          </cell>
          <cell r="CG570" t="str">
            <v>All Schools</v>
          </cell>
          <cell r="CH570" t="str">
            <v>KS2 Average Point Score</v>
          </cell>
          <cell r="CI570" t="str">
            <v>Spanish</v>
          </cell>
        </row>
        <row r="571">
          <cell r="AS571">
            <v>6.2500000000000003E-3</v>
          </cell>
          <cell r="AT571">
            <v>6.4062499999999994E-2</v>
          </cell>
          <cell r="AU571">
            <v>0.14531250000000001</v>
          </cell>
          <cell r="AV571">
            <v>0.2</v>
          </cell>
          <cell r="AW571">
            <v>0.24531249999999999</v>
          </cell>
          <cell r="AX571">
            <v>0.1796875</v>
          </cell>
          <cell r="AY571">
            <v>5.9374999999999997E-2</v>
          </cell>
          <cell r="AZ571">
            <v>4.2187500000000003E-2</v>
          </cell>
          <cell r="BA571">
            <v>5.7812500000000003E-2</v>
          </cell>
          <cell r="CB571" t="str">
            <v>KS2-4</v>
          </cell>
          <cell r="CC571" t="str">
            <v>3a</v>
          </cell>
          <cell r="CD571" t="str">
            <v>*</v>
          </cell>
          <cell r="CE571">
            <v>5.7812500000000003E-2</v>
          </cell>
          <cell r="CF571">
            <v>0.5</v>
          </cell>
          <cell r="CG571" t="str">
            <v>All Schools</v>
          </cell>
          <cell r="CH571" t="str">
            <v>KS2 Average Point Score</v>
          </cell>
          <cell r="CI571" t="str">
            <v>Spanish</v>
          </cell>
        </row>
        <row r="572">
          <cell r="AS572">
            <v>3.2701111837802484E-3</v>
          </cell>
          <cell r="AT572">
            <v>3.2701111837802485E-2</v>
          </cell>
          <cell r="AU572">
            <v>8.8947024198822763E-2</v>
          </cell>
          <cell r="AV572">
            <v>0.17266187050359713</v>
          </cell>
          <cell r="AW572">
            <v>0.30346631785480704</v>
          </cell>
          <cell r="AX572">
            <v>0.2341399607586658</v>
          </cell>
          <cell r="AY572">
            <v>8.2406801831262269E-2</v>
          </cell>
          <cell r="AZ572">
            <v>3.858731196860693E-2</v>
          </cell>
          <cell r="BA572">
            <v>4.3819489862655332E-2</v>
          </cell>
          <cell r="CB572" t="str">
            <v>KS2-4</v>
          </cell>
          <cell r="CC572" t="str">
            <v>4c</v>
          </cell>
          <cell r="CD572" t="str">
            <v>*</v>
          </cell>
          <cell r="CE572">
            <v>4.3819489862655332E-2</v>
          </cell>
          <cell r="CF572">
            <v>0.5</v>
          </cell>
          <cell r="CG572" t="str">
            <v>All Schools</v>
          </cell>
          <cell r="CH572" t="str">
            <v>KS2 Average Point Score</v>
          </cell>
          <cell r="CI572" t="str">
            <v>Spanish</v>
          </cell>
        </row>
        <row r="573">
          <cell r="AS573">
            <v>9.0427190520735896E-3</v>
          </cell>
          <cell r="AT573">
            <v>1.278453383224197E-2</v>
          </cell>
          <cell r="AU573">
            <v>5.2073589024009978E-2</v>
          </cell>
          <cell r="AV573">
            <v>0.15684440286872467</v>
          </cell>
          <cell r="AW573">
            <v>0.25818521983161835</v>
          </cell>
          <cell r="AX573">
            <v>0.30402245088868102</v>
          </cell>
          <cell r="AY573">
            <v>0.11225444340505145</v>
          </cell>
          <cell r="AZ573">
            <v>5.6127221702525723E-2</v>
          </cell>
          <cell r="BA573">
            <v>3.8665419395073279E-2</v>
          </cell>
          <cell r="CB573" t="str">
            <v>KS2-4</v>
          </cell>
          <cell r="CC573" t="str">
            <v>4b</v>
          </cell>
          <cell r="CD573" t="str">
            <v>*</v>
          </cell>
          <cell r="CE573">
            <v>3.8665419395073279E-2</v>
          </cell>
          <cell r="CF573">
            <v>0.5</v>
          </cell>
          <cell r="CG573" t="str">
            <v>All Schools</v>
          </cell>
          <cell r="CH573" t="str">
            <v>KS2 Average Point Score</v>
          </cell>
          <cell r="CI573" t="str">
            <v>Spanish</v>
          </cell>
        </row>
        <row r="574">
          <cell r="AS574">
            <v>5.8063307735531002E-3</v>
          </cell>
          <cell r="AT574">
            <v>5.9936317662483609E-3</v>
          </cell>
          <cell r="AU574">
            <v>2.491103202846975E-2</v>
          </cell>
          <cell r="AV574">
            <v>8.4285446712867584E-2</v>
          </cell>
          <cell r="AW574">
            <v>0.22138977336579885</v>
          </cell>
          <cell r="AX574">
            <v>0.32253230942123995</v>
          </cell>
          <cell r="AY574">
            <v>0.19085971155647125</v>
          </cell>
          <cell r="AZ574">
            <v>9.9456827121183741E-2</v>
          </cell>
          <cell r="BA574">
            <v>4.4764937254167449E-2</v>
          </cell>
          <cell r="CB574" t="str">
            <v>KS2-4</v>
          </cell>
          <cell r="CC574" t="str">
            <v>4a</v>
          </cell>
          <cell r="CD574" t="str">
            <v>*</v>
          </cell>
          <cell r="CE574">
            <v>4.4764937254167449E-2</v>
          </cell>
          <cell r="CF574">
            <v>0.5</v>
          </cell>
          <cell r="CG574" t="str">
            <v>All Schools</v>
          </cell>
          <cell r="CH574" t="str">
            <v>KS2 Average Point Score</v>
          </cell>
          <cell r="CI574" t="str">
            <v>Spanish</v>
          </cell>
        </row>
        <row r="575">
          <cell r="AS575">
            <v>1.0594823671863176E-3</v>
          </cell>
          <cell r="AT575">
            <v>2.7243832299076736E-3</v>
          </cell>
          <cell r="AU575">
            <v>8.6272135613742994E-3</v>
          </cell>
          <cell r="AV575">
            <v>4.0411684576963827E-2</v>
          </cell>
          <cell r="AW575">
            <v>0.13773270773422128</v>
          </cell>
          <cell r="AX575">
            <v>0.27561677009232632</v>
          </cell>
          <cell r="AY575">
            <v>0.24973512940820342</v>
          </cell>
          <cell r="AZ575">
            <v>0.19373391857121236</v>
          </cell>
          <cell r="BA575">
            <v>9.035871045860451E-2</v>
          </cell>
          <cell r="CB575" t="str">
            <v>KS2-4</v>
          </cell>
          <cell r="CC575" t="str">
            <v>5c</v>
          </cell>
          <cell r="CD575" t="str">
            <v>*</v>
          </cell>
          <cell r="CE575">
            <v>9.035871045860451E-2</v>
          </cell>
          <cell r="CF575">
            <v>0.5</v>
          </cell>
          <cell r="CG575" t="str">
            <v>All Schools</v>
          </cell>
          <cell r="CH575" t="str">
            <v>KS2 Average Point Score</v>
          </cell>
          <cell r="CI575" t="str">
            <v>Spanish</v>
          </cell>
        </row>
        <row r="576">
          <cell r="AS576">
            <v>5.3418803418803424E-4</v>
          </cell>
          <cell r="AT576">
            <v>8.9031339031339033E-4</v>
          </cell>
          <cell r="AU576">
            <v>3.0270655270655269E-3</v>
          </cell>
          <cell r="AV576">
            <v>1.1396011396011397E-2</v>
          </cell>
          <cell r="AW576">
            <v>6.2678062678062682E-2</v>
          </cell>
          <cell r="AX576">
            <v>0.16773504273504272</v>
          </cell>
          <cell r="AY576">
            <v>0.23682336182336183</v>
          </cell>
          <cell r="AZ576">
            <v>0.29202279202279202</v>
          </cell>
          <cell r="BA576">
            <v>0.2248931623931624</v>
          </cell>
          <cell r="CB576" t="str">
            <v>KS2-4</v>
          </cell>
          <cell r="CC576" t="str">
            <v>5b</v>
          </cell>
          <cell r="CD576" t="str">
            <v>*</v>
          </cell>
          <cell r="CE576">
            <v>0.2248931623931624</v>
          </cell>
          <cell r="CF576">
            <v>0.5</v>
          </cell>
          <cell r="CG576" t="str">
            <v>All Schools</v>
          </cell>
          <cell r="CH576" t="str">
            <v>KS2 Average Point Score</v>
          </cell>
          <cell r="CI576" t="str">
            <v>Spanish</v>
          </cell>
        </row>
        <row r="577">
          <cell r="AS577">
            <v>0</v>
          </cell>
          <cell r="AT577">
            <v>0</v>
          </cell>
          <cell r="AU577">
            <v>4.0540540540540543E-3</v>
          </cell>
          <cell r="AV577">
            <v>2.7027027027027029E-3</v>
          </cell>
          <cell r="AW577">
            <v>2.2972972972972974E-2</v>
          </cell>
          <cell r="AX577">
            <v>4.0540540540540543E-2</v>
          </cell>
          <cell r="AY577">
            <v>0.11081081081081082</v>
          </cell>
          <cell r="AZ577">
            <v>0.31621621621621621</v>
          </cell>
          <cell r="BA577">
            <v>0.50270270270270268</v>
          </cell>
          <cell r="CB577" t="str">
            <v>KS2-4</v>
          </cell>
          <cell r="CC577" t="str">
            <v>5a</v>
          </cell>
          <cell r="CD577" t="str">
            <v>*</v>
          </cell>
          <cell r="CE577">
            <v>0.50270270270270268</v>
          </cell>
          <cell r="CF577">
            <v>0.5</v>
          </cell>
          <cell r="CG577" t="str">
            <v>All Schools</v>
          </cell>
          <cell r="CH577" t="str">
            <v>KS2 Average Point Score</v>
          </cell>
          <cell r="CI577" t="str">
            <v>Spanish</v>
          </cell>
        </row>
        <row r="578">
          <cell r="CB578" t="str">
            <v>.</v>
          </cell>
          <cell r="CC578" t="str">
            <v>.</v>
          </cell>
          <cell r="CE578" t="str">
            <v>.</v>
          </cell>
          <cell r="CF578" t="str">
            <v>.</v>
          </cell>
          <cell r="CG578" t="str">
            <v>.</v>
          </cell>
        </row>
        <row r="579">
          <cell r="CB579" t="str">
            <v>.</v>
          </cell>
          <cell r="CE579" t="str">
            <v>.</v>
          </cell>
        </row>
        <row r="580">
          <cell r="CB580" t="str">
            <v>.</v>
          </cell>
          <cell r="CC580" t="str">
            <v>.</v>
          </cell>
          <cell r="CD580" t="str">
            <v>.</v>
          </cell>
          <cell r="CE580" t="str">
            <v>.</v>
          </cell>
          <cell r="CF580" t="str">
            <v>.</v>
          </cell>
          <cell r="CG580" t="str">
            <v>.</v>
          </cell>
          <cell r="CH580" t="str">
            <v>.</v>
          </cell>
          <cell r="CI580" t="str">
            <v>.</v>
          </cell>
        </row>
        <row r="581">
          <cell r="CB581" t="str">
            <v>.</v>
          </cell>
          <cell r="CC581" t="str">
            <v>.</v>
          </cell>
          <cell r="CD581" t="str">
            <v>.</v>
          </cell>
          <cell r="CE581" t="str">
            <v>.</v>
          </cell>
          <cell r="CF581" t="str">
            <v>.</v>
          </cell>
          <cell r="CG581" t="str">
            <v>.</v>
          </cell>
          <cell r="CH581" t="str">
            <v>.</v>
          </cell>
          <cell r="CI581" t="str">
            <v>.</v>
          </cell>
        </row>
        <row r="582">
          <cell r="AS582" t="str">
            <v>U</v>
          </cell>
          <cell r="AT582" t="str">
            <v>G</v>
          </cell>
          <cell r="AU582" t="str">
            <v>F</v>
          </cell>
          <cell r="AV582" t="str">
            <v>E</v>
          </cell>
          <cell r="AW582" t="str">
            <v>D</v>
          </cell>
          <cell r="AX582" t="str">
            <v>C</v>
          </cell>
          <cell r="AY582" t="str">
            <v>B</v>
          </cell>
          <cell r="AZ582" t="str">
            <v>A</v>
          </cell>
          <cell r="BA582" t="str">
            <v>*</v>
          </cell>
          <cell r="CB582" t="str">
            <v>.</v>
          </cell>
          <cell r="CC582" t="str">
            <v>.</v>
          </cell>
          <cell r="CD582" t="str">
            <v>.</v>
          </cell>
          <cell r="CE582" t="str">
            <v>.</v>
          </cell>
          <cell r="CF582" t="str">
            <v>.</v>
          </cell>
          <cell r="CG582" t="str">
            <v>.</v>
          </cell>
          <cell r="CH582" t="str">
            <v>.</v>
          </cell>
          <cell r="CI582" t="str">
            <v>.</v>
          </cell>
        </row>
        <row r="583">
          <cell r="AS583">
            <v>0</v>
          </cell>
          <cell r="AT583">
            <v>0</v>
          </cell>
          <cell r="AU583">
            <v>0</v>
          </cell>
          <cell r="AV583">
            <v>0</v>
          </cell>
          <cell r="AW583">
            <v>0</v>
          </cell>
          <cell r="AX583">
            <v>0</v>
          </cell>
          <cell r="AY583">
            <v>0</v>
          </cell>
          <cell r="AZ583">
            <v>0</v>
          </cell>
          <cell r="BA583">
            <v>0</v>
          </cell>
          <cell r="CB583" t="str">
            <v>.</v>
          </cell>
          <cell r="CC583" t="str">
            <v>.</v>
          </cell>
          <cell r="CD583" t="str">
            <v>.</v>
          </cell>
          <cell r="CE583" t="str">
            <v>.</v>
          </cell>
          <cell r="CF583" t="str">
            <v>.</v>
          </cell>
          <cell r="CG583" t="str">
            <v>.</v>
          </cell>
          <cell r="CH583" t="str">
            <v>.</v>
          </cell>
          <cell r="CI583" t="str">
            <v>.</v>
          </cell>
        </row>
        <row r="584">
          <cell r="AS584">
            <v>0</v>
          </cell>
          <cell r="AT584">
            <v>0</v>
          </cell>
          <cell r="AU584">
            <v>0</v>
          </cell>
          <cell r="AV584">
            <v>0</v>
          </cell>
          <cell r="AW584">
            <v>0</v>
          </cell>
          <cell r="AX584">
            <v>0</v>
          </cell>
          <cell r="AY584">
            <v>0</v>
          </cell>
          <cell r="AZ584">
            <v>0</v>
          </cell>
          <cell r="BA584">
            <v>0</v>
          </cell>
          <cell r="CB584" t="str">
            <v>.</v>
          </cell>
          <cell r="CC584" t="str">
            <v>.</v>
          </cell>
          <cell r="CD584" t="str">
            <v>.</v>
          </cell>
          <cell r="CE584" t="str">
            <v>.</v>
          </cell>
          <cell r="CF584" t="str">
            <v>.</v>
          </cell>
          <cell r="CG584" t="str">
            <v>.</v>
          </cell>
          <cell r="CH584" t="str">
            <v>.</v>
          </cell>
          <cell r="CI584" t="str">
            <v>.</v>
          </cell>
        </row>
        <row r="585">
          <cell r="AS585">
            <v>0.12314410480349346</v>
          </cell>
          <cell r="AT585">
            <v>0.16768558951965065</v>
          </cell>
          <cell r="AU585">
            <v>0.21310043668122269</v>
          </cell>
          <cell r="AV585">
            <v>0.25414847161572052</v>
          </cell>
          <cell r="AW585">
            <v>0.13973799126637554</v>
          </cell>
          <cell r="AX585">
            <v>7.9475982532751094E-2</v>
          </cell>
          <cell r="AY585">
            <v>1.4847161572052401E-2</v>
          </cell>
          <cell r="AZ585">
            <v>5.2401746724890829E-3</v>
          </cell>
          <cell r="BA585">
            <v>2.6200873362445414E-3</v>
          </cell>
          <cell r="CB585" t="str">
            <v>KS2-4</v>
          </cell>
          <cell r="CC585" t="str">
            <v>B</v>
          </cell>
          <cell r="CD585" t="str">
            <v>*</v>
          </cell>
          <cell r="CE585">
            <v>2.6200873362445414E-3</v>
          </cell>
          <cell r="CF585">
            <v>0.5</v>
          </cell>
          <cell r="CG585" t="str">
            <v>All Schools</v>
          </cell>
          <cell r="CH585" t="str">
            <v>KS2 Average Point Score</v>
          </cell>
          <cell r="CI585" t="str">
            <v>Citizenship short</v>
          </cell>
        </row>
        <row r="586">
          <cell r="AS586">
            <v>0.12314410480349346</v>
          </cell>
          <cell r="AT586">
            <v>0.16768558951965065</v>
          </cell>
          <cell r="AU586">
            <v>0.21310043668122269</v>
          </cell>
          <cell r="AV586">
            <v>0.25414847161572052</v>
          </cell>
          <cell r="AW586">
            <v>0.13973799126637554</v>
          </cell>
          <cell r="AX586">
            <v>7.9475982532751094E-2</v>
          </cell>
          <cell r="AY586">
            <v>1.4847161572052401E-2</v>
          </cell>
          <cell r="AZ586">
            <v>5.2401746724890829E-3</v>
          </cell>
          <cell r="BA586">
            <v>2.6200873362445414E-3</v>
          </cell>
          <cell r="CB586" t="str">
            <v>KS2-4</v>
          </cell>
          <cell r="CC586" t="str">
            <v>N</v>
          </cell>
          <cell r="CD586" t="str">
            <v>*</v>
          </cell>
          <cell r="CE586">
            <v>2.6200873362445414E-3</v>
          </cell>
          <cell r="CF586">
            <v>0.5</v>
          </cell>
          <cell r="CG586" t="str">
            <v>All Schools</v>
          </cell>
          <cell r="CH586" t="str">
            <v>KS2 Average Point Score</v>
          </cell>
          <cell r="CI586" t="str">
            <v>Citizenship short</v>
          </cell>
        </row>
        <row r="587">
          <cell r="AS587">
            <v>0.12314410480349346</v>
          </cell>
          <cell r="AT587">
            <v>0.16768558951965065</v>
          </cell>
          <cell r="AU587">
            <v>0.21310043668122269</v>
          </cell>
          <cell r="AV587">
            <v>0.25414847161572052</v>
          </cell>
          <cell r="AW587">
            <v>0.13973799126637554</v>
          </cell>
          <cell r="AX587">
            <v>7.9475982532751094E-2</v>
          </cell>
          <cell r="AY587">
            <v>1.4847161572052401E-2</v>
          </cell>
          <cell r="AZ587">
            <v>5.2401746724890829E-3</v>
          </cell>
          <cell r="BA587">
            <v>2.6200873362445414E-3</v>
          </cell>
          <cell r="CB587" t="str">
            <v>KS2-4</v>
          </cell>
          <cell r="CC587" t="str">
            <v>2</v>
          </cell>
          <cell r="CD587" t="str">
            <v>*</v>
          </cell>
          <cell r="CE587">
            <v>2.6200873362445414E-3</v>
          </cell>
          <cell r="CF587">
            <v>0.5</v>
          </cell>
          <cell r="CG587" t="str">
            <v>All Schools</v>
          </cell>
          <cell r="CH587" t="str">
            <v>KS2 Average Point Score</v>
          </cell>
          <cell r="CI587" t="str">
            <v>Citizenship short</v>
          </cell>
        </row>
        <row r="588">
          <cell r="AS588">
            <v>7.2886297376093298E-2</v>
          </cell>
          <cell r="AT588">
            <v>0.13896987366375121</v>
          </cell>
          <cell r="AU588">
            <v>0.18756073858114675</v>
          </cell>
          <cell r="AV588">
            <v>0.2565597667638484</v>
          </cell>
          <cell r="AW588">
            <v>0.2118561710398445</v>
          </cell>
          <cell r="AX588">
            <v>9.9125364431486881E-2</v>
          </cell>
          <cell r="AY588">
            <v>2.7210884353741496E-2</v>
          </cell>
          <cell r="AZ588">
            <v>5.8309037900874635E-3</v>
          </cell>
          <cell r="BA588">
            <v>0</v>
          </cell>
          <cell r="CB588" t="str">
            <v>KS2-4</v>
          </cell>
          <cell r="CC588" t="str">
            <v>3c</v>
          </cell>
          <cell r="CD588" t="str">
            <v>*</v>
          </cell>
          <cell r="CE588">
            <v>0</v>
          </cell>
          <cell r="CF588">
            <v>0.5</v>
          </cell>
          <cell r="CG588" t="str">
            <v>All Schools</v>
          </cell>
          <cell r="CH588" t="str">
            <v>KS2 Average Point Score</v>
          </cell>
          <cell r="CI588" t="str">
            <v>Citizenship short</v>
          </cell>
        </row>
        <row r="589">
          <cell r="AS589">
            <v>7.0267131242741004E-2</v>
          </cell>
          <cell r="AT589">
            <v>9.4076655052264813E-2</v>
          </cell>
          <cell r="AU589">
            <v>0.17073170731707318</v>
          </cell>
          <cell r="AV589">
            <v>0.23635307781649245</v>
          </cell>
          <cell r="AW589">
            <v>0.23403019744483158</v>
          </cell>
          <cell r="AX589">
            <v>0.13704994192799072</v>
          </cell>
          <cell r="AY589">
            <v>4.878048780487805E-2</v>
          </cell>
          <cell r="AZ589">
            <v>8.7108013937282226E-3</v>
          </cell>
          <cell r="BA589">
            <v>0</v>
          </cell>
          <cell r="CB589" t="str">
            <v>KS2-4</v>
          </cell>
          <cell r="CC589" t="str">
            <v>3b</v>
          </cell>
          <cell r="CD589" t="str">
            <v>*</v>
          </cell>
          <cell r="CE589">
            <v>0</v>
          </cell>
          <cell r="CF589">
            <v>0.5</v>
          </cell>
          <cell r="CG589" t="str">
            <v>All Schools</v>
          </cell>
          <cell r="CH589" t="str">
            <v>KS2 Average Point Score</v>
          </cell>
          <cell r="CI589" t="str">
            <v>Citizenship short</v>
          </cell>
        </row>
        <row r="590">
          <cell r="AS590">
            <v>4.2690815006468305E-2</v>
          </cell>
          <cell r="AT590">
            <v>7.2768434670116428E-2</v>
          </cell>
          <cell r="AU590">
            <v>0.14456662354463132</v>
          </cell>
          <cell r="AV590">
            <v>0.22283311772315653</v>
          </cell>
          <cell r="AW590">
            <v>0.25258732212160412</v>
          </cell>
          <cell r="AX590">
            <v>0.18822768434670117</v>
          </cell>
          <cell r="AY590">
            <v>6.3389391979301421E-2</v>
          </cell>
          <cell r="AZ590">
            <v>1.2289780077619664E-2</v>
          </cell>
          <cell r="BA590">
            <v>6.4683053040103498E-4</v>
          </cell>
          <cell r="CB590" t="str">
            <v>KS2-4</v>
          </cell>
          <cell r="CC590" t="str">
            <v>3a</v>
          </cell>
          <cell r="CD590" t="str">
            <v>*</v>
          </cell>
          <cell r="CE590">
            <v>6.4683053040103498E-4</v>
          </cell>
          <cell r="CF590">
            <v>0.5</v>
          </cell>
          <cell r="CG590" t="str">
            <v>All Schools</v>
          </cell>
          <cell r="CH590" t="str">
            <v>KS2 Average Point Score</v>
          </cell>
          <cell r="CI590" t="str">
            <v>Citizenship short</v>
          </cell>
        </row>
        <row r="591">
          <cell r="AS591">
            <v>2.795378307864331E-2</v>
          </cell>
          <cell r="AT591">
            <v>5.1434960864703692E-2</v>
          </cell>
          <cell r="AU591">
            <v>0.10156541185240403</v>
          </cell>
          <cell r="AV591">
            <v>0.1731270965337309</v>
          </cell>
          <cell r="AW591">
            <v>0.25251584047707792</v>
          </cell>
          <cell r="AX591">
            <v>0.2566157286619456</v>
          </cell>
          <cell r="AY591">
            <v>0.1147968691762952</v>
          </cell>
          <cell r="AZ591">
            <v>2.0872158032053671E-2</v>
          </cell>
          <cell r="BA591">
            <v>1.1181513231457323E-3</v>
          </cell>
          <cell r="CB591" t="str">
            <v>KS2-4</v>
          </cell>
          <cell r="CC591" t="str">
            <v>4c</v>
          </cell>
          <cell r="CD591" t="str">
            <v>*</v>
          </cell>
          <cell r="CE591">
            <v>1.1181513231457323E-3</v>
          </cell>
          <cell r="CF591">
            <v>0.5</v>
          </cell>
          <cell r="CG591" t="str">
            <v>All Schools</v>
          </cell>
          <cell r="CH591" t="str">
            <v>KS2 Average Point Score</v>
          </cell>
          <cell r="CI591" t="str">
            <v>Citizenship short</v>
          </cell>
        </row>
        <row r="592">
          <cell r="AS592">
            <v>1.9160926737633061E-2</v>
          </cell>
          <cell r="AT592">
            <v>2.5673137132122732E-2</v>
          </cell>
          <cell r="AU592">
            <v>6.4996869129618037E-2</v>
          </cell>
          <cell r="AV592">
            <v>0.12510958046336881</v>
          </cell>
          <cell r="AW592">
            <v>0.22366938008766438</v>
          </cell>
          <cell r="AX592">
            <v>0.3008140262993112</v>
          </cell>
          <cell r="AY592">
            <v>0.18584846587351284</v>
          </cell>
          <cell r="AZ592">
            <v>4.996869129618034E-2</v>
          </cell>
          <cell r="BA592">
            <v>4.7589229805886039E-3</v>
          </cell>
          <cell r="CB592" t="str">
            <v>KS2-4</v>
          </cell>
          <cell r="CC592" t="str">
            <v>4b</v>
          </cell>
          <cell r="CD592" t="str">
            <v>*</v>
          </cell>
          <cell r="CE592">
            <v>4.7589229805886039E-3</v>
          </cell>
          <cell r="CF592">
            <v>0.5</v>
          </cell>
          <cell r="CG592" t="str">
            <v>All Schools</v>
          </cell>
          <cell r="CH592" t="str">
            <v>KS2 Average Point Score</v>
          </cell>
          <cell r="CI592" t="str">
            <v>Citizenship short</v>
          </cell>
        </row>
        <row r="593">
          <cell r="AS593">
            <v>1.1432200698634487E-2</v>
          </cell>
          <cell r="AT593">
            <v>2.0006351222610352E-2</v>
          </cell>
          <cell r="AU593">
            <v>3.8107335662114959E-2</v>
          </cell>
          <cell r="AV593">
            <v>8.4259553297343068E-2</v>
          </cell>
          <cell r="AW593">
            <v>0.17307081613210543</v>
          </cell>
          <cell r="AX593">
            <v>0.29279136233724989</v>
          </cell>
          <cell r="AY593">
            <v>0.27267915740446702</v>
          </cell>
          <cell r="AZ593">
            <v>9.3574679792526733E-2</v>
          </cell>
          <cell r="BA593">
            <v>1.4078543452948025E-2</v>
          </cell>
          <cell r="CB593" t="str">
            <v>KS2-4</v>
          </cell>
          <cell r="CC593" t="str">
            <v>4a</v>
          </cell>
          <cell r="CD593" t="str">
            <v>*</v>
          </cell>
          <cell r="CE593">
            <v>1.4078543452948025E-2</v>
          </cell>
          <cell r="CF593">
            <v>0.5</v>
          </cell>
          <cell r="CG593" t="str">
            <v>All Schools</v>
          </cell>
          <cell r="CH593" t="str">
            <v>KS2 Average Point Score</v>
          </cell>
          <cell r="CI593" t="str">
            <v>Citizenship short</v>
          </cell>
        </row>
        <row r="594">
          <cell r="AS594">
            <v>6.2960323117129957E-3</v>
          </cell>
          <cell r="AT594">
            <v>8.9094796863863155E-3</v>
          </cell>
          <cell r="AU594">
            <v>2.3639819434545021E-2</v>
          </cell>
          <cell r="AV594">
            <v>4.514136374435733E-2</v>
          </cell>
          <cell r="AW594">
            <v>0.10525065336184367</v>
          </cell>
          <cell r="AX594">
            <v>0.23853646947018295</v>
          </cell>
          <cell r="AY594">
            <v>0.34093608933238301</v>
          </cell>
          <cell r="AZ594">
            <v>0.18959372772630079</v>
          </cell>
          <cell r="BA594">
            <v>4.1696364932287955E-2</v>
          </cell>
          <cell r="CB594" t="str">
            <v>KS2-4</v>
          </cell>
          <cell r="CC594" t="str">
            <v>5c</v>
          </cell>
          <cell r="CD594" t="str">
            <v>*</v>
          </cell>
          <cell r="CE594">
            <v>4.1696364932287955E-2</v>
          </cell>
          <cell r="CF594">
            <v>0.5</v>
          </cell>
          <cell r="CG594" t="str">
            <v>All Schools</v>
          </cell>
          <cell r="CH594" t="str">
            <v>KS2 Average Point Score</v>
          </cell>
          <cell r="CI594" t="str">
            <v>Citizenship short</v>
          </cell>
        </row>
        <row r="595">
          <cell r="AS595">
            <v>1.382852627419992E-3</v>
          </cell>
          <cell r="AT595">
            <v>5.9265112603713943E-3</v>
          </cell>
          <cell r="AU595">
            <v>8.4946661398656656E-3</v>
          </cell>
          <cell r="AV595">
            <v>1.9755037534571317E-2</v>
          </cell>
          <cell r="AW595">
            <v>5.8474911102331092E-2</v>
          </cell>
          <cell r="AX595">
            <v>0.16732516791781904</v>
          </cell>
          <cell r="AY595">
            <v>0.3255630185697353</v>
          </cell>
          <cell r="AZ595">
            <v>0.30146187277755826</v>
          </cell>
          <cell r="BA595">
            <v>0.11161596207032794</v>
          </cell>
          <cell r="CB595" t="str">
            <v>KS2-4</v>
          </cell>
          <cell r="CC595" t="str">
            <v>5b</v>
          </cell>
          <cell r="CD595" t="str">
            <v>*</v>
          </cell>
          <cell r="CE595">
            <v>0.11161596207032794</v>
          </cell>
          <cell r="CF595">
            <v>0.5</v>
          </cell>
          <cell r="CG595" t="str">
            <v>All Schools</v>
          </cell>
          <cell r="CH595" t="str">
            <v>KS2 Average Point Score</v>
          </cell>
          <cell r="CI595" t="str">
            <v>Citizenship short</v>
          </cell>
        </row>
        <row r="596">
          <cell r="AS596">
            <v>2.0161290322580645E-3</v>
          </cell>
          <cell r="AT596">
            <v>4.0322580645161289E-3</v>
          </cell>
          <cell r="AU596">
            <v>6.0483870967741934E-3</v>
          </cell>
          <cell r="AV596">
            <v>8.0645161290322578E-3</v>
          </cell>
          <cell r="AW596">
            <v>1.0080645161290322E-2</v>
          </cell>
          <cell r="AX596">
            <v>7.2580645161290328E-2</v>
          </cell>
          <cell r="AY596">
            <v>0.23185483870967741</v>
          </cell>
          <cell r="AZ596">
            <v>0.39516129032258063</v>
          </cell>
          <cell r="BA596">
            <v>0.27016129032258063</v>
          </cell>
          <cell r="CB596" t="str">
            <v>KS2-4</v>
          </cell>
          <cell r="CC596" t="str">
            <v>5a</v>
          </cell>
          <cell r="CD596" t="str">
            <v>*</v>
          </cell>
          <cell r="CE596">
            <v>0.27016129032258063</v>
          </cell>
          <cell r="CF596">
            <v>0.5</v>
          </cell>
          <cell r="CG596" t="str">
            <v>All Schools</v>
          </cell>
          <cell r="CH596" t="str">
            <v>KS2 Average Point Score</v>
          </cell>
          <cell r="CI596" t="str">
            <v>Citizenship short</v>
          </cell>
        </row>
        <row r="597">
          <cell r="CB597" t="str">
            <v>.</v>
          </cell>
          <cell r="CC597" t="str">
            <v>.</v>
          </cell>
          <cell r="CE597" t="str">
            <v>.</v>
          </cell>
          <cell r="CF597" t="str">
            <v>.</v>
          </cell>
          <cell r="CG597" t="str">
            <v>.</v>
          </cell>
        </row>
        <row r="598">
          <cell r="CB598" t="str">
            <v>.</v>
          </cell>
          <cell r="CE598" t="str">
            <v>.</v>
          </cell>
        </row>
        <row r="599">
          <cell r="CB599" t="str">
            <v>.</v>
          </cell>
          <cell r="CC599" t="str">
            <v>.</v>
          </cell>
          <cell r="CD599" t="str">
            <v>.</v>
          </cell>
          <cell r="CE599" t="str">
            <v>.</v>
          </cell>
          <cell r="CF599" t="str">
            <v>.</v>
          </cell>
          <cell r="CG599" t="str">
            <v>.</v>
          </cell>
          <cell r="CH599" t="str">
            <v>.</v>
          </cell>
          <cell r="CI599" t="str">
            <v>.</v>
          </cell>
        </row>
        <row r="600">
          <cell r="CB600" t="str">
            <v>.</v>
          </cell>
          <cell r="CC600" t="str">
            <v>.</v>
          </cell>
          <cell r="CD600" t="str">
            <v>.</v>
          </cell>
          <cell r="CE600" t="str">
            <v>.</v>
          </cell>
          <cell r="CF600" t="str">
            <v>.</v>
          </cell>
          <cell r="CG600" t="str">
            <v>.</v>
          </cell>
          <cell r="CH600" t="str">
            <v>.</v>
          </cell>
          <cell r="CI600" t="str">
            <v>.</v>
          </cell>
        </row>
        <row r="601">
          <cell r="AS601" t="str">
            <v>U</v>
          </cell>
          <cell r="AT601" t="str">
            <v>G</v>
          </cell>
          <cell r="AU601" t="str">
            <v>F</v>
          </cell>
          <cell r="AV601" t="str">
            <v>E</v>
          </cell>
          <cell r="AW601" t="str">
            <v>D</v>
          </cell>
          <cell r="AX601" t="str">
            <v>C</v>
          </cell>
          <cell r="AY601" t="str">
            <v>B</v>
          </cell>
          <cell r="AZ601" t="str">
            <v>A</v>
          </cell>
          <cell r="BA601" t="str">
            <v>*</v>
          </cell>
          <cell r="CB601" t="str">
            <v>.</v>
          </cell>
          <cell r="CC601" t="str">
            <v>.</v>
          </cell>
          <cell r="CD601" t="str">
            <v>.</v>
          </cell>
          <cell r="CE601" t="str">
            <v>.</v>
          </cell>
          <cell r="CF601" t="str">
            <v>.</v>
          </cell>
          <cell r="CG601" t="str">
            <v>.</v>
          </cell>
          <cell r="CH601" t="str">
            <v>.</v>
          </cell>
          <cell r="CI601" t="str">
            <v>.</v>
          </cell>
        </row>
        <row r="602">
          <cell r="AS602">
            <v>0</v>
          </cell>
          <cell r="AT602">
            <v>0</v>
          </cell>
          <cell r="AU602">
            <v>0</v>
          </cell>
          <cell r="AV602">
            <v>0</v>
          </cell>
          <cell r="AW602">
            <v>0</v>
          </cell>
          <cell r="AX602">
            <v>0</v>
          </cell>
          <cell r="AY602">
            <v>0</v>
          </cell>
          <cell r="AZ602">
            <v>0</v>
          </cell>
          <cell r="BA602">
            <v>0</v>
          </cell>
          <cell r="CB602" t="str">
            <v>.</v>
          </cell>
          <cell r="CC602" t="str">
            <v>.</v>
          </cell>
          <cell r="CD602" t="str">
            <v>.</v>
          </cell>
          <cell r="CE602" t="str">
            <v>.</v>
          </cell>
          <cell r="CF602" t="str">
            <v>.</v>
          </cell>
          <cell r="CG602" t="str">
            <v>.</v>
          </cell>
          <cell r="CH602" t="str">
            <v>.</v>
          </cell>
          <cell r="CI602" t="str">
            <v>.</v>
          </cell>
        </row>
        <row r="603">
          <cell r="AS603">
            <v>0</v>
          </cell>
          <cell r="AT603">
            <v>0</v>
          </cell>
          <cell r="AU603">
            <v>0</v>
          </cell>
          <cell r="AV603">
            <v>0</v>
          </cell>
          <cell r="AW603">
            <v>0</v>
          </cell>
          <cell r="AX603">
            <v>0</v>
          </cell>
          <cell r="AY603">
            <v>0</v>
          </cell>
          <cell r="AZ603">
            <v>0</v>
          </cell>
          <cell r="BA603">
            <v>0</v>
          </cell>
          <cell r="CB603" t="str">
            <v>.</v>
          </cell>
          <cell r="CC603" t="str">
            <v>.</v>
          </cell>
          <cell r="CD603" t="str">
            <v>.</v>
          </cell>
          <cell r="CE603" t="str">
            <v>.</v>
          </cell>
          <cell r="CF603" t="str">
            <v>.</v>
          </cell>
          <cell r="CG603" t="str">
            <v>.</v>
          </cell>
          <cell r="CH603" t="str">
            <v>.</v>
          </cell>
          <cell r="CI603" t="str">
            <v>.</v>
          </cell>
        </row>
        <row r="604">
          <cell r="AS604">
            <v>7.922912205567452E-2</v>
          </cell>
          <cell r="AT604">
            <v>0.19914346895074947</v>
          </cell>
          <cell r="AU604">
            <v>0.2955032119914347</v>
          </cell>
          <cell r="AV604">
            <v>0.22198429693076374</v>
          </cell>
          <cell r="AW604">
            <v>0.10992148465381871</v>
          </cell>
          <cell r="AX604">
            <v>6.2812276945039255E-2</v>
          </cell>
          <cell r="AY604">
            <v>2.6409707351891507E-2</v>
          </cell>
          <cell r="AZ604">
            <v>4.9964311206281229E-3</v>
          </cell>
          <cell r="BA604">
            <v>0</v>
          </cell>
          <cell r="CB604" t="str">
            <v>KS2-4</v>
          </cell>
          <cell r="CC604" t="str">
            <v>B</v>
          </cell>
          <cell r="CD604" t="str">
            <v>*</v>
          </cell>
          <cell r="CE604">
            <v>0</v>
          </cell>
          <cell r="CF604">
            <v>0.5</v>
          </cell>
          <cell r="CG604" t="str">
            <v>All Schools</v>
          </cell>
          <cell r="CH604" t="str">
            <v>KS2 Average Point Score</v>
          </cell>
          <cell r="CI604" t="str">
            <v>Additional Science</v>
          </cell>
        </row>
        <row r="605">
          <cell r="AS605">
            <v>7.922912205567452E-2</v>
          </cell>
          <cell r="AT605">
            <v>0.19914346895074947</v>
          </cell>
          <cell r="AU605">
            <v>0.2955032119914347</v>
          </cell>
          <cell r="AV605">
            <v>0.22198429693076374</v>
          </cell>
          <cell r="AW605">
            <v>0.10992148465381871</v>
          </cell>
          <cell r="AX605">
            <v>6.2812276945039255E-2</v>
          </cell>
          <cell r="AY605">
            <v>2.6409707351891507E-2</v>
          </cell>
          <cell r="AZ605">
            <v>4.9964311206281229E-3</v>
          </cell>
          <cell r="BA605">
            <v>0</v>
          </cell>
          <cell r="CB605" t="str">
            <v>KS2-4</v>
          </cell>
          <cell r="CC605" t="str">
            <v>N</v>
          </cell>
          <cell r="CD605" t="str">
            <v>*</v>
          </cell>
          <cell r="CE605">
            <v>0</v>
          </cell>
          <cell r="CF605">
            <v>0.5</v>
          </cell>
          <cell r="CG605" t="str">
            <v>All Schools</v>
          </cell>
          <cell r="CH605" t="str">
            <v>KS2 Average Point Score</v>
          </cell>
          <cell r="CI605" t="str">
            <v>Additional Science</v>
          </cell>
        </row>
        <row r="606">
          <cell r="AS606">
            <v>7.922912205567452E-2</v>
          </cell>
          <cell r="AT606">
            <v>0.19914346895074947</v>
          </cell>
          <cell r="AU606">
            <v>0.2955032119914347</v>
          </cell>
          <cell r="AV606">
            <v>0.22198429693076374</v>
          </cell>
          <cell r="AW606">
            <v>0.10992148465381871</v>
          </cell>
          <cell r="AX606">
            <v>6.2812276945039255E-2</v>
          </cell>
          <cell r="AY606">
            <v>2.6409707351891507E-2</v>
          </cell>
          <cell r="AZ606">
            <v>4.9964311206281229E-3</v>
          </cell>
          <cell r="BA606">
            <v>0</v>
          </cell>
          <cell r="CB606" t="str">
            <v>KS2-4</v>
          </cell>
          <cell r="CC606" t="str">
            <v>2</v>
          </cell>
          <cell r="CD606" t="str">
            <v>*</v>
          </cell>
          <cell r="CE606">
            <v>0</v>
          </cell>
          <cell r="CF606">
            <v>0.5</v>
          </cell>
          <cell r="CG606" t="str">
            <v>All Schools</v>
          </cell>
          <cell r="CH606" t="str">
            <v>KS2 Average Point Score</v>
          </cell>
          <cell r="CI606" t="str">
            <v>Additional Science</v>
          </cell>
        </row>
        <row r="607">
          <cell r="AS607">
            <v>2.7201145311381531E-2</v>
          </cell>
          <cell r="AT607">
            <v>0.12383679312813171</v>
          </cell>
          <cell r="AU607">
            <v>0.25411596277738008</v>
          </cell>
          <cell r="AV607">
            <v>0.28704366499642092</v>
          </cell>
          <cell r="AW607">
            <v>0.19255547602004294</v>
          </cell>
          <cell r="AX607">
            <v>8.9477451682176093E-2</v>
          </cell>
          <cell r="AY607">
            <v>2.0758768790264854E-2</v>
          </cell>
          <cell r="AZ607">
            <v>5.0107372942018611E-3</v>
          </cell>
          <cell r="BA607">
            <v>0</v>
          </cell>
          <cell r="CB607" t="str">
            <v>KS2-4</v>
          </cell>
          <cell r="CC607" t="str">
            <v>3c</v>
          </cell>
          <cell r="CD607" t="str">
            <v>*</v>
          </cell>
          <cell r="CE607">
            <v>0</v>
          </cell>
          <cell r="CF607">
            <v>0.5</v>
          </cell>
          <cell r="CG607" t="str">
            <v>All Schools</v>
          </cell>
          <cell r="CH607" t="str">
            <v>KS2 Average Point Score</v>
          </cell>
          <cell r="CI607" t="str">
            <v>Additional Science</v>
          </cell>
        </row>
        <row r="608">
          <cell r="AS608">
            <v>2.1119324181626188E-2</v>
          </cell>
          <cell r="AT608">
            <v>7.7437521999296016E-2</v>
          </cell>
          <cell r="AU608">
            <v>0.1939457937346005</v>
          </cell>
          <cell r="AV608">
            <v>0.29813445969728969</v>
          </cell>
          <cell r="AW608">
            <v>0.23020063357972545</v>
          </cell>
          <cell r="AX608">
            <v>0.14079549454417459</v>
          </cell>
          <cell r="AY608">
            <v>3.2030975008799721E-2</v>
          </cell>
          <cell r="AZ608">
            <v>5.9838085181274196E-3</v>
          </cell>
          <cell r="BA608">
            <v>3.5198873636043646E-4</v>
          </cell>
          <cell r="CB608" t="str">
            <v>KS2-4</v>
          </cell>
          <cell r="CC608" t="str">
            <v>3b</v>
          </cell>
          <cell r="CD608" t="str">
            <v>*</v>
          </cell>
          <cell r="CE608">
            <v>3.5198873636043646E-4</v>
          </cell>
          <cell r="CF608">
            <v>0.5</v>
          </cell>
          <cell r="CG608" t="str">
            <v>All Schools</v>
          </cell>
          <cell r="CH608" t="str">
            <v>KS2 Average Point Score</v>
          </cell>
          <cell r="CI608" t="str">
            <v>Additional Science</v>
          </cell>
        </row>
        <row r="609">
          <cell r="AS609">
            <v>1.3085052843482638E-2</v>
          </cell>
          <cell r="AT609">
            <v>3.506123133702399E-2</v>
          </cell>
          <cell r="AU609">
            <v>0.11810098976681765</v>
          </cell>
          <cell r="AV609">
            <v>0.24224123469216574</v>
          </cell>
          <cell r="AW609">
            <v>0.30649219929542021</v>
          </cell>
          <cell r="AX609">
            <v>0.22865291058547224</v>
          </cell>
          <cell r="AY609">
            <v>4.7810770005032713E-2</v>
          </cell>
          <cell r="AZ609">
            <v>8.3878543868478438E-3</v>
          </cell>
          <cell r="BA609">
            <v>1.6775708773695687E-4</v>
          </cell>
          <cell r="CB609" t="str">
            <v>KS2-4</v>
          </cell>
          <cell r="CC609" t="str">
            <v>3a</v>
          </cell>
          <cell r="CD609" t="str">
            <v>*</v>
          </cell>
          <cell r="CE609">
            <v>1.6775708773695687E-4</v>
          </cell>
          <cell r="CF609">
            <v>0.5</v>
          </cell>
          <cell r="CG609" t="str">
            <v>All Schools</v>
          </cell>
          <cell r="CH609" t="str">
            <v>KS2 Average Point Score</v>
          </cell>
          <cell r="CI609" t="str">
            <v>Additional Science</v>
          </cell>
        </row>
        <row r="610">
          <cell r="AS610">
            <v>6.9201461783687116E-3</v>
          </cell>
          <cell r="AT610">
            <v>1.609517144856543E-2</v>
          </cell>
          <cell r="AU610">
            <v>5.302853588367934E-2</v>
          </cell>
          <cell r="AV610">
            <v>0.15737500971930643</v>
          </cell>
          <cell r="AW610">
            <v>0.32128139335976985</v>
          </cell>
          <cell r="AX610">
            <v>0.33589923023093071</v>
          </cell>
          <cell r="AY610">
            <v>9.2450042764948295E-2</v>
          </cell>
          <cell r="AZ610">
            <v>1.4928854676930255E-2</v>
          </cell>
          <cell r="BA610">
            <v>2.0216157375009718E-3</v>
          </cell>
          <cell r="CB610" t="str">
            <v>KS2-4</v>
          </cell>
          <cell r="CC610" t="str">
            <v>4c</v>
          </cell>
          <cell r="CD610" t="str">
            <v>*</v>
          </cell>
          <cell r="CE610">
            <v>2.0216157375009718E-3</v>
          </cell>
          <cell r="CF610">
            <v>0.5</v>
          </cell>
          <cell r="CG610" t="str">
            <v>All Schools</v>
          </cell>
          <cell r="CH610" t="str">
            <v>KS2 Average Point Score</v>
          </cell>
          <cell r="CI610" t="str">
            <v>Additional Science</v>
          </cell>
        </row>
        <row r="611">
          <cell r="AS611">
            <v>2.9624753127057276E-3</v>
          </cell>
          <cell r="AT611">
            <v>7.4884792626728107E-3</v>
          </cell>
          <cell r="AU611">
            <v>2.2835747202106647E-2</v>
          </cell>
          <cell r="AV611">
            <v>8.1714944042132975E-2</v>
          </cell>
          <cell r="AW611">
            <v>0.25004114549045425</v>
          </cell>
          <cell r="AX611">
            <v>0.4286125740618828</v>
          </cell>
          <cell r="AY611">
            <v>0.16663923633969716</v>
          </cell>
          <cell r="AZ611">
            <v>3.5549703752468728E-2</v>
          </cell>
          <cell r="BA611">
            <v>4.1556945358788679E-3</v>
          </cell>
          <cell r="CB611" t="str">
            <v>KS2-4</v>
          </cell>
          <cell r="CC611" t="str">
            <v>4b</v>
          </cell>
          <cell r="CD611" t="str">
            <v>*</v>
          </cell>
          <cell r="CE611">
            <v>4.1556945358788679E-3</v>
          </cell>
          <cell r="CF611">
            <v>0.5</v>
          </cell>
          <cell r="CG611" t="str">
            <v>All Schools</v>
          </cell>
          <cell r="CH611" t="str">
            <v>KS2 Average Point Score</v>
          </cell>
          <cell r="CI611" t="str">
            <v>Additional Science</v>
          </cell>
        </row>
        <row r="612">
          <cell r="AS612">
            <v>2.0462205103514686E-3</v>
          </cell>
          <cell r="AT612">
            <v>2.7383245064997591E-3</v>
          </cell>
          <cell r="AU612">
            <v>8.6061627347135284E-3</v>
          </cell>
          <cell r="AV612">
            <v>3.5507944150216658E-2</v>
          </cell>
          <cell r="AW612">
            <v>0.16116995666827155</v>
          </cell>
          <cell r="AX612">
            <v>0.42660688493018778</v>
          </cell>
          <cell r="AY612">
            <v>0.26862662493981704</v>
          </cell>
          <cell r="AZ612">
            <v>8.0946076071256617E-2</v>
          </cell>
          <cell r="BA612">
            <v>1.3751805488685605E-2</v>
          </cell>
          <cell r="CB612" t="str">
            <v>KS2-4</v>
          </cell>
          <cell r="CC612" t="str">
            <v>4a</v>
          </cell>
          <cell r="CD612" t="str">
            <v>*</v>
          </cell>
          <cell r="CE612">
            <v>1.3751805488685605E-2</v>
          </cell>
          <cell r="CF612">
            <v>0.5</v>
          </cell>
          <cell r="CG612" t="str">
            <v>All Schools</v>
          </cell>
          <cell r="CH612" t="str">
            <v>KS2 Average Point Score</v>
          </cell>
          <cell r="CI612" t="str">
            <v>Additional Science</v>
          </cell>
        </row>
        <row r="613">
          <cell r="AS613">
            <v>1.1167134783932862E-3</v>
          </cell>
          <cell r="AT613">
            <v>1.3197522926466109E-3</v>
          </cell>
          <cell r="AU613">
            <v>3.3839802375554128E-3</v>
          </cell>
          <cell r="AV613">
            <v>1.3772799566850529E-2</v>
          </cell>
          <cell r="AW613">
            <v>7.6951710602010087E-2</v>
          </cell>
          <cell r="AX613">
            <v>0.30777300260566476</v>
          </cell>
          <cell r="AY613">
            <v>0.34848228486345639</v>
          </cell>
          <cell r="AZ613">
            <v>0.18984129132685865</v>
          </cell>
          <cell r="BA613">
            <v>5.7358465026564248E-2</v>
          </cell>
          <cell r="CB613" t="str">
            <v>KS2-4</v>
          </cell>
          <cell r="CC613" t="str">
            <v>5c</v>
          </cell>
          <cell r="CD613" t="str">
            <v>*</v>
          </cell>
          <cell r="CE613">
            <v>5.7358465026564248E-2</v>
          </cell>
          <cell r="CF613">
            <v>0.5</v>
          </cell>
          <cell r="CG613" t="str">
            <v>All Schools</v>
          </cell>
          <cell r="CH613" t="str">
            <v>KS2 Average Point Score</v>
          </cell>
          <cell r="CI613" t="str">
            <v>Additional Science</v>
          </cell>
        </row>
        <row r="614">
          <cell r="AS614">
            <v>5.4775761725436498E-4</v>
          </cell>
          <cell r="AT614">
            <v>3.4234851078397807E-4</v>
          </cell>
          <cell r="AU614">
            <v>1.09551523450873E-3</v>
          </cell>
          <cell r="AV614">
            <v>3.971242725094146E-3</v>
          </cell>
          <cell r="AW614">
            <v>2.7387880862718247E-2</v>
          </cell>
          <cell r="AX614">
            <v>0.14447107155083874</v>
          </cell>
          <cell r="AY614">
            <v>0.29195480999657653</v>
          </cell>
          <cell r="AZ614">
            <v>0.30818212940773709</v>
          </cell>
          <cell r="BA614">
            <v>0.2220472440944882</v>
          </cell>
          <cell r="CB614" t="str">
            <v>KS2-4</v>
          </cell>
          <cell r="CC614" t="str">
            <v>5b</v>
          </cell>
          <cell r="CD614" t="str">
            <v>*</v>
          </cell>
          <cell r="CE614">
            <v>0.2220472440944882</v>
          </cell>
          <cell r="CF614">
            <v>0.5</v>
          </cell>
          <cell r="CG614" t="str">
            <v>All Schools</v>
          </cell>
          <cell r="CH614" t="str">
            <v>KS2 Average Point Score</v>
          </cell>
          <cell r="CI614" t="str">
            <v>Additional Science</v>
          </cell>
        </row>
        <row r="615">
          <cell r="AS615">
            <v>8.0000000000000004E-4</v>
          </cell>
          <cell r="AT615">
            <v>8.0000000000000004E-4</v>
          </cell>
          <cell r="AU615">
            <v>0</v>
          </cell>
          <cell r="AV615">
            <v>8.0000000000000004E-4</v>
          </cell>
          <cell r="AW615">
            <v>4.0000000000000001E-3</v>
          </cell>
          <cell r="AX615">
            <v>2.3199999999999998E-2</v>
          </cell>
          <cell r="AY615">
            <v>0.12959999999999999</v>
          </cell>
          <cell r="AZ615">
            <v>0.31040000000000001</v>
          </cell>
          <cell r="BA615">
            <v>0.53039999999999998</v>
          </cell>
          <cell r="CB615" t="str">
            <v>KS2-4</v>
          </cell>
          <cell r="CC615" t="str">
            <v>5a</v>
          </cell>
          <cell r="CD615" t="str">
            <v>*</v>
          </cell>
          <cell r="CE615">
            <v>0.53039999999999998</v>
          </cell>
          <cell r="CF615">
            <v>0.5</v>
          </cell>
          <cell r="CG615" t="str">
            <v>All Schools</v>
          </cell>
          <cell r="CH615" t="str">
            <v>KS2 Average Point Score</v>
          </cell>
          <cell r="CI615" t="str">
            <v>Additional Science</v>
          </cell>
        </row>
        <row r="616">
          <cell r="CB616" t="str">
            <v>.</v>
          </cell>
          <cell r="CC616" t="str">
            <v>.</v>
          </cell>
          <cell r="CE616" t="str">
            <v>.</v>
          </cell>
          <cell r="CF616" t="str">
            <v>.</v>
          </cell>
          <cell r="CG616" t="str">
            <v>.</v>
          </cell>
        </row>
        <row r="617">
          <cell r="CB617" t="str">
            <v>.</v>
          </cell>
          <cell r="CE617" t="str">
            <v>.</v>
          </cell>
        </row>
        <row r="618">
          <cell r="CB618" t="str">
            <v>.</v>
          </cell>
          <cell r="CC618" t="str">
            <v>.</v>
          </cell>
          <cell r="CD618" t="str">
            <v>.</v>
          </cell>
          <cell r="CE618" t="str">
            <v>.</v>
          </cell>
          <cell r="CF618" t="str">
            <v>.</v>
          </cell>
          <cell r="CG618" t="str">
            <v>.</v>
          </cell>
          <cell r="CH618" t="str">
            <v>.</v>
          </cell>
          <cell r="CI618" t="str">
            <v>.</v>
          </cell>
        </row>
        <row r="619">
          <cell r="CB619" t="str">
            <v>.</v>
          </cell>
          <cell r="CC619" t="str">
            <v>.</v>
          </cell>
          <cell r="CD619" t="str">
            <v>.</v>
          </cell>
          <cell r="CE619" t="str">
            <v>.</v>
          </cell>
          <cell r="CF619" t="str">
            <v>.</v>
          </cell>
          <cell r="CG619" t="str">
            <v>.</v>
          </cell>
          <cell r="CH619" t="str">
            <v>.</v>
          </cell>
          <cell r="CI619" t="str">
            <v>.</v>
          </cell>
        </row>
        <row r="620">
          <cell r="AS620" t="str">
            <v>U</v>
          </cell>
          <cell r="AT620" t="str">
            <v>G</v>
          </cell>
          <cell r="AU620" t="str">
            <v>F</v>
          </cell>
          <cell r="AV620" t="str">
            <v>E</v>
          </cell>
          <cell r="AW620" t="str">
            <v>D</v>
          </cell>
          <cell r="AX620" t="str">
            <v>C</v>
          </cell>
          <cell r="AY620" t="str">
            <v>B</v>
          </cell>
          <cell r="AZ620" t="str">
            <v>A</v>
          </cell>
          <cell r="BA620" t="str">
            <v>*</v>
          </cell>
          <cell r="CB620" t="str">
            <v>.</v>
          </cell>
          <cell r="CC620" t="str">
            <v>.</v>
          </cell>
          <cell r="CD620" t="str">
            <v>.</v>
          </cell>
          <cell r="CE620" t="str">
            <v>.</v>
          </cell>
          <cell r="CF620" t="str">
            <v>.</v>
          </cell>
          <cell r="CG620" t="str">
            <v>.</v>
          </cell>
          <cell r="CH620" t="str">
            <v>.</v>
          </cell>
          <cell r="CI620" t="str">
            <v>.</v>
          </cell>
        </row>
        <row r="621">
          <cell r="AS621">
            <v>0</v>
          </cell>
          <cell r="AT621">
            <v>0</v>
          </cell>
          <cell r="AU621">
            <v>0</v>
          </cell>
          <cell r="AV621">
            <v>0</v>
          </cell>
          <cell r="AW621">
            <v>0</v>
          </cell>
          <cell r="AX621">
            <v>0</v>
          </cell>
          <cell r="AY621">
            <v>0</v>
          </cell>
          <cell r="AZ621">
            <v>0</v>
          </cell>
          <cell r="BA621">
            <v>0</v>
          </cell>
          <cell r="CB621" t="str">
            <v>.</v>
          </cell>
          <cell r="CC621" t="str">
            <v>.</v>
          </cell>
          <cell r="CD621" t="str">
            <v>.</v>
          </cell>
          <cell r="CE621" t="str">
            <v>.</v>
          </cell>
          <cell r="CF621" t="str">
            <v>.</v>
          </cell>
          <cell r="CG621" t="str">
            <v>.</v>
          </cell>
          <cell r="CH621" t="str">
            <v>.</v>
          </cell>
          <cell r="CI621" t="str">
            <v>.</v>
          </cell>
        </row>
        <row r="622">
          <cell r="AS622">
            <v>0</v>
          </cell>
          <cell r="AT622">
            <v>0</v>
          </cell>
          <cell r="AU622">
            <v>0</v>
          </cell>
          <cell r="AV622">
            <v>0</v>
          </cell>
          <cell r="AW622">
            <v>0</v>
          </cell>
          <cell r="AX622">
            <v>0</v>
          </cell>
          <cell r="AY622">
            <v>0</v>
          </cell>
          <cell r="AZ622">
            <v>0</v>
          </cell>
          <cell r="BA622">
            <v>0</v>
          </cell>
          <cell r="CB622" t="str">
            <v>.</v>
          </cell>
          <cell r="CC622" t="str">
            <v>.</v>
          </cell>
          <cell r="CD622" t="str">
            <v>.</v>
          </cell>
          <cell r="CE622" t="str">
            <v>.</v>
          </cell>
          <cell r="CF622" t="str">
            <v>.</v>
          </cell>
          <cell r="CG622" t="str">
            <v>.</v>
          </cell>
          <cell r="CH622" t="str">
            <v>.</v>
          </cell>
          <cell r="CI622" t="str">
            <v>.</v>
          </cell>
        </row>
        <row r="623">
          <cell r="AS623">
            <v>0.20670391061452514</v>
          </cell>
          <cell r="AT623">
            <v>0.22346368715083798</v>
          </cell>
          <cell r="AU623">
            <v>0.18994413407821228</v>
          </cell>
          <cell r="AV623">
            <v>0.18994413407821228</v>
          </cell>
          <cell r="AW623">
            <v>4.4692737430167599E-2</v>
          </cell>
          <cell r="AX623">
            <v>6.7039106145251395E-2</v>
          </cell>
          <cell r="AY623">
            <v>4.4692737430167599E-2</v>
          </cell>
          <cell r="AZ623">
            <v>3.3519553072625698E-2</v>
          </cell>
          <cell r="BA623">
            <v>0</v>
          </cell>
          <cell r="CB623" t="str">
            <v>KS2-4</v>
          </cell>
          <cell r="CC623" t="str">
            <v>B</v>
          </cell>
          <cell r="CD623" t="str">
            <v>*</v>
          </cell>
          <cell r="CE623">
            <v>0</v>
          </cell>
          <cell r="CF623">
            <v>0.5</v>
          </cell>
          <cell r="CG623" t="str">
            <v>All Schools</v>
          </cell>
          <cell r="CH623" t="str">
            <v>KS2 Average Point Score</v>
          </cell>
          <cell r="CI623" t="str">
            <v>Statistics</v>
          </cell>
        </row>
        <row r="624">
          <cell r="AS624">
            <v>0.20670391061452514</v>
          </cell>
          <cell r="AT624">
            <v>0.22346368715083798</v>
          </cell>
          <cell r="AU624">
            <v>0.18994413407821228</v>
          </cell>
          <cell r="AV624">
            <v>0.18994413407821228</v>
          </cell>
          <cell r="AW624">
            <v>4.4692737430167599E-2</v>
          </cell>
          <cell r="AX624">
            <v>6.7039106145251395E-2</v>
          </cell>
          <cell r="AY624">
            <v>4.4692737430167599E-2</v>
          </cell>
          <cell r="AZ624">
            <v>3.3519553072625698E-2</v>
          </cell>
          <cell r="BA624">
            <v>0</v>
          </cell>
          <cell r="CB624" t="str">
            <v>KS2-4</v>
          </cell>
          <cell r="CC624" t="str">
            <v>N</v>
          </cell>
          <cell r="CD624" t="str">
            <v>*</v>
          </cell>
          <cell r="CE624">
            <v>0</v>
          </cell>
          <cell r="CF624">
            <v>0.5</v>
          </cell>
          <cell r="CG624" t="str">
            <v>All Schools</v>
          </cell>
          <cell r="CH624" t="str">
            <v>KS2 Average Point Score</v>
          </cell>
          <cell r="CI624" t="str">
            <v>Statistics</v>
          </cell>
        </row>
        <row r="625">
          <cell r="AS625">
            <v>0.20670391061452514</v>
          </cell>
          <cell r="AT625">
            <v>0.22346368715083798</v>
          </cell>
          <cell r="AU625">
            <v>0.18994413407821228</v>
          </cell>
          <cell r="AV625">
            <v>0.18994413407821228</v>
          </cell>
          <cell r="AW625">
            <v>4.4692737430167599E-2</v>
          </cell>
          <cell r="AX625">
            <v>6.7039106145251395E-2</v>
          </cell>
          <cell r="AY625">
            <v>4.4692737430167599E-2</v>
          </cell>
          <cell r="AZ625">
            <v>3.3519553072625698E-2</v>
          </cell>
          <cell r="BA625">
            <v>0</v>
          </cell>
          <cell r="CB625" t="str">
            <v>KS2-4</v>
          </cell>
          <cell r="CC625" t="str">
            <v>2</v>
          </cell>
          <cell r="CD625" t="str">
            <v>*</v>
          </cell>
          <cell r="CE625">
            <v>0</v>
          </cell>
          <cell r="CF625">
            <v>0.5</v>
          </cell>
          <cell r="CG625" t="str">
            <v>All Schools</v>
          </cell>
          <cell r="CH625" t="str">
            <v>KS2 Average Point Score</v>
          </cell>
          <cell r="CI625" t="str">
            <v>Statistics</v>
          </cell>
        </row>
        <row r="626">
          <cell r="AS626">
            <v>0.11731843575418995</v>
          </cell>
          <cell r="AT626">
            <v>0.18994413407821228</v>
          </cell>
          <cell r="AU626">
            <v>0.33519553072625696</v>
          </cell>
          <cell r="AV626">
            <v>0.16201117318435754</v>
          </cell>
          <cell r="AW626">
            <v>8.3798882681564241E-2</v>
          </cell>
          <cell r="AX626">
            <v>0.10614525139664804</v>
          </cell>
          <cell r="AY626">
            <v>5.5865921787709499E-3</v>
          </cell>
          <cell r="AZ626">
            <v>0</v>
          </cell>
          <cell r="BA626">
            <v>0</v>
          </cell>
          <cell r="CB626" t="str">
            <v>KS2-4</v>
          </cell>
          <cell r="CC626" t="str">
            <v>3c</v>
          </cell>
          <cell r="CD626" t="str">
            <v>*</v>
          </cell>
          <cell r="CE626">
            <v>0</v>
          </cell>
          <cell r="CF626">
            <v>0.5</v>
          </cell>
          <cell r="CG626" t="str">
            <v>All Schools</v>
          </cell>
          <cell r="CH626" t="str">
            <v>KS2 Average Point Score</v>
          </cell>
          <cell r="CI626" t="str">
            <v>Statistics</v>
          </cell>
        </row>
        <row r="627">
          <cell r="AS627">
            <v>8.4832904884318772E-2</v>
          </cell>
          <cell r="AT627">
            <v>0.12339331619537275</v>
          </cell>
          <cell r="AU627">
            <v>0.24935732647814909</v>
          </cell>
          <cell r="AV627">
            <v>0.21850899742930591</v>
          </cell>
          <cell r="AW627">
            <v>0.16195372750642673</v>
          </cell>
          <cell r="AX627">
            <v>0.13881748071979436</v>
          </cell>
          <cell r="AY627">
            <v>1.5424164524421594E-2</v>
          </cell>
          <cell r="AZ627">
            <v>7.7120822622107968E-3</v>
          </cell>
          <cell r="BA627">
            <v>0</v>
          </cell>
          <cell r="CB627" t="str">
            <v>KS2-4</v>
          </cell>
          <cell r="CC627" t="str">
            <v>3b</v>
          </cell>
          <cell r="CD627" t="str">
            <v>*</v>
          </cell>
          <cell r="CE627">
            <v>0</v>
          </cell>
          <cell r="CF627">
            <v>0.5</v>
          </cell>
          <cell r="CG627" t="str">
            <v>All Schools</v>
          </cell>
          <cell r="CH627" t="str">
            <v>KS2 Average Point Score</v>
          </cell>
          <cell r="CI627" t="str">
            <v>Statistics</v>
          </cell>
        </row>
        <row r="628">
          <cell r="AS628">
            <v>4.8346055979643768E-2</v>
          </cell>
          <cell r="AT628">
            <v>5.8524173027989825E-2</v>
          </cell>
          <cell r="AU628">
            <v>0.14376590330788805</v>
          </cell>
          <cell r="AV628">
            <v>0.2544529262086514</v>
          </cell>
          <cell r="AW628">
            <v>0.24045801526717558</v>
          </cell>
          <cell r="AX628">
            <v>0.21501272264631044</v>
          </cell>
          <cell r="AY628">
            <v>3.3078880407124679E-2</v>
          </cell>
          <cell r="AZ628">
            <v>2.5445292620865142E-3</v>
          </cell>
          <cell r="BA628">
            <v>3.8167938931297708E-3</v>
          </cell>
          <cell r="CB628" t="str">
            <v>KS2-4</v>
          </cell>
          <cell r="CC628" t="str">
            <v>3a</v>
          </cell>
          <cell r="CD628" t="str">
            <v>*</v>
          </cell>
          <cell r="CE628">
            <v>3.8167938931297708E-3</v>
          </cell>
          <cell r="CF628">
            <v>0.5</v>
          </cell>
          <cell r="CG628" t="str">
            <v>All Schools</v>
          </cell>
          <cell r="CH628" t="str">
            <v>KS2 Average Point Score</v>
          </cell>
          <cell r="CI628" t="str">
            <v>Statistics</v>
          </cell>
        </row>
        <row r="629">
          <cell r="AS629">
            <v>3.5524920466595972E-2</v>
          </cell>
          <cell r="AT629">
            <v>2.2799575821845174E-2</v>
          </cell>
          <cell r="AU629">
            <v>6.5747613997879109E-2</v>
          </cell>
          <cell r="AV629">
            <v>0.16967126193001061</v>
          </cell>
          <cell r="AW629">
            <v>0.2963944856839873</v>
          </cell>
          <cell r="AX629">
            <v>0.35047720042417818</v>
          </cell>
          <cell r="AY629">
            <v>4.5599151643690349E-2</v>
          </cell>
          <cell r="AZ629">
            <v>1.2195121951219513E-2</v>
          </cell>
          <cell r="BA629">
            <v>1.5906680805938495E-3</v>
          </cell>
          <cell r="CB629" t="str">
            <v>KS2-4</v>
          </cell>
          <cell r="CC629" t="str">
            <v>4c</v>
          </cell>
          <cell r="CD629" t="str">
            <v>*</v>
          </cell>
          <cell r="CE629">
            <v>1.5906680805938495E-3</v>
          </cell>
          <cell r="CF629">
            <v>0.5</v>
          </cell>
          <cell r="CG629" t="str">
            <v>All Schools</v>
          </cell>
          <cell r="CH629" t="str">
            <v>KS2 Average Point Score</v>
          </cell>
          <cell r="CI629" t="str">
            <v>Statistics</v>
          </cell>
        </row>
        <row r="630">
          <cell r="AS630">
            <v>2.2368730868848601E-2</v>
          </cell>
          <cell r="AT630">
            <v>7.2992700729927005E-3</v>
          </cell>
          <cell r="AU630">
            <v>2.5665175417942075E-2</v>
          </cell>
          <cell r="AV630">
            <v>9.3006828349423129E-2</v>
          </cell>
          <cell r="AW630">
            <v>0.25806451612903225</v>
          </cell>
          <cell r="AX630">
            <v>0.48292912644219449</v>
          </cell>
          <cell r="AY630">
            <v>8.4765716976689429E-2</v>
          </cell>
          <cell r="AZ630">
            <v>2.072050859430186E-2</v>
          </cell>
          <cell r="BA630">
            <v>5.1801271485754649E-3</v>
          </cell>
          <cell r="CB630" t="str">
            <v>KS2-4</v>
          </cell>
          <cell r="CC630" t="str">
            <v>4b</v>
          </cell>
          <cell r="CD630" t="str">
            <v>*</v>
          </cell>
          <cell r="CE630">
            <v>5.1801271485754649E-3</v>
          </cell>
          <cell r="CF630">
            <v>0.5</v>
          </cell>
          <cell r="CG630" t="str">
            <v>All Schools</v>
          </cell>
          <cell r="CH630" t="str">
            <v>KS2 Average Point Score</v>
          </cell>
          <cell r="CI630" t="str">
            <v>Statistics</v>
          </cell>
        </row>
        <row r="631">
          <cell r="AS631">
            <v>1.8349852665416555E-2</v>
          </cell>
          <cell r="AT631">
            <v>2.009107956067506E-3</v>
          </cell>
          <cell r="AU631">
            <v>8.1703723546745245E-3</v>
          </cell>
          <cell r="AV631">
            <v>4.4870077685507638E-2</v>
          </cell>
          <cell r="AW631">
            <v>0.17988213233324404</v>
          </cell>
          <cell r="AX631">
            <v>0.48633806589874096</v>
          </cell>
          <cell r="AY631">
            <v>0.17653361907313153</v>
          </cell>
          <cell r="AZ631">
            <v>7.272970800964372E-2</v>
          </cell>
          <cell r="BA631">
            <v>1.1117064023573533E-2</v>
          </cell>
          <cell r="CB631" t="str">
            <v>KS2-4</v>
          </cell>
          <cell r="CC631" t="str">
            <v>4a</v>
          </cell>
          <cell r="CD631" t="str">
            <v>*</v>
          </cell>
          <cell r="CE631">
            <v>1.1117064023573533E-2</v>
          </cell>
          <cell r="CF631">
            <v>0.5</v>
          </cell>
          <cell r="CG631" t="str">
            <v>All Schools</v>
          </cell>
          <cell r="CH631" t="str">
            <v>KS2 Average Point Score</v>
          </cell>
          <cell r="CI631" t="str">
            <v>Statistics</v>
          </cell>
        </row>
        <row r="632">
          <cell r="AS632">
            <v>1.0818050690294663E-2</v>
          </cell>
          <cell r="AT632">
            <v>4.1211621677313001E-4</v>
          </cell>
          <cell r="AU632">
            <v>1.6484648670925201E-3</v>
          </cell>
          <cell r="AV632">
            <v>1.3805893261899856E-2</v>
          </cell>
          <cell r="AW632">
            <v>7.9538429837214097E-2</v>
          </cell>
          <cell r="AX632">
            <v>0.35854110859262311</v>
          </cell>
          <cell r="AY632">
            <v>0.29023284566247681</v>
          </cell>
          <cell r="AZ632">
            <v>0.18905831444467339</v>
          </cell>
          <cell r="BA632">
            <v>5.5944776426952399E-2</v>
          </cell>
          <cell r="CB632" t="str">
            <v>KS2-4</v>
          </cell>
          <cell r="CC632" t="str">
            <v>5c</v>
          </cell>
          <cell r="CD632" t="str">
            <v>*</v>
          </cell>
          <cell r="CE632">
            <v>5.5944776426952399E-2</v>
          </cell>
          <cell r="CF632">
            <v>0.5</v>
          </cell>
          <cell r="CG632" t="str">
            <v>All Schools</v>
          </cell>
          <cell r="CH632" t="str">
            <v>KS2 Average Point Score</v>
          </cell>
          <cell r="CI632" t="str">
            <v>Statistics</v>
          </cell>
        </row>
        <row r="633">
          <cell r="AS633">
            <v>4.655604631729736E-3</v>
          </cell>
          <cell r="AT633">
            <v>1.193744777366599E-4</v>
          </cell>
          <cell r="AU633">
            <v>4.7749791094663959E-4</v>
          </cell>
          <cell r="AV633">
            <v>3.9393577653097766E-3</v>
          </cell>
          <cell r="AW633">
            <v>2.6501134057538497E-2</v>
          </cell>
          <cell r="AX633">
            <v>0.158648680912021</v>
          </cell>
          <cell r="AY633">
            <v>0.26095260833233852</v>
          </cell>
          <cell r="AZ633">
            <v>0.3396203891607974</v>
          </cell>
          <cell r="BA633">
            <v>0.20508535275158171</v>
          </cell>
          <cell r="CB633" t="str">
            <v>KS2-4</v>
          </cell>
          <cell r="CC633" t="str">
            <v>5b</v>
          </cell>
          <cell r="CD633" t="str">
            <v>*</v>
          </cell>
          <cell r="CE633">
            <v>0.20508535275158171</v>
          </cell>
          <cell r="CF633">
            <v>0.5</v>
          </cell>
          <cell r="CG633" t="str">
            <v>All Schools</v>
          </cell>
          <cell r="CH633" t="str">
            <v>KS2 Average Point Score</v>
          </cell>
          <cell r="CI633" t="str">
            <v>Statistics</v>
          </cell>
        </row>
        <row r="634">
          <cell r="AS634">
            <v>9.1575091575091575E-4</v>
          </cell>
          <cell r="AT634">
            <v>0</v>
          </cell>
          <cell r="AU634">
            <v>0</v>
          </cell>
          <cell r="AV634">
            <v>1.8315018315018315E-3</v>
          </cell>
          <cell r="AW634">
            <v>1.8315018315018315E-3</v>
          </cell>
          <cell r="AX634">
            <v>4.0293040293040296E-2</v>
          </cell>
          <cell r="AY634">
            <v>0.12545787545787546</v>
          </cell>
          <cell r="AZ634">
            <v>0.32692307692307693</v>
          </cell>
          <cell r="BA634">
            <v>0.50274725274725274</v>
          </cell>
          <cell r="CB634" t="str">
            <v>KS2-4</v>
          </cell>
          <cell r="CC634" t="str">
            <v>5a</v>
          </cell>
          <cell r="CD634" t="str">
            <v>*</v>
          </cell>
          <cell r="CE634">
            <v>0.50274725274725274</v>
          </cell>
          <cell r="CF634">
            <v>0.5</v>
          </cell>
          <cell r="CG634" t="str">
            <v>All Schools</v>
          </cell>
          <cell r="CH634" t="str">
            <v>KS2 Average Point Score</v>
          </cell>
          <cell r="CI634" t="str">
            <v>Statistics</v>
          </cell>
        </row>
        <row r="635">
          <cell r="CB635" t="str">
            <v>.</v>
          </cell>
          <cell r="CC635" t="str">
            <v>.</v>
          </cell>
          <cell r="CE635" t="str">
            <v>.</v>
          </cell>
          <cell r="CF635" t="str">
            <v>.</v>
          </cell>
          <cell r="CG635" t="str">
            <v>.</v>
          </cell>
        </row>
        <row r="636">
          <cell r="CB636" t="str">
            <v>.</v>
          </cell>
          <cell r="CE636" t="str">
            <v>.</v>
          </cell>
        </row>
        <row r="637">
          <cell r="CB637" t="str">
            <v>.</v>
          </cell>
          <cell r="CC637" t="str">
            <v>.</v>
          </cell>
          <cell r="CD637" t="str">
            <v>.</v>
          </cell>
          <cell r="CE637" t="str">
            <v>.</v>
          </cell>
          <cell r="CF637" t="str">
            <v>.</v>
          </cell>
          <cell r="CG637" t="str">
            <v>.</v>
          </cell>
          <cell r="CH637" t="str">
            <v>.</v>
          </cell>
          <cell r="CI637" t="str">
            <v>.</v>
          </cell>
        </row>
        <row r="638">
          <cell r="CB638" t="str">
            <v>.</v>
          </cell>
          <cell r="CC638" t="str">
            <v>.</v>
          </cell>
          <cell r="CD638" t="str">
            <v>.</v>
          </cell>
          <cell r="CE638" t="str">
            <v>.</v>
          </cell>
          <cell r="CF638" t="str">
            <v>.</v>
          </cell>
          <cell r="CG638" t="str">
            <v>.</v>
          </cell>
          <cell r="CH638" t="str">
            <v>.</v>
          </cell>
          <cell r="CI638" t="str">
            <v>.</v>
          </cell>
        </row>
        <row r="639">
          <cell r="AS639" t="str">
            <v>U</v>
          </cell>
          <cell r="AT639" t="str">
            <v>G</v>
          </cell>
          <cell r="AU639" t="str">
            <v>F</v>
          </cell>
          <cell r="AV639" t="str">
            <v>E</v>
          </cell>
          <cell r="AW639" t="str">
            <v>D</v>
          </cell>
          <cell r="AX639" t="str">
            <v>C</v>
          </cell>
          <cell r="AY639" t="str">
            <v>B</v>
          </cell>
          <cell r="AZ639" t="str">
            <v>A</v>
          </cell>
          <cell r="BA639" t="str">
            <v>*</v>
          </cell>
          <cell r="CB639" t="str">
            <v>.</v>
          </cell>
          <cell r="CC639" t="str">
            <v>.</v>
          </cell>
          <cell r="CD639" t="str">
            <v>.</v>
          </cell>
          <cell r="CE639" t="str">
            <v>.</v>
          </cell>
          <cell r="CF639" t="str">
            <v>.</v>
          </cell>
          <cell r="CG639" t="str">
            <v>.</v>
          </cell>
          <cell r="CH639" t="str">
            <v>.</v>
          </cell>
          <cell r="CI639" t="str">
            <v>.</v>
          </cell>
        </row>
        <row r="640">
          <cell r="AS640">
            <v>0</v>
          </cell>
          <cell r="AT640">
            <v>0</v>
          </cell>
          <cell r="AU640">
            <v>0</v>
          </cell>
          <cell r="AV640">
            <v>0</v>
          </cell>
          <cell r="AW640">
            <v>0</v>
          </cell>
          <cell r="AX640">
            <v>0</v>
          </cell>
          <cell r="AY640">
            <v>0</v>
          </cell>
          <cell r="AZ640">
            <v>0</v>
          </cell>
          <cell r="BA640">
            <v>0</v>
          </cell>
          <cell r="CB640" t="str">
            <v>.</v>
          </cell>
          <cell r="CC640" t="str">
            <v>.</v>
          </cell>
          <cell r="CD640" t="str">
            <v>.</v>
          </cell>
          <cell r="CE640" t="str">
            <v>.</v>
          </cell>
          <cell r="CF640" t="str">
            <v>.</v>
          </cell>
          <cell r="CG640" t="str">
            <v>.</v>
          </cell>
          <cell r="CH640" t="str">
            <v>.</v>
          </cell>
          <cell r="CI640" t="str">
            <v>.</v>
          </cell>
        </row>
        <row r="641">
          <cell r="AS641">
            <v>0</v>
          </cell>
          <cell r="AT641">
            <v>0</v>
          </cell>
          <cell r="AU641">
            <v>0</v>
          </cell>
          <cell r="AV641">
            <v>0</v>
          </cell>
          <cell r="AW641">
            <v>0</v>
          </cell>
          <cell r="AX641">
            <v>0</v>
          </cell>
          <cell r="AY641">
            <v>0</v>
          </cell>
          <cell r="AZ641">
            <v>0</v>
          </cell>
          <cell r="BA641">
            <v>0</v>
          </cell>
          <cell r="CB641" t="str">
            <v>.</v>
          </cell>
          <cell r="CC641" t="str">
            <v>.</v>
          </cell>
          <cell r="CD641" t="str">
            <v>.</v>
          </cell>
          <cell r="CE641" t="str">
            <v>.</v>
          </cell>
          <cell r="CF641" t="str">
            <v>.</v>
          </cell>
          <cell r="CG641" t="str">
            <v>.</v>
          </cell>
          <cell r="CH641" t="str">
            <v>.</v>
          </cell>
          <cell r="CI641" t="str">
            <v>.</v>
          </cell>
        </row>
        <row r="642">
          <cell r="AS642">
            <v>0.11510791366906475</v>
          </cell>
          <cell r="AT642">
            <v>7.9136690647482008E-2</v>
          </cell>
          <cell r="AU642">
            <v>0.22302158273381295</v>
          </cell>
          <cell r="AV642">
            <v>0.20143884892086331</v>
          </cell>
          <cell r="AW642">
            <v>0.20863309352517986</v>
          </cell>
          <cell r="AX642">
            <v>8.6330935251798566E-2</v>
          </cell>
          <cell r="AY642">
            <v>6.4748201438848921E-2</v>
          </cell>
          <cell r="AZ642">
            <v>2.1582733812949641E-2</v>
          </cell>
          <cell r="BA642">
            <v>0</v>
          </cell>
          <cell r="CB642" t="str">
            <v>KS2-4</v>
          </cell>
          <cell r="CC642" t="str">
            <v>B</v>
          </cell>
          <cell r="CD642" t="str">
            <v>*</v>
          </cell>
          <cell r="CE642">
            <v>0</v>
          </cell>
          <cell r="CF642">
            <v>0.5</v>
          </cell>
          <cell r="CG642" t="str">
            <v>All Schools</v>
          </cell>
          <cell r="CH642" t="str">
            <v>KS2 Average Point Score</v>
          </cell>
          <cell r="CI642" t="str">
            <v>Vocational Business</v>
          </cell>
        </row>
        <row r="643">
          <cell r="AS643">
            <v>0.11510791366906475</v>
          </cell>
          <cell r="AT643">
            <v>7.9136690647482008E-2</v>
          </cell>
          <cell r="AU643">
            <v>0.22302158273381295</v>
          </cell>
          <cell r="AV643">
            <v>0.20143884892086331</v>
          </cell>
          <cell r="AW643">
            <v>0.20863309352517986</v>
          </cell>
          <cell r="AX643">
            <v>8.6330935251798566E-2</v>
          </cell>
          <cell r="AY643">
            <v>6.4748201438848921E-2</v>
          </cell>
          <cell r="AZ643">
            <v>2.1582733812949641E-2</v>
          </cell>
          <cell r="BA643">
            <v>0</v>
          </cell>
          <cell r="CB643" t="str">
            <v>KS2-4</v>
          </cell>
          <cell r="CC643" t="str">
            <v>N</v>
          </cell>
          <cell r="CD643" t="str">
            <v>*</v>
          </cell>
          <cell r="CE643">
            <v>0</v>
          </cell>
          <cell r="CF643">
            <v>0.5</v>
          </cell>
          <cell r="CG643" t="str">
            <v>All Schools</v>
          </cell>
          <cell r="CH643" t="str">
            <v>KS2 Average Point Score</v>
          </cell>
          <cell r="CI643" t="str">
            <v>Vocational Business</v>
          </cell>
        </row>
        <row r="644">
          <cell r="AS644">
            <v>0.11510791366906475</v>
          </cell>
          <cell r="AT644">
            <v>7.9136690647482008E-2</v>
          </cell>
          <cell r="AU644">
            <v>0.22302158273381295</v>
          </cell>
          <cell r="AV644">
            <v>0.20143884892086331</v>
          </cell>
          <cell r="AW644">
            <v>0.20863309352517986</v>
          </cell>
          <cell r="AX644">
            <v>8.6330935251798566E-2</v>
          </cell>
          <cell r="AY644">
            <v>6.4748201438848921E-2</v>
          </cell>
          <cell r="AZ644">
            <v>2.1582733812949641E-2</v>
          </cell>
          <cell r="BA644">
            <v>0</v>
          </cell>
          <cell r="CB644" t="str">
            <v>KS2-4</v>
          </cell>
          <cell r="CC644" t="str">
            <v>2</v>
          </cell>
          <cell r="CD644" t="str">
            <v>*</v>
          </cell>
          <cell r="CE644">
            <v>0</v>
          </cell>
          <cell r="CF644">
            <v>0.5</v>
          </cell>
          <cell r="CG644" t="str">
            <v>All Schools</v>
          </cell>
          <cell r="CH644" t="str">
            <v>KS2 Average Point Score</v>
          </cell>
          <cell r="CI644" t="str">
            <v>Vocational Business</v>
          </cell>
        </row>
        <row r="645">
          <cell r="AS645">
            <v>0.11510791366906475</v>
          </cell>
          <cell r="AT645">
            <v>7.9136690647482008E-2</v>
          </cell>
          <cell r="AU645">
            <v>0.22302158273381295</v>
          </cell>
          <cell r="AV645">
            <v>0.20143884892086331</v>
          </cell>
          <cell r="AW645">
            <v>0.20863309352517986</v>
          </cell>
          <cell r="AX645">
            <v>8.6330935251798566E-2</v>
          </cell>
          <cell r="AY645">
            <v>6.4748201438848921E-2</v>
          </cell>
          <cell r="AZ645">
            <v>2.1582733812949641E-2</v>
          </cell>
          <cell r="BA645">
            <v>0</v>
          </cell>
          <cell r="CB645" t="str">
            <v>KS2-4</v>
          </cell>
          <cell r="CC645" t="str">
            <v>3c</v>
          </cell>
          <cell r="CD645" t="str">
            <v>*</v>
          </cell>
          <cell r="CE645">
            <v>0</v>
          </cell>
          <cell r="CF645">
            <v>0.5</v>
          </cell>
          <cell r="CG645" t="str">
            <v>All Schools</v>
          </cell>
          <cell r="CH645" t="str">
            <v>KS2 Average Point Score</v>
          </cell>
          <cell r="CI645" t="str">
            <v>Vocational Business</v>
          </cell>
        </row>
        <row r="646">
          <cell r="AS646">
            <v>7.6923076923076927E-2</v>
          </cell>
          <cell r="AT646">
            <v>3.4965034965034968E-2</v>
          </cell>
          <cell r="AU646">
            <v>0.14685314685314685</v>
          </cell>
          <cell r="AV646">
            <v>0.22377622377622378</v>
          </cell>
          <cell r="AW646">
            <v>0.13986013986013987</v>
          </cell>
          <cell r="AX646">
            <v>0.19580419580419581</v>
          </cell>
          <cell r="AY646">
            <v>0.16783216783216784</v>
          </cell>
          <cell r="AZ646">
            <v>6.993006993006993E-3</v>
          </cell>
          <cell r="BA646">
            <v>6.993006993006993E-3</v>
          </cell>
          <cell r="CB646" t="str">
            <v>KS2-4</v>
          </cell>
          <cell r="CC646" t="str">
            <v>3b</v>
          </cell>
          <cell r="CD646" t="str">
            <v>*</v>
          </cell>
          <cell r="CE646">
            <v>6.993006993006993E-3</v>
          </cell>
          <cell r="CF646">
            <v>0.5</v>
          </cell>
          <cell r="CG646" t="str">
            <v>All Schools</v>
          </cell>
          <cell r="CH646" t="str">
            <v>KS2 Average Point Score</v>
          </cell>
          <cell r="CI646" t="str">
            <v>Vocational Business</v>
          </cell>
        </row>
        <row r="647">
          <cell r="AS647">
            <v>5.9016393442622953E-2</v>
          </cell>
          <cell r="AT647">
            <v>4.2622950819672129E-2</v>
          </cell>
          <cell r="AU647">
            <v>7.5409836065573776E-2</v>
          </cell>
          <cell r="AV647">
            <v>0.12786885245901639</v>
          </cell>
          <cell r="AW647">
            <v>0.16721311475409836</v>
          </cell>
          <cell r="AX647">
            <v>0.29508196721311475</v>
          </cell>
          <cell r="AY647">
            <v>0.18360655737704917</v>
          </cell>
          <cell r="AZ647">
            <v>3.6065573770491806E-2</v>
          </cell>
          <cell r="BA647">
            <v>1.3114754098360656E-2</v>
          </cell>
          <cell r="CB647" t="str">
            <v>KS2-4</v>
          </cell>
          <cell r="CC647" t="str">
            <v>3a</v>
          </cell>
          <cell r="CD647" t="str">
            <v>*</v>
          </cell>
          <cell r="CE647">
            <v>1.3114754098360656E-2</v>
          </cell>
          <cell r="CF647">
            <v>0.5</v>
          </cell>
          <cell r="CG647" t="str">
            <v>All Schools</v>
          </cell>
          <cell r="CH647" t="str">
            <v>KS2 Average Point Score</v>
          </cell>
          <cell r="CI647" t="str">
            <v>Vocational Business</v>
          </cell>
        </row>
        <row r="648">
          <cell r="AS648">
            <v>4.0785498489425982E-2</v>
          </cell>
          <cell r="AT648">
            <v>2.8700906344410877E-2</v>
          </cell>
          <cell r="AU648">
            <v>6.4954682779456194E-2</v>
          </cell>
          <cell r="AV648">
            <v>0.10574018126888217</v>
          </cell>
          <cell r="AW648">
            <v>0.1555891238670695</v>
          </cell>
          <cell r="AX648">
            <v>0.27492447129909364</v>
          </cell>
          <cell r="AY648">
            <v>0.23111782477341389</v>
          </cell>
          <cell r="AZ648">
            <v>8.1570996978851965E-2</v>
          </cell>
          <cell r="BA648">
            <v>1.6616314199395771E-2</v>
          </cell>
          <cell r="CB648" t="str">
            <v>KS2-4</v>
          </cell>
          <cell r="CC648" t="str">
            <v>4c</v>
          </cell>
          <cell r="CD648" t="str">
            <v>*</v>
          </cell>
          <cell r="CE648">
            <v>1.6616314199395771E-2</v>
          </cell>
          <cell r="CF648">
            <v>0.5</v>
          </cell>
          <cell r="CG648" t="str">
            <v>All Schools</v>
          </cell>
          <cell r="CH648" t="str">
            <v>KS2 Average Point Score</v>
          </cell>
          <cell r="CI648" t="str">
            <v>Vocational Business</v>
          </cell>
        </row>
        <row r="649">
          <cell r="AS649">
            <v>2.9322548028311426E-2</v>
          </cell>
          <cell r="AT649">
            <v>1.4155712841253791E-2</v>
          </cell>
          <cell r="AU649">
            <v>4.1456016177957536E-2</v>
          </cell>
          <cell r="AV649">
            <v>7.1789686552072796E-2</v>
          </cell>
          <cell r="AW649">
            <v>0.12133468149646107</v>
          </cell>
          <cell r="AX649">
            <v>0.28614762386248738</v>
          </cell>
          <cell r="AY649">
            <v>0.29221435793731043</v>
          </cell>
          <cell r="AZ649">
            <v>0.1102123356926188</v>
          </cell>
          <cell r="BA649">
            <v>3.3367037411526794E-2</v>
          </cell>
          <cell r="CB649" t="str">
            <v>KS2-4</v>
          </cell>
          <cell r="CC649" t="str">
            <v>4b</v>
          </cell>
          <cell r="CD649" t="str">
            <v>*</v>
          </cell>
          <cell r="CE649">
            <v>3.3367037411526794E-2</v>
          </cell>
          <cell r="CF649">
            <v>0.5</v>
          </cell>
          <cell r="CG649" t="str">
            <v>All Schools</v>
          </cell>
          <cell r="CH649" t="str">
            <v>KS2 Average Point Score</v>
          </cell>
          <cell r="CI649" t="str">
            <v>Vocational Business</v>
          </cell>
        </row>
        <row r="650">
          <cell r="AS650">
            <v>1.4785992217898832E-2</v>
          </cell>
          <cell r="AT650">
            <v>7.7821011673151752E-3</v>
          </cell>
          <cell r="AU650">
            <v>3.1128404669260701E-2</v>
          </cell>
          <cell r="AV650">
            <v>4.3579766536964978E-2</v>
          </cell>
          <cell r="AW650">
            <v>8.0933852140077825E-2</v>
          </cell>
          <cell r="AX650">
            <v>0.24513618677042801</v>
          </cell>
          <cell r="AY650">
            <v>0.30505836575875489</v>
          </cell>
          <cell r="AZ650">
            <v>0.21556420233463036</v>
          </cell>
          <cell r="BA650">
            <v>5.6031128404669263E-2</v>
          </cell>
          <cell r="CB650" t="str">
            <v>KS2-4</v>
          </cell>
          <cell r="CC650" t="str">
            <v>4a</v>
          </cell>
          <cell r="CD650" t="str">
            <v>*</v>
          </cell>
          <cell r="CE650">
            <v>5.6031128404669263E-2</v>
          </cell>
          <cell r="CF650">
            <v>0.5</v>
          </cell>
          <cell r="CG650" t="str">
            <v>All Schools</v>
          </cell>
          <cell r="CH650" t="str">
            <v>KS2 Average Point Score</v>
          </cell>
          <cell r="CI650" t="str">
            <v>Vocational Business</v>
          </cell>
        </row>
        <row r="651">
          <cell r="AS651">
            <v>5.9676044330775786E-3</v>
          </cell>
          <cell r="AT651">
            <v>3.4100596760443308E-3</v>
          </cell>
          <cell r="AU651">
            <v>1.8755328218243821E-2</v>
          </cell>
          <cell r="AV651">
            <v>2.4722932651321399E-2</v>
          </cell>
          <cell r="AW651">
            <v>4.9445865302642798E-2</v>
          </cell>
          <cell r="AX651">
            <v>0.17561807331628304</v>
          </cell>
          <cell r="AY651">
            <v>0.31202046035805625</v>
          </cell>
          <cell r="AZ651">
            <v>0.28815004262574595</v>
          </cell>
          <cell r="BA651">
            <v>0.12190963341858482</v>
          </cell>
          <cell r="CB651" t="str">
            <v>KS2-4</v>
          </cell>
          <cell r="CC651" t="str">
            <v>5c</v>
          </cell>
          <cell r="CD651" t="str">
            <v>*</v>
          </cell>
          <cell r="CE651">
            <v>0.12190963341858482</v>
          </cell>
          <cell r="CF651">
            <v>0.5</v>
          </cell>
          <cell r="CG651" t="str">
            <v>All Schools</v>
          </cell>
          <cell r="CH651" t="str">
            <v>KS2 Average Point Score</v>
          </cell>
          <cell r="CI651" t="str">
            <v>Vocational Business</v>
          </cell>
        </row>
        <row r="652">
          <cell r="AS652">
            <v>3.0165912518853697E-3</v>
          </cell>
          <cell r="AT652">
            <v>4.5248868778280547E-3</v>
          </cell>
          <cell r="AU652">
            <v>9.0497737556561094E-3</v>
          </cell>
          <cell r="AV652">
            <v>1.6591251885369532E-2</v>
          </cell>
          <cell r="AW652">
            <v>1.6591251885369532E-2</v>
          </cell>
          <cell r="AX652">
            <v>9.5022624434389136E-2</v>
          </cell>
          <cell r="AY652">
            <v>0.23076923076923078</v>
          </cell>
          <cell r="AZ652">
            <v>0.35897435897435898</v>
          </cell>
          <cell r="BA652">
            <v>0.26546003016591252</v>
          </cell>
          <cell r="CB652" t="str">
            <v>KS2-4</v>
          </cell>
          <cell r="CC652" t="str">
            <v>5b</v>
          </cell>
          <cell r="CD652" t="str">
            <v>*</v>
          </cell>
          <cell r="CE652">
            <v>0.26546003016591252</v>
          </cell>
          <cell r="CF652">
            <v>0.5</v>
          </cell>
          <cell r="CG652" t="str">
            <v>All Schools</v>
          </cell>
          <cell r="CH652" t="str">
            <v>KS2 Average Point Score</v>
          </cell>
          <cell r="CI652" t="str">
            <v>Vocational Business</v>
          </cell>
        </row>
        <row r="653">
          <cell r="AS653">
            <v>3.0165912518853697E-3</v>
          </cell>
          <cell r="AT653">
            <v>4.5248868778280547E-3</v>
          </cell>
          <cell r="AU653">
            <v>9.0497737556561094E-3</v>
          </cell>
          <cell r="AV653">
            <v>1.6591251885369532E-2</v>
          </cell>
          <cell r="AW653">
            <v>1.6591251885369532E-2</v>
          </cell>
          <cell r="AX653">
            <v>9.5022624434389136E-2</v>
          </cell>
          <cell r="AY653">
            <v>0.23076923076923078</v>
          </cell>
          <cell r="AZ653">
            <v>0.35897435897435898</v>
          </cell>
          <cell r="BA653">
            <v>0.26546003016591252</v>
          </cell>
          <cell r="CB653" t="str">
            <v>KS2-4</v>
          </cell>
          <cell r="CC653" t="str">
            <v>5a</v>
          </cell>
          <cell r="CD653" t="str">
            <v>*</v>
          </cell>
          <cell r="CE653">
            <v>0.26546003016591252</v>
          </cell>
          <cell r="CF653">
            <v>0.5</v>
          </cell>
          <cell r="CG653" t="str">
            <v>All Schools</v>
          </cell>
          <cell r="CH653" t="str">
            <v>KS2 Average Point Score</v>
          </cell>
          <cell r="CI653" t="str">
            <v>Vocational Business</v>
          </cell>
        </row>
        <row r="654">
          <cell r="CB654" t="str">
            <v>.</v>
          </cell>
          <cell r="CC654" t="str">
            <v>.</v>
          </cell>
          <cell r="CE654" t="str">
            <v>.</v>
          </cell>
          <cell r="CF654" t="str">
            <v>.</v>
          </cell>
          <cell r="CG654" t="str">
            <v>.</v>
          </cell>
        </row>
        <row r="655">
          <cell r="CB655" t="str">
            <v>.</v>
          </cell>
          <cell r="CE655" t="str">
            <v>.</v>
          </cell>
        </row>
        <row r="656">
          <cell r="CB656" t="str">
            <v>.</v>
          </cell>
          <cell r="CC656" t="str">
            <v>.</v>
          </cell>
          <cell r="CD656" t="str">
            <v>.</v>
          </cell>
          <cell r="CE656" t="str">
            <v>.</v>
          </cell>
          <cell r="CF656" t="str">
            <v>.</v>
          </cell>
          <cell r="CG656" t="str">
            <v>.</v>
          </cell>
          <cell r="CH656" t="str">
            <v>.</v>
          </cell>
          <cell r="CI656" t="str">
            <v>.</v>
          </cell>
        </row>
        <row r="657">
          <cell r="CB657" t="str">
            <v>.</v>
          </cell>
          <cell r="CC657" t="str">
            <v>.</v>
          </cell>
          <cell r="CD657" t="str">
            <v>.</v>
          </cell>
          <cell r="CE657" t="str">
            <v>.</v>
          </cell>
          <cell r="CF657" t="str">
            <v>.</v>
          </cell>
          <cell r="CG657" t="str">
            <v>.</v>
          </cell>
          <cell r="CH657" t="str">
            <v>.</v>
          </cell>
          <cell r="CI657" t="str">
            <v>.</v>
          </cell>
        </row>
        <row r="658">
          <cell r="AS658" t="str">
            <v>U</v>
          </cell>
          <cell r="AT658" t="str">
            <v>G</v>
          </cell>
          <cell r="AU658" t="str">
            <v>F</v>
          </cell>
          <cell r="AV658" t="str">
            <v>E</v>
          </cell>
          <cell r="AW658" t="str">
            <v>D</v>
          </cell>
          <cell r="AX658" t="str">
            <v>C</v>
          </cell>
          <cell r="AY658" t="str">
            <v>B</v>
          </cell>
          <cell r="AZ658" t="str">
            <v>A</v>
          </cell>
          <cell r="BA658" t="str">
            <v>*</v>
          </cell>
          <cell r="CB658" t="str">
            <v>.</v>
          </cell>
          <cell r="CC658" t="str">
            <v>.</v>
          </cell>
          <cell r="CD658" t="str">
            <v>.</v>
          </cell>
          <cell r="CE658" t="str">
            <v>.</v>
          </cell>
          <cell r="CF658" t="str">
            <v>.</v>
          </cell>
          <cell r="CG658" t="str">
            <v>.</v>
          </cell>
          <cell r="CH658" t="str">
            <v>.</v>
          </cell>
          <cell r="CI658" t="str">
            <v>.</v>
          </cell>
        </row>
        <row r="659">
          <cell r="AS659">
            <v>0</v>
          </cell>
          <cell r="AT659">
            <v>0</v>
          </cell>
          <cell r="AU659">
            <v>0</v>
          </cell>
          <cell r="AV659">
            <v>0</v>
          </cell>
          <cell r="AW659">
            <v>0</v>
          </cell>
          <cell r="AX659">
            <v>0</v>
          </cell>
          <cell r="AY659">
            <v>0</v>
          </cell>
          <cell r="AZ659">
            <v>0</v>
          </cell>
          <cell r="BA659">
            <v>0</v>
          </cell>
          <cell r="CB659" t="str">
            <v>.</v>
          </cell>
          <cell r="CC659" t="str">
            <v>.</v>
          </cell>
          <cell r="CD659" t="str">
            <v>.</v>
          </cell>
          <cell r="CE659" t="str">
            <v>.</v>
          </cell>
          <cell r="CF659" t="str">
            <v>.</v>
          </cell>
          <cell r="CG659" t="str">
            <v>.</v>
          </cell>
          <cell r="CH659" t="str">
            <v>.</v>
          </cell>
          <cell r="CI659" t="str">
            <v>.</v>
          </cell>
        </row>
        <row r="660">
          <cell r="AS660">
            <v>0</v>
          </cell>
          <cell r="AT660">
            <v>0</v>
          </cell>
          <cell r="AU660">
            <v>0</v>
          </cell>
          <cell r="AV660">
            <v>0</v>
          </cell>
          <cell r="AW660">
            <v>0</v>
          </cell>
          <cell r="AX660">
            <v>0</v>
          </cell>
          <cell r="AY660">
            <v>0</v>
          </cell>
          <cell r="AZ660">
            <v>0</v>
          </cell>
          <cell r="BA660">
            <v>0</v>
          </cell>
          <cell r="CB660" t="str">
            <v>.</v>
          </cell>
          <cell r="CC660" t="str">
            <v>.</v>
          </cell>
          <cell r="CD660" t="str">
            <v>.</v>
          </cell>
          <cell r="CE660" t="str">
            <v>.</v>
          </cell>
          <cell r="CF660" t="str">
            <v>.</v>
          </cell>
          <cell r="CG660" t="str">
            <v>.</v>
          </cell>
          <cell r="CH660" t="str">
            <v>.</v>
          </cell>
          <cell r="CI660" t="str">
            <v>.</v>
          </cell>
        </row>
        <row r="661">
          <cell r="AS661">
            <v>0.15094339622641509</v>
          </cell>
          <cell r="AT661">
            <v>6.6037735849056603E-2</v>
          </cell>
          <cell r="AU661">
            <v>0.16981132075471697</v>
          </cell>
          <cell r="AV661">
            <v>0.21698113207547171</v>
          </cell>
          <cell r="AW661">
            <v>0.14150943396226415</v>
          </cell>
          <cell r="AX661">
            <v>0.17924528301886791</v>
          </cell>
          <cell r="AY661">
            <v>5.6603773584905662E-2</v>
          </cell>
          <cell r="AZ661">
            <v>1.8867924528301886E-2</v>
          </cell>
          <cell r="BA661">
            <v>0</v>
          </cell>
          <cell r="CB661" t="str">
            <v>KS2-4</v>
          </cell>
          <cell r="CC661" t="str">
            <v>B</v>
          </cell>
          <cell r="CD661" t="str">
            <v>*</v>
          </cell>
          <cell r="CE661">
            <v>0</v>
          </cell>
          <cell r="CF661">
            <v>0.5</v>
          </cell>
          <cell r="CG661" t="str">
            <v>All Schools</v>
          </cell>
          <cell r="CH661" t="str">
            <v>KS2 Average Point Score</v>
          </cell>
          <cell r="CI661" t="str">
            <v>Vocational ICT</v>
          </cell>
        </row>
        <row r="662">
          <cell r="AS662">
            <v>0.15094339622641509</v>
          </cell>
          <cell r="AT662">
            <v>6.6037735849056603E-2</v>
          </cell>
          <cell r="AU662">
            <v>0.16981132075471697</v>
          </cell>
          <cell r="AV662">
            <v>0.21698113207547171</v>
          </cell>
          <cell r="AW662">
            <v>0.14150943396226415</v>
          </cell>
          <cell r="AX662">
            <v>0.17924528301886791</v>
          </cell>
          <cell r="AY662">
            <v>5.6603773584905662E-2</v>
          </cell>
          <cell r="AZ662">
            <v>1.8867924528301886E-2</v>
          </cell>
          <cell r="BA662">
            <v>0</v>
          </cell>
          <cell r="CB662" t="str">
            <v>KS2-4</v>
          </cell>
          <cell r="CC662" t="str">
            <v>N</v>
          </cell>
          <cell r="CD662" t="str">
            <v>*</v>
          </cell>
          <cell r="CE662">
            <v>0</v>
          </cell>
          <cell r="CF662">
            <v>0.5</v>
          </cell>
          <cell r="CG662" t="str">
            <v>All Schools</v>
          </cell>
          <cell r="CH662" t="str">
            <v>KS2 Average Point Score</v>
          </cell>
          <cell r="CI662" t="str">
            <v>Vocational ICT</v>
          </cell>
        </row>
        <row r="663">
          <cell r="AS663">
            <v>0.15094339622641509</v>
          </cell>
          <cell r="AT663">
            <v>6.6037735849056603E-2</v>
          </cell>
          <cell r="AU663">
            <v>0.16981132075471697</v>
          </cell>
          <cell r="AV663">
            <v>0.21698113207547171</v>
          </cell>
          <cell r="AW663">
            <v>0.14150943396226415</v>
          </cell>
          <cell r="AX663">
            <v>0.17924528301886791</v>
          </cell>
          <cell r="AY663">
            <v>5.6603773584905662E-2</v>
          </cell>
          <cell r="AZ663">
            <v>1.8867924528301886E-2</v>
          </cell>
          <cell r="BA663">
            <v>0</v>
          </cell>
          <cell r="CB663" t="str">
            <v>KS2-4</v>
          </cell>
          <cell r="CC663" t="str">
            <v>2</v>
          </cell>
          <cell r="CD663" t="str">
            <v>*</v>
          </cell>
          <cell r="CE663">
            <v>0</v>
          </cell>
          <cell r="CF663">
            <v>0.5</v>
          </cell>
          <cell r="CG663" t="str">
            <v>All Schools</v>
          </cell>
          <cell r="CH663" t="str">
            <v>KS2 Average Point Score</v>
          </cell>
          <cell r="CI663" t="str">
            <v>Vocational ICT</v>
          </cell>
        </row>
        <row r="664">
          <cell r="AS664">
            <v>0.15094339622641509</v>
          </cell>
          <cell r="AT664">
            <v>6.6037735849056603E-2</v>
          </cell>
          <cell r="AU664">
            <v>0.16981132075471697</v>
          </cell>
          <cell r="AV664">
            <v>0.21698113207547171</v>
          </cell>
          <cell r="AW664">
            <v>0.14150943396226415</v>
          </cell>
          <cell r="AX664">
            <v>0.17924528301886791</v>
          </cell>
          <cell r="AY664">
            <v>5.6603773584905662E-2</v>
          </cell>
          <cell r="AZ664">
            <v>1.8867924528301886E-2</v>
          </cell>
          <cell r="BA664">
            <v>0</v>
          </cell>
          <cell r="CB664" t="str">
            <v>KS2-4</v>
          </cell>
          <cell r="CC664" t="str">
            <v>3c</v>
          </cell>
          <cell r="CD664" t="str">
            <v>*</v>
          </cell>
          <cell r="CE664">
            <v>0</v>
          </cell>
          <cell r="CF664">
            <v>0.5</v>
          </cell>
          <cell r="CG664" t="str">
            <v>All Schools</v>
          </cell>
          <cell r="CH664" t="str">
            <v>KS2 Average Point Score</v>
          </cell>
          <cell r="CI664" t="str">
            <v>Vocational ICT</v>
          </cell>
        </row>
        <row r="665">
          <cell r="AS665">
            <v>0.15094339622641509</v>
          </cell>
          <cell r="AT665">
            <v>6.6037735849056603E-2</v>
          </cell>
          <cell r="AU665">
            <v>0.16981132075471697</v>
          </cell>
          <cell r="AV665">
            <v>0.21698113207547171</v>
          </cell>
          <cell r="AW665">
            <v>0.14150943396226415</v>
          </cell>
          <cell r="AX665">
            <v>0.17924528301886791</v>
          </cell>
          <cell r="AY665">
            <v>5.6603773584905662E-2</v>
          </cell>
          <cell r="AZ665">
            <v>1.8867924528301886E-2</v>
          </cell>
          <cell r="BA665">
            <v>0</v>
          </cell>
          <cell r="CB665" t="str">
            <v>KS2-4</v>
          </cell>
          <cell r="CC665" t="str">
            <v>3b</v>
          </cell>
          <cell r="CD665" t="str">
            <v>*</v>
          </cell>
          <cell r="CE665">
            <v>0</v>
          </cell>
          <cell r="CF665">
            <v>0.5</v>
          </cell>
          <cell r="CG665" t="str">
            <v>All Schools</v>
          </cell>
          <cell r="CH665" t="str">
            <v>KS2 Average Point Score</v>
          </cell>
          <cell r="CI665" t="str">
            <v>Vocational ICT</v>
          </cell>
        </row>
        <row r="666">
          <cell r="AS666">
            <v>6.3063063063063057E-2</v>
          </cell>
          <cell r="AT666">
            <v>5.4054054054054057E-2</v>
          </cell>
          <cell r="AU666">
            <v>3.6036036036036036E-2</v>
          </cell>
          <cell r="AV666">
            <v>0.1891891891891892</v>
          </cell>
          <cell r="AW666">
            <v>0.17117117117117117</v>
          </cell>
          <cell r="AX666">
            <v>0.34234234234234234</v>
          </cell>
          <cell r="AY666">
            <v>9.0090090090090086E-2</v>
          </cell>
          <cell r="AZ666">
            <v>4.5045045045045043E-2</v>
          </cell>
          <cell r="BA666">
            <v>9.0090090090090089E-3</v>
          </cell>
          <cell r="CB666" t="str">
            <v>KS2-4</v>
          </cell>
          <cell r="CC666" t="str">
            <v>3a</v>
          </cell>
          <cell r="CD666" t="str">
            <v>*</v>
          </cell>
          <cell r="CE666">
            <v>9.0090090090090089E-3</v>
          </cell>
          <cell r="CF666">
            <v>0.5</v>
          </cell>
          <cell r="CG666" t="str">
            <v>All Schools</v>
          </cell>
          <cell r="CH666" t="str">
            <v>KS2 Average Point Score</v>
          </cell>
          <cell r="CI666" t="str">
            <v>Vocational ICT</v>
          </cell>
        </row>
        <row r="667">
          <cell r="AS667">
            <v>3.71900826446281E-2</v>
          </cell>
          <cell r="AT667">
            <v>2.8925619834710745E-2</v>
          </cell>
          <cell r="AU667">
            <v>7.8512396694214878E-2</v>
          </cell>
          <cell r="AV667">
            <v>9.5041322314049589E-2</v>
          </cell>
          <cell r="AW667">
            <v>0.20661157024793389</v>
          </cell>
          <cell r="AX667">
            <v>0.30165289256198347</v>
          </cell>
          <cell r="AY667">
            <v>0.19008264462809918</v>
          </cell>
          <cell r="AZ667">
            <v>5.7851239669421489E-2</v>
          </cell>
          <cell r="BA667">
            <v>4.1322314049586778E-3</v>
          </cell>
          <cell r="CB667" t="str">
            <v>KS2-4</v>
          </cell>
          <cell r="CC667" t="str">
            <v>4c</v>
          </cell>
          <cell r="CD667" t="str">
            <v>*</v>
          </cell>
          <cell r="CE667">
            <v>4.1322314049586778E-3</v>
          </cell>
          <cell r="CF667">
            <v>0.5</v>
          </cell>
          <cell r="CG667" t="str">
            <v>All Schools</v>
          </cell>
          <cell r="CH667" t="str">
            <v>KS2 Average Point Score</v>
          </cell>
          <cell r="CI667" t="str">
            <v>Vocational ICT</v>
          </cell>
        </row>
        <row r="668">
          <cell r="AS668">
            <v>2.8350515463917526E-2</v>
          </cell>
          <cell r="AT668">
            <v>2.0618556701030927E-2</v>
          </cell>
          <cell r="AU668">
            <v>4.8969072164948453E-2</v>
          </cell>
          <cell r="AV668">
            <v>8.247422680412371E-2</v>
          </cell>
          <cell r="AW668">
            <v>0.15979381443298968</v>
          </cell>
          <cell r="AX668">
            <v>0.28608247422680411</v>
          </cell>
          <cell r="AY668">
            <v>0.27577319587628868</v>
          </cell>
          <cell r="AZ668">
            <v>8.7628865979381437E-2</v>
          </cell>
          <cell r="BA668">
            <v>1.0309278350515464E-2</v>
          </cell>
          <cell r="CB668" t="str">
            <v>KS2-4</v>
          </cell>
          <cell r="CC668" t="str">
            <v>4b</v>
          </cell>
          <cell r="CD668" t="str">
            <v>*</v>
          </cell>
          <cell r="CE668">
            <v>1.0309278350515464E-2</v>
          </cell>
          <cell r="CF668">
            <v>0.5</v>
          </cell>
          <cell r="CG668" t="str">
            <v>All Schools</v>
          </cell>
          <cell r="CH668" t="str">
            <v>KS2 Average Point Score</v>
          </cell>
          <cell r="CI668" t="str">
            <v>Vocational ICT</v>
          </cell>
        </row>
        <row r="669">
          <cell r="AS669">
            <v>1.4869888475836431E-2</v>
          </cell>
          <cell r="AT669">
            <v>1.6728624535315983E-2</v>
          </cell>
          <cell r="AU669">
            <v>2.9739776951672861E-2</v>
          </cell>
          <cell r="AV669">
            <v>3.9033457249070633E-2</v>
          </cell>
          <cell r="AW669">
            <v>7.6208178438661706E-2</v>
          </cell>
          <cell r="AX669">
            <v>0.2695167286245353</v>
          </cell>
          <cell r="AY669">
            <v>0.32899628252788105</v>
          </cell>
          <cell r="AZ669">
            <v>0.19888475836431227</v>
          </cell>
          <cell r="BA669">
            <v>2.6022304832713755E-2</v>
          </cell>
          <cell r="CB669" t="str">
            <v>KS2-4</v>
          </cell>
          <cell r="CC669" t="str">
            <v>4a</v>
          </cell>
          <cell r="CD669" t="str">
            <v>*</v>
          </cell>
          <cell r="CE669">
            <v>2.6022304832713755E-2</v>
          </cell>
          <cell r="CF669">
            <v>0.5</v>
          </cell>
          <cell r="CG669" t="str">
            <v>All Schools</v>
          </cell>
          <cell r="CH669" t="str">
            <v>KS2 Average Point Score</v>
          </cell>
          <cell r="CI669" t="str">
            <v>Vocational ICT</v>
          </cell>
        </row>
        <row r="670">
          <cell r="AS670">
            <v>8.8183421516754845E-3</v>
          </cell>
          <cell r="AT670">
            <v>3.5273368606701938E-3</v>
          </cell>
          <cell r="AU670">
            <v>1.2345679012345678E-2</v>
          </cell>
          <cell r="AV670">
            <v>1.9400352733686066E-2</v>
          </cell>
          <cell r="AW670">
            <v>4.9382716049382713E-2</v>
          </cell>
          <cell r="AX670">
            <v>0.17460317460317459</v>
          </cell>
          <cell r="AY670">
            <v>0.38977072310405642</v>
          </cell>
          <cell r="AZ670">
            <v>0.24867724867724866</v>
          </cell>
          <cell r="BA670">
            <v>9.3474426807760136E-2</v>
          </cell>
          <cell r="CB670" t="str">
            <v>KS2-4</v>
          </cell>
          <cell r="CC670" t="str">
            <v>5c</v>
          </cell>
          <cell r="CD670" t="str">
            <v>*</v>
          </cell>
          <cell r="CE670">
            <v>9.3474426807760136E-2</v>
          </cell>
          <cell r="CF670">
            <v>0.5</v>
          </cell>
          <cell r="CG670" t="str">
            <v>All Schools</v>
          </cell>
          <cell r="CH670" t="str">
            <v>KS2 Average Point Score</v>
          </cell>
          <cell r="CI670" t="str">
            <v>Vocational ICT</v>
          </cell>
        </row>
        <row r="671">
          <cell r="AS671">
            <v>2.8490028490028491E-3</v>
          </cell>
          <cell r="AT671">
            <v>0</v>
          </cell>
          <cell r="AU671">
            <v>8.5470085470085479E-3</v>
          </cell>
          <cell r="AV671">
            <v>8.5470085470085479E-3</v>
          </cell>
          <cell r="AW671">
            <v>1.7094017094017096E-2</v>
          </cell>
          <cell r="AX671">
            <v>9.1168091168091173E-2</v>
          </cell>
          <cell r="AY671">
            <v>0.28490028490028491</v>
          </cell>
          <cell r="AZ671">
            <v>0.38461538461538464</v>
          </cell>
          <cell r="BA671">
            <v>0.20227920227920229</v>
          </cell>
          <cell r="CB671" t="str">
            <v>KS2-4</v>
          </cell>
          <cell r="CC671" t="str">
            <v>5b</v>
          </cell>
          <cell r="CD671" t="str">
            <v>*</v>
          </cell>
          <cell r="CE671">
            <v>0.20227920227920229</v>
          </cell>
          <cell r="CF671">
            <v>0.5</v>
          </cell>
          <cell r="CG671" t="str">
            <v>All Schools</v>
          </cell>
          <cell r="CH671" t="str">
            <v>KS2 Average Point Score</v>
          </cell>
          <cell r="CI671" t="str">
            <v>Vocational ICT</v>
          </cell>
        </row>
        <row r="672">
          <cell r="AS672">
            <v>2.8490028490028491E-3</v>
          </cell>
          <cell r="AT672">
            <v>0</v>
          </cell>
          <cell r="AU672">
            <v>8.5470085470085479E-3</v>
          </cell>
          <cell r="AV672">
            <v>8.5470085470085479E-3</v>
          </cell>
          <cell r="AW672">
            <v>1.7094017094017096E-2</v>
          </cell>
          <cell r="AX672">
            <v>9.1168091168091173E-2</v>
          </cell>
          <cell r="AY672">
            <v>0.28490028490028491</v>
          </cell>
          <cell r="AZ672">
            <v>0.38461538461538464</v>
          </cell>
          <cell r="BA672">
            <v>0.20227920227920229</v>
          </cell>
          <cell r="CB672" t="str">
            <v>KS2-4</v>
          </cell>
          <cell r="CC672" t="str">
            <v>5a</v>
          </cell>
          <cell r="CD672" t="str">
            <v>*</v>
          </cell>
          <cell r="CE672">
            <v>0.20227920227920229</v>
          </cell>
          <cell r="CF672">
            <v>0.5</v>
          </cell>
          <cell r="CG672" t="str">
            <v>All Schools</v>
          </cell>
          <cell r="CH672" t="str">
            <v>KS2 Average Point Score</v>
          </cell>
          <cell r="CI672" t="str">
            <v>Vocational ICT</v>
          </cell>
        </row>
        <row r="673">
          <cell r="CB673" t="str">
            <v>.</v>
          </cell>
          <cell r="CC673" t="str">
            <v>.</v>
          </cell>
          <cell r="CE673" t="str">
            <v>.</v>
          </cell>
          <cell r="CF673" t="str">
            <v>.</v>
          </cell>
          <cell r="CG673" t="str">
            <v>.</v>
          </cell>
        </row>
        <row r="674">
          <cell r="CB674" t="str">
            <v>.</v>
          </cell>
          <cell r="CE674" t="str">
            <v>.</v>
          </cell>
        </row>
        <row r="675">
          <cell r="CB675" t="str">
            <v>.</v>
          </cell>
          <cell r="CC675" t="str">
            <v>.</v>
          </cell>
          <cell r="CD675" t="str">
            <v>.</v>
          </cell>
          <cell r="CE675" t="str">
            <v>.</v>
          </cell>
          <cell r="CF675" t="str">
            <v>.</v>
          </cell>
          <cell r="CG675" t="str">
            <v>.</v>
          </cell>
          <cell r="CH675" t="str">
            <v>.</v>
          </cell>
          <cell r="CI675" t="str">
            <v>.</v>
          </cell>
        </row>
        <row r="676">
          <cell r="CB676" t="str">
            <v>.</v>
          </cell>
          <cell r="CC676" t="str">
            <v>.</v>
          </cell>
          <cell r="CD676" t="str">
            <v>.</v>
          </cell>
          <cell r="CE676" t="str">
            <v>.</v>
          </cell>
          <cell r="CF676" t="str">
            <v>.</v>
          </cell>
          <cell r="CG676" t="str">
            <v>.</v>
          </cell>
          <cell r="CH676" t="str">
            <v>.</v>
          </cell>
          <cell r="CI676" t="str">
            <v>.</v>
          </cell>
        </row>
        <row r="677">
          <cell r="AS677" t="str">
            <v>U</v>
          </cell>
          <cell r="AT677" t="str">
            <v>G</v>
          </cell>
          <cell r="AU677" t="str">
            <v>F</v>
          </cell>
          <cell r="AV677" t="str">
            <v>E</v>
          </cell>
          <cell r="AW677" t="str">
            <v>D</v>
          </cell>
          <cell r="AX677" t="str">
            <v>C</v>
          </cell>
          <cell r="AY677" t="str">
            <v>B</v>
          </cell>
          <cell r="AZ677" t="str">
            <v>A</v>
          </cell>
          <cell r="BA677" t="str">
            <v>*</v>
          </cell>
          <cell r="CB677" t="str">
            <v>.</v>
          </cell>
          <cell r="CC677" t="str">
            <v>.</v>
          </cell>
          <cell r="CD677" t="str">
            <v>.</v>
          </cell>
          <cell r="CE677" t="str">
            <v>.</v>
          </cell>
          <cell r="CF677" t="str">
            <v>.</v>
          </cell>
          <cell r="CG677" t="str">
            <v>.</v>
          </cell>
          <cell r="CH677" t="str">
            <v>.</v>
          </cell>
          <cell r="CI677" t="str">
            <v>.</v>
          </cell>
        </row>
        <row r="678">
          <cell r="AS678">
            <v>0</v>
          </cell>
          <cell r="AT678">
            <v>0</v>
          </cell>
          <cell r="AU678">
            <v>0</v>
          </cell>
          <cell r="AV678">
            <v>0</v>
          </cell>
          <cell r="AW678">
            <v>0</v>
          </cell>
          <cell r="AX678">
            <v>0</v>
          </cell>
          <cell r="AY678">
            <v>0</v>
          </cell>
          <cell r="AZ678">
            <v>0</v>
          </cell>
          <cell r="BA678">
            <v>0</v>
          </cell>
          <cell r="CB678" t="str">
            <v>.</v>
          </cell>
          <cell r="CC678" t="str">
            <v>.</v>
          </cell>
          <cell r="CD678" t="str">
            <v>.</v>
          </cell>
          <cell r="CE678" t="str">
            <v>.</v>
          </cell>
          <cell r="CF678" t="str">
            <v>.</v>
          </cell>
          <cell r="CG678" t="str">
            <v>.</v>
          </cell>
          <cell r="CH678" t="str">
            <v>.</v>
          </cell>
          <cell r="CI678" t="str">
            <v>.</v>
          </cell>
        </row>
        <row r="679">
          <cell r="AS679">
            <v>0</v>
          </cell>
          <cell r="AT679">
            <v>0</v>
          </cell>
          <cell r="AU679">
            <v>0</v>
          </cell>
          <cell r="AV679">
            <v>0</v>
          </cell>
          <cell r="AW679">
            <v>0</v>
          </cell>
          <cell r="AX679">
            <v>0</v>
          </cell>
          <cell r="AY679">
            <v>0</v>
          </cell>
          <cell r="AZ679">
            <v>0</v>
          </cell>
          <cell r="BA679">
            <v>0</v>
          </cell>
          <cell r="CB679" t="str">
            <v>.</v>
          </cell>
          <cell r="CC679" t="str">
            <v>.</v>
          </cell>
          <cell r="CD679" t="str">
            <v>.</v>
          </cell>
          <cell r="CE679" t="str">
            <v>.</v>
          </cell>
          <cell r="CF679" t="str">
            <v>.</v>
          </cell>
          <cell r="CG679" t="str">
            <v>.</v>
          </cell>
          <cell r="CH679" t="str">
            <v>.</v>
          </cell>
          <cell r="CI679" t="str">
            <v>.</v>
          </cell>
        </row>
        <row r="680">
          <cell r="AS680">
            <v>5.3268765133171914E-2</v>
          </cell>
          <cell r="AT680">
            <v>2.9055690072639227E-2</v>
          </cell>
          <cell r="AU680">
            <v>0.15254237288135594</v>
          </cell>
          <cell r="AV680">
            <v>0.26634382566585957</v>
          </cell>
          <cell r="AW680">
            <v>0.28087167070217917</v>
          </cell>
          <cell r="AX680">
            <v>0.1864406779661017</v>
          </cell>
          <cell r="AY680">
            <v>2.9055690072639227E-2</v>
          </cell>
          <cell r="AZ680">
            <v>2.4213075060532689E-3</v>
          </cell>
          <cell r="BA680">
            <v>0</v>
          </cell>
          <cell r="CB680" t="str">
            <v>KS2-4</v>
          </cell>
          <cell r="CC680" t="str">
            <v>B</v>
          </cell>
          <cell r="CD680" t="str">
            <v>*</v>
          </cell>
          <cell r="CE680">
            <v>0</v>
          </cell>
          <cell r="CF680">
            <v>0.5</v>
          </cell>
          <cell r="CG680" t="str">
            <v>All Schools</v>
          </cell>
          <cell r="CH680" t="str">
            <v>KS2 Average Point Score</v>
          </cell>
          <cell r="CI680" t="str">
            <v>Vocational Science</v>
          </cell>
        </row>
        <row r="681">
          <cell r="AS681">
            <v>5.3268765133171914E-2</v>
          </cell>
          <cell r="AT681">
            <v>2.9055690072639227E-2</v>
          </cell>
          <cell r="AU681">
            <v>0.15254237288135594</v>
          </cell>
          <cell r="AV681">
            <v>0.26634382566585957</v>
          </cell>
          <cell r="AW681">
            <v>0.28087167070217917</v>
          </cell>
          <cell r="AX681">
            <v>0.1864406779661017</v>
          </cell>
          <cell r="AY681">
            <v>2.9055690072639227E-2</v>
          </cell>
          <cell r="AZ681">
            <v>2.4213075060532689E-3</v>
          </cell>
          <cell r="BA681">
            <v>0</v>
          </cell>
          <cell r="CB681" t="str">
            <v>KS2-4</v>
          </cell>
          <cell r="CC681" t="str">
            <v>N</v>
          </cell>
          <cell r="CD681" t="str">
            <v>*</v>
          </cell>
          <cell r="CE681">
            <v>0</v>
          </cell>
          <cell r="CF681">
            <v>0.5</v>
          </cell>
          <cell r="CG681" t="str">
            <v>All Schools</v>
          </cell>
          <cell r="CH681" t="str">
            <v>KS2 Average Point Score</v>
          </cell>
          <cell r="CI681" t="str">
            <v>Vocational Science</v>
          </cell>
        </row>
        <row r="682">
          <cell r="AS682">
            <v>5.3268765133171914E-2</v>
          </cell>
          <cell r="AT682">
            <v>2.9055690072639227E-2</v>
          </cell>
          <cell r="AU682">
            <v>0.15254237288135594</v>
          </cell>
          <cell r="AV682">
            <v>0.26634382566585957</v>
          </cell>
          <cell r="AW682">
            <v>0.28087167070217917</v>
          </cell>
          <cell r="AX682">
            <v>0.1864406779661017</v>
          </cell>
          <cell r="AY682">
            <v>2.9055690072639227E-2</v>
          </cell>
          <cell r="AZ682">
            <v>2.4213075060532689E-3</v>
          </cell>
          <cell r="BA682">
            <v>0</v>
          </cell>
          <cell r="CB682" t="str">
            <v>KS2-4</v>
          </cell>
          <cell r="CC682" t="str">
            <v>2</v>
          </cell>
          <cell r="CD682" t="str">
            <v>*</v>
          </cell>
          <cell r="CE682">
            <v>0</v>
          </cell>
          <cell r="CF682">
            <v>0.5</v>
          </cell>
          <cell r="CG682" t="str">
            <v>All Schools</v>
          </cell>
          <cell r="CH682" t="str">
            <v>KS2 Average Point Score</v>
          </cell>
          <cell r="CI682" t="str">
            <v>Vocational Science</v>
          </cell>
        </row>
        <row r="683">
          <cell r="AS683">
            <v>3.2258064516129031E-2</v>
          </cell>
          <cell r="AT683">
            <v>1.7595307917888565E-2</v>
          </cell>
          <cell r="AU683">
            <v>9.6774193548387094E-2</v>
          </cell>
          <cell r="AV683">
            <v>0.22873900293255131</v>
          </cell>
          <cell r="AW683">
            <v>0.24926686217008798</v>
          </cell>
          <cell r="AX683">
            <v>0.31671554252199413</v>
          </cell>
          <cell r="AY683">
            <v>5.2785923753665691E-2</v>
          </cell>
          <cell r="AZ683">
            <v>5.8651026392961877E-3</v>
          </cell>
          <cell r="BA683">
            <v>0</v>
          </cell>
          <cell r="CB683" t="str">
            <v>KS2-4</v>
          </cell>
          <cell r="CC683" t="str">
            <v>3c</v>
          </cell>
          <cell r="CD683" t="str">
            <v>*</v>
          </cell>
          <cell r="CE683">
            <v>0</v>
          </cell>
          <cell r="CF683">
            <v>0.5</v>
          </cell>
          <cell r="CG683" t="str">
            <v>All Schools</v>
          </cell>
          <cell r="CH683" t="str">
            <v>KS2 Average Point Score</v>
          </cell>
          <cell r="CI683" t="str">
            <v>Vocational Science</v>
          </cell>
        </row>
        <row r="684">
          <cell r="AS684">
            <v>1.9677996422182469E-2</v>
          </cell>
          <cell r="AT684">
            <v>8.9445438282647581E-3</v>
          </cell>
          <cell r="AU684">
            <v>5.7245080500894455E-2</v>
          </cell>
          <cell r="AV684">
            <v>0.19141323792486584</v>
          </cell>
          <cell r="AW684">
            <v>0.28622540250447226</v>
          </cell>
          <cell r="AX684">
            <v>0.35778175313059035</v>
          </cell>
          <cell r="AY684">
            <v>7.3345259391771014E-2</v>
          </cell>
          <cell r="AZ684">
            <v>5.3667262969588547E-3</v>
          </cell>
          <cell r="BA684">
            <v>0</v>
          </cell>
          <cell r="CB684" t="str">
            <v>KS2-4</v>
          </cell>
          <cell r="CC684" t="str">
            <v>3b</v>
          </cell>
          <cell r="CD684" t="str">
            <v>*</v>
          </cell>
          <cell r="CE684">
            <v>0</v>
          </cell>
          <cell r="CF684">
            <v>0.5</v>
          </cell>
          <cell r="CG684" t="str">
            <v>All Schools</v>
          </cell>
          <cell r="CH684" t="str">
            <v>KS2 Average Point Score</v>
          </cell>
          <cell r="CI684" t="str">
            <v>Vocational Science</v>
          </cell>
        </row>
        <row r="685">
          <cell r="AS685">
            <v>1.9704433497536946E-2</v>
          </cell>
          <cell r="AT685">
            <v>8.8669950738916262E-3</v>
          </cell>
          <cell r="AU685">
            <v>5.2216748768472904E-2</v>
          </cell>
          <cell r="AV685">
            <v>0.10344827586206896</v>
          </cell>
          <cell r="AW685">
            <v>0.25812807881773397</v>
          </cell>
          <cell r="AX685">
            <v>0.41576354679802957</v>
          </cell>
          <cell r="AY685">
            <v>0.1310344827586207</v>
          </cell>
          <cell r="AZ685">
            <v>1.083743842364532E-2</v>
          </cell>
          <cell r="BA685">
            <v>0</v>
          </cell>
          <cell r="CB685" t="str">
            <v>KS2-4</v>
          </cell>
          <cell r="CC685" t="str">
            <v>3a</v>
          </cell>
          <cell r="CD685" t="str">
            <v>*</v>
          </cell>
          <cell r="CE685">
            <v>0</v>
          </cell>
          <cell r="CF685">
            <v>0.5</v>
          </cell>
          <cell r="CG685" t="str">
            <v>All Schools</v>
          </cell>
          <cell r="CH685" t="str">
            <v>KS2 Average Point Score</v>
          </cell>
          <cell r="CI685" t="str">
            <v>Vocational Science</v>
          </cell>
        </row>
        <row r="686">
          <cell r="AS686">
            <v>7.1428571428571426E-3</v>
          </cell>
          <cell r="AT686">
            <v>4.1666666666666666E-3</v>
          </cell>
          <cell r="AU686">
            <v>2.7976190476190477E-2</v>
          </cell>
          <cell r="AV686">
            <v>7.2023809523809518E-2</v>
          </cell>
          <cell r="AW686">
            <v>0.20892857142857144</v>
          </cell>
          <cell r="AX686">
            <v>0.41964285714285715</v>
          </cell>
          <cell r="AY686">
            <v>0.23273809523809524</v>
          </cell>
          <cell r="AZ686">
            <v>2.7380952380952381E-2</v>
          </cell>
          <cell r="BA686">
            <v>0</v>
          </cell>
          <cell r="CB686" t="str">
            <v>KS2-4</v>
          </cell>
          <cell r="CC686" t="str">
            <v>4c</v>
          </cell>
          <cell r="CD686" t="str">
            <v>*</v>
          </cell>
          <cell r="CE686">
            <v>0</v>
          </cell>
          <cell r="CF686">
            <v>0.5</v>
          </cell>
          <cell r="CG686" t="str">
            <v>All Schools</v>
          </cell>
          <cell r="CH686" t="str">
            <v>KS2 Average Point Score</v>
          </cell>
          <cell r="CI686" t="str">
            <v>Vocational Science</v>
          </cell>
        </row>
        <row r="687">
          <cell r="AS687">
            <v>7.1283095723014261E-3</v>
          </cell>
          <cell r="AT687">
            <v>4.0733197556008143E-3</v>
          </cell>
          <cell r="AU687">
            <v>1.9348268839103868E-2</v>
          </cell>
          <cell r="AV687">
            <v>4.3279022403258656E-2</v>
          </cell>
          <cell r="AW687">
            <v>0.1410386965376782</v>
          </cell>
          <cell r="AX687">
            <v>0.42668024439918534</v>
          </cell>
          <cell r="AY687">
            <v>0.29735234215885947</v>
          </cell>
          <cell r="AZ687">
            <v>5.7026476578411409E-2</v>
          </cell>
          <cell r="BA687">
            <v>4.0733197556008143E-3</v>
          </cell>
          <cell r="CB687" t="str">
            <v>KS2-4</v>
          </cell>
          <cell r="CC687" t="str">
            <v>4b</v>
          </cell>
          <cell r="CD687" t="str">
            <v>*</v>
          </cell>
          <cell r="CE687">
            <v>4.0733197556008143E-3</v>
          </cell>
          <cell r="CF687">
            <v>0.5</v>
          </cell>
          <cell r="CG687" t="str">
            <v>All Schools</v>
          </cell>
          <cell r="CH687" t="str">
            <v>KS2 Average Point Score</v>
          </cell>
          <cell r="CI687" t="str">
            <v>Vocational Science</v>
          </cell>
        </row>
        <row r="688">
          <cell r="AS688">
            <v>2.1474588403722263E-3</v>
          </cell>
          <cell r="AT688">
            <v>2.1474588403722263E-3</v>
          </cell>
          <cell r="AU688">
            <v>8.5898353614889053E-3</v>
          </cell>
          <cell r="AV688">
            <v>3.0064423765211165E-2</v>
          </cell>
          <cell r="AW688">
            <v>9.8783106657122408E-2</v>
          </cell>
          <cell r="AX688">
            <v>0.38797423049391555</v>
          </cell>
          <cell r="AY688">
            <v>0.35790980672870437</v>
          </cell>
          <cell r="AZ688">
            <v>0.10880458124552612</v>
          </cell>
          <cell r="BA688">
            <v>3.5790980672870437E-3</v>
          </cell>
          <cell r="CB688" t="str">
            <v>KS2-4</v>
          </cell>
          <cell r="CC688" t="str">
            <v>4a</v>
          </cell>
          <cell r="CD688" t="str">
            <v>*</v>
          </cell>
          <cell r="CE688">
            <v>3.5790980672870437E-3</v>
          </cell>
          <cell r="CF688">
            <v>0.5</v>
          </cell>
          <cell r="CG688" t="str">
            <v>All Schools</v>
          </cell>
          <cell r="CH688" t="str">
            <v>KS2 Average Point Score</v>
          </cell>
          <cell r="CI688" t="str">
            <v>Vocational Science</v>
          </cell>
        </row>
        <row r="689">
          <cell r="AS689">
            <v>5.1457975986277877E-3</v>
          </cell>
          <cell r="AT689">
            <v>1.7152658662092624E-3</v>
          </cell>
          <cell r="AU689">
            <v>5.1457975986277877E-3</v>
          </cell>
          <cell r="AV689">
            <v>2.4013722126929673E-2</v>
          </cell>
          <cell r="AW689">
            <v>5.1457975986277875E-2</v>
          </cell>
          <cell r="AX689">
            <v>0.30531732418524871</v>
          </cell>
          <cell r="AY689">
            <v>0.40823327615780447</v>
          </cell>
          <cell r="AZ689">
            <v>0.17667238421955403</v>
          </cell>
          <cell r="BA689">
            <v>2.2298456260720412E-2</v>
          </cell>
          <cell r="CB689" t="str">
            <v>KS2-4</v>
          </cell>
          <cell r="CC689" t="str">
            <v>5c</v>
          </cell>
          <cell r="CD689" t="str">
            <v>*</v>
          </cell>
          <cell r="CE689">
            <v>2.2298456260720412E-2</v>
          </cell>
          <cell r="CF689">
            <v>0.5</v>
          </cell>
          <cell r="CG689" t="str">
            <v>All Schools</v>
          </cell>
          <cell r="CH689" t="str">
            <v>KS2 Average Point Score</v>
          </cell>
          <cell r="CI689" t="str">
            <v>Vocational Science</v>
          </cell>
        </row>
        <row r="690">
          <cell r="AS690">
            <v>1.3888888888888888E-2</v>
          </cell>
          <cell r="AT690">
            <v>0</v>
          </cell>
          <cell r="AU690">
            <v>6.9444444444444441E-3</v>
          </cell>
          <cell r="AV690">
            <v>1.3888888888888888E-2</v>
          </cell>
          <cell r="AW690">
            <v>6.25E-2</v>
          </cell>
          <cell r="AX690">
            <v>0.18055555555555555</v>
          </cell>
          <cell r="AY690">
            <v>0.39583333333333331</v>
          </cell>
          <cell r="AZ690">
            <v>0.25694444444444442</v>
          </cell>
          <cell r="BA690">
            <v>6.9444444444444448E-2</v>
          </cell>
          <cell r="CB690" t="str">
            <v>KS2-4</v>
          </cell>
          <cell r="CC690" t="str">
            <v>5b</v>
          </cell>
          <cell r="CD690" t="str">
            <v>*</v>
          </cell>
          <cell r="CE690">
            <v>6.9444444444444448E-2</v>
          </cell>
          <cell r="CF690">
            <v>0.5</v>
          </cell>
          <cell r="CG690" t="str">
            <v>All Schools</v>
          </cell>
          <cell r="CH690" t="str">
            <v>KS2 Average Point Score</v>
          </cell>
          <cell r="CI690" t="str">
            <v>Vocational Science</v>
          </cell>
        </row>
        <row r="691">
          <cell r="AS691">
            <v>1.3888888888888888E-2</v>
          </cell>
          <cell r="AT691">
            <v>0</v>
          </cell>
          <cell r="AU691">
            <v>6.9444444444444441E-3</v>
          </cell>
          <cell r="AV691">
            <v>1.3888888888888888E-2</v>
          </cell>
          <cell r="AW691">
            <v>6.25E-2</v>
          </cell>
          <cell r="AX691">
            <v>0.18055555555555555</v>
          </cell>
          <cell r="AY691">
            <v>0.39583333333333331</v>
          </cell>
          <cell r="AZ691">
            <v>0.25694444444444442</v>
          </cell>
          <cell r="BA691">
            <v>6.9444444444444448E-2</v>
          </cell>
          <cell r="CB691" t="str">
            <v>KS2-4</v>
          </cell>
          <cell r="CC691" t="str">
            <v>5a</v>
          </cell>
          <cell r="CD691" t="str">
            <v>*</v>
          </cell>
          <cell r="CE691">
            <v>6.9444444444444448E-2</v>
          </cell>
          <cell r="CF691">
            <v>0.5</v>
          </cell>
          <cell r="CG691" t="str">
            <v>All Schools</v>
          </cell>
          <cell r="CH691" t="str">
            <v>KS2 Average Point Score</v>
          </cell>
          <cell r="CI691" t="str">
            <v>Vocational Science</v>
          </cell>
        </row>
        <row r="696">
          <cell r="AS696" t="str">
            <v>U</v>
          </cell>
          <cell r="AT696" t="str">
            <v>G</v>
          </cell>
          <cell r="AU696" t="str">
            <v>F</v>
          </cell>
          <cell r="AV696" t="str">
            <v>E</v>
          </cell>
          <cell r="AW696" t="str">
            <v>D</v>
          </cell>
          <cell r="AX696" t="str">
            <v>C</v>
          </cell>
          <cell r="AY696" t="str">
            <v>B</v>
          </cell>
          <cell r="AZ696" t="str">
            <v>A</v>
          </cell>
          <cell r="BA696" t="str">
            <v>*</v>
          </cell>
          <cell r="CB696" t="str">
            <v>KS2-4</v>
          </cell>
          <cell r="CD696" t="str">
            <v>*</v>
          </cell>
          <cell r="CH696" t="str">
            <v>KS2 Average Point Score</v>
          </cell>
        </row>
        <row r="697">
          <cell r="AS697">
            <v>0</v>
          </cell>
          <cell r="AT697">
            <v>0</v>
          </cell>
          <cell r="AU697">
            <v>0</v>
          </cell>
          <cell r="AV697">
            <v>0</v>
          </cell>
          <cell r="AW697">
            <v>0</v>
          </cell>
          <cell r="AX697">
            <v>0</v>
          </cell>
          <cell r="AY697">
            <v>0</v>
          </cell>
          <cell r="AZ697">
            <v>0</v>
          </cell>
          <cell r="BA697">
            <v>0</v>
          </cell>
          <cell r="CB697" t="str">
            <v>.</v>
          </cell>
          <cell r="CC697" t="str">
            <v>.</v>
          </cell>
          <cell r="CD697" t="str">
            <v>.</v>
          </cell>
          <cell r="CE697" t="str">
            <v>.</v>
          </cell>
          <cell r="CF697" t="str">
            <v>.</v>
          </cell>
          <cell r="CG697" t="str">
            <v>.</v>
          </cell>
          <cell r="CH697" t="str">
            <v>.</v>
          </cell>
          <cell r="CI697" t="str">
            <v>.</v>
          </cell>
        </row>
        <row r="698">
          <cell r="AS698">
            <v>0</v>
          </cell>
          <cell r="AT698">
            <v>0</v>
          </cell>
          <cell r="AU698">
            <v>0</v>
          </cell>
          <cell r="AV698">
            <v>0</v>
          </cell>
          <cell r="AW698">
            <v>0</v>
          </cell>
          <cell r="AX698">
            <v>0</v>
          </cell>
          <cell r="AY698">
            <v>0</v>
          </cell>
          <cell r="AZ698">
            <v>0</v>
          </cell>
          <cell r="BA698">
            <v>0</v>
          </cell>
          <cell r="CB698" t="str">
            <v>.</v>
          </cell>
          <cell r="CC698" t="str">
            <v>.</v>
          </cell>
          <cell r="CD698" t="str">
            <v>.</v>
          </cell>
          <cell r="CE698" t="str">
            <v>.</v>
          </cell>
          <cell r="CF698" t="str">
            <v>.</v>
          </cell>
          <cell r="CG698" t="str">
            <v>.</v>
          </cell>
          <cell r="CH698" t="str">
            <v>.</v>
          </cell>
          <cell r="CI698" t="str">
            <v>.</v>
          </cell>
        </row>
        <row r="699">
          <cell r="AS699">
            <v>7.9954311821816108E-3</v>
          </cell>
          <cell r="AT699">
            <v>5.1399200456881781E-2</v>
          </cell>
          <cell r="AU699">
            <v>0.12021701884637349</v>
          </cell>
          <cell r="AV699">
            <v>0.21987435750999429</v>
          </cell>
          <cell r="AW699">
            <v>0.22844089091947459</v>
          </cell>
          <cell r="AX699">
            <v>0.27127355796687608</v>
          </cell>
          <cell r="AY699">
            <v>7.7098800685322669E-2</v>
          </cell>
          <cell r="AZ699">
            <v>1.8846373500856654E-2</v>
          </cell>
          <cell r="BA699">
            <v>4.8543689320388345E-3</v>
          </cell>
          <cell r="CB699" t="str">
            <v>KS2-4</v>
          </cell>
          <cell r="CC699" t="str">
            <v>B</v>
          </cell>
          <cell r="CD699" t="str">
            <v>*</v>
          </cell>
          <cell r="CE699">
            <v>4.8543689320388345E-3</v>
          </cell>
          <cell r="CF699">
            <v>0.5</v>
          </cell>
          <cell r="CG699" t="str">
            <v>All Schools</v>
          </cell>
          <cell r="CH699" t="str">
            <v>KS2 Average Point Score</v>
          </cell>
          <cell r="CI699" t="str">
            <v>Art</v>
          </cell>
        </row>
        <row r="700">
          <cell r="AS700">
            <v>7.9954311821816108E-3</v>
          </cell>
          <cell r="AT700">
            <v>5.1399200456881781E-2</v>
          </cell>
          <cell r="AU700">
            <v>0.12021701884637349</v>
          </cell>
          <cell r="AV700">
            <v>0.21987435750999429</v>
          </cell>
          <cell r="AW700">
            <v>0.22844089091947459</v>
          </cell>
          <cell r="AX700">
            <v>0.27127355796687608</v>
          </cell>
          <cell r="AY700">
            <v>7.7098800685322669E-2</v>
          </cell>
          <cell r="AZ700">
            <v>1.8846373500856654E-2</v>
          </cell>
          <cell r="BA700">
            <v>4.8543689320388345E-3</v>
          </cell>
          <cell r="CB700" t="str">
            <v>KS2-4</v>
          </cell>
          <cell r="CC700" t="str">
            <v>N</v>
          </cell>
          <cell r="CD700" t="str">
            <v>*</v>
          </cell>
          <cell r="CE700">
            <v>4.8543689320388345E-3</v>
          </cell>
          <cell r="CF700">
            <v>0.5</v>
          </cell>
          <cell r="CG700" t="str">
            <v>All Schools</v>
          </cell>
          <cell r="CH700" t="str">
            <v>KS2 Average Point Score</v>
          </cell>
          <cell r="CI700" t="str">
            <v>Art</v>
          </cell>
        </row>
        <row r="701">
          <cell r="AS701">
            <v>7.9954311821816108E-3</v>
          </cell>
          <cell r="AT701">
            <v>5.1399200456881781E-2</v>
          </cell>
          <cell r="AU701">
            <v>0.12021701884637349</v>
          </cell>
          <cell r="AV701">
            <v>0.21987435750999429</v>
          </cell>
          <cell r="AW701">
            <v>0.22844089091947459</v>
          </cell>
          <cell r="AX701">
            <v>0.27127355796687608</v>
          </cell>
          <cell r="AY701">
            <v>7.7098800685322669E-2</v>
          </cell>
          <cell r="AZ701">
            <v>1.8846373500856654E-2</v>
          </cell>
          <cell r="BA701">
            <v>4.8543689320388345E-3</v>
          </cell>
          <cell r="CB701" t="str">
            <v>KS2-4</v>
          </cell>
          <cell r="CC701" t="str">
            <v>2</v>
          </cell>
          <cell r="CD701" t="str">
            <v>*</v>
          </cell>
          <cell r="CE701">
            <v>4.8543689320388345E-3</v>
          </cell>
          <cell r="CF701">
            <v>0.5</v>
          </cell>
          <cell r="CG701" t="str">
            <v>All Schools</v>
          </cell>
          <cell r="CH701" t="str">
            <v>KS2 Average Point Score</v>
          </cell>
          <cell r="CI701" t="str">
            <v>Art</v>
          </cell>
        </row>
        <row r="702">
          <cell r="AS702">
            <v>6.9686411149825784E-3</v>
          </cell>
          <cell r="AT702">
            <v>3.737725688945201E-2</v>
          </cell>
          <cell r="AU702">
            <v>0.10072853975293</v>
          </cell>
          <cell r="AV702">
            <v>0.19417168197656001</v>
          </cell>
          <cell r="AW702">
            <v>0.23788406715235982</v>
          </cell>
          <cell r="AX702">
            <v>0.31232182451694646</v>
          </cell>
          <cell r="AY702">
            <v>8.9008552423186574E-2</v>
          </cell>
          <cell r="AZ702">
            <v>1.9955654101995565E-2</v>
          </cell>
          <cell r="BA702">
            <v>1.5837820715869496E-3</v>
          </cell>
          <cell r="CB702" t="str">
            <v>KS2-4</v>
          </cell>
          <cell r="CC702" t="str">
            <v>3c</v>
          </cell>
          <cell r="CD702" t="str">
            <v>*</v>
          </cell>
          <cell r="CE702">
            <v>1.5837820715869496E-3</v>
          </cell>
          <cell r="CF702">
            <v>0.5</v>
          </cell>
          <cell r="CG702" t="str">
            <v>All Schools</v>
          </cell>
          <cell r="CH702" t="str">
            <v>KS2 Average Point Score</v>
          </cell>
          <cell r="CI702" t="str">
            <v>Art</v>
          </cell>
        </row>
        <row r="703">
          <cell r="AS703">
            <v>5.1204248056135031E-3</v>
          </cell>
          <cell r="AT703">
            <v>3.0343258107339274E-2</v>
          </cell>
          <cell r="AU703">
            <v>7.5858145268348193E-2</v>
          </cell>
          <cell r="AV703">
            <v>0.16707756495353687</v>
          </cell>
          <cell r="AW703">
            <v>0.23117769770529112</v>
          </cell>
          <cell r="AX703">
            <v>0.33965484543902902</v>
          </cell>
          <cell r="AY703">
            <v>0.1124597003603262</v>
          </cell>
          <cell r="AZ703">
            <v>3.1291484923193627E-2</v>
          </cell>
          <cell r="BA703">
            <v>7.0168784373222078E-3</v>
          </cell>
          <cell r="CB703" t="str">
            <v>KS2-4</v>
          </cell>
          <cell r="CC703" t="str">
            <v>3b</v>
          </cell>
          <cell r="CD703" t="str">
            <v>*</v>
          </cell>
          <cell r="CE703">
            <v>7.0168784373222078E-3</v>
          </cell>
          <cell r="CF703">
            <v>0.5</v>
          </cell>
          <cell r="CG703" t="str">
            <v>All Schools</v>
          </cell>
          <cell r="CH703" t="str">
            <v>KS2 Average Point Score</v>
          </cell>
          <cell r="CI703" t="str">
            <v>Art</v>
          </cell>
        </row>
        <row r="704">
          <cell r="AS704">
            <v>5.0136239782016352E-3</v>
          </cell>
          <cell r="AT704">
            <v>2.0599455040871933E-2</v>
          </cell>
          <cell r="AU704">
            <v>6.4959128065395097E-2</v>
          </cell>
          <cell r="AV704">
            <v>0.13493188010899182</v>
          </cell>
          <cell r="AW704">
            <v>0.21623978201634877</v>
          </cell>
          <cell r="AX704">
            <v>0.36893732970027249</v>
          </cell>
          <cell r="AY704">
            <v>0.14005449591280653</v>
          </cell>
          <cell r="AZ704">
            <v>4.2070844686648498E-2</v>
          </cell>
          <cell r="BA704">
            <v>7.1934604904632157E-3</v>
          </cell>
          <cell r="CB704" t="str">
            <v>KS2-4</v>
          </cell>
          <cell r="CC704" t="str">
            <v>3a</v>
          </cell>
          <cell r="CD704" t="str">
            <v>*</v>
          </cell>
          <cell r="CE704">
            <v>7.1934604904632157E-3</v>
          </cell>
          <cell r="CF704">
            <v>0.5</v>
          </cell>
          <cell r="CG704" t="str">
            <v>All Schools</v>
          </cell>
          <cell r="CH704" t="str">
            <v>KS2 Average Point Score</v>
          </cell>
          <cell r="CI704" t="str">
            <v>Art</v>
          </cell>
        </row>
        <row r="705">
          <cell r="AS705">
            <v>3.4236106865562143E-3</v>
          </cell>
          <cell r="AT705">
            <v>1.6384422571376168E-2</v>
          </cell>
          <cell r="AU705">
            <v>4.4873754355933243E-2</v>
          </cell>
          <cell r="AV705">
            <v>0.10209696154551569</v>
          </cell>
          <cell r="AW705">
            <v>0.18634223879684539</v>
          </cell>
          <cell r="AX705">
            <v>0.39047502598275968</v>
          </cell>
          <cell r="AY705">
            <v>0.17649935807299627</v>
          </cell>
          <cell r="AZ705">
            <v>6.7371767439016933E-2</v>
          </cell>
          <cell r="BA705">
            <v>1.2532860549000428E-2</v>
          </cell>
          <cell r="CB705" t="str">
            <v>KS2-4</v>
          </cell>
          <cell r="CC705" t="str">
            <v>4c</v>
          </cell>
          <cell r="CD705" t="str">
            <v>*</v>
          </cell>
          <cell r="CE705">
            <v>1.2532860549000428E-2</v>
          </cell>
          <cell r="CF705">
            <v>0.5</v>
          </cell>
          <cell r="CG705" t="str">
            <v>All Schools</v>
          </cell>
          <cell r="CH705" t="str">
            <v>KS2 Average Point Score</v>
          </cell>
          <cell r="CI705" t="str">
            <v>Art</v>
          </cell>
        </row>
        <row r="706">
          <cell r="AS706">
            <v>1.8204385601985932E-3</v>
          </cell>
          <cell r="AT706">
            <v>1.0633016135705419E-2</v>
          </cell>
          <cell r="AU706">
            <v>2.8713280926768722E-2</v>
          </cell>
          <cell r="AV706">
            <v>7.3438146462556891E-2</v>
          </cell>
          <cell r="AW706">
            <v>0.15217211419114604</v>
          </cell>
          <cell r="AX706">
            <v>0.38460901944559373</v>
          </cell>
          <cell r="AY706">
            <v>0.22925113777410011</v>
          </cell>
          <cell r="AZ706">
            <v>9.6979726934215971E-2</v>
          </cell>
          <cell r="BA706">
            <v>2.2383119569714522E-2</v>
          </cell>
          <cell r="CB706" t="str">
            <v>KS2-4</v>
          </cell>
          <cell r="CC706" t="str">
            <v>4b</v>
          </cell>
          <cell r="CD706" t="str">
            <v>*</v>
          </cell>
          <cell r="CE706">
            <v>2.2383119569714522E-2</v>
          </cell>
          <cell r="CF706">
            <v>0.5</v>
          </cell>
          <cell r="CG706" t="str">
            <v>All Schools</v>
          </cell>
          <cell r="CH706" t="str">
            <v>KS2 Average Point Score</v>
          </cell>
          <cell r="CI706" t="str">
            <v>Art</v>
          </cell>
        </row>
        <row r="707">
          <cell r="AS707">
            <v>1.878690284487386E-3</v>
          </cell>
          <cell r="AT707">
            <v>5.9715512614063335E-3</v>
          </cell>
          <cell r="AU707">
            <v>1.8887546967257113E-2</v>
          </cell>
          <cell r="AV707">
            <v>4.7705314009661832E-2</v>
          </cell>
          <cell r="AW707">
            <v>0.10762211486849169</v>
          </cell>
          <cell r="AX707">
            <v>0.33719135802469136</v>
          </cell>
          <cell r="AY707">
            <v>0.27657004830917875</v>
          </cell>
          <cell r="AZ707">
            <v>0.15817901234567902</v>
          </cell>
          <cell r="BA707">
            <v>4.5994363929146541E-2</v>
          </cell>
          <cell r="CB707" t="str">
            <v>KS2-4</v>
          </cell>
          <cell r="CC707" t="str">
            <v>4a</v>
          </cell>
          <cell r="CD707" t="str">
            <v>*</v>
          </cell>
          <cell r="CE707">
            <v>4.5994363929146541E-2</v>
          </cell>
          <cell r="CF707">
            <v>0.5</v>
          </cell>
          <cell r="CG707" t="str">
            <v>All Schools</v>
          </cell>
          <cell r="CH707" t="str">
            <v>KS2 Average Point Score</v>
          </cell>
          <cell r="CI707" t="str">
            <v>Art</v>
          </cell>
        </row>
        <row r="708">
          <cell r="AS708">
            <v>7.9410915391279232E-4</v>
          </cell>
          <cell r="AT708">
            <v>3.5012994513427664E-3</v>
          </cell>
          <cell r="AU708">
            <v>8.2298585041871205E-3</v>
          </cell>
          <cell r="AV708">
            <v>2.6819231879872944E-2</v>
          </cell>
          <cell r="AW708">
            <v>7.1866878429107717E-2</v>
          </cell>
          <cell r="AX708">
            <v>0.26667629223216865</v>
          </cell>
          <cell r="AY708">
            <v>0.29555298873808838</v>
          </cell>
          <cell r="AZ708">
            <v>0.24281692174415248</v>
          </cell>
          <cell r="BA708">
            <v>8.3742419867167198E-2</v>
          </cell>
          <cell r="CB708" t="str">
            <v>KS2-4</v>
          </cell>
          <cell r="CC708" t="str">
            <v>5c</v>
          </cell>
          <cell r="CD708" t="str">
            <v>*</v>
          </cell>
          <cell r="CE708">
            <v>8.3742419867167198E-2</v>
          </cell>
          <cell r="CF708">
            <v>0.5</v>
          </cell>
          <cell r="CG708" t="str">
            <v>All Schools</v>
          </cell>
          <cell r="CH708" t="str">
            <v>KS2 Average Point Score</v>
          </cell>
          <cell r="CI708" t="str">
            <v>Art</v>
          </cell>
        </row>
        <row r="709">
          <cell r="AS709">
            <v>4.5519203413940256E-4</v>
          </cell>
          <cell r="AT709">
            <v>1.4793741109530583E-3</v>
          </cell>
          <cell r="AU709">
            <v>4.3243243243243244E-3</v>
          </cell>
          <cell r="AV709">
            <v>1.3314366998577526E-2</v>
          </cell>
          <cell r="AW709">
            <v>3.7098150782361311E-2</v>
          </cell>
          <cell r="AX709">
            <v>0.17234708392603129</v>
          </cell>
          <cell r="AY709">
            <v>0.27266002844950216</v>
          </cell>
          <cell r="AZ709">
            <v>0.33263157894736844</v>
          </cell>
          <cell r="BA709">
            <v>0.16568990042674253</v>
          </cell>
          <cell r="CB709" t="str">
            <v>KS2-4</v>
          </cell>
          <cell r="CC709" t="str">
            <v>5b</v>
          </cell>
          <cell r="CD709" t="str">
            <v>*</v>
          </cell>
          <cell r="CE709">
            <v>0.16568990042674253</v>
          </cell>
          <cell r="CF709">
            <v>0.5</v>
          </cell>
          <cell r="CG709" t="str">
            <v>All Schools</v>
          </cell>
          <cell r="CH709" t="str">
            <v>KS2 Average Point Score</v>
          </cell>
          <cell r="CI709" t="str">
            <v>Art</v>
          </cell>
        </row>
        <row r="710">
          <cell r="AS710">
            <v>0</v>
          </cell>
          <cell r="AT710">
            <v>1.4278914802475012E-3</v>
          </cell>
          <cell r="AU710">
            <v>9.519276534983341E-4</v>
          </cell>
          <cell r="AV710">
            <v>3.8077106139933364E-3</v>
          </cell>
          <cell r="AW710">
            <v>1.7610661589719183E-2</v>
          </cell>
          <cell r="AX710">
            <v>7.8534031413612565E-2</v>
          </cell>
          <cell r="AY710">
            <v>0.21180390290337933</v>
          </cell>
          <cell r="AZ710">
            <v>0.37458353165159447</v>
          </cell>
          <cell r="BA710">
            <v>0.31128034269395527</v>
          </cell>
          <cell r="CB710" t="str">
            <v>KS2-4</v>
          </cell>
          <cell r="CC710" t="str">
            <v>5a</v>
          </cell>
          <cell r="CD710" t="str">
            <v>*</v>
          </cell>
          <cell r="CE710">
            <v>0.31128034269395527</v>
          </cell>
          <cell r="CF710">
            <v>0.5</v>
          </cell>
          <cell r="CG710" t="str">
            <v>All Schools</v>
          </cell>
          <cell r="CH710" t="str">
            <v>KS2 Average Point Score</v>
          </cell>
          <cell r="CI710" t="str">
            <v>Art</v>
          </cell>
        </row>
        <row r="711">
          <cell r="CB711" t="str">
            <v>.</v>
          </cell>
          <cell r="CC711" t="str">
            <v>.</v>
          </cell>
          <cell r="CD711" t="str">
            <v>.</v>
          </cell>
          <cell r="CE711" t="str">
            <v>.</v>
          </cell>
          <cell r="CF711" t="str">
            <v>.</v>
          </cell>
          <cell r="CG711" t="str">
            <v>.</v>
          </cell>
          <cell r="CH711" t="str">
            <v>.</v>
          </cell>
          <cell r="CI711" t="str">
            <v>.</v>
          </cell>
        </row>
        <row r="712">
          <cell r="CB712" t="str">
            <v>.</v>
          </cell>
          <cell r="CC712" t="str">
            <v>.</v>
          </cell>
          <cell r="CD712" t="str">
            <v>.</v>
          </cell>
          <cell r="CE712" t="str">
            <v>.</v>
          </cell>
          <cell r="CF712" t="str">
            <v>.</v>
          </cell>
          <cell r="CG712" t="str">
            <v>.</v>
          </cell>
          <cell r="CH712" t="str">
            <v>.</v>
          </cell>
          <cell r="CI712" t="str">
            <v>.</v>
          </cell>
        </row>
        <row r="713">
          <cell r="CB713" t="str">
            <v>.</v>
          </cell>
          <cell r="CC713" t="str">
            <v>.</v>
          </cell>
          <cell r="CD713" t="str">
            <v>.</v>
          </cell>
          <cell r="CE713" t="str">
            <v>.</v>
          </cell>
          <cell r="CF713" t="str">
            <v>.</v>
          </cell>
          <cell r="CG713" t="str">
            <v>.</v>
          </cell>
          <cell r="CH713" t="str">
            <v>.</v>
          </cell>
          <cell r="CI713" t="str">
            <v>.</v>
          </cell>
        </row>
        <row r="714">
          <cell r="CB714" t="str">
            <v>.</v>
          </cell>
          <cell r="CC714" t="str">
            <v>.</v>
          </cell>
          <cell r="CD714" t="str">
            <v>.</v>
          </cell>
          <cell r="CE714" t="str">
            <v>.</v>
          </cell>
          <cell r="CF714" t="str">
            <v>.</v>
          </cell>
          <cell r="CG714" t="str">
            <v>.</v>
          </cell>
          <cell r="CH714" t="str">
            <v>.</v>
          </cell>
          <cell r="CI714" t="str">
            <v>.</v>
          </cell>
        </row>
        <row r="715">
          <cell r="AS715" t="str">
            <v>U</v>
          </cell>
          <cell r="AT715" t="str">
            <v>G</v>
          </cell>
          <cell r="AU715" t="str">
            <v>F</v>
          </cell>
          <cell r="AV715" t="str">
            <v>E</v>
          </cell>
          <cell r="AW715" t="str">
            <v>D</v>
          </cell>
          <cell r="AX715" t="str">
            <v>C</v>
          </cell>
          <cell r="AY715" t="str">
            <v>B</v>
          </cell>
          <cell r="AZ715" t="str">
            <v>A</v>
          </cell>
          <cell r="BA715" t="str">
            <v>*</v>
          </cell>
          <cell r="CB715" t="str">
            <v>.</v>
          </cell>
          <cell r="CC715" t="str">
            <v>.</v>
          </cell>
          <cell r="CD715" t="str">
            <v>.</v>
          </cell>
          <cell r="CE715" t="str">
            <v>.</v>
          </cell>
          <cell r="CF715" t="str">
            <v>.</v>
          </cell>
          <cell r="CG715" t="str">
            <v>.</v>
          </cell>
          <cell r="CH715" t="str">
            <v>.</v>
          </cell>
          <cell r="CI715" t="str">
            <v>.</v>
          </cell>
        </row>
        <row r="716">
          <cell r="AS716">
            <v>0</v>
          </cell>
          <cell r="AT716">
            <v>0</v>
          </cell>
          <cell r="AU716">
            <v>0</v>
          </cell>
          <cell r="AV716">
            <v>0</v>
          </cell>
          <cell r="AW716">
            <v>0</v>
          </cell>
          <cell r="AX716">
            <v>0</v>
          </cell>
          <cell r="AY716">
            <v>0</v>
          </cell>
          <cell r="AZ716">
            <v>0</v>
          </cell>
          <cell r="BA716">
            <v>0</v>
          </cell>
          <cell r="CB716" t="str">
            <v>.</v>
          </cell>
          <cell r="CC716" t="str">
            <v>.</v>
          </cell>
          <cell r="CD716" t="str">
            <v>.</v>
          </cell>
          <cell r="CE716" t="str">
            <v>.</v>
          </cell>
          <cell r="CF716" t="str">
            <v>.</v>
          </cell>
          <cell r="CG716" t="str">
            <v>.</v>
          </cell>
          <cell r="CH716" t="str">
            <v>.</v>
          </cell>
          <cell r="CI716" t="str">
            <v>.</v>
          </cell>
        </row>
        <row r="717">
          <cell r="AS717">
            <v>0</v>
          </cell>
          <cell r="AT717">
            <v>0</v>
          </cell>
          <cell r="AU717">
            <v>0</v>
          </cell>
          <cell r="AV717">
            <v>0</v>
          </cell>
          <cell r="AW717">
            <v>0</v>
          </cell>
          <cell r="AX717">
            <v>0</v>
          </cell>
          <cell r="AY717">
            <v>0</v>
          </cell>
          <cell r="AZ717">
            <v>0</v>
          </cell>
          <cell r="BA717">
            <v>0</v>
          </cell>
          <cell r="CB717" t="str">
            <v>.</v>
          </cell>
          <cell r="CC717" t="str">
            <v>.</v>
          </cell>
          <cell r="CD717" t="str">
            <v>.</v>
          </cell>
          <cell r="CE717" t="str">
            <v>.</v>
          </cell>
          <cell r="CF717" t="str">
            <v>.</v>
          </cell>
          <cell r="CG717" t="str">
            <v>.</v>
          </cell>
          <cell r="CH717" t="str">
            <v>.</v>
          </cell>
          <cell r="CI717" t="str">
            <v>.</v>
          </cell>
        </row>
        <row r="718">
          <cell r="AS718">
            <v>0.17647058823529413</v>
          </cell>
          <cell r="AT718">
            <v>0.22689075630252101</v>
          </cell>
          <cell r="AU718">
            <v>0.20168067226890757</v>
          </cell>
          <cell r="AV718">
            <v>0.16806722689075632</v>
          </cell>
          <cell r="AW718">
            <v>5.0420168067226892E-2</v>
          </cell>
          <cell r="AX718">
            <v>6.7226890756302518E-2</v>
          </cell>
          <cell r="AY718">
            <v>4.2016806722689079E-2</v>
          </cell>
          <cell r="AZ718">
            <v>5.8823529411764705E-2</v>
          </cell>
          <cell r="BA718">
            <v>8.4033613445378148E-3</v>
          </cell>
          <cell r="CB718" t="str">
            <v>KS2-4</v>
          </cell>
          <cell r="CC718" t="str">
            <v>B</v>
          </cell>
          <cell r="CD718" t="str">
            <v>*</v>
          </cell>
          <cell r="CE718">
            <v>8.4033613445378148E-3</v>
          </cell>
          <cell r="CF718">
            <v>0.5</v>
          </cell>
          <cell r="CG718" t="str">
            <v>All Schools</v>
          </cell>
          <cell r="CH718" t="str">
            <v>KS2 Average Point Score</v>
          </cell>
          <cell r="CI718" t="str">
            <v>Biology</v>
          </cell>
        </row>
        <row r="719">
          <cell r="AS719">
            <v>0.17647058823529413</v>
          </cell>
          <cell r="AT719">
            <v>0.22689075630252101</v>
          </cell>
          <cell r="AU719">
            <v>0.20168067226890757</v>
          </cell>
          <cell r="AV719">
            <v>0.16806722689075632</v>
          </cell>
          <cell r="AW719">
            <v>5.0420168067226892E-2</v>
          </cell>
          <cell r="AX719">
            <v>6.7226890756302518E-2</v>
          </cell>
          <cell r="AY719">
            <v>4.2016806722689079E-2</v>
          </cell>
          <cell r="AZ719">
            <v>5.8823529411764705E-2</v>
          </cell>
          <cell r="BA719">
            <v>8.4033613445378148E-3</v>
          </cell>
          <cell r="CB719" t="str">
            <v>KS2-4</v>
          </cell>
          <cell r="CC719" t="str">
            <v>N</v>
          </cell>
          <cell r="CD719" t="str">
            <v>*</v>
          </cell>
          <cell r="CE719">
            <v>8.4033613445378148E-3</v>
          </cell>
          <cell r="CF719">
            <v>0.5</v>
          </cell>
          <cell r="CG719" t="str">
            <v>All Schools</v>
          </cell>
          <cell r="CH719" t="str">
            <v>KS2 Average Point Score</v>
          </cell>
          <cell r="CI719" t="str">
            <v>Biology</v>
          </cell>
        </row>
        <row r="720">
          <cell r="AS720">
            <v>0.17647058823529413</v>
          </cell>
          <cell r="AT720">
            <v>0.22689075630252101</v>
          </cell>
          <cell r="AU720">
            <v>0.20168067226890757</v>
          </cell>
          <cell r="AV720">
            <v>0.16806722689075632</v>
          </cell>
          <cell r="AW720">
            <v>5.0420168067226892E-2</v>
          </cell>
          <cell r="AX720">
            <v>6.7226890756302518E-2</v>
          </cell>
          <cell r="AY720">
            <v>4.2016806722689079E-2</v>
          </cell>
          <cell r="AZ720">
            <v>5.8823529411764705E-2</v>
          </cell>
          <cell r="BA720">
            <v>8.4033613445378148E-3</v>
          </cell>
          <cell r="CB720" t="str">
            <v>KS2-4</v>
          </cell>
          <cell r="CC720" t="str">
            <v>2</v>
          </cell>
          <cell r="CD720" t="str">
            <v>*</v>
          </cell>
          <cell r="CE720">
            <v>8.4033613445378148E-3</v>
          </cell>
          <cell r="CF720">
            <v>0.5</v>
          </cell>
          <cell r="CG720" t="str">
            <v>All Schools</v>
          </cell>
          <cell r="CH720" t="str">
            <v>KS2 Average Point Score</v>
          </cell>
          <cell r="CI720" t="str">
            <v>Biology</v>
          </cell>
        </row>
        <row r="721">
          <cell r="AS721">
            <v>0.13076923076923078</v>
          </cell>
          <cell r="AT721">
            <v>0.13076923076923078</v>
          </cell>
          <cell r="AU721">
            <v>0.27692307692307694</v>
          </cell>
          <cell r="AV721">
            <v>0.13846153846153847</v>
          </cell>
          <cell r="AW721">
            <v>0.18461538461538463</v>
          </cell>
          <cell r="AX721">
            <v>0.1076923076923077</v>
          </cell>
          <cell r="AY721">
            <v>3.0769230769230771E-2</v>
          </cell>
          <cell r="AZ721">
            <v>0</v>
          </cell>
          <cell r="BA721">
            <v>0</v>
          </cell>
          <cell r="CB721" t="str">
            <v>KS2-4</v>
          </cell>
          <cell r="CC721" t="str">
            <v>3c</v>
          </cell>
          <cell r="CD721" t="str">
            <v>*</v>
          </cell>
          <cell r="CE721">
            <v>0</v>
          </cell>
          <cell r="CF721">
            <v>0.5</v>
          </cell>
          <cell r="CG721" t="str">
            <v>All Schools</v>
          </cell>
          <cell r="CH721" t="str">
            <v>KS2 Average Point Score</v>
          </cell>
          <cell r="CI721" t="str">
            <v>Biology</v>
          </cell>
        </row>
        <row r="722">
          <cell r="AS722">
            <v>5.0387596899224806E-2</v>
          </cell>
          <cell r="AT722">
            <v>6.9767441860465115E-2</v>
          </cell>
          <cell r="AU722">
            <v>0.18217054263565891</v>
          </cell>
          <cell r="AV722">
            <v>0.24806201550387597</v>
          </cell>
          <cell r="AW722">
            <v>0.18992248062015504</v>
          </cell>
          <cell r="AX722">
            <v>0.16666666666666666</v>
          </cell>
          <cell r="AY722">
            <v>6.2015503875968991E-2</v>
          </cell>
          <cell r="AZ722">
            <v>2.7131782945736434E-2</v>
          </cell>
          <cell r="BA722">
            <v>3.875968992248062E-3</v>
          </cell>
          <cell r="CB722" t="str">
            <v>KS2-4</v>
          </cell>
          <cell r="CC722" t="str">
            <v>3b</v>
          </cell>
          <cell r="CD722" t="str">
            <v>*</v>
          </cell>
          <cell r="CE722">
            <v>3.875968992248062E-3</v>
          </cell>
          <cell r="CF722">
            <v>0.5</v>
          </cell>
          <cell r="CG722" t="str">
            <v>All Schools</v>
          </cell>
          <cell r="CH722" t="str">
            <v>KS2 Average Point Score</v>
          </cell>
          <cell r="CI722" t="str">
            <v>Biology</v>
          </cell>
        </row>
        <row r="723">
          <cell r="AS723">
            <v>1.8975332068311195E-2</v>
          </cell>
          <cell r="AT723">
            <v>1.7077798861480076E-2</v>
          </cell>
          <cell r="AU723">
            <v>8.1593927893738136E-2</v>
          </cell>
          <cell r="AV723">
            <v>0.17267552182163187</v>
          </cell>
          <cell r="AW723">
            <v>0.28652751423149903</v>
          </cell>
          <cell r="AX723">
            <v>0.26755218216318788</v>
          </cell>
          <cell r="AY723">
            <v>0.11195445920303605</v>
          </cell>
          <cell r="AZ723">
            <v>3.7950664136622389E-2</v>
          </cell>
          <cell r="BA723">
            <v>5.6925996204933585E-3</v>
          </cell>
          <cell r="CB723" t="str">
            <v>KS2-4</v>
          </cell>
          <cell r="CC723" t="str">
            <v>3a</v>
          </cell>
          <cell r="CD723" t="str">
            <v>*</v>
          </cell>
          <cell r="CE723">
            <v>5.6925996204933585E-3</v>
          </cell>
          <cell r="CF723">
            <v>0.5</v>
          </cell>
          <cell r="CG723" t="str">
            <v>All Schools</v>
          </cell>
          <cell r="CH723" t="str">
            <v>KS2 Average Point Score</v>
          </cell>
          <cell r="CI723" t="str">
            <v>Biology</v>
          </cell>
        </row>
        <row r="724">
          <cell r="AS724">
            <v>1.1027278003482298E-2</v>
          </cell>
          <cell r="AT724">
            <v>6.9645966337782937E-3</v>
          </cell>
          <cell r="AU724">
            <v>2.8438769587928032E-2</v>
          </cell>
          <cell r="AV724">
            <v>8.9378990133488101E-2</v>
          </cell>
          <cell r="AW724">
            <v>0.257109692396982</v>
          </cell>
          <cell r="AX724">
            <v>0.36215902495647129</v>
          </cell>
          <cell r="AY724">
            <v>0.17817759721416135</v>
          </cell>
          <cell r="AZ724">
            <v>5.8618688334300638E-2</v>
          </cell>
          <cell r="BA724">
            <v>8.1253627394080093E-3</v>
          </cell>
          <cell r="CB724" t="str">
            <v>KS2-4</v>
          </cell>
          <cell r="CC724" t="str">
            <v>4c</v>
          </cell>
          <cell r="CD724" t="str">
            <v>*</v>
          </cell>
          <cell r="CE724">
            <v>8.1253627394080093E-3</v>
          </cell>
          <cell r="CF724">
            <v>0.5</v>
          </cell>
          <cell r="CG724" t="str">
            <v>All Schools</v>
          </cell>
          <cell r="CH724" t="str">
            <v>KS2 Average Point Score</v>
          </cell>
          <cell r="CI724" t="str">
            <v>Biology</v>
          </cell>
        </row>
        <row r="725">
          <cell r="AS725">
            <v>3.0933150025777623E-3</v>
          </cell>
          <cell r="AT725">
            <v>3.0933150025777623E-3</v>
          </cell>
          <cell r="AU725">
            <v>1.0139199175116E-2</v>
          </cell>
          <cell r="AV725">
            <v>3.5229420862691187E-2</v>
          </cell>
          <cell r="AW725">
            <v>0.17150713180958926</v>
          </cell>
          <cell r="AX725">
            <v>0.39577246949647704</v>
          </cell>
          <cell r="AY725">
            <v>0.27771094689809245</v>
          </cell>
          <cell r="AZ725">
            <v>9.125279257604399E-2</v>
          </cell>
          <cell r="BA725">
            <v>1.2201409176834507E-2</v>
          </cell>
          <cell r="CB725" t="str">
            <v>KS2-4</v>
          </cell>
          <cell r="CC725" t="str">
            <v>4b</v>
          </cell>
          <cell r="CD725" t="str">
            <v>*</v>
          </cell>
          <cell r="CE725">
            <v>1.2201409176834507E-2</v>
          </cell>
          <cell r="CF725">
            <v>0.5</v>
          </cell>
          <cell r="CG725" t="str">
            <v>All Schools</v>
          </cell>
          <cell r="CH725" t="str">
            <v>KS2 Average Point Score</v>
          </cell>
          <cell r="CI725" t="str">
            <v>Biology</v>
          </cell>
        </row>
        <row r="726">
          <cell r="AS726">
            <v>2.2274470981314192E-3</v>
          </cell>
          <cell r="AT726">
            <v>1.0518500185620592E-3</v>
          </cell>
          <cell r="AU726">
            <v>2.0418265066204679E-3</v>
          </cell>
          <cell r="AV726">
            <v>1.3550303180299468E-2</v>
          </cell>
          <cell r="AW726">
            <v>7.975498081920554E-2</v>
          </cell>
          <cell r="AX726">
            <v>0.33195149115208517</v>
          </cell>
          <cell r="AY726">
            <v>0.37086994183888133</v>
          </cell>
          <cell r="AZ726">
            <v>0.16959534711050611</v>
          </cell>
          <cell r="BA726">
            <v>2.8956812275708451E-2</v>
          </cell>
          <cell r="CB726" t="str">
            <v>KS2-4</v>
          </cell>
          <cell r="CC726" t="str">
            <v>4a</v>
          </cell>
          <cell r="CD726" t="str">
            <v>*</v>
          </cell>
          <cell r="CE726">
            <v>2.8956812275708451E-2</v>
          </cell>
          <cell r="CF726">
            <v>0.5</v>
          </cell>
          <cell r="CG726" t="str">
            <v>All Schools</v>
          </cell>
          <cell r="CH726" t="str">
            <v>KS2 Average Point Score</v>
          </cell>
          <cell r="CI726" t="str">
            <v>Biology</v>
          </cell>
        </row>
        <row r="727">
          <cell r="AS727">
            <v>7.774034724021767E-4</v>
          </cell>
          <cell r="AT727">
            <v>3.2391811350090699E-4</v>
          </cell>
          <cell r="AU727">
            <v>7.1261984970199534E-4</v>
          </cell>
          <cell r="AV727">
            <v>3.1743975123088883E-3</v>
          </cell>
          <cell r="AW727">
            <v>3.0642653537185798E-2</v>
          </cell>
          <cell r="AX727">
            <v>0.19755765742420317</v>
          </cell>
          <cell r="AY727">
            <v>0.3790813682301114</v>
          </cell>
          <cell r="AZ727">
            <v>0.29551049494687742</v>
          </cell>
          <cell r="BA727">
            <v>9.221948691370821E-2</v>
          </cell>
          <cell r="CB727" t="str">
            <v>KS2-4</v>
          </cell>
          <cell r="CC727" t="str">
            <v>5c</v>
          </cell>
          <cell r="CD727" t="str">
            <v>*</v>
          </cell>
          <cell r="CE727">
            <v>9.221948691370821E-2</v>
          </cell>
          <cell r="CF727">
            <v>0.5</v>
          </cell>
          <cell r="CG727" t="str">
            <v>All Schools</v>
          </cell>
          <cell r="CH727" t="str">
            <v>KS2 Average Point Score</v>
          </cell>
          <cell r="CI727" t="str">
            <v>Biology</v>
          </cell>
        </row>
        <row r="728">
          <cell r="AS728">
            <v>3.5875511973452122E-4</v>
          </cell>
          <cell r="AT728">
            <v>8.9688779933630306E-5</v>
          </cell>
          <cell r="AU728">
            <v>1.1958503991150707E-4</v>
          </cell>
          <cell r="AV728">
            <v>6.5771771951328884E-4</v>
          </cell>
          <cell r="AW728">
            <v>7.2946874346019311E-3</v>
          </cell>
          <cell r="AX728">
            <v>7.10335137074352E-2</v>
          </cell>
          <cell r="AY728">
            <v>0.25358007713235076</v>
          </cell>
          <cell r="AZ728">
            <v>0.38990702263146881</v>
          </cell>
          <cell r="BA728">
            <v>0.27695895243505037</v>
          </cell>
          <cell r="CB728" t="str">
            <v>KS2-4</v>
          </cell>
          <cell r="CC728" t="str">
            <v>5b</v>
          </cell>
          <cell r="CD728" t="str">
            <v>*</v>
          </cell>
          <cell r="CE728">
            <v>0.27695895243505037</v>
          </cell>
          <cell r="CF728">
            <v>0.5</v>
          </cell>
          <cell r="CG728" t="str">
            <v>All Schools</v>
          </cell>
          <cell r="CH728" t="str">
            <v>KS2 Average Point Score</v>
          </cell>
          <cell r="CI728" t="str">
            <v>Biology</v>
          </cell>
        </row>
        <row r="729">
          <cell r="AS729">
            <v>2.0951183741881415E-4</v>
          </cell>
          <cell r="AT729">
            <v>2.0951183741881415E-4</v>
          </cell>
          <cell r="AU729">
            <v>0</v>
          </cell>
          <cell r="AV729">
            <v>2.0951183741881415E-4</v>
          </cell>
          <cell r="AW729">
            <v>8.380473496752566E-4</v>
          </cell>
          <cell r="AX729">
            <v>1.4456316781898177E-2</v>
          </cell>
          <cell r="AY729">
            <v>9.1347161114602976E-2</v>
          </cell>
          <cell r="AZ729">
            <v>0.31908652838885398</v>
          </cell>
          <cell r="BA729">
            <v>0.5736434108527132</v>
          </cell>
          <cell r="CB729" t="str">
            <v>KS2-4</v>
          </cell>
          <cell r="CC729" t="str">
            <v>5a</v>
          </cell>
          <cell r="CD729" t="str">
            <v>*</v>
          </cell>
          <cell r="CE729">
            <v>0.5736434108527132</v>
          </cell>
          <cell r="CF729">
            <v>0.5</v>
          </cell>
          <cell r="CG729" t="str">
            <v>All Schools</v>
          </cell>
          <cell r="CH729" t="str">
            <v>KS2 Average Point Score</v>
          </cell>
          <cell r="CI729" t="str">
            <v>Biology</v>
          </cell>
        </row>
        <row r="730">
          <cell r="CB730" t="str">
            <v>.</v>
          </cell>
          <cell r="CC730" t="str">
            <v>.</v>
          </cell>
          <cell r="CD730" t="str">
            <v>.</v>
          </cell>
          <cell r="CE730" t="str">
            <v>.</v>
          </cell>
          <cell r="CF730" t="str">
            <v>.</v>
          </cell>
          <cell r="CG730" t="str">
            <v>.</v>
          </cell>
          <cell r="CH730" t="str">
            <v>.</v>
          </cell>
          <cell r="CI730" t="str">
            <v>.</v>
          </cell>
        </row>
        <row r="731">
          <cell r="CB731" t="str">
            <v>.</v>
          </cell>
          <cell r="CC731" t="str">
            <v>.</v>
          </cell>
          <cell r="CD731" t="str">
            <v>.</v>
          </cell>
          <cell r="CE731" t="str">
            <v>.</v>
          </cell>
          <cell r="CF731" t="str">
            <v>.</v>
          </cell>
          <cell r="CG731" t="str">
            <v>.</v>
          </cell>
          <cell r="CH731" t="str">
            <v>.</v>
          </cell>
          <cell r="CI731" t="str">
            <v>.</v>
          </cell>
        </row>
        <row r="732">
          <cell r="CB732" t="str">
            <v>.</v>
          </cell>
          <cell r="CC732" t="str">
            <v>.</v>
          </cell>
          <cell r="CD732" t="str">
            <v>.</v>
          </cell>
          <cell r="CE732" t="str">
            <v>.</v>
          </cell>
          <cell r="CF732" t="str">
            <v>.</v>
          </cell>
          <cell r="CG732" t="str">
            <v>.</v>
          </cell>
          <cell r="CH732" t="str">
            <v>.</v>
          </cell>
          <cell r="CI732" t="str">
            <v>.</v>
          </cell>
        </row>
        <row r="733">
          <cell r="CB733" t="str">
            <v>.</v>
          </cell>
          <cell r="CC733" t="str">
            <v>.</v>
          </cell>
          <cell r="CD733" t="str">
            <v>.</v>
          </cell>
          <cell r="CE733" t="str">
            <v>.</v>
          </cell>
          <cell r="CF733" t="str">
            <v>.</v>
          </cell>
          <cell r="CG733" t="str">
            <v>.</v>
          </cell>
          <cell r="CH733" t="str">
            <v>.</v>
          </cell>
          <cell r="CI733" t="str">
            <v>.</v>
          </cell>
        </row>
        <row r="734">
          <cell r="AS734" t="str">
            <v>U</v>
          </cell>
          <cell r="AT734" t="str">
            <v>G</v>
          </cell>
          <cell r="AU734" t="str">
            <v>F</v>
          </cell>
          <cell r="AV734" t="str">
            <v>E</v>
          </cell>
          <cell r="AW734" t="str">
            <v>D</v>
          </cell>
          <cell r="AX734" t="str">
            <v>C</v>
          </cell>
          <cell r="AY734" t="str">
            <v>B</v>
          </cell>
          <cell r="AZ734" t="str">
            <v>A</v>
          </cell>
          <cell r="BA734" t="str">
            <v>*</v>
          </cell>
          <cell r="CB734" t="str">
            <v>.</v>
          </cell>
          <cell r="CC734" t="str">
            <v>.</v>
          </cell>
          <cell r="CD734" t="str">
            <v>.</v>
          </cell>
          <cell r="CE734" t="str">
            <v>.</v>
          </cell>
          <cell r="CF734" t="str">
            <v>.</v>
          </cell>
          <cell r="CG734" t="str">
            <v>.</v>
          </cell>
          <cell r="CH734" t="str">
            <v>.</v>
          </cell>
          <cell r="CI734" t="str">
            <v>.</v>
          </cell>
        </row>
        <row r="735">
          <cell r="AS735">
            <v>0</v>
          </cell>
          <cell r="AT735">
            <v>0</v>
          </cell>
          <cell r="AU735">
            <v>0</v>
          </cell>
          <cell r="AV735">
            <v>0</v>
          </cell>
          <cell r="AW735">
            <v>0</v>
          </cell>
          <cell r="AX735">
            <v>0</v>
          </cell>
          <cell r="AY735">
            <v>0</v>
          </cell>
          <cell r="AZ735">
            <v>0</v>
          </cell>
          <cell r="BA735">
            <v>0</v>
          </cell>
          <cell r="CB735" t="str">
            <v>.</v>
          </cell>
          <cell r="CC735" t="str">
            <v>.</v>
          </cell>
          <cell r="CD735" t="str">
            <v>.</v>
          </cell>
          <cell r="CE735" t="str">
            <v>.</v>
          </cell>
          <cell r="CF735" t="str">
            <v>.</v>
          </cell>
          <cell r="CG735" t="str">
            <v>.</v>
          </cell>
          <cell r="CH735" t="str">
            <v>.</v>
          </cell>
          <cell r="CI735" t="str">
            <v>.</v>
          </cell>
        </row>
        <row r="736">
          <cell r="AS736">
            <v>0</v>
          </cell>
          <cell r="AT736">
            <v>0</v>
          </cell>
          <cell r="AU736">
            <v>0</v>
          </cell>
          <cell r="AV736">
            <v>0</v>
          </cell>
          <cell r="AW736">
            <v>0</v>
          </cell>
          <cell r="AX736">
            <v>0</v>
          </cell>
          <cell r="AY736">
            <v>0</v>
          </cell>
          <cell r="AZ736">
            <v>0</v>
          </cell>
          <cell r="BA736">
            <v>0</v>
          </cell>
          <cell r="CB736" t="str">
            <v>.</v>
          </cell>
          <cell r="CC736" t="str">
            <v>.</v>
          </cell>
          <cell r="CD736" t="str">
            <v>.</v>
          </cell>
          <cell r="CE736" t="str">
            <v>.</v>
          </cell>
          <cell r="CF736" t="str">
            <v>.</v>
          </cell>
          <cell r="CG736" t="str">
            <v>.</v>
          </cell>
          <cell r="CH736" t="str">
            <v>.</v>
          </cell>
          <cell r="CI736" t="str">
            <v>.</v>
          </cell>
        </row>
        <row r="737">
          <cell r="AS737">
            <v>0.15497076023391812</v>
          </cell>
          <cell r="AT737">
            <v>0.22222222222222221</v>
          </cell>
          <cell r="AU737">
            <v>0.25730994152046782</v>
          </cell>
          <cell r="AV737">
            <v>0.18128654970760233</v>
          </cell>
          <cell r="AW737">
            <v>8.4795321637426896E-2</v>
          </cell>
          <cell r="AX737">
            <v>8.4795321637426896E-2</v>
          </cell>
          <cell r="AY737">
            <v>8.771929824561403E-3</v>
          </cell>
          <cell r="AZ737">
            <v>5.8479532163742687E-3</v>
          </cell>
          <cell r="BA737">
            <v>0</v>
          </cell>
          <cell r="CB737" t="str">
            <v>KS2-4</v>
          </cell>
          <cell r="CC737" t="str">
            <v>B</v>
          </cell>
          <cell r="CD737" t="str">
            <v>*</v>
          </cell>
          <cell r="CE737">
            <v>0</v>
          </cell>
          <cell r="CF737">
            <v>0.5</v>
          </cell>
          <cell r="CG737" t="str">
            <v>All Schools</v>
          </cell>
          <cell r="CH737" t="str">
            <v>KS2 Average Point Score</v>
          </cell>
          <cell r="CI737" t="str">
            <v>Business Studies</v>
          </cell>
        </row>
        <row r="738">
          <cell r="AS738">
            <v>0.15497076023391812</v>
          </cell>
          <cell r="AT738">
            <v>0.22222222222222221</v>
          </cell>
          <cell r="AU738">
            <v>0.25730994152046782</v>
          </cell>
          <cell r="AV738">
            <v>0.18128654970760233</v>
          </cell>
          <cell r="AW738">
            <v>8.4795321637426896E-2</v>
          </cell>
          <cell r="AX738">
            <v>8.4795321637426896E-2</v>
          </cell>
          <cell r="AY738">
            <v>8.771929824561403E-3</v>
          </cell>
          <cell r="AZ738">
            <v>5.8479532163742687E-3</v>
          </cell>
          <cell r="BA738">
            <v>0</v>
          </cell>
          <cell r="CB738" t="str">
            <v>KS2-4</v>
          </cell>
          <cell r="CC738" t="str">
            <v>N</v>
          </cell>
          <cell r="CD738" t="str">
            <v>*</v>
          </cell>
          <cell r="CE738">
            <v>0</v>
          </cell>
          <cell r="CF738">
            <v>0.5</v>
          </cell>
          <cell r="CG738" t="str">
            <v>All Schools</v>
          </cell>
          <cell r="CH738" t="str">
            <v>KS2 Average Point Score</v>
          </cell>
          <cell r="CI738" t="str">
            <v>Business Studies</v>
          </cell>
        </row>
        <row r="739">
          <cell r="AS739">
            <v>0.15497076023391812</v>
          </cell>
          <cell r="AT739">
            <v>0.22222222222222221</v>
          </cell>
          <cell r="AU739">
            <v>0.25730994152046782</v>
          </cell>
          <cell r="AV739">
            <v>0.18128654970760233</v>
          </cell>
          <cell r="AW739">
            <v>8.4795321637426896E-2</v>
          </cell>
          <cell r="AX739">
            <v>8.4795321637426896E-2</v>
          </cell>
          <cell r="AY739">
            <v>8.771929824561403E-3</v>
          </cell>
          <cell r="AZ739">
            <v>5.8479532163742687E-3</v>
          </cell>
          <cell r="BA739">
            <v>0</v>
          </cell>
          <cell r="CB739" t="str">
            <v>KS2-4</v>
          </cell>
          <cell r="CC739" t="str">
            <v>2</v>
          </cell>
          <cell r="CD739" t="str">
            <v>*</v>
          </cell>
          <cell r="CE739">
            <v>0</v>
          </cell>
          <cell r="CF739">
            <v>0.5</v>
          </cell>
          <cell r="CG739" t="str">
            <v>All Schools</v>
          </cell>
          <cell r="CH739" t="str">
            <v>KS2 Average Point Score</v>
          </cell>
          <cell r="CI739" t="str">
            <v>Business Studies</v>
          </cell>
        </row>
        <row r="740">
          <cell r="AS740">
            <v>0.1029126213592233</v>
          </cell>
          <cell r="AT740">
            <v>0.18058252427184465</v>
          </cell>
          <cell r="AU740">
            <v>0.22524271844660193</v>
          </cell>
          <cell r="AV740">
            <v>0.25436893203883493</v>
          </cell>
          <cell r="AW740">
            <v>0.13980582524271845</v>
          </cell>
          <cell r="AX740">
            <v>8.155339805825243E-2</v>
          </cell>
          <cell r="AY740">
            <v>1.3592233009708738E-2</v>
          </cell>
          <cell r="AZ740">
            <v>1.9417475728155339E-3</v>
          </cell>
          <cell r="BA740">
            <v>0</v>
          </cell>
          <cell r="CB740" t="str">
            <v>KS2-4</v>
          </cell>
          <cell r="CC740" t="str">
            <v>3c</v>
          </cell>
          <cell r="CD740" t="str">
            <v>*</v>
          </cell>
          <cell r="CE740">
            <v>0</v>
          </cell>
          <cell r="CF740">
            <v>0.5</v>
          </cell>
          <cell r="CG740" t="str">
            <v>All Schools</v>
          </cell>
          <cell r="CH740" t="str">
            <v>KS2 Average Point Score</v>
          </cell>
          <cell r="CI740" t="str">
            <v>Business Studies</v>
          </cell>
        </row>
        <row r="741">
          <cell r="AS741">
            <v>8.155699721964782E-2</v>
          </cell>
          <cell r="AT741">
            <v>0.11770157553290084</v>
          </cell>
          <cell r="AU741">
            <v>0.21964782205746061</v>
          </cell>
          <cell r="AV741">
            <v>0.24930491195551435</v>
          </cell>
          <cell r="AW741">
            <v>0.18906394810009267</v>
          </cell>
          <cell r="AX741">
            <v>0.11862835959221502</v>
          </cell>
          <cell r="AY741">
            <v>1.8535681186283594E-2</v>
          </cell>
          <cell r="AZ741">
            <v>5.5607043558850789E-3</v>
          </cell>
          <cell r="BA741">
            <v>0</v>
          </cell>
          <cell r="CB741" t="str">
            <v>KS2-4</v>
          </cell>
          <cell r="CC741" t="str">
            <v>3b</v>
          </cell>
          <cell r="CD741" t="str">
            <v>*</v>
          </cell>
          <cell r="CE741">
            <v>0</v>
          </cell>
          <cell r="CF741">
            <v>0.5</v>
          </cell>
          <cell r="CG741" t="str">
            <v>All Schools</v>
          </cell>
          <cell r="CH741" t="str">
            <v>KS2 Average Point Score</v>
          </cell>
          <cell r="CI741" t="str">
            <v>Business Studies</v>
          </cell>
        </row>
        <row r="742">
          <cell r="AS742">
            <v>5.0447518307567128E-2</v>
          </cell>
          <cell r="AT742">
            <v>7.3230268510984534E-2</v>
          </cell>
          <cell r="AU742">
            <v>0.15907241659886087</v>
          </cell>
          <cell r="AV742">
            <v>0.23881204231082181</v>
          </cell>
          <cell r="AW742">
            <v>0.26240846216436126</v>
          </cell>
          <cell r="AX742">
            <v>0.1822620016273393</v>
          </cell>
          <cell r="AY742">
            <v>2.4816924328722539E-2</v>
          </cell>
          <cell r="AZ742">
            <v>7.7298616761594793E-3</v>
          </cell>
          <cell r="BA742">
            <v>1.2205044751830757E-3</v>
          </cell>
          <cell r="CB742" t="str">
            <v>KS2-4</v>
          </cell>
          <cell r="CC742" t="str">
            <v>3a</v>
          </cell>
          <cell r="CD742" t="str">
            <v>*</v>
          </cell>
          <cell r="CE742">
            <v>1.2205044751830757E-3</v>
          </cell>
          <cell r="CF742">
            <v>0.5</v>
          </cell>
          <cell r="CG742" t="str">
            <v>All Schools</v>
          </cell>
          <cell r="CH742" t="str">
            <v>KS2 Average Point Score</v>
          </cell>
          <cell r="CI742" t="str">
            <v>Business Studies</v>
          </cell>
        </row>
        <row r="743">
          <cell r="AS743">
            <v>3.5662824207492796E-2</v>
          </cell>
          <cell r="AT743">
            <v>3.9085014409221901E-2</v>
          </cell>
          <cell r="AU743">
            <v>9.2579250720461095E-2</v>
          </cell>
          <cell r="AV743">
            <v>0.18894092219020173</v>
          </cell>
          <cell r="AW743">
            <v>0.28584293948126799</v>
          </cell>
          <cell r="AX743">
            <v>0.2737752161383285</v>
          </cell>
          <cell r="AY743">
            <v>6.1599423631123917E-2</v>
          </cell>
          <cell r="AZ743">
            <v>1.9992795389048992E-2</v>
          </cell>
          <cell r="BA743">
            <v>2.5216138328530259E-3</v>
          </cell>
          <cell r="CB743" t="str">
            <v>KS2-4</v>
          </cell>
          <cell r="CC743" t="str">
            <v>4c</v>
          </cell>
          <cell r="CD743" t="str">
            <v>*</v>
          </cell>
          <cell r="CE743">
            <v>2.5216138328530259E-3</v>
          </cell>
          <cell r="CF743">
            <v>0.5</v>
          </cell>
          <cell r="CG743" t="str">
            <v>All Schools</v>
          </cell>
          <cell r="CH743" t="str">
            <v>KS2 Average Point Score</v>
          </cell>
          <cell r="CI743" t="str">
            <v>Business Studies</v>
          </cell>
        </row>
        <row r="744">
          <cell r="AS744">
            <v>2.4306548470117244E-2</v>
          </cell>
          <cell r="AT744">
            <v>1.8015441807263367E-2</v>
          </cell>
          <cell r="AU744">
            <v>4.9375655323610712E-2</v>
          </cell>
          <cell r="AV744">
            <v>0.12744256982175198</v>
          </cell>
          <cell r="AW744">
            <v>0.26203412448765606</v>
          </cell>
          <cell r="AX744">
            <v>0.34991897817176626</v>
          </cell>
          <cell r="AY744">
            <v>0.11295396053760366</v>
          </cell>
          <cell r="AZ744">
            <v>4.8899056334000573E-2</v>
          </cell>
          <cell r="BA744">
            <v>7.053665046230102E-3</v>
          </cell>
          <cell r="CB744" t="str">
            <v>KS2-4</v>
          </cell>
          <cell r="CC744" t="str">
            <v>4b</v>
          </cell>
          <cell r="CD744" t="str">
            <v>*</v>
          </cell>
          <cell r="CE744">
            <v>7.053665046230102E-3</v>
          </cell>
          <cell r="CF744">
            <v>0.5</v>
          </cell>
          <cell r="CG744" t="str">
            <v>All Schools</v>
          </cell>
          <cell r="CH744" t="str">
            <v>KS2 Average Point Score</v>
          </cell>
          <cell r="CI744" t="str">
            <v>Business Studies</v>
          </cell>
        </row>
        <row r="745">
          <cell r="AS745">
            <v>1.8554491258624153E-2</v>
          </cell>
          <cell r="AT745">
            <v>6.8323397414428296E-3</v>
          </cell>
          <cell r="AU745">
            <v>2.0095116886596556E-2</v>
          </cell>
          <cell r="AV745">
            <v>6.6715788063500564E-2</v>
          </cell>
          <cell r="AW745">
            <v>0.19264518721950566</v>
          </cell>
          <cell r="AX745">
            <v>0.36325272958671045</v>
          </cell>
          <cell r="AY745">
            <v>0.20972603657311273</v>
          </cell>
          <cell r="AZ745">
            <v>0.10121240538549132</v>
          </cell>
          <cell r="BA745">
            <v>2.096590528501574E-2</v>
          </cell>
          <cell r="CB745" t="str">
            <v>KS2-4</v>
          </cell>
          <cell r="CC745" t="str">
            <v>4a</v>
          </cell>
          <cell r="CD745" t="str">
            <v>*</v>
          </cell>
          <cell r="CE745">
            <v>2.096590528501574E-2</v>
          </cell>
          <cell r="CF745">
            <v>0.5</v>
          </cell>
          <cell r="CG745" t="str">
            <v>All Schools</v>
          </cell>
          <cell r="CH745" t="str">
            <v>KS2 Average Point Score</v>
          </cell>
          <cell r="CI745" t="str">
            <v>Business Studies</v>
          </cell>
        </row>
        <row r="746">
          <cell r="AS746">
            <v>8.8671849900404803E-3</v>
          </cell>
          <cell r="AT746">
            <v>1.7991389834864744E-3</v>
          </cell>
          <cell r="AU746">
            <v>5.268907023067532E-3</v>
          </cell>
          <cell r="AV746">
            <v>2.8593458844695753E-2</v>
          </cell>
          <cell r="AW746">
            <v>0.11829338816423569</v>
          </cell>
          <cell r="AX746">
            <v>0.28188652573411294</v>
          </cell>
          <cell r="AY746">
            <v>0.28400693953607914</v>
          </cell>
          <cell r="AZ746">
            <v>0.20947118164878237</v>
          </cell>
          <cell r="BA746">
            <v>6.181327507549958E-2</v>
          </cell>
          <cell r="CB746" t="str">
            <v>KS2-4</v>
          </cell>
          <cell r="CC746" t="str">
            <v>5c</v>
          </cell>
          <cell r="CD746" t="str">
            <v>*</v>
          </cell>
          <cell r="CE746">
            <v>6.181327507549958E-2</v>
          </cell>
          <cell r="CF746">
            <v>0.5</v>
          </cell>
          <cell r="CG746" t="str">
            <v>All Schools</v>
          </cell>
          <cell r="CH746" t="str">
            <v>KS2 Average Point Score</v>
          </cell>
          <cell r="CI746" t="str">
            <v>Business Studies</v>
          </cell>
        </row>
        <row r="747">
          <cell r="AS747">
            <v>6.4173267823122429E-3</v>
          </cell>
          <cell r="AT747">
            <v>5.0135365486814404E-4</v>
          </cell>
          <cell r="AU747">
            <v>1.6043316955780607E-3</v>
          </cell>
          <cell r="AV747">
            <v>1.0127343828336509E-2</v>
          </cell>
          <cell r="AW747">
            <v>4.592399478592199E-2</v>
          </cell>
          <cell r="AX747">
            <v>0.15401584277549382</v>
          </cell>
          <cell r="AY747">
            <v>0.27022961997392964</v>
          </cell>
          <cell r="AZ747">
            <v>0.33159530732979042</v>
          </cell>
          <cell r="BA747">
            <v>0.17958487917376917</v>
          </cell>
          <cell r="CB747" t="str">
            <v>KS2-4</v>
          </cell>
          <cell r="CC747" t="str">
            <v>5b</v>
          </cell>
          <cell r="CD747" t="str">
            <v>*</v>
          </cell>
          <cell r="CE747">
            <v>0.17958487917376917</v>
          </cell>
          <cell r="CF747">
            <v>0.5</v>
          </cell>
          <cell r="CG747" t="str">
            <v>All Schools</v>
          </cell>
          <cell r="CH747" t="str">
            <v>KS2 Average Point Score</v>
          </cell>
          <cell r="CI747" t="str">
            <v>Business Studies</v>
          </cell>
        </row>
        <row r="748">
          <cell r="AS748">
            <v>1.1376564277588168E-3</v>
          </cell>
          <cell r="AT748">
            <v>0</v>
          </cell>
          <cell r="AU748">
            <v>0</v>
          </cell>
          <cell r="AV748">
            <v>2.2753128555176336E-3</v>
          </cell>
          <cell r="AW748">
            <v>1.2514220705346985E-2</v>
          </cell>
          <cell r="AX748">
            <v>5.3469852104664393E-2</v>
          </cell>
          <cell r="AY748">
            <v>0.15927189988623436</v>
          </cell>
          <cell r="AZ748">
            <v>0.40386803185437997</v>
          </cell>
          <cell r="BA748">
            <v>0.36746302616609783</v>
          </cell>
          <cell r="CB748" t="str">
            <v>KS2-4</v>
          </cell>
          <cell r="CC748" t="str">
            <v>5a</v>
          </cell>
          <cell r="CD748" t="str">
            <v>*</v>
          </cell>
          <cell r="CE748">
            <v>0.36746302616609783</v>
          </cell>
          <cell r="CF748">
            <v>0.5</v>
          </cell>
          <cell r="CG748" t="str">
            <v>All Schools</v>
          </cell>
          <cell r="CH748" t="str">
            <v>KS2 Average Point Score</v>
          </cell>
          <cell r="CI748" t="str">
            <v>Business Studies</v>
          </cell>
        </row>
        <row r="749">
          <cell r="CB749" t="str">
            <v>.</v>
          </cell>
          <cell r="CC749" t="str">
            <v>.</v>
          </cell>
          <cell r="CD749" t="str">
            <v>.</v>
          </cell>
          <cell r="CE749" t="str">
            <v>.</v>
          </cell>
          <cell r="CF749" t="str">
            <v>.</v>
          </cell>
          <cell r="CG749" t="str">
            <v>.</v>
          </cell>
          <cell r="CH749" t="str">
            <v>.</v>
          </cell>
          <cell r="CI749" t="str">
            <v>.</v>
          </cell>
        </row>
        <row r="750">
          <cell r="CB750" t="str">
            <v>.</v>
          </cell>
          <cell r="CC750" t="str">
            <v>.</v>
          </cell>
          <cell r="CD750" t="str">
            <v>.</v>
          </cell>
          <cell r="CE750" t="str">
            <v>.</v>
          </cell>
          <cell r="CF750" t="str">
            <v>.</v>
          </cell>
          <cell r="CG750" t="str">
            <v>.</v>
          </cell>
          <cell r="CH750" t="str">
            <v>.</v>
          </cell>
          <cell r="CI750" t="str">
            <v>.</v>
          </cell>
        </row>
        <row r="751">
          <cell r="CB751" t="str">
            <v>.</v>
          </cell>
          <cell r="CC751" t="str">
            <v>.</v>
          </cell>
          <cell r="CD751" t="str">
            <v>.</v>
          </cell>
          <cell r="CE751" t="str">
            <v>.</v>
          </cell>
          <cell r="CF751" t="str">
            <v>.</v>
          </cell>
          <cell r="CG751" t="str">
            <v>.</v>
          </cell>
          <cell r="CH751" t="str">
            <v>.</v>
          </cell>
          <cell r="CI751" t="str">
            <v>.</v>
          </cell>
        </row>
        <row r="752">
          <cell r="CB752" t="str">
            <v>.</v>
          </cell>
          <cell r="CC752" t="str">
            <v>.</v>
          </cell>
          <cell r="CD752" t="str">
            <v>.</v>
          </cell>
          <cell r="CE752" t="str">
            <v>.</v>
          </cell>
          <cell r="CF752" t="str">
            <v>.</v>
          </cell>
          <cell r="CG752" t="str">
            <v>.</v>
          </cell>
          <cell r="CH752" t="str">
            <v>.</v>
          </cell>
          <cell r="CI752" t="str">
            <v>.</v>
          </cell>
        </row>
        <row r="753">
          <cell r="AS753" t="str">
            <v>U</v>
          </cell>
          <cell r="AT753" t="str">
            <v>G</v>
          </cell>
          <cell r="AU753" t="str">
            <v>F</v>
          </cell>
          <cell r="AV753" t="str">
            <v>E</v>
          </cell>
          <cell r="AW753" t="str">
            <v>D</v>
          </cell>
          <cell r="AX753" t="str">
            <v>C</v>
          </cell>
          <cell r="AY753" t="str">
            <v>B</v>
          </cell>
          <cell r="AZ753" t="str">
            <v>A</v>
          </cell>
          <cell r="BA753" t="str">
            <v>*</v>
          </cell>
          <cell r="CB753" t="str">
            <v>.</v>
          </cell>
          <cell r="CC753" t="str">
            <v>.</v>
          </cell>
          <cell r="CD753" t="str">
            <v>.</v>
          </cell>
          <cell r="CE753" t="str">
            <v>.</v>
          </cell>
          <cell r="CF753" t="str">
            <v>.</v>
          </cell>
          <cell r="CG753" t="str">
            <v>.</v>
          </cell>
          <cell r="CH753" t="str">
            <v>.</v>
          </cell>
          <cell r="CI753" t="str">
            <v>.</v>
          </cell>
        </row>
        <row r="754">
          <cell r="AS754">
            <v>0</v>
          </cell>
          <cell r="AT754">
            <v>0</v>
          </cell>
          <cell r="AU754">
            <v>0</v>
          </cell>
          <cell r="AV754">
            <v>0</v>
          </cell>
          <cell r="AW754">
            <v>0</v>
          </cell>
          <cell r="AX754">
            <v>0</v>
          </cell>
          <cell r="AY754">
            <v>0</v>
          </cell>
          <cell r="AZ754">
            <v>0</v>
          </cell>
          <cell r="BA754">
            <v>0</v>
          </cell>
          <cell r="CB754" t="str">
            <v>.</v>
          </cell>
          <cell r="CC754" t="str">
            <v>.</v>
          </cell>
          <cell r="CD754" t="str">
            <v>.</v>
          </cell>
          <cell r="CE754" t="str">
            <v>.</v>
          </cell>
          <cell r="CF754" t="str">
            <v>.</v>
          </cell>
          <cell r="CG754" t="str">
            <v>.</v>
          </cell>
          <cell r="CH754" t="str">
            <v>.</v>
          </cell>
          <cell r="CI754" t="str">
            <v>.</v>
          </cell>
        </row>
        <row r="755">
          <cell r="AS755">
            <v>0</v>
          </cell>
          <cell r="AT755">
            <v>0</v>
          </cell>
          <cell r="AU755">
            <v>0</v>
          </cell>
          <cell r="AV755">
            <v>0</v>
          </cell>
          <cell r="AW755">
            <v>0</v>
          </cell>
          <cell r="AX755">
            <v>0</v>
          </cell>
          <cell r="AY755">
            <v>0</v>
          </cell>
          <cell r="AZ755">
            <v>0</v>
          </cell>
          <cell r="BA755">
            <v>0</v>
          </cell>
          <cell r="CB755" t="str">
            <v>.</v>
          </cell>
          <cell r="CC755" t="str">
            <v>.</v>
          </cell>
          <cell r="CD755" t="str">
            <v>.</v>
          </cell>
          <cell r="CE755" t="str">
            <v>.</v>
          </cell>
          <cell r="CF755" t="str">
            <v>.</v>
          </cell>
          <cell r="CG755" t="str">
            <v>.</v>
          </cell>
          <cell r="CH755" t="str">
            <v>.</v>
          </cell>
          <cell r="CI755" t="str">
            <v>.</v>
          </cell>
        </row>
        <row r="756">
          <cell r="AS756">
            <v>0.04</v>
          </cell>
          <cell r="AT756">
            <v>0.17</v>
          </cell>
          <cell r="AU756">
            <v>0.16</v>
          </cell>
          <cell r="AV756">
            <v>0.17</v>
          </cell>
          <cell r="AW756">
            <v>0.12</v>
          </cell>
          <cell r="AX756">
            <v>0.15</v>
          </cell>
          <cell r="AY756">
            <v>0.13</v>
          </cell>
          <cell r="AZ756">
            <v>0.03</v>
          </cell>
          <cell r="BA756">
            <v>0.03</v>
          </cell>
          <cell r="CB756" t="str">
            <v>KS2-4</v>
          </cell>
          <cell r="CC756" t="str">
            <v>B</v>
          </cell>
          <cell r="CD756" t="str">
            <v>*</v>
          </cell>
          <cell r="CE756">
            <v>0.03</v>
          </cell>
          <cell r="CF756">
            <v>0.5</v>
          </cell>
          <cell r="CG756" t="str">
            <v>All Schools</v>
          </cell>
          <cell r="CH756" t="str">
            <v>KS2 Average Point Score</v>
          </cell>
          <cell r="CI756" t="str">
            <v>Chemistry</v>
          </cell>
        </row>
        <row r="757">
          <cell r="AS757">
            <v>0.04</v>
          </cell>
          <cell r="AT757">
            <v>0.17</v>
          </cell>
          <cell r="AU757">
            <v>0.16</v>
          </cell>
          <cell r="AV757">
            <v>0.17</v>
          </cell>
          <cell r="AW757">
            <v>0.12</v>
          </cell>
          <cell r="AX757">
            <v>0.15</v>
          </cell>
          <cell r="AY757">
            <v>0.13</v>
          </cell>
          <cell r="AZ757">
            <v>0.03</v>
          </cell>
          <cell r="BA757">
            <v>0.03</v>
          </cell>
          <cell r="CB757" t="str">
            <v>KS2-4</v>
          </cell>
          <cell r="CC757" t="str">
            <v>N</v>
          </cell>
          <cell r="CD757" t="str">
            <v>*</v>
          </cell>
          <cell r="CE757">
            <v>0.03</v>
          </cell>
          <cell r="CF757">
            <v>0.5</v>
          </cell>
          <cell r="CG757" t="str">
            <v>All Schools</v>
          </cell>
          <cell r="CH757" t="str">
            <v>KS2 Average Point Score</v>
          </cell>
          <cell r="CI757" t="str">
            <v>Chemistry</v>
          </cell>
        </row>
        <row r="758">
          <cell r="AS758">
            <v>0.04</v>
          </cell>
          <cell r="AT758">
            <v>0.17</v>
          </cell>
          <cell r="AU758">
            <v>0.16</v>
          </cell>
          <cell r="AV758">
            <v>0.17</v>
          </cell>
          <cell r="AW758">
            <v>0.12</v>
          </cell>
          <cell r="AX758">
            <v>0.15</v>
          </cell>
          <cell r="AY758">
            <v>0.13</v>
          </cell>
          <cell r="AZ758">
            <v>0.03</v>
          </cell>
          <cell r="BA758">
            <v>0.03</v>
          </cell>
          <cell r="CB758" t="str">
            <v>KS2-4</v>
          </cell>
          <cell r="CC758" t="str">
            <v>2</v>
          </cell>
          <cell r="CD758" t="str">
            <v>*</v>
          </cell>
          <cell r="CE758">
            <v>0.03</v>
          </cell>
          <cell r="CF758">
            <v>0.5</v>
          </cell>
          <cell r="CG758" t="str">
            <v>All Schools</v>
          </cell>
          <cell r="CH758" t="str">
            <v>KS2 Average Point Score</v>
          </cell>
          <cell r="CI758" t="str">
            <v>Chemistry</v>
          </cell>
        </row>
        <row r="759">
          <cell r="AS759">
            <v>0.04</v>
          </cell>
          <cell r="AT759">
            <v>0.17</v>
          </cell>
          <cell r="AU759">
            <v>0.16</v>
          </cell>
          <cell r="AV759">
            <v>0.17</v>
          </cell>
          <cell r="AW759">
            <v>0.12</v>
          </cell>
          <cell r="AX759">
            <v>0.15</v>
          </cell>
          <cell r="AY759">
            <v>0.13</v>
          </cell>
          <cell r="AZ759">
            <v>0.03</v>
          </cell>
          <cell r="BA759">
            <v>0.03</v>
          </cell>
          <cell r="CB759" t="str">
            <v>KS2-4</v>
          </cell>
          <cell r="CC759" t="str">
            <v>3c</v>
          </cell>
          <cell r="CD759" t="str">
            <v>*</v>
          </cell>
          <cell r="CE759">
            <v>0.03</v>
          </cell>
          <cell r="CF759">
            <v>0.5</v>
          </cell>
          <cell r="CG759" t="str">
            <v>All Schools</v>
          </cell>
          <cell r="CH759" t="str">
            <v>KS2 Average Point Score</v>
          </cell>
          <cell r="CI759" t="str">
            <v>Chemistry</v>
          </cell>
        </row>
        <row r="760">
          <cell r="AS760">
            <v>7.0921985815602835E-3</v>
          </cell>
          <cell r="AT760">
            <v>4.2553191489361701E-2</v>
          </cell>
          <cell r="AU760">
            <v>8.5106382978723402E-2</v>
          </cell>
          <cell r="AV760">
            <v>0.24822695035460993</v>
          </cell>
          <cell r="AW760">
            <v>0.22695035460992907</v>
          </cell>
          <cell r="AX760">
            <v>0.23404255319148937</v>
          </cell>
          <cell r="AY760">
            <v>7.0921985815602842E-2</v>
          </cell>
          <cell r="AZ760">
            <v>5.6737588652482268E-2</v>
          </cell>
          <cell r="BA760">
            <v>2.8368794326241134E-2</v>
          </cell>
          <cell r="CB760" t="str">
            <v>KS2-4</v>
          </cell>
          <cell r="CC760" t="str">
            <v>3b</v>
          </cell>
          <cell r="CD760" t="str">
            <v>*</v>
          </cell>
          <cell r="CE760">
            <v>2.8368794326241134E-2</v>
          </cell>
          <cell r="CF760">
            <v>0.5</v>
          </cell>
          <cell r="CG760" t="str">
            <v>All Schools</v>
          </cell>
          <cell r="CH760" t="str">
            <v>KS2 Average Point Score</v>
          </cell>
          <cell r="CI760" t="str">
            <v>Chemistry</v>
          </cell>
        </row>
        <row r="761">
          <cell r="AS761">
            <v>5.3475935828877002E-3</v>
          </cell>
          <cell r="AT761">
            <v>1.3368983957219251E-2</v>
          </cell>
          <cell r="AU761">
            <v>4.0106951871657755E-2</v>
          </cell>
          <cell r="AV761">
            <v>0.13903743315508021</v>
          </cell>
          <cell r="AW761">
            <v>0.28074866310160429</v>
          </cell>
          <cell r="AX761">
            <v>0.29946524064171121</v>
          </cell>
          <cell r="AY761">
            <v>0.15508021390374332</v>
          </cell>
          <cell r="AZ761">
            <v>5.6149732620320858E-2</v>
          </cell>
          <cell r="BA761">
            <v>1.06951871657754E-2</v>
          </cell>
          <cell r="CB761" t="str">
            <v>KS2-4</v>
          </cell>
          <cell r="CC761" t="str">
            <v>3a</v>
          </cell>
          <cell r="CD761" t="str">
            <v>*</v>
          </cell>
          <cell r="CE761">
            <v>1.06951871657754E-2</v>
          </cell>
          <cell r="CF761">
            <v>0.5</v>
          </cell>
          <cell r="CG761" t="str">
            <v>All Schools</v>
          </cell>
          <cell r="CH761" t="str">
            <v>KS2 Average Point Score</v>
          </cell>
          <cell r="CI761" t="str">
            <v>Chemistry</v>
          </cell>
        </row>
        <row r="762">
          <cell r="AS762">
            <v>2.7247956403269754E-3</v>
          </cell>
          <cell r="AT762">
            <v>4.0871934604904629E-3</v>
          </cell>
          <cell r="AU762">
            <v>2.7247956403269755E-2</v>
          </cell>
          <cell r="AV762">
            <v>8.1062670299727524E-2</v>
          </cell>
          <cell r="AW762">
            <v>0.24114441416893734</v>
          </cell>
          <cell r="AX762">
            <v>0.36239782016348776</v>
          </cell>
          <cell r="AY762">
            <v>0.19550408719346049</v>
          </cell>
          <cell r="AZ762">
            <v>7.2207084468664848E-2</v>
          </cell>
          <cell r="BA762">
            <v>1.3623978201634877E-2</v>
          </cell>
          <cell r="CB762" t="str">
            <v>KS2-4</v>
          </cell>
          <cell r="CC762" t="str">
            <v>4c</v>
          </cell>
          <cell r="CD762" t="str">
            <v>*</v>
          </cell>
          <cell r="CE762">
            <v>1.3623978201634877E-2</v>
          </cell>
          <cell r="CF762">
            <v>0.5</v>
          </cell>
          <cell r="CG762" t="str">
            <v>All Schools</v>
          </cell>
          <cell r="CH762" t="str">
            <v>KS2 Average Point Score</v>
          </cell>
          <cell r="CI762" t="str">
            <v>Chemistry</v>
          </cell>
        </row>
        <row r="763">
          <cell r="AS763">
            <v>9.2182890855457226E-4</v>
          </cell>
          <cell r="AT763">
            <v>3.8716814159292035E-3</v>
          </cell>
          <cell r="AU763">
            <v>9.4026548672566379E-3</v>
          </cell>
          <cell r="AV763">
            <v>3.687315634218289E-2</v>
          </cell>
          <cell r="AW763">
            <v>0.18160029498525074</v>
          </cell>
          <cell r="AX763">
            <v>0.39398967551622421</v>
          </cell>
          <cell r="AY763">
            <v>0.25516224188790559</v>
          </cell>
          <cell r="AZ763">
            <v>9.8266961651917409E-2</v>
          </cell>
          <cell r="BA763">
            <v>1.9911504424778761E-2</v>
          </cell>
          <cell r="CB763" t="str">
            <v>KS2-4</v>
          </cell>
          <cell r="CC763" t="str">
            <v>4b</v>
          </cell>
          <cell r="CD763" t="str">
            <v>*</v>
          </cell>
          <cell r="CE763">
            <v>1.9911504424778761E-2</v>
          </cell>
          <cell r="CF763">
            <v>0.5</v>
          </cell>
          <cell r="CG763" t="str">
            <v>All Schools</v>
          </cell>
          <cell r="CH763" t="str">
            <v>KS2 Average Point Score</v>
          </cell>
          <cell r="CI763" t="str">
            <v>Chemistry</v>
          </cell>
        </row>
        <row r="764">
          <cell r="AS764">
            <v>8.1884605694129502E-4</v>
          </cell>
          <cell r="AT764">
            <v>9.4482237339380199E-4</v>
          </cell>
          <cell r="AU764">
            <v>3.5273368606701938E-3</v>
          </cell>
          <cell r="AV764">
            <v>1.5936004031242127E-2</v>
          </cell>
          <cell r="AW764">
            <v>0.10040312421264802</v>
          </cell>
          <cell r="AX764">
            <v>0.34706475182665658</v>
          </cell>
          <cell r="AY764">
            <v>0.33408919123204839</v>
          </cell>
          <cell r="AZ764">
            <v>0.15973796926177877</v>
          </cell>
          <cell r="BA764">
            <v>3.7477954144620809E-2</v>
          </cell>
          <cell r="CB764" t="str">
            <v>KS2-4</v>
          </cell>
          <cell r="CC764" t="str">
            <v>4a</v>
          </cell>
          <cell r="CD764" t="str">
            <v>*</v>
          </cell>
          <cell r="CE764">
            <v>3.7477954144620809E-2</v>
          </cell>
          <cell r="CF764">
            <v>0.5</v>
          </cell>
          <cell r="CG764" t="str">
            <v>All Schools</v>
          </cell>
          <cell r="CH764" t="str">
            <v>KS2 Average Point Score</v>
          </cell>
          <cell r="CI764" t="str">
            <v>Chemistry</v>
          </cell>
        </row>
        <row r="765">
          <cell r="AS765">
            <v>1.9557351934548062E-4</v>
          </cell>
          <cell r="AT765">
            <v>4.8893379836370153E-4</v>
          </cell>
          <cell r="AU765">
            <v>1.2060367026304638E-3</v>
          </cell>
          <cell r="AV765">
            <v>5.4760585416734576E-3</v>
          </cell>
          <cell r="AW765">
            <v>4.3319534535023956E-2</v>
          </cell>
          <cell r="AX765">
            <v>0.2164346947423319</v>
          </cell>
          <cell r="AY765">
            <v>0.35353173180351383</v>
          </cell>
          <cell r="AZ765">
            <v>0.27523713289220642</v>
          </cell>
          <cell r="BA765">
            <v>0.10411030346491085</v>
          </cell>
          <cell r="CB765" t="str">
            <v>KS2-4</v>
          </cell>
          <cell r="CC765" t="str">
            <v>5c</v>
          </cell>
          <cell r="CD765" t="str">
            <v>*</v>
          </cell>
          <cell r="CE765">
            <v>0.10411030346491085</v>
          </cell>
          <cell r="CF765">
            <v>0.5</v>
          </cell>
          <cell r="CG765" t="str">
            <v>All Schools</v>
          </cell>
          <cell r="CH765" t="str">
            <v>KS2 Average Point Score</v>
          </cell>
          <cell r="CI765" t="str">
            <v>Chemistry</v>
          </cell>
        </row>
        <row r="766">
          <cell r="AS766">
            <v>8.9914581147909492E-5</v>
          </cell>
          <cell r="AT766">
            <v>8.9914581147909492E-5</v>
          </cell>
          <cell r="AU766">
            <v>4.7954443278885059E-4</v>
          </cell>
          <cell r="AV766">
            <v>1.3786902442679454E-3</v>
          </cell>
          <cell r="AW766">
            <v>1.1569009441031021E-2</v>
          </cell>
          <cell r="AX766">
            <v>8.4309905589689801E-2</v>
          </cell>
          <cell r="AY766">
            <v>0.24130076427393976</v>
          </cell>
          <cell r="AZ766">
            <v>0.3622958189719766</v>
          </cell>
          <cell r="BA766">
            <v>0.29848643788401019</v>
          </cell>
          <cell r="CB766" t="str">
            <v>KS2-4</v>
          </cell>
          <cell r="CC766" t="str">
            <v>5b</v>
          </cell>
          <cell r="CD766" t="str">
            <v>*</v>
          </cell>
          <cell r="CE766">
            <v>0.29848643788401019</v>
          </cell>
          <cell r="CF766">
            <v>0.5</v>
          </cell>
          <cell r="CG766" t="str">
            <v>All Schools</v>
          </cell>
          <cell r="CH766" t="str">
            <v>KS2 Average Point Score</v>
          </cell>
          <cell r="CI766" t="str">
            <v>Chemistry</v>
          </cell>
        </row>
        <row r="767">
          <cell r="AS767">
            <v>0</v>
          </cell>
          <cell r="AT767">
            <v>0</v>
          </cell>
          <cell r="AU767">
            <v>0</v>
          </cell>
          <cell r="AV767">
            <v>4.1946308724832214E-4</v>
          </cell>
          <cell r="AW767">
            <v>1.0486577181208054E-3</v>
          </cell>
          <cell r="AX767">
            <v>2.1602348993288591E-2</v>
          </cell>
          <cell r="AY767">
            <v>9.6895973154362422E-2</v>
          </cell>
          <cell r="AZ767">
            <v>0.28166946308724833</v>
          </cell>
          <cell r="BA767">
            <v>0.59836409395973156</v>
          </cell>
          <cell r="CB767" t="str">
            <v>KS2-4</v>
          </cell>
          <cell r="CC767" t="str">
            <v>5a</v>
          </cell>
          <cell r="CD767" t="str">
            <v>*</v>
          </cell>
          <cell r="CE767">
            <v>0.59836409395973156</v>
          </cell>
          <cell r="CF767">
            <v>0.5</v>
          </cell>
          <cell r="CG767" t="str">
            <v>All Schools</v>
          </cell>
          <cell r="CH767" t="str">
            <v>KS2 Average Point Score</v>
          </cell>
          <cell r="CI767" t="str">
            <v>Chemistry</v>
          </cell>
        </row>
        <row r="768">
          <cell r="CB768" t="str">
            <v>.</v>
          </cell>
          <cell r="CC768" t="str">
            <v>.</v>
          </cell>
          <cell r="CD768" t="str">
            <v>.</v>
          </cell>
          <cell r="CE768" t="str">
            <v>.</v>
          </cell>
          <cell r="CF768" t="str">
            <v>.</v>
          </cell>
          <cell r="CG768" t="str">
            <v>.</v>
          </cell>
          <cell r="CH768" t="str">
            <v>.</v>
          </cell>
          <cell r="CI768" t="str">
            <v>.</v>
          </cell>
        </row>
        <row r="769">
          <cell r="CB769" t="str">
            <v>.</v>
          </cell>
          <cell r="CC769" t="str">
            <v>.</v>
          </cell>
          <cell r="CD769" t="str">
            <v>.</v>
          </cell>
          <cell r="CE769" t="str">
            <v>.</v>
          </cell>
          <cell r="CF769" t="str">
            <v>.</v>
          </cell>
          <cell r="CG769" t="str">
            <v>.</v>
          </cell>
          <cell r="CH769" t="str">
            <v>.</v>
          </cell>
          <cell r="CI769" t="str">
            <v>.</v>
          </cell>
        </row>
        <row r="770">
          <cell r="CB770" t="str">
            <v>.</v>
          </cell>
          <cell r="CC770" t="str">
            <v>.</v>
          </cell>
          <cell r="CD770" t="str">
            <v>.</v>
          </cell>
          <cell r="CE770" t="str">
            <v>.</v>
          </cell>
          <cell r="CF770" t="str">
            <v>.</v>
          </cell>
          <cell r="CG770" t="str">
            <v>.</v>
          </cell>
          <cell r="CH770" t="str">
            <v>.</v>
          </cell>
          <cell r="CI770" t="str">
            <v>.</v>
          </cell>
        </row>
        <row r="771">
          <cell r="CB771" t="str">
            <v>.</v>
          </cell>
          <cell r="CC771" t="str">
            <v>.</v>
          </cell>
          <cell r="CD771" t="str">
            <v>.</v>
          </cell>
          <cell r="CE771" t="str">
            <v>.</v>
          </cell>
          <cell r="CF771" t="str">
            <v>.</v>
          </cell>
          <cell r="CG771" t="str">
            <v>.</v>
          </cell>
          <cell r="CH771" t="str">
            <v>.</v>
          </cell>
          <cell r="CI771" t="str">
            <v>.</v>
          </cell>
        </row>
        <row r="772">
          <cell r="AS772" t="str">
            <v>U</v>
          </cell>
          <cell r="AT772" t="str">
            <v>G</v>
          </cell>
          <cell r="AU772" t="str">
            <v>F</v>
          </cell>
          <cell r="AV772" t="str">
            <v>E</v>
          </cell>
          <cell r="AW772" t="str">
            <v>D</v>
          </cell>
          <cell r="AX772" t="str">
            <v>C</v>
          </cell>
          <cell r="AY772" t="str">
            <v>B</v>
          </cell>
          <cell r="AZ772" t="str">
            <v>A</v>
          </cell>
          <cell r="BA772" t="str">
            <v>*</v>
          </cell>
          <cell r="CB772" t="str">
            <v>.</v>
          </cell>
          <cell r="CC772" t="str">
            <v>.</v>
          </cell>
          <cell r="CD772" t="str">
            <v>.</v>
          </cell>
          <cell r="CE772" t="str">
            <v>.</v>
          </cell>
          <cell r="CF772" t="str">
            <v>.</v>
          </cell>
          <cell r="CG772" t="str">
            <v>.</v>
          </cell>
          <cell r="CH772" t="str">
            <v>.</v>
          </cell>
          <cell r="CI772" t="str">
            <v>.</v>
          </cell>
        </row>
        <row r="773">
          <cell r="AS773">
            <v>0</v>
          </cell>
          <cell r="AT773">
            <v>0</v>
          </cell>
          <cell r="AU773">
            <v>0</v>
          </cell>
          <cell r="AV773">
            <v>0</v>
          </cell>
          <cell r="AW773">
            <v>0</v>
          </cell>
          <cell r="AX773">
            <v>0</v>
          </cell>
          <cell r="AY773">
            <v>0</v>
          </cell>
          <cell r="AZ773">
            <v>0</v>
          </cell>
          <cell r="BA773">
            <v>0</v>
          </cell>
          <cell r="CB773" t="str">
            <v>.</v>
          </cell>
          <cell r="CC773" t="str">
            <v>.</v>
          </cell>
          <cell r="CD773" t="str">
            <v>.</v>
          </cell>
          <cell r="CE773" t="str">
            <v>.</v>
          </cell>
          <cell r="CF773" t="str">
            <v>.</v>
          </cell>
          <cell r="CG773" t="str">
            <v>.</v>
          </cell>
          <cell r="CH773" t="str">
            <v>.</v>
          </cell>
          <cell r="CI773" t="str">
            <v>.</v>
          </cell>
        </row>
        <row r="774">
          <cell r="AS774">
            <v>0</v>
          </cell>
          <cell r="AT774">
            <v>0</v>
          </cell>
          <cell r="AU774">
            <v>0</v>
          </cell>
          <cell r="AV774">
            <v>0</v>
          </cell>
          <cell r="AW774">
            <v>0</v>
          </cell>
          <cell r="AX774">
            <v>0</v>
          </cell>
          <cell r="AY774">
            <v>0</v>
          </cell>
          <cell r="AZ774">
            <v>0</v>
          </cell>
          <cell r="BA774">
            <v>0</v>
          </cell>
          <cell r="CB774" t="str">
            <v>.</v>
          </cell>
          <cell r="CC774" t="str">
            <v>.</v>
          </cell>
          <cell r="CD774" t="str">
            <v>.</v>
          </cell>
          <cell r="CE774" t="str">
            <v>.</v>
          </cell>
          <cell r="CF774" t="str">
            <v>.</v>
          </cell>
          <cell r="CG774" t="str">
            <v>.</v>
          </cell>
          <cell r="CH774" t="str">
            <v>.</v>
          </cell>
          <cell r="CI774" t="str">
            <v>.</v>
          </cell>
        </row>
        <row r="775">
          <cell r="AS775">
            <v>2.8799999999999999E-2</v>
          </cell>
          <cell r="AT775">
            <v>9.6000000000000002E-2</v>
          </cell>
          <cell r="AU775">
            <v>0.16639999999999999</v>
          </cell>
          <cell r="AV775">
            <v>0.24160000000000001</v>
          </cell>
          <cell r="AW775">
            <v>0.2432</v>
          </cell>
          <cell r="AX775">
            <v>0.15920000000000001</v>
          </cell>
          <cell r="AY775">
            <v>5.7599999999999998E-2</v>
          </cell>
          <cell r="AZ775">
            <v>6.4000000000000003E-3</v>
          </cell>
          <cell r="BA775">
            <v>8.0000000000000004E-4</v>
          </cell>
          <cell r="CB775" t="str">
            <v>KS2-4</v>
          </cell>
          <cell r="CC775" t="str">
            <v>B</v>
          </cell>
          <cell r="CD775" t="str">
            <v>*</v>
          </cell>
          <cell r="CE775">
            <v>8.0000000000000004E-4</v>
          </cell>
          <cell r="CF775">
            <v>0.5</v>
          </cell>
          <cell r="CG775" t="str">
            <v>All Schools</v>
          </cell>
          <cell r="CH775" t="str">
            <v>KS2 Average Point Score</v>
          </cell>
          <cell r="CI775" t="str">
            <v>Drama</v>
          </cell>
        </row>
        <row r="776">
          <cell r="AS776">
            <v>2.8799999999999999E-2</v>
          </cell>
          <cell r="AT776">
            <v>9.6000000000000002E-2</v>
          </cell>
          <cell r="AU776">
            <v>0.16639999999999999</v>
          </cell>
          <cell r="AV776">
            <v>0.24160000000000001</v>
          </cell>
          <cell r="AW776">
            <v>0.2432</v>
          </cell>
          <cell r="AX776">
            <v>0.15920000000000001</v>
          </cell>
          <cell r="AY776">
            <v>5.7599999999999998E-2</v>
          </cell>
          <cell r="AZ776">
            <v>6.4000000000000003E-3</v>
          </cell>
          <cell r="BA776">
            <v>8.0000000000000004E-4</v>
          </cell>
          <cell r="CB776" t="str">
            <v>KS2-4</v>
          </cell>
          <cell r="CC776" t="str">
            <v>N</v>
          </cell>
          <cell r="CD776" t="str">
            <v>*</v>
          </cell>
          <cell r="CE776">
            <v>8.0000000000000004E-4</v>
          </cell>
          <cell r="CF776">
            <v>0.5</v>
          </cell>
          <cell r="CG776" t="str">
            <v>All Schools</v>
          </cell>
          <cell r="CH776" t="str">
            <v>KS2 Average Point Score</v>
          </cell>
          <cell r="CI776" t="str">
            <v>Drama</v>
          </cell>
        </row>
        <row r="777">
          <cell r="AS777">
            <v>2.8799999999999999E-2</v>
          </cell>
          <cell r="AT777">
            <v>9.6000000000000002E-2</v>
          </cell>
          <cell r="AU777">
            <v>0.16639999999999999</v>
          </cell>
          <cell r="AV777">
            <v>0.24160000000000001</v>
          </cell>
          <cell r="AW777">
            <v>0.2432</v>
          </cell>
          <cell r="AX777">
            <v>0.15920000000000001</v>
          </cell>
          <cell r="AY777">
            <v>5.7599999999999998E-2</v>
          </cell>
          <cell r="AZ777">
            <v>6.4000000000000003E-3</v>
          </cell>
          <cell r="BA777">
            <v>8.0000000000000004E-4</v>
          </cell>
          <cell r="CB777" t="str">
            <v>KS2-4</v>
          </cell>
          <cell r="CC777" t="str">
            <v>2</v>
          </cell>
          <cell r="CD777" t="str">
            <v>*</v>
          </cell>
          <cell r="CE777">
            <v>8.0000000000000004E-4</v>
          </cell>
          <cell r="CF777">
            <v>0.5</v>
          </cell>
          <cell r="CG777" t="str">
            <v>All Schools</v>
          </cell>
          <cell r="CH777" t="str">
            <v>KS2 Average Point Score</v>
          </cell>
          <cell r="CI777" t="str">
            <v>Drama</v>
          </cell>
        </row>
        <row r="778">
          <cell r="AS778">
            <v>2.0177562550443905E-2</v>
          </cell>
          <cell r="AT778">
            <v>5.8918482647296204E-2</v>
          </cell>
          <cell r="AU778">
            <v>0.11622276029055691</v>
          </cell>
          <cell r="AV778">
            <v>0.2009685230024213</v>
          </cell>
          <cell r="AW778">
            <v>0.27845036319612593</v>
          </cell>
          <cell r="AX778">
            <v>0.22356739305891848</v>
          </cell>
          <cell r="AY778">
            <v>8.7974172719935434E-2</v>
          </cell>
          <cell r="AZ778">
            <v>1.0492332526230832E-2</v>
          </cell>
          <cell r="BA778">
            <v>3.2284100080710249E-3</v>
          </cell>
          <cell r="CB778" t="str">
            <v>KS2-4</v>
          </cell>
          <cell r="CC778" t="str">
            <v>3c</v>
          </cell>
          <cell r="CD778" t="str">
            <v>*</v>
          </cell>
          <cell r="CE778">
            <v>3.2284100080710249E-3</v>
          </cell>
          <cell r="CF778">
            <v>0.5</v>
          </cell>
          <cell r="CG778" t="str">
            <v>All Schools</v>
          </cell>
          <cell r="CH778" t="str">
            <v>KS2 Average Point Score</v>
          </cell>
          <cell r="CI778" t="str">
            <v>Drama</v>
          </cell>
        </row>
        <row r="779">
          <cell r="AS779">
            <v>9.7777777777777776E-3</v>
          </cell>
          <cell r="AT779">
            <v>4.6666666666666669E-2</v>
          </cell>
          <cell r="AU779">
            <v>9.1555555555555557E-2</v>
          </cell>
          <cell r="AV779">
            <v>0.17777777777777778</v>
          </cell>
          <cell r="AW779">
            <v>0.2702222222222222</v>
          </cell>
          <cell r="AX779">
            <v>0.24</v>
          </cell>
          <cell r="AY779">
            <v>0.13955555555555554</v>
          </cell>
          <cell r="AZ779">
            <v>2.3555555555555555E-2</v>
          </cell>
          <cell r="BA779">
            <v>8.8888888888888893E-4</v>
          </cell>
          <cell r="CB779" t="str">
            <v>KS2-4</v>
          </cell>
          <cell r="CC779" t="str">
            <v>3b</v>
          </cell>
          <cell r="CD779" t="str">
            <v>*</v>
          </cell>
          <cell r="CE779">
            <v>8.8888888888888893E-4</v>
          </cell>
          <cell r="CF779">
            <v>0.5</v>
          </cell>
          <cell r="CG779" t="str">
            <v>All Schools</v>
          </cell>
          <cell r="CH779" t="str">
            <v>KS2 Average Point Score</v>
          </cell>
          <cell r="CI779" t="str">
            <v>Drama</v>
          </cell>
        </row>
        <row r="780">
          <cell r="AS780">
            <v>1.1459307764265668E-2</v>
          </cell>
          <cell r="AT780">
            <v>2.2918615528531337E-2</v>
          </cell>
          <cell r="AU780">
            <v>7.4602432179607103E-2</v>
          </cell>
          <cell r="AV780">
            <v>0.15154349859681945</v>
          </cell>
          <cell r="AW780">
            <v>0.2668381665107577</v>
          </cell>
          <cell r="AX780">
            <v>0.28297474275023388</v>
          </cell>
          <cell r="AY780">
            <v>0.15622076707202995</v>
          </cell>
          <cell r="AZ780">
            <v>3.1805425631431246E-2</v>
          </cell>
          <cell r="BA780">
            <v>1.6370439663236671E-3</v>
          </cell>
          <cell r="CB780" t="str">
            <v>KS2-4</v>
          </cell>
          <cell r="CC780" t="str">
            <v>3a</v>
          </cell>
          <cell r="CD780" t="str">
            <v>*</v>
          </cell>
          <cell r="CE780">
            <v>1.6370439663236671E-3</v>
          </cell>
          <cell r="CF780">
            <v>0.5</v>
          </cell>
          <cell r="CG780" t="str">
            <v>All Schools</v>
          </cell>
          <cell r="CH780" t="str">
            <v>KS2 Average Point Score</v>
          </cell>
          <cell r="CI780" t="str">
            <v>Drama</v>
          </cell>
        </row>
        <row r="781">
          <cell r="AS781">
            <v>6.1975468043899288E-3</v>
          </cell>
          <cell r="AT781">
            <v>1.4073595868302131E-2</v>
          </cell>
          <cell r="AU781">
            <v>4.6868947708198841E-2</v>
          </cell>
          <cell r="AV781">
            <v>0.11594577146546159</v>
          </cell>
          <cell r="AW781">
            <v>0.22982569399612654</v>
          </cell>
          <cell r="AX781">
            <v>0.30277598450613297</v>
          </cell>
          <cell r="AY781">
            <v>0.21781794706262106</v>
          </cell>
          <cell r="AZ781">
            <v>6.0426081342801807E-2</v>
          </cell>
          <cell r="BA781">
            <v>6.0684312459651389E-3</v>
          </cell>
          <cell r="CB781" t="str">
            <v>KS2-4</v>
          </cell>
          <cell r="CC781" t="str">
            <v>4c</v>
          </cell>
          <cell r="CD781" t="str">
            <v>*</v>
          </cell>
          <cell r="CE781">
            <v>6.0684312459651389E-3</v>
          </cell>
          <cell r="CF781">
            <v>0.5</v>
          </cell>
          <cell r="CG781" t="str">
            <v>All Schools</v>
          </cell>
          <cell r="CH781" t="str">
            <v>KS2 Average Point Score</v>
          </cell>
          <cell r="CI781" t="str">
            <v>Drama</v>
          </cell>
        </row>
        <row r="782">
          <cell r="AS782">
            <v>2.8349262919164101E-3</v>
          </cell>
          <cell r="AT782">
            <v>8.0187915114207035E-3</v>
          </cell>
          <cell r="AU782">
            <v>2.8268265025109346E-2</v>
          </cell>
          <cell r="AV782">
            <v>7.5733030941195531E-2</v>
          </cell>
          <cell r="AW782">
            <v>0.1847561963388952</v>
          </cell>
          <cell r="AX782">
            <v>0.31232787947513363</v>
          </cell>
          <cell r="AY782">
            <v>0.27919974080673904</v>
          </cell>
          <cell r="AZ782">
            <v>9.7440466547869753E-2</v>
          </cell>
          <cell r="BA782">
            <v>1.1420703061720395E-2</v>
          </cell>
          <cell r="CB782" t="str">
            <v>KS2-4</v>
          </cell>
          <cell r="CC782" t="str">
            <v>4b</v>
          </cell>
          <cell r="CD782" t="str">
            <v>*</v>
          </cell>
          <cell r="CE782">
            <v>1.1420703061720395E-2</v>
          </cell>
          <cell r="CF782">
            <v>0.5</v>
          </cell>
          <cell r="CG782" t="str">
            <v>All Schools</v>
          </cell>
          <cell r="CH782" t="str">
            <v>KS2 Average Point Score</v>
          </cell>
          <cell r="CI782" t="str">
            <v>Drama</v>
          </cell>
        </row>
        <row r="783">
          <cell r="AS783">
            <v>1.6092693916961698E-3</v>
          </cell>
          <cell r="AT783">
            <v>5.4715159317669775E-3</v>
          </cell>
          <cell r="AU783">
            <v>1.4934019954940456E-2</v>
          </cell>
          <cell r="AV783">
            <v>4.4480205986482134E-2</v>
          </cell>
          <cell r="AW783">
            <v>0.13196009011908594</v>
          </cell>
          <cell r="AX783">
            <v>0.27441261667203087</v>
          </cell>
          <cell r="AY783">
            <v>0.33916961699388476</v>
          </cell>
          <cell r="AZ783">
            <v>0.1606694560669456</v>
          </cell>
          <cell r="BA783">
            <v>2.7293208883167042E-2</v>
          </cell>
          <cell r="CB783" t="str">
            <v>KS2-4</v>
          </cell>
          <cell r="CC783" t="str">
            <v>4a</v>
          </cell>
          <cell r="CD783" t="str">
            <v>*</v>
          </cell>
          <cell r="CE783">
            <v>2.7293208883167042E-2</v>
          </cell>
          <cell r="CF783">
            <v>0.5</v>
          </cell>
          <cell r="CG783" t="str">
            <v>All Schools</v>
          </cell>
          <cell r="CH783" t="str">
            <v>KS2 Average Point Score</v>
          </cell>
          <cell r="CI783" t="str">
            <v>Drama</v>
          </cell>
        </row>
        <row r="784">
          <cell r="AS784">
            <v>5.3551107838543412E-4</v>
          </cell>
          <cell r="AT784">
            <v>1.6734721199544815E-3</v>
          </cell>
          <cell r="AU784">
            <v>6.8947051342124642E-3</v>
          </cell>
          <cell r="AV784">
            <v>2.3562487448959099E-2</v>
          </cell>
          <cell r="AW784">
            <v>8.2669522725751385E-2</v>
          </cell>
          <cell r="AX784">
            <v>0.22089831983399155</v>
          </cell>
          <cell r="AY784">
            <v>0.36655733315482963</v>
          </cell>
          <cell r="AZ784">
            <v>0.23850324653591271</v>
          </cell>
          <cell r="BA784">
            <v>5.870540196800321E-2</v>
          </cell>
          <cell r="CB784" t="str">
            <v>KS2-4</v>
          </cell>
          <cell r="CC784" t="str">
            <v>5c</v>
          </cell>
          <cell r="CD784" t="str">
            <v>*</v>
          </cell>
          <cell r="CE784">
            <v>5.870540196800321E-2</v>
          </cell>
          <cell r="CF784">
            <v>0.5</v>
          </cell>
          <cell r="CG784" t="str">
            <v>All Schools</v>
          </cell>
          <cell r="CH784" t="str">
            <v>KS2 Average Point Score</v>
          </cell>
          <cell r="CI784" t="str">
            <v>Drama</v>
          </cell>
        </row>
        <row r="785">
          <cell r="AS785">
            <v>4.3163914967087513E-4</v>
          </cell>
          <cell r="AT785">
            <v>5.3954893708859394E-4</v>
          </cell>
          <cell r="AU785">
            <v>2.9135642602784073E-3</v>
          </cell>
          <cell r="AV785">
            <v>9.0644221430883787E-3</v>
          </cell>
          <cell r="AW785">
            <v>4.1653177943239451E-2</v>
          </cell>
          <cell r="AX785">
            <v>0.14859177727419878</v>
          </cell>
          <cell r="AY785">
            <v>0.34369267292543432</v>
          </cell>
          <cell r="AZ785">
            <v>0.33462825078234598</v>
          </cell>
          <cell r="BA785">
            <v>0.11848494658465523</v>
          </cell>
          <cell r="CB785" t="str">
            <v>KS2-4</v>
          </cell>
          <cell r="CC785" t="str">
            <v>5b</v>
          </cell>
          <cell r="CD785" t="str">
            <v>*</v>
          </cell>
          <cell r="CE785">
            <v>0.11848494658465523</v>
          </cell>
          <cell r="CF785">
            <v>0.5</v>
          </cell>
          <cell r="CG785" t="str">
            <v>All Schools</v>
          </cell>
          <cell r="CH785" t="str">
            <v>KS2 Average Point Score</v>
          </cell>
          <cell r="CI785" t="str">
            <v>Drama</v>
          </cell>
        </row>
        <row r="786">
          <cell r="AS786">
            <v>0</v>
          </cell>
          <cell r="AT786">
            <v>0</v>
          </cell>
          <cell r="AU786">
            <v>9.2336103416435823E-4</v>
          </cell>
          <cell r="AV786">
            <v>9.2336103416435823E-4</v>
          </cell>
          <cell r="AW786">
            <v>1.662049861495845E-2</v>
          </cell>
          <cell r="AX786">
            <v>7.1098799630655588E-2</v>
          </cell>
          <cell r="AY786">
            <v>0.24746075715604801</v>
          </cell>
          <cell r="AZ786">
            <v>0.42382271468144045</v>
          </cell>
          <cell r="BA786">
            <v>0.23915050784856878</v>
          </cell>
          <cell r="CB786" t="str">
            <v>KS2-4</v>
          </cell>
          <cell r="CC786" t="str">
            <v>5a</v>
          </cell>
          <cell r="CD786" t="str">
            <v>*</v>
          </cell>
          <cell r="CE786">
            <v>0.23915050784856878</v>
          </cell>
          <cell r="CF786">
            <v>0.5</v>
          </cell>
          <cell r="CG786" t="str">
            <v>All Schools</v>
          </cell>
          <cell r="CH786" t="str">
            <v>KS2 Average Point Score</v>
          </cell>
          <cell r="CI786" t="str">
            <v>Drama</v>
          </cell>
        </row>
        <row r="787">
          <cell r="CB787" t="str">
            <v>.</v>
          </cell>
          <cell r="CC787" t="str">
            <v>.</v>
          </cell>
          <cell r="CD787" t="str">
            <v>.</v>
          </cell>
          <cell r="CE787" t="str">
            <v>.</v>
          </cell>
          <cell r="CF787" t="str">
            <v>.</v>
          </cell>
          <cell r="CG787" t="str">
            <v>.</v>
          </cell>
          <cell r="CH787" t="str">
            <v>.</v>
          </cell>
          <cell r="CI787" t="str">
            <v>.</v>
          </cell>
        </row>
        <row r="788">
          <cell r="CB788" t="str">
            <v>.</v>
          </cell>
          <cell r="CC788" t="str">
            <v>.</v>
          </cell>
          <cell r="CD788" t="str">
            <v>.</v>
          </cell>
          <cell r="CE788" t="str">
            <v>.</v>
          </cell>
          <cell r="CF788" t="str">
            <v>.</v>
          </cell>
          <cell r="CG788" t="str">
            <v>.</v>
          </cell>
          <cell r="CH788" t="str">
            <v>.</v>
          </cell>
          <cell r="CI788" t="str">
            <v>.</v>
          </cell>
        </row>
        <row r="789">
          <cell r="CB789" t="str">
            <v>.</v>
          </cell>
          <cell r="CC789" t="str">
            <v>.</v>
          </cell>
          <cell r="CD789" t="str">
            <v>.</v>
          </cell>
          <cell r="CE789" t="str">
            <v>.</v>
          </cell>
          <cell r="CF789" t="str">
            <v>.</v>
          </cell>
          <cell r="CG789" t="str">
            <v>.</v>
          </cell>
          <cell r="CH789" t="str">
            <v>.</v>
          </cell>
          <cell r="CI789" t="str">
            <v>.</v>
          </cell>
        </row>
        <row r="790">
          <cell r="CB790" t="str">
            <v>.</v>
          </cell>
          <cell r="CC790" t="str">
            <v>.</v>
          </cell>
          <cell r="CD790" t="str">
            <v>.</v>
          </cell>
          <cell r="CE790" t="str">
            <v>.</v>
          </cell>
          <cell r="CF790" t="str">
            <v>.</v>
          </cell>
          <cell r="CG790" t="str">
            <v>.</v>
          </cell>
          <cell r="CH790" t="str">
            <v>.</v>
          </cell>
          <cell r="CI790" t="str">
            <v>.</v>
          </cell>
        </row>
        <row r="791">
          <cell r="AS791" t="str">
            <v>U</v>
          </cell>
          <cell r="AT791" t="str">
            <v>G</v>
          </cell>
          <cell r="AU791" t="str">
            <v>F</v>
          </cell>
          <cell r="AV791" t="str">
            <v>E</v>
          </cell>
          <cell r="AW791" t="str">
            <v>D</v>
          </cell>
          <cell r="AX791" t="str">
            <v>C</v>
          </cell>
          <cell r="AY791" t="str">
            <v>B</v>
          </cell>
          <cell r="AZ791" t="str">
            <v>A</v>
          </cell>
          <cell r="BA791" t="str">
            <v>*</v>
          </cell>
          <cell r="CB791" t="str">
            <v>.</v>
          </cell>
          <cell r="CC791" t="str">
            <v>.</v>
          </cell>
          <cell r="CD791" t="str">
            <v>.</v>
          </cell>
          <cell r="CE791" t="str">
            <v>.</v>
          </cell>
          <cell r="CF791" t="str">
            <v>.</v>
          </cell>
          <cell r="CG791" t="str">
            <v>.</v>
          </cell>
          <cell r="CH791" t="str">
            <v>.</v>
          </cell>
          <cell r="CI791" t="str">
            <v>.</v>
          </cell>
        </row>
        <row r="792">
          <cell r="AS792">
            <v>0</v>
          </cell>
          <cell r="AT792">
            <v>0</v>
          </cell>
          <cell r="AU792">
            <v>0</v>
          </cell>
          <cell r="AV792">
            <v>0</v>
          </cell>
          <cell r="AW792">
            <v>0</v>
          </cell>
          <cell r="AX792">
            <v>0</v>
          </cell>
          <cell r="AY792">
            <v>0</v>
          </cell>
          <cell r="AZ792">
            <v>0</v>
          </cell>
          <cell r="BA792">
            <v>0</v>
          </cell>
          <cell r="CB792" t="str">
            <v>.</v>
          </cell>
          <cell r="CC792" t="str">
            <v>.</v>
          </cell>
          <cell r="CD792" t="str">
            <v>.</v>
          </cell>
          <cell r="CE792" t="str">
            <v>.</v>
          </cell>
          <cell r="CF792" t="str">
            <v>.</v>
          </cell>
          <cell r="CG792" t="str">
            <v>.</v>
          </cell>
          <cell r="CH792" t="str">
            <v>.</v>
          </cell>
          <cell r="CI792" t="str">
            <v>.</v>
          </cell>
        </row>
        <row r="793">
          <cell r="AS793">
            <v>0</v>
          </cell>
          <cell r="AT793">
            <v>0</v>
          </cell>
          <cell r="AU793">
            <v>0</v>
          </cell>
          <cell r="AV793">
            <v>0</v>
          </cell>
          <cell r="AW793">
            <v>0</v>
          </cell>
          <cell r="AX793">
            <v>0</v>
          </cell>
          <cell r="AY793">
            <v>0</v>
          </cell>
          <cell r="AZ793">
            <v>0</v>
          </cell>
          <cell r="BA793">
            <v>0</v>
          </cell>
          <cell r="CB793" t="str">
            <v>.</v>
          </cell>
          <cell r="CC793" t="str">
            <v>.</v>
          </cell>
          <cell r="CD793" t="str">
            <v>.</v>
          </cell>
          <cell r="CE793" t="str">
            <v>.</v>
          </cell>
          <cell r="CF793" t="str">
            <v>.</v>
          </cell>
          <cell r="CG793" t="str">
            <v>.</v>
          </cell>
          <cell r="CH793" t="str">
            <v>.</v>
          </cell>
          <cell r="CI793" t="str">
            <v>.</v>
          </cell>
        </row>
        <row r="794">
          <cell r="AS794">
            <v>7.857974388824214E-2</v>
          </cell>
          <cell r="AT794">
            <v>0.26697710516103995</v>
          </cell>
          <cell r="AU794">
            <v>0.34943733022894841</v>
          </cell>
          <cell r="AV794">
            <v>0.20498641831587117</v>
          </cell>
          <cell r="AW794">
            <v>6.9363601086534735E-2</v>
          </cell>
          <cell r="AX794">
            <v>2.5708187815289097E-2</v>
          </cell>
          <cell r="AY794">
            <v>4.2685292976329062E-3</v>
          </cell>
          <cell r="AZ794">
            <v>5.8207217694994178E-4</v>
          </cell>
          <cell r="BA794">
            <v>9.7012029491656959E-5</v>
          </cell>
          <cell r="CB794" t="str">
            <v>KS2-4</v>
          </cell>
          <cell r="CC794" t="str">
            <v>B</v>
          </cell>
          <cell r="CD794" t="str">
            <v>*</v>
          </cell>
          <cell r="CE794">
            <v>9.7012029491656959E-5</v>
          </cell>
          <cell r="CF794">
            <v>0.5</v>
          </cell>
          <cell r="CG794" t="str">
            <v>All Schools</v>
          </cell>
          <cell r="CH794" t="str">
            <v>KS2 Average Point Score</v>
          </cell>
          <cell r="CI794" t="str">
            <v>Core Science</v>
          </cell>
        </row>
        <row r="795">
          <cell r="AS795">
            <v>7.857974388824214E-2</v>
          </cell>
          <cell r="AT795">
            <v>0.26697710516103995</v>
          </cell>
          <cell r="AU795">
            <v>0.34943733022894841</v>
          </cell>
          <cell r="AV795">
            <v>0.20498641831587117</v>
          </cell>
          <cell r="AW795">
            <v>6.9363601086534735E-2</v>
          </cell>
          <cell r="AX795">
            <v>2.5708187815289097E-2</v>
          </cell>
          <cell r="AY795">
            <v>4.2685292976329062E-3</v>
          </cell>
          <cell r="AZ795">
            <v>5.8207217694994178E-4</v>
          </cell>
          <cell r="BA795">
            <v>9.7012029491656959E-5</v>
          </cell>
          <cell r="CB795" t="str">
            <v>KS2-4</v>
          </cell>
          <cell r="CC795" t="str">
            <v>N</v>
          </cell>
          <cell r="CD795" t="str">
            <v>*</v>
          </cell>
          <cell r="CE795">
            <v>9.7012029491656959E-5</v>
          </cell>
          <cell r="CF795">
            <v>0.5</v>
          </cell>
          <cell r="CG795" t="str">
            <v>All Schools</v>
          </cell>
          <cell r="CH795" t="str">
            <v>KS2 Average Point Score</v>
          </cell>
          <cell r="CI795" t="str">
            <v>Core Science</v>
          </cell>
        </row>
        <row r="796">
          <cell r="AS796">
            <v>7.857974388824214E-2</v>
          </cell>
          <cell r="AT796">
            <v>0.26697710516103995</v>
          </cell>
          <cell r="AU796">
            <v>0.34943733022894841</v>
          </cell>
          <cell r="AV796">
            <v>0.20498641831587117</v>
          </cell>
          <cell r="AW796">
            <v>6.9363601086534735E-2</v>
          </cell>
          <cell r="AX796">
            <v>2.5708187815289097E-2</v>
          </cell>
          <cell r="AY796">
            <v>4.2685292976329062E-3</v>
          </cell>
          <cell r="AZ796">
            <v>5.8207217694994178E-4</v>
          </cell>
          <cell r="BA796">
            <v>9.7012029491656959E-5</v>
          </cell>
          <cell r="CB796" t="str">
            <v>KS2-4</v>
          </cell>
          <cell r="CC796" t="str">
            <v>2</v>
          </cell>
          <cell r="CD796" t="str">
            <v>*</v>
          </cell>
          <cell r="CE796">
            <v>9.7012029491656959E-5</v>
          </cell>
          <cell r="CF796">
            <v>0.5</v>
          </cell>
          <cell r="CG796" t="str">
            <v>All Schools</v>
          </cell>
          <cell r="CH796" t="str">
            <v>KS2 Average Point Score</v>
          </cell>
          <cell r="CI796" t="str">
            <v>Core Science</v>
          </cell>
        </row>
        <row r="797">
          <cell r="AS797">
            <v>4.6973313083098288E-2</v>
          </cell>
          <cell r="AT797">
            <v>0.15838576697765241</v>
          </cell>
          <cell r="AU797">
            <v>0.32469082230418744</v>
          </cell>
          <cell r="AV797">
            <v>0.29084400086786721</v>
          </cell>
          <cell r="AW797">
            <v>0.13278368409633326</v>
          </cell>
          <cell r="AX797">
            <v>4.0464308960729008E-2</v>
          </cell>
          <cell r="AY797">
            <v>5.2072032978954224E-3</v>
          </cell>
          <cell r="AZ797">
            <v>5.424170101974398E-4</v>
          </cell>
          <cell r="BA797">
            <v>1.0848340203948796E-4</v>
          </cell>
          <cell r="CB797" t="str">
            <v>KS2-4</v>
          </cell>
          <cell r="CC797" t="str">
            <v>3c</v>
          </cell>
          <cell r="CD797" t="str">
            <v>*</v>
          </cell>
          <cell r="CE797">
            <v>1.0848340203948796E-4</v>
          </cell>
          <cell r="CF797">
            <v>0.5</v>
          </cell>
          <cell r="CG797" t="str">
            <v>All Schools</v>
          </cell>
          <cell r="CH797" t="str">
            <v>KS2 Average Point Score</v>
          </cell>
          <cell r="CI797" t="str">
            <v>Core Science</v>
          </cell>
        </row>
        <row r="798">
          <cell r="AS798">
            <v>2.5351014040561622E-2</v>
          </cell>
          <cell r="AT798">
            <v>9.5813832553302128E-2</v>
          </cell>
          <cell r="AU798">
            <v>0.25676027041081645</v>
          </cell>
          <cell r="AV798">
            <v>0.33378835153406139</v>
          </cell>
          <cell r="AW798">
            <v>0.19695787831513262</v>
          </cell>
          <cell r="AX798">
            <v>8.0798231929277167E-2</v>
          </cell>
          <cell r="AY798">
            <v>9.165366614664586E-3</v>
          </cell>
          <cell r="AZ798">
            <v>1.3000520020800832E-3</v>
          </cell>
          <cell r="BA798">
            <v>6.5002600104004167E-5</v>
          </cell>
          <cell r="CB798" t="str">
            <v>KS2-4</v>
          </cell>
          <cell r="CC798" t="str">
            <v>3b</v>
          </cell>
          <cell r="CD798" t="str">
            <v>*</v>
          </cell>
          <cell r="CE798">
            <v>6.5002600104004167E-5</v>
          </cell>
          <cell r="CF798">
            <v>0.5</v>
          </cell>
          <cell r="CG798" t="str">
            <v>All Schools</v>
          </cell>
          <cell r="CH798" t="str">
            <v>KS2 Average Point Score</v>
          </cell>
          <cell r="CI798" t="str">
            <v>Core Science</v>
          </cell>
        </row>
        <row r="799">
          <cell r="AS799">
            <v>1.9116381729078598E-2</v>
          </cell>
          <cell r="AT799">
            <v>5.0690209868691778E-2</v>
          </cell>
          <cell r="AU799">
            <v>0.16725898769219258</v>
          </cell>
          <cell r="AV799">
            <v>0.30791964385918968</v>
          </cell>
          <cell r="AW799">
            <v>0.28278029254423703</v>
          </cell>
          <cell r="AX799">
            <v>0.1538662975571434</v>
          </cell>
          <cell r="AY799">
            <v>1.6572518798398862E-2</v>
          </cell>
          <cell r="AZ799">
            <v>1.7208484531068796E-3</v>
          </cell>
          <cell r="BA799">
            <v>7.4819497961168681E-5</v>
          </cell>
          <cell r="CB799" t="str">
            <v>KS2-4</v>
          </cell>
          <cell r="CC799" t="str">
            <v>3a</v>
          </cell>
          <cell r="CD799" t="str">
            <v>*</v>
          </cell>
          <cell r="CE799">
            <v>7.4819497961168681E-5</v>
          </cell>
          <cell r="CF799">
            <v>0.5</v>
          </cell>
          <cell r="CG799" t="str">
            <v>All Schools</v>
          </cell>
          <cell r="CH799" t="str">
            <v>KS2 Average Point Score</v>
          </cell>
          <cell r="CI799" t="str">
            <v>Core Science</v>
          </cell>
        </row>
        <row r="800">
          <cell r="AS800">
            <v>9.7087378640776691E-3</v>
          </cell>
          <cell r="AT800">
            <v>2.4443680728584931E-2</v>
          </cell>
          <cell r="AU800">
            <v>8.3319013660967431E-2</v>
          </cell>
          <cell r="AV800">
            <v>0.2201005241000086</v>
          </cell>
          <cell r="AW800">
            <v>0.32861500128877053</v>
          </cell>
          <cell r="AX800">
            <v>0.28245553741730389</v>
          </cell>
          <cell r="AY800">
            <v>4.5794312226136266E-2</v>
          </cell>
          <cell r="AZ800">
            <v>5.2195205773691898E-3</v>
          </cell>
          <cell r="BA800">
            <v>3.4367213678151043E-4</v>
          </cell>
          <cell r="CB800" t="str">
            <v>KS2-4</v>
          </cell>
          <cell r="CC800" t="str">
            <v>4c</v>
          </cell>
          <cell r="CD800" t="str">
            <v>*</v>
          </cell>
          <cell r="CE800">
            <v>3.4367213678151043E-4</v>
          </cell>
          <cell r="CF800">
            <v>0.5</v>
          </cell>
          <cell r="CG800" t="str">
            <v>All Schools</v>
          </cell>
          <cell r="CH800" t="str">
            <v>KS2 Average Point Score</v>
          </cell>
          <cell r="CI800" t="str">
            <v>Core Science</v>
          </cell>
        </row>
        <row r="801">
          <cell r="AS801">
            <v>4.4265819760824048E-3</v>
          </cell>
          <cell r="AT801">
            <v>1.0300585995137786E-2</v>
          </cell>
          <cell r="AU801">
            <v>3.3740391506583665E-2</v>
          </cell>
          <cell r="AV801">
            <v>0.11274434029875915</v>
          </cell>
          <cell r="AW801">
            <v>0.27520692514158035</v>
          </cell>
          <cell r="AX801">
            <v>0.43046050505192451</v>
          </cell>
          <cell r="AY801">
            <v>0.11507707873694861</v>
          </cell>
          <cell r="AZ801">
            <v>1.7045853768215737E-2</v>
          </cell>
          <cell r="BA801">
            <v>9.9773752476778007E-4</v>
          </cell>
          <cell r="CB801" t="str">
            <v>KS2-4</v>
          </cell>
          <cell r="CC801" t="str">
            <v>4b</v>
          </cell>
          <cell r="CD801" t="str">
            <v>*</v>
          </cell>
          <cell r="CE801">
            <v>9.9773752476778007E-4</v>
          </cell>
          <cell r="CF801">
            <v>0.5</v>
          </cell>
          <cell r="CG801" t="str">
            <v>All Schools</v>
          </cell>
          <cell r="CH801" t="str">
            <v>KS2 Average Point Score</v>
          </cell>
          <cell r="CI801" t="str">
            <v>Core Science</v>
          </cell>
        </row>
        <row r="802">
          <cell r="AS802">
            <v>2.0559652876558409E-3</v>
          </cell>
          <cell r="AT802">
            <v>3.5262195340608898E-3</v>
          </cell>
          <cell r="AU802">
            <v>1.1283902508994848E-2</v>
          </cell>
          <cell r="AV802">
            <v>4.360558935679365E-2</v>
          </cell>
          <cell r="AW802">
            <v>0.16452503615869182</v>
          </cell>
          <cell r="AX802">
            <v>0.46189889910230819</v>
          </cell>
          <cell r="AY802">
            <v>0.24966829629806717</v>
          </cell>
          <cell r="AZ802">
            <v>5.8439617972961669E-2</v>
          </cell>
          <cell r="BA802">
            <v>4.9964737804659388E-3</v>
          </cell>
          <cell r="CB802" t="str">
            <v>KS2-4</v>
          </cell>
          <cell r="CC802" t="str">
            <v>4a</v>
          </cell>
          <cell r="CD802" t="str">
            <v>*</v>
          </cell>
          <cell r="CE802">
            <v>4.9964737804659388E-3</v>
          </cell>
          <cell r="CF802">
            <v>0.5</v>
          </cell>
          <cell r="CG802" t="str">
            <v>All Schools</v>
          </cell>
          <cell r="CH802" t="str">
            <v>KS2 Average Point Score</v>
          </cell>
          <cell r="CI802" t="str">
            <v>Core Science</v>
          </cell>
        </row>
        <row r="803">
          <cell r="AS803">
            <v>1.0311252522574278E-3</v>
          </cell>
          <cell r="AT803">
            <v>1.2815413849485175E-3</v>
          </cell>
          <cell r="AU803">
            <v>3.5794776614079277E-3</v>
          </cell>
          <cell r="AV803">
            <v>1.3257324671881215E-2</v>
          </cell>
          <cell r="AW803">
            <v>6.7862771959285279E-2</v>
          </cell>
          <cell r="AX803">
            <v>0.32797148202159471</v>
          </cell>
          <cell r="AY803">
            <v>0.37627233490948192</v>
          </cell>
          <cell r="AZ803">
            <v>0.1797840529114558</v>
          </cell>
          <cell r="BA803">
            <v>2.8959889227687188E-2</v>
          </cell>
          <cell r="CB803" t="str">
            <v>KS2-4</v>
          </cell>
          <cell r="CC803" t="str">
            <v>5c</v>
          </cell>
          <cell r="CD803" t="str">
            <v>*</v>
          </cell>
          <cell r="CE803">
            <v>2.8959889227687188E-2</v>
          </cell>
          <cell r="CF803">
            <v>0.5</v>
          </cell>
          <cell r="CG803" t="str">
            <v>All Schools</v>
          </cell>
          <cell r="CH803" t="str">
            <v>KS2 Average Point Score</v>
          </cell>
          <cell r="CI803" t="str">
            <v>Core Science</v>
          </cell>
        </row>
        <row r="804">
          <cell r="AS804">
            <v>4.3946385409800046E-4</v>
          </cell>
          <cell r="AT804">
            <v>4.7085412939071476E-4</v>
          </cell>
          <cell r="AU804">
            <v>1.3183915622940012E-3</v>
          </cell>
          <cell r="AV804">
            <v>4.1749066139310041E-3</v>
          </cell>
          <cell r="AW804">
            <v>1.8677213799165017E-2</v>
          </cell>
          <cell r="AX804">
            <v>0.14207238597482499</v>
          </cell>
          <cell r="AY804">
            <v>0.32674137552186333</v>
          </cell>
          <cell r="AZ804">
            <v>0.35395674420064666</v>
          </cell>
          <cell r="BA804">
            <v>0.15214866434378629</v>
          </cell>
          <cell r="CB804" t="str">
            <v>KS2-4</v>
          </cell>
          <cell r="CC804" t="str">
            <v>5b</v>
          </cell>
          <cell r="CD804" t="str">
            <v>*</v>
          </cell>
          <cell r="CE804">
            <v>0.15214866434378629</v>
          </cell>
          <cell r="CF804">
            <v>0.5</v>
          </cell>
          <cell r="CG804" t="str">
            <v>All Schools</v>
          </cell>
          <cell r="CH804" t="str">
            <v>KS2 Average Point Score</v>
          </cell>
          <cell r="CI804" t="str">
            <v>Core Science</v>
          </cell>
        </row>
        <row r="805">
          <cell r="AS805">
            <v>3.8744672607516468E-4</v>
          </cell>
          <cell r="AT805">
            <v>3.8744672607516468E-4</v>
          </cell>
          <cell r="AU805">
            <v>7.7489345215032935E-4</v>
          </cell>
          <cell r="AV805">
            <v>3.8744672607516468E-4</v>
          </cell>
          <cell r="AW805">
            <v>6.5865943432777997E-3</v>
          </cell>
          <cell r="AX805">
            <v>3.487020534676482E-2</v>
          </cell>
          <cell r="AY805">
            <v>0.14335528864781091</v>
          </cell>
          <cell r="AZ805">
            <v>0.34056567222006973</v>
          </cell>
          <cell r="BA805">
            <v>0.47268500581170086</v>
          </cell>
          <cell r="CB805" t="str">
            <v>KS2-4</v>
          </cell>
          <cell r="CC805" t="str">
            <v>5a</v>
          </cell>
          <cell r="CD805" t="str">
            <v>*</v>
          </cell>
          <cell r="CE805">
            <v>0.47268500581170086</v>
          </cell>
          <cell r="CF805">
            <v>0.5</v>
          </cell>
          <cell r="CG805" t="str">
            <v>All Schools</v>
          </cell>
          <cell r="CH805" t="str">
            <v>KS2 Average Point Score</v>
          </cell>
          <cell r="CI805" t="str">
            <v>Core Science</v>
          </cell>
        </row>
        <row r="806">
          <cell r="CB806" t="str">
            <v>.</v>
          </cell>
          <cell r="CC806" t="str">
            <v>.</v>
          </cell>
          <cell r="CD806" t="str">
            <v>.</v>
          </cell>
          <cell r="CE806" t="str">
            <v>.</v>
          </cell>
          <cell r="CF806" t="str">
            <v>.</v>
          </cell>
          <cell r="CG806" t="str">
            <v>.</v>
          </cell>
          <cell r="CH806" t="str">
            <v>.</v>
          </cell>
          <cell r="CI806" t="str">
            <v>.</v>
          </cell>
        </row>
        <row r="807">
          <cell r="CB807" t="str">
            <v>.</v>
          </cell>
          <cell r="CC807" t="str">
            <v>.</v>
          </cell>
          <cell r="CD807" t="str">
            <v>.</v>
          </cell>
          <cell r="CE807" t="str">
            <v>.</v>
          </cell>
          <cell r="CF807" t="str">
            <v>.</v>
          </cell>
          <cell r="CG807" t="str">
            <v>.</v>
          </cell>
          <cell r="CH807" t="str">
            <v>.</v>
          </cell>
          <cell r="CI807" t="str">
            <v>.</v>
          </cell>
        </row>
        <row r="808">
          <cell r="CB808" t="str">
            <v>.</v>
          </cell>
          <cell r="CC808" t="str">
            <v>.</v>
          </cell>
          <cell r="CD808" t="str">
            <v>.</v>
          </cell>
          <cell r="CE808" t="str">
            <v>.</v>
          </cell>
          <cell r="CF808" t="str">
            <v>.</v>
          </cell>
          <cell r="CG808" t="str">
            <v>.</v>
          </cell>
          <cell r="CH808" t="str">
            <v>.</v>
          </cell>
          <cell r="CI808" t="str">
            <v>.</v>
          </cell>
        </row>
        <row r="809">
          <cell r="CB809" t="str">
            <v>.</v>
          </cell>
          <cell r="CC809" t="str">
            <v>.</v>
          </cell>
          <cell r="CD809" t="str">
            <v>.</v>
          </cell>
          <cell r="CE809" t="str">
            <v>.</v>
          </cell>
          <cell r="CF809" t="str">
            <v>.</v>
          </cell>
          <cell r="CG809" t="str">
            <v>.</v>
          </cell>
          <cell r="CH809" t="str">
            <v>.</v>
          </cell>
          <cell r="CI809" t="str">
            <v>.</v>
          </cell>
        </row>
        <row r="810">
          <cell r="AS810" t="str">
            <v>U</v>
          </cell>
          <cell r="AT810" t="str">
            <v>G</v>
          </cell>
          <cell r="AU810" t="str">
            <v>F</v>
          </cell>
          <cell r="AV810" t="str">
            <v>E</v>
          </cell>
          <cell r="AW810" t="str">
            <v>D</v>
          </cell>
          <cell r="AX810" t="str">
            <v>C</v>
          </cell>
          <cell r="AY810" t="str">
            <v>B</v>
          </cell>
          <cell r="AZ810" t="str">
            <v>A</v>
          </cell>
          <cell r="BA810" t="str">
            <v>*</v>
          </cell>
          <cell r="CB810" t="str">
            <v>.</v>
          </cell>
          <cell r="CC810" t="str">
            <v>.</v>
          </cell>
          <cell r="CD810" t="str">
            <v>.</v>
          </cell>
          <cell r="CE810" t="str">
            <v>.</v>
          </cell>
          <cell r="CF810" t="str">
            <v>.</v>
          </cell>
          <cell r="CG810" t="str">
            <v>.</v>
          </cell>
          <cell r="CH810" t="str">
            <v>.</v>
          </cell>
          <cell r="CI810" t="str">
            <v>.</v>
          </cell>
        </row>
        <row r="811">
          <cell r="AS811">
            <v>0</v>
          </cell>
          <cell r="AT811">
            <v>0</v>
          </cell>
          <cell r="AU811">
            <v>0</v>
          </cell>
          <cell r="AV811">
            <v>0</v>
          </cell>
          <cell r="AW811">
            <v>0</v>
          </cell>
          <cell r="AX811">
            <v>0</v>
          </cell>
          <cell r="AY811">
            <v>0</v>
          </cell>
          <cell r="AZ811">
            <v>0</v>
          </cell>
          <cell r="BA811">
            <v>0</v>
          </cell>
          <cell r="CB811" t="str">
            <v>.</v>
          </cell>
          <cell r="CC811" t="str">
            <v>.</v>
          </cell>
          <cell r="CD811" t="str">
            <v>.</v>
          </cell>
          <cell r="CE811" t="str">
            <v>.</v>
          </cell>
          <cell r="CF811" t="str">
            <v>.</v>
          </cell>
          <cell r="CG811" t="str">
            <v>.</v>
          </cell>
          <cell r="CH811" t="str">
            <v>.</v>
          </cell>
          <cell r="CI811" t="str">
            <v>.</v>
          </cell>
        </row>
        <row r="812">
          <cell r="AS812">
            <v>0</v>
          </cell>
          <cell r="AT812">
            <v>0</v>
          </cell>
          <cell r="AU812">
            <v>0</v>
          </cell>
          <cell r="AV812">
            <v>0</v>
          </cell>
          <cell r="AW812">
            <v>0</v>
          </cell>
          <cell r="AX812">
            <v>0</v>
          </cell>
          <cell r="AY812">
            <v>0</v>
          </cell>
          <cell r="AZ812">
            <v>0</v>
          </cell>
          <cell r="BA812">
            <v>0</v>
          </cell>
          <cell r="CB812" t="str">
            <v>.</v>
          </cell>
          <cell r="CC812" t="str">
            <v>.</v>
          </cell>
          <cell r="CD812" t="str">
            <v>.</v>
          </cell>
          <cell r="CE812" t="str">
            <v>.</v>
          </cell>
          <cell r="CF812" t="str">
            <v>.</v>
          </cell>
          <cell r="CG812" t="str">
            <v>.</v>
          </cell>
          <cell r="CH812" t="str">
            <v>.</v>
          </cell>
          <cell r="CI812" t="str">
            <v>.</v>
          </cell>
        </row>
        <row r="813">
          <cell r="AS813">
            <v>4.4303797468354431E-2</v>
          </cell>
          <cell r="AT813">
            <v>7.0886075949367092E-2</v>
          </cell>
          <cell r="AU813">
            <v>0.17341772151898735</v>
          </cell>
          <cell r="AV813">
            <v>0.26708860759493669</v>
          </cell>
          <cell r="AW813">
            <v>0.27848101265822783</v>
          </cell>
          <cell r="AX813">
            <v>0.14050632911392405</v>
          </cell>
          <cell r="AY813">
            <v>1.3924050632911392E-2</v>
          </cell>
          <cell r="AZ813">
            <v>1.0126582278481013E-2</v>
          </cell>
          <cell r="BA813">
            <v>1.2658227848101266E-3</v>
          </cell>
          <cell r="CB813" t="str">
            <v>KS2-4</v>
          </cell>
          <cell r="CC813" t="str">
            <v>B</v>
          </cell>
          <cell r="CD813" t="str">
            <v>*</v>
          </cell>
          <cell r="CE813">
            <v>1.2658227848101266E-3</v>
          </cell>
          <cell r="CF813">
            <v>0.5</v>
          </cell>
          <cell r="CG813" t="str">
            <v>All Schools</v>
          </cell>
          <cell r="CH813" t="str">
            <v>KS2 Average Point Score</v>
          </cell>
          <cell r="CI813" t="str">
            <v>Design and Technology Textiles</v>
          </cell>
        </row>
        <row r="814">
          <cell r="AS814">
            <v>4.4303797468354431E-2</v>
          </cell>
          <cell r="AT814">
            <v>7.0886075949367092E-2</v>
          </cell>
          <cell r="AU814">
            <v>0.17341772151898735</v>
          </cell>
          <cell r="AV814">
            <v>0.26708860759493669</v>
          </cell>
          <cell r="AW814">
            <v>0.27848101265822783</v>
          </cell>
          <cell r="AX814">
            <v>0.14050632911392405</v>
          </cell>
          <cell r="AY814">
            <v>1.3924050632911392E-2</v>
          </cell>
          <cell r="AZ814">
            <v>1.0126582278481013E-2</v>
          </cell>
          <cell r="BA814">
            <v>1.2658227848101266E-3</v>
          </cell>
          <cell r="CB814" t="str">
            <v>KS2-4</v>
          </cell>
          <cell r="CC814" t="str">
            <v>N</v>
          </cell>
          <cell r="CD814" t="str">
            <v>*</v>
          </cell>
          <cell r="CE814">
            <v>1.2658227848101266E-3</v>
          </cell>
          <cell r="CF814">
            <v>0.5</v>
          </cell>
          <cell r="CG814" t="str">
            <v>All Schools</v>
          </cell>
          <cell r="CH814" t="str">
            <v>KS2 Average Point Score</v>
          </cell>
          <cell r="CI814" t="str">
            <v>Design and Technology Textiles</v>
          </cell>
        </row>
        <row r="815">
          <cell r="AS815">
            <v>4.4303797468354431E-2</v>
          </cell>
          <cell r="AT815">
            <v>7.0886075949367092E-2</v>
          </cell>
          <cell r="AU815">
            <v>0.17341772151898735</v>
          </cell>
          <cell r="AV815">
            <v>0.26708860759493669</v>
          </cell>
          <cell r="AW815">
            <v>0.27848101265822783</v>
          </cell>
          <cell r="AX815">
            <v>0.14050632911392405</v>
          </cell>
          <cell r="AY815">
            <v>1.3924050632911392E-2</v>
          </cell>
          <cell r="AZ815">
            <v>1.0126582278481013E-2</v>
          </cell>
          <cell r="BA815">
            <v>1.2658227848101266E-3</v>
          </cell>
          <cell r="CB815" t="str">
            <v>KS2-4</v>
          </cell>
          <cell r="CC815" t="str">
            <v>2</v>
          </cell>
          <cell r="CD815" t="str">
            <v>*</v>
          </cell>
          <cell r="CE815">
            <v>1.2658227848101266E-3</v>
          </cell>
          <cell r="CF815">
            <v>0.5</v>
          </cell>
          <cell r="CG815" t="str">
            <v>All Schools</v>
          </cell>
          <cell r="CH815" t="str">
            <v>KS2 Average Point Score</v>
          </cell>
          <cell r="CI815" t="str">
            <v>Design and Technology Textiles</v>
          </cell>
        </row>
        <row r="816">
          <cell r="AS816">
            <v>4.2089985486211901E-2</v>
          </cell>
          <cell r="AT816">
            <v>5.2249637155297533E-2</v>
          </cell>
          <cell r="AU816">
            <v>0.10885341074020319</v>
          </cell>
          <cell r="AV816">
            <v>0.19158200290275762</v>
          </cell>
          <cell r="AW816">
            <v>0.32220609579100146</v>
          </cell>
          <cell r="AX816">
            <v>0.24528301886792453</v>
          </cell>
          <cell r="AY816">
            <v>3.0478955007256895E-2</v>
          </cell>
          <cell r="AZ816">
            <v>7.2568940493468797E-3</v>
          </cell>
          <cell r="BA816">
            <v>0</v>
          </cell>
          <cell r="CB816" t="str">
            <v>KS2-4</v>
          </cell>
          <cell r="CC816" t="str">
            <v>3c</v>
          </cell>
          <cell r="CD816" t="str">
            <v>*</v>
          </cell>
          <cell r="CE816">
            <v>0</v>
          </cell>
          <cell r="CF816">
            <v>0.5</v>
          </cell>
          <cell r="CG816" t="str">
            <v>All Schools</v>
          </cell>
          <cell r="CH816" t="str">
            <v>KS2 Average Point Score</v>
          </cell>
          <cell r="CI816" t="str">
            <v>Design and Technology Textiles</v>
          </cell>
        </row>
        <row r="817">
          <cell r="AS817">
            <v>2.0050125313283207E-2</v>
          </cell>
          <cell r="AT817">
            <v>2.8404344193817876E-2</v>
          </cell>
          <cell r="AU817">
            <v>7.8529657477025894E-2</v>
          </cell>
          <cell r="AV817">
            <v>0.15455304928989139</v>
          </cell>
          <cell r="AW817">
            <v>0.35421888053466999</v>
          </cell>
          <cell r="AX817">
            <v>0.29657477025898077</v>
          </cell>
          <cell r="AY817">
            <v>5.5137844611528819E-2</v>
          </cell>
          <cell r="AZ817">
            <v>1.2531328320802004E-2</v>
          </cell>
          <cell r="BA817">
            <v>0</v>
          </cell>
          <cell r="CB817" t="str">
            <v>KS2-4</v>
          </cell>
          <cell r="CC817" t="str">
            <v>3b</v>
          </cell>
          <cell r="CD817" t="str">
            <v>*</v>
          </cell>
          <cell r="CE817">
            <v>0</v>
          </cell>
          <cell r="CF817">
            <v>0.5</v>
          </cell>
          <cell r="CG817" t="str">
            <v>All Schools</v>
          </cell>
          <cell r="CH817" t="str">
            <v>KS2 Average Point Score</v>
          </cell>
          <cell r="CI817" t="str">
            <v>Design and Technology Textiles</v>
          </cell>
        </row>
        <row r="818">
          <cell r="AS818">
            <v>2.2925263640531865E-2</v>
          </cell>
          <cell r="AT818">
            <v>2.2925263640531865E-2</v>
          </cell>
          <cell r="AU818">
            <v>6.1439706556625402E-2</v>
          </cell>
          <cell r="AV818">
            <v>0.12929848693259974</v>
          </cell>
          <cell r="AW818">
            <v>0.28794131132508022</v>
          </cell>
          <cell r="AX818">
            <v>0.35075653370013754</v>
          </cell>
          <cell r="AY818">
            <v>8.9867033470884913E-2</v>
          </cell>
          <cell r="AZ818">
            <v>3.3012379642365884E-2</v>
          </cell>
          <cell r="BA818">
            <v>1.8340210912425492E-3</v>
          </cell>
          <cell r="CB818" t="str">
            <v>KS2-4</v>
          </cell>
          <cell r="CC818" t="str">
            <v>3a</v>
          </cell>
          <cell r="CD818" t="str">
            <v>*</v>
          </cell>
          <cell r="CE818">
            <v>1.8340210912425492E-3</v>
          </cell>
          <cell r="CF818">
            <v>0.5</v>
          </cell>
          <cell r="CG818" t="str">
            <v>All Schools</v>
          </cell>
          <cell r="CH818" t="str">
            <v>KS2 Average Point Score</v>
          </cell>
          <cell r="CI818" t="str">
            <v>Design and Technology Textiles</v>
          </cell>
        </row>
        <row r="819">
          <cell r="AS819">
            <v>1.5076683129711464E-2</v>
          </cell>
          <cell r="AT819">
            <v>1.5076683129711464E-2</v>
          </cell>
          <cell r="AU819">
            <v>3.5872108136210036E-2</v>
          </cell>
          <cell r="AV819">
            <v>8.0582271900181954E-2</v>
          </cell>
          <cell r="AW819">
            <v>0.24174681570054588</v>
          </cell>
          <cell r="AX819">
            <v>0.38055627761892385</v>
          </cell>
          <cell r="AY819">
            <v>0.15752534442422667</v>
          </cell>
          <cell r="AZ819">
            <v>6.8884845334026515E-2</v>
          </cell>
          <cell r="BA819">
            <v>4.6789706264621783E-3</v>
          </cell>
          <cell r="CB819" t="str">
            <v>KS2-4</v>
          </cell>
          <cell r="CC819" t="str">
            <v>4c</v>
          </cell>
          <cell r="CD819" t="str">
            <v>*</v>
          </cell>
          <cell r="CE819">
            <v>4.6789706264621783E-3</v>
          </cell>
          <cell r="CF819">
            <v>0.5</v>
          </cell>
          <cell r="CG819" t="str">
            <v>All Schools</v>
          </cell>
          <cell r="CH819" t="str">
            <v>KS2 Average Point Score</v>
          </cell>
          <cell r="CI819" t="str">
            <v>Design and Technology Textiles</v>
          </cell>
        </row>
        <row r="820">
          <cell r="AS820">
            <v>1.1570247933884297E-2</v>
          </cell>
          <cell r="AT820">
            <v>9.7520661157024791E-3</v>
          </cell>
          <cell r="AU820">
            <v>2.0330578512396693E-2</v>
          </cell>
          <cell r="AV820">
            <v>5.2892561983471073E-2</v>
          </cell>
          <cell r="AW820">
            <v>0.1690909090909091</v>
          </cell>
          <cell r="AX820">
            <v>0.36</v>
          </cell>
          <cell r="AY820">
            <v>0.22760330578512397</v>
          </cell>
          <cell r="AZ820">
            <v>0.13454545454545455</v>
          </cell>
          <cell r="BA820">
            <v>1.4214876033057851E-2</v>
          </cell>
          <cell r="CB820" t="str">
            <v>KS2-4</v>
          </cell>
          <cell r="CC820" t="str">
            <v>4b</v>
          </cell>
          <cell r="CD820" t="str">
            <v>*</v>
          </cell>
          <cell r="CE820">
            <v>1.4214876033057851E-2</v>
          </cell>
          <cell r="CF820">
            <v>0.5</v>
          </cell>
          <cell r="CG820" t="str">
            <v>All Schools</v>
          </cell>
          <cell r="CH820" t="str">
            <v>KS2 Average Point Score</v>
          </cell>
          <cell r="CI820" t="str">
            <v>Design and Technology Textiles</v>
          </cell>
        </row>
        <row r="821">
          <cell r="AS821">
            <v>6.743997841920691E-3</v>
          </cell>
          <cell r="AT821">
            <v>3.7766387914755866E-3</v>
          </cell>
          <cell r="AU821">
            <v>9.1718370650121384E-3</v>
          </cell>
          <cell r="AV821">
            <v>2.4278392230914485E-2</v>
          </cell>
          <cell r="AW821">
            <v>0.11343404370110602</v>
          </cell>
          <cell r="AX821">
            <v>0.28230374966280009</v>
          </cell>
          <cell r="AY821">
            <v>0.27771783113029402</v>
          </cell>
          <cell r="AZ821">
            <v>0.24264904235230644</v>
          </cell>
          <cell r="BA821">
            <v>3.9924467224170486E-2</v>
          </cell>
          <cell r="CB821" t="str">
            <v>KS2-4</v>
          </cell>
          <cell r="CC821" t="str">
            <v>4a</v>
          </cell>
          <cell r="CD821" t="str">
            <v>*</v>
          </cell>
          <cell r="CE821">
            <v>3.9924467224170486E-2</v>
          </cell>
          <cell r="CF821">
            <v>0.5</v>
          </cell>
          <cell r="CG821" t="str">
            <v>All Schools</v>
          </cell>
          <cell r="CH821" t="str">
            <v>KS2 Average Point Score</v>
          </cell>
          <cell r="CI821" t="str">
            <v>Design and Technology Textiles</v>
          </cell>
        </row>
        <row r="822">
          <cell r="AS822">
            <v>5.0437620531078474E-3</v>
          </cell>
          <cell r="AT822">
            <v>1.9284972556000593E-3</v>
          </cell>
          <cell r="AU822">
            <v>3.5603026257231864E-3</v>
          </cell>
          <cell r="AV822">
            <v>1.0680907877169559E-2</v>
          </cell>
          <cell r="AW822">
            <v>5.6371458240617116E-2</v>
          </cell>
          <cell r="AX822">
            <v>0.18098205014092864</v>
          </cell>
          <cell r="AY822">
            <v>0.27740691292093161</v>
          </cell>
          <cell r="AZ822">
            <v>0.36923305147604213</v>
          </cell>
          <cell r="BA822">
            <v>9.4793057409879838E-2</v>
          </cell>
          <cell r="CB822" t="str">
            <v>KS2-4</v>
          </cell>
          <cell r="CC822" t="str">
            <v>5c</v>
          </cell>
          <cell r="CD822" t="str">
            <v>*</v>
          </cell>
          <cell r="CE822">
            <v>9.4793057409879838E-2</v>
          </cell>
          <cell r="CF822">
            <v>0.5</v>
          </cell>
          <cell r="CG822" t="str">
            <v>All Schools</v>
          </cell>
          <cell r="CH822" t="str">
            <v>KS2 Average Point Score</v>
          </cell>
          <cell r="CI822" t="str">
            <v>Design and Technology Textiles</v>
          </cell>
        </row>
        <row r="823">
          <cell r="AS823">
            <v>3.318019397651863E-3</v>
          </cell>
          <cell r="AT823">
            <v>5.1046452271567128E-4</v>
          </cell>
          <cell r="AU823">
            <v>1.5313935681470138E-3</v>
          </cell>
          <cell r="AV823">
            <v>2.8075548749361919E-3</v>
          </cell>
          <cell r="AW823">
            <v>2.9606942317508933E-2</v>
          </cell>
          <cell r="AX823">
            <v>9.1117917304747317E-2</v>
          </cell>
          <cell r="AY823">
            <v>0.20010209290454314</v>
          </cell>
          <cell r="AZ823">
            <v>0.43108728943338437</v>
          </cell>
          <cell r="BA823">
            <v>0.23991832567636548</v>
          </cell>
          <cell r="CB823" t="str">
            <v>KS2-4</v>
          </cell>
          <cell r="CC823" t="str">
            <v>5b</v>
          </cell>
          <cell r="CD823" t="str">
            <v>*</v>
          </cell>
          <cell r="CE823">
            <v>0.23991832567636548</v>
          </cell>
          <cell r="CF823">
            <v>0.5</v>
          </cell>
          <cell r="CG823" t="str">
            <v>All Schools</v>
          </cell>
          <cell r="CH823" t="str">
            <v>KS2 Average Point Score</v>
          </cell>
          <cell r="CI823" t="str">
            <v>Design and Technology Textiles</v>
          </cell>
        </row>
        <row r="824">
          <cell r="AS824">
            <v>0</v>
          </cell>
          <cell r="AT824">
            <v>0</v>
          </cell>
          <cell r="AU824">
            <v>0</v>
          </cell>
          <cell r="AV824">
            <v>4.5146726862302479E-3</v>
          </cell>
          <cell r="AW824">
            <v>6.7720090293453723E-3</v>
          </cell>
          <cell r="AX824">
            <v>2.4830699774266364E-2</v>
          </cell>
          <cell r="AY824">
            <v>7.900677200902935E-2</v>
          </cell>
          <cell r="AZ824">
            <v>0.39729119638826182</v>
          </cell>
          <cell r="BA824">
            <v>0.48758465011286684</v>
          </cell>
          <cell r="CB824" t="str">
            <v>KS2-4</v>
          </cell>
          <cell r="CC824" t="str">
            <v>5a</v>
          </cell>
          <cell r="CD824" t="str">
            <v>*</v>
          </cell>
          <cell r="CE824">
            <v>0.48758465011286684</v>
          </cell>
          <cell r="CF824">
            <v>0.5</v>
          </cell>
          <cell r="CG824" t="str">
            <v>All Schools</v>
          </cell>
          <cell r="CH824" t="str">
            <v>KS2 Average Point Score</v>
          </cell>
          <cell r="CI824" t="str">
            <v>Design and Technology Textiles</v>
          </cell>
        </row>
        <row r="825">
          <cell r="CB825" t="str">
            <v>.</v>
          </cell>
          <cell r="CC825" t="str">
            <v>.</v>
          </cell>
          <cell r="CD825" t="str">
            <v>.</v>
          </cell>
          <cell r="CE825" t="str">
            <v>.</v>
          </cell>
          <cell r="CF825" t="str">
            <v>.</v>
          </cell>
          <cell r="CG825" t="str">
            <v>.</v>
          </cell>
          <cell r="CH825" t="str">
            <v>.</v>
          </cell>
          <cell r="CI825" t="str">
            <v>.</v>
          </cell>
        </row>
        <row r="826">
          <cell r="CB826" t="str">
            <v>.</v>
          </cell>
          <cell r="CC826" t="str">
            <v>.</v>
          </cell>
          <cell r="CD826" t="str">
            <v>.</v>
          </cell>
          <cell r="CE826" t="str">
            <v>.</v>
          </cell>
          <cell r="CF826" t="str">
            <v>.</v>
          </cell>
          <cell r="CG826" t="str">
            <v>.</v>
          </cell>
          <cell r="CH826" t="str">
            <v>.</v>
          </cell>
          <cell r="CI826" t="str">
            <v>.</v>
          </cell>
        </row>
        <row r="827">
          <cell r="CB827" t="str">
            <v>.</v>
          </cell>
          <cell r="CC827" t="str">
            <v>.</v>
          </cell>
          <cell r="CD827" t="str">
            <v>.</v>
          </cell>
          <cell r="CE827" t="str">
            <v>.</v>
          </cell>
          <cell r="CF827" t="str">
            <v>.</v>
          </cell>
          <cell r="CG827" t="str">
            <v>.</v>
          </cell>
          <cell r="CH827" t="str">
            <v>.</v>
          </cell>
          <cell r="CI827" t="str">
            <v>.</v>
          </cell>
        </row>
        <row r="828">
          <cell r="CB828" t="str">
            <v>.</v>
          </cell>
          <cell r="CC828" t="str">
            <v>.</v>
          </cell>
          <cell r="CD828" t="str">
            <v>.</v>
          </cell>
          <cell r="CE828" t="str">
            <v>.</v>
          </cell>
          <cell r="CF828" t="str">
            <v>.</v>
          </cell>
          <cell r="CG828" t="str">
            <v>.</v>
          </cell>
          <cell r="CH828" t="str">
            <v>.</v>
          </cell>
          <cell r="CI828" t="str">
            <v>.</v>
          </cell>
        </row>
        <row r="829">
          <cell r="AS829" t="str">
            <v>U</v>
          </cell>
          <cell r="AT829" t="str">
            <v>G</v>
          </cell>
          <cell r="AU829" t="str">
            <v>F</v>
          </cell>
          <cell r="AV829" t="str">
            <v>E</v>
          </cell>
          <cell r="AW829" t="str">
            <v>D</v>
          </cell>
          <cell r="AX829" t="str">
            <v>C</v>
          </cell>
          <cell r="AY829" t="str">
            <v>B</v>
          </cell>
          <cell r="AZ829" t="str">
            <v>A</v>
          </cell>
          <cell r="BA829" t="str">
            <v>*</v>
          </cell>
          <cell r="CB829" t="str">
            <v>.</v>
          </cell>
          <cell r="CC829" t="str">
            <v>.</v>
          </cell>
          <cell r="CD829" t="str">
            <v>.</v>
          </cell>
          <cell r="CE829" t="str">
            <v>.</v>
          </cell>
          <cell r="CF829" t="str">
            <v>.</v>
          </cell>
          <cell r="CG829" t="str">
            <v>.</v>
          </cell>
          <cell r="CH829" t="str">
            <v>.</v>
          </cell>
          <cell r="CI829" t="str">
            <v>.</v>
          </cell>
        </row>
        <row r="830">
          <cell r="AS830">
            <v>0</v>
          </cell>
          <cell r="AT830">
            <v>0</v>
          </cell>
          <cell r="AU830">
            <v>0</v>
          </cell>
          <cell r="AV830">
            <v>0</v>
          </cell>
          <cell r="AW830">
            <v>0</v>
          </cell>
          <cell r="AX830">
            <v>0</v>
          </cell>
          <cell r="AY830">
            <v>0</v>
          </cell>
          <cell r="AZ830">
            <v>0</v>
          </cell>
          <cell r="BA830">
            <v>0</v>
          </cell>
          <cell r="CB830" t="str">
            <v>.</v>
          </cell>
          <cell r="CC830" t="str">
            <v>.</v>
          </cell>
          <cell r="CD830" t="str">
            <v>.</v>
          </cell>
          <cell r="CE830" t="str">
            <v>.</v>
          </cell>
          <cell r="CF830" t="str">
            <v>.</v>
          </cell>
          <cell r="CG830" t="str">
            <v>.</v>
          </cell>
          <cell r="CH830" t="str">
            <v>.</v>
          </cell>
          <cell r="CI830" t="str">
            <v>.</v>
          </cell>
        </row>
        <row r="831">
          <cell r="AS831">
            <v>0</v>
          </cell>
          <cell r="AT831">
            <v>0</v>
          </cell>
          <cell r="AU831">
            <v>0</v>
          </cell>
          <cell r="AV831">
            <v>0</v>
          </cell>
          <cell r="AW831">
            <v>0</v>
          </cell>
          <cell r="AX831">
            <v>0</v>
          </cell>
          <cell r="AY831">
            <v>0</v>
          </cell>
          <cell r="AZ831">
            <v>0</v>
          </cell>
          <cell r="BA831">
            <v>0</v>
          </cell>
          <cell r="CB831" t="str">
            <v>.</v>
          </cell>
          <cell r="CC831" t="str">
            <v>.</v>
          </cell>
          <cell r="CD831" t="str">
            <v>.</v>
          </cell>
          <cell r="CE831" t="str">
            <v>.</v>
          </cell>
          <cell r="CF831" t="str">
            <v>.</v>
          </cell>
          <cell r="CG831" t="str">
            <v>.</v>
          </cell>
          <cell r="CH831" t="str">
            <v>.</v>
          </cell>
          <cell r="CI831" t="str">
            <v>.</v>
          </cell>
        </row>
        <row r="832">
          <cell r="AS832">
            <v>8.6332276710796199E-2</v>
          </cell>
          <cell r="AT832">
            <v>0.1286593324631736</v>
          </cell>
          <cell r="AU832">
            <v>0.24146932686928957</v>
          </cell>
          <cell r="AV832">
            <v>0.29218720865187398</v>
          </cell>
          <cell r="AW832">
            <v>0.17061346261420846</v>
          </cell>
          <cell r="AX832">
            <v>6.6007831437628187E-2</v>
          </cell>
          <cell r="AY832">
            <v>1.1747156442289764E-2</v>
          </cell>
          <cell r="AZ832">
            <v>2.7969420100689914E-3</v>
          </cell>
          <cell r="BA832">
            <v>1.8646280067126608E-4</v>
          </cell>
          <cell r="CB832" t="str">
            <v>KS2-4</v>
          </cell>
          <cell r="CC832" t="str">
            <v>B</v>
          </cell>
          <cell r="CD832" t="str">
            <v>*</v>
          </cell>
          <cell r="CE832">
            <v>1.8646280067126608E-4</v>
          </cell>
          <cell r="CF832">
            <v>0.5</v>
          </cell>
          <cell r="CG832" t="str">
            <v>All Schools</v>
          </cell>
          <cell r="CH832" t="str">
            <v>KS2 Average Point Score</v>
          </cell>
          <cell r="CI832" t="str">
            <v>English Literature</v>
          </cell>
        </row>
        <row r="833">
          <cell r="AS833">
            <v>8.6332276710796199E-2</v>
          </cell>
          <cell r="AT833">
            <v>0.1286593324631736</v>
          </cell>
          <cell r="AU833">
            <v>0.24146932686928957</v>
          </cell>
          <cell r="AV833">
            <v>0.29218720865187398</v>
          </cell>
          <cell r="AW833">
            <v>0.17061346261420846</v>
          </cell>
          <cell r="AX833">
            <v>6.6007831437628187E-2</v>
          </cell>
          <cell r="AY833">
            <v>1.1747156442289764E-2</v>
          </cell>
          <cell r="AZ833">
            <v>2.7969420100689914E-3</v>
          </cell>
          <cell r="BA833">
            <v>1.8646280067126608E-4</v>
          </cell>
          <cell r="CB833" t="str">
            <v>KS2-4</v>
          </cell>
          <cell r="CC833" t="str">
            <v>N</v>
          </cell>
          <cell r="CD833" t="str">
            <v>*</v>
          </cell>
          <cell r="CE833">
            <v>1.8646280067126608E-4</v>
          </cell>
          <cell r="CF833">
            <v>0.5</v>
          </cell>
          <cell r="CG833" t="str">
            <v>All Schools</v>
          </cell>
          <cell r="CH833" t="str">
            <v>KS2 Average Point Score</v>
          </cell>
          <cell r="CI833" t="str">
            <v>English Literature</v>
          </cell>
        </row>
        <row r="834">
          <cell r="AS834">
            <v>8.6332276710796199E-2</v>
          </cell>
          <cell r="AT834">
            <v>0.1286593324631736</v>
          </cell>
          <cell r="AU834">
            <v>0.24146932686928957</v>
          </cell>
          <cell r="AV834">
            <v>0.29218720865187398</v>
          </cell>
          <cell r="AW834">
            <v>0.17061346261420846</v>
          </cell>
          <cell r="AX834">
            <v>6.6007831437628187E-2</v>
          </cell>
          <cell r="AY834">
            <v>1.1747156442289764E-2</v>
          </cell>
          <cell r="AZ834">
            <v>2.7969420100689914E-3</v>
          </cell>
          <cell r="BA834">
            <v>1.8646280067126608E-4</v>
          </cell>
          <cell r="CB834" t="str">
            <v>KS2-4</v>
          </cell>
          <cell r="CC834" t="str">
            <v>2</v>
          </cell>
          <cell r="CD834" t="str">
            <v>*</v>
          </cell>
          <cell r="CE834">
            <v>1.8646280067126608E-4</v>
          </cell>
          <cell r="CF834">
            <v>0.5</v>
          </cell>
          <cell r="CG834" t="str">
            <v>All Schools</v>
          </cell>
          <cell r="CH834" t="str">
            <v>KS2 Average Point Score</v>
          </cell>
          <cell r="CI834" t="str">
            <v>English Literature</v>
          </cell>
        </row>
        <row r="835">
          <cell r="AS835">
            <v>5.1143760461223729E-2</v>
          </cell>
          <cell r="AT835">
            <v>7.9598289008740927E-2</v>
          </cell>
          <cell r="AU835">
            <v>0.17519062674353728</v>
          </cell>
          <cell r="AV835">
            <v>0.3096522224288637</v>
          </cell>
          <cell r="AW835">
            <v>0.26538962246605913</v>
          </cell>
          <cell r="AX835">
            <v>0.10079970243630278</v>
          </cell>
          <cell r="AY835">
            <v>1.6366003347591595E-2</v>
          </cell>
          <cell r="AZ835">
            <v>1.859773107680863E-3</v>
          </cell>
          <cell r="BA835">
            <v>0</v>
          </cell>
          <cell r="CB835" t="str">
            <v>KS2-4</v>
          </cell>
          <cell r="CC835" t="str">
            <v>3c</v>
          </cell>
          <cell r="CD835" t="str">
            <v>*</v>
          </cell>
          <cell r="CE835">
            <v>0</v>
          </cell>
          <cell r="CF835">
            <v>0.5</v>
          </cell>
          <cell r="CG835" t="str">
            <v>All Schools</v>
          </cell>
          <cell r="CH835" t="str">
            <v>KS2 Average Point Score</v>
          </cell>
          <cell r="CI835" t="str">
            <v>English Literature</v>
          </cell>
        </row>
        <row r="836">
          <cell r="AS836">
            <v>4.1534467839630808E-2</v>
          </cell>
          <cell r="AT836">
            <v>5.1148927987693493E-2</v>
          </cell>
          <cell r="AU836">
            <v>0.12479569272185367</v>
          </cell>
          <cell r="AV836">
            <v>0.26218632823766946</v>
          </cell>
          <cell r="AW836">
            <v>0.31323911162388229</v>
          </cell>
          <cell r="AX836">
            <v>0.17421401788289587</v>
          </cell>
          <cell r="AY836">
            <v>2.8651091241226806E-2</v>
          </cell>
          <cell r="AZ836">
            <v>3.7496394577444477E-3</v>
          </cell>
          <cell r="BA836">
            <v>4.8072300740313432E-4</v>
          </cell>
          <cell r="CB836" t="str">
            <v>KS2-4</v>
          </cell>
          <cell r="CC836" t="str">
            <v>3b</v>
          </cell>
          <cell r="CD836" t="str">
            <v>*</v>
          </cell>
          <cell r="CE836">
            <v>4.8072300740313432E-4</v>
          </cell>
          <cell r="CF836">
            <v>0.5</v>
          </cell>
          <cell r="CG836" t="str">
            <v>All Schools</v>
          </cell>
          <cell r="CH836" t="str">
            <v>KS2 Average Point Score</v>
          </cell>
          <cell r="CI836" t="str">
            <v>English Literature</v>
          </cell>
        </row>
        <row r="837">
          <cell r="AS837">
            <v>3.0652652163285259E-2</v>
          </cell>
          <cell r="AT837">
            <v>2.8892691273527255E-2</v>
          </cell>
          <cell r="AU837">
            <v>7.8562698606697623E-2</v>
          </cell>
          <cell r="AV837">
            <v>0.20195551209973112</v>
          </cell>
          <cell r="AW837">
            <v>0.33634808115375214</v>
          </cell>
          <cell r="AX837">
            <v>0.25783427034954781</v>
          </cell>
          <cell r="AY837">
            <v>5.6123197262283063E-2</v>
          </cell>
          <cell r="AZ837">
            <v>9.1420190662429724E-3</v>
          </cell>
          <cell r="BA837">
            <v>4.8887802493277925E-4</v>
          </cell>
          <cell r="CB837" t="str">
            <v>KS2-4</v>
          </cell>
          <cell r="CC837" t="str">
            <v>3a</v>
          </cell>
          <cell r="CD837" t="str">
            <v>*</v>
          </cell>
          <cell r="CE837">
            <v>4.8887802493277925E-4</v>
          </cell>
          <cell r="CF837">
            <v>0.5</v>
          </cell>
          <cell r="CG837" t="str">
            <v>All Schools</v>
          </cell>
          <cell r="CH837" t="str">
            <v>KS2 Average Point Score</v>
          </cell>
          <cell r="CI837" t="str">
            <v>English Literature</v>
          </cell>
        </row>
        <row r="838">
          <cell r="AS838">
            <v>2.1829521829521831E-2</v>
          </cell>
          <cell r="AT838">
            <v>1.4924264924264925E-2</v>
          </cell>
          <cell r="AU838">
            <v>4.0119790119790118E-2</v>
          </cell>
          <cell r="AV838">
            <v>0.12637362637362637</v>
          </cell>
          <cell r="AW838">
            <v>0.29635679635679635</v>
          </cell>
          <cell r="AX838">
            <v>0.35248985248985248</v>
          </cell>
          <cell r="AY838">
            <v>0.12065637065637065</v>
          </cell>
          <cell r="AZ838">
            <v>2.5443025443025444E-2</v>
          </cell>
          <cell r="BA838">
            <v>1.8067518067518067E-3</v>
          </cell>
          <cell r="CB838" t="str">
            <v>KS2-4</v>
          </cell>
          <cell r="CC838" t="str">
            <v>4c</v>
          </cell>
          <cell r="CD838" t="str">
            <v>*</v>
          </cell>
          <cell r="CE838">
            <v>1.8067518067518067E-3</v>
          </cell>
          <cell r="CF838">
            <v>0.5</v>
          </cell>
          <cell r="CG838" t="str">
            <v>All Schools</v>
          </cell>
          <cell r="CH838" t="str">
            <v>KS2 Average Point Score</v>
          </cell>
          <cell r="CI838" t="str">
            <v>English Literature</v>
          </cell>
        </row>
        <row r="839">
          <cell r="AS839">
            <v>1.5711338421363959E-2</v>
          </cell>
          <cell r="AT839">
            <v>7.4012090084111205E-3</v>
          </cell>
          <cell r="AU839">
            <v>1.7774443466593567E-2</v>
          </cell>
          <cell r="AV839">
            <v>6.549997835903798E-2</v>
          </cell>
          <cell r="AW839">
            <v>0.22007415636316419</v>
          </cell>
          <cell r="AX839">
            <v>0.39709722562866995</v>
          </cell>
          <cell r="AY839">
            <v>0.21343759467920881</v>
          </cell>
          <cell r="AZ839">
            <v>5.7449540490239925E-2</v>
          </cell>
          <cell r="BA839">
            <v>5.5545135833104898E-3</v>
          </cell>
          <cell r="CB839" t="str">
            <v>KS2-4</v>
          </cell>
          <cell r="CC839" t="str">
            <v>4b</v>
          </cell>
          <cell r="CD839" t="str">
            <v>*</v>
          </cell>
          <cell r="CE839">
            <v>5.5545135833104898E-3</v>
          </cell>
          <cell r="CF839">
            <v>0.5</v>
          </cell>
          <cell r="CG839" t="str">
            <v>All Schools</v>
          </cell>
          <cell r="CH839" t="str">
            <v>KS2 Average Point Score</v>
          </cell>
          <cell r="CI839" t="str">
            <v>English Literature</v>
          </cell>
        </row>
        <row r="840">
          <cell r="AS840">
            <v>1.0574644234959031E-2</v>
          </cell>
          <cell r="AT840">
            <v>2.9332681495966755E-3</v>
          </cell>
          <cell r="AU840">
            <v>7.1524980604295747E-3</v>
          </cell>
          <cell r="AV840">
            <v>2.8641875591170436E-2</v>
          </cell>
          <cell r="AW840">
            <v>0.13169948880363044</v>
          </cell>
          <cell r="AX840">
            <v>0.35251293932598599</v>
          </cell>
          <cell r="AY840">
            <v>0.32039577864453256</v>
          </cell>
          <cell r="AZ840">
            <v>0.12891500961814376</v>
          </cell>
          <cell r="BA840">
            <v>1.717449757155155E-2</v>
          </cell>
          <cell r="CB840" t="str">
            <v>KS2-4</v>
          </cell>
          <cell r="CC840" t="str">
            <v>4a</v>
          </cell>
          <cell r="CD840" t="str">
            <v>*</v>
          </cell>
          <cell r="CE840">
            <v>1.717449757155155E-2</v>
          </cell>
          <cell r="CF840">
            <v>0.5</v>
          </cell>
          <cell r="CG840" t="str">
            <v>All Schools</v>
          </cell>
          <cell r="CH840" t="str">
            <v>KS2 Average Point Score</v>
          </cell>
          <cell r="CI840" t="str">
            <v>English Literature</v>
          </cell>
        </row>
        <row r="841">
          <cell r="AS841">
            <v>6.4734410843537557E-3</v>
          </cell>
          <cell r="AT841">
            <v>1.0370075523479317E-3</v>
          </cell>
          <cell r="AU841">
            <v>2.0844899284569538E-3</v>
          </cell>
          <cell r="AV841">
            <v>1.0841442592728377E-2</v>
          </cell>
          <cell r="AW841">
            <v>5.9905517089674967E-2</v>
          </cell>
          <cell r="AX841">
            <v>0.24517372495207768</v>
          </cell>
          <cell r="AY841">
            <v>0.37150009951082574</v>
          </cell>
          <cell r="AZ841">
            <v>0.24917510762881415</v>
          </cell>
          <cell r="BA841">
            <v>5.3809169660720461E-2</v>
          </cell>
          <cell r="CB841" t="str">
            <v>KS2-4</v>
          </cell>
          <cell r="CC841" t="str">
            <v>5c</v>
          </cell>
          <cell r="CD841" t="str">
            <v>*</v>
          </cell>
          <cell r="CE841">
            <v>5.3809169660720461E-2</v>
          </cell>
          <cell r="CF841">
            <v>0.5</v>
          </cell>
          <cell r="CG841" t="str">
            <v>All Schools</v>
          </cell>
          <cell r="CH841" t="str">
            <v>KS2 Average Point Score</v>
          </cell>
          <cell r="CI841" t="str">
            <v>English Literature</v>
          </cell>
        </row>
        <row r="842">
          <cell r="AS842">
            <v>3.4507526075822871E-3</v>
          </cell>
          <cell r="AT842">
            <v>2.4982824308288055E-4</v>
          </cell>
          <cell r="AU842">
            <v>5.4649928174380113E-4</v>
          </cell>
          <cell r="AV842">
            <v>2.826181999875086E-3</v>
          </cell>
          <cell r="AW842">
            <v>2.1204172131659486E-2</v>
          </cell>
          <cell r="AX842">
            <v>0.11887140091187309</v>
          </cell>
          <cell r="AY842">
            <v>0.31495534320154894</v>
          </cell>
          <cell r="AZ842">
            <v>0.3846730372868653</v>
          </cell>
          <cell r="BA842">
            <v>0.15322278433576916</v>
          </cell>
          <cell r="CB842" t="str">
            <v>KS2-4</v>
          </cell>
          <cell r="CC842" t="str">
            <v>5b</v>
          </cell>
          <cell r="CD842" t="str">
            <v>*</v>
          </cell>
          <cell r="CE842">
            <v>0.15322278433576916</v>
          </cell>
          <cell r="CF842">
            <v>0.5</v>
          </cell>
          <cell r="CG842" t="str">
            <v>All Schools</v>
          </cell>
          <cell r="CH842" t="str">
            <v>KS2 Average Point Score</v>
          </cell>
          <cell r="CI842" t="str">
            <v>English Literature</v>
          </cell>
        </row>
        <row r="843">
          <cell r="AS843">
            <v>6.8936991589687029E-4</v>
          </cell>
          <cell r="AT843">
            <v>0</v>
          </cell>
          <cell r="AU843">
            <v>0</v>
          </cell>
          <cell r="AV843">
            <v>4.1362194953812215E-4</v>
          </cell>
          <cell r="AW843">
            <v>2.2059837308699847E-3</v>
          </cell>
          <cell r="AX843">
            <v>3.060802426582104E-2</v>
          </cell>
          <cell r="AY843">
            <v>0.15497035709361642</v>
          </cell>
          <cell r="AZ843">
            <v>0.4383013925272301</v>
          </cell>
          <cell r="BA843">
            <v>0.37281125051702746</v>
          </cell>
          <cell r="CB843" t="str">
            <v>KS2-4</v>
          </cell>
          <cell r="CC843" t="str">
            <v>5a</v>
          </cell>
          <cell r="CD843" t="str">
            <v>*</v>
          </cell>
          <cell r="CE843">
            <v>0.37281125051702746</v>
          </cell>
          <cell r="CF843">
            <v>0.5</v>
          </cell>
          <cell r="CG843" t="str">
            <v>All Schools</v>
          </cell>
          <cell r="CH843" t="str">
            <v>KS2 Average Point Score</v>
          </cell>
          <cell r="CI843" t="str">
            <v>English Literature</v>
          </cell>
        </row>
        <row r="844">
          <cell r="CB844" t="str">
            <v>.</v>
          </cell>
          <cell r="CC844" t="str">
            <v>.</v>
          </cell>
          <cell r="CD844" t="str">
            <v>.</v>
          </cell>
          <cell r="CE844" t="str">
            <v>.</v>
          </cell>
          <cell r="CF844" t="str">
            <v>.</v>
          </cell>
          <cell r="CG844" t="str">
            <v>.</v>
          </cell>
          <cell r="CH844" t="str">
            <v>.</v>
          </cell>
          <cell r="CI844" t="str">
            <v>.</v>
          </cell>
        </row>
        <row r="845">
          <cell r="CB845" t="str">
            <v>.</v>
          </cell>
          <cell r="CC845" t="str">
            <v>.</v>
          </cell>
          <cell r="CD845" t="str">
            <v>.</v>
          </cell>
          <cell r="CE845" t="str">
            <v>.</v>
          </cell>
          <cell r="CF845" t="str">
            <v>.</v>
          </cell>
          <cell r="CG845" t="str">
            <v>.</v>
          </cell>
          <cell r="CH845" t="str">
            <v>.</v>
          </cell>
          <cell r="CI845" t="str">
            <v>.</v>
          </cell>
        </row>
        <row r="846">
          <cell r="CB846" t="str">
            <v>.</v>
          </cell>
          <cell r="CC846" t="str">
            <v>.</v>
          </cell>
          <cell r="CD846" t="str">
            <v>.</v>
          </cell>
          <cell r="CE846" t="str">
            <v>.</v>
          </cell>
          <cell r="CF846" t="str">
            <v>.</v>
          </cell>
          <cell r="CG846" t="str">
            <v>.</v>
          </cell>
          <cell r="CH846" t="str">
            <v>.</v>
          </cell>
          <cell r="CI846" t="str">
            <v>.</v>
          </cell>
        </row>
        <row r="847">
          <cell r="CB847" t="str">
            <v>.</v>
          </cell>
          <cell r="CC847" t="str">
            <v>.</v>
          </cell>
          <cell r="CD847" t="str">
            <v>.</v>
          </cell>
          <cell r="CE847" t="str">
            <v>.</v>
          </cell>
          <cell r="CF847" t="str">
            <v>.</v>
          </cell>
          <cell r="CG847" t="str">
            <v>.</v>
          </cell>
          <cell r="CH847" t="str">
            <v>.</v>
          </cell>
          <cell r="CI847" t="str">
            <v>.</v>
          </cell>
        </row>
        <row r="848">
          <cell r="AS848" t="str">
            <v>U</v>
          </cell>
          <cell r="AT848" t="str">
            <v>G</v>
          </cell>
          <cell r="AU848" t="str">
            <v>F</v>
          </cell>
          <cell r="AV848" t="str">
            <v>E</v>
          </cell>
          <cell r="AW848" t="str">
            <v>D</v>
          </cell>
          <cell r="AX848" t="str">
            <v>C</v>
          </cell>
          <cell r="AY848" t="str">
            <v>B</v>
          </cell>
          <cell r="AZ848" t="str">
            <v>A</v>
          </cell>
          <cell r="BA848" t="str">
            <v>*</v>
          </cell>
          <cell r="CB848" t="str">
            <v>.</v>
          </cell>
          <cell r="CC848" t="str">
            <v>.</v>
          </cell>
          <cell r="CD848" t="str">
            <v>.</v>
          </cell>
          <cell r="CE848" t="str">
            <v>.</v>
          </cell>
          <cell r="CF848" t="str">
            <v>.</v>
          </cell>
          <cell r="CG848" t="str">
            <v>.</v>
          </cell>
          <cell r="CH848" t="str">
            <v>.</v>
          </cell>
          <cell r="CI848" t="str">
            <v>.</v>
          </cell>
        </row>
        <row r="849">
          <cell r="AS849">
            <v>0</v>
          </cell>
          <cell r="AT849">
            <v>0</v>
          </cell>
          <cell r="AU849">
            <v>0</v>
          </cell>
          <cell r="AV849">
            <v>0</v>
          </cell>
          <cell r="AW849">
            <v>0</v>
          </cell>
          <cell r="AX849">
            <v>0</v>
          </cell>
          <cell r="AY849">
            <v>0</v>
          </cell>
          <cell r="AZ849">
            <v>0</v>
          </cell>
          <cell r="BA849">
            <v>0</v>
          </cell>
          <cell r="CB849" t="str">
            <v>.</v>
          </cell>
          <cell r="CC849" t="str">
            <v>.</v>
          </cell>
          <cell r="CD849" t="str">
            <v>.</v>
          </cell>
          <cell r="CE849" t="str">
            <v>.</v>
          </cell>
          <cell r="CF849" t="str">
            <v>.</v>
          </cell>
          <cell r="CG849" t="str">
            <v>.</v>
          </cell>
          <cell r="CH849" t="str">
            <v>.</v>
          </cell>
          <cell r="CI849" t="str">
            <v>.</v>
          </cell>
        </row>
        <row r="850">
          <cell r="AS850">
            <v>0</v>
          </cell>
          <cell r="AT850">
            <v>0</v>
          </cell>
          <cell r="AU850">
            <v>0</v>
          </cell>
          <cell r="AV850">
            <v>0</v>
          </cell>
          <cell r="AW850">
            <v>0</v>
          </cell>
          <cell r="AX850">
            <v>0</v>
          </cell>
          <cell r="AY850">
            <v>0</v>
          </cell>
          <cell r="AZ850">
            <v>0</v>
          </cell>
          <cell r="BA850">
            <v>0</v>
          </cell>
          <cell r="CB850" t="str">
            <v>.</v>
          </cell>
          <cell r="CC850" t="str">
            <v>.</v>
          </cell>
          <cell r="CD850" t="str">
            <v>.</v>
          </cell>
          <cell r="CE850" t="str">
            <v>.</v>
          </cell>
          <cell r="CF850" t="str">
            <v>.</v>
          </cell>
          <cell r="CG850" t="str">
            <v>.</v>
          </cell>
          <cell r="CH850" t="str">
            <v>.</v>
          </cell>
          <cell r="CI850" t="str">
            <v>.</v>
          </cell>
        </row>
        <row r="851">
          <cell r="AS851">
            <v>5.9737156511350063E-3</v>
          </cell>
          <cell r="AT851">
            <v>3.7037037037037035E-2</v>
          </cell>
          <cell r="AU851">
            <v>0.13739545997610514</v>
          </cell>
          <cell r="AV851">
            <v>0.22102747909199522</v>
          </cell>
          <cell r="AW851">
            <v>0.24133811230585425</v>
          </cell>
          <cell r="AX851">
            <v>0.25925925925925924</v>
          </cell>
          <cell r="AY851">
            <v>6.8100358422939072E-2</v>
          </cell>
          <cell r="AZ851">
            <v>2.5089605734767026E-2</v>
          </cell>
          <cell r="BA851">
            <v>4.7789725209080045E-3</v>
          </cell>
          <cell r="CB851" t="str">
            <v>KS2-4</v>
          </cell>
          <cell r="CC851" t="str">
            <v>B</v>
          </cell>
          <cell r="CD851" t="str">
            <v>*</v>
          </cell>
          <cell r="CE851">
            <v>4.7789725209080045E-3</v>
          </cell>
          <cell r="CF851">
            <v>0.5</v>
          </cell>
          <cell r="CG851" t="str">
            <v>All Schools</v>
          </cell>
          <cell r="CH851" t="str">
            <v>KS2 Average Point Score</v>
          </cell>
          <cell r="CI851" t="str">
            <v>Fine Art</v>
          </cell>
        </row>
        <row r="852">
          <cell r="AS852">
            <v>5.9737156511350063E-3</v>
          </cell>
          <cell r="AT852">
            <v>3.7037037037037035E-2</v>
          </cell>
          <cell r="AU852">
            <v>0.13739545997610514</v>
          </cell>
          <cell r="AV852">
            <v>0.22102747909199522</v>
          </cell>
          <cell r="AW852">
            <v>0.24133811230585425</v>
          </cell>
          <cell r="AX852">
            <v>0.25925925925925924</v>
          </cell>
          <cell r="AY852">
            <v>6.8100358422939072E-2</v>
          </cell>
          <cell r="AZ852">
            <v>2.5089605734767026E-2</v>
          </cell>
          <cell r="BA852">
            <v>4.7789725209080045E-3</v>
          </cell>
          <cell r="CB852" t="str">
            <v>KS2-4</v>
          </cell>
          <cell r="CC852" t="str">
            <v>N</v>
          </cell>
          <cell r="CD852" t="str">
            <v>*</v>
          </cell>
          <cell r="CE852">
            <v>4.7789725209080045E-3</v>
          </cell>
          <cell r="CF852">
            <v>0.5</v>
          </cell>
          <cell r="CG852" t="str">
            <v>All Schools</v>
          </cell>
          <cell r="CH852" t="str">
            <v>KS2 Average Point Score</v>
          </cell>
          <cell r="CI852" t="str">
            <v>Fine Art</v>
          </cell>
        </row>
        <row r="853">
          <cell r="AS853">
            <v>5.9737156511350063E-3</v>
          </cell>
          <cell r="AT853">
            <v>3.7037037037037035E-2</v>
          </cell>
          <cell r="AU853">
            <v>0.13739545997610514</v>
          </cell>
          <cell r="AV853">
            <v>0.22102747909199522</v>
          </cell>
          <cell r="AW853">
            <v>0.24133811230585425</v>
          </cell>
          <cell r="AX853">
            <v>0.25925925925925924</v>
          </cell>
          <cell r="AY853">
            <v>6.8100358422939072E-2</v>
          </cell>
          <cell r="AZ853">
            <v>2.5089605734767026E-2</v>
          </cell>
          <cell r="BA853">
            <v>4.7789725209080045E-3</v>
          </cell>
          <cell r="CB853" t="str">
            <v>KS2-4</v>
          </cell>
          <cell r="CC853" t="str">
            <v>2</v>
          </cell>
          <cell r="CD853" t="str">
            <v>*</v>
          </cell>
          <cell r="CE853">
            <v>4.7789725209080045E-3</v>
          </cell>
          <cell r="CF853">
            <v>0.5</v>
          </cell>
          <cell r="CG853" t="str">
            <v>All Schools</v>
          </cell>
          <cell r="CH853" t="str">
            <v>KS2 Average Point Score</v>
          </cell>
          <cell r="CI853" t="str">
            <v>Fine Art</v>
          </cell>
        </row>
        <row r="854">
          <cell r="AS854">
            <v>6.2814070351758797E-3</v>
          </cell>
          <cell r="AT854">
            <v>2.2613065326633167E-2</v>
          </cell>
          <cell r="AU854">
            <v>9.6733668341708545E-2</v>
          </cell>
          <cell r="AV854">
            <v>0.19849246231155779</v>
          </cell>
          <cell r="AW854">
            <v>0.2600502512562814</v>
          </cell>
          <cell r="AX854">
            <v>0.3165829145728643</v>
          </cell>
          <cell r="AY854">
            <v>8.6683417085427136E-2</v>
          </cell>
          <cell r="AZ854">
            <v>1.0050251256281407E-2</v>
          </cell>
          <cell r="BA854">
            <v>2.5125628140703518E-3</v>
          </cell>
          <cell r="CB854" t="str">
            <v>KS2-4</v>
          </cell>
          <cell r="CC854" t="str">
            <v>3c</v>
          </cell>
          <cell r="CD854" t="str">
            <v>*</v>
          </cell>
          <cell r="CE854">
            <v>2.5125628140703518E-3</v>
          </cell>
          <cell r="CF854">
            <v>0.5</v>
          </cell>
          <cell r="CG854" t="str">
            <v>All Schools</v>
          </cell>
          <cell r="CH854" t="str">
            <v>KS2 Average Point Score</v>
          </cell>
          <cell r="CI854" t="str">
            <v>Fine Art</v>
          </cell>
        </row>
        <row r="855">
          <cell r="AS855">
            <v>5.9970014992503746E-3</v>
          </cell>
          <cell r="AT855">
            <v>3.523238380809595E-2</v>
          </cell>
          <cell r="AU855">
            <v>7.8710644677661173E-2</v>
          </cell>
          <cell r="AV855">
            <v>0.15742128935532235</v>
          </cell>
          <cell r="AW855">
            <v>0.24737631184407796</v>
          </cell>
          <cell r="AX855">
            <v>0.33133433283358321</v>
          </cell>
          <cell r="AY855">
            <v>0.10494752623688156</v>
          </cell>
          <cell r="AZ855">
            <v>3.2233883058470768E-2</v>
          </cell>
          <cell r="BA855">
            <v>6.746626686656672E-3</v>
          </cell>
          <cell r="CB855" t="str">
            <v>KS2-4</v>
          </cell>
          <cell r="CC855" t="str">
            <v>3b</v>
          </cell>
          <cell r="CD855" t="str">
            <v>*</v>
          </cell>
          <cell r="CE855">
            <v>6.746626686656672E-3</v>
          </cell>
          <cell r="CF855">
            <v>0.5</v>
          </cell>
          <cell r="CG855" t="str">
            <v>All Schools</v>
          </cell>
          <cell r="CH855" t="str">
            <v>KS2 Average Point Score</v>
          </cell>
          <cell r="CI855" t="str">
            <v>Fine Art</v>
          </cell>
        </row>
        <row r="856">
          <cell r="AS856">
            <v>2.5231286795626578E-3</v>
          </cell>
          <cell r="AT856">
            <v>1.6820857863751051E-2</v>
          </cell>
          <cell r="AU856">
            <v>6.476030277544155E-2</v>
          </cell>
          <cell r="AV856">
            <v>0.13330529857022708</v>
          </cell>
          <cell r="AW856">
            <v>0.23465096719932715</v>
          </cell>
          <cell r="AX856">
            <v>0.3549201009251472</v>
          </cell>
          <cell r="AY856">
            <v>0.14592094196804037</v>
          </cell>
          <cell r="AZ856">
            <v>3.9949537426408749E-2</v>
          </cell>
          <cell r="BA856">
            <v>7.148864592094197E-3</v>
          </cell>
          <cell r="CB856" t="str">
            <v>KS2-4</v>
          </cell>
          <cell r="CC856" t="str">
            <v>3a</v>
          </cell>
          <cell r="CD856" t="str">
            <v>*</v>
          </cell>
          <cell r="CE856">
            <v>7.148864592094197E-3</v>
          </cell>
          <cell r="CF856">
            <v>0.5</v>
          </cell>
          <cell r="CG856" t="str">
            <v>All Schools</v>
          </cell>
          <cell r="CH856" t="str">
            <v>KS2 Average Point Score</v>
          </cell>
          <cell r="CI856" t="str">
            <v>Fine Art</v>
          </cell>
        </row>
        <row r="857">
          <cell r="AS857">
            <v>2.6328386787936812E-3</v>
          </cell>
          <cell r="AT857">
            <v>1.1010052656773576E-2</v>
          </cell>
          <cell r="AU857">
            <v>4.3082814743896601E-2</v>
          </cell>
          <cell r="AV857">
            <v>0.10411680229775012</v>
          </cell>
          <cell r="AW857">
            <v>0.18573480134035425</v>
          </cell>
          <cell r="AX857">
            <v>0.40497845859262804</v>
          </cell>
          <cell r="AY857">
            <v>0.17400670177118238</v>
          </cell>
          <cell r="AZ857">
            <v>6.4384873145045471E-2</v>
          </cell>
          <cell r="BA857">
            <v>1.0052656773575874E-2</v>
          </cell>
          <cell r="CB857" t="str">
            <v>KS2-4</v>
          </cell>
          <cell r="CC857" t="str">
            <v>4c</v>
          </cell>
          <cell r="CD857" t="str">
            <v>*</v>
          </cell>
          <cell r="CE857">
            <v>1.0052656773575874E-2</v>
          </cell>
          <cell r="CF857">
            <v>0.5</v>
          </cell>
          <cell r="CG857" t="str">
            <v>All Schools</v>
          </cell>
          <cell r="CH857" t="str">
            <v>KS2 Average Point Score</v>
          </cell>
          <cell r="CI857" t="str">
            <v>Fine Art</v>
          </cell>
        </row>
        <row r="858">
          <cell r="AS858">
            <v>2.368919772583702E-3</v>
          </cell>
          <cell r="AT858">
            <v>1.0581174984207202E-2</v>
          </cell>
          <cell r="AU858">
            <v>2.4952621604548326E-2</v>
          </cell>
          <cell r="AV858">
            <v>7.2488945041061278E-2</v>
          </cell>
          <cell r="AW858">
            <v>0.15097915350600127</v>
          </cell>
          <cell r="AX858">
            <v>0.39213518635502209</v>
          </cell>
          <cell r="AY858">
            <v>0.22615287428932407</v>
          </cell>
          <cell r="AZ858">
            <v>0.10060012634238787</v>
          </cell>
          <cell r="BA858">
            <v>1.9740998104864182E-2</v>
          </cell>
          <cell r="CB858" t="str">
            <v>KS2-4</v>
          </cell>
          <cell r="CC858" t="str">
            <v>4b</v>
          </cell>
          <cell r="CD858" t="str">
            <v>*</v>
          </cell>
          <cell r="CE858">
            <v>1.9740998104864182E-2</v>
          </cell>
          <cell r="CF858">
            <v>0.5</v>
          </cell>
          <cell r="CG858" t="str">
            <v>All Schools</v>
          </cell>
          <cell r="CH858" t="str">
            <v>KS2 Average Point Score</v>
          </cell>
          <cell r="CI858" t="str">
            <v>Fine Art</v>
          </cell>
        </row>
        <row r="859">
          <cell r="AS859">
            <v>1.4979403320434402E-3</v>
          </cell>
          <cell r="AT859">
            <v>4.1193359131194611E-3</v>
          </cell>
          <cell r="AU859">
            <v>1.8724254150543004E-2</v>
          </cell>
          <cell r="AV859">
            <v>4.2691299463238047E-2</v>
          </cell>
          <cell r="AW859">
            <v>0.11059792784920734</v>
          </cell>
          <cell r="AX859">
            <v>0.33391586568468357</v>
          </cell>
          <cell r="AY859">
            <v>0.2799900137311197</v>
          </cell>
          <cell r="AZ859">
            <v>0.15915616027961552</v>
          </cell>
          <cell r="BA859">
            <v>4.9307202596429907E-2</v>
          </cell>
          <cell r="CB859" t="str">
            <v>KS2-4</v>
          </cell>
          <cell r="CC859" t="str">
            <v>4a</v>
          </cell>
          <cell r="CD859" t="str">
            <v>*</v>
          </cell>
          <cell r="CE859">
            <v>4.9307202596429907E-2</v>
          </cell>
          <cell r="CF859">
            <v>0.5</v>
          </cell>
          <cell r="CG859" t="str">
            <v>All Schools</v>
          </cell>
          <cell r="CH859" t="str">
            <v>KS2 Average Point Score</v>
          </cell>
          <cell r="CI859" t="str">
            <v>Fine Art</v>
          </cell>
        </row>
        <row r="860">
          <cell r="AS860">
            <v>1.025772534940377E-3</v>
          </cell>
          <cell r="AT860">
            <v>2.1797666367483009E-3</v>
          </cell>
          <cell r="AU860">
            <v>8.7190665469932035E-3</v>
          </cell>
          <cell r="AV860">
            <v>2.6028978074112065E-2</v>
          </cell>
          <cell r="AW860">
            <v>7.2188742146429036E-2</v>
          </cell>
          <cell r="AX860">
            <v>0.25708424156943199</v>
          </cell>
          <cell r="AY860">
            <v>0.28849852545198101</v>
          </cell>
          <cell r="AZ860">
            <v>0.25541736120015385</v>
          </cell>
          <cell r="BA860">
            <v>8.8857545839210156E-2</v>
          </cell>
          <cell r="CB860" t="str">
            <v>KS2-4</v>
          </cell>
          <cell r="CC860" t="str">
            <v>5c</v>
          </cell>
          <cell r="CD860" t="str">
            <v>*</v>
          </cell>
          <cell r="CE860">
            <v>8.8857545839210156E-2</v>
          </cell>
          <cell r="CF860">
            <v>0.5</v>
          </cell>
          <cell r="CG860" t="str">
            <v>All Schools</v>
          </cell>
          <cell r="CH860" t="str">
            <v>KS2 Average Point Score</v>
          </cell>
          <cell r="CI860" t="str">
            <v>Fine Art</v>
          </cell>
        </row>
        <row r="861">
          <cell r="AS861">
            <v>1.8642803877703205E-4</v>
          </cell>
          <cell r="AT861">
            <v>1.3049962714392245E-3</v>
          </cell>
          <cell r="AU861">
            <v>3.3557046979865771E-3</v>
          </cell>
          <cell r="AV861">
            <v>1.3422818791946308E-2</v>
          </cell>
          <cell r="AW861">
            <v>3.4489187173750935E-2</v>
          </cell>
          <cell r="AX861">
            <v>0.17393736017897091</v>
          </cell>
          <cell r="AY861">
            <v>0.2645413870246085</v>
          </cell>
          <cell r="AZ861">
            <v>0.34433258762117824</v>
          </cell>
          <cell r="BA861">
            <v>0.16442953020134229</v>
          </cell>
          <cell r="CB861" t="str">
            <v>KS2-4</v>
          </cell>
          <cell r="CC861" t="str">
            <v>5b</v>
          </cell>
          <cell r="CD861" t="str">
            <v>*</v>
          </cell>
          <cell r="CE861">
            <v>0.16442953020134229</v>
          </cell>
          <cell r="CF861">
            <v>0.5</v>
          </cell>
          <cell r="CG861" t="str">
            <v>All Schools</v>
          </cell>
          <cell r="CH861" t="str">
            <v>KS2 Average Point Score</v>
          </cell>
          <cell r="CI861" t="str">
            <v>Fine Art</v>
          </cell>
        </row>
        <row r="862">
          <cell r="AS862">
            <v>0</v>
          </cell>
          <cell r="AT862">
            <v>1.4245014245014246E-3</v>
          </cell>
          <cell r="AU862">
            <v>1.4245014245014246E-3</v>
          </cell>
          <cell r="AV862">
            <v>4.2735042735042739E-3</v>
          </cell>
          <cell r="AW862">
            <v>7.1225071225071226E-3</v>
          </cell>
          <cell r="AX862">
            <v>6.1253561253561253E-2</v>
          </cell>
          <cell r="AY862">
            <v>0.18803418803418803</v>
          </cell>
          <cell r="AZ862">
            <v>0.4131054131054131</v>
          </cell>
          <cell r="BA862">
            <v>0.32336182336182334</v>
          </cell>
          <cell r="CB862" t="str">
            <v>KS2-4</v>
          </cell>
          <cell r="CC862" t="str">
            <v>5a</v>
          </cell>
          <cell r="CD862" t="str">
            <v>*</v>
          </cell>
          <cell r="CE862">
            <v>0.32336182336182334</v>
          </cell>
          <cell r="CF862">
            <v>0.5</v>
          </cell>
          <cell r="CG862" t="str">
            <v>All Schools</v>
          </cell>
          <cell r="CH862" t="str">
            <v>KS2 Average Point Score</v>
          </cell>
          <cell r="CI862" t="str">
            <v>Fine Art</v>
          </cell>
        </row>
        <row r="863">
          <cell r="CB863" t="str">
            <v>.</v>
          </cell>
          <cell r="CC863" t="str">
            <v>.</v>
          </cell>
          <cell r="CD863" t="str">
            <v>.</v>
          </cell>
          <cell r="CE863" t="str">
            <v>.</v>
          </cell>
          <cell r="CF863" t="str">
            <v>.</v>
          </cell>
          <cell r="CG863" t="str">
            <v>.</v>
          </cell>
          <cell r="CH863" t="str">
            <v>.</v>
          </cell>
          <cell r="CI863" t="str">
            <v>.</v>
          </cell>
        </row>
        <row r="864">
          <cell r="CB864" t="str">
            <v>.</v>
          </cell>
          <cell r="CC864" t="str">
            <v>.</v>
          </cell>
          <cell r="CD864" t="str">
            <v>.</v>
          </cell>
          <cell r="CE864" t="str">
            <v>.</v>
          </cell>
          <cell r="CF864" t="str">
            <v>.</v>
          </cell>
          <cell r="CG864" t="str">
            <v>.</v>
          </cell>
          <cell r="CH864" t="str">
            <v>.</v>
          </cell>
          <cell r="CI864" t="str">
            <v>.</v>
          </cell>
        </row>
        <row r="865">
          <cell r="CB865" t="str">
            <v>.</v>
          </cell>
          <cell r="CC865" t="str">
            <v>.</v>
          </cell>
          <cell r="CD865" t="str">
            <v>.</v>
          </cell>
          <cell r="CE865" t="str">
            <v>.</v>
          </cell>
          <cell r="CF865" t="str">
            <v>.</v>
          </cell>
          <cell r="CG865" t="str">
            <v>.</v>
          </cell>
          <cell r="CH865" t="str">
            <v>.</v>
          </cell>
          <cell r="CI865" t="str">
            <v>.</v>
          </cell>
        </row>
        <row r="866">
          <cell r="CB866" t="str">
            <v>.</v>
          </cell>
          <cell r="CC866" t="str">
            <v>.</v>
          </cell>
          <cell r="CD866" t="str">
            <v>.</v>
          </cell>
          <cell r="CE866" t="str">
            <v>.</v>
          </cell>
          <cell r="CF866" t="str">
            <v>.</v>
          </cell>
          <cell r="CG866" t="str">
            <v>.</v>
          </cell>
          <cell r="CH866" t="str">
            <v>.</v>
          </cell>
          <cell r="CI866" t="str">
            <v>.</v>
          </cell>
        </row>
        <row r="867">
          <cell r="AS867" t="str">
            <v>U</v>
          </cell>
          <cell r="AT867" t="str">
            <v>G</v>
          </cell>
          <cell r="AU867" t="str">
            <v>F</v>
          </cell>
          <cell r="AV867" t="str">
            <v>E</v>
          </cell>
          <cell r="AW867" t="str">
            <v>D</v>
          </cell>
          <cell r="AX867" t="str">
            <v>C</v>
          </cell>
          <cell r="AY867" t="str">
            <v>B</v>
          </cell>
          <cell r="AZ867" t="str">
            <v>A</v>
          </cell>
          <cell r="BA867" t="str">
            <v>*</v>
          </cell>
          <cell r="CB867" t="str">
            <v>.</v>
          </cell>
          <cell r="CC867" t="str">
            <v>.</v>
          </cell>
          <cell r="CD867" t="str">
            <v>.</v>
          </cell>
          <cell r="CE867" t="str">
            <v>.</v>
          </cell>
          <cell r="CF867" t="str">
            <v>.</v>
          </cell>
          <cell r="CG867" t="str">
            <v>.</v>
          </cell>
          <cell r="CH867" t="str">
            <v>.</v>
          </cell>
          <cell r="CI867" t="str">
            <v>.</v>
          </cell>
        </row>
        <row r="868">
          <cell r="AS868">
            <v>0</v>
          </cell>
          <cell r="AT868">
            <v>0</v>
          </cell>
          <cell r="AU868">
            <v>0</v>
          </cell>
          <cell r="AV868">
            <v>0</v>
          </cell>
          <cell r="AW868">
            <v>0</v>
          </cell>
          <cell r="AX868">
            <v>0</v>
          </cell>
          <cell r="AY868">
            <v>0</v>
          </cell>
          <cell r="AZ868">
            <v>0</v>
          </cell>
          <cell r="BA868">
            <v>0</v>
          </cell>
          <cell r="CB868" t="str">
            <v>.</v>
          </cell>
          <cell r="CC868" t="str">
            <v>.</v>
          </cell>
          <cell r="CD868" t="str">
            <v>.</v>
          </cell>
          <cell r="CE868" t="str">
            <v>.</v>
          </cell>
          <cell r="CF868" t="str">
            <v>.</v>
          </cell>
          <cell r="CG868" t="str">
            <v>.</v>
          </cell>
          <cell r="CH868" t="str">
            <v>.</v>
          </cell>
          <cell r="CI868" t="str">
            <v>.</v>
          </cell>
        </row>
        <row r="869">
          <cell r="AS869">
            <v>0</v>
          </cell>
          <cell r="AT869">
            <v>0</v>
          </cell>
          <cell r="AU869">
            <v>0</v>
          </cell>
          <cell r="AV869">
            <v>0</v>
          </cell>
          <cell r="AW869">
            <v>0</v>
          </cell>
          <cell r="AX869">
            <v>0</v>
          </cell>
          <cell r="AY869">
            <v>0</v>
          </cell>
          <cell r="AZ869">
            <v>0</v>
          </cell>
          <cell r="BA869">
            <v>0</v>
          </cell>
          <cell r="CB869" t="str">
            <v>.</v>
          </cell>
          <cell r="CC869" t="str">
            <v>.</v>
          </cell>
          <cell r="CD869" t="str">
            <v>.</v>
          </cell>
          <cell r="CE869" t="str">
            <v>.</v>
          </cell>
          <cell r="CF869" t="str">
            <v>.</v>
          </cell>
          <cell r="CG869" t="str">
            <v>.</v>
          </cell>
          <cell r="CH869" t="str">
            <v>.</v>
          </cell>
          <cell r="CI869" t="str">
            <v>.</v>
          </cell>
        </row>
        <row r="870">
          <cell r="AS870">
            <v>5.6737588652482268E-2</v>
          </cell>
          <cell r="AT870">
            <v>9.6017457719585378E-2</v>
          </cell>
          <cell r="AU870">
            <v>0.20130932896890344</v>
          </cell>
          <cell r="AV870">
            <v>0.28423349699945444</v>
          </cell>
          <cell r="AW870">
            <v>0.23076923076923078</v>
          </cell>
          <cell r="AX870">
            <v>0.12165848336061102</v>
          </cell>
          <cell r="AY870">
            <v>7.6377523186033826E-3</v>
          </cell>
          <cell r="AZ870">
            <v>1.6366612111292963E-3</v>
          </cell>
          <cell r="BA870">
            <v>0</v>
          </cell>
          <cell r="CB870" t="str">
            <v>KS2-4</v>
          </cell>
          <cell r="CC870" t="str">
            <v>B</v>
          </cell>
          <cell r="CD870" t="str">
            <v>*</v>
          </cell>
          <cell r="CE870">
            <v>0</v>
          </cell>
          <cell r="CF870">
            <v>0.5</v>
          </cell>
          <cell r="CG870" t="str">
            <v>All Schools</v>
          </cell>
          <cell r="CH870" t="str">
            <v>KS2 Average Point Score</v>
          </cell>
          <cell r="CI870" t="str">
            <v>Design and Technology Food</v>
          </cell>
        </row>
        <row r="871">
          <cell r="AS871">
            <v>5.6737588652482268E-2</v>
          </cell>
          <cell r="AT871">
            <v>9.6017457719585378E-2</v>
          </cell>
          <cell r="AU871">
            <v>0.20130932896890344</v>
          </cell>
          <cell r="AV871">
            <v>0.28423349699945444</v>
          </cell>
          <cell r="AW871">
            <v>0.23076923076923078</v>
          </cell>
          <cell r="AX871">
            <v>0.12165848336061102</v>
          </cell>
          <cell r="AY871">
            <v>7.6377523186033826E-3</v>
          </cell>
          <cell r="AZ871">
            <v>1.6366612111292963E-3</v>
          </cell>
          <cell r="BA871">
            <v>0</v>
          </cell>
          <cell r="CB871" t="str">
            <v>KS2-4</v>
          </cell>
          <cell r="CC871" t="str">
            <v>N</v>
          </cell>
          <cell r="CD871" t="str">
            <v>*</v>
          </cell>
          <cell r="CE871">
            <v>0</v>
          </cell>
          <cell r="CF871">
            <v>0.5</v>
          </cell>
          <cell r="CG871" t="str">
            <v>All Schools</v>
          </cell>
          <cell r="CH871" t="str">
            <v>KS2 Average Point Score</v>
          </cell>
          <cell r="CI871" t="str">
            <v>Design and Technology Food</v>
          </cell>
        </row>
        <row r="872">
          <cell r="AS872">
            <v>5.6737588652482268E-2</v>
          </cell>
          <cell r="AT872">
            <v>9.6017457719585378E-2</v>
          </cell>
          <cell r="AU872">
            <v>0.20130932896890344</v>
          </cell>
          <cell r="AV872">
            <v>0.28423349699945444</v>
          </cell>
          <cell r="AW872">
            <v>0.23076923076923078</v>
          </cell>
          <cell r="AX872">
            <v>0.12165848336061102</v>
          </cell>
          <cell r="AY872">
            <v>7.6377523186033826E-3</v>
          </cell>
          <cell r="AZ872">
            <v>1.6366612111292963E-3</v>
          </cell>
          <cell r="BA872">
            <v>0</v>
          </cell>
          <cell r="CB872" t="str">
            <v>KS2-4</v>
          </cell>
          <cell r="CC872" t="str">
            <v>2</v>
          </cell>
          <cell r="CD872" t="str">
            <v>*</v>
          </cell>
          <cell r="CE872">
            <v>0</v>
          </cell>
          <cell r="CF872">
            <v>0.5</v>
          </cell>
          <cell r="CG872" t="str">
            <v>All Schools</v>
          </cell>
          <cell r="CH872" t="str">
            <v>KS2 Average Point Score</v>
          </cell>
          <cell r="CI872" t="str">
            <v>Design and Technology Food</v>
          </cell>
        </row>
        <row r="873">
          <cell r="AS873">
            <v>4.4145873320537425E-2</v>
          </cell>
          <cell r="AT873">
            <v>7.6135636596289191E-2</v>
          </cell>
          <cell r="AU873">
            <v>0.14779270633397312</v>
          </cell>
          <cell r="AV873">
            <v>0.2418426103646833</v>
          </cell>
          <cell r="AW873">
            <v>0.28854766474728089</v>
          </cell>
          <cell r="AX873">
            <v>0.18490083173384517</v>
          </cell>
          <cell r="AY873">
            <v>1.5355086372360844E-2</v>
          </cell>
          <cell r="AZ873">
            <v>1.2795905310300703E-3</v>
          </cell>
          <cell r="BA873">
            <v>0</v>
          </cell>
          <cell r="CB873" t="str">
            <v>KS2-4</v>
          </cell>
          <cell r="CC873" t="str">
            <v>3c</v>
          </cell>
          <cell r="CD873" t="str">
            <v>*</v>
          </cell>
          <cell r="CE873">
            <v>0</v>
          </cell>
          <cell r="CF873">
            <v>0.5</v>
          </cell>
          <cell r="CG873" t="str">
            <v>All Schools</v>
          </cell>
          <cell r="CH873" t="str">
            <v>KS2 Average Point Score</v>
          </cell>
          <cell r="CI873" t="str">
            <v>Design and Technology Food</v>
          </cell>
        </row>
        <row r="874">
          <cell r="AS874">
            <v>4.0245304714449981E-2</v>
          </cell>
          <cell r="AT874">
            <v>5.3660406285933306E-2</v>
          </cell>
          <cell r="AU874">
            <v>0.1310847067842085</v>
          </cell>
          <cell r="AV874">
            <v>0.209658873131468</v>
          </cell>
          <cell r="AW874">
            <v>0.28478344193177463</v>
          </cell>
          <cell r="AX874">
            <v>0.25488692985818323</v>
          </cell>
          <cell r="AY874">
            <v>1.8397853583748562E-2</v>
          </cell>
          <cell r="AZ874">
            <v>6.8991950939057108E-3</v>
          </cell>
          <cell r="BA874">
            <v>3.8328861632809508E-4</v>
          </cell>
          <cell r="CB874" t="str">
            <v>KS2-4</v>
          </cell>
          <cell r="CC874" t="str">
            <v>3b</v>
          </cell>
          <cell r="CD874" t="str">
            <v>*</v>
          </cell>
          <cell r="CE874">
            <v>3.8328861632809508E-4</v>
          </cell>
          <cell r="CF874">
            <v>0.5</v>
          </cell>
          <cell r="CG874" t="str">
            <v>All Schools</v>
          </cell>
          <cell r="CH874" t="str">
            <v>KS2 Average Point Score</v>
          </cell>
          <cell r="CI874" t="str">
            <v>Design and Technology Food</v>
          </cell>
        </row>
        <row r="875">
          <cell r="AS875">
            <v>2.6276114581089811E-2</v>
          </cell>
          <cell r="AT875">
            <v>4.0491061813482665E-2</v>
          </cell>
          <cell r="AU875">
            <v>8.7012707301313802E-2</v>
          </cell>
          <cell r="AV875">
            <v>0.17014861081197502</v>
          </cell>
          <cell r="AW875">
            <v>0.30389834158948953</v>
          </cell>
          <cell r="AX875">
            <v>0.30669825543829421</v>
          </cell>
          <cell r="AY875">
            <v>4.9321559336635797E-2</v>
          </cell>
          <cell r="AZ875">
            <v>1.5291837174240793E-2</v>
          </cell>
          <cell r="BA875">
            <v>8.6151195347835456E-4</v>
          </cell>
          <cell r="CB875" t="str">
            <v>KS2-4</v>
          </cell>
          <cell r="CC875" t="str">
            <v>3a</v>
          </cell>
          <cell r="CD875" t="str">
            <v>*</v>
          </cell>
          <cell r="CE875">
            <v>8.6151195347835456E-4</v>
          </cell>
          <cell r="CF875">
            <v>0.5</v>
          </cell>
          <cell r="CG875" t="str">
            <v>All Schools</v>
          </cell>
          <cell r="CH875" t="str">
            <v>KS2 Average Point Score</v>
          </cell>
          <cell r="CI875" t="str">
            <v>Design and Technology Food</v>
          </cell>
        </row>
        <row r="876">
          <cell r="AS876">
            <v>2.2247503476172419E-2</v>
          </cell>
          <cell r="AT876">
            <v>2.6166097838452786E-2</v>
          </cell>
          <cell r="AU876">
            <v>5.9537353052711413E-2</v>
          </cell>
          <cell r="AV876">
            <v>0.1279231449879914</v>
          </cell>
          <cell r="AW876">
            <v>0.27531285551763368</v>
          </cell>
          <cell r="AX876">
            <v>0.36025786879029198</v>
          </cell>
          <cell r="AY876">
            <v>8.6841107318923014E-2</v>
          </cell>
          <cell r="AZ876">
            <v>3.8427506004297812E-2</v>
          </cell>
          <cell r="BA876">
            <v>3.2865630135254708E-3</v>
          </cell>
          <cell r="CB876" t="str">
            <v>KS2-4</v>
          </cell>
          <cell r="CC876" t="str">
            <v>4c</v>
          </cell>
          <cell r="CD876" t="str">
            <v>*</v>
          </cell>
          <cell r="CE876">
            <v>3.2865630135254708E-3</v>
          </cell>
          <cell r="CF876">
            <v>0.5</v>
          </cell>
          <cell r="CG876" t="str">
            <v>All Schools</v>
          </cell>
          <cell r="CH876" t="str">
            <v>KS2 Average Point Score</v>
          </cell>
          <cell r="CI876" t="str">
            <v>Design and Technology Food</v>
          </cell>
        </row>
        <row r="877">
          <cell r="AS877">
            <v>1.5791834903544189E-2</v>
          </cell>
          <cell r="AT877">
            <v>1.6599371915657246E-2</v>
          </cell>
          <cell r="AU877">
            <v>3.4993270524899055E-2</v>
          </cell>
          <cell r="AV877">
            <v>7.7972184836249445E-2</v>
          </cell>
          <cell r="AW877">
            <v>0.22772543741588155</v>
          </cell>
          <cell r="AX877">
            <v>0.382323912068192</v>
          </cell>
          <cell r="AY877">
            <v>0.15477792732166892</v>
          </cell>
          <cell r="AZ877">
            <v>7.8869448183041729E-2</v>
          </cell>
          <cell r="BA877">
            <v>1.0946612830865858E-2</v>
          </cell>
          <cell r="CB877" t="str">
            <v>KS2-4</v>
          </cell>
          <cell r="CC877" t="str">
            <v>4b</v>
          </cell>
          <cell r="CD877" t="str">
            <v>*</v>
          </cell>
          <cell r="CE877">
            <v>1.0946612830865858E-2</v>
          </cell>
          <cell r="CF877">
            <v>0.5</v>
          </cell>
          <cell r="CG877" t="str">
            <v>All Schools</v>
          </cell>
          <cell r="CH877" t="str">
            <v>KS2 Average Point Score</v>
          </cell>
          <cell r="CI877" t="str">
            <v>Design and Technology Food</v>
          </cell>
        </row>
        <row r="878">
          <cell r="AS878">
            <v>9.8220755172691403E-3</v>
          </cell>
          <cell r="AT878">
            <v>7.7288463086707991E-3</v>
          </cell>
          <cell r="AU878">
            <v>1.8033974720231865E-2</v>
          </cell>
          <cell r="AV878">
            <v>4.6614604299170762E-2</v>
          </cell>
          <cell r="AW878">
            <v>0.171644795105064</v>
          </cell>
          <cell r="AX878">
            <v>0.3254971419370421</v>
          </cell>
          <cell r="AY878">
            <v>0.23299251268013849</v>
          </cell>
          <cell r="AZ878">
            <v>0.15707269946059094</v>
          </cell>
          <cell r="BA878">
            <v>3.0593349971821913E-2</v>
          </cell>
          <cell r="CB878" t="str">
            <v>KS2-4</v>
          </cell>
          <cell r="CC878" t="str">
            <v>4a</v>
          </cell>
          <cell r="CD878" t="str">
            <v>*</v>
          </cell>
          <cell r="CE878">
            <v>3.0593349971821913E-2</v>
          </cell>
          <cell r="CF878">
            <v>0.5</v>
          </cell>
          <cell r="CG878" t="str">
            <v>All Schools</v>
          </cell>
          <cell r="CH878" t="str">
            <v>KS2 Average Point Score</v>
          </cell>
          <cell r="CI878" t="str">
            <v>Design and Technology Food</v>
          </cell>
        </row>
        <row r="879">
          <cell r="AS879">
            <v>8.2652570879384914E-3</v>
          </cell>
          <cell r="AT879">
            <v>3.7481979817395481E-3</v>
          </cell>
          <cell r="AU879">
            <v>7.7847188851513692E-3</v>
          </cell>
          <cell r="AV879">
            <v>2.2873618452666986E-2</v>
          </cell>
          <cell r="AW879">
            <v>0.10831331090821721</v>
          </cell>
          <cell r="AX879">
            <v>0.21749159058145123</v>
          </cell>
          <cell r="AY879">
            <v>0.26170110523786638</v>
          </cell>
          <cell r="AZ879">
            <v>0.27900048053820281</v>
          </cell>
          <cell r="BA879">
            <v>9.0821720326765984E-2</v>
          </cell>
          <cell r="CB879" t="str">
            <v>KS2-4</v>
          </cell>
          <cell r="CC879" t="str">
            <v>5c</v>
          </cell>
          <cell r="CD879" t="str">
            <v>*</v>
          </cell>
          <cell r="CE879">
            <v>9.0821720326765984E-2</v>
          </cell>
          <cell r="CF879">
            <v>0.5</v>
          </cell>
          <cell r="CG879" t="str">
            <v>All Schools</v>
          </cell>
          <cell r="CH879" t="str">
            <v>KS2 Average Point Score</v>
          </cell>
          <cell r="CI879" t="str">
            <v>Design and Technology Food</v>
          </cell>
        </row>
        <row r="880">
          <cell r="AS880">
            <v>3.6127167630057803E-3</v>
          </cell>
          <cell r="AT880">
            <v>2.8901734104046241E-3</v>
          </cell>
          <cell r="AU880">
            <v>2.8901734104046241E-3</v>
          </cell>
          <cell r="AV880">
            <v>1.0476878612716763E-2</v>
          </cell>
          <cell r="AW880">
            <v>5.7803468208092484E-2</v>
          </cell>
          <cell r="AX880">
            <v>0.1199421965317919</v>
          </cell>
          <cell r="AY880">
            <v>0.22091763005780346</v>
          </cell>
          <cell r="AZ880">
            <v>0.35639450867052025</v>
          </cell>
          <cell r="BA880">
            <v>0.22507225433526012</v>
          </cell>
          <cell r="CB880" t="str">
            <v>KS2-4</v>
          </cell>
          <cell r="CC880" t="str">
            <v>5b</v>
          </cell>
          <cell r="CD880" t="str">
            <v>*</v>
          </cell>
          <cell r="CE880">
            <v>0.22507225433526012</v>
          </cell>
          <cell r="CF880">
            <v>0.5</v>
          </cell>
          <cell r="CG880" t="str">
            <v>All Schools</v>
          </cell>
          <cell r="CH880" t="str">
            <v>KS2 Average Point Score</v>
          </cell>
          <cell r="CI880" t="str">
            <v>Design and Technology Food</v>
          </cell>
        </row>
        <row r="881">
          <cell r="AS881">
            <v>0</v>
          </cell>
          <cell r="AT881">
            <v>1.8587360594795538E-3</v>
          </cell>
          <cell r="AU881">
            <v>0</v>
          </cell>
          <cell r="AV881">
            <v>7.4349442379182153E-3</v>
          </cell>
          <cell r="AW881">
            <v>1.858736059479554E-2</v>
          </cell>
          <cell r="AX881">
            <v>5.5762081784386616E-2</v>
          </cell>
          <cell r="AY881">
            <v>0.12825278810408922</v>
          </cell>
          <cell r="AZ881">
            <v>0.35501858736059477</v>
          </cell>
          <cell r="BA881">
            <v>0.43308550185873607</v>
          </cell>
          <cell r="CB881" t="str">
            <v>KS2-4</v>
          </cell>
          <cell r="CC881" t="str">
            <v>5a</v>
          </cell>
          <cell r="CD881" t="str">
            <v>*</v>
          </cell>
          <cell r="CE881">
            <v>0.43308550185873607</v>
          </cell>
          <cell r="CF881">
            <v>0.5</v>
          </cell>
          <cell r="CG881" t="str">
            <v>All Schools</v>
          </cell>
          <cell r="CH881" t="str">
            <v>KS2 Average Point Score</v>
          </cell>
          <cell r="CI881" t="str">
            <v>Design and Technology Food</v>
          </cell>
        </row>
        <row r="882">
          <cell r="CB882" t="str">
            <v>.</v>
          </cell>
          <cell r="CC882" t="str">
            <v>.</v>
          </cell>
          <cell r="CD882" t="str">
            <v>.</v>
          </cell>
          <cell r="CE882" t="str">
            <v>.</v>
          </cell>
          <cell r="CF882" t="str">
            <v>.</v>
          </cell>
          <cell r="CG882" t="str">
            <v>.</v>
          </cell>
          <cell r="CH882" t="str">
            <v>.</v>
          </cell>
          <cell r="CI882" t="str">
            <v>.</v>
          </cell>
        </row>
        <row r="883">
          <cell r="CB883" t="str">
            <v>.</v>
          </cell>
          <cell r="CC883" t="str">
            <v>.</v>
          </cell>
          <cell r="CD883" t="str">
            <v>.</v>
          </cell>
          <cell r="CE883" t="str">
            <v>.</v>
          </cell>
          <cell r="CF883" t="str">
            <v>.</v>
          </cell>
          <cell r="CG883" t="str">
            <v>.</v>
          </cell>
          <cell r="CH883" t="str">
            <v>.</v>
          </cell>
          <cell r="CI883" t="str">
            <v>.</v>
          </cell>
        </row>
        <row r="884">
          <cell r="CB884" t="str">
            <v>.</v>
          </cell>
          <cell r="CC884" t="str">
            <v>.</v>
          </cell>
          <cell r="CD884" t="str">
            <v>.</v>
          </cell>
          <cell r="CE884" t="str">
            <v>.</v>
          </cell>
          <cell r="CF884" t="str">
            <v>.</v>
          </cell>
          <cell r="CG884" t="str">
            <v>.</v>
          </cell>
          <cell r="CH884" t="str">
            <v>.</v>
          </cell>
          <cell r="CI884" t="str">
            <v>.</v>
          </cell>
        </row>
        <row r="885">
          <cell r="CB885" t="str">
            <v>.</v>
          </cell>
          <cell r="CC885" t="str">
            <v>.</v>
          </cell>
          <cell r="CD885" t="str">
            <v>.</v>
          </cell>
          <cell r="CE885" t="str">
            <v>.</v>
          </cell>
          <cell r="CF885" t="str">
            <v>.</v>
          </cell>
          <cell r="CG885" t="str">
            <v>.</v>
          </cell>
          <cell r="CH885" t="str">
            <v>.</v>
          </cell>
          <cell r="CI885" t="str">
            <v>.</v>
          </cell>
        </row>
        <row r="886">
          <cell r="AS886" t="str">
            <v>U</v>
          </cell>
          <cell r="AT886" t="str">
            <v>G</v>
          </cell>
          <cell r="AU886" t="str">
            <v>F</v>
          </cell>
          <cell r="AV886" t="str">
            <v>E</v>
          </cell>
          <cell r="AW886" t="str">
            <v>D</v>
          </cell>
          <cell r="AX886" t="str">
            <v>C</v>
          </cell>
          <cell r="AY886" t="str">
            <v>B</v>
          </cell>
          <cell r="AZ886" t="str">
            <v>A</v>
          </cell>
          <cell r="BA886" t="str">
            <v>*</v>
          </cell>
          <cell r="CB886" t="str">
            <v>.</v>
          </cell>
          <cell r="CC886" t="str">
            <v>.</v>
          </cell>
          <cell r="CD886" t="str">
            <v>.</v>
          </cell>
          <cell r="CE886" t="str">
            <v>.</v>
          </cell>
          <cell r="CF886" t="str">
            <v>.</v>
          </cell>
          <cell r="CG886" t="str">
            <v>.</v>
          </cell>
          <cell r="CH886" t="str">
            <v>.</v>
          </cell>
          <cell r="CI886" t="str">
            <v>.</v>
          </cell>
        </row>
        <row r="887">
          <cell r="AS887">
            <v>0</v>
          </cell>
          <cell r="AT887">
            <v>0</v>
          </cell>
          <cell r="AU887">
            <v>0</v>
          </cell>
          <cell r="AV887">
            <v>0</v>
          </cell>
          <cell r="AW887">
            <v>0</v>
          </cell>
          <cell r="AX887">
            <v>0</v>
          </cell>
          <cell r="AY887">
            <v>0</v>
          </cell>
          <cell r="AZ887">
            <v>0</v>
          </cell>
          <cell r="BA887">
            <v>0</v>
          </cell>
          <cell r="CB887" t="str">
            <v>.</v>
          </cell>
          <cell r="CC887" t="str">
            <v>.</v>
          </cell>
          <cell r="CD887" t="str">
            <v>.</v>
          </cell>
          <cell r="CE887" t="str">
            <v>.</v>
          </cell>
          <cell r="CF887" t="str">
            <v>.</v>
          </cell>
          <cell r="CG887" t="str">
            <v>.</v>
          </cell>
          <cell r="CH887" t="str">
            <v>.</v>
          </cell>
          <cell r="CI887" t="str">
            <v>.</v>
          </cell>
        </row>
        <row r="888">
          <cell r="AS888">
            <v>0</v>
          </cell>
          <cell r="AT888">
            <v>0</v>
          </cell>
          <cell r="AU888">
            <v>0</v>
          </cell>
          <cell r="AV888">
            <v>0</v>
          </cell>
          <cell r="AW888">
            <v>0</v>
          </cell>
          <cell r="AX888">
            <v>0</v>
          </cell>
          <cell r="AY888">
            <v>0</v>
          </cell>
          <cell r="AZ888">
            <v>0</v>
          </cell>
          <cell r="BA888">
            <v>0</v>
          </cell>
          <cell r="CB888" t="str">
            <v>.</v>
          </cell>
          <cell r="CC888" t="str">
            <v>.</v>
          </cell>
          <cell r="CD888" t="str">
            <v>.</v>
          </cell>
          <cell r="CE888" t="str">
            <v>.</v>
          </cell>
          <cell r="CF888" t="str">
            <v>.</v>
          </cell>
          <cell r="CG888" t="str">
            <v>.</v>
          </cell>
          <cell r="CH888" t="str">
            <v>.</v>
          </cell>
          <cell r="CI888" t="str">
            <v>.</v>
          </cell>
        </row>
        <row r="889">
          <cell r="AS889">
            <v>7.2058823529411759E-2</v>
          </cell>
          <cell r="AT889">
            <v>0.18970588235294117</v>
          </cell>
          <cell r="AU889">
            <v>0.27205882352941174</v>
          </cell>
          <cell r="AV889">
            <v>0.18529411764705883</v>
          </cell>
          <cell r="AW889">
            <v>0.12647058823529411</v>
          </cell>
          <cell r="AX889">
            <v>6.6176470588235295E-2</v>
          </cell>
          <cell r="AY889">
            <v>0.05</v>
          </cell>
          <cell r="AZ889">
            <v>2.7941176470588237E-2</v>
          </cell>
          <cell r="BA889">
            <v>1.0294117647058823E-2</v>
          </cell>
          <cell r="CB889" t="str">
            <v>KS2-4</v>
          </cell>
          <cell r="CC889" t="str">
            <v>B</v>
          </cell>
          <cell r="CD889" t="str">
            <v>*</v>
          </cell>
          <cell r="CE889">
            <v>1.0294117647058823E-2</v>
          </cell>
          <cell r="CF889">
            <v>0.5</v>
          </cell>
          <cell r="CG889" t="str">
            <v>All Schools</v>
          </cell>
          <cell r="CH889" t="str">
            <v>KS2 Average Point Score</v>
          </cell>
          <cell r="CI889" t="str">
            <v>French</v>
          </cell>
        </row>
        <row r="890">
          <cell r="AS890">
            <v>7.2058823529411759E-2</v>
          </cell>
          <cell r="AT890">
            <v>0.18970588235294117</v>
          </cell>
          <cell r="AU890">
            <v>0.27205882352941174</v>
          </cell>
          <cell r="AV890">
            <v>0.18529411764705883</v>
          </cell>
          <cell r="AW890">
            <v>0.12647058823529411</v>
          </cell>
          <cell r="AX890">
            <v>6.6176470588235295E-2</v>
          </cell>
          <cell r="AY890">
            <v>0.05</v>
          </cell>
          <cell r="AZ890">
            <v>2.7941176470588237E-2</v>
          </cell>
          <cell r="BA890">
            <v>1.0294117647058823E-2</v>
          </cell>
          <cell r="CB890" t="str">
            <v>KS2-4</v>
          </cell>
          <cell r="CC890" t="str">
            <v>N</v>
          </cell>
          <cell r="CD890" t="str">
            <v>*</v>
          </cell>
          <cell r="CE890">
            <v>1.0294117647058823E-2</v>
          </cell>
          <cell r="CF890">
            <v>0.5</v>
          </cell>
          <cell r="CG890" t="str">
            <v>All Schools</v>
          </cell>
          <cell r="CH890" t="str">
            <v>KS2 Average Point Score</v>
          </cell>
          <cell r="CI890" t="str">
            <v>French</v>
          </cell>
        </row>
        <row r="891">
          <cell r="AS891">
            <v>7.2058823529411759E-2</v>
          </cell>
          <cell r="AT891">
            <v>0.18970588235294117</v>
          </cell>
          <cell r="AU891">
            <v>0.27205882352941174</v>
          </cell>
          <cell r="AV891">
            <v>0.18529411764705883</v>
          </cell>
          <cell r="AW891">
            <v>0.12647058823529411</v>
          </cell>
          <cell r="AX891">
            <v>6.6176470588235295E-2</v>
          </cell>
          <cell r="AY891">
            <v>0.05</v>
          </cell>
          <cell r="AZ891">
            <v>2.7941176470588237E-2</v>
          </cell>
          <cell r="BA891">
            <v>1.0294117647058823E-2</v>
          </cell>
          <cell r="CB891" t="str">
            <v>KS2-4</v>
          </cell>
          <cell r="CC891" t="str">
            <v>2</v>
          </cell>
          <cell r="CD891" t="str">
            <v>*</v>
          </cell>
          <cell r="CE891">
            <v>1.0294117647058823E-2</v>
          </cell>
          <cell r="CF891">
            <v>0.5</v>
          </cell>
          <cell r="CG891" t="str">
            <v>All Schools</v>
          </cell>
          <cell r="CH891" t="str">
            <v>KS2 Average Point Score</v>
          </cell>
          <cell r="CI891" t="str">
            <v>French</v>
          </cell>
        </row>
        <row r="892">
          <cell r="AS892">
            <v>3.7900874635568516E-2</v>
          </cell>
          <cell r="AT892">
            <v>0.13556851311953352</v>
          </cell>
          <cell r="AU892">
            <v>0.26676384839650147</v>
          </cell>
          <cell r="AV892">
            <v>0.25510204081632654</v>
          </cell>
          <cell r="AW892">
            <v>0.1749271137026239</v>
          </cell>
          <cell r="AX892">
            <v>8.0174927113702624E-2</v>
          </cell>
          <cell r="AY892">
            <v>3.2069970845481049E-2</v>
          </cell>
          <cell r="AZ892">
            <v>1.1661807580174927E-2</v>
          </cell>
          <cell r="BA892">
            <v>5.8309037900874635E-3</v>
          </cell>
          <cell r="CB892" t="str">
            <v>KS2-4</v>
          </cell>
          <cell r="CC892" t="str">
            <v>3c</v>
          </cell>
          <cell r="CD892" t="str">
            <v>*</v>
          </cell>
          <cell r="CE892">
            <v>5.8309037900874635E-3</v>
          </cell>
          <cell r="CF892">
            <v>0.5</v>
          </cell>
          <cell r="CG892" t="str">
            <v>All Schools</v>
          </cell>
          <cell r="CH892" t="str">
            <v>KS2 Average Point Score</v>
          </cell>
          <cell r="CI892" t="str">
            <v>French</v>
          </cell>
        </row>
        <row r="893">
          <cell r="AS893">
            <v>1.7555266579973992E-2</v>
          </cell>
          <cell r="AT893">
            <v>0.10598179453836151</v>
          </cell>
          <cell r="AU893">
            <v>0.2152145643693108</v>
          </cell>
          <cell r="AV893">
            <v>0.27243172951885564</v>
          </cell>
          <cell r="AW893">
            <v>0.22106631989596878</v>
          </cell>
          <cell r="AX893">
            <v>0.11573472041612484</v>
          </cell>
          <cell r="AY893">
            <v>2.8608582574772431E-2</v>
          </cell>
          <cell r="AZ893">
            <v>1.8205461638491547E-2</v>
          </cell>
          <cell r="BA893">
            <v>5.2015604681404422E-3</v>
          </cell>
          <cell r="CB893" t="str">
            <v>KS2-4</v>
          </cell>
          <cell r="CC893" t="str">
            <v>3b</v>
          </cell>
          <cell r="CD893" t="str">
            <v>*</v>
          </cell>
          <cell r="CE893">
            <v>5.2015604681404422E-3</v>
          </cell>
          <cell r="CF893">
            <v>0.5</v>
          </cell>
          <cell r="CG893" t="str">
            <v>All Schools</v>
          </cell>
          <cell r="CH893" t="str">
            <v>KS2 Average Point Score</v>
          </cell>
          <cell r="CI893" t="str">
            <v>French</v>
          </cell>
        </row>
        <row r="894">
          <cell r="AS894">
            <v>1.1974380395433026E-2</v>
          </cell>
          <cell r="AT894">
            <v>7.6023391812865493E-2</v>
          </cell>
          <cell r="AU894">
            <v>0.17348927875243664</v>
          </cell>
          <cell r="AV894">
            <v>0.26817042606516289</v>
          </cell>
          <cell r="AW894">
            <v>0.26427179058758005</v>
          </cell>
          <cell r="AX894">
            <v>0.15455304928989139</v>
          </cell>
          <cell r="AY894">
            <v>3.3695349484823167E-2</v>
          </cell>
          <cell r="AZ894">
            <v>1.3923698134224449E-2</v>
          </cell>
          <cell r="BA894">
            <v>3.8986354775828458E-3</v>
          </cell>
          <cell r="CB894" t="str">
            <v>KS2-4</v>
          </cell>
          <cell r="CC894" t="str">
            <v>3a</v>
          </cell>
          <cell r="CD894" t="str">
            <v>*</v>
          </cell>
          <cell r="CE894">
            <v>3.8986354775828458E-3</v>
          </cell>
          <cell r="CF894">
            <v>0.5</v>
          </cell>
          <cell r="CG894" t="str">
            <v>All Schools</v>
          </cell>
          <cell r="CH894" t="str">
            <v>KS2 Average Point Score</v>
          </cell>
          <cell r="CI894" t="str">
            <v>French</v>
          </cell>
        </row>
        <row r="895">
          <cell r="AS895">
            <v>7.98094103633115E-3</v>
          </cell>
          <cell r="AT895">
            <v>3.9189994044073855E-2</v>
          </cell>
          <cell r="AU895">
            <v>0.11614055985705778</v>
          </cell>
          <cell r="AV895">
            <v>0.22191780821917809</v>
          </cell>
          <cell r="AW895">
            <v>0.31995235259082788</v>
          </cell>
          <cell r="AX895">
            <v>0.2257296009529482</v>
          </cell>
          <cell r="AY895">
            <v>4.9910661107802262E-2</v>
          </cell>
          <cell r="AZ895">
            <v>1.4413341274568196E-2</v>
          </cell>
          <cell r="BA895">
            <v>4.764740917212627E-3</v>
          </cell>
          <cell r="CB895" t="str">
            <v>KS2-4</v>
          </cell>
          <cell r="CC895" t="str">
            <v>4c</v>
          </cell>
          <cell r="CD895" t="str">
            <v>*</v>
          </cell>
          <cell r="CE895">
            <v>4.764740917212627E-3</v>
          </cell>
          <cell r="CF895">
            <v>0.5</v>
          </cell>
          <cell r="CG895" t="str">
            <v>All Schools</v>
          </cell>
          <cell r="CH895" t="str">
            <v>KS2 Average Point Score</v>
          </cell>
          <cell r="CI895" t="str">
            <v>French</v>
          </cell>
        </row>
        <row r="896">
          <cell r="AS896">
            <v>4.4478258325042434E-3</v>
          </cell>
          <cell r="AT896">
            <v>2.0717504535611869E-2</v>
          </cell>
          <cell r="AU896">
            <v>6.3791186281968754E-2</v>
          </cell>
          <cell r="AV896">
            <v>0.16726166091180431</v>
          </cell>
          <cell r="AW896">
            <v>0.30836308304559024</v>
          </cell>
          <cell r="AX896">
            <v>0.30210101246561716</v>
          </cell>
          <cell r="AY896">
            <v>0.10048574940012875</v>
          </cell>
          <cell r="AZ896">
            <v>2.5106806344004213E-2</v>
          </cell>
          <cell r="BA896">
            <v>7.7251711827705273E-3</v>
          </cell>
          <cell r="CB896" t="str">
            <v>KS2-4</v>
          </cell>
          <cell r="CC896" t="str">
            <v>4b</v>
          </cell>
          <cell r="CD896" t="str">
            <v>*</v>
          </cell>
          <cell r="CE896">
            <v>7.7251711827705273E-3</v>
          </cell>
          <cell r="CF896">
            <v>0.5</v>
          </cell>
          <cell r="CG896" t="str">
            <v>All Schools</v>
          </cell>
          <cell r="CH896" t="str">
            <v>KS2 Average Point Score</v>
          </cell>
          <cell r="CI896" t="str">
            <v>French</v>
          </cell>
        </row>
        <row r="897">
          <cell r="AS897">
            <v>1.5896004804125897E-3</v>
          </cell>
          <cell r="AT897">
            <v>9.0783849659119009E-3</v>
          </cell>
          <cell r="AU897">
            <v>3.1968631883853189E-2</v>
          </cell>
          <cell r="AV897">
            <v>9.7283549401250488E-2</v>
          </cell>
          <cell r="AW897">
            <v>0.25486594369281856</v>
          </cell>
          <cell r="AX897">
            <v>0.35508142286905225</v>
          </cell>
          <cell r="AY897">
            <v>0.17164152742943939</v>
          </cell>
          <cell r="AZ897">
            <v>6.1888445370730155E-2</v>
          </cell>
          <cell r="BA897">
            <v>1.6602493906531492E-2</v>
          </cell>
          <cell r="CB897" t="str">
            <v>KS2-4</v>
          </cell>
          <cell r="CC897" t="str">
            <v>4a</v>
          </cell>
          <cell r="CD897" t="str">
            <v>*</v>
          </cell>
          <cell r="CE897">
            <v>1.6602493906531492E-2</v>
          </cell>
          <cell r="CF897">
            <v>0.5</v>
          </cell>
          <cell r="CG897" t="str">
            <v>All Schools</v>
          </cell>
          <cell r="CH897" t="str">
            <v>KS2 Average Point Score</v>
          </cell>
          <cell r="CI897" t="str">
            <v>French</v>
          </cell>
        </row>
        <row r="898">
          <cell r="AS898">
            <v>1.0903873744619798E-3</v>
          </cell>
          <cell r="AT898">
            <v>3.5581061692969871E-3</v>
          </cell>
          <cell r="AU898">
            <v>1.0731707317073172E-2</v>
          </cell>
          <cell r="AV898">
            <v>4.2266857962697274E-2</v>
          </cell>
          <cell r="AW898">
            <v>0.15497847919655666</v>
          </cell>
          <cell r="AX898">
            <v>0.31905308464849352</v>
          </cell>
          <cell r="AY898">
            <v>0.26852223816355808</v>
          </cell>
          <cell r="AZ898">
            <v>0.1514777618364419</v>
          </cell>
          <cell r="BA898">
            <v>4.8321377331420376E-2</v>
          </cell>
          <cell r="CB898" t="str">
            <v>KS2-4</v>
          </cell>
          <cell r="CC898" t="str">
            <v>5c</v>
          </cell>
          <cell r="CD898" t="str">
            <v>*</v>
          </cell>
          <cell r="CE898">
            <v>4.8321377331420376E-2</v>
          </cell>
          <cell r="CF898">
            <v>0.5</v>
          </cell>
          <cell r="CG898" t="str">
            <v>All Schools</v>
          </cell>
          <cell r="CH898" t="str">
            <v>KS2 Average Point Score</v>
          </cell>
          <cell r="CI898" t="str">
            <v>French</v>
          </cell>
        </row>
        <row r="899">
          <cell r="AS899">
            <v>3.0562347188264059E-4</v>
          </cell>
          <cell r="AT899">
            <v>1.2224938875305623E-3</v>
          </cell>
          <cell r="AU899">
            <v>3.4297745177940776E-3</v>
          </cell>
          <cell r="AV899">
            <v>1.317576745449606E-2</v>
          </cell>
          <cell r="AW899">
            <v>6.3162184189079054E-2</v>
          </cell>
          <cell r="AX899">
            <v>0.1951915240423798</v>
          </cell>
          <cell r="AY899">
            <v>0.27750611246943763</v>
          </cell>
          <cell r="AZ899">
            <v>0.28049443086117903</v>
          </cell>
          <cell r="BA899">
            <v>0.16551208910622114</v>
          </cell>
          <cell r="CB899" t="str">
            <v>KS2-4</v>
          </cell>
          <cell r="CC899" t="str">
            <v>5b</v>
          </cell>
          <cell r="CD899" t="str">
            <v>*</v>
          </cell>
          <cell r="CE899">
            <v>0.16551208910622114</v>
          </cell>
          <cell r="CF899">
            <v>0.5</v>
          </cell>
          <cell r="CG899" t="str">
            <v>All Schools</v>
          </cell>
          <cell r="CH899" t="str">
            <v>KS2 Average Point Score</v>
          </cell>
          <cell r="CI899" t="str">
            <v>French</v>
          </cell>
        </row>
        <row r="900">
          <cell r="AS900">
            <v>0</v>
          </cell>
          <cell r="AT900">
            <v>0</v>
          </cell>
          <cell r="AU900">
            <v>7.1056371387967791E-4</v>
          </cell>
          <cell r="AV900">
            <v>2.6054002842254855E-3</v>
          </cell>
          <cell r="AW900">
            <v>1.2790146849834202E-2</v>
          </cell>
          <cell r="AX900">
            <v>6.3240170535291337E-2</v>
          </cell>
          <cell r="AY900">
            <v>0.15821885362387494</v>
          </cell>
          <cell r="AZ900">
            <v>0.33207010895310279</v>
          </cell>
          <cell r="BA900">
            <v>0.43036475603979157</v>
          </cell>
          <cell r="CB900" t="str">
            <v>KS2-4</v>
          </cell>
          <cell r="CC900" t="str">
            <v>5a</v>
          </cell>
          <cell r="CD900" t="str">
            <v>*</v>
          </cell>
          <cell r="CE900">
            <v>0.43036475603979157</v>
          </cell>
          <cell r="CF900">
            <v>0.5</v>
          </cell>
          <cell r="CG900" t="str">
            <v>All Schools</v>
          </cell>
          <cell r="CH900" t="str">
            <v>KS2 Average Point Score</v>
          </cell>
          <cell r="CI900" t="str">
            <v>French</v>
          </cell>
        </row>
        <row r="901">
          <cell r="CB901" t="str">
            <v>.</v>
          </cell>
          <cell r="CC901" t="str">
            <v>.</v>
          </cell>
          <cell r="CD901" t="str">
            <v>.</v>
          </cell>
          <cell r="CE901" t="str">
            <v>.</v>
          </cell>
          <cell r="CF901" t="str">
            <v>.</v>
          </cell>
          <cell r="CG901" t="str">
            <v>.</v>
          </cell>
          <cell r="CH901" t="str">
            <v>.</v>
          </cell>
          <cell r="CI901" t="str">
            <v>.</v>
          </cell>
        </row>
        <row r="902">
          <cell r="CB902" t="str">
            <v>.</v>
          </cell>
          <cell r="CC902" t="str">
            <v>.</v>
          </cell>
          <cell r="CD902" t="str">
            <v>.</v>
          </cell>
          <cell r="CE902" t="str">
            <v>.</v>
          </cell>
          <cell r="CF902" t="str">
            <v>.</v>
          </cell>
          <cell r="CG902" t="str">
            <v>.</v>
          </cell>
          <cell r="CH902" t="str">
            <v>.</v>
          </cell>
          <cell r="CI902" t="str">
            <v>.</v>
          </cell>
        </row>
        <row r="903">
          <cell r="CB903" t="str">
            <v>.</v>
          </cell>
          <cell r="CC903" t="str">
            <v>.</v>
          </cell>
          <cell r="CD903" t="str">
            <v>.</v>
          </cell>
          <cell r="CE903" t="str">
            <v>.</v>
          </cell>
          <cell r="CF903" t="str">
            <v>.</v>
          </cell>
          <cell r="CG903" t="str">
            <v>.</v>
          </cell>
          <cell r="CH903" t="str">
            <v>.</v>
          </cell>
          <cell r="CI903" t="str">
            <v>.</v>
          </cell>
        </row>
        <row r="904">
          <cell r="CB904" t="str">
            <v>.</v>
          </cell>
          <cell r="CC904" t="str">
            <v>.</v>
          </cell>
          <cell r="CD904" t="str">
            <v>.</v>
          </cell>
          <cell r="CE904" t="str">
            <v>.</v>
          </cell>
          <cell r="CF904" t="str">
            <v>.</v>
          </cell>
          <cell r="CG904" t="str">
            <v>.</v>
          </cell>
          <cell r="CH904" t="str">
            <v>.</v>
          </cell>
          <cell r="CI904" t="str">
            <v>.</v>
          </cell>
        </row>
        <row r="905">
          <cell r="AS905" t="str">
            <v>U</v>
          </cell>
          <cell r="AT905" t="str">
            <v>G</v>
          </cell>
          <cell r="AU905" t="str">
            <v>F</v>
          </cell>
          <cell r="AV905" t="str">
            <v>E</v>
          </cell>
          <cell r="AW905" t="str">
            <v>D</v>
          </cell>
          <cell r="AX905" t="str">
            <v>C</v>
          </cell>
          <cell r="AY905" t="str">
            <v>B</v>
          </cell>
          <cell r="AZ905" t="str">
            <v>A</v>
          </cell>
          <cell r="BA905" t="str">
            <v>*</v>
          </cell>
          <cell r="CB905" t="str">
            <v>.</v>
          </cell>
          <cell r="CC905" t="str">
            <v>.</v>
          </cell>
          <cell r="CD905" t="str">
            <v>.</v>
          </cell>
          <cell r="CE905" t="str">
            <v>.</v>
          </cell>
          <cell r="CF905" t="str">
            <v>.</v>
          </cell>
          <cell r="CG905" t="str">
            <v>.</v>
          </cell>
          <cell r="CH905" t="str">
            <v>.</v>
          </cell>
          <cell r="CI905" t="str">
            <v>.</v>
          </cell>
        </row>
        <row r="906">
          <cell r="AS906">
            <v>0</v>
          </cell>
          <cell r="AT906">
            <v>0</v>
          </cell>
          <cell r="AU906">
            <v>0</v>
          </cell>
          <cell r="AV906">
            <v>0</v>
          </cell>
          <cell r="AW906">
            <v>0</v>
          </cell>
          <cell r="AX906">
            <v>0</v>
          </cell>
          <cell r="AY906">
            <v>0</v>
          </cell>
          <cell r="AZ906">
            <v>0</v>
          </cell>
          <cell r="BA906">
            <v>0</v>
          </cell>
          <cell r="CB906" t="str">
            <v>.</v>
          </cell>
          <cell r="CC906" t="str">
            <v>.</v>
          </cell>
          <cell r="CD906" t="str">
            <v>.</v>
          </cell>
          <cell r="CE906" t="str">
            <v>.</v>
          </cell>
          <cell r="CF906" t="str">
            <v>.</v>
          </cell>
          <cell r="CG906" t="str">
            <v>.</v>
          </cell>
          <cell r="CH906" t="str">
            <v>.</v>
          </cell>
          <cell r="CI906" t="str">
            <v>.</v>
          </cell>
        </row>
        <row r="907">
          <cell r="AS907">
            <v>0</v>
          </cell>
          <cell r="AT907">
            <v>0</v>
          </cell>
          <cell r="AU907">
            <v>0</v>
          </cell>
          <cell r="AV907">
            <v>0</v>
          </cell>
          <cell r="AW907">
            <v>0</v>
          </cell>
          <cell r="AX907">
            <v>0</v>
          </cell>
          <cell r="AY907">
            <v>0</v>
          </cell>
          <cell r="AZ907">
            <v>0</v>
          </cell>
          <cell r="BA907">
            <v>0</v>
          </cell>
          <cell r="CB907" t="str">
            <v>.</v>
          </cell>
          <cell r="CC907" t="str">
            <v>.</v>
          </cell>
          <cell r="CD907" t="str">
            <v>.</v>
          </cell>
          <cell r="CE907" t="str">
            <v>.</v>
          </cell>
          <cell r="CF907" t="str">
            <v>.</v>
          </cell>
          <cell r="CG907" t="str">
            <v>.</v>
          </cell>
          <cell r="CH907" t="str">
            <v>.</v>
          </cell>
          <cell r="CI907" t="str">
            <v>.</v>
          </cell>
        </row>
        <row r="908">
          <cell r="AS908">
            <v>0.19309838472834068</v>
          </cell>
          <cell r="AT908">
            <v>0.24229074889867841</v>
          </cell>
          <cell r="AU908">
            <v>0.27606461086637296</v>
          </cell>
          <cell r="AV908">
            <v>0.1512481644640235</v>
          </cell>
          <cell r="AW908">
            <v>8.8105726872246701E-2</v>
          </cell>
          <cell r="AX908">
            <v>3.8913362701908955E-2</v>
          </cell>
          <cell r="AY908">
            <v>9.544787077826725E-3</v>
          </cell>
          <cell r="AZ908">
            <v>7.3421439060205576E-4</v>
          </cell>
          <cell r="BA908">
            <v>0</v>
          </cell>
          <cell r="CB908" t="str">
            <v>KS2-4</v>
          </cell>
          <cell r="CC908" t="str">
            <v>B</v>
          </cell>
          <cell r="CD908" t="str">
            <v>*</v>
          </cell>
          <cell r="CE908">
            <v>0</v>
          </cell>
          <cell r="CF908">
            <v>0.5</v>
          </cell>
          <cell r="CG908" t="str">
            <v>All Schools</v>
          </cell>
          <cell r="CH908" t="str">
            <v>KS2 Average Point Score</v>
          </cell>
          <cell r="CI908" t="str">
            <v>Geography</v>
          </cell>
        </row>
        <row r="909">
          <cell r="AS909">
            <v>0.19309838472834068</v>
          </cell>
          <cell r="AT909">
            <v>0.24229074889867841</v>
          </cell>
          <cell r="AU909">
            <v>0.27606461086637296</v>
          </cell>
          <cell r="AV909">
            <v>0.1512481644640235</v>
          </cell>
          <cell r="AW909">
            <v>8.8105726872246701E-2</v>
          </cell>
          <cell r="AX909">
            <v>3.8913362701908955E-2</v>
          </cell>
          <cell r="AY909">
            <v>9.544787077826725E-3</v>
          </cell>
          <cell r="AZ909">
            <v>7.3421439060205576E-4</v>
          </cell>
          <cell r="BA909">
            <v>0</v>
          </cell>
          <cell r="CB909" t="str">
            <v>KS2-4</v>
          </cell>
          <cell r="CC909" t="str">
            <v>N</v>
          </cell>
          <cell r="CD909" t="str">
            <v>*</v>
          </cell>
          <cell r="CE909">
            <v>0</v>
          </cell>
          <cell r="CF909">
            <v>0.5</v>
          </cell>
          <cell r="CG909" t="str">
            <v>All Schools</v>
          </cell>
          <cell r="CH909" t="str">
            <v>KS2 Average Point Score</v>
          </cell>
          <cell r="CI909" t="str">
            <v>Geography</v>
          </cell>
        </row>
        <row r="910">
          <cell r="AS910">
            <v>0.19309838472834068</v>
          </cell>
          <cell r="AT910">
            <v>0.24229074889867841</v>
          </cell>
          <cell r="AU910">
            <v>0.27606461086637296</v>
          </cell>
          <cell r="AV910">
            <v>0.1512481644640235</v>
          </cell>
          <cell r="AW910">
            <v>8.8105726872246701E-2</v>
          </cell>
          <cell r="AX910">
            <v>3.8913362701908955E-2</v>
          </cell>
          <cell r="AY910">
            <v>9.544787077826725E-3</v>
          </cell>
          <cell r="AZ910">
            <v>7.3421439060205576E-4</v>
          </cell>
          <cell r="BA910">
            <v>0</v>
          </cell>
          <cell r="CB910" t="str">
            <v>KS2-4</v>
          </cell>
          <cell r="CC910" t="str">
            <v>2</v>
          </cell>
          <cell r="CD910" t="str">
            <v>*</v>
          </cell>
          <cell r="CE910">
            <v>0</v>
          </cell>
          <cell r="CF910">
            <v>0.5</v>
          </cell>
          <cell r="CG910" t="str">
            <v>All Schools</v>
          </cell>
          <cell r="CH910" t="str">
            <v>KS2 Average Point Score</v>
          </cell>
          <cell r="CI910" t="str">
            <v>Geography</v>
          </cell>
        </row>
        <row r="911">
          <cell r="AS911">
            <v>0.12442698100851342</v>
          </cell>
          <cell r="AT911">
            <v>0.20497707924034053</v>
          </cell>
          <cell r="AU911">
            <v>0.2593320235756385</v>
          </cell>
          <cell r="AV911">
            <v>0.2246234446627374</v>
          </cell>
          <cell r="AW911">
            <v>0.1237721021611002</v>
          </cell>
          <cell r="AX911">
            <v>5.5664702030124427E-2</v>
          </cell>
          <cell r="AY911">
            <v>5.2390307793058286E-3</v>
          </cell>
          <cell r="AZ911">
            <v>1.3097576948264572E-3</v>
          </cell>
          <cell r="BA911">
            <v>6.5487884741322858E-4</v>
          </cell>
          <cell r="CB911" t="str">
            <v>KS2-4</v>
          </cell>
          <cell r="CC911" t="str">
            <v>3c</v>
          </cell>
          <cell r="CD911" t="str">
            <v>*</v>
          </cell>
          <cell r="CE911">
            <v>6.5487884741322858E-4</v>
          </cell>
          <cell r="CF911">
            <v>0.5</v>
          </cell>
          <cell r="CG911" t="str">
            <v>All Schools</v>
          </cell>
          <cell r="CH911" t="str">
            <v>KS2 Average Point Score</v>
          </cell>
          <cell r="CI911" t="str">
            <v>Geography</v>
          </cell>
        </row>
        <row r="912">
          <cell r="AS912">
            <v>7.4538258575197885E-2</v>
          </cell>
          <cell r="AT912">
            <v>0.13621372031662268</v>
          </cell>
          <cell r="AU912">
            <v>0.23713720316622691</v>
          </cell>
          <cell r="AV912">
            <v>0.26781002638522428</v>
          </cell>
          <cell r="AW912">
            <v>0.18436675461741425</v>
          </cell>
          <cell r="AX912">
            <v>8.7401055408970973E-2</v>
          </cell>
          <cell r="AY912">
            <v>9.2348284960422165E-3</v>
          </cell>
          <cell r="AZ912">
            <v>3.2981530343007917E-3</v>
          </cell>
          <cell r="BA912">
            <v>0</v>
          </cell>
          <cell r="CB912" t="str">
            <v>KS2-4</v>
          </cell>
          <cell r="CC912" t="str">
            <v>3b</v>
          </cell>
          <cell r="CD912" t="str">
            <v>*</v>
          </cell>
          <cell r="CE912">
            <v>0</v>
          </cell>
          <cell r="CF912">
            <v>0.5</v>
          </cell>
          <cell r="CG912" t="str">
            <v>All Schools</v>
          </cell>
          <cell r="CH912" t="str">
            <v>KS2 Average Point Score</v>
          </cell>
          <cell r="CI912" t="str">
            <v>Geography</v>
          </cell>
        </row>
        <row r="913">
          <cell r="AS913">
            <v>4.4882411394501491E-2</v>
          </cell>
          <cell r="AT913">
            <v>8.2477641603179858E-2</v>
          </cell>
          <cell r="AU913">
            <v>0.1790327923153362</v>
          </cell>
          <cell r="AV913">
            <v>0.26300099370652535</v>
          </cell>
          <cell r="AW913">
            <v>0.2578668433256045</v>
          </cell>
          <cell r="AX913">
            <v>0.15220271613116926</v>
          </cell>
          <cell r="AY913">
            <v>1.6893010930771779E-2</v>
          </cell>
          <cell r="AZ913">
            <v>2.9811195760185492E-3</v>
          </cell>
          <cell r="BA913">
            <v>6.6247101689301095E-4</v>
          </cell>
          <cell r="CB913" t="str">
            <v>KS2-4</v>
          </cell>
          <cell r="CC913" t="str">
            <v>3a</v>
          </cell>
          <cell r="CD913" t="str">
            <v>*</v>
          </cell>
          <cell r="CE913">
            <v>6.6247101689301095E-4</v>
          </cell>
          <cell r="CF913">
            <v>0.5</v>
          </cell>
          <cell r="CG913" t="str">
            <v>All Schools</v>
          </cell>
          <cell r="CH913" t="str">
            <v>KS2 Average Point Score</v>
          </cell>
          <cell r="CI913" t="str">
            <v>Geography</v>
          </cell>
        </row>
        <row r="914">
          <cell r="AS914">
            <v>2.7484311700691079E-2</v>
          </cell>
          <cell r="AT914">
            <v>3.8684565890857101E-2</v>
          </cell>
          <cell r="AU914">
            <v>0.10525061561680832</v>
          </cell>
          <cell r="AV914">
            <v>0.21614107554213996</v>
          </cell>
          <cell r="AW914">
            <v>0.30208912542696004</v>
          </cell>
          <cell r="AX914">
            <v>0.24195726427833822</v>
          </cell>
          <cell r="AY914">
            <v>5.1314639764874097E-2</v>
          </cell>
          <cell r="AZ914">
            <v>1.4933672253554691E-2</v>
          </cell>
          <cell r="BA914">
            <v>2.1447295257764716E-3</v>
          </cell>
          <cell r="CB914" t="str">
            <v>KS2-4</v>
          </cell>
          <cell r="CC914" t="str">
            <v>4c</v>
          </cell>
          <cell r="CD914" t="str">
            <v>*</v>
          </cell>
          <cell r="CE914">
            <v>2.1447295257764716E-3</v>
          </cell>
          <cell r="CF914">
            <v>0.5</v>
          </cell>
          <cell r="CG914" t="str">
            <v>All Schools</v>
          </cell>
          <cell r="CH914" t="str">
            <v>KS2 Average Point Score</v>
          </cell>
          <cell r="CI914" t="str">
            <v>Geography</v>
          </cell>
        </row>
        <row r="915">
          <cell r="AS915">
            <v>1.7246013259272532E-2</v>
          </cell>
          <cell r="AT915">
            <v>1.5275040315355671E-2</v>
          </cell>
          <cell r="AU915">
            <v>4.8333631965597562E-2</v>
          </cell>
          <cell r="AV915">
            <v>0.13012900913814729</v>
          </cell>
          <cell r="AW915">
            <v>0.29085289374664036</v>
          </cell>
          <cell r="AX915">
            <v>0.33300483784268053</v>
          </cell>
          <cell r="AY915">
            <v>0.11754165920086006</v>
          </cell>
          <cell r="AZ915">
            <v>4.0628919548468014E-2</v>
          </cell>
          <cell r="BA915">
            <v>6.9879949829779612E-3</v>
          </cell>
          <cell r="CB915" t="str">
            <v>KS2-4</v>
          </cell>
          <cell r="CC915" t="str">
            <v>4b</v>
          </cell>
          <cell r="CD915" t="str">
            <v>*</v>
          </cell>
          <cell r="CE915">
            <v>6.9879949829779612E-3</v>
          </cell>
          <cell r="CF915">
            <v>0.5</v>
          </cell>
          <cell r="CG915" t="str">
            <v>All Schools</v>
          </cell>
          <cell r="CH915" t="str">
            <v>KS2 Average Point Score</v>
          </cell>
          <cell r="CI915" t="str">
            <v>Geography</v>
          </cell>
        </row>
        <row r="916">
          <cell r="AS916">
            <v>1.0970787090190075E-2</v>
          </cell>
          <cell r="AT916">
            <v>5.7086363056512313E-3</v>
          </cell>
          <cell r="AU916">
            <v>1.7668069906875878E-2</v>
          </cell>
          <cell r="AV916">
            <v>6.4070672279627497E-2</v>
          </cell>
          <cell r="AW916">
            <v>0.21316494450822809</v>
          </cell>
          <cell r="AX916">
            <v>0.3407641280775609</v>
          </cell>
          <cell r="AY916">
            <v>0.20965684398520221</v>
          </cell>
          <cell r="AZ916">
            <v>0.11187651486158949</v>
          </cell>
          <cell r="BA916">
            <v>2.6119402985074626E-2</v>
          </cell>
          <cell r="CB916" t="str">
            <v>KS2-4</v>
          </cell>
          <cell r="CC916" t="str">
            <v>4a</v>
          </cell>
          <cell r="CD916" t="str">
            <v>*</v>
          </cell>
          <cell r="CE916">
            <v>2.6119402985074626E-2</v>
          </cell>
          <cell r="CF916">
            <v>0.5</v>
          </cell>
          <cell r="CG916" t="str">
            <v>All Schools</v>
          </cell>
          <cell r="CH916" t="str">
            <v>KS2 Average Point Score</v>
          </cell>
          <cell r="CI916" t="str">
            <v>Geography</v>
          </cell>
        </row>
        <row r="917">
          <cell r="AS917">
            <v>5.7339115755159062E-3</v>
          </cell>
          <cell r="AT917">
            <v>1.9501120586779986E-3</v>
          </cell>
          <cell r="AU917">
            <v>3.9293302674855198E-3</v>
          </cell>
          <cell r="AV917">
            <v>2.2353523299473179E-2</v>
          </cell>
          <cell r="AW917">
            <v>0.11042873359140787</v>
          </cell>
          <cell r="AX917">
            <v>0.25526093663591115</v>
          </cell>
          <cell r="AY917">
            <v>0.27933172279302615</v>
          </cell>
          <cell r="AZ917">
            <v>0.23008411677387433</v>
          </cell>
          <cell r="BA917">
            <v>9.0927613004627872E-2</v>
          </cell>
          <cell r="CB917" t="str">
            <v>KS2-4</v>
          </cell>
          <cell r="CC917" t="str">
            <v>5c</v>
          </cell>
          <cell r="CD917" t="str">
            <v>*</v>
          </cell>
          <cell r="CE917">
            <v>9.0927613004627872E-2</v>
          </cell>
          <cell r="CF917">
            <v>0.5</v>
          </cell>
          <cell r="CG917" t="str">
            <v>All Schools</v>
          </cell>
          <cell r="CH917" t="str">
            <v>KS2 Average Point Score</v>
          </cell>
          <cell r="CI917" t="str">
            <v>Geography</v>
          </cell>
        </row>
        <row r="918">
          <cell r="AS918">
            <v>2.2238106584067984E-3</v>
          </cell>
          <cell r="AT918">
            <v>3.5739814152966406E-4</v>
          </cell>
          <cell r="AU918">
            <v>1.0721944245889921E-3</v>
          </cell>
          <cell r="AV918">
            <v>5.7183702644746249E-3</v>
          </cell>
          <cell r="AW918">
            <v>3.8519577475974905E-2</v>
          </cell>
          <cell r="AX918">
            <v>0.11710745770788658</v>
          </cell>
          <cell r="AY918">
            <v>0.2354459534588198</v>
          </cell>
          <cell r="AZ918">
            <v>0.32904455563497736</v>
          </cell>
          <cell r="BA918">
            <v>0.27051068223334129</v>
          </cell>
          <cell r="CB918" t="str">
            <v>KS2-4</v>
          </cell>
          <cell r="CC918" t="str">
            <v>5b</v>
          </cell>
          <cell r="CD918" t="str">
            <v>*</v>
          </cell>
          <cell r="CE918">
            <v>0.27051068223334129</v>
          </cell>
          <cell r="CF918">
            <v>0.5</v>
          </cell>
          <cell r="CG918" t="str">
            <v>All Schools</v>
          </cell>
          <cell r="CH918" t="str">
            <v>KS2 Average Point Score</v>
          </cell>
          <cell r="CI918" t="str">
            <v>Geography</v>
          </cell>
        </row>
        <row r="919">
          <cell r="AS919">
            <v>9.9140779907468612E-4</v>
          </cell>
          <cell r="AT919">
            <v>0</v>
          </cell>
          <cell r="AU919">
            <v>6.6093853271645734E-4</v>
          </cell>
          <cell r="AV919">
            <v>6.6093853271645734E-4</v>
          </cell>
          <cell r="AW919">
            <v>5.9484467944481163E-3</v>
          </cell>
          <cell r="AX919">
            <v>2.8089887640449437E-2</v>
          </cell>
          <cell r="AY919">
            <v>0.11269001982815598</v>
          </cell>
          <cell r="AZ919">
            <v>0.28883013879709185</v>
          </cell>
          <cell r="BA919">
            <v>0.56212822207534696</v>
          </cell>
          <cell r="CB919" t="str">
            <v>KS2-4</v>
          </cell>
          <cell r="CC919" t="str">
            <v>5a</v>
          </cell>
          <cell r="CD919" t="str">
            <v>*</v>
          </cell>
          <cell r="CE919">
            <v>0.56212822207534696</v>
          </cell>
          <cell r="CF919">
            <v>0.5</v>
          </cell>
          <cell r="CG919" t="str">
            <v>All Schools</v>
          </cell>
          <cell r="CH919" t="str">
            <v>KS2 Average Point Score</v>
          </cell>
          <cell r="CI919" t="str">
            <v>Geography</v>
          </cell>
        </row>
        <row r="920">
          <cell r="CB920" t="str">
            <v>.</v>
          </cell>
          <cell r="CC920" t="str">
            <v>.</v>
          </cell>
          <cell r="CD920" t="str">
            <v>.</v>
          </cell>
          <cell r="CE920" t="str">
            <v>.</v>
          </cell>
          <cell r="CF920" t="str">
            <v>.</v>
          </cell>
          <cell r="CG920" t="str">
            <v>.</v>
          </cell>
          <cell r="CH920" t="str">
            <v>.</v>
          </cell>
          <cell r="CI920" t="str">
            <v>.</v>
          </cell>
        </row>
        <row r="921">
          <cell r="CB921" t="str">
            <v>.</v>
          </cell>
          <cell r="CC921" t="str">
            <v>.</v>
          </cell>
          <cell r="CD921" t="str">
            <v>.</v>
          </cell>
          <cell r="CE921" t="str">
            <v>.</v>
          </cell>
          <cell r="CF921" t="str">
            <v>.</v>
          </cell>
          <cell r="CG921" t="str">
            <v>.</v>
          </cell>
          <cell r="CH921" t="str">
            <v>.</v>
          </cell>
          <cell r="CI921" t="str">
            <v>.</v>
          </cell>
        </row>
        <row r="922">
          <cell r="CB922" t="str">
            <v>.</v>
          </cell>
          <cell r="CC922" t="str">
            <v>.</v>
          </cell>
          <cell r="CD922" t="str">
            <v>.</v>
          </cell>
          <cell r="CE922" t="str">
            <v>.</v>
          </cell>
          <cell r="CF922" t="str">
            <v>.</v>
          </cell>
          <cell r="CG922" t="str">
            <v>.</v>
          </cell>
          <cell r="CH922" t="str">
            <v>.</v>
          </cell>
          <cell r="CI922" t="str">
            <v>.</v>
          </cell>
        </row>
        <row r="923">
          <cell r="CB923" t="str">
            <v>.</v>
          </cell>
          <cell r="CC923" t="str">
            <v>.</v>
          </cell>
          <cell r="CD923" t="str">
            <v>.</v>
          </cell>
          <cell r="CE923" t="str">
            <v>.</v>
          </cell>
          <cell r="CF923" t="str">
            <v>.</v>
          </cell>
          <cell r="CG923" t="str">
            <v>.</v>
          </cell>
          <cell r="CH923" t="str">
            <v>.</v>
          </cell>
          <cell r="CI923" t="str">
            <v>.</v>
          </cell>
        </row>
        <row r="924">
          <cell r="AS924" t="str">
            <v>U</v>
          </cell>
          <cell r="AT924" t="str">
            <v>G</v>
          </cell>
          <cell r="AU924" t="str">
            <v>F</v>
          </cell>
          <cell r="AV924" t="str">
            <v>E</v>
          </cell>
          <cell r="AW924" t="str">
            <v>D</v>
          </cell>
          <cell r="AX924" t="str">
            <v>C</v>
          </cell>
          <cell r="AY924" t="str">
            <v>B</v>
          </cell>
          <cell r="AZ924" t="str">
            <v>A</v>
          </cell>
          <cell r="BA924" t="str">
            <v>*</v>
          </cell>
          <cell r="CB924" t="str">
            <v>.</v>
          </cell>
          <cell r="CC924" t="str">
            <v>.</v>
          </cell>
          <cell r="CD924" t="str">
            <v>.</v>
          </cell>
          <cell r="CE924" t="str">
            <v>.</v>
          </cell>
          <cell r="CF924" t="str">
            <v>.</v>
          </cell>
          <cell r="CG924" t="str">
            <v>.</v>
          </cell>
          <cell r="CH924" t="str">
            <v>.</v>
          </cell>
          <cell r="CI924" t="str">
            <v>.</v>
          </cell>
        </row>
        <row r="925">
          <cell r="AS925">
            <v>0</v>
          </cell>
          <cell r="AT925">
            <v>0</v>
          </cell>
          <cell r="AU925">
            <v>0</v>
          </cell>
          <cell r="AV925">
            <v>0</v>
          </cell>
          <cell r="AW925">
            <v>0</v>
          </cell>
          <cell r="AX925">
            <v>0</v>
          </cell>
          <cell r="AY925">
            <v>0</v>
          </cell>
          <cell r="AZ925">
            <v>0</v>
          </cell>
          <cell r="BA925">
            <v>0</v>
          </cell>
          <cell r="CB925" t="str">
            <v>.</v>
          </cell>
          <cell r="CC925" t="str">
            <v>.</v>
          </cell>
          <cell r="CD925" t="str">
            <v>.</v>
          </cell>
          <cell r="CE925" t="str">
            <v>.</v>
          </cell>
          <cell r="CF925" t="str">
            <v>.</v>
          </cell>
          <cell r="CG925" t="str">
            <v>.</v>
          </cell>
          <cell r="CH925" t="str">
            <v>.</v>
          </cell>
          <cell r="CI925" t="str">
            <v>.</v>
          </cell>
        </row>
        <row r="926">
          <cell r="AS926">
            <v>0</v>
          </cell>
          <cell r="AT926">
            <v>0</v>
          </cell>
          <cell r="AU926">
            <v>0</v>
          </cell>
          <cell r="AV926">
            <v>0</v>
          </cell>
          <cell r="AW926">
            <v>0</v>
          </cell>
          <cell r="AX926">
            <v>0</v>
          </cell>
          <cell r="AY926">
            <v>0</v>
          </cell>
          <cell r="AZ926">
            <v>0</v>
          </cell>
          <cell r="BA926">
            <v>0</v>
          </cell>
          <cell r="CB926" t="str">
            <v>.</v>
          </cell>
          <cell r="CC926" t="str">
            <v>.</v>
          </cell>
          <cell r="CD926" t="str">
            <v>.</v>
          </cell>
          <cell r="CE926" t="str">
            <v>.</v>
          </cell>
          <cell r="CF926" t="str">
            <v>.</v>
          </cell>
          <cell r="CG926" t="str">
            <v>.</v>
          </cell>
          <cell r="CH926" t="str">
            <v>.</v>
          </cell>
          <cell r="CI926" t="str">
            <v>.</v>
          </cell>
        </row>
        <row r="927">
          <cell r="AS927">
            <v>7.2847682119205295E-2</v>
          </cell>
          <cell r="AT927">
            <v>0.16556291390728478</v>
          </cell>
          <cell r="AU927">
            <v>0.20529801324503311</v>
          </cell>
          <cell r="AV927">
            <v>0.17880794701986755</v>
          </cell>
          <cell r="AW927">
            <v>0.17880794701986755</v>
          </cell>
          <cell r="AX927">
            <v>7.9470198675496692E-2</v>
          </cell>
          <cell r="AY927">
            <v>3.3112582781456956E-2</v>
          </cell>
          <cell r="AZ927">
            <v>5.2980132450331126E-2</v>
          </cell>
          <cell r="BA927">
            <v>3.3112582781456956E-2</v>
          </cell>
          <cell r="CB927" t="str">
            <v>KS2-4</v>
          </cell>
          <cell r="CC927" t="str">
            <v>B</v>
          </cell>
          <cell r="CD927" t="str">
            <v>*</v>
          </cell>
          <cell r="CE927">
            <v>3.3112582781456956E-2</v>
          </cell>
          <cell r="CF927">
            <v>0.5</v>
          </cell>
          <cell r="CG927" t="str">
            <v>All Schools</v>
          </cell>
          <cell r="CH927" t="str">
            <v>KS2 Average Point Score</v>
          </cell>
          <cell r="CI927" t="str">
            <v>German</v>
          </cell>
        </row>
        <row r="928">
          <cell r="AS928">
            <v>7.2847682119205295E-2</v>
          </cell>
          <cell r="AT928">
            <v>0.16556291390728478</v>
          </cell>
          <cell r="AU928">
            <v>0.20529801324503311</v>
          </cell>
          <cell r="AV928">
            <v>0.17880794701986755</v>
          </cell>
          <cell r="AW928">
            <v>0.17880794701986755</v>
          </cell>
          <cell r="AX928">
            <v>7.9470198675496692E-2</v>
          </cell>
          <cell r="AY928">
            <v>3.3112582781456956E-2</v>
          </cell>
          <cell r="AZ928">
            <v>5.2980132450331126E-2</v>
          </cell>
          <cell r="BA928">
            <v>3.3112582781456956E-2</v>
          </cell>
          <cell r="CB928" t="str">
            <v>KS2-4</v>
          </cell>
          <cell r="CC928" t="str">
            <v>N</v>
          </cell>
          <cell r="CD928" t="str">
            <v>*</v>
          </cell>
          <cell r="CE928">
            <v>3.3112582781456956E-2</v>
          </cell>
          <cell r="CF928">
            <v>0.5</v>
          </cell>
          <cell r="CG928" t="str">
            <v>All Schools</v>
          </cell>
          <cell r="CH928" t="str">
            <v>KS2 Average Point Score</v>
          </cell>
          <cell r="CI928" t="str">
            <v>German</v>
          </cell>
        </row>
        <row r="929">
          <cell r="AS929">
            <v>7.2847682119205295E-2</v>
          </cell>
          <cell r="AT929">
            <v>0.16556291390728478</v>
          </cell>
          <cell r="AU929">
            <v>0.20529801324503311</v>
          </cell>
          <cell r="AV929">
            <v>0.17880794701986755</v>
          </cell>
          <cell r="AW929">
            <v>0.17880794701986755</v>
          </cell>
          <cell r="AX929">
            <v>7.9470198675496692E-2</v>
          </cell>
          <cell r="AY929">
            <v>3.3112582781456956E-2</v>
          </cell>
          <cell r="AZ929">
            <v>5.2980132450331126E-2</v>
          </cell>
          <cell r="BA929">
            <v>3.3112582781456956E-2</v>
          </cell>
          <cell r="CB929" t="str">
            <v>KS2-4</v>
          </cell>
          <cell r="CC929" t="str">
            <v>2</v>
          </cell>
          <cell r="CD929" t="str">
            <v>*</v>
          </cell>
          <cell r="CE929">
            <v>3.3112582781456956E-2</v>
          </cell>
          <cell r="CF929">
            <v>0.5</v>
          </cell>
          <cell r="CG929" t="str">
            <v>All Schools</v>
          </cell>
          <cell r="CH929" t="str">
            <v>KS2 Average Point Score</v>
          </cell>
          <cell r="CI929" t="str">
            <v>German</v>
          </cell>
        </row>
        <row r="930">
          <cell r="AS930">
            <v>3.6585365853658534E-2</v>
          </cell>
          <cell r="AT930">
            <v>0.1910569105691057</v>
          </cell>
          <cell r="AU930">
            <v>0.21544715447154472</v>
          </cell>
          <cell r="AV930">
            <v>0.23577235772357724</v>
          </cell>
          <cell r="AW930">
            <v>0.1910569105691057</v>
          </cell>
          <cell r="AX930">
            <v>8.5365853658536592E-2</v>
          </cell>
          <cell r="AY930">
            <v>2.8455284552845527E-2</v>
          </cell>
          <cell r="AZ930">
            <v>1.6260162601626018E-2</v>
          </cell>
          <cell r="BA930">
            <v>0</v>
          </cell>
          <cell r="CB930" t="str">
            <v>KS2-4</v>
          </cell>
          <cell r="CC930" t="str">
            <v>3c</v>
          </cell>
          <cell r="CD930" t="str">
            <v>*</v>
          </cell>
          <cell r="CE930">
            <v>0</v>
          </cell>
          <cell r="CF930">
            <v>0.5</v>
          </cell>
          <cell r="CG930" t="str">
            <v>All Schools</v>
          </cell>
          <cell r="CH930" t="str">
            <v>KS2 Average Point Score</v>
          </cell>
          <cell r="CI930" t="str">
            <v>German</v>
          </cell>
        </row>
        <row r="931">
          <cell r="AS931">
            <v>3.165735567970205E-2</v>
          </cell>
          <cell r="AT931">
            <v>9.4972067039106142E-2</v>
          </cell>
          <cell r="AU931">
            <v>0.21042830540037244</v>
          </cell>
          <cell r="AV931">
            <v>0.25884543761638734</v>
          </cell>
          <cell r="AW931">
            <v>0.23649906890130354</v>
          </cell>
          <cell r="AX931">
            <v>0.11173184357541899</v>
          </cell>
          <cell r="AY931">
            <v>2.9795158286778398E-2</v>
          </cell>
          <cell r="AZ931">
            <v>1.4897579143389199E-2</v>
          </cell>
          <cell r="BA931">
            <v>1.11731843575419E-2</v>
          </cell>
          <cell r="CB931" t="str">
            <v>KS2-4</v>
          </cell>
          <cell r="CC931" t="str">
            <v>3b</v>
          </cell>
          <cell r="CD931" t="str">
            <v>*</v>
          </cell>
          <cell r="CE931">
            <v>1.11731843575419E-2</v>
          </cell>
          <cell r="CF931">
            <v>0.5</v>
          </cell>
          <cell r="CG931" t="str">
            <v>All Schools</v>
          </cell>
          <cell r="CH931" t="str">
            <v>KS2 Average Point Score</v>
          </cell>
          <cell r="CI931" t="str">
            <v>German</v>
          </cell>
        </row>
        <row r="932">
          <cell r="AS932">
            <v>1.7441860465116279E-2</v>
          </cell>
          <cell r="AT932">
            <v>7.4750830564784057E-2</v>
          </cell>
          <cell r="AU932">
            <v>0.15448504983388706</v>
          </cell>
          <cell r="AV932">
            <v>0.24667774086378738</v>
          </cell>
          <cell r="AW932">
            <v>0.29318936877076412</v>
          </cell>
          <cell r="AX932">
            <v>0.16279069767441862</v>
          </cell>
          <cell r="AY932">
            <v>3.5714285714285712E-2</v>
          </cell>
          <cell r="AZ932">
            <v>8.3056478405315621E-3</v>
          </cell>
          <cell r="BA932">
            <v>6.6445182724252493E-3</v>
          </cell>
          <cell r="CB932" t="str">
            <v>KS2-4</v>
          </cell>
          <cell r="CC932" t="str">
            <v>3a</v>
          </cell>
          <cell r="CD932" t="str">
            <v>*</v>
          </cell>
          <cell r="CE932">
            <v>6.6445182724252493E-3</v>
          </cell>
          <cell r="CF932">
            <v>0.5</v>
          </cell>
          <cell r="CG932" t="str">
            <v>All Schools</v>
          </cell>
          <cell r="CH932" t="str">
            <v>KS2 Average Point Score</v>
          </cell>
          <cell r="CI932" t="str">
            <v>German</v>
          </cell>
        </row>
        <row r="933">
          <cell r="AS933">
            <v>1.0097610232245036E-2</v>
          </cell>
          <cell r="AT933">
            <v>3.4668461797374622E-2</v>
          </cell>
          <cell r="AU933">
            <v>9.6600471221810841E-2</v>
          </cell>
          <cell r="AV933">
            <v>0.19421070346684619</v>
          </cell>
          <cell r="AW933">
            <v>0.3200942443621676</v>
          </cell>
          <cell r="AX933">
            <v>0.25984516997643892</v>
          </cell>
          <cell r="AY933">
            <v>6.4624705486368228E-2</v>
          </cell>
          <cell r="AZ933">
            <v>1.2117132278694043E-2</v>
          </cell>
          <cell r="BA933">
            <v>7.7415011780545273E-3</v>
          </cell>
          <cell r="CB933" t="str">
            <v>KS2-4</v>
          </cell>
          <cell r="CC933" t="str">
            <v>4c</v>
          </cell>
          <cell r="CD933" t="str">
            <v>*</v>
          </cell>
          <cell r="CE933">
            <v>7.7415011780545273E-3</v>
          </cell>
          <cell r="CF933">
            <v>0.5</v>
          </cell>
          <cell r="CG933" t="str">
            <v>All Schools</v>
          </cell>
          <cell r="CH933" t="str">
            <v>KS2 Average Point Score</v>
          </cell>
          <cell r="CI933" t="str">
            <v>German</v>
          </cell>
        </row>
        <row r="934">
          <cell r="AS934">
            <v>5.9633027522935783E-3</v>
          </cell>
          <cell r="AT934">
            <v>2.0336391437308868E-2</v>
          </cell>
          <cell r="AU934">
            <v>5.2446483180428133E-2</v>
          </cell>
          <cell r="AV934">
            <v>0.13103975535168197</v>
          </cell>
          <cell r="AW934">
            <v>0.29969418960244648</v>
          </cell>
          <cell r="AX934">
            <v>0.35321100917431192</v>
          </cell>
          <cell r="AY934">
            <v>0.10535168195718654</v>
          </cell>
          <cell r="AZ934">
            <v>2.2171253822629969E-2</v>
          </cell>
          <cell r="BA934">
            <v>9.7859327217125376E-3</v>
          </cell>
          <cell r="CB934" t="str">
            <v>KS2-4</v>
          </cell>
          <cell r="CC934" t="str">
            <v>4b</v>
          </cell>
          <cell r="CD934" t="str">
            <v>*</v>
          </cell>
          <cell r="CE934">
            <v>9.7859327217125376E-3</v>
          </cell>
          <cell r="CF934">
            <v>0.5</v>
          </cell>
          <cell r="CG934" t="str">
            <v>All Schools</v>
          </cell>
          <cell r="CH934" t="str">
            <v>KS2 Average Point Score</v>
          </cell>
          <cell r="CI934" t="str">
            <v>German</v>
          </cell>
        </row>
        <row r="935">
          <cell r="AS935">
            <v>2.8655710071639274E-3</v>
          </cell>
          <cell r="AT935">
            <v>1.1378002528445006E-2</v>
          </cell>
          <cell r="AU935">
            <v>2.5200168563000423E-2</v>
          </cell>
          <cell r="AV935">
            <v>7.7033291192583231E-2</v>
          </cell>
          <cell r="AW935">
            <v>0.23076274757690687</v>
          </cell>
          <cell r="AX935">
            <v>0.3957859249894648</v>
          </cell>
          <cell r="AY935">
            <v>0.18466076696165193</v>
          </cell>
          <cell r="AZ935">
            <v>5.8744205646860517E-2</v>
          </cell>
          <cell r="BA935">
            <v>1.3569321533923304E-2</v>
          </cell>
          <cell r="CB935" t="str">
            <v>KS2-4</v>
          </cell>
          <cell r="CC935" t="str">
            <v>4a</v>
          </cell>
          <cell r="CD935" t="str">
            <v>*</v>
          </cell>
          <cell r="CE935">
            <v>1.3569321533923304E-2</v>
          </cell>
          <cell r="CF935">
            <v>0.5</v>
          </cell>
          <cell r="CG935" t="str">
            <v>All Schools</v>
          </cell>
          <cell r="CH935" t="str">
            <v>KS2 Average Point Score</v>
          </cell>
          <cell r="CI935" t="str">
            <v>German</v>
          </cell>
        </row>
        <row r="936">
          <cell r="AS936">
            <v>1.0497715203161666E-3</v>
          </cell>
          <cell r="AT936">
            <v>3.3963196245523032E-3</v>
          </cell>
          <cell r="AU936">
            <v>9.7567000123502529E-3</v>
          </cell>
          <cell r="AV936">
            <v>3.2419414597999262E-2</v>
          </cell>
          <cell r="AW936">
            <v>0.14968506854390515</v>
          </cell>
          <cell r="AX936">
            <v>0.35093244411510438</v>
          </cell>
          <cell r="AY936">
            <v>0.27108805730517477</v>
          </cell>
          <cell r="AZ936">
            <v>0.14202791157218722</v>
          </cell>
          <cell r="BA936">
            <v>3.9644312708410526E-2</v>
          </cell>
          <cell r="CB936" t="str">
            <v>KS2-4</v>
          </cell>
          <cell r="CC936" t="str">
            <v>5c</v>
          </cell>
          <cell r="CD936" t="str">
            <v>*</v>
          </cell>
          <cell r="CE936">
            <v>3.9644312708410526E-2</v>
          </cell>
          <cell r="CF936">
            <v>0.5</v>
          </cell>
          <cell r="CG936" t="str">
            <v>All Schools</v>
          </cell>
          <cell r="CH936" t="str">
            <v>KS2 Average Point Score</v>
          </cell>
          <cell r="CI936" t="str">
            <v>German</v>
          </cell>
        </row>
        <row r="937">
          <cell r="AS937">
            <v>2.7521673317737721E-4</v>
          </cell>
          <cell r="AT937">
            <v>1.3072794825925416E-3</v>
          </cell>
          <cell r="AU937">
            <v>3.5090133480115593E-3</v>
          </cell>
          <cell r="AV937">
            <v>1.1283886060272464E-2</v>
          </cell>
          <cell r="AW937">
            <v>6.5226365763038391E-2</v>
          </cell>
          <cell r="AX937">
            <v>0.23083803495252511</v>
          </cell>
          <cell r="AY937">
            <v>0.28423008118893628</v>
          </cell>
          <cell r="AZ937">
            <v>0.27404706206137336</v>
          </cell>
          <cell r="BA937">
            <v>0.12928306041007293</v>
          </cell>
          <cell r="CB937" t="str">
            <v>KS2-4</v>
          </cell>
          <cell r="CC937" t="str">
            <v>5b</v>
          </cell>
          <cell r="CD937" t="str">
            <v>*</v>
          </cell>
          <cell r="CE937">
            <v>0.12928306041007293</v>
          </cell>
          <cell r="CF937">
            <v>0.5</v>
          </cell>
          <cell r="CG937" t="str">
            <v>All Schools</v>
          </cell>
          <cell r="CH937" t="str">
            <v>KS2 Average Point Score</v>
          </cell>
          <cell r="CI937" t="str">
            <v>German</v>
          </cell>
        </row>
        <row r="938">
          <cell r="AS938">
            <v>0</v>
          </cell>
          <cell r="AT938">
            <v>0</v>
          </cell>
          <cell r="AU938">
            <v>2.0130850528434826E-3</v>
          </cell>
          <cell r="AV938">
            <v>2.5163563160543532E-3</v>
          </cell>
          <cell r="AW938">
            <v>2.0634121791645699E-2</v>
          </cell>
          <cell r="AX938">
            <v>8.4046300956215403E-2</v>
          </cell>
          <cell r="AY938">
            <v>0.18621036738802216</v>
          </cell>
          <cell r="AZ938">
            <v>0.34574735782586813</v>
          </cell>
          <cell r="BA938">
            <v>0.35883241066935079</v>
          </cell>
          <cell r="CB938" t="str">
            <v>KS2-4</v>
          </cell>
          <cell r="CC938" t="str">
            <v>5a</v>
          </cell>
          <cell r="CD938" t="str">
            <v>*</v>
          </cell>
          <cell r="CE938">
            <v>0.35883241066935079</v>
          </cell>
          <cell r="CF938">
            <v>0.5</v>
          </cell>
          <cell r="CG938" t="str">
            <v>All Schools</v>
          </cell>
          <cell r="CH938" t="str">
            <v>KS2 Average Point Score</v>
          </cell>
          <cell r="CI938" t="str">
            <v>German</v>
          </cell>
        </row>
        <row r="939">
          <cell r="CB939" t="str">
            <v>.</v>
          </cell>
          <cell r="CC939" t="str">
            <v>.</v>
          </cell>
          <cell r="CD939" t="str">
            <v>.</v>
          </cell>
          <cell r="CE939" t="str">
            <v>.</v>
          </cell>
          <cell r="CF939" t="str">
            <v>.</v>
          </cell>
          <cell r="CG939" t="str">
            <v>.</v>
          </cell>
          <cell r="CH939" t="str">
            <v>.</v>
          </cell>
          <cell r="CI939" t="str">
            <v>.</v>
          </cell>
        </row>
        <row r="940">
          <cell r="CB940" t="str">
            <v>.</v>
          </cell>
          <cell r="CC940" t="str">
            <v>.</v>
          </cell>
          <cell r="CD940" t="str">
            <v>.</v>
          </cell>
          <cell r="CE940" t="str">
            <v>.</v>
          </cell>
          <cell r="CF940" t="str">
            <v>.</v>
          </cell>
          <cell r="CG940" t="str">
            <v>.</v>
          </cell>
          <cell r="CH940" t="str">
            <v>.</v>
          </cell>
          <cell r="CI940" t="str">
            <v>.</v>
          </cell>
        </row>
        <row r="941">
          <cell r="CB941" t="str">
            <v>.</v>
          </cell>
          <cell r="CC941" t="str">
            <v>.</v>
          </cell>
          <cell r="CD941" t="str">
            <v>.</v>
          </cell>
          <cell r="CE941" t="str">
            <v>.</v>
          </cell>
          <cell r="CF941" t="str">
            <v>.</v>
          </cell>
          <cell r="CG941" t="str">
            <v>.</v>
          </cell>
          <cell r="CH941" t="str">
            <v>.</v>
          </cell>
          <cell r="CI941" t="str">
            <v>.</v>
          </cell>
        </row>
        <row r="942">
          <cell r="CB942" t="str">
            <v>.</v>
          </cell>
          <cell r="CC942" t="str">
            <v>.</v>
          </cell>
          <cell r="CD942" t="str">
            <v>.</v>
          </cell>
          <cell r="CE942" t="str">
            <v>.</v>
          </cell>
          <cell r="CF942" t="str">
            <v>.</v>
          </cell>
          <cell r="CG942" t="str">
            <v>.</v>
          </cell>
          <cell r="CH942" t="str">
            <v>.</v>
          </cell>
          <cell r="CI942" t="str">
            <v>.</v>
          </cell>
        </row>
        <row r="943">
          <cell r="AS943" t="str">
            <v>U</v>
          </cell>
          <cell r="AT943" t="str">
            <v>G</v>
          </cell>
          <cell r="AU943" t="str">
            <v>F</v>
          </cell>
          <cell r="AV943" t="str">
            <v>E</v>
          </cell>
          <cell r="AW943" t="str">
            <v>D</v>
          </cell>
          <cell r="AX943" t="str">
            <v>C</v>
          </cell>
          <cell r="AY943" t="str">
            <v>B</v>
          </cell>
          <cell r="AZ943" t="str">
            <v>A</v>
          </cell>
          <cell r="BA943" t="str">
            <v>*</v>
          </cell>
          <cell r="CB943" t="str">
            <v>.</v>
          </cell>
          <cell r="CC943" t="str">
            <v>.</v>
          </cell>
          <cell r="CD943" t="str">
            <v>.</v>
          </cell>
          <cell r="CE943" t="str">
            <v>.</v>
          </cell>
          <cell r="CF943" t="str">
            <v>.</v>
          </cell>
          <cell r="CG943" t="str">
            <v>.</v>
          </cell>
          <cell r="CH943" t="str">
            <v>.</v>
          </cell>
          <cell r="CI943" t="str">
            <v>.</v>
          </cell>
        </row>
        <row r="944">
          <cell r="AS944">
            <v>0</v>
          </cell>
          <cell r="AT944">
            <v>0</v>
          </cell>
          <cell r="AU944">
            <v>0</v>
          </cell>
          <cell r="AV944">
            <v>0</v>
          </cell>
          <cell r="AW944">
            <v>0</v>
          </cell>
          <cell r="AX944">
            <v>0</v>
          </cell>
          <cell r="AY944">
            <v>0</v>
          </cell>
          <cell r="AZ944">
            <v>0</v>
          </cell>
          <cell r="BA944">
            <v>0</v>
          </cell>
          <cell r="CB944" t="str">
            <v>.</v>
          </cell>
          <cell r="CC944" t="str">
            <v>.</v>
          </cell>
          <cell r="CD944" t="str">
            <v>.</v>
          </cell>
          <cell r="CE944" t="str">
            <v>.</v>
          </cell>
          <cell r="CF944" t="str">
            <v>.</v>
          </cell>
          <cell r="CG944" t="str">
            <v>.</v>
          </cell>
          <cell r="CH944" t="str">
            <v>.</v>
          </cell>
          <cell r="CI944" t="str">
            <v>.</v>
          </cell>
        </row>
        <row r="945">
          <cell r="AS945">
            <v>0</v>
          </cell>
          <cell r="AT945">
            <v>0</v>
          </cell>
          <cell r="AU945">
            <v>0</v>
          </cell>
          <cell r="AV945">
            <v>0</v>
          </cell>
          <cell r="AW945">
            <v>0</v>
          </cell>
          <cell r="AX945">
            <v>0</v>
          </cell>
          <cell r="AY945">
            <v>0</v>
          </cell>
          <cell r="AZ945">
            <v>0</v>
          </cell>
          <cell r="BA945">
            <v>0</v>
          </cell>
          <cell r="CB945" t="str">
            <v>.</v>
          </cell>
          <cell r="CC945" t="str">
            <v>.</v>
          </cell>
          <cell r="CD945" t="str">
            <v>.</v>
          </cell>
          <cell r="CE945" t="str">
            <v>.</v>
          </cell>
          <cell r="CF945" t="str">
            <v>.</v>
          </cell>
          <cell r="CG945" t="str">
            <v>.</v>
          </cell>
          <cell r="CH945" t="str">
            <v>.</v>
          </cell>
          <cell r="CI945" t="str">
            <v>.</v>
          </cell>
        </row>
        <row r="946">
          <cell r="AS946">
            <v>0.10460251046025104</v>
          </cell>
          <cell r="AT946">
            <v>0.14225941422594143</v>
          </cell>
          <cell r="AU946">
            <v>0.18688981868898186</v>
          </cell>
          <cell r="AV946">
            <v>0.24686192468619247</v>
          </cell>
          <cell r="AW946">
            <v>0.20781032078103207</v>
          </cell>
          <cell r="AX946">
            <v>9.4839609483960946E-2</v>
          </cell>
          <cell r="AY946">
            <v>1.5341701534170154E-2</v>
          </cell>
          <cell r="AZ946">
            <v>1.3947001394700139E-3</v>
          </cell>
          <cell r="BA946">
            <v>0</v>
          </cell>
          <cell r="CB946" t="str">
            <v>KS2-4</v>
          </cell>
          <cell r="CC946" t="str">
            <v>B</v>
          </cell>
          <cell r="CD946" t="str">
            <v>*</v>
          </cell>
          <cell r="CE946">
            <v>0</v>
          </cell>
          <cell r="CF946">
            <v>0.5</v>
          </cell>
          <cell r="CG946" t="str">
            <v>All Schools</v>
          </cell>
          <cell r="CH946" t="str">
            <v>KS2 Average Point Score</v>
          </cell>
          <cell r="CI946" t="str">
            <v>Design and Technology Graphics</v>
          </cell>
        </row>
        <row r="947">
          <cell r="AS947">
            <v>0.10460251046025104</v>
          </cell>
          <cell r="AT947">
            <v>0.14225941422594143</v>
          </cell>
          <cell r="AU947">
            <v>0.18688981868898186</v>
          </cell>
          <cell r="AV947">
            <v>0.24686192468619247</v>
          </cell>
          <cell r="AW947">
            <v>0.20781032078103207</v>
          </cell>
          <cell r="AX947">
            <v>9.4839609483960946E-2</v>
          </cell>
          <cell r="AY947">
            <v>1.5341701534170154E-2</v>
          </cell>
          <cell r="AZ947">
            <v>1.3947001394700139E-3</v>
          </cell>
          <cell r="BA947">
            <v>0</v>
          </cell>
          <cell r="CB947" t="str">
            <v>KS2-4</v>
          </cell>
          <cell r="CC947" t="str">
            <v>N</v>
          </cell>
          <cell r="CD947" t="str">
            <v>*</v>
          </cell>
          <cell r="CE947">
            <v>0</v>
          </cell>
          <cell r="CF947">
            <v>0.5</v>
          </cell>
          <cell r="CG947" t="str">
            <v>All Schools</v>
          </cell>
          <cell r="CH947" t="str">
            <v>KS2 Average Point Score</v>
          </cell>
          <cell r="CI947" t="str">
            <v>Design and Technology Graphics</v>
          </cell>
        </row>
        <row r="948">
          <cell r="AS948">
            <v>0.10460251046025104</v>
          </cell>
          <cell r="AT948">
            <v>0.14225941422594143</v>
          </cell>
          <cell r="AU948">
            <v>0.18688981868898186</v>
          </cell>
          <cell r="AV948">
            <v>0.24686192468619247</v>
          </cell>
          <cell r="AW948">
            <v>0.20781032078103207</v>
          </cell>
          <cell r="AX948">
            <v>9.4839609483960946E-2</v>
          </cell>
          <cell r="AY948">
            <v>1.5341701534170154E-2</v>
          </cell>
          <cell r="AZ948">
            <v>1.3947001394700139E-3</v>
          </cell>
          <cell r="BA948">
            <v>0</v>
          </cell>
          <cell r="CB948" t="str">
            <v>KS2-4</v>
          </cell>
          <cell r="CC948" t="str">
            <v>2</v>
          </cell>
          <cell r="CD948" t="str">
            <v>*</v>
          </cell>
          <cell r="CE948">
            <v>0</v>
          </cell>
          <cell r="CF948">
            <v>0.5</v>
          </cell>
          <cell r="CG948" t="str">
            <v>All Schools</v>
          </cell>
          <cell r="CH948" t="str">
            <v>KS2 Average Point Score</v>
          </cell>
          <cell r="CI948" t="str">
            <v>Design and Technology Graphics</v>
          </cell>
        </row>
        <row r="949">
          <cell r="AS949">
            <v>0.12137931034482759</v>
          </cell>
          <cell r="AT949">
            <v>8.827586206896551E-2</v>
          </cell>
          <cell r="AU949">
            <v>0.15310344827586206</v>
          </cell>
          <cell r="AV949">
            <v>0.23862068965517241</v>
          </cell>
          <cell r="AW949">
            <v>0.24827586206896551</v>
          </cell>
          <cell r="AX949">
            <v>0.12551724137931033</v>
          </cell>
          <cell r="AY949">
            <v>1.9310344827586208E-2</v>
          </cell>
          <cell r="AZ949">
            <v>4.1379310344827587E-3</v>
          </cell>
          <cell r="BA949">
            <v>1.3793103448275861E-3</v>
          </cell>
          <cell r="CB949" t="str">
            <v>KS2-4</v>
          </cell>
          <cell r="CC949" t="str">
            <v>3c</v>
          </cell>
          <cell r="CD949" t="str">
            <v>*</v>
          </cell>
          <cell r="CE949">
            <v>1.3793103448275861E-3</v>
          </cell>
          <cell r="CF949">
            <v>0.5</v>
          </cell>
          <cell r="CG949" t="str">
            <v>All Schools</v>
          </cell>
          <cell r="CH949" t="str">
            <v>KS2 Average Point Score</v>
          </cell>
          <cell r="CI949" t="str">
            <v>Design and Technology Graphics</v>
          </cell>
        </row>
        <row r="950">
          <cell r="AS950">
            <v>7.9488999290276793E-2</v>
          </cell>
          <cell r="AT950">
            <v>7.23917672107878E-2</v>
          </cell>
          <cell r="AU950">
            <v>0.1440738112136267</v>
          </cell>
          <cell r="AV950">
            <v>0.21717530163236337</v>
          </cell>
          <cell r="AW950">
            <v>0.2618878637331441</v>
          </cell>
          <cell r="AX950">
            <v>0.19020581973030518</v>
          </cell>
          <cell r="AY950">
            <v>2.6259758694109299E-2</v>
          </cell>
          <cell r="AZ950">
            <v>8.516678495386799E-3</v>
          </cell>
          <cell r="BA950">
            <v>0</v>
          </cell>
          <cell r="CB950" t="str">
            <v>KS2-4</v>
          </cell>
          <cell r="CC950" t="str">
            <v>3b</v>
          </cell>
          <cell r="CD950" t="str">
            <v>*</v>
          </cell>
          <cell r="CE950">
            <v>0</v>
          </cell>
          <cell r="CF950">
            <v>0.5</v>
          </cell>
          <cell r="CG950" t="str">
            <v>All Schools</v>
          </cell>
          <cell r="CH950" t="str">
            <v>KS2 Average Point Score</v>
          </cell>
          <cell r="CI950" t="str">
            <v>Design and Technology Graphics</v>
          </cell>
        </row>
        <row r="951">
          <cell r="AS951">
            <v>7.5018477457501842E-2</v>
          </cell>
          <cell r="AT951">
            <v>6.1345158906134518E-2</v>
          </cell>
          <cell r="AU951">
            <v>9.9408721359940874E-2</v>
          </cell>
          <cell r="AV951">
            <v>0.19660014781966001</v>
          </cell>
          <cell r="AW951">
            <v>0.29157427937915742</v>
          </cell>
          <cell r="AX951">
            <v>0.22025129342202512</v>
          </cell>
          <cell r="AY951">
            <v>4.3606799704360683E-2</v>
          </cell>
          <cell r="AZ951">
            <v>1.2195121951219513E-2</v>
          </cell>
          <cell r="BA951">
            <v>0</v>
          </cell>
          <cell r="CB951" t="str">
            <v>KS2-4</v>
          </cell>
          <cell r="CC951" t="str">
            <v>3a</v>
          </cell>
          <cell r="CD951" t="str">
            <v>*</v>
          </cell>
          <cell r="CE951">
            <v>0</v>
          </cell>
          <cell r="CF951">
            <v>0.5</v>
          </cell>
          <cell r="CG951" t="str">
            <v>All Schools</v>
          </cell>
          <cell r="CH951" t="str">
            <v>KS2 Average Point Score</v>
          </cell>
          <cell r="CI951" t="str">
            <v>Design and Technology Graphics</v>
          </cell>
        </row>
        <row r="952">
          <cell r="AS952">
            <v>6.0109289617486336E-2</v>
          </cell>
          <cell r="AT952">
            <v>3.8048977939688325E-2</v>
          </cell>
          <cell r="AU952">
            <v>6.5573770491803282E-2</v>
          </cell>
          <cell r="AV952">
            <v>0.16211293260473589</v>
          </cell>
          <cell r="AW952">
            <v>0.28253390002023882</v>
          </cell>
          <cell r="AX952">
            <v>0.27565270188221008</v>
          </cell>
          <cell r="AY952">
            <v>8.7026917628010528E-2</v>
          </cell>
          <cell r="AZ952">
            <v>2.8131957093705726E-2</v>
          </cell>
          <cell r="BA952">
            <v>8.0955272212102818E-4</v>
          </cell>
          <cell r="CB952" t="str">
            <v>KS2-4</v>
          </cell>
          <cell r="CC952" t="str">
            <v>4c</v>
          </cell>
          <cell r="CD952" t="str">
            <v>*</v>
          </cell>
          <cell r="CE952">
            <v>8.0955272212102818E-4</v>
          </cell>
          <cell r="CF952">
            <v>0.5</v>
          </cell>
          <cell r="CG952" t="str">
            <v>All Schools</v>
          </cell>
          <cell r="CH952" t="str">
            <v>KS2 Average Point Score</v>
          </cell>
          <cell r="CI952" t="str">
            <v>Design and Technology Graphics</v>
          </cell>
        </row>
        <row r="953">
          <cell r="AS953">
            <v>4.2622950819672129E-2</v>
          </cell>
          <cell r="AT953">
            <v>2.185792349726776E-2</v>
          </cell>
          <cell r="AU953">
            <v>4.5658773527625984E-2</v>
          </cell>
          <cell r="AV953">
            <v>0.11293260473588343</v>
          </cell>
          <cell r="AW953">
            <v>0.26290224650880389</v>
          </cell>
          <cell r="AX953">
            <v>0.30953248330297511</v>
          </cell>
          <cell r="AY953">
            <v>0.13649058894960533</v>
          </cell>
          <cell r="AZ953">
            <v>6.2659380692167574E-2</v>
          </cell>
          <cell r="BA953">
            <v>5.3430479659987854E-3</v>
          </cell>
          <cell r="CB953" t="str">
            <v>KS2-4</v>
          </cell>
          <cell r="CC953" t="str">
            <v>4b</v>
          </cell>
          <cell r="CD953" t="str">
            <v>*</v>
          </cell>
          <cell r="CE953">
            <v>5.3430479659987854E-3</v>
          </cell>
          <cell r="CF953">
            <v>0.5</v>
          </cell>
          <cell r="CG953" t="str">
            <v>All Schools</v>
          </cell>
          <cell r="CH953" t="str">
            <v>KS2 Average Point Score</v>
          </cell>
          <cell r="CI953" t="str">
            <v>Design and Technology Graphics</v>
          </cell>
        </row>
        <row r="954">
          <cell r="AS954">
            <v>3.0739045127534337E-2</v>
          </cell>
          <cell r="AT954">
            <v>1.2052695505932916E-2</v>
          </cell>
          <cell r="AU954">
            <v>2.5787162477809961E-2</v>
          </cell>
          <cell r="AV954">
            <v>7.1288423806409415E-2</v>
          </cell>
          <cell r="AW954">
            <v>0.21479958890030831</v>
          </cell>
          <cell r="AX954">
            <v>0.2933756890591423</v>
          </cell>
          <cell r="AY954">
            <v>0.20517611884518358</v>
          </cell>
          <cell r="AZ954">
            <v>0.12669345043445762</v>
          </cell>
          <cell r="BA954">
            <v>2.0087825843221527E-2</v>
          </cell>
          <cell r="CB954" t="str">
            <v>KS2-4</v>
          </cell>
          <cell r="CC954" t="str">
            <v>4a</v>
          </cell>
          <cell r="CD954" t="str">
            <v>*</v>
          </cell>
          <cell r="CE954">
            <v>2.0087825843221527E-2</v>
          </cell>
          <cell r="CF954">
            <v>0.5</v>
          </cell>
          <cell r="CG954" t="str">
            <v>All Schools</v>
          </cell>
          <cell r="CH954" t="str">
            <v>KS2 Average Point Score</v>
          </cell>
          <cell r="CI954" t="str">
            <v>Design and Technology Graphics</v>
          </cell>
        </row>
        <row r="955">
          <cell r="AS955">
            <v>1.9782300047326076E-2</v>
          </cell>
          <cell r="AT955">
            <v>7.1935636535731184E-3</v>
          </cell>
          <cell r="AU955">
            <v>1.3156649313771888E-2</v>
          </cell>
          <cell r="AV955">
            <v>3.7198296261239945E-2</v>
          </cell>
          <cell r="AW955">
            <v>0.14784666351159489</v>
          </cell>
          <cell r="AX955">
            <v>0.24694746805489826</v>
          </cell>
          <cell r="AY955">
            <v>0.25915759583530523</v>
          </cell>
          <cell r="AZ955">
            <v>0.21580690960719356</v>
          </cell>
          <cell r="BA955">
            <v>5.2910553715097015E-2</v>
          </cell>
          <cell r="CB955" t="str">
            <v>KS2-4</v>
          </cell>
          <cell r="CC955" t="str">
            <v>5c</v>
          </cell>
          <cell r="CD955" t="str">
            <v>*</v>
          </cell>
          <cell r="CE955">
            <v>5.2910553715097015E-2</v>
          </cell>
          <cell r="CF955">
            <v>0.5</v>
          </cell>
          <cell r="CG955" t="str">
            <v>All Schools</v>
          </cell>
          <cell r="CH955" t="str">
            <v>KS2 Average Point Score</v>
          </cell>
          <cell r="CI955" t="str">
            <v>Design and Technology Graphics</v>
          </cell>
        </row>
        <row r="956">
          <cell r="AS956">
            <v>1.2528153153153154E-2</v>
          </cell>
          <cell r="AT956">
            <v>1.9707207207207205E-3</v>
          </cell>
          <cell r="AU956">
            <v>5.0675675675675678E-3</v>
          </cell>
          <cell r="AV956">
            <v>1.9566441441441443E-2</v>
          </cell>
          <cell r="AW956">
            <v>7.9673423423423428E-2</v>
          </cell>
          <cell r="AX956">
            <v>0.16849662162162163</v>
          </cell>
          <cell r="AY956">
            <v>0.2483108108108108</v>
          </cell>
          <cell r="AZ956">
            <v>0.30532094594594594</v>
          </cell>
          <cell r="BA956">
            <v>0.15906531531531531</v>
          </cell>
          <cell r="CB956" t="str">
            <v>KS2-4</v>
          </cell>
          <cell r="CC956" t="str">
            <v>5b</v>
          </cell>
          <cell r="CD956" t="str">
            <v>*</v>
          </cell>
          <cell r="CE956">
            <v>0.15906531531531531</v>
          </cell>
          <cell r="CF956">
            <v>0.5</v>
          </cell>
          <cell r="CG956" t="str">
            <v>All Schools</v>
          </cell>
          <cell r="CH956" t="str">
            <v>KS2 Average Point Score</v>
          </cell>
          <cell r="CI956" t="str">
            <v>Design and Technology Graphics</v>
          </cell>
        </row>
        <row r="957">
          <cell r="AS957">
            <v>5.0955414012738851E-3</v>
          </cell>
          <cell r="AT957">
            <v>1.2738853503184713E-3</v>
          </cell>
          <cell r="AU957">
            <v>0</v>
          </cell>
          <cell r="AV957">
            <v>2.5477707006369425E-3</v>
          </cell>
          <cell r="AW957">
            <v>2.6751592356687899E-2</v>
          </cell>
          <cell r="AX957">
            <v>9.4267515923566886E-2</v>
          </cell>
          <cell r="AY957">
            <v>0.1770700636942675</v>
          </cell>
          <cell r="AZ957">
            <v>0.35286624203821654</v>
          </cell>
          <cell r="BA957">
            <v>0.34012738853503183</v>
          </cell>
          <cell r="CB957" t="str">
            <v>KS2-4</v>
          </cell>
          <cell r="CC957" t="str">
            <v>5a</v>
          </cell>
          <cell r="CD957" t="str">
            <v>*</v>
          </cell>
          <cell r="CE957">
            <v>0.34012738853503183</v>
          </cell>
          <cell r="CF957">
            <v>0.5</v>
          </cell>
          <cell r="CG957" t="str">
            <v>All Schools</v>
          </cell>
          <cell r="CH957" t="str">
            <v>KS2 Average Point Score</v>
          </cell>
          <cell r="CI957" t="str">
            <v>Design and Technology Graphics</v>
          </cell>
        </row>
        <row r="958">
          <cell r="CB958" t="str">
            <v>.</v>
          </cell>
          <cell r="CC958" t="str">
            <v>.</v>
          </cell>
          <cell r="CD958" t="str">
            <v>.</v>
          </cell>
          <cell r="CE958" t="str">
            <v>.</v>
          </cell>
          <cell r="CF958" t="str">
            <v>.</v>
          </cell>
          <cell r="CG958" t="str">
            <v>.</v>
          </cell>
          <cell r="CH958" t="str">
            <v>.</v>
          </cell>
          <cell r="CI958" t="str">
            <v>.</v>
          </cell>
        </row>
        <row r="959">
          <cell r="CB959" t="str">
            <v>.</v>
          </cell>
          <cell r="CC959" t="str">
            <v>.</v>
          </cell>
          <cell r="CD959" t="str">
            <v>.</v>
          </cell>
          <cell r="CE959" t="str">
            <v>.</v>
          </cell>
          <cell r="CF959" t="str">
            <v>.</v>
          </cell>
          <cell r="CG959" t="str">
            <v>.</v>
          </cell>
          <cell r="CH959" t="str">
            <v>.</v>
          </cell>
          <cell r="CI959" t="str">
            <v>.</v>
          </cell>
        </row>
        <row r="960">
          <cell r="CB960" t="str">
            <v>.</v>
          </cell>
          <cell r="CC960" t="str">
            <v>.</v>
          </cell>
          <cell r="CD960" t="str">
            <v>.</v>
          </cell>
          <cell r="CE960" t="str">
            <v>.</v>
          </cell>
          <cell r="CF960" t="str">
            <v>.</v>
          </cell>
          <cell r="CG960" t="str">
            <v>.</v>
          </cell>
          <cell r="CH960" t="str">
            <v>.</v>
          </cell>
          <cell r="CI960" t="str">
            <v>.</v>
          </cell>
        </row>
        <row r="961">
          <cell r="CB961" t="str">
            <v>.</v>
          </cell>
          <cell r="CC961" t="str">
            <v>.</v>
          </cell>
          <cell r="CD961" t="str">
            <v>.</v>
          </cell>
          <cell r="CE961" t="str">
            <v>.</v>
          </cell>
          <cell r="CF961" t="str">
            <v>.</v>
          </cell>
          <cell r="CG961" t="str">
            <v>.</v>
          </cell>
          <cell r="CH961" t="str">
            <v>.</v>
          </cell>
          <cell r="CI961" t="str">
            <v>.</v>
          </cell>
        </row>
        <row r="962">
          <cell r="AS962" t="str">
            <v>U</v>
          </cell>
          <cell r="AT962" t="str">
            <v>G</v>
          </cell>
          <cell r="AU962" t="str">
            <v>F</v>
          </cell>
          <cell r="AV962" t="str">
            <v>E</v>
          </cell>
          <cell r="AW962" t="str">
            <v>D</v>
          </cell>
          <cell r="AX962" t="str">
            <v>C</v>
          </cell>
          <cell r="AY962" t="str">
            <v>B</v>
          </cell>
          <cell r="AZ962" t="str">
            <v>A</v>
          </cell>
          <cell r="BA962" t="str">
            <v>*</v>
          </cell>
          <cell r="CB962" t="str">
            <v>.</v>
          </cell>
          <cell r="CC962" t="str">
            <v>.</v>
          </cell>
          <cell r="CD962" t="str">
            <v>.</v>
          </cell>
          <cell r="CE962" t="str">
            <v>.</v>
          </cell>
          <cell r="CF962" t="str">
            <v>.</v>
          </cell>
          <cell r="CG962" t="str">
            <v>.</v>
          </cell>
          <cell r="CH962" t="str">
            <v>.</v>
          </cell>
          <cell r="CI962" t="str">
            <v>.</v>
          </cell>
        </row>
        <row r="963">
          <cell r="AS963">
            <v>0</v>
          </cell>
          <cell r="AT963">
            <v>0</v>
          </cell>
          <cell r="AU963">
            <v>0</v>
          </cell>
          <cell r="AV963">
            <v>0</v>
          </cell>
          <cell r="AW963">
            <v>0</v>
          </cell>
          <cell r="AX963">
            <v>0</v>
          </cell>
          <cell r="AY963">
            <v>0</v>
          </cell>
          <cell r="AZ963">
            <v>0</v>
          </cell>
          <cell r="BA963">
            <v>0</v>
          </cell>
          <cell r="CB963" t="str">
            <v>.</v>
          </cell>
          <cell r="CC963" t="str">
            <v>.</v>
          </cell>
          <cell r="CD963" t="str">
            <v>.</v>
          </cell>
          <cell r="CE963" t="str">
            <v>.</v>
          </cell>
          <cell r="CF963" t="str">
            <v>.</v>
          </cell>
          <cell r="CG963" t="str">
            <v>.</v>
          </cell>
          <cell r="CH963" t="str">
            <v>.</v>
          </cell>
          <cell r="CI963" t="str">
            <v>.</v>
          </cell>
        </row>
        <row r="964">
          <cell r="AS964">
            <v>0</v>
          </cell>
          <cell r="AT964">
            <v>0</v>
          </cell>
          <cell r="AU964">
            <v>0</v>
          </cell>
          <cell r="AV964">
            <v>0</v>
          </cell>
          <cell r="AW964">
            <v>0</v>
          </cell>
          <cell r="AX964">
            <v>0</v>
          </cell>
          <cell r="AY964">
            <v>0</v>
          </cell>
          <cell r="AZ964">
            <v>0</v>
          </cell>
          <cell r="BA964">
            <v>0</v>
          </cell>
          <cell r="CB964" t="str">
            <v>.</v>
          </cell>
          <cell r="CC964" t="str">
            <v>.</v>
          </cell>
          <cell r="CD964" t="str">
            <v>.</v>
          </cell>
          <cell r="CE964" t="str">
            <v>.</v>
          </cell>
          <cell r="CF964" t="str">
            <v>.</v>
          </cell>
          <cell r="CG964" t="str">
            <v>.</v>
          </cell>
          <cell r="CH964" t="str">
            <v>.</v>
          </cell>
          <cell r="CI964" t="str">
            <v>.</v>
          </cell>
        </row>
        <row r="965">
          <cell r="AS965">
            <v>7.0721357850070721E-2</v>
          </cell>
          <cell r="AT965">
            <v>0.17821782178217821</v>
          </cell>
          <cell r="AU965">
            <v>0.27015558698727016</v>
          </cell>
          <cell r="AV965">
            <v>0.2347949080622348</v>
          </cell>
          <cell r="AW965">
            <v>0.16124469589816123</v>
          </cell>
          <cell r="AX965">
            <v>7.7793493635077787E-2</v>
          </cell>
          <cell r="AY965">
            <v>5.6577086280056579E-3</v>
          </cell>
          <cell r="AZ965">
            <v>1.4144271570014145E-3</v>
          </cell>
          <cell r="BA965">
            <v>0</v>
          </cell>
          <cell r="CB965" t="str">
            <v>KS2-4</v>
          </cell>
          <cell r="CC965" t="str">
            <v>B</v>
          </cell>
          <cell r="CD965" t="str">
            <v>*</v>
          </cell>
          <cell r="CE965">
            <v>0</v>
          </cell>
          <cell r="CF965">
            <v>0.5</v>
          </cell>
          <cell r="CG965" t="str">
            <v>All Schools</v>
          </cell>
          <cell r="CH965" t="str">
            <v>KS2 Average Point Score</v>
          </cell>
          <cell r="CI965" t="str">
            <v>Child Development</v>
          </cell>
        </row>
        <row r="966">
          <cell r="AS966">
            <v>7.0721357850070721E-2</v>
          </cell>
          <cell r="AT966">
            <v>0.17821782178217821</v>
          </cell>
          <cell r="AU966">
            <v>0.27015558698727016</v>
          </cell>
          <cell r="AV966">
            <v>0.2347949080622348</v>
          </cell>
          <cell r="AW966">
            <v>0.16124469589816123</v>
          </cell>
          <cell r="AX966">
            <v>7.7793493635077787E-2</v>
          </cell>
          <cell r="AY966">
            <v>5.6577086280056579E-3</v>
          </cell>
          <cell r="AZ966">
            <v>1.4144271570014145E-3</v>
          </cell>
          <cell r="BA966">
            <v>0</v>
          </cell>
          <cell r="CB966" t="str">
            <v>KS2-4</v>
          </cell>
          <cell r="CC966" t="str">
            <v>N</v>
          </cell>
          <cell r="CD966" t="str">
            <v>*</v>
          </cell>
          <cell r="CE966">
            <v>0</v>
          </cell>
          <cell r="CF966">
            <v>0.5</v>
          </cell>
          <cell r="CG966" t="str">
            <v>All Schools</v>
          </cell>
          <cell r="CH966" t="str">
            <v>KS2 Average Point Score</v>
          </cell>
          <cell r="CI966" t="str">
            <v>Child Development</v>
          </cell>
        </row>
        <row r="967">
          <cell r="AS967">
            <v>7.0721357850070721E-2</v>
          </cell>
          <cell r="AT967">
            <v>0.17821782178217821</v>
          </cell>
          <cell r="AU967">
            <v>0.27015558698727016</v>
          </cell>
          <cell r="AV967">
            <v>0.2347949080622348</v>
          </cell>
          <cell r="AW967">
            <v>0.16124469589816123</v>
          </cell>
          <cell r="AX967">
            <v>7.7793493635077787E-2</v>
          </cell>
          <cell r="AY967">
            <v>5.6577086280056579E-3</v>
          </cell>
          <cell r="AZ967">
            <v>1.4144271570014145E-3</v>
          </cell>
          <cell r="BA967">
            <v>0</v>
          </cell>
          <cell r="CB967" t="str">
            <v>KS2-4</v>
          </cell>
          <cell r="CC967" t="str">
            <v>2</v>
          </cell>
          <cell r="CD967" t="str">
            <v>*</v>
          </cell>
          <cell r="CE967">
            <v>0</v>
          </cell>
          <cell r="CF967">
            <v>0.5</v>
          </cell>
          <cell r="CG967" t="str">
            <v>All Schools</v>
          </cell>
          <cell r="CH967" t="str">
            <v>KS2 Average Point Score</v>
          </cell>
          <cell r="CI967" t="str">
            <v>Child Development</v>
          </cell>
        </row>
        <row r="968">
          <cell r="AS968">
            <v>3.8518518518518521E-2</v>
          </cell>
          <cell r="AT968">
            <v>0.11555555555555555</v>
          </cell>
          <cell r="AU968">
            <v>0.22518518518518518</v>
          </cell>
          <cell r="AV968">
            <v>0.26518518518518519</v>
          </cell>
          <cell r="AW968">
            <v>0.21333333333333335</v>
          </cell>
          <cell r="AX968">
            <v>0.13333333333333333</v>
          </cell>
          <cell r="AY968">
            <v>5.9259259259259256E-3</v>
          </cell>
          <cell r="AZ968">
            <v>2.9629629629629628E-3</v>
          </cell>
          <cell r="BA968">
            <v>0</v>
          </cell>
          <cell r="CB968" t="str">
            <v>KS2-4</v>
          </cell>
          <cell r="CC968" t="str">
            <v>3c</v>
          </cell>
          <cell r="CD968" t="str">
            <v>*</v>
          </cell>
          <cell r="CE968">
            <v>0</v>
          </cell>
          <cell r="CF968">
            <v>0.5</v>
          </cell>
          <cell r="CG968" t="str">
            <v>All Schools</v>
          </cell>
          <cell r="CH968" t="str">
            <v>KS2 Average Point Score</v>
          </cell>
          <cell r="CI968" t="str">
            <v>Child Development</v>
          </cell>
        </row>
        <row r="969">
          <cell r="AS969">
            <v>3.1932773109243695E-2</v>
          </cell>
          <cell r="AT969">
            <v>7.8151260504201681E-2</v>
          </cell>
          <cell r="AU969">
            <v>0.16806722689075632</v>
          </cell>
          <cell r="AV969">
            <v>0.25546218487394956</v>
          </cell>
          <cell r="AW969">
            <v>0.24453781512605041</v>
          </cell>
          <cell r="AX969">
            <v>0.19075630252100839</v>
          </cell>
          <cell r="AY969">
            <v>1.8487394957983194E-2</v>
          </cell>
          <cell r="AZ969">
            <v>1.2605042016806723E-2</v>
          </cell>
          <cell r="BA969">
            <v>0</v>
          </cell>
          <cell r="CB969" t="str">
            <v>KS2-4</v>
          </cell>
          <cell r="CC969" t="str">
            <v>3b</v>
          </cell>
          <cell r="CD969" t="str">
            <v>*</v>
          </cell>
          <cell r="CE969">
            <v>0</v>
          </cell>
          <cell r="CF969">
            <v>0.5</v>
          </cell>
          <cell r="CG969" t="str">
            <v>All Schools</v>
          </cell>
          <cell r="CH969" t="str">
            <v>KS2 Average Point Score</v>
          </cell>
          <cell r="CI969" t="str">
            <v>Child Development</v>
          </cell>
        </row>
        <row r="970">
          <cell r="AS970">
            <v>2.9439696106362774E-2</v>
          </cell>
          <cell r="AT970">
            <v>4.2735042735042736E-2</v>
          </cell>
          <cell r="AU970">
            <v>0.12535612535612536</v>
          </cell>
          <cell r="AV970">
            <v>0.21367521367521367</v>
          </cell>
          <cell r="AW970">
            <v>0.27350427350427353</v>
          </cell>
          <cell r="AX970">
            <v>0.25498575498575499</v>
          </cell>
          <cell r="AY970">
            <v>4.843304843304843E-2</v>
          </cell>
          <cell r="AZ970">
            <v>1.0921177587844255E-2</v>
          </cell>
          <cell r="BA970">
            <v>9.4966761633428305E-4</v>
          </cell>
          <cell r="CB970" t="str">
            <v>KS2-4</v>
          </cell>
          <cell r="CC970" t="str">
            <v>3a</v>
          </cell>
          <cell r="CD970" t="str">
            <v>*</v>
          </cell>
          <cell r="CE970">
            <v>9.4966761633428305E-4</v>
          </cell>
          <cell r="CF970">
            <v>0.5</v>
          </cell>
          <cell r="CG970" t="str">
            <v>All Schools</v>
          </cell>
          <cell r="CH970" t="str">
            <v>KS2 Average Point Score</v>
          </cell>
          <cell r="CI970" t="str">
            <v>Child Development</v>
          </cell>
        </row>
        <row r="971">
          <cell r="AS971">
            <v>1.9729093050647822E-2</v>
          </cell>
          <cell r="AT971">
            <v>2.9151943462897525E-2</v>
          </cell>
          <cell r="AU971">
            <v>8.1861012956419316E-2</v>
          </cell>
          <cell r="AV971">
            <v>0.16637220259128385</v>
          </cell>
          <cell r="AW971">
            <v>0.24970553592461719</v>
          </cell>
          <cell r="AX971">
            <v>0.32184923439340402</v>
          </cell>
          <cell r="AY971">
            <v>9.5111896348645461E-2</v>
          </cell>
          <cell r="AZ971">
            <v>3.032979976442874E-2</v>
          </cell>
          <cell r="BA971">
            <v>5.8892815076560662E-3</v>
          </cell>
          <cell r="CB971" t="str">
            <v>KS2-4</v>
          </cell>
          <cell r="CC971" t="str">
            <v>4c</v>
          </cell>
          <cell r="CD971" t="str">
            <v>*</v>
          </cell>
          <cell r="CE971">
            <v>5.8892815076560662E-3</v>
          </cell>
          <cell r="CF971">
            <v>0.5</v>
          </cell>
          <cell r="CG971" t="str">
            <v>All Schools</v>
          </cell>
          <cell r="CH971" t="str">
            <v>KS2 Average Point Score</v>
          </cell>
          <cell r="CI971" t="str">
            <v>Child Development</v>
          </cell>
        </row>
        <row r="972">
          <cell r="AS972">
            <v>1.3302217036172695E-2</v>
          </cell>
          <cell r="AT972">
            <v>1.7036172695449242E-2</v>
          </cell>
          <cell r="AU972">
            <v>4.8541423570595099E-2</v>
          </cell>
          <cell r="AV972">
            <v>0.10991831971995332</v>
          </cell>
          <cell r="AW972">
            <v>0.21866977829638273</v>
          </cell>
          <cell r="AX972">
            <v>0.35052508751458578</v>
          </cell>
          <cell r="AY972">
            <v>0.16219369894982497</v>
          </cell>
          <cell r="AZ972">
            <v>6.9544924154025675E-2</v>
          </cell>
          <cell r="BA972">
            <v>1.0268378063010501E-2</v>
          </cell>
          <cell r="CB972" t="str">
            <v>KS2-4</v>
          </cell>
          <cell r="CC972" t="str">
            <v>4b</v>
          </cell>
          <cell r="CD972" t="str">
            <v>*</v>
          </cell>
          <cell r="CE972">
            <v>1.0268378063010501E-2</v>
          </cell>
          <cell r="CF972">
            <v>0.5</v>
          </cell>
          <cell r="CG972" t="str">
            <v>All Schools</v>
          </cell>
          <cell r="CH972" t="str">
            <v>KS2 Average Point Score</v>
          </cell>
          <cell r="CI972" t="str">
            <v>Child Development</v>
          </cell>
        </row>
        <row r="973">
          <cell r="AS973">
            <v>1.3266583229036295E-2</v>
          </cell>
          <cell r="AT973">
            <v>7.5093867334167707E-3</v>
          </cell>
          <cell r="AU973">
            <v>2.1026282853566957E-2</v>
          </cell>
          <cell r="AV973">
            <v>6.0325406758448059E-2</v>
          </cell>
          <cell r="AW973">
            <v>0.17997496871088861</v>
          </cell>
          <cell r="AX973">
            <v>0.31689612015018775</v>
          </cell>
          <cell r="AY973">
            <v>0.23429286608260325</v>
          </cell>
          <cell r="AZ973">
            <v>0.13667083854818524</v>
          </cell>
          <cell r="BA973">
            <v>3.0037546933667083E-2</v>
          </cell>
          <cell r="CB973" t="str">
            <v>KS2-4</v>
          </cell>
          <cell r="CC973" t="str">
            <v>4a</v>
          </cell>
          <cell r="CD973" t="str">
            <v>*</v>
          </cell>
          <cell r="CE973">
            <v>3.0037546933667083E-2</v>
          </cell>
          <cell r="CF973">
            <v>0.5</v>
          </cell>
          <cell r="CG973" t="str">
            <v>All Schools</v>
          </cell>
          <cell r="CH973" t="str">
            <v>KS2 Average Point Score</v>
          </cell>
          <cell r="CI973" t="str">
            <v>Child Development</v>
          </cell>
        </row>
        <row r="974">
          <cell r="AS974">
            <v>1.0611205432937181E-2</v>
          </cell>
          <cell r="AT974">
            <v>5.5178268251273345E-3</v>
          </cell>
          <cell r="AU974">
            <v>1.3582342954159592E-2</v>
          </cell>
          <cell r="AV974">
            <v>4.202037351443124E-2</v>
          </cell>
          <cell r="AW974">
            <v>0.10865874363327674</v>
          </cell>
          <cell r="AX974">
            <v>0.25339558573853987</v>
          </cell>
          <cell r="AY974">
            <v>0.28692699490662138</v>
          </cell>
          <cell r="AZ974">
            <v>0.20500848896434634</v>
          </cell>
          <cell r="BA974">
            <v>7.4278438030560265E-2</v>
          </cell>
          <cell r="CB974" t="str">
            <v>KS2-4</v>
          </cell>
          <cell r="CC974" t="str">
            <v>5c</v>
          </cell>
          <cell r="CD974" t="str">
            <v>*</v>
          </cell>
          <cell r="CE974">
            <v>7.4278438030560265E-2</v>
          </cell>
          <cell r="CF974">
            <v>0.5</v>
          </cell>
          <cell r="CG974" t="str">
            <v>All Schools</v>
          </cell>
          <cell r="CH974" t="str">
            <v>KS2 Average Point Score</v>
          </cell>
          <cell r="CI974" t="str">
            <v>Child Development</v>
          </cell>
        </row>
        <row r="975">
          <cell r="AS975">
            <v>4.5819014891179842E-3</v>
          </cell>
          <cell r="AT975">
            <v>1.145475372279496E-3</v>
          </cell>
          <cell r="AU975">
            <v>3.4364261168384879E-3</v>
          </cell>
          <cell r="AV975">
            <v>1.9473081328751432E-2</v>
          </cell>
          <cell r="AW975">
            <v>5.6128293241695305E-2</v>
          </cell>
          <cell r="AX975">
            <v>0.16036655211912945</v>
          </cell>
          <cell r="AY975">
            <v>0.29324169530355099</v>
          </cell>
          <cell r="AZ975">
            <v>0.27491408934707906</v>
          </cell>
          <cell r="BA975">
            <v>0.18671248568155785</v>
          </cell>
          <cell r="CB975" t="str">
            <v>KS2-4</v>
          </cell>
          <cell r="CC975" t="str">
            <v>5b</v>
          </cell>
          <cell r="CD975" t="str">
            <v>*</v>
          </cell>
          <cell r="CE975">
            <v>0.18671248568155785</v>
          </cell>
          <cell r="CF975">
            <v>0.5</v>
          </cell>
          <cell r="CG975" t="str">
            <v>All Schools</v>
          </cell>
          <cell r="CH975" t="str">
            <v>KS2 Average Point Score</v>
          </cell>
          <cell r="CI975" t="str">
            <v>Child Development</v>
          </cell>
        </row>
        <row r="976">
          <cell r="AS976">
            <v>4.5819014891179842E-3</v>
          </cell>
          <cell r="AT976">
            <v>1.145475372279496E-3</v>
          </cell>
          <cell r="AU976">
            <v>3.4364261168384879E-3</v>
          </cell>
          <cell r="AV976">
            <v>1.9473081328751432E-2</v>
          </cell>
          <cell r="AW976">
            <v>5.6128293241695305E-2</v>
          </cell>
          <cell r="AX976">
            <v>0.16036655211912945</v>
          </cell>
          <cell r="AY976">
            <v>0.29324169530355099</v>
          </cell>
          <cell r="AZ976">
            <v>0.27491408934707906</v>
          </cell>
          <cell r="BA976">
            <v>0.18671248568155785</v>
          </cell>
          <cell r="CB976" t="str">
            <v>KS2-4</v>
          </cell>
          <cell r="CC976" t="str">
            <v>5a</v>
          </cell>
          <cell r="CD976" t="str">
            <v>*</v>
          </cell>
          <cell r="CE976">
            <v>0.18671248568155785</v>
          </cell>
          <cell r="CF976">
            <v>0.5</v>
          </cell>
          <cell r="CG976" t="str">
            <v>All Schools</v>
          </cell>
          <cell r="CH976" t="str">
            <v>KS2 Average Point Score</v>
          </cell>
          <cell r="CI976" t="str">
            <v>Child Development</v>
          </cell>
        </row>
        <row r="977">
          <cell r="CB977" t="str">
            <v>.</v>
          </cell>
          <cell r="CC977" t="str">
            <v>.</v>
          </cell>
          <cell r="CD977" t="str">
            <v>.</v>
          </cell>
          <cell r="CE977" t="str">
            <v>.</v>
          </cell>
          <cell r="CF977" t="str">
            <v>.</v>
          </cell>
          <cell r="CG977" t="str">
            <v>.</v>
          </cell>
          <cell r="CH977" t="str">
            <v>.</v>
          </cell>
          <cell r="CI977" t="str">
            <v>.</v>
          </cell>
        </row>
        <row r="978">
          <cell r="CB978" t="str">
            <v>.</v>
          </cell>
          <cell r="CC978" t="str">
            <v>.</v>
          </cell>
          <cell r="CD978" t="str">
            <v>.</v>
          </cell>
          <cell r="CE978" t="str">
            <v>.</v>
          </cell>
          <cell r="CF978" t="str">
            <v>.</v>
          </cell>
          <cell r="CG978" t="str">
            <v>.</v>
          </cell>
          <cell r="CH978" t="str">
            <v>.</v>
          </cell>
          <cell r="CI978" t="str">
            <v>.</v>
          </cell>
        </row>
        <row r="979">
          <cell r="CB979" t="str">
            <v>.</v>
          </cell>
          <cell r="CC979" t="str">
            <v>.</v>
          </cell>
          <cell r="CD979" t="str">
            <v>.</v>
          </cell>
          <cell r="CE979" t="str">
            <v>.</v>
          </cell>
          <cell r="CF979" t="str">
            <v>.</v>
          </cell>
          <cell r="CG979" t="str">
            <v>.</v>
          </cell>
          <cell r="CH979" t="str">
            <v>.</v>
          </cell>
          <cell r="CI979" t="str">
            <v>.</v>
          </cell>
        </row>
        <row r="980">
          <cell r="CB980" t="str">
            <v>.</v>
          </cell>
          <cell r="CC980" t="str">
            <v>.</v>
          </cell>
          <cell r="CD980" t="str">
            <v>.</v>
          </cell>
          <cell r="CE980" t="str">
            <v>.</v>
          </cell>
          <cell r="CF980" t="str">
            <v>.</v>
          </cell>
          <cell r="CG980" t="str">
            <v>.</v>
          </cell>
          <cell r="CH980" t="str">
            <v>.</v>
          </cell>
          <cell r="CI980" t="str">
            <v>.</v>
          </cell>
        </row>
        <row r="981">
          <cell r="AS981" t="str">
            <v>U</v>
          </cell>
          <cell r="AT981" t="str">
            <v>G</v>
          </cell>
          <cell r="AU981" t="str">
            <v>F</v>
          </cell>
          <cell r="AV981" t="str">
            <v>E</v>
          </cell>
          <cell r="AW981" t="str">
            <v>D</v>
          </cell>
          <cell r="AX981" t="str">
            <v>C</v>
          </cell>
          <cell r="AY981" t="str">
            <v>B</v>
          </cell>
          <cell r="AZ981" t="str">
            <v>A</v>
          </cell>
          <cell r="BA981" t="str">
            <v>*</v>
          </cell>
          <cell r="CB981" t="str">
            <v>.</v>
          </cell>
          <cell r="CC981" t="str">
            <v>.</v>
          </cell>
          <cell r="CD981" t="str">
            <v>.</v>
          </cell>
          <cell r="CE981" t="str">
            <v>.</v>
          </cell>
          <cell r="CF981" t="str">
            <v>.</v>
          </cell>
          <cell r="CG981" t="str">
            <v>.</v>
          </cell>
          <cell r="CH981" t="str">
            <v>.</v>
          </cell>
          <cell r="CI981" t="str">
            <v>.</v>
          </cell>
        </row>
        <row r="982">
          <cell r="AS982">
            <v>0</v>
          </cell>
          <cell r="AT982">
            <v>0</v>
          </cell>
          <cell r="AU982">
            <v>0</v>
          </cell>
          <cell r="AV982">
            <v>0</v>
          </cell>
          <cell r="AW982">
            <v>0</v>
          </cell>
          <cell r="AX982">
            <v>0</v>
          </cell>
          <cell r="AY982">
            <v>0</v>
          </cell>
          <cell r="AZ982">
            <v>0</v>
          </cell>
          <cell r="BA982">
            <v>0</v>
          </cell>
          <cell r="CB982" t="str">
            <v>.</v>
          </cell>
          <cell r="CC982" t="str">
            <v>.</v>
          </cell>
          <cell r="CD982" t="str">
            <v>.</v>
          </cell>
          <cell r="CE982" t="str">
            <v>.</v>
          </cell>
          <cell r="CF982" t="str">
            <v>.</v>
          </cell>
          <cell r="CG982" t="str">
            <v>.</v>
          </cell>
          <cell r="CH982" t="str">
            <v>.</v>
          </cell>
          <cell r="CI982" t="str">
            <v>.</v>
          </cell>
        </row>
        <row r="983">
          <cell r="AS983">
            <v>0</v>
          </cell>
          <cell r="AT983">
            <v>0</v>
          </cell>
          <cell r="AU983">
            <v>0</v>
          </cell>
          <cell r="AV983">
            <v>0</v>
          </cell>
          <cell r="AW983">
            <v>0</v>
          </cell>
          <cell r="AX983">
            <v>0</v>
          </cell>
          <cell r="AY983">
            <v>0</v>
          </cell>
          <cell r="AZ983">
            <v>0</v>
          </cell>
          <cell r="BA983">
            <v>0</v>
          </cell>
          <cell r="CB983" t="str">
            <v>.</v>
          </cell>
          <cell r="CC983" t="str">
            <v>.</v>
          </cell>
          <cell r="CD983" t="str">
            <v>.</v>
          </cell>
          <cell r="CE983" t="str">
            <v>.</v>
          </cell>
          <cell r="CF983" t="str">
            <v>.</v>
          </cell>
          <cell r="CG983" t="str">
            <v>.</v>
          </cell>
          <cell r="CH983" t="str">
            <v>.</v>
          </cell>
          <cell r="CI983" t="str">
            <v>.</v>
          </cell>
        </row>
        <row r="984">
          <cell r="AS984">
            <v>0.20807174887892377</v>
          </cell>
          <cell r="AT984">
            <v>0.22511210762331837</v>
          </cell>
          <cell r="AU984">
            <v>0.23677130044843051</v>
          </cell>
          <cell r="AV984">
            <v>0.16771300448430493</v>
          </cell>
          <cell r="AW984">
            <v>8.6995515695067263E-2</v>
          </cell>
          <cell r="AX984">
            <v>4.3946188340807178E-2</v>
          </cell>
          <cell r="AY984">
            <v>2.4215246636771302E-2</v>
          </cell>
          <cell r="AZ984">
            <v>7.1748878923766817E-3</v>
          </cell>
          <cell r="BA984">
            <v>0</v>
          </cell>
          <cell r="CB984" t="str">
            <v>KS2-4</v>
          </cell>
          <cell r="CC984" t="str">
            <v>B</v>
          </cell>
          <cell r="CD984" t="str">
            <v>*</v>
          </cell>
          <cell r="CE984">
            <v>0</v>
          </cell>
          <cell r="CF984">
            <v>0.5</v>
          </cell>
          <cell r="CG984" t="str">
            <v>All Schools</v>
          </cell>
          <cell r="CH984" t="str">
            <v>KS2 Average Point Score</v>
          </cell>
          <cell r="CI984" t="str">
            <v>History</v>
          </cell>
        </row>
        <row r="985">
          <cell r="AS985">
            <v>0.20807174887892377</v>
          </cell>
          <cell r="AT985">
            <v>0.22511210762331837</v>
          </cell>
          <cell r="AU985">
            <v>0.23677130044843051</v>
          </cell>
          <cell r="AV985">
            <v>0.16771300448430493</v>
          </cell>
          <cell r="AW985">
            <v>8.6995515695067263E-2</v>
          </cell>
          <cell r="AX985">
            <v>4.3946188340807178E-2</v>
          </cell>
          <cell r="AY985">
            <v>2.4215246636771302E-2</v>
          </cell>
          <cell r="AZ985">
            <v>7.1748878923766817E-3</v>
          </cell>
          <cell r="BA985">
            <v>0</v>
          </cell>
          <cell r="CB985" t="str">
            <v>KS2-4</v>
          </cell>
          <cell r="CC985" t="str">
            <v>N</v>
          </cell>
          <cell r="CD985" t="str">
            <v>*</v>
          </cell>
          <cell r="CE985">
            <v>0</v>
          </cell>
          <cell r="CF985">
            <v>0.5</v>
          </cell>
          <cell r="CG985" t="str">
            <v>All Schools</v>
          </cell>
          <cell r="CH985" t="str">
            <v>KS2 Average Point Score</v>
          </cell>
          <cell r="CI985" t="str">
            <v>History</v>
          </cell>
        </row>
        <row r="986">
          <cell r="AS986">
            <v>0.20807174887892377</v>
          </cell>
          <cell r="AT986">
            <v>0.22511210762331837</v>
          </cell>
          <cell r="AU986">
            <v>0.23677130044843051</v>
          </cell>
          <cell r="AV986">
            <v>0.16771300448430493</v>
          </cell>
          <cell r="AW986">
            <v>8.6995515695067263E-2</v>
          </cell>
          <cell r="AX986">
            <v>4.3946188340807178E-2</v>
          </cell>
          <cell r="AY986">
            <v>2.4215246636771302E-2</v>
          </cell>
          <cell r="AZ986">
            <v>7.1748878923766817E-3</v>
          </cell>
          <cell r="BA986">
            <v>0</v>
          </cell>
          <cell r="CB986" t="str">
            <v>KS2-4</v>
          </cell>
          <cell r="CC986" t="str">
            <v>2</v>
          </cell>
          <cell r="CD986" t="str">
            <v>*</v>
          </cell>
          <cell r="CE986">
            <v>0</v>
          </cell>
          <cell r="CF986">
            <v>0.5</v>
          </cell>
          <cell r="CG986" t="str">
            <v>All Schools</v>
          </cell>
          <cell r="CH986" t="str">
            <v>KS2 Average Point Score</v>
          </cell>
          <cell r="CI986" t="str">
            <v>History</v>
          </cell>
        </row>
        <row r="987">
          <cell r="AS987">
            <v>0.14556135770234988</v>
          </cell>
          <cell r="AT987">
            <v>0.20300261096605743</v>
          </cell>
          <cell r="AU987">
            <v>0.26174934725848564</v>
          </cell>
          <cell r="AV987">
            <v>0.21018276762402088</v>
          </cell>
          <cell r="AW987">
            <v>0.11161879895561358</v>
          </cell>
          <cell r="AX987">
            <v>4.3733681462140996E-2</v>
          </cell>
          <cell r="AY987">
            <v>2.0234986945169713E-2</v>
          </cell>
          <cell r="AZ987">
            <v>3.2637075718015664E-3</v>
          </cell>
          <cell r="BA987">
            <v>6.5274151436031332E-4</v>
          </cell>
          <cell r="CB987" t="str">
            <v>KS2-4</v>
          </cell>
          <cell r="CC987" t="str">
            <v>3c</v>
          </cell>
          <cell r="CD987" t="str">
            <v>*</v>
          </cell>
          <cell r="CE987">
            <v>6.5274151436031332E-4</v>
          </cell>
          <cell r="CF987">
            <v>0.5</v>
          </cell>
          <cell r="CG987" t="str">
            <v>All Schools</v>
          </cell>
          <cell r="CH987" t="str">
            <v>KS2 Average Point Score</v>
          </cell>
          <cell r="CI987" t="str">
            <v>History</v>
          </cell>
        </row>
        <row r="988">
          <cell r="AS988">
            <v>0.10116354234001293</v>
          </cell>
          <cell r="AT988">
            <v>0.16709760827407885</v>
          </cell>
          <cell r="AU988">
            <v>0.2220426632191338</v>
          </cell>
          <cell r="AV988">
            <v>0.23076923076923078</v>
          </cell>
          <cell r="AW988">
            <v>0.14996767937944408</v>
          </cell>
          <cell r="AX988">
            <v>9.4053005817711699E-2</v>
          </cell>
          <cell r="AY988">
            <v>2.6179702650290886E-2</v>
          </cell>
          <cell r="AZ988">
            <v>7.1105365223012281E-3</v>
          </cell>
          <cell r="BA988">
            <v>1.6160310277957336E-3</v>
          </cell>
          <cell r="CB988" t="str">
            <v>KS2-4</v>
          </cell>
          <cell r="CC988" t="str">
            <v>3b</v>
          </cell>
          <cell r="CD988" t="str">
            <v>*</v>
          </cell>
          <cell r="CE988">
            <v>1.6160310277957336E-3</v>
          </cell>
          <cell r="CF988">
            <v>0.5</v>
          </cell>
          <cell r="CG988" t="str">
            <v>All Schools</v>
          </cell>
          <cell r="CH988" t="str">
            <v>KS2 Average Point Score</v>
          </cell>
          <cell r="CI988" t="str">
            <v>History</v>
          </cell>
        </row>
        <row r="989">
          <cell r="AS989">
            <v>6.9368548876745595E-2</v>
          </cell>
          <cell r="AT989">
            <v>0.10245901639344263</v>
          </cell>
          <cell r="AU989">
            <v>0.20203400121432907</v>
          </cell>
          <cell r="AV989">
            <v>0.23466909532483304</v>
          </cell>
          <cell r="AW989">
            <v>0.20658773527625987</v>
          </cell>
          <cell r="AX989">
            <v>0.11824529447480267</v>
          </cell>
          <cell r="AY989">
            <v>5.1305403764420159E-2</v>
          </cell>
          <cell r="AZ989">
            <v>1.3964784456587736E-2</v>
          </cell>
          <cell r="BA989">
            <v>1.366120218579235E-3</v>
          </cell>
          <cell r="CB989" t="str">
            <v>KS2-4</v>
          </cell>
          <cell r="CC989" t="str">
            <v>3a</v>
          </cell>
          <cell r="CD989" t="str">
            <v>*</v>
          </cell>
          <cell r="CE989">
            <v>1.366120218579235E-3</v>
          </cell>
          <cell r="CF989">
            <v>0.5</v>
          </cell>
          <cell r="CG989" t="str">
            <v>All Schools</v>
          </cell>
          <cell r="CH989" t="str">
            <v>KS2 Average Point Score</v>
          </cell>
          <cell r="CI989" t="str">
            <v>History</v>
          </cell>
        </row>
        <row r="990">
          <cell r="AS990">
            <v>4.0925017519271197E-2</v>
          </cell>
          <cell r="AT990">
            <v>6.8535388927820601E-2</v>
          </cell>
          <cell r="AU990">
            <v>0.13931324456902594</v>
          </cell>
          <cell r="AV990">
            <v>0.21023125437981779</v>
          </cell>
          <cell r="AW990">
            <v>0.24043447792571829</v>
          </cell>
          <cell r="AX990">
            <v>0.17799579537491239</v>
          </cell>
          <cell r="AY990">
            <v>9.208128941836019E-2</v>
          </cell>
          <cell r="AZ990">
            <v>2.7470217238962858E-2</v>
          </cell>
          <cell r="BA990">
            <v>3.0133146461107218E-3</v>
          </cell>
          <cell r="CB990" t="str">
            <v>KS2-4</v>
          </cell>
          <cell r="CC990" t="str">
            <v>4c</v>
          </cell>
          <cell r="CD990" t="str">
            <v>*</v>
          </cell>
          <cell r="CE990">
            <v>3.0133146461107218E-3</v>
          </cell>
          <cell r="CF990">
            <v>0.5</v>
          </cell>
          <cell r="CG990" t="str">
            <v>All Schools</v>
          </cell>
          <cell r="CH990" t="str">
            <v>KS2 Average Point Score</v>
          </cell>
          <cell r="CI990" t="str">
            <v>History</v>
          </cell>
        </row>
        <row r="991">
          <cell r="AS991">
            <v>1.9970755733415422E-2</v>
          </cell>
          <cell r="AT991">
            <v>3.3476989379713717E-2</v>
          </cell>
          <cell r="AU991">
            <v>8.0036940126212097E-2</v>
          </cell>
          <cell r="AV991">
            <v>0.156225950438664</v>
          </cell>
          <cell r="AW991">
            <v>0.23056795444051101</v>
          </cell>
          <cell r="AX991">
            <v>0.24334308142219485</v>
          </cell>
          <cell r="AY991">
            <v>0.16118977989841465</v>
          </cell>
          <cell r="AZ991">
            <v>6.5684161920886566E-2</v>
          </cell>
          <cell r="BA991">
            <v>9.5043866399876862E-3</v>
          </cell>
          <cell r="CB991" t="str">
            <v>KS2-4</v>
          </cell>
          <cell r="CC991" t="str">
            <v>4b</v>
          </cell>
          <cell r="CD991" t="str">
            <v>*</v>
          </cell>
          <cell r="CE991">
            <v>9.5043866399876862E-3</v>
          </cell>
          <cell r="CF991">
            <v>0.5</v>
          </cell>
          <cell r="CG991" t="str">
            <v>All Schools</v>
          </cell>
          <cell r="CH991" t="str">
            <v>KS2 Average Point Score</v>
          </cell>
          <cell r="CI991" t="str">
            <v>History</v>
          </cell>
        </row>
        <row r="992">
          <cell r="AS992">
            <v>1.0905730129390018E-2</v>
          </cell>
          <cell r="AT992">
            <v>1.454977554792712E-2</v>
          </cell>
          <cell r="AU992">
            <v>3.8051227884869289E-2</v>
          </cell>
          <cell r="AV992">
            <v>8.7905994190652231E-2</v>
          </cell>
          <cell r="AW992">
            <v>0.17581198838130446</v>
          </cell>
          <cell r="AX992">
            <v>0.26237127013467126</v>
          </cell>
          <cell r="AY992">
            <v>0.23725904409823079</v>
          </cell>
          <cell r="AZ992">
            <v>0.14145761816741484</v>
          </cell>
          <cell r="BA992">
            <v>3.1687351465540005E-2</v>
          </cell>
          <cell r="CB992" t="str">
            <v>KS2-4</v>
          </cell>
          <cell r="CC992" t="str">
            <v>4a</v>
          </cell>
          <cell r="CD992" t="str">
            <v>*</v>
          </cell>
          <cell r="CE992">
            <v>3.1687351465540005E-2</v>
          </cell>
          <cell r="CF992">
            <v>0.5</v>
          </cell>
          <cell r="CG992" t="str">
            <v>All Schools</v>
          </cell>
          <cell r="CH992" t="str">
            <v>KS2 Average Point Score</v>
          </cell>
          <cell r="CI992" t="str">
            <v>History</v>
          </cell>
        </row>
        <row r="993">
          <cell r="AS993">
            <v>3.9845362047292651E-3</v>
          </cell>
          <cell r="AT993">
            <v>5.3838673718663282E-3</v>
          </cell>
          <cell r="AU993">
            <v>1.3424092213552166E-2</v>
          </cell>
          <cell r="AV993">
            <v>3.7331309441927758E-2</v>
          </cell>
          <cell r="AW993">
            <v>9.6672437919502877E-2</v>
          </cell>
          <cell r="AX993">
            <v>0.20169342788700995</v>
          </cell>
          <cell r="AY993">
            <v>0.28693404169532527</v>
          </cell>
          <cell r="AZ993">
            <v>0.26238645257690391</v>
          </cell>
          <cell r="BA993">
            <v>9.2189834689182459E-2</v>
          </cell>
          <cell r="CB993" t="str">
            <v>KS2-4</v>
          </cell>
          <cell r="CC993" t="str">
            <v>5c</v>
          </cell>
          <cell r="CD993" t="str">
            <v>*</v>
          </cell>
          <cell r="CE993">
            <v>9.2189834689182459E-2</v>
          </cell>
          <cell r="CF993">
            <v>0.5</v>
          </cell>
          <cell r="CG993" t="str">
            <v>All Schools</v>
          </cell>
          <cell r="CH993" t="str">
            <v>KS2 Average Point Score</v>
          </cell>
          <cell r="CI993" t="str">
            <v>History</v>
          </cell>
        </row>
        <row r="994">
          <cell r="AS994">
            <v>1.6883820203242967E-3</v>
          </cell>
          <cell r="AT994">
            <v>1.7520945493931382E-3</v>
          </cell>
          <cell r="AU994">
            <v>4.1731706540091111E-3</v>
          </cell>
          <cell r="AV994">
            <v>1.1277117645184926E-2</v>
          </cell>
          <cell r="AW994">
            <v>3.5105603516931608E-2</v>
          </cell>
          <cell r="AX994">
            <v>0.1040744162339524</v>
          </cell>
          <cell r="AY994">
            <v>0.23337899397916601</v>
          </cell>
          <cell r="AZ994">
            <v>0.37010608136089962</v>
          </cell>
          <cell r="BA994">
            <v>0.23844414004013889</v>
          </cell>
          <cell r="CB994" t="str">
            <v>KS2-4</v>
          </cell>
          <cell r="CC994" t="str">
            <v>5b</v>
          </cell>
          <cell r="CD994" t="str">
            <v>*</v>
          </cell>
          <cell r="CE994">
            <v>0.23844414004013889</v>
          </cell>
          <cell r="CF994">
            <v>0.5</v>
          </cell>
          <cell r="CG994" t="str">
            <v>All Schools</v>
          </cell>
          <cell r="CH994" t="str">
            <v>KS2 Average Point Score</v>
          </cell>
          <cell r="CI994" t="str">
            <v>History</v>
          </cell>
        </row>
        <row r="995">
          <cell r="AS995">
            <v>0</v>
          </cell>
          <cell r="AT995">
            <v>4.8756704046806434E-4</v>
          </cell>
          <cell r="AU995">
            <v>9.7513408093612868E-4</v>
          </cell>
          <cell r="AV995">
            <v>2.9254022428083864E-3</v>
          </cell>
          <cell r="AW995">
            <v>7.0697220867869332E-3</v>
          </cell>
          <cell r="AX995">
            <v>2.8766455387615797E-2</v>
          </cell>
          <cell r="AY995">
            <v>0.11677230619210141</v>
          </cell>
          <cell r="AZ995">
            <v>0.34885421745490003</v>
          </cell>
          <cell r="BA995">
            <v>0.49414919551438324</v>
          </cell>
          <cell r="CB995" t="str">
            <v>KS2-4</v>
          </cell>
          <cell r="CC995" t="str">
            <v>5a</v>
          </cell>
          <cell r="CD995" t="str">
            <v>*</v>
          </cell>
          <cell r="CE995">
            <v>0.49414919551438324</v>
          </cell>
          <cell r="CF995">
            <v>0.5</v>
          </cell>
          <cell r="CG995" t="str">
            <v>All Schools</v>
          </cell>
          <cell r="CH995" t="str">
            <v>KS2 Average Point Score</v>
          </cell>
          <cell r="CI995" t="str">
            <v>History</v>
          </cell>
        </row>
        <row r="996">
          <cell r="CB996" t="str">
            <v>.</v>
          </cell>
          <cell r="CC996" t="str">
            <v>.</v>
          </cell>
          <cell r="CD996" t="str">
            <v>.</v>
          </cell>
          <cell r="CE996" t="str">
            <v>.</v>
          </cell>
          <cell r="CF996" t="str">
            <v>.</v>
          </cell>
          <cell r="CG996" t="str">
            <v>.</v>
          </cell>
          <cell r="CH996" t="str">
            <v>.</v>
          </cell>
          <cell r="CI996" t="str">
            <v>.</v>
          </cell>
        </row>
        <row r="997">
          <cell r="CB997" t="str">
            <v>.</v>
          </cell>
          <cell r="CC997" t="str">
            <v>.</v>
          </cell>
          <cell r="CD997" t="str">
            <v>.</v>
          </cell>
          <cell r="CE997" t="str">
            <v>.</v>
          </cell>
          <cell r="CF997" t="str">
            <v>.</v>
          </cell>
          <cell r="CG997" t="str">
            <v>.</v>
          </cell>
          <cell r="CH997" t="str">
            <v>.</v>
          </cell>
          <cell r="CI997" t="str">
            <v>.</v>
          </cell>
        </row>
        <row r="998">
          <cell r="CB998" t="str">
            <v>.</v>
          </cell>
          <cell r="CC998" t="str">
            <v>.</v>
          </cell>
          <cell r="CD998" t="str">
            <v>.</v>
          </cell>
          <cell r="CE998" t="str">
            <v>.</v>
          </cell>
          <cell r="CF998" t="str">
            <v>.</v>
          </cell>
          <cell r="CG998" t="str">
            <v>.</v>
          </cell>
          <cell r="CH998" t="str">
            <v>.</v>
          </cell>
          <cell r="CI998" t="str">
            <v>.</v>
          </cell>
        </row>
        <row r="999">
          <cell r="CB999" t="str">
            <v>.</v>
          </cell>
          <cell r="CC999" t="str">
            <v>.</v>
          </cell>
          <cell r="CD999" t="str">
            <v>.</v>
          </cell>
          <cell r="CE999" t="str">
            <v>.</v>
          </cell>
          <cell r="CF999" t="str">
            <v>.</v>
          </cell>
          <cell r="CG999" t="str">
            <v>.</v>
          </cell>
          <cell r="CH999" t="str">
            <v>.</v>
          </cell>
          <cell r="CI999" t="str">
            <v>.</v>
          </cell>
        </row>
        <row r="1000">
          <cell r="AS1000" t="str">
            <v>U</v>
          </cell>
          <cell r="AT1000" t="str">
            <v>G</v>
          </cell>
          <cell r="AU1000" t="str">
            <v>F</v>
          </cell>
          <cell r="AV1000" t="str">
            <v>E</v>
          </cell>
          <cell r="AW1000" t="str">
            <v>D</v>
          </cell>
          <cell r="AX1000" t="str">
            <v>C</v>
          </cell>
          <cell r="AY1000" t="str">
            <v>B</v>
          </cell>
          <cell r="AZ1000" t="str">
            <v>A</v>
          </cell>
          <cell r="BA1000" t="str">
            <v>*</v>
          </cell>
          <cell r="CB1000" t="str">
            <v>.</v>
          </cell>
          <cell r="CC1000" t="str">
            <v>.</v>
          </cell>
          <cell r="CD1000" t="str">
            <v>.</v>
          </cell>
          <cell r="CE1000" t="str">
            <v>.</v>
          </cell>
          <cell r="CF1000" t="str">
            <v>.</v>
          </cell>
          <cell r="CG1000" t="str">
            <v>.</v>
          </cell>
          <cell r="CH1000" t="str">
            <v>.</v>
          </cell>
          <cell r="CI1000" t="str">
            <v>.</v>
          </cell>
        </row>
        <row r="1001">
          <cell r="AS1001">
            <v>0</v>
          </cell>
          <cell r="AT1001">
            <v>0</v>
          </cell>
          <cell r="AU1001">
            <v>0</v>
          </cell>
          <cell r="AV1001">
            <v>0</v>
          </cell>
          <cell r="AW1001">
            <v>0</v>
          </cell>
          <cell r="AX1001">
            <v>0</v>
          </cell>
          <cell r="AY1001">
            <v>0</v>
          </cell>
          <cell r="AZ1001">
            <v>0</v>
          </cell>
          <cell r="BA1001">
            <v>0</v>
          </cell>
          <cell r="CB1001" t="str">
            <v>.</v>
          </cell>
          <cell r="CC1001" t="str">
            <v>.</v>
          </cell>
          <cell r="CD1001" t="str">
            <v>.</v>
          </cell>
          <cell r="CE1001" t="str">
            <v>.</v>
          </cell>
          <cell r="CF1001" t="str">
            <v>.</v>
          </cell>
          <cell r="CG1001" t="str">
            <v>.</v>
          </cell>
          <cell r="CH1001" t="str">
            <v>.</v>
          </cell>
          <cell r="CI1001" t="str">
            <v>.</v>
          </cell>
        </row>
        <row r="1002">
          <cell r="AS1002">
            <v>0</v>
          </cell>
          <cell r="AT1002">
            <v>0</v>
          </cell>
          <cell r="AU1002">
            <v>0</v>
          </cell>
          <cell r="AV1002">
            <v>0</v>
          </cell>
          <cell r="AW1002">
            <v>0</v>
          </cell>
          <cell r="AX1002">
            <v>0</v>
          </cell>
          <cell r="AY1002">
            <v>0</v>
          </cell>
          <cell r="AZ1002">
            <v>0</v>
          </cell>
          <cell r="BA1002">
            <v>0</v>
          </cell>
          <cell r="CB1002" t="str">
            <v>.</v>
          </cell>
          <cell r="CC1002" t="str">
            <v>.</v>
          </cell>
          <cell r="CD1002" t="str">
            <v>.</v>
          </cell>
          <cell r="CE1002" t="str">
            <v>.</v>
          </cell>
          <cell r="CF1002" t="str">
            <v>.</v>
          </cell>
          <cell r="CG1002" t="str">
            <v>.</v>
          </cell>
          <cell r="CH1002" t="str">
            <v>.</v>
          </cell>
          <cell r="CI1002" t="str">
            <v>.</v>
          </cell>
        </row>
        <row r="1003">
          <cell r="AS1003">
            <v>0.13051470588235295</v>
          </cell>
          <cell r="AT1003">
            <v>7.904411764705882E-2</v>
          </cell>
          <cell r="AU1003">
            <v>0.24816176470588236</v>
          </cell>
          <cell r="AV1003">
            <v>0.21139705882352941</v>
          </cell>
          <cell r="AW1003">
            <v>0.17463235294117646</v>
          </cell>
          <cell r="AX1003">
            <v>0.11397058823529412</v>
          </cell>
          <cell r="AY1003">
            <v>3.860294117647059E-2</v>
          </cell>
          <cell r="AZ1003">
            <v>3.6764705882352941E-3</v>
          </cell>
          <cell r="BA1003">
            <v>0</v>
          </cell>
          <cell r="CB1003" t="str">
            <v>KS2-4</v>
          </cell>
          <cell r="CC1003" t="str">
            <v>B</v>
          </cell>
          <cell r="CD1003" t="str">
            <v>*</v>
          </cell>
          <cell r="CE1003">
            <v>0</v>
          </cell>
          <cell r="CF1003">
            <v>0.5</v>
          </cell>
          <cell r="CG1003" t="str">
            <v>All Schools</v>
          </cell>
          <cell r="CH1003" t="str">
            <v>KS2 Average Point Score</v>
          </cell>
          <cell r="CI1003" t="str">
            <v>Vocational Health</v>
          </cell>
        </row>
        <row r="1004">
          <cell r="AS1004">
            <v>0.13051470588235295</v>
          </cell>
          <cell r="AT1004">
            <v>7.904411764705882E-2</v>
          </cell>
          <cell r="AU1004">
            <v>0.24816176470588236</v>
          </cell>
          <cell r="AV1004">
            <v>0.21139705882352941</v>
          </cell>
          <cell r="AW1004">
            <v>0.17463235294117646</v>
          </cell>
          <cell r="AX1004">
            <v>0.11397058823529412</v>
          </cell>
          <cell r="AY1004">
            <v>3.860294117647059E-2</v>
          </cell>
          <cell r="AZ1004">
            <v>3.6764705882352941E-3</v>
          </cell>
          <cell r="BA1004">
            <v>0</v>
          </cell>
          <cell r="CB1004" t="str">
            <v>KS2-4</v>
          </cell>
          <cell r="CC1004" t="str">
            <v>N</v>
          </cell>
          <cell r="CD1004" t="str">
            <v>*</v>
          </cell>
          <cell r="CE1004">
            <v>0</v>
          </cell>
          <cell r="CF1004">
            <v>0.5</v>
          </cell>
          <cell r="CG1004" t="str">
            <v>All Schools</v>
          </cell>
          <cell r="CH1004" t="str">
            <v>KS2 Average Point Score</v>
          </cell>
          <cell r="CI1004" t="str">
            <v>Vocational Health</v>
          </cell>
        </row>
        <row r="1005">
          <cell r="AS1005">
            <v>0.13051470588235295</v>
          </cell>
          <cell r="AT1005">
            <v>7.904411764705882E-2</v>
          </cell>
          <cell r="AU1005">
            <v>0.24816176470588236</v>
          </cell>
          <cell r="AV1005">
            <v>0.21139705882352941</v>
          </cell>
          <cell r="AW1005">
            <v>0.17463235294117646</v>
          </cell>
          <cell r="AX1005">
            <v>0.11397058823529412</v>
          </cell>
          <cell r="AY1005">
            <v>3.860294117647059E-2</v>
          </cell>
          <cell r="AZ1005">
            <v>3.6764705882352941E-3</v>
          </cell>
          <cell r="BA1005">
            <v>0</v>
          </cell>
          <cell r="CB1005" t="str">
            <v>KS2-4</v>
          </cell>
          <cell r="CC1005" t="str">
            <v>2</v>
          </cell>
          <cell r="CD1005" t="str">
            <v>*</v>
          </cell>
          <cell r="CE1005">
            <v>0</v>
          </cell>
          <cell r="CF1005">
            <v>0.5</v>
          </cell>
          <cell r="CG1005" t="str">
            <v>All Schools</v>
          </cell>
          <cell r="CH1005" t="str">
            <v>KS2 Average Point Score</v>
          </cell>
          <cell r="CI1005" t="str">
            <v>Vocational Health</v>
          </cell>
        </row>
        <row r="1006">
          <cell r="AS1006">
            <v>9.0090090090090086E-2</v>
          </cell>
          <cell r="AT1006">
            <v>6.8468468468468463E-2</v>
          </cell>
          <cell r="AU1006">
            <v>0.18018018018018017</v>
          </cell>
          <cell r="AV1006">
            <v>0.22342342342342342</v>
          </cell>
          <cell r="AW1006">
            <v>0.19459459459459461</v>
          </cell>
          <cell r="AX1006">
            <v>0.15315315315315314</v>
          </cell>
          <cell r="AY1006">
            <v>7.3873873873873869E-2</v>
          </cell>
          <cell r="AZ1006">
            <v>1.6216216216216217E-2</v>
          </cell>
          <cell r="BA1006">
            <v>0</v>
          </cell>
          <cell r="CB1006" t="str">
            <v>KS2-4</v>
          </cell>
          <cell r="CC1006" t="str">
            <v>3c</v>
          </cell>
          <cell r="CD1006" t="str">
            <v>*</v>
          </cell>
          <cell r="CE1006">
            <v>0</v>
          </cell>
          <cell r="CF1006">
            <v>0.5</v>
          </cell>
          <cell r="CG1006" t="str">
            <v>All Schools</v>
          </cell>
          <cell r="CH1006" t="str">
            <v>KS2 Average Point Score</v>
          </cell>
          <cell r="CI1006" t="str">
            <v>Vocational Health</v>
          </cell>
        </row>
        <row r="1007">
          <cell r="AS1007">
            <v>5.6660039761431413E-2</v>
          </cell>
          <cell r="AT1007">
            <v>3.1809145129224649E-2</v>
          </cell>
          <cell r="AU1007">
            <v>0.15705765407554673</v>
          </cell>
          <cell r="AV1007">
            <v>0.19483101391650098</v>
          </cell>
          <cell r="AW1007">
            <v>0.27037773359840955</v>
          </cell>
          <cell r="AX1007">
            <v>0.18588469184890655</v>
          </cell>
          <cell r="AY1007">
            <v>8.3499005964214709E-2</v>
          </cell>
          <cell r="AZ1007">
            <v>1.9880715705765408E-2</v>
          </cell>
          <cell r="BA1007">
            <v>0</v>
          </cell>
          <cell r="CB1007" t="str">
            <v>KS2-4</v>
          </cell>
          <cell r="CC1007" t="str">
            <v>3b</v>
          </cell>
          <cell r="CD1007" t="str">
            <v>*</v>
          </cell>
          <cell r="CE1007">
            <v>0</v>
          </cell>
          <cell r="CF1007">
            <v>0.5</v>
          </cell>
          <cell r="CG1007" t="str">
            <v>All Schools</v>
          </cell>
          <cell r="CH1007" t="str">
            <v>KS2 Average Point Score</v>
          </cell>
          <cell r="CI1007" t="str">
            <v>Vocational Health</v>
          </cell>
        </row>
        <row r="1008">
          <cell r="AS1008">
            <v>3.9344262295081971E-2</v>
          </cell>
          <cell r="AT1008">
            <v>3.4426229508196723E-2</v>
          </cell>
          <cell r="AU1008">
            <v>9.453551912568306E-2</v>
          </cell>
          <cell r="AV1008">
            <v>0.18196721311475411</v>
          </cell>
          <cell r="AW1008">
            <v>0.22732240437158471</v>
          </cell>
          <cell r="AX1008">
            <v>0.24371584699453552</v>
          </cell>
          <cell r="AY1008">
            <v>0.13715846994535519</v>
          </cell>
          <cell r="AZ1008">
            <v>3.7158469945355189E-2</v>
          </cell>
          <cell r="BA1008">
            <v>4.3715846994535519E-3</v>
          </cell>
          <cell r="CB1008" t="str">
            <v>KS2-4</v>
          </cell>
          <cell r="CC1008" t="str">
            <v>3a</v>
          </cell>
          <cell r="CD1008" t="str">
            <v>*</v>
          </cell>
          <cell r="CE1008">
            <v>4.3715846994535519E-3</v>
          </cell>
          <cell r="CF1008">
            <v>0.5</v>
          </cell>
          <cell r="CG1008" t="str">
            <v>All Schools</v>
          </cell>
          <cell r="CH1008" t="str">
            <v>KS2 Average Point Score</v>
          </cell>
          <cell r="CI1008" t="str">
            <v>Vocational Health</v>
          </cell>
        </row>
        <row r="1009">
          <cell r="AS1009">
            <v>2.5939474559361488E-2</v>
          </cell>
          <cell r="AT1009">
            <v>2.1948786165613569E-2</v>
          </cell>
          <cell r="AU1009">
            <v>6.7509145327569006E-2</v>
          </cell>
          <cell r="AV1009">
            <v>0.12271366810774859</v>
          </cell>
          <cell r="AW1009">
            <v>0.19354838709677419</v>
          </cell>
          <cell r="AX1009">
            <v>0.2943132690389092</v>
          </cell>
          <cell r="AY1009">
            <v>0.19587628865979381</v>
          </cell>
          <cell r="AZ1009">
            <v>7.2830063185899574E-2</v>
          </cell>
          <cell r="BA1009">
            <v>5.3209178583305617E-3</v>
          </cell>
          <cell r="CB1009" t="str">
            <v>KS2-4</v>
          </cell>
          <cell r="CC1009" t="str">
            <v>4c</v>
          </cell>
          <cell r="CD1009" t="str">
            <v>*</v>
          </cell>
          <cell r="CE1009">
            <v>5.3209178583305617E-3</v>
          </cell>
          <cell r="CF1009">
            <v>0.5</v>
          </cell>
          <cell r="CG1009" t="str">
            <v>All Schools</v>
          </cell>
          <cell r="CH1009" t="str">
            <v>KS2 Average Point Score</v>
          </cell>
          <cell r="CI1009" t="str">
            <v>Vocational Health</v>
          </cell>
        </row>
        <row r="1010">
          <cell r="AS1010">
            <v>1.5692640692640692E-2</v>
          </cell>
          <cell r="AT1010">
            <v>1.5422077922077922E-2</v>
          </cell>
          <cell r="AU1010">
            <v>4.3560606060606064E-2</v>
          </cell>
          <cell r="AV1010">
            <v>8.0357142857142863E-2</v>
          </cell>
          <cell r="AW1010">
            <v>0.15665584415584416</v>
          </cell>
          <cell r="AX1010">
            <v>0.28733766233766234</v>
          </cell>
          <cell r="AY1010">
            <v>0.25730519480519481</v>
          </cell>
          <cell r="AZ1010">
            <v>0.12554112554112554</v>
          </cell>
          <cell r="BA1010">
            <v>1.8127705627705628E-2</v>
          </cell>
          <cell r="CB1010" t="str">
            <v>KS2-4</v>
          </cell>
          <cell r="CC1010" t="str">
            <v>4b</v>
          </cell>
          <cell r="CD1010" t="str">
            <v>*</v>
          </cell>
          <cell r="CE1010">
            <v>1.8127705627705628E-2</v>
          </cell>
          <cell r="CF1010">
            <v>0.5</v>
          </cell>
          <cell r="CG1010" t="str">
            <v>All Schools</v>
          </cell>
          <cell r="CH1010" t="str">
            <v>KS2 Average Point Score</v>
          </cell>
          <cell r="CI1010" t="str">
            <v>Vocational Health</v>
          </cell>
        </row>
        <row r="1011">
          <cell r="AS1011">
            <v>6.7257719351880157E-3</v>
          </cell>
          <cell r="AT1011">
            <v>1.0700091715071844E-2</v>
          </cell>
          <cell r="AU1011">
            <v>2.6291653928462243E-2</v>
          </cell>
          <cell r="AV1011">
            <v>6.1449098135126876E-2</v>
          </cell>
          <cell r="AW1011">
            <v>0.11311525527361663</v>
          </cell>
          <cell r="AX1011">
            <v>0.26016508712931824</v>
          </cell>
          <cell r="AY1011">
            <v>0.2843167227147661</v>
          </cell>
          <cell r="AZ1011">
            <v>0.19749312136961175</v>
          </cell>
          <cell r="BA1011">
            <v>3.9743197798838274E-2</v>
          </cell>
          <cell r="CB1011" t="str">
            <v>KS2-4</v>
          </cell>
          <cell r="CC1011" t="str">
            <v>4a</v>
          </cell>
          <cell r="CD1011" t="str">
            <v>*</v>
          </cell>
          <cell r="CE1011">
            <v>3.9743197798838274E-2</v>
          </cell>
          <cell r="CF1011">
            <v>0.5</v>
          </cell>
          <cell r="CG1011" t="str">
            <v>All Schools</v>
          </cell>
          <cell r="CH1011" t="str">
            <v>KS2 Average Point Score</v>
          </cell>
          <cell r="CI1011" t="str">
            <v>Vocational Health</v>
          </cell>
        </row>
        <row r="1012">
          <cell r="AS1012">
            <v>6.5681444991789817E-3</v>
          </cell>
          <cell r="AT1012">
            <v>6.0207991242474E-3</v>
          </cell>
          <cell r="AU1012">
            <v>1.6967706622879036E-2</v>
          </cell>
          <cell r="AV1012">
            <v>3.0103995621237001E-2</v>
          </cell>
          <cell r="AW1012">
            <v>7.4986316365626707E-2</v>
          </cell>
          <cell r="AX1012">
            <v>0.17569786535303777</v>
          </cell>
          <cell r="AY1012">
            <v>0.3196496989600438</v>
          </cell>
          <cell r="AZ1012">
            <v>0.28297755883962783</v>
          </cell>
          <cell r="BA1012">
            <v>8.7027914614121515E-2</v>
          </cell>
          <cell r="CB1012" t="str">
            <v>KS2-4</v>
          </cell>
          <cell r="CC1012" t="str">
            <v>5c</v>
          </cell>
          <cell r="CD1012" t="str">
            <v>*</v>
          </cell>
          <cell r="CE1012">
            <v>8.7027914614121515E-2</v>
          </cell>
          <cell r="CF1012">
            <v>0.5</v>
          </cell>
          <cell r="CG1012" t="str">
            <v>All Schools</v>
          </cell>
          <cell r="CH1012" t="str">
            <v>KS2 Average Point Score</v>
          </cell>
          <cell r="CI1012" t="str">
            <v>Vocational Health</v>
          </cell>
        </row>
        <row r="1013">
          <cell r="AS1013">
            <v>1.5923566878980893E-3</v>
          </cell>
          <cell r="AT1013">
            <v>1.5923566878980893E-3</v>
          </cell>
          <cell r="AU1013">
            <v>1.751592356687898E-2</v>
          </cell>
          <cell r="AV1013">
            <v>1.9108280254777069E-2</v>
          </cell>
          <cell r="AW1013">
            <v>4.2993630573248405E-2</v>
          </cell>
          <cell r="AX1013">
            <v>0.13535031847133758</v>
          </cell>
          <cell r="AY1013">
            <v>0.28025477707006369</v>
          </cell>
          <cell r="AZ1013">
            <v>0.36305732484076431</v>
          </cell>
          <cell r="BA1013">
            <v>0.13853503184713375</v>
          </cell>
          <cell r="CB1013" t="str">
            <v>KS2-4</v>
          </cell>
          <cell r="CC1013" t="str">
            <v>5b</v>
          </cell>
          <cell r="CD1013" t="str">
            <v>*</v>
          </cell>
          <cell r="CE1013">
            <v>0.13853503184713375</v>
          </cell>
          <cell r="CF1013">
            <v>0.5</v>
          </cell>
          <cell r="CG1013" t="str">
            <v>All Schools</v>
          </cell>
          <cell r="CH1013" t="str">
            <v>KS2 Average Point Score</v>
          </cell>
          <cell r="CI1013" t="str">
            <v>Vocational Health</v>
          </cell>
        </row>
        <row r="1014">
          <cell r="AS1014">
            <v>1.5923566878980893E-3</v>
          </cell>
          <cell r="AT1014">
            <v>1.5923566878980893E-3</v>
          </cell>
          <cell r="AU1014">
            <v>1.751592356687898E-2</v>
          </cell>
          <cell r="AV1014">
            <v>1.9108280254777069E-2</v>
          </cell>
          <cell r="AW1014">
            <v>4.2993630573248405E-2</v>
          </cell>
          <cell r="AX1014">
            <v>0.13535031847133758</v>
          </cell>
          <cell r="AY1014">
            <v>0.28025477707006369</v>
          </cell>
          <cell r="AZ1014">
            <v>0.36305732484076431</v>
          </cell>
          <cell r="BA1014">
            <v>0.13853503184713375</v>
          </cell>
          <cell r="CB1014" t="str">
            <v>KS2-4</v>
          </cell>
          <cell r="CC1014" t="str">
            <v>5a</v>
          </cell>
          <cell r="CD1014" t="str">
            <v>*</v>
          </cell>
          <cell r="CE1014">
            <v>0.13853503184713375</v>
          </cell>
          <cell r="CF1014">
            <v>0.5</v>
          </cell>
          <cell r="CG1014" t="str">
            <v>All Schools</v>
          </cell>
          <cell r="CH1014" t="str">
            <v>KS2 Average Point Score</v>
          </cell>
          <cell r="CI1014" t="str">
            <v>Vocational Health</v>
          </cell>
        </row>
        <row r="1015">
          <cell r="CB1015" t="str">
            <v>.</v>
          </cell>
          <cell r="CC1015" t="str">
            <v>.</v>
          </cell>
          <cell r="CD1015" t="str">
            <v>.</v>
          </cell>
          <cell r="CE1015" t="str">
            <v>.</v>
          </cell>
          <cell r="CF1015" t="str">
            <v>.</v>
          </cell>
          <cell r="CG1015" t="str">
            <v>.</v>
          </cell>
          <cell r="CH1015" t="str">
            <v>.</v>
          </cell>
          <cell r="CI1015" t="str">
            <v>.</v>
          </cell>
        </row>
        <row r="1016">
          <cell r="CB1016" t="str">
            <v>.</v>
          </cell>
          <cell r="CC1016" t="str">
            <v>.</v>
          </cell>
          <cell r="CD1016" t="str">
            <v>.</v>
          </cell>
          <cell r="CE1016" t="str">
            <v>.</v>
          </cell>
          <cell r="CF1016" t="str">
            <v>.</v>
          </cell>
          <cell r="CG1016" t="str">
            <v>.</v>
          </cell>
          <cell r="CH1016" t="str">
            <v>.</v>
          </cell>
          <cell r="CI1016" t="str">
            <v>.</v>
          </cell>
        </row>
        <row r="1017">
          <cell r="CB1017" t="str">
            <v>.</v>
          </cell>
          <cell r="CC1017" t="str">
            <v>.</v>
          </cell>
          <cell r="CD1017" t="str">
            <v>.</v>
          </cell>
          <cell r="CE1017" t="str">
            <v>.</v>
          </cell>
          <cell r="CF1017" t="str">
            <v>.</v>
          </cell>
          <cell r="CG1017" t="str">
            <v>.</v>
          </cell>
          <cell r="CH1017" t="str">
            <v>.</v>
          </cell>
          <cell r="CI1017" t="str">
            <v>.</v>
          </cell>
        </row>
        <row r="1018">
          <cell r="CB1018" t="str">
            <v>.</v>
          </cell>
          <cell r="CC1018" t="str">
            <v>.</v>
          </cell>
          <cell r="CD1018" t="str">
            <v>.</v>
          </cell>
          <cell r="CE1018" t="str">
            <v>.</v>
          </cell>
          <cell r="CF1018" t="str">
            <v>.</v>
          </cell>
          <cell r="CG1018" t="str">
            <v>.</v>
          </cell>
          <cell r="CH1018" t="str">
            <v>.</v>
          </cell>
          <cell r="CI1018" t="str">
            <v>.</v>
          </cell>
        </row>
        <row r="1019">
          <cell r="AS1019" t="str">
            <v>U</v>
          </cell>
          <cell r="AT1019" t="str">
            <v>G</v>
          </cell>
          <cell r="AU1019" t="str">
            <v>F</v>
          </cell>
          <cell r="AV1019" t="str">
            <v>E</v>
          </cell>
          <cell r="AW1019" t="str">
            <v>D</v>
          </cell>
          <cell r="AX1019" t="str">
            <v>C</v>
          </cell>
          <cell r="AY1019" t="str">
            <v>B</v>
          </cell>
          <cell r="AZ1019" t="str">
            <v>A</v>
          </cell>
          <cell r="BA1019" t="str">
            <v>*</v>
          </cell>
          <cell r="CB1019" t="str">
            <v>.</v>
          </cell>
          <cell r="CC1019" t="str">
            <v>.</v>
          </cell>
          <cell r="CD1019" t="str">
            <v>.</v>
          </cell>
          <cell r="CE1019" t="str">
            <v>.</v>
          </cell>
          <cell r="CF1019" t="str">
            <v>.</v>
          </cell>
          <cell r="CG1019" t="str">
            <v>.</v>
          </cell>
          <cell r="CH1019" t="str">
            <v>.</v>
          </cell>
          <cell r="CI1019" t="str">
            <v>.</v>
          </cell>
        </row>
        <row r="1020">
          <cell r="AS1020">
            <v>0</v>
          </cell>
          <cell r="AT1020">
            <v>0</v>
          </cell>
          <cell r="AU1020">
            <v>0</v>
          </cell>
          <cell r="AV1020">
            <v>0</v>
          </cell>
          <cell r="AW1020">
            <v>0</v>
          </cell>
          <cell r="AX1020">
            <v>0</v>
          </cell>
          <cell r="AY1020">
            <v>0</v>
          </cell>
          <cell r="AZ1020">
            <v>0</v>
          </cell>
          <cell r="BA1020">
            <v>0</v>
          </cell>
          <cell r="CB1020" t="str">
            <v>.</v>
          </cell>
          <cell r="CC1020" t="str">
            <v>.</v>
          </cell>
          <cell r="CD1020" t="str">
            <v>.</v>
          </cell>
          <cell r="CE1020" t="str">
            <v>.</v>
          </cell>
          <cell r="CF1020" t="str">
            <v>.</v>
          </cell>
          <cell r="CG1020" t="str">
            <v>.</v>
          </cell>
          <cell r="CH1020" t="str">
            <v>.</v>
          </cell>
          <cell r="CI1020" t="str">
            <v>.</v>
          </cell>
        </row>
        <row r="1021">
          <cell r="AS1021">
            <v>0</v>
          </cell>
          <cell r="AT1021">
            <v>0</v>
          </cell>
          <cell r="AU1021">
            <v>0</v>
          </cell>
          <cell r="AV1021">
            <v>0</v>
          </cell>
          <cell r="AW1021">
            <v>0</v>
          </cell>
          <cell r="AX1021">
            <v>0</v>
          </cell>
          <cell r="AY1021">
            <v>0</v>
          </cell>
          <cell r="AZ1021">
            <v>0</v>
          </cell>
          <cell r="BA1021">
            <v>0</v>
          </cell>
          <cell r="CB1021" t="str">
            <v>.</v>
          </cell>
          <cell r="CC1021" t="str">
            <v>.</v>
          </cell>
          <cell r="CD1021" t="str">
            <v>.</v>
          </cell>
          <cell r="CE1021" t="str">
            <v>.</v>
          </cell>
          <cell r="CF1021" t="str">
            <v>.</v>
          </cell>
          <cell r="CG1021" t="str">
            <v>.</v>
          </cell>
          <cell r="CH1021" t="str">
            <v>.</v>
          </cell>
          <cell r="CI1021" t="str">
            <v>.</v>
          </cell>
        </row>
        <row r="1022">
          <cell r="AS1022">
            <v>0.11306532663316583</v>
          </cell>
          <cell r="AT1022">
            <v>0.17336683417085427</v>
          </cell>
          <cell r="AU1022">
            <v>0.228643216080402</v>
          </cell>
          <cell r="AV1022">
            <v>0.20854271356783918</v>
          </cell>
          <cell r="AW1022">
            <v>0.15577889447236182</v>
          </cell>
          <cell r="AX1022">
            <v>0.11055276381909548</v>
          </cell>
          <cell r="AY1022">
            <v>7.537688442211055E-3</v>
          </cell>
          <cell r="AZ1022">
            <v>2.5125628140703518E-3</v>
          </cell>
          <cell r="BA1022">
            <v>0</v>
          </cell>
          <cell r="CB1022" t="str">
            <v>KS2-4</v>
          </cell>
          <cell r="CC1022" t="str">
            <v>B</v>
          </cell>
          <cell r="CD1022" t="str">
            <v>*</v>
          </cell>
          <cell r="CE1022">
            <v>0</v>
          </cell>
          <cell r="CF1022">
            <v>0.5</v>
          </cell>
          <cell r="CG1022" t="str">
            <v>All Schools</v>
          </cell>
          <cell r="CH1022" t="str">
            <v>KS2 Average Point Score</v>
          </cell>
          <cell r="CI1022" t="str">
            <v>ICT Full</v>
          </cell>
        </row>
        <row r="1023">
          <cell r="AS1023">
            <v>0.11306532663316583</v>
          </cell>
          <cell r="AT1023">
            <v>0.17336683417085427</v>
          </cell>
          <cell r="AU1023">
            <v>0.228643216080402</v>
          </cell>
          <cell r="AV1023">
            <v>0.20854271356783918</v>
          </cell>
          <cell r="AW1023">
            <v>0.15577889447236182</v>
          </cell>
          <cell r="AX1023">
            <v>0.11055276381909548</v>
          </cell>
          <cell r="AY1023">
            <v>7.537688442211055E-3</v>
          </cell>
          <cell r="AZ1023">
            <v>2.5125628140703518E-3</v>
          </cell>
          <cell r="BA1023">
            <v>0</v>
          </cell>
          <cell r="CB1023" t="str">
            <v>KS2-4</v>
          </cell>
          <cell r="CC1023" t="str">
            <v>N</v>
          </cell>
          <cell r="CD1023" t="str">
            <v>*</v>
          </cell>
          <cell r="CE1023">
            <v>0</v>
          </cell>
          <cell r="CF1023">
            <v>0.5</v>
          </cell>
          <cell r="CG1023" t="str">
            <v>All Schools</v>
          </cell>
          <cell r="CH1023" t="str">
            <v>KS2 Average Point Score</v>
          </cell>
          <cell r="CI1023" t="str">
            <v>ICT Full</v>
          </cell>
        </row>
        <row r="1024">
          <cell r="AS1024">
            <v>0.11306532663316583</v>
          </cell>
          <cell r="AT1024">
            <v>0.17336683417085427</v>
          </cell>
          <cell r="AU1024">
            <v>0.228643216080402</v>
          </cell>
          <cell r="AV1024">
            <v>0.20854271356783918</v>
          </cell>
          <cell r="AW1024">
            <v>0.15577889447236182</v>
          </cell>
          <cell r="AX1024">
            <v>0.11055276381909548</v>
          </cell>
          <cell r="AY1024">
            <v>7.537688442211055E-3</v>
          </cell>
          <cell r="AZ1024">
            <v>2.5125628140703518E-3</v>
          </cell>
          <cell r="BA1024">
            <v>0</v>
          </cell>
          <cell r="CB1024" t="str">
            <v>KS2-4</v>
          </cell>
          <cell r="CC1024" t="str">
            <v>2</v>
          </cell>
          <cell r="CD1024" t="str">
            <v>*</v>
          </cell>
          <cell r="CE1024">
            <v>0</v>
          </cell>
          <cell r="CF1024">
            <v>0.5</v>
          </cell>
          <cell r="CG1024" t="str">
            <v>All Schools</v>
          </cell>
          <cell r="CH1024" t="str">
            <v>KS2 Average Point Score</v>
          </cell>
          <cell r="CI1024" t="str">
            <v>ICT Full</v>
          </cell>
        </row>
        <row r="1025">
          <cell r="AS1025">
            <v>7.1611253196930943E-2</v>
          </cell>
          <cell r="AT1025">
            <v>0.13554987212276215</v>
          </cell>
          <cell r="AU1025">
            <v>0.16112531969309463</v>
          </cell>
          <cell r="AV1025">
            <v>0.20971867007672634</v>
          </cell>
          <cell r="AW1025">
            <v>0.20971867007672634</v>
          </cell>
          <cell r="AX1025">
            <v>0.17902813299232737</v>
          </cell>
          <cell r="AY1025">
            <v>2.0460358056265986E-2</v>
          </cell>
          <cell r="AZ1025">
            <v>1.278772378516624E-2</v>
          </cell>
          <cell r="BA1025">
            <v>0</v>
          </cell>
          <cell r="CB1025" t="str">
            <v>KS2-4</v>
          </cell>
          <cell r="CC1025" t="str">
            <v>3c</v>
          </cell>
          <cell r="CD1025" t="str">
            <v>*</v>
          </cell>
          <cell r="CE1025">
            <v>0</v>
          </cell>
          <cell r="CF1025">
            <v>0.5</v>
          </cell>
          <cell r="CG1025" t="str">
            <v>All Schools</v>
          </cell>
          <cell r="CH1025" t="str">
            <v>KS2 Average Point Score</v>
          </cell>
          <cell r="CI1025" t="str">
            <v>ICT Full</v>
          </cell>
        </row>
        <row r="1026">
          <cell r="AS1026">
            <v>7.4589127686472814E-2</v>
          </cell>
          <cell r="AT1026">
            <v>7.7117572692793929E-2</v>
          </cell>
          <cell r="AU1026">
            <v>0.13400758533501897</v>
          </cell>
          <cell r="AV1026">
            <v>0.179519595448799</v>
          </cell>
          <cell r="AW1026">
            <v>0.26548672566371684</v>
          </cell>
          <cell r="AX1026">
            <v>0.21238938053097345</v>
          </cell>
          <cell r="AY1026">
            <v>4.6776232616940583E-2</v>
          </cell>
          <cell r="AZ1026">
            <v>1.0113780025284451E-2</v>
          </cell>
          <cell r="BA1026">
            <v>0</v>
          </cell>
          <cell r="CB1026" t="str">
            <v>KS2-4</v>
          </cell>
          <cell r="CC1026" t="str">
            <v>3b</v>
          </cell>
          <cell r="CD1026" t="str">
            <v>*</v>
          </cell>
          <cell r="CE1026">
            <v>0</v>
          </cell>
          <cell r="CF1026">
            <v>0.5</v>
          </cell>
          <cell r="CG1026" t="str">
            <v>All Schools</v>
          </cell>
          <cell r="CH1026" t="str">
            <v>KS2 Average Point Score</v>
          </cell>
          <cell r="CI1026" t="str">
            <v>ICT Full</v>
          </cell>
        </row>
        <row r="1027">
          <cell r="AS1027">
            <v>4.6913580246913583E-2</v>
          </cell>
          <cell r="AT1027">
            <v>6.6666666666666666E-2</v>
          </cell>
          <cell r="AU1027">
            <v>0.11481481481481481</v>
          </cell>
          <cell r="AV1027">
            <v>0.16666666666666666</v>
          </cell>
          <cell r="AW1027">
            <v>0.2617283950617284</v>
          </cell>
          <cell r="AX1027">
            <v>0.25864197530864197</v>
          </cell>
          <cell r="AY1027">
            <v>6.6049382716049376E-2</v>
          </cell>
          <cell r="AZ1027">
            <v>1.6666666666666666E-2</v>
          </cell>
          <cell r="BA1027">
            <v>1.8518518518518519E-3</v>
          </cell>
          <cell r="CB1027" t="str">
            <v>KS2-4</v>
          </cell>
          <cell r="CC1027" t="str">
            <v>3a</v>
          </cell>
          <cell r="CD1027" t="str">
            <v>*</v>
          </cell>
          <cell r="CE1027">
            <v>1.8518518518518519E-3</v>
          </cell>
          <cell r="CF1027">
            <v>0.5</v>
          </cell>
          <cell r="CG1027" t="str">
            <v>All Schools</v>
          </cell>
          <cell r="CH1027" t="str">
            <v>KS2 Average Point Score</v>
          </cell>
          <cell r="CI1027" t="str">
            <v>ICT Full</v>
          </cell>
        </row>
        <row r="1028">
          <cell r="AS1028">
            <v>3.4758535835127655E-2</v>
          </cell>
          <cell r="AT1028">
            <v>3.9064903106736389E-2</v>
          </cell>
          <cell r="AU1028">
            <v>6.4287911411873275E-2</v>
          </cell>
          <cell r="AV1028">
            <v>0.12303906490310673</v>
          </cell>
          <cell r="AW1028">
            <v>0.22362350046139651</v>
          </cell>
          <cell r="AX1028">
            <v>0.34727776068901878</v>
          </cell>
          <cell r="AY1028">
            <v>0.11473392802214703</v>
          </cell>
          <cell r="AZ1028">
            <v>4.7985235312211626E-2</v>
          </cell>
          <cell r="BA1028">
            <v>5.2291602583820363E-3</v>
          </cell>
          <cell r="CB1028" t="str">
            <v>KS2-4</v>
          </cell>
          <cell r="CC1028" t="str">
            <v>4c</v>
          </cell>
          <cell r="CD1028" t="str">
            <v>*</v>
          </cell>
          <cell r="CE1028">
            <v>5.2291602583820363E-3</v>
          </cell>
          <cell r="CF1028">
            <v>0.5</v>
          </cell>
          <cell r="CG1028" t="str">
            <v>All Schools</v>
          </cell>
          <cell r="CH1028" t="str">
            <v>KS2 Average Point Score</v>
          </cell>
          <cell r="CI1028" t="str">
            <v>ICT Full</v>
          </cell>
        </row>
        <row r="1029">
          <cell r="AS1029">
            <v>2.3170089520800422E-2</v>
          </cell>
          <cell r="AT1029">
            <v>1.9483938915218536E-2</v>
          </cell>
          <cell r="AU1029">
            <v>3.9143408811655254E-2</v>
          </cell>
          <cell r="AV1029">
            <v>8.6185711778128837E-2</v>
          </cell>
          <cell r="AW1029">
            <v>0.1885202738283307</v>
          </cell>
          <cell r="AX1029">
            <v>0.36018957345971564</v>
          </cell>
          <cell r="AY1029">
            <v>0.18834474284711253</v>
          </cell>
          <cell r="AZ1029">
            <v>8.4254870984728808E-2</v>
          </cell>
          <cell r="BA1029">
            <v>1.0707389854309286E-2</v>
          </cell>
          <cell r="CB1029" t="str">
            <v>KS2-4</v>
          </cell>
          <cell r="CC1029" t="str">
            <v>4b</v>
          </cell>
          <cell r="CD1029" t="str">
            <v>*</v>
          </cell>
          <cell r="CE1029">
            <v>1.0707389854309286E-2</v>
          </cell>
          <cell r="CF1029">
            <v>0.5</v>
          </cell>
          <cell r="CG1029" t="str">
            <v>All Schools</v>
          </cell>
          <cell r="CH1029" t="str">
            <v>KS2 Average Point Score</v>
          </cell>
          <cell r="CI1029" t="str">
            <v>ICT Full</v>
          </cell>
        </row>
        <row r="1030">
          <cell r="AS1030">
            <v>1.0554089709762533E-2</v>
          </cell>
          <cell r="AT1030">
            <v>8.5437869079030022E-3</v>
          </cell>
          <cell r="AU1030">
            <v>1.9600452318130419E-2</v>
          </cell>
          <cell r="AV1030">
            <v>4.7995979394396281E-2</v>
          </cell>
          <cell r="AW1030">
            <v>0.14147505968086443</v>
          </cell>
          <cell r="AX1030">
            <v>0.32604598567659254</v>
          </cell>
          <cell r="AY1030">
            <v>0.2581982661138334</v>
          </cell>
          <cell r="AZ1030">
            <v>0.15818570172132176</v>
          </cell>
          <cell r="BA1030">
            <v>2.9400678477195626E-2</v>
          </cell>
          <cell r="CB1030" t="str">
            <v>KS2-4</v>
          </cell>
          <cell r="CC1030" t="str">
            <v>4a</v>
          </cell>
          <cell r="CD1030" t="str">
            <v>*</v>
          </cell>
          <cell r="CE1030">
            <v>2.9400678477195626E-2</v>
          </cell>
          <cell r="CF1030">
            <v>0.5</v>
          </cell>
          <cell r="CG1030" t="str">
            <v>All Schools</v>
          </cell>
          <cell r="CH1030" t="str">
            <v>KS2 Average Point Score</v>
          </cell>
          <cell r="CI1030" t="str">
            <v>ICT Full</v>
          </cell>
        </row>
        <row r="1031">
          <cell r="AS1031">
            <v>7.8722190530519116E-3</v>
          </cell>
          <cell r="AT1031">
            <v>3.0804335424985739E-3</v>
          </cell>
          <cell r="AU1031">
            <v>9.013120365088419E-3</v>
          </cell>
          <cell r="AV1031">
            <v>2.3160296634341129E-2</v>
          </cell>
          <cell r="AW1031">
            <v>7.7010838562464351E-2</v>
          </cell>
          <cell r="AX1031">
            <v>0.23844837421563034</v>
          </cell>
          <cell r="AY1031">
            <v>0.29743297204791785</v>
          </cell>
          <cell r="AZ1031">
            <v>0.26195094124358242</v>
          </cell>
          <cell r="BA1031">
            <v>8.2030804335424992E-2</v>
          </cell>
          <cell r="CB1031" t="str">
            <v>KS2-4</v>
          </cell>
          <cell r="CC1031" t="str">
            <v>5c</v>
          </cell>
          <cell r="CD1031" t="str">
            <v>*</v>
          </cell>
          <cell r="CE1031">
            <v>8.2030804335424992E-2</v>
          </cell>
          <cell r="CF1031">
            <v>0.5</v>
          </cell>
          <cell r="CG1031" t="str">
            <v>All Schools</v>
          </cell>
          <cell r="CH1031" t="str">
            <v>KS2 Average Point Score</v>
          </cell>
          <cell r="CI1031" t="str">
            <v>ICT Full</v>
          </cell>
        </row>
        <row r="1032">
          <cell r="AS1032">
            <v>3.9073806078147614E-3</v>
          </cell>
          <cell r="AT1032">
            <v>1.3024602026049203E-3</v>
          </cell>
          <cell r="AU1032">
            <v>3.0390738060781476E-3</v>
          </cell>
          <cell r="AV1032">
            <v>1.2301013024602027E-2</v>
          </cell>
          <cell r="AW1032">
            <v>3.921852387843705E-2</v>
          </cell>
          <cell r="AX1032">
            <v>0.11331403762662808</v>
          </cell>
          <cell r="AY1032">
            <v>0.24934876989869753</v>
          </cell>
          <cell r="AZ1032">
            <v>0.38321273516642546</v>
          </cell>
          <cell r="BA1032">
            <v>0.19435600578871201</v>
          </cell>
          <cell r="CB1032" t="str">
            <v>KS2-4</v>
          </cell>
          <cell r="CC1032" t="str">
            <v>5b</v>
          </cell>
          <cell r="CD1032" t="str">
            <v>*</v>
          </cell>
          <cell r="CE1032">
            <v>0.19435600578871201</v>
          </cell>
          <cell r="CF1032">
            <v>0.5</v>
          </cell>
          <cell r="CG1032" t="str">
            <v>All Schools</v>
          </cell>
          <cell r="CH1032" t="str">
            <v>KS2 Average Point Score</v>
          </cell>
          <cell r="CI1032" t="str">
            <v>ICT Full</v>
          </cell>
        </row>
        <row r="1033">
          <cell r="AS1033">
            <v>2.2727272727272726E-3</v>
          </cell>
          <cell r="AT1033">
            <v>0</v>
          </cell>
          <cell r="AU1033">
            <v>1.1363636363636363E-3</v>
          </cell>
          <cell r="AV1033">
            <v>2.2727272727272726E-3</v>
          </cell>
          <cell r="AW1033">
            <v>1.4772727272727272E-2</v>
          </cell>
          <cell r="AX1033">
            <v>5.568181818181818E-2</v>
          </cell>
          <cell r="AY1033">
            <v>0.12840909090909092</v>
          </cell>
          <cell r="AZ1033">
            <v>0.375</v>
          </cell>
          <cell r="BA1033">
            <v>0.42045454545454547</v>
          </cell>
          <cell r="CB1033" t="str">
            <v>KS2-4</v>
          </cell>
          <cell r="CC1033" t="str">
            <v>5a</v>
          </cell>
          <cell r="CD1033" t="str">
            <v>*</v>
          </cell>
          <cell r="CE1033">
            <v>0.42045454545454547</v>
          </cell>
          <cell r="CF1033">
            <v>0.5</v>
          </cell>
          <cell r="CG1033" t="str">
            <v>All Schools</v>
          </cell>
          <cell r="CH1033" t="str">
            <v>KS2 Average Point Score</v>
          </cell>
          <cell r="CI1033" t="str">
            <v>ICT Full</v>
          </cell>
        </row>
        <row r="1034">
          <cell r="CB1034" t="str">
            <v>.</v>
          </cell>
          <cell r="CC1034" t="str">
            <v>.</v>
          </cell>
          <cell r="CD1034" t="str">
            <v>.</v>
          </cell>
          <cell r="CE1034" t="str">
            <v>.</v>
          </cell>
          <cell r="CF1034" t="str">
            <v>.</v>
          </cell>
          <cell r="CG1034" t="str">
            <v>.</v>
          </cell>
          <cell r="CH1034" t="str">
            <v>.</v>
          </cell>
          <cell r="CI1034" t="str">
            <v>.</v>
          </cell>
        </row>
        <row r="1035">
          <cell r="CB1035" t="str">
            <v>.</v>
          </cell>
          <cell r="CC1035" t="str">
            <v>.</v>
          </cell>
          <cell r="CD1035" t="str">
            <v>.</v>
          </cell>
          <cell r="CE1035" t="str">
            <v>.</v>
          </cell>
          <cell r="CF1035" t="str">
            <v>.</v>
          </cell>
          <cell r="CG1035" t="str">
            <v>.</v>
          </cell>
          <cell r="CH1035" t="str">
            <v>.</v>
          </cell>
          <cell r="CI1035" t="str">
            <v>.</v>
          </cell>
        </row>
        <row r="1036">
          <cell r="CB1036" t="str">
            <v>.</v>
          </cell>
          <cell r="CC1036" t="str">
            <v>.</v>
          </cell>
          <cell r="CD1036" t="str">
            <v>.</v>
          </cell>
          <cell r="CE1036" t="str">
            <v>.</v>
          </cell>
          <cell r="CF1036" t="str">
            <v>.</v>
          </cell>
          <cell r="CG1036" t="str">
            <v>.</v>
          </cell>
          <cell r="CH1036" t="str">
            <v>.</v>
          </cell>
          <cell r="CI1036" t="str">
            <v>.</v>
          </cell>
        </row>
        <row r="1037">
          <cell r="CB1037" t="str">
            <v>.</v>
          </cell>
          <cell r="CC1037" t="str">
            <v>.</v>
          </cell>
          <cell r="CD1037" t="str">
            <v>.</v>
          </cell>
          <cell r="CE1037" t="str">
            <v>.</v>
          </cell>
          <cell r="CF1037" t="str">
            <v>.</v>
          </cell>
          <cell r="CG1037" t="str">
            <v>.</v>
          </cell>
          <cell r="CH1037" t="str">
            <v>.</v>
          </cell>
          <cell r="CI1037" t="str">
            <v>.</v>
          </cell>
        </row>
        <row r="1038">
          <cell r="AS1038" t="str">
            <v>U</v>
          </cell>
          <cell r="AT1038" t="str">
            <v>G</v>
          </cell>
          <cell r="AU1038" t="str">
            <v>F</v>
          </cell>
          <cell r="AV1038" t="str">
            <v>E</v>
          </cell>
          <cell r="AW1038" t="str">
            <v>D</v>
          </cell>
          <cell r="AX1038" t="str">
            <v>C</v>
          </cell>
          <cell r="AY1038" t="str">
            <v>B</v>
          </cell>
          <cell r="AZ1038" t="str">
            <v>A</v>
          </cell>
          <cell r="BA1038" t="str">
            <v>*</v>
          </cell>
          <cell r="CB1038" t="str">
            <v>.</v>
          </cell>
          <cell r="CC1038" t="str">
            <v>.</v>
          </cell>
          <cell r="CD1038" t="str">
            <v>.</v>
          </cell>
          <cell r="CE1038" t="str">
            <v>.</v>
          </cell>
          <cell r="CF1038" t="str">
            <v>.</v>
          </cell>
          <cell r="CG1038" t="str">
            <v>.</v>
          </cell>
          <cell r="CH1038" t="str">
            <v>.</v>
          </cell>
          <cell r="CI1038" t="str">
            <v>.</v>
          </cell>
        </row>
        <row r="1039">
          <cell r="AS1039">
            <v>0</v>
          </cell>
          <cell r="AT1039">
            <v>0</v>
          </cell>
          <cell r="AU1039">
            <v>0</v>
          </cell>
          <cell r="AV1039">
            <v>0</v>
          </cell>
          <cell r="AW1039">
            <v>0</v>
          </cell>
          <cell r="AX1039">
            <v>0</v>
          </cell>
          <cell r="AY1039">
            <v>0</v>
          </cell>
          <cell r="AZ1039">
            <v>0</v>
          </cell>
          <cell r="BA1039">
            <v>0</v>
          </cell>
          <cell r="CB1039" t="str">
            <v>.</v>
          </cell>
          <cell r="CC1039" t="str">
            <v>.</v>
          </cell>
          <cell r="CD1039" t="str">
            <v>.</v>
          </cell>
          <cell r="CE1039" t="str">
            <v>.</v>
          </cell>
          <cell r="CF1039" t="str">
            <v>.</v>
          </cell>
          <cell r="CG1039" t="str">
            <v>.</v>
          </cell>
          <cell r="CH1039" t="str">
            <v>.</v>
          </cell>
          <cell r="CI1039" t="str">
            <v>.</v>
          </cell>
        </row>
        <row r="1040">
          <cell r="AS1040">
            <v>0</v>
          </cell>
          <cell r="AT1040">
            <v>0</v>
          </cell>
          <cell r="AU1040">
            <v>0</v>
          </cell>
          <cell r="AV1040">
            <v>0</v>
          </cell>
          <cell r="AW1040">
            <v>0</v>
          </cell>
          <cell r="AX1040">
            <v>0</v>
          </cell>
          <cell r="AY1040">
            <v>0</v>
          </cell>
          <cell r="AZ1040">
            <v>0</v>
          </cell>
          <cell r="BA1040">
            <v>0</v>
          </cell>
          <cell r="CB1040" t="str">
            <v>.</v>
          </cell>
          <cell r="CC1040" t="str">
            <v>.</v>
          </cell>
          <cell r="CD1040" t="str">
            <v>.</v>
          </cell>
          <cell r="CE1040" t="str">
            <v>.</v>
          </cell>
          <cell r="CF1040" t="str">
            <v>.</v>
          </cell>
          <cell r="CG1040" t="str">
            <v>.</v>
          </cell>
          <cell r="CH1040" t="str">
            <v>.</v>
          </cell>
          <cell r="CI1040" t="str">
            <v>.</v>
          </cell>
        </row>
        <row r="1041">
          <cell r="AS1041">
            <v>0.24584103512014788</v>
          </cell>
          <cell r="AT1041">
            <v>0.20332717190388169</v>
          </cell>
          <cell r="AU1041">
            <v>0.22735674676524953</v>
          </cell>
          <cell r="AV1041">
            <v>0.15526802218114602</v>
          </cell>
          <cell r="AW1041">
            <v>0.11460258780036968</v>
          </cell>
          <cell r="AX1041">
            <v>4.4362292051756007E-2</v>
          </cell>
          <cell r="AY1041">
            <v>9.242144177449169E-3</v>
          </cell>
          <cell r="AZ1041">
            <v>0</v>
          </cell>
          <cell r="BA1041">
            <v>0</v>
          </cell>
          <cell r="CB1041" t="str">
            <v>KS2-4</v>
          </cell>
          <cell r="CC1041" t="str">
            <v>B</v>
          </cell>
          <cell r="CD1041" t="str">
            <v>*</v>
          </cell>
          <cell r="CE1041">
            <v>0</v>
          </cell>
          <cell r="CF1041">
            <v>0.5</v>
          </cell>
          <cell r="CG1041" t="str">
            <v>All Schools</v>
          </cell>
          <cell r="CH1041" t="str">
            <v>KS2 Average Point Score</v>
          </cell>
          <cell r="CI1041" t="str">
            <v>ICT short</v>
          </cell>
        </row>
        <row r="1042">
          <cell r="AS1042">
            <v>0.24584103512014788</v>
          </cell>
          <cell r="AT1042">
            <v>0.20332717190388169</v>
          </cell>
          <cell r="AU1042">
            <v>0.22735674676524953</v>
          </cell>
          <cell r="AV1042">
            <v>0.15526802218114602</v>
          </cell>
          <cell r="AW1042">
            <v>0.11460258780036968</v>
          </cell>
          <cell r="AX1042">
            <v>4.4362292051756007E-2</v>
          </cell>
          <cell r="AY1042">
            <v>9.242144177449169E-3</v>
          </cell>
          <cell r="AZ1042">
            <v>0</v>
          </cell>
          <cell r="BA1042">
            <v>0</v>
          </cell>
          <cell r="CB1042" t="str">
            <v>KS2-4</v>
          </cell>
          <cell r="CC1042" t="str">
            <v>N</v>
          </cell>
          <cell r="CD1042" t="str">
            <v>*</v>
          </cell>
          <cell r="CE1042">
            <v>0</v>
          </cell>
          <cell r="CF1042">
            <v>0.5</v>
          </cell>
          <cell r="CG1042" t="str">
            <v>All Schools</v>
          </cell>
          <cell r="CH1042" t="str">
            <v>KS2 Average Point Score</v>
          </cell>
          <cell r="CI1042" t="str">
            <v>ICT short</v>
          </cell>
        </row>
        <row r="1043">
          <cell r="AS1043">
            <v>0.24584103512014788</v>
          </cell>
          <cell r="AT1043">
            <v>0.20332717190388169</v>
          </cell>
          <cell r="AU1043">
            <v>0.22735674676524953</v>
          </cell>
          <cell r="AV1043">
            <v>0.15526802218114602</v>
          </cell>
          <cell r="AW1043">
            <v>0.11460258780036968</v>
          </cell>
          <cell r="AX1043">
            <v>4.4362292051756007E-2</v>
          </cell>
          <cell r="AY1043">
            <v>9.242144177449169E-3</v>
          </cell>
          <cell r="AZ1043">
            <v>0</v>
          </cell>
          <cell r="BA1043">
            <v>0</v>
          </cell>
          <cell r="CB1043" t="str">
            <v>KS2-4</v>
          </cell>
          <cell r="CC1043" t="str">
            <v>2</v>
          </cell>
          <cell r="CD1043" t="str">
            <v>*</v>
          </cell>
          <cell r="CE1043">
            <v>0</v>
          </cell>
          <cell r="CF1043">
            <v>0.5</v>
          </cell>
          <cell r="CG1043" t="str">
            <v>All Schools</v>
          </cell>
          <cell r="CH1043" t="str">
            <v>KS2 Average Point Score</v>
          </cell>
          <cell r="CI1043" t="str">
            <v>ICT short</v>
          </cell>
        </row>
        <row r="1044">
          <cell r="AS1044">
            <v>0.22727272727272727</v>
          </cell>
          <cell r="AT1044">
            <v>0.17391304347826086</v>
          </cell>
          <cell r="AU1044">
            <v>0.17588932806324112</v>
          </cell>
          <cell r="AV1044">
            <v>0.19565217391304349</v>
          </cell>
          <cell r="AW1044">
            <v>0.12845849802371542</v>
          </cell>
          <cell r="AX1044">
            <v>9.4861660079051377E-2</v>
          </cell>
          <cell r="AY1044">
            <v>3.952569169960474E-3</v>
          </cell>
          <cell r="AZ1044">
            <v>0</v>
          </cell>
          <cell r="BA1044">
            <v>0</v>
          </cell>
          <cell r="CB1044" t="str">
            <v>KS2-4</v>
          </cell>
          <cell r="CC1044" t="str">
            <v>3c</v>
          </cell>
          <cell r="CD1044" t="str">
            <v>*</v>
          </cell>
          <cell r="CE1044">
            <v>0</v>
          </cell>
          <cell r="CF1044">
            <v>0.5</v>
          </cell>
          <cell r="CG1044" t="str">
            <v>All Schools</v>
          </cell>
          <cell r="CH1044" t="str">
            <v>KS2 Average Point Score</v>
          </cell>
          <cell r="CI1044" t="str">
            <v>ICT short</v>
          </cell>
        </row>
        <row r="1045">
          <cell r="AS1045">
            <v>0.16496018202502843</v>
          </cell>
          <cell r="AT1045">
            <v>0.14562002275312855</v>
          </cell>
          <cell r="AU1045">
            <v>0.18316268486916951</v>
          </cell>
          <cell r="AV1045">
            <v>0.20705346985210465</v>
          </cell>
          <cell r="AW1045">
            <v>0.18430034129692832</v>
          </cell>
          <cell r="AX1045">
            <v>9.6700796359499436E-2</v>
          </cell>
          <cell r="AY1045">
            <v>1.5927189988623434E-2</v>
          </cell>
          <cell r="AZ1045">
            <v>2.2753128555176336E-3</v>
          </cell>
          <cell r="BA1045">
            <v>0</v>
          </cell>
          <cell r="CB1045" t="str">
            <v>KS2-4</v>
          </cell>
          <cell r="CC1045" t="str">
            <v>3b</v>
          </cell>
          <cell r="CD1045" t="str">
            <v>*</v>
          </cell>
          <cell r="CE1045">
            <v>0</v>
          </cell>
          <cell r="CF1045">
            <v>0.5</v>
          </cell>
          <cell r="CG1045" t="str">
            <v>All Schools</v>
          </cell>
          <cell r="CH1045" t="str">
            <v>KS2 Average Point Score</v>
          </cell>
          <cell r="CI1045" t="str">
            <v>ICT short</v>
          </cell>
        </row>
        <row r="1046">
          <cell r="AS1046">
            <v>0.13385354141656663</v>
          </cell>
          <cell r="AT1046">
            <v>0.1134453781512605</v>
          </cell>
          <cell r="AU1046">
            <v>0.15726290516206481</v>
          </cell>
          <cell r="AV1046">
            <v>0.17707082833133253</v>
          </cell>
          <cell r="AW1046">
            <v>0.21128451380552221</v>
          </cell>
          <cell r="AX1046">
            <v>0.17046818727490998</v>
          </cell>
          <cell r="AY1046">
            <v>3.1212484993997598E-2</v>
          </cell>
          <cell r="AZ1046">
            <v>4.8019207683073226E-3</v>
          </cell>
          <cell r="BA1046">
            <v>6.0024009603841532E-4</v>
          </cell>
          <cell r="CB1046" t="str">
            <v>KS2-4</v>
          </cell>
          <cell r="CC1046" t="str">
            <v>3a</v>
          </cell>
          <cell r="CD1046" t="str">
            <v>*</v>
          </cell>
          <cell r="CE1046">
            <v>6.0024009603841532E-4</v>
          </cell>
          <cell r="CF1046">
            <v>0.5</v>
          </cell>
          <cell r="CG1046" t="str">
            <v>All Schools</v>
          </cell>
          <cell r="CH1046" t="str">
            <v>KS2 Average Point Score</v>
          </cell>
          <cell r="CI1046" t="str">
            <v>ICT short</v>
          </cell>
        </row>
        <row r="1047">
          <cell r="AS1047">
            <v>9.5058339052848315E-2</v>
          </cell>
          <cell r="AT1047">
            <v>9.0253946465339741E-2</v>
          </cell>
          <cell r="AU1047">
            <v>0.11427590940288264</v>
          </cell>
          <cell r="AV1047">
            <v>0.1571722717913521</v>
          </cell>
          <cell r="AW1047">
            <v>0.22820864790665751</v>
          </cell>
          <cell r="AX1047">
            <v>0.24536719286204531</v>
          </cell>
          <cell r="AY1047">
            <v>5.7309540150995195E-2</v>
          </cell>
          <cell r="AZ1047">
            <v>1.2010981468771447E-2</v>
          </cell>
          <cell r="BA1047">
            <v>3.4317089910775565E-4</v>
          </cell>
          <cell r="CB1047" t="str">
            <v>KS2-4</v>
          </cell>
          <cell r="CC1047" t="str">
            <v>4c</v>
          </cell>
          <cell r="CD1047" t="str">
            <v>*</v>
          </cell>
          <cell r="CE1047">
            <v>3.4317089910775565E-4</v>
          </cell>
          <cell r="CF1047">
            <v>0.5</v>
          </cell>
          <cell r="CG1047" t="str">
            <v>All Schools</v>
          </cell>
          <cell r="CH1047" t="str">
            <v>KS2 Average Point Score</v>
          </cell>
          <cell r="CI1047" t="str">
            <v>ICT short</v>
          </cell>
        </row>
        <row r="1048">
          <cell r="AS1048">
            <v>5.3833263510682863E-2</v>
          </cell>
          <cell r="AT1048">
            <v>5.7184750733137828E-2</v>
          </cell>
          <cell r="AU1048">
            <v>8.4206116464180983E-2</v>
          </cell>
          <cell r="AV1048">
            <v>0.12693757855048177</v>
          </cell>
          <cell r="AW1048">
            <v>0.23188102220360285</v>
          </cell>
          <cell r="AX1048">
            <v>0.30121491411813994</v>
          </cell>
          <cell r="AY1048">
            <v>0.11353162966066192</v>
          </cell>
          <cell r="AZ1048">
            <v>2.8697109342270634E-2</v>
          </cell>
          <cell r="BA1048">
            <v>2.5136154168412233E-3</v>
          </cell>
          <cell r="CB1048" t="str">
            <v>KS2-4</v>
          </cell>
          <cell r="CC1048" t="str">
            <v>4b</v>
          </cell>
          <cell r="CD1048" t="str">
            <v>*</v>
          </cell>
          <cell r="CE1048">
            <v>2.5136154168412233E-3</v>
          </cell>
          <cell r="CF1048">
            <v>0.5</v>
          </cell>
          <cell r="CG1048" t="str">
            <v>All Schools</v>
          </cell>
          <cell r="CH1048" t="str">
            <v>KS2 Average Point Score</v>
          </cell>
          <cell r="CI1048" t="str">
            <v>ICT short</v>
          </cell>
        </row>
        <row r="1049">
          <cell r="AS1049">
            <v>2.8642204675646384E-2</v>
          </cell>
          <cell r="AT1049">
            <v>3.0964545595293391E-2</v>
          </cell>
          <cell r="AU1049">
            <v>4.4898591113175415E-2</v>
          </cell>
          <cell r="AV1049">
            <v>8.0972286731692211E-2</v>
          </cell>
          <cell r="AW1049">
            <v>0.2028177736491717</v>
          </cell>
          <cell r="AX1049">
            <v>0.32311503328688651</v>
          </cell>
          <cell r="AY1049">
            <v>0.2074624554884657</v>
          </cell>
          <cell r="AZ1049">
            <v>6.9670227589410119E-2</v>
          </cell>
          <cell r="BA1049">
            <v>1.1456881870258555E-2</v>
          </cell>
          <cell r="CB1049" t="str">
            <v>KS2-4</v>
          </cell>
          <cell r="CC1049" t="str">
            <v>4a</v>
          </cell>
          <cell r="CD1049" t="str">
            <v>*</v>
          </cell>
          <cell r="CE1049">
            <v>1.1456881870258555E-2</v>
          </cell>
          <cell r="CF1049">
            <v>0.5</v>
          </cell>
          <cell r="CG1049" t="str">
            <v>All Schools</v>
          </cell>
          <cell r="CH1049" t="str">
            <v>KS2 Average Point Score</v>
          </cell>
          <cell r="CI1049" t="str">
            <v>ICT short</v>
          </cell>
        </row>
        <row r="1050">
          <cell r="AS1050">
            <v>1.653225806451613E-2</v>
          </cell>
          <cell r="AT1050">
            <v>1.196236559139785E-2</v>
          </cell>
          <cell r="AU1050">
            <v>2.2311827956989248E-2</v>
          </cell>
          <cell r="AV1050">
            <v>4.7715053763440859E-2</v>
          </cell>
          <cell r="AW1050">
            <v>0.12809139784946236</v>
          </cell>
          <cell r="AX1050">
            <v>0.26129032258064516</v>
          </cell>
          <cell r="AY1050">
            <v>0.30107526881720431</v>
          </cell>
          <cell r="AZ1050">
            <v>0.16868279569892472</v>
          </cell>
          <cell r="BA1050">
            <v>4.2338709677419352E-2</v>
          </cell>
          <cell r="CB1050" t="str">
            <v>KS2-4</v>
          </cell>
          <cell r="CC1050" t="str">
            <v>5c</v>
          </cell>
          <cell r="CD1050" t="str">
            <v>*</v>
          </cell>
          <cell r="CE1050">
            <v>4.2338709677419352E-2</v>
          </cell>
          <cell r="CF1050">
            <v>0.5</v>
          </cell>
          <cell r="CG1050" t="str">
            <v>All Schools</v>
          </cell>
          <cell r="CH1050" t="str">
            <v>KS2 Average Point Score</v>
          </cell>
          <cell r="CI1050" t="str">
            <v>ICT short</v>
          </cell>
        </row>
        <row r="1051">
          <cell r="AS1051">
            <v>6.4811887448624726E-3</v>
          </cell>
          <cell r="AT1051">
            <v>3.6357888080935821E-3</v>
          </cell>
          <cell r="AU1051">
            <v>6.9554220676572871E-3</v>
          </cell>
          <cell r="AV1051">
            <v>2.0708188428706923E-2</v>
          </cell>
          <cell r="AW1051">
            <v>5.8014543155232377E-2</v>
          </cell>
          <cell r="AX1051">
            <v>0.16740436294656971</v>
          </cell>
          <cell r="AY1051">
            <v>0.30667088207398041</v>
          </cell>
          <cell r="AZ1051">
            <v>0.30050584887764781</v>
          </cell>
          <cell r="BA1051">
            <v>0.12962377489724944</v>
          </cell>
          <cell r="CB1051" t="str">
            <v>KS2-4</v>
          </cell>
          <cell r="CC1051" t="str">
            <v>5b</v>
          </cell>
          <cell r="CD1051" t="str">
            <v>*</v>
          </cell>
          <cell r="CE1051">
            <v>0.12962377489724944</v>
          </cell>
          <cell r="CF1051">
            <v>0.5</v>
          </cell>
          <cell r="CG1051" t="str">
            <v>All Schools</v>
          </cell>
          <cell r="CH1051" t="str">
            <v>KS2 Average Point Score</v>
          </cell>
          <cell r="CI1051" t="str">
            <v>ICT short</v>
          </cell>
        </row>
        <row r="1052">
          <cell r="AS1052">
            <v>2.1715526601520088E-3</v>
          </cell>
          <cell r="AT1052">
            <v>0</v>
          </cell>
          <cell r="AU1052">
            <v>3.2573289902280132E-3</v>
          </cell>
          <cell r="AV1052">
            <v>7.6004343105320303E-3</v>
          </cell>
          <cell r="AW1052">
            <v>3.3659066232356136E-2</v>
          </cell>
          <cell r="AX1052">
            <v>6.9489685124864281E-2</v>
          </cell>
          <cell r="AY1052">
            <v>0.21606948968512488</v>
          </cell>
          <cell r="AZ1052">
            <v>0.35722041259500542</v>
          </cell>
          <cell r="BA1052">
            <v>0.31053203040173727</v>
          </cell>
          <cell r="CB1052" t="str">
            <v>KS2-4</v>
          </cell>
          <cell r="CC1052" t="str">
            <v>5a</v>
          </cell>
          <cell r="CD1052" t="str">
            <v>*</v>
          </cell>
          <cell r="CE1052">
            <v>0.31053203040173727</v>
          </cell>
          <cell r="CF1052">
            <v>0.5</v>
          </cell>
          <cell r="CG1052" t="str">
            <v>All Schools</v>
          </cell>
          <cell r="CH1052" t="str">
            <v>KS2 Average Point Score</v>
          </cell>
          <cell r="CI1052" t="str">
            <v>ICT short</v>
          </cell>
        </row>
        <row r="1053">
          <cell r="CB1053" t="str">
            <v>.</v>
          </cell>
          <cell r="CC1053" t="str">
            <v>.</v>
          </cell>
          <cell r="CD1053" t="str">
            <v>.</v>
          </cell>
          <cell r="CE1053" t="str">
            <v>.</v>
          </cell>
          <cell r="CF1053" t="str">
            <v>.</v>
          </cell>
          <cell r="CG1053" t="str">
            <v>.</v>
          </cell>
          <cell r="CH1053" t="str">
            <v>.</v>
          </cell>
          <cell r="CI1053" t="str">
            <v>.</v>
          </cell>
        </row>
        <row r="1054">
          <cell r="CB1054" t="str">
            <v>.</v>
          </cell>
          <cell r="CC1054" t="str">
            <v>.</v>
          </cell>
          <cell r="CD1054" t="str">
            <v>.</v>
          </cell>
          <cell r="CE1054" t="str">
            <v>.</v>
          </cell>
          <cell r="CF1054" t="str">
            <v>.</v>
          </cell>
          <cell r="CG1054" t="str">
            <v>.</v>
          </cell>
          <cell r="CH1054" t="str">
            <v>.</v>
          </cell>
          <cell r="CI1054" t="str">
            <v>.</v>
          </cell>
        </row>
        <row r="1055">
          <cell r="CB1055" t="str">
            <v>.</v>
          </cell>
          <cell r="CC1055" t="str">
            <v>.</v>
          </cell>
          <cell r="CD1055" t="str">
            <v>.</v>
          </cell>
          <cell r="CE1055" t="str">
            <v>.</v>
          </cell>
          <cell r="CF1055" t="str">
            <v>.</v>
          </cell>
          <cell r="CG1055" t="str">
            <v>.</v>
          </cell>
          <cell r="CH1055" t="str">
            <v>.</v>
          </cell>
          <cell r="CI1055" t="str">
            <v>.</v>
          </cell>
        </row>
        <row r="1056">
          <cell r="CB1056" t="str">
            <v>.</v>
          </cell>
          <cell r="CC1056" t="str">
            <v>.</v>
          </cell>
          <cell r="CD1056" t="str">
            <v>.</v>
          </cell>
          <cell r="CE1056" t="str">
            <v>.</v>
          </cell>
          <cell r="CF1056" t="str">
            <v>.</v>
          </cell>
          <cell r="CG1056" t="str">
            <v>.</v>
          </cell>
          <cell r="CH1056" t="str">
            <v>.</v>
          </cell>
          <cell r="CI1056" t="str">
            <v>.</v>
          </cell>
        </row>
        <row r="1057">
          <cell r="AS1057" t="str">
            <v>U</v>
          </cell>
          <cell r="AT1057" t="str">
            <v>G</v>
          </cell>
          <cell r="AU1057" t="str">
            <v>F</v>
          </cell>
          <cell r="AV1057" t="str">
            <v>E</v>
          </cell>
          <cell r="AW1057" t="str">
            <v>D</v>
          </cell>
          <cell r="AX1057" t="str">
            <v>C</v>
          </cell>
          <cell r="AY1057" t="str">
            <v>B</v>
          </cell>
          <cell r="AZ1057" t="str">
            <v>A</v>
          </cell>
          <cell r="BA1057" t="str">
            <v>*</v>
          </cell>
          <cell r="CB1057" t="str">
            <v>.</v>
          </cell>
          <cell r="CC1057" t="str">
            <v>.</v>
          </cell>
          <cell r="CD1057" t="str">
            <v>.</v>
          </cell>
          <cell r="CE1057" t="str">
            <v>.</v>
          </cell>
          <cell r="CF1057" t="str">
            <v>.</v>
          </cell>
          <cell r="CG1057" t="str">
            <v>.</v>
          </cell>
          <cell r="CH1057" t="str">
            <v>.</v>
          </cell>
          <cell r="CI1057" t="str">
            <v>.</v>
          </cell>
        </row>
        <row r="1058">
          <cell r="AS1058">
            <v>0</v>
          </cell>
          <cell r="AT1058">
            <v>0</v>
          </cell>
          <cell r="AU1058">
            <v>0</v>
          </cell>
          <cell r="AV1058">
            <v>0</v>
          </cell>
          <cell r="AW1058">
            <v>0</v>
          </cell>
          <cell r="AX1058">
            <v>0</v>
          </cell>
          <cell r="AY1058">
            <v>0</v>
          </cell>
          <cell r="AZ1058">
            <v>0</v>
          </cell>
          <cell r="BA1058">
            <v>0</v>
          </cell>
          <cell r="CB1058" t="str">
            <v>.</v>
          </cell>
          <cell r="CC1058" t="str">
            <v>.</v>
          </cell>
          <cell r="CD1058" t="str">
            <v>.</v>
          </cell>
          <cell r="CE1058" t="str">
            <v>.</v>
          </cell>
          <cell r="CF1058" t="str">
            <v>.</v>
          </cell>
          <cell r="CG1058" t="str">
            <v>.</v>
          </cell>
          <cell r="CH1058" t="str">
            <v>.</v>
          </cell>
          <cell r="CI1058" t="str">
            <v>.</v>
          </cell>
        </row>
        <row r="1059">
          <cell r="AS1059">
            <v>0</v>
          </cell>
          <cell r="AT1059">
            <v>0</v>
          </cell>
          <cell r="AU1059">
            <v>0</v>
          </cell>
          <cell r="AV1059">
            <v>0</v>
          </cell>
          <cell r="AW1059">
            <v>0</v>
          </cell>
          <cell r="AX1059">
            <v>0</v>
          </cell>
          <cell r="AY1059">
            <v>0</v>
          </cell>
          <cell r="AZ1059">
            <v>0</v>
          </cell>
          <cell r="BA1059">
            <v>0</v>
          </cell>
          <cell r="CB1059" t="str">
            <v>.</v>
          </cell>
          <cell r="CC1059" t="str">
            <v>.</v>
          </cell>
          <cell r="CD1059" t="str">
            <v>.</v>
          </cell>
          <cell r="CE1059" t="str">
            <v>.</v>
          </cell>
          <cell r="CF1059" t="str">
            <v>.</v>
          </cell>
          <cell r="CG1059" t="str">
            <v>.</v>
          </cell>
          <cell r="CH1059" t="str">
            <v>.</v>
          </cell>
          <cell r="CI1059" t="str">
            <v>.</v>
          </cell>
        </row>
        <row r="1060">
          <cell r="AS1060">
            <v>0.14507772020725387</v>
          </cell>
          <cell r="AT1060">
            <v>0.13471502590673576</v>
          </cell>
          <cell r="AU1060">
            <v>0.27461139896373055</v>
          </cell>
          <cell r="AV1060">
            <v>0.25906735751295334</v>
          </cell>
          <cell r="AW1060">
            <v>8.8082901554404139E-2</v>
          </cell>
          <cell r="AX1060">
            <v>8.2901554404145081E-2</v>
          </cell>
          <cell r="AY1060">
            <v>1.5544041450777202E-2</v>
          </cell>
          <cell r="AZ1060">
            <v>0</v>
          </cell>
          <cell r="BA1060">
            <v>0</v>
          </cell>
          <cell r="CB1060" t="str">
            <v>KS2-4</v>
          </cell>
          <cell r="CC1060" t="str">
            <v>B</v>
          </cell>
          <cell r="CD1060" t="str">
            <v>*</v>
          </cell>
          <cell r="CE1060">
            <v>0</v>
          </cell>
          <cell r="CF1060">
            <v>0.5</v>
          </cell>
          <cell r="CG1060" t="str">
            <v>All Schools</v>
          </cell>
          <cell r="CH1060" t="str">
            <v>KS2 Average Point Score</v>
          </cell>
          <cell r="CI1060" t="str">
            <v>Vocational Leisure &amp; Tourism</v>
          </cell>
        </row>
        <row r="1061">
          <cell r="AS1061">
            <v>0.14507772020725387</v>
          </cell>
          <cell r="AT1061">
            <v>0.13471502590673576</v>
          </cell>
          <cell r="AU1061">
            <v>0.27461139896373055</v>
          </cell>
          <cell r="AV1061">
            <v>0.25906735751295334</v>
          </cell>
          <cell r="AW1061">
            <v>8.8082901554404139E-2</v>
          </cell>
          <cell r="AX1061">
            <v>8.2901554404145081E-2</v>
          </cell>
          <cell r="AY1061">
            <v>1.5544041450777202E-2</v>
          </cell>
          <cell r="AZ1061">
            <v>0</v>
          </cell>
          <cell r="BA1061">
            <v>0</v>
          </cell>
          <cell r="CB1061" t="str">
            <v>KS2-4</v>
          </cell>
          <cell r="CC1061" t="str">
            <v>N</v>
          </cell>
          <cell r="CD1061" t="str">
            <v>*</v>
          </cell>
          <cell r="CE1061">
            <v>0</v>
          </cell>
          <cell r="CF1061">
            <v>0.5</v>
          </cell>
          <cell r="CG1061" t="str">
            <v>All Schools</v>
          </cell>
          <cell r="CH1061" t="str">
            <v>KS2 Average Point Score</v>
          </cell>
          <cell r="CI1061" t="str">
            <v>Vocational Leisure &amp; Tourism</v>
          </cell>
        </row>
        <row r="1062">
          <cell r="AS1062">
            <v>0.14507772020725387</v>
          </cell>
          <cell r="AT1062">
            <v>0.13471502590673576</v>
          </cell>
          <cell r="AU1062">
            <v>0.27461139896373055</v>
          </cell>
          <cell r="AV1062">
            <v>0.25906735751295334</v>
          </cell>
          <cell r="AW1062">
            <v>8.8082901554404139E-2</v>
          </cell>
          <cell r="AX1062">
            <v>8.2901554404145081E-2</v>
          </cell>
          <cell r="AY1062">
            <v>1.5544041450777202E-2</v>
          </cell>
          <cell r="AZ1062">
            <v>0</v>
          </cell>
          <cell r="BA1062">
            <v>0</v>
          </cell>
          <cell r="CB1062" t="str">
            <v>KS2-4</v>
          </cell>
          <cell r="CC1062" t="str">
            <v>2</v>
          </cell>
          <cell r="CD1062" t="str">
            <v>*</v>
          </cell>
          <cell r="CE1062">
            <v>0</v>
          </cell>
          <cell r="CF1062">
            <v>0.5</v>
          </cell>
          <cell r="CG1062" t="str">
            <v>All Schools</v>
          </cell>
          <cell r="CH1062" t="str">
            <v>KS2 Average Point Score</v>
          </cell>
          <cell r="CI1062" t="str">
            <v>Vocational Leisure &amp; Tourism</v>
          </cell>
        </row>
        <row r="1063">
          <cell r="AS1063">
            <v>0.17241379310344829</v>
          </cell>
          <cell r="AT1063">
            <v>8.0459770114942528E-2</v>
          </cell>
          <cell r="AU1063">
            <v>0.22413793103448276</v>
          </cell>
          <cell r="AV1063">
            <v>0.22413793103448276</v>
          </cell>
          <cell r="AW1063">
            <v>0.16666666666666666</v>
          </cell>
          <cell r="AX1063">
            <v>0.10344827586206896</v>
          </cell>
          <cell r="AY1063">
            <v>2.2988505747126436E-2</v>
          </cell>
          <cell r="AZ1063">
            <v>5.7471264367816091E-3</v>
          </cell>
          <cell r="BA1063">
            <v>0</v>
          </cell>
          <cell r="CB1063" t="str">
            <v>KS2-4</v>
          </cell>
          <cell r="CC1063" t="str">
            <v>3c</v>
          </cell>
          <cell r="CD1063" t="str">
            <v>*</v>
          </cell>
          <cell r="CE1063">
            <v>0</v>
          </cell>
          <cell r="CF1063">
            <v>0.5</v>
          </cell>
          <cell r="CG1063" t="str">
            <v>All Schools</v>
          </cell>
          <cell r="CH1063" t="str">
            <v>KS2 Average Point Score</v>
          </cell>
          <cell r="CI1063" t="str">
            <v>Vocational Leisure &amp; Tourism</v>
          </cell>
        </row>
        <row r="1064">
          <cell r="AS1064">
            <v>0.10032362459546926</v>
          </cell>
          <cell r="AT1064">
            <v>9.7087378640776698E-2</v>
          </cell>
          <cell r="AU1064">
            <v>0.16828478964401294</v>
          </cell>
          <cell r="AV1064">
            <v>0.20064724919093851</v>
          </cell>
          <cell r="AW1064">
            <v>0.1941747572815534</v>
          </cell>
          <cell r="AX1064">
            <v>0.16828478964401294</v>
          </cell>
          <cell r="AY1064">
            <v>6.7961165048543687E-2</v>
          </cell>
          <cell r="AZ1064">
            <v>3.2362459546925568E-3</v>
          </cell>
          <cell r="BA1064">
            <v>0</v>
          </cell>
          <cell r="CB1064" t="str">
            <v>KS2-4</v>
          </cell>
          <cell r="CC1064" t="str">
            <v>3b</v>
          </cell>
          <cell r="CD1064" t="str">
            <v>*</v>
          </cell>
          <cell r="CE1064">
            <v>0</v>
          </cell>
          <cell r="CF1064">
            <v>0.5</v>
          </cell>
          <cell r="CG1064" t="str">
            <v>All Schools</v>
          </cell>
          <cell r="CH1064" t="str">
            <v>KS2 Average Point Score</v>
          </cell>
          <cell r="CI1064" t="str">
            <v>Vocational Leisure &amp; Tourism</v>
          </cell>
        </row>
        <row r="1065">
          <cell r="AS1065">
            <v>7.6691729323308269E-2</v>
          </cell>
          <cell r="AT1065">
            <v>5.7142857142857141E-2</v>
          </cell>
          <cell r="AU1065">
            <v>0.12781954887218044</v>
          </cell>
          <cell r="AV1065">
            <v>0.22706766917293233</v>
          </cell>
          <cell r="AW1065">
            <v>0.20150375939849624</v>
          </cell>
          <cell r="AX1065">
            <v>0.18796992481203006</v>
          </cell>
          <cell r="AY1065">
            <v>0.10225563909774436</v>
          </cell>
          <cell r="AZ1065">
            <v>1.9548872180451128E-2</v>
          </cell>
          <cell r="BA1065">
            <v>0</v>
          </cell>
          <cell r="CB1065" t="str">
            <v>KS2-4</v>
          </cell>
          <cell r="CC1065" t="str">
            <v>3a</v>
          </cell>
          <cell r="CD1065" t="str">
            <v>*</v>
          </cell>
          <cell r="CE1065">
            <v>0</v>
          </cell>
          <cell r="CF1065">
            <v>0.5</v>
          </cell>
          <cell r="CG1065" t="str">
            <v>All Schools</v>
          </cell>
          <cell r="CH1065" t="str">
            <v>KS2 Average Point Score</v>
          </cell>
          <cell r="CI1065" t="str">
            <v>Vocational Leisure &amp; Tourism</v>
          </cell>
        </row>
        <row r="1066">
          <cell r="AS1066">
            <v>3.896103896103896E-2</v>
          </cell>
          <cell r="AT1066">
            <v>4.295704295704296E-2</v>
          </cell>
          <cell r="AU1066">
            <v>0.11588411588411589</v>
          </cell>
          <cell r="AV1066">
            <v>0.15584415584415584</v>
          </cell>
          <cell r="AW1066">
            <v>0.22277722277722278</v>
          </cell>
          <cell r="AX1066">
            <v>0.25974025974025972</v>
          </cell>
          <cell r="AY1066">
            <v>0.13986013986013987</v>
          </cell>
          <cell r="AZ1066">
            <v>2.2977022977022976E-2</v>
          </cell>
          <cell r="BA1066">
            <v>9.99000999000999E-4</v>
          </cell>
          <cell r="CB1066" t="str">
            <v>KS2-4</v>
          </cell>
          <cell r="CC1066" t="str">
            <v>4c</v>
          </cell>
          <cell r="CD1066" t="str">
            <v>*</v>
          </cell>
          <cell r="CE1066">
            <v>9.99000999000999E-4</v>
          </cell>
          <cell r="CF1066">
            <v>0.5</v>
          </cell>
          <cell r="CG1066" t="str">
            <v>All Schools</v>
          </cell>
          <cell r="CH1066" t="str">
            <v>KS2 Average Point Score</v>
          </cell>
          <cell r="CI1066" t="str">
            <v>Vocational Leisure &amp; Tourism</v>
          </cell>
        </row>
        <row r="1067">
          <cell r="AS1067">
            <v>2.5336500395882817E-2</v>
          </cell>
          <cell r="AT1067">
            <v>2.5336500395882817E-2</v>
          </cell>
          <cell r="AU1067">
            <v>6.9675376088677757E-2</v>
          </cell>
          <cell r="AV1067">
            <v>0.12826603325415678</v>
          </cell>
          <cell r="AW1067">
            <v>0.20823436262866191</v>
          </cell>
          <cell r="AX1067">
            <v>0.25969912905779891</v>
          </cell>
          <cell r="AY1067">
            <v>0.20902612826603326</v>
          </cell>
          <cell r="AZ1067">
            <v>6.6508313539192399E-2</v>
          </cell>
          <cell r="BA1067">
            <v>7.91765637371338E-3</v>
          </cell>
          <cell r="CB1067" t="str">
            <v>KS2-4</v>
          </cell>
          <cell r="CC1067" t="str">
            <v>4b</v>
          </cell>
          <cell r="CD1067" t="str">
            <v>*</v>
          </cell>
          <cell r="CE1067">
            <v>7.91765637371338E-3</v>
          </cell>
          <cell r="CF1067">
            <v>0.5</v>
          </cell>
          <cell r="CG1067" t="str">
            <v>All Schools</v>
          </cell>
          <cell r="CH1067" t="str">
            <v>KS2 Average Point Score</v>
          </cell>
          <cell r="CI1067" t="str">
            <v>Vocational Leisure &amp; Tourism</v>
          </cell>
        </row>
        <row r="1068">
          <cell r="AS1068">
            <v>1.9064124783362217E-2</v>
          </cell>
          <cell r="AT1068">
            <v>1.2998266897746967E-2</v>
          </cell>
          <cell r="AU1068">
            <v>5.1993067590987867E-2</v>
          </cell>
          <cell r="AV1068">
            <v>8.578856152512998E-2</v>
          </cell>
          <cell r="AW1068">
            <v>0.15857885615251299</v>
          </cell>
          <cell r="AX1068">
            <v>0.25389948006932411</v>
          </cell>
          <cell r="AY1068">
            <v>0.26516464471403811</v>
          </cell>
          <cell r="AZ1068">
            <v>0.13604852686308491</v>
          </cell>
          <cell r="BA1068">
            <v>1.6464471403812825E-2</v>
          </cell>
          <cell r="CB1068" t="str">
            <v>KS2-4</v>
          </cell>
          <cell r="CC1068" t="str">
            <v>4a</v>
          </cell>
          <cell r="CD1068" t="str">
            <v>*</v>
          </cell>
          <cell r="CE1068">
            <v>1.6464471403812825E-2</v>
          </cell>
          <cell r="CF1068">
            <v>0.5</v>
          </cell>
          <cell r="CG1068" t="str">
            <v>All Schools</v>
          </cell>
          <cell r="CH1068" t="str">
            <v>KS2 Average Point Score</v>
          </cell>
          <cell r="CI1068" t="str">
            <v>Vocational Leisure &amp; Tourism</v>
          </cell>
        </row>
        <row r="1069">
          <cell r="AS1069">
            <v>1.0542168674698794E-2</v>
          </cell>
          <cell r="AT1069">
            <v>1.2048192771084338E-2</v>
          </cell>
          <cell r="AU1069">
            <v>3.0120481927710843E-2</v>
          </cell>
          <cell r="AV1069">
            <v>4.9698795180722892E-2</v>
          </cell>
          <cell r="AW1069">
            <v>0.10240963855421686</v>
          </cell>
          <cell r="AX1069">
            <v>0.24849397590361447</v>
          </cell>
          <cell r="AY1069">
            <v>0.28765060240963858</v>
          </cell>
          <cell r="AZ1069">
            <v>0.2033132530120482</v>
          </cell>
          <cell r="BA1069">
            <v>5.5722891566265059E-2</v>
          </cell>
          <cell r="CB1069" t="str">
            <v>KS2-4</v>
          </cell>
          <cell r="CC1069" t="str">
            <v>5c</v>
          </cell>
          <cell r="CD1069" t="str">
            <v>*</v>
          </cell>
          <cell r="CE1069">
            <v>5.5722891566265059E-2</v>
          </cell>
          <cell r="CF1069">
            <v>0.5</v>
          </cell>
          <cell r="CG1069" t="str">
            <v>All Schools</v>
          </cell>
          <cell r="CH1069" t="str">
            <v>KS2 Average Point Score</v>
          </cell>
          <cell r="CI1069" t="str">
            <v>Vocational Leisure &amp; Tourism</v>
          </cell>
        </row>
        <row r="1070">
          <cell r="AS1070">
            <v>4.2372881355932203E-3</v>
          </cell>
          <cell r="AT1070">
            <v>0</v>
          </cell>
          <cell r="AU1070">
            <v>1.2711864406779662E-2</v>
          </cell>
          <cell r="AV1070">
            <v>2.1186440677966101E-2</v>
          </cell>
          <cell r="AW1070">
            <v>8.050847457627118E-2</v>
          </cell>
          <cell r="AX1070">
            <v>0.1864406779661017</v>
          </cell>
          <cell r="AY1070">
            <v>0.3135593220338983</v>
          </cell>
          <cell r="AZ1070">
            <v>0.25</v>
          </cell>
          <cell r="BA1070">
            <v>0.13135593220338984</v>
          </cell>
          <cell r="CB1070" t="str">
            <v>KS2-4</v>
          </cell>
          <cell r="CC1070" t="str">
            <v>5b</v>
          </cell>
          <cell r="CD1070" t="str">
            <v>*</v>
          </cell>
          <cell r="CE1070">
            <v>0.13135593220338984</v>
          </cell>
          <cell r="CF1070">
            <v>0.5</v>
          </cell>
          <cell r="CG1070" t="str">
            <v>All Schools</v>
          </cell>
          <cell r="CH1070" t="str">
            <v>KS2 Average Point Score</v>
          </cell>
          <cell r="CI1070" t="str">
            <v>Vocational Leisure &amp; Tourism</v>
          </cell>
        </row>
        <row r="1071">
          <cell r="AS1071">
            <v>4.2372881355932203E-3</v>
          </cell>
          <cell r="AT1071">
            <v>0</v>
          </cell>
          <cell r="AU1071">
            <v>1.2711864406779662E-2</v>
          </cell>
          <cell r="AV1071">
            <v>2.1186440677966101E-2</v>
          </cell>
          <cell r="AW1071">
            <v>8.050847457627118E-2</v>
          </cell>
          <cell r="AX1071">
            <v>0.1864406779661017</v>
          </cell>
          <cell r="AY1071">
            <v>0.3135593220338983</v>
          </cell>
          <cell r="AZ1071">
            <v>0.25</v>
          </cell>
          <cell r="BA1071">
            <v>0.13135593220338984</v>
          </cell>
          <cell r="CB1071" t="str">
            <v>KS2-4</v>
          </cell>
          <cell r="CC1071" t="str">
            <v>5a</v>
          </cell>
          <cell r="CD1071" t="str">
            <v>*</v>
          </cell>
          <cell r="CE1071">
            <v>0.13135593220338984</v>
          </cell>
          <cell r="CF1071">
            <v>0.5</v>
          </cell>
          <cell r="CG1071" t="str">
            <v>All Schools</v>
          </cell>
          <cell r="CH1071" t="str">
            <v>KS2 Average Point Score</v>
          </cell>
          <cell r="CI1071" t="str">
            <v>Vocational Leisure &amp; Tourism</v>
          </cell>
        </row>
        <row r="1072">
          <cell r="CB1072" t="str">
            <v>.</v>
          </cell>
          <cell r="CC1072" t="str">
            <v>.</v>
          </cell>
          <cell r="CD1072" t="str">
            <v>.</v>
          </cell>
          <cell r="CE1072" t="str">
            <v>.</v>
          </cell>
          <cell r="CF1072" t="str">
            <v>.</v>
          </cell>
          <cell r="CG1072" t="str">
            <v>.</v>
          </cell>
          <cell r="CH1072" t="str">
            <v>.</v>
          </cell>
          <cell r="CI1072" t="str">
            <v>.</v>
          </cell>
        </row>
        <row r="1073">
          <cell r="CB1073" t="str">
            <v>.</v>
          </cell>
          <cell r="CC1073" t="str">
            <v>.</v>
          </cell>
          <cell r="CD1073" t="str">
            <v>.</v>
          </cell>
          <cell r="CE1073" t="str">
            <v>.</v>
          </cell>
          <cell r="CF1073" t="str">
            <v>.</v>
          </cell>
          <cell r="CG1073" t="str">
            <v>.</v>
          </cell>
          <cell r="CH1073" t="str">
            <v>.</v>
          </cell>
          <cell r="CI1073" t="str">
            <v>.</v>
          </cell>
        </row>
        <row r="1074">
          <cell r="CB1074" t="str">
            <v>.</v>
          </cell>
          <cell r="CC1074" t="str">
            <v>.</v>
          </cell>
          <cell r="CD1074" t="str">
            <v>.</v>
          </cell>
          <cell r="CE1074" t="str">
            <v>.</v>
          </cell>
          <cell r="CF1074" t="str">
            <v>.</v>
          </cell>
          <cell r="CG1074" t="str">
            <v>.</v>
          </cell>
          <cell r="CH1074" t="str">
            <v>.</v>
          </cell>
          <cell r="CI1074" t="str">
            <v>.</v>
          </cell>
        </row>
        <row r="1075">
          <cell r="CB1075" t="str">
            <v>.</v>
          </cell>
          <cell r="CC1075" t="str">
            <v>.</v>
          </cell>
          <cell r="CD1075" t="str">
            <v>.</v>
          </cell>
          <cell r="CE1075" t="str">
            <v>.</v>
          </cell>
          <cell r="CF1075" t="str">
            <v>.</v>
          </cell>
          <cell r="CG1075" t="str">
            <v>.</v>
          </cell>
          <cell r="CH1075" t="str">
            <v>.</v>
          </cell>
          <cell r="CI1075" t="str">
            <v>.</v>
          </cell>
        </row>
        <row r="1076">
          <cell r="AS1076" t="str">
            <v>U</v>
          </cell>
          <cell r="AT1076" t="str">
            <v>G</v>
          </cell>
          <cell r="AU1076" t="str">
            <v>F</v>
          </cell>
          <cell r="AV1076" t="str">
            <v>E</v>
          </cell>
          <cell r="AW1076" t="str">
            <v>D</v>
          </cell>
          <cell r="AX1076" t="str">
            <v>C</v>
          </cell>
          <cell r="AY1076" t="str">
            <v>B</v>
          </cell>
          <cell r="AZ1076" t="str">
            <v>A</v>
          </cell>
          <cell r="BA1076" t="str">
            <v>*</v>
          </cell>
          <cell r="CB1076" t="str">
            <v>.</v>
          </cell>
          <cell r="CC1076" t="str">
            <v>.</v>
          </cell>
          <cell r="CD1076" t="str">
            <v>.</v>
          </cell>
          <cell r="CE1076" t="str">
            <v>.</v>
          </cell>
          <cell r="CF1076" t="str">
            <v>.</v>
          </cell>
          <cell r="CG1076" t="str">
            <v>.</v>
          </cell>
          <cell r="CH1076" t="str">
            <v>.</v>
          </cell>
          <cell r="CI1076" t="str">
            <v>.</v>
          </cell>
        </row>
        <row r="1077">
          <cell r="AS1077">
            <v>0</v>
          </cell>
          <cell r="AT1077">
            <v>0</v>
          </cell>
          <cell r="AU1077">
            <v>0</v>
          </cell>
          <cell r="AV1077">
            <v>0</v>
          </cell>
          <cell r="AW1077">
            <v>0</v>
          </cell>
          <cell r="AX1077">
            <v>0</v>
          </cell>
          <cell r="AY1077">
            <v>0</v>
          </cell>
          <cell r="AZ1077">
            <v>0</v>
          </cell>
          <cell r="BA1077">
            <v>0</v>
          </cell>
          <cell r="CB1077" t="str">
            <v>.</v>
          </cell>
          <cell r="CC1077" t="str">
            <v>.</v>
          </cell>
          <cell r="CD1077" t="str">
            <v>.</v>
          </cell>
          <cell r="CE1077" t="str">
            <v>.</v>
          </cell>
          <cell r="CF1077" t="str">
            <v>.</v>
          </cell>
          <cell r="CG1077" t="str">
            <v>.</v>
          </cell>
          <cell r="CH1077" t="str">
            <v>.</v>
          </cell>
          <cell r="CI1077" t="str">
            <v>.</v>
          </cell>
        </row>
        <row r="1078">
          <cell r="AS1078">
            <v>0</v>
          </cell>
          <cell r="AT1078">
            <v>0</v>
          </cell>
          <cell r="AU1078">
            <v>0</v>
          </cell>
          <cell r="AV1078">
            <v>0</v>
          </cell>
          <cell r="AW1078">
            <v>0</v>
          </cell>
          <cell r="AX1078">
            <v>0</v>
          </cell>
          <cell r="AY1078">
            <v>0</v>
          </cell>
          <cell r="AZ1078">
            <v>0</v>
          </cell>
          <cell r="BA1078">
            <v>0</v>
          </cell>
          <cell r="CB1078" t="str">
            <v>.</v>
          </cell>
          <cell r="CC1078" t="str">
            <v>.</v>
          </cell>
          <cell r="CD1078" t="str">
            <v>.</v>
          </cell>
          <cell r="CE1078" t="str">
            <v>.</v>
          </cell>
          <cell r="CF1078" t="str">
            <v>.</v>
          </cell>
          <cell r="CG1078" t="str">
            <v>.</v>
          </cell>
          <cell r="CH1078" t="str">
            <v>.</v>
          </cell>
          <cell r="CI1078" t="str">
            <v>.</v>
          </cell>
        </row>
        <row r="1079">
          <cell r="AS1079">
            <v>0.16285869713042295</v>
          </cell>
          <cell r="AT1079">
            <v>0.37474500203998368</v>
          </cell>
          <cell r="AU1079">
            <v>0.27213382292941657</v>
          </cell>
          <cell r="AV1079">
            <v>0.11369509043927649</v>
          </cell>
          <cell r="AW1079">
            <v>4.4539643682850537E-2</v>
          </cell>
          <cell r="AX1079">
            <v>2.345981232150143E-2</v>
          </cell>
          <cell r="AY1079">
            <v>6.3919488644090848E-3</v>
          </cell>
          <cell r="AZ1079">
            <v>1.8359853121175031E-3</v>
          </cell>
          <cell r="BA1079">
            <v>3.3999728002175983E-4</v>
          </cell>
          <cell r="CB1079" t="str">
            <v>KS2-4</v>
          </cell>
          <cell r="CC1079" t="str">
            <v>B</v>
          </cell>
          <cell r="CD1079" t="str">
            <v>*</v>
          </cell>
          <cell r="CE1079">
            <v>3.3999728002175983E-4</v>
          </cell>
          <cell r="CF1079">
            <v>0.5</v>
          </cell>
          <cell r="CG1079" t="str">
            <v>All Schools</v>
          </cell>
          <cell r="CH1079" t="str">
            <v>KS2 Average Point Score</v>
          </cell>
          <cell r="CI1079" t="str">
            <v>Maths</v>
          </cell>
        </row>
        <row r="1080">
          <cell r="AS1080">
            <v>0.16285869713042295</v>
          </cell>
          <cell r="AT1080">
            <v>0.37474500203998368</v>
          </cell>
          <cell r="AU1080">
            <v>0.27213382292941657</v>
          </cell>
          <cell r="AV1080">
            <v>0.11369509043927649</v>
          </cell>
          <cell r="AW1080">
            <v>4.4539643682850537E-2</v>
          </cell>
          <cell r="AX1080">
            <v>2.345981232150143E-2</v>
          </cell>
          <cell r="AY1080">
            <v>6.3919488644090848E-3</v>
          </cell>
          <cell r="AZ1080">
            <v>1.8359853121175031E-3</v>
          </cell>
          <cell r="BA1080">
            <v>3.3999728002175983E-4</v>
          </cell>
          <cell r="CB1080" t="str">
            <v>KS2-4</v>
          </cell>
          <cell r="CC1080" t="str">
            <v>N</v>
          </cell>
          <cell r="CD1080" t="str">
            <v>*</v>
          </cell>
          <cell r="CE1080">
            <v>3.3999728002175983E-4</v>
          </cell>
          <cell r="CF1080">
            <v>0.5</v>
          </cell>
          <cell r="CG1080" t="str">
            <v>All Schools</v>
          </cell>
          <cell r="CH1080" t="str">
            <v>KS2 Average Point Score</v>
          </cell>
          <cell r="CI1080" t="str">
            <v>Maths</v>
          </cell>
        </row>
        <row r="1081">
          <cell r="AS1081">
            <v>0.16285869713042295</v>
          </cell>
          <cell r="AT1081">
            <v>0.37474500203998368</v>
          </cell>
          <cell r="AU1081">
            <v>0.27213382292941657</v>
          </cell>
          <cell r="AV1081">
            <v>0.11369509043927649</v>
          </cell>
          <cell r="AW1081">
            <v>4.4539643682850537E-2</v>
          </cell>
          <cell r="AX1081">
            <v>2.345981232150143E-2</v>
          </cell>
          <cell r="AY1081">
            <v>6.3919488644090848E-3</v>
          </cell>
          <cell r="AZ1081">
            <v>1.8359853121175031E-3</v>
          </cell>
          <cell r="BA1081">
            <v>3.3999728002175983E-4</v>
          </cell>
          <cell r="CB1081" t="str">
            <v>KS2-4</v>
          </cell>
          <cell r="CC1081" t="str">
            <v>2</v>
          </cell>
          <cell r="CD1081" t="str">
            <v>*</v>
          </cell>
          <cell r="CE1081">
            <v>3.3999728002175983E-4</v>
          </cell>
          <cell r="CF1081">
            <v>0.5</v>
          </cell>
          <cell r="CG1081" t="str">
            <v>All Schools</v>
          </cell>
          <cell r="CH1081" t="str">
            <v>KS2 Average Point Score</v>
          </cell>
          <cell r="CI1081" t="str">
            <v>Maths</v>
          </cell>
        </row>
        <row r="1082">
          <cell r="AS1082">
            <v>6.5752594500416636E-2</v>
          </cell>
          <cell r="AT1082">
            <v>0.26763124005757138</v>
          </cell>
          <cell r="AU1082">
            <v>0.36565411711233997</v>
          </cell>
          <cell r="AV1082">
            <v>0.18127414589803803</v>
          </cell>
          <cell r="AW1082">
            <v>7.4009544731459737E-2</v>
          </cell>
          <cell r="AX1082">
            <v>3.6739640936292707E-2</v>
          </cell>
          <cell r="AY1082">
            <v>7.1964245132944476E-3</v>
          </cell>
          <cell r="AZ1082">
            <v>1.5150367396409364E-3</v>
          </cell>
          <cell r="BA1082">
            <v>2.2725551094614045E-4</v>
          </cell>
          <cell r="CB1082" t="str">
            <v>KS2-4</v>
          </cell>
          <cell r="CC1082" t="str">
            <v>3c</v>
          </cell>
          <cell r="CD1082" t="str">
            <v>*</v>
          </cell>
          <cell r="CE1082">
            <v>2.2725551094614045E-4</v>
          </cell>
          <cell r="CF1082">
            <v>0.5</v>
          </cell>
          <cell r="CG1082" t="str">
            <v>All Schools</v>
          </cell>
          <cell r="CH1082" t="str">
            <v>KS2 Average Point Score</v>
          </cell>
          <cell r="CI1082" t="str">
            <v>Maths</v>
          </cell>
        </row>
        <row r="1083">
          <cell r="AS1083">
            <v>3.2150124349988693E-2</v>
          </cell>
          <cell r="AT1083">
            <v>0.1565453312231517</v>
          </cell>
          <cell r="AU1083">
            <v>0.34451729595297309</v>
          </cell>
          <cell r="AV1083">
            <v>0.25159394076418723</v>
          </cell>
          <cell r="AW1083">
            <v>0.13271535157133169</v>
          </cell>
          <cell r="AX1083">
            <v>6.7691612028035267E-2</v>
          </cell>
          <cell r="AY1083">
            <v>1.180194438164142E-2</v>
          </cell>
          <cell r="AZ1083">
            <v>2.5322179516165497E-3</v>
          </cell>
          <cell r="BA1083">
            <v>4.5218177707438391E-4</v>
          </cell>
          <cell r="CB1083" t="str">
            <v>KS2-4</v>
          </cell>
          <cell r="CC1083" t="str">
            <v>3b</v>
          </cell>
          <cell r="CD1083" t="str">
            <v>*</v>
          </cell>
          <cell r="CE1083">
            <v>4.5218177707438391E-4</v>
          </cell>
          <cell r="CF1083">
            <v>0.5</v>
          </cell>
          <cell r="CG1083" t="str">
            <v>All Schools</v>
          </cell>
          <cell r="CH1083" t="str">
            <v>KS2 Average Point Score</v>
          </cell>
          <cell r="CI1083" t="str">
            <v>Maths</v>
          </cell>
        </row>
        <row r="1084">
          <cell r="AS1084">
            <v>1.7562971622914231E-2</v>
          </cell>
          <cell r="AT1084">
            <v>7.2483792113933465E-2</v>
          </cell>
          <cell r="AU1084">
            <v>0.24436709533425444</v>
          </cell>
          <cell r="AV1084">
            <v>0.28669359124242744</v>
          </cell>
          <cell r="AW1084">
            <v>0.2190987352534807</v>
          </cell>
          <cell r="AX1084">
            <v>0.13564140716335424</v>
          </cell>
          <cell r="AY1084">
            <v>2.0273142735678606E-2</v>
          </cell>
          <cell r="AZ1084">
            <v>3.480709958550324E-3</v>
          </cell>
          <cell r="BA1084">
            <v>3.9855457540652567E-4</v>
          </cell>
          <cell r="CB1084" t="str">
            <v>KS2-4</v>
          </cell>
          <cell r="CC1084" t="str">
            <v>3a</v>
          </cell>
          <cell r="CD1084" t="str">
            <v>*</v>
          </cell>
          <cell r="CE1084">
            <v>3.9855457540652567E-4</v>
          </cell>
          <cell r="CF1084">
            <v>0.5</v>
          </cell>
          <cell r="CG1084" t="str">
            <v>All Schools</v>
          </cell>
          <cell r="CH1084" t="str">
            <v>KS2 Average Point Score</v>
          </cell>
          <cell r="CI1084" t="str">
            <v>Maths</v>
          </cell>
        </row>
        <row r="1085">
          <cell r="AS1085">
            <v>7.7105855324237993E-3</v>
          </cell>
          <cell r="AT1085">
            <v>2.6042896032982422E-2</v>
          </cell>
          <cell r="AU1085">
            <v>0.11975011408519411</v>
          </cell>
          <cell r="AV1085">
            <v>0.2322145116366898</v>
          </cell>
          <cell r="AW1085">
            <v>0.28831295535728335</v>
          </cell>
          <cell r="AX1085">
            <v>0.2685014713056067</v>
          </cell>
          <cell r="AY1085">
            <v>4.7695479079135787E-2</v>
          </cell>
          <cell r="AZ1085">
            <v>8.9379848620749335E-3</v>
          </cell>
          <cell r="BA1085">
            <v>8.3400210860910481E-4</v>
          </cell>
          <cell r="CB1085" t="str">
            <v>KS2-4</v>
          </cell>
          <cell r="CC1085" t="str">
            <v>4c</v>
          </cell>
          <cell r="CD1085" t="str">
            <v>*</v>
          </cell>
          <cell r="CE1085">
            <v>8.3400210860910481E-4</v>
          </cell>
          <cell r="CF1085">
            <v>0.5</v>
          </cell>
          <cell r="CG1085" t="str">
            <v>All Schools</v>
          </cell>
          <cell r="CH1085" t="str">
            <v>KS2 Average Point Score</v>
          </cell>
          <cell r="CI1085" t="str">
            <v>Maths</v>
          </cell>
        </row>
        <row r="1086">
          <cell r="AS1086">
            <v>3.6894876184197936E-3</v>
          </cell>
          <cell r="AT1086">
            <v>8.7293064401229113E-3</v>
          </cell>
          <cell r="AU1086">
            <v>3.7192587000669852E-2</v>
          </cell>
          <cell r="AV1086">
            <v>0.11624544130312277</v>
          </cell>
          <cell r="AW1086">
            <v>0.25979521748838397</v>
          </cell>
          <cell r="AX1086">
            <v>0.42974556357720811</v>
          </cell>
          <cell r="AY1086">
            <v>0.1172236339858162</v>
          </cell>
          <cell r="AZ1086">
            <v>2.508213628775877E-2</v>
          </cell>
          <cell r="BA1086">
            <v>2.2966262984976237E-3</v>
          </cell>
          <cell r="CB1086" t="str">
            <v>KS2-4</v>
          </cell>
          <cell r="CC1086" t="str">
            <v>4b</v>
          </cell>
          <cell r="CD1086" t="str">
            <v>*</v>
          </cell>
          <cell r="CE1086">
            <v>2.2966262984976237E-3</v>
          </cell>
          <cell r="CF1086">
            <v>0.5</v>
          </cell>
          <cell r="CG1086" t="str">
            <v>All Schools</v>
          </cell>
          <cell r="CH1086" t="str">
            <v>KS2 Average Point Score</v>
          </cell>
          <cell r="CI1086" t="str">
            <v>Maths</v>
          </cell>
        </row>
        <row r="1087">
          <cell r="AS1087">
            <v>1.5120423371854411E-3</v>
          </cell>
          <cell r="AT1087">
            <v>2.7360766101450842E-3</v>
          </cell>
          <cell r="AU1087">
            <v>7.6232134499765996E-3</v>
          </cell>
          <cell r="AV1087">
            <v>3.4470965187025235E-2</v>
          </cell>
          <cell r="AW1087">
            <v>0.13911689527306764</v>
          </cell>
          <cell r="AX1087">
            <v>0.46773409655470355</v>
          </cell>
          <cell r="AY1087">
            <v>0.25243006804190515</v>
          </cell>
          <cell r="AZ1087">
            <v>8.3990351729848436E-2</v>
          </cell>
          <cell r="BA1087">
            <v>1.0386290816142852E-2</v>
          </cell>
          <cell r="CB1087" t="str">
            <v>KS2-4</v>
          </cell>
          <cell r="CC1087" t="str">
            <v>4a</v>
          </cell>
          <cell r="CD1087" t="str">
            <v>*</v>
          </cell>
          <cell r="CE1087">
            <v>1.0386290816142852E-2</v>
          </cell>
          <cell r="CF1087">
            <v>0.5</v>
          </cell>
          <cell r="CG1087" t="str">
            <v>All Schools</v>
          </cell>
          <cell r="CH1087" t="str">
            <v>KS2 Average Point Score</v>
          </cell>
          <cell r="CI1087" t="str">
            <v>Maths</v>
          </cell>
        </row>
        <row r="1088">
          <cell r="AS1088">
            <v>6.0985053821730037E-4</v>
          </cell>
          <cell r="AT1088">
            <v>6.5825137458375279E-4</v>
          </cell>
          <cell r="AU1088">
            <v>1.4713854255401534E-3</v>
          </cell>
          <cell r="AV1088">
            <v>5.8661813676140328E-3</v>
          </cell>
          <cell r="AW1088">
            <v>3.9950050336869825E-2</v>
          </cell>
          <cell r="AX1088">
            <v>0.28811081855494464</v>
          </cell>
          <cell r="AY1088">
            <v>0.35792418492991557</v>
          </cell>
          <cell r="AZ1088">
            <v>0.24519863703244793</v>
          </cell>
          <cell r="BA1088">
            <v>6.0210640439866799E-2</v>
          </cell>
          <cell r="CB1088" t="str">
            <v>KS2-4</v>
          </cell>
          <cell r="CC1088" t="str">
            <v>5c</v>
          </cell>
          <cell r="CD1088" t="str">
            <v>*</v>
          </cell>
          <cell r="CE1088">
            <v>6.0210640439866799E-2</v>
          </cell>
          <cell r="CF1088">
            <v>0.5</v>
          </cell>
          <cell r="CG1088" t="str">
            <v>All Schools</v>
          </cell>
          <cell r="CH1088" t="str">
            <v>KS2 Average Point Score</v>
          </cell>
          <cell r="CI1088" t="str">
            <v>Maths</v>
          </cell>
        </row>
        <row r="1089">
          <cell r="AS1089">
            <v>3.0100535789537053E-4</v>
          </cell>
          <cell r="AT1089">
            <v>1.8060321473722233E-4</v>
          </cell>
          <cell r="AU1089">
            <v>3.0100535789537053E-4</v>
          </cell>
          <cell r="AV1089">
            <v>9.0301607368611166E-4</v>
          </cell>
          <cell r="AW1089">
            <v>6.426464391066161E-3</v>
          </cell>
          <cell r="AX1089">
            <v>8.3363433869122872E-2</v>
          </cell>
          <cell r="AY1089">
            <v>0.23442297272891457</v>
          </cell>
          <cell r="AZ1089">
            <v>0.40510806092348445</v>
          </cell>
          <cell r="BA1089">
            <v>0.26899343808319787</v>
          </cell>
          <cell r="CB1089" t="str">
            <v>KS2-4</v>
          </cell>
          <cell r="CC1089" t="str">
            <v>5b</v>
          </cell>
          <cell r="CD1089" t="str">
            <v>*</v>
          </cell>
          <cell r="CE1089">
            <v>0.26899343808319787</v>
          </cell>
          <cell r="CF1089">
            <v>0.5</v>
          </cell>
          <cell r="CG1089" t="str">
            <v>All Schools</v>
          </cell>
          <cell r="CH1089" t="str">
            <v>KS2 Average Point Score</v>
          </cell>
          <cell r="CI1089" t="str">
            <v>Maths</v>
          </cell>
        </row>
        <row r="1090">
          <cell r="AS1090">
            <v>0</v>
          </cell>
          <cell r="AT1090">
            <v>1.3508037282182898E-4</v>
          </cell>
          <cell r="AU1090">
            <v>0</v>
          </cell>
          <cell r="AV1090">
            <v>2.7016074564365796E-4</v>
          </cell>
          <cell r="AW1090">
            <v>8.1048223693097393E-4</v>
          </cell>
          <cell r="AX1090">
            <v>1.3508037282182899E-2</v>
          </cell>
          <cell r="AY1090">
            <v>6.9566392003241925E-2</v>
          </cell>
          <cell r="AZ1090">
            <v>0.31568283128461433</v>
          </cell>
          <cell r="BA1090">
            <v>0.60002701607456432</v>
          </cell>
          <cell r="CB1090" t="str">
            <v>KS2-4</v>
          </cell>
          <cell r="CC1090" t="str">
            <v>5a</v>
          </cell>
          <cell r="CD1090" t="str">
            <v>*</v>
          </cell>
          <cell r="CE1090">
            <v>0.60002701607456432</v>
          </cell>
          <cell r="CF1090">
            <v>0.5</v>
          </cell>
          <cell r="CG1090" t="str">
            <v>All Schools</v>
          </cell>
          <cell r="CH1090" t="str">
            <v>KS2 Average Point Score</v>
          </cell>
          <cell r="CI1090" t="str">
            <v>Maths</v>
          </cell>
        </row>
        <row r="1091">
          <cell r="CB1091" t="str">
            <v>.</v>
          </cell>
          <cell r="CC1091" t="str">
            <v>.</v>
          </cell>
          <cell r="CD1091" t="str">
            <v>.</v>
          </cell>
          <cell r="CE1091" t="str">
            <v>.</v>
          </cell>
          <cell r="CF1091" t="str">
            <v>.</v>
          </cell>
          <cell r="CG1091" t="str">
            <v>.</v>
          </cell>
          <cell r="CH1091" t="str">
            <v>.</v>
          </cell>
          <cell r="CI1091" t="str">
            <v>.</v>
          </cell>
        </row>
        <row r="1092">
          <cell r="CB1092" t="str">
            <v>.</v>
          </cell>
          <cell r="CC1092" t="str">
            <v>.</v>
          </cell>
          <cell r="CD1092" t="str">
            <v>.</v>
          </cell>
          <cell r="CE1092" t="str">
            <v>.</v>
          </cell>
          <cell r="CF1092" t="str">
            <v>.</v>
          </cell>
          <cell r="CG1092" t="str">
            <v>.</v>
          </cell>
          <cell r="CH1092" t="str">
            <v>.</v>
          </cell>
          <cell r="CI1092" t="str">
            <v>.</v>
          </cell>
        </row>
        <row r="1093">
          <cell r="CB1093" t="str">
            <v>.</v>
          </cell>
          <cell r="CC1093" t="str">
            <v>.</v>
          </cell>
          <cell r="CD1093" t="str">
            <v>.</v>
          </cell>
          <cell r="CE1093" t="str">
            <v>.</v>
          </cell>
          <cell r="CF1093" t="str">
            <v>.</v>
          </cell>
          <cell r="CG1093" t="str">
            <v>.</v>
          </cell>
          <cell r="CH1093" t="str">
            <v>.</v>
          </cell>
          <cell r="CI1093" t="str">
            <v>.</v>
          </cell>
        </row>
        <row r="1094">
          <cell r="CB1094" t="str">
            <v>.</v>
          </cell>
          <cell r="CC1094" t="str">
            <v>.</v>
          </cell>
          <cell r="CD1094" t="str">
            <v>.</v>
          </cell>
          <cell r="CE1094" t="str">
            <v>.</v>
          </cell>
          <cell r="CF1094" t="str">
            <v>.</v>
          </cell>
          <cell r="CG1094" t="str">
            <v>.</v>
          </cell>
          <cell r="CH1094" t="str">
            <v>.</v>
          </cell>
          <cell r="CI1094" t="str">
            <v>.</v>
          </cell>
        </row>
        <row r="1095">
          <cell r="AS1095" t="str">
            <v>U</v>
          </cell>
          <cell r="AT1095" t="str">
            <v>G</v>
          </cell>
          <cell r="AU1095" t="str">
            <v>F</v>
          </cell>
          <cell r="AV1095" t="str">
            <v>E</v>
          </cell>
          <cell r="AW1095" t="str">
            <v>D</v>
          </cell>
          <cell r="AX1095" t="str">
            <v>C</v>
          </cell>
          <cell r="AY1095" t="str">
            <v>B</v>
          </cell>
          <cell r="AZ1095" t="str">
            <v>A</v>
          </cell>
          <cell r="BA1095" t="str">
            <v>*</v>
          </cell>
          <cell r="CB1095" t="str">
            <v>.</v>
          </cell>
          <cell r="CC1095" t="str">
            <v>.</v>
          </cell>
          <cell r="CD1095" t="str">
            <v>.</v>
          </cell>
          <cell r="CE1095" t="str">
            <v>.</v>
          </cell>
          <cell r="CF1095" t="str">
            <v>.</v>
          </cell>
          <cell r="CG1095" t="str">
            <v>.</v>
          </cell>
          <cell r="CH1095" t="str">
            <v>.</v>
          </cell>
          <cell r="CI1095" t="str">
            <v>.</v>
          </cell>
        </row>
        <row r="1096">
          <cell r="AS1096">
            <v>0</v>
          </cell>
          <cell r="AT1096">
            <v>0</v>
          </cell>
          <cell r="AU1096">
            <v>0</v>
          </cell>
          <cell r="AV1096">
            <v>0</v>
          </cell>
          <cell r="AW1096">
            <v>0</v>
          </cell>
          <cell r="AX1096">
            <v>0</v>
          </cell>
          <cell r="AY1096">
            <v>0</v>
          </cell>
          <cell r="AZ1096">
            <v>0</v>
          </cell>
          <cell r="BA1096">
            <v>0</v>
          </cell>
          <cell r="CB1096" t="str">
            <v>.</v>
          </cell>
          <cell r="CC1096" t="str">
            <v>.</v>
          </cell>
          <cell r="CD1096" t="str">
            <v>.</v>
          </cell>
          <cell r="CE1096" t="str">
            <v>.</v>
          </cell>
          <cell r="CF1096" t="str">
            <v>.</v>
          </cell>
          <cell r="CG1096" t="str">
            <v>.</v>
          </cell>
          <cell r="CH1096" t="str">
            <v>.</v>
          </cell>
          <cell r="CI1096" t="str">
            <v>.</v>
          </cell>
        </row>
        <row r="1097">
          <cell r="AS1097">
            <v>0</v>
          </cell>
          <cell r="AT1097">
            <v>0</v>
          </cell>
          <cell r="AU1097">
            <v>0</v>
          </cell>
          <cell r="AV1097">
            <v>0</v>
          </cell>
          <cell r="AW1097">
            <v>0</v>
          </cell>
          <cell r="AX1097">
            <v>0</v>
          </cell>
          <cell r="AY1097">
            <v>0</v>
          </cell>
          <cell r="AZ1097">
            <v>0</v>
          </cell>
          <cell r="BA1097">
            <v>0</v>
          </cell>
          <cell r="CB1097" t="str">
            <v>.</v>
          </cell>
          <cell r="CC1097" t="str">
            <v>.</v>
          </cell>
          <cell r="CD1097" t="str">
            <v>.</v>
          </cell>
          <cell r="CE1097" t="str">
            <v>.</v>
          </cell>
          <cell r="CF1097" t="str">
            <v>.</v>
          </cell>
          <cell r="CG1097" t="str">
            <v>.</v>
          </cell>
          <cell r="CH1097" t="str">
            <v>.</v>
          </cell>
          <cell r="CI1097" t="str">
            <v>.</v>
          </cell>
        </row>
        <row r="1098">
          <cell r="AS1098">
            <v>4.5410628019323669E-2</v>
          </cell>
          <cell r="AT1098">
            <v>0.10628019323671498</v>
          </cell>
          <cell r="AU1098">
            <v>0.22415458937198068</v>
          </cell>
          <cell r="AV1098">
            <v>0.27826086956521739</v>
          </cell>
          <cell r="AW1098">
            <v>0.21739130434782608</v>
          </cell>
          <cell r="AX1098">
            <v>0.10821256038647344</v>
          </cell>
          <cell r="AY1098">
            <v>1.4492753623188406E-2</v>
          </cell>
          <cell r="AZ1098">
            <v>3.8647342995169081E-3</v>
          </cell>
          <cell r="BA1098">
            <v>1.9323671497584541E-3</v>
          </cell>
          <cell r="CB1098" t="str">
            <v>KS2-4</v>
          </cell>
          <cell r="CC1098" t="str">
            <v>B</v>
          </cell>
          <cell r="CD1098" t="str">
            <v>*</v>
          </cell>
          <cell r="CE1098">
            <v>1.9323671497584541E-3</v>
          </cell>
          <cell r="CF1098">
            <v>0.5</v>
          </cell>
          <cell r="CG1098" t="str">
            <v>All Schools</v>
          </cell>
          <cell r="CH1098" t="str">
            <v>KS2 Average Point Score</v>
          </cell>
          <cell r="CI1098" t="str">
            <v>Media Studies</v>
          </cell>
        </row>
        <row r="1099">
          <cell r="AS1099">
            <v>4.5410628019323669E-2</v>
          </cell>
          <cell r="AT1099">
            <v>0.10628019323671498</v>
          </cell>
          <cell r="AU1099">
            <v>0.22415458937198068</v>
          </cell>
          <cell r="AV1099">
            <v>0.27826086956521739</v>
          </cell>
          <cell r="AW1099">
            <v>0.21739130434782608</v>
          </cell>
          <cell r="AX1099">
            <v>0.10821256038647344</v>
          </cell>
          <cell r="AY1099">
            <v>1.4492753623188406E-2</v>
          </cell>
          <cell r="AZ1099">
            <v>3.8647342995169081E-3</v>
          </cell>
          <cell r="BA1099">
            <v>1.9323671497584541E-3</v>
          </cell>
          <cell r="CB1099" t="str">
            <v>KS2-4</v>
          </cell>
          <cell r="CC1099" t="str">
            <v>N</v>
          </cell>
          <cell r="CD1099" t="str">
            <v>*</v>
          </cell>
          <cell r="CE1099">
            <v>1.9323671497584541E-3</v>
          </cell>
          <cell r="CF1099">
            <v>0.5</v>
          </cell>
          <cell r="CG1099" t="str">
            <v>All Schools</v>
          </cell>
          <cell r="CH1099" t="str">
            <v>KS2 Average Point Score</v>
          </cell>
          <cell r="CI1099" t="str">
            <v>Media Studies</v>
          </cell>
        </row>
        <row r="1100">
          <cell r="AS1100">
            <v>4.5410628019323669E-2</v>
          </cell>
          <cell r="AT1100">
            <v>0.10628019323671498</v>
          </cell>
          <cell r="AU1100">
            <v>0.22415458937198068</v>
          </cell>
          <cell r="AV1100">
            <v>0.27826086956521739</v>
          </cell>
          <cell r="AW1100">
            <v>0.21739130434782608</v>
          </cell>
          <cell r="AX1100">
            <v>0.10821256038647344</v>
          </cell>
          <cell r="AY1100">
            <v>1.4492753623188406E-2</v>
          </cell>
          <cell r="AZ1100">
            <v>3.8647342995169081E-3</v>
          </cell>
          <cell r="BA1100">
            <v>1.9323671497584541E-3</v>
          </cell>
          <cell r="CB1100" t="str">
            <v>KS2-4</v>
          </cell>
          <cell r="CC1100" t="str">
            <v>2</v>
          </cell>
          <cell r="CD1100" t="str">
            <v>*</v>
          </cell>
          <cell r="CE1100">
            <v>1.9323671497584541E-3</v>
          </cell>
          <cell r="CF1100">
            <v>0.5</v>
          </cell>
          <cell r="CG1100" t="str">
            <v>All Schools</v>
          </cell>
          <cell r="CH1100" t="str">
            <v>KS2 Average Point Score</v>
          </cell>
          <cell r="CI1100" t="str">
            <v>Media Studies</v>
          </cell>
        </row>
        <row r="1101">
          <cell r="AS1101">
            <v>5.0196850393700788E-2</v>
          </cell>
          <cell r="AT1101">
            <v>7.874015748031496E-2</v>
          </cell>
          <cell r="AU1101">
            <v>0.14566929133858267</v>
          </cell>
          <cell r="AV1101">
            <v>0.26476377952755903</v>
          </cell>
          <cell r="AW1101">
            <v>0.26377952755905509</v>
          </cell>
          <cell r="AX1101">
            <v>0.16929133858267717</v>
          </cell>
          <cell r="AY1101">
            <v>2.1653543307086614E-2</v>
          </cell>
          <cell r="AZ1101">
            <v>5.905511811023622E-3</v>
          </cell>
          <cell r="BA1101">
            <v>0</v>
          </cell>
          <cell r="CB1101" t="str">
            <v>KS2-4</v>
          </cell>
          <cell r="CC1101" t="str">
            <v>3c</v>
          </cell>
          <cell r="CD1101" t="str">
            <v>*</v>
          </cell>
          <cell r="CE1101">
            <v>0</v>
          </cell>
          <cell r="CF1101">
            <v>0.5</v>
          </cell>
          <cell r="CG1101" t="str">
            <v>All Schools</v>
          </cell>
          <cell r="CH1101" t="str">
            <v>KS2 Average Point Score</v>
          </cell>
          <cell r="CI1101" t="str">
            <v>Media Studies</v>
          </cell>
        </row>
        <row r="1102">
          <cell r="AS1102">
            <v>4.7872340425531915E-2</v>
          </cell>
          <cell r="AT1102">
            <v>5.0290135396518373E-2</v>
          </cell>
          <cell r="AU1102">
            <v>0.12669245647969052</v>
          </cell>
          <cell r="AV1102">
            <v>0.23791102514506771</v>
          </cell>
          <cell r="AW1102">
            <v>0.29013539651837522</v>
          </cell>
          <cell r="AX1102">
            <v>0.19825918762088976</v>
          </cell>
          <cell r="AY1102">
            <v>4.0618955512572531E-2</v>
          </cell>
          <cell r="AZ1102">
            <v>6.7698259187620891E-3</v>
          </cell>
          <cell r="BA1102">
            <v>1.4506769825918763E-3</v>
          </cell>
          <cell r="CB1102" t="str">
            <v>KS2-4</v>
          </cell>
          <cell r="CC1102" t="str">
            <v>3b</v>
          </cell>
          <cell r="CD1102" t="str">
            <v>*</v>
          </cell>
          <cell r="CE1102">
            <v>1.4506769825918763E-3</v>
          </cell>
          <cell r="CF1102">
            <v>0.5</v>
          </cell>
          <cell r="CG1102" t="str">
            <v>All Schools</v>
          </cell>
          <cell r="CH1102" t="str">
            <v>KS2 Average Point Score</v>
          </cell>
          <cell r="CI1102" t="str">
            <v>Media Studies</v>
          </cell>
        </row>
        <row r="1103">
          <cell r="AS1103">
            <v>3.896103896103896E-2</v>
          </cell>
          <cell r="AT1103">
            <v>3.896103896103896E-2</v>
          </cell>
          <cell r="AU1103">
            <v>7.9959256429844666E-2</v>
          </cell>
          <cell r="AV1103">
            <v>0.18716577540106952</v>
          </cell>
          <cell r="AW1103">
            <v>0.28953399541634833</v>
          </cell>
          <cell r="AX1103">
            <v>0.28087598675833969</v>
          </cell>
          <cell r="AY1103">
            <v>6.8754774637127578E-2</v>
          </cell>
          <cell r="AZ1103">
            <v>1.4514896867838044E-2</v>
          </cell>
          <cell r="BA1103">
            <v>1.2732365673542145E-3</v>
          </cell>
          <cell r="CB1103" t="str">
            <v>KS2-4</v>
          </cell>
          <cell r="CC1103" t="str">
            <v>3a</v>
          </cell>
          <cell r="CD1103" t="str">
            <v>*</v>
          </cell>
          <cell r="CE1103">
            <v>1.2732365673542145E-3</v>
          </cell>
          <cell r="CF1103">
            <v>0.5</v>
          </cell>
          <cell r="CG1103" t="str">
            <v>All Schools</v>
          </cell>
          <cell r="CH1103" t="str">
            <v>KS2 Average Point Score</v>
          </cell>
          <cell r="CI1103" t="str">
            <v>Media Studies</v>
          </cell>
        </row>
        <row r="1104">
          <cell r="AS1104">
            <v>2.9204152249134949E-2</v>
          </cell>
          <cell r="AT1104">
            <v>2.5605536332179931E-2</v>
          </cell>
          <cell r="AU1104">
            <v>5.536332179930796E-2</v>
          </cell>
          <cell r="AV1104">
            <v>0.12387543252595155</v>
          </cell>
          <cell r="AW1104">
            <v>0.26740484429065742</v>
          </cell>
          <cell r="AX1104">
            <v>0.3310726643598616</v>
          </cell>
          <cell r="AY1104">
            <v>0.1291349480968858</v>
          </cell>
          <cell r="AZ1104">
            <v>3.4463667820069203E-2</v>
          </cell>
          <cell r="BA1104">
            <v>3.8754325259515569E-3</v>
          </cell>
          <cell r="CB1104" t="str">
            <v>KS2-4</v>
          </cell>
          <cell r="CC1104" t="str">
            <v>4c</v>
          </cell>
          <cell r="CD1104" t="str">
            <v>*</v>
          </cell>
          <cell r="CE1104">
            <v>3.8754325259515569E-3</v>
          </cell>
          <cell r="CF1104">
            <v>0.5</v>
          </cell>
          <cell r="CG1104" t="str">
            <v>All Schools</v>
          </cell>
          <cell r="CH1104" t="str">
            <v>KS2 Average Point Score</v>
          </cell>
          <cell r="CI1104" t="str">
            <v>Media Studies</v>
          </cell>
        </row>
        <row r="1105">
          <cell r="AS1105">
            <v>2.6942815249266863E-2</v>
          </cell>
          <cell r="AT1105">
            <v>1.438782991202346E-2</v>
          </cell>
          <cell r="AU1105">
            <v>2.8042521994134897E-2</v>
          </cell>
          <cell r="AV1105">
            <v>7.652126099706745E-2</v>
          </cell>
          <cell r="AW1105">
            <v>0.21774193548387097</v>
          </cell>
          <cell r="AX1105">
            <v>0.35364736070381231</v>
          </cell>
          <cell r="AY1105">
            <v>0.20408724340175954</v>
          </cell>
          <cell r="AZ1105">
            <v>7.1755865102639302E-2</v>
          </cell>
          <cell r="BA1105">
            <v>6.8731671554252199E-3</v>
          </cell>
          <cell r="CB1105" t="str">
            <v>KS2-4</v>
          </cell>
          <cell r="CC1105" t="str">
            <v>4b</v>
          </cell>
          <cell r="CD1105" t="str">
            <v>*</v>
          </cell>
          <cell r="CE1105">
            <v>6.8731671554252199E-3</v>
          </cell>
          <cell r="CF1105">
            <v>0.5</v>
          </cell>
          <cell r="CG1105" t="str">
            <v>All Schools</v>
          </cell>
          <cell r="CH1105" t="str">
            <v>KS2 Average Point Score</v>
          </cell>
          <cell r="CI1105" t="str">
            <v>Media Studies</v>
          </cell>
        </row>
        <row r="1106">
          <cell r="AS1106">
            <v>2.002049341845984E-2</v>
          </cell>
          <cell r="AT1106">
            <v>6.6997714195633322E-3</v>
          </cell>
          <cell r="AU1106">
            <v>1.2847796957515567E-2</v>
          </cell>
          <cell r="AV1106">
            <v>4.4770237250729095E-2</v>
          </cell>
          <cell r="AW1106">
            <v>0.14841964215338535</v>
          </cell>
          <cell r="AX1106">
            <v>0.31804209032868291</v>
          </cell>
          <cell r="AY1106">
            <v>0.28793252936076297</v>
          </cell>
          <cell r="AZ1106">
            <v>0.13840939544415543</v>
          </cell>
          <cell r="BA1106">
            <v>2.2858043666745487E-2</v>
          </cell>
          <cell r="CB1106" t="str">
            <v>KS2-4</v>
          </cell>
          <cell r="CC1106" t="str">
            <v>4a</v>
          </cell>
          <cell r="CD1106" t="str">
            <v>*</v>
          </cell>
          <cell r="CE1106">
            <v>2.2858043666745487E-2</v>
          </cell>
          <cell r="CF1106">
            <v>0.5</v>
          </cell>
          <cell r="CG1106" t="str">
            <v>All Schools</v>
          </cell>
          <cell r="CH1106" t="str">
            <v>KS2 Average Point Score</v>
          </cell>
          <cell r="CI1106" t="str">
            <v>Media Studies</v>
          </cell>
        </row>
        <row r="1107">
          <cell r="AS1107">
            <v>1.3614202925213871E-2</v>
          </cell>
          <cell r="AT1107">
            <v>2.759635728083893E-3</v>
          </cell>
          <cell r="AU1107">
            <v>7.7269800386349004E-3</v>
          </cell>
          <cell r="AV1107">
            <v>2.3088952258301904E-2</v>
          </cell>
          <cell r="AW1107">
            <v>9.4195566185263549E-2</v>
          </cell>
          <cell r="AX1107">
            <v>0.24266396835617698</v>
          </cell>
          <cell r="AY1107">
            <v>0.3173581087296477</v>
          </cell>
          <cell r="AZ1107">
            <v>0.23843252690644834</v>
          </cell>
          <cell r="BA1107">
            <v>6.0160058872228868E-2</v>
          </cell>
          <cell r="CB1107" t="str">
            <v>KS2-4</v>
          </cell>
          <cell r="CC1107" t="str">
            <v>5c</v>
          </cell>
          <cell r="CD1107" t="str">
            <v>*</v>
          </cell>
          <cell r="CE1107">
            <v>6.0160058872228868E-2</v>
          </cell>
          <cell r="CF1107">
            <v>0.5</v>
          </cell>
          <cell r="CG1107" t="str">
            <v>All Schools</v>
          </cell>
          <cell r="CH1107" t="str">
            <v>KS2 Average Point Score</v>
          </cell>
          <cell r="CI1107" t="str">
            <v>Media Studies</v>
          </cell>
        </row>
        <row r="1108">
          <cell r="AS1108">
            <v>1.1072056239015818E-2</v>
          </cell>
          <cell r="AT1108">
            <v>1.4059753954305801E-3</v>
          </cell>
          <cell r="AU1108">
            <v>1.4059753954305801E-3</v>
          </cell>
          <cell r="AV1108">
            <v>1.3708260105448155E-2</v>
          </cell>
          <cell r="AW1108">
            <v>5.2021089630931459E-2</v>
          </cell>
          <cell r="AX1108">
            <v>0.14903339191564147</v>
          </cell>
          <cell r="AY1108">
            <v>0.31107205623901579</v>
          </cell>
          <cell r="AZ1108">
            <v>0.33374340949033393</v>
          </cell>
          <cell r="BA1108">
            <v>0.1265377855887522</v>
          </cell>
          <cell r="CB1108" t="str">
            <v>KS2-4</v>
          </cell>
          <cell r="CC1108" t="str">
            <v>5b</v>
          </cell>
          <cell r="CD1108" t="str">
            <v>*</v>
          </cell>
          <cell r="CE1108">
            <v>0.1265377855887522</v>
          </cell>
          <cell r="CF1108">
            <v>0.5</v>
          </cell>
          <cell r="CG1108" t="str">
            <v>All Schools</v>
          </cell>
          <cell r="CH1108" t="str">
            <v>KS2 Average Point Score</v>
          </cell>
          <cell r="CI1108" t="str">
            <v>Media Studies</v>
          </cell>
        </row>
        <row r="1109">
          <cell r="AS1109">
            <v>2.4271844660194173E-3</v>
          </cell>
          <cell r="AT1109">
            <v>0</v>
          </cell>
          <cell r="AU1109">
            <v>0</v>
          </cell>
          <cell r="AV1109">
            <v>2.4271844660194173E-3</v>
          </cell>
          <cell r="AW1109">
            <v>1.6990291262135922E-2</v>
          </cell>
          <cell r="AX1109">
            <v>5.8252427184466021E-2</v>
          </cell>
          <cell r="AY1109">
            <v>0.21116504854368931</v>
          </cell>
          <cell r="AZ1109">
            <v>0.36893203883495146</v>
          </cell>
          <cell r="BA1109">
            <v>0.33980582524271846</v>
          </cell>
          <cell r="CB1109" t="str">
            <v>KS2-4</v>
          </cell>
          <cell r="CC1109" t="str">
            <v>5a</v>
          </cell>
          <cell r="CD1109" t="str">
            <v>*</v>
          </cell>
          <cell r="CE1109">
            <v>0.33980582524271846</v>
          </cell>
          <cell r="CF1109">
            <v>0.5</v>
          </cell>
          <cell r="CG1109" t="str">
            <v>All Schools</v>
          </cell>
          <cell r="CH1109" t="str">
            <v>KS2 Average Point Score</v>
          </cell>
          <cell r="CI1109" t="str">
            <v>Media Studies</v>
          </cell>
        </row>
        <row r="1110">
          <cell r="CB1110" t="str">
            <v>.</v>
          </cell>
          <cell r="CC1110" t="str">
            <v>.</v>
          </cell>
          <cell r="CD1110" t="str">
            <v>.</v>
          </cell>
          <cell r="CE1110" t="str">
            <v>.</v>
          </cell>
          <cell r="CF1110" t="str">
            <v>.</v>
          </cell>
          <cell r="CG1110" t="str">
            <v>.</v>
          </cell>
          <cell r="CH1110" t="str">
            <v>.</v>
          </cell>
          <cell r="CI1110" t="str">
            <v>.</v>
          </cell>
        </row>
        <row r="1111">
          <cell r="CB1111" t="str">
            <v>.</v>
          </cell>
          <cell r="CC1111" t="str">
            <v>.</v>
          </cell>
          <cell r="CD1111" t="str">
            <v>.</v>
          </cell>
          <cell r="CE1111" t="str">
            <v>.</v>
          </cell>
          <cell r="CF1111" t="str">
            <v>.</v>
          </cell>
          <cell r="CG1111" t="str">
            <v>.</v>
          </cell>
          <cell r="CH1111" t="str">
            <v>.</v>
          </cell>
          <cell r="CI1111" t="str">
            <v>.</v>
          </cell>
        </row>
        <row r="1112">
          <cell r="CB1112" t="str">
            <v>.</v>
          </cell>
          <cell r="CC1112" t="str">
            <v>.</v>
          </cell>
          <cell r="CD1112" t="str">
            <v>.</v>
          </cell>
          <cell r="CE1112" t="str">
            <v>.</v>
          </cell>
          <cell r="CF1112" t="str">
            <v>.</v>
          </cell>
          <cell r="CG1112" t="str">
            <v>.</v>
          </cell>
          <cell r="CH1112" t="str">
            <v>.</v>
          </cell>
          <cell r="CI1112" t="str">
            <v>.</v>
          </cell>
        </row>
        <row r="1113">
          <cell r="CB1113" t="str">
            <v>.</v>
          </cell>
          <cell r="CC1113" t="str">
            <v>.</v>
          </cell>
          <cell r="CD1113" t="str">
            <v>.</v>
          </cell>
          <cell r="CE1113" t="str">
            <v>.</v>
          </cell>
          <cell r="CF1113" t="str">
            <v>.</v>
          </cell>
          <cell r="CG1113" t="str">
            <v>.</v>
          </cell>
          <cell r="CH1113" t="str">
            <v>.</v>
          </cell>
          <cell r="CI1113" t="str">
            <v>.</v>
          </cell>
        </row>
        <row r="1114">
          <cell r="AS1114" t="str">
            <v>U</v>
          </cell>
          <cell r="AT1114" t="str">
            <v>G</v>
          </cell>
          <cell r="AU1114" t="str">
            <v>F</v>
          </cell>
          <cell r="AV1114" t="str">
            <v>E</v>
          </cell>
          <cell r="AW1114" t="str">
            <v>D</v>
          </cell>
          <cell r="AX1114" t="str">
            <v>C</v>
          </cell>
          <cell r="AY1114" t="str">
            <v>B</v>
          </cell>
          <cell r="AZ1114" t="str">
            <v>A</v>
          </cell>
          <cell r="BA1114" t="str">
            <v>*</v>
          </cell>
          <cell r="CB1114" t="str">
            <v>.</v>
          </cell>
          <cell r="CC1114" t="str">
            <v>.</v>
          </cell>
          <cell r="CD1114" t="str">
            <v>.</v>
          </cell>
          <cell r="CE1114" t="str">
            <v>.</v>
          </cell>
          <cell r="CF1114" t="str">
            <v>.</v>
          </cell>
          <cell r="CG1114" t="str">
            <v>.</v>
          </cell>
          <cell r="CH1114" t="str">
            <v>.</v>
          </cell>
          <cell r="CI1114" t="str">
            <v>.</v>
          </cell>
        </row>
        <row r="1115">
          <cell r="AS1115">
            <v>0</v>
          </cell>
          <cell r="AT1115">
            <v>0</v>
          </cell>
          <cell r="AU1115">
            <v>0</v>
          </cell>
          <cell r="AV1115">
            <v>0</v>
          </cell>
          <cell r="AW1115">
            <v>0</v>
          </cell>
          <cell r="AX1115">
            <v>0</v>
          </cell>
          <cell r="AY1115">
            <v>0</v>
          </cell>
          <cell r="AZ1115">
            <v>0</v>
          </cell>
          <cell r="BA1115">
            <v>0</v>
          </cell>
          <cell r="CB1115" t="str">
            <v>.</v>
          </cell>
          <cell r="CC1115" t="str">
            <v>.</v>
          </cell>
          <cell r="CD1115" t="str">
            <v>.</v>
          </cell>
          <cell r="CE1115" t="str">
            <v>.</v>
          </cell>
          <cell r="CF1115" t="str">
            <v>.</v>
          </cell>
          <cell r="CG1115" t="str">
            <v>.</v>
          </cell>
          <cell r="CH1115" t="str">
            <v>.</v>
          </cell>
          <cell r="CI1115" t="str">
            <v>.</v>
          </cell>
        </row>
        <row r="1116">
          <cell r="AS1116">
            <v>0</v>
          </cell>
          <cell r="AT1116">
            <v>0</v>
          </cell>
          <cell r="AU1116">
            <v>0</v>
          </cell>
          <cell r="AV1116">
            <v>0</v>
          </cell>
          <cell r="AW1116">
            <v>0</v>
          </cell>
          <cell r="AX1116">
            <v>0</v>
          </cell>
          <cell r="AY1116">
            <v>0</v>
          </cell>
          <cell r="AZ1116">
            <v>0</v>
          </cell>
          <cell r="BA1116">
            <v>0</v>
          </cell>
          <cell r="CB1116" t="str">
            <v>.</v>
          </cell>
          <cell r="CC1116" t="str">
            <v>.</v>
          </cell>
          <cell r="CD1116" t="str">
            <v>.</v>
          </cell>
          <cell r="CE1116" t="str">
            <v>.</v>
          </cell>
          <cell r="CF1116" t="str">
            <v>.</v>
          </cell>
          <cell r="CG1116" t="str">
            <v>.</v>
          </cell>
          <cell r="CH1116" t="str">
            <v>.</v>
          </cell>
          <cell r="CI1116" t="str">
            <v>.</v>
          </cell>
        </row>
        <row r="1117">
          <cell r="AS1117">
            <v>0.1461038961038961</v>
          </cell>
          <cell r="AT1117">
            <v>0.15584415584415584</v>
          </cell>
          <cell r="AU1117">
            <v>0.21753246753246752</v>
          </cell>
          <cell r="AV1117">
            <v>0.19805194805194806</v>
          </cell>
          <cell r="AW1117">
            <v>0.14285714285714285</v>
          </cell>
          <cell r="AX1117">
            <v>0.11688311688311688</v>
          </cell>
          <cell r="AY1117">
            <v>2.2727272727272728E-2</v>
          </cell>
          <cell r="AZ1117">
            <v>0</v>
          </cell>
          <cell r="BA1117">
            <v>0</v>
          </cell>
          <cell r="CB1117" t="str">
            <v>KS2-4</v>
          </cell>
          <cell r="CC1117" t="str">
            <v>B</v>
          </cell>
          <cell r="CD1117" t="str">
            <v>*</v>
          </cell>
          <cell r="CE1117">
            <v>0</v>
          </cell>
          <cell r="CF1117">
            <v>0.5</v>
          </cell>
          <cell r="CG1117" t="str">
            <v>All Schools</v>
          </cell>
          <cell r="CH1117" t="str">
            <v>KS2 Average Point Score</v>
          </cell>
          <cell r="CI1117" t="str">
            <v>Music</v>
          </cell>
        </row>
        <row r="1118">
          <cell r="AS1118">
            <v>0.1461038961038961</v>
          </cell>
          <cell r="AT1118">
            <v>0.15584415584415584</v>
          </cell>
          <cell r="AU1118">
            <v>0.21753246753246752</v>
          </cell>
          <cell r="AV1118">
            <v>0.19805194805194806</v>
          </cell>
          <cell r="AW1118">
            <v>0.14285714285714285</v>
          </cell>
          <cell r="AX1118">
            <v>0.11688311688311688</v>
          </cell>
          <cell r="AY1118">
            <v>2.2727272727272728E-2</v>
          </cell>
          <cell r="AZ1118">
            <v>0</v>
          </cell>
          <cell r="BA1118">
            <v>0</v>
          </cell>
          <cell r="CB1118" t="str">
            <v>KS2-4</v>
          </cell>
          <cell r="CC1118" t="str">
            <v>N</v>
          </cell>
          <cell r="CD1118" t="str">
            <v>*</v>
          </cell>
          <cell r="CE1118">
            <v>0</v>
          </cell>
          <cell r="CF1118">
            <v>0.5</v>
          </cell>
          <cell r="CG1118" t="str">
            <v>All Schools</v>
          </cell>
          <cell r="CH1118" t="str">
            <v>KS2 Average Point Score</v>
          </cell>
          <cell r="CI1118" t="str">
            <v>Music</v>
          </cell>
        </row>
        <row r="1119">
          <cell r="AS1119">
            <v>0.1461038961038961</v>
          </cell>
          <cell r="AT1119">
            <v>0.15584415584415584</v>
          </cell>
          <cell r="AU1119">
            <v>0.21753246753246752</v>
          </cell>
          <cell r="AV1119">
            <v>0.19805194805194806</v>
          </cell>
          <cell r="AW1119">
            <v>0.14285714285714285</v>
          </cell>
          <cell r="AX1119">
            <v>0.11688311688311688</v>
          </cell>
          <cell r="AY1119">
            <v>2.2727272727272728E-2</v>
          </cell>
          <cell r="AZ1119">
            <v>0</v>
          </cell>
          <cell r="BA1119">
            <v>0</v>
          </cell>
          <cell r="CB1119" t="str">
            <v>KS2-4</v>
          </cell>
          <cell r="CC1119" t="str">
            <v>2</v>
          </cell>
          <cell r="CD1119" t="str">
            <v>*</v>
          </cell>
          <cell r="CE1119">
            <v>0</v>
          </cell>
          <cell r="CF1119">
            <v>0.5</v>
          </cell>
          <cell r="CG1119" t="str">
            <v>All Schools</v>
          </cell>
          <cell r="CH1119" t="str">
            <v>KS2 Average Point Score</v>
          </cell>
          <cell r="CI1119" t="str">
            <v>Music</v>
          </cell>
        </row>
        <row r="1120">
          <cell r="AS1120">
            <v>8.9020771513353122E-2</v>
          </cell>
          <cell r="AT1120">
            <v>0.12462908011869436</v>
          </cell>
          <cell r="AU1120">
            <v>0.18100890207715134</v>
          </cell>
          <cell r="AV1120">
            <v>0.17210682492581603</v>
          </cell>
          <cell r="AW1120">
            <v>0.21661721068249259</v>
          </cell>
          <cell r="AX1120">
            <v>0.16320474777448071</v>
          </cell>
          <cell r="AY1120">
            <v>4.7477744807121663E-2</v>
          </cell>
          <cell r="AZ1120">
            <v>5.9347181008902079E-3</v>
          </cell>
          <cell r="BA1120">
            <v>0</v>
          </cell>
          <cell r="CB1120" t="str">
            <v>KS2-4</v>
          </cell>
          <cell r="CC1120" t="str">
            <v>3c</v>
          </cell>
          <cell r="CD1120" t="str">
            <v>*</v>
          </cell>
          <cell r="CE1120">
            <v>0</v>
          </cell>
          <cell r="CF1120">
            <v>0.5</v>
          </cell>
          <cell r="CG1120" t="str">
            <v>All Schools</v>
          </cell>
          <cell r="CH1120" t="str">
            <v>KS2 Average Point Score</v>
          </cell>
          <cell r="CI1120" t="str">
            <v>Music</v>
          </cell>
        </row>
        <row r="1121">
          <cell r="AS1121">
            <v>5.1873198847262249E-2</v>
          </cell>
          <cell r="AT1121">
            <v>9.2219020172910657E-2</v>
          </cell>
          <cell r="AU1121">
            <v>0.1340057636887608</v>
          </cell>
          <cell r="AV1121">
            <v>0.21469740634005763</v>
          </cell>
          <cell r="AW1121">
            <v>0.25936599423631124</v>
          </cell>
          <cell r="AX1121">
            <v>0.17723342939481268</v>
          </cell>
          <cell r="AY1121">
            <v>5.9077809798270896E-2</v>
          </cell>
          <cell r="AZ1121">
            <v>1.1527377521613832E-2</v>
          </cell>
          <cell r="BA1121">
            <v>0</v>
          </cell>
          <cell r="CB1121" t="str">
            <v>KS2-4</v>
          </cell>
          <cell r="CC1121" t="str">
            <v>3b</v>
          </cell>
          <cell r="CD1121" t="str">
            <v>*</v>
          </cell>
          <cell r="CE1121">
            <v>0</v>
          </cell>
          <cell r="CF1121">
            <v>0.5</v>
          </cell>
          <cell r="CG1121" t="str">
            <v>All Schools</v>
          </cell>
          <cell r="CH1121" t="str">
            <v>KS2 Average Point Score</v>
          </cell>
          <cell r="CI1121" t="str">
            <v>Music</v>
          </cell>
        </row>
        <row r="1122">
          <cell r="AS1122">
            <v>3.8145100972326103E-2</v>
          </cell>
          <cell r="AT1122">
            <v>5.4599850411368736E-2</v>
          </cell>
          <cell r="AU1122">
            <v>0.12341062079281974</v>
          </cell>
          <cell r="AV1122">
            <v>0.20119670905011219</v>
          </cell>
          <cell r="AW1122">
            <v>0.24457741211667913</v>
          </cell>
          <cell r="AX1122">
            <v>0.22587883320867613</v>
          </cell>
          <cell r="AY1122">
            <v>8.9753178758414362E-2</v>
          </cell>
          <cell r="AZ1122">
            <v>2.169035153328347E-2</v>
          </cell>
          <cell r="BA1122">
            <v>7.4794315632011965E-4</v>
          </cell>
          <cell r="CB1122" t="str">
            <v>KS2-4</v>
          </cell>
          <cell r="CC1122" t="str">
            <v>3a</v>
          </cell>
          <cell r="CD1122" t="str">
            <v>*</v>
          </cell>
          <cell r="CE1122">
            <v>7.4794315632011965E-4</v>
          </cell>
          <cell r="CF1122">
            <v>0.5</v>
          </cell>
          <cell r="CG1122" t="str">
            <v>All Schools</v>
          </cell>
          <cell r="CH1122" t="str">
            <v>KS2 Average Point Score</v>
          </cell>
          <cell r="CI1122" t="str">
            <v>Music</v>
          </cell>
        </row>
        <row r="1123">
          <cell r="AS1123">
            <v>3.2496307237813882E-2</v>
          </cell>
          <cell r="AT1123">
            <v>3.8774002954209748E-2</v>
          </cell>
          <cell r="AU1123">
            <v>9.1211225997045786E-2</v>
          </cell>
          <cell r="AV1123">
            <v>0.15841949778434269</v>
          </cell>
          <cell r="AW1123">
            <v>0.23190546528803546</v>
          </cell>
          <cell r="AX1123">
            <v>0.26255539143279172</v>
          </cell>
          <cell r="AY1123">
            <v>0.14955686853766617</v>
          </cell>
          <cell r="AZ1123">
            <v>3.1757754800590843E-2</v>
          </cell>
          <cell r="BA1123">
            <v>3.3234859675036928E-3</v>
          </cell>
          <cell r="CB1123" t="str">
            <v>KS2-4</v>
          </cell>
          <cell r="CC1123" t="str">
            <v>4c</v>
          </cell>
          <cell r="CD1123" t="str">
            <v>*</v>
          </cell>
          <cell r="CE1123">
            <v>3.3234859675036928E-3</v>
          </cell>
          <cell r="CF1123">
            <v>0.5</v>
          </cell>
          <cell r="CG1123" t="str">
            <v>All Schools</v>
          </cell>
          <cell r="CH1123" t="str">
            <v>KS2 Average Point Score</v>
          </cell>
          <cell r="CI1123" t="str">
            <v>Music</v>
          </cell>
        </row>
        <row r="1124">
          <cell r="AS1124">
            <v>1.7926257893664699E-2</v>
          </cell>
          <cell r="AT1124">
            <v>2.6481971888368303E-2</v>
          </cell>
          <cell r="AU1124">
            <v>5.4389896109187208E-2</v>
          </cell>
          <cell r="AV1124">
            <v>0.1053167651252801</v>
          </cell>
          <cell r="AW1124">
            <v>0.1963740069260542</v>
          </cell>
          <cell r="AX1124">
            <v>0.29130169077205131</v>
          </cell>
          <cell r="AY1124">
            <v>0.22305968629048686</v>
          </cell>
          <cell r="AZ1124">
            <v>7.7205133428396827E-2</v>
          </cell>
          <cell r="BA1124">
            <v>7.9445915665104904E-3</v>
          </cell>
          <cell r="CB1124" t="str">
            <v>KS2-4</v>
          </cell>
          <cell r="CC1124" t="str">
            <v>4b</v>
          </cell>
          <cell r="CD1124" t="str">
            <v>*</v>
          </cell>
          <cell r="CE1124">
            <v>7.9445915665104904E-3</v>
          </cell>
          <cell r="CF1124">
            <v>0.5</v>
          </cell>
          <cell r="CG1124" t="str">
            <v>All Schools</v>
          </cell>
          <cell r="CH1124" t="str">
            <v>KS2 Average Point Score</v>
          </cell>
          <cell r="CI1124" t="str">
            <v>Music</v>
          </cell>
        </row>
        <row r="1125">
          <cell r="AS1125">
            <v>8.1053698074974676E-3</v>
          </cell>
          <cell r="AT1125">
            <v>9.8784194528875376E-3</v>
          </cell>
          <cell r="AU1125">
            <v>2.6595744680851064E-2</v>
          </cell>
          <cell r="AV1125">
            <v>6.1043566362715296E-2</v>
          </cell>
          <cell r="AW1125">
            <v>0.14741641337386019</v>
          </cell>
          <cell r="AX1125">
            <v>0.27849544072948329</v>
          </cell>
          <cell r="AY1125">
            <v>0.2978723404255319</v>
          </cell>
          <cell r="AZ1125">
            <v>0.15045592705167174</v>
          </cell>
          <cell r="BA1125">
            <v>2.0136778115501519E-2</v>
          </cell>
          <cell r="CB1125" t="str">
            <v>KS2-4</v>
          </cell>
          <cell r="CC1125" t="str">
            <v>4a</v>
          </cell>
          <cell r="CD1125" t="str">
            <v>*</v>
          </cell>
          <cell r="CE1125">
            <v>2.0136778115501519E-2</v>
          </cell>
          <cell r="CF1125">
            <v>0.5</v>
          </cell>
          <cell r="CG1125" t="str">
            <v>All Schools</v>
          </cell>
          <cell r="CH1125" t="str">
            <v>KS2 Average Point Score</v>
          </cell>
          <cell r="CI1125" t="str">
            <v>Music</v>
          </cell>
        </row>
        <row r="1126">
          <cell r="AS1126">
            <v>4.9796747967479679E-3</v>
          </cell>
          <cell r="AT1126">
            <v>3.4552845528455283E-3</v>
          </cell>
          <cell r="AU1126">
            <v>1.0772357723577236E-2</v>
          </cell>
          <cell r="AV1126">
            <v>2.9776422764227643E-2</v>
          </cell>
          <cell r="AW1126">
            <v>8.4756097560975616E-2</v>
          </cell>
          <cell r="AX1126">
            <v>0.20721544715447154</v>
          </cell>
          <cell r="AY1126">
            <v>0.34075203252032521</v>
          </cell>
          <cell r="AZ1126">
            <v>0.26382113821138209</v>
          </cell>
          <cell r="BA1126">
            <v>5.4471544715447157E-2</v>
          </cell>
          <cell r="CB1126" t="str">
            <v>KS2-4</v>
          </cell>
          <cell r="CC1126" t="str">
            <v>5c</v>
          </cell>
          <cell r="CD1126" t="str">
            <v>*</v>
          </cell>
          <cell r="CE1126">
            <v>5.4471544715447157E-2</v>
          </cell>
          <cell r="CF1126">
            <v>0.5</v>
          </cell>
          <cell r="CG1126" t="str">
            <v>All Schools</v>
          </cell>
          <cell r="CH1126" t="str">
            <v>KS2 Average Point Score</v>
          </cell>
          <cell r="CI1126" t="str">
            <v>Music</v>
          </cell>
        </row>
        <row r="1127">
          <cell r="AS1127">
            <v>1.6949152542372881E-3</v>
          </cell>
          <cell r="AT1127">
            <v>9.0395480225988699E-4</v>
          </cell>
          <cell r="AU1127">
            <v>3.2768361581920905E-3</v>
          </cell>
          <cell r="AV1127">
            <v>1.0056497175141243E-2</v>
          </cell>
          <cell r="AW1127">
            <v>3.7514124293785311E-2</v>
          </cell>
          <cell r="AX1127">
            <v>0.11932203389830509</v>
          </cell>
          <cell r="AY1127">
            <v>0.28418079096045196</v>
          </cell>
          <cell r="AZ1127">
            <v>0.39254237288135591</v>
          </cell>
          <cell r="BA1127">
            <v>0.15050847457627117</v>
          </cell>
          <cell r="CB1127" t="str">
            <v>KS2-4</v>
          </cell>
          <cell r="CC1127" t="str">
            <v>5b</v>
          </cell>
          <cell r="CD1127" t="str">
            <v>*</v>
          </cell>
          <cell r="CE1127">
            <v>0.15050847457627117</v>
          </cell>
          <cell r="CF1127">
            <v>0.5</v>
          </cell>
          <cell r="CG1127" t="str">
            <v>All Schools</v>
          </cell>
          <cell r="CH1127" t="str">
            <v>KS2 Average Point Score</v>
          </cell>
          <cell r="CI1127" t="str">
            <v>Music</v>
          </cell>
        </row>
        <row r="1128">
          <cell r="AS1128">
            <v>0</v>
          </cell>
          <cell r="AT1128">
            <v>0</v>
          </cell>
          <cell r="AU1128">
            <v>0</v>
          </cell>
          <cell r="AV1128">
            <v>7.3637702503681884E-4</v>
          </cell>
          <cell r="AW1128">
            <v>8.1001472754050081E-3</v>
          </cell>
          <cell r="AX1128">
            <v>5.3755522827687779E-2</v>
          </cell>
          <cell r="AY1128">
            <v>0.16936671575846834</v>
          </cell>
          <cell r="AZ1128">
            <v>0.44035346097201766</v>
          </cell>
          <cell r="BA1128">
            <v>0.32768777614138439</v>
          </cell>
          <cell r="CB1128" t="str">
            <v>KS2-4</v>
          </cell>
          <cell r="CC1128" t="str">
            <v>5a</v>
          </cell>
          <cell r="CD1128" t="str">
            <v>*</v>
          </cell>
          <cell r="CE1128">
            <v>0.32768777614138439</v>
          </cell>
          <cell r="CF1128">
            <v>0.5</v>
          </cell>
          <cell r="CG1128" t="str">
            <v>All Schools</v>
          </cell>
          <cell r="CH1128" t="str">
            <v>KS2 Average Point Score</v>
          </cell>
          <cell r="CI1128" t="str">
            <v>Music</v>
          </cell>
        </row>
        <row r="1129">
          <cell r="CB1129" t="str">
            <v>.</v>
          </cell>
          <cell r="CC1129" t="str">
            <v>.</v>
          </cell>
          <cell r="CD1129" t="str">
            <v>.</v>
          </cell>
          <cell r="CE1129" t="str">
            <v>.</v>
          </cell>
          <cell r="CF1129" t="str">
            <v>.</v>
          </cell>
          <cell r="CG1129" t="str">
            <v>.</v>
          </cell>
          <cell r="CH1129" t="str">
            <v>.</v>
          </cell>
          <cell r="CI1129" t="str">
            <v>.</v>
          </cell>
        </row>
        <row r="1130">
          <cell r="CB1130" t="str">
            <v>.</v>
          </cell>
          <cell r="CC1130" t="str">
            <v>.</v>
          </cell>
          <cell r="CD1130" t="str">
            <v>.</v>
          </cell>
          <cell r="CE1130" t="str">
            <v>.</v>
          </cell>
          <cell r="CF1130" t="str">
            <v>.</v>
          </cell>
          <cell r="CG1130" t="str">
            <v>.</v>
          </cell>
          <cell r="CH1130" t="str">
            <v>.</v>
          </cell>
          <cell r="CI1130" t="str">
            <v>.</v>
          </cell>
        </row>
        <row r="1131">
          <cell r="CB1131" t="str">
            <v>.</v>
          </cell>
          <cell r="CC1131" t="str">
            <v>.</v>
          </cell>
          <cell r="CD1131" t="str">
            <v>.</v>
          </cell>
          <cell r="CE1131" t="str">
            <v>.</v>
          </cell>
          <cell r="CF1131" t="str">
            <v>.</v>
          </cell>
          <cell r="CG1131" t="str">
            <v>.</v>
          </cell>
          <cell r="CH1131" t="str">
            <v>.</v>
          </cell>
          <cell r="CI1131" t="str">
            <v>.</v>
          </cell>
        </row>
        <row r="1132">
          <cell r="CB1132" t="str">
            <v>.</v>
          </cell>
          <cell r="CC1132" t="str">
            <v>.</v>
          </cell>
          <cell r="CD1132" t="str">
            <v>.</v>
          </cell>
          <cell r="CE1132" t="str">
            <v>.</v>
          </cell>
          <cell r="CF1132" t="str">
            <v>.</v>
          </cell>
          <cell r="CG1132" t="str">
            <v>.</v>
          </cell>
          <cell r="CH1132" t="str">
            <v>.</v>
          </cell>
          <cell r="CI1132" t="str">
            <v>.</v>
          </cell>
        </row>
        <row r="1133">
          <cell r="AS1133" t="str">
            <v>U</v>
          </cell>
          <cell r="AT1133" t="str">
            <v>G</v>
          </cell>
          <cell r="AU1133" t="str">
            <v>F</v>
          </cell>
          <cell r="AV1133" t="str">
            <v>E</v>
          </cell>
          <cell r="AW1133" t="str">
            <v>D</v>
          </cell>
          <cell r="AX1133" t="str">
            <v>C</v>
          </cell>
          <cell r="AY1133" t="str">
            <v>B</v>
          </cell>
          <cell r="AZ1133" t="str">
            <v>A</v>
          </cell>
          <cell r="BA1133" t="str">
            <v>*</v>
          </cell>
          <cell r="CB1133" t="str">
            <v>.</v>
          </cell>
          <cell r="CC1133" t="str">
            <v>.</v>
          </cell>
          <cell r="CD1133" t="str">
            <v>.</v>
          </cell>
          <cell r="CE1133" t="str">
            <v>.</v>
          </cell>
          <cell r="CF1133" t="str">
            <v>.</v>
          </cell>
          <cell r="CG1133" t="str">
            <v>.</v>
          </cell>
          <cell r="CH1133" t="str">
            <v>.</v>
          </cell>
          <cell r="CI1133" t="str">
            <v>.</v>
          </cell>
        </row>
        <row r="1134">
          <cell r="AS1134">
            <v>0</v>
          </cell>
          <cell r="AT1134">
            <v>0</v>
          </cell>
          <cell r="AU1134">
            <v>0</v>
          </cell>
          <cell r="AV1134">
            <v>0</v>
          </cell>
          <cell r="AW1134">
            <v>0</v>
          </cell>
          <cell r="AX1134">
            <v>0</v>
          </cell>
          <cell r="AY1134">
            <v>0</v>
          </cell>
          <cell r="AZ1134">
            <v>0</v>
          </cell>
          <cell r="BA1134">
            <v>0</v>
          </cell>
          <cell r="CB1134" t="str">
            <v>.</v>
          </cell>
          <cell r="CC1134" t="str">
            <v>.</v>
          </cell>
          <cell r="CD1134" t="str">
            <v>.</v>
          </cell>
          <cell r="CE1134" t="str">
            <v>.</v>
          </cell>
          <cell r="CF1134" t="str">
            <v>.</v>
          </cell>
          <cell r="CG1134" t="str">
            <v>.</v>
          </cell>
          <cell r="CH1134" t="str">
            <v>.</v>
          </cell>
          <cell r="CI1134" t="str">
            <v>.</v>
          </cell>
        </row>
        <row r="1135">
          <cell r="AS1135">
            <v>0</v>
          </cell>
          <cell r="AT1135">
            <v>0</v>
          </cell>
          <cell r="AU1135">
            <v>0</v>
          </cell>
          <cell r="AV1135">
            <v>0</v>
          </cell>
          <cell r="AW1135">
            <v>0</v>
          </cell>
          <cell r="AX1135">
            <v>0</v>
          </cell>
          <cell r="AY1135">
            <v>0</v>
          </cell>
          <cell r="AZ1135">
            <v>0</v>
          </cell>
          <cell r="BA1135">
            <v>0</v>
          </cell>
          <cell r="CB1135" t="str">
            <v>.</v>
          </cell>
          <cell r="CC1135" t="str">
            <v>.</v>
          </cell>
          <cell r="CD1135" t="str">
            <v>.</v>
          </cell>
          <cell r="CE1135" t="str">
            <v>.</v>
          </cell>
          <cell r="CF1135" t="str">
            <v>.</v>
          </cell>
          <cell r="CG1135" t="str">
            <v>.</v>
          </cell>
          <cell r="CH1135" t="str">
            <v>.</v>
          </cell>
          <cell r="CI1135" t="str">
            <v>.</v>
          </cell>
        </row>
        <row r="1136">
          <cell r="AS1136">
            <v>0.21598272138228941</v>
          </cell>
          <cell r="AT1136">
            <v>0.20518358531317496</v>
          </cell>
          <cell r="AU1136">
            <v>0.20518358531317496</v>
          </cell>
          <cell r="AV1136">
            <v>0.19006479481641469</v>
          </cell>
          <cell r="AW1136">
            <v>0.10367170626349892</v>
          </cell>
          <cell r="AX1136">
            <v>7.3434125269978404E-2</v>
          </cell>
          <cell r="AY1136">
            <v>4.3196544276457886E-3</v>
          </cell>
          <cell r="AZ1136">
            <v>0</v>
          </cell>
          <cell r="BA1136">
            <v>2.1598272138228943E-3</v>
          </cell>
          <cell r="CB1136" t="str">
            <v>KS2-4</v>
          </cell>
          <cell r="CC1136" t="str">
            <v>B</v>
          </cell>
          <cell r="CD1136" t="str">
            <v>*</v>
          </cell>
          <cell r="CE1136">
            <v>2.1598272138228943E-3</v>
          </cell>
          <cell r="CF1136">
            <v>0.5</v>
          </cell>
          <cell r="CG1136" t="str">
            <v>All Schools</v>
          </cell>
          <cell r="CH1136" t="str">
            <v>KS2 Average Point Score</v>
          </cell>
          <cell r="CI1136" t="str">
            <v>Office Technology</v>
          </cell>
        </row>
        <row r="1137">
          <cell r="AS1137">
            <v>0.21598272138228941</v>
          </cell>
          <cell r="AT1137">
            <v>0.20518358531317496</v>
          </cell>
          <cell r="AU1137">
            <v>0.20518358531317496</v>
          </cell>
          <cell r="AV1137">
            <v>0.19006479481641469</v>
          </cell>
          <cell r="AW1137">
            <v>0.10367170626349892</v>
          </cell>
          <cell r="AX1137">
            <v>7.3434125269978404E-2</v>
          </cell>
          <cell r="AY1137">
            <v>4.3196544276457886E-3</v>
          </cell>
          <cell r="AZ1137">
            <v>0</v>
          </cell>
          <cell r="BA1137">
            <v>2.1598272138228943E-3</v>
          </cell>
          <cell r="CB1137" t="str">
            <v>KS2-4</v>
          </cell>
          <cell r="CC1137" t="str">
            <v>N</v>
          </cell>
          <cell r="CD1137" t="str">
            <v>*</v>
          </cell>
          <cell r="CE1137">
            <v>2.1598272138228943E-3</v>
          </cell>
          <cell r="CF1137">
            <v>0.5</v>
          </cell>
          <cell r="CG1137" t="str">
            <v>All Schools</v>
          </cell>
          <cell r="CH1137" t="str">
            <v>KS2 Average Point Score</v>
          </cell>
          <cell r="CI1137" t="str">
            <v>Office Technology</v>
          </cell>
        </row>
        <row r="1138">
          <cell r="AS1138">
            <v>0.21598272138228941</v>
          </cell>
          <cell r="AT1138">
            <v>0.20518358531317496</v>
          </cell>
          <cell r="AU1138">
            <v>0.20518358531317496</v>
          </cell>
          <cell r="AV1138">
            <v>0.19006479481641469</v>
          </cell>
          <cell r="AW1138">
            <v>0.10367170626349892</v>
          </cell>
          <cell r="AX1138">
            <v>7.3434125269978404E-2</v>
          </cell>
          <cell r="AY1138">
            <v>4.3196544276457886E-3</v>
          </cell>
          <cell r="AZ1138">
            <v>0</v>
          </cell>
          <cell r="BA1138">
            <v>2.1598272138228943E-3</v>
          </cell>
          <cell r="CB1138" t="str">
            <v>KS2-4</v>
          </cell>
          <cell r="CC1138" t="str">
            <v>2</v>
          </cell>
          <cell r="CD1138" t="str">
            <v>*</v>
          </cell>
          <cell r="CE1138">
            <v>2.1598272138228943E-3</v>
          </cell>
          <cell r="CF1138">
            <v>0.5</v>
          </cell>
          <cell r="CG1138" t="str">
            <v>All Schools</v>
          </cell>
          <cell r="CH1138" t="str">
            <v>KS2 Average Point Score</v>
          </cell>
          <cell r="CI1138" t="str">
            <v>Office Technology</v>
          </cell>
        </row>
        <row r="1139">
          <cell r="AS1139">
            <v>0.14669421487603307</v>
          </cell>
          <cell r="AT1139">
            <v>0.15289256198347106</v>
          </cell>
          <cell r="AU1139">
            <v>0.21074380165289255</v>
          </cell>
          <cell r="AV1139">
            <v>0.21900826446280991</v>
          </cell>
          <cell r="AW1139">
            <v>0.16528925619834711</v>
          </cell>
          <cell r="AX1139">
            <v>0.1012396694214876</v>
          </cell>
          <cell r="AY1139">
            <v>4.1322314049586778E-3</v>
          </cell>
          <cell r="AZ1139">
            <v>0</v>
          </cell>
          <cell r="BA1139">
            <v>0</v>
          </cell>
          <cell r="CB1139" t="str">
            <v>KS2-4</v>
          </cell>
          <cell r="CC1139" t="str">
            <v>3c</v>
          </cell>
          <cell r="CD1139" t="str">
            <v>*</v>
          </cell>
          <cell r="CE1139">
            <v>0</v>
          </cell>
          <cell r="CF1139">
            <v>0.5</v>
          </cell>
          <cell r="CG1139" t="str">
            <v>All Schools</v>
          </cell>
          <cell r="CH1139" t="str">
            <v>KS2 Average Point Score</v>
          </cell>
          <cell r="CI1139" t="str">
            <v>Office Technology</v>
          </cell>
        </row>
        <row r="1140">
          <cell r="AS1140">
            <v>6.8557919621749411E-2</v>
          </cell>
          <cell r="AT1140">
            <v>0.10165484633569739</v>
          </cell>
          <cell r="AU1140">
            <v>0.21040189125295508</v>
          </cell>
          <cell r="AV1140">
            <v>0.23404255319148937</v>
          </cell>
          <cell r="AW1140">
            <v>0.21394799054373523</v>
          </cell>
          <cell r="AX1140">
            <v>0.15602836879432624</v>
          </cell>
          <cell r="AY1140">
            <v>1.1820330969267139E-2</v>
          </cell>
          <cell r="AZ1140">
            <v>3.5460992907801418E-3</v>
          </cell>
          <cell r="BA1140">
            <v>0</v>
          </cell>
          <cell r="CB1140" t="str">
            <v>KS2-4</v>
          </cell>
          <cell r="CC1140" t="str">
            <v>3b</v>
          </cell>
          <cell r="CD1140" t="str">
            <v>*</v>
          </cell>
          <cell r="CE1140">
            <v>0</v>
          </cell>
          <cell r="CF1140">
            <v>0.5</v>
          </cell>
          <cell r="CG1140" t="str">
            <v>All Schools</v>
          </cell>
          <cell r="CH1140" t="str">
            <v>KS2 Average Point Score</v>
          </cell>
          <cell r="CI1140" t="str">
            <v>Office Technology</v>
          </cell>
        </row>
        <row r="1141">
          <cell r="AS1141">
            <v>5.7142857142857141E-2</v>
          </cell>
          <cell r="AT1141">
            <v>6.4285714285714279E-2</v>
          </cell>
          <cell r="AU1141">
            <v>0.14880952380952381</v>
          </cell>
          <cell r="AV1141">
            <v>0.2119047619047619</v>
          </cell>
          <cell r="AW1141">
            <v>0.23392857142857143</v>
          </cell>
          <cell r="AX1141">
            <v>0.25297619047619047</v>
          </cell>
          <cell r="AY1141">
            <v>2.7976190476190477E-2</v>
          </cell>
          <cell r="AZ1141">
            <v>2.3809523809523812E-3</v>
          </cell>
          <cell r="BA1141">
            <v>5.9523809523809529E-4</v>
          </cell>
          <cell r="CB1141" t="str">
            <v>KS2-4</v>
          </cell>
          <cell r="CC1141" t="str">
            <v>3a</v>
          </cell>
          <cell r="CD1141" t="str">
            <v>*</v>
          </cell>
          <cell r="CE1141">
            <v>5.9523809523809529E-4</v>
          </cell>
          <cell r="CF1141">
            <v>0.5</v>
          </cell>
          <cell r="CG1141" t="str">
            <v>All Schools</v>
          </cell>
          <cell r="CH1141" t="str">
            <v>KS2 Average Point Score</v>
          </cell>
          <cell r="CI1141" t="str">
            <v>Office Technology</v>
          </cell>
        </row>
        <row r="1142">
          <cell r="AS1142">
            <v>3.5412605588044183E-2</v>
          </cell>
          <cell r="AT1142">
            <v>4.5808966861598438E-2</v>
          </cell>
          <cell r="AU1142">
            <v>8.9993502274204024E-2</v>
          </cell>
          <cell r="AV1142">
            <v>0.16536712150747238</v>
          </cell>
          <cell r="AW1142">
            <v>0.24333983105912929</v>
          </cell>
          <cell r="AX1142">
            <v>0.34437946718648471</v>
          </cell>
          <cell r="AY1142">
            <v>5.8479532163742687E-2</v>
          </cell>
          <cell r="AZ1142">
            <v>1.5919428200129954E-2</v>
          </cell>
          <cell r="BA1142">
            <v>1.2995451591942819E-3</v>
          </cell>
          <cell r="CB1142" t="str">
            <v>KS2-4</v>
          </cell>
          <cell r="CC1142" t="str">
            <v>4c</v>
          </cell>
          <cell r="CD1142" t="str">
            <v>*</v>
          </cell>
          <cell r="CE1142">
            <v>1.2995451591942819E-3</v>
          </cell>
          <cell r="CF1142">
            <v>0.5</v>
          </cell>
          <cell r="CG1142" t="str">
            <v>All Schools</v>
          </cell>
          <cell r="CH1142" t="str">
            <v>KS2 Average Point Score</v>
          </cell>
          <cell r="CI1142" t="str">
            <v>Office Technology</v>
          </cell>
        </row>
        <row r="1143">
          <cell r="AS1143">
            <v>2.1566164154103853E-2</v>
          </cell>
          <cell r="AT1143">
            <v>2.2403685092127302E-2</v>
          </cell>
          <cell r="AU1143">
            <v>5.1088777219430483E-2</v>
          </cell>
          <cell r="AV1143">
            <v>0.11118090452261306</v>
          </cell>
          <cell r="AW1143">
            <v>0.22634003350083753</v>
          </cell>
          <cell r="AX1143">
            <v>0.39719430485762142</v>
          </cell>
          <cell r="AY1143">
            <v>0.12520938023450587</v>
          </cell>
          <cell r="AZ1143">
            <v>4.041038525963149E-2</v>
          </cell>
          <cell r="BA1143">
            <v>4.6063651591289785E-3</v>
          </cell>
          <cell r="CB1143" t="str">
            <v>KS2-4</v>
          </cell>
          <cell r="CC1143" t="str">
            <v>4b</v>
          </cell>
          <cell r="CD1143" t="str">
            <v>*</v>
          </cell>
          <cell r="CE1143">
            <v>4.6063651591289785E-3</v>
          </cell>
          <cell r="CF1143">
            <v>0.5</v>
          </cell>
          <cell r="CG1143" t="str">
            <v>All Schools</v>
          </cell>
          <cell r="CH1143" t="str">
            <v>KS2 Average Point Score</v>
          </cell>
          <cell r="CI1143" t="str">
            <v>Office Technology</v>
          </cell>
        </row>
        <row r="1144">
          <cell r="AS1144">
            <v>1.2220670391061452E-2</v>
          </cell>
          <cell r="AT1144">
            <v>8.7290502793296084E-3</v>
          </cell>
          <cell r="AU1144">
            <v>2.7583798882681563E-2</v>
          </cell>
          <cell r="AV1144">
            <v>5.9357541899441341E-2</v>
          </cell>
          <cell r="AW1144">
            <v>0.16759776536312848</v>
          </cell>
          <cell r="AX1144">
            <v>0.36277932960893855</v>
          </cell>
          <cell r="AY1144">
            <v>0.23358938547486033</v>
          </cell>
          <cell r="AZ1144">
            <v>0.10579608938547486</v>
          </cell>
          <cell r="BA1144">
            <v>2.23463687150838E-2</v>
          </cell>
          <cell r="CB1144" t="str">
            <v>KS2-4</v>
          </cell>
          <cell r="CC1144" t="str">
            <v>4a</v>
          </cell>
          <cell r="CD1144" t="str">
            <v>*</v>
          </cell>
          <cell r="CE1144">
            <v>2.23463687150838E-2</v>
          </cell>
          <cell r="CF1144">
            <v>0.5</v>
          </cell>
          <cell r="CG1144" t="str">
            <v>All Schools</v>
          </cell>
          <cell r="CH1144" t="str">
            <v>KS2 Average Point Score</v>
          </cell>
          <cell r="CI1144" t="str">
            <v>Office Technology</v>
          </cell>
        </row>
        <row r="1145">
          <cell r="AS1145">
            <v>4.3171114599686025E-3</v>
          </cell>
          <cell r="AT1145">
            <v>4.5133437990580848E-3</v>
          </cell>
          <cell r="AU1145">
            <v>9.6153846153846159E-3</v>
          </cell>
          <cell r="AV1145">
            <v>2.9238618524332811E-2</v>
          </cell>
          <cell r="AW1145">
            <v>0.10557299843014128</v>
          </cell>
          <cell r="AX1145">
            <v>0.27747252747252749</v>
          </cell>
          <cell r="AY1145">
            <v>0.30376766091051804</v>
          </cell>
          <cell r="AZ1145">
            <v>0.19976452119309263</v>
          </cell>
          <cell r="BA1145">
            <v>6.5737833594976453E-2</v>
          </cell>
          <cell r="CB1145" t="str">
            <v>KS2-4</v>
          </cell>
          <cell r="CC1145" t="str">
            <v>5c</v>
          </cell>
          <cell r="CD1145" t="str">
            <v>*</v>
          </cell>
          <cell r="CE1145">
            <v>6.5737833594976453E-2</v>
          </cell>
          <cell r="CF1145">
            <v>0.5</v>
          </cell>
          <cell r="CG1145" t="str">
            <v>All Schools</v>
          </cell>
          <cell r="CH1145" t="str">
            <v>KS2 Average Point Score</v>
          </cell>
          <cell r="CI1145" t="str">
            <v>Office Technology</v>
          </cell>
        </row>
        <row r="1146">
          <cell r="AS1146">
            <v>2.0979020979020979E-3</v>
          </cell>
          <cell r="AT1146">
            <v>6.993006993006993E-4</v>
          </cell>
          <cell r="AU1146">
            <v>6.993006993006993E-4</v>
          </cell>
          <cell r="AV1146">
            <v>8.0419580419580413E-3</v>
          </cell>
          <cell r="AW1146">
            <v>4.4405594405594405E-2</v>
          </cell>
          <cell r="AX1146">
            <v>0.18671328671328671</v>
          </cell>
          <cell r="AY1146">
            <v>0.27202797202797202</v>
          </cell>
          <cell r="AZ1146">
            <v>0.3</v>
          </cell>
          <cell r="BA1146">
            <v>0.18531468531468531</v>
          </cell>
          <cell r="CB1146" t="str">
            <v>KS2-4</v>
          </cell>
          <cell r="CC1146" t="str">
            <v>5b</v>
          </cell>
          <cell r="CD1146" t="str">
            <v>*</v>
          </cell>
          <cell r="CE1146">
            <v>0.18531468531468531</v>
          </cell>
          <cell r="CF1146">
            <v>0.5</v>
          </cell>
          <cell r="CG1146" t="str">
            <v>All Schools</v>
          </cell>
          <cell r="CH1146" t="str">
            <v>KS2 Average Point Score</v>
          </cell>
          <cell r="CI1146" t="str">
            <v>Office Technology</v>
          </cell>
        </row>
        <row r="1147">
          <cell r="AS1147">
            <v>3.937007874015748E-3</v>
          </cell>
          <cell r="AT1147">
            <v>0</v>
          </cell>
          <cell r="AU1147">
            <v>0</v>
          </cell>
          <cell r="AV1147">
            <v>0</v>
          </cell>
          <cell r="AW1147">
            <v>2.3622047244094488E-2</v>
          </cell>
          <cell r="AX1147">
            <v>7.4803149606299218E-2</v>
          </cell>
          <cell r="AY1147">
            <v>0.16535433070866143</v>
          </cell>
          <cell r="AZ1147">
            <v>0.3110236220472441</v>
          </cell>
          <cell r="BA1147">
            <v>0.42125984251968501</v>
          </cell>
          <cell r="CB1147" t="str">
            <v>KS2-4</v>
          </cell>
          <cell r="CC1147" t="str">
            <v>5a</v>
          </cell>
          <cell r="CD1147" t="str">
            <v>*</v>
          </cell>
          <cell r="CE1147">
            <v>0.42125984251968501</v>
          </cell>
          <cell r="CF1147">
            <v>0.5</v>
          </cell>
          <cell r="CG1147" t="str">
            <v>All Schools</v>
          </cell>
          <cell r="CH1147" t="str">
            <v>KS2 Average Point Score</v>
          </cell>
          <cell r="CI1147" t="str">
            <v>Office Technology</v>
          </cell>
        </row>
        <row r="1148">
          <cell r="CB1148" t="str">
            <v>.</v>
          </cell>
          <cell r="CC1148" t="str">
            <v>.</v>
          </cell>
          <cell r="CD1148" t="str">
            <v>.</v>
          </cell>
          <cell r="CE1148" t="str">
            <v>.</v>
          </cell>
          <cell r="CF1148" t="str">
            <v>.</v>
          </cell>
          <cell r="CG1148" t="str">
            <v>.</v>
          </cell>
          <cell r="CH1148" t="str">
            <v>.</v>
          </cell>
          <cell r="CI1148" t="str">
            <v>.</v>
          </cell>
        </row>
        <row r="1149">
          <cell r="CB1149" t="str">
            <v>.</v>
          </cell>
          <cell r="CC1149" t="str">
            <v>.</v>
          </cell>
          <cell r="CD1149" t="str">
            <v>.</v>
          </cell>
          <cell r="CE1149" t="str">
            <v>.</v>
          </cell>
          <cell r="CF1149" t="str">
            <v>.</v>
          </cell>
          <cell r="CG1149" t="str">
            <v>.</v>
          </cell>
          <cell r="CH1149" t="str">
            <v>.</v>
          </cell>
          <cell r="CI1149" t="str">
            <v>.</v>
          </cell>
        </row>
        <row r="1150">
          <cell r="CB1150" t="str">
            <v>.</v>
          </cell>
          <cell r="CC1150" t="str">
            <v>.</v>
          </cell>
          <cell r="CD1150" t="str">
            <v>.</v>
          </cell>
          <cell r="CE1150" t="str">
            <v>.</v>
          </cell>
          <cell r="CF1150" t="str">
            <v>.</v>
          </cell>
          <cell r="CG1150" t="str">
            <v>.</v>
          </cell>
          <cell r="CH1150" t="str">
            <v>.</v>
          </cell>
          <cell r="CI1150" t="str">
            <v>.</v>
          </cell>
        </row>
        <row r="1151">
          <cell r="CB1151" t="str">
            <v>.</v>
          </cell>
          <cell r="CC1151" t="str">
            <v>.</v>
          </cell>
          <cell r="CD1151" t="str">
            <v>.</v>
          </cell>
          <cell r="CE1151" t="str">
            <v>.</v>
          </cell>
          <cell r="CF1151" t="str">
            <v>.</v>
          </cell>
          <cell r="CG1151" t="str">
            <v>.</v>
          </cell>
          <cell r="CH1151" t="str">
            <v>.</v>
          </cell>
          <cell r="CI1151" t="str">
            <v>.</v>
          </cell>
        </row>
        <row r="1152">
          <cell r="AS1152" t="str">
            <v>U</v>
          </cell>
          <cell r="AT1152" t="str">
            <v>G</v>
          </cell>
          <cell r="AU1152" t="str">
            <v>F</v>
          </cell>
          <cell r="AV1152" t="str">
            <v>E</v>
          </cell>
          <cell r="AW1152" t="str">
            <v>D</v>
          </cell>
          <cell r="AX1152" t="str">
            <v>C</v>
          </cell>
          <cell r="AY1152" t="str">
            <v>B</v>
          </cell>
          <cell r="AZ1152" t="str">
            <v>A</v>
          </cell>
          <cell r="BA1152" t="str">
            <v>*</v>
          </cell>
          <cell r="CB1152" t="str">
            <v>.</v>
          </cell>
          <cell r="CC1152" t="str">
            <v>.</v>
          </cell>
          <cell r="CD1152" t="str">
            <v>.</v>
          </cell>
          <cell r="CE1152" t="str">
            <v>.</v>
          </cell>
          <cell r="CF1152" t="str">
            <v>.</v>
          </cell>
          <cell r="CG1152" t="str">
            <v>.</v>
          </cell>
          <cell r="CH1152" t="str">
            <v>.</v>
          </cell>
          <cell r="CI1152" t="str">
            <v>.</v>
          </cell>
        </row>
        <row r="1153">
          <cell r="AS1153">
            <v>0</v>
          </cell>
          <cell r="AT1153">
            <v>0</v>
          </cell>
          <cell r="AU1153">
            <v>0</v>
          </cell>
          <cell r="AV1153">
            <v>0</v>
          </cell>
          <cell r="AW1153">
            <v>0</v>
          </cell>
          <cell r="AX1153">
            <v>0</v>
          </cell>
          <cell r="AY1153">
            <v>0</v>
          </cell>
          <cell r="AZ1153">
            <v>0</v>
          </cell>
          <cell r="BA1153">
            <v>0</v>
          </cell>
          <cell r="CB1153" t="str">
            <v>.</v>
          </cell>
          <cell r="CC1153" t="str">
            <v>.</v>
          </cell>
          <cell r="CD1153" t="str">
            <v>.</v>
          </cell>
          <cell r="CE1153" t="str">
            <v>.</v>
          </cell>
          <cell r="CF1153" t="str">
            <v>.</v>
          </cell>
          <cell r="CG1153" t="str">
            <v>.</v>
          </cell>
          <cell r="CH1153" t="str">
            <v>.</v>
          </cell>
          <cell r="CI1153" t="str">
            <v>.</v>
          </cell>
        </row>
        <row r="1154">
          <cell r="AS1154">
            <v>0</v>
          </cell>
          <cell r="AT1154">
            <v>0</v>
          </cell>
          <cell r="AU1154">
            <v>0</v>
          </cell>
          <cell r="AV1154">
            <v>0</v>
          </cell>
          <cell r="AW1154">
            <v>0</v>
          </cell>
          <cell r="AX1154">
            <v>0</v>
          </cell>
          <cell r="AY1154">
            <v>0</v>
          </cell>
          <cell r="AZ1154">
            <v>0</v>
          </cell>
          <cell r="BA1154">
            <v>0</v>
          </cell>
          <cell r="CB1154" t="str">
            <v>.</v>
          </cell>
          <cell r="CC1154" t="str">
            <v>.</v>
          </cell>
          <cell r="CD1154" t="str">
            <v>.</v>
          </cell>
          <cell r="CE1154" t="str">
            <v>.</v>
          </cell>
          <cell r="CF1154" t="str">
            <v>.</v>
          </cell>
          <cell r="CG1154" t="str">
            <v>.</v>
          </cell>
          <cell r="CH1154" t="str">
            <v>.</v>
          </cell>
          <cell r="CI1154" t="str">
            <v>.</v>
          </cell>
        </row>
        <row r="1155">
          <cell r="AS1155">
            <v>2.2577610536218252E-2</v>
          </cell>
          <cell r="AT1155">
            <v>8.2784571966133591E-2</v>
          </cell>
          <cell r="AU1155">
            <v>0.25117591721542804</v>
          </cell>
          <cell r="AV1155">
            <v>0.35089369708372531</v>
          </cell>
          <cell r="AW1155">
            <v>0.22671683913452492</v>
          </cell>
          <cell r="AX1155">
            <v>4.4214487300094071E-2</v>
          </cell>
          <cell r="AY1155">
            <v>1.881467544684854E-2</v>
          </cell>
          <cell r="AZ1155">
            <v>2.8222013170272815E-3</v>
          </cell>
          <cell r="BA1155">
            <v>0</v>
          </cell>
          <cell r="CB1155" t="str">
            <v>KS2-4</v>
          </cell>
          <cell r="CC1155" t="str">
            <v>B</v>
          </cell>
          <cell r="CD1155" t="str">
            <v>*</v>
          </cell>
          <cell r="CE1155">
            <v>0</v>
          </cell>
          <cell r="CF1155">
            <v>0.5</v>
          </cell>
          <cell r="CG1155" t="str">
            <v>All Schools</v>
          </cell>
          <cell r="CH1155" t="str">
            <v>KS2 Average Point Score</v>
          </cell>
          <cell r="CI1155" t="str">
            <v>Physical Education</v>
          </cell>
        </row>
        <row r="1156">
          <cell r="AS1156">
            <v>2.2577610536218252E-2</v>
          </cell>
          <cell r="AT1156">
            <v>8.2784571966133591E-2</v>
          </cell>
          <cell r="AU1156">
            <v>0.25117591721542804</v>
          </cell>
          <cell r="AV1156">
            <v>0.35089369708372531</v>
          </cell>
          <cell r="AW1156">
            <v>0.22671683913452492</v>
          </cell>
          <cell r="AX1156">
            <v>4.4214487300094071E-2</v>
          </cell>
          <cell r="AY1156">
            <v>1.881467544684854E-2</v>
          </cell>
          <cell r="AZ1156">
            <v>2.8222013170272815E-3</v>
          </cell>
          <cell r="BA1156">
            <v>0</v>
          </cell>
          <cell r="CB1156" t="str">
            <v>KS2-4</v>
          </cell>
          <cell r="CC1156" t="str">
            <v>N</v>
          </cell>
          <cell r="CD1156" t="str">
            <v>*</v>
          </cell>
          <cell r="CE1156">
            <v>0</v>
          </cell>
          <cell r="CF1156">
            <v>0.5</v>
          </cell>
          <cell r="CG1156" t="str">
            <v>All Schools</v>
          </cell>
          <cell r="CH1156" t="str">
            <v>KS2 Average Point Score</v>
          </cell>
          <cell r="CI1156" t="str">
            <v>Physical Education</v>
          </cell>
        </row>
        <row r="1157">
          <cell r="AS1157">
            <v>2.2577610536218252E-2</v>
          </cell>
          <cell r="AT1157">
            <v>8.2784571966133591E-2</v>
          </cell>
          <cell r="AU1157">
            <v>0.25117591721542804</v>
          </cell>
          <cell r="AV1157">
            <v>0.35089369708372531</v>
          </cell>
          <cell r="AW1157">
            <v>0.22671683913452492</v>
          </cell>
          <cell r="AX1157">
            <v>4.4214487300094071E-2</v>
          </cell>
          <cell r="AY1157">
            <v>1.881467544684854E-2</v>
          </cell>
          <cell r="AZ1157">
            <v>2.8222013170272815E-3</v>
          </cell>
          <cell r="BA1157">
            <v>0</v>
          </cell>
          <cell r="CB1157" t="str">
            <v>KS2-4</v>
          </cell>
          <cell r="CC1157" t="str">
            <v>2</v>
          </cell>
          <cell r="CD1157" t="str">
            <v>*</v>
          </cell>
          <cell r="CE1157">
            <v>0</v>
          </cell>
          <cell r="CF1157">
            <v>0.5</v>
          </cell>
          <cell r="CG1157" t="str">
            <v>All Schools</v>
          </cell>
          <cell r="CH1157" t="str">
            <v>KS2 Average Point Score</v>
          </cell>
          <cell r="CI1157" t="str">
            <v>Physical Education</v>
          </cell>
        </row>
        <row r="1158">
          <cell r="AS1158">
            <v>4.7355958958168907E-3</v>
          </cell>
          <cell r="AT1158">
            <v>4.4198895027624308E-2</v>
          </cell>
          <cell r="AU1158">
            <v>0.17442778216258878</v>
          </cell>
          <cell r="AV1158">
            <v>0.35043409629044986</v>
          </cell>
          <cell r="AW1158">
            <v>0.29439621152328332</v>
          </cell>
          <cell r="AX1158">
            <v>8.9976322020520916E-2</v>
          </cell>
          <cell r="AY1158">
            <v>3.3938437253354381E-2</v>
          </cell>
          <cell r="AZ1158">
            <v>7.8926598263614842E-3</v>
          </cell>
          <cell r="BA1158">
            <v>0</v>
          </cell>
          <cell r="CB1158" t="str">
            <v>KS2-4</v>
          </cell>
          <cell r="CC1158" t="str">
            <v>3c</v>
          </cell>
          <cell r="CD1158" t="str">
            <v>*</v>
          </cell>
          <cell r="CE1158">
            <v>0</v>
          </cell>
          <cell r="CF1158">
            <v>0.5</v>
          </cell>
          <cell r="CG1158" t="str">
            <v>All Schools</v>
          </cell>
          <cell r="CH1158" t="str">
            <v>KS2 Average Point Score</v>
          </cell>
          <cell r="CI1158" t="str">
            <v>Physical Education</v>
          </cell>
        </row>
        <row r="1159">
          <cell r="AS1159">
            <v>5.5865921787709499E-3</v>
          </cell>
          <cell r="AT1159">
            <v>3.0912476722532587E-2</v>
          </cell>
          <cell r="AU1159">
            <v>0.1180633147113594</v>
          </cell>
          <cell r="AV1159">
            <v>0.2916201117318436</v>
          </cell>
          <cell r="AW1159">
            <v>0.3638733705772812</v>
          </cell>
          <cell r="AX1159">
            <v>0.13445065176908752</v>
          </cell>
          <cell r="AY1159">
            <v>4.5437616387337058E-2</v>
          </cell>
          <cell r="AZ1159">
            <v>9.6834264432029797E-3</v>
          </cell>
          <cell r="BA1159">
            <v>3.7243947858472997E-4</v>
          </cell>
          <cell r="CB1159" t="str">
            <v>KS2-4</v>
          </cell>
          <cell r="CC1159" t="str">
            <v>3b</v>
          </cell>
          <cell r="CD1159" t="str">
            <v>*</v>
          </cell>
          <cell r="CE1159">
            <v>3.7243947858472997E-4</v>
          </cell>
          <cell r="CF1159">
            <v>0.5</v>
          </cell>
          <cell r="CG1159" t="str">
            <v>All Schools</v>
          </cell>
          <cell r="CH1159" t="str">
            <v>KS2 Average Point Score</v>
          </cell>
          <cell r="CI1159" t="str">
            <v>Physical Education</v>
          </cell>
        </row>
        <row r="1160">
          <cell r="AS1160">
            <v>4.2101409481969613E-3</v>
          </cell>
          <cell r="AT1160">
            <v>1.5742266154127767E-2</v>
          </cell>
          <cell r="AU1160">
            <v>8.4935017389712611E-2</v>
          </cell>
          <cell r="AV1160">
            <v>0.21947647812557203</v>
          </cell>
          <cell r="AW1160">
            <v>0.38477027274391362</v>
          </cell>
          <cell r="AX1160">
            <v>0.18158520959179938</v>
          </cell>
          <cell r="AY1160">
            <v>8.53011166025993E-2</v>
          </cell>
          <cell r="AZ1160">
            <v>2.2515101592531575E-2</v>
          </cell>
          <cell r="BA1160">
            <v>1.4643968515467693E-3</v>
          </cell>
          <cell r="CB1160" t="str">
            <v>KS2-4</v>
          </cell>
          <cell r="CC1160" t="str">
            <v>3a</v>
          </cell>
          <cell r="CD1160" t="str">
            <v>*</v>
          </cell>
          <cell r="CE1160">
            <v>1.4643968515467693E-3</v>
          </cell>
          <cell r="CF1160">
            <v>0.5</v>
          </cell>
          <cell r="CG1160" t="str">
            <v>All Schools</v>
          </cell>
          <cell r="CH1160" t="str">
            <v>KS2 Average Point Score</v>
          </cell>
          <cell r="CI1160" t="str">
            <v>Physical Education</v>
          </cell>
        </row>
        <row r="1161">
          <cell r="AS1161">
            <v>2.716914986853637E-3</v>
          </cell>
          <cell r="AT1161">
            <v>8.3260297984224362E-3</v>
          </cell>
          <cell r="AU1161">
            <v>4.4697633654688866E-2</v>
          </cell>
          <cell r="AV1161">
            <v>0.15889570552147239</v>
          </cell>
          <cell r="AW1161">
            <v>0.3674846625766871</v>
          </cell>
          <cell r="AX1161">
            <v>0.23514460999123576</v>
          </cell>
          <cell r="AY1161">
            <v>0.13952673093777387</v>
          </cell>
          <cell r="AZ1161">
            <v>3.9351446099912354E-2</v>
          </cell>
          <cell r="BA1161">
            <v>3.8562664329535494E-3</v>
          </cell>
          <cell r="CB1161" t="str">
            <v>KS2-4</v>
          </cell>
          <cell r="CC1161" t="str">
            <v>4c</v>
          </cell>
          <cell r="CD1161" t="str">
            <v>*</v>
          </cell>
          <cell r="CE1161">
            <v>3.8562664329535494E-3</v>
          </cell>
          <cell r="CF1161">
            <v>0.5</v>
          </cell>
          <cell r="CG1161" t="str">
            <v>All Schools</v>
          </cell>
          <cell r="CH1161" t="str">
            <v>KS2 Average Point Score</v>
          </cell>
          <cell r="CI1161" t="str">
            <v>Physical Education</v>
          </cell>
        </row>
        <row r="1162">
          <cell r="AS1162">
            <v>1.5418283099572266E-3</v>
          </cell>
          <cell r="AT1162">
            <v>4.9239033124440466E-3</v>
          </cell>
          <cell r="AU1162">
            <v>2.3525315826121555E-2</v>
          </cell>
          <cell r="AV1162">
            <v>8.9575251168805325E-2</v>
          </cell>
          <cell r="AW1162">
            <v>0.30438675022381378</v>
          </cell>
          <cell r="AX1162">
            <v>0.27056600019894561</v>
          </cell>
          <cell r="AY1162">
            <v>0.21137968765542625</v>
          </cell>
          <cell r="AZ1162">
            <v>8.3010046752213268E-2</v>
          </cell>
          <cell r="BA1162">
            <v>1.1091216552272954E-2</v>
          </cell>
          <cell r="CB1162" t="str">
            <v>KS2-4</v>
          </cell>
          <cell r="CC1162" t="str">
            <v>4b</v>
          </cell>
          <cell r="CD1162" t="str">
            <v>*</v>
          </cell>
          <cell r="CE1162">
            <v>1.1091216552272954E-2</v>
          </cell>
          <cell r="CF1162">
            <v>0.5</v>
          </cell>
          <cell r="CG1162" t="str">
            <v>All Schools</v>
          </cell>
          <cell r="CH1162" t="str">
            <v>KS2 Average Point Score</v>
          </cell>
          <cell r="CI1162" t="str">
            <v>Physical Education</v>
          </cell>
        </row>
        <row r="1163">
          <cell r="AS1163">
            <v>5.2730696798493413E-4</v>
          </cell>
          <cell r="AT1163">
            <v>2.1845574387947268E-3</v>
          </cell>
          <cell r="AU1163">
            <v>9.4538606403013186E-3</v>
          </cell>
          <cell r="AV1163">
            <v>4.5725047080979284E-2</v>
          </cell>
          <cell r="AW1163">
            <v>0.21800376647834274</v>
          </cell>
          <cell r="AX1163">
            <v>0.26331450094161957</v>
          </cell>
          <cell r="AY1163">
            <v>0.27156308851224104</v>
          </cell>
          <cell r="AZ1163">
            <v>0.15853107344632769</v>
          </cell>
          <cell r="BA1163">
            <v>3.0696798493408662E-2</v>
          </cell>
          <cell r="CB1163" t="str">
            <v>KS2-4</v>
          </cell>
          <cell r="CC1163" t="str">
            <v>4a</v>
          </cell>
          <cell r="CD1163" t="str">
            <v>*</v>
          </cell>
          <cell r="CE1163">
            <v>3.0696798493408662E-2</v>
          </cell>
          <cell r="CF1163">
            <v>0.5</v>
          </cell>
          <cell r="CG1163" t="str">
            <v>All Schools</v>
          </cell>
          <cell r="CH1163" t="str">
            <v>KS2 Average Point Score</v>
          </cell>
          <cell r="CI1163" t="str">
            <v>Physical Education</v>
          </cell>
        </row>
        <row r="1164">
          <cell r="AS1164">
            <v>5.0260970423352024E-4</v>
          </cell>
          <cell r="AT1164">
            <v>1.0825439783491205E-3</v>
          </cell>
          <cell r="AU1164">
            <v>3.5955924995167213E-3</v>
          </cell>
          <cell r="AV1164">
            <v>1.8944519621109608E-2</v>
          </cell>
          <cell r="AW1164">
            <v>0.12201817127392228</v>
          </cell>
          <cell r="AX1164">
            <v>0.20985888265996519</v>
          </cell>
          <cell r="AY1164">
            <v>0.30527740189445196</v>
          </cell>
          <cell r="AZ1164">
            <v>0.25741349313744444</v>
          </cell>
          <cell r="BA1164">
            <v>8.130678523100715E-2</v>
          </cell>
          <cell r="CB1164" t="str">
            <v>KS2-4</v>
          </cell>
          <cell r="CC1164" t="str">
            <v>5c</v>
          </cell>
          <cell r="CD1164" t="str">
            <v>*</v>
          </cell>
          <cell r="CE1164">
            <v>8.130678523100715E-2</v>
          </cell>
          <cell r="CF1164">
            <v>0.5</v>
          </cell>
          <cell r="CG1164" t="str">
            <v>All Schools</v>
          </cell>
          <cell r="CH1164" t="str">
            <v>KS2 Average Point Score</v>
          </cell>
          <cell r="CI1164" t="str">
            <v>Physical Education</v>
          </cell>
        </row>
        <row r="1165">
          <cell r="AS1165">
            <v>2.6006111436187502E-4</v>
          </cell>
          <cell r="AT1165">
            <v>6.5015278590468755E-4</v>
          </cell>
          <cell r="AU1165">
            <v>1.365320850399844E-3</v>
          </cell>
          <cell r="AV1165">
            <v>5.9163903517326574E-3</v>
          </cell>
          <cell r="AW1165">
            <v>5.5197971523307979E-2</v>
          </cell>
          <cell r="AX1165">
            <v>0.13126584747415643</v>
          </cell>
          <cell r="AY1165">
            <v>0.26766790195695989</v>
          </cell>
          <cell r="AZ1165">
            <v>0.34393082374357975</v>
          </cell>
          <cell r="BA1165">
            <v>0.19374553019959689</v>
          </cell>
          <cell r="CB1165" t="str">
            <v>KS2-4</v>
          </cell>
          <cell r="CC1165" t="str">
            <v>5b</v>
          </cell>
          <cell r="CD1165" t="str">
            <v>*</v>
          </cell>
          <cell r="CE1165">
            <v>0.19374553019959689</v>
          </cell>
          <cell r="CF1165">
            <v>0.5</v>
          </cell>
          <cell r="CG1165" t="str">
            <v>All Schools</v>
          </cell>
          <cell r="CH1165" t="str">
            <v>KS2 Average Point Score</v>
          </cell>
          <cell r="CI1165" t="str">
            <v>Physical Education</v>
          </cell>
        </row>
        <row r="1166">
          <cell r="AS1166">
            <v>6.8965517241379305E-4</v>
          </cell>
          <cell r="AT1166">
            <v>0</v>
          </cell>
          <cell r="AU1166">
            <v>0</v>
          </cell>
          <cell r="AV1166">
            <v>3.4482758620689655E-3</v>
          </cell>
          <cell r="AW1166">
            <v>2.2068965517241378E-2</v>
          </cell>
          <cell r="AX1166">
            <v>6.0689655172413794E-2</v>
          </cell>
          <cell r="AY1166">
            <v>0.18</v>
          </cell>
          <cell r="AZ1166">
            <v>0.34620689655172415</v>
          </cell>
          <cell r="BA1166">
            <v>0.38689655172413795</v>
          </cell>
          <cell r="CB1166" t="str">
            <v>KS2-4</v>
          </cell>
          <cell r="CC1166" t="str">
            <v>5a</v>
          </cell>
          <cell r="CD1166" t="str">
            <v>*</v>
          </cell>
          <cell r="CE1166">
            <v>0.38689655172413795</v>
          </cell>
          <cell r="CF1166">
            <v>0.5</v>
          </cell>
          <cell r="CG1166" t="str">
            <v>All Schools</v>
          </cell>
          <cell r="CH1166" t="str">
            <v>KS2 Average Point Score</v>
          </cell>
          <cell r="CI1166" t="str">
            <v>Physical Education</v>
          </cell>
        </row>
        <row r="1167">
          <cell r="CB1167" t="str">
            <v>.</v>
          </cell>
          <cell r="CC1167" t="str">
            <v>.</v>
          </cell>
          <cell r="CD1167" t="str">
            <v>.</v>
          </cell>
          <cell r="CE1167" t="str">
            <v>.</v>
          </cell>
          <cell r="CF1167" t="str">
            <v>.</v>
          </cell>
          <cell r="CG1167" t="str">
            <v>.</v>
          </cell>
          <cell r="CH1167" t="str">
            <v>.</v>
          </cell>
          <cell r="CI1167" t="str">
            <v>.</v>
          </cell>
        </row>
        <row r="1168">
          <cell r="CB1168" t="str">
            <v>.</v>
          </cell>
          <cell r="CC1168" t="str">
            <v>.</v>
          </cell>
          <cell r="CD1168" t="str">
            <v>.</v>
          </cell>
          <cell r="CE1168" t="str">
            <v>.</v>
          </cell>
          <cell r="CF1168" t="str">
            <v>.</v>
          </cell>
          <cell r="CG1168" t="str">
            <v>.</v>
          </cell>
          <cell r="CH1168" t="str">
            <v>.</v>
          </cell>
          <cell r="CI1168" t="str">
            <v>.</v>
          </cell>
        </row>
        <row r="1169">
          <cell r="CB1169" t="str">
            <v>.</v>
          </cell>
          <cell r="CC1169" t="str">
            <v>.</v>
          </cell>
          <cell r="CD1169" t="str">
            <v>.</v>
          </cell>
          <cell r="CE1169" t="str">
            <v>.</v>
          </cell>
          <cell r="CF1169" t="str">
            <v>.</v>
          </cell>
          <cell r="CG1169" t="str">
            <v>.</v>
          </cell>
          <cell r="CH1169" t="str">
            <v>.</v>
          </cell>
          <cell r="CI1169" t="str">
            <v>.</v>
          </cell>
        </row>
        <row r="1170">
          <cell r="CB1170" t="str">
            <v>.</v>
          </cell>
          <cell r="CC1170" t="str">
            <v>.</v>
          </cell>
          <cell r="CD1170" t="str">
            <v>.</v>
          </cell>
          <cell r="CE1170" t="str">
            <v>.</v>
          </cell>
          <cell r="CF1170" t="str">
            <v>.</v>
          </cell>
          <cell r="CG1170" t="str">
            <v>.</v>
          </cell>
          <cell r="CH1170" t="str">
            <v>.</v>
          </cell>
          <cell r="CI1170" t="str">
            <v>.</v>
          </cell>
        </row>
        <row r="1171">
          <cell r="AS1171" t="str">
            <v>U</v>
          </cell>
          <cell r="AT1171" t="str">
            <v>G</v>
          </cell>
          <cell r="AU1171" t="str">
            <v>F</v>
          </cell>
          <cell r="AV1171" t="str">
            <v>E</v>
          </cell>
          <cell r="AW1171" t="str">
            <v>D</v>
          </cell>
          <cell r="AX1171" t="str">
            <v>C</v>
          </cell>
          <cell r="AY1171" t="str">
            <v>B</v>
          </cell>
          <cell r="AZ1171" t="str">
            <v>A</v>
          </cell>
          <cell r="BA1171" t="str">
            <v>*</v>
          </cell>
          <cell r="CB1171" t="str">
            <v>.</v>
          </cell>
          <cell r="CC1171" t="str">
            <v>.</v>
          </cell>
          <cell r="CD1171" t="str">
            <v>.</v>
          </cell>
          <cell r="CE1171" t="str">
            <v>.</v>
          </cell>
          <cell r="CF1171" t="str">
            <v>.</v>
          </cell>
          <cell r="CG1171" t="str">
            <v>.</v>
          </cell>
          <cell r="CH1171" t="str">
            <v>.</v>
          </cell>
          <cell r="CI1171" t="str">
            <v>.</v>
          </cell>
        </row>
        <row r="1172">
          <cell r="AS1172">
            <v>0</v>
          </cell>
          <cell r="AT1172">
            <v>0</v>
          </cell>
          <cell r="AU1172">
            <v>0</v>
          </cell>
          <cell r="AV1172">
            <v>0</v>
          </cell>
          <cell r="AW1172">
            <v>0</v>
          </cell>
          <cell r="AX1172">
            <v>0</v>
          </cell>
          <cell r="AY1172">
            <v>0</v>
          </cell>
          <cell r="AZ1172">
            <v>0</v>
          </cell>
          <cell r="BA1172">
            <v>0</v>
          </cell>
          <cell r="CB1172" t="str">
            <v>.</v>
          </cell>
          <cell r="CC1172" t="str">
            <v>.</v>
          </cell>
          <cell r="CD1172" t="str">
            <v>.</v>
          </cell>
          <cell r="CE1172" t="str">
            <v>.</v>
          </cell>
          <cell r="CF1172" t="str">
            <v>.</v>
          </cell>
          <cell r="CG1172" t="str">
            <v>.</v>
          </cell>
          <cell r="CH1172" t="str">
            <v>.</v>
          </cell>
          <cell r="CI1172" t="str">
            <v>.</v>
          </cell>
        </row>
        <row r="1173">
          <cell r="AS1173">
            <v>0</v>
          </cell>
          <cell r="AT1173">
            <v>0</v>
          </cell>
          <cell r="AU1173">
            <v>0</v>
          </cell>
          <cell r="AV1173">
            <v>0</v>
          </cell>
          <cell r="AW1173">
            <v>0</v>
          </cell>
          <cell r="AX1173">
            <v>0</v>
          </cell>
          <cell r="AY1173">
            <v>0</v>
          </cell>
          <cell r="AZ1173">
            <v>0</v>
          </cell>
          <cell r="BA1173">
            <v>0</v>
          </cell>
          <cell r="CB1173" t="str">
            <v>.</v>
          </cell>
          <cell r="CC1173" t="str">
            <v>.</v>
          </cell>
          <cell r="CD1173" t="str">
            <v>.</v>
          </cell>
          <cell r="CE1173" t="str">
            <v>.</v>
          </cell>
          <cell r="CF1173" t="str">
            <v>.</v>
          </cell>
          <cell r="CG1173" t="str">
            <v>.</v>
          </cell>
          <cell r="CH1173" t="str">
            <v>.</v>
          </cell>
          <cell r="CI1173" t="str">
            <v>.</v>
          </cell>
        </row>
        <row r="1174">
          <cell r="AS1174">
            <v>2.9288702928870293E-2</v>
          </cell>
          <cell r="AT1174">
            <v>8.3682008368200833E-2</v>
          </cell>
          <cell r="AU1174">
            <v>0.15062761506276151</v>
          </cell>
          <cell r="AV1174">
            <v>0.1799163179916318</v>
          </cell>
          <cell r="AW1174">
            <v>0.18828451882845187</v>
          </cell>
          <cell r="AX1174">
            <v>0.20920502092050208</v>
          </cell>
          <cell r="AY1174">
            <v>8.7866108786610872E-2</v>
          </cell>
          <cell r="AZ1174">
            <v>4.6025104602510462E-2</v>
          </cell>
          <cell r="BA1174">
            <v>2.5104602510460251E-2</v>
          </cell>
          <cell r="CB1174" t="str">
            <v>KS2-4</v>
          </cell>
          <cell r="CC1174" t="str">
            <v>B</v>
          </cell>
          <cell r="CD1174" t="str">
            <v>*</v>
          </cell>
          <cell r="CE1174">
            <v>2.5104602510460251E-2</v>
          </cell>
          <cell r="CF1174">
            <v>0.5</v>
          </cell>
          <cell r="CG1174" t="str">
            <v>All Schools</v>
          </cell>
          <cell r="CH1174" t="str">
            <v>KS2 Average Point Score</v>
          </cell>
          <cell r="CI1174" t="str">
            <v>Physics</v>
          </cell>
        </row>
        <row r="1175">
          <cell r="AS1175">
            <v>2.9288702928870293E-2</v>
          </cell>
          <cell r="AT1175">
            <v>8.3682008368200833E-2</v>
          </cell>
          <cell r="AU1175">
            <v>0.15062761506276151</v>
          </cell>
          <cell r="AV1175">
            <v>0.1799163179916318</v>
          </cell>
          <cell r="AW1175">
            <v>0.18828451882845187</v>
          </cell>
          <cell r="AX1175">
            <v>0.20920502092050208</v>
          </cell>
          <cell r="AY1175">
            <v>8.7866108786610872E-2</v>
          </cell>
          <cell r="AZ1175">
            <v>4.6025104602510462E-2</v>
          </cell>
          <cell r="BA1175">
            <v>2.5104602510460251E-2</v>
          </cell>
          <cell r="CB1175" t="str">
            <v>KS2-4</v>
          </cell>
          <cell r="CC1175" t="str">
            <v>N</v>
          </cell>
          <cell r="CD1175" t="str">
            <v>*</v>
          </cell>
          <cell r="CE1175">
            <v>2.5104602510460251E-2</v>
          </cell>
          <cell r="CF1175">
            <v>0.5</v>
          </cell>
          <cell r="CG1175" t="str">
            <v>All Schools</v>
          </cell>
          <cell r="CH1175" t="str">
            <v>KS2 Average Point Score</v>
          </cell>
          <cell r="CI1175" t="str">
            <v>Physics</v>
          </cell>
        </row>
        <row r="1176">
          <cell r="AS1176">
            <v>2.9288702928870293E-2</v>
          </cell>
          <cell r="AT1176">
            <v>8.3682008368200833E-2</v>
          </cell>
          <cell r="AU1176">
            <v>0.15062761506276151</v>
          </cell>
          <cell r="AV1176">
            <v>0.1799163179916318</v>
          </cell>
          <cell r="AW1176">
            <v>0.18828451882845187</v>
          </cell>
          <cell r="AX1176">
            <v>0.20920502092050208</v>
          </cell>
          <cell r="AY1176">
            <v>8.7866108786610872E-2</v>
          </cell>
          <cell r="AZ1176">
            <v>4.6025104602510462E-2</v>
          </cell>
          <cell r="BA1176">
            <v>2.5104602510460251E-2</v>
          </cell>
          <cell r="CB1176" t="str">
            <v>KS2-4</v>
          </cell>
          <cell r="CC1176" t="str">
            <v>2</v>
          </cell>
          <cell r="CD1176" t="str">
            <v>*</v>
          </cell>
          <cell r="CE1176">
            <v>2.5104602510460251E-2</v>
          </cell>
          <cell r="CF1176">
            <v>0.5</v>
          </cell>
          <cell r="CG1176" t="str">
            <v>All Schools</v>
          </cell>
          <cell r="CH1176" t="str">
            <v>KS2 Average Point Score</v>
          </cell>
          <cell r="CI1176" t="str">
            <v>Physics</v>
          </cell>
        </row>
        <row r="1177">
          <cell r="AS1177">
            <v>2.9288702928870293E-2</v>
          </cell>
          <cell r="AT1177">
            <v>8.3682008368200833E-2</v>
          </cell>
          <cell r="AU1177">
            <v>0.15062761506276151</v>
          </cell>
          <cell r="AV1177">
            <v>0.1799163179916318</v>
          </cell>
          <cell r="AW1177">
            <v>0.18828451882845187</v>
          </cell>
          <cell r="AX1177">
            <v>0.20920502092050208</v>
          </cell>
          <cell r="AY1177">
            <v>8.7866108786610872E-2</v>
          </cell>
          <cell r="AZ1177">
            <v>4.6025104602510462E-2</v>
          </cell>
          <cell r="BA1177">
            <v>2.5104602510460251E-2</v>
          </cell>
          <cell r="CB1177" t="str">
            <v>KS2-4</v>
          </cell>
          <cell r="CC1177" t="str">
            <v>3c</v>
          </cell>
          <cell r="CD1177" t="str">
            <v>*</v>
          </cell>
          <cell r="CE1177">
            <v>2.5104602510460251E-2</v>
          </cell>
          <cell r="CF1177">
            <v>0.5</v>
          </cell>
          <cell r="CG1177" t="str">
            <v>All Schools</v>
          </cell>
          <cell r="CH1177" t="str">
            <v>KS2 Average Point Score</v>
          </cell>
          <cell r="CI1177" t="str">
            <v>Physics</v>
          </cell>
        </row>
        <row r="1178">
          <cell r="AS1178">
            <v>2.9288702928870293E-2</v>
          </cell>
          <cell r="AT1178">
            <v>8.3682008368200833E-2</v>
          </cell>
          <cell r="AU1178">
            <v>0.15062761506276151</v>
          </cell>
          <cell r="AV1178">
            <v>0.1799163179916318</v>
          </cell>
          <cell r="AW1178">
            <v>0.18828451882845187</v>
          </cell>
          <cell r="AX1178">
            <v>0.20920502092050208</v>
          </cell>
          <cell r="AY1178">
            <v>8.7866108786610872E-2</v>
          </cell>
          <cell r="AZ1178">
            <v>4.6025104602510462E-2</v>
          </cell>
          <cell r="BA1178">
            <v>2.5104602510460251E-2</v>
          </cell>
          <cell r="CB1178" t="str">
            <v>KS2-4</v>
          </cell>
          <cell r="CC1178" t="str">
            <v>3b</v>
          </cell>
          <cell r="CD1178" t="str">
            <v>*</v>
          </cell>
          <cell r="CE1178">
            <v>2.5104602510460251E-2</v>
          </cell>
          <cell r="CF1178">
            <v>0.5</v>
          </cell>
          <cell r="CG1178" t="str">
            <v>All Schools</v>
          </cell>
          <cell r="CH1178" t="str">
            <v>KS2 Average Point Score</v>
          </cell>
          <cell r="CI1178" t="str">
            <v>Physics</v>
          </cell>
        </row>
        <row r="1179">
          <cell r="AS1179">
            <v>5.4945054945054949E-3</v>
          </cell>
          <cell r="AT1179">
            <v>1.6483516483516484E-2</v>
          </cell>
          <cell r="AU1179">
            <v>5.7692307692307696E-2</v>
          </cell>
          <cell r="AV1179">
            <v>0.12087912087912088</v>
          </cell>
          <cell r="AW1179">
            <v>0.29395604395604397</v>
          </cell>
          <cell r="AX1179">
            <v>0.32142857142857145</v>
          </cell>
          <cell r="AY1179">
            <v>0.11813186813186813</v>
          </cell>
          <cell r="AZ1179">
            <v>5.7692307692307696E-2</v>
          </cell>
          <cell r="BA1179">
            <v>8.241758241758242E-3</v>
          </cell>
          <cell r="CB1179" t="str">
            <v>KS2-4</v>
          </cell>
          <cell r="CC1179" t="str">
            <v>3a</v>
          </cell>
          <cell r="CD1179" t="str">
            <v>*</v>
          </cell>
          <cell r="CE1179">
            <v>8.241758241758242E-3</v>
          </cell>
          <cell r="CF1179">
            <v>0.5</v>
          </cell>
          <cell r="CG1179" t="str">
            <v>All Schools</v>
          </cell>
          <cell r="CH1179" t="str">
            <v>KS2 Average Point Score</v>
          </cell>
          <cell r="CI1179" t="str">
            <v>Physics</v>
          </cell>
        </row>
        <row r="1180">
          <cell r="AS1180">
            <v>6.9444444444444447E-4</v>
          </cell>
          <cell r="AT1180">
            <v>4.8611111111111112E-3</v>
          </cell>
          <cell r="AU1180">
            <v>2.361111111111111E-2</v>
          </cell>
          <cell r="AV1180">
            <v>8.0555555555555561E-2</v>
          </cell>
          <cell r="AW1180">
            <v>0.2638888888888889</v>
          </cell>
          <cell r="AX1180">
            <v>0.37083333333333335</v>
          </cell>
          <cell r="AY1180">
            <v>0.18124999999999999</v>
          </cell>
          <cell r="AZ1180">
            <v>6.3888888888888884E-2</v>
          </cell>
          <cell r="BA1180">
            <v>1.0416666666666666E-2</v>
          </cell>
          <cell r="CB1180" t="str">
            <v>KS2-4</v>
          </cell>
          <cell r="CC1180" t="str">
            <v>4c</v>
          </cell>
          <cell r="CD1180" t="str">
            <v>*</v>
          </cell>
          <cell r="CE1180">
            <v>1.0416666666666666E-2</v>
          </cell>
          <cell r="CF1180">
            <v>0.5</v>
          </cell>
          <cell r="CG1180" t="str">
            <v>All Schools</v>
          </cell>
          <cell r="CH1180" t="str">
            <v>KS2 Average Point Score</v>
          </cell>
          <cell r="CI1180" t="str">
            <v>Physics</v>
          </cell>
        </row>
        <row r="1181">
          <cell r="AS1181">
            <v>1.2943786982248522E-3</v>
          </cell>
          <cell r="AT1181">
            <v>2.0340236686390532E-3</v>
          </cell>
          <cell r="AU1181">
            <v>8.3210059171597642E-3</v>
          </cell>
          <cell r="AV1181">
            <v>3.4948224852071004E-2</v>
          </cell>
          <cell r="AW1181">
            <v>0.19767011834319526</v>
          </cell>
          <cell r="AX1181">
            <v>0.39940828402366862</v>
          </cell>
          <cell r="AY1181">
            <v>0.25110946745562129</v>
          </cell>
          <cell r="AZ1181">
            <v>8.9681952662721887E-2</v>
          </cell>
          <cell r="BA1181">
            <v>1.5532544378698224E-2</v>
          </cell>
          <cell r="CB1181" t="str">
            <v>KS2-4</v>
          </cell>
          <cell r="CC1181" t="str">
            <v>4b</v>
          </cell>
          <cell r="CD1181" t="str">
            <v>*</v>
          </cell>
          <cell r="CE1181">
            <v>1.5532544378698224E-2</v>
          </cell>
          <cell r="CF1181">
            <v>0.5</v>
          </cell>
          <cell r="CG1181" t="str">
            <v>All Schools</v>
          </cell>
          <cell r="CH1181" t="str">
            <v>KS2 Average Point Score</v>
          </cell>
          <cell r="CI1181" t="str">
            <v>Physics</v>
          </cell>
        </row>
        <row r="1182">
          <cell r="AS1182">
            <v>6.3211125158027818E-4</v>
          </cell>
          <cell r="AT1182">
            <v>1.2010113780025285E-3</v>
          </cell>
          <cell r="AU1182">
            <v>3.0973451327433628E-3</v>
          </cell>
          <cell r="AV1182">
            <v>1.4096080910240203E-2</v>
          </cell>
          <cell r="AW1182">
            <v>0.10176991150442478</v>
          </cell>
          <cell r="AX1182">
            <v>0.35632111251580278</v>
          </cell>
          <cell r="AY1182">
            <v>0.33691529709228824</v>
          </cell>
          <cell r="AZ1182">
            <v>0.15404551201011377</v>
          </cell>
          <cell r="BA1182">
            <v>3.1921618204804048E-2</v>
          </cell>
          <cell r="CB1182" t="str">
            <v>KS2-4</v>
          </cell>
          <cell r="CC1182" t="str">
            <v>4a</v>
          </cell>
          <cell r="CD1182" t="str">
            <v>*</v>
          </cell>
          <cell r="CE1182">
            <v>3.1921618204804048E-2</v>
          </cell>
          <cell r="CF1182">
            <v>0.5</v>
          </cell>
          <cell r="CG1182" t="str">
            <v>All Schools</v>
          </cell>
          <cell r="CH1182" t="str">
            <v>KS2 Average Point Score</v>
          </cell>
          <cell r="CI1182" t="str">
            <v>Physics</v>
          </cell>
        </row>
        <row r="1183">
          <cell r="AS1183">
            <v>1.9584802193497845E-4</v>
          </cell>
          <cell r="AT1183">
            <v>2.6113069591330462E-4</v>
          </cell>
          <cell r="AU1183">
            <v>5.8754406580493535E-4</v>
          </cell>
          <cell r="AV1183">
            <v>4.5697871784828306E-3</v>
          </cell>
          <cell r="AW1183">
            <v>4.1585063324193761E-2</v>
          </cell>
          <cell r="AX1183">
            <v>0.22529050789920355</v>
          </cell>
          <cell r="AY1183">
            <v>0.35174304739522133</v>
          </cell>
          <cell r="AZ1183">
            <v>0.27350176263219739</v>
          </cell>
          <cell r="BA1183">
            <v>0.10226530878704791</v>
          </cell>
          <cell r="CB1183" t="str">
            <v>KS2-4</v>
          </cell>
          <cell r="CC1183" t="str">
            <v>5c</v>
          </cell>
          <cell r="CD1183" t="str">
            <v>*</v>
          </cell>
          <cell r="CE1183">
            <v>0.10226530878704791</v>
          </cell>
          <cell r="CF1183">
            <v>0.5</v>
          </cell>
          <cell r="CG1183" t="str">
            <v>All Schools</v>
          </cell>
          <cell r="CH1183" t="str">
            <v>KS2 Average Point Score</v>
          </cell>
          <cell r="CI1183" t="str">
            <v>Physics</v>
          </cell>
        </row>
        <row r="1184">
          <cell r="AS1184">
            <v>8.9901108780341619E-5</v>
          </cell>
          <cell r="AT1184">
            <v>8.9901108780341619E-5</v>
          </cell>
          <cell r="AU1184">
            <v>2.0976925382079712E-4</v>
          </cell>
          <cell r="AV1184">
            <v>9.5894516032364401E-4</v>
          </cell>
          <cell r="AW1184">
            <v>9.619418639496554E-3</v>
          </cell>
          <cell r="AX1184">
            <v>8.3727899310758164E-2</v>
          </cell>
          <cell r="AY1184">
            <v>0.23919688342822895</v>
          </cell>
          <cell r="AZ1184">
            <v>0.36218160023973628</v>
          </cell>
          <cell r="BA1184">
            <v>0.30392568175007489</v>
          </cell>
          <cell r="CB1184" t="str">
            <v>KS2-4</v>
          </cell>
          <cell r="CC1184" t="str">
            <v>5b</v>
          </cell>
          <cell r="CD1184" t="str">
            <v>*</v>
          </cell>
          <cell r="CE1184">
            <v>0.30392568175007489</v>
          </cell>
          <cell r="CF1184">
            <v>0.5</v>
          </cell>
          <cell r="CG1184" t="str">
            <v>All Schools</v>
          </cell>
          <cell r="CH1184" t="str">
            <v>KS2 Average Point Score</v>
          </cell>
          <cell r="CI1184" t="str">
            <v>Physics</v>
          </cell>
        </row>
        <row r="1185">
          <cell r="AS1185">
            <v>2.0955574182732607E-4</v>
          </cell>
          <cell r="AT1185">
            <v>0</v>
          </cell>
          <cell r="AU1185">
            <v>0</v>
          </cell>
          <cell r="AV1185">
            <v>0</v>
          </cell>
          <cell r="AW1185">
            <v>8.3822296730930428E-4</v>
          </cell>
          <cell r="AX1185">
            <v>1.8650461022632021E-2</v>
          </cell>
          <cell r="AY1185">
            <v>9.4509639564124059E-2</v>
          </cell>
          <cell r="AZ1185">
            <v>0.28772003352891867</v>
          </cell>
          <cell r="BA1185">
            <v>0.59807208717518856</v>
          </cell>
          <cell r="CB1185" t="str">
            <v>KS2-4</v>
          </cell>
          <cell r="CC1185" t="str">
            <v>5a</v>
          </cell>
          <cell r="CD1185" t="str">
            <v>*</v>
          </cell>
          <cell r="CE1185">
            <v>0.59807208717518856</v>
          </cell>
          <cell r="CF1185">
            <v>0.5</v>
          </cell>
          <cell r="CG1185" t="str">
            <v>All Schools</v>
          </cell>
          <cell r="CH1185" t="str">
            <v>KS2 Average Point Score</v>
          </cell>
          <cell r="CI1185" t="str">
            <v>Physics</v>
          </cell>
        </row>
        <row r="1186">
          <cell r="CB1186" t="str">
            <v>.</v>
          </cell>
          <cell r="CC1186" t="str">
            <v>.</v>
          </cell>
          <cell r="CD1186" t="str">
            <v>.</v>
          </cell>
          <cell r="CE1186" t="str">
            <v>.</v>
          </cell>
          <cell r="CF1186" t="str">
            <v>.</v>
          </cell>
          <cell r="CG1186" t="str">
            <v>.</v>
          </cell>
          <cell r="CH1186" t="str">
            <v>.</v>
          </cell>
          <cell r="CI1186" t="str">
            <v>.</v>
          </cell>
        </row>
        <row r="1187">
          <cell r="CB1187" t="str">
            <v>.</v>
          </cell>
          <cell r="CC1187" t="str">
            <v>.</v>
          </cell>
          <cell r="CD1187" t="str">
            <v>.</v>
          </cell>
          <cell r="CE1187" t="str">
            <v>.</v>
          </cell>
          <cell r="CF1187" t="str">
            <v>.</v>
          </cell>
          <cell r="CG1187" t="str">
            <v>.</v>
          </cell>
          <cell r="CH1187" t="str">
            <v>.</v>
          </cell>
          <cell r="CI1187" t="str">
            <v>.</v>
          </cell>
        </row>
        <row r="1188">
          <cell r="CB1188" t="str">
            <v>.</v>
          </cell>
          <cell r="CC1188" t="str">
            <v>.</v>
          </cell>
          <cell r="CD1188" t="str">
            <v>.</v>
          </cell>
          <cell r="CE1188" t="str">
            <v>.</v>
          </cell>
          <cell r="CF1188" t="str">
            <v>.</v>
          </cell>
          <cell r="CG1188" t="str">
            <v>.</v>
          </cell>
          <cell r="CH1188" t="str">
            <v>.</v>
          </cell>
          <cell r="CI1188" t="str">
            <v>.</v>
          </cell>
        </row>
        <row r="1189">
          <cell r="CB1189" t="str">
            <v>.</v>
          </cell>
          <cell r="CC1189" t="str">
            <v>.</v>
          </cell>
          <cell r="CD1189" t="str">
            <v>.</v>
          </cell>
          <cell r="CE1189" t="str">
            <v>.</v>
          </cell>
          <cell r="CF1189" t="str">
            <v>.</v>
          </cell>
          <cell r="CG1189" t="str">
            <v>.</v>
          </cell>
          <cell r="CH1189" t="str">
            <v>.</v>
          </cell>
          <cell r="CI1189" t="str">
            <v>.</v>
          </cell>
        </row>
        <row r="1190">
          <cell r="AS1190" t="str">
            <v>U</v>
          </cell>
          <cell r="AT1190" t="str">
            <v>G</v>
          </cell>
          <cell r="AU1190" t="str">
            <v>F</v>
          </cell>
          <cell r="AV1190" t="str">
            <v>E</v>
          </cell>
          <cell r="AW1190" t="str">
            <v>D</v>
          </cell>
          <cell r="AX1190" t="str">
            <v>C</v>
          </cell>
          <cell r="AY1190" t="str">
            <v>B</v>
          </cell>
          <cell r="AZ1190" t="str">
            <v>A</v>
          </cell>
          <cell r="BA1190" t="str">
            <v>*</v>
          </cell>
          <cell r="CB1190" t="str">
            <v>.</v>
          </cell>
          <cell r="CC1190" t="str">
            <v>.</v>
          </cell>
          <cell r="CD1190" t="str">
            <v>.</v>
          </cell>
          <cell r="CE1190" t="str">
            <v>.</v>
          </cell>
          <cell r="CF1190" t="str">
            <v>.</v>
          </cell>
          <cell r="CG1190" t="str">
            <v>.</v>
          </cell>
          <cell r="CH1190" t="str">
            <v>.</v>
          </cell>
          <cell r="CI1190" t="str">
            <v>.</v>
          </cell>
        </row>
        <row r="1191">
          <cell r="AS1191">
            <v>0</v>
          </cell>
          <cell r="AT1191">
            <v>0</v>
          </cell>
          <cell r="AU1191">
            <v>0</v>
          </cell>
          <cell r="AV1191">
            <v>0</v>
          </cell>
          <cell r="AW1191">
            <v>0</v>
          </cell>
          <cell r="AX1191">
            <v>0</v>
          </cell>
          <cell r="AY1191">
            <v>0</v>
          </cell>
          <cell r="AZ1191">
            <v>0</v>
          </cell>
          <cell r="BA1191">
            <v>0</v>
          </cell>
          <cell r="CB1191" t="str">
            <v>.</v>
          </cell>
          <cell r="CC1191" t="str">
            <v>.</v>
          </cell>
          <cell r="CD1191" t="str">
            <v>.</v>
          </cell>
          <cell r="CE1191" t="str">
            <v>.</v>
          </cell>
          <cell r="CF1191" t="str">
            <v>.</v>
          </cell>
          <cell r="CG1191" t="str">
            <v>.</v>
          </cell>
          <cell r="CH1191" t="str">
            <v>.</v>
          </cell>
          <cell r="CI1191" t="str">
            <v>.</v>
          </cell>
        </row>
        <row r="1192">
          <cell r="AS1192">
            <v>0</v>
          </cell>
          <cell r="AT1192">
            <v>0</v>
          </cell>
          <cell r="AU1192">
            <v>0</v>
          </cell>
          <cell r="AV1192">
            <v>0</v>
          </cell>
          <cell r="AW1192">
            <v>0</v>
          </cell>
          <cell r="AX1192">
            <v>0</v>
          </cell>
          <cell r="AY1192">
            <v>0</v>
          </cell>
          <cell r="AZ1192">
            <v>0</v>
          </cell>
          <cell r="BA1192">
            <v>0</v>
          </cell>
          <cell r="CB1192" t="str">
            <v>.</v>
          </cell>
          <cell r="CC1192" t="str">
            <v>.</v>
          </cell>
          <cell r="CD1192" t="str">
            <v>.</v>
          </cell>
          <cell r="CE1192" t="str">
            <v>.</v>
          </cell>
          <cell r="CF1192" t="str">
            <v>.</v>
          </cell>
          <cell r="CG1192" t="str">
            <v>.</v>
          </cell>
          <cell r="CH1192" t="str">
            <v>.</v>
          </cell>
          <cell r="CI1192" t="str">
            <v>.</v>
          </cell>
        </row>
        <row r="1193">
          <cell r="AS1193">
            <v>0.25544425087108014</v>
          </cell>
          <cell r="AT1193">
            <v>0.25740418118466901</v>
          </cell>
          <cell r="AU1193">
            <v>0.20622822299651569</v>
          </cell>
          <cell r="AV1193">
            <v>0.14198606271777003</v>
          </cell>
          <cell r="AW1193">
            <v>7.5783972125435542E-2</v>
          </cell>
          <cell r="AX1193">
            <v>4.3771777003484322E-2</v>
          </cell>
          <cell r="AY1193">
            <v>1.6114982578397212E-2</v>
          </cell>
          <cell r="AZ1193">
            <v>2.6132404181184671E-3</v>
          </cell>
          <cell r="BA1193">
            <v>6.5331010452961678E-4</v>
          </cell>
          <cell r="CB1193" t="str">
            <v>KS2-4</v>
          </cell>
          <cell r="CC1193" t="str">
            <v>B</v>
          </cell>
          <cell r="CD1193" t="str">
            <v>*</v>
          </cell>
          <cell r="CE1193">
            <v>6.5331010452961678E-4</v>
          </cell>
          <cell r="CF1193">
            <v>0.5</v>
          </cell>
          <cell r="CG1193" t="str">
            <v>All Schools</v>
          </cell>
          <cell r="CH1193" t="str">
            <v>KS2 Average Point Score</v>
          </cell>
          <cell r="CI1193" t="str">
            <v>Religious Studies short</v>
          </cell>
        </row>
        <row r="1194">
          <cell r="AS1194">
            <v>0.25544425087108014</v>
          </cell>
          <cell r="AT1194">
            <v>0.25740418118466901</v>
          </cell>
          <cell r="AU1194">
            <v>0.20622822299651569</v>
          </cell>
          <cell r="AV1194">
            <v>0.14198606271777003</v>
          </cell>
          <cell r="AW1194">
            <v>7.5783972125435542E-2</v>
          </cell>
          <cell r="AX1194">
            <v>4.3771777003484322E-2</v>
          </cell>
          <cell r="AY1194">
            <v>1.6114982578397212E-2</v>
          </cell>
          <cell r="AZ1194">
            <v>2.6132404181184671E-3</v>
          </cell>
          <cell r="BA1194">
            <v>6.5331010452961678E-4</v>
          </cell>
          <cell r="CB1194" t="str">
            <v>KS2-4</v>
          </cell>
          <cell r="CC1194" t="str">
            <v>N</v>
          </cell>
          <cell r="CD1194" t="str">
            <v>*</v>
          </cell>
          <cell r="CE1194">
            <v>6.5331010452961678E-4</v>
          </cell>
          <cell r="CF1194">
            <v>0.5</v>
          </cell>
          <cell r="CG1194" t="str">
            <v>All Schools</v>
          </cell>
          <cell r="CH1194" t="str">
            <v>KS2 Average Point Score</v>
          </cell>
          <cell r="CI1194" t="str">
            <v>Religious Studies short</v>
          </cell>
        </row>
        <row r="1195">
          <cell r="AS1195">
            <v>0.25544425087108014</v>
          </cell>
          <cell r="AT1195">
            <v>0.25740418118466901</v>
          </cell>
          <cell r="AU1195">
            <v>0.20622822299651569</v>
          </cell>
          <cell r="AV1195">
            <v>0.14198606271777003</v>
          </cell>
          <cell r="AW1195">
            <v>7.5783972125435542E-2</v>
          </cell>
          <cell r="AX1195">
            <v>4.3771777003484322E-2</v>
          </cell>
          <cell r="AY1195">
            <v>1.6114982578397212E-2</v>
          </cell>
          <cell r="AZ1195">
            <v>2.6132404181184671E-3</v>
          </cell>
          <cell r="BA1195">
            <v>6.5331010452961678E-4</v>
          </cell>
          <cell r="CB1195" t="str">
            <v>KS2-4</v>
          </cell>
          <cell r="CC1195" t="str">
            <v>2</v>
          </cell>
          <cell r="CD1195" t="str">
            <v>*</v>
          </cell>
          <cell r="CE1195">
            <v>6.5331010452961678E-4</v>
          </cell>
          <cell r="CF1195">
            <v>0.5</v>
          </cell>
          <cell r="CG1195" t="str">
            <v>All Schools</v>
          </cell>
          <cell r="CH1195" t="str">
            <v>KS2 Average Point Score</v>
          </cell>
          <cell r="CI1195" t="str">
            <v>Religious Studies short</v>
          </cell>
        </row>
        <row r="1196">
          <cell r="AS1196">
            <v>0.17423068408235554</v>
          </cell>
          <cell r="AT1196">
            <v>0.22559220721717954</v>
          </cell>
          <cell r="AU1196">
            <v>0.24153199025902147</v>
          </cell>
          <cell r="AV1196">
            <v>0.17467345583351782</v>
          </cell>
          <cell r="AW1196">
            <v>9.9623644011512066E-2</v>
          </cell>
          <cell r="AX1196">
            <v>6.065972990923179E-2</v>
          </cell>
          <cell r="AY1196">
            <v>1.8817799424396722E-2</v>
          </cell>
          <cell r="AZ1196">
            <v>3.9849457604604829E-3</v>
          </cell>
          <cell r="BA1196">
            <v>8.8554350232455167E-4</v>
          </cell>
          <cell r="CB1196" t="str">
            <v>KS2-4</v>
          </cell>
          <cell r="CC1196" t="str">
            <v>3c</v>
          </cell>
          <cell r="CD1196" t="str">
            <v>*</v>
          </cell>
          <cell r="CE1196">
            <v>8.8554350232455167E-4</v>
          </cell>
          <cell r="CF1196">
            <v>0.5</v>
          </cell>
          <cell r="CG1196" t="str">
            <v>All Schools</v>
          </cell>
          <cell r="CH1196" t="str">
            <v>KS2 Average Point Score</v>
          </cell>
          <cell r="CI1196" t="str">
            <v>Religious Studies short</v>
          </cell>
        </row>
        <row r="1197">
          <cell r="AS1197">
            <v>0.1233295150820924</v>
          </cell>
          <cell r="AT1197">
            <v>0.19129438717067582</v>
          </cell>
          <cell r="AU1197">
            <v>0.22005854651902762</v>
          </cell>
          <cell r="AV1197">
            <v>0.19434898816342117</v>
          </cell>
          <cell r="AW1197">
            <v>0.145475372279496</v>
          </cell>
          <cell r="AX1197">
            <v>8.5910652920962199E-2</v>
          </cell>
          <cell r="AY1197">
            <v>3.0036909761995672E-2</v>
          </cell>
          <cell r="AZ1197">
            <v>8.1456026473208602E-3</v>
          </cell>
          <cell r="BA1197">
            <v>1.4000254550082729E-3</v>
          </cell>
          <cell r="CB1197" t="str">
            <v>KS2-4</v>
          </cell>
          <cell r="CC1197" t="str">
            <v>3b</v>
          </cell>
          <cell r="CD1197" t="str">
            <v>*</v>
          </cell>
          <cell r="CE1197">
            <v>1.4000254550082729E-3</v>
          </cell>
          <cell r="CF1197">
            <v>0.5</v>
          </cell>
          <cell r="CG1197" t="str">
            <v>All Schools</v>
          </cell>
          <cell r="CH1197" t="str">
            <v>KS2 Average Point Score</v>
          </cell>
          <cell r="CI1197" t="str">
            <v>Religious Studies short</v>
          </cell>
        </row>
        <row r="1198">
          <cell r="AS1198">
            <v>8.4370579915134372E-2</v>
          </cell>
          <cell r="AT1198">
            <v>0.14427157001414428</v>
          </cell>
          <cell r="AU1198">
            <v>0.20360678925035361</v>
          </cell>
          <cell r="AV1198">
            <v>0.21796322489391795</v>
          </cell>
          <cell r="AW1198">
            <v>0.16888260254596887</v>
          </cell>
          <cell r="AX1198">
            <v>0.11895332390381895</v>
          </cell>
          <cell r="AY1198">
            <v>4.8444130127298445E-2</v>
          </cell>
          <cell r="AZ1198">
            <v>1.2164073550212163E-2</v>
          </cell>
          <cell r="BA1198">
            <v>1.3437057991513438E-3</v>
          </cell>
          <cell r="CB1198" t="str">
            <v>KS2-4</v>
          </cell>
          <cell r="CC1198" t="str">
            <v>3a</v>
          </cell>
          <cell r="CD1198" t="str">
            <v>*</v>
          </cell>
          <cell r="CE1198">
            <v>1.3437057991513438E-3</v>
          </cell>
          <cell r="CF1198">
            <v>0.5</v>
          </cell>
          <cell r="CG1198" t="str">
            <v>All Schools</v>
          </cell>
          <cell r="CH1198" t="str">
            <v>KS2 Average Point Score</v>
          </cell>
          <cell r="CI1198" t="str">
            <v>Religious Studies short</v>
          </cell>
        </row>
        <row r="1199">
          <cell r="AS1199">
            <v>5.4433087710957929E-2</v>
          </cell>
          <cell r="AT1199">
            <v>0.1024879169637905</v>
          </cell>
          <cell r="AU1199">
            <v>0.16215038428016798</v>
          </cell>
          <cell r="AV1199">
            <v>0.20347040646541478</v>
          </cell>
          <cell r="AW1199">
            <v>0.19463592425322876</v>
          </cell>
          <cell r="AX1199">
            <v>0.17122256556532764</v>
          </cell>
          <cell r="AY1199">
            <v>8.1926947151572782E-2</v>
          </cell>
          <cell r="AZ1199">
            <v>2.5473417320339118E-2</v>
          </cell>
          <cell r="BA1199">
            <v>4.1993502892005386E-3</v>
          </cell>
          <cell r="CB1199" t="str">
            <v>KS2-4</v>
          </cell>
          <cell r="CC1199" t="str">
            <v>4c</v>
          </cell>
          <cell r="CD1199" t="str">
            <v>*</v>
          </cell>
          <cell r="CE1199">
            <v>4.1993502892005386E-3</v>
          </cell>
          <cell r="CF1199">
            <v>0.5</v>
          </cell>
          <cell r="CG1199" t="str">
            <v>All Schools</v>
          </cell>
          <cell r="CH1199" t="str">
            <v>KS2 Average Point Score</v>
          </cell>
          <cell r="CI1199" t="str">
            <v>Religious Studies short</v>
          </cell>
        </row>
        <row r="1200">
          <cell r="AS1200">
            <v>3.4121083377588957E-2</v>
          </cell>
          <cell r="AT1200">
            <v>6.4365374402549122E-2</v>
          </cell>
          <cell r="AU1200">
            <v>0.11181625066383431</v>
          </cell>
          <cell r="AV1200">
            <v>0.17206585236325014</v>
          </cell>
          <cell r="AW1200">
            <v>0.20331917153478493</v>
          </cell>
          <cell r="AX1200">
            <v>0.22002124269782261</v>
          </cell>
          <cell r="AY1200">
            <v>0.13295273499734467</v>
          </cell>
          <cell r="AZ1200">
            <v>5.1248008497079132E-2</v>
          </cell>
          <cell r="BA1200">
            <v>1.009028146574615E-2</v>
          </cell>
          <cell r="CB1200" t="str">
            <v>KS2-4</v>
          </cell>
          <cell r="CC1200" t="str">
            <v>4b</v>
          </cell>
          <cell r="CD1200" t="str">
            <v>*</v>
          </cell>
          <cell r="CE1200">
            <v>1.009028146574615E-2</v>
          </cell>
          <cell r="CF1200">
            <v>0.5</v>
          </cell>
          <cell r="CG1200" t="str">
            <v>All Schools</v>
          </cell>
          <cell r="CH1200" t="str">
            <v>KS2 Average Point Score</v>
          </cell>
          <cell r="CI1200" t="str">
            <v>Religious Studies short</v>
          </cell>
        </row>
        <row r="1201">
          <cell r="AS1201">
            <v>1.9282692826928269E-2</v>
          </cell>
          <cell r="AT1201">
            <v>3.2400324003240034E-2</v>
          </cell>
          <cell r="AU1201">
            <v>6.7613176131761321E-2</v>
          </cell>
          <cell r="AV1201">
            <v>0.12305373053730537</v>
          </cell>
          <cell r="AW1201">
            <v>0.18184681846818468</v>
          </cell>
          <cell r="AX1201">
            <v>0.24988749887498876</v>
          </cell>
          <cell r="AY1201">
            <v>0.20103951039510395</v>
          </cell>
          <cell r="AZ1201">
            <v>9.8865988659886606E-2</v>
          </cell>
          <cell r="BA1201">
            <v>2.6010260102601025E-2</v>
          </cell>
          <cell r="CB1201" t="str">
            <v>KS2-4</v>
          </cell>
          <cell r="CC1201" t="str">
            <v>4a</v>
          </cell>
          <cell r="CD1201" t="str">
            <v>*</v>
          </cell>
          <cell r="CE1201">
            <v>2.6010260102601025E-2</v>
          </cell>
          <cell r="CF1201">
            <v>0.5</v>
          </cell>
          <cell r="CG1201" t="str">
            <v>All Schools</v>
          </cell>
          <cell r="CH1201" t="str">
            <v>KS2 Average Point Score</v>
          </cell>
          <cell r="CI1201" t="str">
            <v>Religious Studies short</v>
          </cell>
        </row>
        <row r="1202">
          <cell r="AS1202">
            <v>9.3520209248383751E-3</v>
          </cell>
          <cell r="AT1202">
            <v>1.5940383951043774E-2</v>
          </cell>
          <cell r="AU1202">
            <v>3.1954794452943788E-2</v>
          </cell>
          <cell r="AV1202">
            <v>7.136159502541578E-2</v>
          </cell>
          <cell r="AW1202">
            <v>0.13058283571040813</v>
          </cell>
          <cell r="AX1202">
            <v>0.23518235207027588</v>
          </cell>
          <cell r="AY1202">
            <v>0.25948773626807481</v>
          </cell>
          <cell r="AZ1202">
            <v>0.17860139169915609</v>
          </cell>
          <cell r="BA1202">
            <v>6.7536889897843358E-2</v>
          </cell>
          <cell r="CB1202" t="str">
            <v>KS2-4</v>
          </cell>
          <cell r="CC1202" t="str">
            <v>5c</v>
          </cell>
          <cell r="CD1202" t="str">
            <v>*</v>
          </cell>
          <cell r="CE1202">
            <v>6.7536889897843358E-2</v>
          </cell>
          <cell r="CF1202">
            <v>0.5</v>
          </cell>
          <cell r="CG1202" t="str">
            <v>All Schools</v>
          </cell>
          <cell r="CH1202" t="str">
            <v>KS2 Average Point Score</v>
          </cell>
          <cell r="CI1202" t="str">
            <v>Religious Studies short</v>
          </cell>
        </row>
        <row r="1203">
          <cell r="AS1203">
            <v>3.7809440420281779E-3</v>
          </cell>
          <cell r="AT1203">
            <v>5.890312823370214E-3</v>
          </cell>
          <cell r="AU1203">
            <v>1.3054206797739394E-2</v>
          </cell>
          <cell r="AV1203">
            <v>2.9332165883944918E-2</v>
          </cell>
          <cell r="AW1203">
            <v>6.7658998646820026E-2</v>
          </cell>
          <cell r="AX1203">
            <v>0.17105786834354852</v>
          </cell>
          <cell r="AY1203">
            <v>0.26856642521690677</v>
          </cell>
          <cell r="AZ1203">
            <v>0.27776008915068057</v>
          </cell>
          <cell r="BA1203">
            <v>0.16289898909496139</v>
          </cell>
          <cell r="CB1203" t="str">
            <v>KS2-4</v>
          </cell>
          <cell r="CC1203" t="str">
            <v>5b</v>
          </cell>
          <cell r="CD1203" t="str">
            <v>*</v>
          </cell>
          <cell r="CE1203">
            <v>0.16289898909496139</v>
          </cell>
          <cell r="CF1203">
            <v>0.5</v>
          </cell>
          <cell r="CG1203" t="str">
            <v>All Schools</v>
          </cell>
          <cell r="CH1203" t="str">
            <v>KS2 Average Point Score</v>
          </cell>
          <cell r="CI1203" t="str">
            <v>Religious Studies short</v>
          </cell>
        </row>
        <row r="1204">
          <cell r="AS1204">
            <v>1.5414258188824663E-3</v>
          </cell>
          <cell r="AT1204">
            <v>2.3121387283236996E-3</v>
          </cell>
          <cell r="AU1204">
            <v>3.4682080924855491E-3</v>
          </cell>
          <cell r="AV1204">
            <v>3.0828516377649326E-3</v>
          </cell>
          <cell r="AW1204">
            <v>2.0809248554913295E-2</v>
          </cell>
          <cell r="AX1204">
            <v>7.6300578034682084E-2</v>
          </cell>
          <cell r="AY1204">
            <v>0.20308285163776493</v>
          </cell>
          <cell r="AZ1204">
            <v>0.32678227360308287</v>
          </cell>
          <cell r="BA1204">
            <v>0.3626204238921002</v>
          </cell>
          <cell r="CB1204" t="str">
            <v>KS2-4</v>
          </cell>
          <cell r="CC1204" t="str">
            <v>5a</v>
          </cell>
          <cell r="CD1204" t="str">
            <v>*</v>
          </cell>
          <cell r="CE1204">
            <v>0.3626204238921002</v>
          </cell>
          <cell r="CF1204">
            <v>0.5</v>
          </cell>
          <cell r="CG1204" t="str">
            <v>All Schools</v>
          </cell>
          <cell r="CH1204" t="str">
            <v>KS2 Average Point Score</v>
          </cell>
          <cell r="CI1204" t="str">
            <v>Religious Studies short</v>
          </cell>
        </row>
        <row r="1205">
          <cell r="CB1205" t="str">
            <v>.</v>
          </cell>
          <cell r="CC1205" t="str">
            <v>.</v>
          </cell>
          <cell r="CD1205" t="str">
            <v>.</v>
          </cell>
          <cell r="CE1205" t="str">
            <v>.</v>
          </cell>
          <cell r="CF1205" t="str">
            <v>.</v>
          </cell>
          <cell r="CG1205" t="str">
            <v>.</v>
          </cell>
          <cell r="CH1205" t="str">
            <v>.</v>
          </cell>
          <cell r="CI1205" t="str">
            <v>.</v>
          </cell>
        </row>
        <row r="1206">
          <cell r="CB1206" t="str">
            <v>.</v>
          </cell>
          <cell r="CC1206" t="str">
            <v>.</v>
          </cell>
          <cell r="CD1206" t="str">
            <v>.</v>
          </cell>
          <cell r="CE1206" t="str">
            <v>.</v>
          </cell>
          <cell r="CF1206" t="str">
            <v>.</v>
          </cell>
          <cell r="CG1206" t="str">
            <v>.</v>
          </cell>
          <cell r="CH1206" t="str">
            <v>.</v>
          </cell>
          <cell r="CI1206" t="str">
            <v>.</v>
          </cell>
        </row>
        <row r="1207">
          <cell r="CB1207" t="str">
            <v>.</v>
          </cell>
          <cell r="CC1207" t="str">
            <v>.</v>
          </cell>
          <cell r="CD1207" t="str">
            <v>.</v>
          </cell>
          <cell r="CE1207" t="str">
            <v>.</v>
          </cell>
          <cell r="CF1207" t="str">
            <v>.</v>
          </cell>
          <cell r="CG1207" t="str">
            <v>.</v>
          </cell>
          <cell r="CH1207" t="str">
            <v>.</v>
          </cell>
          <cell r="CI1207" t="str">
            <v>.</v>
          </cell>
        </row>
        <row r="1208">
          <cell r="CB1208" t="str">
            <v>.</v>
          </cell>
          <cell r="CC1208" t="str">
            <v>.</v>
          </cell>
          <cell r="CD1208" t="str">
            <v>.</v>
          </cell>
          <cell r="CE1208" t="str">
            <v>.</v>
          </cell>
          <cell r="CF1208" t="str">
            <v>.</v>
          </cell>
          <cell r="CG1208" t="str">
            <v>.</v>
          </cell>
          <cell r="CH1208" t="str">
            <v>.</v>
          </cell>
          <cell r="CI1208" t="str">
            <v>.</v>
          </cell>
        </row>
        <row r="1209">
          <cell r="AS1209" t="str">
            <v>U</v>
          </cell>
          <cell r="AT1209" t="str">
            <v>G</v>
          </cell>
          <cell r="AU1209" t="str">
            <v>F</v>
          </cell>
          <cell r="AV1209" t="str">
            <v>E</v>
          </cell>
          <cell r="AW1209" t="str">
            <v>D</v>
          </cell>
          <cell r="AX1209" t="str">
            <v>C</v>
          </cell>
          <cell r="AY1209" t="str">
            <v>B</v>
          </cell>
          <cell r="AZ1209" t="str">
            <v>A</v>
          </cell>
          <cell r="BA1209" t="str">
            <v>*</v>
          </cell>
          <cell r="CB1209" t="str">
            <v>.</v>
          </cell>
          <cell r="CC1209" t="str">
            <v>.</v>
          </cell>
          <cell r="CD1209" t="str">
            <v>.</v>
          </cell>
          <cell r="CE1209" t="str">
            <v>.</v>
          </cell>
          <cell r="CF1209" t="str">
            <v>.</v>
          </cell>
          <cell r="CG1209" t="str">
            <v>.</v>
          </cell>
          <cell r="CH1209" t="str">
            <v>.</v>
          </cell>
          <cell r="CI1209" t="str">
            <v>.</v>
          </cell>
        </row>
        <row r="1210">
          <cell r="AS1210">
            <v>0</v>
          </cell>
          <cell r="AT1210">
            <v>0</v>
          </cell>
          <cell r="AU1210">
            <v>0</v>
          </cell>
          <cell r="AV1210">
            <v>0</v>
          </cell>
          <cell r="AW1210">
            <v>0</v>
          </cell>
          <cell r="AX1210">
            <v>0</v>
          </cell>
          <cell r="AY1210">
            <v>0</v>
          </cell>
          <cell r="AZ1210">
            <v>0</v>
          </cell>
          <cell r="BA1210">
            <v>0</v>
          </cell>
          <cell r="CB1210" t="str">
            <v>.</v>
          </cell>
          <cell r="CC1210" t="str">
            <v>.</v>
          </cell>
          <cell r="CD1210" t="str">
            <v>.</v>
          </cell>
          <cell r="CE1210" t="str">
            <v>.</v>
          </cell>
          <cell r="CF1210" t="str">
            <v>.</v>
          </cell>
          <cell r="CG1210" t="str">
            <v>.</v>
          </cell>
          <cell r="CH1210" t="str">
            <v>.</v>
          </cell>
          <cell r="CI1210" t="str">
            <v>.</v>
          </cell>
        </row>
        <row r="1211">
          <cell r="AS1211">
            <v>0</v>
          </cell>
          <cell r="AT1211">
            <v>0</v>
          </cell>
          <cell r="AU1211">
            <v>0</v>
          </cell>
          <cell r="AV1211">
            <v>0</v>
          </cell>
          <cell r="AW1211">
            <v>0</v>
          </cell>
          <cell r="AX1211">
            <v>0</v>
          </cell>
          <cell r="AY1211">
            <v>0</v>
          </cell>
          <cell r="AZ1211">
            <v>0</v>
          </cell>
          <cell r="BA1211">
            <v>0</v>
          </cell>
          <cell r="CB1211" t="str">
            <v>.</v>
          </cell>
          <cell r="CC1211" t="str">
            <v>.</v>
          </cell>
          <cell r="CD1211" t="str">
            <v>.</v>
          </cell>
          <cell r="CE1211" t="str">
            <v>.</v>
          </cell>
          <cell r="CF1211" t="str">
            <v>.</v>
          </cell>
          <cell r="CG1211" t="str">
            <v>.</v>
          </cell>
          <cell r="CH1211" t="str">
            <v>.</v>
          </cell>
          <cell r="CI1211" t="str">
            <v>.</v>
          </cell>
        </row>
        <row r="1212">
          <cell r="AS1212">
            <v>7.8039927404718698E-2</v>
          </cell>
          <cell r="AT1212">
            <v>0.10707803992740472</v>
          </cell>
          <cell r="AU1212">
            <v>0.19600725952813067</v>
          </cell>
          <cell r="AV1212">
            <v>0.2613430127041742</v>
          </cell>
          <cell r="AW1212">
            <v>0.2220205686630369</v>
          </cell>
          <cell r="AX1212">
            <v>0.12159709618874773</v>
          </cell>
          <cell r="AY1212">
            <v>1.0889292196007259E-2</v>
          </cell>
          <cell r="AZ1212">
            <v>2.4198427102238356E-3</v>
          </cell>
          <cell r="BA1212">
            <v>6.0496067755595891E-4</v>
          </cell>
          <cell r="CB1212" t="str">
            <v>KS2-4</v>
          </cell>
          <cell r="CC1212" t="str">
            <v>B</v>
          </cell>
          <cell r="CD1212" t="str">
            <v>*</v>
          </cell>
          <cell r="CE1212">
            <v>6.0496067755595891E-4</v>
          </cell>
          <cell r="CF1212">
            <v>0.5</v>
          </cell>
          <cell r="CG1212" t="str">
            <v>All Schools</v>
          </cell>
          <cell r="CH1212" t="str">
            <v>KS2 Average Point Score</v>
          </cell>
          <cell r="CI1212" t="str">
            <v>Design and Technology Resist Materials</v>
          </cell>
        </row>
        <row r="1213">
          <cell r="AS1213">
            <v>7.8039927404718698E-2</v>
          </cell>
          <cell r="AT1213">
            <v>0.10707803992740472</v>
          </cell>
          <cell r="AU1213">
            <v>0.19600725952813067</v>
          </cell>
          <cell r="AV1213">
            <v>0.2613430127041742</v>
          </cell>
          <cell r="AW1213">
            <v>0.2220205686630369</v>
          </cell>
          <cell r="AX1213">
            <v>0.12159709618874773</v>
          </cell>
          <cell r="AY1213">
            <v>1.0889292196007259E-2</v>
          </cell>
          <cell r="AZ1213">
            <v>2.4198427102238356E-3</v>
          </cell>
          <cell r="BA1213">
            <v>6.0496067755595891E-4</v>
          </cell>
          <cell r="CB1213" t="str">
            <v>KS2-4</v>
          </cell>
          <cell r="CC1213" t="str">
            <v>N</v>
          </cell>
          <cell r="CD1213" t="str">
            <v>*</v>
          </cell>
          <cell r="CE1213">
            <v>6.0496067755595891E-4</v>
          </cell>
          <cell r="CF1213">
            <v>0.5</v>
          </cell>
          <cell r="CG1213" t="str">
            <v>All Schools</v>
          </cell>
          <cell r="CH1213" t="str">
            <v>KS2 Average Point Score</v>
          </cell>
          <cell r="CI1213" t="str">
            <v>Design and Technology Resist Materials</v>
          </cell>
        </row>
        <row r="1214">
          <cell r="AS1214">
            <v>7.8039927404718698E-2</v>
          </cell>
          <cell r="AT1214">
            <v>0.10707803992740472</v>
          </cell>
          <cell r="AU1214">
            <v>0.19600725952813067</v>
          </cell>
          <cell r="AV1214">
            <v>0.2613430127041742</v>
          </cell>
          <cell r="AW1214">
            <v>0.2220205686630369</v>
          </cell>
          <cell r="AX1214">
            <v>0.12159709618874773</v>
          </cell>
          <cell r="AY1214">
            <v>1.0889292196007259E-2</v>
          </cell>
          <cell r="AZ1214">
            <v>2.4198427102238356E-3</v>
          </cell>
          <cell r="BA1214">
            <v>6.0496067755595891E-4</v>
          </cell>
          <cell r="CB1214" t="str">
            <v>KS2-4</v>
          </cell>
          <cell r="CC1214" t="str">
            <v>2</v>
          </cell>
          <cell r="CD1214" t="str">
            <v>*</v>
          </cell>
          <cell r="CE1214">
            <v>6.0496067755595891E-4</v>
          </cell>
          <cell r="CF1214">
            <v>0.5</v>
          </cell>
          <cell r="CG1214" t="str">
            <v>All Schools</v>
          </cell>
          <cell r="CH1214" t="str">
            <v>KS2 Average Point Score</v>
          </cell>
          <cell r="CI1214" t="str">
            <v>Design and Technology Resist Materials</v>
          </cell>
        </row>
        <row r="1215">
          <cell r="AS1215">
            <v>4.8284625158831002E-2</v>
          </cell>
          <cell r="AT1215">
            <v>7.1156289707750953E-2</v>
          </cell>
          <cell r="AU1215">
            <v>0.15120711562897077</v>
          </cell>
          <cell r="AV1215">
            <v>0.25158831003811943</v>
          </cell>
          <cell r="AW1215">
            <v>0.28271918678526048</v>
          </cell>
          <cell r="AX1215">
            <v>0.17979669631512071</v>
          </cell>
          <cell r="AY1215">
            <v>1.397712833545108E-2</v>
          </cell>
          <cell r="AZ1215">
            <v>1.2706480304955528E-3</v>
          </cell>
          <cell r="BA1215">
            <v>0</v>
          </cell>
          <cell r="CB1215" t="str">
            <v>KS2-4</v>
          </cell>
          <cell r="CC1215" t="str">
            <v>3c</v>
          </cell>
          <cell r="CD1215" t="str">
            <v>*</v>
          </cell>
          <cell r="CE1215">
            <v>0</v>
          </cell>
          <cell r="CF1215">
            <v>0.5</v>
          </cell>
          <cell r="CG1215" t="str">
            <v>All Schools</v>
          </cell>
          <cell r="CH1215" t="str">
            <v>KS2 Average Point Score</v>
          </cell>
          <cell r="CI1215" t="str">
            <v>Design and Technology Resist Materials</v>
          </cell>
        </row>
        <row r="1216">
          <cell r="AS1216">
            <v>4.3524416135881101E-2</v>
          </cell>
          <cell r="AT1216">
            <v>5.4140127388535034E-2</v>
          </cell>
          <cell r="AU1216">
            <v>0.12101910828025478</v>
          </cell>
          <cell r="AV1216">
            <v>0.22753007784854917</v>
          </cell>
          <cell r="AW1216">
            <v>0.31104033970276007</v>
          </cell>
          <cell r="AX1216">
            <v>0.20842179759377211</v>
          </cell>
          <cell r="AY1216">
            <v>3.0785562632696391E-2</v>
          </cell>
          <cell r="AZ1216">
            <v>3.1847133757961785E-3</v>
          </cell>
          <cell r="BA1216">
            <v>3.5385704175513094E-4</v>
          </cell>
          <cell r="CB1216" t="str">
            <v>KS2-4</v>
          </cell>
          <cell r="CC1216" t="str">
            <v>3b</v>
          </cell>
          <cell r="CD1216" t="str">
            <v>*</v>
          </cell>
          <cell r="CE1216">
            <v>3.5385704175513094E-4</v>
          </cell>
          <cell r="CF1216">
            <v>0.5</v>
          </cell>
          <cell r="CG1216" t="str">
            <v>All Schools</v>
          </cell>
          <cell r="CH1216" t="str">
            <v>KS2 Average Point Score</v>
          </cell>
          <cell r="CI1216" t="str">
            <v>Design and Technology Resist Materials</v>
          </cell>
        </row>
        <row r="1217">
          <cell r="AS1217">
            <v>3.8671710802858347E-2</v>
          </cell>
          <cell r="AT1217">
            <v>3.9932744850777635E-2</v>
          </cell>
          <cell r="AU1217">
            <v>8.8272383354350573E-2</v>
          </cell>
          <cell r="AV1217">
            <v>0.19482976040353089</v>
          </cell>
          <cell r="AW1217">
            <v>0.3276586801176965</v>
          </cell>
          <cell r="AX1217">
            <v>0.25577973938629678</v>
          </cell>
          <cell r="AY1217">
            <v>4.6868432114333752E-2</v>
          </cell>
          <cell r="AZ1217">
            <v>7.356031946195881E-3</v>
          </cell>
          <cell r="BA1217">
            <v>6.3051702395964691E-4</v>
          </cell>
          <cell r="CB1217" t="str">
            <v>KS2-4</v>
          </cell>
          <cell r="CC1217" t="str">
            <v>3a</v>
          </cell>
          <cell r="CD1217" t="str">
            <v>*</v>
          </cell>
          <cell r="CE1217">
            <v>6.3051702395964691E-4</v>
          </cell>
          <cell r="CF1217">
            <v>0.5</v>
          </cell>
          <cell r="CG1217" t="str">
            <v>All Schools</v>
          </cell>
          <cell r="CH1217" t="str">
            <v>KS2 Average Point Score</v>
          </cell>
          <cell r="CI1217" t="str">
            <v>Design and Technology Resist Materials</v>
          </cell>
        </row>
        <row r="1218">
          <cell r="AS1218">
            <v>2.8902470078940666E-2</v>
          </cell>
          <cell r="AT1218">
            <v>3.0048382989559461E-2</v>
          </cell>
          <cell r="AU1218">
            <v>7.1683218742042268E-2</v>
          </cell>
          <cell r="AV1218">
            <v>0.15329768270944741</v>
          </cell>
          <cell r="AW1218">
            <v>0.30226636108989052</v>
          </cell>
          <cell r="AX1218">
            <v>0.31334351922587217</v>
          </cell>
          <cell r="AY1218">
            <v>7.6266870384517446E-2</v>
          </cell>
          <cell r="AZ1218">
            <v>2.2790934555640439E-2</v>
          </cell>
          <cell r="BA1218">
            <v>1.4005602240896359E-3</v>
          </cell>
          <cell r="CB1218" t="str">
            <v>KS2-4</v>
          </cell>
          <cell r="CC1218" t="str">
            <v>4c</v>
          </cell>
          <cell r="CD1218" t="str">
            <v>*</v>
          </cell>
          <cell r="CE1218">
            <v>1.4005602240896359E-3</v>
          </cell>
          <cell r="CF1218">
            <v>0.5</v>
          </cell>
          <cell r="CG1218" t="str">
            <v>All Schools</v>
          </cell>
          <cell r="CH1218" t="str">
            <v>KS2 Average Point Score</v>
          </cell>
          <cell r="CI1218" t="str">
            <v>Design and Technology Resist Materials</v>
          </cell>
        </row>
        <row r="1219">
          <cell r="AS1219">
            <v>2.3794614902943018E-2</v>
          </cell>
          <cell r="AT1219">
            <v>2.2005546113248054E-2</v>
          </cell>
          <cell r="AU1219">
            <v>4.535289381876733E-2</v>
          </cell>
          <cell r="AV1219">
            <v>0.11611056445120314</v>
          </cell>
          <cell r="AW1219">
            <v>0.27122282851775653</v>
          </cell>
          <cell r="AX1219">
            <v>0.34654262456391449</v>
          </cell>
          <cell r="AY1219">
            <v>0.12478754808122372</v>
          </cell>
          <cell r="AZ1219">
            <v>4.6694695411038552E-2</v>
          </cell>
          <cell r="BA1219">
            <v>3.4886841399051792E-3</v>
          </cell>
          <cell r="CB1219" t="str">
            <v>KS2-4</v>
          </cell>
          <cell r="CC1219" t="str">
            <v>4b</v>
          </cell>
          <cell r="CD1219" t="str">
            <v>*</v>
          </cell>
          <cell r="CE1219">
            <v>3.4886841399051792E-3</v>
          </cell>
          <cell r="CF1219">
            <v>0.5</v>
          </cell>
          <cell r="CG1219" t="str">
            <v>All Schools</v>
          </cell>
          <cell r="CH1219" t="str">
            <v>KS2 Average Point Score</v>
          </cell>
          <cell r="CI1219" t="str">
            <v>Design and Technology Resist Materials</v>
          </cell>
        </row>
        <row r="1220">
          <cell r="AS1220">
            <v>1.8643106103590823E-2</v>
          </cell>
          <cell r="AT1220">
            <v>1.2563832374159034E-2</v>
          </cell>
          <cell r="AU1220">
            <v>2.6748804409499879E-2</v>
          </cell>
          <cell r="AV1220">
            <v>7.3356569668476937E-2</v>
          </cell>
          <cell r="AW1220">
            <v>0.22225824754802626</v>
          </cell>
          <cell r="AX1220">
            <v>0.34173624057712571</v>
          </cell>
          <cell r="AY1220">
            <v>0.20037286212207181</v>
          </cell>
          <cell r="AZ1220">
            <v>9.3053416551835938E-2</v>
          </cell>
          <cell r="BA1220">
            <v>1.1266920645213585E-2</v>
          </cell>
          <cell r="CB1220" t="str">
            <v>KS2-4</v>
          </cell>
          <cell r="CC1220" t="str">
            <v>4a</v>
          </cell>
          <cell r="CD1220" t="str">
            <v>*</v>
          </cell>
          <cell r="CE1220">
            <v>1.1266920645213585E-2</v>
          </cell>
          <cell r="CF1220">
            <v>0.5</v>
          </cell>
          <cell r="CG1220" t="str">
            <v>All Schools</v>
          </cell>
          <cell r="CH1220" t="str">
            <v>KS2 Average Point Score</v>
          </cell>
          <cell r="CI1220" t="str">
            <v>Design and Technology Resist Materials</v>
          </cell>
        </row>
        <row r="1221">
          <cell r="AS1221">
            <v>1.3420169725675942E-2</v>
          </cell>
          <cell r="AT1221">
            <v>6.6114071442668247E-3</v>
          </cell>
          <cell r="AU1221">
            <v>1.4110913755673969E-2</v>
          </cell>
          <cell r="AV1221">
            <v>4.0063153739885532E-2</v>
          </cell>
          <cell r="AW1221">
            <v>0.15739096112097889</v>
          </cell>
          <cell r="AX1221">
            <v>0.28261298598776396</v>
          </cell>
          <cell r="AY1221">
            <v>0.26603512926781131</v>
          </cell>
          <cell r="AZ1221">
            <v>0.18314584566804815</v>
          </cell>
          <cell r="BA1221">
            <v>3.66094335898954E-2</v>
          </cell>
          <cell r="CB1221" t="str">
            <v>KS2-4</v>
          </cell>
          <cell r="CC1221" t="str">
            <v>5c</v>
          </cell>
          <cell r="CD1221" t="str">
            <v>*</v>
          </cell>
          <cell r="CE1221">
            <v>3.66094335898954E-2</v>
          </cell>
          <cell r="CF1221">
            <v>0.5</v>
          </cell>
          <cell r="CG1221" t="str">
            <v>All Schools</v>
          </cell>
          <cell r="CH1221" t="str">
            <v>KS2 Average Point Score</v>
          </cell>
          <cell r="CI1221" t="str">
            <v>Design and Technology Resist Materials</v>
          </cell>
        </row>
        <row r="1222">
          <cell r="AS1222">
            <v>6.9870483980913429E-3</v>
          </cell>
          <cell r="AT1222">
            <v>2.2154055896387186E-3</v>
          </cell>
          <cell r="AU1222">
            <v>5.1124744376278121E-3</v>
          </cell>
          <cell r="AV1222">
            <v>1.9256987048398091E-2</v>
          </cell>
          <cell r="AW1222">
            <v>7.5664621676891614E-2</v>
          </cell>
          <cell r="AX1222">
            <v>0.18524199045671438</v>
          </cell>
          <cell r="AY1222">
            <v>0.27897068847989093</v>
          </cell>
          <cell r="AZ1222">
            <v>0.30743012951601911</v>
          </cell>
          <cell r="BA1222">
            <v>0.11912065439672802</v>
          </cell>
          <cell r="CB1222" t="str">
            <v>KS2-4</v>
          </cell>
          <cell r="CC1222" t="str">
            <v>5b</v>
          </cell>
          <cell r="CD1222" t="str">
            <v>*</v>
          </cell>
          <cell r="CE1222">
            <v>0.11912065439672802</v>
          </cell>
          <cell r="CF1222">
            <v>0.5</v>
          </cell>
          <cell r="CG1222" t="str">
            <v>All Schools</v>
          </cell>
          <cell r="CH1222" t="str">
            <v>KS2 Average Point Score</v>
          </cell>
          <cell r="CI1222" t="str">
            <v>Design and Technology Resist Materials</v>
          </cell>
        </row>
        <row r="1223">
          <cell r="AS1223">
            <v>2.1598272138228943E-3</v>
          </cell>
          <cell r="AT1223">
            <v>0</v>
          </cell>
          <cell r="AU1223">
            <v>2.1598272138228943E-3</v>
          </cell>
          <cell r="AV1223">
            <v>1.2958963282937365E-2</v>
          </cell>
          <cell r="AW1223">
            <v>3.0237580993520519E-2</v>
          </cell>
          <cell r="AX1223">
            <v>7.3434125269978404E-2</v>
          </cell>
          <cell r="AY1223">
            <v>0.19438444924406048</v>
          </cell>
          <cell r="AZ1223">
            <v>0.40172786177105829</v>
          </cell>
          <cell r="BA1223">
            <v>0.28293736501079914</v>
          </cell>
          <cell r="CB1223" t="str">
            <v>KS2-4</v>
          </cell>
          <cell r="CC1223" t="str">
            <v>5a</v>
          </cell>
          <cell r="CD1223" t="str">
            <v>*</v>
          </cell>
          <cell r="CE1223">
            <v>0.28293736501079914</v>
          </cell>
          <cell r="CF1223">
            <v>0.5</v>
          </cell>
          <cell r="CG1223" t="str">
            <v>All Schools</v>
          </cell>
          <cell r="CH1223" t="str">
            <v>KS2 Average Point Score</v>
          </cell>
          <cell r="CI1223" t="str">
            <v>Design and Technology Resist Materials</v>
          </cell>
        </row>
        <row r="1224">
          <cell r="CB1224" t="str">
            <v>.</v>
          </cell>
          <cell r="CC1224" t="str">
            <v>.</v>
          </cell>
          <cell r="CD1224" t="str">
            <v>.</v>
          </cell>
          <cell r="CE1224" t="str">
            <v>.</v>
          </cell>
          <cell r="CF1224" t="str">
            <v>.</v>
          </cell>
          <cell r="CG1224" t="str">
            <v>.</v>
          </cell>
          <cell r="CH1224" t="str">
            <v>.</v>
          </cell>
          <cell r="CI1224" t="str">
            <v>.</v>
          </cell>
        </row>
        <row r="1225">
          <cell r="CB1225" t="str">
            <v>.</v>
          </cell>
          <cell r="CC1225" t="str">
            <v>.</v>
          </cell>
          <cell r="CD1225" t="str">
            <v>.</v>
          </cell>
          <cell r="CE1225" t="str">
            <v>.</v>
          </cell>
          <cell r="CF1225" t="str">
            <v>.</v>
          </cell>
          <cell r="CG1225" t="str">
            <v>.</v>
          </cell>
          <cell r="CH1225" t="str">
            <v>.</v>
          </cell>
          <cell r="CI1225" t="str">
            <v>.</v>
          </cell>
        </row>
        <row r="1226">
          <cell r="CB1226" t="str">
            <v>.</v>
          </cell>
          <cell r="CC1226" t="str">
            <v>.</v>
          </cell>
          <cell r="CD1226" t="str">
            <v>.</v>
          </cell>
          <cell r="CE1226" t="str">
            <v>.</v>
          </cell>
          <cell r="CF1226" t="str">
            <v>.</v>
          </cell>
          <cell r="CG1226" t="str">
            <v>.</v>
          </cell>
          <cell r="CH1226" t="str">
            <v>.</v>
          </cell>
          <cell r="CI1226" t="str">
            <v>.</v>
          </cell>
        </row>
        <row r="1227">
          <cell r="CB1227" t="str">
            <v>.</v>
          </cell>
          <cell r="CC1227" t="str">
            <v>.</v>
          </cell>
          <cell r="CD1227" t="str">
            <v>.</v>
          </cell>
          <cell r="CE1227" t="str">
            <v>.</v>
          </cell>
          <cell r="CF1227" t="str">
            <v>.</v>
          </cell>
          <cell r="CG1227" t="str">
            <v>.</v>
          </cell>
          <cell r="CH1227" t="str">
            <v>.</v>
          </cell>
          <cell r="CI1227" t="str">
            <v>.</v>
          </cell>
        </row>
        <row r="1228">
          <cell r="AS1228" t="str">
            <v>U</v>
          </cell>
          <cell r="AT1228" t="str">
            <v>G</v>
          </cell>
          <cell r="AU1228" t="str">
            <v>F</v>
          </cell>
          <cell r="AV1228" t="str">
            <v>E</v>
          </cell>
          <cell r="AW1228" t="str">
            <v>D</v>
          </cell>
          <cell r="AX1228" t="str">
            <v>C</v>
          </cell>
          <cell r="AY1228" t="str">
            <v>B</v>
          </cell>
          <cell r="AZ1228" t="str">
            <v>A</v>
          </cell>
          <cell r="BA1228" t="str">
            <v>*</v>
          </cell>
          <cell r="CB1228" t="str">
            <v>.</v>
          </cell>
          <cell r="CC1228" t="str">
            <v>.</v>
          </cell>
          <cell r="CD1228" t="str">
            <v>.</v>
          </cell>
          <cell r="CE1228" t="str">
            <v>.</v>
          </cell>
          <cell r="CF1228" t="str">
            <v>.</v>
          </cell>
          <cell r="CG1228" t="str">
            <v>.</v>
          </cell>
          <cell r="CH1228" t="str">
            <v>.</v>
          </cell>
          <cell r="CI1228" t="str">
            <v>.</v>
          </cell>
        </row>
        <row r="1229">
          <cell r="AS1229">
            <v>0</v>
          </cell>
          <cell r="AT1229">
            <v>0</v>
          </cell>
          <cell r="AU1229">
            <v>0</v>
          </cell>
          <cell r="AV1229">
            <v>0</v>
          </cell>
          <cell r="AW1229">
            <v>0</v>
          </cell>
          <cell r="AX1229">
            <v>0</v>
          </cell>
          <cell r="AY1229">
            <v>0</v>
          </cell>
          <cell r="AZ1229">
            <v>0</v>
          </cell>
          <cell r="BA1229">
            <v>0</v>
          </cell>
          <cell r="CB1229" t="str">
            <v>.</v>
          </cell>
          <cell r="CC1229" t="str">
            <v>.</v>
          </cell>
          <cell r="CD1229" t="str">
            <v>.</v>
          </cell>
          <cell r="CE1229" t="str">
            <v>.</v>
          </cell>
          <cell r="CF1229" t="str">
            <v>.</v>
          </cell>
          <cell r="CG1229" t="str">
            <v>.</v>
          </cell>
          <cell r="CH1229" t="str">
            <v>.</v>
          </cell>
          <cell r="CI1229" t="str">
            <v>.</v>
          </cell>
        </row>
        <row r="1230">
          <cell r="AS1230">
            <v>0</v>
          </cell>
          <cell r="AT1230">
            <v>0</v>
          </cell>
          <cell r="AU1230">
            <v>0</v>
          </cell>
          <cell r="AV1230">
            <v>0</v>
          </cell>
          <cell r="AW1230">
            <v>0</v>
          </cell>
          <cell r="AX1230">
            <v>0</v>
          </cell>
          <cell r="AY1230">
            <v>0</v>
          </cell>
          <cell r="AZ1230">
            <v>0</v>
          </cell>
          <cell r="BA1230">
            <v>0</v>
          </cell>
          <cell r="CB1230" t="str">
            <v>.</v>
          </cell>
          <cell r="CC1230" t="str">
            <v>.</v>
          </cell>
          <cell r="CD1230" t="str">
            <v>.</v>
          </cell>
          <cell r="CE1230" t="str">
            <v>.</v>
          </cell>
          <cell r="CF1230" t="str">
            <v>.</v>
          </cell>
          <cell r="CG1230" t="str">
            <v>.</v>
          </cell>
          <cell r="CH1230" t="str">
            <v>.</v>
          </cell>
          <cell r="CI1230" t="str">
            <v>.</v>
          </cell>
        </row>
        <row r="1231">
          <cell r="AS1231">
            <v>0.14791987673343607</v>
          </cell>
          <cell r="AT1231">
            <v>0.22290703646635851</v>
          </cell>
          <cell r="AU1231">
            <v>0.21623009758602979</v>
          </cell>
          <cell r="AV1231">
            <v>0.15819209039548024</v>
          </cell>
          <cell r="AW1231">
            <v>0.12429378531073447</v>
          </cell>
          <cell r="AX1231">
            <v>7.9609655880842317E-2</v>
          </cell>
          <cell r="AY1231">
            <v>4.3143297380585519E-2</v>
          </cell>
          <cell r="AZ1231">
            <v>6.1633281972265025E-3</v>
          </cell>
          <cell r="BA1231">
            <v>1.5408320493066256E-3</v>
          </cell>
          <cell r="CB1231" t="str">
            <v>KS2-4</v>
          </cell>
          <cell r="CC1231" t="str">
            <v>B</v>
          </cell>
          <cell r="CD1231" t="str">
            <v>*</v>
          </cell>
          <cell r="CE1231">
            <v>1.5408320493066256E-3</v>
          </cell>
          <cell r="CF1231">
            <v>0.5</v>
          </cell>
          <cell r="CG1231" t="str">
            <v>All Schools</v>
          </cell>
          <cell r="CH1231" t="str">
            <v>KS2 Average Point Score</v>
          </cell>
          <cell r="CI1231" t="str">
            <v>Religious Studies full</v>
          </cell>
        </row>
        <row r="1232">
          <cell r="AS1232">
            <v>0.14791987673343607</v>
          </cell>
          <cell r="AT1232">
            <v>0.22290703646635851</v>
          </cell>
          <cell r="AU1232">
            <v>0.21623009758602979</v>
          </cell>
          <cell r="AV1232">
            <v>0.15819209039548024</v>
          </cell>
          <cell r="AW1232">
            <v>0.12429378531073447</v>
          </cell>
          <cell r="AX1232">
            <v>7.9609655880842317E-2</v>
          </cell>
          <cell r="AY1232">
            <v>4.3143297380585519E-2</v>
          </cell>
          <cell r="AZ1232">
            <v>6.1633281972265025E-3</v>
          </cell>
          <cell r="BA1232">
            <v>1.5408320493066256E-3</v>
          </cell>
          <cell r="CB1232" t="str">
            <v>KS2-4</v>
          </cell>
          <cell r="CC1232" t="str">
            <v>N</v>
          </cell>
          <cell r="CD1232" t="str">
            <v>*</v>
          </cell>
          <cell r="CE1232">
            <v>1.5408320493066256E-3</v>
          </cell>
          <cell r="CF1232">
            <v>0.5</v>
          </cell>
          <cell r="CG1232" t="str">
            <v>All Schools</v>
          </cell>
          <cell r="CH1232" t="str">
            <v>KS2 Average Point Score</v>
          </cell>
          <cell r="CI1232" t="str">
            <v>Religious Studies full</v>
          </cell>
        </row>
        <row r="1233">
          <cell r="AS1233">
            <v>0.14791987673343607</v>
          </cell>
          <cell r="AT1233">
            <v>0.22290703646635851</v>
          </cell>
          <cell r="AU1233">
            <v>0.21623009758602979</v>
          </cell>
          <cell r="AV1233">
            <v>0.15819209039548024</v>
          </cell>
          <cell r="AW1233">
            <v>0.12429378531073447</v>
          </cell>
          <cell r="AX1233">
            <v>7.9609655880842317E-2</v>
          </cell>
          <cell r="AY1233">
            <v>4.3143297380585519E-2</v>
          </cell>
          <cell r="AZ1233">
            <v>6.1633281972265025E-3</v>
          </cell>
          <cell r="BA1233">
            <v>1.5408320493066256E-3</v>
          </cell>
          <cell r="CB1233" t="str">
            <v>KS2-4</v>
          </cell>
          <cell r="CC1233" t="str">
            <v>2</v>
          </cell>
          <cell r="CD1233" t="str">
            <v>*</v>
          </cell>
          <cell r="CE1233">
            <v>1.5408320493066256E-3</v>
          </cell>
          <cell r="CF1233">
            <v>0.5</v>
          </cell>
          <cell r="CG1233" t="str">
            <v>All Schools</v>
          </cell>
          <cell r="CH1233" t="str">
            <v>KS2 Average Point Score</v>
          </cell>
          <cell r="CI1233" t="str">
            <v>Religious Studies full</v>
          </cell>
        </row>
        <row r="1234">
          <cell r="AS1234">
            <v>9.6379398266190713E-2</v>
          </cell>
          <cell r="AT1234">
            <v>0.15859255481896992</v>
          </cell>
          <cell r="AU1234">
            <v>0.21723610402855686</v>
          </cell>
          <cell r="AV1234">
            <v>0.20346761856195819</v>
          </cell>
          <cell r="AW1234">
            <v>0.15145334013258541</v>
          </cell>
          <cell r="AX1234">
            <v>0.11371749107598164</v>
          </cell>
          <cell r="AY1234">
            <v>4.2325344212136663E-2</v>
          </cell>
          <cell r="AZ1234">
            <v>1.5298317185109638E-2</v>
          </cell>
          <cell r="BA1234">
            <v>1.5298317185109638E-3</v>
          </cell>
          <cell r="CB1234" t="str">
            <v>KS2-4</v>
          </cell>
          <cell r="CC1234" t="str">
            <v>3c</v>
          </cell>
          <cell r="CD1234" t="str">
            <v>*</v>
          </cell>
          <cell r="CE1234">
            <v>1.5298317185109638E-3</v>
          </cell>
          <cell r="CF1234">
            <v>0.5</v>
          </cell>
          <cell r="CG1234" t="str">
            <v>All Schools</v>
          </cell>
          <cell r="CH1234" t="str">
            <v>KS2 Average Point Score</v>
          </cell>
          <cell r="CI1234" t="str">
            <v>Religious Studies full</v>
          </cell>
        </row>
        <row r="1235">
          <cell r="AS1235">
            <v>6.3082246473249934E-2</v>
          </cell>
          <cell r="AT1235">
            <v>0.12030875698695769</v>
          </cell>
          <cell r="AU1235">
            <v>0.2030875698695768</v>
          </cell>
          <cell r="AV1235">
            <v>0.2001597018898057</v>
          </cell>
          <cell r="AW1235">
            <v>0.18206015437849349</v>
          </cell>
          <cell r="AX1235">
            <v>0.13707745541655575</v>
          </cell>
          <cell r="AY1235">
            <v>6.7340963534735163E-2</v>
          </cell>
          <cell r="AZ1235">
            <v>2.2092094756454617E-2</v>
          </cell>
          <cell r="BA1235">
            <v>4.7910566941708806E-3</v>
          </cell>
          <cell r="CB1235" t="str">
            <v>KS2-4</v>
          </cell>
          <cell r="CC1235" t="str">
            <v>3b</v>
          </cell>
          <cell r="CD1235" t="str">
            <v>*</v>
          </cell>
          <cell r="CE1235">
            <v>4.7910566941708806E-3</v>
          </cell>
          <cell r="CF1235">
            <v>0.5</v>
          </cell>
          <cell r="CG1235" t="str">
            <v>All Schools</v>
          </cell>
          <cell r="CH1235" t="str">
            <v>KS2 Average Point Score</v>
          </cell>
          <cell r="CI1235" t="str">
            <v>Religious Studies full</v>
          </cell>
        </row>
        <row r="1236">
          <cell r="AS1236">
            <v>4.167235961196885E-2</v>
          </cell>
          <cell r="AT1236">
            <v>8.5530810219975412E-2</v>
          </cell>
          <cell r="AU1236">
            <v>0.15138680147561143</v>
          </cell>
          <cell r="AV1236">
            <v>0.19538188277087035</v>
          </cell>
          <cell r="AW1236">
            <v>0.2005738488864599</v>
          </cell>
          <cell r="AX1236">
            <v>0.1815821833583823</v>
          </cell>
          <cell r="AY1236">
            <v>0.10780161224210957</v>
          </cell>
          <cell r="AZ1236">
            <v>3.0468643257275583E-2</v>
          </cell>
          <cell r="BA1236">
            <v>5.6018581773466317E-3</v>
          </cell>
          <cell r="CB1236" t="str">
            <v>KS2-4</v>
          </cell>
          <cell r="CC1236" t="str">
            <v>3a</v>
          </cell>
          <cell r="CD1236" t="str">
            <v>*</v>
          </cell>
          <cell r="CE1236">
            <v>5.6018581773466317E-3</v>
          </cell>
          <cell r="CF1236">
            <v>0.5</v>
          </cell>
          <cell r="CG1236" t="str">
            <v>All Schools</v>
          </cell>
          <cell r="CH1236" t="str">
            <v>KS2 Average Point Score</v>
          </cell>
          <cell r="CI1236" t="str">
            <v>Religious Studies full</v>
          </cell>
        </row>
        <row r="1237">
          <cell r="AS1237">
            <v>2.3647018269562219E-2</v>
          </cell>
          <cell r="AT1237">
            <v>5.2395725611857978E-2</v>
          </cell>
          <cell r="AU1237">
            <v>0.1003791795932437</v>
          </cell>
          <cell r="AV1237">
            <v>0.15560151671837297</v>
          </cell>
          <cell r="AW1237">
            <v>0.19972423302309547</v>
          </cell>
          <cell r="AX1237">
            <v>0.2366770079283006</v>
          </cell>
          <cell r="AY1237">
            <v>0.15911754567390554</v>
          </cell>
          <cell r="AZ1237">
            <v>6.1082385384350221E-2</v>
          </cell>
          <cell r="BA1237">
            <v>1.1375387797311272E-2</v>
          </cell>
          <cell r="CB1237" t="str">
            <v>KS2-4</v>
          </cell>
          <cell r="CC1237" t="str">
            <v>4c</v>
          </cell>
          <cell r="CD1237" t="str">
            <v>*</v>
          </cell>
          <cell r="CE1237">
            <v>1.1375387797311272E-2</v>
          </cell>
          <cell r="CF1237">
            <v>0.5</v>
          </cell>
          <cell r="CG1237" t="str">
            <v>All Schools</v>
          </cell>
          <cell r="CH1237" t="str">
            <v>KS2 Average Point Score</v>
          </cell>
          <cell r="CI1237" t="str">
            <v>Religious Studies full</v>
          </cell>
        </row>
        <row r="1238">
          <cell r="AS1238">
            <v>1.3546798029556651E-2</v>
          </cell>
          <cell r="AT1238">
            <v>3.0708723979024313E-2</v>
          </cell>
          <cell r="AU1238">
            <v>6.3284601938662005E-2</v>
          </cell>
          <cell r="AV1238">
            <v>0.11167169871285555</v>
          </cell>
          <cell r="AW1238">
            <v>0.17678372795169237</v>
          </cell>
          <cell r="AX1238">
            <v>0.26096456380104877</v>
          </cell>
          <cell r="AY1238">
            <v>0.21980772286667727</v>
          </cell>
          <cell r="AZ1238">
            <v>0.10146194184013983</v>
          </cell>
          <cell r="BA1238">
            <v>2.1770220880343239E-2</v>
          </cell>
          <cell r="CB1238" t="str">
            <v>KS2-4</v>
          </cell>
          <cell r="CC1238" t="str">
            <v>4b</v>
          </cell>
          <cell r="CD1238" t="str">
            <v>*</v>
          </cell>
          <cell r="CE1238">
            <v>2.1770220880343239E-2</v>
          </cell>
          <cell r="CF1238">
            <v>0.5</v>
          </cell>
          <cell r="CG1238" t="str">
            <v>All Schools</v>
          </cell>
          <cell r="CH1238" t="str">
            <v>KS2 Average Point Score</v>
          </cell>
          <cell r="CI1238" t="str">
            <v>Religious Studies full</v>
          </cell>
        </row>
        <row r="1239">
          <cell r="AS1239">
            <v>6.4745315991520079E-3</v>
          </cell>
          <cell r="AT1239">
            <v>1.4381481693691628E-2</v>
          </cell>
          <cell r="AU1239">
            <v>3.1341316679080959E-2</v>
          </cell>
          <cell r="AV1239">
            <v>6.7466911132756546E-2</v>
          </cell>
          <cell r="AW1239">
            <v>0.12728470750014323</v>
          </cell>
          <cell r="AX1239">
            <v>0.24714948719417865</v>
          </cell>
          <cell r="AY1239">
            <v>0.28003781584827825</v>
          </cell>
          <cell r="AZ1239">
            <v>0.17409614392941042</v>
          </cell>
          <cell r="BA1239">
            <v>5.1767604423308314E-2</v>
          </cell>
          <cell r="CB1239" t="str">
            <v>KS2-4</v>
          </cell>
          <cell r="CC1239" t="str">
            <v>4a</v>
          </cell>
          <cell r="CD1239" t="str">
            <v>*</v>
          </cell>
          <cell r="CE1239">
            <v>5.1767604423308314E-2</v>
          </cell>
          <cell r="CF1239">
            <v>0.5</v>
          </cell>
          <cell r="CG1239" t="str">
            <v>All Schools</v>
          </cell>
          <cell r="CH1239" t="str">
            <v>KS2 Average Point Score</v>
          </cell>
          <cell r="CI1239" t="str">
            <v>Religious Studies full</v>
          </cell>
        </row>
        <row r="1240">
          <cell r="AS1240">
            <v>2.1716116072640406E-3</v>
          </cell>
          <cell r="AT1240">
            <v>5.8904964847037106E-3</v>
          </cell>
          <cell r="AU1240">
            <v>1.2975379353402644E-2</v>
          </cell>
          <cell r="AV1240">
            <v>3.1868400336599802E-2</v>
          </cell>
          <cell r="AW1240">
            <v>7.467629414479221E-2</v>
          </cell>
          <cell r="AX1240">
            <v>0.18887591954178995</v>
          </cell>
          <cell r="AY1240">
            <v>0.29422622763918671</v>
          </cell>
          <cell r="AZ1240">
            <v>0.27096283829637069</v>
          </cell>
          <cell r="BA1240">
            <v>0.11835283259589023</v>
          </cell>
          <cell r="CB1240" t="str">
            <v>KS2-4</v>
          </cell>
          <cell r="CC1240" t="str">
            <v>5c</v>
          </cell>
          <cell r="CD1240" t="str">
            <v>*</v>
          </cell>
          <cell r="CE1240">
            <v>0.11835283259589023</v>
          </cell>
          <cell r="CF1240">
            <v>0.5</v>
          </cell>
          <cell r="CG1240" t="str">
            <v>All Schools</v>
          </cell>
          <cell r="CH1240" t="str">
            <v>KS2 Average Point Score</v>
          </cell>
          <cell r="CI1240" t="str">
            <v>Religious Studies full</v>
          </cell>
        </row>
        <row r="1241">
          <cell r="AS1241">
            <v>9.0001956564273139E-4</v>
          </cell>
          <cell r="AT1241">
            <v>1.4869888475836431E-3</v>
          </cell>
          <cell r="AU1241">
            <v>4.6566229700645669E-3</v>
          </cell>
          <cell r="AV1241">
            <v>1.1856779495206417E-2</v>
          </cell>
          <cell r="AW1241">
            <v>3.1578947368421054E-2</v>
          </cell>
          <cell r="AX1241">
            <v>0.10811974173351595</v>
          </cell>
          <cell r="AY1241">
            <v>0.23999217374290746</v>
          </cell>
          <cell r="AZ1241">
            <v>0.34752494619448249</v>
          </cell>
          <cell r="BA1241">
            <v>0.25388378008217571</v>
          </cell>
          <cell r="CB1241" t="str">
            <v>KS2-4</v>
          </cell>
          <cell r="CC1241" t="str">
            <v>5b</v>
          </cell>
          <cell r="CD1241" t="str">
            <v>*</v>
          </cell>
          <cell r="CE1241">
            <v>0.25388378008217571</v>
          </cell>
          <cell r="CF1241">
            <v>0.5</v>
          </cell>
          <cell r="CG1241" t="str">
            <v>All Schools</v>
          </cell>
          <cell r="CH1241" t="str">
            <v>KS2 Average Point Score</v>
          </cell>
          <cell r="CI1241" t="str">
            <v>Religious Studies full</v>
          </cell>
        </row>
        <row r="1242">
          <cell r="AS1242">
            <v>0</v>
          </cell>
          <cell r="AT1242">
            <v>3.3200531208499334E-4</v>
          </cell>
          <cell r="AU1242">
            <v>2.6560424966799467E-3</v>
          </cell>
          <cell r="AV1242">
            <v>3.9840637450199202E-3</v>
          </cell>
          <cell r="AW1242">
            <v>5.6440903054448873E-3</v>
          </cell>
          <cell r="AX1242">
            <v>2.8552456839309428E-2</v>
          </cell>
          <cell r="AY1242">
            <v>0.11952191235059761</v>
          </cell>
          <cell r="AZ1242">
            <v>0.32503320053120849</v>
          </cell>
          <cell r="BA1242">
            <v>0.5142762284196547</v>
          </cell>
          <cell r="CB1242" t="str">
            <v>KS2-4</v>
          </cell>
          <cell r="CC1242" t="str">
            <v>5a</v>
          </cell>
          <cell r="CD1242" t="str">
            <v>*</v>
          </cell>
          <cell r="CE1242">
            <v>0.5142762284196547</v>
          </cell>
          <cell r="CF1242">
            <v>0.5</v>
          </cell>
          <cell r="CG1242" t="str">
            <v>All Schools</v>
          </cell>
          <cell r="CH1242" t="str">
            <v>KS2 Average Point Score</v>
          </cell>
          <cell r="CI1242" t="str">
            <v>Religious Studies full</v>
          </cell>
        </row>
        <row r="1243">
          <cell r="CB1243" t="str">
            <v>.</v>
          </cell>
          <cell r="CC1243" t="str">
            <v>.</v>
          </cell>
          <cell r="CE1243" t="str">
            <v>.</v>
          </cell>
          <cell r="CF1243" t="str">
            <v>.</v>
          </cell>
          <cell r="CG1243" t="str">
            <v>.</v>
          </cell>
        </row>
        <row r="1244">
          <cell r="CB1244" t="str">
            <v>.</v>
          </cell>
          <cell r="CE1244" t="str">
            <v>.</v>
          </cell>
        </row>
        <row r="1245">
          <cell r="CB1245" t="str">
            <v>.</v>
          </cell>
          <cell r="CC1245" t="str">
            <v>.</v>
          </cell>
          <cell r="CD1245" t="str">
            <v>.</v>
          </cell>
          <cell r="CE1245" t="str">
            <v>.</v>
          </cell>
          <cell r="CF1245" t="str">
            <v>.</v>
          </cell>
          <cell r="CG1245" t="str">
            <v>.</v>
          </cell>
          <cell r="CH1245" t="str">
            <v>.</v>
          </cell>
          <cell r="CI1245" t="str">
            <v>.</v>
          </cell>
        </row>
        <row r="1246">
          <cell r="CB1246" t="str">
            <v>.</v>
          </cell>
          <cell r="CC1246" t="str">
            <v>.</v>
          </cell>
          <cell r="CD1246" t="str">
            <v>.</v>
          </cell>
          <cell r="CE1246" t="str">
            <v>.</v>
          </cell>
          <cell r="CF1246" t="str">
            <v>.</v>
          </cell>
          <cell r="CG1246" t="str">
            <v>.</v>
          </cell>
          <cell r="CH1246" t="str">
            <v>.</v>
          </cell>
          <cell r="CI1246" t="str">
            <v>.</v>
          </cell>
        </row>
        <row r="1247">
          <cell r="AS1247" t="str">
            <v>U</v>
          </cell>
          <cell r="AT1247" t="str">
            <v>G</v>
          </cell>
          <cell r="AU1247" t="str">
            <v>F</v>
          </cell>
          <cell r="AV1247" t="str">
            <v>E</v>
          </cell>
          <cell r="AW1247" t="str">
            <v>D</v>
          </cell>
          <cell r="AX1247" t="str">
            <v>C</v>
          </cell>
          <cell r="AY1247" t="str">
            <v>B</v>
          </cell>
          <cell r="AZ1247" t="str">
            <v>A</v>
          </cell>
          <cell r="BA1247" t="str">
            <v>*</v>
          </cell>
          <cell r="CB1247" t="str">
            <v>.</v>
          </cell>
          <cell r="CC1247" t="str">
            <v>.</v>
          </cell>
          <cell r="CD1247" t="str">
            <v>.</v>
          </cell>
          <cell r="CE1247" t="str">
            <v>.</v>
          </cell>
          <cell r="CF1247" t="str">
            <v>.</v>
          </cell>
          <cell r="CG1247" t="str">
            <v>.</v>
          </cell>
          <cell r="CH1247" t="str">
            <v>.</v>
          </cell>
          <cell r="CI1247" t="str">
            <v>.</v>
          </cell>
        </row>
        <row r="1248">
          <cell r="AS1248">
            <v>0</v>
          </cell>
          <cell r="AT1248">
            <v>0</v>
          </cell>
          <cell r="AU1248">
            <v>0</v>
          </cell>
          <cell r="AV1248">
            <v>0</v>
          </cell>
          <cell r="AW1248">
            <v>0</v>
          </cell>
          <cell r="AX1248">
            <v>0</v>
          </cell>
          <cell r="AY1248">
            <v>0</v>
          </cell>
          <cell r="AZ1248">
            <v>0</v>
          </cell>
          <cell r="BA1248">
            <v>0</v>
          </cell>
          <cell r="CB1248" t="str">
            <v>.</v>
          </cell>
          <cell r="CC1248" t="str">
            <v>.</v>
          </cell>
          <cell r="CD1248" t="str">
            <v>.</v>
          </cell>
          <cell r="CE1248" t="str">
            <v>.</v>
          </cell>
          <cell r="CF1248" t="str">
            <v>.</v>
          </cell>
          <cell r="CG1248" t="str">
            <v>.</v>
          </cell>
          <cell r="CH1248" t="str">
            <v>.</v>
          </cell>
          <cell r="CI1248" t="str">
            <v>.</v>
          </cell>
        </row>
        <row r="1249">
          <cell r="AS1249">
            <v>0</v>
          </cell>
          <cell r="AT1249">
            <v>0</v>
          </cell>
          <cell r="AU1249">
            <v>0</v>
          </cell>
          <cell r="AV1249">
            <v>0</v>
          </cell>
          <cell r="AW1249">
            <v>0</v>
          </cell>
          <cell r="AX1249">
            <v>0</v>
          </cell>
          <cell r="AY1249">
            <v>0</v>
          </cell>
          <cell r="AZ1249">
            <v>0</v>
          </cell>
          <cell r="BA1249">
            <v>0</v>
          </cell>
          <cell r="CB1249" t="str">
            <v>.</v>
          </cell>
          <cell r="CC1249" t="str">
            <v>.</v>
          </cell>
          <cell r="CD1249" t="str">
            <v>.</v>
          </cell>
          <cell r="CE1249" t="str">
            <v>.</v>
          </cell>
          <cell r="CF1249" t="str">
            <v>.</v>
          </cell>
          <cell r="CG1249" t="str">
            <v>.</v>
          </cell>
          <cell r="CH1249" t="str">
            <v>.</v>
          </cell>
          <cell r="CI1249" t="str">
            <v>.</v>
          </cell>
        </row>
        <row r="1250">
          <cell r="AS1250">
            <v>9.0090090090090089E-3</v>
          </cell>
          <cell r="AT1250">
            <v>0.14864864864864866</v>
          </cell>
          <cell r="AU1250">
            <v>0.17567567567567569</v>
          </cell>
          <cell r="AV1250">
            <v>0.15765765765765766</v>
          </cell>
          <cell r="AW1250">
            <v>0.17567567567567569</v>
          </cell>
          <cell r="AX1250">
            <v>8.5585585585585586E-2</v>
          </cell>
          <cell r="AY1250">
            <v>6.7567567567567571E-2</v>
          </cell>
          <cell r="AZ1250">
            <v>0.1036036036036036</v>
          </cell>
          <cell r="BA1250">
            <v>7.6576576576576572E-2</v>
          </cell>
          <cell r="CB1250" t="str">
            <v>KS2-4</v>
          </cell>
          <cell r="CC1250" t="str">
            <v>B</v>
          </cell>
          <cell r="CD1250" t="str">
            <v>*</v>
          </cell>
          <cell r="CE1250">
            <v>7.6576576576576572E-2</v>
          </cell>
          <cell r="CF1250">
            <v>0.5</v>
          </cell>
          <cell r="CG1250" t="str">
            <v>All Schools</v>
          </cell>
          <cell r="CH1250" t="str">
            <v>KS2 Average Point Score</v>
          </cell>
          <cell r="CI1250" t="str">
            <v>Spanish</v>
          </cell>
        </row>
        <row r="1251">
          <cell r="AS1251">
            <v>9.0090090090090089E-3</v>
          </cell>
          <cell r="AT1251">
            <v>0.14864864864864866</v>
          </cell>
          <cell r="AU1251">
            <v>0.17567567567567569</v>
          </cell>
          <cell r="AV1251">
            <v>0.15765765765765766</v>
          </cell>
          <cell r="AW1251">
            <v>0.17567567567567569</v>
          </cell>
          <cell r="AX1251">
            <v>8.5585585585585586E-2</v>
          </cell>
          <cell r="AY1251">
            <v>6.7567567567567571E-2</v>
          </cell>
          <cell r="AZ1251">
            <v>0.1036036036036036</v>
          </cell>
          <cell r="BA1251">
            <v>7.6576576576576572E-2</v>
          </cell>
          <cell r="CB1251" t="str">
            <v>KS2-4</v>
          </cell>
          <cell r="CC1251" t="str">
            <v>N</v>
          </cell>
          <cell r="CD1251" t="str">
            <v>*</v>
          </cell>
          <cell r="CE1251">
            <v>7.6576576576576572E-2</v>
          </cell>
          <cell r="CF1251">
            <v>0.5</v>
          </cell>
          <cell r="CG1251" t="str">
            <v>All Schools</v>
          </cell>
          <cell r="CH1251" t="str">
            <v>KS2 Average Point Score</v>
          </cell>
          <cell r="CI1251" t="str">
            <v>Spanish</v>
          </cell>
        </row>
        <row r="1252">
          <cell r="AS1252">
            <v>9.0090090090090089E-3</v>
          </cell>
          <cell r="AT1252">
            <v>0.14864864864864866</v>
          </cell>
          <cell r="AU1252">
            <v>0.17567567567567569</v>
          </cell>
          <cell r="AV1252">
            <v>0.15765765765765766</v>
          </cell>
          <cell r="AW1252">
            <v>0.17567567567567569</v>
          </cell>
          <cell r="AX1252">
            <v>8.5585585585585586E-2</v>
          </cell>
          <cell r="AY1252">
            <v>6.7567567567567571E-2</v>
          </cell>
          <cell r="AZ1252">
            <v>0.1036036036036036</v>
          </cell>
          <cell r="BA1252">
            <v>7.6576576576576572E-2</v>
          </cell>
          <cell r="CB1252" t="str">
            <v>KS2-4</v>
          </cell>
          <cell r="CC1252" t="str">
            <v>2</v>
          </cell>
          <cell r="CD1252" t="str">
            <v>*</v>
          </cell>
          <cell r="CE1252">
            <v>7.6576576576576572E-2</v>
          </cell>
          <cell r="CF1252">
            <v>0.5</v>
          </cell>
          <cell r="CG1252" t="str">
            <v>All Schools</v>
          </cell>
          <cell r="CH1252" t="str">
            <v>KS2 Average Point Score</v>
          </cell>
          <cell r="CI1252" t="str">
            <v>Spanish</v>
          </cell>
        </row>
        <row r="1253">
          <cell r="AS1253">
            <v>2.564102564102564E-2</v>
          </cell>
          <cell r="AT1253">
            <v>0.15384615384615385</v>
          </cell>
          <cell r="AU1253">
            <v>0.26923076923076922</v>
          </cell>
          <cell r="AV1253">
            <v>0.20085470085470086</v>
          </cell>
          <cell r="AW1253">
            <v>0.11538461538461539</v>
          </cell>
          <cell r="AX1253">
            <v>0.10683760683760683</v>
          </cell>
          <cell r="AY1253">
            <v>2.9914529914529916E-2</v>
          </cell>
          <cell r="AZ1253">
            <v>6.4102564102564097E-2</v>
          </cell>
          <cell r="BA1253">
            <v>3.4188034188034191E-2</v>
          </cell>
          <cell r="CB1253" t="str">
            <v>KS2-4</v>
          </cell>
          <cell r="CC1253" t="str">
            <v>3c</v>
          </cell>
          <cell r="CD1253" t="str">
            <v>*</v>
          </cell>
          <cell r="CE1253">
            <v>3.4188034188034191E-2</v>
          </cell>
          <cell r="CF1253">
            <v>0.5</v>
          </cell>
          <cell r="CG1253" t="str">
            <v>All Schools</v>
          </cell>
          <cell r="CH1253" t="str">
            <v>KS2 Average Point Score</v>
          </cell>
          <cell r="CI1253" t="str">
            <v>Spanish</v>
          </cell>
        </row>
        <row r="1254">
          <cell r="AS1254">
            <v>2.286902286902287E-2</v>
          </cell>
          <cell r="AT1254">
            <v>0.10187110187110188</v>
          </cell>
          <cell r="AU1254">
            <v>0.19334719334719336</v>
          </cell>
          <cell r="AV1254">
            <v>0.26819126819126821</v>
          </cell>
          <cell r="AW1254">
            <v>0.19750519750519752</v>
          </cell>
          <cell r="AX1254">
            <v>8.5239085239085244E-2</v>
          </cell>
          <cell r="AY1254">
            <v>3.5343035343035345E-2</v>
          </cell>
          <cell r="AZ1254">
            <v>4.3659043659043661E-2</v>
          </cell>
          <cell r="BA1254">
            <v>5.1975051975051978E-2</v>
          </cell>
          <cell r="CB1254" t="str">
            <v>KS2-4</v>
          </cell>
          <cell r="CC1254" t="str">
            <v>3b</v>
          </cell>
          <cell r="CD1254" t="str">
            <v>*</v>
          </cell>
          <cell r="CE1254">
            <v>5.1975051975051978E-2</v>
          </cell>
          <cell r="CF1254">
            <v>0.5</v>
          </cell>
          <cell r="CG1254" t="str">
            <v>All Schools</v>
          </cell>
          <cell r="CH1254" t="str">
            <v>KS2 Average Point Score</v>
          </cell>
          <cell r="CI1254" t="str">
            <v>Spanish</v>
          </cell>
        </row>
        <row r="1255">
          <cell r="AS1255">
            <v>1.2612612612612612E-2</v>
          </cell>
          <cell r="AT1255">
            <v>7.3873873873873869E-2</v>
          </cell>
          <cell r="AU1255">
            <v>0.15765765765765766</v>
          </cell>
          <cell r="AV1255">
            <v>0.22702702702702704</v>
          </cell>
          <cell r="AW1255">
            <v>0.24594594594594596</v>
          </cell>
          <cell r="AX1255">
            <v>0.15405405405405406</v>
          </cell>
          <cell r="AY1255">
            <v>5.0450450450450449E-2</v>
          </cell>
          <cell r="AZ1255">
            <v>3.5135135135135137E-2</v>
          </cell>
          <cell r="BA1255">
            <v>4.3243243243243246E-2</v>
          </cell>
          <cell r="CB1255" t="str">
            <v>KS2-4</v>
          </cell>
          <cell r="CC1255" t="str">
            <v>3a</v>
          </cell>
          <cell r="CD1255" t="str">
            <v>*</v>
          </cell>
          <cell r="CE1255">
            <v>4.3243243243243246E-2</v>
          </cell>
          <cell r="CF1255">
            <v>0.5</v>
          </cell>
          <cell r="CG1255" t="str">
            <v>All Schools</v>
          </cell>
          <cell r="CH1255" t="str">
            <v>KS2 Average Point Score</v>
          </cell>
          <cell r="CI1255" t="str">
            <v>Spanish</v>
          </cell>
        </row>
        <row r="1256">
          <cell r="AS1256">
            <v>5.196733481811433E-3</v>
          </cell>
          <cell r="AT1256">
            <v>3.8233110616184111E-2</v>
          </cell>
          <cell r="AU1256">
            <v>0.10096510764662213</v>
          </cell>
          <cell r="AV1256">
            <v>0.19302152932442465</v>
          </cell>
          <cell r="AW1256">
            <v>0.30734966592427615</v>
          </cell>
          <cell r="AX1256">
            <v>0.21826280623608019</v>
          </cell>
          <cell r="AY1256">
            <v>6.7557535263548629E-2</v>
          </cell>
          <cell r="AZ1256">
            <v>3.2665181885671864E-2</v>
          </cell>
          <cell r="BA1256">
            <v>3.6748329621380846E-2</v>
          </cell>
          <cell r="CB1256" t="str">
            <v>KS2-4</v>
          </cell>
          <cell r="CC1256" t="str">
            <v>4c</v>
          </cell>
          <cell r="CD1256" t="str">
            <v>*</v>
          </cell>
          <cell r="CE1256">
            <v>3.6748329621380846E-2</v>
          </cell>
          <cell r="CF1256">
            <v>0.5</v>
          </cell>
          <cell r="CG1256" t="str">
            <v>All Schools</v>
          </cell>
          <cell r="CH1256" t="str">
            <v>KS2 Average Point Score</v>
          </cell>
          <cell r="CI1256" t="str">
            <v>Spanish</v>
          </cell>
        </row>
        <row r="1257">
          <cell r="AS1257">
            <v>7.2604922967947584E-3</v>
          </cell>
          <cell r="AT1257">
            <v>1.8948114042854614E-2</v>
          </cell>
          <cell r="AU1257">
            <v>6.0740216043917127E-2</v>
          </cell>
          <cell r="AV1257">
            <v>0.15919957499557286</v>
          </cell>
          <cell r="AW1257">
            <v>0.28829466973614309</v>
          </cell>
          <cell r="AX1257">
            <v>0.28829466973614309</v>
          </cell>
          <cell r="AY1257">
            <v>0.10200106251106783</v>
          </cell>
          <cell r="AZ1257">
            <v>4.497963520453338E-2</v>
          </cell>
          <cell r="BA1257">
            <v>3.0281565432973261E-2</v>
          </cell>
          <cell r="CB1257" t="str">
            <v>KS2-4</v>
          </cell>
          <cell r="CC1257" t="str">
            <v>4b</v>
          </cell>
          <cell r="CD1257" t="str">
            <v>*</v>
          </cell>
          <cell r="CE1257">
            <v>3.0281565432973261E-2</v>
          </cell>
          <cell r="CF1257">
            <v>0.5</v>
          </cell>
          <cell r="CG1257" t="str">
            <v>All Schools</v>
          </cell>
          <cell r="CH1257" t="str">
            <v>KS2 Average Point Score</v>
          </cell>
          <cell r="CI1257" t="str">
            <v>Spanish</v>
          </cell>
        </row>
        <row r="1258">
          <cell r="AS1258">
            <v>4.1862899005756151E-3</v>
          </cell>
          <cell r="AT1258">
            <v>8.1632653061224497E-3</v>
          </cell>
          <cell r="AU1258">
            <v>2.9513343799058084E-2</v>
          </cell>
          <cell r="AV1258">
            <v>9.6284667713239139E-2</v>
          </cell>
          <cell r="AW1258">
            <v>0.23945578231292516</v>
          </cell>
          <cell r="AX1258">
            <v>0.32328623757195185</v>
          </cell>
          <cell r="AY1258">
            <v>0.17906855049712192</v>
          </cell>
          <cell r="AZ1258">
            <v>8.3516483516483511E-2</v>
          </cell>
          <cell r="BA1258">
            <v>3.652537938252224E-2</v>
          </cell>
          <cell r="CB1258" t="str">
            <v>KS2-4</v>
          </cell>
          <cell r="CC1258" t="str">
            <v>4a</v>
          </cell>
          <cell r="CD1258" t="str">
            <v>*</v>
          </cell>
          <cell r="CE1258">
            <v>3.652537938252224E-2</v>
          </cell>
          <cell r="CF1258">
            <v>0.5</v>
          </cell>
          <cell r="CG1258" t="str">
            <v>All Schools</v>
          </cell>
          <cell r="CH1258" t="str">
            <v>KS2 Average Point Score</v>
          </cell>
          <cell r="CI1258" t="str">
            <v>Spanish</v>
          </cell>
        </row>
        <row r="1259">
          <cell r="AS1259">
            <v>7.246376811594203E-4</v>
          </cell>
          <cell r="AT1259">
            <v>3.4621578099838968E-3</v>
          </cell>
          <cell r="AU1259">
            <v>1.1352657004830917E-2</v>
          </cell>
          <cell r="AV1259">
            <v>4.6054750402576491E-2</v>
          </cell>
          <cell r="AW1259">
            <v>0.1572463768115942</v>
          </cell>
          <cell r="AX1259">
            <v>0.29259259259259257</v>
          </cell>
          <cell r="AY1259">
            <v>0.24098228663446056</v>
          </cell>
          <cell r="AZ1259">
            <v>0.17326892109500805</v>
          </cell>
          <cell r="BA1259">
            <v>7.4315619967793886E-2</v>
          </cell>
          <cell r="CB1259" t="str">
            <v>KS2-4</v>
          </cell>
          <cell r="CC1259" t="str">
            <v>5c</v>
          </cell>
          <cell r="CD1259" t="str">
            <v>*</v>
          </cell>
          <cell r="CE1259">
            <v>7.4315619967793886E-2</v>
          </cell>
          <cell r="CF1259">
            <v>0.5</v>
          </cell>
          <cell r="CG1259" t="str">
            <v>All Schools</v>
          </cell>
          <cell r="CH1259" t="str">
            <v>KS2 Average Point Score</v>
          </cell>
          <cell r="CI1259" t="str">
            <v>Spanish</v>
          </cell>
        </row>
        <row r="1260">
          <cell r="AS1260">
            <v>7.7752940033045E-4</v>
          </cell>
          <cell r="AT1260">
            <v>9.7191175041306253E-4</v>
          </cell>
          <cell r="AU1260">
            <v>3.3044999514044125E-3</v>
          </cell>
          <cell r="AV1260">
            <v>1.3801146855865488E-2</v>
          </cell>
          <cell r="AW1260">
            <v>6.8131013703955676E-2</v>
          </cell>
          <cell r="AX1260">
            <v>0.18835649723005152</v>
          </cell>
          <cell r="AY1260">
            <v>0.24842064340557876</v>
          </cell>
          <cell r="AZ1260">
            <v>0.28447856934590338</v>
          </cell>
          <cell r="BA1260">
            <v>0.19175818835649722</v>
          </cell>
          <cell r="CB1260" t="str">
            <v>KS2-4</v>
          </cell>
          <cell r="CC1260" t="str">
            <v>5b</v>
          </cell>
          <cell r="CD1260" t="str">
            <v>*</v>
          </cell>
          <cell r="CE1260">
            <v>0.19175818835649722</v>
          </cell>
          <cell r="CF1260">
            <v>0.5</v>
          </cell>
          <cell r="CG1260" t="str">
            <v>All Schools</v>
          </cell>
          <cell r="CH1260" t="str">
            <v>KS2 Average Point Score</v>
          </cell>
          <cell r="CI1260" t="str">
            <v>Spanish</v>
          </cell>
        </row>
        <row r="1261">
          <cell r="AS1261">
            <v>0</v>
          </cell>
          <cell r="AT1261">
            <v>0</v>
          </cell>
          <cell r="AU1261">
            <v>2.2675736961451248E-3</v>
          </cell>
          <cell r="AV1261">
            <v>3.779289493575208E-3</v>
          </cell>
          <cell r="AW1261">
            <v>2.7210884353741496E-2</v>
          </cell>
          <cell r="AX1261">
            <v>4.91307634164777E-2</v>
          </cell>
          <cell r="AY1261">
            <v>0.13681027966742251</v>
          </cell>
          <cell r="AZ1261">
            <v>0.33182161753590322</v>
          </cell>
          <cell r="BA1261">
            <v>0.44897959183673469</v>
          </cell>
          <cell r="CB1261" t="str">
            <v>KS2-4</v>
          </cell>
          <cell r="CC1261" t="str">
            <v>5a</v>
          </cell>
          <cell r="CD1261" t="str">
            <v>*</v>
          </cell>
          <cell r="CE1261">
            <v>0.44897959183673469</v>
          </cell>
          <cell r="CF1261">
            <v>0.5</v>
          </cell>
          <cell r="CG1261" t="str">
            <v>All Schools</v>
          </cell>
          <cell r="CH1261" t="str">
            <v>KS2 Average Point Score</v>
          </cell>
          <cell r="CI1261" t="str">
            <v>Spanish</v>
          </cell>
        </row>
        <row r="1262">
          <cell r="CB1262" t="str">
            <v>.</v>
          </cell>
          <cell r="CC1262" t="str">
            <v>.</v>
          </cell>
          <cell r="CE1262" t="str">
            <v>.</v>
          </cell>
          <cell r="CF1262" t="str">
            <v>.</v>
          </cell>
          <cell r="CG1262" t="str">
            <v>.</v>
          </cell>
        </row>
        <row r="1263">
          <cell r="CB1263" t="str">
            <v>.</v>
          </cell>
          <cell r="CE1263" t="str">
            <v>.</v>
          </cell>
        </row>
        <row r="1264">
          <cell r="CB1264" t="str">
            <v>.</v>
          </cell>
          <cell r="CC1264" t="str">
            <v>.</v>
          </cell>
          <cell r="CD1264" t="str">
            <v>.</v>
          </cell>
          <cell r="CE1264" t="str">
            <v>.</v>
          </cell>
          <cell r="CF1264" t="str">
            <v>.</v>
          </cell>
          <cell r="CG1264" t="str">
            <v>.</v>
          </cell>
          <cell r="CH1264" t="str">
            <v>.</v>
          </cell>
          <cell r="CI1264" t="str">
            <v>.</v>
          </cell>
        </row>
        <row r="1265">
          <cell r="CB1265" t="str">
            <v>.</v>
          </cell>
          <cell r="CC1265" t="str">
            <v>.</v>
          </cell>
          <cell r="CD1265" t="str">
            <v>.</v>
          </cell>
          <cell r="CE1265" t="str">
            <v>.</v>
          </cell>
          <cell r="CF1265" t="str">
            <v>.</v>
          </cell>
          <cell r="CG1265" t="str">
            <v>.</v>
          </cell>
          <cell r="CH1265" t="str">
            <v>.</v>
          </cell>
          <cell r="CI1265" t="str">
            <v>.</v>
          </cell>
        </row>
        <row r="1266">
          <cell r="AS1266" t="str">
            <v>U</v>
          </cell>
          <cell r="AT1266" t="str">
            <v>G</v>
          </cell>
          <cell r="AU1266" t="str">
            <v>F</v>
          </cell>
          <cell r="AV1266" t="str">
            <v>E</v>
          </cell>
          <cell r="AW1266" t="str">
            <v>D</v>
          </cell>
          <cell r="AX1266" t="str">
            <v>C</v>
          </cell>
          <cell r="AY1266" t="str">
            <v>B</v>
          </cell>
          <cell r="AZ1266" t="str">
            <v>A</v>
          </cell>
          <cell r="BA1266" t="str">
            <v>*</v>
          </cell>
          <cell r="CB1266" t="str">
            <v>.</v>
          </cell>
          <cell r="CC1266" t="str">
            <v>.</v>
          </cell>
          <cell r="CD1266" t="str">
            <v>.</v>
          </cell>
          <cell r="CE1266" t="str">
            <v>.</v>
          </cell>
          <cell r="CF1266" t="str">
            <v>.</v>
          </cell>
          <cell r="CG1266" t="str">
            <v>.</v>
          </cell>
          <cell r="CH1266" t="str">
            <v>.</v>
          </cell>
          <cell r="CI1266" t="str">
            <v>.</v>
          </cell>
        </row>
        <row r="1267">
          <cell r="AS1267">
            <v>0</v>
          </cell>
          <cell r="AT1267">
            <v>0</v>
          </cell>
          <cell r="AU1267">
            <v>0</v>
          </cell>
          <cell r="AV1267">
            <v>0</v>
          </cell>
          <cell r="AW1267">
            <v>0</v>
          </cell>
          <cell r="AX1267">
            <v>0</v>
          </cell>
          <cell r="AY1267">
            <v>0</v>
          </cell>
          <cell r="AZ1267">
            <v>0</v>
          </cell>
          <cell r="BA1267">
            <v>0</v>
          </cell>
          <cell r="CB1267" t="str">
            <v>.</v>
          </cell>
          <cell r="CC1267" t="str">
            <v>.</v>
          </cell>
          <cell r="CD1267" t="str">
            <v>.</v>
          </cell>
          <cell r="CE1267" t="str">
            <v>.</v>
          </cell>
          <cell r="CF1267" t="str">
            <v>.</v>
          </cell>
          <cell r="CG1267" t="str">
            <v>.</v>
          </cell>
          <cell r="CH1267" t="str">
            <v>.</v>
          </cell>
          <cell r="CI1267" t="str">
            <v>.</v>
          </cell>
        </row>
        <row r="1268">
          <cell r="AS1268">
            <v>0</v>
          </cell>
          <cell r="AT1268">
            <v>0</v>
          </cell>
          <cell r="AU1268">
            <v>0</v>
          </cell>
          <cell r="AV1268">
            <v>0</v>
          </cell>
          <cell r="AW1268">
            <v>0</v>
          </cell>
          <cell r="AX1268">
            <v>0</v>
          </cell>
          <cell r="AY1268">
            <v>0</v>
          </cell>
          <cell r="AZ1268">
            <v>0</v>
          </cell>
          <cell r="BA1268">
            <v>0</v>
          </cell>
          <cell r="CB1268" t="str">
            <v>.</v>
          </cell>
          <cell r="CC1268" t="str">
            <v>.</v>
          </cell>
          <cell r="CD1268" t="str">
            <v>.</v>
          </cell>
          <cell r="CE1268" t="str">
            <v>.</v>
          </cell>
          <cell r="CF1268" t="str">
            <v>.</v>
          </cell>
          <cell r="CG1268" t="str">
            <v>.</v>
          </cell>
          <cell r="CH1268" t="str">
            <v>.</v>
          </cell>
          <cell r="CI1268" t="str">
            <v>.</v>
          </cell>
        </row>
        <row r="1269">
          <cell r="AS1269">
            <v>0.14556331006979062</v>
          </cell>
          <cell r="AT1269">
            <v>0.18344965104685942</v>
          </cell>
          <cell r="AU1269">
            <v>0.23678963110667997</v>
          </cell>
          <cell r="AV1269">
            <v>0.23928215353938184</v>
          </cell>
          <cell r="AW1269">
            <v>0.11814556331006978</v>
          </cell>
          <cell r="AX1269">
            <v>6.0319042871385842E-2</v>
          </cell>
          <cell r="AY1269">
            <v>1.1465603190428714E-2</v>
          </cell>
          <cell r="AZ1269">
            <v>3.489531405782652E-3</v>
          </cell>
          <cell r="BA1269">
            <v>1.4955134596211367E-3</v>
          </cell>
          <cell r="CB1269" t="str">
            <v>KS2-4</v>
          </cell>
          <cell r="CC1269" t="str">
            <v>B</v>
          </cell>
          <cell r="CD1269" t="str">
            <v>*</v>
          </cell>
          <cell r="CE1269">
            <v>1.4955134596211367E-3</v>
          </cell>
          <cell r="CF1269">
            <v>0.5</v>
          </cell>
          <cell r="CG1269" t="str">
            <v>All Schools</v>
          </cell>
          <cell r="CH1269" t="str">
            <v>KS2 Average Point Score</v>
          </cell>
          <cell r="CI1269" t="str">
            <v>Citizenship short</v>
          </cell>
        </row>
        <row r="1270">
          <cell r="AS1270">
            <v>0.14556331006979062</v>
          </cell>
          <cell r="AT1270">
            <v>0.18344965104685942</v>
          </cell>
          <cell r="AU1270">
            <v>0.23678963110667997</v>
          </cell>
          <cell r="AV1270">
            <v>0.23928215353938184</v>
          </cell>
          <cell r="AW1270">
            <v>0.11814556331006978</v>
          </cell>
          <cell r="AX1270">
            <v>6.0319042871385842E-2</v>
          </cell>
          <cell r="AY1270">
            <v>1.1465603190428714E-2</v>
          </cell>
          <cell r="AZ1270">
            <v>3.489531405782652E-3</v>
          </cell>
          <cell r="BA1270">
            <v>1.4955134596211367E-3</v>
          </cell>
          <cell r="CB1270" t="str">
            <v>KS2-4</v>
          </cell>
          <cell r="CC1270" t="str">
            <v>N</v>
          </cell>
          <cell r="CD1270" t="str">
            <v>*</v>
          </cell>
          <cell r="CE1270">
            <v>1.4955134596211367E-3</v>
          </cell>
          <cell r="CF1270">
            <v>0.5</v>
          </cell>
          <cell r="CG1270" t="str">
            <v>All Schools</v>
          </cell>
          <cell r="CH1270" t="str">
            <v>KS2 Average Point Score</v>
          </cell>
          <cell r="CI1270" t="str">
            <v>Citizenship short</v>
          </cell>
        </row>
        <row r="1271">
          <cell r="AS1271">
            <v>0.14556331006979062</v>
          </cell>
          <cell r="AT1271">
            <v>0.18344965104685942</v>
          </cell>
          <cell r="AU1271">
            <v>0.23678963110667997</v>
          </cell>
          <cell r="AV1271">
            <v>0.23928215353938184</v>
          </cell>
          <cell r="AW1271">
            <v>0.11814556331006978</v>
          </cell>
          <cell r="AX1271">
            <v>6.0319042871385842E-2</v>
          </cell>
          <cell r="AY1271">
            <v>1.1465603190428714E-2</v>
          </cell>
          <cell r="AZ1271">
            <v>3.489531405782652E-3</v>
          </cell>
          <cell r="BA1271">
            <v>1.4955134596211367E-3</v>
          </cell>
          <cell r="CB1271" t="str">
            <v>KS2-4</v>
          </cell>
          <cell r="CC1271" t="str">
            <v>2</v>
          </cell>
          <cell r="CD1271" t="str">
            <v>*</v>
          </cell>
          <cell r="CE1271">
            <v>1.4955134596211367E-3</v>
          </cell>
          <cell r="CF1271">
            <v>0.5</v>
          </cell>
          <cell r="CG1271" t="str">
            <v>All Schools</v>
          </cell>
          <cell r="CH1271" t="str">
            <v>KS2 Average Point Score</v>
          </cell>
          <cell r="CI1271" t="str">
            <v>Citizenship short</v>
          </cell>
        </row>
        <row r="1272">
          <cell r="AS1272">
            <v>8.6840703249866813E-2</v>
          </cell>
          <cell r="AT1272">
            <v>0.15876398508257858</v>
          </cell>
          <cell r="AU1272">
            <v>0.22056473095364945</v>
          </cell>
          <cell r="AV1272">
            <v>0.24507192328183272</v>
          </cell>
          <cell r="AW1272">
            <v>0.18380394246137455</v>
          </cell>
          <cell r="AX1272">
            <v>8.3111347895578044E-2</v>
          </cell>
          <cell r="AY1272">
            <v>1.8646776771443795E-2</v>
          </cell>
          <cell r="AZ1272">
            <v>3.1965903036760787E-3</v>
          </cell>
          <cell r="BA1272">
            <v>0</v>
          </cell>
          <cell r="CB1272" t="str">
            <v>KS2-4</v>
          </cell>
          <cell r="CC1272" t="str">
            <v>3c</v>
          </cell>
          <cell r="CD1272" t="str">
            <v>*</v>
          </cell>
          <cell r="CE1272">
            <v>0</v>
          </cell>
          <cell r="CF1272">
            <v>0.5</v>
          </cell>
          <cell r="CG1272" t="str">
            <v>All Schools</v>
          </cell>
          <cell r="CH1272" t="str">
            <v>KS2 Average Point Score</v>
          </cell>
          <cell r="CI1272" t="str">
            <v>Citizenship short</v>
          </cell>
        </row>
        <row r="1273">
          <cell r="AS1273">
            <v>8.1982840800762624E-2</v>
          </cell>
          <cell r="AT1273">
            <v>0.11725452812202097</v>
          </cell>
          <cell r="AU1273">
            <v>0.18620908802033684</v>
          </cell>
          <cell r="AV1273">
            <v>0.24626628535112804</v>
          </cell>
          <cell r="AW1273">
            <v>0.21163012392755004</v>
          </cell>
          <cell r="AX1273">
            <v>0.11757229107086113</v>
          </cell>
          <cell r="AY1273">
            <v>3.336510962821735E-2</v>
          </cell>
          <cell r="AZ1273">
            <v>5.0842071814426442E-3</v>
          </cell>
          <cell r="BA1273">
            <v>6.3552589768033053E-4</v>
          </cell>
          <cell r="CB1273" t="str">
            <v>KS2-4</v>
          </cell>
          <cell r="CC1273" t="str">
            <v>3b</v>
          </cell>
          <cell r="CD1273" t="str">
            <v>*</v>
          </cell>
          <cell r="CE1273">
            <v>6.3552589768033053E-4</v>
          </cell>
          <cell r="CF1273">
            <v>0.5</v>
          </cell>
          <cell r="CG1273" t="str">
            <v>All Schools</v>
          </cell>
          <cell r="CH1273" t="str">
            <v>KS2 Average Point Score</v>
          </cell>
          <cell r="CI1273" t="str">
            <v>Citizenship short</v>
          </cell>
        </row>
        <row r="1274">
          <cell r="AS1274">
            <v>5.7072397392989256E-2</v>
          </cell>
          <cell r="AT1274">
            <v>8.4023251717456407E-2</v>
          </cell>
          <cell r="AU1274">
            <v>0.16522811344019728</v>
          </cell>
          <cell r="AV1274">
            <v>0.23427866831072749</v>
          </cell>
          <cell r="AW1274">
            <v>0.23445481768539722</v>
          </cell>
          <cell r="AX1274">
            <v>0.16399506781750925</v>
          </cell>
          <cell r="AY1274">
            <v>5.266866302624626E-2</v>
          </cell>
          <cell r="AZ1274">
            <v>7.9267218601373965E-3</v>
          </cell>
          <cell r="BA1274">
            <v>3.5229874933943986E-4</v>
          </cell>
          <cell r="CB1274" t="str">
            <v>KS2-4</v>
          </cell>
          <cell r="CC1274" t="str">
            <v>3a</v>
          </cell>
          <cell r="CD1274" t="str">
            <v>*</v>
          </cell>
          <cell r="CE1274">
            <v>3.5229874933943986E-4</v>
          </cell>
          <cell r="CF1274">
            <v>0.5</v>
          </cell>
          <cell r="CG1274" t="str">
            <v>All Schools</v>
          </cell>
          <cell r="CH1274" t="str">
            <v>KS2 Average Point Score</v>
          </cell>
          <cell r="CI1274" t="str">
            <v>Citizenship short</v>
          </cell>
        </row>
        <row r="1275">
          <cell r="AS1275">
            <v>4.0083135391923992E-2</v>
          </cell>
          <cell r="AT1275">
            <v>6.2549485352335704E-2</v>
          </cell>
          <cell r="AU1275">
            <v>0.11213380839271575</v>
          </cell>
          <cell r="AV1275">
            <v>0.19180522565320665</v>
          </cell>
          <cell r="AW1275">
            <v>0.24940617577197149</v>
          </cell>
          <cell r="AX1275">
            <v>0.23050277117973081</v>
          </cell>
          <cell r="AY1275">
            <v>9.4615993665874906E-2</v>
          </cell>
          <cell r="AZ1275">
            <v>1.7913697545526523E-2</v>
          </cell>
          <cell r="BA1275">
            <v>9.897070467141725E-4</v>
          </cell>
          <cell r="CB1275" t="str">
            <v>KS2-4</v>
          </cell>
          <cell r="CC1275" t="str">
            <v>4c</v>
          </cell>
          <cell r="CD1275" t="str">
            <v>*</v>
          </cell>
          <cell r="CE1275">
            <v>9.897070467141725E-4</v>
          </cell>
          <cell r="CF1275">
            <v>0.5</v>
          </cell>
          <cell r="CG1275" t="str">
            <v>All Schools</v>
          </cell>
          <cell r="CH1275" t="str">
            <v>KS2 Average Point Score</v>
          </cell>
          <cell r="CI1275" t="str">
            <v>Citizenship short</v>
          </cell>
        </row>
        <row r="1276">
          <cell r="AS1276">
            <v>2.691470413615674E-2</v>
          </cell>
          <cell r="AT1276">
            <v>3.9250610198561908E-2</v>
          </cell>
          <cell r="AU1276">
            <v>7.7181872155155359E-2</v>
          </cell>
          <cell r="AV1276">
            <v>0.14400686061085824</v>
          </cell>
          <cell r="AW1276">
            <v>0.22719176726697013</v>
          </cell>
          <cell r="AX1276">
            <v>0.28049343624249623</v>
          </cell>
          <cell r="AY1276">
            <v>0.16333531235569629</v>
          </cell>
          <cell r="AZ1276">
            <v>3.8063196780790287E-2</v>
          </cell>
          <cell r="BA1276">
            <v>3.5622402533148625E-3</v>
          </cell>
          <cell r="CB1276" t="str">
            <v>KS2-4</v>
          </cell>
          <cell r="CC1276" t="str">
            <v>4b</v>
          </cell>
          <cell r="CD1276" t="str">
            <v>*</v>
          </cell>
          <cell r="CE1276">
            <v>3.5622402533148625E-3</v>
          </cell>
          <cell r="CF1276">
            <v>0.5</v>
          </cell>
          <cell r="CG1276" t="str">
            <v>All Schools</v>
          </cell>
          <cell r="CH1276" t="str">
            <v>KS2 Average Point Score</v>
          </cell>
          <cell r="CI1276" t="str">
            <v>Citizenship short</v>
          </cell>
        </row>
        <row r="1277">
          <cell r="AS1277">
            <v>1.5106555165902346E-2</v>
          </cell>
          <cell r="AT1277">
            <v>2.6382519557593742E-2</v>
          </cell>
          <cell r="AU1277">
            <v>4.9743728082007013E-2</v>
          </cell>
          <cell r="AV1277">
            <v>9.8516320474777444E-2</v>
          </cell>
          <cell r="AW1277">
            <v>0.18802265983274885</v>
          </cell>
          <cell r="AX1277">
            <v>0.29209603452926897</v>
          </cell>
          <cell r="AY1277">
            <v>0.24186673860264365</v>
          </cell>
          <cell r="AZ1277">
            <v>7.7421095225249523E-2</v>
          </cell>
          <cell r="BA1277">
            <v>1.084434852980847E-2</v>
          </cell>
          <cell r="CB1277" t="str">
            <v>KS2-4</v>
          </cell>
          <cell r="CC1277" t="str">
            <v>4a</v>
          </cell>
          <cell r="CD1277" t="str">
            <v>*</v>
          </cell>
          <cell r="CE1277">
            <v>1.084434852980847E-2</v>
          </cell>
          <cell r="CF1277">
            <v>0.5</v>
          </cell>
          <cell r="CG1277" t="str">
            <v>All Schools</v>
          </cell>
          <cell r="CH1277" t="str">
            <v>KS2 Average Point Score</v>
          </cell>
          <cell r="CI1277" t="str">
            <v>Citizenship short</v>
          </cell>
        </row>
        <row r="1278">
          <cell r="AS1278">
            <v>9.2192787956587707E-3</v>
          </cell>
          <cell r="AT1278">
            <v>1.3070369938149142E-2</v>
          </cell>
          <cell r="AU1278">
            <v>2.713268759481853E-2</v>
          </cell>
          <cell r="AV1278">
            <v>5.589917143190571E-2</v>
          </cell>
          <cell r="AW1278">
            <v>0.12259306803594351</v>
          </cell>
          <cell r="AX1278">
            <v>0.25819815614424085</v>
          </cell>
          <cell r="AY1278">
            <v>0.31777336912125104</v>
          </cell>
          <cell r="AZ1278">
            <v>0.16332127436106897</v>
          </cell>
          <cell r="BA1278">
            <v>3.2792624576963476E-2</v>
          </cell>
          <cell r="CB1278" t="str">
            <v>KS2-4</v>
          </cell>
          <cell r="CC1278" t="str">
            <v>5c</v>
          </cell>
          <cell r="CD1278" t="str">
            <v>*</v>
          </cell>
          <cell r="CE1278">
            <v>3.2792624576963476E-2</v>
          </cell>
          <cell r="CF1278">
            <v>0.5</v>
          </cell>
          <cell r="CG1278" t="str">
            <v>All Schools</v>
          </cell>
          <cell r="CH1278" t="str">
            <v>KS2 Average Point Score</v>
          </cell>
          <cell r="CI1278" t="str">
            <v>Citizenship short</v>
          </cell>
        </row>
        <row r="1279">
          <cell r="AS1279">
            <v>3.3959060465993773E-3</v>
          </cell>
          <cell r="AT1279">
            <v>6.4144891991321576E-3</v>
          </cell>
          <cell r="AU1279">
            <v>1.198000188661447E-2</v>
          </cell>
          <cell r="AV1279">
            <v>2.7167248372795019E-2</v>
          </cell>
          <cell r="AW1279">
            <v>6.9427412508253933E-2</v>
          </cell>
          <cell r="AX1279">
            <v>0.19224601452693141</v>
          </cell>
          <cell r="AY1279">
            <v>0.33072351664937272</v>
          </cell>
          <cell r="AZ1279">
            <v>0.26818224695783416</v>
          </cell>
          <cell r="BA1279">
            <v>9.0463163852466749E-2</v>
          </cell>
          <cell r="CB1279" t="str">
            <v>KS2-4</v>
          </cell>
          <cell r="CC1279" t="str">
            <v>5b</v>
          </cell>
          <cell r="CD1279" t="str">
            <v>*</v>
          </cell>
          <cell r="CE1279">
            <v>9.0463163852466749E-2</v>
          </cell>
          <cell r="CF1279">
            <v>0.5</v>
          </cell>
          <cell r="CG1279" t="str">
            <v>All Schools</v>
          </cell>
          <cell r="CH1279" t="str">
            <v>KS2 Average Point Score</v>
          </cell>
          <cell r="CI1279" t="str">
            <v>Citizenship short</v>
          </cell>
        </row>
        <row r="1280">
          <cell r="AS1280">
            <v>9.3109869646182495E-4</v>
          </cell>
          <cell r="AT1280">
            <v>5.5865921787709499E-3</v>
          </cell>
          <cell r="AU1280">
            <v>5.5865921787709499E-3</v>
          </cell>
          <cell r="AV1280">
            <v>1.11731843575419E-2</v>
          </cell>
          <cell r="AW1280">
            <v>2.7001862197392923E-2</v>
          </cell>
          <cell r="AX1280">
            <v>9.7765363128491614E-2</v>
          </cell>
          <cell r="AY1280">
            <v>0.26908752327746743</v>
          </cell>
          <cell r="AZ1280">
            <v>0.36219739292364989</v>
          </cell>
          <cell r="BA1280">
            <v>0.2206703910614525</v>
          </cell>
          <cell r="CB1280" t="str">
            <v>KS2-4</v>
          </cell>
          <cell r="CC1280" t="str">
            <v>5a</v>
          </cell>
          <cell r="CD1280" t="str">
            <v>*</v>
          </cell>
          <cell r="CE1280">
            <v>0.2206703910614525</v>
          </cell>
          <cell r="CF1280">
            <v>0.5</v>
          </cell>
          <cell r="CG1280" t="str">
            <v>All Schools</v>
          </cell>
          <cell r="CH1280" t="str">
            <v>KS2 Average Point Score</v>
          </cell>
          <cell r="CI1280" t="str">
            <v>Citizenship short</v>
          </cell>
        </row>
        <row r="1281">
          <cell r="CB1281" t="str">
            <v>.</v>
          </cell>
          <cell r="CC1281" t="str">
            <v>.</v>
          </cell>
          <cell r="CE1281" t="str">
            <v>.</v>
          </cell>
          <cell r="CF1281" t="str">
            <v>.</v>
          </cell>
          <cell r="CG1281" t="str">
            <v>.</v>
          </cell>
        </row>
        <row r="1282">
          <cell r="CB1282" t="str">
            <v>.</v>
          </cell>
          <cell r="CE1282" t="str">
            <v>.</v>
          </cell>
        </row>
        <row r="1283">
          <cell r="CB1283" t="str">
            <v>.</v>
          </cell>
          <cell r="CC1283" t="str">
            <v>.</v>
          </cell>
          <cell r="CD1283" t="str">
            <v>.</v>
          </cell>
          <cell r="CE1283" t="str">
            <v>.</v>
          </cell>
          <cell r="CF1283" t="str">
            <v>.</v>
          </cell>
          <cell r="CG1283" t="str">
            <v>.</v>
          </cell>
          <cell r="CH1283" t="str">
            <v>.</v>
          </cell>
          <cell r="CI1283" t="str">
            <v>.</v>
          </cell>
        </row>
        <row r="1284">
          <cell r="CB1284" t="str">
            <v>.</v>
          </cell>
          <cell r="CC1284" t="str">
            <v>.</v>
          </cell>
          <cell r="CD1284" t="str">
            <v>.</v>
          </cell>
          <cell r="CE1284" t="str">
            <v>.</v>
          </cell>
          <cell r="CF1284" t="str">
            <v>.</v>
          </cell>
          <cell r="CG1284" t="str">
            <v>.</v>
          </cell>
          <cell r="CH1284" t="str">
            <v>.</v>
          </cell>
          <cell r="CI1284" t="str">
            <v>.</v>
          </cell>
        </row>
        <row r="1285">
          <cell r="AS1285" t="str">
            <v>U</v>
          </cell>
          <cell r="AT1285" t="str">
            <v>G</v>
          </cell>
          <cell r="AU1285" t="str">
            <v>F</v>
          </cell>
          <cell r="AV1285" t="str">
            <v>E</v>
          </cell>
          <cell r="AW1285" t="str">
            <v>D</v>
          </cell>
          <cell r="AX1285" t="str">
            <v>C</v>
          </cell>
          <cell r="AY1285" t="str">
            <v>B</v>
          </cell>
          <cell r="AZ1285" t="str">
            <v>A</v>
          </cell>
          <cell r="BA1285" t="str">
            <v>*</v>
          </cell>
          <cell r="CB1285" t="str">
            <v>.</v>
          </cell>
          <cell r="CC1285" t="str">
            <v>.</v>
          </cell>
          <cell r="CD1285" t="str">
            <v>.</v>
          </cell>
          <cell r="CE1285" t="str">
            <v>.</v>
          </cell>
          <cell r="CF1285" t="str">
            <v>.</v>
          </cell>
          <cell r="CG1285" t="str">
            <v>.</v>
          </cell>
          <cell r="CH1285" t="str">
            <v>.</v>
          </cell>
          <cell r="CI1285" t="str">
            <v>.</v>
          </cell>
        </row>
        <row r="1286">
          <cell r="AS1286">
            <v>0</v>
          </cell>
          <cell r="AT1286">
            <v>0</v>
          </cell>
          <cell r="AU1286">
            <v>0</v>
          </cell>
          <cell r="AV1286">
            <v>0</v>
          </cell>
          <cell r="AW1286">
            <v>0</v>
          </cell>
          <cell r="AX1286">
            <v>0</v>
          </cell>
          <cell r="AY1286">
            <v>0</v>
          </cell>
          <cell r="AZ1286">
            <v>0</v>
          </cell>
          <cell r="BA1286">
            <v>0</v>
          </cell>
          <cell r="CB1286" t="str">
            <v>.</v>
          </cell>
          <cell r="CC1286" t="str">
            <v>.</v>
          </cell>
          <cell r="CD1286" t="str">
            <v>.</v>
          </cell>
          <cell r="CE1286" t="str">
            <v>.</v>
          </cell>
          <cell r="CF1286" t="str">
            <v>.</v>
          </cell>
          <cell r="CG1286" t="str">
            <v>.</v>
          </cell>
          <cell r="CH1286" t="str">
            <v>.</v>
          </cell>
          <cell r="CI1286" t="str">
            <v>.</v>
          </cell>
        </row>
        <row r="1287">
          <cell r="AS1287">
            <v>0</v>
          </cell>
          <cell r="AT1287">
            <v>0</v>
          </cell>
          <cell r="AU1287">
            <v>0</v>
          </cell>
          <cell r="AV1287">
            <v>0</v>
          </cell>
          <cell r="AW1287">
            <v>0</v>
          </cell>
          <cell r="AX1287">
            <v>0</v>
          </cell>
          <cell r="AY1287">
            <v>0</v>
          </cell>
          <cell r="AZ1287">
            <v>0</v>
          </cell>
          <cell r="BA1287">
            <v>0</v>
          </cell>
          <cell r="CB1287" t="str">
            <v>.</v>
          </cell>
          <cell r="CC1287" t="str">
            <v>.</v>
          </cell>
          <cell r="CD1287" t="str">
            <v>.</v>
          </cell>
          <cell r="CE1287" t="str">
            <v>.</v>
          </cell>
          <cell r="CF1287" t="str">
            <v>.</v>
          </cell>
          <cell r="CG1287" t="str">
            <v>.</v>
          </cell>
          <cell r="CH1287" t="str">
            <v>.</v>
          </cell>
          <cell r="CI1287" t="str">
            <v>.</v>
          </cell>
        </row>
        <row r="1288">
          <cell r="AS1288">
            <v>0.12172730363821829</v>
          </cell>
          <cell r="AT1288">
            <v>0.24515470928255695</v>
          </cell>
          <cell r="AU1288">
            <v>0.29139748384903097</v>
          </cell>
          <cell r="AV1288">
            <v>0.18667120027201631</v>
          </cell>
          <cell r="AW1288">
            <v>8.942536552193131E-2</v>
          </cell>
          <cell r="AX1288">
            <v>4.6582794967698064E-2</v>
          </cell>
          <cell r="AY1288">
            <v>1.5980958857531452E-2</v>
          </cell>
          <cell r="AZ1288">
            <v>2.7201632097925877E-3</v>
          </cell>
          <cell r="BA1288">
            <v>3.4002040122407346E-4</v>
          </cell>
          <cell r="CB1288" t="str">
            <v>KS2-4</v>
          </cell>
          <cell r="CC1288" t="str">
            <v>B</v>
          </cell>
          <cell r="CD1288" t="str">
            <v>*</v>
          </cell>
          <cell r="CE1288">
            <v>3.4002040122407346E-4</v>
          </cell>
          <cell r="CF1288">
            <v>0.5</v>
          </cell>
          <cell r="CG1288" t="str">
            <v>All Schools</v>
          </cell>
          <cell r="CH1288" t="str">
            <v>KS2 Average Point Score</v>
          </cell>
          <cell r="CI1288" t="str">
            <v>Additional Science</v>
          </cell>
        </row>
        <row r="1289">
          <cell r="AS1289">
            <v>0.12172730363821829</v>
          </cell>
          <cell r="AT1289">
            <v>0.24515470928255695</v>
          </cell>
          <cell r="AU1289">
            <v>0.29139748384903097</v>
          </cell>
          <cell r="AV1289">
            <v>0.18667120027201631</v>
          </cell>
          <cell r="AW1289">
            <v>8.942536552193131E-2</v>
          </cell>
          <cell r="AX1289">
            <v>4.6582794967698064E-2</v>
          </cell>
          <cell r="AY1289">
            <v>1.5980958857531452E-2</v>
          </cell>
          <cell r="AZ1289">
            <v>2.7201632097925877E-3</v>
          </cell>
          <cell r="BA1289">
            <v>3.4002040122407346E-4</v>
          </cell>
          <cell r="CB1289" t="str">
            <v>KS2-4</v>
          </cell>
          <cell r="CC1289" t="str">
            <v>N</v>
          </cell>
          <cell r="CD1289" t="str">
            <v>*</v>
          </cell>
          <cell r="CE1289">
            <v>3.4002040122407346E-4</v>
          </cell>
          <cell r="CF1289">
            <v>0.5</v>
          </cell>
          <cell r="CG1289" t="str">
            <v>All Schools</v>
          </cell>
          <cell r="CH1289" t="str">
            <v>KS2 Average Point Score</v>
          </cell>
          <cell r="CI1289" t="str">
            <v>Additional Science</v>
          </cell>
        </row>
        <row r="1290">
          <cell r="AS1290">
            <v>0.12172730363821829</v>
          </cell>
          <cell r="AT1290">
            <v>0.24515470928255695</v>
          </cell>
          <cell r="AU1290">
            <v>0.29139748384903097</v>
          </cell>
          <cell r="AV1290">
            <v>0.18667120027201631</v>
          </cell>
          <cell r="AW1290">
            <v>8.942536552193131E-2</v>
          </cell>
          <cell r="AX1290">
            <v>4.6582794967698064E-2</v>
          </cell>
          <cell r="AY1290">
            <v>1.5980958857531452E-2</v>
          </cell>
          <cell r="AZ1290">
            <v>2.7201632097925877E-3</v>
          </cell>
          <cell r="BA1290">
            <v>3.4002040122407346E-4</v>
          </cell>
          <cell r="CB1290" t="str">
            <v>KS2-4</v>
          </cell>
          <cell r="CC1290" t="str">
            <v>2</v>
          </cell>
          <cell r="CD1290" t="str">
            <v>*</v>
          </cell>
          <cell r="CE1290">
            <v>3.4002040122407346E-4</v>
          </cell>
          <cell r="CF1290">
            <v>0.5</v>
          </cell>
          <cell r="CG1290" t="str">
            <v>All Schools</v>
          </cell>
          <cell r="CH1290" t="str">
            <v>KS2 Average Point Score</v>
          </cell>
          <cell r="CI1290" t="str">
            <v>Additional Science</v>
          </cell>
        </row>
        <row r="1291">
          <cell r="AS1291">
            <v>5.2276559865092748E-2</v>
          </cell>
          <cell r="AT1291">
            <v>0.16627318718381112</v>
          </cell>
          <cell r="AU1291">
            <v>0.28768971332209109</v>
          </cell>
          <cell r="AV1291">
            <v>0.26576728499156832</v>
          </cell>
          <cell r="AW1291">
            <v>0.14839797639123103</v>
          </cell>
          <cell r="AX1291">
            <v>6.1045531197301856E-2</v>
          </cell>
          <cell r="AY1291">
            <v>1.5177065767284991E-2</v>
          </cell>
          <cell r="AZ1291">
            <v>3.3726812816188868E-3</v>
          </cell>
          <cell r="BA1291">
            <v>0</v>
          </cell>
          <cell r="CB1291" t="str">
            <v>KS2-4</v>
          </cell>
          <cell r="CC1291" t="str">
            <v>3c</v>
          </cell>
          <cell r="CD1291" t="str">
            <v>*</v>
          </cell>
          <cell r="CE1291">
            <v>0</v>
          </cell>
          <cell r="CF1291">
            <v>0.5</v>
          </cell>
          <cell r="CG1291" t="str">
            <v>All Schools</v>
          </cell>
          <cell r="CH1291" t="str">
            <v>KS2 Average Point Score</v>
          </cell>
          <cell r="CI1291" t="str">
            <v>Additional Science</v>
          </cell>
        </row>
        <row r="1292">
          <cell r="AS1292">
            <v>3.5631035631035632E-2</v>
          </cell>
          <cell r="AT1292">
            <v>9.5071595071595072E-2</v>
          </cell>
          <cell r="AU1292">
            <v>0.22827172827172826</v>
          </cell>
          <cell r="AV1292">
            <v>0.29870129870129869</v>
          </cell>
          <cell r="AW1292">
            <v>0.21112221112221113</v>
          </cell>
          <cell r="AX1292">
            <v>0.10572760572760573</v>
          </cell>
          <cell r="AY1292">
            <v>2.097902097902098E-2</v>
          </cell>
          <cell r="AZ1292">
            <v>4.329004329004329E-3</v>
          </cell>
          <cell r="BA1292">
            <v>1.665001665001665E-4</v>
          </cell>
          <cell r="CB1292" t="str">
            <v>KS2-4</v>
          </cell>
          <cell r="CC1292" t="str">
            <v>3b</v>
          </cell>
          <cell r="CD1292" t="str">
            <v>*</v>
          </cell>
          <cell r="CE1292">
            <v>1.665001665001665E-4</v>
          </cell>
          <cell r="CF1292">
            <v>0.5</v>
          </cell>
          <cell r="CG1292" t="str">
            <v>All Schools</v>
          </cell>
          <cell r="CH1292" t="str">
            <v>KS2 Average Point Score</v>
          </cell>
          <cell r="CI1292" t="str">
            <v>Additional Science</v>
          </cell>
        </row>
        <row r="1293">
          <cell r="AS1293">
            <v>2.1199419635660164E-2</v>
          </cell>
          <cell r="AT1293">
            <v>4.9653393519264871E-2</v>
          </cell>
          <cell r="AU1293">
            <v>0.14879896824117361</v>
          </cell>
          <cell r="AV1293">
            <v>0.26874093180719005</v>
          </cell>
          <cell r="AW1293">
            <v>0.28985974528453973</v>
          </cell>
          <cell r="AX1293">
            <v>0.18394325326454941</v>
          </cell>
          <cell r="AY1293">
            <v>3.2081251007576979E-2</v>
          </cell>
          <cell r="AZ1293">
            <v>5.0781879735611801E-3</v>
          </cell>
          <cell r="BA1293">
            <v>6.4484926648395932E-4</v>
          </cell>
          <cell r="CB1293" t="str">
            <v>KS2-4</v>
          </cell>
          <cell r="CC1293" t="str">
            <v>3a</v>
          </cell>
          <cell r="CD1293" t="str">
            <v>*</v>
          </cell>
          <cell r="CE1293">
            <v>6.4484926648395932E-4</v>
          </cell>
          <cell r="CF1293">
            <v>0.5</v>
          </cell>
          <cell r="CG1293" t="str">
            <v>All Schools</v>
          </cell>
          <cell r="CH1293" t="str">
            <v>KS2 Average Point Score</v>
          </cell>
          <cell r="CI1293" t="str">
            <v>Additional Science</v>
          </cell>
        </row>
        <row r="1294">
          <cell r="AS1294">
            <v>1.0710365969042122E-2</v>
          </cell>
          <cell r="AT1294">
            <v>2.4789009574991486E-2</v>
          </cell>
          <cell r="AU1294">
            <v>7.3685804034364005E-2</v>
          </cell>
          <cell r="AV1294">
            <v>0.19327858305264353</v>
          </cell>
          <cell r="AW1294">
            <v>0.32827460924194829</v>
          </cell>
          <cell r="AX1294">
            <v>0.29126140105211368</v>
          </cell>
          <cell r="AY1294">
            <v>6.6608636415244296E-2</v>
          </cell>
          <cell r="AZ1294">
            <v>1.0180524543011771E-2</v>
          </cell>
          <cell r="BA1294">
            <v>1.2110661166408053E-3</v>
          </cell>
          <cell r="CB1294" t="str">
            <v>KS2-4</v>
          </cell>
          <cell r="CC1294" t="str">
            <v>4c</v>
          </cell>
          <cell r="CD1294" t="str">
            <v>*</v>
          </cell>
          <cell r="CE1294">
            <v>1.2110661166408053E-3</v>
          </cell>
          <cell r="CF1294">
            <v>0.5</v>
          </cell>
          <cell r="CG1294" t="str">
            <v>All Schools</v>
          </cell>
          <cell r="CH1294" t="str">
            <v>KS2 Average Point Score</v>
          </cell>
          <cell r="CI1294" t="str">
            <v>Additional Science</v>
          </cell>
        </row>
        <row r="1295">
          <cell r="AS1295">
            <v>5.2634787733452561E-3</v>
          </cell>
          <cell r="AT1295">
            <v>1.0526957546690512E-2</v>
          </cell>
          <cell r="AU1295">
            <v>3.3856971569085702E-2</v>
          </cell>
          <cell r="AV1295">
            <v>0.10356250127014449</v>
          </cell>
          <cell r="AW1295">
            <v>0.28002113520434085</v>
          </cell>
          <cell r="AX1295">
            <v>0.4061617249578312</v>
          </cell>
          <cell r="AY1295">
            <v>0.13150568008616662</v>
          </cell>
          <cell r="AZ1295">
            <v>2.6154815371796696E-2</v>
          </cell>
          <cell r="BA1295">
            <v>2.9467352205986954E-3</v>
          </cell>
          <cell r="CB1295" t="str">
            <v>KS2-4</v>
          </cell>
          <cell r="CC1295" t="str">
            <v>4b</v>
          </cell>
          <cell r="CD1295" t="str">
            <v>*</v>
          </cell>
          <cell r="CE1295">
            <v>2.9467352205986954E-3</v>
          </cell>
          <cell r="CF1295">
            <v>0.5</v>
          </cell>
          <cell r="CG1295" t="str">
            <v>All Schools</v>
          </cell>
          <cell r="CH1295" t="str">
            <v>KS2 Average Point Score</v>
          </cell>
          <cell r="CI1295" t="str">
            <v>Additional Science</v>
          </cell>
        </row>
        <row r="1296">
          <cell r="AS1296">
            <v>2.9662588060808304E-3</v>
          </cell>
          <cell r="AT1296">
            <v>3.6633296255098257E-3</v>
          </cell>
          <cell r="AU1296">
            <v>1.2161661104931405E-2</v>
          </cell>
          <cell r="AV1296">
            <v>4.652576937337783E-2</v>
          </cell>
          <cell r="AW1296">
            <v>0.19170930663700408</v>
          </cell>
          <cell r="AX1296">
            <v>0.4332665925101965</v>
          </cell>
          <cell r="AY1296">
            <v>0.23423062662217278</v>
          </cell>
          <cell r="AZ1296">
            <v>6.4946236559139781E-2</v>
          </cell>
          <cell r="BA1296">
            <v>1.0530218761586949E-2</v>
          </cell>
          <cell r="CB1296" t="str">
            <v>KS2-4</v>
          </cell>
          <cell r="CC1296" t="str">
            <v>4a</v>
          </cell>
          <cell r="CD1296" t="str">
            <v>*</v>
          </cell>
          <cell r="CE1296">
            <v>1.0530218761586949E-2</v>
          </cell>
          <cell r="CF1296">
            <v>0.5</v>
          </cell>
          <cell r="CG1296" t="str">
            <v>All Schools</v>
          </cell>
          <cell r="CH1296" t="str">
            <v>KS2 Average Point Score</v>
          </cell>
          <cell r="CI1296" t="str">
            <v>Additional Science</v>
          </cell>
        </row>
        <row r="1297">
          <cell r="AS1297">
            <v>1.6145773267212547E-3</v>
          </cell>
          <cell r="AT1297">
            <v>1.7299042786299158E-3</v>
          </cell>
          <cell r="AU1297">
            <v>4.7778308647873869E-3</v>
          </cell>
          <cell r="AV1297">
            <v>1.7183715834390496E-2</v>
          </cell>
          <cell r="AW1297">
            <v>9.567194424765639E-2</v>
          </cell>
          <cell r="AX1297">
            <v>0.33822099939041467</v>
          </cell>
          <cell r="AY1297">
            <v>0.33319603934296588</v>
          </cell>
          <cell r="AZ1297">
            <v>0.16168838657594281</v>
          </cell>
          <cell r="BA1297">
            <v>4.5916602138491192E-2</v>
          </cell>
          <cell r="CB1297" t="str">
            <v>KS2-4</v>
          </cell>
          <cell r="CC1297" t="str">
            <v>5c</v>
          </cell>
          <cell r="CD1297" t="str">
            <v>*</v>
          </cell>
          <cell r="CE1297">
            <v>4.5916602138491192E-2</v>
          </cell>
          <cell r="CF1297">
            <v>0.5</v>
          </cell>
          <cell r="CG1297" t="str">
            <v>All Schools</v>
          </cell>
          <cell r="CH1297" t="str">
            <v>KS2 Average Point Score</v>
          </cell>
          <cell r="CI1297" t="str">
            <v>Additional Science</v>
          </cell>
        </row>
        <row r="1298">
          <cell r="AS1298">
            <v>7.0049034324026814E-4</v>
          </cell>
          <cell r="AT1298">
            <v>5.3370692818306145E-4</v>
          </cell>
          <cell r="AU1298">
            <v>1.6678341505720672E-3</v>
          </cell>
          <cell r="AV1298">
            <v>6.0375596250708827E-3</v>
          </cell>
          <cell r="AW1298">
            <v>3.5291370626104941E-2</v>
          </cell>
          <cell r="AX1298">
            <v>0.16965208979619067</v>
          </cell>
          <cell r="AY1298">
            <v>0.30608092331298575</v>
          </cell>
          <cell r="AZ1298">
            <v>0.29477300777210713</v>
          </cell>
          <cell r="BA1298">
            <v>0.18526301744554521</v>
          </cell>
          <cell r="CB1298" t="str">
            <v>KS2-4</v>
          </cell>
          <cell r="CC1298" t="str">
            <v>5b</v>
          </cell>
          <cell r="CD1298" t="str">
            <v>*</v>
          </cell>
          <cell r="CE1298">
            <v>0.18526301744554521</v>
          </cell>
          <cell r="CF1298">
            <v>0.5</v>
          </cell>
          <cell r="CG1298" t="str">
            <v>All Schools</v>
          </cell>
          <cell r="CH1298" t="str">
            <v>KS2 Average Point Score</v>
          </cell>
          <cell r="CI1298" t="str">
            <v>Additional Science</v>
          </cell>
        </row>
        <row r="1299">
          <cell r="AS1299">
            <v>7.993605115907274E-4</v>
          </cell>
          <cell r="AT1299">
            <v>7.993605115907274E-4</v>
          </cell>
          <cell r="AU1299">
            <v>0</v>
          </cell>
          <cell r="AV1299">
            <v>1.9984012789768186E-3</v>
          </cell>
          <cell r="AW1299">
            <v>8.7929656274980013E-3</v>
          </cell>
          <cell r="AX1299">
            <v>4.1966426858513192E-2</v>
          </cell>
          <cell r="AY1299">
            <v>0.15667466027178256</v>
          </cell>
          <cell r="AZ1299">
            <v>0.30735411670663471</v>
          </cell>
          <cell r="BA1299">
            <v>0.48161470823341329</v>
          </cell>
          <cell r="CB1299" t="str">
            <v>KS2-4</v>
          </cell>
          <cell r="CC1299" t="str">
            <v>5a</v>
          </cell>
          <cell r="CD1299" t="str">
            <v>*</v>
          </cell>
          <cell r="CE1299">
            <v>0.48161470823341329</v>
          </cell>
          <cell r="CF1299">
            <v>0.5</v>
          </cell>
          <cell r="CG1299" t="str">
            <v>All Schools</v>
          </cell>
          <cell r="CH1299" t="str">
            <v>KS2 Average Point Score</v>
          </cell>
          <cell r="CI1299" t="str">
            <v>Additional Science</v>
          </cell>
        </row>
        <row r="1300">
          <cell r="CB1300" t="str">
            <v>.</v>
          </cell>
          <cell r="CC1300" t="str">
            <v>.</v>
          </cell>
          <cell r="CE1300" t="str">
            <v>.</v>
          </cell>
          <cell r="CF1300" t="str">
            <v>.</v>
          </cell>
          <cell r="CG1300" t="str">
            <v>.</v>
          </cell>
        </row>
        <row r="1301">
          <cell r="CB1301" t="str">
            <v>.</v>
          </cell>
          <cell r="CE1301" t="str">
            <v>.</v>
          </cell>
        </row>
        <row r="1302">
          <cell r="CB1302" t="str">
            <v>.</v>
          </cell>
          <cell r="CC1302" t="str">
            <v>.</v>
          </cell>
          <cell r="CD1302" t="str">
            <v>.</v>
          </cell>
          <cell r="CE1302" t="str">
            <v>.</v>
          </cell>
          <cell r="CF1302" t="str">
            <v>.</v>
          </cell>
          <cell r="CG1302" t="str">
            <v>.</v>
          </cell>
          <cell r="CH1302" t="str">
            <v>.</v>
          </cell>
          <cell r="CI1302" t="str">
            <v>.</v>
          </cell>
        </row>
        <row r="1303">
          <cell r="CB1303" t="str">
            <v>.</v>
          </cell>
          <cell r="CC1303" t="str">
            <v>.</v>
          </cell>
          <cell r="CD1303" t="str">
            <v>.</v>
          </cell>
          <cell r="CE1303" t="str">
            <v>.</v>
          </cell>
          <cell r="CF1303" t="str">
            <v>.</v>
          </cell>
          <cell r="CG1303" t="str">
            <v>.</v>
          </cell>
          <cell r="CH1303" t="str">
            <v>.</v>
          </cell>
          <cell r="CI1303" t="str">
            <v>.</v>
          </cell>
        </row>
        <row r="1304">
          <cell r="AS1304" t="str">
            <v>U</v>
          </cell>
          <cell r="AT1304" t="str">
            <v>G</v>
          </cell>
          <cell r="AU1304" t="str">
            <v>F</v>
          </cell>
          <cell r="AV1304" t="str">
            <v>E</v>
          </cell>
          <cell r="AW1304" t="str">
            <v>D</v>
          </cell>
          <cell r="AX1304" t="str">
            <v>C</v>
          </cell>
          <cell r="AY1304" t="str">
            <v>B</v>
          </cell>
          <cell r="AZ1304" t="str">
            <v>A</v>
          </cell>
          <cell r="BA1304" t="str">
            <v>*</v>
          </cell>
          <cell r="CB1304" t="str">
            <v>.</v>
          </cell>
          <cell r="CC1304" t="str">
            <v>.</v>
          </cell>
          <cell r="CD1304" t="str">
            <v>.</v>
          </cell>
          <cell r="CE1304" t="str">
            <v>.</v>
          </cell>
          <cell r="CF1304" t="str">
            <v>.</v>
          </cell>
          <cell r="CG1304" t="str">
            <v>.</v>
          </cell>
          <cell r="CH1304" t="str">
            <v>.</v>
          </cell>
          <cell r="CI1304" t="str">
            <v>.</v>
          </cell>
        </row>
        <row r="1305">
          <cell r="AS1305">
            <v>0</v>
          </cell>
          <cell r="AT1305">
            <v>0</v>
          </cell>
          <cell r="AU1305">
            <v>0</v>
          </cell>
          <cell r="AV1305">
            <v>0</v>
          </cell>
          <cell r="AW1305">
            <v>0</v>
          </cell>
          <cell r="AX1305">
            <v>0</v>
          </cell>
          <cell r="AY1305">
            <v>0</v>
          </cell>
          <cell r="AZ1305">
            <v>0</v>
          </cell>
          <cell r="BA1305">
            <v>0</v>
          </cell>
          <cell r="CB1305" t="str">
            <v>.</v>
          </cell>
          <cell r="CC1305" t="str">
            <v>.</v>
          </cell>
          <cell r="CD1305" t="str">
            <v>.</v>
          </cell>
          <cell r="CE1305" t="str">
            <v>.</v>
          </cell>
          <cell r="CF1305" t="str">
            <v>.</v>
          </cell>
          <cell r="CG1305" t="str">
            <v>.</v>
          </cell>
          <cell r="CH1305" t="str">
            <v>.</v>
          </cell>
          <cell r="CI1305" t="str">
            <v>.</v>
          </cell>
        </row>
        <row r="1306">
          <cell r="AS1306">
            <v>0</v>
          </cell>
          <cell r="AT1306">
            <v>0</v>
          </cell>
          <cell r="AU1306">
            <v>0</v>
          </cell>
          <cell r="AV1306">
            <v>0</v>
          </cell>
          <cell r="AW1306">
            <v>0</v>
          </cell>
          <cell r="AX1306">
            <v>0</v>
          </cell>
          <cell r="AY1306">
            <v>0</v>
          </cell>
          <cell r="AZ1306">
            <v>0</v>
          </cell>
          <cell r="BA1306">
            <v>0</v>
          </cell>
          <cell r="CB1306" t="str">
            <v>.</v>
          </cell>
          <cell r="CC1306" t="str">
            <v>.</v>
          </cell>
          <cell r="CD1306" t="str">
            <v>.</v>
          </cell>
          <cell r="CE1306" t="str">
            <v>.</v>
          </cell>
          <cell r="CF1306" t="str">
            <v>.</v>
          </cell>
          <cell r="CG1306" t="str">
            <v>.</v>
          </cell>
          <cell r="CH1306" t="str">
            <v>.</v>
          </cell>
          <cell r="CI1306" t="str">
            <v>.</v>
          </cell>
        </row>
        <row r="1307">
          <cell r="AS1307">
            <v>0.22832369942196531</v>
          </cell>
          <cell r="AT1307">
            <v>0.26300578034682082</v>
          </cell>
          <cell r="AU1307">
            <v>0.20231213872832371</v>
          </cell>
          <cell r="AV1307">
            <v>0.15028901734104047</v>
          </cell>
          <cell r="AW1307">
            <v>4.3352601156069363E-2</v>
          </cell>
          <cell r="AX1307">
            <v>6.358381502890173E-2</v>
          </cell>
          <cell r="AY1307">
            <v>3.1791907514450865E-2</v>
          </cell>
          <cell r="AZ1307">
            <v>1.7341040462427744E-2</v>
          </cell>
          <cell r="BA1307">
            <v>0</v>
          </cell>
          <cell r="CB1307" t="str">
            <v>KS2-4</v>
          </cell>
          <cell r="CC1307" t="str">
            <v>B</v>
          </cell>
          <cell r="CD1307" t="str">
            <v>*</v>
          </cell>
          <cell r="CE1307">
            <v>0</v>
          </cell>
          <cell r="CF1307">
            <v>0.5</v>
          </cell>
          <cell r="CG1307" t="str">
            <v>All Schools</v>
          </cell>
          <cell r="CH1307" t="str">
            <v>KS2 Average Point Score</v>
          </cell>
          <cell r="CI1307" t="str">
            <v>Statistics</v>
          </cell>
        </row>
        <row r="1308">
          <cell r="AS1308">
            <v>0.22832369942196531</v>
          </cell>
          <cell r="AT1308">
            <v>0.26300578034682082</v>
          </cell>
          <cell r="AU1308">
            <v>0.20231213872832371</v>
          </cell>
          <cell r="AV1308">
            <v>0.15028901734104047</v>
          </cell>
          <cell r="AW1308">
            <v>4.3352601156069363E-2</v>
          </cell>
          <cell r="AX1308">
            <v>6.358381502890173E-2</v>
          </cell>
          <cell r="AY1308">
            <v>3.1791907514450865E-2</v>
          </cell>
          <cell r="AZ1308">
            <v>1.7341040462427744E-2</v>
          </cell>
          <cell r="BA1308">
            <v>0</v>
          </cell>
          <cell r="CB1308" t="str">
            <v>KS2-4</v>
          </cell>
          <cell r="CC1308" t="str">
            <v>N</v>
          </cell>
          <cell r="CD1308" t="str">
            <v>*</v>
          </cell>
          <cell r="CE1308">
            <v>0</v>
          </cell>
          <cell r="CF1308">
            <v>0.5</v>
          </cell>
          <cell r="CG1308" t="str">
            <v>All Schools</v>
          </cell>
          <cell r="CH1308" t="str">
            <v>KS2 Average Point Score</v>
          </cell>
          <cell r="CI1308" t="str">
            <v>Statistics</v>
          </cell>
        </row>
        <row r="1309">
          <cell r="AS1309">
            <v>0.22832369942196531</v>
          </cell>
          <cell r="AT1309">
            <v>0.26300578034682082</v>
          </cell>
          <cell r="AU1309">
            <v>0.20231213872832371</v>
          </cell>
          <cell r="AV1309">
            <v>0.15028901734104047</v>
          </cell>
          <cell r="AW1309">
            <v>4.3352601156069363E-2</v>
          </cell>
          <cell r="AX1309">
            <v>6.358381502890173E-2</v>
          </cell>
          <cell r="AY1309">
            <v>3.1791907514450865E-2</v>
          </cell>
          <cell r="AZ1309">
            <v>1.7341040462427744E-2</v>
          </cell>
          <cell r="BA1309">
            <v>0</v>
          </cell>
          <cell r="CB1309" t="str">
            <v>KS2-4</v>
          </cell>
          <cell r="CC1309" t="str">
            <v>2</v>
          </cell>
          <cell r="CD1309" t="str">
            <v>*</v>
          </cell>
          <cell r="CE1309">
            <v>0</v>
          </cell>
          <cell r="CF1309">
            <v>0.5</v>
          </cell>
          <cell r="CG1309" t="str">
            <v>All Schools</v>
          </cell>
          <cell r="CH1309" t="str">
            <v>KS2 Average Point Score</v>
          </cell>
          <cell r="CI1309" t="str">
            <v>Statistics</v>
          </cell>
        </row>
        <row r="1310">
          <cell r="AS1310">
            <v>0.14606741573033707</v>
          </cell>
          <cell r="AT1310">
            <v>0.25</v>
          </cell>
          <cell r="AU1310">
            <v>0.29213483146067415</v>
          </cell>
          <cell r="AV1310">
            <v>0.16573033707865167</v>
          </cell>
          <cell r="AW1310">
            <v>8.1460674157303375E-2</v>
          </cell>
          <cell r="AX1310">
            <v>6.1797752808988762E-2</v>
          </cell>
          <cell r="AY1310">
            <v>2.8089887640449437E-3</v>
          </cell>
          <cell r="AZ1310">
            <v>0</v>
          </cell>
          <cell r="BA1310">
            <v>0</v>
          </cell>
          <cell r="CB1310" t="str">
            <v>KS2-4</v>
          </cell>
          <cell r="CC1310" t="str">
            <v>3c</v>
          </cell>
          <cell r="CD1310" t="str">
            <v>*</v>
          </cell>
          <cell r="CE1310">
            <v>0</v>
          </cell>
          <cell r="CF1310">
            <v>0.5</v>
          </cell>
          <cell r="CG1310" t="str">
            <v>All Schools</v>
          </cell>
          <cell r="CH1310" t="str">
            <v>KS2 Average Point Score</v>
          </cell>
          <cell r="CI1310" t="str">
            <v>Statistics</v>
          </cell>
        </row>
        <row r="1311">
          <cell r="AS1311">
            <v>0.10225763612217796</v>
          </cell>
          <cell r="AT1311">
            <v>0.14873837981407703</v>
          </cell>
          <cell r="AU1311">
            <v>0.25630810092961487</v>
          </cell>
          <cell r="AV1311">
            <v>0.21381142098273573</v>
          </cell>
          <cell r="AW1311">
            <v>0.1407702523240372</v>
          </cell>
          <cell r="AX1311">
            <v>0.11420982735723771</v>
          </cell>
          <cell r="AY1311">
            <v>1.4608233731739707E-2</v>
          </cell>
          <cell r="AZ1311">
            <v>7.9681274900398405E-3</v>
          </cell>
          <cell r="BA1311">
            <v>1.3280212483399733E-3</v>
          </cell>
          <cell r="CB1311" t="str">
            <v>KS2-4</v>
          </cell>
          <cell r="CC1311" t="str">
            <v>3b</v>
          </cell>
          <cell r="CD1311" t="str">
            <v>*</v>
          </cell>
          <cell r="CE1311">
            <v>1.3280212483399733E-3</v>
          </cell>
          <cell r="CF1311">
            <v>0.5</v>
          </cell>
          <cell r="CG1311" t="str">
            <v>All Schools</v>
          </cell>
          <cell r="CH1311" t="str">
            <v>KS2 Average Point Score</v>
          </cell>
          <cell r="CI1311" t="str">
            <v>Statistics</v>
          </cell>
        </row>
        <row r="1312">
          <cell r="AS1312">
            <v>6.0503059143439834E-2</v>
          </cell>
          <cell r="AT1312">
            <v>7.9537729435757987E-2</v>
          </cell>
          <cell r="AU1312">
            <v>0.16179469748470429</v>
          </cell>
          <cell r="AV1312">
            <v>0.26920462270564244</v>
          </cell>
          <cell r="AW1312">
            <v>0.22909585316111489</v>
          </cell>
          <cell r="AX1312">
            <v>0.1733514615907546</v>
          </cell>
          <cell r="AY1312">
            <v>2.1074099252209381E-2</v>
          </cell>
          <cell r="AZ1312">
            <v>3.3990482664853841E-3</v>
          </cell>
          <cell r="BA1312">
            <v>2.0394289598912306E-3</v>
          </cell>
          <cell r="CB1312" t="str">
            <v>KS2-4</v>
          </cell>
          <cell r="CC1312" t="str">
            <v>3a</v>
          </cell>
          <cell r="CD1312" t="str">
            <v>*</v>
          </cell>
          <cell r="CE1312">
            <v>2.0394289598912306E-3</v>
          </cell>
          <cell r="CF1312">
            <v>0.5</v>
          </cell>
          <cell r="CG1312" t="str">
            <v>All Schools</v>
          </cell>
          <cell r="CH1312" t="str">
            <v>KS2 Average Point Score</v>
          </cell>
          <cell r="CI1312" t="str">
            <v>Statistics</v>
          </cell>
        </row>
        <row r="1313">
          <cell r="AS1313">
            <v>4.1773231031543054E-2</v>
          </cell>
          <cell r="AT1313">
            <v>3.3532253481102586E-2</v>
          </cell>
          <cell r="AU1313">
            <v>8.6388178459789716E-2</v>
          </cell>
          <cell r="AV1313">
            <v>0.19636260301221939</v>
          </cell>
          <cell r="AW1313">
            <v>0.28275078147200911</v>
          </cell>
          <cell r="AX1313">
            <v>0.31258880363739699</v>
          </cell>
          <cell r="AY1313">
            <v>3.6942313157146918E-2</v>
          </cell>
          <cell r="AZ1313">
            <v>8.2409775504404658E-3</v>
          </cell>
          <cell r="BA1313">
            <v>1.4208581983518045E-3</v>
          </cell>
          <cell r="CB1313" t="str">
            <v>KS2-4</v>
          </cell>
          <cell r="CC1313" t="str">
            <v>4c</v>
          </cell>
          <cell r="CD1313" t="str">
            <v>*</v>
          </cell>
          <cell r="CE1313">
            <v>1.4208581983518045E-3</v>
          </cell>
          <cell r="CF1313">
            <v>0.5</v>
          </cell>
          <cell r="CG1313" t="str">
            <v>All Schools</v>
          </cell>
          <cell r="CH1313" t="str">
            <v>KS2 Average Point Score</v>
          </cell>
          <cell r="CI1313" t="str">
            <v>Statistics</v>
          </cell>
        </row>
        <row r="1314">
          <cell r="AS1314">
            <v>2.581888246628131E-2</v>
          </cell>
          <cell r="AT1314">
            <v>1.1175337186897881E-2</v>
          </cell>
          <cell r="AU1314">
            <v>3.5581245985870265E-2</v>
          </cell>
          <cell r="AV1314">
            <v>0.11226718047527295</v>
          </cell>
          <cell r="AW1314">
            <v>0.26795118818240204</v>
          </cell>
          <cell r="AX1314">
            <v>0.45009633911368013</v>
          </cell>
          <cell r="AY1314">
            <v>7.5786769428387926E-2</v>
          </cell>
          <cell r="AZ1314">
            <v>1.7726396917148363E-2</v>
          </cell>
          <cell r="BA1314">
            <v>3.5966602440590878E-3</v>
          </cell>
          <cell r="CB1314" t="str">
            <v>KS2-4</v>
          </cell>
          <cell r="CC1314" t="str">
            <v>4b</v>
          </cell>
          <cell r="CD1314" t="str">
            <v>*</v>
          </cell>
          <cell r="CE1314">
            <v>3.5966602440590878E-3</v>
          </cell>
          <cell r="CF1314">
            <v>0.5</v>
          </cell>
          <cell r="CG1314" t="str">
            <v>All Schools</v>
          </cell>
          <cell r="CH1314" t="str">
            <v>KS2 Average Point Score</v>
          </cell>
          <cell r="CI1314" t="str">
            <v>Statistics</v>
          </cell>
        </row>
        <row r="1315">
          <cell r="AS1315">
            <v>2.0393711938818865E-2</v>
          </cell>
          <cell r="AT1315">
            <v>1.9827219940518341E-3</v>
          </cell>
          <cell r="AU1315">
            <v>1.1259028466222915E-2</v>
          </cell>
          <cell r="AV1315">
            <v>5.5657838833026482E-2</v>
          </cell>
          <cell r="AW1315">
            <v>0.19140348392578954</v>
          </cell>
          <cell r="AX1315">
            <v>0.49468913751593258</v>
          </cell>
          <cell r="AY1315">
            <v>0.15663503753009489</v>
          </cell>
          <cell r="AZ1315">
            <v>5.8844356323466934E-2</v>
          </cell>
          <cell r="BA1315">
            <v>9.1346834725959496E-3</v>
          </cell>
          <cell r="CB1315" t="str">
            <v>KS2-4</v>
          </cell>
          <cell r="CC1315" t="str">
            <v>4a</v>
          </cell>
          <cell r="CD1315" t="str">
            <v>*</v>
          </cell>
          <cell r="CE1315">
            <v>9.1346834725959496E-3</v>
          </cell>
          <cell r="CF1315">
            <v>0.5</v>
          </cell>
          <cell r="CG1315" t="str">
            <v>All Schools</v>
          </cell>
          <cell r="CH1315" t="str">
            <v>KS2 Average Point Score</v>
          </cell>
          <cell r="CI1315" t="str">
            <v>Statistics</v>
          </cell>
        </row>
        <row r="1316">
          <cell r="AS1316">
            <v>1.1778315280260805E-2</v>
          </cell>
          <cell r="AT1316">
            <v>5.2581764644021455E-4</v>
          </cell>
          <cell r="AU1316">
            <v>2.2610158796929226E-3</v>
          </cell>
          <cell r="AV1316">
            <v>1.8193290566831423E-2</v>
          </cell>
          <cell r="AW1316">
            <v>9.0177726364496794E-2</v>
          </cell>
          <cell r="AX1316">
            <v>0.38847407719003052</v>
          </cell>
          <cell r="AY1316">
            <v>0.27905142496582186</v>
          </cell>
          <cell r="AZ1316">
            <v>0.16631612156903985</v>
          </cell>
          <cell r="BA1316">
            <v>4.3222210537385633E-2</v>
          </cell>
          <cell r="CB1316" t="str">
            <v>KS2-4</v>
          </cell>
          <cell r="CC1316" t="str">
            <v>5c</v>
          </cell>
          <cell r="CD1316" t="str">
            <v>*</v>
          </cell>
          <cell r="CE1316">
            <v>4.3222210537385633E-2</v>
          </cell>
          <cell r="CF1316">
            <v>0.5</v>
          </cell>
          <cell r="CG1316" t="str">
            <v>All Schools</v>
          </cell>
          <cell r="CH1316" t="str">
            <v>KS2 Average Point Score</v>
          </cell>
          <cell r="CI1316" t="str">
            <v>Statistics</v>
          </cell>
        </row>
        <row r="1317">
          <cell r="AS1317">
            <v>4.5860339977987037E-3</v>
          </cell>
          <cell r="AT1317">
            <v>2.4458847988259754E-4</v>
          </cell>
          <cell r="AU1317">
            <v>5.5032407973584449E-4</v>
          </cell>
          <cell r="AV1317">
            <v>4.4025926378867559E-3</v>
          </cell>
          <cell r="AW1317">
            <v>3.0267824385471445E-2</v>
          </cell>
          <cell r="AX1317">
            <v>0.18325791855203619</v>
          </cell>
          <cell r="AY1317">
            <v>0.27791366026660147</v>
          </cell>
          <cell r="AZ1317">
            <v>0.33123394888100771</v>
          </cell>
          <cell r="BA1317">
            <v>0.16754310871957931</v>
          </cell>
          <cell r="CB1317" t="str">
            <v>KS2-4</v>
          </cell>
          <cell r="CC1317" t="str">
            <v>5b</v>
          </cell>
          <cell r="CD1317" t="str">
            <v>*</v>
          </cell>
          <cell r="CE1317">
            <v>0.16754310871957931</v>
          </cell>
          <cell r="CF1317">
            <v>0.5</v>
          </cell>
          <cell r="CG1317" t="str">
            <v>All Schools</v>
          </cell>
          <cell r="CH1317" t="str">
            <v>KS2 Average Point Score</v>
          </cell>
          <cell r="CI1317" t="str">
            <v>Statistics</v>
          </cell>
        </row>
        <row r="1318">
          <cell r="AS1318">
            <v>1.4655593551538837E-3</v>
          </cell>
          <cell r="AT1318">
            <v>0</v>
          </cell>
          <cell r="AU1318">
            <v>0</v>
          </cell>
          <cell r="AV1318">
            <v>1.4655593551538837E-3</v>
          </cell>
          <cell r="AW1318">
            <v>5.8622374206155348E-3</v>
          </cell>
          <cell r="AX1318">
            <v>5.9599413776257937E-2</v>
          </cell>
          <cell r="AY1318">
            <v>0.14948705422569614</v>
          </cell>
          <cell r="AZ1318">
            <v>0.34831460674157305</v>
          </cell>
          <cell r="BA1318">
            <v>0.43380556912554957</v>
          </cell>
          <cell r="CB1318" t="str">
            <v>KS2-4</v>
          </cell>
          <cell r="CC1318" t="str">
            <v>5a</v>
          </cell>
          <cell r="CD1318" t="str">
            <v>*</v>
          </cell>
          <cell r="CE1318">
            <v>0.43380556912554957</v>
          </cell>
          <cell r="CF1318">
            <v>0.5</v>
          </cell>
          <cell r="CG1318" t="str">
            <v>All Schools</v>
          </cell>
          <cell r="CH1318" t="str">
            <v>KS2 Average Point Score</v>
          </cell>
          <cell r="CI1318" t="str">
            <v>Statistics</v>
          </cell>
        </row>
        <row r="1319">
          <cell r="CB1319" t="str">
            <v>.</v>
          </cell>
          <cell r="CC1319" t="str">
            <v>.</v>
          </cell>
          <cell r="CE1319" t="str">
            <v>.</v>
          </cell>
          <cell r="CF1319" t="str">
            <v>.</v>
          </cell>
          <cell r="CG1319" t="str">
            <v>.</v>
          </cell>
        </row>
        <row r="1320">
          <cell r="CB1320" t="str">
            <v>.</v>
          </cell>
          <cell r="CE1320" t="str">
            <v>.</v>
          </cell>
        </row>
        <row r="1321">
          <cell r="CB1321" t="str">
            <v>.</v>
          </cell>
          <cell r="CC1321" t="str">
            <v>.</v>
          </cell>
          <cell r="CD1321" t="str">
            <v>.</v>
          </cell>
          <cell r="CE1321" t="str">
            <v>.</v>
          </cell>
          <cell r="CF1321" t="str">
            <v>.</v>
          </cell>
          <cell r="CG1321" t="str">
            <v>.</v>
          </cell>
          <cell r="CH1321" t="str">
            <v>.</v>
          </cell>
          <cell r="CI1321" t="str">
            <v>.</v>
          </cell>
        </row>
        <row r="1322">
          <cell r="CB1322" t="str">
            <v>.</v>
          </cell>
          <cell r="CC1322" t="str">
            <v>.</v>
          </cell>
          <cell r="CD1322" t="str">
            <v>.</v>
          </cell>
          <cell r="CE1322" t="str">
            <v>.</v>
          </cell>
          <cell r="CF1322" t="str">
            <v>.</v>
          </cell>
          <cell r="CG1322" t="str">
            <v>.</v>
          </cell>
          <cell r="CH1322" t="str">
            <v>.</v>
          </cell>
          <cell r="CI1322" t="str">
            <v>.</v>
          </cell>
        </row>
        <row r="1323">
          <cell r="AS1323" t="str">
            <v>U</v>
          </cell>
          <cell r="AT1323" t="str">
            <v>G</v>
          </cell>
          <cell r="AU1323" t="str">
            <v>F</v>
          </cell>
          <cell r="AV1323" t="str">
            <v>E</v>
          </cell>
          <cell r="AW1323" t="str">
            <v>D</v>
          </cell>
          <cell r="AX1323" t="str">
            <v>C</v>
          </cell>
          <cell r="AY1323" t="str">
            <v>B</v>
          </cell>
          <cell r="AZ1323" t="str">
            <v>A</v>
          </cell>
          <cell r="BA1323" t="str">
            <v>*</v>
          </cell>
          <cell r="CB1323" t="str">
            <v>.</v>
          </cell>
          <cell r="CC1323" t="str">
            <v>.</v>
          </cell>
          <cell r="CD1323" t="str">
            <v>.</v>
          </cell>
          <cell r="CE1323" t="str">
            <v>.</v>
          </cell>
          <cell r="CF1323" t="str">
            <v>.</v>
          </cell>
          <cell r="CG1323" t="str">
            <v>.</v>
          </cell>
          <cell r="CH1323" t="str">
            <v>.</v>
          </cell>
          <cell r="CI1323" t="str">
            <v>.</v>
          </cell>
        </row>
        <row r="1324">
          <cell r="AS1324">
            <v>0</v>
          </cell>
          <cell r="AT1324">
            <v>0</v>
          </cell>
          <cell r="AU1324">
            <v>0</v>
          </cell>
          <cell r="AV1324">
            <v>0</v>
          </cell>
          <cell r="AW1324">
            <v>0</v>
          </cell>
          <cell r="AX1324">
            <v>0</v>
          </cell>
          <cell r="AY1324">
            <v>0</v>
          </cell>
          <cell r="AZ1324">
            <v>0</v>
          </cell>
          <cell r="BA1324">
            <v>0</v>
          </cell>
          <cell r="CB1324" t="str">
            <v>.</v>
          </cell>
          <cell r="CC1324" t="str">
            <v>.</v>
          </cell>
          <cell r="CD1324" t="str">
            <v>.</v>
          </cell>
          <cell r="CE1324" t="str">
            <v>.</v>
          </cell>
          <cell r="CF1324" t="str">
            <v>.</v>
          </cell>
          <cell r="CG1324" t="str">
            <v>.</v>
          </cell>
          <cell r="CH1324" t="str">
            <v>.</v>
          </cell>
          <cell r="CI1324" t="str">
            <v>.</v>
          </cell>
        </row>
        <row r="1325">
          <cell r="AS1325">
            <v>0</v>
          </cell>
          <cell r="AT1325">
            <v>0</v>
          </cell>
          <cell r="AU1325">
            <v>0</v>
          </cell>
          <cell r="AV1325">
            <v>0</v>
          </cell>
          <cell r="AW1325">
            <v>0</v>
          </cell>
          <cell r="AX1325">
            <v>0</v>
          </cell>
          <cell r="AY1325">
            <v>0</v>
          </cell>
          <cell r="AZ1325">
            <v>0</v>
          </cell>
          <cell r="BA1325">
            <v>0</v>
          </cell>
          <cell r="CB1325" t="str">
            <v>.</v>
          </cell>
          <cell r="CC1325" t="str">
            <v>.</v>
          </cell>
          <cell r="CD1325" t="str">
            <v>.</v>
          </cell>
          <cell r="CE1325" t="str">
            <v>.</v>
          </cell>
          <cell r="CF1325" t="str">
            <v>.</v>
          </cell>
          <cell r="CG1325" t="str">
            <v>.</v>
          </cell>
          <cell r="CH1325" t="str">
            <v>.</v>
          </cell>
          <cell r="CI1325" t="str">
            <v>.</v>
          </cell>
        </row>
        <row r="1326">
          <cell r="AS1326">
            <v>0.15596330275229359</v>
          </cell>
          <cell r="AT1326">
            <v>9.1743119266055051E-2</v>
          </cell>
          <cell r="AU1326">
            <v>0.26605504587155965</v>
          </cell>
          <cell r="AV1326">
            <v>0.1834862385321101</v>
          </cell>
          <cell r="AW1326">
            <v>0.14678899082568808</v>
          </cell>
          <cell r="AX1326">
            <v>0.10091743119266056</v>
          </cell>
          <cell r="AY1326">
            <v>3.669724770642202E-2</v>
          </cell>
          <cell r="AZ1326">
            <v>1.834862385321101E-2</v>
          </cell>
          <cell r="BA1326">
            <v>0</v>
          </cell>
          <cell r="CB1326" t="str">
            <v>KS2-4</v>
          </cell>
          <cell r="CC1326" t="str">
            <v>B</v>
          </cell>
          <cell r="CD1326" t="str">
            <v>*</v>
          </cell>
          <cell r="CE1326">
            <v>0</v>
          </cell>
          <cell r="CF1326">
            <v>0.5</v>
          </cell>
          <cell r="CG1326" t="str">
            <v>All Schools</v>
          </cell>
          <cell r="CH1326" t="str">
            <v>KS2 Average Point Score</v>
          </cell>
          <cell r="CI1326" t="str">
            <v>Vocational Business</v>
          </cell>
        </row>
        <row r="1327">
          <cell r="AS1327">
            <v>0.15596330275229359</v>
          </cell>
          <cell r="AT1327">
            <v>9.1743119266055051E-2</v>
          </cell>
          <cell r="AU1327">
            <v>0.26605504587155965</v>
          </cell>
          <cell r="AV1327">
            <v>0.1834862385321101</v>
          </cell>
          <cell r="AW1327">
            <v>0.14678899082568808</v>
          </cell>
          <cell r="AX1327">
            <v>0.10091743119266056</v>
          </cell>
          <cell r="AY1327">
            <v>3.669724770642202E-2</v>
          </cell>
          <cell r="AZ1327">
            <v>1.834862385321101E-2</v>
          </cell>
          <cell r="BA1327">
            <v>0</v>
          </cell>
          <cell r="CB1327" t="str">
            <v>KS2-4</v>
          </cell>
          <cell r="CC1327" t="str">
            <v>N</v>
          </cell>
          <cell r="CD1327" t="str">
            <v>*</v>
          </cell>
          <cell r="CE1327">
            <v>0</v>
          </cell>
          <cell r="CF1327">
            <v>0.5</v>
          </cell>
          <cell r="CG1327" t="str">
            <v>All Schools</v>
          </cell>
          <cell r="CH1327" t="str">
            <v>KS2 Average Point Score</v>
          </cell>
          <cell r="CI1327" t="str">
            <v>Vocational Business</v>
          </cell>
        </row>
        <row r="1328">
          <cell r="AS1328">
            <v>0.15596330275229359</v>
          </cell>
          <cell r="AT1328">
            <v>9.1743119266055051E-2</v>
          </cell>
          <cell r="AU1328">
            <v>0.26605504587155965</v>
          </cell>
          <cell r="AV1328">
            <v>0.1834862385321101</v>
          </cell>
          <cell r="AW1328">
            <v>0.14678899082568808</v>
          </cell>
          <cell r="AX1328">
            <v>0.10091743119266056</v>
          </cell>
          <cell r="AY1328">
            <v>3.669724770642202E-2</v>
          </cell>
          <cell r="AZ1328">
            <v>1.834862385321101E-2</v>
          </cell>
          <cell r="BA1328">
            <v>0</v>
          </cell>
          <cell r="CB1328" t="str">
            <v>KS2-4</v>
          </cell>
          <cell r="CC1328" t="str">
            <v>2</v>
          </cell>
          <cell r="CD1328" t="str">
            <v>*</v>
          </cell>
          <cell r="CE1328">
            <v>0</v>
          </cell>
          <cell r="CF1328">
            <v>0.5</v>
          </cell>
          <cell r="CG1328" t="str">
            <v>All Schools</v>
          </cell>
          <cell r="CH1328" t="str">
            <v>KS2 Average Point Score</v>
          </cell>
          <cell r="CI1328" t="str">
            <v>Vocational Business</v>
          </cell>
        </row>
        <row r="1329">
          <cell r="AS1329">
            <v>0.16911764705882354</v>
          </cell>
          <cell r="AT1329">
            <v>0.11029411764705882</v>
          </cell>
          <cell r="AU1329">
            <v>0.22058823529411764</v>
          </cell>
          <cell r="AV1329">
            <v>0.19117647058823528</v>
          </cell>
          <cell r="AW1329">
            <v>0.18382352941176472</v>
          </cell>
          <cell r="AX1329">
            <v>6.6176470588235295E-2</v>
          </cell>
          <cell r="AY1329">
            <v>4.4117647058823532E-2</v>
          </cell>
          <cell r="AZ1329">
            <v>1.4705882352941176E-2</v>
          </cell>
          <cell r="BA1329">
            <v>0</v>
          </cell>
          <cell r="CB1329" t="str">
            <v>KS2-4</v>
          </cell>
          <cell r="CC1329" t="str">
            <v>3c</v>
          </cell>
          <cell r="CD1329" t="str">
            <v>*</v>
          </cell>
          <cell r="CE1329">
            <v>0</v>
          </cell>
          <cell r="CF1329">
            <v>0.5</v>
          </cell>
          <cell r="CG1329" t="str">
            <v>All Schools</v>
          </cell>
          <cell r="CH1329" t="str">
            <v>KS2 Average Point Score</v>
          </cell>
          <cell r="CI1329" t="str">
            <v>Vocational Business</v>
          </cell>
        </row>
        <row r="1330">
          <cell r="AS1330">
            <v>0.12454212454212454</v>
          </cell>
          <cell r="AT1330">
            <v>4.7619047619047616E-2</v>
          </cell>
          <cell r="AU1330">
            <v>0.17216117216117216</v>
          </cell>
          <cell r="AV1330">
            <v>0.20512820512820512</v>
          </cell>
          <cell r="AW1330">
            <v>0.15018315018315018</v>
          </cell>
          <cell r="AX1330">
            <v>0.18315018315018314</v>
          </cell>
          <cell r="AY1330">
            <v>0.10989010989010989</v>
          </cell>
          <cell r="AZ1330">
            <v>3.663003663003663E-3</v>
          </cell>
          <cell r="BA1330">
            <v>3.663003663003663E-3</v>
          </cell>
          <cell r="CB1330" t="str">
            <v>KS2-4</v>
          </cell>
          <cell r="CC1330" t="str">
            <v>3b</v>
          </cell>
          <cell r="CD1330" t="str">
            <v>*</v>
          </cell>
          <cell r="CE1330">
            <v>3.663003663003663E-3</v>
          </cell>
          <cell r="CF1330">
            <v>0.5</v>
          </cell>
          <cell r="CG1330" t="str">
            <v>All Schools</v>
          </cell>
          <cell r="CH1330" t="str">
            <v>KS2 Average Point Score</v>
          </cell>
          <cell r="CI1330" t="str">
            <v>Vocational Business</v>
          </cell>
        </row>
        <row r="1331">
          <cell r="AS1331">
            <v>7.7876106194690264E-2</v>
          </cell>
          <cell r="AT1331">
            <v>6.0176991150442477E-2</v>
          </cell>
          <cell r="AU1331">
            <v>9.0265486725663716E-2</v>
          </cell>
          <cell r="AV1331">
            <v>0.14867256637168141</v>
          </cell>
          <cell r="AW1331">
            <v>0.19469026548672566</v>
          </cell>
          <cell r="AX1331">
            <v>0.24070796460176991</v>
          </cell>
          <cell r="AY1331">
            <v>0.15221238938053097</v>
          </cell>
          <cell r="AZ1331">
            <v>2.6548672566371681E-2</v>
          </cell>
          <cell r="BA1331">
            <v>8.8495575221238937E-3</v>
          </cell>
          <cell r="CB1331" t="str">
            <v>KS2-4</v>
          </cell>
          <cell r="CC1331" t="str">
            <v>3a</v>
          </cell>
          <cell r="CD1331" t="str">
            <v>*</v>
          </cell>
          <cell r="CE1331">
            <v>8.8495575221238937E-3</v>
          </cell>
          <cell r="CF1331">
            <v>0.5</v>
          </cell>
          <cell r="CG1331" t="str">
            <v>All Schools</v>
          </cell>
          <cell r="CH1331" t="str">
            <v>KS2 Average Point Score</v>
          </cell>
          <cell r="CI1331" t="str">
            <v>Vocational Business</v>
          </cell>
        </row>
        <row r="1332">
          <cell r="AS1332">
            <v>6.3122923588039864E-2</v>
          </cell>
          <cell r="AT1332">
            <v>3.4053156146179403E-2</v>
          </cell>
          <cell r="AU1332">
            <v>8.3056478405315617E-2</v>
          </cell>
          <cell r="AV1332">
            <v>0.11461794019933555</v>
          </cell>
          <cell r="AW1332">
            <v>0.16196013289036545</v>
          </cell>
          <cell r="AX1332">
            <v>0.24916943521594684</v>
          </cell>
          <cell r="AY1332">
            <v>0.21843853820598005</v>
          </cell>
          <cell r="AZ1332">
            <v>6.3953488372093026E-2</v>
          </cell>
          <cell r="BA1332">
            <v>1.1627906976744186E-2</v>
          </cell>
          <cell r="CB1332" t="str">
            <v>KS2-4</v>
          </cell>
          <cell r="CC1332" t="str">
            <v>4c</v>
          </cell>
          <cell r="CD1332" t="str">
            <v>*</v>
          </cell>
          <cell r="CE1332">
            <v>1.1627906976744186E-2</v>
          </cell>
          <cell r="CF1332">
            <v>0.5</v>
          </cell>
          <cell r="CG1332" t="str">
            <v>All Schools</v>
          </cell>
          <cell r="CH1332" t="str">
            <v>KS2 Average Point Score</v>
          </cell>
          <cell r="CI1332" t="str">
            <v>Vocational Business</v>
          </cell>
        </row>
        <row r="1333">
          <cell r="AS1333">
            <v>3.7056098816263511E-2</v>
          </cell>
          <cell r="AT1333">
            <v>2.0072053525476068E-2</v>
          </cell>
          <cell r="AU1333">
            <v>6.0216160576428202E-2</v>
          </cell>
          <cell r="AV1333">
            <v>7.9258878023674734E-2</v>
          </cell>
          <cell r="AW1333">
            <v>0.13329902213072567</v>
          </cell>
          <cell r="AX1333">
            <v>0.29284611425630469</v>
          </cell>
          <cell r="AY1333">
            <v>0.25939269171384455</v>
          </cell>
          <cell r="AZ1333">
            <v>9.5728255275347396E-2</v>
          </cell>
          <cell r="BA1333">
            <v>2.2130725681935151E-2</v>
          </cell>
          <cell r="CB1333" t="str">
            <v>KS2-4</v>
          </cell>
          <cell r="CC1333" t="str">
            <v>4b</v>
          </cell>
          <cell r="CD1333" t="str">
            <v>*</v>
          </cell>
          <cell r="CE1333">
            <v>2.2130725681935151E-2</v>
          </cell>
          <cell r="CF1333">
            <v>0.5</v>
          </cell>
          <cell r="CG1333" t="str">
            <v>All Schools</v>
          </cell>
          <cell r="CH1333" t="str">
            <v>KS2 Average Point Score</v>
          </cell>
          <cell r="CI1333" t="str">
            <v>Vocational Business</v>
          </cell>
        </row>
        <row r="1334">
          <cell r="AS1334">
            <v>1.7688194158782394E-2</v>
          </cell>
          <cell r="AT1334">
            <v>1.316330728095434E-2</v>
          </cell>
          <cell r="AU1334">
            <v>3.3730974907445498E-2</v>
          </cell>
          <cell r="AV1334">
            <v>6.0880296174413824E-2</v>
          </cell>
          <cell r="AW1334">
            <v>9.5433977786918964E-2</v>
          </cell>
          <cell r="AX1334">
            <v>0.24475524475524477</v>
          </cell>
          <cell r="AY1334">
            <v>0.30275606746194983</v>
          </cell>
          <cell r="AZ1334">
            <v>0.18963389551624846</v>
          </cell>
          <cell r="BA1334">
            <v>4.195804195804196E-2</v>
          </cell>
          <cell r="CB1334" t="str">
            <v>KS2-4</v>
          </cell>
          <cell r="CC1334" t="str">
            <v>4a</v>
          </cell>
          <cell r="CD1334" t="str">
            <v>*</v>
          </cell>
          <cell r="CE1334">
            <v>4.195804195804196E-2</v>
          </cell>
          <cell r="CF1334">
            <v>0.5</v>
          </cell>
          <cell r="CG1334" t="str">
            <v>All Schools</v>
          </cell>
          <cell r="CH1334" t="str">
            <v>KS2 Average Point Score</v>
          </cell>
          <cell r="CI1334" t="str">
            <v>Vocational Business</v>
          </cell>
        </row>
        <row r="1335">
          <cell r="AS1335">
            <v>5.3404539385847796E-3</v>
          </cell>
          <cell r="AT1335">
            <v>6.2305295950155761E-3</v>
          </cell>
          <cell r="AU1335">
            <v>1.9136626613262129E-2</v>
          </cell>
          <cell r="AV1335">
            <v>3.5157988429016469E-2</v>
          </cell>
          <cell r="AW1335">
            <v>6.6755674232309742E-2</v>
          </cell>
          <cell r="AX1335">
            <v>0.18825100133511349</v>
          </cell>
          <cell r="AY1335">
            <v>0.3115264797507788</v>
          </cell>
          <cell r="AZ1335">
            <v>0.26257231864708502</v>
          </cell>
          <cell r="BA1335">
            <v>0.10502892745883401</v>
          </cell>
          <cell r="CB1335" t="str">
            <v>KS2-4</v>
          </cell>
          <cell r="CC1335" t="str">
            <v>5c</v>
          </cell>
          <cell r="CD1335" t="str">
            <v>*</v>
          </cell>
          <cell r="CE1335">
            <v>0.10502892745883401</v>
          </cell>
          <cell r="CF1335">
            <v>0.5</v>
          </cell>
          <cell r="CG1335" t="str">
            <v>All Schools</v>
          </cell>
          <cell r="CH1335" t="str">
            <v>KS2 Average Point Score</v>
          </cell>
          <cell r="CI1335" t="str">
            <v>Vocational Business</v>
          </cell>
        </row>
        <row r="1336">
          <cell r="AS1336">
            <v>4.6911649726348714E-3</v>
          </cell>
          <cell r="AT1336">
            <v>2.3455824863174357E-3</v>
          </cell>
          <cell r="AU1336">
            <v>6.2548866301798279E-3</v>
          </cell>
          <cell r="AV1336">
            <v>2.0328381548084442E-2</v>
          </cell>
          <cell r="AW1336">
            <v>3.3620015637216574E-2</v>
          </cell>
          <cell r="AX1336">
            <v>0.11102423768569195</v>
          </cell>
          <cell r="AY1336">
            <v>0.23299452697419859</v>
          </cell>
          <cell r="AZ1336">
            <v>0.37216575449569977</v>
          </cell>
          <cell r="BA1336">
            <v>0.21657544956997654</v>
          </cell>
          <cell r="CB1336" t="str">
            <v>KS2-4</v>
          </cell>
          <cell r="CC1336" t="str">
            <v>5b</v>
          </cell>
          <cell r="CD1336" t="str">
            <v>*</v>
          </cell>
          <cell r="CE1336">
            <v>0.21657544956997654</v>
          </cell>
          <cell r="CF1336">
            <v>0.5</v>
          </cell>
          <cell r="CG1336" t="str">
            <v>All Schools</v>
          </cell>
          <cell r="CH1336" t="str">
            <v>KS2 Average Point Score</v>
          </cell>
          <cell r="CI1336" t="str">
            <v>Vocational Business</v>
          </cell>
        </row>
        <row r="1337">
          <cell r="AS1337">
            <v>4.6911649726348714E-3</v>
          </cell>
          <cell r="AT1337">
            <v>2.3455824863174357E-3</v>
          </cell>
          <cell r="AU1337">
            <v>6.2548866301798279E-3</v>
          </cell>
          <cell r="AV1337">
            <v>2.0328381548084442E-2</v>
          </cell>
          <cell r="AW1337">
            <v>3.3620015637216574E-2</v>
          </cell>
          <cell r="AX1337">
            <v>0.11102423768569195</v>
          </cell>
          <cell r="AY1337">
            <v>0.23299452697419859</v>
          </cell>
          <cell r="AZ1337">
            <v>0.37216575449569977</v>
          </cell>
          <cell r="BA1337">
            <v>0.21657544956997654</v>
          </cell>
          <cell r="CB1337" t="str">
            <v>KS2-4</v>
          </cell>
          <cell r="CC1337" t="str">
            <v>5a</v>
          </cell>
          <cell r="CD1337" t="str">
            <v>*</v>
          </cell>
          <cell r="CE1337">
            <v>0.21657544956997654</v>
          </cell>
          <cell r="CF1337">
            <v>0.5</v>
          </cell>
          <cell r="CG1337" t="str">
            <v>All Schools</v>
          </cell>
          <cell r="CH1337" t="str">
            <v>KS2 Average Point Score</v>
          </cell>
          <cell r="CI1337" t="str">
            <v>Vocational Business</v>
          </cell>
        </row>
        <row r="1338">
          <cell r="CB1338" t="str">
            <v>.</v>
          </cell>
          <cell r="CC1338" t="str">
            <v>.</v>
          </cell>
          <cell r="CE1338" t="str">
            <v>.</v>
          </cell>
          <cell r="CF1338" t="str">
            <v>.</v>
          </cell>
          <cell r="CG1338" t="str">
            <v>.</v>
          </cell>
        </row>
        <row r="1339">
          <cell r="CB1339" t="str">
            <v>.</v>
          </cell>
          <cell r="CE1339" t="str">
            <v>.</v>
          </cell>
        </row>
        <row r="1340">
          <cell r="CB1340" t="str">
            <v>.</v>
          </cell>
          <cell r="CC1340" t="str">
            <v>.</v>
          </cell>
          <cell r="CD1340" t="str">
            <v>.</v>
          </cell>
          <cell r="CE1340" t="str">
            <v>.</v>
          </cell>
          <cell r="CF1340" t="str">
            <v>.</v>
          </cell>
          <cell r="CG1340" t="str">
            <v>.</v>
          </cell>
          <cell r="CH1340" t="str">
            <v>.</v>
          </cell>
          <cell r="CI1340" t="str">
            <v>.</v>
          </cell>
        </row>
        <row r="1341">
          <cell r="CB1341" t="str">
            <v>.</v>
          </cell>
          <cell r="CC1341" t="str">
            <v>.</v>
          </cell>
          <cell r="CD1341" t="str">
            <v>.</v>
          </cell>
          <cell r="CE1341" t="str">
            <v>.</v>
          </cell>
          <cell r="CF1341" t="str">
            <v>.</v>
          </cell>
          <cell r="CG1341" t="str">
            <v>.</v>
          </cell>
          <cell r="CH1341" t="str">
            <v>.</v>
          </cell>
          <cell r="CI1341" t="str">
            <v>.</v>
          </cell>
        </row>
        <row r="1342">
          <cell r="AS1342" t="str">
            <v>U</v>
          </cell>
          <cell r="AT1342" t="str">
            <v>G</v>
          </cell>
          <cell r="AU1342" t="str">
            <v>F</v>
          </cell>
          <cell r="AV1342" t="str">
            <v>E</v>
          </cell>
          <cell r="AW1342" t="str">
            <v>D</v>
          </cell>
          <cell r="AX1342" t="str">
            <v>C</v>
          </cell>
          <cell r="AY1342" t="str">
            <v>B</v>
          </cell>
          <cell r="AZ1342" t="str">
            <v>A</v>
          </cell>
          <cell r="BA1342" t="str">
            <v>*</v>
          </cell>
          <cell r="CB1342" t="str">
            <v>.</v>
          </cell>
          <cell r="CC1342" t="str">
            <v>.</v>
          </cell>
          <cell r="CD1342" t="str">
            <v>.</v>
          </cell>
          <cell r="CE1342" t="str">
            <v>.</v>
          </cell>
          <cell r="CF1342" t="str">
            <v>.</v>
          </cell>
          <cell r="CG1342" t="str">
            <v>.</v>
          </cell>
          <cell r="CH1342" t="str">
            <v>.</v>
          </cell>
          <cell r="CI1342" t="str">
            <v>.</v>
          </cell>
        </row>
        <row r="1343">
          <cell r="AS1343">
            <v>0</v>
          </cell>
          <cell r="AT1343">
            <v>0</v>
          </cell>
          <cell r="AU1343">
            <v>0</v>
          </cell>
          <cell r="AV1343">
            <v>0</v>
          </cell>
          <cell r="AW1343">
            <v>0</v>
          </cell>
          <cell r="AX1343">
            <v>0</v>
          </cell>
          <cell r="AY1343">
            <v>0</v>
          </cell>
          <cell r="AZ1343">
            <v>0</v>
          </cell>
          <cell r="BA1343">
            <v>0</v>
          </cell>
          <cell r="CB1343" t="str">
            <v>.</v>
          </cell>
          <cell r="CC1343" t="str">
            <v>.</v>
          </cell>
          <cell r="CD1343" t="str">
            <v>.</v>
          </cell>
          <cell r="CE1343" t="str">
            <v>.</v>
          </cell>
          <cell r="CF1343" t="str">
            <v>.</v>
          </cell>
          <cell r="CG1343" t="str">
            <v>.</v>
          </cell>
          <cell r="CH1343" t="str">
            <v>.</v>
          </cell>
          <cell r="CI1343" t="str">
            <v>.</v>
          </cell>
        </row>
        <row r="1344">
          <cell r="AS1344">
            <v>0</v>
          </cell>
          <cell r="AT1344">
            <v>0</v>
          </cell>
          <cell r="AU1344">
            <v>0</v>
          </cell>
          <cell r="AV1344">
            <v>0</v>
          </cell>
          <cell r="AW1344">
            <v>0</v>
          </cell>
          <cell r="AX1344">
            <v>0</v>
          </cell>
          <cell r="AY1344">
            <v>0</v>
          </cell>
          <cell r="AZ1344">
            <v>0</v>
          </cell>
          <cell r="BA1344">
            <v>0</v>
          </cell>
          <cell r="CB1344" t="str">
            <v>.</v>
          </cell>
          <cell r="CC1344" t="str">
            <v>.</v>
          </cell>
          <cell r="CD1344" t="str">
            <v>.</v>
          </cell>
          <cell r="CE1344" t="str">
            <v>.</v>
          </cell>
          <cell r="CF1344" t="str">
            <v>.</v>
          </cell>
          <cell r="CG1344" t="str">
            <v>.</v>
          </cell>
          <cell r="CH1344" t="str">
            <v>.</v>
          </cell>
          <cell r="CI1344" t="str">
            <v>.</v>
          </cell>
        </row>
        <row r="1345">
          <cell r="AS1345">
            <v>0.2032520325203252</v>
          </cell>
          <cell r="AT1345">
            <v>6.5040650406504072E-2</v>
          </cell>
          <cell r="AU1345">
            <v>0.15447154471544716</v>
          </cell>
          <cell r="AV1345">
            <v>0.28455284552845528</v>
          </cell>
          <cell r="AW1345">
            <v>0.10569105691056911</v>
          </cell>
          <cell r="AX1345">
            <v>0.12195121951219512</v>
          </cell>
          <cell r="AY1345">
            <v>4.878048780487805E-2</v>
          </cell>
          <cell r="AZ1345">
            <v>1.6260162601626018E-2</v>
          </cell>
          <cell r="BA1345">
            <v>0</v>
          </cell>
          <cell r="CB1345" t="str">
            <v>KS2-4</v>
          </cell>
          <cell r="CC1345" t="str">
            <v>B</v>
          </cell>
          <cell r="CD1345" t="str">
            <v>*</v>
          </cell>
          <cell r="CE1345">
            <v>0</v>
          </cell>
          <cell r="CF1345">
            <v>0.5</v>
          </cell>
          <cell r="CG1345" t="str">
            <v>All Schools</v>
          </cell>
          <cell r="CH1345" t="str">
            <v>KS2 Average Point Score</v>
          </cell>
          <cell r="CI1345" t="str">
            <v>Vocational ICT</v>
          </cell>
        </row>
        <row r="1346">
          <cell r="AS1346">
            <v>0.2032520325203252</v>
          </cell>
          <cell r="AT1346">
            <v>6.5040650406504072E-2</v>
          </cell>
          <cell r="AU1346">
            <v>0.15447154471544716</v>
          </cell>
          <cell r="AV1346">
            <v>0.28455284552845528</v>
          </cell>
          <cell r="AW1346">
            <v>0.10569105691056911</v>
          </cell>
          <cell r="AX1346">
            <v>0.12195121951219512</v>
          </cell>
          <cell r="AY1346">
            <v>4.878048780487805E-2</v>
          </cell>
          <cell r="AZ1346">
            <v>1.6260162601626018E-2</v>
          </cell>
          <cell r="BA1346">
            <v>0</v>
          </cell>
          <cell r="CB1346" t="str">
            <v>KS2-4</v>
          </cell>
          <cell r="CC1346" t="str">
            <v>N</v>
          </cell>
          <cell r="CD1346" t="str">
            <v>*</v>
          </cell>
          <cell r="CE1346">
            <v>0</v>
          </cell>
          <cell r="CF1346">
            <v>0.5</v>
          </cell>
          <cell r="CG1346" t="str">
            <v>All Schools</v>
          </cell>
          <cell r="CH1346" t="str">
            <v>KS2 Average Point Score</v>
          </cell>
          <cell r="CI1346" t="str">
            <v>Vocational ICT</v>
          </cell>
        </row>
        <row r="1347">
          <cell r="AS1347">
            <v>0.2032520325203252</v>
          </cell>
          <cell r="AT1347">
            <v>6.5040650406504072E-2</v>
          </cell>
          <cell r="AU1347">
            <v>0.15447154471544716</v>
          </cell>
          <cell r="AV1347">
            <v>0.28455284552845528</v>
          </cell>
          <cell r="AW1347">
            <v>0.10569105691056911</v>
          </cell>
          <cell r="AX1347">
            <v>0.12195121951219512</v>
          </cell>
          <cell r="AY1347">
            <v>4.878048780487805E-2</v>
          </cell>
          <cell r="AZ1347">
            <v>1.6260162601626018E-2</v>
          </cell>
          <cell r="BA1347">
            <v>0</v>
          </cell>
          <cell r="CB1347" t="str">
            <v>KS2-4</v>
          </cell>
          <cell r="CC1347" t="str">
            <v>2</v>
          </cell>
          <cell r="CD1347" t="str">
            <v>*</v>
          </cell>
          <cell r="CE1347">
            <v>0</v>
          </cell>
          <cell r="CF1347">
            <v>0.5</v>
          </cell>
          <cell r="CG1347" t="str">
            <v>All Schools</v>
          </cell>
          <cell r="CH1347" t="str">
            <v>KS2 Average Point Score</v>
          </cell>
          <cell r="CI1347" t="str">
            <v>Vocational ICT</v>
          </cell>
        </row>
        <row r="1348">
          <cell r="AS1348">
            <v>0.2032520325203252</v>
          </cell>
          <cell r="AT1348">
            <v>6.5040650406504072E-2</v>
          </cell>
          <cell r="AU1348">
            <v>0.15447154471544716</v>
          </cell>
          <cell r="AV1348">
            <v>0.28455284552845528</v>
          </cell>
          <cell r="AW1348">
            <v>0.10569105691056911</v>
          </cell>
          <cell r="AX1348">
            <v>0.12195121951219512</v>
          </cell>
          <cell r="AY1348">
            <v>4.878048780487805E-2</v>
          </cell>
          <cell r="AZ1348">
            <v>1.6260162601626018E-2</v>
          </cell>
          <cell r="BA1348">
            <v>0</v>
          </cell>
          <cell r="CB1348" t="str">
            <v>KS2-4</v>
          </cell>
          <cell r="CC1348" t="str">
            <v>3c</v>
          </cell>
          <cell r="CD1348" t="str">
            <v>*</v>
          </cell>
          <cell r="CE1348">
            <v>0</v>
          </cell>
          <cell r="CF1348">
            <v>0.5</v>
          </cell>
          <cell r="CG1348" t="str">
            <v>All Schools</v>
          </cell>
          <cell r="CH1348" t="str">
            <v>KS2 Average Point Score</v>
          </cell>
          <cell r="CI1348" t="str">
            <v>Vocational ICT</v>
          </cell>
        </row>
        <row r="1349">
          <cell r="AS1349">
            <v>0.11290322580645161</v>
          </cell>
          <cell r="AT1349">
            <v>8.0645161290322578E-2</v>
          </cell>
          <cell r="AU1349">
            <v>0.20161290322580644</v>
          </cell>
          <cell r="AV1349">
            <v>0.14516129032258066</v>
          </cell>
          <cell r="AW1349">
            <v>0.14516129032258066</v>
          </cell>
          <cell r="AX1349">
            <v>0.25</v>
          </cell>
          <cell r="AY1349">
            <v>4.8387096774193547E-2</v>
          </cell>
          <cell r="AZ1349">
            <v>0</v>
          </cell>
          <cell r="BA1349">
            <v>1.6129032258064516E-2</v>
          </cell>
          <cell r="CB1349" t="str">
            <v>KS2-4</v>
          </cell>
          <cell r="CC1349" t="str">
            <v>3b</v>
          </cell>
          <cell r="CD1349" t="str">
            <v>*</v>
          </cell>
          <cell r="CE1349">
            <v>1.6129032258064516E-2</v>
          </cell>
          <cell r="CF1349">
            <v>0.5</v>
          </cell>
          <cell r="CG1349" t="str">
            <v>All Schools</v>
          </cell>
          <cell r="CH1349" t="str">
            <v>KS2 Average Point Score</v>
          </cell>
          <cell r="CI1349" t="str">
            <v>Vocational ICT</v>
          </cell>
        </row>
        <row r="1350">
          <cell r="AS1350">
            <v>9.0090090090090086E-2</v>
          </cell>
          <cell r="AT1350">
            <v>5.4054054054054057E-2</v>
          </cell>
          <cell r="AU1350">
            <v>7.6576576576576572E-2</v>
          </cell>
          <cell r="AV1350">
            <v>0.17567567567567569</v>
          </cell>
          <cell r="AW1350">
            <v>0.18018018018018017</v>
          </cell>
          <cell r="AX1350">
            <v>0.2927927927927928</v>
          </cell>
          <cell r="AY1350">
            <v>0.1036036036036036</v>
          </cell>
          <cell r="AZ1350">
            <v>2.2522522522522521E-2</v>
          </cell>
          <cell r="BA1350">
            <v>4.5045045045045045E-3</v>
          </cell>
          <cell r="CB1350" t="str">
            <v>KS2-4</v>
          </cell>
          <cell r="CC1350" t="str">
            <v>3a</v>
          </cell>
          <cell r="CD1350" t="str">
            <v>*</v>
          </cell>
          <cell r="CE1350">
            <v>4.5045045045045045E-3</v>
          </cell>
          <cell r="CF1350">
            <v>0.5</v>
          </cell>
          <cell r="CG1350" t="str">
            <v>All Schools</v>
          </cell>
          <cell r="CH1350" t="str">
            <v>KS2 Average Point Score</v>
          </cell>
          <cell r="CI1350" t="str">
            <v>Vocational ICT</v>
          </cell>
        </row>
        <row r="1351">
          <cell r="AS1351">
            <v>6.118143459915612E-2</v>
          </cell>
          <cell r="AT1351">
            <v>4.0084388185654012E-2</v>
          </cell>
          <cell r="AU1351">
            <v>7.5949367088607597E-2</v>
          </cell>
          <cell r="AV1351">
            <v>8.8607594936708861E-2</v>
          </cell>
          <cell r="AW1351">
            <v>0.17932489451476794</v>
          </cell>
          <cell r="AX1351">
            <v>0.27426160337552741</v>
          </cell>
          <cell r="AY1351">
            <v>0.20675105485232068</v>
          </cell>
          <cell r="AZ1351">
            <v>6.7510548523206745E-2</v>
          </cell>
          <cell r="BA1351">
            <v>6.3291139240506328E-3</v>
          </cell>
          <cell r="CB1351" t="str">
            <v>KS2-4</v>
          </cell>
          <cell r="CC1351" t="str">
            <v>4c</v>
          </cell>
          <cell r="CD1351" t="str">
            <v>*</v>
          </cell>
          <cell r="CE1351">
            <v>6.3291139240506328E-3</v>
          </cell>
          <cell r="CF1351">
            <v>0.5</v>
          </cell>
          <cell r="CG1351" t="str">
            <v>All Schools</v>
          </cell>
          <cell r="CH1351" t="str">
            <v>KS2 Average Point Score</v>
          </cell>
          <cell r="CI1351" t="str">
            <v>Vocational ICT</v>
          </cell>
        </row>
        <row r="1352">
          <cell r="AS1352">
            <v>4.064039408866995E-2</v>
          </cell>
          <cell r="AT1352">
            <v>2.5862068965517241E-2</v>
          </cell>
          <cell r="AU1352">
            <v>6.1576354679802957E-2</v>
          </cell>
          <cell r="AV1352">
            <v>9.6059113300492605E-2</v>
          </cell>
          <cell r="AW1352">
            <v>0.14408866995073891</v>
          </cell>
          <cell r="AX1352">
            <v>0.26231527093596058</v>
          </cell>
          <cell r="AY1352">
            <v>0.26477832512315269</v>
          </cell>
          <cell r="AZ1352">
            <v>9.7290640394088676E-2</v>
          </cell>
          <cell r="BA1352">
            <v>7.3891625615763543E-3</v>
          </cell>
          <cell r="CB1352" t="str">
            <v>KS2-4</v>
          </cell>
          <cell r="CC1352" t="str">
            <v>4b</v>
          </cell>
          <cell r="CD1352" t="str">
            <v>*</v>
          </cell>
          <cell r="CE1352">
            <v>7.3891625615763543E-3</v>
          </cell>
          <cell r="CF1352">
            <v>0.5</v>
          </cell>
          <cell r="CG1352" t="str">
            <v>All Schools</v>
          </cell>
          <cell r="CH1352" t="str">
            <v>KS2 Average Point Score</v>
          </cell>
          <cell r="CI1352" t="str">
            <v>Vocational ICT</v>
          </cell>
        </row>
        <row r="1353">
          <cell r="AS1353">
            <v>2.9962546816479401E-2</v>
          </cell>
          <cell r="AT1353">
            <v>1.6853932584269662E-2</v>
          </cell>
          <cell r="AU1353">
            <v>4.7752808988764044E-2</v>
          </cell>
          <cell r="AV1353">
            <v>5.1498127340823971E-2</v>
          </cell>
          <cell r="AW1353">
            <v>9.6441947565543071E-2</v>
          </cell>
          <cell r="AX1353">
            <v>0.26029962546816482</v>
          </cell>
          <cell r="AY1353">
            <v>0.30524344569288392</v>
          </cell>
          <cell r="AZ1353">
            <v>0.16853932584269662</v>
          </cell>
          <cell r="BA1353">
            <v>2.3408239700374533E-2</v>
          </cell>
          <cell r="CB1353" t="str">
            <v>KS2-4</v>
          </cell>
          <cell r="CC1353" t="str">
            <v>4a</v>
          </cell>
          <cell r="CD1353" t="str">
            <v>*</v>
          </cell>
          <cell r="CE1353">
            <v>2.3408239700374533E-2</v>
          </cell>
          <cell r="CF1353">
            <v>0.5</v>
          </cell>
          <cell r="CG1353" t="str">
            <v>All Schools</v>
          </cell>
          <cell r="CH1353" t="str">
            <v>KS2 Average Point Score</v>
          </cell>
          <cell r="CI1353" t="str">
            <v>Vocational ICT</v>
          </cell>
        </row>
        <row r="1354">
          <cell r="AS1354">
            <v>1.6920473773265651E-2</v>
          </cell>
          <cell r="AT1354">
            <v>8.4602368866328256E-3</v>
          </cell>
          <cell r="AU1354">
            <v>3.1302876480541454E-2</v>
          </cell>
          <cell r="AV1354">
            <v>4.1455160744500848E-2</v>
          </cell>
          <cell r="AW1354">
            <v>6.8527918781725886E-2</v>
          </cell>
          <cell r="AX1354">
            <v>0.19035532994923857</v>
          </cell>
          <cell r="AY1354">
            <v>0.32148900169204736</v>
          </cell>
          <cell r="AZ1354">
            <v>0.24703891708967851</v>
          </cell>
          <cell r="BA1354">
            <v>7.4450084602368863E-2</v>
          </cell>
          <cell r="CB1354" t="str">
            <v>KS2-4</v>
          </cell>
          <cell r="CC1354" t="str">
            <v>5c</v>
          </cell>
          <cell r="CD1354" t="str">
            <v>*</v>
          </cell>
          <cell r="CE1354">
            <v>7.4450084602368863E-2</v>
          </cell>
          <cell r="CF1354">
            <v>0.5</v>
          </cell>
          <cell r="CG1354" t="str">
            <v>All Schools</v>
          </cell>
          <cell r="CH1354" t="str">
            <v>KS2 Average Point Score</v>
          </cell>
          <cell r="CI1354" t="str">
            <v>Vocational ICT</v>
          </cell>
        </row>
        <row r="1355">
          <cell r="AS1355">
            <v>6.2893081761006293E-3</v>
          </cell>
          <cell r="AT1355">
            <v>3.7735849056603774E-3</v>
          </cell>
          <cell r="AU1355">
            <v>1.1320754716981131E-2</v>
          </cell>
          <cell r="AV1355">
            <v>2.2641509433962263E-2</v>
          </cell>
          <cell r="AW1355">
            <v>2.6415094339622643E-2</v>
          </cell>
          <cell r="AX1355">
            <v>0.11320754716981132</v>
          </cell>
          <cell r="AY1355">
            <v>0.25786163522012578</v>
          </cell>
          <cell r="AZ1355">
            <v>0.3622641509433962</v>
          </cell>
          <cell r="BA1355">
            <v>0.19622641509433963</v>
          </cell>
          <cell r="CB1355" t="str">
            <v>KS2-4</v>
          </cell>
          <cell r="CC1355" t="str">
            <v>5b</v>
          </cell>
          <cell r="CD1355" t="str">
            <v>*</v>
          </cell>
          <cell r="CE1355">
            <v>0.19622641509433963</v>
          </cell>
          <cell r="CF1355">
            <v>0.5</v>
          </cell>
          <cell r="CG1355" t="str">
            <v>All Schools</v>
          </cell>
          <cell r="CH1355" t="str">
            <v>KS2 Average Point Score</v>
          </cell>
          <cell r="CI1355" t="str">
            <v>Vocational ICT</v>
          </cell>
        </row>
        <row r="1356">
          <cell r="AS1356">
            <v>6.2893081761006293E-3</v>
          </cell>
          <cell r="AT1356">
            <v>3.7735849056603774E-3</v>
          </cell>
          <cell r="AU1356">
            <v>1.1320754716981131E-2</v>
          </cell>
          <cell r="AV1356">
            <v>2.2641509433962263E-2</v>
          </cell>
          <cell r="AW1356">
            <v>2.6415094339622643E-2</v>
          </cell>
          <cell r="AX1356">
            <v>0.11320754716981132</v>
          </cell>
          <cell r="AY1356">
            <v>0.25786163522012578</v>
          </cell>
          <cell r="AZ1356">
            <v>0.3622641509433962</v>
          </cell>
          <cell r="BA1356">
            <v>0.19622641509433963</v>
          </cell>
          <cell r="CB1356" t="str">
            <v>KS2-4</v>
          </cell>
          <cell r="CC1356" t="str">
            <v>5a</v>
          </cell>
          <cell r="CD1356" t="str">
            <v>*</v>
          </cell>
          <cell r="CE1356">
            <v>0.19622641509433963</v>
          </cell>
          <cell r="CF1356">
            <v>0.5</v>
          </cell>
          <cell r="CG1356" t="str">
            <v>All Schools</v>
          </cell>
          <cell r="CH1356" t="str">
            <v>KS2 Average Point Score</v>
          </cell>
          <cell r="CI1356" t="str">
            <v>Vocational ICT</v>
          </cell>
        </row>
        <row r="1357">
          <cell r="CB1357" t="str">
            <v>.</v>
          </cell>
          <cell r="CC1357" t="str">
            <v>.</v>
          </cell>
          <cell r="CE1357" t="str">
            <v>.</v>
          </cell>
          <cell r="CF1357" t="str">
            <v>.</v>
          </cell>
          <cell r="CG1357" t="str">
            <v>.</v>
          </cell>
        </row>
        <row r="1358">
          <cell r="CB1358" t="str">
            <v>.</v>
          </cell>
          <cell r="CE1358" t="str">
            <v>.</v>
          </cell>
        </row>
        <row r="1359">
          <cell r="CB1359" t="str">
            <v>.</v>
          </cell>
          <cell r="CC1359" t="str">
            <v>.</v>
          </cell>
          <cell r="CD1359" t="str">
            <v>.</v>
          </cell>
          <cell r="CE1359" t="str">
            <v>.</v>
          </cell>
          <cell r="CF1359" t="str">
            <v>.</v>
          </cell>
          <cell r="CG1359" t="str">
            <v>.</v>
          </cell>
          <cell r="CH1359" t="str">
            <v>.</v>
          </cell>
          <cell r="CI1359" t="str">
            <v>.</v>
          </cell>
        </row>
        <row r="1360">
          <cell r="CB1360" t="str">
            <v>.</v>
          </cell>
          <cell r="CC1360" t="str">
            <v>.</v>
          </cell>
          <cell r="CD1360" t="str">
            <v>.</v>
          </cell>
          <cell r="CE1360" t="str">
            <v>.</v>
          </cell>
          <cell r="CF1360" t="str">
            <v>.</v>
          </cell>
          <cell r="CG1360" t="str">
            <v>.</v>
          </cell>
          <cell r="CH1360" t="str">
            <v>.</v>
          </cell>
          <cell r="CI1360" t="str">
            <v>.</v>
          </cell>
        </row>
        <row r="1361">
          <cell r="AS1361" t="str">
            <v>U</v>
          </cell>
          <cell r="AT1361" t="str">
            <v>G</v>
          </cell>
          <cell r="AU1361" t="str">
            <v>F</v>
          </cell>
          <cell r="AV1361" t="str">
            <v>E</v>
          </cell>
          <cell r="AW1361" t="str">
            <v>D</v>
          </cell>
          <cell r="AX1361" t="str">
            <v>C</v>
          </cell>
          <cell r="AY1361" t="str">
            <v>B</v>
          </cell>
          <cell r="AZ1361" t="str">
            <v>A</v>
          </cell>
          <cell r="BA1361" t="str">
            <v>*</v>
          </cell>
          <cell r="CB1361" t="str">
            <v>.</v>
          </cell>
          <cell r="CC1361" t="str">
            <v>.</v>
          </cell>
          <cell r="CD1361" t="str">
            <v>.</v>
          </cell>
          <cell r="CE1361" t="str">
            <v>.</v>
          </cell>
          <cell r="CF1361" t="str">
            <v>.</v>
          </cell>
          <cell r="CG1361" t="str">
            <v>.</v>
          </cell>
          <cell r="CH1361" t="str">
            <v>.</v>
          </cell>
          <cell r="CI1361" t="str">
            <v>.</v>
          </cell>
        </row>
        <row r="1362">
          <cell r="AS1362">
            <v>0</v>
          </cell>
          <cell r="AT1362">
            <v>0</v>
          </cell>
          <cell r="AU1362">
            <v>0</v>
          </cell>
          <cell r="AV1362">
            <v>0</v>
          </cell>
          <cell r="AW1362">
            <v>0</v>
          </cell>
          <cell r="AX1362">
            <v>0</v>
          </cell>
          <cell r="AY1362">
            <v>0</v>
          </cell>
          <cell r="AZ1362">
            <v>0</v>
          </cell>
          <cell r="BA1362">
            <v>0</v>
          </cell>
          <cell r="CB1362" t="str">
            <v>.</v>
          </cell>
          <cell r="CC1362" t="str">
            <v>.</v>
          </cell>
          <cell r="CD1362" t="str">
            <v>.</v>
          </cell>
          <cell r="CE1362" t="str">
            <v>.</v>
          </cell>
          <cell r="CF1362" t="str">
            <v>.</v>
          </cell>
          <cell r="CG1362" t="str">
            <v>.</v>
          </cell>
          <cell r="CH1362" t="str">
            <v>.</v>
          </cell>
          <cell r="CI1362" t="str">
            <v>.</v>
          </cell>
        </row>
        <row r="1363">
          <cell r="AS1363">
            <v>0</v>
          </cell>
          <cell r="AT1363">
            <v>0</v>
          </cell>
          <cell r="AU1363">
            <v>0</v>
          </cell>
          <cell r="AV1363">
            <v>0</v>
          </cell>
          <cell r="AW1363">
            <v>0</v>
          </cell>
          <cell r="AX1363">
            <v>0</v>
          </cell>
          <cell r="AY1363">
            <v>0</v>
          </cell>
          <cell r="AZ1363">
            <v>0</v>
          </cell>
          <cell r="BA1363">
            <v>0</v>
          </cell>
          <cell r="CB1363" t="str">
            <v>.</v>
          </cell>
          <cell r="CC1363" t="str">
            <v>.</v>
          </cell>
          <cell r="CD1363" t="str">
            <v>.</v>
          </cell>
          <cell r="CE1363" t="str">
            <v>.</v>
          </cell>
          <cell r="CF1363" t="str">
            <v>.</v>
          </cell>
          <cell r="CG1363" t="str">
            <v>.</v>
          </cell>
          <cell r="CH1363" t="str">
            <v>.</v>
          </cell>
          <cell r="CI1363" t="str">
            <v>.</v>
          </cell>
        </row>
        <row r="1364">
          <cell r="AS1364">
            <v>6.5597667638483959E-2</v>
          </cell>
          <cell r="AT1364">
            <v>4.8104956268221574E-2</v>
          </cell>
          <cell r="AU1364">
            <v>0.20553935860058309</v>
          </cell>
          <cell r="AV1364">
            <v>0.26093294460641397</v>
          </cell>
          <cell r="AW1364">
            <v>0.26384839650145775</v>
          </cell>
          <cell r="AX1364">
            <v>0.13702623906705538</v>
          </cell>
          <cell r="AY1364">
            <v>1.7492711370262391E-2</v>
          </cell>
          <cell r="AZ1364">
            <v>1.4577259475218659E-3</v>
          </cell>
          <cell r="BA1364">
            <v>0</v>
          </cell>
          <cell r="CB1364" t="str">
            <v>KS2-4</v>
          </cell>
          <cell r="CC1364" t="str">
            <v>B</v>
          </cell>
          <cell r="CD1364" t="str">
            <v>*</v>
          </cell>
          <cell r="CE1364">
            <v>0</v>
          </cell>
          <cell r="CF1364">
            <v>0.5</v>
          </cell>
          <cell r="CG1364" t="str">
            <v>All Schools</v>
          </cell>
          <cell r="CH1364" t="str">
            <v>KS2 Average Point Score</v>
          </cell>
          <cell r="CI1364" t="str">
            <v>Vocational Science</v>
          </cell>
        </row>
        <row r="1365">
          <cell r="AS1365">
            <v>6.5597667638483959E-2</v>
          </cell>
          <cell r="AT1365">
            <v>4.8104956268221574E-2</v>
          </cell>
          <cell r="AU1365">
            <v>0.20553935860058309</v>
          </cell>
          <cell r="AV1365">
            <v>0.26093294460641397</v>
          </cell>
          <cell r="AW1365">
            <v>0.26384839650145775</v>
          </cell>
          <cell r="AX1365">
            <v>0.13702623906705538</v>
          </cell>
          <cell r="AY1365">
            <v>1.7492711370262391E-2</v>
          </cell>
          <cell r="AZ1365">
            <v>1.4577259475218659E-3</v>
          </cell>
          <cell r="BA1365">
            <v>0</v>
          </cell>
          <cell r="CB1365" t="str">
            <v>KS2-4</v>
          </cell>
          <cell r="CC1365" t="str">
            <v>N</v>
          </cell>
          <cell r="CD1365" t="str">
            <v>*</v>
          </cell>
          <cell r="CE1365">
            <v>0</v>
          </cell>
          <cell r="CF1365">
            <v>0.5</v>
          </cell>
          <cell r="CG1365" t="str">
            <v>All Schools</v>
          </cell>
          <cell r="CH1365" t="str">
            <v>KS2 Average Point Score</v>
          </cell>
          <cell r="CI1365" t="str">
            <v>Vocational Science</v>
          </cell>
        </row>
        <row r="1366">
          <cell r="AS1366">
            <v>6.5597667638483959E-2</v>
          </cell>
          <cell r="AT1366">
            <v>4.8104956268221574E-2</v>
          </cell>
          <cell r="AU1366">
            <v>0.20553935860058309</v>
          </cell>
          <cell r="AV1366">
            <v>0.26093294460641397</v>
          </cell>
          <cell r="AW1366">
            <v>0.26384839650145775</v>
          </cell>
          <cell r="AX1366">
            <v>0.13702623906705538</v>
          </cell>
          <cell r="AY1366">
            <v>1.7492711370262391E-2</v>
          </cell>
          <cell r="AZ1366">
            <v>1.4577259475218659E-3</v>
          </cell>
          <cell r="BA1366">
            <v>0</v>
          </cell>
          <cell r="CB1366" t="str">
            <v>KS2-4</v>
          </cell>
          <cell r="CC1366" t="str">
            <v>2</v>
          </cell>
          <cell r="CD1366" t="str">
            <v>*</v>
          </cell>
          <cell r="CE1366">
            <v>0</v>
          </cell>
          <cell r="CF1366">
            <v>0.5</v>
          </cell>
          <cell r="CG1366" t="str">
            <v>All Schools</v>
          </cell>
          <cell r="CH1366" t="str">
            <v>KS2 Average Point Score</v>
          </cell>
          <cell r="CI1366" t="str">
            <v>Vocational Science</v>
          </cell>
        </row>
        <row r="1367">
          <cell r="AS1367">
            <v>4.2721518987341771E-2</v>
          </cell>
          <cell r="AT1367">
            <v>2.8481012658227847E-2</v>
          </cell>
          <cell r="AU1367">
            <v>0.15981012658227847</v>
          </cell>
          <cell r="AV1367">
            <v>0.23892405063291139</v>
          </cell>
          <cell r="AW1367">
            <v>0.24050632911392406</v>
          </cell>
          <cell r="AX1367">
            <v>0.24050632911392406</v>
          </cell>
          <cell r="AY1367">
            <v>4.588607594936709E-2</v>
          </cell>
          <cell r="AZ1367">
            <v>3.1645569620253164E-3</v>
          </cell>
          <cell r="BA1367">
            <v>0</v>
          </cell>
          <cell r="CB1367" t="str">
            <v>KS2-4</v>
          </cell>
          <cell r="CC1367" t="str">
            <v>3c</v>
          </cell>
          <cell r="CD1367" t="str">
            <v>*</v>
          </cell>
          <cell r="CE1367">
            <v>0</v>
          </cell>
          <cell r="CF1367">
            <v>0.5</v>
          </cell>
          <cell r="CG1367" t="str">
            <v>All Schools</v>
          </cell>
          <cell r="CH1367" t="str">
            <v>KS2 Average Point Score</v>
          </cell>
          <cell r="CI1367" t="str">
            <v>Vocational Science</v>
          </cell>
        </row>
        <row r="1368">
          <cell r="AS1368">
            <v>2.5961538461538463E-2</v>
          </cell>
          <cell r="AT1368">
            <v>1.5384615384615385E-2</v>
          </cell>
          <cell r="AU1368">
            <v>9.7115384615384617E-2</v>
          </cell>
          <cell r="AV1368">
            <v>0.1875</v>
          </cell>
          <cell r="AW1368">
            <v>0.30865384615384617</v>
          </cell>
          <cell r="AX1368">
            <v>0.29230769230769232</v>
          </cell>
          <cell r="AY1368">
            <v>7.0192307692307693E-2</v>
          </cell>
          <cell r="AZ1368">
            <v>2.8846153846153848E-3</v>
          </cell>
          <cell r="BA1368">
            <v>0</v>
          </cell>
          <cell r="CB1368" t="str">
            <v>KS2-4</v>
          </cell>
          <cell r="CC1368" t="str">
            <v>3b</v>
          </cell>
          <cell r="CD1368" t="str">
            <v>*</v>
          </cell>
          <cell r="CE1368">
            <v>0</v>
          </cell>
          <cell r="CF1368">
            <v>0.5</v>
          </cell>
          <cell r="CG1368" t="str">
            <v>All Schools</v>
          </cell>
          <cell r="CH1368" t="str">
            <v>KS2 Average Point Score</v>
          </cell>
          <cell r="CI1368" t="str">
            <v>Vocational Science</v>
          </cell>
        </row>
        <row r="1369">
          <cell r="AS1369">
            <v>2.0440251572327043E-2</v>
          </cell>
          <cell r="AT1369">
            <v>1.5199161425576519E-2</v>
          </cell>
          <cell r="AU1369">
            <v>7.1278825995807121E-2</v>
          </cell>
          <cell r="AV1369">
            <v>0.14517819706498952</v>
          </cell>
          <cell r="AW1369">
            <v>0.27358490566037735</v>
          </cell>
          <cell r="AX1369">
            <v>0.34905660377358488</v>
          </cell>
          <cell r="AY1369">
            <v>0.11425576519916142</v>
          </cell>
          <cell r="AZ1369">
            <v>1.0482180293501049E-2</v>
          </cell>
          <cell r="BA1369">
            <v>5.2410901467505244E-4</v>
          </cell>
          <cell r="CB1369" t="str">
            <v>KS2-4</v>
          </cell>
          <cell r="CC1369" t="str">
            <v>3a</v>
          </cell>
          <cell r="CD1369" t="str">
            <v>*</v>
          </cell>
          <cell r="CE1369">
            <v>5.2410901467505244E-4</v>
          </cell>
          <cell r="CF1369">
            <v>0.5</v>
          </cell>
          <cell r="CG1369" t="str">
            <v>All Schools</v>
          </cell>
          <cell r="CH1369" t="str">
            <v>KS2 Average Point Score</v>
          </cell>
          <cell r="CI1369" t="str">
            <v>Vocational Science</v>
          </cell>
        </row>
        <row r="1370">
          <cell r="AS1370">
            <v>1.032540675844806E-2</v>
          </cell>
          <cell r="AT1370">
            <v>9.0738423028785976E-3</v>
          </cell>
          <cell r="AU1370">
            <v>4.005006257822278E-2</v>
          </cell>
          <cell r="AV1370">
            <v>9.6057571964956193E-2</v>
          </cell>
          <cell r="AW1370">
            <v>0.23654568210262827</v>
          </cell>
          <cell r="AX1370">
            <v>0.39799749687108887</v>
          </cell>
          <cell r="AY1370">
            <v>0.188360450563204</v>
          </cell>
          <cell r="AZ1370">
            <v>2.1589486858573217E-2</v>
          </cell>
          <cell r="BA1370">
            <v>0</v>
          </cell>
          <cell r="CB1370" t="str">
            <v>KS2-4</v>
          </cell>
          <cell r="CC1370" t="str">
            <v>4c</v>
          </cell>
          <cell r="CD1370" t="str">
            <v>*</v>
          </cell>
          <cell r="CE1370">
            <v>0</v>
          </cell>
          <cell r="CF1370">
            <v>0.5</v>
          </cell>
          <cell r="CG1370" t="str">
            <v>All Schools</v>
          </cell>
          <cell r="CH1370" t="str">
            <v>KS2 Average Point Score</v>
          </cell>
          <cell r="CI1370" t="str">
            <v>Vocational Science</v>
          </cell>
        </row>
        <row r="1371">
          <cell r="AS1371">
            <v>8.4790673025967149E-3</v>
          </cell>
          <cell r="AT1371">
            <v>6.6242713301536832E-3</v>
          </cell>
          <cell r="AU1371">
            <v>2.8616852146263912E-2</v>
          </cell>
          <cell r="AV1371">
            <v>6.650768415474298E-2</v>
          </cell>
          <cell r="AW1371">
            <v>0.17249602543720191</v>
          </cell>
          <cell r="AX1371">
            <v>0.41176470588235292</v>
          </cell>
          <cell r="AY1371">
            <v>0.25622681505034445</v>
          </cell>
          <cell r="AZ1371">
            <v>4.5839957604663487E-2</v>
          </cell>
          <cell r="BA1371">
            <v>3.4446210916799151E-3</v>
          </cell>
          <cell r="CB1371" t="str">
            <v>KS2-4</v>
          </cell>
          <cell r="CC1371" t="str">
            <v>4b</v>
          </cell>
          <cell r="CD1371" t="str">
            <v>*</v>
          </cell>
          <cell r="CE1371">
            <v>3.4446210916799151E-3</v>
          </cell>
          <cell r="CF1371">
            <v>0.5</v>
          </cell>
          <cell r="CG1371" t="str">
            <v>All Schools</v>
          </cell>
          <cell r="CH1371" t="str">
            <v>KS2 Average Point Score</v>
          </cell>
          <cell r="CI1371" t="str">
            <v>Vocational Science</v>
          </cell>
        </row>
        <row r="1372">
          <cell r="AS1372">
            <v>2.8891296496930301E-3</v>
          </cell>
          <cell r="AT1372">
            <v>3.6114120621162874E-3</v>
          </cell>
          <cell r="AU1372">
            <v>1.8418201516793065E-2</v>
          </cell>
          <cell r="AV1372">
            <v>4.4059227157818709E-2</v>
          </cell>
          <cell r="AW1372">
            <v>0.12351029252437704</v>
          </cell>
          <cell r="AX1372">
            <v>0.40664499819429395</v>
          </cell>
          <cell r="AY1372">
            <v>0.30985915492957744</v>
          </cell>
          <cell r="AZ1372">
            <v>8.6673889490790898E-2</v>
          </cell>
          <cell r="BA1372">
            <v>4.3336944745395447E-3</v>
          </cell>
          <cell r="CB1372" t="str">
            <v>KS2-4</v>
          </cell>
          <cell r="CC1372" t="str">
            <v>4a</v>
          </cell>
          <cell r="CD1372" t="str">
            <v>*</v>
          </cell>
          <cell r="CE1372">
            <v>4.3336944745395447E-3</v>
          </cell>
          <cell r="CF1372">
            <v>0.5</v>
          </cell>
          <cell r="CG1372" t="str">
            <v>All Schools</v>
          </cell>
          <cell r="CH1372" t="str">
            <v>KS2 Average Point Score</v>
          </cell>
          <cell r="CI1372" t="str">
            <v>Vocational Science</v>
          </cell>
        </row>
        <row r="1373">
          <cell r="AS1373">
            <v>5.2816901408450703E-3</v>
          </cell>
          <cell r="AT1373">
            <v>2.6408450704225352E-3</v>
          </cell>
          <cell r="AU1373">
            <v>9.683098591549295E-3</v>
          </cell>
          <cell r="AV1373">
            <v>2.9049295774647887E-2</v>
          </cell>
          <cell r="AW1373">
            <v>8.8028169014084501E-2</v>
          </cell>
          <cell r="AX1373">
            <v>0.31426056338028169</v>
          </cell>
          <cell r="AY1373">
            <v>0.37676056338028169</v>
          </cell>
          <cell r="AZ1373">
            <v>0.14876760563380281</v>
          </cell>
          <cell r="BA1373">
            <v>2.5528169014084508E-2</v>
          </cell>
          <cell r="CB1373" t="str">
            <v>KS2-4</v>
          </cell>
          <cell r="CC1373" t="str">
            <v>5c</v>
          </cell>
          <cell r="CD1373" t="str">
            <v>*</v>
          </cell>
          <cell r="CE1373">
            <v>2.5528169014084508E-2</v>
          </cell>
          <cell r="CF1373">
            <v>0.5</v>
          </cell>
          <cell r="CG1373" t="str">
            <v>All Schools</v>
          </cell>
          <cell r="CH1373" t="str">
            <v>KS2 Average Point Score</v>
          </cell>
          <cell r="CI1373" t="str">
            <v>Vocational Science</v>
          </cell>
        </row>
        <row r="1374">
          <cell r="AS1374">
            <v>7.7220077220077222E-3</v>
          </cell>
          <cell r="AT1374">
            <v>7.7220077220077222E-3</v>
          </cell>
          <cell r="AU1374">
            <v>3.8610038610038611E-3</v>
          </cell>
          <cell r="AV1374">
            <v>1.9305019305019305E-2</v>
          </cell>
          <cell r="AW1374">
            <v>6.9498069498069498E-2</v>
          </cell>
          <cell r="AX1374">
            <v>0.23552123552123552</v>
          </cell>
          <cell r="AY1374">
            <v>0.36293436293436293</v>
          </cell>
          <cell r="AZ1374">
            <v>0.22393822393822393</v>
          </cell>
          <cell r="BA1374">
            <v>6.9498069498069498E-2</v>
          </cell>
          <cell r="CB1374" t="str">
            <v>KS2-4</v>
          </cell>
          <cell r="CC1374" t="str">
            <v>5b</v>
          </cell>
          <cell r="CD1374" t="str">
            <v>*</v>
          </cell>
          <cell r="CE1374">
            <v>6.9498069498069498E-2</v>
          </cell>
          <cell r="CF1374">
            <v>0.5</v>
          </cell>
          <cell r="CG1374" t="str">
            <v>All Schools</v>
          </cell>
          <cell r="CH1374" t="str">
            <v>KS2 Average Point Score</v>
          </cell>
          <cell r="CI1374" t="str">
            <v>Vocational Science</v>
          </cell>
        </row>
        <row r="1375">
          <cell r="AS1375">
            <v>7.7220077220077222E-3</v>
          </cell>
          <cell r="AT1375">
            <v>7.7220077220077222E-3</v>
          </cell>
          <cell r="AU1375">
            <v>3.8610038610038611E-3</v>
          </cell>
          <cell r="AV1375">
            <v>1.9305019305019305E-2</v>
          </cell>
          <cell r="AW1375">
            <v>6.9498069498069498E-2</v>
          </cell>
          <cell r="AX1375">
            <v>0.23552123552123552</v>
          </cell>
          <cell r="AY1375">
            <v>0.36293436293436293</v>
          </cell>
          <cell r="AZ1375">
            <v>0.22393822393822393</v>
          </cell>
          <cell r="BA1375">
            <v>6.9498069498069498E-2</v>
          </cell>
          <cell r="CB1375" t="str">
            <v>KS2-4</v>
          </cell>
          <cell r="CC1375" t="str">
            <v>5a</v>
          </cell>
          <cell r="CD1375" t="str">
            <v>*</v>
          </cell>
          <cell r="CE1375">
            <v>6.9498069498069498E-2</v>
          </cell>
          <cell r="CF1375">
            <v>0.5</v>
          </cell>
          <cell r="CG1375" t="str">
            <v>All Schools</v>
          </cell>
          <cell r="CH1375" t="str">
            <v>KS2 Average Point Score</v>
          </cell>
          <cell r="CI1375" t="str">
            <v>Vocational Science</v>
          </cell>
        </row>
      </sheetData>
      <sheetData sheetId="15" refreshError="1"/>
      <sheetData sheetId="16" refreshError="1"/>
      <sheetData sheetId="17" refreshError="1"/>
      <sheetData sheetId="18" refreshError="1">
        <row r="8">
          <cell r="CD8">
            <v>2</v>
          </cell>
        </row>
        <row r="9">
          <cell r="A9" t="str">
            <v>ID COL</v>
          </cell>
          <cell r="AS9">
            <v>0</v>
          </cell>
          <cell r="AT9">
            <v>1</v>
          </cell>
          <cell r="AU9">
            <v>0</v>
          </cell>
          <cell r="AV9">
            <v>0</v>
          </cell>
          <cell r="AW9">
            <v>0</v>
          </cell>
          <cell r="AX9">
            <v>0</v>
          </cell>
          <cell r="AY9">
            <v>0</v>
          </cell>
          <cell r="AZ9">
            <v>0</v>
          </cell>
          <cell r="BA9">
            <v>0</v>
          </cell>
          <cell r="BH9">
            <v>0</v>
          </cell>
        </row>
        <row r="12">
          <cell r="AU12">
            <v>0</v>
          </cell>
          <cell r="AV12">
            <v>0</v>
          </cell>
          <cell r="AW12">
            <v>0</v>
          </cell>
          <cell r="AX12">
            <v>0</v>
          </cell>
          <cell r="AY12">
            <v>0</v>
          </cell>
          <cell r="AZ12">
            <v>0</v>
          </cell>
          <cell r="BA12">
            <v>0</v>
          </cell>
        </row>
        <row r="13">
          <cell r="AS13">
            <v>0</v>
          </cell>
          <cell r="AT13">
            <v>0</v>
          </cell>
          <cell r="AU13">
            <v>0</v>
          </cell>
          <cell r="AV13">
            <v>0</v>
          </cell>
          <cell r="AW13">
            <v>0</v>
          </cell>
          <cell r="AX13">
            <v>0</v>
          </cell>
          <cell r="AY13">
            <v>0</v>
          </cell>
          <cell r="AZ13">
            <v>0</v>
          </cell>
          <cell r="BA13">
            <v>0</v>
          </cell>
          <cell r="CB13" t="str">
            <v>.</v>
          </cell>
          <cell r="CC13" t="str">
            <v>.</v>
          </cell>
          <cell r="CD13" t="str">
            <v>.</v>
          </cell>
          <cell r="CE13" t="str">
            <v>.</v>
          </cell>
          <cell r="CF13" t="str">
            <v>.</v>
          </cell>
          <cell r="CG13" t="str">
            <v>.</v>
          </cell>
          <cell r="CH13" t="str">
            <v>.</v>
          </cell>
          <cell r="CI13" t="str">
            <v>.</v>
          </cell>
        </row>
        <row r="14">
          <cell r="AS14">
            <v>0</v>
          </cell>
          <cell r="AT14">
            <v>0</v>
          </cell>
          <cell r="AU14">
            <v>0</v>
          </cell>
          <cell r="AV14">
            <v>0</v>
          </cell>
          <cell r="AW14">
            <v>0</v>
          </cell>
          <cell r="AX14">
            <v>0</v>
          </cell>
          <cell r="AY14">
            <v>0</v>
          </cell>
          <cell r="AZ14">
            <v>0</v>
          </cell>
          <cell r="BA14">
            <v>0</v>
          </cell>
          <cell r="CB14" t="str">
            <v>.</v>
          </cell>
          <cell r="CC14" t="str">
            <v>.</v>
          </cell>
          <cell r="CD14" t="str">
            <v>.</v>
          </cell>
          <cell r="CE14" t="str">
            <v>.</v>
          </cell>
          <cell r="CF14" t="str">
            <v>.</v>
          </cell>
          <cell r="CG14" t="str">
            <v>.</v>
          </cell>
          <cell r="CH14" t="str">
            <v>.</v>
          </cell>
          <cell r="CI14" t="str">
            <v>.</v>
          </cell>
        </row>
        <row r="15">
          <cell r="AS15">
            <v>0.96756756756756757</v>
          </cell>
          <cell r="AT15">
            <v>3.2432432432432434E-2</v>
          </cell>
          <cell r="AU15">
            <v>0</v>
          </cell>
          <cell r="AV15">
            <v>0</v>
          </cell>
          <cell r="AW15">
            <v>0</v>
          </cell>
          <cell r="AX15">
            <v>0</v>
          </cell>
          <cell r="AY15">
            <v>0</v>
          </cell>
          <cell r="AZ15">
            <v>0</v>
          </cell>
          <cell r="BA15">
            <v>0</v>
          </cell>
          <cell r="CB15" t="str">
            <v>KS2-4</v>
          </cell>
          <cell r="CC15" t="str">
            <v>B</v>
          </cell>
          <cell r="CD15">
            <v>1</v>
          </cell>
          <cell r="CE15">
            <v>3.2432432432432434E-2</v>
          </cell>
          <cell r="CF15">
            <v>0.75</v>
          </cell>
          <cell r="CG15" t="str">
            <v>&lt;25</v>
          </cell>
          <cell r="CH15" t="str">
            <v>KS2 Average Point Grade</v>
          </cell>
          <cell r="CI15" t="str">
            <v>KS4 5 A*-C EM</v>
          </cell>
        </row>
        <row r="16">
          <cell r="AS16">
            <v>0.96756756756756757</v>
          </cell>
          <cell r="AT16">
            <v>3.2432432432432434E-2</v>
          </cell>
          <cell r="AU16">
            <v>0</v>
          </cell>
          <cell r="AV16">
            <v>0</v>
          </cell>
          <cell r="AW16">
            <v>0</v>
          </cell>
          <cell r="AX16">
            <v>0</v>
          </cell>
          <cell r="AY16">
            <v>0</v>
          </cell>
          <cell r="AZ16">
            <v>0</v>
          </cell>
          <cell r="BA16">
            <v>0</v>
          </cell>
          <cell r="CB16" t="str">
            <v>KS2-4</v>
          </cell>
          <cell r="CC16" t="str">
            <v>N</v>
          </cell>
          <cell r="CD16">
            <v>1</v>
          </cell>
          <cell r="CE16">
            <v>3.2432432432432434E-2</v>
          </cell>
          <cell r="CF16">
            <v>0.75</v>
          </cell>
          <cell r="CG16" t="str">
            <v>&lt;25</v>
          </cell>
          <cell r="CH16" t="str">
            <v>KS2 Average Point Grade</v>
          </cell>
          <cell r="CI16" t="str">
            <v>KS4 5 A*-C EM</v>
          </cell>
        </row>
        <row r="17">
          <cell r="AS17">
            <v>0.96756756756756757</v>
          </cell>
          <cell r="AT17">
            <v>3.2432432432432434E-2</v>
          </cell>
          <cell r="AU17">
            <v>0</v>
          </cell>
          <cell r="AV17">
            <v>0</v>
          </cell>
          <cell r="AW17">
            <v>0</v>
          </cell>
          <cell r="AX17">
            <v>0</v>
          </cell>
          <cell r="AY17">
            <v>0</v>
          </cell>
          <cell r="AZ17">
            <v>0</v>
          </cell>
          <cell r="BA17">
            <v>0</v>
          </cell>
          <cell r="CB17" t="str">
            <v>KS2-4</v>
          </cell>
          <cell r="CC17" t="str">
            <v>2</v>
          </cell>
          <cell r="CD17">
            <v>1</v>
          </cell>
          <cell r="CE17">
            <v>3.2432432432432434E-2</v>
          </cell>
          <cell r="CF17">
            <v>0.75</v>
          </cell>
          <cell r="CG17" t="str">
            <v>&lt;25</v>
          </cell>
          <cell r="CH17" t="str">
            <v>KS2 Average Point Grade</v>
          </cell>
          <cell r="CI17" t="str">
            <v>KS4 5 A*-C EM</v>
          </cell>
        </row>
        <row r="18">
          <cell r="AS18">
            <v>0.94883720930232562</v>
          </cell>
          <cell r="AT18">
            <v>5.1162790697674418E-2</v>
          </cell>
          <cell r="AU18">
            <v>0</v>
          </cell>
          <cell r="AV18">
            <v>0</v>
          </cell>
          <cell r="AW18">
            <v>0</v>
          </cell>
          <cell r="AX18">
            <v>0</v>
          </cell>
          <cell r="AY18">
            <v>0</v>
          </cell>
          <cell r="AZ18">
            <v>0</v>
          </cell>
          <cell r="BA18">
            <v>0</v>
          </cell>
          <cell r="CB18" t="str">
            <v>KS2-4</v>
          </cell>
          <cell r="CC18" t="str">
            <v>3C</v>
          </cell>
          <cell r="CD18">
            <v>1</v>
          </cell>
          <cell r="CE18">
            <v>5.1162790697674418E-2</v>
          </cell>
          <cell r="CF18">
            <v>0.75</v>
          </cell>
          <cell r="CG18" t="str">
            <v>&lt;25</v>
          </cell>
          <cell r="CH18" t="str">
            <v>KS2 Average Point Grade</v>
          </cell>
          <cell r="CI18" t="str">
            <v>KS4 5 A*-C EM</v>
          </cell>
        </row>
        <row r="19">
          <cell r="AS19">
            <v>0.89866291344123861</v>
          </cell>
          <cell r="AT19">
            <v>0.10133708655876143</v>
          </cell>
          <cell r="AU19">
            <v>0</v>
          </cell>
          <cell r="AV19">
            <v>0</v>
          </cell>
          <cell r="AW19">
            <v>0</v>
          </cell>
          <cell r="AX19">
            <v>0</v>
          </cell>
          <cell r="AY19">
            <v>0</v>
          </cell>
          <cell r="AZ19">
            <v>0</v>
          </cell>
          <cell r="BA19">
            <v>0</v>
          </cell>
          <cell r="CB19" t="str">
            <v>KS2-4</v>
          </cell>
          <cell r="CC19" t="str">
            <v>3B</v>
          </cell>
          <cell r="CD19">
            <v>1</v>
          </cell>
          <cell r="CE19">
            <v>0.10133708655876143</v>
          </cell>
          <cell r="CF19">
            <v>0.75</v>
          </cell>
          <cell r="CG19" t="str">
            <v>&lt;25</v>
          </cell>
          <cell r="CH19" t="str">
            <v>KS2 Average Point Grade</v>
          </cell>
          <cell r="CI19" t="str">
            <v>KS4 5 A*-C EM</v>
          </cell>
        </row>
        <row r="20">
          <cell r="AS20">
            <v>0.8215183509301156</v>
          </cell>
          <cell r="AT20">
            <v>0.17848164906988437</v>
          </cell>
          <cell r="AU20">
            <v>0</v>
          </cell>
          <cell r="AV20">
            <v>0</v>
          </cell>
          <cell r="AW20">
            <v>0</v>
          </cell>
          <cell r="AX20">
            <v>0</v>
          </cell>
          <cell r="AY20">
            <v>0</v>
          </cell>
          <cell r="AZ20">
            <v>0</v>
          </cell>
          <cell r="BA20">
            <v>0</v>
          </cell>
          <cell r="CB20" t="str">
            <v>KS2-4</v>
          </cell>
          <cell r="CC20" t="str">
            <v>3A</v>
          </cell>
          <cell r="CD20">
            <v>1</v>
          </cell>
          <cell r="CE20">
            <v>0.17848164906988437</v>
          </cell>
          <cell r="CF20">
            <v>0.75</v>
          </cell>
          <cell r="CG20" t="str">
            <v>&lt;25</v>
          </cell>
          <cell r="CH20" t="str">
            <v>KS2 Average Point Grade</v>
          </cell>
          <cell r="CI20" t="str">
            <v>KS4 5 A*-C EM</v>
          </cell>
        </row>
        <row r="21">
          <cell r="AS21">
            <v>0.67210440456769982</v>
          </cell>
          <cell r="AT21">
            <v>0.32789559543230018</v>
          </cell>
          <cell r="AU21">
            <v>0</v>
          </cell>
          <cell r="AV21">
            <v>0</v>
          </cell>
          <cell r="AW21">
            <v>0</v>
          </cell>
          <cell r="AX21">
            <v>0</v>
          </cell>
          <cell r="AY21">
            <v>0</v>
          </cell>
          <cell r="AZ21">
            <v>0</v>
          </cell>
          <cell r="BA21">
            <v>0</v>
          </cell>
          <cell r="CB21" t="str">
            <v>KS2-4</v>
          </cell>
          <cell r="CC21" t="str">
            <v>4C</v>
          </cell>
          <cell r="CD21">
            <v>1</v>
          </cell>
          <cell r="CE21">
            <v>0.32789559543230018</v>
          </cell>
          <cell r="CF21">
            <v>0.75</v>
          </cell>
          <cell r="CG21" t="str">
            <v>&lt;25</v>
          </cell>
          <cell r="CH21" t="str">
            <v>KS2 Average Point Grade</v>
          </cell>
          <cell r="CI21" t="str">
            <v>KS4 5 A*-C EM</v>
          </cell>
        </row>
        <row r="22">
          <cell r="AS22">
            <v>0.47251114413075779</v>
          </cell>
          <cell r="AT22">
            <v>0.52748885586924221</v>
          </cell>
          <cell r="AU22">
            <v>0</v>
          </cell>
          <cell r="AV22">
            <v>0</v>
          </cell>
          <cell r="AW22">
            <v>0</v>
          </cell>
          <cell r="AX22">
            <v>0</v>
          </cell>
          <cell r="AY22">
            <v>0</v>
          </cell>
          <cell r="AZ22">
            <v>0</v>
          </cell>
          <cell r="BA22">
            <v>0</v>
          </cell>
          <cell r="CB22" t="str">
            <v>KS2-4</v>
          </cell>
          <cell r="CC22" t="str">
            <v>4B</v>
          </cell>
          <cell r="CD22">
            <v>1</v>
          </cell>
          <cell r="CE22">
            <v>0.52748885586924221</v>
          </cell>
          <cell r="CF22">
            <v>0.75</v>
          </cell>
          <cell r="CG22" t="str">
            <v>&lt;25</v>
          </cell>
          <cell r="CH22" t="str">
            <v>KS2 Average Point Grade</v>
          </cell>
          <cell r="CI22" t="str">
            <v>KS4 5 A*-C EM</v>
          </cell>
        </row>
        <row r="23">
          <cell r="AS23">
            <v>0.25058329444703686</v>
          </cell>
          <cell r="AT23">
            <v>0.74941670555296314</v>
          </cell>
          <cell r="AU23">
            <v>0</v>
          </cell>
          <cell r="AV23">
            <v>0</v>
          </cell>
          <cell r="AW23">
            <v>0</v>
          </cell>
          <cell r="AX23">
            <v>0</v>
          </cell>
          <cell r="AY23">
            <v>0</v>
          </cell>
          <cell r="AZ23">
            <v>0</v>
          </cell>
          <cell r="BA23">
            <v>0</v>
          </cell>
          <cell r="CB23" t="str">
            <v>KS2-4</v>
          </cell>
          <cell r="CC23" t="str">
            <v>4A</v>
          </cell>
          <cell r="CD23">
            <v>1</v>
          </cell>
          <cell r="CE23">
            <v>0.74941670555296314</v>
          </cell>
          <cell r="CF23">
            <v>0.75</v>
          </cell>
          <cell r="CG23" t="str">
            <v>&lt;25</v>
          </cell>
          <cell r="CH23" t="str">
            <v>KS2 Average Point Grade</v>
          </cell>
          <cell r="CI23" t="str">
            <v>KS4 5 A*-C EM</v>
          </cell>
        </row>
        <row r="24">
          <cell r="AS24">
            <v>0.10886075949367088</v>
          </cell>
          <cell r="AT24">
            <v>0.89113924050632909</v>
          </cell>
          <cell r="AU24">
            <v>0</v>
          </cell>
          <cell r="AV24">
            <v>0</v>
          </cell>
          <cell r="AW24">
            <v>0</v>
          </cell>
          <cell r="AX24">
            <v>0</v>
          </cell>
          <cell r="AY24">
            <v>0</v>
          </cell>
          <cell r="AZ24">
            <v>0</v>
          </cell>
          <cell r="BA24">
            <v>0</v>
          </cell>
          <cell r="CB24" t="str">
            <v>KS2-4</v>
          </cell>
          <cell r="CC24" t="str">
            <v>5C</v>
          </cell>
          <cell r="CD24">
            <v>1</v>
          </cell>
          <cell r="CE24">
            <v>0.89113924050632909</v>
          </cell>
          <cell r="CF24">
            <v>0.75</v>
          </cell>
          <cell r="CG24" t="str">
            <v>&lt;25</v>
          </cell>
          <cell r="CH24" t="str">
            <v>KS2 Average Point Grade</v>
          </cell>
          <cell r="CI24" t="str">
            <v>KS4 5 A*-C EM</v>
          </cell>
        </row>
        <row r="25">
          <cell r="AS25">
            <v>4.5092838196286469E-2</v>
          </cell>
          <cell r="AT25">
            <v>0.95490716180371349</v>
          </cell>
          <cell r="AU25">
            <v>0</v>
          </cell>
          <cell r="AV25">
            <v>0</v>
          </cell>
          <cell r="AW25">
            <v>0</v>
          </cell>
          <cell r="AX25">
            <v>0</v>
          </cell>
          <cell r="AY25">
            <v>0</v>
          </cell>
          <cell r="AZ25">
            <v>0</v>
          </cell>
          <cell r="BA25">
            <v>0</v>
          </cell>
          <cell r="CB25" t="str">
            <v>KS2-4</v>
          </cell>
          <cell r="CC25" t="str">
            <v>5B</v>
          </cell>
          <cell r="CD25">
            <v>1</v>
          </cell>
          <cell r="CE25">
            <v>0.95490716180371349</v>
          </cell>
          <cell r="CF25">
            <v>0.75</v>
          </cell>
          <cell r="CG25" t="str">
            <v>&lt;25</v>
          </cell>
          <cell r="CH25" t="str">
            <v>KS2 Average Point Grade</v>
          </cell>
          <cell r="CI25" t="str">
            <v>KS4 5 A*-C EM</v>
          </cell>
        </row>
        <row r="26">
          <cell r="AS26">
            <v>4.5092838196286469E-2</v>
          </cell>
          <cell r="AT26">
            <v>0.95490716180371349</v>
          </cell>
          <cell r="AU26">
            <v>0</v>
          </cell>
          <cell r="AV26">
            <v>0</v>
          </cell>
          <cell r="AW26">
            <v>0</v>
          </cell>
          <cell r="AX26">
            <v>0</v>
          </cell>
          <cell r="AY26">
            <v>0</v>
          </cell>
          <cell r="AZ26">
            <v>0</v>
          </cell>
          <cell r="BA26">
            <v>0</v>
          </cell>
          <cell r="CB26" t="str">
            <v>KS2-4</v>
          </cell>
          <cell r="CC26" t="str">
            <v>5A</v>
          </cell>
          <cell r="CD26">
            <v>1</v>
          </cell>
          <cell r="CE26">
            <v>0.95490716180371349</v>
          </cell>
          <cell r="CF26">
            <v>0.75</v>
          </cell>
          <cell r="CG26" t="str">
            <v>&lt;25</v>
          </cell>
          <cell r="CH26" t="str">
            <v>KS2 Average Point Grade</v>
          </cell>
          <cell r="CI26" t="str">
            <v>KS4 5 A*-C EM</v>
          </cell>
        </row>
        <row r="27">
          <cell r="CB27" t="str">
            <v>.</v>
          </cell>
          <cell r="CC27" t="str">
            <v>.</v>
          </cell>
          <cell r="CD27" t="str">
            <v>.</v>
          </cell>
          <cell r="CE27" t="str">
            <v>.</v>
          </cell>
          <cell r="CF27" t="str">
            <v>.</v>
          </cell>
          <cell r="CG27" t="str">
            <v>.</v>
          </cell>
          <cell r="CH27" t="str">
            <v>.</v>
          </cell>
          <cell r="CI27" t="str">
            <v>.</v>
          </cell>
        </row>
        <row r="28">
          <cell r="CB28" t="str">
            <v>.</v>
          </cell>
          <cell r="CC28" t="str">
            <v>.</v>
          </cell>
          <cell r="CD28" t="str">
            <v>.</v>
          </cell>
          <cell r="CE28" t="str">
            <v>.</v>
          </cell>
          <cell r="CF28" t="str">
            <v>.</v>
          </cell>
          <cell r="CG28" t="str">
            <v>.</v>
          </cell>
          <cell r="CH28" t="str">
            <v>.</v>
          </cell>
          <cell r="CI28" t="str">
            <v>.</v>
          </cell>
        </row>
        <row r="29">
          <cell r="CB29" t="str">
            <v>.</v>
          </cell>
          <cell r="CC29" t="str">
            <v>.</v>
          </cell>
          <cell r="CD29" t="str">
            <v>.</v>
          </cell>
          <cell r="CE29" t="str">
            <v>.</v>
          </cell>
          <cell r="CF29" t="str">
            <v>.</v>
          </cell>
          <cell r="CG29" t="str">
            <v>.</v>
          </cell>
          <cell r="CH29" t="str">
            <v>KS2 Average Point Grade</v>
          </cell>
          <cell r="CI29" t="str">
            <v>KS4 5 A*-C EM</v>
          </cell>
        </row>
        <row r="30">
          <cell r="CB30" t="str">
            <v>.</v>
          </cell>
          <cell r="CC30" t="str">
            <v>.</v>
          </cell>
          <cell r="CD30" t="str">
            <v>.</v>
          </cell>
          <cell r="CE30" t="str">
            <v>.</v>
          </cell>
          <cell r="CF30" t="str">
            <v>.</v>
          </cell>
          <cell r="CG30" t="str">
            <v>.</v>
          </cell>
          <cell r="CH30" t="str">
            <v>KS2 Average Point Grade</v>
          </cell>
          <cell r="CI30" t="str">
            <v>KS4 5 A*-C EM</v>
          </cell>
        </row>
        <row r="31">
          <cell r="AU31">
            <v>0</v>
          </cell>
          <cell r="AV31">
            <v>0</v>
          </cell>
          <cell r="AW31">
            <v>0</v>
          </cell>
          <cell r="AX31">
            <v>0</v>
          </cell>
          <cell r="AY31">
            <v>0</v>
          </cell>
          <cell r="AZ31">
            <v>0</v>
          </cell>
          <cell r="BA31">
            <v>0</v>
          </cell>
          <cell r="CB31" t="str">
            <v>.</v>
          </cell>
          <cell r="CC31" t="str">
            <v>.</v>
          </cell>
          <cell r="CD31" t="str">
            <v>.</v>
          </cell>
          <cell r="CE31" t="str">
            <v>.</v>
          </cell>
          <cell r="CF31" t="str">
            <v>.</v>
          </cell>
          <cell r="CG31" t="str">
            <v>.</v>
          </cell>
          <cell r="CH31" t="str">
            <v>KS2 Average Point Grade</v>
          </cell>
          <cell r="CI31" t="str">
            <v>KS4 5 A*-C EM</v>
          </cell>
        </row>
        <row r="32">
          <cell r="AS32">
            <v>0</v>
          </cell>
          <cell r="AT32">
            <v>0</v>
          </cell>
          <cell r="AU32">
            <v>0</v>
          </cell>
          <cell r="AV32">
            <v>0</v>
          </cell>
          <cell r="AW32">
            <v>0</v>
          </cell>
          <cell r="AX32">
            <v>0</v>
          </cell>
          <cell r="AY32">
            <v>0</v>
          </cell>
          <cell r="AZ32">
            <v>0</v>
          </cell>
          <cell r="BA32">
            <v>0</v>
          </cell>
          <cell r="CB32" t="str">
            <v>.</v>
          </cell>
          <cell r="CC32" t="str">
            <v>.</v>
          </cell>
          <cell r="CD32" t="str">
            <v>.</v>
          </cell>
          <cell r="CE32" t="str">
            <v>.</v>
          </cell>
          <cell r="CF32" t="str">
            <v>.</v>
          </cell>
          <cell r="CG32" t="str">
            <v>.</v>
          </cell>
          <cell r="CH32" t="str">
            <v>.</v>
          </cell>
          <cell r="CI32" t="str">
            <v>.</v>
          </cell>
        </row>
        <row r="33">
          <cell r="AS33">
            <v>0</v>
          </cell>
          <cell r="AT33">
            <v>0</v>
          </cell>
          <cell r="AU33">
            <v>0</v>
          </cell>
          <cell r="AV33">
            <v>0</v>
          </cell>
          <cell r="AW33">
            <v>0</v>
          </cell>
          <cell r="AX33">
            <v>0</v>
          </cell>
          <cell r="AY33">
            <v>0</v>
          </cell>
          <cell r="AZ33">
            <v>0</v>
          </cell>
          <cell r="BA33">
            <v>0</v>
          </cell>
          <cell r="CB33" t="str">
            <v>.</v>
          </cell>
          <cell r="CC33" t="str">
            <v>.</v>
          </cell>
          <cell r="CD33" t="str">
            <v>.</v>
          </cell>
          <cell r="CE33" t="str">
            <v>.</v>
          </cell>
          <cell r="CF33" t="str">
            <v>.</v>
          </cell>
          <cell r="CG33" t="str">
            <v>.</v>
          </cell>
          <cell r="CH33" t="str">
            <v>.</v>
          </cell>
          <cell r="CI33" t="str">
            <v>.</v>
          </cell>
        </row>
        <row r="34">
          <cell r="AS34">
            <v>0.98121739130434782</v>
          </cell>
          <cell r="AT34">
            <v>1.8782608695652174E-2</v>
          </cell>
          <cell r="AU34">
            <v>0</v>
          </cell>
          <cell r="AV34">
            <v>0</v>
          </cell>
          <cell r="AW34">
            <v>0</v>
          </cell>
          <cell r="AX34">
            <v>0</v>
          </cell>
          <cell r="AY34">
            <v>0</v>
          </cell>
          <cell r="AZ34">
            <v>0</v>
          </cell>
          <cell r="BA34">
            <v>0</v>
          </cell>
          <cell r="CB34" t="str">
            <v>KS2-4</v>
          </cell>
          <cell r="CC34" t="str">
            <v>B</v>
          </cell>
          <cell r="CD34">
            <v>1</v>
          </cell>
          <cell r="CE34">
            <v>1.8782608695652174E-2</v>
          </cell>
          <cell r="CF34">
            <v>0.75</v>
          </cell>
          <cell r="CG34" t="str">
            <v>&gt;=25 &amp; &lt;26</v>
          </cell>
          <cell r="CH34" t="str">
            <v>KS2 Average Point Grade</v>
          </cell>
          <cell r="CI34" t="str">
            <v>KS4 5 A*-C EM</v>
          </cell>
        </row>
        <row r="35">
          <cell r="AS35">
            <v>0.98121739130434782</v>
          </cell>
          <cell r="AT35">
            <v>1.8782608695652174E-2</v>
          </cell>
          <cell r="AU35">
            <v>0</v>
          </cell>
          <cell r="AV35">
            <v>0</v>
          </cell>
          <cell r="AW35">
            <v>0</v>
          </cell>
          <cell r="AX35">
            <v>0</v>
          </cell>
          <cell r="AY35">
            <v>0</v>
          </cell>
          <cell r="AZ35">
            <v>0</v>
          </cell>
          <cell r="BA35">
            <v>0</v>
          </cell>
          <cell r="CB35" t="str">
            <v>KS2-4</v>
          </cell>
          <cell r="CC35" t="str">
            <v>N</v>
          </cell>
          <cell r="CD35">
            <v>1</v>
          </cell>
          <cell r="CE35">
            <v>1.8782608695652174E-2</v>
          </cell>
          <cell r="CF35">
            <v>0.75</v>
          </cell>
          <cell r="CG35" t="str">
            <v>&gt;=25 &amp; &lt;26</v>
          </cell>
          <cell r="CH35" t="str">
            <v>KS2 Average Point Grade</v>
          </cell>
          <cell r="CI35" t="str">
            <v>KS4 5 A*-C EM</v>
          </cell>
        </row>
        <row r="36">
          <cell r="AS36">
            <v>0.98121739130434782</v>
          </cell>
          <cell r="AT36">
            <v>1.8782608695652174E-2</v>
          </cell>
          <cell r="AU36">
            <v>0</v>
          </cell>
          <cell r="AV36">
            <v>0</v>
          </cell>
          <cell r="AW36">
            <v>0</v>
          </cell>
          <cell r="AX36">
            <v>0</v>
          </cell>
          <cell r="AY36">
            <v>0</v>
          </cell>
          <cell r="AZ36">
            <v>0</v>
          </cell>
          <cell r="BA36">
            <v>0</v>
          </cell>
          <cell r="CB36" t="str">
            <v>KS2-4</v>
          </cell>
          <cell r="CC36" t="str">
            <v>2</v>
          </cell>
          <cell r="CD36">
            <v>1</v>
          </cell>
          <cell r="CE36">
            <v>1.8782608695652174E-2</v>
          </cell>
          <cell r="CF36">
            <v>0.75</v>
          </cell>
          <cell r="CG36" t="str">
            <v>&gt;=25 &amp; &lt;26</v>
          </cell>
          <cell r="CH36" t="str">
            <v>KS2 Average Point Grade</v>
          </cell>
          <cell r="CI36" t="str">
            <v>KS4 5 A*-C EM</v>
          </cell>
        </row>
        <row r="37">
          <cell r="AS37">
            <v>0.97091932457786112</v>
          </cell>
          <cell r="AT37">
            <v>2.9080675422138838E-2</v>
          </cell>
          <cell r="AU37">
            <v>0</v>
          </cell>
          <cell r="AV37">
            <v>0</v>
          </cell>
          <cell r="AW37">
            <v>0</v>
          </cell>
          <cell r="AX37">
            <v>0</v>
          </cell>
          <cell r="AY37">
            <v>0</v>
          </cell>
          <cell r="AZ37">
            <v>0</v>
          </cell>
          <cell r="BA37">
            <v>0</v>
          </cell>
          <cell r="CB37" t="str">
            <v>KS2-4</v>
          </cell>
          <cell r="CC37" t="str">
            <v>3C</v>
          </cell>
          <cell r="CD37">
            <v>1</v>
          </cell>
          <cell r="CE37">
            <v>2.9080675422138838E-2</v>
          </cell>
          <cell r="CF37">
            <v>0.75</v>
          </cell>
          <cell r="CG37" t="str">
            <v>&gt;=25 &amp; &lt;26</v>
          </cell>
          <cell r="CH37" t="str">
            <v>KS2 Average Point Grade</v>
          </cell>
          <cell r="CI37" t="str">
            <v>KS4 5 A*-C EM</v>
          </cell>
        </row>
        <row r="38">
          <cell r="AS38">
            <v>0.93964716805942428</v>
          </cell>
          <cell r="AT38">
            <v>6.0352831940575676E-2</v>
          </cell>
          <cell r="AU38">
            <v>0</v>
          </cell>
          <cell r="AV38">
            <v>0</v>
          </cell>
          <cell r="AW38">
            <v>0</v>
          </cell>
          <cell r="AX38">
            <v>0</v>
          </cell>
          <cell r="AY38">
            <v>0</v>
          </cell>
          <cell r="AZ38">
            <v>0</v>
          </cell>
          <cell r="BA38">
            <v>0</v>
          </cell>
          <cell r="CB38" t="str">
            <v>KS2-4</v>
          </cell>
          <cell r="CC38" t="str">
            <v>3B</v>
          </cell>
          <cell r="CD38">
            <v>1</v>
          </cell>
          <cell r="CE38">
            <v>6.0352831940575676E-2</v>
          </cell>
          <cell r="CF38">
            <v>0.75</v>
          </cell>
          <cell r="CG38" t="str">
            <v>&gt;=25 &amp; &lt;26</v>
          </cell>
          <cell r="CH38" t="str">
            <v>KS2 Average Point Grade</v>
          </cell>
          <cell r="CI38" t="str">
            <v>KS4 5 A*-C EM</v>
          </cell>
        </row>
        <row r="39">
          <cell r="AS39">
            <v>0.8868778280542986</v>
          </cell>
          <cell r="AT39">
            <v>0.11312217194570136</v>
          </cell>
          <cell r="AU39">
            <v>0</v>
          </cell>
          <cell r="AV39">
            <v>0</v>
          </cell>
          <cell r="AW39">
            <v>0</v>
          </cell>
          <cell r="AX39">
            <v>0</v>
          </cell>
          <cell r="AY39">
            <v>0</v>
          </cell>
          <cell r="AZ39">
            <v>0</v>
          </cell>
          <cell r="BA39">
            <v>0</v>
          </cell>
          <cell r="CB39" t="str">
            <v>KS2-4</v>
          </cell>
          <cell r="CC39" t="str">
            <v>3A</v>
          </cell>
          <cell r="CD39">
            <v>1</v>
          </cell>
          <cell r="CE39">
            <v>0.11312217194570136</v>
          </cell>
          <cell r="CF39">
            <v>0.75</v>
          </cell>
          <cell r="CG39" t="str">
            <v>&gt;=25 &amp; &lt;26</v>
          </cell>
          <cell r="CH39" t="str">
            <v>KS2 Average Point Grade</v>
          </cell>
          <cell r="CI39" t="str">
            <v>KS4 5 A*-C EM</v>
          </cell>
        </row>
        <row r="40">
          <cell r="AS40">
            <v>0.73925988940876219</v>
          </cell>
          <cell r="AT40">
            <v>0.26074011059123775</v>
          </cell>
          <cell r="AU40">
            <v>0</v>
          </cell>
          <cell r="AV40">
            <v>0</v>
          </cell>
          <cell r="AW40">
            <v>0</v>
          </cell>
          <cell r="AX40">
            <v>0</v>
          </cell>
          <cell r="AY40">
            <v>0</v>
          </cell>
          <cell r="AZ40">
            <v>0</v>
          </cell>
          <cell r="BA40">
            <v>0</v>
          </cell>
          <cell r="CB40" t="str">
            <v>KS2-4</v>
          </cell>
          <cell r="CC40" t="str">
            <v>4C</v>
          </cell>
          <cell r="CD40">
            <v>1</v>
          </cell>
          <cell r="CE40">
            <v>0.26074011059123775</v>
          </cell>
          <cell r="CF40">
            <v>0.75</v>
          </cell>
          <cell r="CG40" t="str">
            <v>&gt;=25 &amp; &lt;26</v>
          </cell>
          <cell r="CH40" t="str">
            <v>KS2 Average Point Grade</v>
          </cell>
          <cell r="CI40" t="str">
            <v>KS4 5 A*-C EM</v>
          </cell>
        </row>
        <row r="41">
          <cell r="AS41">
            <v>0.51821768391738221</v>
          </cell>
          <cell r="AT41">
            <v>0.48178231608261779</v>
          </cell>
          <cell r="AU41">
            <v>0</v>
          </cell>
          <cell r="AV41">
            <v>0</v>
          </cell>
          <cell r="AW41">
            <v>0</v>
          </cell>
          <cell r="AX41">
            <v>0</v>
          </cell>
          <cell r="AY41">
            <v>0</v>
          </cell>
          <cell r="AZ41">
            <v>0</v>
          </cell>
          <cell r="BA41">
            <v>0</v>
          </cell>
          <cell r="CB41" t="str">
            <v>KS2-4</v>
          </cell>
          <cell r="CC41" t="str">
            <v>4B</v>
          </cell>
          <cell r="CD41">
            <v>1</v>
          </cell>
          <cell r="CE41">
            <v>0.48178231608261779</v>
          </cell>
          <cell r="CF41">
            <v>0.75</v>
          </cell>
          <cell r="CG41" t="str">
            <v>&gt;=25 &amp; &lt;26</v>
          </cell>
          <cell r="CH41" t="str">
            <v>KS2 Average Point Grade</v>
          </cell>
          <cell r="CI41" t="str">
            <v>KS4 5 A*-C EM</v>
          </cell>
        </row>
        <row r="42">
          <cell r="AS42">
            <v>0.29014047525272418</v>
          </cell>
          <cell r="AT42">
            <v>0.70985952474727587</v>
          </cell>
          <cell r="AU42">
            <v>0</v>
          </cell>
          <cell r="AV42">
            <v>0</v>
          </cell>
          <cell r="AW42">
            <v>0</v>
          </cell>
          <cell r="AX42">
            <v>0</v>
          </cell>
          <cell r="AY42">
            <v>0</v>
          </cell>
          <cell r="AZ42">
            <v>0</v>
          </cell>
          <cell r="BA42">
            <v>0</v>
          </cell>
          <cell r="CB42" t="str">
            <v>KS2-4</v>
          </cell>
          <cell r="CC42" t="str">
            <v>4A</v>
          </cell>
          <cell r="CD42">
            <v>1</v>
          </cell>
          <cell r="CE42">
            <v>0.70985952474727587</v>
          </cell>
          <cell r="CF42">
            <v>0.75</v>
          </cell>
          <cell r="CG42" t="str">
            <v>&gt;=25 &amp; &lt;26</v>
          </cell>
          <cell r="CH42" t="str">
            <v>KS2 Average Point Grade</v>
          </cell>
          <cell r="CI42" t="str">
            <v>KS4 5 A*-C EM</v>
          </cell>
        </row>
        <row r="43">
          <cell r="AS43">
            <v>0.12549926424216942</v>
          </cell>
          <cell r="AT43">
            <v>0.87450073575783061</v>
          </cell>
          <cell r="AU43">
            <v>0</v>
          </cell>
          <cell r="AV43">
            <v>0</v>
          </cell>
          <cell r="AW43">
            <v>0</v>
          </cell>
          <cell r="AX43">
            <v>0</v>
          </cell>
          <cell r="AY43">
            <v>0</v>
          </cell>
          <cell r="AZ43">
            <v>0</v>
          </cell>
          <cell r="BA43">
            <v>0</v>
          </cell>
          <cell r="CB43" t="str">
            <v>KS2-4</v>
          </cell>
          <cell r="CC43" t="str">
            <v>5C</v>
          </cell>
          <cell r="CD43">
            <v>1</v>
          </cell>
          <cell r="CE43">
            <v>0.87450073575783061</v>
          </cell>
          <cell r="CF43">
            <v>0.75</v>
          </cell>
          <cell r="CG43" t="str">
            <v>&gt;=25 &amp; &lt;26</v>
          </cell>
          <cell r="CH43" t="str">
            <v>KS2 Average Point Grade</v>
          </cell>
          <cell r="CI43" t="str">
            <v>KS4 5 A*-C EM</v>
          </cell>
        </row>
        <row r="44">
          <cell r="AS44">
            <v>4.820627802690583E-2</v>
          </cell>
          <cell r="AT44">
            <v>0.9517937219730942</v>
          </cell>
          <cell r="AU44">
            <v>0</v>
          </cell>
          <cell r="AV44">
            <v>0</v>
          </cell>
          <cell r="AW44">
            <v>0</v>
          </cell>
          <cell r="AX44">
            <v>0</v>
          </cell>
          <cell r="AY44">
            <v>0</v>
          </cell>
          <cell r="AZ44">
            <v>0</v>
          </cell>
          <cell r="BA44">
            <v>0</v>
          </cell>
          <cell r="CB44" t="str">
            <v>KS2-4</v>
          </cell>
          <cell r="CC44" t="str">
            <v>5B</v>
          </cell>
          <cell r="CD44">
            <v>1</v>
          </cell>
          <cell r="CE44">
            <v>0.9517937219730942</v>
          </cell>
          <cell r="CF44">
            <v>0.75</v>
          </cell>
          <cell r="CG44" t="str">
            <v>&gt;=25 &amp; &lt;26</v>
          </cell>
          <cell r="CH44" t="str">
            <v>KS2 Average Point Grade</v>
          </cell>
          <cell r="CI44" t="str">
            <v>KS4 5 A*-C EM</v>
          </cell>
        </row>
        <row r="45">
          <cell r="AS45">
            <v>2.8571428571428571E-2</v>
          </cell>
          <cell r="AT45">
            <v>0.97142857142857142</v>
          </cell>
          <cell r="AU45">
            <v>0</v>
          </cell>
          <cell r="AV45">
            <v>0</v>
          </cell>
          <cell r="AW45">
            <v>0</v>
          </cell>
          <cell r="AX45">
            <v>0</v>
          </cell>
          <cell r="AY45">
            <v>0</v>
          </cell>
          <cell r="AZ45">
            <v>0</v>
          </cell>
          <cell r="BA45">
            <v>0</v>
          </cell>
          <cell r="CB45" t="str">
            <v>KS2-4</v>
          </cell>
          <cell r="CC45" t="str">
            <v>5A</v>
          </cell>
          <cell r="CD45">
            <v>1</v>
          </cell>
          <cell r="CE45">
            <v>0.97142857142857142</v>
          </cell>
          <cell r="CF45">
            <v>0.75</v>
          </cell>
          <cell r="CG45" t="str">
            <v>&gt;=25 &amp; &lt;26</v>
          </cell>
          <cell r="CH45" t="str">
            <v>KS2 Average Point Grade</v>
          </cell>
          <cell r="CI45" t="str">
            <v>KS4 5 A*-C EM</v>
          </cell>
        </row>
        <row r="46">
          <cell r="CB46" t="str">
            <v>.</v>
          </cell>
          <cell r="CC46" t="str">
            <v>.</v>
          </cell>
          <cell r="CD46" t="str">
            <v>.</v>
          </cell>
          <cell r="CE46" t="str">
            <v>.</v>
          </cell>
          <cell r="CF46" t="str">
            <v>.</v>
          </cell>
          <cell r="CG46" t="str">
            <v>.</v>
          </cell>
          <cell r="CH46" t="str">
            <v>.</v>
          </cell>
          <cell r="CI46" t="str">
            <v>.</v>
          </cell>
        </row>
        <row r="47">
          <cell r="CB47" t="str">
            <v>.</v>
          </cell>
          <cell r="CC47" t="str">
            <v>.</v>
          </cell>
          <cell r="CD47" t="str">
            <v>.</v>
          </cell>
          <cell r="CE47" t="str">
            <v>.</v>
          </cell>
          <cell r="CF47" t="str">
            <v>.</v>
          </cell>
          <cell r="CG47" t="str">
            <v>.</v>
          </cell>
          <cell r="CH47" t="str">
            <v>.</v>
          </cell>
          <cell r="CI47" t="str">
            <v>.</v>
          </cell>
        </row>
        <row r="48">
          <cell r="CB48" t="str">
            <v>.</v>
          </cell>
          <cell r="CC48" t="str">
            <v>.</v>
          </cell>
          <cell r="CD48" t="str">
            <v>.</v>
          </cell>
          <cell r="CE48" t="str">
            <v>.</v>
          </cell>
          <cell r="CF48" t="str">
            <v>.</v>
          </cell>
          <cell r="CG48" t="str">
            <v>.</v>
          </cell>
          <cell r="CH48" t="str">
            <v>KS2 Average Point Grade</v>
          </cell>
          <cell r="CI48" t="str">
            <v>KS4 5 A*-C EM</v>
          </cell>
        </row>
        <row r="49">
          <cell r="CB49" t="str">
            <v>.</v>
          </cell>
          <cell r="CC49" t="str">
            <v>.</v>
          </cell>
          <cell r="CD49" t="str">
            <v>.</v>
          </cell>
          <cell r="CE49" t="str">
            <v>.</v>
          </cell>
          <cell r="CF49" t="str">
            <v>.</v>
          </cell>
          <cell r="CG49" t="str">
            <v>.</v>
          </cell>
          <cell r="CH49" t="str">
            <v>KS2 Average Point Grade</v>
          </cell>
          <cell r="CI49" t="str">
            <v>KS4 5 A*-C EM</v>
          </cell>
        </row>
        <row r="50">
          <cell r="AU50">
            <v>0</v>
          </cell>
          <cell r="AV50">
            <v>0</v>
          </cell>
          <cell r="AW50">
            <v>0</v>
          </cell>
          <cell r="AX50">
            <v>0</v>
          </cell>
          <cell r="AY50">
            <v>0</v>
          </cell>
          <cell r="AZ50">
            <v>0</v>
          </cell>
          <cell r="BA50">
            <v>0</v>
          </cell>
          <cell r="CB50" t="str">
            <v>.</v>
          </cell>
          <cell r="CC50" t="str">
            <v>.</v>
          </cell>
          <cell r="CD50" t="str">
            <v>.</v>
          </cell>
          <cell r="CE50" t="str">
            <v>.</v>
          </cell>
          <cell r="CF50" t="str">
            <v>.</v>
          </cell>
          <cell r="CG50" t="str">
            <v>.</v>
          </cell>
          <cell r="CH50" t="str">
            <v>KS2 Average Point Grade</v>
          </cell>
          <cell r="CI50" t="str">
            <v>KS4 5 A*-C EM</v>
          </cell>
        </row>
        <row r="51">
          <cell r="AS51">
            <v>0</v>
          </cell>
          <cell r="AT51">
            <v>0</v>
          </cell>
          <cell r="AU51">
            <v>0</v>
          </cell>
          <cell r="AV51">
            <v>0</v>
          </cell>
          <cell r="AW51">
            <v>0</v>
          </cell>
          <cell r="AX51">
            <v>0</v>
          </cell>
          <cell r="AY51">
            <v>0</v>
          </cell>
          <cell r="AZ51">
            <v>0</v>
          </cell>
          <cell r="BA51">
            <v>0</v>
          </cell>
          <cell r="CB51" t="str">
            <v>.</v>
          </cell>
          <cell r="CC51" t="str">
            <v>.</v>
          </cell>
          <cell r="CD51" t="str">
            <v>.</v>
          </cell>
          <cell r="CE51" t="str">
            <v>.</v>
          </cell>
          <cell r="CF51" t="str">
            <v>.</v>
          </cell>
          <cell r="CG51" t="str">
            <v>.</v>
          </cell>
          <cell r="CH51" t="str">
            <v>.</v>
          </cell>
          <cell r="CI51" t="str">
            <v>.</v>
          </cell>
        </row>
        <row r="52">
          <cell r="AS52">
            <v>0</v>
          </cell>
          <cell r="AT52">
            <v>0</v>
          </cell>
          <cell r="AU52">
            <v>0</v>
          </cell>
          <cell r="AV52">
            <v>0</v>
          </cell>
          <cell r="AW52">
            <v>0</v>
          </cell>
          <cell r="AX52">
            <v>0</v>
          </cell>
          <cell r="AY52">
            <v>0</v>
          </cell>
          <cell r="AZ52">
            <v>0</v>
          </cell>
          <cell r="BA52">
            <v>0</v>
          </cell>
          <cell r="CB52" t="str">
            <v>.</v>
          </cell>
          <cell r="CC52" t="str">
            <v>.</v>
          </cell>
          <cell r="CD52" t="str">
            <v>.</v>
          </cell>
          <cell r="CE52" t="str">
            <v>.</v>
          </cell>
          <cell r="CF52" t="str">
            <v>.</v>
          </cell>
          <cell r="CG52" t="str">
            <v>.</v>
          </cell>
          <cell r="CH52" t="str">
            <v>.</v>
          </cell>
          <cell r="CI52" t="str">
            <v>.</v>
          </cell>
        </row>
        <row r="53">
          <cell r="AS53">
            <v>0.99050013970382789</v>
          </cell>
          <cell r="AT53">
            <v>9.4998602961721152E-3</v>
          </cell>
          <cell r="AU53">
            <v>0</v>
          </cell>
          <cell r="AV53">
            <v>0</v>
          </cell>
          <cell r="AW53">
            <v>0</v>
          </cell>
          <cell r="AX53">
            <v>0</v>
          </cell>
          <cell r="AY53">
            <v>0</v>
          </cell>
          <cell r="AZ53">
            <v>0</v>
          </cell>
          <cell r="BA53">
            <v>0</v>
          </cell>
          <cell r="CB53" t="str">
            <v>KS2-4</v>
          </cell>
          <cell r="CC53" t="str">
            <v>B</v>
          </cell>
          <cell r="CD53">
            <v>1</v>
          </cell>
          <cell r="CE53">
            <v>9.4998602961721152E-3</v>
          </cell>
          <cell r="CF53">
            <v>0.75</v>
          </cell>
          <cell r="CG53" t="str">
            <v>&gt;=26 &amp; &lt;27</v>
          </cell>
          <cell r="CH53" t="str">
            <v>KS2 Average Point Grade</v>
          </cell>
          <cell r="CI53" t="str">
            <v>KS4 5 A*-C EM</v>
          </cell>
        </row>
        <row r="54">
          <cell r="AS54">
            <v>0.99050013970382789</v>
          </cell>
          <cell r="AT54">
            <v>9.4998602961721152E-3</v>
          </cell>
          <cell r="AU54">
            <v>0</v>
          </cell>
          <cell r="AV54">
            <v>0</v>
          </cell>
          <cell r="AW54">
            <v>0</v>
          </cell>
          <cell r="AX54">
            <v>0</v>
          </cell>
          <cell r="AY54">
            <v>0</v>
          </cell>
          <cell r="AZ54">
            <v>0</v>
          </cell>
          <cell r="BA54">
            <v>0</v>
          </cell>
          <cell r="CB54" t="str">
            <v>KS2-4</v>
          </cell>
          <cell r="CC54" t="str">
            <v>N</v>
          </cell>
          <cell r="CD54">
            <v>1</v>
          </cell>
          <cell r="CE54">
            <v>9.4998602961721152E-3</v>
          </cell>
          <cell r="CF54">
            <v>0.75</v>
          </cell>
          <cell r="CG54" t="str">
            <v>&gt;=26 &amp; &lt;27</v>
          </cell>
          <cell r="CH54" t="str">
            <v>KS2 Average Point Grade</v>
          </cell>
          <cell r="CI54" t="str">
            <v>KS4 5 A*-C EM</v>
          </cell>
        </row>
        <row r="55">
          <cell r="AS55">
            <v>0.99050013970382789</v>
          </cell>
          <cell r="AT55">
            <v>9.4998602961721152E-3</v>
          </cell>
          <cell r="AU55">
            <v>0</v>
          </cell>
          <cell r="AV55">
            <v>0</v>
          </cell>
          <cell r="AW55">
            <v>0</v>
          </cell>
          <cell r="AX55">
            <v>0</v>
          </cell>
          <cell r="AY55">
            <v>0</v>
          </cell>
          <cell r="AZ55">
            <v>0</v>
          </cell>
          <cell r="BA55">
            <v>0</v>
          </cell>
          <cell r="CB55" t="str">
            <v>KS2-4</v>
          </cell>
          <cell r="CC55" t="str">
            <v>2</v>
          </cell>
          <cell r="CD55">
            <v>1</v>
          </cell>
          <cell r="CE55">
            <v>9.4998602961721152E-3</v>
          </cell>
          <cell r="CF55">
            <v>0.75</v>
          </cell>
          <cell r="CG55" t="str">
            <v>&gt;=26 &amp; &lt;27</v>
          </cell>
          <cell r="CH55" t="str">
            <v>KS2 Average Point Grade</v>
          </cell>
          <cell r="CI55" t="str">
            <v>KS4 5 A*-C EM</v>
          </cell>
        </row>
        <row r="56">
          <cell r="AS56">
            <v>0.98085176625949155</v>
          </cell>
          <cell r="AT56">
            <v>1.9148233740508419E-2</v>
          </cell>
          <cell r="AU56">
            <v>0</v>
          </cell>
          <cell r="AV56">
            <v>0</v>
          </cell>
          <cell r="AW56">
            <v>0</v>
          </cell>
          <cell r="AX56">
            <v>0</v>
          </cell>
          <cell r="AY56">
            <v>0</v>
          </cell>
          <cell r="AZ56">
            <v>0</v>
          </cell>
          <cell r="BA56">
            <v>0</v>
          </cell>
          <cell r="CB56" t="str">
            <v>KS2-4</v>
          </cell>
          <cell r="CC56" t="str">
            <v>3C</v>
          </cell>
          <cell r="CD56">
            <v>1</v>
          </cell>
          <cell r="CE56">
            <v>1.9148233740508419E-2</v>
          </cell>
          <cell r="CF56">
            <v>0.75</v>
          </cell>
          <cell r="CG56" t="str">
            <v>&gt;=26 &amp; &lt;27</v>
          </cell>
          <cell r="CH56" t="str">
            <v>KS2 Average Point Grade</v>
          </cell>
          <cell r="CI56" t="str">
            <v>KS4 5 A*-C EM</v>
          </cell>
        </row>
        <row r="57">
          <cell r="AS57">
            <v>0.9595835884874464</v>
          </cell>
          <cell r="AT57">
            <v>4.0416411512553582E-2</v>
          </cell>
          <cell r="AU57">
            <v>0</v>
          </cell>
          <cell r="AV57">
            <v>0</v>
          </cell>
          <cell r="AW57">
            <v>0</v>
          </cell>
          <cell r="AX57">
            <v>0</v>
          </cell>
          <cell r="AY57">
            <v>0</v>
          </cell>
          <cell r="AZ57">
            <v>0</v>
          </cell>
          <cell r="BA57">
            <v>0</v>
          </cell>
          <cell r="CB57" t="str">
            <v>KS2-4</v>
          </cell>
          <cell r="CC57" t="str">
            <v>3B</v>
          </cell>
          <cell r="CD57">
            <v>1</v>
          </cell>
          <cell r="CE57">
            <v>4.0416411512553582E-2</v>
          </cell>
          <cell r="CF57">
            <v>0.75</v>
          </cell>
          <cell r="CG57" t="str">
            <v>&gt;=26 &amp; &lt;27</v>
          </cell>
          <cell r="CH57" t="str">
            <v>KS2 Average Point Grade</v>
          </cell>
          <cell r="CI57" t="str">
            <v>KS4 5 A*-C EM</v>
          </cell>
        </row>
        <row r="58">
          <cell r="AS58">
            <v>0.9168933959930744</v>
          </cell>
          <cell r="AT58">
            <v>8.3106604006925544E-2</v>
          </cell>
          <cell r="AU58">
            <v>0</v>
          </cell>
          <cell r="AV58">
            <v>0</v>
          </cell>
          <cell r="AW58">
            <v>0</v>
          </cell>
          <cell r="AX58">
            <v>0</v>
          </cell>
          <cell r="AY58">
            <v>0</v>
          </cell>
          <cell r="AZ58">
            <v>0</v>
          </cell>
          <cell r="BA58">
            <v>0</v>
          </cell>
          <cell r="CB58" t="str">
            <v>KS2-4</v>
          </cell>
          <cell r="CC58" t="str">
            <v>3A</v>
          </cell>
          <cell r="CD58">
            <v>1</v>
          </cell>
          <cell r="CE58">
            <v>8.3106604006925544E-2</v>
          </cell>
          <cell r="CF58">
            <v>0.75</v>
          </cell>
          <cell r="CG58" t="str">
            <v>&gt;=26 &amp; &lt;27</v>
          </cell>
          <cell r="CH58" t="str">
            <v>KS2 Average Point Grade</v>
          </cell>
          <cell r="CI58" t="str">
            <v>KS4 5 A*-C EM</v>
          </cell>
        </row>
        <row r="59">
          <cell r="AS59">
            <v>0.78294209702660411</v>
          </cell>
          <cell r="AT59">
            <v>0.21705790297339594</v>
          </cell>
          <cell r="AU59">
            <v>0</v>
          </cell>
          <cell r="AV59">
            <v>0</v>
          </cell>
          <cell r="AW59">
            <v>0</v>
          </cell>
          <cell r="AX59">
            <v>0</v>
          </cell>
          <cell r="AY59">
            <v>0</v>
          </cell>
          <cell r="AZ59">
            <v>0</v>
          </cell>
          <cell r="BA59">
            <v>0</v>
          </cell>
          <cell r="CB59" t="str">
            <v>KS2-4</v>
          </cell>
          <cell r="CC59" t="str">
            <v>4C</v>
          </cell>
          <cell r="CD59">
            <v>1</v>
          </cell>
          <cell r="CE59">
            <v>0.21705790297339594</v>
          </cell>
          <cell r="CF59">
            <v>0.75</v>
          </cell>
          <cell r="CG59" t="str">
            <v>&gt;=26 &amp; &lt;27</v>
          </cell>
          <cell r="CH59" t="str">
            <v>KS2 Average Point Grade</v>
          </cell>
          <cell r="CI59" t="str">
            <v>KS4 5 A*-C EM</v>
          </cell>
        </row>
        <row r="60">
          <cell r="AS60">
            <v>0.55273528048215115</v>
          </cell>
          <cell r="AT60">
            <v>0.44726471951784885</v>
          </cell>
          <cell r="AU60">
            <v>0</v>
          </cell>
          <cell r="AV60">
            <v>0</v>
          </cell>
          <cell r="AW60">
            <v>0</v>
          </cell>
          <cell r="AX60">
            <v>0</v>
          </cell>
          <cell r="AY60">
            <v>0</v>
          </cell>
          <cell r="AZ60">
            <v>0</v>
          </cell>
          <cell r="BA60">
            <v>0</v>
          </cell>
          <cell r="CB60" t="str">
            <v>KS2-4</v>
          </cell>
          <cell r="CC60" t="str">
            <v>4B</v>
          </cell>
          <cell r="CD60">
            <v>1</v>
          </cell>
          <cell r="CE60">
            <v>0.44726471951784885</v>
          </cell>
          <cell r="CF60">
            <v>0.75</v>
          </cell>
          <cell r="CG60" t="str">
            <v>&gt;=26 &amp; &lt;27</v>
          </cell>
          <cell r="CH60" t="str">
            <v>KS2 Average Point Grade</v>
          </cell>
          <cell r="CI60" t="str">
            <v>KS4 5 A*-C EM</v>
          </cell>
        </row>
        <row r="61">
          <cell r="AS61">
            <v>0.30718331183760444</v>
          </cell>
          <cell r="AT61">
            <v>0.69281668816239561</v>
          </cell>
          <cell r="AU61">
            <v>0</v>
          </cell>
          <cell r="AV61">
            <v>0</v>
          </cell>
          <cell r="AW61">
            <v>0</v>
          </cell>
          <cell r="AX61">
            <v>0</v>
          </cell>
          <cell r="AY61">
            <v>0</v>
          </cell>
          <cell r="AZ61">
            <v>0</v>
          </cell>
          <cell r="BA61">
            <v>0</v>
          </cell>
          <cell r="CB61" t="str">
            <v>KS2-4</v>
          </cell>
          <cell r="CC61" t="str">
            <v>4A</v>
          </cell>
          <cell r="CD61">
            <v>1</v>
          </cell>
          <cell r="CE61">
            <v>0.69281668816239561</v>
          </cell>
          <cell r="CF61">
            <v>0.75</v>
          </cell>
          <cell r="CG61" t="str">
            <v>&gt;=26 &amp; &lt;27</v>
          </cell>
          <cell r="CH61" t="str">
            <v>KS2 Average Point Grade</v>
          </cell>
          <cell r="CI61" t="str">
            <v>KS4 5 A*-C EM</v>
          </cell>
        </row>
        <row r="62">
          <cell r="AS62">
            <v>0.11987814166031988</v>
          </cell>
          <cell r="AT62">
            <v>0.88012185833968015</v>
          </cell>
          <cell r="AU62">
            <v>0</v>
          </cell>
          <cell r="AV62">
            <v>0</v>
          </cell>
          <cell r="AW62">
            <v>0</v>
          </cell>
          <cell r="AX62">
            <v>0</v>
          </cell>
          <cell r="AY62">
            <v>0</v>
          </cell>
          <cell r="AZ62">
            <v>0</v>
          </cell>
          <cell r="BA62">
            <v>0</v>
          </cell>
          <cell r="CB62" t="str">
            <v>KS2-4</v>
          </cell>
          <cell r="CC62" t="str">
            <v>5C</v>
          </cell>
          <cell r="CD62">
            <v>1</v>
          </cell>
          <cell r="CE62">
            <v>0.88012185833968015</v>
          </cell>
          <cell r="CF62">
            <v>0.75</v>
          </cell>
          <cell r="CG62" t="str">
            <v>&gt;=26 &amp; &lt;27</v>
          </cell>
          <cell r="CH62" t="str">
            <v>KS2 Average Point Grade</v>
          </cell>
          <cell r="CI62" t="str">
            <v>KS4 5 A*-C EM</v>
          </cell>
        </row>
        <row r="63">
          <cell r="AS63">
            <v>4.1295954339432603E-2</v>
          </cell>
          <cell r="AT63">
            <v>0.95870404566056744</v>
          </cell>
          <cell r="AU63">
            <v>0</v>
          </cell>
          <cell r="AV63">
            <v>0</v>
          </cell>
          <cell r="AW63">
            <v>0</v>
          </cell>
          <cell r="AX63">
            <v>0</v>
          </cell>
          <cell r="AY63">
            <v>0</v>
          </cell>
          <cell r="AZ63">
            <v>0</v>
          </cell>
          <cell r="BA63">
            <v>0</v>
          </cell>
          <cell r="CB63" t="str">
            <v>KS2-4</v>
          </cell>
          <cell r="CC63" t="str">
            <v>5B</v>
          </cell>
          <cell r="CD63">
            <v>1</v>
          </cell>
          <cell r="CE63">
            <v>0.95870404566056744</v>
          </cell>
          <cell r="CF63">
            <v>0.75</v>
          </cell>
          <cell r="CG63" t="str">
            <v>&gt;=26 &amp; &lt;27</v>
          </cell>
          <cell r="CH63" t="str">
            <v>KS2 Average Point Grade</v>
          </cell>
          <cell r="CI63" t="str">
            <v>KS4 5 A*-C EM</v>
          </cell>
        </row>
        <row r="64">
          <cell r="AS64">
            <v>1.6241299303944315E-2</v>
          </cell>
          <cell r="AT64">
            <v>0.98375870069605564</v>
          </cell>
          <cell r="AU64">
            <v>0</v>
          </cell>
          <cell r="AV64">
            <v>0</v>
          </cell>
          <cell r="AW64">
            <v>0</v>
          </cell>
          <cell r="AX64">
            <v>0</v>
          </cell>
          <cell r="AY64">
            <v>0</v>
          </cell>
          <cell r="AZ64">
            <v>0</v>
          </cell>
          <cell r="BA64">
            <v>0</v>
          </cell>
          <cell r="CB64" t="str">
            <v>KS2-4</v>
          </cell>
          <cell r="CC64" t="str">
            <v>5A</v>
          </cell>
          <cell r="CD64">
            <v>1</v>
          </cell>
          <cell r="CE64">
            <v>0.98375870069605564</v>
          </cell>
          <cell r="CF64">
            <v>0.75</v>
          </cell>
          <cell r="CG64" t="str">
            <v>&gt;=26 &amp; &lt;27</v>
          </cell>
          <cell r="CH64" t="str">
            <v>KS2 Average Point Grade</v>
          </cell>
          <cell r="CI64" t="str">
            <v>KS4 5 A*-C EM</v>
          </cell>
        </row>
        <row r="65">
          <cell r="CB65" t="str">
            <v>.</v>
          </cell>
          <cell r="CC65" t="str">
            <v>.</v>
          </cell>
          <cell r="CD65" t="str">
            <v>.</v>
          </cell>
          <cell r="CE65" t="str">
            <v>.</v>
          </cell>
          <cell r="CF65" t="str">
            <v>.</v>
          </cell>
          <cell r="CG65" t="str">
            <v>.</v>
          </cell>
          <cell r="CH65" t="str">
            <v>.</v>
          </cell>
          <cell r="CI65" t="str">
            <v>.</v>
          </cell>
        </row>
        <row r="66">
          <cell r="CB66" t="str">
            <v>.</v>
          </cell>
          <cell r="CC66" t="str">
            <v>.</v>
          </cell>
          <cell r="CD66" t="str">
            <v>.</v>
          </cell>
          <cell r="CE66" t="str">
            <v>.</v>
          </cell>
          <cell r="CF66" t="str">
            <v>.</v>
          </cell>
          <cell r="CG66" t="str">
            <v>.</v>
          </cell>
          <cell r="CH66" t="str">
            <v>KS2 Average Point Grade</v>
          </cell>
          <cell r="CI66" t="str">
            <v>KS4 5 A*-C EM</v>
          </cell>
        </row>
        <row r="67">
          <cell r="CB67" t="str">
            <v>.</v>
          </cell>
          <cell r="CC67" t="str">
            <v>.</v>
          </cell>
          <cell r="CD67" t="str">
            <v>.</v>
          </cell>
          <cell r="CE67" t="str">
            <v>.</v>
          </cell>
          <cell r="CF67" t="str">
            <v>.</v>
          </cell>
          <cell r="CG67" t="str">
            <v>.</v>
          </cell>
          <cell r="CH67" t="str">
            <v>KS2 Average Point Grade</v>
          </cell>
          <cell r="CI67" t="str">
            <v>KS4 5 A*-C EM</v>
          </cell>
        </row>
        <row r="68">
          <cell r="CB68" t="str">
            <v>.</v>
          </cell>
          <cell r="CC68" t="str">
            <v>.</v>
          </cell>
          <cell r="CD68" t="str">
            <v>.</v>
          </cell>
          <cell r="CE68" t="str">
            <v>.</v>
          </cell>
          <cell r="CF68" t="str">
            <v>.</v>
          </cell>
          <cell r="CG68" t="str">
            <v>.</v>
          </cell>
          <cell r="CH68" t="str">
            <v>KS2 Average Point Grade</v>
          </cell>
          <cell r="CI68" t="str">
            <v>KS4 5 A*-C EM</v>
          </cell>
        </row>
        <row r="69">
          <cell r="AU69">
            <v>0</v>
          </cell>
          <cell r="AV69">
            <v>0</v>
          </cell>
          <cell r="AW69">
            <v>0</v>
          </cell>
          <cell r="AX69">
            <v>0</v>
          </cell>
          <cell r="AY69">
            <v>0</v>
          </cell>
          <cell r="AZ69">
            <v>0</v>
          </cell>
          <cell r="BA69">
            <v>0</v>
          </cell>
          <cell r="CB69" t="str">
            <v>.</v>
          </cell>
          <cell r="CC69" t="str">
            <v>.</v>
          </cell>
          <cell r="CD69" t="str">
            <v>.</v>
          </cell>
          <cell r="CE69" t="str">
            <v>.</v>
          </cell>
          <cell r="CF69" t="str">
            <v>.</v>
          </cell>
          <cell r="CG69" t="str">
            <v>.</v>
          </cell>
          <cell r="CH69" t="str">
            <v>KS2 Average Point Grade</v>
          </cell>
          <cell r="CI69" t="str">
            <v>KS4 5 A*-C EM</v>
          </cell>
        </row>
        <row r="70">
          <cell r="AS70">
            <v>0</v>
          </cell>
          <cell r="AT70">
            <v>0</v>
          </cell>
          <cell r="AU70">
            <v>0</v>
          </cell>
          <cell r="AV70">
            <v>0</v>
          </cell>
          <cell r="AW70">
            <v>0</v>
          </cell>
          <cell r="AX70">
            <v>0</v>
          </cell>
          <cell r="AY70">
            <v>0</v>
          </cell>
          <cell r="AZ70">
            <v>0</v>
          </cell>
          <cell r="BA70">
            <v>0</v>
          </cell>
          <cell r="CB70" t="str">
            <v>.</v>
          </cell>
          <cell r="CC70" t="str">
            <v>.</v>
          </cell>
          <cell r="CD70" t="str">
            <v>.</v>
          </cell>
          <cell r="CE70" t="str">
            <v>.</v>
          </cell>
          <cell r="CF70" t="str">
            <v>.</v>
          </cell>
          <cell r="CG70" t="str">
            <v>.</v>
          </cell>
          <cell r="CH70" t="str">
            <v>.</v>
          </cell>
          <cell r="CI70" t="str">
            <v>.</v>
          </cell>
        </row>
        <row r="71">
          <cell r="AS71">
            <v>0</v>
          </cell>
          <cell r="AT71">
            <v>0</v>
          </cell>
          <cell r="AU71">
            <v>0</v>
          </cell>
          <cell r="AV71">
            <v>0</v>
          </cell>
          <cell r="AW71">
            <v>0</v>
          </cell>
          <cell r="AX71">
            <v>0</v>
          </cell>
          <cell r="AY71">
            <v>0</v>
          </cell>
          <cell r="AZ71">
            <v>0</v>
          </cell>
          <cell r="BA71">
            <v>0</v>
          </cell>
          <cell r="CB71" t="str">
            <v>.</v>
          </cell>
          <cell r="CC71" t="str">
            <v>.</v>
          </cell>
          <cell r="CD71" t="str">
            <v>.</v>
          </cell>
          <cell r="CE71" t="str">
            <v>.</v>
          </cell>
          <cell r="CF71" t="str">
            <v>.</v>
          </cell>
          <cell r="CG71" t="str">
            <v>.</v>
          </cell>
          <cell r="CH71" t="str">
            <v>.</v>
          </cell>
          <cell r="CI71" t="str">
            <v>.</v>
          </cell>
        </row>
        <row r="72">
          <cell r="AS72">
            <v>0.98995844875346262</v>
          </cell>
          <cell r="AT72">
            <v>1.0041551246537396E-2</v>
          </cell>
          <cell r="AU72">
            <v>0</v>
          </cell>
          <cell r="AV72">
            <v>0</v>
          </cell>
          <cell r="AW72">
            <v>0</v>
          </cell>
          <cell r="AX72">
            <v>0</v>
          </cell>
          <cell r="AY72">
            <v>0</v>
          </cell>
          <cell r="AZ72">
            <v>0</v>
          </cell>
          <cell r="BA72">
            <v>0</v>
          </cell>
          <cell r="CB72" t="str">
            <v>KS2-4</v>
          </cell>
          <cell r="CC72" t="str">
            <v>B</v>
          </cell>
          <cell r="CD72">
            <v>1</v>
          </cell>
          <cell r="CE72">
            <v>1.0041551246537396E-2</v>
          </cell>
          <cell r="CF72">
            <v>0.75</v>
          </cell>
          <cell r="CG72" t="str">
            <v>&gt;=27 &amp; &lt;28</v>
          </cell>
          <cell r="CH72" t="str">
            <v>KS2 Average Point Grade</v>
          </cell>
          <cell r="CI72" t="str">
            <v>KS4 5 A*-C EM</v>
          </cell>
        </row>
        <row r="73">
          <cell r="AS73">
            <v>0.98995844875346262</v>
          </cell>
          <cell r="AT73">
            <v>1.0041551246537396E-2</v>
          </cell>
          <cell r="AU73">
            <v>0</v>
          </cell>
          <cell r="AV73">
            <v>0</v>
          </cell>
          <cell r="AW73">
            <v>0</v>
          </cell>
          <cell r="AX73">
            <v>0</v>
          </cell>
          <cell r="AY73">
            <v>0</v>
          </cell>
          <cell r="AZ73">
            <v>0</v>
          </cell>
          <cell r="BA73">
            <v>0</v>
          </cell>
          <cell r="CB73" t="str">
            <v>KS2-4</v>
          </cell>
          <cell r="CC73" t="str">
            <v>N</v>
          </cell>
          <cell r="CD73">
            <v>1</v>
          </cell>
          <cell r="CE73">
            <v>1.0041551246537396E-2</v>
          </cell>
          <cell r="CF73">
            <v>0.75</v>
          </cell>
          <cell r="CG73" t="str">
            <v>&gt;=27 &amp; &lt;28</v>
          </cell>
          <cell r="CH73" t="str">
            <v>KS2 Average Point Grade</v>
          </cell>
          <cell r="CI73" t="str">
            <v>KS4 5 A*-C EM</v>
          </cell>
        </row>
        <row r="74">
          <cell r="AS74">
            <v>0.98995844875346262</v>
          </cell>
          <cell r="AT74">
            <v>1.0041551246537396E-2</v>
          </cell>
          <cell r="AU74">
            <v>0</v>
          </cell>
          <cell r="AV74">
            <v>0</v>
          </cell>
          <cell r="AW74">
            <v>0</v>
          </cell>
          <cell r="AX74">
            <v>0</v>
          </cell>
          <cell r="AY74">
            <v>0</v>
          </cell>
          <cell r="AZ74">
            <v>0</v>
          </cell>
          <cell r="BA74">
            <v>0</v>
          </cell>
          <cell r="CB74" t="str">
            <v>KS2-4</v>
          </cell>
          <cell r="CC74" t="str">
            <v>2</v>
          </cell>
          <cell r="CD74">
            <v>1</v>
          </cell>
          <cell r="CE74">
            <v>1.0041551246537396E-2</v>
          </cell>
          <cell r="CF74">
            <v>0.75</v>
          </cell>
          <cell r="CG74" t="str">
            <v>&gt;=27 &amp; &lt;28</v>
          </cell>
          <cell r="CH74" t="str">
            <v>KS2 Average Point Grade</v>
          </cell>
          <cell r="CI74" t="str">
            <v>KS4 5 A*-C EM</v>
          </cell>
        </row>
        <row r="75">
          <cell r="AS75">
            <v>0.98961689939133546</v>
          </cell>
          <cell r="AT75">
            <v>1.0383100608664519E-2</v>
          </cell>
          <cell r="AU75">
            <v>0</v>
          </cell>
          <cell r="AV75">
            <v>0</v>
          </cell>
          <cell r="AW75">
            <v>0</v>
          </cell>
          <cell r="AX75">
            <v>0</v>
          </cell>
          <cell r="AY75">
            <v>0</v>
          </cell>
          <cell r="AZ75">
            <v>0</v>
          </cell>
          <cell r="BA75">
            <v>0</v>
          </cell>
          <cell r="CB75" t="str">
            <v>KS2-4</v>
          </cell>
          <cell r="CC75" t="str">
            <v>3C</v>
          </cell>
          <cell r="CD75">
            <v>1</v>
          </cell>
          <cell r="CE75">
            <v>1.0383100608664519E-2</v>
          </cell>
          <cell r="CF75">
            <v>0.75</v>
          </cell>
          <cell r="CG75" t="str">
            <v>&gt;=27 &amp; &lt;28</v>
          </cell>
          <cell r="CH75" t="str">
            <v>KS2 Average Point Grade</v>
          </cell>
          <cell r="CI75" t="str">
            <v>KS4 5 A*-C EM</v>
          </cell>
        </row>
        <row r="76">
          <cell r="AS76">
            <v>0.97008287851222963</v>
          </cell>
          <cell r="AT76">
            <v>2.9917121487770367E-2</v>
          </cell>
          <cell r="AU76">
            <v>0</v>
          </cell>
          <cell r="AV76">
            <v>0</v>
          </cell>
          <cell r="AW76">
            <v>0</v>
          </cell>
          <cell r="AX76">
            <v>0</v>
          </cell>
          <cell r="AY76">
            <v>0</v>
          </cell>
          <cell r="AZ76">
            <v>0</v>
          </cell>
          <cell r="BA76">
            <v>0</v>
          </cell>
          <cell r="CB76" t="str">
            <v>KS2-4</v>
          </cell>
          <cell r="CC76" t="str">
            <v>3B</v>
          </cell>
          <cell r="CD76">
            <v>1</v>
          </cell>
          <cell r="CE76">
            <v>2.9917121487770367E-2</v>
          </cell>
          <cell r="CF76">
            <v>0.75</v>
          </cell>
          <cell r="CG76" t="str">
            <v>&gt;=27 &amp; &lt;28</v>
          </cell>
          <cell r="CH76" t="str">
            <v>KS2 Average Point Grade</v>
          </cell>
          <cell r="CI76" t="str">
            <v>KS4 5 A*-C EM</v>
          </cell>
        </row>
        <row r="77">
          <cell r="AS77">
            <v>0.91624713958810067</v>
          </cell>
          <cell r="AT77">
            <v>8.3752860411899319E-2</v>
          </cell>
          <cell r="AU77">
            <v>0</v>
          </cell>
          <cell r="AV77">
            <v>0</v>
          </cell>
          <cell r="AW77">
            <v>0</v>
          </cell>
          <cell r="AX77">
            <v>0</v>
          </cell>
          <cell r="AY77">
            <v>0</v>
          </cell>
          <cell r="AZ77">
            <v>0</v>
          </cell>
          <cell r="BA77">
            <v>0</v>
          </cell>
          <cell r="CB77" t="str">
            <v>KS2-4</v>
          </cell>
          <cell r="CC77" t="str">
            <v>3A</v>
          </cell>
          <cell r="CD77">
            <v>1</v>
          </cell>
          <cell r="CE77">
            <v>8.3752860411899319E-2</v>
          </cell>
          <cell r="CF77">
            <v>0.75</v>
          </cell>
          <cell r="CG77" t="str">
            <v>&gt;=27 &amp; &lt;28</v>
          </cell>
          <cell r="CH77" t="str">
            <v>KS2 Average Point Grade</v>
          </cell>
          <cell r="CI77" t="str">
            <v>KS4 5 A*-C EM</v>
          </cell>
        </row>
        <row r="78">
          <cell r="AS78">
            <v>0.77701714741459527</v>
          </cell>
          <cell r="AT78">
            <v>0.22298285258540476</v>
          </cell>
          <cell r="AU78">
            <v>0</v>
          </cell>
          <cell r="AV78">
            <v>0</v>
          </cell>
          <cell r="AW78">
            <v>0</v>
          </cell>
          <cell r="AX78">
            <v>0</v>
          </cell>
          <cell r="AY78">
            <v>0</v>
          </cell>
          <cell r="AZ78">
            <v>0</v>
          </cell>
          <cell r="BA78">
            <v>0</v>
          </cell>
          <cell r="CB78" t="str">
            <v>KS2-4</v>
          </cell>
          <cell r="CC78" t="str">
            <v>4C</v>
          </cell>
          <cell r="CD78">
            <v>1</v>
          </cell>
          <cell r="CE78">
            <v>0.22298285258540476</v>
          </cell>
          <cell r="CF78">
            <v>0.75</v>
          </cell>
          <cell r="CG78" t="str">
            <v>&gt;=27 &amp; &lt;28</v>
          </cell>
          <cell r="CH78" t="str">
            <v>KS2 Average Point Grade</v>
          </cell>
          <cell r="CI78" t="str">
            <v>KS4 5 A*-C EM</v>
          </cell>
        </row>
        <row r="79">
          <cell r="AS79">
            <v>0.5339325257261951</v>
          </cell>
          <cell r="AT79">
            <v>0.46606747427380485</v>
          </cell>
          <cell r="AU79">
            <v>0</v>
          </cell>
          <cell r="AV79">
            <v>0</v>
          </cell>
          <cell r="AW79">
            <v>0</v>
          </cell>
          <cell r="AX79">
            <v>0</v>
          </cell>
          <cell r="AY79">
            <v>0</v>
          </cell>
          <cell r="AZ79">
            <v>0</v>
          </cell>
          <cell r="BA79">
            <v>0</v>
          </cell>
          <cell r="CB79" t="str">
            <v>KS2-4</v>
          </cell>
          <cell r="CC79" t="str">
            <v>4B</v>
          </cell>
          <cell r="CD79">
            <v>1</v>
          </cell>
          <cell r="CE79">
            <v>0.46606747427380485</v>
          </cell>
          <cell r="CF79">
            <v>0.75</v>
          </cell>
          <cell r="CG79" t="str">
            <v>&gt;=27 &amp; &lt;28</v>
          </cell>
          <cell r="CH79" t="str">
            <v>KS2 Average Point Grade</v>
          </cell>
          <cell r="CI79" t="str">
            <v>KS4 5 A*-C EM</v>
          </cell>
        </row>
        <row r="80">
          <cell r="AS80">
            <v>0.26894965309984048</v>
          </cell>
          <cell r="AT80">
            <v>0.73105034690015958</v>
          </cell>
          <cell r="AU80">
            <v>0</v>
          </cell>
          <cell r="AV80">
            <v>0</v>
          </cell>
          <cell r="AW80">
            <v>0</v>
          </cell>
          <cell r="AX80">
            <v>0</v>
          </cell>
          <cell r="AY80">
            <v>0</v>
          </cell>
          <cell r="AZ80">
            <v>0</v>
          </cell>
          <cell r="BA80">
            <v>0</v>
          </cell>
          <cell r="CB80" t="str">
            <v>KS2-4</v>
          </cell>
          <cell r="CC80" t="str">
            <v>4A</v>
          </cell>
          <cell r="CD80">
            <v>1</v>
          </cell>
          <cell r="CE80">
            <v>0.73105034690015958</v>
          </cell>
          <cell r="CF80">
            <v>0.75</v>
          </cell>
          <cell r="CG80" t="str">
            <v>&gt;=27 &amp; &lt;28</v>
          </cell>
          <cell r="CH80" t="str">
            <v>KS2 Average Point Grade</v>
          </cell>
          <cell r="CI80" t="str">
            <v>KS4 5 A*-C EM</v>
          </cell>
        </row>
        <row r="81">
          <cell r="AS81">
            <v>9.2558139534883718E-2</v>
          </cell>
          <cell r="AT81">
            <v>0.90744186046511632</v>
          </cell>
          <cell r="AU81">
            <v>0</v>
          </cell>
          <cell r="AV81">
            <v>0</v>
          </cell>
          <cell r="AW81">
            <v>0</v>
          </cell>
          <cell r="AX81">
            <v>0</v>
          </cell>
          <cell r="AY81">
            <v>0</v>
          </cell>
          <cell r="AZ81">
            <v>0</v>
          </cell>
          <cell r="BA81">
            <v>0</v>
          </cell>
          <cell r="CB81" t="str">
            <v>KS2-4</v>
          </cell>
          <cell r="CC81" t="str">
            <v>5C</v>
          </cell>
          <cell r="CD81">
            <v>1</v>
          </cell>
          <cell r="CE81">
            <v>0.90744186046511632</v>
          </cell>
          <cell r="CF81">
            <v>0.75</v>
          </cell>
          <cell r="CG81" t="str">
            <v>&gt;=27 &amp; &lt;28</v>
          </cell>
          <cell r="CH81" t="str">
            <v>KS2 Average Point Grade</v>
          </cell>
          <cell r="CI81" t="str">
            <v>KS4 5 A*-C EM</v>
          </cell>
        </row>
        <row r="82">
          <cell r="AS82">
            <v>2.536090518923137E-2</v>
          </cell>
          <cell r="AT82">
            <v>0.9746390948107686</v>
          </cell>
          <cell r="AU82">
            <v>0</v>
          </cell>
          <cell r="AV82">
            <v>0</v>
          </cell>
          <cell r="AW82">
            <v>0</v>
          </cell>
          <cell r="AX82">
            <v>0</v>
          </cell>
          <cell r="AY82">
            <v>0</v>
          </cell>
          <cell r="AZ82">
            <v>0</v>
          </cell>
          <cell r="BA82">
            <v>0</v>
          </cell>
          <cell r="CB82" t="str">
            <v>KS2-4</v>
          </cell>
          <cell r="CC82" t="str">
            <v>5B</v>
          </cell>
          <cell r="CD82">
            <v>1</v>
          </cell>
          <cell r="CE82">
            <v>0.9746390948107686</v>
          </cell>
          <cell r="CF82">
            <v>0.75</v>
          </cell>
          <cell r="CG82" t="str">
            <v>&gt;=27 &amp; &lt;28</v>
          </cell>
          <cell r="CH82" t="str">
            <v>KS2 Average Point Grade</v>
          </cell>
          <cell r="CI82" t="str">
            <v>KS4 5 A*-C EM</v>
          </cell>
        </row>
        <row r="83">
          <cell r="AS83">
            <v>7.2992700729927005E-3</v>
          </cell>
          <cell r="AT83">
            <v>0.99270072992700731</v>
          </cell>
          <cell r="AU83">
            <v>0</v>
          </cell>
          <cell r="AV83">
            <v>0</v>
          </cell>
          <cell r="AW83">
            <v>0</v>
          </cell>
          <cell r="AX83">
            <v>0</v>
          </cell>
          <cell r="AY83">
            <v>0</v>
          </cell>
          <cell r="AZ83">
            <v>0</v>
          </cell>
          <cell r="BA83">
            <v>0</v>
          </cell>
          <cell r="CB83" t="str">
            <v>KS2-4</v>
          </cell>
          <cell r="CC83" t="str">
            <v>5A</v>
          </cell>
          <cell r="CD83">
            <v>1</v>
          </cell>
          <cell r="CE83">
            <v>0.99270072992700731</v>
          </cell>
          <cell r="CF83">
            <v>0.75</v>
          </cell>
          <cell r="CG83" t="str">
            <v>&gt;=27 &amp; &lt;28</v>
          </cell>
          <cell r="CH83" t="str">
            <v>KS2 Average Point Grade</v>
          </cell>
          <cell r="CI83" t="str">
            <v>KS4 5 A*-C EM</v>
          </cell>
        </row>
        <row r="84">
          <cell r="CB84" t="str">
            <v>.</v>
          </cell>
          <cell r="CC84" t="str">
            <v>.</v>
          </cell>
          <cell r="CD84" t="str">
            <v>.</v>
          </cell>
          <cell r="CE84" t="str">
            <v>.</v>
          </cell>
          <cell r="CF84" t="str">
            <v>.</v>
          </cell>
          <cell r="CG84" t="str">
            <v>.</v>
          </cell>
          <cell r="CH84" t="str">
            <v>.</v>
          </cell>
          <cell r="CI84" t="str">
            <v>.</v>
          </cell>
        </row>
        <row r="85">
          <cell r="CB85" t="str">
            <v>.</v>
          </cell>
          <cell r="CC85" t="str">
            <v>.</v>
          </cell>
          <cell r="CD85" t="str">
            <v>.</v>
          </cell>
          <cell r="CE85" t="str">
            <v>.</v>
          </cell>
          <cell r="CF85" t="str">
            <v>.</v>
          </cell>
          <cell r="CG85" t="str">
            <v>.</v>
          </cell>
          <cell r="CH85" t="str">
            <v>KS2 Average Point Grade</v>
          </cell>
          <cell r="CI85" t="str">
            <v>KS4 5 A*-C EM</v>
          </cell>
        </row>
        <row r="86">
          <cell r="CB86" t="str">
            <v>.</v>
          </cell>
          <cell r="CC86" t="str">
            <v>.</v>
          </cell>
          <cell r="CD86" t="str">
            <v>.</v>
          </cell>
          <cell r="CE86" t="str">
            <v>.</v>
          </cell>
          <cell r="CF86" t="str">
            <v>.</v>
          </cell>
          <cell r="CG86" t="str">
            <v>.</v>
          </cell>
          <cell r="CH86" t="str">
            <v>KS2 Average Point Grade</v>
          </cell>
          <cell r="CI86" t="str">
            <v>KS4 5 A*-C EM</v>
          </cell>
        </row>
        <row r="87">
          <cell r="CB87" t="str">
            <v>.</v>
          </cell>
          <cell r="CC87" t="str">
            <v>.</v>
          </cell>
          <cell r="CD87" t="str">
            <v>.</v>
          </cell>
          <cell r="CE87" t="str">
            <v>.</v>
          </cell>
          <cell r="CF87" t="str">
            <v>.</v>
          </cell>
          <cell r="CG87" t="str">
            <v>.</v>
          </cell>
          <cell r="CH87" t="str">
            <v>KS2 Average Point Grade</v>
          </cell>
          <cell r="CI87" t="str">
            <v>KS4 5 A*-C EM</v>
          </cell>
        </row>
        <row r="88">
          <cell r="AU88">
            <v>0</v>
          </cell>
          <cell r="AV88">
            <v>0</v>
          </cell>
          <cell r="AW88">
            <v>0</v>
          </cell>
          <cell r="AX88">
            <v>0</v>
          </cell>
          <cell r="AY88">
            <v>0</v>
          </cell>
          <cell r="AZ88">
            <v>0</v>
          </cell>
          <cell r="BA88">
            <v>0</v>
          </cell>
          <cell r="CB88" t="str">
            <v>.</v>
          </cell>
          <cell r="CC88" t="str">
            <v>.</v>
          </cell>
          <cell r="CD88" t="str">
            <v>.</v>
          </cell>
          <cell r="CE88" t="str">
            <v>.</v>
          </cell>
          <cell r="CF88" t="str">
            <v>.</v>
          </cell>
          <cell r="CG88" t="str">
            <v>.</v>
          </cell>
          <cell r="CH88" t="str">
            <v>KS2 Average Point Grade</v>
          </cell>
          <cell r="CI88" t="str">
            <v>KS4 5 A*-C EM</v>
          </cell>
        </row>
        <row r="89">
          <cell r="AS89">
            <v>0</v>
          </cell>
          <cell r="AT89">
            <v>0</v>
          </cell>
          <cell r="AU89">
            <v>0</v>
          </cell>
          <cell r="AV89">
            <v>0</v>
          </cell>
          <cell r="AW89">
            <v>0</v>
          </cell>
          <cell r="AX89">
            <v>0</v>
          </cell>
          <cell r="AY89">
            <v>0</v>
          </cell>
          <cell r="AZ89">
            <v>0</v>
          </cell>
          <cell r="BA89">
            <v>0</v>
          </cell>
          <cell r="CB89" t="str">
            <v>.</v>
          </cell>
          <cell r="CC89" t="str">
            <v>.</v>
          </cell>
          <cell r="CD89" t="str">
            <v>.</v>
          </cell>
          <cell r="CE89" t="str">
            <v>.</v>
          </cell>
          <cell r="CF89" t="str">
            <v>.</v>
          </cell>
          <cell r="CG89" t="str">
            <v>.</v>
          </cell>
          <cell r="CH89" t="str">
            <v>.</v>
          </cell>
          <cell r="CI89" t="str">
            <v>.</v>
          </cell>
        </row>
        <row r="90">
          <cell r="AS90">
            <v>0</v>
          </cell>
          <cell r="AT90">
            <v>0</v>
          </cell>
          <cell r="AU90">
            <v>0</v>
          </cell>
          <cell r="AV90">
            <v>0</v>
          </cell>
          <cell r="AW90">
            <v>0</v>
          </cell>
          <cell r="AX90">
            <v>0</v>
          </cell>
          <cell r="AY90">
            <v>0</v>
          </cell>
          <cell r="AZ90">
            <v>0</v>
          </cell>
          <cell r="BA90">
            <v>0</v>
          </cell>
          <cell r="CB90" t="str">
            <v>.</v>
          </cell>
          <cell r="CC90" t="str">
            <v>.</v>
          </cell>
          <cell r="CD90" t="str">
            <v>.</v>
          </cell>
          <cell r="CE90" t="str">
            <v>.</v>
          </cell>
          <cell r="CF90" t="str">
            <v>.</v>
          </cell>
          <cell r="CG90" t="str">
            <v>.</v>
          </cell>
          <cell r="CH90" t="str">
            <v>.</v>
          </cell>
          <cell r="CI90" t="str">
            <v>.</v>
          </cell>
        </row>
        <row r="91">
          <cell r="AS91">
            <v>0.99129172714078373</v>
          </cell>
          <cell r="AT91">
            <v>8.708272859216255E-3</v>
          </cell>
          <cell r="AU91">
            <v>0</v>
          </cell>
          <cell r="AV91">
            <v>0</v>
          </cell>
          <cell r="AW91">
            <v>0</v>
          </cell>
          <cell r="AX91">
            <v>0</v>
          </cell>
          <cell r="AY91">
            <v>0</v>
          </cell>
          <cell r="AZ91">
            <v>0</v>
          </cell>
          <cell r="BA91">
            <v>0</v>
          </cell>
          <cell r="CB91" t="str">
            <v>KS2-4</v>
          </cell>
          <cell r="CC91" t="str">
            <v>B</v>
          </cell>
          <cell r="CD91">
            <v>1</v>
          </cell>
          <cell r="CE91">
            <v>8.708272859216255E-3</v>
          </cell>
          <cell r="CF91">
            <v>0.75</v>
          </cell>
          <cell r="CG91" t="str">
            <v>&gt;=28 &amp; &lt;29</v>
          </cell>
          <cell r="CH91" t="str">
            <v>KS2 Average Point Grade</v>
          </cell>
          <cell r="CI91" t="str">
            <v>KS4 5 A*-C EM</v>
          </cell>
        </row>
        <row r="92">
          <cell r="AS92">
            <v>0.99129172714078373</v>
          </cell>
          <cell r="AT92">
            <v>8.708272859216255E-3</v>
          </cell>
          <cell r="AU92">
            <v>0</v>
          </cell>
          <cell r="AV92">
            <v>0</v>
          </cell>
          <cell r="AW92">
            <v>0</v>
          </cell>
          <cell r="AX92">
            <v>0</v>
          </cell>
          <cell r="AY92">
            <v>0</v>
          </cell>
          <cell r="AZ92">
            <v>0</v>
          </cell>
          <cell r="BA92">
            <v>0</v>
          </cell>
          <cell r="CB92" t="str">
            <v>KS2-4</v>
          </cell>
          <cell r="CC92" t="str">
            <v>N</v>
          </cell>
          <cell r="CD92">
            <v>1</v>
          </cell>
          <cell r="CE92">
            <v>8.708272859216255E-3</v>
          </cell>
          <cell r="CF92">
            <v>0.75</v>
          </cell>
          <cell r="CG92" t="str">
            <v>&gt;=28 &amp; &lt;29</v>
          </cell>
          <cell r="CH92" t="str">
            <v>KS2 Average Point Grade</v>
          </cell>
          <cell r="CI92" t="str">
            <v>KS4 5 A*-C EM</v>
          </cell>
        </row>
        <row r="93">
          <cell r="AS93">
            <v>0.99129172714078373</v>
          </cell>
          <cell r="AT93">
            <v>8.708272859216255E-3</v>
          </cell>
          <cell r="AU93">
            <v>0</v>
          </cell>
          <cell r="AV93">
            <v>0</v>
          </cell>
          <cell r="AW93">
            <v>0</v>
          </cell>
          <cell r="AX93">
            <v>0</v>
          </cell>
          <cell r="AY93">
            <v>0</v>
          </cell>
          <cell r="AZ93">
            <v>0</v>
          </cell>
          <cell r="BA93">
            <v>0</v>
          </cell>
          <cell r="CB93" t="str">
            <v>KS2-4</v>
          </cell>
          <cell r="CC93" t="str">
            <v>2</v>
          </cell>
          <cell r="CD93">
            <v>1</v>
          </cell>
          <cell r="CE93">
            <v>8.708272859216255E-3</v>
          </cell>
          <cell r="CF93">
            <v>0.75</v>
          </cell>
          <cell r="CG93" t="str">
            <v>&gt;=28 &amp; &lt;29</v>
          </cell>
          <cell r="CH93" t="str">
            <v>KS2 Average Point Grade</v>
          </cell>
          <cell r="CI93" t="str">
            <v>KS4 5 A*-C EM</v>
          </cell>
        </row>
        <row r="94">
          <cell r="AS94">
            <v>0.98977987421383651</v>
          </cell>
          <cell r="AT94">
            <v>1.0220125786163521E-2</v>
          </cell>
          <cell r="AU94">
            <v>0</v>
          </cell>
          <cell r="AV94">
            <v>0</v>
          </cell>
          <cell r="AW94">
            <v>0</v>
          </cell>
          <cell r="AX94">
            <v>0</v>
          </cell>
          <cell r="AY94">
            <v>0</v>
          </cell>
          <cell r="AZ94">
            <v>0</v>
          </cell>
          <cell r="BA94">
            <v>0</v>
          </cell>
          <cell r="CB94" t="str">
            <v>KS2-4</v>
          </cell>
          <cell r="CC94" t="str">
            <v>3C</v>
          </cell>
          <cell r="CD94">
            <v>1</v>
          </cell>
          <cell r="CE94">
            <v>1.0220125786163521E-2</v>
          </cell>
          <cell r="CF94">
            <v>0.75</v>
          </cell>
          <cell r="CG94" t="str">
            <v>&gt;=28 &amp; &lt;29</v>
          </cell>
          <cell r="CH94" t="str">
            <v>KS2 Average Point Grade</v>
          </cell>
          <cell r="CI94" t="str">
            <v>KS4 5 A*-C EM</v>
          </cell>
        </row>
        <row r="95">
          <cell r="AS95">
            <v>0.9609872611464968</v>
          </cell>
          <cell r="AT95">
            <v>3.9012738853503183E-2</v>
          </cell>
          <cell r="AU95">
            <v>0</v>
          </cell>
          <cell r="AV95">
            <v>0</v>
          </cell>
          <cell r="AW95">
            <v>0</v>
          </cell>
          <cell r="AX95">
            <v>0</v>
          </cell>
          <cell r="AY95">
            <v>0</v>
          </cell>
          <cell r="AZ95">
            <v>0</v>
          </cell>
          <cell r="BA95">
            <v>0</v>
          </cell>
          <cell r="CB95" t="str">
            <v>KS2-4</v>
          </cell>
          <cell r="CC95" t="str">
            <v>3B</v>
          </cell>
          <cell r="CD95">
            <v>1</v>
          </cell>
          <cell r="CE95">
            <v>3.9012738853503183E-2</v>
          </cell>
          <cell r="CF95">
            <v>0.75</v>
          </cell>
          <cell r="CG95" t="str">
            <v>&gt;=28 &amp; &lt;29</v>
          </cell>
          <cell r="CH95" t="str">
            <v>KS2 Average Point Grade</v>
          </cell>
          <cell r="CI95" t="str">
            <v>KS4 5 A*-C EM</v>
          </cell>
        </row>
        <row r="96">
          <cell r="AS96">
            <v>0.89640940982253403</v>
          </cell>
          <cell r="AT96">
            <v>0.10359059017746595</v>
          </cell>
          <cell r="AU96">
            <v>0</v>
          </cell>
          <cell r="AV96">
            <v>0</v>
          </cell>
          <cell r="AW96">
            <v>0</v>
          </cell>
          <cell r="AX96">
            <v>0</v>
          </cell>
          <cell r="AY96">
            <v>0</v>
          </cell>
          <cell r="AZ96">
            <v>0</v>
          </cell>
          <cell r="BA96">
            <v>0</v>
          </cell>
          <cell r="CB96" t="str">
            <v>KS2-4</v>
          </cell>
          <cell r="CC96" t="str">
            <v>3A</v>
          </cell>
          <cell r="CD96">
            <v>1</v>
          </cell>
          <cell r="CE96">
            <v>0.10359059017746595</v>
          </cell>
          <cell r="CF96">
            <v>0.75</v>
          </cell>
          <cell r="CG96" t="str">
            <v>&gt;=28 &amp; &lt;29</v>
          </cell>
          <cell r="CH96" t="str">
            <v>KS2 Average Point Grade</v>
          </cell>
          <cell r="CI96" t="str">
            <v>KS4 5 A*-C EM</v>
          </cell>
        </row>
        <row r="97">
          <cell r="AS97">
            <v>0.73422032996274611</v>
          </cell>
          <cell r="AT97">
            <v>0.26577967003725383</v>
          </cell>
          <cell r="AU97">
            <v>0</v>
          </cell>
          <cell r="AV97">
            <v>0</v>
          </cell>
          <cell r="AW97">
            <v>0</v>
          </cell>
          <cell r="AX97">
            <v>0</v>
          </cell>
          <cell r="AY97">
            <v>0</v>
          </cell>
          <cell r="AZ97">
            <v>0</v>
          </cell>
          <cell r="BA97">
            <v>0</v>
          </cell>
          <cell r="CB97" t="str">
            <v>KS2-4</v>
          </cell>
          <cell r="CC97" t="str">
            <v>4C</v>
          </cell>
          <cell r="CD97">
            <v>1</v>
          </cell>
          <cell r="CE97">
            <v>0.26577967003725383</v>
          </cell>
          <cell r="CF97">
            <v>0.75</v>
          </cell>
          <cell r="CG97" t="str">
            <v>&gt;=28 &amp; &lt;29</v>
          </cell>
          <cell r="CH97" t="str">
            <v>KS2 Average Point Grade</v>
          </cell>
          <cell r="CI97" t="str">
            <v>KS4 5 A*-C EM</v>
          </cell>
        </row>
        <row r="98">
          <cell r="AS98">
            <v>0.48304027933657562</v>
          </cell>
          <cell r="AT98">
            <v>0.51695972066342433</v>
          </cell>
          <cell r="AU98">
            <v>0</v>
          </cell>
          <cell r="AV98">
            <v>0</v>
          </cell>
          <cell r="AW98">
            <v>0</v>
          </cell>
          <cell r="AX98">
            <v>0</v>
          </cell>
          <cell r="AY98">
            <v>0</v>
          </cell>
          <cell r="AZ98">
            <v>0</v>
          </cell>
          <cell r="BA98">
            <v>0</v>
          </cell>
          <cell r="CB98" t="str">
            <v>KS2-4</v>
          </cell>
          <cell r="CC98" t="str">
            <v>4B</v>
          </cell>
          <cell r="CD98">
            <v>1</v>
          </cell>
          <cell r="CE98">
            <v>0.51695972066342433</v>
          </cell>
          <cell r="CF98">
            <v>0.75</v>
          </cell>
          <cell r="CG98" t="str">
            <v>&gt;=28 &amp; &lt;29</v>
          </cell>
          <cell r="CH98" t="str">
            <v>KS2 Average Point Grade</v>
          </cell>
          <cell r="CI98" t="str">
            <v>KS4 5 A*-C EM</v>
          </cell>
        </row>
        <row r="99">
          <cell r="AS99">
            <v>0.2169263812091578</v>
          </cell>
          <cell r="AT99">
            <v>0.78307361879084225</v>
          </cell>
          <cell r="AU99">
            <v>0</v>
          </cell>
          <cell r="AV99">
            <v>0</v>
          </cell>
          <cell r="AW99">
            <v>0</v>
          </cell>
          <cell r="AX99">
            <v>0</v>
          </cell>
          <cell r="AY99">
            <v>0</v>
          </cell>
          <cell r="AZ99">
            <v>0</v>
          </cell>
          <cell r="BA99">
            <v>0</v>
          </cell>
          <cell r="CB99" t="str">
            <v>KS2-4</v>
          </cell>
          <cell r="CC99" t="str">
            <v>4A</v>
          </cell>
          <cell r="CD99">
            <v>1</v>
          </cell>
          <cell r="CE99">
            <v>0.78307361879084225</v>
          </cell>
          <cell r="CF99">
            <v>0.75</v>
          </cell>
          <cell r="CG99" t="str">
            <v>&gt;=28 &amp; &lt;29</v>
          </cell>
          <cell r="CH99" t="str">
            <v>KS2 Average Point Grade</v>
          </cell>
          <cell r="CI99" t="str">
            <v>KS4 5 A*-C EM</v>
          </cell>
        </row>
        <row r="100">
          <cell r="AS100">
            <v>6.8941351670973677E-2</v>
          </cell>
          <cell r="AT100">
            <v>0.93105864832902629</v>
          </cell>
          <cell r="AU100">
            <v>0</v>
          </cell>
          <cell r="AV100">
            <v>0</v>
          </cell>
          <cell r="AW100">
            <v>0</v>
          </cell>
          <cell r="AX100">
            <v>0</v>
          </cell>
          <cell r="AY100">
            <v>0</v>
          </cell>
          <cell r="AZ100">
            <v>0</v>
          </cell>
          <cell r="BA100">
            <v>0</v>
          </cell>
          <cell r="CB100" t="str">
            <v>KS2-4</v>
          </cell>
          <cell r="CC100" t="str">
            <v>5C</v>
          </cell>
          <cell r="CD100">
            <v>1</v>
          </cell>
          <cell r="CE100">
            <v>0.93105864832902629</v>
          </cell>
          <cell r="CF100">
            <v>0.75</v>
          </cell>
          <cell r="CG100" t="str">
            <v>&gt;=28 &amp; &lt;29</v>
          </cell>
          <cell r="CH100" t="str">
            <v>KS2 Average Point Grade</v>
          </cell>
          <cell r="CI100" t="str">
            <v>KS4 5 A*-C EM</v>
          </cell>
        </row>
        <row r="101">
          <cell r="AS101">
            <v>1.5656999405430402E-2</v>
          </cell>
          <cell r="AT101">
            <v>0.98434300059456958</v>
          </cell>
          <cell r="AU101">
            <v>0</v>
          </cell>
          <cell r="AV101">
            <v>0</v>
          </cell>
          <cell r="AW101">
            <v>0</v>
          </cell>
          <cell r="AX101">
            <v>0</v>
          </cell>
          <cell r="AY101">
            <v>0</v>
          </cell>
          <cell r="AZ101">
            <v>0</v>
          </cell>
          <cell r="BA101">
            <v>0</v>
          </cell>
          <cell r="CB101" t="str">
            <v>KS2-4</v>
          </cell>
          <cell r="CC101" t="str">
            <v>5B</v>
          </cell>
          <cell r="CD101">
            <v>1</v>
          </cell>
          <cell r="CE101">
            <v>0.98434300059456958</v>
          </cell>
          <cell r="CF101">
            <v>0.75</v>
          </cell>
          <cell r="CG101" t="str">
            <v>&gt;=28 &amp; &lt;29</v>
          </cell>
          <cell r="CH101" t="str">
            <v>KS2 Average Point Grade</v>
          </cell>
          <cell r="CI101" t="str">
            <v>KS4 5 A*-C EM</v>
          </cell>
        </row>
        <row r="102">
          <cell r="AS102">
            <v>3.1367628607277291E-3</v>
          </cell>
          <cell r="AT102">
            <v>0.99686323713927227</v>
          </cell>
          <cell r="AU102">
            <v>0</v>
          </cell>
          <cell r="AV102">
            <v>0</v>
          </cell>
          <cell r="AW102">
            <v>0</v>
          </cell>
          <cell r="AX102">
            <v>0</v>
          </cell>
          <cell r="AY102">
            <v>0</v>
          </cell>
          <cell r="AZ102">
            <v>0</v>
          </cell>
          <cell r="BA102">
            <v>0</v>
          </cell>
          <cell r="CB102" t="str">
            <v>KS2-4</v>
          </cell>
          <cell r="CC102" t="str">
            <v>5A</v>
          </cell>
          <cell r="CD102">
            <v>1</v>
          </cell>
          <cell r="CE102">
            <v>0.99686323713927227</v>
          </cell>
          <cell r="CF102">
            <v>0.75</v>
          </cell>
          <cell r="CG102" t="str">
            <v>&gt;=28 &amp; &lt;29</v>
          </cell>
          <cell r="CH102" t="str">
            <v>KS2 Average Point Grade</v>
          </cell>
          <cell r="CI102" t="str">
            <v>KS4 5 A*-C EM</v>
          </cell>
        </row>
        <row r="103">
          <cell r="CB103" t="str">
            <v>.</v>
          </cell>
          <cell r="CC103" t="str">
            <v>.</v>
          </cell>
          <cell r="CD103" t="str">
            <v>.</v>
          </cell>
          <cell r="CE103" t="str">
            <v>.</v>
          </cell>
          <cell r="CF103" t="str">
            <v>.</v>
          </cell>
          <cell r="CG103" t="str">
            <v>.</v>
          </cell>
          <cell r="CH103" t="str">
            <v>.</v>
          </cell>
          <cell r="CI103" t="str">
            <v>.</v>
          </cell>
        </row>
        <row r="104">
          <cell r="CB104" t="str">
            <v>.</v>
          </cell>
          <cell r="CC104" t="str">
            <v>.</v>
          </cell>
          <cell r="CD104" t="str">
            <v>.</v>
          </cell>
          <cell r="CE104" t="str">
            <v>.</v>
          </cell>
          <cell r="CF104" t="str">
            <v>.</v>
          </cell>
          <cell r="CG104" t="str">
            <v>.</v>
          </cell>
          <cell r="CH104" t="str">
            <v>KS2 Average Point Grade</v>
          </cell>
          <cell r="CI104" t="str">
            <v>KS4 5 A*-C EM</v>
          </cell>
        </row>
        <row r="105">
          <cell r="CB105" t="str">
            <v>.</v>
          </cell>
          <cell r="CC105" t="str">
            <v>.</v>
          </cell>
          <cell r="CD105" t="str">
            <v>.</v>
          </cell>
          <cell r="CE105" t="str">
            <v>.</v>
          </cell>
          <cell r="CF105" t="str">
            <v>.</v>
          </cell>
          <cell r="CG105" t="str">
            <v>.</v>
          </cell>
          <cell r="CH105" t="str">
            <v>KS2 Average Point Grade</v>
          </cell>
          <cell r="CI105" t="str">
            <v>KS4 5 A*-C EM</v>
          </cell>
        </row>
        <row r="106">
          <cell r="CB106" t="str">
            <v>.</v>
          </cell>
          <cell r="CC106" t="str">
            <v>.</v>
          </cell>
          <cell r="CD106" t="str">
            <v>.</v>
          </cell>
          <cell r="CE106" t="str">
            <v>.</v>
          </cell>
          <cell r="CF106" t="str">
            <v>.</v>
          </cell>
          <cell r="CG106" t="str">
            <v>.</v>
          </cell>
          <cell r="CH106" t="str">
            <v>KS2 Average Point Grade</v>
          </cell>
          <cell r="CI106" t="str">
            <v>KS4 5 A*-C EM</v>
          </cell>
        </row>
        <row r="107">
          <cell r="AU107">
            <v>0</v>
          </cell>
          <cell r="AV107">
            <v>0</v>
          </cell>
          <cell r="AW107">
            <v>0</v>
          </cell>
          <cell r="AX107">
            <v>0</v>
          </cell>
          <cell r="AY107">
            <v>0</v>
          </cell>
          <cell r="AZ107">
            <v>0</v>
          </cell>
          <cell r="BA107">
            <v>0</v>
          </cell>
          <cell r="CB107" t="str">
            <v>.</v>
          </cell>
          <cell r="CC107" t="str">
            <v>.</v>
          </cell>
          <cell r="CD107" t="str">
            <v>.</v>
          </cell>
          <cell r="CE107" t="str">
            <v>.</v>
          </cell>
          <cell r="CF107" t="str">
            <v>.</v>
          </cell>
          <cell r="CG107" t="str">
            <v>.</v>
          </cell>
          <cell r="CH107" t="str">
            <v>KS2 Average Point Grade</v>
          </cell>
          <cell r="CI107" t="str">
            <v>KS4 5 A*-C EM</v>
          </cell>
        </row>
        <row r="108">
          <cell r="AS108">
            <v>0</v>
          </cell>
          <cell r="AT108">
            <v>0</v>
          </cell>
          <cell r="AU108">
            <v>0</v>
          </cell>
          <cell r="AV108">
            <v>0</v>
          </cell>
          <cell r="AW108">
            <v>0</v>
          </cell>
          <cell r="AX108">
            <v>0</v>
          </cell>
          <cell r="AY108">
            <v>0</v>
          </cell>
          <cell r="AZ108">
            <v>0</v>
          </cell>
          <cell r="BA108">
            <v>0</v>
          </cell>
          <cell r="CB108" t="str">
            <v>.</v>
          </cell>
          <cell r="CC108" t="str">
            <v>.</v>
          </cell>
          <cell r="CD108" t="str">
            <v>.</v>
          </cell>
          <cell r="CE108" t="str">
            <v>.</v>
          </cell>
          <cell r="CF108" t="str">
            <v>.</v>
          </cell>
          <cell r="CG108" t="str">
            <v>.</v>
          </cell>
          <cell r="CH108" t="str">
            <v>.</v>
          </cell>
          <cell r="CI108" t="str">
            <v>.</v>
          </cell>
        </row>
        <row r="109">
          <cell r="AS109">
            <v>0</v>
          </cell>
          <cell r="AT109">
            <v>0</v>
          </cell>
          <cell r="AU109">
            <v>0</v>
          </cell>
          <cell r="AV109">
            <v>0</v>
          </cell>
          <cell r="AW109">
            <v>0</v>
          </cell>
          <cell r="AX109">
            <v>0</v>
          </cell>
          <cell r="AY109">
            <v>0</v>
          </cell>
          <cell r="AZ109">
            <v>0</v>
          </cell>
          <cell r="BA109">
            <v>0</v>
          </cell>
          <cell r="CB109" t="str">
            <v>.</v>
          </cell>
          <cell r="CC109" t="str">
            <v>.</v>
          </cell>
          <cell r="CD109" t="str">
            <v>.</v>
          </cell>
          <cell r="CE109" t="str">
            <v>.</v>
          </cell>
          <cell r="CF109" t="str">
            <v>.</v>
          </cell>
          <cell r="CG109" t="str">
            <v>.</v>
          </cell>
          <cell r="CH109" t="str">
            <v>.</v>
          </cell>
          <cell r="CI109" t="str">
            <v>.</v>
          </cell>
        </row>
        <row r="110">
          <cell r="AS110">
            <v>0.97596153846153844</v>
          </cell>
          <cell r="AT110">
            <v>2.403846153846154E-2</v>
          </cell>
          <cell r="AU110">
            <v>0</v>
          </cell>
          <cell r="AV110">
            <v>0</v>
          </cell>
          <cell r="AW110">
            <v>0</v>
          </cell>
          <cell r="AX110">
            <v>0</v>
          </cell>
          <cell r="AY110">
            <v>0</v>
          </cell>
          <cell r="AZ110">
            <v>0</v>
          </cell>
          <cell r="BA110">
            <v>0</v>
          </cell>
          <cell r="CB110" t="str">
            <v>KS2-4</v>
          </cell>
          <cell r="CC110" t="str">
            <v>B</v>
          </cell>
          <cell r="CD110">
            <v>1</v>
          </cell>
          <cell r="CE110">
            <v>2.403846153846154E-2</v>
          </cell>
          <cell r="CF110">
            <v>0.75</v>
          </cell>
          <cell r="CG110" t="str">
            <v>&gt;=29 &amp; &lt;30</v>
          </cell>
          <cell r="CH110" t="str">
            <v>KS2 Average Point Grade</v>
          </cell>
          <cell r="CI110" t="str">
            <v>KS4 5 A*-C EM</v>
          </cell>
        </row>
        <row r="111">
          <cell r="AS111">
            <v>0.97596153846153844</v>
          </cell>
          <cell r="AT111">
            <v>2.403846153846154E-2</v>
          </cell>
          <cell r="AU111">
            <v>0</v>
          </cell>
          <cell r="AV111">
            <v>0</v>
          </cell>
          <cell r="AW111">
            <v>0</v>
          </cell>
          <cell r="AX111">
            <v>0</v>
          </cell>
          <cell r="AY111">
            <v>0</v>
          </cell>
          <cell r="AZ111">
            <v>0</v>
          </cell>
          <cell r="BA111">
            <v>0</v>
          </cell>
          <cell r="CB111" t="str">
            <v>KS2-4</v>
          </cell>
          <cell r="CC111" t="str">
            <v>N</v>
          </cell>
          <cell r="CD111">
            <v>1</v>
          </cell>
          <cell r="CE111">
            <v>2.403846153846154E-2</v>
          </cell>
          <cell r="CF111">
            <v>0.75</v>
          </cell>
          <cell r="CG111" t="str">
            <v>&gt;=29 &amp; &lt;30</v>
          </cell>
          <cell r="CH111" t="str">
            <v>KS2 Average Point Grade</v>
          </cell>
          <cell r="CI111" t="str">
            <v>KS4 5 A*-C EM</v>
          </cell>
        </row>
        <row r="112">
          <cell r="AS112">
            <v>0.97596153846153844</v>
          </cell>
          <cell r="AT112">
            <v>2.403846153846154E-2</v>
          </cell>
          <cell r="AU112">
            <v>0</v>
          </cell>
          <cell r="AV112">
            <v>0</v>
          </cell>
          <cell r="AW112">
            <v>0</v>
          </cell>
          <cell r="AX112">
            <v>0</v>
          </cell>
          <cell r="AY112">
            <v>0</v>
          </cell>
          <cell r="AZ112">
            <v>0</v>
          </cell>
          <cell r="BA112">
            <v>0</v>
          </cell>
          <cell r="CB112" t="str">
            <v>KS2-4</v>
          </cell>
          <cell r="CC112" t="str">
            <v>2</v>
          </cell>
          <cell r="CD112">
            <v>1</v>
          </cell>
          <cell r="CE112">
            <v>2.403846153846154E-2</v>
          </cell>
          <cell r="CF112">
            <v>0.75</v>
          </cell>
          <cell r="CG112" t="str">
            <v>&gt;=29 &amp; &lt;30</v>
          </cell>
          <cell r="CH112" t="str">
            <v>KS2 Average Point Grade</v>
          </cell>
          <cell r="CI112" t="str">
            <v>KS4 5 A*-C EM</v>
          </cell>
        </row>
        <row r="113">
          <cell r="AS113">
            <v>0.98395721925133695</v>
          </cell>
          <cell r="AT113">
            <v>1.6042780748663103E-2</v>
          </cell>
          <cell r="AU113">
            <v>0</v>
          </cell>
          <cell r="AV113">
            <v>0</v>
          </cell>
          <cell r="AW113">
            <v>0</v>
          </cell>
          <cell r="AX113">
            <v>0</v>
          </cell>
          <cell r="AY113">
            <v>0</v>
          </cell>
          <cell r="AZ113">
            <v>0</v>
          </cell>
          <cell r="BA113">
            <v>0</v>
          </cell>
          <cell r="CB113" t="str">
            <v>KS2-4</v>
          </cell>
          <cell r="CC113" t="str">
            <v>3C</v>
          </cell>
          <cell r="CD113">
            <v>1</v>
          </cell>
          <cell r="CE113">
            <v>1.6042780748663103E-2</v>
          </cell>
          <cell r="CF113">
            <v>0.75</v>
          </cell>
          <cell r="CG113" t="str">
            <v>&gt;=29 &amp; &lt;30</v>
          </cell>
          <cell r="CH113" t="str">
            <v>KS2 Average Point Grade</v>
          </cell>
          <cell r="CI113" t="str">
            <v>KS4 5 A*-C EM</v>
          </cell>
        </row>
        <row r="114">
          <cell r="AS114">
            <v>0.9662921348314607</v>
          </cell>
          <cell r="AT114">
            <v>3.3707865168539325E-2</v>
          </cell>
          <cell r="AU114">
            <v>0</v>
          </cell>
          <cell r="AV114">
            <v>0</v>
          </cell>
          <cell r="AW114">
            <v>0</v>
          </cell>
          <cell r="AX114">
            <v>0</v>
          </cell>
          <cell r="AY114">
            <v>0</v>
          </cell>
          <cell r="AZ114">
            <v>0</v>
          </cell>
          <cell r="BA114">
            <v>0</v>
          </cell>
          <cell r="CB114" t="str">
            <v>KS2-4</v>
          </cell>
          <cell r="CC114" t="str">
            <v>3B</v>
          </cell>
          <cell r="CD114">
            <v>1</v>
          </cell>
          <cell r="CE114">
            <v>3.3707865168539325E-2</v>
          </cell>
          <cell r="CF114">
            <v>0.75</v>
          </cell>
          <cell r="CG114" t="str">
            <v>&gt;=29 &amp; &lt;30</v>
          </cell>
          <cell r="CH114" t="str">
            <v>KS2 Average Point Grade</v>
          </cell>
          <cell r="CI114" t="str">
            <v>KS4 5 A*-C EM</v>
          </cell>
        </row>
        <row r="115">
          <cell r="AS115">
            <v>0.88113695090439281</v>
          </cell>
          <cell r="AT115">
            <v>0.11886304909560723</v>
          </cell>
          <cell r="AU115">
            <v>0</v>
          </cell>
          <cell r="AV115">
            <v>0</v>
          </cell>
          <cell r="AW115">
            <v>0</v>
          </cell>
          <cell r="AX115">
            <v>0</v>
          </cell>
          <cell r="AY115">
            <v>0</v>
          </cell>
          <cell r="AZ115">
            <v>0</v>
          </cell>
          <cell r="BA115">
            <v>0</v>
          </cell>
          <cell r="CB115" t="str">
            <v>KS2-4</v>
          </cell>
          <cell r="CC115" t="str">
            <v>3A</v>
          </cell>
          <cell r="CD115">
            <v>1</v>
          </cell>
          <cell r="CE115">
            <v>0.11886304909560723</v>
          </cell>
          <cell r="CF115">
            <v>0.75</v>
          </cell>
          <cell r="CG115" t="str">
            <v>&gt;=29 &amp; &lt;30</v>
          </cell>
          <cell r="CH115" t="str">
            <v>KS2 Average Point Grade</v>
          </cell>
          <cell r="CI115" t="str">
            <v>KS4 5 A*-C EM</v>
          </cell>
        </row>
        <row r="116">
          <cell r="AS116">
            <v>0.69519953730480044</v>
          </cell>
          <cell r="AT116">
            <v>0.30480046269519956</v>
          </cell>
          <cell r="AU116">
            <v>0</v>
          </cell>
          <cell r="AV116">
            <v>0</v>
          </cell>
          <cell r="AW116">
            <v>0</v>
          </cell>
          <cell r="AX116">
            <v>0</v>
          </cell>
          <cell r="AY116">
            <v>0</v>
          </cell>
          <cell r="AZ116">
            <v>0</v>
          </cell>
          <cell r="BA116">
            <v>0</v>
          </cell>
          <cell r="CB116" t="str">
            <v>KS2-4</v>
          </cell>
          <cell r="CC116" t="str">
            <v>4C</v>
          </cell>
          <cell r="CD116">
            <v>1</v>
          </cell>
          <cell r="CE116">
            <v>0.30480046269519956</v>
          </cell>
          <cell r="CF116">
            <v>0.75</v>
          </cell>
          <cell r="CG116" t="str">
            <v>&gt;=29 &amp; &lt;30</v>
          </cell>
          <cell r="CH116" t="str">
            <v>KS2 Average Point Grade</v>
          </cell>
          <cell r="CI116" t="str">
            <v>KS4 5 A*-C EM</v>
          </cell>
        </row>
        <row r="117">
          <cell r="AS117">
            <v>0.44482437053155116</v>
          </cell>
          <cell r="AT117">
            <v>0.55517562946844889</v>
          </cell>
          <cell r="AU117">
            <v>0</v>
          </cell>
          <cell r="AV117">
            <v>0</v>
          </cell>
          <cell r="AW117">
            <v>0</v>
          </cell>
          <cell r="AX117">
            <v>0</v>
          </cell>
          <cell r="AY117">
            <v>0</v>
          </cell>
          <cell r="AZ117">
            <v>0</v>
          </cell>
          <cell r="BA117">
            <v>0</v>
          </cell>
          <cell r="CB117" t="str">
            <v>KS2-4</v>
          </cell>
          <cell r="CC117" t="str">
            <v>4B</v>
          </cell>
          <cell r="CD117">
            <v>1</v>
          </cell>
          <cell r="CE117">
            <v>0.55517562946844889</v>
          </cell>
          <cell r="CF117">
            <v>0.75</v>
          </cell>
          <cell r="CG117" t="str">
            <v>&gt;=29 &amp; &lt;30</v>
          </cell>
          <cell r="CH117" t="str">
            <v>KS2 Average Point Grade</v>
          </cell>
          <cell r="CI117" t="str">
            <v>KS4 5 A*-C EM</v>
          </cell>
        </row>
        <row r="118">
          <cell r="AS118">
            <v>0.18983957219251338</v>
          </cell>
          <cell r="AT118">
            <v>0.81016042780748665</v>
          </cell>
          <cell r="AU118">
            <v>0</v>
          </cell>
          <cell r="AV118">
            <v>0</v>
          </cell>
          <cell r="AW118">
            <v>0</v>
          </cell>
          <cell r="AX118">
            <v>0</v>
          </cell>
          <cell r="AY118">
            <v>0</v>
          </cell>
          <cell r="AZ118">
            <v>0</v>
          </cell>
          <cell r="BA118">
            <v>0</v>
          </cell>
          <cell r="CB118" t="str">
            <v>KS2-4</v>
          </cell>
          <cell r="CC118" t="str">
            <v>4A</v>
          </cell>
          <cell r="CD118">
            <v>1</v>
          </cell>
          <cell r="CE118">
            <v>0.81016042780748665</v>
          </cell>
          <cell r="CF118">
            <v>0.75</v>
          </cell>
          <cell r="CG118" t="str">
            <v>&gt;=29 &amp; &lt;30</v>
          </cell>
          <cell r="CH118" t="str">
            <v>KS2 Average Point Grade</v>
          </cell>
          <cell r="CI118" t="str">
            <v>KS4 5 A*-C EM</v>
          </cell>
        </row>
        <row r="119">
          <cell r="AS119">
            <v>5.5944055944055944E-2</v>
          </cell>
          <cell r="AT119">
            <v>0.94405594405594406</v>
          </cell>
          <cell r="AU119">
            <v>0</v>
          </cell>
          <cell r="AV119">
            <v>0</v>
          </cell>
          <cell r="AW119">
            <v>0</v>
          </cell>
          <cell r="AX119">
            <v>0</v>
          </cell>
          <cell r="AY119">
            <v>0</v>
          </cell>
          <cell r="AZ119">
            <v>0</v>
          </cell>
          <cell r="BA119">
            <v>0</v>
          </cell>
          <cell r="CB119" t="str">
            <v>KS2-4</v>
          </cell>
          <cell r="CC119" t="str">
            <v>5C</v>
          </cell>
          <cell r="CD119">
            <v>1</v>
          </cell>
          <cell r="CE119">
            <v>0.94405594405594406</v>
          </cell>
          <cell r="CF119">
            <v>0.75</v>
          </cell>
          <cell r="CG119" t="str">
            <v>&gt;=29 &amp; &lt;30</v>
          </cell>
          <cell r="CH119" t="str">
            <v>KS2 Average Point Grade</v>
          </cell>
          <cell r="CI119" t="str">
            <v>KS4 5 A*-C EM</v>
          </cell>
        </row>
        <row r="120">
          <cell r="AS120">
            <v>1.1922230374174616E-2</v>
          </cell>
          <cell r="AT120">
            <v>0.98807776962582539</v>
          </cell>
          <cell r="AU120">
            <v>0</v>
          </cell>
          <cell r="AV120">
            <v>0</v>
          </cell>
          <cell r="AW120">
            <v>0</v>
          </cell>
          <cell r="AX120">
            <v>0</v>
          </cell>
          <cell r="AY120">
            <v>0</v>
          </cell>
          <cell r="AZ120">
            <v>0</v>
          </cell>
          <cell r="BA120">
            <v>0</v>
          </cell>
          <cell r="CB120" t="str">
            <v>KS2-4</v>
          </cell>
          <cell r="CC120" t="str">
            <v>5B</v>
          </cell>
          <cell r="CD120">
            <v>1</v>
          </cell>
          <cell r="CE120">
            <v>0.98807776962582539</v>
          </cell>
          <cell r="CF120">
            <v>0.75</v>
          </cell>
          <cell r="CG120" t="str">
            <v>&gt;=29 &amp; &lt;30</v>
          </cell>
          <cell r="CH120" t="str">
            <v>KS2 Average Point Grade</v>
          </cell>
          <cell r="CI120" t="str">
            <v>KS4 5 A*-C EM</v>
          </cell>
        </row>
        <row r="121">
          <cell r="AS121">
            <v>0</v>
          </cell>
          <cell r="AT121">
            <v>1</v>
          </cell>
          <cell r="AU121">
            <v>0</v>
          </cell>
          <cell r="AV121">
            <v>0</v>
          </cell>
          <cell r="AW121">
            <v>0</v>
          </cell>
          <cell r="AX121">
            <v>0</v>
          </cell>
          <cell r="AY121">
            <v>0</v>
          </cell>
          <cell r="AZ121">
            <v>0</v>
          </cell>
          <cell r="BA121">
            <v>0</v>
          </cell>
          <cell r="CB121" t="str">
            <v>KS2-4</v>
          </cell>
          <cell r="CC121" t="str">
            <v>5A</v>
          </cell>
          <cell r="CD121">
            <v>1</v>
          </cell>
          <cell r="CE121">
            <v>1</v>
          </cell>
          <cell r="CF121">
            <v>0.75</v>
          </cell>
          <cell r="CG121" t="str">
            <v>&gt;=29 &amp; &lt;30</v>
          </cell>
          <cell r="CH121" t="str">
            <v>KS2 Average Point Grade</v>
          </cell>
          <cell r="CI121" t="str">
            <v>KS4 5 A*-C EM</v>
          </cell>
        </row>
        <row r="122">
          <cell r="CB122" t="str">
            <v>.</v>
          </cell>
          <cell r="CC122" t="str">
            <v>.</v>
          </cell>
          <cell r="CD122" t="str">
            <v>.</v>
          </cell>
          <cell r="CE122" t="str">
            <v>.</v>
          </cell>
          <cell r="CF122" t="str">
            <v>.</v>
          </cell>
          <cell r="CG122" t="str">
            <v>.</v>
          </cell>
          <cell r="CH122" t="str">
            <v>.</v>
          </cell>
          <cell r="CI122" t="str">
            <v>.</v>
          </cell>
        </row>
        <row r="123">
          <cell r="CB123" t="str">
            <v>.</v>
          </cell>
          <cell r="CC123" t="str">
            <v>.</v>
          </cell>
          <cell r="CD123" t="str">
            <v>.</v>
          </cell>
          <cell r="CE123" t="str">
            <v>.</v>
          </cell>
          <cell r="CF123" t="str">
            <v>.</v>
          </cell>
          <cell r="CG123" t="str">
            <v>.</v>
          </cell>
          <cell r="CH123" t="str">
            <v>KS2 Average Point Grade</v>
          </cell>
          <cell r="CI123" t="str">
            <v>KS4 5 A*-C EM</v>
          </cell>
        </row>
        <row r="124">
          <cell r="CB124" t="str">
            <v>.</v>
          </cell>
          <cell r="CC124" t="str">
            <v>.</v>
          </cell>
          <cell r="CD124" t="str">
            <v>.</v>
          </cell>
          <cell r="CE124" t="str">
            <v>.</v>
          </cell>
          <cell r="CF124" t="str">
            <v>.</v>
          </cell>
          <cell r="CG124" t="str">
            <v>.</v>
          </cell>
          <cell r="CH124" t="str">
            <v>KS2 Average Point Grade</v>
          </cell>
          <cell r="CI124" t="str">
            <v>KS4 5 A*-C EM</v>
          </cell>
        </row>
        <row r="125">
          <cell r="CB125" t="str">
            <v>.</v>
          </cell>
          <cell r="CC125" t="str">
            <v>.</v>
          </cell>
          <cell r="CD125" t="str">
            <v>.</v>
          </cell>
          <cell r="CE125" t="str">
            <v>.</v>
          </cell>
          <cell r="CF125" t="str">
            <v>.</v>
          </cell>
          <cell r="CG125" t="str">
            <v>.</v>
          </cell>
          <cell r="CH125" t="str">
            <v>KS2 Average Point Grade</v>
          </cell>
          <cell r="CI125" t="str">
            <v>KS4 5 A*-C EM</v>
          </cell>
        </row>
        <row r="126">
          <cell r="AU126">
            <v>0</v>
          </cell>
          <cell r="AV126">
            <v>0</v>
          </cell>
          <cell r="AW126">
            <v>0</v>
          </cell>
          <cell r="AX126">
            <v>0</v>
          </cell>
          <cell r="AY126">
            <v>0</v>
          </cell>
          <cell r="AZ126">
            <v>0</v>
          </cell>
          <cell r="BA126">
            <v>0</v>
          </cell>
          <cell r="CB126" t="str">
            <v>.</v>
          </cell>
          <cell r="CC126" t="str">
            <v>.</v>
          </cell>
          <cell r="CD126" t="str">
            <v>.</v>
          </cell>
          <cell r="CE126" t="str">
            <v>.</v>
          </cell>
          <cell r="CF126" t="str">
            <v>.</v>
          </cell>
          <cell r="CG126" t="str">
            <v>.</v>
          </cell>
          <cell r="CH126" t="str">
            <v>KS2 Average Point Grade</v>
          </cell>
          <cell r="CI126" t="str">
            <v>KS4 5 A*-C EM</v>
          </cell>
        </row>
        <row r="127">
          <cell r="AS127">
            <v>0</v>
          </cell>
          <cell r="AT127">
            <v>0</v>
          </cell>
          <cell r="AU127">
            <v>0</v>
          </cell>
          <cell r="AV127">
            <v>0</v>
          </cell>
          <cell r="AW127">
            <v>0</v>
          </cell>
          <cell r="AX127">
            <v>0</v>
          </cell>
          <cell r="AY127">
            <v>0</v>
          </cell>
          <cell r="AZ127">
            <v>0</v>
          </cell>
          <cell r="BA127">
            <v>0</v>
          </cell>
          <cell r="CB127" t="str">
            <v>.</v>
          </cell>
          <cell r="CC127" t="str">
            <v>.</v>
          </cell>
          <cell r="CD127" t="str">
            <v>.</v>
          </cell>
          <cell r="CE127" t="str">
            <v>.</v>
          </cell>
          <cell r="CF127" t="str">
            <v>.</v>
          </cell>
          <cell r="CG127" t="str">
            <v>.</v>
          </cell>
          <cell r="CH127" t="str">
            <v>.</v>
          </cell>
          <cell r="CI127" t="str">
            <v>.</v>
          </cell>
        </row>
        <row r="128">
          <cell r="AS128">
            <v>0</v>
          </cell>
          <cell r="AT128">
            <v>0</v>
          </cell>
          <cell r="AU128">
            <v>0</v>
          </cell>
          <cell r="AV128">
            <v>0</v>
          </cell>
          <cell r="AW128">
            <v>0</v>
          </cell>
          <cell r="AX128">
            <v>0</v>
          </cell>
          <cell r="AY128">
            <v>0</v>
          </cell>
          <cell r="AZ128">
            <v>0</v>
          </cell>
          <cell r="BA128">
            <v>0</v>
          </cell>
          <cell r="CB128" t="str">
            <v>.</v>
          </cell>
          <cell r="CC128" t="str">
            <v>.</v>
          </cell>
          <cell r="CD128" t="str">
            <v>.</v>
          </cell>
          <cell r="CE128" t="str">
            <v>.</v>
          </cell>
          <cell r="CF128" t="str">
            <v>.</v>
          </cell>
          <cell r="CG128" t="str">
            <v>.</v>
          </cell>
          <cell r="CH128" t="str">
            <v>.</v>
          </cell>
          <cell r="CI128" t="str">
            <v>.</v>
          </cell>
        </row>
        <row r="129">
          <cell r="AS129">
            <v>0.53968253968253965</v>
          </cell>
          <cell r="AT129">
            <v>0.46031746031746029</v>
          </cell>
          <cell r="AU129">
            <v>0</v>
          </cell>
          <cell r="AV129">
            <v>0</v>
          </cell>
          <cell r="AW129">
            <v>0</v>
          </cell>
          <cell r="AX129">
            <v>0</v>
          </cell>
          <cell r="AY129">
            <v>0</v>
          </cell>
          <cell r="AZ129">
            <v>0</v>
          </cell>
          <cell r="BA129">
            <v>0</v>
          </cell>
          <cell r="CB129" t="str">
            <v>KS2-4</v>
          </cell>
          <cell r="CC129" t="str">
            <v>B</v>
          </cell>
          <cell r="CD129">
            <v>1</v>
          </cell>
          <cell r="CE129">
            <v>0.46031746031746029</v>
          </cell>
          <cell r="CF129">
            <v>0.75</v>
          </cell>
          <cell r="CG129" t="str">
            <v>&gt;=30</v>
          </cell>
          <cell r="CH129" t="str">
            <v>KS2 Average Point Grade</v>
          </cell>
          <cell r="CI129" t="str">
            <v>KS4 5 A*-C EM</v>
          </cell>
        </row>
        <row r="130">
          <cell r="AS130">
            <v>0.53968253968253965</v>
          </cell>
          <cell r="AT130">
            <v>0.46031746031746029</v>
          </cell>
          <cell r="AU130">
            <v>0</v>
          </cell>
          <cell r="AV130">
            <v>0</v>
          </cell>
          <cell r="AW130">
            <v>0</v>
          </cell>
          <cell r="AX130">
            <v>0</v>
          </cell>
          <cell r="AY130">
            <v>0</v>
          </cell>
          <cell r="AZ130">
            <v>0</v>
          </cell>
          <cell r="BA130">
            <v>0</v>
          </cell>
          <cell r="CB130" t="str">
            <v>KS2-4</v>
          </cell>
          <cell r="CC130" t="str">
            <v>N</v>
          </cell>
          <cell r="CD130">
            <v>1</v>
          </cell>
          <cell r="CE130">
            <v>0.46031746031746029</v>
          </cell>
          <cell r="CF130">
            <v>0.75</v>
          </cell>
          <cell r="CG130" t="str">
            <v>&gt;=30</v>
          </cell>
          <cell r="CH130" t="str">
            <v>KS2 Average Point Grade</v>
          </cell>
          <cell r="CI130" t="str">
            <v>KS4 5 A*-C EM</v>
          </cell>
        </row>
        <row r="131">
          <cell r="AS131">
            <v>0.53968253968253965</v>
          </cell>
          <cell r="AT131">
            <v>0.46031746031746029</v>
          </cell>
          <cell r="AU131">
            <v>0</v>
          </cell>
          <cell r="AV131">
            <v>0</v>
          </cell>
          <cell r="AW131">
            <v>0</v>
          </cell>
          <cell r="AX131">
            <v>0</v>
          </cell>
          <cell r="AY131">
            <v>0</v>
          </cell>
          <cell r="AZ131">
            <v>0</v>
          </cell>
          <cell r="BA131">
            <v>0</v>
          </cell>
          <cell r="CB131" t="str">
            <v>KS2-4</v>
          </cell>
          <cell r="CC131" t="str">
            <v>2</v>
          </cell>
          <cell r="CD131">
            <v>1</v>
          </cell>
          <cell r="CE131">
            <v>0.46031746031746029</v>
          </cell>
          <cell r="CF131">
            <v>0.75</v>
          </cell>
          <cell r="CG131" t="str">
            <v>&gt;=30</v>
          </cell>
          <cell r="CH131" t="str">
            <v>KS2 Average Point Grade</v>
          </cell>
          <cell r="CI131" t="str">
            <v>KS4 5 A*-C EM</v>
          </cell>
        </row>
        <row r="132">
          <cell r="AS132">
            <v>0.53968253968253965</v>
          </cell>
          <cell r="AT132">
            <v>0.46031746031746029</v>
          </cell>
          <cell r="AU132">
            <v>0</v>
          </cell>
          <cell r="AV132">
            <v>0</v>
          </cell>
          <cell r="AW132">
            <v>0</v>
          </cell>
          <cell r="AX132">
            <v>0</v>
          </cell>
          <cell r="AY132">
            <v>0</v>
          </cell>
          <cell r="AZ132">
            <v>0</v>
          </cell>
          <cell r="BA132">
            <v>0</v>
          </cell>
          <cell r="CB132" t="str">
            <v>KS2-4</v>
          </cell>
          <cell r="CC132" t="str">
            <v>3C</v>
          </cell>
          <cell r="CD132">
            <v>1</v>
          </cell>
          <cell r="CE132">
            <v>0.46031746031746029</v>
          </cell>
          <cell r="CF132">
            <v>0.75</v>
          </cell>
          <cell r="CG132" t="str">
            <v>&gt;=30</v>
          </cell>
          <cell r="CH132" t="str">
            <v>KS2 Average Point Grade</v>
          </cell>
          <cell r="CI132" t="str">
            <v>KS4 5 A*-C EM</v>
          </cell>
        </row>
        <row r="133">
          <cell r="AS133">
            <v>0.53968253968253965</v>
          </cell>
          <cell r="AT133">
            <v>0.46031746031746029</v>
          </cell>
          <cell r="AU133">
            <v>0</v>
          </cell>
          <cell r="AV133">
            <v>0</v>
          </cell>
          <cell r="AW133">
            <v>0</v>
          </cell>
          <cell r="AX133">
            <v>0</v>
          </cell>
          <cell r="AY133">
            <v>0</v>
          </cell>
          <cell r="AZ133">
            <v>0</v>
          </cell>
          <cell r="BA133">
            <v>0</v>
          </cell>
          <cell r="CB133" t="str">
            <v>KS2-4</v>
          </cell>
          <cell r="CC133" t="str">
            <v>3B</v>
          </cell>
          <cell r="CD133">
            <v>1</v>
          </cell>
          <cell r="CE133">
            <v>0.46031746031746029</v>
          </cell>
          <cell r="CF133">
            <v>0.75</v>
          </cell>
          <cell r="CG133" t="str">
            <v>&gt;=30</v>
          </cell>
          <cell r="CH133" t="str">
            <v>KS2 Average Point Grade</v>
          </cell>
          <cell r="CI133" t="str">
            <v>KS4 5 A*-C EM</v>
          </cell>
        </row>
        <row r="134">
          <cell r="AS134">
            <v>0.53968253968253965</v>
          </cell>
          <cell r="AT134">
            <v>0.46031746031746029</v>
          </cell>
          <cell r="AU134">
            <v>0</v>
          </cell>
          <cell r="AV134">
            <v>0</v>
          </cell>
          <cell r="AW134">
            <v>0</v>
          </cell>
          <cell r="AX134">
            <v>0</v>
          </cell>
          <cell r="AY134">
            <v>0</v>
          </cell>
          <cell r="AZ134">
            <v>0</v>
          </cell>
          <cell r="BA134">
            <v>0</v>
          </cell>
          <cell r="CB134" t="str">
            <v>KS2-4</v>
          </cell>
          <cell r="CC134" t="str">
            <v>3A</v>
          </cell>
          <cell r="CD134">
            <v>1</v>
          </cell>
          <cell r="CE134">
            <v>0.46031746031746029</v>
          </cell>
          <cell r="CF134">
            <v>0.75</v>
          </cell>
          <cell r="CG134" t="str">
            <v>&gt;=30</v>
          </cell>
          <cell r="CH134" t="str">
            <v>KS2 Average Point Grade</v>
          </cell>
          <cell r="CI134" t="str">
            <v>KS4 5 A*-C EM</v>
          </cell>
        </row>
        <row r="135">
          <cell r="AS135">
            <v>0.53968253968253965</v>
          </cell>
          <cell r="AT135">
            <v>0.46031746031746029</v>
          </cell>
          <cell r="AU135">
            <v>0</v>
          </cell>
          <cell r="AV135">
            <v>0</v>
          </cell>
          <cell r="AW135">
            <v>0</v>
          </cell>
          <cell r="AX135">
            <v>0</v>
          </cell>
          <cell r="AY135">
            <v>0</v>
          </cell>
          <cell r="AZ135">
            <v>0</v>
          </cell>
          <cell r="BA135">
            <v>0</v>
          </cell>
          <cell r="CB135" t="str">
            <v>KS2-4</v>
          </cell>
          <cell r="CC135" t="str">
            <v>4C</v>
          </cell>
          <cell r="CD135">
            <v>1</v>
          </cell>
          <cell r="CE135">
            <v>0.46031746031746029</v>
          </cell>
          <cell r="CF135">
            <v>0.75</v>
          </cell>
          <cell r="CG135" t="str">
            <v>&gt;=30</v>
          </cell>
          <cell r="CH135" t="str">
            <v>KS2 Average Point Grade</v>
          </cell>
          <cell r="CI135" t="str">
            <v>KS4 5 A*-C EM</v>
          </cell>
        </row>
        <row r="136">
          <cell r="AS136">
            <v>0.18618042226487524</v>
          </cell>
          <cell r="AT136">
            <v>0.81381957773512481</v>
          </cell>
          <cell r="AU136">
            <v>0</v>
          </cell>
          <cell r="AV136">
            <v>0</v>
          </cell>
          <cell r="AW136">
            <v>0</v>
          </cell>
          <cell r="AX136">
            <v>0</v>
          </cell>
          <cell r="AY136">
            <v>0</v>
          </cell>
          <cell r="AZ136">
            <v>0</v>
          </cell>
          <cell r="BA136">
            <v>0</v>
          </cell>
          <cell r="CB136" t="str">
            <v>KS2-4</v>
          </cell>
          <cell r="CC136" t="str">
            <v>4B</v>
          </cell>
          <cell r="CD136">
            <v>1</v>
          </cell>
          <cell r="CE136">
            <v>0.81381957773512481</v>
          </cell>
          <cell r="CF136">
            <v>0.75</v>
          </cell>
          <cell r="CG136" t="str">
            <v>&gt;=30</v>
          </cell>
          <cell r="CH136" t="str">
            <v>KS2 Average Point Grade</v>
          </cell>
          <cell r="CI136" t="str">
            <v>KS4 5 A*-C EM</v>
          </cell>
        </row>
        <row r="137">
          <cell r="AS137">
            <v>5.7588805166846072E-2</v>
          </cell>
          <cell r="AT137">
            <v>0.94241119483315394</v>
          </cell>
          <cell r="AU137">
            <v>0</v>
          </cell>
          <cell r="AV137">
            <v>0</v>
          </cell>
          <cell r="AW137">
            <v>0</v>
          </cell>
          <cell r="AX137">
            <v>0</v>
          </cell>
          <cell r="AY137">
            <v>0</v>
          </cell>
          <cell r="AZ137">
            <v>0</v>
          </cell>
          <cell r="BA137">
            <v>0</v>
          </cell>
          <cell r="CB137" t="str">
            <v>KS2-4</v>
          </cell>
          <cell r="CC137" t="str">
            <v>4A</v>
          </cell>
          <cell r="CD137">
            <v>1</v>
          </cell>
          <cell r="CE137">
            <v>0.94241119483315394</v>
          </cell>
          <cell r="CF137">
            <v>0.75</v>
          </cell>
          <cell r="CG137" t="str">
            <v>&gt;=30</v>
          </cell>
          <cell r="CH137" t="str">
            <v>KS2 Average Point Grade</v>
          </cell>
          <cell r="CI137" t="str">
            <v>KS4 5 A*-C EM</v>
          </cell>
        </row>
        <row r="138">
          <cell r="AS138">
            <v>1.5677890611081418E-2</v>
          </cell>
          <cell r="AT138">
            <v>0.98432210938891862</v>
          </cell>
          <cell r="AU138">
            <v>0</v>
          </cell>
          <cell r="AV138">
            <v>0</v>
          </cell>
          <cell r="AW138">
            <v>0</v>
          </cell>
          <cell r="AX138">
            <v>0</v>
          </cell>
          <cell r="AY138">
            <v>0</v>
          </cell>
          <cell r="AZ138">
            <v>0</v>
          </cell>
          <cell r="BA138">
            <v>0</v>
          </cell>
          <cell r="CB138" t="str">
            <v>KS2-4</v>
          </cell>
          <cell r="CC138" t="str">
            <v>5C</v>
          </cell>
          <cell r="CD138">
            <v>1</v>
          </cell>
          <cell r="CE138">
            <v>0.98432210938891862</v>
          </cell>
          <cell r="CF138">
            <v>0.75</v>
          </cell>
          <cell r="CG138" t="str">
            <v>&gt;=30</v>
          </cell>
          <cell r="CH138" t="str">
            <v>KS2 Average Point Grade</v>
          </cell>
          <cell r="CI138" t="str">
            <v>KS4 5 A*-C EM</v>
          </cell>
        </row>
        <row r="139">
          <cell r="AS139">
            <v>5.0705467372134036E-3</v>
          </cell>
          <cell r="AT139">
            <v>0.99492945326278659</v>
          </cell>
          <cell r="AU139">
            <v>0</v>
          </cell>
          <cell r="AV139">
            <v>0</v>
          </cell>
          <cell r="AW139">
            <v>0</v>
          </cell>
          <cell r="AX139">
            <v>0</v>
          </cell>
          <cell r="AY139">
            <v>0</v>
          </cell>
          <cell r="AZ139">
            <v>0</v>
          </cell>
          <cell r="BA139">
            <v>0</v>
          </cell>
          <cell r="CB139" t="str">
            <v>KS2-4</v>
          </cell>
          <cell r="CC139" t="str">
            <v>5B</v>
          </cell>
          <cell r="CD139">
            <v>1</v>
          </cell>
          <cell r="CE139">
            <v>0.99492945326278659</v>
          </cell>
          <cell r="CF139">
            <v>0.75</v>
          </cell>
          <cell r="CG139" t="str">
            <v>&gt;=30</v>
          </cell>
          <cell r="CH139" t="str">
            <v>KS2 Average Point Grade</v>
          </cell>
          <cell r="CI139" t="str">
            <v>KS4 5 A*-C EM</v>
          </cell>
        </row>
        <row r="140">
          <cell r="AS140">
            <v>4.0629761300152358E-3</v>
          </cell>
          <cell r="AT140">
            <v>0.99593702386998473</v>
          </cell>
          <cell r="AU140">
            <v>0</v>
          </cell>
          <cell r="AV140">
            <v>0</v>
          </cell>
          <cell r="AW140">
            <v>0</v>
          </cell>
          <cell r="AX140">
            <v>0</v>
          </cell>
          <cell r="AY140">
            <v>0</v>
          </cell>
          <cell r="AZ140">
            <v>0</v>
          </cell>
          <cell r="BA140">
            <v>0</v>
          </cell>
          <cell r="CB140" t="str">
            <v>KS2-4</v>
          </cell>
          <cell r="CC140" t="str">
            <v>5A</v>
          </cell>
          <cell r="CD140">
            <v>1</v>
          </cell>
          <cell r="CE140">
            <v>0.99593702386998473</v>
          </cell>
          <cell r="CF140">
            <v>0.75</v>
          </cell>
          <cell r="CG140" t="str">
            <v>&gt;=30</v>
          </cell>
          <cell r="CH140" t="str">
            <v>KS2 Average Point Grade</v>
          </cell>
          <cell r="CI140" t="str">
            <v>KS4 5 A*-C EM</v>
          </cell>
        </row>
        <row r="141">
          <cell r="CB141" t="str">
            <v>.</v>
          </cell>
          <cell r="CC141" t="str">
            <v>.</v>
          </cell>
          <cell r="CD141" t="str">
            <v>.</v>
          </cell>
          <cell r="CE141" t="str">
            <v>.</v>
          </cell>
          <cell r="CF141" t="str">
            <v>.</v>
          </cell>
          <cell r="CG141" t="str">
            <v>.</v>
          </cell>
          <cell r="CH141" t="str">
            <v>.</v>
          </cell>
          <cell r="CI141" t="str">
            <v>.</v>
          </cell>
        </row>
        <row r="142">
          <cell r="CB142" t="str">
            <v>.</v>
          </cell>
          <cell r="CC142" t="str">
            <v>.</v>
          </cell>
          <cell r="CD142" t="str">
            <v>.</v>
          </cell>
          <cell r="CE142" t="str">
            <v>.</v>
          </cell>
          <cell r="CF142" t="str">
            <v>.</v>
          </cell>
          <cell r="CG142" t="str">
            <v>.</v>
          </cell>
          <cell r="CH142" t="str">
            <v>.</v>
          </cell>
          <cell r="CI142" t="str">
            <v>.</v>
          </cell>
        </row>
        <row r="143">
          <cell r="CB143" t="str">
            <v>.</v>
          </cell>
          <cell r="CC143" t="str">
            <v>.</v>
          </cell>
          <cell r="CD143" t="str">
            <v>.</v>
          </cell>
          <cell r="CE143" t="str">
            <v>.</v>
          </cell>
          <cell r="CF143" t="str">
            <v>.</v>
          </cell>
          <cell r="CG143" t="str">
            <v>.</v>
          </cell>
          <cell r="CH143" t="str">
            <v>KS2 Average Point Grade</v>
          </cell>
          <cell r="CI143" t="str">
            <v>KS4 5 A*-C EM</v>
          </cell>
        </row>
        <row r="144">
          <cell r="CB144" t="str">
            <v>.</v>
          </cell>
          <cell r="CC144" t="str">
            <v>.</v>
          </cell>
          <cell r="CD144" t="str">
            <v>.</v>
          </cell>
          <cell r="CE144" t="str">
            <v>.</v>
          </cell>
          <cell r="CF144" t="str">
            <v>.</v>
          </cell>
          <cell r="CG144" t="str">
            <v>.</v>
          </cell>
          <cell r="CH144" t="str">
            <v>KS2 Average Point Grade</v>
          </cell>
          <cell r="CI144" t="str">
            <v>KS4 5 A*-C EM</v>
          </cell>
        </row>
        <row r="145">
          <cell r="AU145">
            <v>0</v>
          </cell>
          <cell r="AV145">
            <v>0</v>
          </cell>
          <cell r="AW145">
            <v>0</v>
          </cell>
          <cell r="AX145">
            <v>0</v>
          </cell>
          <cell r="AY145">
            <v>0</v>
          </cell>
          <cell r="AZ145">
            <v>0</v>
          </cell>
          <cell r="BA145">
            <v>0</v>
          </cell>
          <cell r="CB145" t="str">
            <v>.</v>
          </cell>
          <cell r="CC145" t="str">
            <v>.</v>
          </cell>
          <cell r="CD145" t="str">
            <v>.</v>
          </cell>
          <cell r="CE145" t="str">
            <v>.</v>
          </cell>
          <cell r="CF145" t="str">
            <v>.</v>
          </cell>
          <cell r="CG145" t="str">
            <v>.</v>
          </cell>
          <cell r="CH145" t="str">
            <v>KS2 Average Point Grade</v>
          </cell>
          <cell r="CI145" t="str">
            <v>KS4 5 A*-C EM</v>
          </cell>
        </row>
        <row r="146">
          <cell r="AS146">
            <v>0</v>
          </cell>
          <cell r="AT146">
            <v>0</v>
          </cell>
          <cell r="AU146">
            <v>0</v>
          </cell>
          <cell r="AV146">
            <v>0</v>
          </cell>
          <cell r="AW146">
            <v>0</v>
          </cell>
          <cell r="AX146">
            <v>0</v>
          </cell>
          <cell r="AY146">
            <v>0</v>
          </cell>
          <cell r="AZ146">
            <v>0</v>
          </cell>
          <cell r="BA146">
            <v>0</v>
          </cell>
          <cell r="CB146" t="str">
            <v>.</v>
          </cell>
          <cell r="CC146" t="str">
            <v>.</v>
          </cell>
          <cell r="CD146" t="str">
            <v>.</v>
          </cell>
          <cell r="CE146" t="str">
            <v>.</v>
          </cell>
          <cell r="CF146" t="str">
            <v>.</v>
          </cell>
          <cell r="CG146" t="str">
            <v>.</v>
          </cell>
          <cell r="CH146" t="str">
            <v>.</v>
          </cell>
          <cell r="CI146" t="str">
            <v>.</v>
          </cell>
        </row>
        <row r="147">
          <cell r="AS147">
            <v>0</v>
          </cell>
          <cell r="AT147">
            <v>0</v>
          </cell>
          <cell r="AU147">
            <v>0</v>
          </cell>
          <cell r="AV147">
            <v>0</v>
          </cell>
          <cell r="AW147">
            <v>0</v>
          </cell>
          <cell r="AX147">
            <v>0</v>
          </cell>
          <cell r="AY147">
            <v>0</v>
          </cell>
          <cell r="AZ147">
            <v>0</v>
          </cell>
          <cell r="BA147">
            <v>0</v>
          </cell>
          <cell r="CB147" t="str">
            <v>.</v>
          </cell>
          <cell r="CC147" t="str">
            <v>.</v>
          </cell>
          <cell r="CD147" t="str">
            <v>.</v>
          </cell>
          <cell r="CE147" t="str">
            <v>.</v>
          </cell>
          <cell r="CF147" t="str">
            <v>.</v>
          </cell>
          <cell r="CG147" t="str">
            <v>.</v>
          </cell>
          <cell r="CH147" t="str">
            <v>.</v>
          </cell>
          <cell r="CI147" t="str">
            <v>.</v>
          </cell>
        </row>
        <row r="148">
          <cell r="AS148">
            <v>0.95506607929515419</v>
          </cell>
          <cell r="AT148">
            <v>4.4933920704845816E-2</v>
          </cell>
          <cell r="AU148">
            <v>0</v>
          </cell>
          <cell r="AV148">
            <v>0</v>
          </cell>
          <cell r="AW148">
            <v>0</v>
          </cell>
          <cell r="AX148">
            <v>0</v>
          </cell>
          <cell r="AY148">
            <v>0</v>
          </cell>
          <cell r="AZ148">
            <v>0</v>
          </cell>
          <cell r="BA148">
            <v>0</v>
          </cell>
          <cell r="CB148" t="str">
            <v>KS2-4</v>
          </cell>
          <cell r="CC148" t="str">
            <v>B</v>
          </cell>
          <cell r="CD148">
            <v>1</v>
          </cell>
          <cell r="CE148">
            <v>4.4933920704845816E-2</v>
          </cell>
          <cell r="CF148">
            <v>0.5</v>
          </cell>
          <cell r="CG148" t="str">
            <v>&lt;25</v>
          </cell>
          <cell r="CH148" t="str">
            <v>KS2 Average Point Grade</v>
          </cell>
          <cell r="CI148" t="str">
            <v>KS4 5 A*-C EM</v>
          </cell>
        </row>
        <row r="149">
          <cell r="AS149">
            <v>0.95506607929515419</v>
          </cell>
          <cell r="AT149">
            <v>4.4933920704845816E-2</v>
          </cell>
          <cell r="AU149">
            <v>0</v>
          </cell>
          <cell r="AV149">
            <v>0</v>
          </cell>
          <cell r="AW149">
            <v>0</v>
          </cell>
          <cell r="AX149">
            <v>0</v>
          </cell>
          <cell r="AY149">
            <v>0</v>
          </cell>
          <cell r="AZ149">
            <v>0</v>
          </cell>
          <cell r="BA149">
            <v>0</v>
          </cell>
          <cell r="CB149" t="str">
            <v>KS2-4</v>
          </cell>
          <cell r="CC149" t="str">
            <v>N</v>
          </cell>
          <cell r="CD149">
            <v>1</v>
          </cell>
          <cell r="CE149">
            <v>4.4933920704845816E-2</v>
          </cell>
          <cell r="CF149">
            <v>0.5</v>
          </cell>
          <cell r="CG149" t="str">
            <v>&lt;25</v>
          </cell>
          <cell r="CH149" t="str">
            <v>KS2 Average Point Grade</v>
          </cell>
          <cell r="CI149" t="str">
            <v>KS4 5 A*-C EM</v>
          </cell>
        </row>
        <row r="150">
          <cell r="AS150">
            <v>0.95506607929515419</v>
          </cell>
          <cell r="AT150">
            <v>4.4933920704845816E-2</v>
          </cell>
          <cell r="AU150">
            <v>0</v>
          </cell>
          <cell r="AV150">
            <v>0</v>
          </cell>
          <cell r="AW150">
            <v>0</v>
          </cell>
          <cell r="AX150">
            <v>0</v>
          </cell>
          <cell r="AY150">
            <v>0</v>
          </cell>
          <cell r="AZ150">
            <v>0</v>
          </cell>
          <cell r="BA150">
            <v>0</v>
          </cell>
          <cell r="CB150" t="str">
            <v>KS2-4</v>
          </cell>
          <cell r="CC150" t="str">
            <v>2</v>
          </cell>
          <cell r="CD150">
            <v>1</v>
          </cell>
          <cell r="CE150">
            <v>4.4933920704845816E-2</v>
          </cell>
          <cell r="CF150">
            <v>0.5</v>
          </cell>
          <cell r="CG150" t="str">
            <v>&lt;25</v>
          </cell>
          <cell r="CH150" t="str">
            <v>KS2 Average Point Grade</v>
          </cell>
          <cell r="CI150" t="str">
            <v>KS4 5 A*-C EM</v>
          </cell>
        </row>
        <row r="151">
          <cell r="AS151">
            <v>0.92816901408450703</v>
          </cell>
          <cell r="AT151">
            <v>7.1830985915492959E-2</v>
          </cell>
          <cell r="AU151">
            <v>0</v>
          </cell>
          <cell r="AV151">
            <v>0</v>
          </cell>
          <cell r="AW151">
            <v>0</v>
          </cell>
          <cell r="AX151">
            <v>0</v>
          </cell>
          <cell r="AY151">
            <v>0</v>
          </cell>
          <cell r="AZ151">
            <v>0</v>
          </cell>
          <cell r="BA151">
            <v>0</v>
          </cell>
          <cell r="CB151" t="str">
            <v>KS2-4</v>
          </cell>
          <cell r="CC151" t="str">
            <v>3C</v>
          </cell>
          <cell r="CD151">
            <v>1</v>
          </cell>
          <cell r="CE151">
            <v>7.1830985915492959E-2</v>
          </cell>
          <cell r="CF151">
            <v>0.5</v>
          </cell>
          <cell r="CG151" t="str">
            <v>&lt;25</v>
          </cell>
          <cell r="CH151" t="str">
            <v>KS2 Average Point Grade</v>
          </cell>
          <cell r="CI151" t="str">
            <v>KS4 5 A*-C EM</v>
          </cell>
        </row>
        <row r="152">
          <cell r="AS152">
            <v>0.86956521739130432</v>
          </cell>
          <cell r="AT152">
            <v>0.13043478260869565</v>
          </cell>
          <cell r="AU152">
            <v>0</v>
          </cell>
          <cell r="AV152">
            <v>0</v>
          </cell>
          <cell r="AW152">
            <v>0</v>
          </cell>
          <cell r="AX152">
            <v>0</v>
          </cell>
          <cell r="AY152">
            <v>0</v>
          </cell>
          <cell r="AZ152">
            <v>0</v>
          </cell>
          <cell r="BA152">
            <v>0</v>
          </cell>
          <cell r="CB152" t="str">
            <v>KS2-4</v>
          </cell>
          <cell r="CC152" t="str">
            <v>3B</v>
          </cell>
          <cell r="CD152">
            <v>1</v>
          </cell>
          <cell r="CE152">
            <v>0.13043478260869565</v>
          </cell>
          <cell r="CF152">
            <v>0.5</v>
          </cell>
          <cell r="CG152" t="str">
            <v>&lt;25</v>
          </cell>
          <cell r="CH152" t="str">
            <v>KS2 Average Point Grade</v>
          </cell>
          <cell r="CI152" t="str">
            <v>KS4 5 A*-C EM</v>
          </cell>
        </row>
        <row r="153">
          <cell r="AS153">
            <v>0.78762414056531704</v>
          </cell>
          <cell r="AT153">
            <v>0.21237585943468296</v>
          </cell>
          <cell r="AU153">
            <v>0</v>
          </cell>
          <cell r="AV153">
            <v>0</v>
          </cell>
          <cell r="AW153">
            <v>0</v>
          </cell>
          <cell r="AX153">
            <v>0</v>
          </cell>
          <cell r="AY153">
            <v>0</v>
          </cell>
          <cell r="AZ153">
            <v>0</v>
          </cell>
          <cell r="BA153">
            <v>0</v>
          </cell>
          <cell r="CB153" t="str">
            <v>KS2-4</v>
          </cell>
          <cell r="CC153" t="str">
            <v>3A</v>
          </cell>
          <cell r="CD153">
            <v>1</v>
          </cell>
          <cell r="CE153">
            <v>0.21237585943468296</v>
          </cell>
          <cell r="CF153">
            <v>0.5</v>
          </cell>
          <cell r="CG153" t="str">
            <v>&lt;25</v>
          </cell>
          <cell r="CH153" t="str">
            <v>KS2 Average Point Grade</v>
          </cell>
          <cell r="CI153" t="str">
            <v>KS4 5 A*-C EM</v>
          </cell>
        </row>
        <row r="154">
          <cell r="AS154">
            <v>0.62773266708307307</v>
          </cell>
          <cell r="AT154">
            <v>0.37226733291692693</v>
          </cell>
          <cell r="AU154">
            <v>0</v>
          </cell>
          <cell r="AV154">
            <v>0</v>
          </cell>
          <cell r="AW154">
            <v>0</v>
          </cell>
          <cell r="AX154">
            <v>0</v>
          </cell>
          <cell r="AY154">
            <v>0</v>
          </cell>
          <cell r="AZ154">
            <v>0</v>
          </cell>
          <cell r="BA154">
            <v>0</v>
          </cell>
          <cell r="CB154" t="str">
            <v>KS2-4</v>
          </cell>
          <cell r="CC154" t="str">
            <v>4C</v>
          </cell>
          <cell r="CD154">
            <v>1</v>
          </cell>
          <cell r="CE154">
            <v>0.37226733291692693</v>
          </cell>
          <cell r="CF154">
            <v>0.5</v>
          </cell>
          <cell r="CG154" t="str">
            <v>&lt;25</v>
          </cell>
          <cell r="CH154" t="str">
            <v>KS2 Average Point Grade</v>
          </cell>
          <cell r="CI154" t="str">
            <v>KS4 5 A*-C EM</v>
          </cell>
        </row>
        <row r="155">
          <cell r="AS155">
            <v>0.45064861816130852</v>
          </cell>
          <cell r="AT155">
            <v>0.54935138183869148</v>
          </cell>
          <cell r="AU155">
            <v>0</v>
          </cell>
          <cell r="AV155">
            <v>0</v>
          </cell>
          <cell r="AW155">
            <v>0</v>
          </cell>
          <cell r="AX155">
            <v>0</v>
          </cell>
          <cell r="AY155">
            <v>0</v>
          </cell>
          <cell r="AZ155">
            <v>0</v>
          </cell>
          <cell r="BA155">
            <v>0</v>
          </cell>
          <cell r="CB155" t="str">
            <v>KS2-4</v>
          </cell>
          <cell r="CC155" t="str">
            <v>4B</v>
          </cell>
          <cell r="CD155">
            <v>1</v>
          </cell>
          <cell r="CE155">
            <v>0.54935138183869148</v>
          </cell>
          <cell r="CF155">
            <v>0.5</v>
          </cell>
          <cell r="CG155" t="str">
            <v>&lt;25</v>
          </cell>
          <cell r="CH155" t="str">
            <v>KS2 Average Point Grade</v>
          </cell>
          <cell r="CI155" t="str">
            <v>KS4 5 A*-C EM</v>
          </cell>
        </row>
        <row r="156">
          <cell r="AS156">
            <v>0.22836879432624113</v>
          </cell>
          <cell r="AT156">
            <v>0.77163120567375887</v>
          </cell>
          <cell r="AU156">
            <v>0</v>
          </cell>
          <cell r="AV156">
            <v>0</v>
          </cell>
          <cell r="AW156">
            <v>0</v>
          </cell>
          <cell r="AX156">
            <v>0</v>
          </cell>
          <cell r="AY156">
            <v>0</v>
          </cell>
          <cell r="AZ156">
            <v>0</v>
          </cell>
          <cell r="BA156">
            <v>0</v>
          </cell>
          <cell r="CB156" t="str">
            <v>KS2-4</v>
          </cell>
          <cell r="CC156" t="str">
            <v>4A</v>
          </cell>
          <cell r="CD156">
            <v>1</v>
          </cell>
          <cell r="CE156">
            <v>0.77163120567375887</v>
          </cell>
          <cell r="CF156">
            <v>0.5</v>
          </cell>
          <cell r="CG156" t="str">
            <v>&lt;25</v>
          </cell>
          <cell r="CH156" t="str">
            <v>KS2 Average Point Grade</v>
          </cell>
          <cell r="CI156" t="str">
            <v>KS4 5 A*-C EM</v>
          </cell>
        </row>
        <row r="157">
          <cell r="AS157">
            <v>9.1249999999999998E-2</v>
          </cell>
          <cell r="AT157">
            <v>0.90874999999999995</v>
          </cell>
          <cell r="AU157">
            <v>0</v>
          </cell>
          <cell r="AV157">
            <v>0</v>
          </cell>
          <cell r="AW157">
            <v>0</v>
          </cell>
          <cell r="AX157">
            <v>0</v>
          </cell>
          <cell r="AY157">
            <v>0</v>
          </cell>
          <cell r="AZ157">
            <v>0</v>
          </cell>
          <cell r="BA157">
            <v>0</v>
          </cell>
          <cell r="CB157" t="str">
            <v>KS2-4</v>
          </cell>
          <cell r="CC157" t="str">
            <v>5C</v>
          </cell>
          <cell r="CD157">
            <v>1</v>
          </cell>
          <cell r="CE157">
            <v>0.90874999999999995</v>
          </cell>
          <cell r="CF157">
            <v>0.5</v>
          </cell>
          <cell r="CG157" t="str">
            <v>&lt;25</v>
          </cell>
          <cell r="CH157" t="str">
            <v>KS2 Average Point Grade</v>
          </cell>
          <cell r="CI157" t="str">
            <v>KS4 5 A*-C EM</v>
          </cell>
        </row>
        <row r="158">
          <cell r="AS158">
            <v>3.0769230769230771E-2</v>
          </cell>
          <cell r="AT158">
            <v>0.96923076923076923</v>
          </cell>
          <cell r="AU158">
            <v>0</v>
          </cell>
          <cell r="AV158">
            <v>0</v>
          </cell>
          <cell r="AW158">
            <v>0</v>
          </cell>
          <cell r="AX158">
            <v>0</v>
          </cell>
          <cell r="AY158">
            <v>0</v>
          </cell>
          <cell r="AZ158">
            <v>0</v>
          </cell>
          <cell r="BA158">
            <v>0</v>
          </cell>
          <cell r="CB158" t="str">
            <v>KS2-4</v>
          </cell>
          <cell r="CC158" t="str">
            <v>5B</v>
          </cell>
          <cell r="CD158">
            <v>1</v>
          </cell>
          <cell r="CE158">
            <v>0.96923076923076923</v>
          </cell>
          <cell r="CF158">
            <v>0.5</v>
          </cell>
          <cell r="CG158" t="str">
            <v>&lt;25</v>
          </cell>
          <cell r="CH158" t="str">
            <v>KS2 Average Point Grade</v>
          </cell>
          <cell r="CI158" t="str">
            <v>KS4 5 A*-C EM</v>
          </cell>
        </row>
        <row r="159">
          <cell r="AS159">
            <v>3.0769230769230771E-2</v>
          </cell>
          <cell r="AT159">
            <v>0.96923076923076923</v>
          </cell>
          <cell r="AU159">
            <v>0</v>
          </cell>
          <cell r="AV159">
            <v>0</v>
          </cell>
          <cell r="AW159">
            <v>0</v>
          </cell>
          <cell r="AX159">
            <v>0</v>
          </cell>
          <cell r="AY159">
            <v>0</v>
          </cell>
          <cell r="AZ159">
            <v>0</v>
          </cell>
          <cell r="BA159">
            <v>0</v>
          </cell>
          <cell r="CB159" t="str">
            <v>KS2-4</v>
          </cell>
          <cell r="CC159" t="str">
            <v>5A</v>
          </cell>
          <cell r="CD159">
            <v>1</v>
          </cell>
          <cell r="CE159">
            <v>0.96923076923076923</v>
          </cell>
          <cell r="CF159">
            <v>0.5</v>
          </cell>
          <cell r="CG159" t="str">
            <v>&lt;25</v>
          </cell>
          <cell r="CH159" t="str">
            <v>KS2 Average Point Grade</v>
          </cell>
          <cell r="CI159" t="str">
            <v>KS4 5 A*-C EM</v>
          </cell>
        </row>
        <row r="160">
          <cell r="CB160" t="str">
            <v>.</v>
          </cell>
          <cell r="CC160" t="str">
            <v>.</v>
          </cell>
          <cell r="CD160" t="str">
            <v>.</v>
          </cell>
          <cell r="CE160" t="str">
            <v>.</v>
          </cell>
          <cell r="CF160" t="str">
            <v>.</v>
          </cell>
          <cell r="CG160" t="str">
            <v>.</v>
          </cell>
          <cell r="CH160" t="str">
            <v>.</v>
          </cell>
          <cell r="CI160" t="str">
            <v>.</v>
          </cell>
        </row>
        <row r="161">
          <cell r="CB161" t="str">
            <v>.</v>
          </cell>
          <cell r="CC161" t="str">
            <v>.</v>
          </cell>
          <cell r="CD161" t="str">
            <v>.</v>
          </cell>
          <cell r="CE161" t="str">
            <v>.</v>
          </cell>
          <cell r="CF161" t="str">
            <v>.</v>
          </cell>
          <cell r="CG161" t="str">
            <v>.</v>
          </cell>
          <cell r="CH161" t="str">
            <v>KS2 Average Point Grade</v>
          </cell>
          <cell r="CI161" t="str">
            <v>KS4 5 A*-C EM</v>
          </cell>
        </row>
        <row r="162">
          <cell r="CB162" t="str">
            <v>.</v>
          </cell>
          <cell r="CC162" t="str">
            <v>.</v>
          </cell>
          <cell r="CD162" t="str">
            <v>.</v>
          </cell>
          <cell r="CE162" t="str">
            <v>.</v>
          </cell>
          <cell r="CF162" t="str">
            <v>.</v>
          </cell>
          <cell r="CG162" t="str">
            <v>.</v>
          </cell>
          <cell r="CH162" t="str">
            <v>KS2 Average Point Grade</v>
          </cell>
          <cell r="CI162" t="str">
            <v>KS4 5 A*-C EM</v>
          </cell>
        </row>
        <row r="163">
          <cell r="CB163" t="str">
            <v>.</v>
          </cell>
          <cell r="CC163" t="str">
            <v>.</v>
          </cell>
          <cell r="CD163" t="str">
            <v>.</v>
          </cell>
          <cell r="CE163" t="str">
            <v>.</v>
          </cell>
          <cell r="CF163" t="str">
            <v>.</v>
          </cell>
          <cell r="CG163" t="str">
            <v>.</v>
          </cell>
          <cell r="CH163" t="str">
            <v>KS2 Average Point Grade</v>
          </cell>
          <cell r="CI163" t="str">
            <v>KS4 5 A*-C EM</v>
          </cell>
        </row>
        <row r="164">
          <cell r="AU164">
            <v>0</v>
          </cell>
          <cell r="AV164">
            <v>0</v>
          </cell>
          <cell r="AW164">
            <v>0</v>
          </cell>
          <cell r="AX164">
            <v>0</v>
          </cell>
          <cell r="AY164">
            <v>0</v>
          </cell>
          <cell r="AZ164">
            <v>0</v>
          </cell>
          <cell r="BA164">
            <v>0</v>
          </cell>
          <cell r="CB164" t="str">
            <v>.</v>
          </cell>
          <cell r="CC164" t="str">
            <v>.</v>
          </cell>
          <cell r="CD164" t="str">
            <v>.</v>
          </cell>
          <cell r="CE164" t="str">
            <v>.</v>
          </cell>
          <cell r="CF164" t="str">
            <v>.</v>
          </cell>
          <cell r="CG164" t="str">
            <v>.</v>
          </cell>
          <cell r="CH164" t="str">
            <v>KS2 Average Point Grade</v>
          </cell>
          <cell r="CI164" t="str">
            <v>KS4 5 A*-C EM</v>
          </cell>
        </row>
        <row r="165">
          <cell r="AS165">
            <v>0</v>
          </cell>
          <cell r="AT165">
            <v>0</v>
          </cell>
          <cell r="AU165">
            <v>0</v>
          </cell>
          <cell r="AV165">
            <v>0</v>
          </cell>
          <cell r="AW165">
            <v>0</v>
          </cell>
          <cell r="AX165">
            <v>0</v>
          </cell>
          <cell r="AY165">
            <v>0</v>
          </cell>
          <cell r="AZ165">
            <v>0</v>
          </cell>
          <cell r="BA165">
            <v>0</v>
          </cell>
          <cell r="CB165" t="str">
            <v>.</v>
          </cell>
          <cell r="CC165" t="str">
            <v>.</v>
          </cell>
          <cell r="CD165" t="str">
            <v>.</v>
          </cell>
          <cell r="CE165" t="str">
            <v>.</v>
          </cell>
          <cell r="CF165" t="str">
            <v>.</v>
          </cell>
          <cell r="CG165" t="str">
            <v>.</v>
          </cell>
          <cell r="CH165" t="str">
            <v>.</v>
          </cell>
          <cell r="CI165" t="str">
            <v>.</v>
          </cell>
        </row>
        <row r="166">
          <cell r="AS166">
            <v>0</v>
          </cell>
          <cell r="AT166">
            <v>0</v>
          </cell>
          <cell r="AU166">
            <v>0</v>
          </cell>
          <cell r="AV166">
            <v>0</v>
          </cell>
          <cell r="AW166">
            <v>0</v>
          </cell>
          <cell r="AX166">
            <v>0</v>
          </cell>
          <cell r="AY166">
            <v>0</v>
          </cell>
          <cell r="AZ166">
            <v>0</v>
          </cell>
          <cell r="BA166">
            <v>0</v>
          </cell>
          <cell r="CB166" t="str">
            <v>.</v>
          </cell>
          <cell r="CC166" t="str">
            <v>.</v>
          </cell>
          <cell r="CD166" t="str">
            <v>.</v>
          </cell>
          <cell r="CE166" t="str">
            <v>.</v>
          </cell>
          <cell r="CF166" t="str">
            <v>.</v>
          </cell>
          <cell r="CG166" t="str">
            <v>.</v>
          </cell>
          <cell r="CH166" t="str">
            <v>.</v>
          </cell>
          <cell r="CI166" t="str">
            <v>.</v>
          </cell>
        </row>
        <row r="167">
          <cell r="AS167">
            <v>0.97739221871713988</v>
          </cell>
          <cell r="AT167">
            <v>2.2607781282860149E-2</v>
          </cell>
          <cell r="AU167">
            <v>0</v>
          </cell>
          <cell r="AV167">
            <v>0</v>
          </cell>
          <cell r="AW167">
            <v>0</v>
          </cell>
          <cell r="AX167">
            <v>0</v>
          </cell>
          <cell r="AY167">
            <v>0</v>
          </cell>
          <cell r="AZ167">
            <v>0</v>
          </cell>
          <cell r="BA167">
            <v>0</v>
          </cell>
          <cell r="CB167" t="str">
            <v>KS2-4</v>
          </cell>
          <cell r="CC167" t="str">
            <v>B</v>
          </cell>
          <cell r="CD167">
            <v>1</v>
          </cell>
          <cell r="CE167">
            <v>2.2607781282860149E-2</v>
          </cell>
          <cell r="CF167">
            <v>0.5</v>
          </cell>
          <cell r="CG167" t="str">
            <v>&gt;=25 &amp; &lt;26</v>
          </cell>
          <cell r="CH167" t="str">
            <v>KS2 Average Point Grade</v>
          </cell>
          <cell r="CI167" t="str">
            <v>KS4 5 A*-C EM</v>
          </cell>
        </row>
        <row r="168">
          <cell r="AS168">
            <v>0.97739221871713988</v>
          </cell>
          <cell r="AT168">
            <v>2.2607781282860149E-2</v>
          </cell>
          <cell r="AU168">
            <v>0</v>
          </cell>
          <cell r="AV168">
            <v>0</v>
          </cell>
          <cell r="AW168">
            <v>0</v>
          </cell>
          <cell r="AX168">
            <v>0</v>
          </cell>
          <cell r="AY168">
            <v>0</v>
          </cell>
          <cell r="AZ168">
            <v>0</v>
          </cell>
          <cell r="BA168">
            <v>0</v>
          </cell>
          <cell r="CB168" t="str">
            <v>KS2-4</v>
          </cell>
          <cell r="CC168" t="str">
            <v>N</v>
          </cell>
          <cell r="CD168">
            <v>1</v>
          </cell>
          <cell r="CE168">
            <v>2.2607781282860149E-2</v>
          </cell>
          <cell r="CF168">
            <v>0.5</v>
          </cell>
          <cell r="CG168" t="str">
            <v>&gt;=25 &amp; &lt;26</v>
          </cell>
          <cell r="CH168" t="str">
            <v>KS2 Average Point Grade</v>
          </cell>
          <cell r="CI168" t="str">
            <v>KS4 5 A*-C EM</v>
          </cell>
        </row>
        <row r="169">
          <cell r="AS169">
            <v>0.97739221871713988</v>
          </cell>
          <cell r="AT169">
            <v>2.2607781282860149E-2</v>
          </cell>
          <cell r="AU169">
            <v>0</v>
          </cell>
          <cell r="AV169">
            <v>0</v>
          </cell>
          <cell r="AW169">
            <v>0</v>
          </cell>
          <cell r="AX169">
            <v>0</v>
          </cell>
          <cell r="AY169">
            <v>0</v>
          </cell>
          <cell r="AZ169">
            <v>0</v>
          </cell>
          <cell r="BA169">
            <v>0</v>
          </cell>
          <cell r="CB169" t="str">
            <v>KS2-4</v>
          </cell>
          <cell r="CC169" t="str">
            <v>2</v>
          </cell>
          <cell r="CD169">
            <v>1</v>
          </cell>
          <cell r="CE169">
            <v>2.2607781282860149E-2</v>
          </cell>
          <cell r="CF169">
            <v>0.5</v>
          </cell>
          <cell r="CG169" t="str">
            <v>&gt;=25 &amp; &lt;26</v>
          </cell>
          <cell r="CH169" t="str">
            <v>KS2 Average Point Grade</v>
          </cell>
          <cell r="CI169" t="str">
            <v>KS4 5 A*-C EM</v>
          </cell>
        </row>
        <row r="170">
          <cell r="AS170">
            <v>0.9644599303135889</v>
          </cell>
          <cell r="AT170">
            <v>3.5540069686411151E-2</v>
          </cell>
          <cell r="AU170">
            <v>0</v>
          </cell>
          <cell r="AV170">
            <v>0</v>
          </cell>
          <cell r="AW170">
            <v>0</v>
          </cell>
          <cell r="AX170">
            <v>0</v>
          </cell>
          <cell r="AY170">
            <v>0</v>
          </cell>
          <cell r="AZ170">
            <v>0</v>
          </cell>
          <cell r="BA170">
            <v>0</v>
          </cell>
          <cell r="CB170" t="str">
            <v>KS2-4</v>
          </cell>
          <cell r="CC170" t="str">
            <v>3C</v>
          </cell>
          <cell r="CD170">
            <v>1</v>
          </cell>
          <cell r="CE170">
            <v>3.5540069686411151E-2</v>
          </cell>
          <cell r="CF170">
            <v>0.5</v>
          </cell>
          <cell r="CG170" t="str">
            <v>&gt;=25 &amp; &lt;26</v>
          </cell>
          <cell r="CH170" t="str">
            <v>KS2 Average Point Grade</v>
          </cell>
          <cell r="CI170" t="str">
            <v>KS4 5 A*-C EM</v>
          </cell>
        </row>
        <row r="171">
          <cell r="AS171">
            <v>0.92847317744154056</v>
          </cell>
          <cell r="AT171">
            <v>7.1526822558459421E-2</v>
          </cell>
          <cell r="AU171">
            <v>0</v>
          </cell>
          <cell r="AV171">
            <v>0</v>
          </cell>
          <cell r="AW171">
            <v>0</v>
          </cell>
          <cell r="AX171">
            <v>0</v>
          </cell>
          <cell r="AY171">
            <v>0</v>
          </cell>
          <cell r="AZ171">
            <v>0</v>
          </cell>
          <cell r="BA171">
            <v>0</v>
          </cell>
          <cell r="CB171" t="str">
            <v>KS2-4</v>
          </cell>
          <cell r="CC171" t="str">
            <v>3B</v>
          </cell>
          <cell r="CD171">
            <v>1</v>
          </cell>
          <cell r="CE171">
            <v>7.1526822558459421E-2</v>
          </cell>
          <cell r="CF171">
            <v>0.5</v>
          </cell>
          <cell r="CG171" t="str">
            <v>&gt;=25 &amp; &lt;26</v>
          </cell>
          <cell r="CH171" t="str">
            <v>KS2 Average Point Grade</v>
          </cell>
          <cell r="CI171" t="str">
            <v>KS4 5 A*-C EM</v>
          </cell>
        </row>
        <row r="172">
          <cell r="AS172">
            <v>0.8651162790697674</v>
          </cell>
          <cell r="AT172">
            <v>0.13488372093023257</v>
          </cell>
          <cell r="AU172">
            <v>0</v>
          </cell>
          <cell r="AV172">
            <v>0</v>
          </cell>
          <cell r="AW172">
            <v>0</v>
          </cell>
          <cell r="AX172">
            <v>0</v>
          </cell>
          <cell r="AY172">
            <v>0</v>
          </cell>
          <cell r="AZ172">
            <v>0</v>
          </cell>
          <cell r="BA172">
            <v>0</v>
          </cell>
          <cell r="CB172" t="str">
            <v>KS2-4</v>
          </cell>
          <cell r="CC172" t="str">
            <v>3A</v>
          </cell>
          <cell r="CD172">
            <v>1</v>
          </cell>
          <cell r="CE172">
            <v>0.13488372093023257</v>
          </cell>
          <cell r="CF172">
            <v>0.5</v>
          </cell>
          <cell r="CG172" t="str">
            <v>&gt;=25 &amp; &lt;26</v>
          </cell>
          <cell r="CH172" t="str">
            <v>KS2 Average Point Grade</v>
          </cell>
          <cell r="CI172" t="str">
            <v>KS4 5 A*-C EM</v>
          </cell>
        </row>
        <row r="173">
          <cell r="AS173">
            <v>0.70650786899191831</v>
          </cell>
          <cell r="AT173">
            <v>0.29349213100808169</v>
          </cell>
          <cell r="AU173">
            <v>0</v>
          </cell>
          <cell r="AV173">
            <v>0</v>
          </cell>
          <cell r="AW173">
            <v>0</v>
          </cell>
          <cell r="AX173">
            <v>0</v>
          </cell>
          <cell r="AY173">
            <v>0</v>
          </cell>
          <cell r="AZ173">
            <v>0</v>
          </cell>
          <cell r="BA173">
            <v>0</v>
          </cell>
          <cell r="CB173" t="str">
            <v>KS2-4</v>
          </cell>
          <cell r="CC173" t="str">
            <v>4C</v>
          </cell>
          <cell r="CD173">
            <v>1</v>
          </cell>
          <cell r="CE173">
            <v>0.29349213100808169</v>
          </cell>
          <cell r="CF173">
            <v>0.5</v>
          </cell>
          <cell r="CG173" t="str">
            <v>&gt;=25 &amp; &lt;26</v>
          </cell>
          <cell r="CH173" t="str">
            <v>KS2 Average Point Grade</v>
          </cell>
          <cell r="CI173" t="str">
            <v>KS4 5 A*-C EM</v>
          </cell>
        </row>
        <row r="174">
          <cell r="AS174">
            <v>0.48209606986899561</v>
          </cell>
          <cell r="AT174">
            <v>0.51790393013100433</v>
          </cell>
          <cell r="AU174">
            <v>0</v>
          </cell>
          <cell r="AV174">
            <v>0</v>
          </cell>
          <cell r="AW174">
            <v>0</v>
          </cell>
          <cell r="AX174">
            <v>0</v>
          </cell>
          <cell r="AY174">
            <v>0</v>
          </cell>
          <cell r="AZ174">
            <v>0</v>
          </cell>
          <cell r="BA174">
            <v>0</v>
          </cell>
          <cell r="CB174" t="str">
            <v>KS2-4</v>
          </cell>
          <cell r="CC174" t="str">
            <v>4B</v>
          </cell>
          <cell r="CD174">
            <v>1</v>
          </cell>
          <cell r="CE174">
            <v>0.51790393013100433</v>
          </cell>
          <cell r="CF174">
            <v>0.5</v>
          </cell>
          <cell r="CG174" t="str">
            <v>&gt;=25 &amp; &lt;26</v>
          </cell>
          <cell r="CH174" t="str">
            <v>KS2 Average Point Grade</v>
          </cell>
          <cell r="CI174" t="str">
            <v>KS4 5 A*-C EM</v>
          </cell>
        </row>
        <row r="175">
          <cell r="AS175">
            <v>0.27097023579435642</v>
          </cell>
          <cell r="AT175">
            <v>0.72902976420564358</v>
          </cell>
          <cell r="AU175">
            <v>0</v>
          </cell>
          <cell r="AV175">
            <v>0</v>
          </cell>
          <cell r="AW175">
            <v>0</v>
          </cell>
          <cell r="AX175">
            <v>0</v>
          </cell>
          <cell r="AY175">
            <v>0</v>
          </cell>
          <cell r="AZ175">
            <v>0</v>
          </cell>
          <cell r="BA175">
            <v>0</v>
          </cell>
          <cell r="CB175" t="str">
            <v>KS2-4</v>
          </cell>
          <cell r="CC175" t="str">
            <v>4A</v>
          </cell>
          <cell r="CD175">
            <v>1</v>
          </cell>
          <cell r="CE175">
            <v>0.72902976420564358</v>
          </cell>
          <cell r="CF175">
            <v>0.5</v>
          </cell>
          <cell r="CG175" t="str">
            <v>&gt;=25 &amp; &lt;26</v>
          </cell>
          <cell r="CH175" t="str">
            <v>KS2 Average Point Grade</v>
          </cell>
          <cell r="CI175" t="str">
            <v>KS4 5 A*-C EM</v>
          </cell>
        </row>
        <row r="176">
          <cell r="AS176">
            <v>0.11479028697571744</v>
          </cell>
          <cell r="AT176">
            <v>0.88520971302428253</v>
          </cell>
          <cell r="AU176">
            <v>0</v>
          </cell>
          <cell r="AV176">
            <v>0</v>
          </cell>
          <cell r="AW176">
            <v>0</v>
          </cell>
          <cell r="AX176">
            <v>0</v>
          </cell>
          <cell r="AY176">
            <v>0</v>
          </cell>
          <cell r="AZ176">
            <v>0</v>
          </cell>
          <cell r="BA176">
            <v>0</v>
          </cell>
          <cell r="CB176" t="str">
            <v>KS2-4</v>
          </cell>
          <cell r="CC176" t="str">
            <v>5C</v>
          </cell>
          <cell r="CD176">
            <v>1</v>
          </cell>
          <cell r="CE176">
            <v>0.88520971302428253</v>
          </cell>
          <cell r="CF176">
            <v>0.5</v>
          </cell>
          <cell r="CG176" t="str">
            <v>&gt;=25 &amp; &lt;26</v>
          </cell>
          <cell r="CH176" t="str">
            <v>KS2 Average Point Grade</v>
          </cell>
          <cell r="CI176" t="str">
            <v>KS4 5 A*-C EM</v>
          </cell>
        </row>
        <row r="177">
          <cell r="AS177">
            <v>4.2879019908116385E-2</v>
          </cell>
          <cell r="AT177">
            <v>0.95712098009188362</v>
          </cell>
          <cell r="AU177">
            <v>0</v>
          </cell>
          <cell r="AV177">
            <v>0</v>
          </cell>
          <cell r="AW177">
            <v>0</v>
          </cell>
          <cell r="AX177">
            <v>0</v>
          </cell>
          <cell r="AY177">
            <v>0</v>
          </cell>
          <cell r="AZ177">
            <v>0</v>
          </cell>
          <cell r="BA177">
            <v>0</v>
          </cell>
          <cell r="CB177" t="str">
            <v>KS2-4</v>
          </cell>
          <cell r="CC177" t="str">
            <v>5B</v>
          </cell>
          <cell r="CD177">
            <v>1</v>
          </cell>
          <cell r="CE177">
            <v>0.95712098009188362</v>
          </cell>
          <cell r="CF177">
            <v>0.5</v>
          </cell>
          <cell r="CG177" t="str">
            <v>&gt;=25 &amp; &lt;26</v>
          </cell>
          <cell r="CH177" t="str">
            <v>KS2 Average Point Grade</v>
          </cell>
          <cell r="CI177" t="str">
            <v>KS4 5 A*-C EM</v>
          </cell>
        </row>
        <row r="178">
          <cell r="AS178">
            <v>4.2879019908116385E-2</v>
          </cell>
          <cell r="AT178">
            <v>0.95712098009188362</v>
          </cell>
          <cell r="AU178">
            <v>0</v>
          </cell>
          <cell r="AV178">
            <v>0</v>
          </cell>
          <cell r="AW178">
            <v>0</v>
          </cell>
          <cell r="AX178">
            <v>0</v>
          </cell>
          <cell r="AY178">
            <v>0</v>
          </cell>
          <cell r="AZ178">
            <v>0</v>
          </cell>
          <cell r="BA178">
            <v>0</v>
          </cell>
          <cell r="CB178" t="str">
            <v>KS2-4</v>
          </cell>
          <cell r="CC178" t="str">
            <v>5A</v>
          </cell>
          <cell r="CD178">
            <v>1</v>
          </cell>
          <cell r="CE178">
            <v>0.95712098009188362</v>
          </cell>
          <cell r="CF178">
            <v>0.5</v>
          </cell>
          <cell r="CG178" t="str">
            <v>&gt;=25 &amp; &lt;26</v>
          </cell>
          <cell r="CH178" t="str">
            <v>KS2 Average Point Grade</v>
          </cell>
          <cell r="CI178" t="str">
            <v>KS4 5 A*-C EM</v>
          </cell>
        </row>
        <row r="179">
          <cell r="CB179" t="str">
            <v>.</v>
          </cell>
          <cell r="CC179" t="str">
            <v>.</v>
          </cell>
          <cell r="CD179" t="str">
            <v>.</v>
          </cell>
          <cell r="CE179" t="str">
            <v>.</v>
          </cell>
          <cell r="CF179" t="str">
            <v>.</v>
          </cell>
          <cell r="CG179" t="str">
            <v>.</v>
          </cell>
          <cell r="CH179" t="str">
            <v>.</v>
          </cell>
          <cell r="CI179" t="str">
            <v>.</v>
          </cell>
        </row>
        <row r="180">
          <cell r="CB180" t="str">
            <v>.</v>
          </cell>
          <cell r="CC180" t="str">
            <v>.</v>
          </cell>
          <cell r="CD180" t="str">
            <v>.</v>
          </cell>
          <cell r="CE180" t="str">
            <v>.</v>
          </cell>
          <cell r="CF180" t="str">
            <v>.</v>
          </cell>
          <cell r="CG180" t="str">
            <v>.</v>
          </cell>
          <cell r="CH180" t="str">
            <v>.</v>
          </cell>
          <cell r="CI180" t="str">
            <v>.</v>
          </cell>
        </row>
        <row r="181">
          <cell r="CB181" t="str">
            <v>.</v>
          </cell>
          <cell r="CC181" t="str">
            <v>.</v>
          </cell>
          <cell r="CD181" t="str">
            <v>.</v>
          </cell>
          <cell r="CE181" t="str">
            <v>.</v>
          </cell>
          <cell r="CF181" t="str">
            <v>.</v>
          </cell>
          <cell r="CG181" t="str">
            <v>.</v>
          </cell>
          <cell r="CH181" t="str">
            <v>KS2 Average Point Grade</v>
          </cell>
          <cell r="CI181" t="str">
            <v>KS4 5 A*-C EM</v>
          </cell>
        </row>
        <row r="182">
          <cell r="CB182" t="str">
            <v>.</v>
          </cell>
          <cell r="CC182" t="str">
            <v>.</v>
          </cell>
          <cell r="CD182" t="str">
            <v>.</v>
          </cell>
          <cell r="CE182" t="str">
            <v>.</v>
          </cell>
          <cell r="CF182" t="str">
            <v>.</v>
          </cell>
          <cell r="CG182" t="str">
            <v>.</v>
          </cell>
          <cell r="CH182" t="str">
            <v>KS2 Average Point Grade</v>
          </cell>
          <cell r="CI182" t="str">
            <v>KS4 5 A*-C EM</v>
          </cell>
        </row>
        <row r="183">
          <cell r="AU183">
            <v>0</v>
          </cell>
          <cell r="AV183">
            <v>0</v>
          </cell>
          <cell r="AW183">
            <v>0</v>
          </cell>
          <cell r="AX183">
            <v>0</v>
          </cell>
          <cell r="AY183">
            <v>0</v>
          </cell>
          <cell r="AZ183">
            <v>0</v>
          </cell>
          <cell r="BA183">
            <v>0</v>
          </cell>
          <cell r="CB183" t="str">
            <v>.</v>
          </cell>
          <cell r="CC183" t="str">
            <v>.</v>
          </cell>
          <cell r="CD183" t="str">
            <v>.</v>
          </cell>
          <cell r="CE183" t="str">
            <v>.</v>
          </cell>
          <cell r="CF183" t="str">
            <v>.</v>
          </cell>
          <cell r="CG183" t="str">
            <v>.</v>
          </cell>
          <cell r="CH183" t="str">
            <v>KS2 Average Point Grade</v>
          </cell>
          <cell r="CI183" t="str">
            <v>KS4 5 A*-C EM</v>
          </cell>
        </row>
        <row r="184">
          <cell r="AS184">
            <v>0</v>
          </cell>
          <cell r="AT184">
            <v>0</v>
          </cell>
          <cell r="AU184">
            <v>0</v>
          </cell>
          <cell r="AV184">
            <v>0</v>
          </cell>
          <cell r="AW184">
            <v>0</v>
          </cell>
          <cell r="AX184">
            <v>0</v>
          </cell>
          <cell r="AY184">
            <v>0</v>
          </cell>
          <cell r="AZ184">
            <v>0</v>
          </cell>
          <cell r="BA184">
            <v>0</v>
          </cell>
          <cell r="CB184" t="str">
            <v>.</v>
          </cell>
          <cell r="CC184" t="str">
            <v>.</v>
          </cell>
          <cell r="CD184" t="str">
            <v>.</v>
          </cell>
          <cell r="CE184" t="str">
            <v>.</v>
          </cell>
          <cell r="CF184" t="str">
            <v>.</v>
          </cell>
          <cell r="CG184" t="str">
            <v>.</v>
          </cell>
          <cell r="CH184" t="str">
            <v>.</v>
          </cell>
          <cell r="CI184" t="str">
            <v>.</v>
          </cell>
        </row>
        <row r="185">
          <cell r="AS185">
            <v>0</v>
          </cell>
          <cell r="AT185">
            <v>0</v>
          </cell>
          <cell r="AU185">
            <v>0</v>
          </cell>
          <cell r="AV185">
            <v>0</v>
          </cell>
          <cell r="AW185">
            <v>0</v>
          </cell>
          <cell r="AX185">
            <v>0</v>
          </cell>
          <cell r="AY185">
            <v>0</v>
          </cell>
          <cell r="AZ185">
            <v>0</v>
          </cell>
          <cell r="BA185">
            <v>0</v>
          </cell>
          <cell r="CB185" t="str">
            <v>.</v>
          </cell>
          <cell r="CC185" t="str">
            <v>.</v>
          </cell>
          <cell r="CD185" t="str">
            <v>.</v>
          </cell>
          <cell r="CE185" t="str">
            <v>.</v>
          </cell>
          <cell r="CF185" t="str">
            <v>.</v>
          </cell>
          <cell r="CG185" t="str">
            <v>.</v>
          </cell>
          <cell r="CH185" t="str">
            <v>.</v>
          </cell>
          <cell r="CI185" t="str">
            <v>.</v>
          </cell>
        </row>
        <row r="186">
          <cell r="AS186">
            <v>0.98661087866108788</v>
          </cell>
          <cell r="AT186">
            <v>1.3389121338912133E-2</v>
          </cell>
          <cell r="AU186">
            <v>0</v>
          </cell>
          <cell r="AV186">
            <v>0</v>
          </cell>
          <cell r="AW186">
            <v>0</v>
          </cell>
          <cell r="AX186">
            <v>0</v>
          </cell>
          <cell r="AY186">
            <v>0</v>
          </cell>
          <cell r="AZ186">
            <v>0</v>
          </cell>
          <cell r="BA186">
            <v>0</v>
          </cell>
          <cell r="CB186" t="str">
            <v>KS2-4</v>
          </cell>
          <cell r="CC186" t="str">
            <v>B</v>
          </cell>
          <cell r="CD186">
            <v>1</v>
          </cell>
          <cell r="CE186">
            <v>1.3389121338912133E-2</v>
          </cell>
          <cell r="CF186">
            <v>0.5</v>
          </cell>
          <cell r="CG186" t="str">
            <v>&gt;=26 &amp; &lt;27</v>
          </cell>
          <cell r="CH186" t="str">
            <v>KS2 Average Point Grade</v>
          </cell>
          <cell r="CI186" t="str">
            <v>KS4 5 A*-C EM</v>
          </cell>
        </row>
        <row r="187">
          <cell r="AS187">
            <v>0.98661087866108788</v>
          </cell>
          <cell r="AT187">
            <v>1.3389121338912133E-2</v>
          </cell>
          <cell r="AU187">
            <v>0</v>
          </cell>
          <cell r="AV187">
            <v>0</v>
          </cell>
          <cell r="AW187">
            <v>0</v>
          </cell>
          <cell r="AX187">
            <v>0</v>
          </cell>
          <cell r="AY187">
            <v>0</v>
          </cell>
          <cell r="AZ187">
            <v>0</v>
          </cell>
          <cell r="BA187">
            <v>0</v>
          </cell>
          <cell r="CB187" t="str">
            <v>KS2-4</v>
          </cell>
          <cell r="CC187" t="str">
            <v>N</v>
          </cell>
          <cell r="CD187">
            <v>1</v>
          </cell>
          <cell r="CE187">
            <v>1.3389121338912133E-2</v>
          </cell>
          <cell r="CF187">
            <v>0.5</v>
          </cell>
          <cell r="CG187" t="str">
            <v>&gt;=26 &amp; &lt;27</v>
          </cell>
          <cell r="CH187" t="str">
            <v>KS2 Average Point Grade</v>
          </cell>
          <cell r="CI187" t="str">
            <v>KS4 5 A*-C EM</v>
          </cell>
        </row>
        <row r="188">
          <cell r="AS188">
            <v>0.98661087866108788</v>
          </cell>
          <cell r="AT188">
            <v>1.3389121338912133E-2</v>
          </cell>
          <cell r="AU188">
            <v>0</v>
          </cell>
          <cell r="AV188">
            <v>0</v>
          </cell>
          <cell r="AW188">
            <v>0</v>
          </cell>
          <cell r="AX188">
            <v>0</v>
          </cell>
          <cell r="AY188">
            <v>0</v>
          </cell>
          <cell r="AZ188">
            <v>0</v>
          </cell>
          <cell r="BA188">
            <v>0</v>
          </cell>
          <cell r="CB188" t="str">
            <v>KS2-4</v>
          </cell>
          <cell r="CC188" t="str">
            <v>2</v>
          </cell>
          <cell r="CD188">
            <v>1</v>
          </cell>
          <cell r="CE188">
            <v>1.3389121338912133E-2</v>
          </cell>
          <cell r="CF188">
            <v>0.5</v>
          </cell>
          <cell r="CG188" t="str">
            <v>&gt;=26 &amp; &lt;27</v>
          </cell>
          <cell r="CH188" t="str">
            <v>KS2 Average Point Grade</v>
          </cell>
          <cell r="CI188" t="str">
            <v>KS4 5 A*-C EM</v>
          </cell>
        </row>
        <row r="189">
          <cell r="AS189">
            <v>0.97369702873843156</v>
          </cell>
          <cell r="AT189">
            <v>2.6302971261568435E-2</v>
          </cell>
          <cell r="AU189">
            <v>0</v>
          </cell>
          <cell r="AV189">
            <v>0</v>
          </cell>
          <cell r="AW189">
            <v>0</v>
          </cell>
          <cell r="AX189">
            <v>0</v>
          </cell>
          <cell r="AY189">
            <v>0</v>
          </cell>
          <cell r="AZ189">
            <v>0</v>
          </cell>
          <cell r="BA189">
            <v>0</v>
          </cell>
          <cell r="CB189" t="str">
            <v>KS2-4</v>
          </cell>
          <cell r="CC189" t="str">
            <v>3C</v>
          </cell>
          <cell r="CD189">
            <v>1</v>
          </cell>
          <cell r="CE189">
            <v>2.6302971261568435E-2</v>
          </cell>
          <cell r="CF189">
            <v>0.5</v>
          </cell>
          <cell r="CG189" t="str">
            <v>&gt;=26 &amp; &lt;27</v>
          </cell>
          <cell r="CH189" t="str">
            <v>KS2 Average Point Grade</v>
          </cell>
          <cell r="CI189" t="str">
            <v>KS4 5 A*-C EM</v>
          </cell>
        </row>
        <row r="190">
          <cell r="AS190">
            <v>0.94990723562152135</v>
          </cell>
          <cell r="AT190">
            <v>5.0092764378478663E-2</v>
          </cell>
          <cell r="AU190">
            <v>0</v>
          </cell>
          <cell r="AV190">
            <v>0</v>
          </cell>
          <cell r="AW190">
            <v>0</v>
          </cell>
          <cell r="AX190">
            <v>0</v>
          </cell>
          <cell r="AY190">
            <v>0</v>
          </cell>
          <cell r="AZ190">
            <v>0</v>
          </cell>
          <cell r="BA190">
            <v>0</v>
          </cell>
          <cell r="CB190" t="str">
            <v>KS2-4</v>
          </cell>
          <cell r="CC190" t="str">
            <v>3B</v>
          </cell>
          <cell r="CD190">
            <v>1</v>
          </cell>
          <cell r="CE190">
            <v>5.0092764378478663E-2</v>
          </cell>
          <cell r="CF190">
            <v>0.5</v>
          </cell>
          <cell r="CG190" t="str">
            <v>&gt;=26 &amp; &lt;27</v>
          </cell>
          <cell r="CH190" t="str">
            <v>KS2 Average Point Grade</v>
          </cell>
          <cell r="CI190" t="str">
            <v>KS4 5 A*-C EM</v>
          </cell>
        </row>
        <row r="191">
          <cell r="AS191">
            <v>0.90134278254382694</v>
          </cell>
          <cell r="AT191">
            <v>9.8657217456173063E-2</v>
          </cell>
          <cell r="AU191">
            <v>0</v>
          </cell>
          <cell r="AV191">
            <v>0</v>
          </cell>
          <cell r="AW191">
            <v>0</v>
          </cell>
          <cell r="AX191">
            <v>0</v>
          </cell>
          <cell r="AY191">
            <v>0</v>
          </cell>
          <cell r="AZ191">
            <v>0</v>
          </cell>
          <cell r="BA191">
            <v>0</v>
          </cell>
          <cell r="CB191" t="str">
            <v>KS2-4</v>
          </cell>
          <cell r="CC191" t="str">
            <v>3A</v>
          </cell>
          <cell r="CD191">
            <v>1</v>
          </cell>
          <cell r="CE191">
            <v>9.8657217456173063E-2</v>
          </cell>
          <cell r="CF191">
            <v>0.5</v>
          </cell>
          <cell r="CG191" t="str">
            <v>&gt;=26 &amp; &lt;27</v>
          </cell>
          <cell r="CH191" t="str">
            <v>KS2 Average Point Grade</v>
          </cell>
          <cell r="CI191" t="str">
            <v>KS4 5 A*-C EM</v>
          </cell>
        </row>
        <row r="192">
          <cell r="AS192">
            <v>0.75553983969825556</v>
          </cell>
          <cell r="AT192">
            <v>0.24446016030174447</v>
          </cell>
          <cell r="AU192">
            <v>0</v>
          </cell>
          <cell r="AV192">
            <v>0</v>
          </cell>
          <cell r="AW192">
            <v>0</v>
          </cell>
          <cell r="AX192">
            <v>0</v>
          </cell>
          <cell r="AY192">
            <v>0</v>
          </cell>
          <cell r="AZ192">
            <v>0</v>
          </cell>
          <cell r="BA192">
            <v>0</v>
          </cell>
          <cell r="CB192" t="str">
            <v>KS2-4</v>
          </cell>
          <cell r="CC192" t="str">
            <v>4C</v>
          </cell>
          <cell r="CD192">
            <v>1</v>
          </cell>
          <cell r="CE192">
            <v>0.24446016030174447</v>
          </cell>
          <cell r="CF192">
            <v>0.5</v>
          </cell>
          <cell r="CG192" t="str">
            <v>&gt;=26 &amp; &lt;27</v>
          </cell>
          <cell r="CH192" t="str">
            <v>KS2 Average Point Grade</v>
          </cell>
          <cell r="CI192" t="str">
            <v>KS4 5 A*-C EM</v>
          </cell>
        </row>
        <row r="193">
          <cell r="AS193">
            <v>0.52003469210754549</v>
          </cell>
          <cell r="AT193">
            <v>0.47996530789245445</v>
          </cell>
          <cell r="AU193">
            <v>0</v>
          </cell>
          <cell r="AV193">
            <v>0</v>
          </cell>
          <cell r="AW193">
            <v>0</v>
          </cell>
          <cell r="AX193">
            <v>0</v>
          </cell>
          <cell r="AY193">
            <v>0</v>
          </cell>
          <cell r="AZ193">
            <v>0</v>
          </cell>
          <cell r="BA193">
            <v>0</v>
          </cell>
          <cell r="CB193" t="str">
            <v>KS2-4</v>
          </cell>
          <cell r="CC193" t="str">
            <v>4B</v>
          </cell>
          <cell r="CD193">
            <v>1</v>
          </cell>
          <cell r="CE193">
            <v>0.47996530789245445</v>
          </cell>
          <cell r="CF193">
            <v>0.5</v>
          </cell>
          <cell r="CG193" t="str">
            <v>&gt;=26 &amp; &lt;27</v>
          </cell>
          <cell r="CH193" t="str">
            <v>KS2 Average Point Grade</v>
          </cell>
          <cell r="CI193" t="str">
            <v>KS4 5 A*-C EM</v>
          </cell>
        </row>
        <row r="194">
          <cell r="AS194">
            <v>0.28126050420168069</v>
          </cell>
          <cell r="AT194">
            <v>0.71873949579831931</v>
          </cell>
          <cell r="AU194">
            <v>0</v>
          </cell>
          <cell r="AV194">
            <v>0</v>
          </cell>
          <cell r="AW194">
            <v>0</v>
          </cell>
          <cell r="AX194">
            <v>0</v>
          </cell>
          <cell r="AY194">
            <v>0</v>
          </cell>
          <cell r="AZ194">
            <v>0</v>
          </cell>
          <cell r="BA194">
            <v>0</v>
          </cell>
          <cell r="CB194" t="str">
            <v>KS2-4</v>
          </cell>
          <cell r="CC194" t="str">
            <v>4A</v>
          </cell>
          <cell r="CD194">
            <v>1</v>
          </cell>
          <cell r="CE194">
            <v>0.71873949579831931</v>
          </cell>
          <cell r="CF194">
            <v>0.5</v>
          </cell>
          <cell r="CG194" t="str">
            <v>&gt;=26 &amp; &lt;27</v>
          </cell>
          <cell r="CH194" t="str">
            <v>KS2 Average Point Grade</v>
          </cell>
          <cell r="CI194" t="str">
            <v>KS4 5 A*-C EM</v>
          </cell>
        </row>
        <row r="195">
          <cell r="AS195">
            <v>0.10679162327895407</v>
          </cell>
          <cell r="AT195">
            <v>0.89320837672104592</v>
          </cell>
          <cell r="AU195">
            <v>0</v>
          </cell>
          <cell r="AV195">
            <v>0</v>
          </cell>
          <cell r="AW195">
            <v>0</v>
          </cell>
          <cell r="AX195">
            <v>0</v>
          </cell>
          <cell r="AY195">
            <v>0</v>
          </cell>
          <cell r="AZ195">
            <v>0</v>
          </cell>
          <cell r="BA195">
            <v>0</v>
          </cell>
          <cell r="CB195" t="str">
            <v>KS2-4</v>
          </cell>
          <cell r="CC195" t="str">
            <v>5C</v>
          </cell>
          <cell r="CD195">
            <v>1</v>
          </cell>
          <cell r="CE195">
            <v>0.89320837672104592</v>
          </cell>
          <cell r="CF195">
            <v>0.5</v>
          </cell>
          <cell r="CG195" t="str">
            <v>&gt;=26 &amp; &lt;27</v>
          </cell>
          <cell r="CH195" t="str">
            <v>KS2 Average Point Grade</v>
          </cell>
          <cell r="CI195" t="str">
            <v>KS4 5 A*-C EM</v>
          </cell>
        </row>
        <row r="196">
          <cell r="AS196">
            <v>3.7018255578093309E-2</v>
          </cell>
          <cell r="AT196">
            <v>0.96298174442190665</v>
          </cell>
          <cell r="AU196">
            <v>0</v>
          </cell>
          <cell r="AV196">
            <v>0</v>
          </cell>
          <cell r="AW196">
            <v>0</v>
          </cell>
          <cell r="AX196">
            <v>0</v>
          </cell>
          <cell r="AY196">
            <v>0</v>
          </cell>
          <cell r="AZ196">
            <v>0</v>
          </cell>
          <cell r="BA196">
            <v>0</v>
          </cell>
          <cell r="CB196" t="str">
            <v>KS2-4</v>
          </cell>
          <cell r="CC196" t="str">
            <v>5B</v>
          </cell>
          <cell r="CD196">
            <v>1</v>
          </cell>
          <cell r="CE196">
            <v>0.96298174442190665</v>
          </cell>
          <cell r="CF196">
            <v>0.5</v>
          </cell>
          <cell r="CG196" t="str">
            <v>&gt;=26 &amp; &lt;27</v>
          </cell>
          <cell r="CH196" t="str">
            <v>KS2 Average Point Grade</v>
          </cell>
          <cell r="CI196" t="str">
            <v>KS4 5 A*-C EM</v>
          </cell>
        </row>
        <row r="197">
          <cell r="AS197">
            <v>1.858736059479554E-2</v>
          </cell>
          <cell r="AT197">
            <v>0.98141263940520451</v>
          </cell>
          <cell r="AU197">
            <v>0</v>
          </cell>
          <cell r="AV197">
            <v>0</v>
          </cell>
          <cell r="AW197">
            <v>0</v>
          </cell>
          <cell r="AX197">
            <v>0</v>
          </cell>
          <cell r="AY197">
            <v>0</v>
          </cell>
          <cell r="AZ197">
            <v>0</v>
          </cell>
          <cell r="BA197">
            <v>0</v>
          </cell>
          <cell r="CB197" t="str">
            <v>KS2-4</v>
          </cell>
          <cell r="CC197" t="str">
            <v>5A</v>
          </cell>
          <cell r="CD197">
            <v>1</v>
          </cell>
          <cell r="CE197">
            <v>0.98141263940520451</v>
          </cell>
          <cell r="CF197">
            <v>0.5</v>
          </cell>
          <cell r="CG197" t="str">
            <v>&gt;=26 &amp; &lt;27</v>
          </cell>
          <cell r="CH197" t="str">
            <v>KS2 Average Point Grade</v>
          </cell>
          <cell r="CI197" t="str">
            <v>KS4 5 A*-C EM</v>
          </cell>
        </row>
        <row r="198">
          <cell r="CB198" t="str">
            <v>.</v>
          </cell>
          <cell r="CC198" t="str">
            <v>.</v>
          </cell>
          <cell r="CD198" t="str">
            <v>.</v>
          </cell>
          <cell r="CE198" t="str">
            <v>.</v>
          </cell>
          <cell r="CF198" t="str">
            <v>.</v>
          </cell>
          <cell r="CG198" t="str">
            <v>.</v>
          </cell>
          <cell r="CH198" t="str">
            <v>.</v>
          </cell>
          <cell r="CI198" t="str">
            <v>.</v>
          </cell>
        </row>
        <row r="199">
          <cell r="CB199" t="str">
            <v>.</v>
          </cell>
          <cell r="CC199" t="str">
            <v>.</v>
          </cell>
          <cell r="CD199" t="str">
            <v>.</v>
          </cell>
          <cell r="CE199" t="str">
            <v>.</v>
          </cell>
          <cell r="CF199" t="str">
            <v>.</v>
          </cell>
          <cell r="CG199" t="str">
            <v>.</v>
          </cell>
          <cell r="CH199" t="str">
            <v>KS2 Average Point Grade</v>
          </cell>
          <cell r="CI199" t="str">
            <v>KS4 5 A*-C EM</v>
          </cell>
        </row>
        <row r="200">
          <cell r="CB200" t="str">
            <v>.</v>
          </cell>
          <cell r="CC200" t="str">
            <v>.</v>
          </cell>
          <cell r="CD200" t="str">
            <v>.</v>
          </cell>
          <cell r="CE200" t="str">
            <v>.</v>
          </cell>
          <cell r="CF200" t="str">
            <v>.</v>
          </cell>
          <cell r="CG200" t="str">
            <v>.</v>
          </cell>
          <cell r="CH200" t="str">
            <v>KS2 Average Point Grade</v>
          </cell>
          <cell r="CI200" t="str">
            <v>KS4 5 A*-C EM</v>
          </cell>
        </row>
        <row r="201">
          <cell r="CB201" t="str">
            <v>.</v>
          </cell>
          <cell r="CC201" t="str">
            <v>.</v>
          </cell>
          <cell r="CD201" t="str">
            <v>.</v>
          </cell>
          <cell r="CE201" t="str">
            <v>.</v>
          </cell>
          <cell r="CF201" t="str">
            <v>.</v>
          </cell>
          <cell r="CG201" t="str">
            <v>.</v>
          </cell>
          <cell r="CH201" t="str">
            <v>KS2 Average Point Grade</v>
          </cell>
          <cell r="CI201" t="str">
            <v>KS4 5 A*-C EM</v>
          </cell>
        </row>
        <row r="202">
          <cell r="AU202">
            <v>0</v>
          </cell>
          <cell r="AV202">
            <v>0</v>
          </cell>
          <cell r="AW202">
            <v>0</v>
          </cell>
          <cell r="AX202">
            <v>0</v>
          </cell>
          <cell r="AY202">
            <v>0</v>
          </cell>
          <cell r="AZ202">
            <v>0</v>
          </cell>
          <cell r="BA202">
            <v>0</v>
          </cell>
          <cell r="CB202" t="str">
            <v>.</v>
          </cell>
          <cell r="CC202" t="str">
            <v>.</v>
          </cell>
          <cell r="CD202" t="str">
            <v>.</v>
          </cell>
          <cell r="CE202" t="str">
            <v>.</v>
          </cell>
          <cell r="CF202" t="str">
            <v>.</v>
          </cell>
          <cell r="CG202" t="str">
            <v>.</v>
          </cell>
          <cell r="CH202" t="str">
            <v>KS2 Average Point Grade</v>
          </cell>
          <cell r="CI202" t="str">
            <v>KS4 5 A*-C EM</v>
          </cell>
        </row>
        <row r="203">
          <cell r="AS203">
            <v>0</v>
          </cell>
          <cell r="AT203">
            <v>0</v>
          </cell>
          <cell r="AU203">
            <v>0</v>
          </cell>
          <cell r="AV203">
            <v>0</v>
          </cell>
          <cell r="AW203">
            <v>0</v>
          </cell>
          <cell r="AX203">
            <v>0</v>
          </cell>
          <cell r="AY203">
            <v>0</v>
          </cell>
          <cell r="AZ203">
            <v>0</v>
          </cell>
          <cell r="BA203">
            <v>0</v>
          </cell>
          <cell r="CB203" t="str">
            <v>.</v>
          </cell>
          <cell r="CC203" t="str">
            <v>.</v>
          </cell>
          <cell r="CD203" t="str">
            <v>.</v>
          </cell>
          <cell r="CE203" t="str">
            <v>.</v>
          </cell>
          <cell r="CF203" t="str">
            <v>.</v>
          </cell>
          <cell r="CG203" t="str">
            <v>.</v>
          </cell>
          <cell r="CH203" t="str">
            <v>.</v>
          </cell>
          <cell r="CI203" t="str">
            <v>.</v>
          </cell>
        </row>
        <row r="204">
          <cell r="AS204">
            <v>0</v>
          </cell>
          <cell r="AT204">
            <v>0</v>
          </cell>
          <cell r="AU204">
            <v>0</v>
          </cell>
          <cell r="AV204">
            <v>0</v>
          </cell>
          <cell r="AW204">
            <v>0</v>
          </cell>
          <cell r="AX204">
            <v>0</v>
          </cell>
          <cell r="AY204">
            <v>0</v>
          </cell>
          <cell r="AZ204">
            <v>0</v>
          </cell>
          <cell r="BA204">
            <v>0</v>
          </cell>
          <cell r="CB204" t="str">
            <v>.</v>
          </cell>
          <cell r="CC204" t="str">
            <v>.</v>
          </cell>
          <cell r="CD204" t="str">
            <v>.</v>
          </cell>
          <cell r="CE204" t="str">
            <v>.</v>
          </cell>
          <cell r="CF204" t="str">
            <v>.</v>
          </cell>
          <cell r="CG204" t="str">
            <v>.</v>
          </cell>
          <cell r="CH204" t="str">
            <v>.</v>
          </cell>
          <cell r="CI204" t="str">
            <v>.</v>
          </cell>
        </row>
        <row r="205">
          <cell r="AS205">
            <v>0.98646538261322225</v>
          </cell>
          <cell r="AT205">
            <v>1.353461738677772E-2</v>
          </cell>
          <cell r="AU205">
            <v>0</v>
          </cell>
          <cell r="AV205">
            <v>0</v>
          </cell>
          <cell r="AW205">
            <v>0</v>
          </cell>
          <cell r="AX205">
            <v>0</v>
          </cell>
          <cell r="AY205">
            <v>0</v>
          </cell>
          <cell r="AZ205">
            <v>0</v>
          </cell>
          <cell r="BA205">
            <v>0</v>
          </cell>
          <cell r="CB205" t="str">
            <v>KS2-4</v>
          </cell>
          <cell r="CC205" t="str">
            <v>B</v>
          </cell>
          <cell r="CD205">
            <v>1</v>
          </cell>
          <cell r="CE205">
            <v>1.353461738677772E-2</v>
          </cell>
          <cell r="CF205">
            <v>0.5</v>
          </cell>
          <cell r="CG205" t="str">
            <v>&gt;=27 &amp; &lt;28</v>
          </cell>
          <cell r="CH205" t="str">
            <v>KS2 Average Point Grade</v>
          </cell>
          <cell r="CI205" t="str">
            <v>KS4 5 A*-C EM</v>
          </cell>
        </row>
        <row r="206">
          <cell r="AS206">
            <v>0.98646538261322225</v>
          </cell>
          <cell r="AT206">
            <v>1.353461738677772E-2</v>
          </cell>
          <cell r="AU206">
            <v>0</v>
          </cell>
          <cell r="AV206">
            <v>0</v>
          </cell>
          <cell r="AW206">
            <v>0</v>
          </cell>
          <cell r="AX206">
            <v>0</v>
          </cell>
          <cell r="AY206">
            <v>0</v>
          </cell>
          <cell r="AZ206">
            <v>0</v>
          </cell>
          <cell r="BA206">
            <v>0</v>
          </cell>
          <cell r="CB206" t="str">
            <v>KS2-4</v>
          </cell>
          <cell r="CC206" t="str">
            <v>N</v>
          </cell>
          <cell r="CD206">
            <v>1</v>
          </cell>
          <cell r="CE206">
            <v>1.353461738677772E-2</v>
          </cell>
          <cell r="CF206">
            <v>0.5</v>
          </cell>
          <cell r="CG206" t="str">
            <v>&gt;=27 &amp; &lt;28</v>
          </cell>
          <cell r="CH206" t="str">
            <v>KS2 Average Point Grade</v>
          </cell>
          <cell r="CI206" t="str">
            <v>KS4 5 A*-C EM</v>
          </cell>
        </row>
        <row r="207">
          <cell r="AS207">
            <v>0.98646538261322225</v>
          </cell>
          <cell r="AT207">
            <v>1.353461738677772E-2</v>
          </cell>
          <cell r="AU207">
            <v>0</v>
          </cell>
          <cell r="AV207">
            <v>0</v>
          </cell>
          <cell r="AW207">
            <v>0</v>
          </cell>
          <cell r="AX207">
            <v>0</v>
          </cell>
          <cell r="AY207">
            <v>0</v>
          </cell>
          <cell r="AZ207">
            <v>0</v>
          </cell>
          <cell r="BA207">
            <v>0</v>
          </cell>
          <cell r="CB207" t="str">
            <v>KS2-4</v>
          </cell>
          <cell r="CC207" t="str">
            <v>2</v>
          </cell>
          <cell r="CD207">
            <v>1</v>
          </cell>
          <cell r="CE207">
            <v>1.353461738677772E-2</v>
          </cell>
          <cell r="CF207">
            <v>0.5</v>
          </cell>
          <cell r="CG207" t="str">
            <v>&gt;=27 &amp; &lt;28</v>
          </cell>
          <cell r="CH207" t="str">
            <v>KS2 Average Point Grade</v>
          </cell>
          <cell r="CI207" t="str">
            <v>KS4 5 A*-C EM</v>
          </cell>
        </row>
        <row r="208">
          <cell r="AS208">
            <v>0.98700595560368165</v>
          </cell>
          <cell r="AT208">
            <v>1.2994044396318355E-2</v>
          </cell>
          <cell r="AU208">
            <v>0</v>
          </cell>
          <cell r="AV208">
            <v>0</v>
          </cell>
          <cell r="AW208">
            <v>0</v>
          </cell>
          <cell r="AX208">
            <v>0</v>
          </cell>
          <cell r="AY208">
            <v>0</v>
          </cell>
          <cell r="AZ208">
            <v>0</v>
          </cell>
          <cell r="BA208">
            <v>0</v>
          </cell>
          <cell r="CB208" t="str">
            <v>KS2-4</v>
          </cell>
          <cell r="CC208" t="str">
            <v>3C</v>
          </cell>
          <cell r="CD208">
            <v>1</v>
          </cell>
          <cell r="CE208">
            <v>1.2994044396318355E-2</v>
          </cell>
          <cell r="CF208">
            <v>0.5</v>
          </cell>
          <cell r="CG208" t="str">
            <v>&gt;=27 &amp; &lt;28</v>
          </cell>
          <cell r="CH208" t="str">
            <v>KS2 Average Point Grade</v>
          </cell>
          <cell r="CI208" t="str">
            <v>KS4 5 A*-C EM</v>
          </cell>
        </row>
        <row r="209">
          <cell r="AS209">
            <v>0.96514095180357684</v>
          </cell>
          <cell r="AT209">
            <v>3.4859048196423159E-2</v>
          </cell>
          <cell r="AU209">
            <v>0</v>
          </cell>
          <cell r="AV209">
            <v>0</v>
          </cell>
          <cell r="AW209">
            <v>0</v>
          </cell>
          <cell r="AX209">
            <v>0</v>
          </cell>
          <cell r="AY209">
            <v>0</v>
          </cell>
          <cell r="AZ209">
            <v>0</v>
          </cell>
          <cell r="BA209">
            <v>0</v>
          </cell>
          <cell r="CB209" t="str">
            <v>KS2-4</v>
          </cell>
          <cell r="CC209" t="str">
            <v>3B</v>
          </cell>
          <cell r="CD209">
            <v>1</v>
          </cell>
          <cell r="CE209">
            <v>3.4859048196423159E-2</v>
          </cell>
          <cell r="CF209">
            <v>0.5</v>
          </cell>
          <cell r="CG209" t="str">
            <v>&gt;=27 &amp; &lt;28</v>
          </cell>
          <cell r="CH209" t="str">
            <v>KS2 Average Point Grade</v>
          </cell>
          <cell r="CI209" t="str">
            <v>KS4 5 A*-C EM</v>
          </cell>
        </row>
        <row r="210">
          <cell r="AS210">
            <v>0.89951321279554941</v>
          </cell>
          <cell r="AT210">
            <v>0.10048678720445063</v>
          </cell>
          <cell r="AU210">
            <v>0</v>
          </cell>
          <cell r="AV210">
            <v>0</v>
          </cell>
          <cell r="AW210">
            <v>0</v>
          </cell>
          <cell r="AX210">
            <v>0</v>
          </cell>
          <cell r="AY210">
            <v>0</v>
          </cell>
          <cell r="AZ210">
            <v>0</v>
          </cell>
          <cell r="BA210">
            <v>0</v>
          </cell>
          <cell r="CB210" t="str">
            <v>KS2-4</v>
          </cell>
          <cell r="CC210" t="str">
            <v>3A</v>
          </cell>
          <cell r="CD210">
            <v>1</v>
          </cell>
          <cell r="CE210">
            <v>0.10048678720445063</v>
          </cell>
          <cell r="CF210">
            <v>0.5</v>
          </cell>
          <cell r="CG210" t="str">
            <v>&gt;=27 &amp; &lt;28</v>
          </cell>
          <cell r="CH210" t="str">
            <v>KS2 Average Point Grade</v>
          </cell>
          <cell r="CI210" t="str">
            <v>KS4 5 A*-C EM</v>
          </cell>
        </row>
        <row r="211">
          <cell r="AS211">
            <v>0.74977939013628792</v>
          </cell>
          <cell r="AT211">
            <v>0.25022060986371214</v>
          </cell>
          <cell r="AU211">
            <v>0</v>
          </cell>
          <cell r="AV211">
            <v>0</v>
          </cell>
          <cell r="AW211">
            <v>0</v>
          </cell>
          <cell r="AX211">
            <v>0</v>
          </cell>
          <cell r="AY211">
            <v>0</v>
          </cell>
          <cell r="AZ211">
            <v>0</v>
          </cell>
          <cell r="BA211">
            <v>0</v>
          </cell>
          <cell r="CB211" t="str">
            <v>KS2-4</v>
          </cell>
          <cell r="CC211" t="str">
            <v>4C</v>
          </cell>
          <cell r="CD211">
            <v>1</v>
          </cell>
          <cell r="CE211">
            <v>0.25022060986371214</v>
          </cell>
          <cell r="CF211">
            <v>0.5</v>
          </cell>
          <cell r="CG211" t="str">
            <v>&gt;=27 &amp; &lt;28</v>
          </cell>
          <cell r="CH211" t="str">
            <v>KS2 Average Point Grade</v>
          </cell>
          <cell r="CI211" t="str">
            <v>KS4 5 A*-C EM</v>
          </cell>
        </row>
        <row r="212">
          <cell r="AS212">
            <v>0.50158812471640635</v>
          </cell>
          <cell r="AT212">
            <v>0.49841187528359371</v>
          </cell>
          <cell r="AU212">
            <v>0</v>
          </cell>
          <cell r="AV212">
            <v>0</v>
          </cell>
          <cell r="AW212">
            <v>0</v>
          </cell>
          <cell r="AX212">
            <v>0</v>
          </cell>
          <cell r="AY212">
            <v>0</v>
          </cell>
          <cell r="AZ212">
            <v>0</v>
          </cell>
          <cell r="BA212">
            <v>0</v>
          </cell>
          <cell r="CB212" t="str">
            <v>KS2-4</v>
          </cell>
          <cell r="CC212" t="str">
            <v>4B</v>
          </cell>
          <cell r="CD212">
            <v>1</v>
          </cell>
          <cell r="CE212">
            <v>0.49841187528359371</v>
          </cell>
          <cell r="CF212">
            <v>0.5</v>
          </cell>
          <cell r="CG212" t="str">
            <v>&gt;=27 &amp; &lt;28</v>
          </cell>
          <cell r="CH212" t="str">
            <v>KS2 Average Point Grade</v>
          </cell>
          <cell r="CI212" t="str">
            <v>KS4 5 A*-C EM</v>
          </cell>
        </row>
        <row r="213">
          <cell r="AS213">
            <v>0.24329278453591069</v>
          </cell>
          <cell r="AT213">
            <v>0.75670721546408937</v>
          </cell>
          <cell r="AU213">
            <v>0</v>
          </cell>
          <cell r="AV213">
            <v>0</v>
          </cell>
          <cell r="AW213">
            <v>0</v>
          </cell>
          <cell r="AX213">
            <v>0</v>
          </cell>
          <cell r="AY213">
            <v>0</v>
          </cell>
          <cell r="AZ213">
            <v>0</v>
          </cell>
          <cell r="BA213">
            <v>0</v>
          </cell>
          <cell r="CB213" t="str">
            <v>KS2-4</v>
          </cell>
          <cell r="CC213" t="str">
            <v>4A</v>
          </cell>
          <cell r="CD213">
            <v>1</v>
          </cell>
          <cell r="CE213">
            <v>0.75670721546408937</v>
          </cell>
          <cell r="CF213">
            <v>0.5</v>
          </cell>
          <cell r="CG213" t="str">
            <v>&gt;=27 &amp; &lt;28</v>
          </cell>
          <cell r="CH213" t="str">
            <v>KS2 Average Point Grade</v>
          </cell>
          <cell r="CI213" t="str">
            <v>KS4 5 A*-C EM</v>
          </cell>
        </row>
        <row r="214">
          <cell r="AS214">
            <v>7.9436870938973114E-2</v>
          </cell>
          <cell r="AT214">
            <v>0.92056312906102689</v>
          </cell>
          <cell r="AU214">
            <v>0</v>
          </cell>
          <cell r="AV214">
            <v>0</v>
          </cell>
          <cell r="AW214">
            <v>0</v>
          </cell>
          <cell r="AX214">
            <v>0</v>
          </cell>
          <cell r="AY214">
            <v>0</v>
          </cell>
          <cell r="AZ214">
            <v>0</v>
          </cell>
          <cell r="BA214">
            <v>0</v>
          </cell>
          <cell r="CB214" t="str">
            <v>KS2-4</v>
          </cell>
          <cell r="CC214" t="str">
            <v>5C</v>
          </cell>
          <cell r="CD214">
            <v>1</v>
          </cell>
          <cell r="CE214">
            <v>0.92056312906102689</v>
          </cell>
          <cell r="CF214">
            <v>0.5</v>
          </cell>
          <cell r="CG214" t="str">
            <v>&gt;=27 &amp; &lt;28</v>
          </cell>
          <cell r="CH214" t="str">
            <v>KS2 Average Point Grade</v>
          </cell>
          <cell r="CI214" t="str">
            <v>KS4 5 A*-C EM</v>
          </cell>
        </row>
        <row r="215">
          <cell r="AS215">
            <v>1.9711992445703493E-2</v>
          </cell>
          <cell r="AT215">
            <v>0.98028800755429646</v>
          </cell>
          <cell r="AU215">
            <v>0</v>
          </cell>
          <cell r="AV215">
            <v>0</v>
          </cell>
          <cell r="AW215">
            <v>0</v>
          </cell>
          <cell r="AX215">
            <v>0</v>
          </cell>
          <cell r="AY215">
            <v>0</v>
          </cell>
          <cell r="AZ215">
            <v>0</v>
          </cell>
          <cell r="BA215">
            <v>0</v>
          </cell>
          <cell r="CB215" t="str">
            <v>KS2-4</v>
          </cell>
          <cell r="CC215" t="str">
            <v>5B</v>
          </cell>
          <cell r="CD215">
            <v>1</v>
          </cell>
          <cell r="CE215">
            <v>0.98028800755429646</v>
          </cell>
          <cell r="CF215">
            <v>0.5</v>
          </cell>
          <cell r="CG215" t="str">
            <v>&gt;=27 &amp; &lt;28</v>
          </cell>
          <cell r="CH215" t="str">
            <v>KS2 Average Point Grade</v>
          </cell>
          <cell r="CI215" t="str">
            <v>KS4 5 A*-C EM</v>
          </cell>
        </row>
        <row r="216">
          <cell r="AS216">
            <v>7.1736011477761836E-3</v>
          </cell>
          <cell r="AT216">
            <v>0.99282639885222379</v>
          </cell>
          <cell r="AU216">
            <v>0</v>
          </cell>
          <cell r="AV216">
            <v>0</v>
          </cell>
          <cell r="AW216">
            <v>0</v>
          </cell>
          <cell r="AX216">
            <v>0</v>
          </cell>
          <cell r="AY216">
            <v>0</v>
          </cell>
          <cell r="AZ216">
            <v>0</v>
          </cell>
          <cell r="BA216">
            <v>0</v>
          </cell>
          <cell r="CB216" t="str">
            <v>KS2-4</v>
          </cell>
          <cell r="CC216" t="str">
            <v>5A</v>
          </cell>
          <cell r="CD216">
            <v>1</v>
          </cell>
          <cell r="CE216">
            <v>0.99282639885222379</v>
          </cell>
          <cell r="CF216">
            <v>0.5</v>
          </cell>
          <cell r="CG216" t="str">
            <v>&gt;=27 &amp; &lt;28</v>
          </cell>
          <cell r="CH216" t="str">
            <v>KS2 Average Point Grade</v>
          </cell>
          <cell r="CI216" t="str">
            <v>KS4 5 A*-C EM</v>
          </cell>
        </row>
        <row r="217">
          <cell r="CB217" t="str">
            <v>.</v>
          </cell>
          <cell r="CC217" t="str">
            <v>.</v>
          </cell>
          <cell r="CD217" t="str">
            <v>.</v>
          </cell>
          <cell r="CE217" t="str">
            <v>.</v>
          </cell>
          <cell r="CF217" t="str">
            <v>.</v>
          </cell>
          <cell r="CG217" t="str">
            <v>.</v>
          </cell>
          <cell r="CH217" t="str">
            <v>.</v>
          </cell>
          <cell r="CI217" t="str">
            <v>.</v>
          </cell>
        </row>
        <row r="218">
          <cell r="CB218" t="str">
            <v>.</v>
          </cell>
          <cell r="CC218" t="str">
            <v>.</v>
          </cell>
          <cell r="CD218" t="str">
            <v>.</v>
          </cell>
          <cell r="CE218" t="str">
            <v>.</v>
          </cell>
          <cell r="CF218" t="str">
            <v>.</v>
          </cell>
          <cell r="CG218" t="str">
            <v>.</v>
          </cell>
          <cell r="CH218" t="str">
            <v>.</v>
          </cell>
          <cell r="CI218" t="str">
            <v>.</v>
          </cell>
        </row>
        <row r="219">
          <cell r="CB219" t="str">
            <v>.</v>
          </cell>
          <cell r="CC219" t="str">
            <v>.</v>
          </cell>
          <cell r="CD219" t="str">
            <v>.</v>
          </cell>
          <cell r="CE219" t="str">
            <v>.</v>
          </cell>
          <cell r="CF219" t="str">
            <v>.</v>
          </cell>
          <cell r="CG219" t="str">
            <v>.</v>
          </cell>
          <cell r="CH219" t="str">
            <v>KS2 Average Point Grade</v>
          </cell>
          <cell r="CI219" t="str">
            <v>KS4 5 A*-C EM</v>
          </cell>
        </row>
        <row r="220">
          <cell r="CB220" t="str">
            <v>.</v>
          </cell>
          <cell r="CC220" t="str">
            <v>.</v>
          </cell>
          <cell r="CD220" t="str">
            <v>.</v>
          </cell>
          <cell r="CE220" t="str">
            <v>.</v>
          </cell>
          <cell r="CF220" t="str">
            <v>.</v>
          </cell>
          <cell r="CG220" t="str">
            <v>.</v>
          </cell>
          <cell r="CH220" t="str">
            <v>KS2 Average Point Grade</v>
          </cell>
          <cell r="CI220" t="str">
            <v>KS4 5 A*-C EM</v>
          </cell>
        </row>
        <row r="221">
          <cell r="AU221">
            <v>0</v>
          </cell>
          <cell r="AV221">
            <v>0</v>
          </cell>
          <cell r="AW221">
            <v>0</v>
          </cell>
          <cell r="AX221">
            <v>0</v>
          </cell>
          <cell r="AY221">
            <v>0</v>
          </cell>
          <cell r="AZ221">
            <v>0</v>
          </cell>
          <cell r="BA221">
            <v>0</v>
          </cell>
          <cell r="CB221" t="str">
            <v>.</v>
          </cell>
          <cell r="CC221" t="str">
            <v>.</v>
          </cell>
          <cell r="CD221" t="str">
            <v>.</v>
          </cell>
          <cell r="CE221" t="str">
            <v>.</v>
          </cell>
          <cell r="CF221" t="str">
            <v>.</v>
          </cell>
          <cell r="CG221" t="str">
            <v>.</v>
          </cell>
          <cell r="CH221" t="str">
            <v>KS2 Average Point Grade</v>
          </cell>
          <cell r="CI221" t="str">
            <v>KS4 5 A*-C EM</v>
          </cell>
        </row>
        <row r="222">
          <cell r="AS222">
            <v>0</v>
          </cell>
          <cell r="AT222">
            <v>0</v>
          </cell>
          <cell r="AU222">
            <v>0</v>
          </cell>
          <cell r="AV222">
            <v>0</v>
          </cell>
          <cell r="AW222">
            <v>0</v>
          </cell>
          <cell r="AX222">
            <v>0</v>
          </cell>
          <cell r="AY222">
            <v>0</v>
          </cell>
          <cell r="AZ222">
            <v>0</v>
          </cell>
          <cell r="BA222">
            <v>0</v>
          </cell>
          <cell r="CB222" t="str">
            <v>.</v>
          </cell>
          <cell r="CC222" t="str">
            <v>.</v>
          </cell>
          <cell r="CD222" t="str">
            <v>.</v>
          </cell>
          <cell r="CE222" t="str">
            <v>.</v>
          </cell>
          <cell r="CF222" t="str">
            <v>.</v>
          </cell>
          <cell r="CG222" t="str">
            <v>.</v>
          </cell>
          <cell r="CH222" t="str">
            <v>.</v>
          </cell>
          <cell r="CI222" t="str">
            <v>.</v>
          </cell>
        </row>
        <row r="223">
          <cell r="AS223">
            <v>0</v>
          </cell>
          <cell r="AT223">
            <v>0</v>
          </cell>
          <cell r="AU223">
            <v>0</v>
          </cell>
          <cell r="AV223">
            <v>0</v>
          </cell>
          <cell r="AW223">
            <v>0</v>
          </cell>
          <cell r="AX223">
            <v>0</v>
          </cell>
          <cell r="AY223">
            <v>0</v>
          </cell>
          <cell r="AZ223">
            <v>0</v>
          </cell>
          <cell r="BA223">
            <v>0</v>
          </cell>
          <cell r="CB223" t="str">
            <v>.</v>
          </cell>
          <cell r="CC223" t="str">
            <v>.</v>
          </cell>
          <cell r="CD223" t="str">
            <v>.</v>
          </cell>
          <cell r="CE223" t="str">
            <v>.</v>
          </cell>
          <cell r="CF223" t="str">
            <v>.</v>
          </cell>
          <cell r="CG223" t="str">
            <v>.</v>
          </cell>
          <cell r="CH223" t="str">
            <v>.</v>
          </cell>
          <cell r="CI223" t="str">
            <v>.</v>
          </cell>
        </row>
        <row r="224">
          <cell r="AS224">
            <v>0.98913043478260865</v>
          </cell>
          <cell r="AT224">
            <v>1.0869565217391304E-2</v>
          </cell>
          <cell r="AU224">
            <v>0</v>
          </cell>
          <cell r="AV224">
            <v>0</v>
          </cell>
          <cell r="AW224">
            <v>0</v>
          </cell>
          <cell r="AX224">
            <v>0</v>
          </cell>
          <cell r="AY224">
            <v>0</v>
          </cell>
          <cell r="AZ224">
            <v>0</v>
          </cell>
          <cell r="BA224">
            <v>0</v>
          </cell>
          <cell r="CB224" t="str">
            <v>KS2-4</v>
          </cell>
          <cell r="CC224" t="str">
            <v>B</v>
          </cell>
          <cell r="CD224">
            <v>1</v>
          </cell>
          <cell r="CE224">
            <v>1.0869565217391304E-2</v>
          </cell>
          <cell r="CF224">
            <v>0.5</v>
          </cell>
          <cell r="CG224" t="str">
            <v>&gt;=28 &amp; &lt;29</v>
          </cell>
          <cell r="CH224" t="str">
            <v>KS2 Average Point Grade</v>
          </cell>
          <cell r="CI224" t="str">
            <v>KS4 5 A*-C EM</v>
          </cell>
        </row>
        <row r="225">
          <cell r="AS225">
            <v>0.98913043478260865</v>
          </cell>
          <cell r="AT225">
            <v>1.0869565217391304E-2</v>
          </cell>
          <cell r="AU225">
            <v>0</v>
          </cell>
          <cell r="AV225">
            <v>0</v>
          </cell>
          <cell r="AW225">
            <v>0</v>
          </cell>
          <cell r="AX225">
            <v>0</v>
          </cell>
          <cell r="AY225">
            <v>0</v>
          </cell>
          <cell r="AZ225">
            <v>0</v>
          </cell>
          <cell r="BA225">
            <v>0</v>
          </cell>
          <cell r="CB225" t="str">
            <v>KS2-4</v>
          </cell>
          <cell r="CC225" t="str">
            <v>N</v>
          </cell>
          <cell r="CD225">
            <v>1</v>
          </cell>
          <cell r="CE225">
            <v>1.0869565217391304E-2</v>
          </cell>
          <cell r="CF225">
            <v>0.5</v>
          </cell>
          <cell r="CG225" t="str">
            <v>&gt;=28 &amp; &lt;29</v>
          </cell>
          <cell r="CH225" t="str">
            <v>KS2 Average Point Grade</v>
          </cell>
          <cell r="CI225" t="str">
            <v>KS4 5 A*-C EM</v>
          </cell>
        </row>
        <row r="226">
          <cell r="AS226">
            <v>0.98913043478260865</v>
          </cell>
          <cell r="AT226">
            <v>1.0869565217391304E-2</v>
          </cell>
          <cell r="AU226">
            <v>0</v>
          </cell>
          <cell r="AV226">
            <v>0</v>
          </cell>
          <cell r="AW226">
            <v>0</v>
          </cell>
          <cell r="AX226">
            <v>0</v>
          </cell>
          <cell r="AY226">
            <v>0</v>
          </cell>
          <cell r="AZ226">
            <v>0</v>
          </cell>
          <cell r="BA226">
            <v>0</v>
          </cell>
          <cell r="CB226" t="str">
            <v>KS2-4</v>
          </cell>
          <cell r="CC226" t="str">
            <v>2</v>
          </cell>
          <cell r="CD226">
            <v>1</v>
          </cell>
          <cell r="CE226">
            <v>1.0869565217391304E-2</v>
          </cell>
          <cell r="CF226">
            <v>0.5</v>
          </cell>
          <cell r="CG226" t="str">
            <v>&gt;=28 &amp; &lt;29</v>
          </cell>
          <cell r="CH226" t="str">
            <v>KS2 Average Point Grade</v>
          </cell>
          <cell r="CI226" t="str">
            <v>KS4 5 A*-C EM</v>
          </cell>
        </row>
        <row r="227">
          <cell r="AS227">
            <v>0.98927294398092969</v>
          </cell>
          <cell r="AT227">
            <v>1.0727056019070322E-2</v>
          </cell>
          <cell r="AU227">
            <v>0</v>
          </cell>
          <cell r="AV227">
            <v>0</v>
          </cell>
          <cell r="AW227">
            <v>0</v>
          </cell>
          <cell r="AX227">
            <v>0</v>
          </cell>
          <cell r="AY227">
            <v>0</v>
          </cell>
          <cell r="AZ227">
            <v>0</v>
          </cell>
          <cell r="BA227">
            <v>0</v>
          </cell>
          <cell r="CB227" t="str">
            <v>KS2-4</v>
          </cell>
          <cell r="CC227" t="str">
            <v>3C</v>
          </cell>
          <cell r="CD227">
            <v>1</v>
          </cell>
          <cell r="CE227">
            <v>1.0727056019070322E-2</v>
          </cell>
          <cell r="CF227">
            <v>0.5</v>
          </cell>
          <cell r="CG227" t="str">
            <v>&gt;=28 &amp; &lt;29</v>
          </cell>
          <cell r="CH227" t="str">
            <v>KS2 Average Point Grade</v>
          </cell>
          <cell r="CI227" t="str">
            <v>KS4 5 A*-C EM</v>
          </cell>
        </row>
        <row r="228">
          <cell r="AS228">
            <v>0.95327669902912626</v>
          </cell>
          <cell r="AT228">
            <v>4.6723300970873786E-2</v>
          </cell>
          <cell r="AU228">
            <v>0</v>
          </cell>
          <cell r="AV228">
            <v>0</v>
          </cell>
          <cell r="AW228">
            <v>0</v>
          </cell>
          <cell r="AX228">
            <v>0</v>
          </cell>
          <cell r="AY228">
            <v>0</v>
          </cell>
          <cell r="AZ228">
            <v>0</v>
          </cell>
          <cell r="BA228">
            <v>0</v>
          </cell>
          <cell r="CB228" t="str">
            <v>KS2-4</v>
          </cell>
          <cell r="CC228" t="str">
            <v>3B</v>
          </cell>
          <cell r="CD228">
            <v>1</v>
          </cell>
          <cell r="CE228">
            <v>4.6723300970873786E-2</v>
          </cell>
          <cell r="CF228">
            <v>0.5</v>
          </cell>
          <cell r="CG228" t="str">
            <v>&gt;=28 &amp; &lt;29</v>
          </cell>
          <cell r="CH228" t="str">
            <v>KS2 Average Point Grade</v>
          </cell>
          <cell r="CI228" t="str">
            <v>KS4 5 A*-C EM</v>
          </cell>
        </row>
        <row r="229">
          <cell r="AS229">
            <v>0.8835978835978836</v>
          </cell>
          <cell r="AT229">
            <v>0.1164021164021164</v>
          </cell>
          <cell r="AU229">
            <v>0</v>
          </cell>
          <cell r="AV229">
            <v>0</v>
          </cell>
          <cell r="AW229">
            <v>0</v>
          </cell>
          <cell r="AX229">
            <v>0</v>
          </cell>
          <cell r="AY229">
            <v>0</v>
          </cell>
          <cell r="AZ229">
            <v>0</v>
          </cell>
          <cell r="BA229">
            <v>0</v>
          </cell>
          <cell r="CB229" t="str">
            <v>KS2-4</v>
          </cell>
          <cell r="CC229" t="str">
            <v>3A</v>
          </cell>
          <cell r="CD229">
            <v>1</v>
          </cell>
          <cell r="CE229">
            <v>0.1164021164021164</v>
          </cell>
          <cell r="CF229">
            <v>0.5</v>
          </cell>
          <cell r="CG229" t="str">
            <v>&gt;=28 &amp; &lt;29</v>
          </cell>
          <cell r="CH229" t="str">
            <v>KS2 Average Point Grade</v>
          </cell>
          <cell r="CI229" t="str">
            <v>KS4 5 A*-C EM</v>
          </cell>
        </row>
        <row r="230">
          <cell r="AS230">
            <v>0.70481831279013929</v>
          </cell>
          <cell r="AT230">
            <v>0.29518168720986071</v>
          </cell>
          <cell r="AU230">
            <v>0</v>
          </cell>
          <cell r="AV230">
            <v>0</v>
          </cell>
          <cell r="AW230">
            <v>0</v>
          </cell>
          <cell r="AX230">
            <v>0</v>
          </cell>
          <cell r="AY230">
            <v>0</v>
          </cell>
          <cell r="AZ230">
            <v>0</v>
          </cell>
          <cell r="BA230">
            <v>0</v>
          </cell>
          <cell r="CB230" t="str">
            <v>KS2-4</v>
          </cell>
          <cell r="CC230" t="str">
            <v>4C</v>
          </cell>
          <cell r="CD230">
            <v>1</v>
          </cell>
          <cell r="CE230">
            <v>0.29518168720986071</v>
          </cell>
          <cell r="CF230">
            <v>0.5</v>
          </cell>
          <cell r="CG230" t="str">
            <v>&gt;=28 &amp; &lt;29</v>
          </cell>
          <cell r="CH230" t="str">
            <v>KS2 Average Point Grade</v>
          </cell>
          <cell r="CI230" t="str">
            <v>KS4 5 A*-C EM</v>
          </cell>
        </row>
        <row r="231">
          <cell r="AS231">
            <v>0.44741784037558685</v>
          </cell>
          <cell r="AT231">
            <v>0.55258215962441315</v>
          </cell>
          <cell r="AU231">
            <v>0</v>
          </cell>
          <cell r="AV231">
            <v>0</v>
          </cell>
          <cell r="AW231">
            <v>0</v>
          </cell>
          <cell r="AX231">
            <v>0</v>
          </cell>
          <cell r="AY231">
            <v>0</v>
          </cell>
          <cell r="AZ231">
            <v>0</v>
          </cell>
          <cell r="BA231">
            <v>0</v>
          </cell>
          <cell r="CB231" t="str">
            <v>KS2-4</v>
          </cell>
          <cell r="CC231" t="str">
            <v>4B</v>
          </cell>
          <cell r="CD231">
            <v>1</v>
          </cell>
          <cell r="CE231">
            <v>0.55258215962441315</v>
          </cell>
          <cell r="CF231">
            <v>0.5</v>
          </cell>
          <cell r="CG231" t="str">
            <v>&gt;=28 &amp; &lt;29</v>
          </cell>
          <cell r="CH231" t="str">
            <v>KS2 Average Point Grade</v>
          </cell>
          <cell r="CI231" t="str">
            <v>KS4 5 A*-C EM</v>
          </cell>
        </row>
        <row r="232">
          <cell r="AS232">
            <v>0.19280978743763241</v>
          </cell>
          <cell r="AT232">
            <v>0.80719021256236756</v>
          </cell>
          <cell r="AU232">
            <v>0</v>
          </cell>
          <cell r="AV232">
            <v>0</v>
          </cell>
          <cell r="AW232">
            <v>0</v>
          </cell>
          <cell r="AX232">
            <v>0</v>
          </cell>
          <cell r="AY232">
            <v>0</v>
          </cell>
          <cell r="AZ232">
            <v>0</v>
          </cell>
          <cell r="BA232">
            <v>0</v>
          </cell>
          <cell r="CB232" t="str">
            <v>KS2-4</v>
          </cell>
          <cell r="CC232" t="str">
            <v>4A</v>
          </cell>
          <cell r="CD232">
            <v>1</v>
          </cell>
          <cell r="CE232">
            <v>0.80719021256236756</v>
          </cell>
          <cell r="CF232">
            <v>0.5</v>
          </cell>
          <cell r="CG232" t="str">
            <v>&gt;=28 &amp; &lt;29</v>
          </cell>
          <cell r="CH232" t="str">
            <v>KS2 Average Point Grade</v>
          </cell>
          <cell r="CI232" t="str">
            <v>KS4 5 A*-C EM</v>
          </cell>
        </row>
        <row r="233">
          <cell r="AS233">
            <v>6.2372524508191328E-2</v>
          </cell>
          <cell r="AT233">
            <v>0.93762747549180869</v>
          </cell>
          <cell r="AU233">
            <v>0</v>
          </cell>
          <cell r="AV233">
            <v>0</v>
          </cell>
          <cell r="AW233">
            <v>0</v>
          </cell>
          <cell r="AX233">
            <v>0</v>
          </cell>
          <cell r="AY233">
            <v>0</v>
          </cell>
          <cell r="AZ233">
            <v>0</v>
          </cell>
          <cell r="BA233">
            <v>0</v>
          </cell>
          <cell r="CB233" t="str">
            <v>KS2-4</v>
          </cell>
          <cell r="CC233" t="str">
            <v>5C</v>
          </cell>
          <cell r="CD233">
            <v>1</v>
          </cell>
          <cell r="CE233">
            <v>0.93762747549180869</v>
          </cell>
          <cell r="CF233">
            <v>0.5</v>
          </cell>
          <cell r="CG233" t="str">
            <v>&gt;=28 &amp; &lt;29</v>
          </cell>
          <cell r="CH233" t="str">
            <v>KS2 Average Point Grade</v>
          </cell>
          <cell r="CI233" t="str">
            <v>KS4 5 A*-C EM</v>
          </cell>
        </row>
        <row r="234">
          <cell r="AS234">
            <v>1.2856012658227849E-2</v>
          </cell>
          <cell r="AT234">
            <v>0.98714398734177211</v>
          </cell>
          <cell r="AU234">
            <v>0</v>
          </cell>
          <cell r="AV234">
            <v>0</v>
          </cell>
          <cell r="AW234">
            <v>0</v>
          </cell>
          <cell r="AX234">
            <v>0</v>
          </cell>
          <cell r="AY234">
            <v>0</v>
          </cell>
          <cell r="AZ234">
            <v>0</v>
          </cell>
          <cell r="BA234">
            <v>0</v>
          </cell>
          <cell r="CB234" t="str">
            <v>KS2-4</v>
          </cell>
          <cell r="CC234" t="str">
            <v>5B</v>
          </cell>
          <cell r="CD234">
            <v>1</v>
          </cell>
          <cell r="CE234">
            <v>0.98714398734177211</v>
          </cell>
          <cell r="CF234">
            <v>0.5</v>
          </cell>
          <cell r="CG234" t="str">
            <v>&gt;=28 &amp; &lt;29</v>
          </cell>
          <cell r="CH234" t="str">
            <v>KS2 Average Point Grade</v>
          </cell>
          <cell r="CI234" t="str">
            <v>KS4 5 A*-C EM</v>
          </cell>
        </row>
        <row r="235">
          <cell r="AS235">
            <v>1.9047619047619048E-3</v>
          </cell>
          <cell r="AT235">
            <v>0.99809523809523815</v>
          </cell>
          <cell r="AU235">
            <v>0</v>
          </cell>
          <cell r="AV235">
            <v>0</v>
          </cell>
          <cell r="AW235">
            <v>0</v>
          </cell>
          <cell r="AX235">
            <v>0</v>
          </cell>
          <cell r="AY235">
            <v>0</v>
          </cell>
          <cell r="AZ235">
            <v>0</v>
          </cell>
          <cell r="BA235">
            <v>0</v>
          </cell>
          <cell r="CB235" t="str">
            <v>KS2-4</v>
          </cell>
          <cell r="CC235" t="str">
            <v>5A</v>
          </cell>
          <cell r="CD235">
            <v>1</v>
          </cell>
          <cell r="CE235">
            <v>0.99809523809523815</v>
          </cell>
          <cell r="CF235">
            <v>0.5</v>
          </cell>
          <cell r="CG235" t="str">
            <v>&gt;=28 &amp; &lt;29</v>
          </cell>
          <cell r="CH235" t="str">
            <v>KS2 Average Point Grade</v>
          </cell>
          <cell r="CI235" t="str">
            <v>KS4 5 A*-C EM</v>
          </cell>
        </row>
        <row r="236">
          <cell r="CB236" t="str">
            <v>.</v>
          </cell>
          <cell r="CC236" t="str">
            <v>.</v>
          </cell>
          <cell r="CD236" t="str">
            <v>.</v>
          </cell>
          <cell r="CE236" t="str">
            <v>.</v>
          </cell>
          <cell r="CF236" t="str">
            <v>.</v>
          </cell>
          <cell r="CG236" t="str">
            <v>.</v>
          </cell>
          <cell r="CH236" t="str">
            <v>.</v>
          </cell>
          <cell r="CI236" t="str">
            <v>.</v>
          </cell>
        </row>
        <row r="237">
          <cell r="CB237" t="str">
            <v>.</v>
          </cell>
          <cell r="CC237" t="str">
            <v>.</v>
          </cell>
          <cell r="CD237" t="str">
            <v>.</v>
          </cell>
          <cell r="CE237" t="str">
            <v>.</v>
          </cell>
          <cell r="CF237" t="str">
            <v>.</v>
          </cell>
          <cell r="CG237" t="str">
            <v>.</v>
          </cell>
          <cell r="CH237" t="str">
            <v>KS2 Average Point Grade</v>
          </cell>
          <cell r="CI237" t="str">
            <v>KS4 5 A*-C EM</v>
          </cell>
        </row>
        <row r="238">
          <cell r="CB238" t="str">
            <v>.</v>
          </cell>
          <cell r="CC238" t="str">
            <v>.</v>
          </cell>
          <cell r="CD238" t="str">
            <v>.</v>
          </cell>
          <cell r="CE238" t="str">
            <v>.</v>
          </cell>
          <cell r="CF238" t="str">
            <v>.</v>
          </cell>
          <cell r="CG238" t="str">
            <v>.</v>
          </cell>
          <cell r="CH238" t="str">
            <v>KS2 Average Point Grade</v>
          </cell>
          <cell r="CI238" t="str">
            <v>KS4 5 A*-C EM</v>
          </cell>
        </row>
        <row r="239">
          <cell r="CB239" t="str">
            <v>.</v>
          </cell>
          <cell r="CC239" t="str">
            <v>.</v>
          </cell>
          <cell r="CD239" t="str">
            <v>.</v>
          </cell>
          <cell r="CE239" t="str">
            <v>.</v>
          </cell>
          <cell r="CF239" t="str">
            <v>.</v>
          </cell>
          <cell r="CG239" t="str">
            <v>.</v>
          </cell>
          <cell r="CH239" t="str">
            <v>KS2 Average Point Grade</v>
          </cell>
          <cell r="CI239" t="str">
            <v>KS4 5 A*-C EM</v>
          </cell>
        </row>
        <row r="240">
          <cell r="AU240">
            <v>0</v>
          </cell>
          <cell r="AV240">
            <v>0</v>
          </cell>
          <cell r="AW240">
            <v>0</v>
          </cell>
          <cell r="AX240">
            <v>0</v>
          </cell>
          <cell r="AY240">
            <v>0</v>
          </cell>
          <cell r="AZ240">
            <v>0</v>
          </cell>
          <cell r="BA240">
            <v>0</v>
          </cell>
          <cell r="CB240" t="str">
            <v>.</v>
          </cell>
          <cell r="CC240" t="str">
            <v>.</v>
          </cell>
          <cell r="CD240" t="str">
            <v>.</v>
          </cell>
          <cell r="CE240" t="str">
            <v>.</v>
          </cell>
          <cell r="CF240" t="str">
            <v>.</v>
          </cell>
          <cell r="CG240" t="str">
            <v>.</v>
          </cell>
          <cell r="CH240" t="str">
            <v>KS2 Average Point Grade</v>
          </cell>
          <cell r="CI240" t="str">
            <v>KS4 5 A*-C EM</v>
          </cell>
        </row>
        <row r="241">
          <cell r="AS241">
            <v>0</v>
          </cell>
          <cell r="AT241">
            <v>0</v>
          </cell>
          <cell r="AU241">
            <v>0</v>
          </cell>
          <cell r="AV241">
            <v>0</v>
          </cell>
          <cell r="AW241">
            <v>0</v>
          </cell>
          <cell r="AX241">
            <v>0</v>
          </cell>
          <cell r="AY241">
            <v>0</v>
          </cell>
          <cell r="AZ241">
            <v>0</v>
          </cell>
          <cell r="BA241">
            <v>0</v>
          </cell>
          <cell r="CB241" t="str">
            <v>.</v>
          </cell>
          <cell r="CC241" t="str">
            <v>.</v>
          </cell>
          <cell r="CD241" t="str">
            <v>.</v>
          </cell>
          <cell r="CE241" t="str">
            <v>.</v>
          </cell>
          <cell r="CF241" t="str">
            <v>.</v>
          </cell>
          <cell r="CG241" t="str">
            <v>.</v>
          </cell>
          <cell r="CH241" t="str">
            <v>.</v>
          </cell>
          <cell r="CI241" t="str">
            <v>.</v>
          </cell>
        </row>
        <row r="242">
          <cell r="AS242">
            <v>0</v>
          </cell>
          <cell r="AT242">
            <v>0</v>
          </cell>
          <cell r="AU242">
            <v>0</v>
          </cell>
          <cell r="AV242">
            <v>0</v>
          </cell>
          <cell r="AW242">
            <v>0</v>
          </cell>
          <cell r="AX242">
            <v>0</v>
          </cell>
          <cell r="AY242">
            <v>0</v>
          </cell>
          <cell r="AZ242">
            <v>0</v>
          </cell>
          <cell r="BA242">
            <v>0</v>
          </cell>
          <cell r="CB242" t="str">
            <v>.</v>
          </cell>
          <cell r="CC242" t="str">
            <v>.</v>
          </cell>
          <cell r="CD242" t="str">
            <v>.</v>
          </cell>
          <cell r="CE242" t="str">
            <v>.</v>
          </cell>
          <cell r="CF242" t="str">
            <v>.</v>
          </cell>
          <cell r="CG242" t="str">
            <v>.</v>
          </cell>
          <cell r="CH242" t="str">
            <v>.</v>
          </cell>
          <cell r="CI242" t="str">
            <v>.</v>
          </cell>
        </row>
        <row r="243">
          <cell r="AS243">
            <v>0.97142857142857142</v>
          </cell>
          <cell r="AT243">
            <v>2.8571428571428571E-2</v>
          </cell>
          <cell r="AU243">
            <v>0</v>
          </cell>
          <cell r="AV243">
            <v>0</v>
          </cell>
          <cell r="AW243">
            <v>0</v>
          </cell>
          <cell r="AX243">
            <v>0</v>
          </cell>
          <cell r="AY243">
            <v>0</v>
          </cell>
          <cell r="AZ243">
            <v>0</v>
          </cell>
          <cell r="BA243">
            <v>0</v>
          </cell>
          <cell r="CB243" t="str">
            <v>KS2-4</v>
          </cell>
          <cell r="CC243" t="str">
            <v>B</v>
          </cell>
          <cell r="CD243">
            <v>1</v>
          </cell>
          <cell r="CE243">
            <v>2.8571428571428571E-2</v>
          </cell>
          <cell r="CF243">
            <v>0.5</v>
          </cell>
          <cell r="CG243" t="str">
            <v>&gt;=29 &amp; &lt;30</v>
          </cell>
          <cell r="CH243" t="str">
            <v>KS2 Average Point Grade</v>
          </cell>
          <cell r="CI243" t="str">
            <v>KS4 5 A*-C EM</v>
          </cell>
        </row>
        <row r="244">
          <cell r="AS244">
            <v>0.97142857142857142</v>
          </cell>
          <cell r="AT244">
            <v>2.8571428571428571E-2</v>
          </cell>
          <cell r="AU244">
            <v>0</v>
          </cell>
          <cell r="AV244">
            <v>0</v>
          </cell>
          <cell r="AW244">
            <v>0</v>
          </cell>
          <cell r="AX244">
            <v>0</v>
          </cell>
          <cell r="AY244">
            <v>0</v>
          </cell>
          <cell r="AZ244">
            <v>0</v>
          </cell>
          <cell r="BA244">
            <v>0</v>
          </cell>
          <cell r="CB244" t="str">
            <v>KS2-4</v>
          </cell>
          <cell r="CC244" t="str">
            <v>N</v>
          </cell>
          <cell r="CD244">
            <v>1</v>
          </cell>
          <cell r="CE244">
            <v>2.8571428571428571E-2</v>
          </cell>
          <cell r="CF244">
            <v>0.5</v>
          </cell>
          <cell r="CG244" t="str">
            <v>&gt;=29 &amp; &lt;30</v>
          </cell>
          <cell r="CH244" t="str">
            <v>KS2 Average Point Grade</v>
          </cell>
          <cell r="CI244" t="str">
            <v>KS4 5 A*-C EM</v>
          </cell>
        </row>
        <row r="245">
          <cell r="AS245">
            <v>0.97142857142857142</v>
          </cell>
          <cell r="AT245">
            <v>2.8571428571428571E-2</v>
          </cell>
          <cell r="AU245">
            <v>0</v>
          </cell>
          <cell r="AV245">
            <v>0</v>
          </cell>
          <cell r="AW245">
            <v>0</v>
          </cell>
          <cell r="AX245">
            <v>0</v>
          </cell>
          <cell r="AY245">
            <v>0</v>
          </cell>
          <cell r="AZ245">
            <v>0</v>
          </cell>
          <cell r="BA245">
            <v>0</v>
          </cell>
          <cell r="CB245" t="str">
            <v>KS2-4</v>
          </cell>
          <cell r="CC245" t="str">
            <v>2</v>
          </cell>
          <cell r="CD245">
            <v>1</v>
          </cell>
          <cell r="CE245">
            <v>2.8571428571428571E-2</v>
          </cell>
          <cell r="CF245">
            <v>0.5</v>
          </cell>
          <cell r="CG245" t="str">
            <v>&gt;=29 &amp; &lt;30</v>
          </cell>
          <cell r="CH245" t="str">
            <v>KS2 Average Point Grade</v>
          </cell>
          <cell r="CI245" t="str">
            <v>KS4 5 A*-C EM</v>
          </cell>
        </row>
        <row r="246">
          <cell r="AS246">
            <v>0.98333333333333328</v>
          </cell>
          <cell r="AT246">
            <v>1.6666666666666666E-2</v>
          </cell>
          <cell r="AU246">
            <v>0</v>
          </cell>
          <cell r="AV246">
            <v>0</v>
          </cell>
          <cell r="AW246">
            <v>0</v>
          </cell>
          <cell r="AX246">
            <v>0</v>
          </cell>
          <cell r="AY246">
            <v>0</v>
          </cell>
          <cell r="AZ246">
            <v>0</v>
          </cell>
          <cell r="BA246">
            <v>0</v>
          </cell>
          <cell r="CB246" t="str">
            <v>KS2-4</v>
          </cell>
          <cell r="CC246" t="str">
            <v>3C</v>
          </cell>
          <cell r="CD246">
            <v>1</v>
          </cell>
          <cell r="CE246">
            <v>1.6666666666666666E-2</v>
          </cell>
          <cell r="CF246">
            <v>0.5</v>
          </cell>
          <cell r="CG246" t="str">
            <v>&gt;=29 &amp; &lt;30</v>
          </cell>
          <cell r="CH246" t="str">
            <v>KS2 Average Point Grade</v>
          </cell>
          <cell r="CI246" t="str">
            <v>KS4 5 A*-C EM</v>
          </cell>
        </row>
        <row r="247">
          <cell r="AS247">
            <v>0.95884773662551437</v>
          </cell>
          <cell r="AT247">
            <v>4.1152263374485597E-2</v>
          </cell>
          <cell r="AU247">
            <v>0</v>
          </cell>
          <cell r="AV247">
            <v>0</v>
          </cell>
          <cell r="AW247">
            <v>0</v>
          </cell>
          <cell r="AX247">
            <v>0</v>
          </cell>
          <cell r="AY247">
            <v>0</v>
          </cell>
          <cell r="AZ247">
            <v>0</v>
          </cell>
          <cell r="BA247">
            <v>0</v>
          </cell>
          <cell r="CB247" t="str">
            <v>KS2-4</v>
          </cell>
          <cell r="CC247" t="str">
            <v>3B</v>
          </cell>
          <cell r="CD247">
            <v>1</v>
          </cell>
          <cell r="CE247">
            <v>4.1152263374485597E-2</v>
          </cell>
          <cell r="CF247">
            <v>0.5</v>
          </cell>
          <cell r="CG247" t="str">
            <v>&gt;=29 &amp; &lt;30</v>
          </cell>
          <cell r="CH247" t="str">
            <v>KS2 Average Point Grade</v>
          </cell>
          <cell r="CI247" t="str">
            <v>KS4 5 A*-C EM</v>
          </cell>
        </row>
        <row r="248">
          <cell r="AS248">
            <v>0.86336633663366336</v>
          </cell>
          <cell r="AT248">
            <v>0.13663366336633664</v>
          </cell>
          <cell r="AU248">
            <v>0</v>
          </cell>
          <cell r="AV248">
            <v>0</v>
          </cell>
          <cell r="AW248">
            <v>0</v>
          </cell>
          <cell r="AX248">
            <v>0</v>
          </cell>
          <cell r="AY248">
            <v>0</v>
          </cell>
          <cell r="AZ248">
            <v>0</v>
          </cell>
          <cell r="BA248">
            <v>0</v>
          </cell>
          <cell r="CB248" t="str">
            <v>KS2-4</v>
          </cell>
          <cell r="CC248" t="str">
            <v>3A</v>
          </cell>
          <cell r="CD248">
            <v>1</v>
          </cell>
          <cell r="CE248">
            <v>0.13663366336633664</v>
          </cell>
          <cell r="CF248">
            <v>0.5</v>
          </cell>
          <cell r="CG248" t="str">
            <v>&gt;=29 &amp; &lt;30</v>
          </cell>
          <cell r="CH248" t="str">
            <v>KS2 Average Point Grade</v>
          </cell>
          <cell r="CI248" t="str">
            <v>KS4 5 A*-C EM</v>
          </cell>
        </row>
        <row r="249">
          <cell r="AS249">
            <v>0.66407599309153709</v>
          </cell>
          <cell r="AT249">
            <v>0.33592400690846286</v>
          </cell>
          <cell r="AU249">
            <v>0</v>
          </cell>
          <cell r="AV249">
            <v>0</v>
          </cell>
          <cell r="AW249">
            <v>0</v>
          </cell>
          <cell r="AX249">
            <v>0</v>
          </cell>
          <cell r="AY249">
            <v>0</v>
          </cell>
          <cell r="AZ249">
            <v>0</v>
          </cell>
          <cell r="BA249">
            <v>0</v>
          </cell>
          <cell r="CB249" t="str">
            <v>KS2-4</v>
          </cell>
          <cell r="CC249" t="str">
            <v>4C</v>
          </cell>
          <cell r="CD249">
            <v>1</v>
          </cell>
          <cell r="CE249">
            <v>0.33592400690846286</v>
          </cell>
          <cell r="CF249">
            <v>0.5</v>
          </cell>
          <cell r="CG249" t="str">
            <v>&gt;=29 &amp; &lt;30</v>
          </cell>
          <cell r="CH249" t="str">
            <v>KS2 Average Point Grade</v>
          </cell>
          <cell r="CI249" t="str">
            <v>KS4 5 A*-C EM</v>
          </cell>
        </row>
        <row r="250">
          <cell r="AS250">
            <v>0.40744186046511627</v>
          </cell>
          <cell r="AT250">
            <v>0.59255813953488368</v>
          </cell>
          <cell r="AU250">
            <v>0</v>
          </cell>
          <cell r="AV250">
            <v>0</v>
          </cell>
          <cell r="AW250">
            <v>0</v>
          </cell>
          <cell r="AX250">
            <v>0</v>
          </cell>
          <cell r="AY250">
            <v>0</v>
          </cell>
          <cell r="AZ250">
            <v>0</v>
          </cell>
          <cell r="BA250">
            <v>0</v>
          </cell>
          <cell r="CB250" t="str">
            <v>KS2-4</v>
          </cell>
          <cell r="CC250" t="str">
            <v>4B</v>
          </cell>
          <cell r="CD250">
            <v>1</v>
          </cell>
          <cell r="CE250">
            <v>0.59255813953488368</v>
          </cell>
          <cell r="CF250">
            <v>0.5</v>
          </cell>
          <cell r="CG250" t="str">
            <v>&gt;=29 &amp; &lt;30</v>
          </cell>
          <cell r="CH250" t="str">
            <v>KS2 Average Point Grade</v>
          </cell>
          <cell r="CI250" t="str">
            <v>KS4 5 A*-C EM</v>
          </cell>
        </row>
        <row r="251">
          <cell r="AS251">
            <v>0.16913546997037435</v>
          </cell>
          <cell r="AT251">
            <v>0.83086453002962568</v>
          </cell>
          <cell r="AU251">
            <v>0</v>
          </cell>
          <cell r="AV251">
            <v>0</v>
          </cell>
          <cell r="AW251">
            <v>0</v>
          </cell>
          <cell r="AX251">
            <v>0</v>
          </cell>
          <cell r="AY251">
            <v>0</v>
          </cell>
          <cell r="AZ251">
            <v>0</v>
          </cell>
          <cell r="BA251">
            <v>0</v>
          </cell>
          <cell r="CB251" t="str">
            <v>KS2-4</v>
          </cell>
          <cell r="CC251" t="str">
            <v>4A</v>
          </cell>
          <cell r="CD251">
            <v>1</v>
          </cell>
          <cell r="CE251">
            <v>0.83086453002962568</v>
          </cell>
          <cell r="CF251">
            <v>0.5</v>
          </cell>
          <cell r="CG251" t="str">
            <v>&gt;=29 &amp; &lt;30</v>
          </cell>
          <cell r="CH251" t="str">
            <v>KS2 Average Point Grade</v>
          </cell>
          <cell r="CI251" t="str">
            <v>KS4 5 A*-C EM</v>
          </cell>
        </row>
        <row r="252">
          <cell r="AS252">
            <v>4.6947322018955254E-2</v>
          </cell>
          <cell r="AT252">
            <v>0.95305267798104476</v>
          </cell>
          <cell r="AU252">
            <v>0</v>
          </cell>
          <cell r="AV252">
            <v>0</v>
          </cell>
          <cell r="AW252">
            <v>0</v>
          </cell>
          <cell r="AX252">
            <v>0</v>
          </cell>
          <cell r="AY252">
            <v>0</v>
          </cell>
          <cell r="AZ252">
            <v>0</v>
          </cell>
          <cell r="BA252">
            <v>0</v>
          </cell>
          <cell r="CB252" t="str">
            <v>KS2-4</v>
          </cell>
          <cell r="CC252" t="str">
            <v>5C</v>
          </cell>
          <cell r="CD252">
            <v>1</v>
          </cell>
          <cell r="CE252">
            <v>0.95305267798104476</v>
          </cell>
          <cell r="CF252">
            <v>0.5</v>
          </cell>
          <cell r="CG252" t="str">
            <v>&gt;=29 &amp; &lt;30</v>
          </cell>
          <cell r="CH252" t="str">
            <v>KS2 Average Point Grade</v>
          </cell>
          <cell r="CI252" t="str">
            <v>KS4 5 A*-C EM</v>
          </cell>
        </row>
        <row r="253">
          <cell r="AS253">
            <v>1.037117903930131E-2</v>
          </cell>
          <cell r="AT253">
            <v>0.98962882096069871</v>
          </cell>
          <cell r="AU253">
            <v>0</v>
          </cell>
          <cell r="AV253">
            <v>0</v>
          </cell>
          <cell r="AW253">
            <v>0</v>
          </cell>
          <cell r="AX253">
            <v>0</v>
          </cell>
          <cell r="AY253">
            <v>0</v>
          </cell>
          <cell r="AZ253">
            <v>0</v>
          </cell>
          <cell r="BA253">
            <v>0</v>
          </cell>
          <cell r="CB253" t="str">
            <v>KS2-4</v>
          </cell>
          <cell r="CC253" t="str">
            <v>5B</v>
          </cell>
          <cell r="CD253">
            <v>1</v>
          </cell>
          <cell r="CE253">
            <v>0.98962882096069871</v>
          </cell>
          <cell r="CF253">
            <v>0.5</v>
          </cell>
          <cell r="CG253" t="str">
            <v>&gt;=29 &amp; &lt;30</v>
          </cell>
          <cell r="CH253" t="str">
            <v>KS2 Average Point Grade</v>
          </cell>
          <cell r="CI253" t="str">
            <v>KS4 5 A*-C EM</v>
          </cell>
        </row>
        <row r="254">
          <cell r="AS254">
            <v>0</v>
          </cell>
          <cell r="AT254">
            <v>1</v>
          </cell>
          <cell r="AU254">
            <v>0</v>
          </cell>
          <cell r="AV254">
            <v>0</v>
          </cell>
          <cell r="AW254">
            <v>0</v>
          </cell>
          <cell r="AX254">
            <v>0</v>
          </cell>
          <cell r="AY254">
            <v>0</v>
          </cell>
          <cell r="AZ254">
            <v>0</v>
          </cell>
          <cell r="BA254">
            <v>0</v>
          </cell>
          <cell r="CB254" t="str">
            <v>KS2-4</v>
          </cell>
          <cell r="CC254" t="str">
            <v>5A</v>
          </cell>
          <cell r="CD254">
            <v>1</v>
          </cell>
          <cell r="CE254">
            <v>1</v>
          </cell>
          <cell r="CF254">
            <v>0.5</v>
          </cell>
          <cell r="CG254" t="str">
            <v>&gt;=29 &amp; &lt;30</v>
          </cell>
          <cell r="CH254" t="str">
            <v>KS2 Average Point Grade</v>
          </cell>
          <cell r="CI254" t="str">
            <v>KS4 5 A*-C EM</v>
          </cell>
        </row>
        <row r="255">
          <cell r="CB255" t="str">
            <v>.</v>
          </cell>
          <cell r="CC255" t="str">
            <v>.</v>
          </cell>
          <cell r="CD255" t="str">
            <v>.</v>
          </cell>
          <cell r="CE255" t="str">
            <v>.</v>
          </cell>
          <cell r="CF255" t="str">
            <v>.</v>
          </cell>
          <cell r="CG255" t="str">
            <v>.</v>
          </cell>
          <cell r="CH255" t="str">
            <v>.</v>
          </cell>
          <cell r="CI255" t="str">
            <v>.</v>
          </cell>
        </row>
        <row r="256">
          <cell r="CB256" t="str">
            <v>.</v>
          </cell>
          <cell r="CC256" t="str">
            <v>.</v>
          </cell>
          <cell r="CD256" t="str">
            <v>.</v>
          </cell>
          <cell r="CE256" t="str">
            <v>.</v>
          </cell>
          <cell r="CF256" t="str">
            <v>.</v>
          </cell>
          <cell r="CG256" t="str">
            <v>.</v>
          </cell>
          <cell r="CH256" t="str">
            <v>.</v>
          </cell>
          <cell r="CI256" t="str">
            <v>.</v>
          </cell>
        </row>
        <row r="257">
          <cell r="CB257" t="str">
            <v>.</v>
          </cell>
          <cell r="CC257" t="str">
            <v>.</v>
          </cell>
          <cell r="CD257" t="str">
            <v>.</v>
          </cell>
          <cell r="CE257" t="str">
            <v>.</v>
          </cell>
          <cell r="CF257" t="str">
            <v>.</v>
          </cell>
          <cell r="CG257" t="str">
            <v>.</v>
          </cell>
          <cell r="CH257" t="str">
            <v>KS2 Average Point Grade</v>
          </cell>
          <cell r="CI257" t="str">
            <v>KS4 5 A*-C EM</v>
          </cell>
        </row>
        <row r="258">
          <cell r="CB258" t="str">
            <v>.</v>
          </cell>
          <cell r="CC258" t="str">
            <v>.</v>
          </cell>
          <cell r="CD258" t="str">
            <v>.</v>
          </cell>
          <cell r="CE258" t="str">
            <v>.</v>
          </cell>
          <cell r="CF258" t="str">
            <v>.</v>
          </cell>
          <cell r="CG258" t="str">
            <v>.</v>
          </cell>
          <cell r="CH258" t="str">
            <v>KS2 Average Point Grade</v>
          </cell>
          <cell r="CI258" t="str">
            <v>KS4 5 A*-C EM</v>
          </cell>
        </row>
        <row r="259">
          <cell r="AU259">
            <v>0</v>
          </cell>
          <cell r="AV259">
            <v>0</v>
          </cell>
          <cell r="AW259">
            <v>0</v>
          </cell>
          <cell r="AX259">
            <v>0</v>
          </cell>
          <cell r="AY259">
            <v>0</v>
          </cell>
          <cell r="AZ259">
            <v>0</v>
          </cell>
          <cell r="BA259">
            <v>0</v>
          </cell>
          <cell r="CB259" t="str">
            <v>.</v>
          </cell>
          <cell r="CC259" t="str">
            <v>.</v>
          </cell>
          <cell r="CD259" t="str">
            <v>.</v>
          </cell>
          <cell r="CE259" t="str">
            <v>.</v>
          </cell>
          <cell r="CF259" t="str">
            <v>.</v>
          </cell>
          <cell r="CG259" t="str">
            <v>.</v>
          </cell>
          <cell r="CH259" t="str">
            <v>KS2 Average Point Grade</v>
          </cell>
          <cell r="CI259" t="str">
            <v>KS4 5 A*-C EM</v>
          </cell>
        </row>
        <row r="260">
          <cell r="AS260">
            <v>0</v>
          </cell>
          <cell r="AT260">
            <v>0</v>
          </cell>
          <cell r="AU260">
            <v>0</v>
          </cell>
          <cell r="AV260">
            <v>0</v>
          </cell>
          <cell r="AW260">
            <v>0</v>
          </cell>
          <cell r="AX260">
            <v>0</v>
          </cell>
          <cell r="AY260">
            <v>0</v>
          </cell>
          <cell r="AZ260">
            <v>0</v>
          </cell>
          <cell r="BA260">
            <v>0</v>
          </cell>
          <cell r="CB260" t="str">
            <v>.</v>
          </cell>
          <cell r="CC260" t="str">
            <v>.</v>
          </cell>
          <cell r="CD260" t="str">
            <v>.</v>
          </cell>
          <cell r="CE260" t="str">
            <v>.</v>
          </cell>
          <cell r="CF260" t="str">
            <v>.</v>
          </cell>
          <cell r="CG260" t="str">
            <v>.</v>
          </cell>
          <cell r="CH260" t="str">
            <v>.</v>
          </cell>
          <cell r="CI260" t="str">
            <v>.</v>
          </cell>
        </row>
        <row r="261">
          <cell r="AS261">
            <v>0</v>
          </cell>
          <cell r="AT261">
            <v>0</v>
          </cell>
          <cell r="AU261">
            <v>0</v>
          </cell>
          <cell r="AV261">
            <v>0</v>
          </cell>
          <cell r="AW261">
            <v>0</v>
          </cell>
          <cell r="AX261">
            <v>0</v>
          </cell>
          <cell r="AY261">
            <v>0</v>
          </cell>
          <cell r="AZ261">
            <v>0</v>
          </cell>
          <cell r="BA261">
            <v>0</v>
          </cell>
          <cell r="CB261" t="str">
            <v>.</v>
          </cell>
          <cell r="CC261" t="str">
            <v>.</v>
          </cell>
          <cell r="CD261" t="str">
            <v>.</v>
          </cell>
          <cell r="CE261" t="str">
            <v>.</v>
          </cell>
          <cell r="CF261" t="str">
            <v>.</v>
          </cell>
          <cell r="CG261" t="str">
            <v>.</v>
          </cell>
          <cell r="CH261" t="str">
            <v>.</v>
          </cell>
          <cell r="CI261" t="str">
            <v>.</v>
          </cell>
        </row>
        <row r="262">
          <cell r="AS262">
            <v>0.5163398692810458</v>
          </cell>
          <cell r="AT262">
            <v>0.48366013071895425</v>
          </cell>
          <cell r="AU262">
            <v>0</v>
          </cell>
          <cell r="AV262">
            <v>0</v>
          </cell>
          <cell r="AW262">
            <v>0</v>
          </cell>
          <cell r="AX262">
            <v>0</v>
          </cell>
          <cell r="AY262">
            <v>0</v>
          </cell>
          <cell r="AZ262">
            <v>0</v>
          </cell>
          <cell r="BA262">
            <v>0</v>
          </cell>
          <cell r="CB262" t="str">
            <v>KS2-4</v>
          </cell>
          <cell r="CC262" t="str">
            <v>B</v>
          </cell>
          <cell r="CD262">
            <v>1</v>
          </cell>
          <cell r="CE262">
            <v>0.48366013071895425</v>
          </cell>
          <cell r="CF262">
            <v>0.5</v>
          </cell>
          <cell r="CG262" t="str">
            <v>&gt;=30</v>
          </cell>
          <cell r="CH262" t="str">
            <v>KS2 Average Point Grade</v>
          </cell>
          <cell r="CI262" t="str">
            <v>KS4 5 A*-C EM</v>
          </cell>
        </row>
        <row r="263">
          <cell r="AS263">
            <v>0.5163398692810458</v>
          </cell>
          <cell r="AT263">
            <v>0.48366013071895425</v>
          </cell>
          <cell r="AU263">
            <v>0</v>
          </cell>
          <cell r="AV263">
            <v>0</v>
          </cell>
          <cell r="AW263">
            <v>0</v>
          </cell>
          <cell r="AX263">
            <v>0</v>
          </cell>
          <cell r="AY263">
            <v>0</v>
          </cell>
          <cell r="AZ263">
            <v>0</v>
          </cell>
          <cell r="BA263">
            <v>0</v>
          </cell>
          <cell r="CB263" t="str">
            <v>KS2-4</v>
          </cell>
          <cell r="CC263" t="str">
            <v>N</v>
          </cell>
          <cell r="CD263">
            <v>1</v>
          </cell>
          <cell r="CE263">
            <v>0.48366013071895425</v>
          </cell>
          <cell r="CF263">
            <v>0.5</v>
          </cell>
          <cell r="CG263" t="str">
            <v>&gt;=30</v>
          </cell>
          <cell r="CH263" t="str">
            <v>KS2 Average Point Grade</v>
          </cell>
          <cell r="CI263" t="str">
            <v>KS4 5 A*-C EM</v>
          </cell>
        </row>
        <row r="264">
          <cell r="AS264">
            <v>0.5163398692810458</v>
          </cell>
          <cell r="AT264">
            <v>0.48366013071895425</v>
          </cell>
          <cell r="AU264">
            <v>0</v>
          </cell>
          <cell r="AV264">
            <v>0</v>
          </cell>
          <cell r="AW264">
            <v>0</v>
          </cell>
          <cell r="AX264">
            <v>0</v>
          </cell>
          <cell r="AY264">
            <v>0</v>
          </cell>
          <cell r="AZ264">
            <v>0</v>
          </cell>
          <cell r="BA264">
            <v>0</v>
          </cell>
          <cell r="CB264" t="str">
            <v>KS2-4</v>
          </cell>
          <cell r="CC264" t="str">
            <v>2</v>
          </cell>
          <cell r="CD264">
            <v>1</v>
          </cell>
          <cell r="CE264">
            <v>0.48366013071895425</v>
          </cell>
          <cell r="CF264">
            <v>0.5</v>
          </cell>
          <cell r="CG264" t="str">
            <v>&gt;=30</v>
          </cell>
          <cell r="CH264" t="str">
            <v>KS2 Average Point Grade</v>
          </cell>
          <cell r="CI264" t="str">
            <v>KS4 5 A*-C EM</v>
          </cell>
        </row>
        <row r="265">
          <cell r="AS265">
            <v>0.5163398692810458</v>
          </cell>
          <cell r="AT265">
            <v>0.48366013071895425</v>
          </cell>
          <cell r="AU265">
            <v>0</v>
          </cell>
          <cell r="AV265">
            <v>0</v>
          </cell>
          <cell r="AW265">
            <v>0</v>
          </cell>
          <cell r="AX265">
            <v>0</v>
          </cell>
          <cell r="AY265">
            <v>0</v>
          </cell>
          <cell r="AZ265">
            <v>0</v>
          </cell>
          <cell r="BA265">
            <v>0</v>
          </cell>
          <cell r="CB265" t="str">
            <v>KS2-4</v>
          </cell>
          <cell r="CC265" t="str">
            <v>3C</v>
          </cell>
          <cell r="CD265">
            <v>1</v>
          </cell>
          <cell r="CE265">
            <v>0.48366013071895425</v>
          </cell>
          <cell r="CF265">
            <v>0.5</v>
          </cell>
          <cell r="CG265" t="str">
            <v>&gt;=30</v>
          </cell>
          <cell r="CH265" t="str">
            <v>KS2 Average Point Grade</v>
          </cell>
          <cell r="CI265" t="str">
            <v>KS4 5 A*-C EM</v>
          </cell>
        </row>
        <row r="266">
          <cell r="AS266">
            <v>0.5163398692810458</v>
          </cell>
          <cell r="AT266">
            <v>0.48366013071895425</v>
          </cell>
          <cell r="AU266">
            <v>0</v>
          </cell>
          <cell r="AV266">
            <v>0</v>
          </cell>
          <cell r="AW266">
            <v>0</v>
          </cell>
          <cell r="AX266">
            <v>0</v>
          </cell>
          <cell r="AY266">
            <v>0</v>
          </cell>
          <cell r="AZ266">
            <v>0</v>
          </cell>
          <cell r="BA266">
            <v>0</v>
          </cell>
          <cell r="CB266" t="str">
            <v>KS2-4</v>
          </cell>
          <cell r="CC266" t="str">
            <v>3B</v>
          </cell>
          <cell r="CD266">
            <v>1</v>
          </cell>
          <cell r="CE266">
            <v>0.48366013071895425</v>
          </cell>
          <cell r="CF266">
            <v>0.5</v>
          </cell>
          <cell r="CG266" t="str">
            <v>&gt;=30</v>
          </cell>
          <cell r="CH266" t="str">
            <v>KS2 Average Point Grade</v>
          </cell>
          <cell r="CI266" t="str">
            <v>KS4 5 A*-C EM</v>
          </cell>
        </row>
        <row r="267">
          <cell r="AS267">
            <v>0.5163398692810458</v>
          </cell>
          <cell r="AT267">
            <v>0.48366013071895425</v>
          </cell>
          <cell r="AU267">
            <v>0</v>
          </cell>
          <cell r="AV267">
            <v>0</v>
          </cell>
          <cell r="AW267">
            <v>0</v>
          </cell>
          <cell r="AX267">
            <v>0</v>
          </cell>
          <cell r="AY267">
            <v>0</v>
          </cell>
          <cell r="AZ267">
            <v>0</v>
          </cell>
          <cell r="BA267">
            <v>0</v>
          </cell>
          <cell r="CB267" t="str">
            <v>KS2-4</v>
          </cell>
          <cell r="CC267" t="str">
            <v>3A</v>
          </cell>
          <cell r="CD267">
            <v>1</v>
          </cell>
          <cell r="CE267">
            <v>0.48366013071895425</v>
          </cell>
          <cell r="CF267">
            <v>0.5</v>
          </cell>
          <cell r="CG267" t="str">
            <v>&gt;=30</v>
          </cell>
          <cell r="CH267" t="str">
            <v>KS2 Average Point Grade</v>
          </cell>
          <cell r="CI267" t="str">
            <v>KS4 5 A*-C EM</v>
          </cell>
        </row>
        <row r="268">
          <cell r="AS268">
            <v>0.5163398692810458</v>
          </cell>
          <cell r="AT268">
            <v>0.48366013071895425</v>
          </cell>
          <cell r="AU268">
            <v>0</v>
          </cell>
          <cell r="AV268">
            <v>0</v>
          </cell>
          <cell r="AW268">
            <v>0</v>
          </cell>
          <cell r="AX268">
            <v>0</v>
          </cell>
          <cell r="AY268">
            <v>0</v>
          </cell>
          <cell r="AZ268">
            <v>0</v>
          </cell>
          <cell r="BA268">
            <v>0</v>
          </cell>
          <cell r="CB268" t="str">
            <v>KS2-4</v>
          </cell>
          <cell r="CC268" t="str">
            <v>4C</v>
          </cell>
          <cell r="CD268">
            <v>1</v>
          </cell>
          <cell r="CE268">
            <v>0.48366013071895425</v>
          </cell>
          <cell r="CF268">
            <v>0.5</v>
          </cell>
          <cell r="CG268" t="str">
            <v>&gt;=30</v>
          </cell>
          <cell r="CH268" t="str">
            <v>KS2 Average Point Grade</v>
          </cell>
          <cell r="CI268" t="str">
            <v>KS4 5 A*-C EM</v>
          </cell>
        </row>
        <row r="269">
          <cell r="AS269">
            <v>0.18181818181818182</v>
          </cell>
          <cell r="AT269">
            <v>0.81818181818181823</v>
          </cell>
          <cell r="AU269">
            <v>0</v>
          </cell>
          <cell r="AV269">
            <v>0</v>
          </cell>
          <cell r="AW269">
            <v>0</v>
          </cell>
          <cell r="AX269">
            <v>0</v>
          </cell>
          <cell r="AY269">
            <v>0</v>
          </cell>
          <cell r="AZ269">
            <v>0</v>
          </cell>
          <cell r="BA269">
            <v>0</v>
          </cell>
          <cell r="CB269" t="str">
            <v>KS2-4</v>
          </cell>
          <cell r="CC269" t="str">
            <v>4B</v>
          </cell>
          <cell r="CD269">
            <v>1</v>
          </cell>
          <cell r="CE269">
            <v>0.81818181818181823</v>
          </cell>
          <cell r="CF269">
            <v>0.5</v>
          </cell>
          <cell r="CG269" t="str">
            <v>&gt;=30</v>
          </cell>
          <cell r="CH269" t="str">
            <v>KS2 Average Point Grade</v>
          </cell>
          <cell r="CI269" t="str">
            <v>KS4 5 A*-C EM</v>
          </cell>
        </row>
        <row r="270">
          <cell r="AS270">
            <v>3.8104089219330853E-2</v>
          </cell>
          <cell r="AT270">
            <v>0.96189591078066916</v>
          </cell>
          <cell r="AU270">
            <v>0</v>
          </cell>
          <cell r="AV270">
            <v>0</v>
          </cell>
          <cell r="AW270">
            <v>0</v>
          </cell>
          <cell r="AX270">
            <v>0</v>
          </cell>
          <cell r="AY270">
            <v>0</v>
          </cell>
          <cell r="AZ270">
            <v>0</v>
          </cell>
          <cell r="BA270">
            <v>0</v>
          </cell>
          <cell r="CB270" t="str">
            <v>KS2-4</v>
          </cell>
          <cell r="CC270" t="str">
            <v>4A</v>
          </cell>
          <cell r="CD270">
            <v>1</v>
          </cell>
          <cell r="CE270">
            <v>0.96189591078066916</v>
          </cell>
          <cell r="CF270">
            <v>0.5</v>
          </cell>
          <cell r="CG270" t="str">
            <v>&gt;=30</v>
          </cell>
          <cell r="CH270" t="str">
            <v>KS2 Average Point Grade</v>
          </cell>
          <cell r="CI270" t="str">
            <v>KS4 5 A*-C EM</v>
          </cell>
        </row>
        <row r="271">
          <cell r="AS271">
            <v>1.186685962373372E-2</v>
          </cell>
          <cell r="AT271">
            <v>0.98813314037626632</v>
          </cell>
          <cell r="AU271">
            <v>0</v>
          </cell>
          <cell r="AV271">
            <v>0</v>
          </cell>
          <cell r="AW271">
            <v>0</v>
          </cell>
          <cell r="AX271">
            <v>0</v>
          </cell>
          <cell r="AY271">
            <v>0</v>
          </cell>
          <cell r="AZ271">
            <v>0</v>
          </cell>
          <cell r="BA271">
            <v>0</v>
          </cell>
          <cell r="CB271" t="str">
            <v>KS2-4</v>
          </cell>
          <cell r="CC271" t="str">
            <v>5C</v>
          </cell>
          <cell r="CD271">
            <v>1</v>
          </cell>
          <cell r="CE271">
            <v>0.98813314037626632</v>
          </cell>
          <cell r="CF271">
            <v>0.5</v>
          </cell>
          <cell r="CG271" t="str">
            <v>&gt;=30</v>
          </cell>
          <cell r="CH271" t="str">
            <v>KS2 Average Point Grade</v>
          </cell>
          <cell r="CI271" t="str">
            <v>KS4 5 A*-C EM</v>
          </cell>
        </row>
        <row r="272">
          <cell r="AS272">
            <v>3.9802579207132626E-3</v>
          </cell>
          <cell r="AT272">
            <v>0.99601974207928679</v>
          </cell>
          <cell r="AU272">
            <v>0</v>
          </cell>
          <cell r="AV272">
            <v>0</v>
          </cell>
          <cell r="AW272">
            <v>0</v>
          </cell>
          <cell r="AX272">
            <v>0</v>
          </cell>
          <cell r="AY272">
            <v>0</v>
          </cell>
          <cell r="AZ272">
            <v>0</v>
          </cell>
          <cell r="BA272">
            <v>0</v>
          </cell>
          <cell r="CB272" t="str">
            <v>KS2-4</v>
          </cell>
          <cell r="CC272" t="str">
            <v>5B</v>
          </cell>
          <cell r="CD272">
            <v>1</v>
          </cell>
          <cell r="CE272">
            <v>0.99601974207928679</v>
          </cell>
          <cell r="CF272">
            <v>0.5</v>
          </cell>
          <cell r="CG272" t="str">
            <v>&gt;=30</v>
          </cell>
          <cell r="CH272" t="str">
            <v>KS2 Average Point Grade</v>
          </cell>
          <cell r="CI272" t="str">
            <v>KS4 5 A*-C EM</v>
          </cell>
        </row>
        <row r="273">
          <cell r="AS273">
            <v>3.3200531208499337E-3</v>
          </cell>
          <cell r="AT273">
            <v>0.99667994687915007</v>
          </cell>
          <cell r="AU273">
            <v>0</v>
          </cell>
          <cell r="AV273">
            <v>0</v>
          </cell>
          <cell r="AW273">
            <v>0</v>
          </cell>
          <cell r="AX273">
            <v>0</v>
          </cell>
          <cell r="AY273">
            <v>0</v>
          </cell>
          <cell r="AZ273">
            <v>0</v>
          </cell>
          <cell r="BA273">
            <v>0</v>
          </cell>
          <cell r="CB273" t="str">
            <v>KS2-4</v>
          </cell>
          <cell r="CC273" t="str">
            <v>5A</v>
          </cell>
          <cell r="CD273">
            <v>1</v>
          </cell>
          <cell r="CE273">
            <v>0.99667994687915007</v>
          </cell>
          <cell r="CF273">
            <v>0.5</v>
          </cell>
          <cell r="CG273" t="str">
            <v>&gt;=30</v>
          </cell>
          <cell r="CH273" t="str">
            <v>KS2 Average Point Grade</v>
          </cell>
          <cell r="CI273" t="str">
            <v>KS4 5 A*-C EM</v>
          </cell>
        </row>
        <row r="274">
          <cell r="CB274" t="str">
            <v>.</v>
          </cell>
          <cell r="CC274" t="str">
            <v>.</v>
          </cell>
          <cell r="CD274" t="str">
            <v>.</v>
          </cell>
          <cell r="CE274" t="str">
            <v>.</v>
          </cell>
          <cell r="CF274" t="str">
            <v>.</v>
          </cell>
          <cell r="CG274" t="str">
            <v>.</v>
          </cell>
          <cell r="CH274" t="str">
            <v>.</v>
          </cell>
          <cell r="CI274" t="str">
            <v>.</v>
          </cell>
        </row>
        <row r="275">
          <cell r="CB275" t="str">
            <v>.</v>
          </cell>
          <cell r="CC275" t="str">
            <v>.</v>
          </cell>
          <cell r="CD275" t="str">
            <v>.</v>
          </cell>
          <cell r="CE275" t="str">
            <v>.</v>
          </cell>
          <cell r="CF275" t="str">
            <v>.</v>
          </cell>
          <cell r="CG275" t="str">
            <v>.</v>
          </cell>
          <cell r="CH275" t="str">
            <v>KS2 Average Point Grade</v>
          </cell>
          <cell r="CI275" t="str">
            <v>KS4 5 A*-C EM</v>
          </cell>
        </row>
        <row r="276">
          <cell r="CB276" t="str">
            <v>.</v>
          </cell>
          <cell r="CC276" t="str">
            <v>.</v>
          </cell>
          <cell r="CD276" t="str">
            <v>.</v>
          </cell>
          <cell r="CE276" t="str">
            <v>.</v>
          </cell>
          <cell r="CF276" t="str">
            <v>.</v>
          </cell>
          <cell r="CG276" t="str">
            <v>.</v>
          </cell>
          <cell r="CH276" t="str">
            <v>KS2 Average Point Grade</v>
          </cell>
          <cell r="CI276" t="str">
            <v>KS4 5 A*-C EM</v>
          </cell>
        </row>
        <row r="277">
          <cell r="CB277" t="str">
            <v>.</v>
          </cell>
          <cell r="CC277" t="str">
            <v>.</v>
          </cell>
          <cell r="CD277" t="str">
            <v>.</v>
          </cell>
          <cell r="CE277" t="str">
            <v>.</v>
          </cell>
          <cell r="CF277" t="str">
            <v>.</v>
          </cell>
          <cell r="CG277" t="str">
            <v>.</v>
          </cell>
          <cell r="CH277" t="str">
            <v>KS2 Average Point Grade</v>
          </cell>
          <cell r="CI277" t="str">
            <v>KS4 5 A*-C EM</v>
          </cell>
        </row>
        <row r="278">
          <cell r="AU278">
            <v>0</v>
          </cell>
          <cell r="AV278">
            <v>0</v>
          </cell>
          <cell r="AW278">
            <v>0</v>
          </cell>
          <cell r="AX278">
            <v>0</v>
          </cell>
          <cell r="AY278">
            <v>0</v>
          </cell>
          <cell r="AZ278">
            <v>0</v>
          </cell>
          <cell r="BA278">
            <v>0</v>
          </cell>
          <cell r="CB278" t="str">
            <v>.</v>
          </cell>
          <cell r="CC278" t="str">
            <v>.</v>
          </cell>
          <cell r="CD278" t="str">
            <v>.</v>
          </cell>
          <cell r="CE278" t="str">
            <v>.</v>
          </cell>
          <cell r="CF278" t="str">
            <v>.</v>
          </cell>
          <cell r="CG278" t="str">
            <v>.</v>
          </cell>
          <cell r="CH278" t="str">
            <v>KS2 Average Point Grade</v>
          </cell>
          <cell r="CI278" t="str">
            <v>KS4 5 A*-C EM</v>
          </cell>
        </row>
        <row r="279">
          <cell r="AS279">
            <v>0</v>
          </cell>
          <cell r="AT279">
            <v>0</v>
          </cell>
          <cell r="AU279">
            <v>0</v>
          </cell>
          <cell r="AV279">
            <v>0</v>
          </cell>
          <cell r="AW279">
            <v>0</v>
          </cell>
          <cell r="AX279">
            <v>0</v>
          </cell>
          <cell r="AY279">
            <v>0</v>
          </cell>
          <cell r="AZ279">
            <v>0</v>
          </cell>
          <cell r="BA279">
            <v>0</v>
          </cell>
          <cell r="CB279" t="str">
            <v>.</v>
          </cell>
          <cell r="CC279" t="str">
            <v>.</v>
          </cell>
          <cell r="CD279" t="str">
            <v>.</v>
          </cell>
          <cell r="CE279" t="str">
            <v>.</v>
          </cell>
          <cell r="CF279" t="str">
            <v>.</v>
          </cell>
          <cell r="CG279" t="str">
            <v>.</v>
          </cell>
          <cell r="CH279" t="str">
            <v>.</v>
          </cell>
          <cell r="CI279" t="str">
            <v>.</v>
          </cell>
        </row>
        <row r="280">
          <cell r="AS280">
            <v>0</v>
          </cell>
          <cell r="AT280">
            <v>0</v>
          </cell>
          <cell r="AU280">
            <v>0</v>
          </cell>
          <cell r="AV280">
            <v>0</v>
          </cell>
          <cell r="AW280">
            <v>0</v>
          </cell>
          <cell r="AX280">
            <v>0</v>
          </cell>
          <cell r="AY280">
            <v>0</v>
          </cell>
          <cell r="AZ280">
            <v>0</v>
          </cell>
          <cell r="BA280">
            <v>0</v>
          </cell>
          <cell r="CB280" t="str">
            <v>.</v>
          </cell>
          <cell r="CC280" t="str">
            <v>.</v>
          </cell>
          <cell r="CD280" t="str">
            <v>.</v>
          </cell>
          <cell r="CE280" t="str">
            <v>.</v>
          </cell>
          <cell r="CF280" t="str">
            <v>.</v>
          </cell>
          <cell r="CG280" t="str">
            <v>.</v>
          </cell>
          <cell r="CH280" t="str">
            <v>.</v>
          </cell>
          <cell r="CI280" t="str">
            <v>.</v>
          </cell>
        </row>
        <row r="281">
          <cell r="AS281">
            <v>0.93494423791821557</v>
          </cell>
          <cell r="AT281">
            <v>6.5055762081784388E-2</v>
          </cell>
          <cell r="AU281">
            <v>0</v>
          </cell>
          <cell r="AV281">
            <v>0</v>
          </cell>
          <cell r="AW281">
            <v>0</v>
          </cell>
          <cell r="AX281">
            <v>0</v>
          </cell>
          <cell r="AY281">
            <v>0</v>
          </cell>
          <cell r="AZ281">
            <v>0</v>
          </cell>
          <cell r="BA281">
            <v>0</v>
          </cell>
          <cell r="CB281" t="str">
            <v>KS2-4</v>
          </cell>
          <cell r="CC281" t="str">
            <v>B</v>
          </cell>
          <cell r="CD281">
            <v>1</v>
          </cell>
          <cell r="CE281">
            <v>6.5055762081784388E-2</v>
          </cell>
          <cell r="CF281">
            <v>0.25</v>
          </cell>
          <cell r="CG281" t="str">
            <v>&lt;25</v>
          </cell>
          <cell r="CH281" t="str">
            <v>KS2 Average Point Grade</v>
          </cell>
          <cell r="CI281" t="str">
            <v>KS4 5 A*-C EM</v>
          </cell>
        </row>
        <row r="282">
          <cell r="AS282">
            <v>0.93494423791821557</v>
          </cell>
          <cell r="AT282">
            <v>6.5055762081784388E-2</v>
          </cell>
          <cell r="AU282">
            <v>0</v>
          </cell>
          <cell r="AV282">
            <v>0</v>
          </cell>
          <cell r="AW282">
            <v>0</v>
          </cell>
          <cell r="AX282">
            <v>0</v>
          </cell>
          <cell r="AY282">
            <v>0</v>
          </cell>
          <cell r="AZ282">
            <v>0</v>
          </cell>
          <cell r="BA282">
            <v>0</v>
          </cell>
          <cell r="CB282" t="str">
            <v>KS2-4</v>
          </cell>
          <cell r="CC282" t="str">
            <v>N</v>
          </cell>
          <cell r="CD282">
            <v>1</v>
          </cell>
          <cell r="CE282">
            <v>6.5055762081784388E-2</v>
          </cell>
          <cell r="CF282">
            <v>0.25</v>
          </cell>
          <cell r="CG282" t="str">
            <v>&lt;25</v>
          </cell>
          <cell r="CH282" t="str">
            <v>KS2 Average Point Grade</v>
          </cell>
          <cell r="CI282" t="str">
            <v>KS4 5 A*-C EM</v>
          </cell>
        </row>
        <row r="283">
          <cell r="AS283">
            <v>0.93494423791821557</v>
          </cell>
          <cell r="AT283">
            <v>6.5055762081784388E-2</v>
          </cell>
          <cell r="AU283">
            <v>0</v>
          </cell>
          <cell r="AV283">
            <v>0</v>
          </cell>
          <cell r="AW283">
            <v>0</v>
          </cell>
          <cell r="AX283">
            <v>0</v>
          </cell>
          <cell r="AY283">
            <v>0</v>
          </cell>
          <cell r="AZ283">
            <v>0</v>
          </cell>
          <cell r="BA283">
            <v>0</v>
          </cell>
          <cell r="CB283" t="str">
            <v>KS2-4</v>
          </cell>
          <cell r="CC283" t="str">
            <v>2</v>
          </cell>
          <cell r="CD283">
            <v>1</v>
          </cell>
          <cell r="CE283">
            <v>6.5055762081784388E-2</v>
          </cell>
          <cell r="CF283">
            <v>0.25</v>
          </cell>
          <cell r="CG283" t="str">
            <v>&lt;25</v>
          </cell>
          <cell r="CH283" t="str">
            <v>KS2 Average Point Grade</v>
          </cell>
          <cell r="CI283" t="str">
            <v>KS4 5 A*-C EM</v>
          </cell>
        </row>
        <row r="284">
          <cell r="AS284">
            <v>0.91135734072022156</v>
          </cell>
          <cell r="AT284">
            <v>8.8642659279778394E-2</v>
          </cell>
          <cell r="AU284">
            <v>0</v>
          </cell>
          <cell r="AV284">
            <v>0</v>
          </cell>
          <cell r="AW284">
            <v>0</v>
          </cell>
          <cell r="AX284">
            <v>0</v>
          </cell>
          <cell r="AY284">
            <v>0</v>
          </cell>
          <cell r="AZ284">
            <v>0</v>
          </cell>
          <cell r="BA284">
            <v>0</v>
          </cell>
          <cell r="CB284" t="str">
            <v>KS2-4</v>
          </cell>
          <cell r="CC284" t="str">
            <v>3C</v>
          </cell>
          <cell r="CD284">
            <v>1</v>
          </cell>
          <cell r="CE284">
            <v>8.8642659279778394E-2</v>
          </cell>
          <cell r="CF284">
            <v>0.25</v>
          </cell>
          <cell r="CG284" t="str">
            <v>&lt;25</v>
          </cell>
          <cell r="CH284" t="str">
            <v>KS2 Average Point Grade</v>
          </cell>
          <cell r="CI284" t="str">
            <v>KS4 5 A*-C EM</v>
          </cell>
        </row>
        <row r="285">
          <cell r="AS285">
            <v>0.84259259259259256</v>
          </cell>
          <cell r="AT285">
            <v>0.15740740740740741</v>
          </cell>
          <cell r="AU285">
            <v>0</v>
          </cell>
          <cell r="AV285">
            <v>0</v>
          </cell>
          <cell r="AW285">
            <v>0</v>
          </cell>
          <cell r="AX285">
            <v>0</v>
          </cell>
          <cell r="AY285">
            <v>0</v>
          </cell>
          <cell r="AZ285">
            <v>0</v>
          </cell>
          <cell r="BA285">
            <v>0</v>
          </cell>
          <cell r="CB285" t="str">
            <v>KS2-4</v>
          </cell>
          <cell r="CC285" t="str">
            <v>3B</v>
          </cell>
          <cell r="CD285">
            <v>1</v>
          </cell>
          <cell r="CE285">
            <v>0.15740740740740741</v>
          </cell>
          <cell r="CF285">
            <v>0.25</v>
          </cell>
          <cell r="CG285" t="str">
            <v>&lt;25</v>
          </cell>
          <cell r="CH285" t="str">
            <v>KS2 Average Point Grade</v>
          </cell>
          <cell r="CI285" t="str">
            <v>KS4 5 A*-C EM</v>
          </cell>
        </row>
        <row r="286">
          <cell r="AS286">
            <v>0.76661514683153009</v>
          </cell>
          <cell r="AT286">
            <v>0.23338485316846985</v>
          </cell>
          <cell r="AU286">
            <v>0</v>
          </cell>
          <cell r="AV286">
            <v>0</v>
          </cell>
          <cell r="AW286">
            <v>0</v>
          </cell>
          <cell r="AX286">
            <v>0</v>
          </cell>
          <cell r="AY286">
            <v>0</v>
          </cell>
          <cell r="AZ286">
            <v>0</v>
          </cell>
          <cell r="BA286">
            <v>0</v>
          </cell>
          <cell r="CB286" t="str">
            <v>KS2-4</v>
          </cell>
          <cell r="CC286" t="str">
            <v>3A</v>
          </cell>
          <cell r="CD286">
            <v>1</v>
          </cell>
          <cell r="CE286">
            <v>0.23338485316846985</v>
          </cell>
          <cell r="CF286">
            <v>0.25</v>
          </cell>
          <cell r="CG286" t="str">
            <v>&lt;25</v>
          </cell>
          <cell r="CH286" t="str">
            <v>KS2 Average Point Grade</v>
          </cell>
          <cell r="CI286" t="str">
            <v>KS4 5 A*-C EM</v>
          </cell>
        </row>
        <row r="287">
          <cell r="AS287">
            <v>0.57829839704069053</v>
          </cell>
          <cell r="AT287">
            <v>0.42170160295930947</v>
          </cell>
          <cell r="AU287">
            <v>0</v>
          </cell>
          <cell r="AV287">
            <v>0</v>
          </cell>
          <cell r="AW287">
            <v>0</v>
          </cell>
          <cell r="AX287">
            <v>0</v>
          </cell>
          <cell r="AY287">
            <v>0</v>
          </cell>
          <cell r="AZ287">
            <v>0</v>
          </cell>
          <cell r="BA287">
            <v>0</v>
          </cell>
          <cell r="CB287" t="str">
            <v>KS2-4</v>
          </cell>
          <cell r="CC287" t="str">
            <v>4C</v>
          </cell>
          <cell r="CD287">
            <v>1</v>
          </cell>
          <cell r="CE287">
            <v>0.42170160295930947</v>
          </cell>
          <cell r="CF287">
            <v>0.25</v>
          </cell>
          <cell r="CG287" t="str">
            <v>&lt;25</v>
          </cell>
          <cell r="CH287" t="str">
            <v>KS2 Average Point Grade</v>
          </cell>
          <cell r="CI287" t="str">
            <v>KS4 5 A*-C EM</v>
          </cell>
        </row>
        <row r="288">
          <cell r="AS288">
            <v>0.42906178489702518</v>
          </cell>
          <cell r="AT288">
            <v>0.57093821510297482</v>
          </cell>
          <cell r="AU288">
            <v>0</v>
          </cell>
          <cell r="AV288">
            <v>0</v>
          </cell>
          <cell r="AW288">
            <v>0</v>
          </cell>
          <cell r="AX288">
            <v>0</v>
          </cell>
          <cell r="AY288">
            <v>0</v>
          </cell>
          <cell r="AZ288">
            <v>0</v>
          </cell>
          <cell r="BA288">
            <v>0</v>
          </cell>
          <cell r="CB288" t="str">
            <v>KS2-4</v>
          </cell>
          <cell r="CC288" t="str">
            <v>4B</v>
          </cell>
          <cell r="CD288">
            <v>1</v>
          </cell>
          <cell r="CE288">
            <v>0.57093821510297482</v>
          </cell>
          <cell r="CF288">
            <v>0.25</v>
          </cell>
          <cell r="CG288" t="str">
            <v>&lt;25</v>
          </cell>
          <cell r="CH288" t="str">
            <v>KS2 Average Point Grade</v>
          </cell>
          <cell r="CI288" t="str">
            <v>KS4 5 A*-C EM</v>
          </cell>
        </row>
        <row r="289">
          <cell r="AS289">
            <v>0.2118003025718608</v>
          </cell>
          <cell r="AT289">
            <v>0.78819969742813922</v>
          </cell>
          <cell r="AU289">
            <v>0</v>
          </cell>
          <cell r="AV289">
            <v>0</v>
          </cell>
          <cell r="AW289">
            <v>0</v>
          </cell>
          <cell r="AX289">
            <v>0</v>
          </cell>
          <cell r="AY289">
            <v>0</v>
          </cell>
          <cell r="AZ289">
            <v>0</v>
          </cell>
          <cell r="BA289">
            <v>0</v>
          </cell>
          <cell r="CB289" t="str">
            <v>KS2-4</v>
          </cell>
          <cell r="CC289" t="str">
            <v>4A</v>
          </cell>
          <cell r="CD289">
            <v>1</v>
          </cell>
          <cell r="CE289">
            <v>0.78819969742813922</v>
          </cell>
          <cell r="CF289">
            <v>0.25</v>
          </cell>
          <cell r="CG289" t="str">
            <v>&lt;25</v>
          </cell>
          <cell r="CH289" t="str">
            <v>KS2 Average Point Grade</v>
          </cell>
          <cell r="CI289" t="str">
            <v>KS4 5 A*-C EM</v>
          </cell>
        </row>
        <row r="290">
          <cell r="AS290">
            <v>7.9081632653061229E-2</v>
          </cell>
          <cell r="AT290">
            <v>0.92091836734693877</v>
          </cell>
          <cell r="AU290">
            <v>0</v>
          </cell>
          <cell r="AV290">
            <v>0</v>
          </cell>
          <cell r="AW290">
            <v>0</v>
          </cell>
          <cell r="AX290">
            <v>0</v>
          </cell>
          <cell r="AY290">
            <v>0</v>
          </cell>
          <cell r="AZ290">
            <v>0</v>
          </cell>
          <cell r="BA290">
            <v>0</v>
          </cell>
          <cell r="CB290" t="str">
            <v>KS2-4</v>
          </cell>
          <cell r="CC290" t="str">
            <v>5C</v>
          </cell>
          <cell r="CD290">
            <v>1</v>
          </cell>
          <cell r="CE290">
            <v>0.92091836734693877</v>
          </cell>
          <cell r="CF290">
            <v>0.25</v>
          </cell>
          <cell r="CG290" t="str">
            <v>&lt;25</v>
          </cell>
          <cell r="CH290" t="str">
            <v>KS2 Average Point Grade</v>
          </cell>
          <cell r="CI290" t="str">
            <v>KS4 5 A*-C EM</v>
          </cell>
        </row>
        <row r="291">
          <cell r="AS291">
            <v>1.5873015873015872E-2</v>
          </cell>
          <cell r="AT291">
            <v>0.98412698412698407</v>
          </cell>
          <cell r="AU291">
            <v>0</v>
          </cell>
          <cell r="AV291">
            <v>0</v>
          </cell>
          <cell r="AW291">
            <v>0</v>
          </cell>
          <cell r="AX291">
            <v>0</v>
          </cell>
          <cell r="AY291">
            <v>0</v>
          </cell>
          <cell r="AZ291">
            <v>0</v>
          </cell>
          <cell r="BA291">
            <v>0</v>
          </cell>
          <cell r="CB291" t="str">
            <v>KS2-4</v>
          </cell>
          <cell r="CC291" t="str">
            <v>5B</v>
          </cell>
          <cell r="CD291">
            <v>1</v>
          </cell>
          <cell r="CE291">
            <v>0.98412698412698407</v>
          </cell>
          <cell r="CF291">
            <v>0.25</v>
          </cell>
          <cell r="CG291" t="str">
            <v>&lt;25</v>
          </cell>
          <cell r="CH291" t="str">
            <v>KS2 Average Point Grade</v>
          </cell>
          <cell r="CI291" t="str">
            <v>KS4 5 A*-C EM</v>
          </cell>
        </row>
        <row r="292">
          <cell r="AS292">
            <v>1.5873015873015872E-2</v>
          </cell>
          <cell r="AT292">
            <v>0.98412698412698407</v>
          </cell>
          <cell r="AU292">
            <v>0</v>
          </cell>
          <cell r="AV292">
            <v>0</v>
          </cell>
          <cell r="AW292">
            <v>0</v>
          </cell>
          <cell r="AX292">
            <v>0</v>
          </cell>
          <cell r="AY292">
            <v>0</v>
          </cell>
          <cell r="AZ292">
            <v>0</v>
          </cell>
          <cell r="BA292">
            <v>0</v>
          </cell>
          <cell r="CB292" t="str">
            <v>KS2-4</v>
          </cell>
          <cell r="CC292" t="str">
            <v>5A</v>
          </cell>
          <cell r="CD292">
            <v>1</v>
          </cell>
          <cell r="CE292">
            <v>0.98412698412698407</v>
          </cell>
          <cell r="CF292">
            <v>0.25</v>
          </cell>
          <cell r="CG292" t="str">
            <v>&lt;25</v>
          </cell>
          <cell r="CH292" t="str">
            <v>KS2 Average Point Grade</v>
          </cell>
          <cell r="CI292" t="str">
            <v>KS4 5 A*-C EM</v>
          </cell>
        </row>
        <row r="293">
          <cell r="CB293" t="str">
            <v>.</v>
          </cell>
          <cell r="CC293" t="str">
            <v>.</v>
          </cell>
          <cell r="CD293" t="str">
            <v>.</v>
          </cell>
          <cell r="CE293" t="str">
            <v>.</v>
          </cell>
          <cell r="CF293" t="str">
            <v>.</v>
          </cell>
          <cell r="CG293" t="str">
            <v>.</v>
          </cell>
          <cell r="CH293" t="str">
            <v>.</v>
          </cell>
          <cell r="CI293" t="str">
            <v>.</v>
          </cell>
        </row>
        <row r="294">
          <cell r="CB294" t="str">
            <v>.</v>
          </cell>
          <cell r="CC294" t="str">
            <v>.</v>
          </cell>
          <cell r="CD294" t="str">
            <v>.</v>
          </cell>
          <cell r="CE294" t="str">
            <v>.</v>
          </cell>
          <cell r="CF294" t="str">
            <v>.</v>
          </cell>
          <cell r="CG294" t="str">
            <v>.</v>
          </cell>
          <cell r="CH294" t="str">
            <v>.</v>
          </cell>
          <cell r="CI294" t="str">
            <v>.</v>
          </cell>
        </row>
        <row r="295">
          <cell r="CB295" t="str">
            <v>.</v>
          </cell>
          <cell r="CC295" t="str">
            <v>.</v>
          </cell>
          <cell r="CD295" t="str">
            <v>.</v>
          </cell>
          <cell r="CE295" t="str">
            <v>.</v>
          </cell>
          <cell r="CF295" t="str">
            <v>.</v>
          </cell>
          <cell r="CG295" t="str">
            <v>.</v>
          </cell>
          <cell r="CH295" t="str">
            <v>KS2 Average Point Grade</v>
          </cell>
          <cell r="CI295" t="str">
            <v>KS4 5 A*-C EM</v>
          </cell>
        </row>
        <row r="296">
          <cell r="CB296" t="str">
            <v>.</v>
          </cell>
          <cell r="CC296" t="str">
            <v>.</v>
          </cell>
          <cell r="CD296" t="str">
            <v>.</v>
          </cell>
          <cell r="CE296" t="str">
            <v>.</v>
          </cell>
          <cell r="CF296" t="str">
            <v>.</v>
          </cell>
          <cell r="CG296" t="str">
            <v>.</v>
          </cell>
          <cell r="CH296" t="str">
            <v>KS2 Average Point Grade</v>
          </cell>
          <cell r="CI296" t="str">
            <v>KS4 5 A*-C EM</v>
          </cell>
        </row>
        <row r="297">
          <cell r="AU297">
            <v>0</v>
          </cell>
          <cell r="AV297">
            <v>0</v>
          </cell>
          <cell r="AW297">
            <v>0</v>
          </cell>
          <cell r="AX297">
            <v>0</v>
          </cell>
          <cell r="AY297">
            <v>0</v>
          </cell>
          <cell r="AZ297">
            <v>0</v>
          </cell>
          <cell r="BA297">
            <v>0</v>
          </cell>
          <cell r="CB297" t="str">
            <v>.</v>
          </cell>
          <cell r="CC297" t="str">
            <v>.</v>
          </cell>
          <cell r="CD297" t="str">
            <v>.</v>
          </cell>
          <cell r="CE297" t="str">
            <v>.</v>
          </cell>
          <cell r="CF297" t="str">
            <v>.</v>
          </cell>
          <cell r="CG297" t="str">
            <v>.</v>
          </cell>
          <cell r="CH297" t="str">
            <v>KS2 Average Point Grade</v>
          </cell>
          <cell r="CI297" t="str">
            <v>KS4 5 A*-C EM</v>
          </cell>
        </row>
        <row r="298">
          <cell r="AS298">
            <v>0</v>
          </cell>
          <cell r="AT298">
            <v>0</v>
          </cell>
          <cell r="AU298">
            <v>0</v>
          </cell>
          <cell r="AV298">
            <v>0</v>
          </cell>
          <cell r="AW298">
            <v>0</v>
          </cell>
          <cell r="AX298">
            <v>0</v>
          </cell>
          <cell r="AY298">
            <v>0</v>
          </cell>
          <cell r="AZ298">
            <v>0</v>
          </cell>
          <cell r="BA298">
            <v>0</v>
          </cell>
          <cell r="CB298" t="str">
            <v>.</v>
          </cell>
          <cell r="CC298" t="str">
            <v>.</v>
          </cell>
          <cell r="CD298" t="str">
            <v>.</v>
          </cell>
          <cell r="CE298" t="str">
            <v>.</v>
          </cell>
          <cell r="CF298" t="str">
            <v>.</v>
          </cell>
          <cell r="CG298" t="str">
            <v>.</v>
          </cell>
          <cell r="CH298" t="str">
            <v>.</v>
          </cell>
          <cell r="CI298" t="str">
            <v>.</v>
          </cell>
        </row>
        <row r="299">
          <cell r="AS299">
            <v>0</v>
          </cell>
          <cell r="AT299">
            <v>0</v>
          </cell>
          <cell r="AU299">
            <v>0</v>
          </cell>
          <cell r="AV299">
            <v>0</v>
          </cell>
          <cell r="AW299">
            <v>0</v>
          </cell>
          <cell r="AX299">
            <v>0</v>
          </cell>
          <cell r="AY299">
            <v>0</v>
          </cell>
          <cell r="AZ299">
            <v>0</v>
          </cell>
          <cell r="BA299">
            <v>0</v>
          </cell>
          <cell r="CB299" t="str">
            <v>.</v>
          </cell>
          <cell r="CC299" t="str">
            <v>.</v>
          </cell>
          <cell r="CD299" t="str">
            <v>.</v>
          </cell>
          <cell r="CE299" t="str">
            <v>.</v>
          </cell>
          <cell r="CF299" t="str">
            <v>.</v>
          </cell>
          <cell r="CG299" t="str">
            <v>.</v>
          </cell>
          <cell r="CH299" t="str">
            <v>.</v>
          </cell>
          <cell r="CI299" t="str">
            <v>.</v>
          </cell>
        </row>
        <row r="300">
          <cell r="AS300">
            <v>0.96327387198321091</v>
          </cell>
          <cell r="AT300">
            <v>3.6726128016789088E-2</v>
          </cell>
          <cell r="AU300">
            <v>0</v>
          </cell>
          <cell r="AV300">
            <v>0</v>
          </cell>
          <cell r="AW300">
            <v>0</v>
          </cell>
          <cell r="AX300">
            <v>0</v>
          </cell>
          <cell r="AY300">
            <v>0</v>
          </cell>
          <cell r="AZ300">
            <v>0</v>
          </cell>
          <cell r="BA300">
            <v>0</v>
          </cell>
          <cell r="CB300" t="str">
            <v>KS2-4</v>
          </cell>
          <cell r="CC300" t="str">
            <v>B</v>
          </cell>
          <cell r="CD300">
            <v>1</v>
          </cell>
          <cell r="CE300">
            <v>3.6726128016789088E-2</v>
          </cell>
          <cell r="CF300">
            <v>0.25</v>
          </cell>
          <cell r="CG300" t="str">
            <v>&gt;=25 &amp; &lt;26</v>
          </cell>
          <cell r="CH300" t="str">
            <v>KS2 Average Point Grade</v>
          </cell>
          <cell r="CI300" t="str">
            <v>KS4 5 A*-C EM</v>
          </cell>
        </row>
        <row r="301">
          <cell r="AS301">
            <v>0.96327387198321091</v>
          </cell>
          <cell r="AT301">
            <v>3.6726128016789088E-2</v>
          </cell>
          <cell r="AU301">
            <v>0</v>
          </cell>
          <cell r="AV301">
            <v>0</v>
          </cell>
          <cell r="AW301">
            <v>0</v>
          </cell>
          <cell r="AX301">
            <v>0</v>
          </cell>
          <cell r="AY301">
            <v>0</v>
          </cell>
          <cell r="AZ301">
            <v>0</v>
          </cell>
          <cell r="BA301">
            <v>0</v>
          </cell>
          <cell r="CB301" t="str">
            <v>KS2-4</v>
          </cell>
          <cell r="CC301" t="str">
            <v>N</v>
          </cell>
          <cell r="CD301">
            <v>1</v>
          </cell>
          <cell r="CE301">
            <v>3.6726128016789088E-2</v>
          </cell>
          <cell r="CF301">
            <v>0.25</v>
          </cell>
          <cell r="CG301" t="str">
            <v>&gt;=25 &amp; &lt;26</v>
          </cell>
          <cell r="CH301" t="str">
            <v>KS2 Average Point Grade</v>
          </cell>
          <cell r="CI301" t="str">
            <v>KS4 5 A*-C EM</v>
          </cell>
        </row>
        <row r="302">
          <cell r="AS302">
            <v>0.96327387198321091</v>
          </cell>
          <cell r="AT302">
            <v>3.6726128016789088E-2</v>
          </cell>
          <cell r="AU302">
            <v>0</v>
          </cell>
          <cell r="AV302">
            <v>0</v>
          </cell>
          <cell r="AW302">
            <v>0</v>
          </cell>
          <cell r="AX302">
            <v>0</v>
          </cell>
          <cell r="AY302">
            <v>0</v>
          </cell>
          <cell r="AZ302">
            <v>0</v>
          </cell>
          <cell r="BA302">
            <v>0</v>
          </cell>
          <cell r="CB302" t="str">
            <v>KS2-4</v>
          </cell>
          <cell r="CC302" t="str">
            <v>2</v>
          </cell>
          <cell r="CD302">
            <v>1</v>
          </cell>
          <cell r="CE302">
            <v>3.6726128016789088E-2</v>
          </cell>
          <cell r="CF302">
            <v>0.25</v>
          </cell>
          <cell r="CG302" t="str">
            <v>&gt;=25 &amp; &lt;26</v>
          </cell>
          <cell r="CH302" t="str">
            <v>KS2 Average Point Grade</v>
          </cell>
          <cell r="CI302" t="str">
            <v>KS4 5 A*-C EM</v>
          </cell>
        </row>
        <row r="303">
          <cell r="AS303">
            <v>0.94729542302357839</v>
          </cell>
          <cell r="AT303">
            <v>5.2704576976421634E-2</v>
          </cell>
          <cell r="AU303">
            <v>0</v>
          </cell>
          <cell r="AV303">
            <v>0</v>
          </cell>
          <cell r="AW303">
            <v>0</v>
          </cell>
          <cell r="AX303">
            <v>0</v>
          </cell>
          <cell r="AY303">
            <v>0</v>
          </cell>
          <cell r="AZ303">
            <v>0</v>
          </cell>
          <cell r="BA303">
            <v>0</v>
          </cell>
          <cell r="CB303" t="str">
            <v>KS2-4</v>
          </cell>
          <cell r="CC303" t="str">
            <v>3C</v>
          </cell>
          <cell r="CD303">
            <v>1</v>
          </cell>
          <cell r="CE303">
            <v>5.2704576976421634E-2</v>
          </cell>
          <cell r="CF303">
            <v>0.25</v>
          </cell>
          <cell r="CG303" t="str">
            <v>&gt;=25 &amp; &lt;26</v>
          </cell>
          <cell r="CH303" t="str">
            <v>KS2 Average Point Grade</v>
          </cell>
          <cell r="CI303" t="str">
            <v>KS4 5 A*-C EM</v>
          </cell>
        </row>
        <row r="304">
          <cell r="AS304">
            <v>0.90900649953574741</v>
          </cell>
          <cell r="AT304">
            <v>9.0993500464252558E-2</v>
          </cell>
          <cell r="AU304">
            <v>0</v>
          </cell>
          <cell r="AV304">
            <v>0</v>
          </cell>
          <cell r="AW304">
            <v>0</v>
          </cell>
          <cell r="AX304">
            <v>0</v>
          </cell>
          <cell r="AY304">
            <v>0</v>
          </cell>
          <cell r="AZ304">
            <v>0</v>
          </cell>
          <cell r="BA304">
            <v>0</v>
          </cell>
          <cell r="CB304" t="str">
            <v>KS2-4</v>
          </cell>
          <cell r="CC304" t="str">
            <v>3B</v>
          </cell>
          <cell r="CD304">
            <v>1</v>
          </cell>
          <cell r="CE304">
            <v>9.0993500464252558E-2</v>
          </cell>
          <cell r="CF304">
            <v>0.25</v>
          </cell>
          <cell r="CG304" t="str">
            <v>&gt;=25 &amp; &lt;26</v>
          </cell>
          <cell r="CH304" t="str">
            <v>KS2 Average Point Grade</v>
          </cell>
          <cell r="CI304" t="str">
            <v>KS4 5 A*-C EM</v>
          </cell>
        </row>
        <row r="305">
          <cell r="AS305">
            <v>0.83210332103321039</v>
          </cell>
          <cell r="AT305">
            <v>0.16789667896678967</v>
          </cell>
          <cell r="AU305">
            <v>0</v>
          </cell>
          <cell r="AV305">
            <v>0</v>
          </cell>
          <cell r="AW305">
            <v>0</v>
          </cell>
          <cell r="AX305">
            <v>0</v>
          </cell>
          <cell r="AY305">
            <v>0</v>
          </cell>
          <cell r="AZ305">
            <v>0</v>
          </cell>
          <cell r="BA305">
            <v>0</v>
          </cell>
          <cell r="CB305" t="str">
            <v>KS2-4</v>
          </cell>
          <cell r="CC305" t="str">
            <v>3A</v>
          </cell>
          <cell r="CD305">
            <v>1</v>
          </cell>
          <cell r="CE305">
            <v>0.16789667896678967</v>
          </cell>
          <cell r="CF305">
            <v>0.25</v>
          </cell>
          <cell r="CG305" t="str">
            <v>&gt;=25 &amp; &lt;26</v>
          </cell>
          <cell r="CH305" t="str">
            <v>KS2 Average Point Grade</v>
          </cell>
          <cell r="CI305" t="str">
            <v>KS4 5 A*-C EM</v>
          </cell>
        </row>
        <row r="306">
          <cell r="AS306">
            <v>0.65533980582524276</v>
          </cell>
          <cell r="AT306">
            <v>0.3446601941747573</v>
          </cell>
          <cell r="AU306">
            <v>0</v>
          </cell>
          <cell r="AV306">
            <v>0</v>
          </cell>
          <cell r="AW306">
            <v>0</v>
          </cell>
          <cell r="AX306">
            <v>0</v>
          </cell>
          <cell r="AY306">
            <v>0</v>
          </cell>
          <cell r="AZ306">
            <v>0</v>
          </cell>
          <cell r="BA306">
            <v>0</v>
          </cell>
          <cell r="CB306" t="str">
            <v>KS2-4</v>
          </cell>
          <cell r="CC306" t="str">
            <v>4C</v>
          </cell>
          <cell r="CD306">
            <v>1</v>
          </cell>
          <cell r="CE306">
            <v>0.3446601941747573</v>
          </cell>
          <cell r="CF306">
            <v>0.25</v>
          </cell>
          <cell r="CG306" t="str">
            <v>&gt;=25 &amp; &lt;26</v>
          </cell>
          <cell r="CH306" t="str">
            <v>KS2 Average Point Grade</v>
          </cell>
          <cell r="CI306" t="str">
            <v>KS4 5 A*-C EM</v>
          </cell>
        </row>
        <row r="307">
          <cell r="AS307">
            <v>0.44456103532703745</v>
          </cell>
          <cell r="AT307">
            <v>0.55543896467296261</v>
          </cell>
          <cell r="AU307">
            <v>0</v>
          </cell>
          <cell r="AV307">
            <v>0</v>
          </cell>
          <cell r="AW307">
            <v>0</v>
          </cell>
          <cell r="AX307">
            <v>0</v>
          </cell>
          <cell r="AY307">
            <v>0</v>
          </cell>
          <cell r="AZ307">
            <v>0</v>
          </cell>
          <cell r="BA307">
            <v>0</v>
          </cell>
          <cell r="CB307" t="str">
            <v>KS2-4</v>
          </cell>
          <cell r="CC307" t="str">
            <v>4B</v>
          </cell>
          <cell r="CD307">
            <v>1</v>
          </cell>
          <cell r="CE307">
            <v>0.55543896467296261</v>
          </cell>
          <cell r="CF307">
            <v>0.25</v>
          </cell>
          <cell r="CG307" t="str">
            <v>&gt;=25 &amp; &lt;26</v>
          </cell>
          <cell r="CH307" t="str">
            <v>KS2 Average Point Grade</v>
          </cell>
          <cell r="CI307" t="str">
            <v>KS4 5 A*-C EM</v>
          </cell>
        </row>
        <row r="308">
          <cell r="AS308">
            <v>0.24304418985270049</v>
          </cell>
          <cell r="AT308">
            <v>0.75695581014729951</v>
          </cell>
          <cell r="AU308">
            <v>0</v>
          </cell>
          <cell r="AV308">
            <v>0</v>
          </cell>
          <cell r="AW308">
            <v>0</v>
          </cell>
          <cell r="AX308">
            <v>0</v>
          </cell>
          <cell r="AY308">
            <v>0</v>
          </cell>
          <cell r="AZ308">
            <v>0</v>
          </cell>
          <cell r="BA308">
            <v>0</v>
          </cell>
          <cell r="CB308" t="str">
            <v>KS2-4</v>
          </cell>
          <cell r="CC308" t="str">
            <v>4A</v>
          </cell>
          <cell r="CD308">
            <v>1</v>
          </cell>
          <cell r="CE308">
            <v>0.75695581014729951</v>
          </cell>
          <cell r="CF308">
            <v>0.25</v>
          </cell>
          <cell r="CG308" t="str">
            <v>&gt;=25 &amp; &lt;26</v>
          </cell>
          <cell r="CH308" t="str">
            <v>KS2 Average Point Grade</v>
          </cell>
          <cell r="CI308" t="str">
            <v>KS4 5 A*-C EM</v>
          </cell>
        </row>
        <row r="309">
          <cell r="AS309">
            <v>8.6378737541528236E-2</v>
          </cell>
          <cell r="AT309">
            <v>0.91362126245847175</v>
          </cell>
          <cell r="AU309">
            <v>0</v>
          </cell>
          <cell r="AV309">
            <v>0</v>
          </cell>
          <cell r="AW309">
            <v>0</v>
          </cell>
          <cell r="AX309">
            <v>0</v>
          </cell>
          <cell r="AY309">
            <v>0</v>
          </cell>
          <cell r="AZ309">
            <v>0</v>
          </cell>
          <cell r="BA309">
            <v>0</v>
          </cell>
          <cell r="CB309" t="str">
            <v>KS2-4</v>
          </cell>
          <cell r="CC309" t="str">
            <v>5C</v>
          </cell>
          <cell r="CD309">
            <v>1</v>
          </cell>
          <cell r="CE309">
            <v>0.91362126245847175</v>
          </cell>
          <cell r="CF309">
            <v>0.25</v>
          </cell>
          <cell r="CG309" t="str">
            <v>&gt;=25 &amp; &lt;26</v>
          </cell>
          <cell r="CH309" t="str">
            <v>KS2 Average Point Grade</v>
          </cell>
          <cell r="CI309" t="str">
            <v>KS4 5 A*-C EM</v>
          </cell>
        </row>
        <row r="310">
          <cell r="AS310">
            <v>3.5603715170278639E-2</v>
          </cell>
          <cell r="AT310">
            <v>0.9643962848297214</v>
          </cell>
          <cell r="AU310">
            <v>0</v>
          </cell>
          <cell r="AV310">
            <v>0</v>
          </cell>
          <cell r="AW310">
            <v>0</v>
          </cell>
          <cell r="AX310">
            <v>0</v>
          </cell>
          <cell r="AY310">
            <v>0</v>
          </cell>
          <cell r="AZ310">
            <v>0</v>
          </cell>
          <cell r="BA310">
            <v>0</v>
          </cell>
          <cell r="CB310" t="str">
            <v>KS2-4</v>
          </cell>
          <cell r="CC310" t="str">
            <v>5B</v>
          </cell>
          <cell r="CD310">
            <v>1</v>
          </cell>
          <cell r="CE310">
            <v>0.9643962848297214</v>
          </cell>
          <cell r="CF310">
            <v>0.25</v>
          </cell>
          <cell r="CG310" t="str">
            <v>&gt;=25 &amp; &lt;26</v>
          </cell>
          <cell r="CH310" t="str">
            <v>KS2 Average Point Grade</v>
          </cell>
          <cell r="CI310" t="str">
            <v>KS4 5 A*-C EM</v>
          </cell>
        </row>
        <row r="311">
          <cell r="AS311">
            <v>3.5603715170278639E-2</v>
          </cell>
          <cell r="AT311">
            <v>0.9643962848297214</v>
          </cell>
          <cell r="AU311">
            <v>0</v>
          </cell>
          <cell r="AV311">
            <v>0</v>
          </cell>
          <cell r="AW311">
            <v>0</v>
          </cell>
          <cell r="AX311">
            <v>0</v>
          </cell>
          <cell r="AY311">
            <v>0</v>
          </cell>
          <cell r="AZ311">
            <v>0</v>
          </cell>
          <cell r="BA311">
            <v>0</v>
          </cell>
          <cell r="CB311" t="str">
            <v>KS2-4</v>
          </cell>
          <cell r="CC311" t="str">
            <v>5A</v>
          </cell>
          <cell r="CD311">
            <v>1</v>
          </cell>
          <cell r="CE311">
            <v>0.9643962848297214</v>
          </cell>
          <cell r="CF311">
            <v>0.25</v>
          </cell>
          <cell r="CG311" t="str">
            <v>&gt;=25 &amp; &lt;26</v>
          </cell>
          <cell r="CH311" t="str">
            <v>KS2 Average Point Grade</v>
          </cell>
          <cell r="CI311" t="str">
            <v>KS4 5 A*-C EM</v>
          </cell>
        </row>
        <row r="312">
          <cell r="CB312" t="str">
            <v>.</v>
          </cell>
          <cell r="CC312" t="str">
            <v>.</v>
          </cell>
          <cell r="CD312" t="str">
            <v>.</v>
          </cell>
          <cell r="CE312" t="str">
            <v>.</v>
          </cell>
          <cell r="CF312" t="str">
            <v>.</v>
          </cell>
          <cell r="CG312" t="str">
            <v>.</v>
          </cell>
          <cell r="CH312" t="str">
            <v>.</v>
          </cell>
          <cell r="CI312" t="str">
            <v>.</v>
          </cell>
        </row>
        <row r="313">
          <cell r="CB313" t="str">
            <v>.</v>
          </cell>
          <cell r="CC313" t="str">
            <v>.</v>
          </cell>
          <cell r="CD313" t="str">
            <v>.</v>
          </cell>
          <cell r="CE313" t="str">
            <v>.</v>
          </cell>
          <cell r="CF313" t="str">
            <v>.</v>
          </cell>
          <cell r="CG313" t="str">
            <v>.</v>
          </cell>
          <cell r="CH313" t="str">
            <v>KS2 Average Point Grade</v>
          </cell>
          <cell r="CI313" t="str">
            <v>KS4 5 A*-C EM</v>
          </cell>
        </row>
        <row r="314">
          <cell r="CB314" t="str">
            <v>.</v>
          </cell>
          <cell r="CC314" t="str">
            <v>.</v>
          </cell>
          <cell r="CD314" t="str">
            <v>.</v>
          </cell>
          <cell r="CE314" t="str">
            <v>.</v>
          </cell>
          <cell r="CF314" t="str">
            <v>.</v>
          </cell>
          <cell r="CG314" t="str">
            <v>.</v>
          </cell>
          <cell r="CH314" t="str">
            <v>KS2 Average Point Grade</v>
          </cell>
          <cell r="CI314" t="str">
            <v>KS4 5 A*-C EM</v>
          </cell>
        </row>
        <row r="315">
          <cell r="CB315" t="str">
            <v>.</v>
          </cell>
          <cell r="CC315" t="str">
            <v>.</v>
          </cell>
          <cell r="CD315" t="str">
            <v>.</v>
          </cell>
          <cell r="CE315" t="str">
            <v>.</v>
          </cell>
          <cell r="CF315" t="str">
            <v>.</v>
          </cell>
          <cell r="CG315" t="str">
            <v>.</v>
          </cell>
          <cell r="CH315" t="str">
            <v>KS2 Average Point Grade</v>
          </cell>
          <cell r="CI315" t="str">
            <v>KS4 5 A*-C EM</v>
          </cell>
        </row>
        <row r="316">
          <cell r="AU316">
            <v>0</v>
          </cell>
          <cell r="AV316">
            <v>0</v>
          </cell>
          <cell r="AW316">
            <v>0</v>
          </cell>
          <cell r="AX316">
            <v>0</v>
          </cell>
          <cell r="AY316">
            <v>0</v>
          </cell>
          <cell r="AZ316">
            <v>0</v>
          </cell>
          <cell r="BA316">
            <v>0</v>
          </cell>
          <cell r="CB316" t="str">
            <v>.</v>
          </cell>
          <cell r="CC316" t="str">
            <v>.</v>
          </cell>
          <cell r="CD316" t="str">
            <v>.</v>
          </cell>
          <cell r="CE316" t="str">
            <v>.</v>
          </cell>
          <cell r="CF316" t="str">
            <v>.</v>
          </cell>
          <cell r="CG316" t="str">
            <v>.</v>
          </cell>
          <cell r="CH316" t="str">
            <v>KS2 Average Point Grade</v>
          </cell>
          <cell r="CI316" t="str">
            <v>KS4 5 A*-C EM</v>
          </cell>
        </row>
        <row r="317">
          <cell r="AS317">
            <v>0</v>
          </cell>
          <cell r="AT317">
            <v>0</v>
          </cell>
          <cell r="AU317">
            <v>0</v>
          </cell>
          <cell r="AV317">
            <v>0</v>
          </cell>
          <cell r="AW317">
            <v>0</v>
          </cell>
          <cell r="AX317">
            <v>0</v>
          </cell>
          <cell r="AY317">
            <v>0</v>
          </cell>
          <cell r="AZ317">
            <v>0</v>
          </cell>
          <cell r="BA317">
            <v>0</v>
          </cell>
          <cell r="CB317" t="str">
            <v>.</v>
          </cell>
          <cell r="CC317" t="str">
            <v>.</v>
          </cell>
          <cell r="CD317" t="str">
            <v>.</v>
          </cell>
          <cell r="CE317" t="str">
            <v>.</v>
          </cell>
          <cell r="CF317" t="str">
            <v>.</v>
          </cell>
          <cell r="CG317" t="str">
            <v>.</v>
          </cell>
          <cell r="CH317" t="str">
            <v>.</v>
          </cell>
          <cell r="CI317" t="str">
            <v>.</v>
          </cell>
        </row>
        <row r="318">
          <cell r="AS318">
            <v>0</v>
          </cell>
          <cell r="AT318">
            <v>0</v>
          </cell>
          <cell r="AU318">
            <v>0</v>
          </cell>
          <cell r="AV318">
            <v>0</v>
          </cell>
          <cell r="AW318">
            <v>0</v>
          </cell>
          <cell r="AX318">
            <v>0</v>
          </cell>
          <cell r="AY318">
            <v>0</v>
          </cell>
          <cell r="AZ318">
            <v>0</v>
          </cell>
          <cell r="BA318">
            <v>0</v>
          </cell>
          <cell r="CB318" t="str">
            <v>.</v>
          </cell>
          <cell r="CC318" t="str">
            <v>.</v>
          </cell>
          <cell r="CD318" t="str">
            <v>.</v>
          </cell>
          <cell r="CE318" t="str">
            <v>.</v>
          </cell>
          <cell r="CF318" t="str">
            <v>.</v>
          </cell>
          <cell r="CG318" t="str">
            <v>.</v>
          </cell>
          <cell r="CH318" t="str">
            <v>.</v>
          </cell>
          <cell r="CI318" t="str">
            <v>.</v>
          </cell>
        </row>
        <row r="319">
          <cell r="AS319">
            <v>0.98064516129032253</v>
          </cell>
          <cell r="AT319">
            <v>1.935483870967742E-2</v>
          </cell>
          <cell r="AU319">
            <v>0</v>
          </cell>
          <cell r="AV319">
            <v>0</v>
          </cell>
          <cell r="AW319">
            <v>0</v>
          </cell>
          <cell r="AX319">
            <v>0</v>
          </cell>
          <cell r="AY319">
            <v>0</v>
          </cell>
          <cell r="AZ319">
            <v>0</v>
          </cell>
          <cell r="BA319">
            <v>0</v>
          </cell>
          <cell r="CB319" t="str">
            <v>KS2-4</v>
          </cell>
          <cell r="CC319" t="str">
            <v>B</v>
          </cell>
          <cell r="CD319">
            <v>1</v>
          </cell>
          <cell r="CE319">
            <v>1.935483870967742E-2</v>
          </cell>
          <cell r="CF319">
            <v>0.25</v>
          </cell>
          <cell r="CG319" t="str">
            <v>&gt;=26 &amp; &lt;27</v>
          </cell>
          <cell r="CH319" t="str">
            <v>KS2 Average Point Grade</v>
          </cell>
          <cell r="CI319" t="str">
            <v>KS4 5 A*-C EM</v>
          </cell>
        </row>
        <row r="320">
          <cell r="AS320">
            <v>0.98064516129032253</v>
          </cell>
          <cell r="AT320">
            <v>1.935483870967742E-2</v>
          </cell>
          <cell r="AU320">
            <v>0</v>
          </cell>
          <cell r="AV320">
            <v>0</v>
          </cell>
          <cell r="AW320">
            <v>0</v>
          </cell>
          <cell r="AX320">
            <v>0</v>
          </cell>
          <cell r="AY320">
            <v>0</v>
          </cell>
          <cell r="AZ320">
            <v>0</v>
          </cell>
          <cell r="BA320">
            <v>0</v>
          </cell>
          <cell r="CB320" t="str">
            <v>KS2-4</v>
          </cell>
          <cell r="CC320" t="str">
            <v>N</v>
          </cell>
          <cell r="CD320">
            <v>1</v>
          </cell>
          <cell r="CE320">
            <v>1.935483870967742E-2</v>
          </cell>
          <cell r="CF320">
            <v>0.25</v>
          </cell>
          <cell r="CG320" t="str">
            <v>&gt;=26 &amp; &lt;27</v>
          </cell>
          <cell r="CH320" t="str">
            <v>KS2 Average Point Grade</v>
          </cell>
          <cell r="CI320" t="str">
            <v>KS4 5 A*-C EM</v>
          </cell>
        </row>
        <row r="321">
          <cell r="AS321">
            <v>0.98064516129032253</v>
          </cell>
          <cell r="AT321">
            <v>1.935483870967742E-2</v>
          </cell>
          <cell r="AU321">
            <v>0</v>
          </cell>
          <cell r="AV321">
            <v>0</v>
          </cell>
          <cell r="AW321">
            <v>0</v>
          </cell>
          <cell r="AX321">
            <v>0</v>
          </cell>
          <cell r="AY321">
            <v>0</v>
          </cell>
          <cell r="AZ321">
            <v>0</v>
          </cell>
          <cell r="BA321">
            <v>0</v>
          </cell>
          <cell r="CB321" t="str">
            <v>KS2-4</v>
          </cell>
          <cell r="CC321" t="str">
            <v>2</v>
          </cell>
          <cell r="CD321">
            <v>1</v>
          </cell>
          <cell r="CE321">
            <v>1.935483870967742E-2</v>
          </cell>
          <cell r="CF321">
            <v>0.25</v>
          </cell>
          <cell r="CG321" t="str">
            <v>&gt;=26 &amp; &lt;27</v>
          </cell>
          <cell r="CH321" t="str">
            <v>KS2 Average Point Grade</v>
          </cell>
          <cell r="CI321" t="str">
            <v>KS4 5 A*-C EM</v>
          </cell>
        </row>
        <row r="322">
          <cell r="AS322">
            <v>0.96111665004985047</v>
          </cell>
          <cell r="AT322">
            <v>3.8883349950149554E-2</v>
          </cell>
          <cell r="AU322">
            <v>0</v>
          </cell>
          <cell r="AV322">
            <v>0</v>
          </cell>
          <cell r="AW322">
            <v>0</v>
          </cell>
          <cell r="AX322">
            <v>0</v>
          </cell>
          <cell r="AY322">
            <v>0</v>
          </cell>
          <cell r="AZ322">
            <v>0</v>
          </cell>
          <cell r="BA322">
            <v>0</v>
          </cell>
          <cell r="CB322" t="str">
            <v>KS2-4</v>
          </cell>
          <cell r="CC322" t="str">
            <v>3C</v>
          </cell>
          <cell r="CD322">
            <v>1</v>
          </cell>
          <cell r="CE322">
            <v>3.8883349950149554E-2</v>
          </cell>
          <cell r="CF322">
            <v>0.25</v>
          </cell>
          <cell r="CG322" t="str">
            <v>&gt;=26 &amp; &lt;27</v>
          </cell>
          <cell r="CH322" t="str">
            <v>KS2 Average Point Grade</v>
          </cell>
          <cell r="CI322" t="str">
            <v>KS4 5 A*-C EM</v>
          </cell>
        </row>
        <row r="323">
          <cell r="AS323">
            <v>0.92843808338518985</v>
          </cell>
          <cell r="AT323">
            <v>7.1561916614810206E-2</v>
          </cell>
          <cell r="AU323">
            <v>0</v>
          </cell>
          <cell r="AV323">
            <v>0</v>
          </cell>
          <cell r="AW323">
            <v>0</v>
          </cell>
          <cell r="AX323">
            <v>0</v>
          </cell>
          <cell r="AY323">
            <v>0</v>
          </cell>
          <cell r="AZ323">
            <v>0</v>
          </cell>
          <cell r="BA323">
            <v>0</v>
          </cell>
          <cell r="CB323" t="str">
            <v>KS2-4</v>
          </cell>
          <cell r="CC323" t="str">
            <v>3B</v>
          </cell>
          <cell r="CD323">
            <v>1</v>
          </cell>
          <cell r="CE323">
            <v>7.1561916614810206E-2</v>
          </cell>
          <cell r="CF323">
            <v>0.25</v>
          </cell>
          <cell r="CG323" t="str">
            <v>&gt;=26 &amp; &lt;27</v>
          </cell>
          <cell r="CH323" t="str">
            <v>KS2 Average Point Grade</v>
          </cell>
          <cell r="CI323" t="str">
            <v>KS4 5 A*-C EM</v>
          </cell>
        </row>
        <row r="324">
          <cell r="AS324">
            <v>0.87666539779215835</v>
          </cell>
          <cell r="AT324">
            <v>0.12333460220784165</v>
          </cell>
          <cell r="AU324">
            <v>0</v>
          </cell>
          <cell r="AV324">
            <v>0</v>
          </cell>
          <cell r="AW324">
            <v>0</v>
          </cell>
          <cell r="AX324">
            <v>0</v>
          </cell>
          <cell r="AY324">
            <v>0</v>
          </cell>
          <cell r="AZ324">
            <v>0</v>
          </cell>
          <cell r="BA324">
            <v>0</v>
          </cell>
          <cell r="CB324" t="str">
            <v>KS2-4</v>
          </cell>
          <cell r="CC324" t="str">
            <v>3A</v>
          </cell>
          <cell r="CD324">
            <v>1</v>
          </cell>
          <cell r="CE324">
            <v>0.12333460220784165</v>
          </cell>
          <cell r="CF324">
            <v>0.25</v>
          </cell>
          <cell r="CG324" t="str">
            <v>&gt;=26 &amp; &lt;27</v>
          </cell>
          <cell r="CH324" t="str">
            <v>KS2 Average Point Grade</v>
          </cell>
          <cell r="CI324" t="str">
            <v>KS4 5 A*-C EM</v>
          </cell>
        </row>
        <row r="325">
          <cell r="AS325">
            <v>0.71496777273812362</v>
          </cell>
          <cell r="AT325">
            <v>0.28503222726187633</v>
          </cell>
          <cell r="AU325">
            <v>0</v>
          </cell>
          <cell r="AV325">
            <v>0</v>
          </cell>
          <cell r="AW325">
            <v>0</v>
          </cell>
          <cell r="AX325">
            <v>0</v>
          </cell>
          <cell r="AY325">
            <v>0</v>
          </cell>
          <cell r="AZ325">
            <v>0</v>
          </cell>
          <cell r="BA325">
            <v>0</v>
          </cell>
          <cell r="CB325" t="str">
            <v>KS2-4</v>
          </cell>
          <cell r="CC325" t="str">
            <v>4C</v>
          </cell>
          <cell r="CD325">
            <v>1</v>
          </cell>
          <cell r="CE325">
            <v>0.28503222726187633</v>
          </cell>
          <cell r="CF325">
            <v>0.25</v>
          </cell>
          <cell r="CG325" t="str">
            <v>&gt;=26 &amp; &lt;27</v>
          </cell>
          <cell r="CH325" t="str">
            <v>KS2 Average Point Grade</v>
          </cell>
          <cell r="CI325" t="str">
            <v>KS4 5 A*-C EM</v>
          </cell>
        </row>
        <row r="326">
          <cell r="AS326">
            <v>0.47946175637393768</v>
          </cell>
          <cell r="AT326">
            <v>0.52053824362606227</v>
          </cell>
          <cell r="AU326">
            <v>0</v>
          </cell>
          <cell r="AV326">
            <v>0</v>
          </cell>
          <cell r="AW326">
            <v>0</v>
          </cell>
          <cell r="AX326">
            <v>0</v>
          </cell>
          <cell r="AY326">
            <v>0</v>
          </cell>
          <cell r="AZ326">
            <v>0</v>
          </cell>
          <cell r="BA326">
            <v>0</v>
          </cell>
          <cell r="CB326" t="str">
            <v>KS2-4</v>
          </cell>
          <cell r="CC326" t="str">
            <v>4B</v>
          </cell>
          <cell r="CD326">
            <v>1</v>
          </cell>
          <cell r="CE326">
            <v>0.52053824362606227</v>
          </cell>
          <cell r="CF326">
            <v>0.25</v>
          </cell>
          <cell r="CG326" t="str">
            <v>&gt;=26 &amp; &lt;27</v>
          </cell>
          <cell r="CH326" t="str">
            <v>KS2 Average Point Grade</v>
          </cell>
          <cell r="CI326" t="str">
            <v>KS4 5 A*-C EM</v>
          </cell>
        </row>
        <row r="327">
          <cell r="AS327">
            <v>0.24542124542124541</v>
          </cell>
          <cell r="AT327">
            <v>0.75457875457875456</v>
          </cell>
          <cell r="AU327">
            <v>0</v>
          </cell>
          <cell r="AV327">
            <v>0</v>
          </cell>
          <cell r="AW327">
            <v>0</v>
          </cell>
          <cell r="AX327">
            <v>0</v>
          </cell>
          <cell r="AY327">
            <v>0</v>
          </cell>
          <cell r="AZ327">
            <v>0</v>
          </cell>
          <cell r="BA327">
            <v>0</v>
          </cell>
          <cell r="CB327" t="str">
            <v>KS2-4</v>
          </cell>
          <cell r="CC327" t="str">
            <v>4A</v>
          </cell>
          <cell r="CD327">
            <v>1</v>
          </cell>
          <cell r="CE327">
            <v>0.75457875457875456</v>
          </cell>
          <cell r="CF327">
            <v>0.25</v>
          </cell>
          <cell r="CG327" t="str">
            <v>&gt;=26 &amp; &lt;27</v>
          </cell>
          <cell r="CH327" t="str">
            <v>KS2 Average Point Grade</v>
          </cell>
          <cell r="CI327" t="str">
            <v>KS4 5 A*-C EM</v>
          </cell>
        </row>
        <row r="328">
          <cell r="AS328">
            <v>9.3184979137691235E-2</v>
          </cell>
          <cell r="AT328">
            <v>0.90681502086230881</v>
          </cell>
          <cell r="AU328">
            <v>0</v>
          </cell>
          <cell r="AV328">
            <v>0</v>
          </cell>
          <cell r="AW328">
            <v>0</v>
          </cell>
          <cell r="AX328">
            <v>0</v>
          </cell>
          <cell r="AY328">
            <v>0</v>
          </cell>
          <cell r="AZ328">
            <v>0</v>
          </cell>
          <cell r="BA328">
            <v>0</v>
          </cell>
          <cell r="CB328" t="str">
            <v>KS2-4</v>
          </cell>
          <cell r="CC328" t="str">
            <v>5C</v>
          </cell>
          <cell r="CD328">
            <v>1</v>
          </cell>
          <cell r="CE328">
            <v>0.90681502086230881</v>
          </cell>
          <cell r="CF328">
            <v>0.25</v>
          </cell>
          <cell r="CG328" t="str">
            <v>&gt;=26 &amp; &lt;27</v>
          </cell>
          <cell r="CH328" t="str">
            <v>KS2 Average Point Grade</v>
          </cell>
          <cell r="CI328" t="str">
            <v>KS4 5 A*-C EM</v>
          </cell>
        </row>
        <row r="329">
          <cell r="AS329">
            <v>3.133025166923472E-2</v>
          </cell>
          <cell r="AT329">
            <v>0.96866974833076525</v>
          </cell>
          <cell r="AU329">
            <v>0</v>
          </cell>
          <cell r="AV329">
            <v>0</v>
          </cell>
          <cell r="AW329">
            <v>0</v>
          </cell>
          <cell r="AX329">
            <v>0</v>
          </cell>
          <cell r="AY329">
            <v>0</v>
          </cell>
          <cell r="AZ329">
            <v>0</v>
          </cell>
          <cell r="BA329">
            <v>0</v>
          </cell>
          <cell r="CB329" t="str">
            <v>KS2-4</v>
          </cell>
          <cell r="CC329" t="str">
            <v>5B</v>
          </cell>
          <cell r="CD329">
            <v>1</v>
          </cell>
          <cell r="CE329">
            <v>0.96866974833076525</v>
          </cell>
          <cell r="CF329">
            <v>0.25</v>
          </cell>
          <cell r="CG329" t="str">
            <v>&gt;=26 &amp; &lt;27</v>
          </cell>
          <cell r="CH329" t="str">
            <v>KS2 Average Point Grade</v>
          </cell>
          <cell r="CI329" t="str">
            <v>KS4 5 A*-C EM</v>
          </cell>
        </row>
        <row r="330">
          <cell r="AS330">
            <v>2.4793388429752067E-2</v>
          </cell>
          <cell r="AT330">
            <v>0.97520661157024791</v>
          </cell>
          <cell r="AU330">
            <v>0</v>
          </cell>
          <cell r="AV330">
            <v>0</v>
          </cell>
          <cell r="AW330">
            <v>0</v>
          </cell>
          <cell r="AX330">
            <v>0</v>
          </cell>
          <cell r="AY330">
            <v>0</v>
          </cell>
          <cell r="AZ330">
            <v>0</v>
          </cell>
          <cell r="BA330">
            <v>0</v>
          </cell>
          <cell r="CB330" t="str">
            <v>KS2-4</v>
          </cell>
          <cell r="CC330" t="str">
            <v>5A</v>
          </cell>
          <cell r="CD330">
            <v>1</v>
          </cell>
          <cell r="CE330">
            <v>0.97520661157024791</v>
          </cell>
          <cell r="CF330">
            <v>0.25</v>
          </cell>
          <cell r="CG330" t="str">
            <v>&gt;=26 &amp; &lt;27</v>
          </cell>
          <cell r="CH330" t="str">
            <v>KS2 Average Point Grade</v>
          </cell>
          <cell r="CI330" t="str">
            <v>KS4 5 A*-C EM</v>
          </cell>
        </row>
        <row r="331">
          <cell r="CB331" t="str">
            <v>.</v>
          </cell>
          <cell r="CC331" t="str">
            <v>.</v>
          </cell>
          <cell r="CD331" t="str">
            <v>.</v>
          </cell>
          <cell r="CE331" t="str">
            <v>.</v>
          </cell>
          <cell r="CF331" t="str">
            <v>.</v>
          </cell>
          <cell r="CG331" t="str">
            <v>.</v>
          </cell>
          <cell r="CH331" t="str">
            <v>.</v>
          </cell>
          <cell r="CI331" t="str">
            <v>.</v>
          </cell>
        </row>
        <row r="332">
          <cell r="CB332" t="str">
            <v>.</v>
          </cell>
          <cell r="CC332" t="str">
            <v>.</v>
          </cell>
          <cell r="CD332" t="str">
            <v>.</v>
          </cell>
          <cell r="CE332" t="str">
            <v>.</v>
          </cell>
          <cell r="CF332" t="str">
            <v>.</v>
          </cell>
          <cell r="CG332" t="str">
            <v>.</v>
          </cell>
          <cell r="CH332" t="str">
            <v>KS2 Average Point Grade</v>
          </cell>
          <cell r="CI332" t="str">
            <v>KS4 5 A*-C EM</v>
          </cell>
        </row>
        <row r="333">
          <cell r="CB333" t="str">
            <v>.</v>
          </cell>
          <cell r="CC333" t="str">
            <v>.</v>
          </cell>
          <cell r="CD333" t="str">
            <v>.</v>
          </cell>
          <cell r="CE333" t="str">
            <v>.</v>
          </cell>
          <cell r="CF333" t="str">
            <v>.</v>
          </cell>
          <cell r="CG333" t="str">
            <v>.</v>
          </cell>
          <cell r="CH333" t="str">
            <v>KS2 Average Point Grade</v>
          </cell>
          <cell r="CI333" t="str">
            <v>KS4 5 A*-C EM</v>
          </cell>
        </row>
        <row r="334">
          <cell r="CB334" t="str">
            <v>.</v>
          </cell>
          <cell r="CC334" t="str">
            <v>.</v>
          </cell>
          <cell r="CD334" t="str">
            <v>.</v>
          </cell>
          <cell r="CE334" t="str">
            <v>.</v>
          </cell>
          <cell r="CF334" t="str">
            <v>.</v>
          </cell>
          <cell r="CG334" t="str">
            <v>.</v>
          </cell>
          <cell r="CH334" t="str">
            <v>KS2 Average Point Grade</v>
          </cell>
          <cell r="CI334" t="str">
            <v>KS4 5 A*-C EM</v>
          </cell>
        </row>
        <row r="335">
          <cell r="AU335">
            <v>0</v>
          </cell>
          <cell r="AV335">
            <v>0</v>
          </cell>
          <cell r="AW335">
            <v>0</v>
          </cell>
          <cell r="AX335">
            <v>0</v>
          </cell>
          <cell r="AY335">
            <v>0</v>
          </cell>
          <cell r="AZ335">
            <v>0</v>
          </cell>
          <cell r="BA335">
            <v>0</v>
          </cell>
          <cell r="CB335" t="str">
            <v>.</v>
          </cell>
          <cell r="CC335" t="str">
            <v>.</v>
          </cell>
          <cell r="CD335" t="str">
            <v>.</v>
          </cell>
          <cell r="CE335" t="str">
            <v>.</v>
          </cell>
          <cell r="CF335" t="str">
            <v>.</v>
          </cell>
          <cell r="CG335" t="str">
            <v>.</v>
          </cell>
          <cell r="CH335" t="str">
            <v>KS2 Average Point Grade</v>
          </cell>
          <cell r="CI335" t="str">
            <v>KS4 5 A*-C EM</v>
          </cell>
        </row>
        <row r="336">
          <cell r="AS336">
            <v>0</v>
          </cell>
          <cell r="AT336">
            <v>0</v>
          </cell>
          <cell r="AU336">
            <v>0</v>
          </cell>
          <cell r="AV336">
            <v>0</v>
          </cell>
          <cell r="AW336">
            <v>0</v>
          </cell>
          <cell r="AX336">
            <v>0</v>
          </cell>
          <cell r="AY336">
            <v>0</v>
          </cell>
          <cell r="AZ336">
            <v>0</v>
          </cell>
          <cell r="BA336">
            <v>0</v>
          </cell>
          <cell r="CB336" t="str">
            <v>.</v>
          </cell>
          <cell r="CC336" t="str">
            <v>.</v>
          </cell>
          <cell r="CD336" t="str">
            <v>.</v>
          </cell>
          <cell r="CE336" t="str">
            <v>.</v>
          </cell>
          <cell r="CF336" t="str">
            <v>.</v>
          </cell>
          <cell r="CG336" t="str">
            <v>.</v>
          </cell>
          <cell r="CH336" t="str">
            <v>.</v>
          </cell>
          <cell r="CI336" t="str">
            <v>.</v>
          </cell>
        </row>
        <row r="337">
          <cell r="AS337">
            <v>0</v>
          </cell>
          <cell r="AT337">
            <v>0</v>
          </cell>
          <cell r="AU337">
            <v>0</v>
          </cell>
          <cell r="AV337">
            <v>0</v>
          </cell>
          <cell r="AW337">
            <v>0</v>
          </cell>
          <cell r="AX337">
            <v>0</v>
          </cell>
          <cell r="AY337">
            <v>0</v>
          </cell>
          <cell r="AZ337">
            <v>0</v>
          </cell>
          <cell r="BA337">
            <v>0</v>
          </cell>
          <cell r="CB337" t="str">
            <v>.</v>
          </cell>
          <cell r="CC337" t="str">
            <v>.</v>
          </cell>
          <cell r="CD337" t="str">
            <v>.</v>
          </cell>
          <cell r="CE337" t="str">
            <v>.</v>
          </cell>
          <cell r="CF337" t="str">
            <v>.</v>
          </cell>
          <cell r="CG337" t="str">
            <v>.</v>
          </cell>
          <cell r="CH337" t="str">
            <v>.</v>
          </cell>
          <cell r="CI337" t="str">
            <v>.</v>
          </cell>
        </row>
        <row r="338">
          <cell r="AS338">
            <v>0.97883064516129037</v>
          </cell>
          <cell r="AT338">
            <v>2.1169354838709676E-2</v>
          </cell>
          <cell r="AU338">
            <v>0</v>
          </cell>
          <cell r="AV338">
            <v>0</v>
          </cell>
          <cell r="AW338">
            <v>0</v>
          </cell>
          <cell r="AX338">
            <v>0</v>
          </cell>
          <cell r="AY338">
            <v>0</v>
          </cell>
          <cell r="AZ338">
            <v>0</v>
          </cell>
          <cell r="BA338">
            <v>0</v>
          </cell>
          <cell r="CB338" t="str">
            <v>KS2-4</v>
          </cell>
          <cell r="CC338" t="str">
            <v>B</v>
          </cell>
          <cell r="CD338">
            <v>1</v>
          </cell>
          <cell r="CE338">
            <v>2.1169354838709676E-2</v>
          </cell>
          <cell r="CF338">
            <v>0.25</v>
          </cell>
          <cell r="CG338" t="str">
            <v>&gt;=27 &amp; &lt;28</v>
          </cell>
          <cell r="CH338" t="str">
            <v>KS2 Average Point Grade</v>
          </cell>
          <cell r="CI338" t="str">
            <v>KS4 5 A*-C EM</v>
          </cell>
        </row>
        <row r="339">
          <cell r="AS339">
            <v>0.97883064516129037</v>
          </cell>
          <cell r="AT339">
            <v>2.1169354838709676E-2</v>
          </cell>
          <cell r="AU339">
            <v>0</v>
          </cell>
          <cell r="AV339">
            <v>0</v>
          </cell>
          <cell r="AW339">
            <v>0</v>
          </cell>
          <cell r="AX339">
            <v>0</v>
          </cell>
          <cell r="AY339">
            <v>0</v>
          </cell>
          <cell r="AZ339">
            <v>0</v>
          </cell>
          <cell r="BA339">
            <v>0</v>
          </cell>
          <cell r="CB339" t="str">
            <v>KS2-4</v>
          </cell>
          <cell r="CC339" t="str">
            <v>N</v>
          </cell>
          <cell r="CD339">
            <v>1</v>
          </cell>
          <cell r="CE339">
            <v>2.1169354838709676E-2</v>
          </cell>
          <cell r="CF339">
            <v>0.25</v>
          </cell>
          <cell r="CG339" t="str">
            <v>&gt;=27 &amp; &lt;28</v>
          </cell>
          <cell r="CH339" t="str">
            <v>KS2 Average Point Grade</v>
          </cell>
          <cell r="CI339" t="str">
            <v>KS4 5 A*-C EM</v>
          </cell>
        </row>
        <row r="340">
          <cell r="AS340">
            <v>0.97883064516129037</v>
          </cell>
          <cell r="AT340">
            <v>2.1169354838709676E-2</v>
          </cell>
          <cell r="AU340">
            <v>0</v>
          </cell>
          <cell r="AV340">
            <v>0</v>
          </cell>
          <cell r="AW340">
            <v>0</v>
          </cell>
          <cell r="AX340">
            <v>0</v>
          </cell>
          <cell r="AY340">
            <v>0</v>
          </cell>
          <cell r="AZ340">
            <v>0</v>
          </cell>
          <cell r="BA340">
            <v>0</v>
          </cell>
          <cell r="CB340" t="str">
            <v>KS2-4</v>
          </cell>
          <cell r="CC340" t="str">
            <v>2</v>
          </cell>
          <cell r="CD340">
            <v>1</v>
          </cell>
          <cell r="CE340">
            <v>2.1169354838709676E-2</v>
          </cell>
          <cell r="CF340">
            <v>0.25</v>
          </cell>
          <cell r="CG340" t="str">
            <v>&gt;=27 &amp; &lt;28</v>
          </cell>
          <cell r="CH340" t="str">
            <v>KS2 Average Point Grade</v>
          </cell>
          <cell r="CI340" t="str">
            <v>KS4 5 A*-C EM</v>
          </cell>
        </row>
        <row r="341">
          <cell r="AS341">
            <v>0.98019801980198018</v>
          </cell>
          <cell r="AT341">
            <v>1.9801980198019802E-2</v>
          </cell>
          <cell r="AU341">
            <v>0</v>
          </cell>
          <cell r="AV341">
            <v>0</v>
          </cell>
          <cell r="AW341">
            <v>0</v>
          </cell>
          <cell r="AX341">
            <v>0</v>
          </cell>
          <cell r="AY341">
            <v>0</v>
          </cell>
          <cell r="AZ341">
            <v>0</v>
          </cell>
          <cell r="BA341">
            <v>0</v>
          </cell>
          <cell r="CB341" t="str">
            <v>KS2-4</v>
          </cell>
          <cell r="CC341" t="str">
            <v>3C</v>
          </cell>
          <cell r="CD341">
            <v>1</v>
          </cell>
          <cell r="CE341">
            <v>1.9801980198019802E-2</v>
          </cell>
          <cell r="CF341">
            <v>0.25</v>
          </cell>
          <cell r="CG341" t="str">
            <v>&gt;=27 &amp; &lt;28</v>
          </cell>
          <cell r="CH341" t="str">
            <v>KS2 Average Point Grade</v>
          </cell>
          <cell r="CI341" t="str">
            <v>KS4 5 A*-C EM</v>
          </cell>
        </row>
        <row r="342">
          <cell r="AS342">
            <v>0.95015576323987538</v>
          </cell>
          <cell r="AT342">
            <v>4.9844236760124609E-2</v>
          </cell>
          <cell r="AU342">
            <v>0</v>
          </cell>
          <cell r="AV342">
            <v>0</v>
          </cell>
          <cell r="AW342">
            <v>0</v>
          </cell>
          <cell r="AX342">
            <v>0</v>
          </cell>
          <cell r="AY342">
            <v>0</v>
          </cell>
          <cell r="AZ342">
            <v>0</v>
          </cell>
          <cell r="BA342">
            <v>0</v>
          </cell>
          <cell r="CB342" t="str">
            <v>KS2-4</v>
          </cell>
          <cell r="CC342" t="str">
            <v>3B</v>
          </cell>
          <cell r="CD342">
            <v>1</v>
          </cell>
          <cell r="CE342">
            <v>4.9844236760124609E-2</v>
          </cell>
          <cell r="CF342">
            <v>0.25</v>
          </cell>
          <cell r="CG342" t="str">
            <v>&gt;=27 &amp; &lt;28</v>
          </cell>
          <cell r="CH342" t="str">
            <v>KS2 Average Point Grade</v>
          </cell>
          <cell r="CI342" t="str">
            <v>KS4 5 A*-C EM</v>
          </cell>
        </row>
        <row r="343">
          <cell r="AS343">
            <v>0.8715925394548063</v>
          </cell>
          <cell r="AT343">
            <v>0.1284074605451937</v>
          </cell>
          <cell r="AU343">
            <v>0</v>
          </cell>
          <cell r="AV343">
            <v>0</v>
          </cell>
          <cell r="AW343">
            <v>0</v>
          </cell>
          <cell r="AX343">
            <v>0</v>
          </cell>
          <cell r="AY343">
            <v>0</v>
          </cell>
          <cell r="AZ343">
            <v>0</v>
          </cell>
          <cell r="BA343">
            <v>0</v>
          </cell>
          <cell r="CB343" t="str">
            <v>KS2-4</v>
          </cell>
          <cell r="CC343" t="str">
            <v>3A</v>
          </cell>
          <cell r="CD343">
            <v>1</v>
          </cell>
          <cell r="CE343">
            <v>0.1284074605451937</v>
          </cell>
          <cell r="CF343">
            <v>0.25</v>
          </cell>
          <cell r="CG343" t="str">
            <v>&gt;=27 &amp; &lt;28</v>
          </cell>
          <cell r="CH343" t="str">
            <v>KS2 Average Point Grade</v>
          </cell>
          <cell r="CI343" t="str">
            <v>KS4 5 A*-C EM</v>
          </cell>
        </row>
        <row r="344">
          <cell r="AS344">
            <v>0.70588235294117652</v>
          </cell>
          <cell r="AT344">
            <v>0.29411764705882354</v>
          </cell>
          <cell r="AU344">
            <v>0</v>
          </cell>
          <cell r="AV344">
            <v>0</v>
          </cell>
          <cell r="AW344">
            <v>0</v>
          </cell>
          <cell r="AX344">
            <v>0</v>
          </cell>
          <cell r="AY344">
            <v>0</v>
          </cell>
          <cell r="AZ344">
            <v>0</v>
          </cell>
          <cell r="BA344">
            <v>0</v>
          </cell>
          <cell r="CB344" t="str">
            <v>KS2-4</v>
          </cell>
          <cell r="CC344" t="str">
            <v>4C</v>
          </cell>
          <cell r="CD344">
            <v>1</v>
          </cell>
          <cell r="CE344">
            <v>0.29411764705882354</v>
          </cell>
          <cell r="CF344">
            <v>0.25</v>
          </cell>
          <cell r="CG344" t="str">
            <v>&gt;=27 &amp; &lt;28</v>
          </cell>
          <cell r="CH344" t="str">
            <v>KS2 Average Point Grade</v>
          </cell>
          <cell r="CI344" t="str">
            <v>KS4 5 A*-C EM</v>
          </cell>
        </row>
        <row r="345">
          <cell r="AS345">
            <v>0.45087517567394914</v>
          </cell>
          <cell r="AT345">
            <v>0.54912482432605081</v>
          </cell>
          <cell r="AU345">
            <v>0</v>
          </cell>
          <cell r="AV345">
            <v>0</v>
          </cell>
          <cell r="AW345">
            <v>0</v>
          </cell>
          <cell r="AX345">
            <v>0</v>
          </cell>
          <cell r="AY345">
            <v>0</v>
          </cell>
          <cell r="AZ345">
            <v>0</v>
          </cell>
          <cell r="BA345">
            <v>0</v>
          </cell>
          <cell r="CB345" t="str">
            <v>KS2-4</v>
          </cell>
          <cell r="CC345" t="str">
            <v>4B</v>
          </cell>
          <cell r="CD345">
            <v>1</v>
          </cell>
          <cell r="CE345">
            <v>0.54912482432605081</v>
          </cell>
          <cell r="CF345">
            <v>0.25</v>
          </cell>
          <cell r="CG345" t="str">
            <v>&gt;=27 &amp; &lt;28</v>
          </cell>
          <cell r="CH345" t="str">
            <v>KS2 Average Point Grade</v>
          </cell>
          <cell r="CI345" t="str">
            <v>KS4 5 A*-C EM</v>
          </cell>
        </row>
        <row r="346">
          <cell r="AS346">
            <v>0.20730385782401387</v>
          </cell>
          <cell r="AT346">
            <v>0.79269614217598616</v>
          </cell>
          <cell r="AU346">
            <v>0</v>
          </cell>
          <cell r="AV346">
            <v>0</v>
          </cell>
          <cell r="AW346">
            <v>0</v>
          </cell>
          <cell r="AX346">
            <v>0</v>
          </cell>
          <cell r="AY346">
            <v>0</v>
          </cell>
          <cell r="AZ346">
            <v>0</v>
          </cell>
          <cell r="BA346">
            <v>0</v>
          </cell>
          <cell r="CB346" t="str">
            <v>KS2-4</v>
          </cell>
          <cell r="CC346" t="str">
            <v>4A</v>
          </cell>
          <cell r="CD346">
            <v>1</v>
          </cell>
          <cell r="CE346">
            <v>0.79269614217598616</v>
          </cell>
          <cell r="CF346">
            <v>0.25</v>
          </cell>
          <cell r="CG346" t="str">
            <v>&gt;=27 &amp; &lt;28</v>
          </cell>
          <cell r="CH346" t="str">
            <v>KS2 Average Point Grade</v>
          </cell>
          <cell r="CI346" t="str">
            <v>KS4 5 A*-C EM</v>
          </cell>
        </row>
        <row r="347">
          <cell r="AS347">
            <v>6.5928471426753218E-2</v>
          </cell>
          <cell r="AT347">
            <v>0.93407152857324682</v>
          </cell>
          <cell r="AU347">
            <v>0</v>
          </cell>
          <cell r="AV347">
            <v>0</v>
          </cell>
          <cell r="AW347">
            <v>0</v>
          </cell>
          <cell r="AX347">
            <v>0</v>
          </cell>
          <cell r="AY347">
            <v>0</v>
          </cell>
          <cell r="AZ347">
            <v>0</v>
          </cell>
          <cell r="BA347">
            <v>0</v>
          </cell>
          <cell r="CB347" t="str">
            <v>KS2-4</v>
          </cell>
          <cell r="CC347" t="str">
            <v>5C</v>
          </cell>
          <cell r="CD347">
            <v>1</v>
          </cell>
          <cell r="CE347">
            <v>0.93407152857324682</v>
          </cell>
          <cell r="CF347">
            <v>0.25</v>
          </cell>
          <cell r="CG347" t="str">
            <v>&gt;=27 &amp; &lt;28</v>
          </cell>
          <cell r="CH347" t="str">
            <v>KS2 Average Point Grade</v>
          </cell>
          <cell r="CI347" t="str">
            <v>KS4 5 A*-C EM</v>
          </cell>
        </row>
        <row r="348">
          <cell r="AS348">
            <v>1.5884476534296029E-2</v>
          </cell>
          <cell r="AT348">
            <v>0.98411552346570397</v>
          </cell>
          <cell r="AU348">
            <v>0</v>
          </cell>
          <cell r="AV348">
            <v>0</v>
          </cell>
          <cell r="AW348">
            <v>0</v>
          </cell>
          <cell r="AX348">
            <v>0</v>
          </cell>
          <cell r="AY348">
            <v>0</v>
          </cell>
          <cell r="AZ348">
            <v>0</v>
          </cell>
          <cell r="BA348">
            <v>0</v>
          </cell>
          <cell r="CB348" t="str">
            <v>KS2-4</v>
          </cell>
          <cell r="CC348" t="str">
            <v>5B</v>
          </cell>
          <cell r="CD348">
            <v>1</v>
          </cell>
          <cell r="CE348">
            <v>0.98411552346570397</v>
          </cell>
          <cell r="CF348">
            <v>0.25</v>
          </cell>
          <cell r="CG348" t="str">
            <v>&gt;=27 &amp; &lt;28</v>
          </cell>
          <cell r="CH348" t="str">
            <v>KS2 Average Point Grade</v>
          </cell>
          <cell r="CI348" t="str">
            <v>KS4 5 A*-C EM</v>
          </cell>
        </row>
        <row r="349">
          <cell r="AS349">
            <v>3.1948881789137379E-3</v>
          </cell>
          <cell r="AT349">
            <v>0.99680511182108622</v>
          </cell>
          <cell r="AU349">
            <v>0</v>
          </cell>
          <cell r="AV349">
            <v>0</v>
          </cell>
          <cell r="AW349">
            <v>0</v>
          </cell>
          <cell r="AX349">
            <v>0</v>
          </cell>
          <cell r="AY349">
            <v>0</v>
          </cell>
          <cell r="AZ349">
            <v>0</v>
          </cell>
          <cell r="BA349">
            <v>0</v>
          </cell>
          <cell r="CB349" t="str">
            <v>KS2-4</v>
          </cell>
          <cell r="CC349" t="str">
            <v>5A</v>
          </cell>
          <cell r="CD349">
            <v>1</v>
          </cell>
          <cell r="CE349">
            <v>0.99680511182108622</v>
          </cell>
          <cell r="CF349">
            <v>0.25</v>
          </cell>
          <cell r="CG349" t="str">
            <v>&gt;=27 &amp; &lt;28</v>
          </cell>
          <cell r="CH349" t="str">
            <v>KS2 Average Point Grade</v>
          </cell>
          <cell r="CI349" t="str">
            <v>KS4 5 A*-C EM</v>
          </cell>
        </row>
        <row r="350">
          <cell r="CB350" t="str">
            <v>.</v>
          </cell>
          <cell r="CC350" t="str">
            <v>.</v>
          </cell>
          <cell r="CD350" t="str">
            <v>.</v>
          </cell>
          <cell r="CE350" t="str">
            <v>.</v>
          </cell>
          <cell r="CF350" t="str">
            <v>.</v>
          </cell>
          <cell r="CG350" t="str">
            <v>.</v>
          </cell>
          <cell r="CH350" t="str">
            <v>.</v>
          </cell>
          <cell r="CI350" t="str">
            <v>.</v>
          </cell>
        </row>
        <row r="351">
          <cell r="CB351" t="str">
            <v>.</v>
          </cell>
          <cell r="CC351" t="str">
            <v>.</v>
          </cell>
          <cell r="CD351" t="str">
            <v>.</v>
          </cell>
          <cell r="CE351" t="str">
            <v>.</v>
          </cell>
          <cell r="CF351" t="str">
            <v>.</v>
          </cell>
          <cell r="CG351" t="str">
            <v>.</v>
          </cell>
          <cell r="CH351" t="str">
            <v>KS2 Average Point Grade</v>
          </cell>
          <cell r="CI351" t="str">
            <v>KS4 5 A*-C EM</v>
          </cell>
        </row>
        <row r="352">
          <cell r="CB352" t="str">
            <v>.</v>
          </cell>
          <cell r="CC352" t="str">
            <v>.</v>
          </cell>
          <cell r="CD352" t="str">
            <v>.</v>
          </cell>
          <cell r="CE352" t="str">
            <v>.</v>
          </cell>
          <cell r="CF352" t="str">
            <v>.</v>
          </cell>
          <cell r="CG352" t="str">
            <v>.</v>
          </cell>
          <cell r="CH352" t="str">
            <v>KS2 Average Point Grade</v>
          </cell>
          <cell r="CI352" t="str">
            <v>KS4 5 A*-C EM</v>
          </cell>
        </row>
        <row r="353">
          <cell r="CB353" t="str">
            <v>.</v>
          </cell>
          <cell r="CC353" t="str">
            <v>.</v>
          </cell>
          <cell r="CD353" t="str">
            <v>.</v>
          </cell>
          <cell r="CE353" t="str">
            <v>.</v>
          </cell>
          <cell r="CF353" t="str">
            <v>.</v>
          </cell>
          <cell r="CG353" t="str">
            <v>.</v>
          </cell>
          <cell r="CH353" t="str">
            <v>KS2 Average Point Grade</v>
          </cell>
          <cell r="CI353" t="str">
            <v>KS4 5 A*-C EM</v>
          </cell>
        </row>
        <row r="354">
          <cell r="AU354">
            <v>0</v>
          </cell>
          <cell r="AV354">
            <v>0</v>
          </cell>
          <cell r="AW354">
            <v>0</v>
          </cell>
          <cell r="AX354">
            <v>0</v>
          </cell>
          <cell r="AY354">
            <v>0</v>
          </cell>
          <cell r="AZ354">
            <v>0</v>
          </cell>
          <cell r="BA354">
            <v>0</v>
          </cell>
          <cell r="CB354" t="str">
            <v>.</v>
          </cell>
          <cell r="CC354" t="str">
            <v>.</v>
          </cell>
          <cell r="CD354" t="str">
            <v>.</v>
          </cell>
          <cell r="CE354" t="str">
            <v>.</v>
          </cell>
          <cell r="CF354" t="str">
            <v>.</v>
          </cell>
          <cell r="CG354" t="str">
            <v>.</v>
          </cell>
          <cell r="CH354" t="str">
            <v>KS2 Average Point Grade</v>
          </cell>
          <cell r="CI354" t="str">
            <v>KS4 5 A*-C EM</v>
          </cell>
        </row>
        <row r="355">
          <cell r="AS355">
            <v>0</v>
          </cell>
          <cell r="AT355">
            <v>0</v>
          </cell>
          <cell r="AU355">
            <v>0</v>
          </cell>
          <cell r="AV355">
            <v>0</v>
          </cell>
          <cell r="AW355">
            <v>0</v>
          </cell>
          <cell r="AX355">
            <v>0</v>
          </cell>
          <cell r="AY355">
            <v>0</v>
          </cell>
          <cell r="AZ355">
            <v>0</v>
          </cell>
          <cell r="BA355">
            <v>0</v>
          </cell>
          <cell r="CB355" t="str">
            <v>.</v>
          </cell>
          <cell r="CC355" t="str">
            <v>.</v>
          </cell>
          <cell r="CD355" t="str">
            <v>.</v>
          </cell>
          <cell r="CE355" t="str">
            <v>.</v>
          </cell>
          <cell r="CF355" t="str">
            <v>.</v>
          </cell>
          <cell r="CG355" t="str">
            <v>.</v>
          </cell>
          <cell r="CH355" t="str">
            <v>.</v>
          </cell>
          <cell r="CI355" t="str">
            <v>.</v>
          </cell>
        </row>
        <row r="356">
          <cell r="AS356">
            <v>0</v>
          </cell>
          <cell r="AT356">
            <v>0</v>
          </cell>
          <cell r="AU356">
            <v>0</v>
          </cell>
          <cell r="AV356">
            <v>0</v>
          </cell>
          <cell r="AW356">
            <v>0</v>
          </cell>
          <cell r="AX356">
            <v>0</v>
          </cell>
          <cell r="AY356">
            <v>0</v>
          </cell>
          <cell r="AZ356">
            <v>0</v>
          </cell>
          <cell r="BA356">
            <v>0</v>
          </cell>
          <cell r="CB356" t="str">
            <v>.</v>
          </cell>
          <cell r="CC356" t="str">
            <v>.</v>
          </cell>
          <cell r="CD356" t="str">
            <v>.</v>
          </cell>
          <cell r="CE356" t="str">
            <v>.</v>
          </cell>
          <cell r="CF356" t="str">
            <v>.</v>
          </cell>
          <cell r="CG356" t="str">
            <v>.</v>
          </cell>
          <cell r="CH356" t="str">
            <v>.</v>
          </cell>
          <cell r="CI356" t="str">
            <v>.</v>
          </cell>
        </row>
        <row r="357">
          <cell r="AS357">
            <v>0.98728813559322037</v>
          </cell>
          <cell r="AT357">
            <v>1.2711864406779662E-2</v>
          </cell>
          <cell r="AU357">
            <v>0</v>
          </cell>
          <cell r="AV357">
            <v>0</v>
          </cell>
          <cell r="AW357">
            <v>0</v>
          </cell>
          <cell r="AX357">
            <v>0</v>
          </cell>
          <cell r="AY357">
            <v>0</v>
          </cell>
          <cell r="AZ357">
            <v>0</v>
          </cell>
          <cell r="BA357">
            <v>0</v>
          </cell>
          <cell r="CB357" t="str">
            <v>KS2-4</v>
          </cell>
          <cell r="CC357" t="str">
            <v>B</v>
          </cell>
          <cell r="CD357">
            <v>1</v>
          </cell>
          <cell r="CE357">
            <v>1.2711864406779662E-2</v>
          </cell>
          <cell r="CF357">
            <v>0.25</v>
          </cell>
          <cell r="CG357" t="str">
            <v>&gt;=28 &amp; &lt;29</v>
          </cell>
          <cell r="CH357" t="str">
            <v>KS2 Average Point Grade</v>
          </cell>
          <cell r="CI357" t="str">
            <v>KS4 5 A*-C EM</v>
          </cell>
        </row>
        <row r="358">
          <cell r="AS358">
            <v>0.98728813559322037</v>
          </cell>
          <cell r="AT358">
            <v>1.2711864406779662E-2</v>
          </cell>
          <cell r="AU358">
            <v>0</v>
          </cell>
          <cell r="AV358">
            <v>0</v>
          </cell>
          <cell r="AW358">
            <v>0</v>
          </cell>
          <cell r="AX358">
            <v>0</v>
          </cell>
          <cell r="AY358">
            <v>0</v>
          </cell>
          <cell r="AZ358">
            <v>0</v>
          </cell>
          <cell r="BA358">
            <v>0</v>
          </cell>
          <cell r="CB358" t="str">
            <v>KS2-4</v>
          </cell>
          <cell r="CC358" t="str">
            <v>N</v>
          </cell>
          <cell r="CD358">
            <v>1</v>
          </cell>
          <cell r="CE358">
            <v>1.2711864406779662E-2</v>
          </cell>
          <cell r="CF358">
            <v>0.25</v>
          </cell>
          <cell r="CG358" t="str">
            <v>&gt;=28 &amp; &lt;29</v>
          </cell>
          <cell r="CH358" t="str">
            <v>KS2 Average Point Grade</v>
          </cell>
          <cell r="CI358" t="str">
            <v>KS4 5 A*-C EM</v>
          </cell>
        </row>
        <row r="359">
          <cell r="AS359">
            <v>0.98728813559322037</v>
          </cell>
          <cell r="AT359">
            <v>1.2711864406779662E-2</v>
          </cell>
          <cell r="AU359">
            <v>0</v>
          </cell>
          <cell r="AV359">
            <v>0</v>
          </cell>
          <cell r="AW359">
            <v>0</v>
          </cell>
          <cell r="AX359">
            <v>0</v>
          </cell>
          <cell r="AY359">
            <v>0</v>
          </cell>
          <cell r="AZ359">
            <v>0</v>
          </cell>
          <cell r="BA359">
            <v>0</v>
          </cell>
          <cell r="CB359" t="str">
            <v>KS2-4</v>
          </cell>
          <cell r="CC359" t="str">
            <v>2</v>
          </cell>
          <cell r="CD359">
            <v>1</v>
          </cell>
          <cell r="CE359">
            <v>1.2711864406779662E-2</v>
          </cell>
          <cell r="CF359">
            <v>0.25</v>
          </cell>
          <cell r="CG359" t="str">
            <v>&gt;=28 &amp; &lt;29</v>
          </cell>
          <cell r="CH359" t="str">
            <v>KS2 Average Point Grade</v>
          </cell>
          <cell r="CI359" t="str">
            <v>KS4 5 A*-C EM</v>
          </cell>
        </row>
        <row r="360">
          <cell r="AS360">
            <v>0.98473282442748089</v>
          </cell>
          <cell r="AT360">
            <v>1.5267175572519083E-2</v>
          </cell>
          <cell r="AU360">
            <v>0</v>
          </cell>
          <cell r="AV360">
            <v>0</v>
          </cell>
          <cell r="AW360">
            <v>0</v>
          </cell>
          <cell r="AX360">
            <v>0</v>
          </cell>
          <cell r="AY360">
            <v>0</v>
          </cell>
          <cell r="AZ360">
            <v>0</v>
          </cell>
          <cell r="BA360">
            <v>0</v>
          </cell>
          <cell r="CB360" t="str">
            <v>KS2-4</v>
          </cell>
          <cell r="CC360" t="str">
            <v>3C</v>
          </cell>
          <cell r="CD360">
            <v>1</v>
          </cell>
          <cell r="CE360">
            <v>1.5267175572519083E-2</v>
          </cell>
          <cell r="CF360">
            <v>0.25</v>
          </cell>
          <cell r="CG360" t="str">
            <v>&gt;=28 &amp; &lt;29</v>
          </cell>
          <cell r="CH360" t="str">
            <v>KS2 Average Point Grade</v>
          </cell>
          <cell r="CI360" t="str">
            <v>KS4 5 A*-C EM</v>
          </cell>
        </row>
        <row r="361">
          <cell r="AS361">
            <v>0.94060606060606056</v>
          </cell>
          <cell r="AT361">
            <v>5.9393939393939395E-2</v>
          </cell>
          <cell r="AU361">
            <v>0</v>
          </cell>
          <cell r="AV361">
            <v>0</v>
          </cell>
          <cell r="AW361">
            <v>0</v>
          </cell>
          <cell r="AX361">
            <v>0</v>
          </cell>
          <cell r="AY361">
            <v>0</v>
          </cell>
          <cell r="AZ361">
            <v>0</v>
          </cell>
          <cell r="BA361">
            <v>0</v>
          </cell>
          <cell r="CB361" t="str">
            <v>KS2-4</v>
          </cell>
          <cell r="CC361" t="str">
            <v>3B</v>
          </cell>
          <cell r="CD361">
            <v>1</v>
          </cell>
          <cell r="CE361">
            <v>5.9393939393939395E-2</v>
          </cell>
          <cell r="CF361">
            <v>0.25</v>
          </cell>
          <cell r="CG361" t="str">
            <v>&gt;=28 &amp; &lt;29</v>
          </cell>
          <cell r="CH361" t="str">
            <v>KS2 Average Point Grade</v>
          </cell>
          <cell r="CI361" t="str">
            <v>KS4 5 A*-C EM</v>
          </cell>
        </row>
        <row r="362">
          <cell r="AS362">
            <v>0.85794044665012403</v>
          </cell>
          <cell r="AT362">
            <v>0.14205955334987594</v>
          </cell>
          <cell r="AU362">
            <v>0</v>
          </cell>
          <cell r="AV362">
            <v>0</v>
          </cell>
          <cell r="AW362">
            <v>0</v>
          </cell>
          <cell r="AX362">
            <v>0</v>
          </cell>
          <cell r="AY362">
            <v>0</v>
          </cell>
          <cell r="AZ362">
            <v>0</v>
          </cell>
          <cell r="BA362">
            <v>0</v>
          </cell>
          <cell r="CB362" t="str">
            <v>KS2-4</v>
          </cell>
          <cell r="CC362" t="str">
            <v>3A</v>
          </cell>
          <cell r="CD362">
            <v>1</v>
          </cell>
          <cell r="CE362">
            <v>0.14205955334987594</v>
          </cell>
          <cell r="CF362">
            <v>0.25</v>
          </cell>
          <cell r="CG362" t="str">
            <v>&gt;=28 &amp; &lt;29</v>
          </cell>
          <cell r="CH362" t="str">
            <v>KS2 Average Point Grade</v>
          </cell>
          <cell r="CI362" t="str">
            <v>KS4 5 A*-C EM</v>
          </cell>
        </row>
        <row r="363">
          <cell r="AS363">
            <v>0.66945069065210405</v>
          </cell>
          <cell r="AT363">
            <v>0.33054930934789595</v>
          </cell>
          <cell r="AU363">
            <v>0</v>
          </cell>
          <cell r="AV363">
            <v>0</v>
          </cell>
          <cell r="AW363">
            <v>0</v>
          </cell>
          <cell r="AX363">
            <v>0</v>
          </cell>
          <cell r="AY363">
            <v>0</v>
          </cell>
          <cell r="AZ363">
            <v>0</v>
          </cell>
          <cell r="BA363">
            <v>0</v>
          </cell>
          <cell r="CB363" t="str">
            <v>KS2-4</v>
          </cell>
          <cell r="CC363" t="str">
            <v>4C</v>
          </cell>
          <cell r="CD363">
            <v>1</v>
          </cell>
          <cell r="CE363">
            <v>0.33054930934789595</v>
          </cell>
          <cell r="CF363">
            <v>0.25</v>
          </cell>
          <cell r="CG363" t="str">
            <v>&gt;=28 &amp; &lt;29</v>
          </cell>
          <cell r="CH363" t="str">
            <v>KS2 Average Point Grade</v>
          </cell>
          <cell r="CI363" t="str">
            <v>KS4 5 A*-C EM</v>
          </cell>
        </row>
        <row r="364">
          <cell r="AS364">
            <v>0.40771969271126102</v>
          </cell>
          <cell r="AT364">
            <v>0.59228030728873904</v>
          </cell>
          <cell r="AU364">
            <v>0</v>
          </cell>
          <cell r="AV364">
            <v>0</v>
          </cell>
          <cell r="AW364">
            <v>0</v>
          </cell>
          <cell r="AX364">
            <v>0</v>
          </cell>
          <cell r="AY364">
            <v>0</v>
          </cell>
          <cell r="AZ364">
            <v>0</v>
          </cell>
          <cell r="BA364">
            <v>0</v>
          </cell>
          <cell r="CB364" t="str">
            <v>KS2-4</v>
          </cell>
          <cell r="CC364" t="str">
            <v>4B</v>
          </cell>
          <cell r="CD364">
            <v>1</v>
          </cell>
          <cell r="CE364">
            <v>0.59228030728873904</v>
          </cell>
          <cell r="CF364">
            <v>0.25</v>
          </cell>
          <cell r="CG364" t="str">
            <v>&gt;=28 &amp; &lt;29</v>
          </cell>
          <cell r="CH364" t="str">
            <v>KS2 Average Point Grade</v>
          </cell>
          <cell r="CI364" t="str">
            <v>KS4 5 A*-C EM</v>
          </cell>
        </row>
        <row r="365">
          <cell r="AS365">
            <v>0.1709774026681187</v>
          </cell>
          <cell r="AT365">
            <v>0.82902259733188133</v>
          </cell>
          <cell r="AU365">
            <v>0</v>
          </cell>
          <cell r="AV365">
            <v>0</v>
          </cell>
          <cell r="AW365">
            <v>0</v>
          </cell>
          <cell r="AX365">
            <v>0</v>
          </cell>
          <cell r="AY365">
            <v>0</v>
          </cell>
          <cell r="AZ365">
            <v>0</v>
          </cell>
          <cell r="BA365">
            <v>0</v>
          </cell>
          <cell r="CB365" t="str">
            <v>KS2-4</v>
          </cell>
          <cell r="CC365" t="str">
            <v>4A</v>
          </cell>
          <cell r="CD365">
            <v>1</v>
          </cell>
          <cell r="CE365">
            <v>0.82902259733188133</v>
          </cell>
          <cell r="CF365">
            <v>0.25</v>
          </cell>
          <cell r="CG365" t="str">
            <v>&gt;=28 &amp; &lt;29</v>
          </cell>
          <cell r="CH365" t="str">
            <v>KS2 Average Point Grade</v>
          </cell>
          <cell r="CI365" t="str">
            <v>KS4 5 A*-C EM</v>
          </cell>
        </row>
        <row r="366">
          <cell r="AS366">
            <v>5.2953421805880821E-2</v>
          </cell>
          <cell r="AT366">
            <v>0.94704657819411919</v>
          </cell>
          <cell r="AU366">
            <v>0</v>
          </cell>
          <cell r="AV366">
            <v>0</v>
          </cell>
          <cell r="AW366">
            <v>0</v>
          </cell>
          <cell r="AX366">
            <v>0</v>
          </cell>
          <cell r="AY366">
            <v>0</v>
          </cell>
          <cell r="AZ366">
            <v>0</v>
          </cell>
          <cell r="BA366">
            <v>0</v>
          </cell>
          <cell r="CB366" t="str">
            <v>KS2-4</v>
          </cell>
          <cell r="CC366" t="str">
            <v>5C</v>
          </cell>
          <cell r="CD366">
            <v>1</v>
          </cell>
          <cell r="CE366">
            <v>0.94704657819411919</v>
          </cell>
          <cell r="CF366">
            <v>0.25</v>
          </cell>
          <cell r="CG366" t="str">
            <v>&gt;=28 &amp; &lt;29</v>
          </cell>
          <cell r="CH366" t="str">
            <v>KS2 Average Point Grade</v>
          </cell>
          <cell r="CI366" t="str">
            <v>KS4 5 A*-C EM</v>
          </cell>
        </row>
        <row r="367">
          <cell r="AS367">
            <v>1.0354440461967344E-2</v>
          </cell>
          <cell r="AT367">
            <v>0.98964555953803268</v>
          </cell>
          <cell r="AU367">
            <v>0</v>
          </cell>
          <cell r="AV367">
            <v>0</v>
          </cell>
          <cell r="AW367">
            <v>0</v>
          </cell>
          <cell r="AX367">
            <v>0</v>
          </cell>
          <cell r="AY367">
            <v>0</v>
          </cell>
          <cell r="AZ367">
            <v>0</v>
          </cell>
          <cell r="BA367">
            <v>0</v>
          </cell>
          <cell r="CB367" t="str">
            <v>KS2-4</v>
          </cell>
          <cell r="CC367" t="str">
            <v>5B</v>
          </cell>
          <cell r="CD367">
            <v>1</v>
          </cell>
          <cell r="CE367">
            <v>0.98964555953803268</v>
          </cell>
          <cell r="CF367">
            <v>0.25</v>
          </cell>
          <cell r="CG367" t="str">
            <v>&gt;=28 &amp; &lt;29</v>
          </cell>
          <cell r="CH367" t="str">
            <v>KS2 Average Point Grade</v>
          </cell>
          <cell r="CI367" t="str">
            <v>KS4 5 A*-C EM</v>
          </cell>
        </row>
        <row r="368">
          <cell r="AS368">
            <v>1.8726591760299626E-3</v>
          </cell>
          <cell r="AT368">
            <v>0.99812734082397003</v>
          </cell>
          <cell r="AU368">
            <v>0</v>
          </cell>
          <cell r="AV368">
            <v>0</v>
          </cell>
          <cell r="AW368">
            <v>0</v>
          </cell>
          <cell r="AX368">
            <v>0</v>
          </cell>
          <cell r="AY368">
            <v>0</v>
          </cell>
          <cell r="AZ368">
            <v>0</v>
          </cell>
          <cell r="BA368">
            <v>0</v>
          </cell>
          <cell r="CB368" t="str">
            <v>KS2-4</v>
          </cell>
          <cell r="CC368" t="str">
            <v>5A</v>
          </cell>
          <cell r="CD368">
            <v>1</v>
          </cell>
          <cell r="CE368">
            <v>0.99812734082397003</v>
          </cell>
          <cell r="CF368">
            <v>0.25</v>
          </cell>
          <cell r="CG368" t="str">
            <v>&gt;=28 &amp; &lt;29</v>
          </cell>
          <cell r="CH368" t="str">
            <v>KS2 Average Point Grade</v>
          </cell>
          <cell r="CI368" t="str">
            <v>KS4 5 A*-C EM</v>
          </cell>
        </row>
        <row r="369">
          <cell r="CB369" t="str">
            <v>.</v>
          </cell>
          <cell r="CC369" t="str">
            <v>.</v>
          </cell>
          <cell r="CD369" t="str">
            <v>.</v>
          </cell>
          <cell r="CE369" t="str">
            <v>.</v>
          </cell>
          <cell r="CF369" t="str">
            <v>.</v>
          </cell>
          <cell r="CG369" t="str">
            <v>.</v>
          </cell>
          <cell r="CH369" t="str">
            <v>.</v>
          </cell>
          <cell r="CI369" t="str">
            <v>.</v>
          </cell>
        </row>
        <row r="370">
          <cell r="CB370" t="str">
            <v>.</v>
          </cell>
          <cell r="CC370" t="str">
            <v>.</v>
          </cell>
          <cell r="CD370" t="str">
            <v>.</v>
          </cell>
          <cell r="CE370" t="str">
            <v>.</v>
          </cell>
          <cell r="CF370" t="str">
            <v>.</v>
          </cell>
          <cell r="CG370" t="str">
            <v>.</v>
          </cell>
          <cell r="CH370" t="str">
            <v>KS2 Average Point Grade</v>
          </cell>
          <cell r="CI370" t="str">
            <v>KS4 5 A*-C EM</v>
          </cell>
        </row>
        <row r="371">
          <cell r="CB371" t="str">
            <v>.</v>
          </cell>
          <cell r="CC371" t="str">
            <v>.</v>
          </cell>
          <cell r="CD371" t="str">
            <v>.</v>
          </cell>
          <cell r="CE371" t="str">
            <v>.</v>
          </cell>
          <cell r="CF371" t="str">
            <v>.</v>
          </cell>
          <cell r="CG371" t="str">
            <v>.</v>
          </cell>
          <cell r="CH371" t="str">
            <v>KS2 Average Point Grade</v>
          </cell>
          <cell r="CI371" t="str">
            <v>KS4 5 A*-C EM</v>
          </cell>
        </row>
        <row r="372">
          <cell r="CB372" t="str">
            <v>.</v>
          </cell>
          <cell r="CC372" t="str">
            <v>.</v>
          </cell>
          <cell r="CD372" t="str">
            <v>.</v>
          </cell>
          <cell r="CE372" t="str">
            <v>.</v>
          </cell>
          <cell r="CF372" t="str">
            <v>.</v>
          </cell>
          <cell r="CG372" t="str">
            <v>.</v>
          </cell>
          <cell r="CH372" t="str">
            <v>KS2 Average Point Grade</v>
          </cell>
          <cell r="CI372" t="str">
            <v>KS4 5 A*-C EM</v>
          </cell>
        </row>
        <row r="373">
          <cell r="AU373">
            <v>0</v>
          </cell>
          <cell r="AV373">
            <v>0</v>
          </cell>
          <cell r="AW373">
            <v>0</v>
          </cell>
          <cell r="AX373">
            <v>0</v>
          </cell>
          <cell r="AY373">
            <v>0</v>
          </cell>
          <cell r="AZ373">
            <v>0</v>
          </cell>
          <cell r="BA373">
            <v>0</v>
          </cell>
          <cell r="CB373" t="str">
            <v>.</v>
          </cell>
          <cell r="CC373" t="str">
            <v>.</v>
          </cell>
          <cell r="CD373" t="str">
            <v>.</v>
          </cell>
          <cell r="CE373" t="str">
            <v>.</v>
          </cell>
          <cell r="CF373" t="str">
            <v>.</v>
          </cell>
          <cell r="CG373" t="str">
            <v>.</v>
          </cell>
          <cell r="CH373" t="str">
            <v>KS2 Average Point Grade</v>
          </cell>
          <cell r="CI373" t="str">
            <v>KS4 5 A*-C EM</v>
          </cell>
        </row>
        <row r="374">
          <cell r="AS374">
            <v>0</v>
          </cell>
          <cell r="AT374">
            <v>0</v>
          </cell>
          <cell r="AU374">
            <v>0</v>
          </cell>
          <cell r="AV374">
            <v>0</v>
          </cell>
          <cell r="AW374">
            <v>0</v>
          </cell>
          <cell r="AX374">
            <v>0</v>
          </cell>
          <cell r="AY374">
            <v>0</v>
          </cell>
          <cell r="AZ374">
            <v>0</v>
          </cell>
          <cell r="BA374">
            <v>0</v>
          </cell>
          <cell r="CB374" t="str">
            <v>.</v>
          </cell>
          <cell r="CC374" t="str">
            <v>.</v>
          </cell>
          <cell r="CD374" t="str">
            <v>.</v>
          </cell>
          <cell r="CE374" t="str">
            <v>.</v>
          </cell>
          <cell r="CF374" t="str">
            <v>.</v>
          </cell>
          <cell r="CG374" t="str">
            <v>.</v>
          </cell>
          <cell r="CH374" t="str">
            <v>.</v>
          </cell>
          <cell r="CI374" t="str">
            <v>.</v>
          </cell>
        </row>
        <row r="375">
          <cell r="AS375">
            <v>0</v>
          </cell>
          <cell r="AT375">
            <v>0</v>
          </cell>
          <cell r="AU375">
            <v>0</v>
          </cell>
          <cell r="AV375">
            <v>0</v>
          </cell>
          <cell r="AW375">
            <v>0</v>
          </cell>
          <cell r="AX375">
            <v>0</v>
          </cell>
          <cell r="AY375">
            <v>0</v>
          </cell>
          <cell r="AZ375">
            <v>0</v>
          </cell>
          <cell r="BA375">
            <v>0</v>
          </cell>
          <cell r="CB375" t="str">
            <v>.</v>
          </cell>
          <cell r="CC375" t="str">
            <v>.</v>
          </cell>
          <cell r="CD375" t="str">
            <v>.</v>
          </cell>
          <cell r="CE375" t="str">
            <v>.</v>
          </cell>
          <cell r="CF375" t="str">
            <v>.</v>
          </cell>
          <cell r="CG375" t="str">
            <v>.</v>
          </cell>
          <cell r="CH375" t="str">
            <v>.</v>
          </cell>
          <cell r="CI375" t="str">
            <v>.</v>
          </cell>
        </row>
        <row r="376">
          <cell r="AS376">
            <v>0.96899224806201545</v>
          </cell>
          <cell r="AT376">
            <v>3.1007751937984496E-2</v>
          </cell>
          <cell r="AU376">
            <v>0</v>
          </cell>
          <cell r="AV376">
            <v>0</v>
          </cell>
          <cell r="AW376">
            <v>0</v>
          </cell>
          <cell r="AX376">
            <v>0</v>
          </cell>
          <cell r="AY376">
            <v>0</v>
          </cell>
          <cell r="AZ376">
            <v>0</v>
          </cell>
          <cell r="BA376">
            <v>0</v>
          </cell>
          <cell r="CB376" t="str">
            <v>KS2-4</v>
          </cell>
          <cell r="CC376" t="str">
            <v>B</v>
          </cell>
          <cell r="CD376">
            <v>1</v>
          </cell>
          <cell r="CE376">
            <v>3.1007751937984496E-2</v>
          </cell>
          <cell r="CF376">
            <v>0.25</v>
          </cell>
          <cell r="CG376" t="str">
            <v>&gt;=29 &amp; &lt;30</v>
          </cell>
          <cell r="CH376" t="str">
            <v>KS2 Average Point Grade</v>
          </cell>
          <cell r="CI376" t="str">
            <v>KS4 5 A*-C EM</v>
          </cell>
        </row>
        <row r="377">
          <cell r="AS377">
            <v>0.96899224806201545</v>
          </cell>
          <cell r="AT377">
            <v>3.1007751937984496E-2</v>
          </cell>
          <cell r="AU377">
            <v>0</v>
          </cell>
          <cell r="AV377">
            <v>0</v>
          </cell>
          <cell r="AW377">
            <v>0</v>
          </cell>
          <cell r="AX377">
            <v>0</v>
          </cell>
          <cell r="AY377">
            <v>0</v>
          </cell>
          <cell r="AZ377">
            <v>0</v>
          </cell>
          <cell r="BA377">
            <v>0</v>
          </cell>
          <cell r="CB377" t="str">
            <v>KS2-4</v>
          </cell>
          <cell r="CC377" t="str">
            <v>N</v>
          </cell>
          <cell r="CD377">
            <v>1</v>
          </cell>
          <cell r="CE377">
            <v>3.1007751937984496E-2</v>
          </cell>
          <cell r="CF377">
            <v>0.25</v>
          </cell>
          <cell r="CG377" t="str">
            <v>&gt;=29 &amp; &lt;30</v>
          </cell>
          <cell r="CH377" t="str">
            <v>KS2 Average Point Grade</v>
          </cell>
          <cell r="CI377" t="str">
            <v>KS4 5 A*-C EM</v>
          </cell>
        </row>
        <row r="378">
          <cell r="AS378">
            <v>0.96899224806201545</v>
          </cell>
          <cell r="AT378">
            <v>3.1007751937984496E-2</v>
          </cell>
          <cell r="AU378">
            <v>0</v>
          </cell>
          <cell r="AV378">
            <v>0</v>
          </cell>
          <cell r="AW378">
            <v>0</v>
          </cell>
          <cell r="AX378">
            <v>0</v>
          </cell>
          <cell r="AY378">
            <v>0</v>
          </cell>
          <cell r="AZ378">
            <v>0</v>
          </cell>
          <cell r="BA378">
            <v>0</v>
          </cell>
          <cell r="CB378" t="str">
            <v>KS2-4</v>
          </cell>
          <cell r="CC378" t="str">
            <v>2</v>
          </cell>
          <cell r="CD378">
            <v>1</v>
          </cell>
          <cell r="CE378">
            <v>3.1007751937984496E-2</v>
          </cell>
          <cell r="CF378">
            <v>0.25</v>
          </cell>
          <cell r="CG378" t="str">
            <v>&gt;=29 &amp; &lt;30</v>
          </cell>
          <cell r="CH378" t="str">
            <v>KS2 Average Point Grade</v>
          </cell>
          <cell r="CI378" t="str">
            <v>KS4 5 A*-C EM</v>
          </cell>
        </row>
        <row r="379">
          <cell r="AS379">
            <v>0.96899224806201545</v>
          </cell>
          <cell r="AT379">
            <v>3.1007751937984496E-2</v>
          </cell>
          <cell r="AU379">
            <v>0</v>
          </cell>
          <cell r="AV379">
            <v>0</v>
          </cell>
          <cell r="AW379">
            <v>0</v>
          </cell>
          <cell r="AX379">
            <v>0</v>
          </cell>
          <cell r="AY379">
            <v>0</v>
          </cell>
          <cell r="AZ379">
            <v>0</v>
          </cell>
          <cell r="BA379">
            <v>0</v>
          </cell>
          <cell r="CB379" t="str">
            <v>KS2-4</v>
          </cell>
          <cell r="CC379" t="str">
            <v>3C</v>
          </cell>
          <cell r="CD379">
            <v>1</v>
          </cell>
          <cell r="CE379">
            <v>3.1007751937984496E-2</v>
          </cell>
          <cell r="CF379">
            <v>0.25</v>
          </cell>
          <cell r="CG379" t="str">
            <v>&gt;=29 &amp; &lt;30</v>
          </cell>
          <cell r="CH379" t="str">
            <v>KS2 Average Point Grade</v>
          </cell>
          <cell r="CI379" t="str">
            <v>KS4 5 A*-C EM</v>
          </cell>
        </row>
        <row r="380">
          <cell r="AS380">
            <v>0.94308943089430897</v>
          </cell>
          <cell r="AT380">
            <v>5.6910569105691054E-2</v>
          </cell>
          <cell r="AU380">
            <v>0</v>
          </cell>
          <cell r="AV380">
            <v>0</v>
          </cell>
          <cell r="AW380">
            <v>0</v>
          </cell>
          <cell r="AX380">
            <v>0</v>
          </cell>
          <cell r="AY380">
            <v>0</v>
          </cell>
          <cell r="AZ380">
            <v>0</v>
          </cell>
          <cell r="BA380">
            <v>0</v>
          </cell>
          <cell r="CB380" t="str">
            <v>KS2-4</v>
          </cell>
          <cell r="CC380" t="str">
            <v>3B</v>
          </cell>
          <cell r="CD380">
            <v>1</v>
          </cell>
          <cell r="CE380">
            <v>5.6910569105691054E-2</v>
          </cell>
          <cell r="CF380">
            <v>0.25</v>
          </cell>
          <cell r="CG380" t="str">
            <v>&gt;=29 &amp; &lt;30</v>
          </cell>
          <cell r="CH380" t="str">
            <v>KS2 Average Point Grade</v>
          </cell>
          <cell r="CI380" t="str">
            <v>KS4 5 A*-C EM</v>
          </cell>
        </row>
        <row r="381">
          <cell r="AS381">
            <v>0.82258064516129037</v>
          </cell>
          <cell r="AT381">
            <v>0.17741935483870969</v>
          </cell>
          <cell r="AU381">
            <v>0</v>
          </cell>
          <cell r="AV381">
            <v>0</v>
          </cell>
          <cell r="AW381">
            <v>0</v>
          </cell>
          <cell r="AX381">
            <v>0</v>
          </cell>
          <cell r="AY381">
            <v>0</v>
          </cell>
          <cell r="AZ381">
            <v>0</v>
          </cell>
          <cell r="BA381">
            <v>0</v>
          </cell>
          <cell r="CB381" t="str">
            <v>KS2-4</v>
          </cell>
          <cell r="CC381" t="str">
            <v>3A</v>
          </cell>
          <cell r="CD381">
            <v>1</v>
          </cell>
          <cell r="CE381">
            <v>0.17741935483870969</v>
          </cell>
          <cell r="CF381">
            <v>0.25</v>
          </cell>
          <cell r="CG381" t="str">
            <v>&gt;=29 &amp; &lt;30</v>
          </cell>
          <cell r="CH381" t="str">
            <v>KS2 Average Point Grade</v>
          </cell>
          <cell r="CI381" t="str">
            <v>KS4 5 A*-C EM</v>
          </cell>
        </row>
        <row r="382">
          <cell r="AS382">
            <v>0.62081128747795411</v>
          </cell>
          <cell r="AT382">
            <v>0.37918871252204583</v>
          </cell>
          <cell r="AU382">
            <v>0</v>
          </cell>
          <cell r="AV382">
            <v>0</v>
          </cell>
          <cell r="AW382">
            <v>0</v>
          </cell>
          <cell r="AX382">
            <v>0</v>
          </cell>
          <cell r="AY382">
            <v>0</v>
          </cell>
          <cell r="AZ382">
            <v>0</v>
          </cell>
          <cell r="BA382">
            <v>0</v>
          </cell>
          <cell r="CB382" t="str">
            <v>KS2-4</v>
          </cell>
          <cell r="CC382" t="str">
            <v>4C</v>
          </cell>
          <cell r="CD382">
            <v>1</v>
          </cell>
          <cell r="CE382">
            <v>0.37918871252204583</v>
          </cell>
          <cell r="CF382">
            <v>0.25</v>
          </cell>
          <cell r="CG382" t="str">
            <v>&gt;=29 &amp; &lt;30</v>
          </cell>
          <cell r="CH382" t="str">
            <v>KS2 Average Point Grade</v>
          </cell>
          <cell r="CI382" t="str">
            <v>KS4 5 A*-C EM</v>
          </cell>
        </row>
        <row r="383">
          <cell r="AS383">
            <v>0.35760368663594472</v>
          </cell>
          <cell r="AT383">
            <v>0.64239631336405534</v>
          </cell>
          <cell r="AU383">
            <v>0</v>
          </cell>
          <cell r="AV383">
            <v>0</v>
          </cell>
          <cell r="AW383">
            <v>0</v>
          </cell>
          <cell r="AX383">
            <v>0</v>
          </cell>
          <cell r="AY383">
            <v>0</v>
          </cell>
          <cell r="AZ383">
            <v>0</v>
          </cell>
          <cell r="BA383">
            <v>0</v>
          </cell>
          <cell r="CB383" t="str">
            <v>KS2-4</v>
          </cell>
          <cell r="CC383" t="str">
            <v>4B</v>
          </cell>
          <cell r="CD383">
            <v>1</v>
          </cell>
          <cell r="CE383">
            <v>0.64239631336405534</v>
          </cell>
          <cell r="CF383">
            <v>0.25</v>
          </cell>
          <cell r="CG383" t="str">
            <v>&gt;=29 &amp; &lt;30</v>
          </cell>
          <cell r="CH383" t="str">
            <v>KS2 Average Point Grade</v>
          </cell>
          <cell r="CI383" t="str">
            <v>KS4 5 A*-C EM</v>
          </cell>
        </row>
        <row r="384">
          <cell r="AS384">
            <v>0.15044742729306487</v>
          </cell>
          <cell r="AT384">
            <v>0.84955257270693507</v>
          </cell>
          <cell r="AU384">
            <v>0</v>
          </cell>
          <cell r="AV384">
            <v>0</v>
          </cell>
          <cell r="AW384">
            <v>0</v>
          </cell>
          <cell r="AX384">
            <v>0</v>
          </cell>
          <cell r="AY384">
            <v>0</v>
          </cell>
          <cell r="AZ384">
            <v>0</v>
          </cell>
          <cell r="BA384">
            <v>0</v>
          </cell>
          <cell r="CB384" t="str">
            <v>KS2-4</v>
          </cell>
          <cell r="CC384" t="str">
            <v>4A</v>
          </cell>
          <cell r="CD384">
            <v>1</v>
          </cell>
          <cell r="CE384">
            <v>0.84955257270693507</v>
          </cell>
          <cell r="CF384">
            <v>0.25</v>
          </cell>
          <cell r="CG384" t="str">
            <v>&gt;=29 &amp; &lt;30</v>
          </cell>
          <cell r="CH384" t="str">
            <v>KS2 Average Point Grade</v>
          </cell>
          <cell r="CI384" t="str">
            <v>KS4 5 A*-C EM</v>
          </cell>
        </row>
        <row r="385">
          <cell r="AS385">
            <v>3.713646532438479E-2</v>
          </cell>
          <cell r="AT385">
            <v>0.96286353467561525</v>
          </cell>
          <cell r="AU385">
            <v>0</v>
          </cell>
          <cell r="AV385">
            <v>0</v>
          </cell>
          <cell r="AW385">
            <v>0</v>
          </cell>
          <cell r="AX385">
            <v>0</v>
          </cell>
          <cell r="AY385">
            <v>0</v>
          </cell>
          <cell r="AZ385">
            <v>0</v>
          </cell>
          <cell r="BA385">
            <v>0</v>
          </cell>
          <cell r="CB385" t="str">
            <v>KS2-4</v>
          </cell>
          <cell r="CC385" t="str">
            <v>5C</v>
          </cell>
          <cell r="CD385">
            <v>1</v>
          </cell>
          <cell r="CE385">
            <v>0.96286353467561525</v>
          </cell>
          <cell r="CF385">
            <v>0.25</v>
          </cell>
          <cell r="CG385" t="str">
            <v>&gt;=29 &amp; &lt;30</v>
          </cell>
          <cell r="CH385" t="str">
            <v>KS2 Average Point Grade</v>
          </cell>
          <cell r="CI385" t="str">
            <v>KS4 5 A*-C EM</v>
          </cell>
        </row>
        <row r="386">
          <cell r="AS386">
            <v>9.154550350026925E-3</v>
          </cell>
          <cell r="AT386">
            <v>0.99084544964997312</v>
          </cell>
          <cell r="AU386">
            <v>0</v>
          </cell>
          <cell r="AV386">
            <v>0</v>
          </cell>
          <cell r="AW386">
            <v>0</v>
          </cell>
          <cell r="AX386">
            <v>0</v>
          </cell>
          <cell r="AY386">
            <v>0</v>
          </cell>
          <cell r="AZ386">
            <v>0</v>
          </cell>
          <cell r="BA386">
            <v>0</v>
          </cell>
          <cell r="CB386" t="str">
            <v>KS2-4</v>
          </cell>
          <cell r="CC386" t="str">
            <v>5B</v>
          </cell>
          <cell r="CD386">
            <v>1</v>
          </cell>
          <cell r="CE386">
            <v>0.99084544964997312</v>
          </cell>
          <cell r="CF386">
            <v>0.25</v>
          </cell>
          <cell r="CG386" t="str">
            <v>&gt;=29 &amp; &lt;30</v>
          </cell>
          <cell r="CH386" t="str">
            <v>KS2 Average Point Grade</v>
          </cell>
          <cell r="CI386" t="str">
            <v>KS4 5 A*-C EM</v>
          </cell>
        </row>
        <row r="387">
          <cell r="AS387">
            <v>0</v>
          </cell>
          <cell r="AT387">
            <v>1</v>
          </cell>
          <cell r="AU387">
            <v>0</v>
          </cell>
          <cell r="AV387">
            <v>0</v>
          </cell>
          <cell r="AW387">
            <v>0</v>
          </cell>
          <cell r="AX387">
            <v>0</v>
          </cell>
          <cell r="AY387">
            <v>0</v>
          </cell>
          <cell r="AZ387">
            <v>0</v>
          </cell>
          <cell r="BA387">
            <v>0</v>
          </cell>
          <cell r="CB387" t="str">
            <v>KS2-4</v>
          </cell>
          <cell r="CC387" t="str">
            <v>5A</v>
          </cell>
          <cell r="CD387">
            <v>1</v>
          </cell>
          <cell r="CE387">
            <v>1</v>
          </cell>
          <cell r="CF387">
            <v>0.25</v>
          </cell>
          <cell r="CG387" t="str">
            <v>&gt;=29 &amp; &lt;30</v>
          </cell>
          <cell r="CH387" t="str">
            <v>KS2 Average Point Grade</v>
          </cell>
          <cell r="CI387" t="str">
            <v>KS4 5 A*-C EM</v>
          </cell>
        </row>
        <row r="388">
          <cell r="CB388" t="str">
            <v>.</v>
          </cell>
          <cell r="CC388" t="str">
            <v>.</v>
          </cell>
          <cell r="CD388" t="str">
            <v>.</v>
          </cell>
          <cell r="CE388" t="str">
            <v>.</v>
          </cell>
          <cell r="CF388" t="str">
            <v>.</v>
          </cell>
          <cell r="CG388" t="str">
            <v>.</v>
          </cell>
          <cell r="CH388" t="str">
            <v>.</v>
          </cell>
          <cell r="CI388" t="str">
            <v>.</v>
          </cell>
        </row>
        <row r="389">
          <cell r="CB389" t="str">
            <v>.</v>
          </cell>
          <cell r="CC389" t="str">
            <v>.</v>
          </cell>
          <cell r="CD389" t="str">
            <v>.</v>
          </cell>
          <cell r="CE389" t="str">
            <v>.</v>
          </cell>
          <cell r="CF389" t="str">
            <v>.</v>
          </cell>
          <cell r="CG389" t="str">
            <v>.</v>
          </cell>
          <cell r="CH389" t="str">
            <v>.</v>
          </cell>
          <cell r="CI389" t="str">
            <v>.</v>
          </cell>
        </row>
        <row r="390">
          <cell r="CB390" t="str">
            <v>.</v>
          </cell>
          <cell r="CC390" t="str">
            <v>.</v>
          </cell>
          <cell r="CD390" t="str">
            <v>.</v>
          </cell>
          <cell r="CE390" t="str">
            <v>.</v>
          </cell>
          <cell r="CF390" t="str">
            <v>.</v>
          </cell>
          <cell r="CG390" t="str">
            <v>.</v>
          </cell>
          <cell r="CH390" t="str">
            <v>KS2 Average Point Grade</v>
          </cell>
          <cell r="CI390" t="str">
            <v>KS4 5 A*-C EM</v>
          </cell>
        </row>
        <row r="391">
          <cell r="CB391" t="str">
            <v>.</v>
          </cell>
          <cell r="CC391" t="str">
            <v>.</v>
          </cell>
          <cell r="CD391" t="str">
            <v>.</v>
          </cell>
          <cell r="CE391" t="str">
            <v>.</v>
          </cell>
          <cell r="CF391" t="str">
            <v>.</v>
          </cell>
          <cell r="CG391" t="str">
            <v>.</v>
          </cell>
          <cell r="CH391" t="str">
            <v>KS2 Average Point Grade</v>
          </cell>
          <cell r="CI391" t="str">
            <v>KS4 5 A*-C EM</v>
          </cell>
        </row>
        <row r="392">
          <cell r="AU392">
            <v>0</v>
          </cell>
          <cell r="AV392">
            <v>0</v>
          </cell>
          <cell r="AW392">
            <v>0</v>
          </cell>
          <cell r="AX392">
            <v>0</v>
          </cell>
          <cell r="AY392">
            <v>0</v>
          </cell>
          <cell r="AZ392">
            <v>0</v>
          </cell>
          <cell r="BA392">
            <v>0</v>
          </cell>
          <cell r="CB392" t="str">
            <v>.</v>
          </cell>
          <cell r="CC392" t="str">
            <v>.</v>
          </cell>
          <cell r="CD392" t="str">
            <v>.</v>
          </cell>
          <cell r="CE392" t="str">
            <v>.</v>
          </cell>
          <cell r="CF392" t="str">
            <v>.</v>
          </cell>
          <cell r="CG392" t="str">
            <v>.</v>
          </cell>
          <cell r="CH392" t="str">
            <v>KS2 Average Point Grade</v>
          </cell>
          <cell r="CI392" t="str">
            <v>KS4 5 A*-C EM</v>
          </cell>
        </row>
        <row r="393">
          <cell r="AS393">
            <v>0</v>
          </cell>
          <cell r="AT393">
            <v>0</v>
          </cell>
          <cell r="AU393">
            <v>0</v>
          </cell>
          <cell r="AV393">
            <v>0</v>
          </cell>
          <cell r="AW393">
            <v>0</v>
          </cell>
          <cell r="AX393">
            <v>0</v>
          </cell>
          <cell r="AY393">
            <v>0</v>
          </cell>
          <cell r="AZ393">
            <v>0</v>
          </cell>
          <cell r="BA393">
            <v>0</v>
          </cell>
          <cell r="CB393" t="str">
            <v>.</v>
          </cell>
          <cell r="CC393" t="str">
            <v>.</v>
          </cell>
          <cell r="CD393" t="str">
            <v>.</v>
          </cell>
          <cell r="CE393" t="str">
            <v>.</v>
          </cell>
          <cell r="CF393" t="str">
            <v>.</v>
          </cell>
          <cell r="CG393" t="str">
            <v>.</v>
          </cell>
          <cell r="CH393" t="str">
            <v>.</v>
          </cell>
          <cell r="CI393" t="str">
            <v>.</v>
          </cell>
        </row>
        <row r="394">
          <cell r="AS394">
            <v>0</v>
          </cell>
          <cell r="AT394">
            <v>0</v>
          </cell>
          <cell r="AU394">
            <v>0</v>
          </cell>
          <cell r="AV394">
            <v>0</v>
          </cell>
          <cell r="AW394">
            <v>0</v>
          </cell>
          <cell r="AX394">
            <v>0</v>
          </cell>
          <cell r="AY394">
            <v>0</v>
          </cell>
          <cell r="AZ394">
            <v>0</v>
          </cell>
          <cell r="BA394">
            <v>0</v>
          </cell>
          <cell r="CB394" t="str">
            <v>.</v>
          </cell>
          <cell r="CC394" t="str">
            <v>.</v>
          </cell>
          <cell r="CD394" t="str">
            <v>.</v>
          </cell>
          <cell r="CE394" t="str">
            <v>.</v>
          </cell>
          <cell r="CF394" t="str">
            <v>.</v>
          </cell>
          <cell r="CG394" t="str">
            <v>.</v>
          </cell>
          <cell r="CH394" t="str">
            <v>.</v>
          </cell>
          <cell r="CI394" t="str">
            <v>.</v>
          </cell>
        </row>
        <row r="395">
          <cell r="AS395">
            <v>0.16265060240963855</v>
          </cell>
          <cell r="AT395">
            <v>0.83734939759036142</v>
          </cell>
          <cell r="AU395">
            <v>0</v>
          </cell>
          <cell r="AV395">
            <v>0</v>
          </cell>
          <cell r="AW395">
            <v>0</v>
          </cell>
          <cell r="AX395">
            <v>0</v>
          </cell>
          <cell r="AY395">
            <v>0</v>
          </cell>
          <cell r="AZ395">
            <v>0</v>
          </cell>
          <cell r="BA395">
            <v>0</v>
          </cell>
          <cell r="CB395" t="str">
            <v>KS2-4</v>
          </cell>
          <cell r="CC395" t="str">
            <v>B</v>
          </cell>
          <cell r="CD395">
            <v>1</v>
          </cell>
          <cell r="CE395">
            <v>0.83734939759036142</v>
          </cell>
          <cell r="CF395">
            <v>0.25</v>
          </cell>
          <cell r="CG395" t="str">
            <v>&gt;=30</v>
          </cell>
          <cell r="CH395" t="str">
            <v>KS2 Average Point Grade</v>
          </cell>
          <cell r="CI395" t="str">
            <v>KS4 5 A*-C EM</v>
          </cell>
        </row>
        <row r="396">
          <cell r="AS396">
            <v>0.16265060240963855</v>
          </cell>
          <cell r="AT396">
            <v>0.83734939759036142</v>
          </cell>
          <cell r="AU396">
            <v>0</v>
          </cell>
          <cell r="AV396">
            <v>0</v>
          </cell>
          <cell r="AW396">
            <v>0</v>
          </cell>
          <cell r="AX396">
            <v>0</v>
          </cell>
          <cell r="AY396">
            <v>0</v>
          </cell>
          <cell r="AZ396">
            <v>0</v>
          </cell>
          <cell r="BA396">
            <v>0</v>
          </cell>
          <cell r="CB396" t="str">
            <v>KS2-4</v>
          </cell>
          <cell r="CC396" t="str">
            <v>N</v>
          </cell>
          <cell r="CD396">
            <v>1</v>
          </cell>
          <cell r="CE396">
            <v>0.83734939759036142</v>
          </cell>
          <cell r="CF396">
            <v>0.25</v>
          </cell>
          <cell r="CG396" t="str">
            <v>&gt;=30</v>
          </cell>
          <cell r="CH396" t="str">
            <v>KS2 Average Point Grade</v>
          </cell>
          <cell r="CI396" t="str">
            <v>KS4 5 A*-C EM</v>
          </cell>
        </row>
        <row r="397">
          <cell r="AS397">
            <v>0.16265060240963855</v>
          </cell>
          <cell r="AT397">
            <v>0.83734939759036142</v>
          </cell>
          <cell r="AU397">
            <v>0</v>
          </cell>
          <cell r="AV397">
            <v>0</v>
          </cell>
          <cell r="AW397">
            <v>0</v>
          </cell>
          <cell r="AX397">
            <v>0</v>
          </cell>
          <cell r="AY397">
            <v>0</v>
          </cell>
          <cell r="AZ397">
            <v>0</v>
          </cell>
          <cell r="BA397">
            <v>0</v>
          </cell>
          <cell r="CB397" t="str">
            <v>KS2-4</v>
          </cell>
          <cell r="CC397" t="str">
            <v>2</v>
          </cell>
          <cell r="CD397">
            <v>1</v>
          </cell>
          <cell r="CE397">
            <v>0.83734939759036142</v>
          </cell>
          <cell r="CF397">
            <v>0.25</v>
          </cell>
          <cell r="CG397" t="str">
            <v>&gt;=30</v>
          </cell>
          <cell r="CH397" t="str">
            <v>KS2 Average Point Grade</v>
          </cell>
          <cell r="CI397" t="str">
            <v>KS4 5 A*-C EM</v>
          </cell>
        </row>
        <row r="398">
          <cell r="AS398">
            <v>0.16265060240963855</v>
          </cell>
          <cell r="AT398">
            <v>0.83734939759036142</v>
          </cell>
          <cell r="AU398">
            <v>0</v>
          </cell>
          <cell r="AV398">
            <v>0</v>
          </cell>
          <cell r="AW398">
            <v>0</v>
          </cell>
          <cell r="AX398">
            <v>0</v>
          </cell>
          <cell r="AY398">
            <v>0</v>
          </cell>
          <cell r="AZ398">
            <v>0</v>
          </cell>
          <cell r="BA398">
            <v>0</v>
          </cell>
          <cell r="CB398" t="str">
            <v>KS2-4</v>
          </cell>
          <cell r="CC398" t="str">
            <v>3C</v>
          </cell>
          <cell r="CD398">
            <v>1</v>
          </cell>
          <cell r="CE398">
            <v>0.83734939759036142</v>
          </cell>
          <cell r="CF398">
            <v>0.25</v>
          </cell>
          <cell r="CG398" t="str">
            <v>&gt;=30</v>
          </cell>
          <cell r="CH398" t="str">
            <v>KS2 Average Point Grade</v>
          </cell>
          <cell r="CI398" t="str">
            <v>KS4 5 A*-C EM</v>
          </cell>
        </row>
        <row r="399">
          <cell r="AS399">
            <v>0.16265060240963855</v>
          </cell>
          <cell r="AT399">
            <v>0.83734939759036142</v>
          </cell>
          <cell r="AU399">
            <v>0</v>
          </cell>
          <cell r="AV399">
            <v>0</v>
          </cell>
          <cell r="AW399">
            <v>0</v>
          </cell>
          <cell r="AX399">
            <v>0</v>
          </cell>
          <cell r="AY399">
            <v>0</v>
          </cell>
          <cell r="AZ399">
            <v>0</v>
          </cell>
          <cell r="BA399">
            <v>0</v>
          </cell>
          <cell r="CB399" t="str">
            <v>KS2-4</v>
          </cell>
          <cell r="CC399" t="str">
            <v>3B</v>
          </cell>
          <cell r="CD399">
            <v>1</v>
          </cell>
          <cell r="CE399">
            <v>0.83734939759036142</v>
          </cell>
          <cell r="CF399">
            <v>0.25</v>
          </cell>
          <cell r="CG399" t="str">
            <v>&gt;=30</v>
          </cell>
          <cell r="CH399" t="str">
            <v>KS2 Average Point Grade</v>
          </cell>
          <cell r="CI399" t="str">
            <v>KS4 5 A*-C EM</v>
          </cell>
        </row>
        <row r="400">
          <cell r="AS400">
            <v>0.16265060240963855</v>
          </cell>
          <cell r="AT400">
            <v>0.83734939759036142</v>
          </cell>
          <cell r="AU400">
            <v>0</v>
          </cell>
          <cell r="AV400">
            <v>0</v>
          </cell>
          <cell r="AW400">
            <v>0</v>
          </cell>
          <cell r="AX400">
            <v>0</v>
          </cell>
          <cell r="AY400">
            <v>0</v>
          </cell>
          <cell r="AZ400">
            <v>0</v>
          </cell>
          <cell r="BA400">
            <v>0</v>
          </cell>
          <cell r="CB400" t="str">
            <v>KS2-4</v>
          </cell>
          <cell r="CC400" t="str">
            <v>3A</v>
          </cell>
          <cell r="CD400">
            <v>1</v>
          </cell>
          <cell r="CE400">
            <v>0.83734939759036142</v>
          </cell>
          <cell r="CF400">
            <v>0.25</v>
          </cell>
          <cell r="CG400" t="str">
            <v>&gt;=30</v>
          </cell>
          <cell r="CH400" t="str">
            <v>KS2 Average Point Grade</v>
          </cell>
          <cell r="CI400" t="str">
            <v>KS4 5 A*-C EM</v>
          </cell>
        </row>
        <row r="401">
          <cell r="AS401">
            <v>0.16265060240963855</v>
          </cell>
          <cell r="AT401">
            <v>0.83734939759036142</v>
          </cell>
          <cell r="AU401">
            <v>0</v>
          </cell>
          <cell r="AV401">
            <v>0</v>
          </cell>
          <cell r="AW401">
            <v>0</v>
          </cell>
          <cell r="AX401">
            <v>0</v>
          </cell>
          <cell r="AY401">
            <v>0</v>
          </cell>
          <cell r="AZ401">
            <v>0</v>
          </cell>
          <cell r="BA401">
            <v>0</v>
          </cell>
          <cell r="CB401" t="str">
            <v>KS2-4</v>
          </cell>
          <cell r="CC401" t="str">
            <v>4C</v>
          </cell>
          <cell r="CD401">
            <v>1</v>
          </cell>
          <cell r="CE401">
            <v>0.83734939759036142</v>
          </cell>
          <cell r="CF401">
            <v>0.25</v>
          </cell>
          <cell r="CG401" t="str">
            <v>&gt;=30</v>
          </cell>
          <cell r="CH401" t="str">
            <v>KS2 Average Point Grade</v>
          </cell>
          <cell r="CI401" t="str">
            <v>KS4 5 A*-C EM</v>
          </cell>
        </row>
        <row r="402">
          <cell r="AS402">
            <v>0.16265060240963855</v>
          </cell>
          <cell r="AT402">
            <v>0.83734939759036142</v>
          </cell>
          <cell r="AU402">
            <v>0</v>
          </cell>
          <cell r="AV402">
            <v>0</v>
          </cell>
          <cell r="AW402">
            <v>0</v>
          </cell>
          <cell r="AX402">
            <v>0</v>
          </cell>
          <cell r="AY402">
            <v>0</v>
          </cell>
          <cell r="AZ402">
            <v>0</v>
          </cell>
          <cell r="BA402">
            <v>0</v>
          </cell>
          <cell r="CB402" t="str">
            <v>KS2-4</v>
          </cell>
          <cell r="CC402" t="str">
            <v>4B</v>
          </cell>
          <cell r="CD402">
            <v>1</v>
          </cell>
          <cell r="CE402">
            <v>0.83734939759036142</v>
          </cell>
          <cell r="CF402">
            <v>0.25</v>
          </cell>
          <cell r="CG402" t="str">
            <v>&gt;=30</v>
          </cell>
          <cell r="CH402" t="str">
            <v>KS2 Average Point Grade</v>
          </cell>
          <cell r="CI402" t="str">
            <v>KS4 5 A*-C EM</v>
          </cell>
        </row>
        <row r="403">
          <cell r="AS403">
            <v>1.8276762402088774E-2</v>
          </cell>
          <cell r="AT403">
            <v>0.98172323759791125</v>
          </cell>
          <cell r="AU403">
            <v>0</v>
          </cell>
          <cell r="AV403">
            <v>0</v>
          </cell>
          <cell r="AW403">
            <v>0</v>
          </cell>
          <cell r="AX403">
            <v>0</v>
          </cell>
          <cell r="AY403">
            <v>0</v>
          </cell>
          <cell r="AZ403">
            <v>0</v>
          </cell>
          <cell r="BA403">
            <v>0</v>
          </cell>
          <cell r="CB403" t="str">
            <v>KS2-4</v>
          </cell>
          <cell r="CC403" t="str">
            <v>4A</v>
          </cell>
          <cell r="CD403">
            <v>1</v>
          </cell>
          <cell r="CE403">
            <v>0.98172323759791125</v>
          </cell>
          <cell r="CF403">
            <v>0.25</v>
          </cell>
          <cell r="CG403" t="str">
            <v>&gt;=30</v>
          </cell>
          <cell r="CH403" t="str">
            <v>KS2 Average Point Grade</v>
          </cell>
          <cell r="CI403" t="str">
            <v>KS4 5 A*-C EM</v>
          </cell>
        </row>
        <row r="404">
          <cell r="AS404">
            <v>6.5659881812212741E-3</v>
          </cell>
          <cell r="AT404">
            <v>0.99343401181877877</v>
          </cell>
          <cell r="AU404">
            <v>0</v>
          </cell>
          <cell r="AV404">
            <v>0</v>
          </cell>
          <cell r="AW404">
            <v>0</v>
          </cell>
          <cell r="AX404">
            <v>0</v>
          </cell>
          <cell r="AY404">
            <v>0</v>
          </cell>
          <cell r="AZ404">
            <v>0</v>
          </cell>
          <cell r="BA404">
            <v>0</v>
          </cell>
          <cell r="CB404" t="str">
            <v>KS2-4</v>
          </cell>
          <cell r="CC404" t="str">
            <v>5C</v>
          </cell>
          <cell r="CD404">
            <v>1</v>
          </cell>
          <cell r="CE404">
            <v>0.99343401181877877</v>
          </cell>
          <cell r="CF404">
            <v>0.25</v>
          </cell>
          <cell r="CG404" t="str">
            <v>&gt;=30</v>
          </cell>
          <cell r="CH404" t="str">
            <v>KS2 Average Point Grade</v>
          </cell>
          <cell r="CI404" t="str">
            <v>KS4 5 A*-C EM</v>
          </cell>
        </row>
        <row r="405">
          <cell r="AS405">
            <v>3.9039039039039038E-3</v>
          </cell>
          <cell r="AT405">
            <v>0.99609609609609606</v>
          </cell>
          <cell r="AU405">
            <v>0</v>
          </cell>
          <cell r="AV405">
            <v>0</v>
          </cell>
          <cell r="AW405">
            <v>0</v>
          </cell>
          <cell r="AX405">
            <v>0</v>
          </cell>
          <cell r="AY405">
            <v>0</v>
          </cell>
          <cell r="AZ405">
            <v>0</v>
          </cell>
          <cell r="BA405">
            <v>0</v>
          </cell>
          <cell r="CB405" t="str">
            <v>KS2-4</v>
          </cell>
          <cell r="CC405" t="str">
            <v>5B</v>
          </cell>
          <cell r="CD405">
            <v>1</v>
          </cell>
          <cell r="CE405">
            <v>0.99609609609609606</v>
          </cell>
          <cell r="CF405">
            <v>0.25</v>
          </cell>
          <cell r="CG405" t="str">
            <v>&gt;=30</v>
          </cell>
          <cell r="CH405" t="str">
            <v>KS2 Average Point Grade</v>
          </cell>
          <cell r="CI405" t="str">
            <v>KS4 5 A*-C EM</v>
          </cell>
        </row>
        <row r="406">
          <cell r="AS406">
            <v>2.0986358866736622E-3</v>
          </cell>
          <cell r="AT406">
            <v>0.99790136411332631</v>
          </cell>
          <cell r="AU406">
            <v>0</v>
          </cell>
          <cell r="AV406">
            <v>0</v>
          </cell>
          <cell r="AW406">
            <v>0</v>
          </cell>
          <cell r="AX406">
            <v>0</v>
          </cell>
          <cell r="AY406">
            <v>0</v>
          </cell>
          <cell r="AZ406">
            <v>0</v>
          </cell>
          <cell r="BA406">
            <v>0</v>
          </cell>
          <cell r="CB406" t="str">
            <v>KS2-4</v>
          </cell>
          <cell r="CC406" t="str">
            <v>5A</v>
          </cell>
          <cell r="CD406">
            <v>1</v>
          </cell>
          <cell r="CE406">
            <v>0.99790136411332631</v>
          </cell>
          <cell r="CF406">
            <v>0.25</v>
          </cell>
          <cell r="CG406" t="str">
            <v>&gt;=30</v>
          </cell>
          <cell r="CH406" t="str">
            <v>KS2 Average Point Grade</v>
          </cell>
          <cell r="CI406" t="str">
            <v>KS4 5 A*-C EM</v>
          </cell>
        </row>
        <row r="407">
          <cell r="CB407" t="str">
            <v>.</v>
          </cell>
          <cell r="CC407" t="str">
            <v>.</v>
          </cell>
          <cell r="CD407" t="str">
            <v>.</v>
          </cell>
          <cell r="CE407" t="str">
            <v>.</v>
          </cell>
          <cell r="CF407" t="str">
            <v>.</v>
          </cell>
          <cell r="CG407" t="str">
            <v>.</v>
          </cell>
          <cell r="CH407" t="str">
            <v>.</v>
          </cell>
          <cell r="CI407" t="str">
            <v>.</v>
          </cell>
        </row>
        <row r="408">
          <cell r="CB408" t="str">
            <v>.</v>
          </cell>
          <cell r="CC408" t="str">
            <v>.</v>
          </cell>
          <cell r="CD408" t="str">
            <v>.</v>
          </cell>
          <cell r="CE408" t="str">
            <v>.</v>
          </cell>
          <cell r="CF408" t="str">
            <v>.</v>
          </cell>
          <cell r="CG408" t="str">
            <v>.</v>
          </cell>
          <cell r="CH408" t="str">
            <v>KS2 Average Point Grade</v>
          </cell>
          <cell r="CI408" t="str">
            <v>KS4 5 A*-C EM</v>
          </cell>
        </row>
        <row r="409">
          <cell r="CB409" t="str">
            <v>.</v>
          </cell>
          <cell r="CC409" t="str">
            <v>.</v>
          </cell>
          <cell r="CD409" t="str">
            <v>.</v>
          </cell>
          <cell r="CE409" t="str">
            <v>.</v>
          </cell>
          <cell r="CF409" t="str">
            <v>.</v>
          </cell>
          <cell r="CG409" t="str">
            <v>.</v>
          </cell>
          <cell r="CH409" t="str">
            <v>KS2 Average Point Grade</v>
          </cell>
          <cell r="CI409" t="str">
            <v>KS4 5 A*-C EM</v>
          </cell>
        </row>
        <row r="410">
          <cell r="CB410" t="str">
            <v>.</v>
          </cell>
          <cell r="CC410" t="str">
            <v>.</v>
          </cell>
          <cell r="CD410" t="str">
            <v>.</v>
          </cell>
          <cell r="CE410" t="str">
            <v>.</v>
          </cell>
          <cell r="CF410" t="str">
            <v>.</v>
          </cell>
          <cell r="CG410" t="str">
            <v>.</v>
          </cell>
          <cell r="CH410" t="str">
            <v>KS2 Average Point Grade</v>
          </cell>
          <cell r="CI410" t="str">
            <v>KS4 5 A*-C EM</v>
          </cell>
        </row>
        <row r="411">
          <cell r="AU411">
            <v>0</v>
          </cell>
          <cell r="AV411">
            <v>0</v>
          </cell>
          <cell r="AW411">
            <v>0</v>
          </cell>
          <cell r="AX411">
            <v>0</v>
          </cell>
          <cell r="AY411">
            <v>0</v>
          </cell>
          <cell r="AZ411">
            <v>0</v>
          </cell>
          <cell r="BA411">
            <v>0</v>
          </cell>
          <cell r="CB411" t="str">
            <v>.</v>
          </cell>
          <cell r="CC411" t="str">
            <v>.</v>
          </cell>
          <cell r="CD411" t="str">
            <v>.</v>
          </cell>
          <cell r="CE411" t="str">
            <v>.</v>
          </cell>
          <cell r="CF411" t="str">
            <v>.</v>
          </cell>
          <cell r="CG411" t="str">
            <v>.</v>
          </cell>
          <cell r="CH411" t="str">
            <v>KS2 Average Point Grade</v>
          </cell>
          <cell r="CI411" t="str">
            <v>KS4 5 A*-C EM</v>
          </cell>
        </row>
        <row r="412">
          <cell r="AS412">
            <v>0</v>
          </cell>
          <cell r="AT412">
            <v>0</v>
          </cell>
          <cell r="AU412">
            <v>0</v>
          </cell>
          <cell r="AV412">
            <v>0</v>
          </cell>
          <cell r="AW412">
            <v>0</v>
          </cell>
          <cell r="AX412">
            <v>0</v>
          </cell>
          <cell r="AY412">
            <v>0</v>
          </cell>
          <cell r="AZ412">
            <v>0</v>
          </cell>
          <cell r="BA412">
            <v>0</v>
          </cell>
          <cell r="CB412" t="str">
            <v>.</v>
          </cell>
          <cell r="CC412" t="str">
            <v>.</v>
          </cell>
          <cell r="CD412" t="str">
            <v>.</v>
          </cell>
          <cell r="CE412" t="str">
            <v>.</v>
          </cell>
          <cell r="CF412" t="str">
            <v>.</v>
          </cell>
          <cell r="CG412" t="str">
            <v>.</v>
          </cell>
          <cell r="CH412" t="str">
            <v>.</v>
          </cell>
          <cell r="CI412" t="str">
            <v>.</v>
          </cell>
        </row>
        <row r="413">
          <cell r="AS413">
            <v>0</v>
          </cell>
          <cell r="AT413">
            <v>0</v>
          </cell>
          <cell r="AU413">
            <v>0</v>
          </cell>
          <cell r="AV413">
            <v>0</v>
          </cell>
          <cell r="AW413">
            <v>0</v>
          </cell>
          <cell r="AX413">
            <v>0</v>
          </cell>
          <cell r="AY413">
            <v>0</v>
          </cell>
          <cell r="AZ413">
            <v>0</v>
          </cell>
          <cell r="BA413">
            <v>0</v>
          </cell>
          <cell r="CB413" t="str">
            <v>.</v>
          </cell>
          <cell r="CC413" t="str">
            <v>.</v>
          </cell>
          <cell r="CD413" t="str">
            <v>.</v>
          </cell>
          <cell r="CE413" t="str">
            <v>.</v>
          </cell>
          <cell r="CF413" t="str">
            <v>.</v>
          </cell>
          <cell r="CG413" t="str">
            <v>.</v>
          </cell>
          <cell r="CH413" t="str">
            <v>.</v>
          </cell>
          <cell r="CI413" t="str">
            <v>.</v>
          </cell>
        </row>
        <row r="414">
          <cell r="AS414">
            <v>0.90948275862068961</v>
          </cell>
          <cell r="AT414">
            <v>9.0517241379310345E-2</v>
          </cell>
          <cell r="AU414">
            <v>0</v>
          </cell>
          <cell r="AV414">
            <v>0</v>
          </cell>
          <cell r="AW414">
            <v>0</v>
          </cell>
          <cell r="AX414">
            <v>0</v>
          </cell>
          <cell r="AY414">
            <v>0</v>
          </cell>
          <cell r="AZ414">
            <v>0</v>
          </cell>
          <cell r="BA414">
            <v>0</v>
          </cell>
          <cell r="CB414" t="str">
            <v>KS2-4</v>
          </cell>
          <cell r="CC414" t="str">
            <v>B</v>
          </cell>
          <cell r="CD414">
            <v>1</v>
          </cell>
          <cell r="CE414">
            <v>9.0517241379310345E-2</v>
          </cell>
          <cell r="CF414">
            <v>0.1</v>
          </cell>
          <cell r="CG414" t="str">
            <v>&lt;25</v>
          </cell>
          <cell r="CH414" t="str">
            <v>KS2 Average Point Grade</v>
          </cell>
          <cell r="CI414" t="str">
            <v>KS4 5 A*-C EM</v>
          </cell>
        </row>
        <row r="415">
          <cell r="AS415">
            <v>0.90948275862068961</v>
          </cell>
          <cell r="AT415">
            <v>9.0517241379310345E-2</v>
          </cell>
          <cell r="AU415">
            <v>0</v>
          </cell>
          <cell r="AV415">
            <v>0</v>
          </cell>
          <cell r="AW415">
            <v>0</v>
          </cell>
          <cell r="AX415">
            <v>0</v>
          </cell>
          <cell r="AY415">
            <v>0</v>
          </cell>
          <cell r="AZ415">
            <v>0</v>
          </cell>
          <cell r="BA415">
            <v>0</v>
          </cell>
          <cell r="CB415" t="str">
            <v>KS2-4</v>
          </cell>
          <cell r="CC415" t="str">
            <v>N</v>
          </cell>
          <cell r="CD415">
            <v>1</v>
          </cell>
          <cell r="CE415">
            <v>9.0517241379310345E-2</v>
          </cell>
          <cell r="CF415">
            <v>0.1</v>
          </cell>
          <cell r="CG415" t="str">
            <v>&lt;25</v>
          </cell>
          <cell r="CH415" t="str">
            <v>KS2 Average Point Grade</v>
          </cell>
          <cell r="CI415" t="str">
            <v>KS4 5 A*-C EM</v>
          </cell>
        </row>
        <row r="416">
          <cell r="AS416">
            <v>0.90948275862068961</v>
          </cell>
          <cell r="AT416">
            <v>9.0517241379310345E-2</v>
          </cell>
          <cell r="AU416">
            <v>0</v>
          </cell>
          <cell r="AV416">
            <v>0</v>
          </cell>
          <cell r="AW416">
            <v>0</v>
          </cell>
          <cell r="AX416">
            <v>0</v>
          </cell>
          <cell r="AY416">
            <v>0</v>
          </cell>
          <cell r="AZ416">
            <v>0</v>
          </cell>
          <cell r="BA416">
            <v>0</v>
          </cell>
          <cell r="CB416" t="str">
            <v>KS2-4</v>
          </cell>
          <cell r="CC416" t="str">
            <v>2</v>
          </cell>
          <cell r="CD416">
            <v>1</v>
          </cell>
          <cell r="CE416">
            <v>9.0517241379310345E-2</v>
          </cell>
          <cell r="CF416">
            <v>0.1</v>
          </cell>
          <cell r="CG416" t="str">
            <v>&lt;25</v>
          </cell>
          <cell r="CH416" t="str">
            <v>KS2 Average Point Grade</v>
          </cell>
          <cell r="CI416" t="str">
            <v>KS4 5 A*-C EM</v>
          </cell>
        </row>
        <row r="417">
          <cell r="AS417">
            <v>0.92258064516129035</v>
          </cell>
          <cell r="AT417">
            <v>7.7419354838709681E-2</v>
          </cell>
          <cell r="AU417">
            <v>0</v>
          </cell>
          <cell r="AV417">
            <v>0</v>
          </cell>
          <cell r="AW417">
            <v>0</v>
          </cell>
          <cell r="AX417">
            <v>0</v>
          </cell>
          <cell r="AY417">
            <v>0</v>
          </cell>
          <cell r="AZ417">
            <v>0</v>
          </cell>
          <cell r="BA417">
            <v>0</v>
          </cell>
          <cell r="CB417" t="str">
            <v>KS2-4</v>
          </cell>
          <cell r="CC417" t="str">
            <v>3C</v>
          </cell>
          <cell r="CD417">
            <v>1</v>
          </cell>
          <cell r="CE417">
            <v>7.7419354838709681E-2</v>
          </cell>
          <cell r="CF417">
            <v>0.1</v>
          </cell>
          <cell r="CG417" t="str">
            <v>&lt;25</v>
          </cell>
          <cell r="CH417" t="str">
            <v>KS2 Average Point Grade</v>
          </cell>
          <cell r="CI417" t="str">
            <v>KS4 5 A*-C EM</v>
          </cell>
        </row>
        <row r="418">
          <cell r="AS418">
            <v>0.78835978835978837</v>
          </cell>
          <cell r="AT418">
            <v>0.21164021164021163</v>
          </cell>
          <cell r="AU418">
            <v>0</v>
          </cell>
          <cell r="AV418">
            <v>0</v>
          </cell>
          <cell r="AW418">
            <v>0</v>
          </cell>
          <cell r="AX418">
            <v>0</v>
          </cell>
          <cell r="AY418">
            <v>0</v>
          </cell>
          <cell r="AZ418">
            <v>0</v>
          </cell>
          <cell r="BA418">
            <v>0</v>
          </cell>
          <cell r="CB418" t="str">
            <v>KS2-4</v>
          </cell>
          <cell r="CC418" t="str">
            <v>3B</v>
          </cell>
          <cell r="CD418">
            <v>1</v>
          </cell>
          <cell r="CE418">
            <v>0.21164021164021163</v>
          </cell>
          <cell r="CF418">
            <v>0.1</v>
          </cell>
          <cell r="CG418" t="str">
            <v>&lt;25</v>
          </cell>
          <cell r="CH418" t="str">
            <v>KS2 Average Point Grade</v>
          </cell>
          <cell r="CI418" t="str">
            <v>KS4 5 A*-C EM</v>
          </cell>
        </row>
        <row r="419">
          <cell r="AS419">
            <v>0.73646209386281591</v>
          </cell>
          <cell r="AT419">
            <v>0.26353790613718414</v>
          </cell>
          <cell r="AU419">
            <v>0</v>
          </cell>
          <cell r="AV419">
            <v>0</v>
          </cell>
          <cell r="AW419">
            <v>0</v>
          </cell>
          <cell r="AX419">
            <v>0</v>
          </cell>
          <cell r="AY419">
            <v>0</v>
          </cell>
          <cell r="AZ419">
            <v>0</v>
          </cell>
          <cell r="BA419">
            <v>0</v>
          </cell>
          <cell r="CB419" t="str">
            <v>KS2-4</v>
          </cell>
          <cell r="CC419" t="str">
            <v>3A</v>
          </cell>
          <cell r="CD419">
            <v>1</v>
          </cell>
          <cell r="CE419">
            <v>0.26353790613718414</v>
          </cell>
          <cell r="CF419">
            <v>0.1</v>
          </cell>
          <cell r="CG419" t="str">
            <v>&lt;25</v>
          </cell>
          <cell r="CH419" t="str">
            <v>KS2 Average Point Grade</v>
          </cell>
          <cell r="CI419" t="str">
            <v>KS4 5 A*-C EM</v>
          </cell>
        </row>
        <row r="420">
          <cell r="AS420">
            <v>0.58064516129032262</v>
          </cell>
          <cell r="AT420">
            <v>0.41935483870967744</v>
          </cell>
          <cell r="AU420">
            <v>0</v>
          </cell>
          <cell r="AV420">
            <v>0</v>
          </cell>
          <cell r="AW420">
            <v>0</v>
          </cell>
          <cell r="AX420">
            <v>0</v>
          </cell>
          <cell r="AY420">
            <v>0</v>
          </cell>
          <cell r="AZ420">
            <v>0</v>
          </cell>
          <cell r="BA420">
            <v>0</v>
          </cell>
          <cell r="CB420" t="str">
            <v>KS2-4</v>
          </cell>
          <cell r="CC420" t="str">
            <v>4C</v>
          </cell>
          <cell r="CD420">
            <v>1</v>
          </cell>
          <cell r="CE420">
            <v>0.41935483870967744</v>
          </cell>
          <cell r="CF420">
            <v>0.1</v>
          </cell>
          <cell r="CG420" t="str">
            <v>&lt;25</v>
          </cell>
          <cell r="CH420" t="str">
            <v>KS2 Average Point Grade</v>
          </cell>
          <cell r="CI420" t="str">
            <v>KS4 5 A*-C EM</v>
          </cell>
        </row>
        <row r="421">
          <cell r="AS421">
            <v>0.36740331491712708</v>
          </cell>
          <cell r="AT421">
            <v>0.63259668508287292</v>
          </cell>
          <cell r="AU421">
            <v>0</v>
          </cell>
          <cell r="AV421">
            <v>0</v>
          </cell>
          <cell r="AW421">
            <v>0</v>
          </cell>
          <cell r="AX421">
            <v>0</v>
          </cell>
          <cell r="AY421">
            <v>0</v>
          </cell>
          <cell r="AZ421">
            <v>0</v>
          </cell>
          <cell r="BA421">
            <v>0</v>
          </cell>
          <cell r="CB421" t="str">
            <v>KS2-4</v>
          </cell>
          <cell r="CC421" t="str">
            <v>4B</v>
          </cell>
          <cell r="CD421">
            <v>1</v>
          </cell>
          <cell r="CE421">
            <v>0.63259668508287292</v>
          </cell>
          <cell r="CF421">
            <v>0.1</v>
          </cell>
          <cell r="CG421" t="str">
            <v>&lt;25</v>
          </cell>
          <cell r="CH421" t="str">
            <v>KS2 Average Point Grade</v>
          </cell>
          <cell r="CI421" t="str">
            <v>KS4 5 A*-C EM</v>
          </cell>
        </row>
        <row r="422">
          <cell r="AS422">
            <v>0.1795774647887324</v>
          </cell>
          <cell r="AT422">
            <v>0.82042253521126762</v>
          </cell>
          <cell r="AU422">
            <v>0</v>
          </cell>
          <cell r="AV422">
            <v>0</v>
          </cell>
          <cell r="AW422">
            <v>0</v>
          </cell>
          <cell r="AX422">
            <v>0</v>
          </cell>
          <cell r="AY422">
            <v>0</v>
          </cell>
          <cell r="AZ422">
            <v>0</v>
          </cell>
          <cell r="BA422">
            <v>0</v>
          </cell>
          <cell r="CB422" t="str">
            <v>KS2-4</v>
          </cell>
          <cell r="CC422" t="str">
            <v>4A</v>
          </cell>
          <cell r="CD422">
            <v>1</v>
          </cell>
          <cell r="CE422">
            <v>0.82042253521126762</v>
          </cell>
          <cell r="CF422">
            <v>0.1</v>
          </cell>
          <cell r="CG422" t="str">
            <v>&lt;25</v>
          </cell>
          <cell r="CH422" t="str">
            <v>KS2 Average Point Grade</v>
          </cell>
          <cell r="CI422" t="str">
            <v>KS4 5 A*-C EM</v>
          </cell>
        </row>
        <row r="423">
          <cell r="AS423">
            <v>0.05</v>
          </cell>
          <cell r="AT423">
            <v>0.95</v>
          </cell>
          <cell r="AU423">
            <v>0</v>
          </cell>
          <cell r="AV423">
            <v>0</v>
          </cell>
          <cell r="AW423">
            <v>0</v>
          </cell>
          <cell r="AX423">
            <v>0</v>
          </cell>
          <cell r="AY423">
            <v>0</v>
          </cell>
          <cell r="AZ423">
            <v>0</v>
          </cell>
          <cell r="BA423">
            <v>0</v>
          </cell>
          <cell r="CB423" t="str">
            <v>KS2-4</v>
          </cell>
          <cell r="CC423" t="str">
            <v>5C</v>
          </cell>
          <cell r="CD423">
            <v>1</v>
          </cell>
          <cell r="CE423">
            <v>0.95</v>
          </cell>
          <cell r="CF423">
            <v>0.1</v>
          </cell>
          <cell r="CG423" t="str">
            <v>&lt;25</v>
          </cell>
          <cell r="CH423" t="str">
            <v>KS2 Average Point Grade</v>
          </cell>
          <cell r="CI423" t="str">
            <v>KS4 5 A*-C EM</v>
          </cell>
        </row>
        <row r="424">
          <cell r="AS424">
            <v>0</v>
          </cell>
          <cell r="AT424">
            <v>1</v>
          </cell>
          <cell r="AU424">
            <v>0</v>
          </cell>
          <cell r="AV424">
            <v>0</v>
          </cell>
          <cell r="AW424">
            <v>0</v>
          </cell>
          <cell r="AX424">
            <v>0</v>
          </cell>
          <cell r="AY424">
            <v>0</v>
          </cell>
          <cell r="AZ424">
            <v>0</v>
          </cell>
          <cell r="BA424">
            <v>0</v>
          </cell>
          <cell r="CB424" t="str">
            <v>KS2-4</v>
          </cell>
          <cell r="CC424" t="str">
            <v>5B</v>
          </cell>
          <cell r="CD424">
            <v>1</v>
          </cell>
          <cell r="CE424">
            <v>1</v>
          </cell>
          <cell r="CF424">
            <v>0.1</v>
          </cell>
          <cell r="CG424" t="str">
            <v>&lt;25</v>
          </cell>
          <cell r="CH424" t="str">
            <v>KS2 Average Point Grade</v>
          </cell>
          <cell r="CI424" t="str">
            <v>KS4 5 A*-C EM</v>
          </cell>
        </row>
        <row r="425">
          <cell r="AS425">
            <v>0</v>
          </cell>
          <cell r="AT425">
            <v>1</v>
          </cell>
          <cell r="AU425">
            <v>0</v>
          </cell>
          <cell r="AV425">
            <v>0</v>
          </cell>
          <cell r="AW425">
            <v>0</v>
          </cell>
          <cell r="AX425">
            <v>0</v>
          </cell>
          <cell r="AY425">
            <v>0</v>
          </cell>
          <cell r="AZ425">
            <v>0</v>
          </cell>
          <cell r="BA425">
            <v>0</v>
          </cell>
          <cell r="CB425" t="str">
            <v>KS2-4</v>
          </cell>
          <cell r="CC425" t="str">
            <v>5A</v>
          </cell>
          <cell r="CD425">
            <v>1</v>
          </cell>
          <cell r="CE425">
            <v>1</v>
          </cell>
          <cell r="CF425">
            <v>0.1</v>
          </cell>
          <cell r="CG425" t="str">
            <v>&lt;25</v>
          </cell>
          <cell r="CH425" t="str">
            <v>KS2 Average Point Grade</v>
          </cell>
          <cell r="CI425" t="str">
            <v>KS4 5 A*-C EM</v>
          </cell>
        </row>
        <row r="426">
          <cell r="CB426" t="str">
            <v>.</v>
          </cell>
          <cell r="CC426" t="str">
            <v>.</v>
          </cell>
          <cell r="CD426" t="str">
            <v>.</v>
          </cell>
          <cell r="CE426" t="str">
            <v>.</v>
          </cell>
          <cell r="CF426" t="str">
            <v>.</v>
          </cell>
          <cell r="CG426" t="str">
            <v>.</v>
          </cell>
          <cell r="CH426" t="str">
            <v>.</v>
          </cell>
          <cell r="CI426" t="str">
            <v>.</v>
          </cell>
        </row>
        <row r="427">
          <cell r="CB427" t="str">
            <v>.</v>
          </cell>
          <cell r="CC427" t="str">
            <v>.</v>
          </cell>
          <cell r="CD427" t="str">
            <v>.</v>
          </cell>
          <cell r="CE427" t="str">
            <v>.</v>
          </cell>
          <cell r="CF427" t="str">
            <v>.</v>
          </cell>
          <cell r="CG427" t="str">
            <v>.</v>
          </cell>
          <cell r="CH427" t="str">
            <v>.</v>
          </cell>
          <cell r="CI427" t="str">
            <v>.</v>
          </cell>
        </row>
        <row r="428">
          <cell r="CB428" t="str">
            <v>.</v>
          </cell>
          <cell r="CC428" t="str">
            <v>.</v>
          </cell>
          <cell r="CD428" t="str">
            <v>.</v>
          </cell>
          <cell r="CE428" t="str">
            <v>.</v>
          </cell>
          <cell r="CF428" t="str">
            <v>.</v>
          </cell>
          <cell r="CG428" t="str">
            <v>.</v>
          </cell>
          <cell r="CH428" t="str">
            <v>KS2 Average Point Grade</v>
          </cell>
          <cell r="CI428" t="str">
            <v>KS4 5 A*-C EM</v>
          </cell>
        </row>
        <row r="429">
          <cell r="CB429" t="str">
            <v>.</v>
          </cell>
          <cell r="CC429" t="str">
            <v>.</v>
          </cell>
          <cell r="CD429" t="str">
            <v>.</v>
          </cell>
          <cell r="CE429" t="str">
            <v>.</v>
          </cell>
          <cell r="CF429" t="str">
            <v>.</v>
          </cell>
          <cell r="CG429" t="str">
            <v>.</v>
          </cell>
          <cell r="CH429" t="str">
            <v>KS2 Average Point Grade</v>
          </cell>
          <cell r="CI429" t="str">
            <v>KS4 5 A*-C EM</v>
          </cell>
        </row>
        <row r="430">
          <cell r="AU430">
            <v>0</v>
          </cell>
          <cell r="AV430">
            <v>0</v>
          </cell>
          <cell r="AW430">
            <v>0</v>
          </cell>
          <cell r="AX430">
            <v>0</v>
          </cell>
          <cell r="AY430">
            <v>0</v>
          </cell>
          <cell r="AZ430">
            <v>0</v>
          </cell>
          <cell r="BA430">
            <v>0</v>
          </cell>
          <cell r="CB430" t="str">
            <v>.</v>
          </cell>
          <cell r="CC430" t="str">
            <v>.</v>
          </cell>
          <cell r="CD430" t="str">
            <v>.</v>
          </cell>
          <cell r="CE430" t="str">
            <v>.</v>
          </cell>
          <cell r="CF430" t="str">
            <v>.</v>
          </cell>
          <cell r="CG430" t="str">
            <v>.</v>
          </cell>
          <cell r="CH430" t="str">
            <v>KS2 Average Point Grade</v>
          </cell>
          <cell r="CI430" t="str">
            <v>KS4 5 A*-C EM</v>
          </cell>
        </row>
        <row r="431">
          <cell r="AS431">
            <v>0</v>
          </cell>
          <cell r="AT431">
            <v>0</v>
          </cell>
          <cell r="AU431">
            <v>0</v>
          </cell>
          <cell r="AV431">
            <v>0</v>
          </cell>
          <cell r="AW431">
            <v>0</v>
          </cell>
          <cell r="AX431">
            <v>0</v>
          </cell>
          <cell r="AY431">
            <v>0</v>
          </cell>
          <cell r="AZ431">
            <v>0</v>
          </cell>
          <cell r="BA431">
            <v>0</v>
          </cell>
          <cell r="CB431" t="str">
            <v>.</v>
          </cell>
          <cell r="CC431" t="str">
            <v>.</v>
          </cell>
          <cell r="CD431" t="str">
            <v>.</v>
          </cell>
          <cell r="CE431" t="str">
            <v>.</v>
          </cell>
          <cell r="CF431" t="str">
            <v>.</v>
          </cell>
          <cell r="CG431" t="str">
            <v>.</v>
          </cell>
          <cell r="CH431" t="str">
            <v>.</v>
          </cell>
          <cell r="CI431" t="str">
            <v>.</v>
          </cell>
        </row>
        <row r="432">
          <cell r="AS432">
            <v>0</v>
          </cell>
          <cell r="AT432">
            <v>0</v>
          </cell>
          <cell r="AU432">
            <v>0</v>
          </cell>
          <cell r="AV432">
            <v>0</v>
          </cell>
          <cell r="AW432">
            <v>0</v>
          </cell>
          <cell r="AX432">
            <v>0</v>
          </cell>
          <cell r="AY432">
            <v>0</v>
          </cell>
          <cell r="AZ432">
            <v>0</v>
          </cell>
          <cell r="BA432">
            <v>0</v>
          </cell>
          <cell r="CB432" t="str">
            <v>.</v>
          </cell>
          <cell r="CC432" t="str">
            <v>.</v>
          </cell>
          <cell r="CD432" t="str">
            <v>.</v>
          </cell>
          <cell r="CE432" t="str">
            <v>.</v>
          </cell>
          <cell r="CF432" t="str">
            <v>.</v>
          </cell>
          <cell r="CG432" t="str">
            <v>.</v>
          </cell>
          <cell r="CH432" t="str">
            <v>.</v>
          </cell>
          <cell r="CI432" t="str">
            <v>.</v>
          </cell>
        </row>
        <row r="433">
          <cell r="AS433">
            <v>0.94373401534526857</v>
          </cell>
          <cell r="AT433">
            <v>5.6265984654731455E-2</v>
          </cell>
          <cell r="AU433">
            <v>0</v>
          </cell>
          <cell r="AV433">
            <v>0</v>
          </cell>
          <cell r="AW433">
            <v>0</v>
          </cell>
          <cell r="AX433">
            <v>0</v>
          </cell>
          <cell r="AY433">
            <v>0</v>
          </cell>
          <cell r="AZ433">
            <v>0</v>
          </cell>
          <cell r="BA433">
            <v>0</v>
          </cell>
          <cell r="CB433" t="str">
            <v>KS2-4</v>
          </cell>
          <cell r="CC433" t="str">
            <v>B</v>
          </cell>
          <cell r="CD433">
            <v>1</v>
          </cell>
          <cell r="CE433">
            <v>5.6265984654731455E-2</v>
          </cell>
          <cell r="CF433">
            <v>0.1</v>
          </cell>
          <cell r="CG433" t="str">
            <v>&gt;=25 &amp; &lt;26</v>
          </cell>
          <cell r="CH433" t="str">
            <v>KS2 Average Point Grade</v>
          </cell>
          <cell r="CI433" t="str">
            <v>KS4 5 A*-C EM</v>
          </cell>
        </row>
        <row r="434">
          <cell r="AS434">
            <v>0.94373401534526857</v>
          </cell>
          <cell r="AT434">
            <v>5.6265984654731455E-2</v>
          </cell>
          <cell r="AU434">
            <v>0</v>
          </cell>
          <cell r="AV434">
            <v>0</v>
          </cell>
          <cell r="AW434">
            <v>0</v>
          </cell>
          <cell r="AX434">
            <v>0</v>
          </cell>
          <cell r="AY434">
            <v>0</v>
          </cell>
          <cell r="AZ434">
            <v>0</v>
          </cell>
          <cell r="BA434">
            <v>0</v>
          </cell>
          <cell r="CB434" t="str">
            <v>KS2-4</v>
          </cell>
          <cell r="CC434" t="str">
            <v>N</v>
          </cell>
          <cell r="CD434">
            <v>1</v>
          </cell>
          <cell r="CE434">
            <v>5.6265984654731455E-2</v>
          </cell>
          <cell r="CF434">
            <v>0.1</v>
          </cell>
          <cell r="CG434" t="str">
            <v>&gt;=25 &amp; &lt;26</v>
          </cell>
          <cell r="CH434" t="str">
            <v>KS2 Average Point Grade</v>
          </cell>
          <cell r="CI434" t="str">
            <v>KS4 5 A*-C EM</v>
          </cell>
        </row>
        <row r="435">
          <cell r="AS435">
            <v>0.94373401534526857</v>
          </cell>
          <cell r="AT435">
            <v>5.6265984654731455E-2</v>
          </cell>
          <cell r="AU435">
            <v>0</v>
          </cell>
          <cell r="AV435">
            <v>0</v>
          </cell>
          <cell r="AW435">
            <v>0</v>
          </cell>
          <cell r="AX435">
            <v>0</v>
          </cell>
          <cell r="AY435">
            <v>0</v>
          </cell>
          <cell r="AZ435">
            <v>0</v>
          </cell>
          <cell r="BA435">
            <v>0</v>
          </cell>
          <cell r="CB435" t="str">
            <v>KS2-4</v>
          </cell>
          <cell r="CC435" t="str">
            <v>2</v>
          </cell>
          <cell r="CD435">
            <v>1</v>
          </cell>
          <cell r="CE435">
            <v>5.6265984654731455E-2</v>
          </cell>
          <cell r="CF435">
            <v>0.1</v>
          </cell>
          <cell r="CG435" t="str">
            <v>&gt;=25 &amp; &lt;26</v>
          </cell>
          <cell r="CH435" t="str">
            <v>KS2 Average Point Grade</v>
          </cell>
          <cell r="CI435" t="str">
            <v>KS4 5 A*-C EM</v>
          </cell>
        </row>
        <row r="436">
          <cell r="AS436">
            <v>0.9263157894736842</v>
          </cell>
          <cell r="AT436">
            <v>7.3684210526315783E-2</v>
          </cell>
          <cell r="AU436">
            <v>0</v>
          </cell>
          <cell r="AV436">
            <v>0</v>
          </cell>
          <cell r="AW436">
            <v>0</v>
          </cell>
          <cell r="AX436">
            <v>0</v>
          </cell>
          <cell r="AY436">
            <v>0</v>
          </cell>
          <cell r="AZ436">
            <v>0</v>
          </cell>
          <cell r="BA436">
            <v>0</v>
          </cell>
          <cell r="CB436" t="str">
            <v>KS2-4</v>
          </cell>
          <cell r="CC436" t="str">
            <v>3C</v>
          </cell>
          <cell r="CD436">
            <v>1</v>
          </cell>
          <cell r="CE436">
            <v>7.3684210526315783E-2</v>
          </cell>
          <cell r="CF436">
            <v>0.1</v>
          </cell>
          <cell r="CG436" t="str">
            <v>&gt;=25 &amp; &lt;26</v>
          </cell>
          <cell r="CH436" t="str">
            <v>KS2 Average Point Grade</v>
          </cell>
          <cell r="CI436" t="str">
            <v>KS4 5 A*-C EM</v>
          </cell>
        </row>
        <row r="437">
          <cell r="AS437">
            <v>0.88361045130641325</v>
          </cell>
          <cell r="AT437">
            <v>0.1163895486935867</v>
          </cell>
          <cell r="AU437">
            <v>0</v>
          </cell>
          <cell r="AV437">
            <v>0</v>
          </cell>
          <cell r="AW437">
            <v>0</v>
          </cell>
          <cell r="AX437">
            <v>0</v>
          </cell>
          <cell r="AY437">
            <v>0</v>
          </cell>
          <cell r="AZ437">
            <v>0</v>
          </cell>
          <cell r="BA437">
            <v>0</v>
          </cell>
          <cell r="CB437" t="str">
            <v>KS2-4</v>
          </cell>
          <cell r="CC437" t="str">
            <v>3B</v>
          </cell>
          <cell r="CD437">
            <v>1</v>
          </cell>
          <cell r="CE437">
            <v>0.1163895486935867</v>
          </cell>
          <cell r="CF437">
            <v>0.1</v>
          </cell>
          <cell r="CG437" t="str">
            <v>&gt;=25 &amp; &lt;26</v>
          </cell>
          <cell r="CH437" t="str">
            <v>KS2 Average Point Grade</v>
          </cell>
          <cell r="CI437" t="str">
            <v>KS4 5 A*-C EM</v>
          </cell>
        </row>
        <row r="438">
          <cell r="AS438">
            <v>0.77112135176651309</v>
          </cell>
          <cell r="AT438">
            <v>0.22887864823348694</v>
          </cell>
          <cell r="AU438">
            <v>0</v>
          </cell>
          <cell r="AV438">
            <v>0</v>
          </cell>
          <cell r="AW438">
            <v>0</v>
          </cell>
          <cell r="AX438">
            <v>0</v>
          </cell>
          <cell r="AY438">
            <v>0</v>
          </cell>
          <cell r="AZ438">
            <v>0</v>
          </cell>
          <cell r="BA438">
            <v>0</v>
          </cell>
          <cell r="CB438" t="str">
            <v>KS2-4</v>
          </cell>
          <cell r="CC438" t="str">
            <v>3A</v>
          </cell>
          <cell r="CD438">
            <v>1</v>
          </cell>
          <cell r="CE438">
            <v>0.22887864823348694</v>
          </cell>
          <cell r="CF438">
            <v>0.1</v>
          </cell>
          <cell r="CG438" t="str">
            <v>&gt;=25 &amp; &lt;26</v>
          </cell>
          <cell r="CH438" t="str">
            <v>KS2 Average Point Grade</v>
          </cell>
          <cell r="CI438" t="str">
            <v>KS4 5 A*-C EM</v>
          </cell>
        </row>
        <row r="439">
          <cell r="AS439">
            <v>0.5432372505543237</v>
          </cell>
          <cell r="AT439">
            <v>0.4567627494456763</v>
          </cell>
          <cell r="AU439">
            <v>0</v>
          </cell>
          <cell r="AV439">
            <v>0</v>
          </cell>
          <cell r="AW439">
            <v>0</v>
          </cell>
          <cell r="AX439">
            <v>0</v>
          </cell>
          <cell r="AY439">
            <v>0</v>
          </cell>
          <cell r="AZ439">
            <v>0</v>
          </cell>
          <cell r="BA439">
            <v>0</v>
          </cell>
          <cell r="CB439" t="str">
            <v>KS2-4</v>
          </cell>
          <cell r="CC439" t="str">
            <v>4C</v>
          </cell>
          <cell r="CD439">
            <v>1</v>
          </cell>
          <cell r="CE439">
            <v>0.4567627494456763</v>
          </cell>
          <cell r="CF439">
            <v>0.1</v>
          </cell>
          <cell r="CG439" t="str">
            <v>&gt;=25 &amp; &lt;26</v>
          </cell>
          <cell r="CH439" t="str">
            <v>KS2 Average Point Grade</v>
          </cell>
          <cell r="CI439" t="str">
            <v>KS4 5 A*-C EM</v>
          </cell>
        </row>
        <row r="440">
          <cell r="AS440">
            <v>0.3532934131736527</v>
          </cell>
          <cell r="AT440">
            <v>0.6467065868263473</v>
          </cell>
          <cell r="AU440">
            <v>0</v>
          </cell>
          <cell r="AV440">
            <v>0</v>
          </cell>
          <cell r="AW440">
            <v>0</v>
          </cell>
          <cell r="AX440">
            <v>0</v>
          </cell>
          <cell r="AY440">
            <v>0</v>
          </cell>
          <cell r="AZ440">
            <v>0</v>
          </cell>
          <cell r="BA440">
            <v>0</v>
          </cell>
          <cell r="CB440" t="str">
            <v>KS2-4</v>
          </cell>
          <cell r="CC440" t="str">
            <v>4B</v>
          </cell>
          <cell r="CD440">
            <v>1</v>
          </cell>
          <cell r="CE440">
            <v>0.6467065868263473</v>
          </cell>
          <cell r="CF440">
            <v>0.1</v>
          </cell>
          <cell r="CG440" t="str">
            <v>&gt;=25 &amp; &lt;26</v>
          </cell>
          <cell r="CH440" t="str">
            <v>KS2 Average Point Grade</v>
          </cell>
          <cell r="CI440" t="str">
            <v>KS4 5 A*-C EM</v>
          </cell>
        </row>
        <row r="441">
          <cell r="AS441">
            <v>0.18346774193548387</v>
          </cell>
          <cell r="AT441">
            <v>0.81653225806451613</v>
          </cell>
          <cell r="AU441">
            <v>0</v>
          </cell>
          <cell r="AV441">
            <v>0</v>
          </cell>
          <cell r="AW441">
            <v>0</v>
          </cell>
          <cell r="AX441">
            <v>0</v>
          </cell>
          <cell r="AY441">
            <v>0</v>
          </cell>
          <cell r="AZ441">
            <v>0</v>
          </cell>
          <cell r="BA441">
            <v>0</v>
          </cell>
          <cell r="CB441" t="str">
            <v>KS2-4</v>
          </cell>
          <cell r="CC441" t="str">
            <v>4A</v>
          </cell>
          <cell r="CD441">
            <v>1</v>
          </cell>
          <cell r="CE441">
            <v>0.81653225806451613</v>
          </cell>
          <cell r="CF441">
            <v>0.1</v>
          </cell>
          <cell r="CG441" t="str">
            <v>&gt;=25 &amp; &lt;26</v>
          </cell>
          <cell r="CH441" t="str">
            <v>KS2 Average Point Grade</v>
          </cell>
          <cell r="CI441" t="str">
            <v>KS4 5 A*-C EM</v>
          </cell>
        </row>
        <row r="442">
          <cell r="AS442">
            <v>6.6006600660066E-2</v>
          </cell>
          <cell r="AT442">
            <v>0.93399339933993397</v>
          </cell>
          <cell r="AU442">
            <v>0</v>
          </cell>
          <cell r="AV442">
            <v>0</v>
          </cell>
          <cell r="AW442">
            <v>0</v>
          </cell>
          <cell r="AX442">
            <v>0</v>
          </cell>
          <cell r="AY442">
            <v>0</v>
          </cell>
          <cell r="AZ442">
            <v>0</v>
          </cell>
          <cell r="BA442">
            <v>0</v>
          </cell>
          <cell r="CB442" t="str">
            <v>KS2-4</v>
          </cell>
          <cell r="CC442" t="str">
            <v>5C</v>
          </cell>
          <cell r="CD442">
            <v>1</v>
          </cell>
          <cell r="CE442">
            <v>0.93399339933993397</v>
          </cell>
          <cell r="CF442">
            <v>0.1</v>
          </cell>
          <cell r="CG442" t="str">
            <v>&gt;=25 &amp; &lt;26</v>
          </cell>
          <cell r="CH442" t="str">
            <v>KS2 Average Point Grade</v>
          </cell>
          <cell r="CI442" t="str">
            <v>KS4 5 A*-C EM</v>
          </cell>
        </row>
        <row r="443">
          <cell r="AS443">
            <v>2.7450980392156862E-2</v>
          </cell>
          <cell r="AT443">
            <v>0.97254901960784312</v>
          </cell>
          <cell r="AU443">
            <v>0</v>
          </cell>
          <cell r="AV443">
            <v>0</v>
          </cell>
          <cell r="AW443">
            <v>0</v>
          </cell>
          <cell r="AX443">
            <v>0</v>
          </cell>
          <cell r="AY443">
            <v>0</v>
          </cell>
          <cell r="AZ443">
            <v>0</v>
          </cell>
          <cell r="BA443">
            <v>0</v>
          </cell>
          <cell r="CB443" t="str">
            <v>KS2-4</v>
          </cell>
          <cell r="CC443" t="str">
            <v>5B</v>
          </cell>
          <cell r="CD443">
            <v>1</v>
          </cell>
          <cell r="CE443">
            <v>0.97254901960784312</v>
          </cell>
          <cell r="CF443">
            <v>0.1</v>
          </cell>
          <cell r="CG443" t="str">
            <v>&gt;=25 &amp; &lt;26</v>
          </cell>
          <cell r="CH443" t="str">
            <v>KS2 Average Point Grade</v>
          </cell>
          <cell r="CI443" t="str">
            <v>KS4 5 A*-C EM</v>
          </cell>
        </row>
        <row r="444">
          <cell r="AS444">
            <v>2.7450980392156862E-2</v>
          </cell>
          <cell r="AT444">
            <v>0.97254901960784312</v>
          </cell>
          <cell r="AU444">
            <v>0</v>
          </cell>
          <cell r="AV444">
            <v>0</v>
          </cell>
          <cell r="AW444">
            <v>0</v>
          </cell>
          <cell r="AX444">
            <v>0</v>
          </cell>
          <cell r="AY444">
            <v>0</v>
          </cell>
          <cell r="AZ444">
            <v>0</v>
          </cell>
          <cell r="BA444">
            <v>0</v>
          </cell>
          <cell r="CB444" t="str">
            <v>KS2-4</v>
          </cell>
          <cell r="CC444" t="str">
            <v>5A</v>
          </cell>
          <cell r="CD444">
            <v>1</v>
          </cell>
          <cell r="CE444">
            <v>0.97254901960784312</v>
          </cell>
          <cell r="CF444">
            <v>0.1</v>
          </cell>
          <cell r="CG444" t="str">
            <v>&gt;=25 &amp; &lt;26</v>
          </cell>
          <cell r="CH444" t="str">
            <v>KS2 Average Point Grade</v>
          </cell>
          <cell r="CI444" t="str">
            <v>KS4 5 A*-C EM</v>
          </cell>
        </row>
        <row r="445">
          <cell r="CB445" t="str">
            <v>.</v>
          </cell>
          <cell r="CC445" t="str">
            <v>.</v>
          </cell>
          <cell r="CD445" t="str">
            <v>.</v>
          </cell>
          <cell r="CE445" t="str">
            <v>.</v>
          </cell>
          <cell r="CF445" t="str">
            <v>.</v>
          </cell>
          <cell r="CG445" t="str">
            <v>.</v>
          </cell>
          <cell r="CH445" t="str">
            <v>.</v>
          </cell>
          <cell r="CI445" t="str">
            <v>.</v>
          </cell>
        </row>
        <row r="446">
          <cell r="CB446" t="str">
            <v>.</v>
          </cell>
          <cell r="CC446" t="str">
            <v>.</v>
          </cell>
          <cell r="CD446" t="str">
            <v>.</v>
          </cell>
          <cell r="CE446" t="str">
            <v>.</v>
          </cell>
          <cell r="CF446" t="str">
            <v>.</v>
          </cell>
          <cell r="CG446" t="str">
            <v>.</v>
          </cell>
          <cell r="CH446" t="str">
            <v>KS2 Average Point Grade</v>
          </cell>
          <cell r="CI446" t="str">
            <v>KS4 5 A*-C EM</v>
          </cell>
        </row>
        <row r="447">
          <cell r="CB447" t="str">
            <v>.</v>
          </cell>
          <cell r="CC447" t="str">
            <v>.</v>
          </cell>
          <cell r="CD447" t="str">
            <v>.</v>
          </cell>
          <cell r="CE447" t="str">
            <v>.</v>
          </cell>
          <cell r="CF447" t="str">
            <v>.</v>
          </cell>
          <cell r="CG447" t="str">
            <v>.</v>
          </cell>
          <cell r="CH447" t="str">
            <v>KS2 Average Point Grade</v>
          </cell>
          <cell r="CI447" t="str">
            <v>KS4 5 A*-C EM</v>
          </cell>
        </row>
        <row r="448">
          <cell r="CB448" t="str">
            <v>.</v>
          </cell>
          <cell r="CC448" t="str">
            <v>.</v>
          </cell>
          <cell r="CD448" t="str">
            <v>.</v>
          </cell>
          <cell r="CE448" t="str">
            <v>.</v>
          </cell>
          <cell r="CF448" t="str">
            <v>.</v>
          </cell>
          <cell r="CG448" t="str">
            <v>.</v>
          </cell>
          <cell r="CH448" t="str">
            <v>KS2 Average Point Grade</v>
          </cell>
          <cell r="CI448" t="str">
            <v>KS4 5 A*-C EM</v>
          </cell>
        </row>
        <row r="449">
          <cell r="AU449">
            <v>0</v>
          </cell>
          <cell r="AV449">
            <v>0</v>
          </cell>
          <cell r="AW449">
            <v>0</v>
          </cell>
          <cell r="AX449">
            <v>0</v>
          </cell>
          <cell r="AY449">
            <v>0</v>
          </cell>
          <cell r="AZ449">
            <v>0</v>
          </cell>
          <cell r="BA449">
            <v>0</v>
          </cell>
          <cell r="CB449" t="str">
            <v>.</v>
          </cell>
          <cell r="CC449" t="str">
            <v>.</v>
          </cell>
          <cell r="CD449" t="str">
            <v>.</v>
          </cell>
          <cell r="CE449" t="str">
            <v>.</v>
          </cell>
          <cell r="CF449" t="str">
            <v>.</v>
          </cell>
          <cell r="CG449" t="str">
            <v>.</v>
          </cell>
          <cell r="CH449" t="str">
            <v>KS2 Average Point Grade</v>
          </cell>
          <cell r="CI449" t="str">
            <v>KS4 5 A*-C EM</v>
          </cell>
        </row>
        <row r="450">
          <cell r="AS450">
            <v>0</v>
          </cell>
          <cell r="AT450">
            <v>0</v>
          </cell>
          <cell r="AU450">
            <v>0</v>
          </cell>
          <cell r="AV450">
            <v>0</v>
          </cell>
          <cell r="AW450">
            <v>0</v>
          </cell>
          <cell r="AX450">
            <v>0</v>
          </cell>
          <cell r="AY450">
            <v>0</v>
          </cell>
          <cell r="AZ450">
            <v>0</v>
          </cell>
          <cell r="BA450">
            <v>0</v>
          </cell>
          <cell r="CB450" t="str">
            <v>.</v>
          </cell>
          <cell r="CC450" t="str">
            <v>.</v>
          </cell>
          <cell r="CD450" t="str">
            <v>.</v>
          </cell>
          <cell r="CE450" t="str">
            <v>.</v>
          </cell>
          <cell r="CF450" t="str">
            <v>.</v>
          </cell>
          <cell r="CG450" t="str">
            <v>.</v>
          </cell>
          <cell r="CH450" t="str">
            <v>.</v>
          </cell>
          <cell r="CI450" t="str">
            <v>.</v>
          </cell>
        </row>
        <row r="451">
          <cell r="AS451">
            <v>0</v>
          </cell>
          <cell r="AT451">
            <v>0</v>
          </cell>
          <cell r="AU451">
            <v>0</v>
          </cell>
          <cell r="AV451">
            <v>0</v>
          </cell>
          <cell r="AW451">
            <v>0</v>
          </cell>
          <cell r="AX451">
            <v>0</v>
          </cell>
          <cell r="AY451">
            <v>0</v>
          </cell>
          <cell r="AZ451">
            <v>0</v>
          </cell>
          <cell r="BA451">
            <v>0</v>
          </cell>
          <cell r="CB451" t="str">
            <v>.</v>
          </cell>
          <cell r="CC451" t="str">
            <v>.</v>
          </cell>
          <cell r="CD451" t="str">
            <v>.</v>
          </cell>
          <cell r="CE451" t="str">
            <v>.</v>
          </cell>
          <cell r="CF451" t="str">
            <v>.</v>
          </cell>
          <cell r="CG451" t="str">
            <v>.</v>
          </cell>
          <cell r="CH451" t="str">
            <v>.</v>
          </cell>
          <cell r="CI451" t="str">
            <v>.</v>
          </cell>
        </row>
        <row r="452">
          <cell r="AS452">
            <v>0.97669902912621365</v>
          </cell>
          <cell r="AT452">
            <v>2.3300970873786409E-2</v>
          </cell>
          <cell r="AU452">
            <v>0</v>
          </cell>
          <cell r="AV452">
            <v>0</v>
          </cell>
          <cell r="AW452">
            <v>0</v>
          </cell>
          <cell r="AX452">
            <v>0</v>
          </cell>
          <cell r="AY452">
            <v>0</v>
          </cell>
          <cell r="AZ452">
            <v>0</v>
          </cell>
          <cell r="BA452">
            <v>0</v>
          </cell>
          <cell r="CB452" t="str">
            <v>KS2-4</v>
          </cell>
          <cell r="CC452" t="str">
            <v>B</v>
          </cell>
          <cell r="CD452">
            <v>1</v>
          </cell>
          <cell r="CE452">
            <v>2.3300970873786409E-2</v>
          </cell>
          <cell r="CF452">
            <v>0.1</v>
          </cell>
          <cell r="CG452" t="str">
            <v>&gt;=26 &amp; &lt;27</v>
          </cell>
          <cell r="CH452" t="str">
            <v>KS2 Average Point Grade</v>
          </cell>
          <cell r="CI452" t="str">
            <v>KS4 5 A*-C EM</v>
          </cell>
        </row>
        <row r="453">
          <cell r="AS453">
            <v>0.97669902912621365</v>
          </cell>
          <cell r="AT453">
            <v>2.3300970873786409E-2</v>
          </cell>
          <cell r="AU453">
            <v>0</v>
          </cell>
          <cell r="AV453">
            <v>0</v>
          </cell>
          <cell r="AW453">
            <v>0</v>
          </cell>
          <cell r="AX453">
            <v>0</v>
          </cell>
          <cell r="AY453">
            <v>0</v>
          </cell>
          <cell r="AZ453">
            <v>0</v>
          </cell>
          <cell r="BA453">
            <v>0</v>
          </cell>
          <cell r="CB453" t="str">
            <v>KS2-4</v>
          </cell>
          <cell r="CC453" t="str">
            <v>N</v>
          </cell>
          <cell r="CD453">
            <v>1</v>
          </cell>
          <cell r="CE453">
            <v>2.3300970873786409E-2</v>
          </cell>
          <cell r="CF453">
            <v>0.1</v>
          </cell>
          <cell r="CG453" t="str">
            <v>&gt;=26 &amp; &lt;27</v>
          </cell>
          <cell r="CH453" t="str">
            <v>KS2 Average Point Grade</v>
          </cell>
          <cell r="CI453" t="str">
            <v>KS4 5 A*-C EM</v>
          </cell>
        </row>
        <row r="454">
          <cell r="AS454">
            <v>0.97669902912621365</v>
          </cell>
          <cell r="AT454">
            <v>2.3300970873786409E-2</v>
          </cell>
          <cell r="AU454">
            <v>0</v>
          </cell>
          <cell r="AV454">
            <v>0</v>
          </cell>
          <cell r="AW454">
            <v>0</v>
          </cell>
          <cell r="AX454">
            <v>0</v>
          </cell>
          <cell r="AY454">
            <v>0</v>
          </cell>
          <cell r="AZ454">
            <v>0</v>
          </cell>
          <cell r="BA454">
            <v>0</v>
          </cell>
          <cell r="CB454" t="str">
            <v>KS2-4</v>
          </cell>
          <cell r="CC454" t="str">
            <v>2</v>
          </cell>
          <cell r="CD454">
            <v>1</v>
          </cell>
          <cell r="CE454">
            <v>2.3300970873786409E-2</v>
          </cell>
          <cell r="CF454">
            <v>0.1</v>
          </cell>
          <cell r="CG454" t="str">
            <v>&gt;=26 &amp; &lt;27</v>
          </cell>
          <cell r="CH454" t="str">
            <v>KS2 Average Point Grade</v>
          </cell>
          <cell r="CI454" t="str">
            <v>KS4 5 A*-C EM</v>
          </cell>
        </row>
        <row r="455">
          <cell r="AS455">
            <v>0.94910941475826971</v>
          </cell>
          <cell r="AT455">
            <v>5.0890585241730277E-2</v>
          </cell>
          <cell r="AU455">
            <v>0</v>
          </cell>
          <cell r="AV455">
            <v>0</v>
          </cell>
          <cell r="AW455">
            <v>0</v>
          </cell>
          <cell r="AX455">
            <v>0</v>
          </cell>
          <cell r="AY455">
            <v>0</v>
          </cell>
          <cell r="AZ455">
            <v>0</v>
          </cell>
          <cell r="BA455">
            <v>0</v>
          </cell>
          <cell r="CB455" t="str">
            <v>KS2-4</v>
          </cell>
          <cell r="CC455" t="str">
            <v>3C</v>
          </cell>
          <cell r="CD455">
            <v>1</v>
          </cell>
          <cell r="CE455">
            <v>5.0890585241730277E-2</v>
          </cell>
          <cell r="CF455">
            <v>0.1</v>
          </cell>
          <cell r="CG455" t="str">
            <v>&gt;=26 &amp; &lt;27</v>
          </cell>
          <cell r="CH455" t="str">
            <v>KS2 Average Point Grade</v>
          </cell>
          <cell r="CI455" t="str">
            <v>KS4 5 A*-C EM</v>
          </cell>
        </row>
        <row r="456">
          <cell r="AS456">
            <v>0.91249999999999998</v>
          </cell>
          <cell r="AT456">
            <v>8.7499999999999994E-2</v>
          </cell>
          <cell r="AU456">
            <v>0</v>
          </cell>
          <cell r="AV456">
            <v>0</v>
          </cell>
          <cell r="AW456">
            <v>0</v>
          </cell>
          <cell r="AX456">
            <v>0</v>
          </cell>
          <cell r="AY456">
            <v>0</v>
          </cell>
          <cell r="AZ456">
            <v>0</v>
          </cell>
          <cell r="BA456">
            <v>0</v>
          </cell>
          <cell r="CB456" t="str">
            <v>KS2-4</v>
          </cell>
          <cell r="CC456" t="str">
            <v>3B</v>
          </cell>
          <cell r="CD456">
            <v>1</v>
          </cell>
          <cell r="CE456">
            <v>8.7499999999999994E-2</v>
          </cell>
          <cell r="CF456">
            <v>0.1</v>
          </cell>
          <cell r="CG456" t="str">
            <v>&gt;=26 &amp; &lt;27</v>
          </cell>
          <cell r="CH456" t="str">
            <v>KS2 Average Point Grade</v>
          </cell>
          <cell r="CI456" t="str">
            <v>KS4 5 A*-C EM</v>
          </cell>
        </row>
        <row r="457">
          <cell r="AS457">
            <v>0.85</v>
          </cell>
          <cell r="AT457">
            <v>0.15</v>
          </cell>
          <cell r="AU457">
            <v>0</v>
          </cell>
          <cell r="AV457">
            <v>0</v>
          </cell>
          <cell r="AW457">
            <v>0</v>
          </cell>
          <cell r="AX457">
            <v>0</v>
          </cell>
          <cell r="AY457">
            <v>0</v>
          </cell>
          <cell r="AZ457">
            <v>0</v>
          </cell>
          <cell r="BA457">
            <v>0</v>
          </cell>
          <cell r="CB457" t="str">
            <v>KS2-4</v>
          </cell>
          <cell r="CC457" t="str">
            <v>3A</v>
          </cell>
          <cell r="CD457">
            <v>1</v>
          </cell>
          <cell r="CE457">
            <v>0.15</v>
          </cell>
          <cell r="CF457">
            <v>0.1</v>
          </cell>
          <cell r="CG457" t="str">
            <v>&gt;=26 &amp; &lt;27</v>
          </cell>
          <cell r="CH457" t="str">
            <v>KS2 Average Point Grade</v>
          </cell>
          <cell r="CI457" t="str">
            <v>KS4 5 A*-C EM</v>
          </cell>
        </row>
        <row r="458">
          <cell r="AS458">
            <v>0.6724035608308605</v>
          </cell>
          <cell r="AT458">
            <v>0.32759643916913944</v>
          </cell>
          <cell r="AU458">
            <v>0</v>
          </cell>
          <cell r="AV458">
            <v>0</v>
          </cell>
          <cell r="AW458">
            <v>0</v>
          </cell>
          <cell r="AX458">
            <v>0</v>
          </cell>
          <cell r="AY458">
            <v>0</v>
          </cell>
          <cell r="AZ458">
            <v>0</v>
          </cell>
          <cell r="BA458">
            <v>0</v>
          </cell>
          <cell r="CB458" t="str">
            <v>KS2-4</v>
          </cell>
          <cell r="CC458" t="str">
            <v>4C</v>
          </cell>
          <cell r="CD458">
            <v>1</v>
          </cell>
          <cell r="CE458">
            <v>0.32759643916913944</v>
          </cell>
          <cell r="CF458">
            <v>0.1</v>
          </cell>
          <cell r="CG458" t="str">
            <v>&gt;=26 &amp; &lt;27</v>
          </cell>
          <cell r="CH458" t="str">
            <v>KS2 Average Point Grade</v>
          </cell>
          <cell r="CI458" t="str">
            <v>KS4 5 A*-C EM</v>
          </cell>
        </row>
        <row r="459">
          <cell r="AS459">
            <v>0.44061810154525388</v>
          </cell>
          <cell r="AT459">
            <v>0.55938189845474617</v>
          </cell>
          <cell r="AU459">
            <v>0</v>
          </cell>
          <cell r="AV459">
            <v>0</v>
          </cell>
          <cell r="AW459">
            <v>0</v>
          </cell>
          <cell r="AX459">
            <v>0</v>
          </cell>
          <cell r="AY459">
            <v>0</v>
          </cell>
          <cell r="AZ459">
            <v>0</v>
          </cell>
          <cell r="BA459">
            <v>0</v>
          </cell>
          <cell r="CB459" t="str">
            <v>KS2-4</v>
          </cell>
          <cell r="CC459" t="str">
            <v>4B</v>
          </cell>
          <cell r="CD459">
            <v>1</v>
          </cell>
          <cell r="CE459">
            <v>0.55938189845474617</v>
          </cell>
          <cell r="CF459">
            <v>0.1</v>
          </cell>
          <cell r="CG459" t="str">
            <v>&gt;=26 &amp; &lt;27</v>
          </cell>
          <cell r="CH459" t="str">
            <v>KS2 Average Point Grade</v>
          </cell>
          <cell r="CI459" t="str">
            <v>KS4 5 A*-C EM</v>
          </cell>
        </row>
        <row r="460">
          <cell r="AS460">
            <v>0.22213343987215342</v>
          </cell>
          <cell r="AT460">
            <v>0.77786656012784661</v>
          </cell>
          <cell r="AU460">
            <v>0</v>
          </cell>
          <cell r="AV460">
            <v>0</v>
          </cell>
          <cell r="AW460">
            <v>0</v>
          </cell>
          <cell r="AX460">
            <v>0</v>
          </cell>
          <cell r="AY460">
            <v>0</v>
          </cell>
          <cell r="AZ460">
            <v>0</v>
          </cell>
          <cell r="BA460">
            <v>0</v>
          </cell>
          <cell r="CB460" t="str">
            <v>KS2-4</v>
          </cell>
          <cell r="CC460" t="str">
            <v>4A</v>
          </cell>
          <cell r="CD460">
            <v>1</v>
          </cell>
          <cell r="CE460">
            <v>0.77786656012784661</v>
          </cell>
          <cell r="CF460">
            <v>0.1</v>
          </cell>
          <cell r="CG460" t="str">
            <v>&gt;=26 &amp; &lt;27</v>
          </cell>
          <cell r="CH460" t="str">
            <v>KS2 Average Point Grade</v>
          </cell>
          <cell r="CI460" t="str">
            <v>KS4 5 A*-C EM</v>
          </cell>
        </row>
        <row r="461">
          <cell r="AS461">
            <v>8.3040935672514624E-2</v>
          </cell>
          <cell r="AT461">
            <v>0.91695906432748542</v>
          </cell>
          <cell r="AU461">
            <v>0</v>
          </cell>
          <cell r="AV461">
            <v>0</v>
          </cell>
          <cell r="AW461">
            <v>0</v>
          </cell>
          <cell r="AX461">
            <v>0</v>
          </cell>
          <cell r="AY461">
            <v>0</v>
          </cell>
          <cell r="AZ461">
            <v>0</v>
          </cell>
          <cell r="BA461">
            <v>0</v>
          </cell>
          <cell r="CB461" t="str">
            <v>KS2-4</v>
          </cell>
          <cell r="CC461" t="str">
            <v>5C</v>
          </cell>
          <cell r="CD461">
            <v>1</v>
          </cell>
          <cell r="CE461">
            <v>0.91695906432748542</v>
          </cell>
          <cell r="CF461">
            <v>0.1</v>
          </cell>
          <cell r="CG461" t="str">
            <v>&gt;=26 &amp; &lt;27</v>
          </cell>
          <cell r="CH461" t="str">
            <v>KS2 Average Point Grade</v>
          </cell>
          <cell r="CI461" t="str">
            <v>KS4 5 A*-C EM</v>
          </cell>
        </row>
        <row r="462">
          <cell r="AS462">
            <v>2.4660912453760789E-2</v>
          </cell>
          <cell r="AT462">
            <v>0.97533908754623921</v>
          </cell>
          <cell r="AU462">
            <v>0</v>
          </cell>
          <cell r="AV462">
            <v>0</v>
          </cell>
          <cell r="AW462">
            <v>0</v>
          </cell>
          <cell r="AX462">
            <v>0</v>
          </cell>
          <cell r="AY462">
            <v>0</v>
          </cell>
          <cell r="AZ462">
            <v>0</v>
          </cell>
          <cell r="BA462">
            <v>0</v>
          </cell>
          <cell r="CB462" t="str">
            <v>KS2-4</v>
          </cell>
          <cell r="CC462" t="str">
            <v>5B</v>
          </cell>
          <cell r="CD462">
            <v>1</v>
          </cell>
          <cell r="CE462">
            <v>0.97533908754623921</v>
          </cell>
          <cell r="CF462">
            <v>0.1</v>
          </cell>
          <cell r="CG462" t="str">
            <v>&gt;=26 &amp; &lt;27</v>
          </cell>
          <cell r="CH462" t="str">
            <v>KS2 Average Point Grade</v>
          </cell>
          <cell r="CI462" t="str">
            <v>KS4 5 A*-C EM</v>
          </cell>
        </row>
        <row r="463">
          <cell r="AS463">
            <v>2.4660912453760789E-2</v>
          </cell>
          <cell r="AT463">
            <v>0.97533908754623921</v>
          </cell>
          <cell r="AU463">
            <v>0</v>
          </cell>
          <cell r="AV463">
            <v>0</v>
          </cell>
          <cell r="AW463">
            <v>0</v>
          </cell>
          <cell r="AX463">
            <v>0</v>
          </cell>
          <cell r="AY463">
            <v>0</v>
          </cell>
          <cell r="AZ463">
            <v>0</v>
          </cell>
          <cell r="BA463">
            <v>0</v>
          </cell>
          <cell r="CB463" t="str">
            <v>KS2-4</v>
          </cell>
          <cell r="CC463" t="str">
            <v>5A</v>
          </cell>
          <cell r="CD463">
            <v>1</v>
          </cell>
          <cell r="CE463">
            <v>0.97533908754623921</v>
          </cell>
          <cell r="CF463">
            <v>0.1</v>
          </cell>
          <cell r="CG463" t="str">
            <v>&gt;=26 &amp; &lt;27</v>
          </cell>
          <cell r="CH463" t="str">
            <v>KS2 Average Point Grade</v>
          </cell>
          <cell r="CI463" t="str">
            <v>KS4 5 A*-C EM</v>
          </cell>
        </row>
        <row r="464">
          <cell r="CB464" t="str">
            <v>.</v>
          </cell>
          <cell r="CC464" t="str">
            <v>.</v>
          </cell>
          <cell r="CD464" t="str">
            <v>.</v>
          </cell>
          <cell r="CE464" t="str">
            <v>.</v>
          </cell>
          <cell r="CF464" t="str">
            <v>.</v>
          </cell>
          <cell r="CG464" t="str">
            <v>.</v>
          </cell>
          <cell r="CH464" t="str">
            <v>.</v>
          </cell>
          <cell r="CI464" t="str">
            <v>.</v>
          </cell>
        </row>
        <row r="465">
          <cell r="CB465" t="str">
            <v>.</v>
          </cell>
          <cell r="CC465" t="str">
            <v>.</v>
          </cell>
          <cell r="CD465" t="str">
            <v>.</v>
          </cell>
          <cell r="CE465" t="str">
            <v>.</v>
          </cell>
          <cell r="CF465" t="str">
            <v>.</v>
          </cell>
          <cell r="CG465" t="str">
            <v>.</v>
          </cell>
          <cell r="CH465" t="str">
            <v>KS2 Average Point Grade</v>
          </cell>
          <cell r="CI465" t="str">
            <v>KS4 5 A*-C EM</v>
          </cell>
        </row>
        <row r="466">
          <cell r="CB466" t="str">
            <v>.</v>
          </cell>
          <cell r="CC466" t="str">
            <v>.</v>
          </cell>
          <cell r="CD466" t="str">
            <v>.</v>
          </cell>
          <cell r="CE466" t="str">
            <v>.</v>
          </cell>
          <cell r="CF466" t="str">
            <v>.</v>
          </cell>
          <cell r="CG466" t="str">
            <v>.</v>
          </cell>
          <cell r="CH466" t="str">
            <v>KS2 Average Point Grade</v>
          </cell>
          <cell r="CI466" t="str">
            <v>KS4 5 A*-C EM</v>
          </cell>
        </row>
        <row r="467">
          <cell r="CB467" t="str">
            <v>.</v>
          </cell>
          <cell r="CC467" t="str">
            <v>.</v>
          </cell>
          <cell r="CD467" t="str">
            <v>.</v>
          </cell>
          <cell r="CE467" t="str">
            <v>.</v>
          </cell>
          <cell r="CF467" t="str">
            <v>.</v>
          </cell>
          <cell r="CG467" t="str">
            <v>.</v>
          </cell>
          <cell r="CH467" t="str">
            <v>KS2 Average Point Grade</v>
          </cell>
          <cell r="CI467" t="str">
            <v>KS4 5 A*-C EM</v>
          </cell>
        </row>
        <row r="468">
          <cell r="AU468">
            <v>0</v>
          </cell>
          <cell r="AV468">
            <v>0</v>
          </cell>
          <cell r="AW468">
            <v>0</v>
          </cell>
          <cell r="AX468">
            <v>0</v>
          </cell>
          <cell r="AY468">
            <v>0</v>
          </cell>
          <cell r="AZ468">
            <v>0</v>
          </cell>
          <cell r="BA468">
            <v>0</v>
          </cell>
          <cell r="CB468" t="str">
            <v>.</v>
          </cell>
          <cell r="CC468" t="str">
            <v>.</v>
          </cell>
          <cell r="CD468" t="str">
            <v>.</v>
          </cell>
          <cell r="CE468" t="str">
            <v>.</v>
          </cell>
          <cell r="CF468" t="str">
            <v>.</v>
          </cell>
          <cell r="CG468" t="str">
            <v>.</v>
          </cell>
          <cell r="CH468" t="str">
            <v>KS2 Average Point Grade</v>
          </cell>
          <cell r="CI468" t="str">
            <v>KS4 5 A*-C EM</v>
          </cell>
        </row>
        <row r="469">
          <cell r="AS469">
            <v>0</v>
          </cell>
          <cell r="AT469">
            <v>0</v>
          </cell>
          <cell r="AU469">
            <v>0</v>
          </cell>
          <cell r="AV469">
            <v>0</v>
          </cell>
          <cell r="AW469">
            <v>0</v>
          </cell>
          <cell r="AX469">
            <v>0</v>
          </cell>
          <cell r="AY469">
            <v>0</v>
          </cell>
          <cell r="AZ469">
            <v>0</v>
          </cell>
          <cell r="BA469">
            <v>0</v>
          </cell>
          <cell r="CB469" t="str">
            <v>.</v>
          </cell>
          <cell r="CC469" t="str">
            <v>.</v>
          </cell>
          <cell r="CD469" t="str">
            <v>.</v>
          </cell>
          <cell r="CE469" t="str">
            <v>.</v>
          </cell>
          <cell r="CF469" t="str">
            <v>.</v>
          </cell>
          <cell r="CG469" t="str">
            <v>.</v>
          </cell>
          <cell r="CH469" t="str">
            <v>.</v>
          </cell>
          <cell r="CI469" t="str">
            <v>.</v>
          </cell>
        </row>
        <row r="470">
          <cell r="AS470">
            <v>0</v>
          </cell>
          <cell r="AT470">
            <v>0</v>
          </cell>
          <cell r="AU470">
            <v>0</v>
          </cell>
          <cell r="AV470">
            <v>0</v>
          </cell>
          <cell r="AW470">
            <v>0</v>
          </cell>
          <cell r="AX470">
            <v>0</v>
          </cell>
          <cell r="AY470">
            <v>0</v>
          </cell>
          <cell r="AZ470">
            <v>0</v>
          </cell>
          <cell r="BA470">
            <v>0</v>
          </cell>
          <cell r="CB470" t="str">
            <v>.</v>
          </cell>
          <cell r="CC470" t="str">
            <v>.</v>
          </cell>
          <cell r="CD470" t="str">
            <v>.</v>
          </cell>
          <cell r="CE470" t="str">
            <v>.</v>
          </cell>
          <cell r="CF470" t="str">
            <v>.</v>
          </cell>
          <cell r="CG470" t="str">
            <v>.</v>
          </cell>
          <cell r="CH470" t="str">
            <v>.</v>
          </cell>
          <cell r="CI470" t="str">
            <v>.</v>
          </cell>
        </row>
        <row r="471">
          <cell r="AS471">
            <v>0.9712918660287081</v>
          </cell>
          <cell r="AT471">
            <v>2.8708133971291867E-2</v>
          </cell>
          <cell r="AU471">
            <v>0</v>
          </cell>
          <cell r="AV471">
            <v>0</v>
          </cell>
          <cell r="AW471">
            <v>0</v>
          </cell>
          <cell r="AX471">
            <v>0</v>
          </cell>
          <cell r="AY471">
            <v>0</v>
          </cell>
          <cell r="AZ471">
            <v>0</v>
          </cell>
          <cell r="BA471">
            <v>0</v>
          </cell>
          <cell r="CB471" t="str">
            <v>KS2-4</v>
          </cell>
          <cell r="CC471" t="str">
            <v>B</v>
          </cell>
          <cell r="CD471">
            <v>1</v>
          </cell>
          <cell r="CE471">
            <v>2.8708133971291867E-2</v>
          </cell>
          <cell r="CF471">
            <v>0.1</v>
          </cell>
          <cell r="CG471" t="str">
            <v>&gt;=27 &amp; &lt;28</v>
          </cell>
          <cell r="CH471" t="str">
            <v>KS2 Average Point Grade</v>
          </cell>
          <cell r="CI471" t="str">
            <v>KS4 5 A*-C EM</v>
          </cell>
        </row>
        <row r="472">
          <cell r="AS472">
            <v>0.9712918660287081</v>
          </cell>
          <cell r="AT472">
            <v>2.8708133971291867E-2</v>
          </cell>
          <cell r="AU472">
            <v>0</v>
          </cell>
          <cell r="AV472">
            <v>0</v>
          </cell>
          <cell r="AW472">
            <v>0</v>
          </cell>
          <cell r="AX472">
            <v>0</v>
          </cell>
          <cell r="AY472">
            <v>0</v>
          </cell>
          <cell r="AZ472">
            <v>0</v>
          </cell>
          <cell r="BA472">
            <v>0</v>
          </cell>
          <cell r="CB472" t="str">
            <v>KS2-4</v>
          </cell>
          <cell r="CC472" t="str">
            <v>N</v>
          </cell>
          <cell r="CD472">
            <v>1</v>
          </cell>
          <cell r="CE472">
            <v>2.8708133971291867E-2</v>
          </cell>
          <cell r="CF472">
            <v>0.1</v>
          </cell>
          <cell r="CG472" t="str">
            <v>&gt;=27 &amp; &lt;28</v>
          </cell>
          <cell r="CH472" t="str">
            <v>KS2 Average Point Grade</v>
          </cell>
          <cell r="CI472" t="str">
            <v>KS4 5 A*-C EM</v>
          </cell>
        </row>
        <row r="473">
          <cell r="AS473">
            <v>0.9712918660287081</v>
          </cell>
          <cell r="AT473">
            <v>2.8708133971291867E-2</v>
          </cell>
          <cell r="AU473">
            <v>0</v>
          </cell>
          <cell r="AV473">
            <v>0</v>
          </cell>
          <cell r="AW473">
            <v>0</v>
          </cell>
          <cell r="AX473">
            <v>0</v>
          </cell>
          <cell r="AY473">
            <v>0</v>
          </cell>
          <cell r="AZ473">
            <v>0</v>
          </cell>
          <cell r="BA473">
            <v>0</v>
          </cell>
          <cell r="CB473" t="str">
            <v>KS2-4</v>
          </cell>
          <cell r="CC473" t="str">
            <v>2</v>
          </cell>
          <cell r="CD473">
            <v>1</v>
          </cell>
          <cell r="CE473">
            <v>2.8708133971291867E-2</v>
          </cell>
          <cell r="CF473">
            <v>0.1</v>
          </cell>
          <cell r="CG473" t="str">
            <v>&gt;=27 &amp; &lt;28</v>
          </cell>
          <cell r="CH473" t="str">
            <v>KS2 Average Point Grade</v>
          </cell>
          <cell r="CI473" t="str">
            <v>KS4 5 A*-C EM</v>
          </cell>
        </row>
        <row r="474">
          <cell r="AS474">
            <v>0.96986301369863015</v>
          </cell>
          <cell r="AT474">
            <v>3.0136986301369864E-2</v>
          </cell>
          <cell r="AU474">
            <v>0</v>
          </cell>
          <cell r="AV474">
            <v>0</v>
          </cell>
          <cell r="AW474">
            <v>0</v>
          </cell>
          <cell r="AX474">
            <v>0</v>
          </cell>
          <cell r="AY474">
            <v>0</v>
          </cell>
          <cell r="AZ474">
            <v>0</v>
          </cell>
          <cell r="BA474">
            <v>0</v>
          </cell>
          <cell r="CB474" t="str">
            <v>KS2-4</v>
          </cell>
          <cell r="CC474" t="str">
            <v>3C</v>
          </cell>
          <cell r="CD474">
            <v>1</v>
          </cell>
          <cell r="CE474">
            <v>3.0136986301369864E-2</v>
          </cell>
          <cell r="CF474">
            <v>0.1</v>
          </cell>
          <cell r="CG474" t="str">
            <v>&gt;=27 &amp; &lt;28</v>
          </cell>
          <cell r="CH474" t="str">
            <v>KS2 Average Point Grade</v>
          </cell>
          <cell r="CI474" t="str">
            <v>KS4 5 A*-C EM</v>
          </cell>
        </row>
        <row r="475">
          <cell r="AS475">
            <v>0.9341216216216216</v>
          </cell>
          <cell r="AT475">
            <v>6.5878378378378372E-2</v>
          </cell>
          <cell r="AU475">
            <v>0</v>
          </cell>
          <cell r="AV475">
            <v>0</v>
          </cell>
          <cell r="AW475">
            <v>0</v>
          </cell>
          <cell r="AX475">
            <v>0</v>
          </cell>
          <cell r="AY475">
            <v>0</v>
          </cell>
          <cell r="AZ475">
            <v>0</v>
          </cell>
          <cell r="BA475">
            <v>0</v>
          </cell>
          <cell r="CB475" t="str">
            <v>KS2-4</v>
          </cell>
          <cell r="CC475" t="str">
            <v>3B</v>
          </cell>
          <cell r="CD475">
            <v>1</v>
          </cell>
          <cell r="CE475">
            <v>6.5878378378378372E-2</v>
          </cell>
          <cell r="CF475">
            <v>0.1</v>
          </cell>
          <cell r="CG475" t="str">
            <v>&gt;=27 &amp; &lt;28</v>
          </cell>
          <cell r="CH475" t="str">
            <v>KS2 Average Point Grade</v>
          </cell>
          <cell r="CI475" t="str">
            <v>KS4 5 A*-C EM</v>
          </cell>
        </row>
        <row r="476">
          <cell r="AS476">
            <v>0.82476024411508286</v>
          </cell>
          <cell r="AT476">
            <v>0.17523975588491716</v>
          </cell>
          <cell r="AU476">
            <v>0</v>
          </cell>
          <cell r="AV476">
            <v>0</v>
          </cell>
          <cell r="AW476">
            <v>0</v>
          </cell>
          <cell r="AX476">
            <v>0</v>
          </cell>
          <cell r="AY476">
            <v>0</v>
          </cell>
          <cell r="AZ476">
            <v>0</v>
          </cell>
          <cell r="BA476">
            <v>0</v>
          </cell>
          <cell r="CB476" t="str">
            <v>KS2-4</v>
          </cell>
          <cell r="CC476" t="str">
            <v>3A</v>
          </cell>
          <cell r="CD476">
            <v>1</v>
          </cell>
          <cell r="CE476">
            <v>0.17523975588491716</v>
          </cell>
          <cell r="CF476">
            <v>0.1</v>
          </cell>
          <cell r="CG476" t="str">
            <v>&gt;=27 &amp; &lt;28</v>
          </cell>
          <cell r="CH476" t="str">
            <v>KS2 Average Point Grade</v>
          </cell>
          <cell r="CI476" t="str">
            <v>KS4 5 A*-C EM</v>
          </cell>
        </row>
        <row r="477">
          <cell r="AS477">
            <v>0.63430583501006033</v>
          </cell>
          <cell r="AT477">
            <v>0.36569416498993962</v>
          </cell>
          <cell r="AU477">
            <v>0</v>
          </cell>
          <cell r="AV477">
            <v>0</v>
          </cell>
          <cell r="AW477">
            <v>0</v>
          </cell>
          <cell r="AX477">
            <v>0</v>
          </cell>
          <cell r="AY477">
            <v>0</v>
          </cell>
          <cell r="AZ477">
            <v>0</v>
          </cell>
          <cell r="BA477">
            <v>0</v>
          </cell>
          <cell r="CB477" t="str">
            <v>KS2-4</v>
          </cell>
          <cell r="CC477" t="str">
            <v>4C</v>
          </cell>
          <cell r="CD477">
            <v>1</v>
          </cell>
          <cell r="CE477">
            <v>0.36569416498993962</v>
          </cell>
          <cell r="CF477">
            <v>0.1</v>
          </cell>
          <cell r="CG477" t="str">
            <v>&gt;=27 &amp; &lt;28</v>
          </cell>
          <cell r="CH477" t="str">
            <v>KS2 Average Point Grade</v>
          </cell>
          <cell r="CI477" t="str">
            <v>KS4 5 A*-C EM</v>
          </cell>
        </row>
        <row r="478">
          <cell r="AS478">
            <v>0.38298555377207061</v>
          </cell>
          <cell r="AT478">
            <v>0.61701444622792934</v>
          </cell>
          <cell r="AU478">
            <v>0</v>
          </cell>
          <cell r="AV478">
            <v>0</v>
          </cell>
          <cell r="AW478">
            <v>0</v>
          </cell>
          <cell r="AX478">
            <v>0</v>
          </cell>
          <cell r="AY478">
            <v>0</v>
          </cell>
          <cell r="AZ478">
            <v>0</v>
          </cell>
          <cell r="BA478">
            <v>0</v>
          </cell>
          <cell r="CB478" t="str">
            <v>KS2-4</v>
          </cell>
          <cell r="CC478" t="str">
            <v>4B</v>
          </cell>
          <cell r="CD478">
            <v>1</v>
          </cell>
          <cell r="CE478">
            <v>0.61701444622792934</v>
          </cell>
          <cell r="CF478">
            <v>0.1</v>
          </cell>
          <cell r="CG478" t="str">
            <v>&gt;=27 &amp; &lt;28</v>
          </cell>
          <cell r="CH478" t="str">
            <v>KS2 Average Point Grade</v>
          </cell>
          <cell r="CI478" t="str">
            <v>KS4 5 A*-C EM</v>
          </cell>
        </row>
        <row r="479">
          <cell r="AS479">
            <v>0.16366120218579236</v>
          </cell>
          <cell r="AT479">
            <v>0.83633879781420761</v>
          </cell>
          <cell r="AU479">
            <v>0</v>
          </cell>
          <cell r="AV479">
            <v>0</v>
          </cell>
          <cell r="AW479">
            <v>0</v>
          </cell>
          <cell r="AX479">
            <v>0</v>
          </cell>
          <cell r="AY479">
            <v>0</v>
          </cell>
          <cell r="AZ479">
            <v>0</v>
          </cell>
          <cell r="BA479">
            <v>0</v>
          </cell>
          <cell r="CB479" t="str">
            <v>KS2-4</v>
          </cell>
          <cell r="CC479" t="str">
            <v>4A</v>
          </cell>
          <cell r="CD479">
            <v>1</v>
          </cell>
          <cell r="CE479">
            <v>0.83633879781420761</v>
          </cell>
          <cell r="CF479">
            <v>0.1</v>
          </cell>
          <cell r="CG479" t="str">
            <v>&gt;=27 &amp; &lt;28</v>
          </cell>
          <cell r="CH479" t="str">
            <v>KS2 Average Point Grade</v>
          </cell>
          <cell r="CI479" t="str">
            <v>KS4 5 A*-C EM</v>
          </cell>
        </row>
        <row r="480">
          <cell r="AS480">
            <v>4.5865633074935401E-2</v>
          </cell>
          <cell r="AT480">
            <v>0.95413436692506459</v>
          </cell>
          <cell r="AU480">
            <v>0</v>
          </cell>
          <cell r="AV480">
            <v>0</v>
          </cell>
          <cell r="AW480">
            <v>0</v>
          </cell>
          <cell r="AX480">
            <v>0</v>
          </cell>
          <cell r="AY480">
            <v>0</v>
          </cell>
          <cell r="AZ480">
            <v>0</v>
          </cell>
          <cell r="BA480">
            <v>0</v>
          </cell>
          <cell r="CB480" t="str">
            <v>KS2-4</v>
          </cell>
          <cell r="CC480" t="str">
            <v>5C</v>
          </cell>
          <cell r="CD480">
            <v>1</v>
          </cell>
          <cell r="CE480">
            <v>0.95413436692506459</v>
          </cell>
          <cell r="CF480">
            <v>0.1</v>
          </cell>
          <cell r="CG480" t="str">
            <v>&gt;=27 &amp; &lt;28</v>
          </cell>
          <cell r="CH480" t="str">
            <v>KS2 Average Point Grade</v>
          </cell>
          <cell r="CI480" t="str">
            <v>KS4 5 A*-C EM</v>
          </cell>
        </row>
        <row r="481">
          <cell r="AS481">
            <v>1.1474469305794608E-2</v>
          </cell>
          <cell r="AT481">
            <v>0.98852553069420535</v>
          </cell>
          <cell r="AU481">
            <v>0</v>
          </cell>
          <cell r="AV481">
            <v>0</v>
          </cell>
          <cell r="AW481">
            <v>0</v>
          </cell>
          <cell r="AX481">
            <v>0</v>
          </cell>
          <cell r="AY481">
            <v>0</v>
          </cell>
          <cell r="AZ481">
            <v>0</v>
          </cell>
          <cell r="BA481">
            <v>0</v>
          </cell>
          <cell r="CB481" t="str">
            <v>KS2-4</v>
          </cell>
          <cell r="CC481" t="str">
            <v>5B</v>
          </cell>
          <cell r="CD481">
            <v>1</v>
          </cell>
          <cell r="CE481">
            <v>0.98852553069420535</v>
          </cell>
          <cell r="CF481">
            <v>0.1</v>
          </cell>
          <cell r="CG481" t="str">
            <v>&gt;=27 &amp; &lt;28</v>
          </cell>
          <cell r="CH481" t="str">
            <v>KS2 Average Point Grade</v>
          </cell>
          <cell r="CI481" t="str">
            <v>KS4 5 A*-C EM</v>
          </cell>
        </row>
        <row r="482">
          <cell r="AS482">
            <v>0</v>
          </cell>
          <cell r="AT482">
            <v>1</v>
          </cell>
          <cell r="AU482">
            <v>0</v>
          </cell>
          <cell r="AV482">
            <v>0</v>
          </cell>
          <cell r="AW482">
            <v>0</v>
          </cell>
          <cell r="AX482">
            <v>0</v>
          </cell>
          <cell r="AY482">
            <v>0</v>
          </cell>
          <cell r="AZ482">
            <v>0</v>
          </cell>
          <cell r="BA482">
            <v>0</v>
          </cell>
          <cell r="CB482" t="str">
            <v>KS2-4</v>
          </cell>
          <cell r="CC482" t="str">
            <v>5A</v>
          </cell>
          <cell r="CD482">
            <v>1</v>
          </cell>
          <cell r="CE482">
            <v>1</v>
          </cell>
          <cell r="CF482">
            <v>0.1</v>
          </cell>
          <cell r="CG482" t="str">
            <v>&gt;=27 &amp; &lt;28</v>
          </cell>
          <cell r="CH482" t="str">
            <v>KS2 Average Point Grade</v>
          </cell>
          <cell r="CI482" t="str">
            <v>KS4 5 A*-C EM</v>
          </cell>
        </row>
        <row r="483">
          <cell r="CB483" t="str">
            <v>.</v>
          </cell>
          <cell r="CC483" t="str">
            <v>.</v>
          </cell>
          <cell r="CD483" t="str">
            <v>.</v>
          </cell>
          <cell r="CE483" t="str">
            <v>.</v>
          </cell>
          <cell r="CF483" t="str">
            <v>.</v>
          </cell>
          <cell r="CG483" t="str">
            <v>.</v>
          </cell>
          <cell r="CH483" t="str">
            <v>.</v>
          </cell>
          <cell r="CI483" t="str">
            <v>.</v>
          </cell>
        </row>
        <row r="484">
          <cell r="CB484" t="str">
            <v>.</v>
          </cell>
          <cell r="CC484" t="str">
            <v>.</v>
          </cell>
          <cell r="CD484" t="str">
            <v>.</v>
          </cell>
          <cell r="CE484" t="str">
            <v>.</v>
          </cell>
          <cell r="CF484" t="str">
            <v>.</v>
          </cell>
          <cell r="CG484" t="str">
            <v>.</v>
          </cell>
          <cell r="CH484" t="str">
            <v>KS2 Average Point Grade</v>
          </cell>
          <cell r="CI484" t="str">
            <v>KS4 5 A*-C EM</v>
          </cell>
        </row>
        <row r="485">
          <cell r="CB485" t="str">
            <v>.</v>
          </cell>
          <cell r="CC485" t="str">
            <v>.</v>
          </cell>
          <cell r="CD485" t="str">
            <v>.</v>
          </cell>
          <cell r="CE485" t="str">
            <v>.</v>
          </cell>
          <cell r="CF485" t="str">
            <v>.</v>
          </cell>
          <cell r="CG485" t="str">
            <v>.</v>
          </cell>
          <cell r="CH485" t="str">
            <v>KS2 Average Point Grade</v>
          </cell>
          <cell r="CI485" t="str">
            <v>KS4 5 A*-C EM</v>
          </cell>
        </row>
        <row r="486">
          <cell r="CB486" t="str">
            <v>.</v>
          </cell>
          <cell r="CC486" t="str">
            <v>.</v>
          </cell>
          <cell r="CD486" t="str">
            <v>.</v>
          </cell>
          <cell r="CE486" t="str">
            <v>.</v>
          </cell>
          <cell r="CF486" t="str">
            <v>.</v>
          </cell>
          <cell r="CG486" t="str">
            <v>.</v>
          </cell>
          <cell r="CH486" t="str">
            <v>KS2 Average Point Grade</v>
          </cell>
          <cell r="CI486" t="str">
            <v>KS4 5 A*-C EM</v>
          </cell>
        </row>
        <row r="487">
          <cell r="AU487">
            <v>0</v>
          </cell>
          <cell r="AV487">
            <v>0</v>
          </cell>
          <cell r="AW487">
            <v>0</v>
          </cell>
          <cell r="AX487">
            <v>0</v>
          </cell>
          <cell r="AY487">
            <v>0</v>
          </cell>
          <cell r="AZ487">
            <v>0</v>
          </cell>
          <cell r="BA487">
            <v>0</v>
          </cell>
          <cell r="CB487" t="str">
            <v>.</v>
          </cell>
          <cell r="CC487" t="str">
            <v>.</v>
          </cell>
          <cell r="CD487" t="str">
            <v>.</v>
          </cell>
          <cell r="CE487" t="str">
            <v>.</v>
          </cell>
          <cell r="CF487" t="str">
            <v>.</v>
          </cell>
          <cell r="CG487" t="str">
            <v>.</v>
          </cell>
          <cell r="CH487" t="str">
            <v>KS2 Average Point Grade</v>
          </cell>
          <cell r="CI487" t="str">
            <v>KS4 5 A*-C EM</v>
          </cell>
        </row>
        <row r="488">
          <cell r="AS488">
            <v>0</v>
          </cell>
          <cell r="AT488">
            <v>0</v>
          </cell>
          <cell r="AU488">
            <v>0</v>
          </cell>
          <cell r="AV488">
            <v>0</v>
          </cell>
          <cell r="AW488">
            <v>0</v>
          </cell>
          <cell r="AX488">
            <v>0</v>
          </cell>
          <cell r="AY488">
            <v>0</v>
          </cell>
          <cell r="AZ488">
            <v>0</v>
          </cell>
          <cell r="BA488">
            <v>0</v>
          </cell>
          <cell r="CB488" t="str">
            <v>.</v>
          </cell>
          <cell r="CC488" t="str">
            <v>.</v>
          </cell>
          <cell r="CD488" t="str">
            <v>.</v>
          </cell>
          <cell r="CE488" t="str">
            <v>.</v>
          </cell>
          <cell r="CF488" t="str">
            <v>.</v>
          </cell>
          <cell r="CG488" t="str">
            <v>.</v>
          </cell>
          <cell r="CH488" t="str">
            <v>.</v>
          </cell>
          <cell r="CI488" t="str">
            <v>.</v>
          </cell>
        </row>
        <row r="489">
          <cell r="AS489">
            <v>0</v>
          </cell>
          <cell r="AT489">
            <v>0</v>
          </cell>
          <cell r="AU489">
            <v>0</v>
          </cell>
          <cell r="AV489">
            <v>0</v>
          </cell>
          <cell r="AW489">
            <v>0</v>
          </cell>
          <cell r="AX489">
            <v>0</v>
          </cell>
          <cell r="AY489">
            <v>0</v>
          </cell>
          <cell r="AZ489">
            <v>0</v>
          </cell>
          <cell r="BA489">
            <v>0</v>
          </cell>
          <cell r="CB489" t="str">
            <v>.</v>
          </cell>
          <cell r="CC489" t="str">
            <v>.</v>
          </cell>
          <cell r="CD489" t="str">
            <v>.</v>
          </cell>
          <cell r="CE489" t="str">
            <v>.</v>
          </cell>
          <cell r="CF489" t="str">
            <v>.</v>
          </cell>
          <cell r="CG489" t="str">
            <v>.</v>
          </cell>
          <cell r="CH489" t="str">
            <v>.</v>
          </cell>
          <cell r="CI489" t="str">
            <v>.</v>
          </cell>
        </row>
        <row r="490">
          <cell r="AS490">
            <v>0.97938144329896903</v>
          </cell>
          <cell r="AT490">
            <v>2.0618556701030927E-2</v>
          </cell>
          <cell r="AU490">
            <v>0</v>
          </cell>
          <cell r="AV490">
            <v>0</v>
          </cell>
          <cell r="AW490">
            <v>0</v>
          </cell>
          <cell r="AX490">
            <v>0</v>
          </cell>
          <cell r="AY490">
            <v>0</v>
          </cell>
          <cell r="AZ490">
            <v>0</v>
          </cell>
          <cell r="BA490">
            <v>0</v>
          </cell>
          <cell r="CB490" t="str">
            <v>KS2-4</v>
          </cell>
          <cell r="CC490" t="str">
            <v>B</v>
          </cell>
          <cell r="CD490">
            <v>1</v>
          </cell>
          <cell r="CE490">
            <v>2.0618556701030927E-2</v>
          </cell>
          <cell r="CF490">
            <v>0.1</v>
          </cell>
          <cell r="CG490" t="str">
            <v>&gt;=28 &amp; &lt;29</v>
          </cell>
          <cell r="CH490" t="str">
            <v>KS2 Average Point Grade</v>
          </cell>
          <cell r="CI490" t="str">
            <v>KS4 5 A*-C EM</v>
          </cell>
        </row>
        <row r="491">
          <cell r="AS491">
            <v>0.97938144329896903</v>
          </cell>
          <cell r="AT491">
            <v>2.0618556701030927E-2</v>
          </cell>
          <cell r="AU491">
            <v>0</v>
          </cell>
          <cell r="AV491">
            <v>0</v>
          </cell>
          <cell r="AW491">
            <v>0</v>
          </cell>
          <cell r="AX491">
            <v>0</v>
          </cell>
          <cell r="AY491">
            <v>0</v>
          </cell>
          <cell r="AZ491">
            <v>0</v>
          </cell>
          <cell r="BA491">
            <v>0</v>
          </cell>
          <cell r="CB491" t="str">
            <v>KS2-4</v>
          </cell>
          <cell r="CC491" t="str">
            <v>N</v>
          </cell>
          <cell r="CD491">
            <v>1</v>
          </cell>
          <cell r="CE491">
            <v>2.0618556701030927E-2</v>
          </cell>
          <cell r="CF491">
            <v>0.1</v>
          </cell>
          <cell r="CG491" t="str">
            <v>&gt;=28 &amp; &lt;29</v>
          </cell>
          <cell r="CH491" t="str">
            <v>KS2 Average Point Grade</v>
          </cell>
          <cell r="CI491" t="str">
            <v>KS4 5 A*-C EM</v>
          </cell>
        </row>
        <row r="492">
          <cell r="AS492">
            <v>0.97938144329896903</v>
          </cell>
          <cell r="AT492">
            <v>2.0618556701030927E-2</v>
          </cell>
          <cell r="AU492">
            <v>0</v>
          </cell>
          <cell r="AV492">
            <v>0</v>
          </cell>
          <cell r="AW492">
            <v>0</v>
          </cell>
          <cell r="AX492">
            <v>0</v>
          </cell>
          <cell r="AY492">
            <v>0</v>
          </cell>
          <cell r="AZ492">
            <v>0</v>
          </cell>
          <cell r="BA492">
            <v>0</v>
          </cell>
          <cell r="CB492" t="str">
            <v>KS2-4</v>
          </cell>
          <cell r="CC492" t="str">
            <v>2</v>
          </cell>
          <cell r="CD492">
            <v>1</v>
          </cell>
          <cell r="CE492">
            <v>2.0618556701030927E-2</v>
          </cell>
          <cell r="CF492">
            <v>0.1</v>
          </cell>
          <cell r="CG492" t="str">
            <v>&gt;=28 &amp; &lt;29</v>
          </cell>
          <cell r="CH492" t="str">
            <v>KS2 Average Point Grade</v>
          </cell>
          <cell r="CI492" t="str">
            <v>KS4 5 A*-C EM</v>
          </cell>
        </row>
        <row r="493">
          <cell r="AS493">
            <v>0.97546012269938653</v>
          </cell>
          <cell r="AT493">
            <v>2.4539877300613498E-2</v>
          </cell>
          <cell r="AU493">
            <v>0</v>
          </cell>
          <cell r="AV493">
            <v>0</v>
          </cell>
          <cell r="AW493">
            <v>0</v>
          </cell>
          <cell r="AX493">
            <v>0</v>
          </cell>
          <cell r="AY493">
            <v>0</v>
          </cell>
          <cell r="AZ493">
            <v>0</v>
          </cell>
          <cell r="BA493">
            <v>0</v>
          </cell>
          <cell r="CB493" t="str">
            <v>KS2-4</v>
          </cell>
          <cell r="CC493" t="str">
            <v>3C</v>
          </cell>
          <cell r="CD493">
            <v>1</v>
          </cell>
          <cell r="CE493">
            <v>2.4539877300613498E-2</v>
          </cell>
          <cell r="CF493">
            <v>0.1</v>
          </cell>
          <cell r="CG493" t="str">
            <v>&gt;=28 &amp; &lt;29</v>
          </cell>
          <cell r="CH493" t="str">
            <v>KS2 Average Point Grade</v>
          </cell>
          <cell r="CI493" t="str">
            <v>KS4 5 A*-C EM</v>
          </cell>
        </row>
        <row r="494">
          <cell r="AS494">
            <v>0.93072289156626509</v>
          </cell>
          <cell r="AT494">
            <v>6.9277108433734941E-2</v>
          </cell>
          <cell r="AU494">
            <v>0</v>
          </cell>
          <cell r="AV494">
            <v>0</v>
          </cell>
          <cell r="AW494">
            <v>0</v>
          </cell>
          <cell r="AX494">
            <v>0</v>
          </cell>
          <cell r="AY494">
            <v>0</v>
          </cell>
          <cell r="AZ494">
            <v>0</v>
          </cell>
          <cell r="BA494">
            <v>0</v>
          </cell>
          <cell r="CB494" t="str">
            <v>KS2-4</v>
          </cell>
          <cell r="CC494" t="str">
            <v>3B</v>
          </cell>
          <cell r="CD494">
            <v>1</v>
          </cell>
          <cell r="CE494">
            <v>6.9277108433734941E-2</v>
          </cell>
          <cell r="CF494">
            <v>0.1</v>
          </cell>
          <cell r="CG494" t="str">
            <v>&gt;=28 &amp; &lt;29</v>
          </cell>
          <cell r="CH494" t="str">
            <v>KS2 Average Point Grade</v>
          </cell>
          <cell r="CI494" t="str">
            <v>KS4 5 A*-C EM</v>
          </cell>
        </row>
        <row r="495">
          <cell r="AS495">
            <v>0.81146304675716441</v>
          </cell>
          <cell r="AT495">
            <v>0.18853695324283559</v>
          </cell>
          <cell r="AU495">
            <v>0</v>
          </cell>
          <cell r="AV495">
            <v>0</v>
          </cell>
          <cell r="AW495">
            <v>0</v>
          </cell>
          <cell r="AX495">
            <v>0</v>
          </cell>
          <cell r="AY495">
            <v>0</v>
          </cell>
          <cell r="AZ495">
            <v>0</v>
          </cell>
          <cell r="BA495">
            <v>0</v>
          </cell>
          <cell r="CB495" t="str">
            <v>KS2-4</v>
          </cell>
          <cell r="CC495" t="str">
            <v>3A</v>
          </cell>
          <cell r="CD495">
            <v>1</v>
          </cell>
          <cell r="CE495">
            <v>0.18853695324283559</v>
          </cell>
          <cell r="CF495">
            <v>0.1</v>
          </cell>
          <cell r="CG495" t="str">
            <v>&gt;=28 &amp; &lt;29</v>
          </cell>
          <cell r="CH495" t="str">
            <v>KS2 Average Point Grade</v>
          </cell>
          <cell r="CI495" t="str">
            <v>KS4 5 A*-C EM</v>
          </cell>
        </row>
        <row r="496">
          <cell r="AS496">
            <v>0.60403726708074534</v>
          </cell>
          <cell r="AT496">
            <v>0.39596273291925466</v>
          </cell>
          <cell r="AU496">
            <v>0</v>
          </cell>
          <cell r="AV496">
            <v>0</v>
          </cell>
          <cell r="AW496">
            <v>0</v>
          </cell>
          <cell r="AX496">
            <v>0</v>
          </cell>
          <cell r="AY496">
            <v>0</v>
          </cell>
          <cell r="AZ496">
            <v>0</v>
          </cell>
          <cell r="BA496">
            <v>0</v>
          </cell>
          <cell r="CB496" t="str">
            <v>KS2-4</v>
          </cell>
          <cell r="CC496" t="str">
            <v>4C</v>
          </cell>
          <cell r="CD496">
            <v>1</v>
          </cell>
          <cell r="CE496">
            <v>0.39596273291925466</v>
          </cell>
          <cell r="CF496">
            <v>0.1</v>
          </cell>
          <cell r="CG496" t="str">
            <v>&gt;=28 &amp; &lt;29</v>
          </cell>
          <cell r="CH496" t="str">
            <v>KS2 Average Point Grade</v>
          </cell>
          <cell r="CI496" t="str">
            <v>KS4 5 A*-C EM</v>
          </cell>
        </row>
        <row r="497">
          <cell r="AS497">
            <v>0.34144102799449288</v>
          </cell>
          <cell r="AT497">
            <v>0.65855897200550706</v>
          </cell>
          <cell r="AU497">
            <v>0</v>
          </cell>
          <cell r="AV497">
            <v>0</v>
          </cell>
          <cell r="AW497">
            <v>0</v>
          </cell>
          <cell r="AX497">
            <v>0</v>
          </cell>
          <cell r="AY497">
            <v>0</v>
          </cell>
          <cell r="AZ497">
            <v>0</v>
          </cell>
          <cell r="BA497">
            <v>0</v>
          </cell>
          <cell r="CB497" t="str">
            <v>KS2-4</v>
          </cell>
          <cell r="CC497" t="str">
            <v>4B</v>
          </cell>
          <cell r="CD497">
            <v>1</v>
          </cell>
          <cell r="CE497">
            <v>0.65855897200550706</v>
          </cell>
          <cell r="CF497">
            <v>0.1</v>
          </cell>
          <cell r="CG497" t="str">
            <v>&gt;=28 &amp; &lt;29</v>
          </cell>
          <cell r="CH497" t="str">
            <v>KS2 Average Point Grade</v>
          </cell>
          <cell r="CI497" t="str">
            <v>KS4 5 A*-C EM</v>
          </cell>
        </row>
        <row r="498">
          <cell r="AS498">
            <v>0.14883108330589398</v>
          </cell>
          <cell r="AT498">
            <v>0.85116891669410599</v>
          </cell>
          <cell r="AU498">
            <v>0</v>
          </cell>
          <cell r="AV498">
            <v>0</v>
          </cell>
          <cell r="AW498">
            <v>0</v>
          </cell>
          <cell r="AX498">
            <v>0</v>
          </cell>
          <cell r="AY498">
            <v>0</v>
          </cell>
          <cell r="AZ498">
            <v>0</v>
          </cell>
          <cell r="BA498">
            <v>0</v>
          </cell>
          <cell r="CB498" t="str">
            <v>KS2-4</v>
          </cell>
          <cell r="CC498" t="str">
            <v>4A</v>
          </cell>
          <cell r="CD498">
            <v>1</v>
          </cell>
          <cell r="CE498">
            <v>0.85116891669410599</v>
          </cell>
          <cell r="CF498">
            <v>0.1</v>
          </cell>
          <cell r="CG498" t="str">
            <v>&gt;=28 &amp; &lt;29</v>
          </cell>
          <cell r="CH498" t="str">
            <v>KS2 Average Point Grade</v>
          </cell>
          <cell r="CI498" t="str">
            <v>KS4 5 A*-C EM</v>
          </cell>
        </row>
        <row r="499">
          <cell r="AS499">
            <v>4.296875E-2</v>
          </cell>
          <cell r="AT499">
            <v>0.95703125</v>
          </cell>
          <cell r="AU499">
            <v>0</v>
          </cell>
          <cell r="AV499">
            <v>0</v>
          </cell>
          <cell r="AW499">
            <v>0</v>
          </cell>
          <cell r="AX499">
            <v>0</v>
          </cell>
          <cell r="AY499">
            <v>0</v>
          </cell>
          <cell r="AZ499">
            <v>0</v>
          </cell>
          <cell r="BA499">
            <v>0</v>
          </cell>
          <cell r="CB499" t="str">
            <v>KS2-4</v>
          </cell>
          <cell r="CC499" t="str">
            <v>5C</v>
          </cell>
          <cell r="CD499">
            <v>1</v>
          </cell>
          <cell r="CE499">
            <v>0.95703125</v>
          </cell>
          <cell r="CF499">
            <v>0.1</v>
          </cell>
          <cell r="CG499" t="str">
            <v>&gt;=28 &amp; &lt;29</v>
          </cell>
          <cell r="CH499" t="str">
            <v>KS2 Average Point Grade</v>
          </cell>
          <cell r="CI499" t="str">
            <v>KS4 5 A*-C EM</v>
          </cell>
        </row>
        <row r="500">
          <cell r="AS500">
            <v>1.3392857142857142E-2</v>
          </cell>
          <cell r="AT500">
            <v>0.9866071428571429</v>
          </cell>
          <cell r="AU500">
            <v>0</v>
          </cell>
          <cell r="AV500">
            <v>0</v>
          </cell>
          <cell r="AW500">
            <v>0</v>
          </cell>
          <cell r="AX500">
            <v>0</v>
          </cell>
          <cell r="AY500">
            <v>0</v>
          </cell>
          <cell r="AZ500">
            <v>0</v>
          </cell>
          <cell r="BA500">
            <v>0</v>
          </cell>
          <cell r="CB500" t="str">
            <v>KS2-4</v>
          </cell>
          <cell r="CC500" t="str">
            <v>5B</v>
          </cell>
          <cell r="CD500">
            <v>1</v>
          </cell>
          <cell r="CE500">
            <v>0.9866071428571429</v>
          </cell>
          <cell r="CF500">
            <v>0.1</v>
          </cell>
          <cell r="CG500" t="str">
            <v>&gt;=28 &amp; &lt;29</v>
          </cell>
          <cell r="CH500" t="str">
            <v>KS2 Average Point Grade</v>
          </cell>
          <cell r="CI500" t="str">
            <v>KS4 5 A*-C EM</v>
          </cell>
        </row>
        <row r="501">
          <cell r="AS501">
            <v>0</v>
          </cell>
          <cell r="AT501">
            <v>1</v>
          </cell>
          <cell r="AU501">
            <v>0</v>
          </cell>
          <cell r="AV501">
            <v>0</v>
          </cell>
          <cell r="AW501">
            <v>0</v>
          </cell>
          <cell r="AX501">
            <v>0</v>
          </cell>
          <cell r="AY501">
            <v>0</v>
          </cell>
          <cell r="AZ501">
            <v>0</v>
          </cell>
          <cell r="BA501">
            <v>0</v>
          </cell>
          <cell r="CB501" t="str">
            <v>KS2-4</v>
          </cell>
          <cell r="CC501" t="str">
            <v>5A</v>
          </cell>
          <cell r="CD501">
            <v>1</v>
          </cell>
          <cell r="CE501">
            <v>1</v>
          </cell>
          <cell r="CF501">
            <v>0.1</v>
          </cell>
          <cell r="CG501" t="str">
            <v>&gt;=28 &amp; &lt;29</v>
          </cell>
          <cell r="CH501" t="str">
            <v>KS2 Average Point Grade</v>
          </cell>
          <cell r="CI501" t="str">
            <v>KS4 5 A*-C EM</v>
          </cell>
        </row>
        <row r="502">
          <cell r="CB502" t="str">
            <v>.</v>
          </cell>
          <cell r="CC502" t="str">
            <v>.</v>
          </cell>
          <cell r="CD502" t="str">
            <v>.</v>
          </cell>
          <cell r="CE502" t="str">
            <v>.</v>
          </cell>
          <cell r="CF502" t="str">
            <v>.</v>
          </cell>
          <cell r="CG502" t="str">
            <v>.</v>
          </cell>
          <cell r="CH502" t="str">
            <v>.</v>
          </cell>
          <cell r="CI502" t="str">
            <v>.</v>
          </cell>
        </row>
        <row r="503">
          <cell r="CB503" t="str">
            <v>.</v>
          </cell>
          <cell r="CC503" t="str">
            <v>.</v>
          </cell>
          <cell r="CD503" t="str">
            <v>.</v>
          </cell>
          <cell r="CE503" t="str">
            <v>.</v>
          </cell>
          <cell r="CF503" t="str">
            <v>.</v>
          </cell>
          <cell r="CG503" t="str">
            <v>.</v>
          </cell>
          <cell r="CH503" t="str">
            <v>KS2 Average Point Grade</v>
          </cell>
          <cell r="CI503" t="str">
            <v>KS4 5 A*-C EM</v>
          </cell>
        </row>
        <row r="504">
          <cell r="CB504" t="str">
            <v>.</v>
          </cell>
          <cell r="CC504" t="str">
            <v>.</v>
          </cell>
          <cell r="CD504" t="str">
            <v>.</v>
          </cell>
          <cell r="CE504" t="str">
            <v>.</v>
          </cell>
          <cell r="CF504" t="str">
            <v>.</v>
          </cell>
          <cell r="CG504" t="str">
            <v>.</v>
          </cell>
          <cell r="CH504" t="str">
            <v>KS2 Average Point Grade</v>
          </cell>
          <cell r="CI504" t="str">
            <v>KS4 5 A*-C EM</v>
          </cell>
        </row>
        <row r="505">
          <cell r="CB505" t="str">
            <v>.</v>
          </cell>
          <cell r="CC505" t="str">
            <v>.</v>
          </cell>
          <cell r="CD505" t="str">
            <v>.</v>
          </cell>
          <cell r="CE505" t="str">
            <v>.</v>
          </cell>
          <cell r="CF505" t="str">
            <v>.</v>
          </cell>
          <cell r="CG505" t="str">
            <v>.</v>
          </cell>
          <cell r="CH505" t="str">
            <v>KS2 Average Point Grade</v>
          </cell>
          <cell r="CI505" t="str">
            <v>KS4 5 A*-C EM</v>
          </cell>
        </row>
        <row r="506">
          <cell r="AU506">
            <v>0</v>
          </cell>
          <cell r="AV506">
            <v>0</v>
          </cell>
          <cell r="AW506">
            <v>0</v>
          </cell>
          <cell r="AX506">
            <v>0</v>
          </cell>
          <cell r="AY506">
            <v>0</v>
          </cell>
          <cell r="AZ506">
            <v>0</v>
          </cell>
          <cell r="BA506">
            <v>0</v>
          </cell>
          <cell r="CB506" t="str">
            <v>.</v>
          </cell>
          <cell r="CC506" t="str">
            <v>.</v>
          </cell>
          <cell r="CD506" t="str">
            <v>.</v>
          </cell>
          <cell r="CE506" t="str">
            <v>.</v>
          </cell>
          <cell r="CF506" t="str">
            <v>.</v>
          </cell>
          <cell r="CG506" t="str">
            <v>.</v>
          </cell>
          <cell r="CH506" t="str">
            <v>KS2 Average Point Grade</v>
          </cell>
          <cell r="CI506" t="str">
            <v>KS4 5 A*-C EM</v>
          </cell>
        </row>
        <row r="507">
          <cell r="AS507">
            <v>0</v>
          </cell>
          <cell r="AT507">
            <v>0</v>
          </cell>
          <cell r="AU507">
            <v>0</v>
          </cell>
          <cell r="AV507">
            <v>0</v>
          </cell>
          <cell r="AW507">
            <v>0</v>
          </cell>
          <cell r="AX507">
            <v>0</v>
          </cell>
          <cell r="AY507">
            <v>0</v>
          </cell>
          <cell r="AZ507">
            <v>0</v>
          </cell>
          <cell r="BA507">
            <v>0</v>
          </cell>
          <cell r="CB507" t="str">
            <v>.</v>
          </cell>
          <cell r="CC507" t="str">
            <v>.</v>
          </cell>
          <cell r="CD507" t="str">
            <v>.</v>
          </cell>
          <cell r="CE507" t="str">
            <v>.</v>
          </cell>
          <cell r="CF507" t="str">
            <v>.</v>
          </cell>
          <cell r="CG507" t="str">
            <v>.</v>
          </cell>
          <cell r="CH507" t="str">
            <v>.</v>
          </cell>
          <cell r="CI507" t="str">
            <v>.</v>
          </cell>
        </row>
        <row r="508">
          <cell r="AS508">
            <v>0</v>
          </cell>
          <cell r="AT508">
            <v>0</v>
          </cell>
          <cell r="AU508">
            <v>0</v>
          </cell>
          <cell r="AV508">
            <v>0</v>
          </cell>
          <cell r="AW508">
            <v>0</v>
          </cell>
          <cell r="AX508">
            <v>0</v>
          </cell>
          <cell r="AY508">
            <v>0</v>
          </cell>
          <cell r="AZ508">
            <v>0</v>
          </cell>
          <cell r="BA508">
            <v>0</v>
          </cell>
          <cell r="CB508" t="str">
            <v>.</v>
          </cell>
          <cell r="CC508" t="str">
            <v>.</v>
          </cell>
          <cell r="CD508" t="str">
            <v>.</v>
          </cell>
          <cell r="CE508" t="str">
            <v>.</v>
          </cell>
          <cell r="CF508" t="str">
            <v>.</v>
          </cell>
          <cell r="CG508" t="str">
            <v>.</v>
          </cell>
          <cell r="CH508" t="str">
            <v>.</v>
          </cell>
          <cell r="CI508" t="str">
            <v>.</v>
          </cell>
        </row>
        <row r="509">
          <cell r="AS509">
            <v>0.83977900552486184</v>
          </cell>
          <cell r="AT509">
            <v>0.16022099447513813</v>
          </cell>
          <cell r="AU509">
            <v>0</v>
          </cell>
          <cell r="AV509">
            <v>0</v>
          </cell>
          <cell r="AW509">
            <v>0</v>
          </cell>
          <cell r="AX509">
            <v>0</v>
          </cell>
          <cell r="AY509">
            <v>0</v>
          </cell>
          <cell r="AZ509">
            <v>0</v>
          </cell>
          <cell r="BA509">
            <v>0</v>
          </cell>
          <cell r="CB509" t="str">
            <v>KS2-4</v>
          </cell>
          <cell r="CC509" t="str">
            <v>B</v>
          </cell>
          <cell r="CD509">
            <v>1</v>
          </cell>
          <cell r="CE509">
            <v>0.16022099447513813</v>
          </cell>
          <cell r="CF509">
            <v>0.1</v>
          </cell>
          <cell r="CG509" t="str">
            <v>&gt;=29 &amp; &lt;30</v>
          </cell>
          <cell r="CH509" t="str">
            <v>KS2 Average Point Grade</v>
          </cell>
          <cell r="CI509" t="str">
            <v>KS4 5 A*-C EM</v>
          </cell>
        </row>
        <row r="510">
          <cell r="AS510">
            <v>0.83977900552486184</v>
          </cell>
          <cell r="AT510">
            <v>0.16022099447513813</v>
          </cell>
          <cell r="AU510">
            <v>0</v>
          </cell>
          <cell r="AV510">
            <v>0</v>
          </cell>
          <cell r="AW510">
            <v>0</v>
          </cell>
          <cell r="AX510">
            <v>0</v>
          </cell>
          <cell r="AY510">
            <v>0</v>
          </cell>
          <cell r="AZ510">
            <v>0</v>
          </cell>
          <cell r="BA510">
            <v>0</v>
          </cell>
          <cell r="CB510" t="str">
            <v>KS2-4</v>
          </cell>
          <cell r="CC510" t="str">
            <v>N</v>
          </cell>
          <cell r="CD510">
            <v>1</v>
          </cell>
          <cell r="CE510">
            <v>0.16022099447513813</v>
          </cell>
          <cell r="CF510">
            <v>0.1</v>
          </cell>
          <cell r="CG510" t="str">
            <v>&gt;=29 &amp; &lt;30</v>
          </cell>
          <cell r="CH510" t="str">
            <v>KS2 Average Point Grade</v>
          </cell>
          <cell r="CI510" t="str">
            <v>KS4 5 A*-C EM</v>
          </cell>
        </row>
        <row r="511">
          <cell r="AS511">
            <v>0.83977900552486184</v>
          </cell>
          <cell r="AT511">
            <v>0.16022099447513813</v>
          </cell>
          <cell r="AU511">
            <v>0</v>
          </cell>
          <cell r="AV511">
            <v>0</v>
          </cell>
          <cell r="AW511">
            <v>0</v>
          </cell>
          <cell r="AX511">
            <v>0</v>
          </cell>
          <cell r="AY511">
            <v>0</v>
          </cell>
          <cell r="AZ511">
            <v>0</v>
          </cell>
          <cell r="BA511">
            <v>0</v>
          </cell>
          <cell r="CB511" t="str">
            <v>KS2-4</v>
          </cell>
          <cell r="CC511" t="str">
            <v>2</v>
          </cell>
          <cell r="CD511">
            <v>1</v>
          </cell>
          <cell r="CE511">
            <v>0.16022099447513813</v>
          </cell>
          <cell r="CF511">
            <v>0.1</v>
          </cell>
          <cell r="CG511" t="str">
            <v>&gt;=29 &amp; &lt;30</v>
          </cell>
          <cell r="CH511" t="str">
            <v>KS2 Average Point Grade</v>
          </cell>
          <cell r="CI511" t="str">
            <v>KS4 5 A*-C EM</v>
          </cell>
        </row>
        <row r="512">
          <cell r="AS512">
            <v>0.83977900552486184</v>
          </cell>
          <cell r="AT512">
            <v>0.16022099447513813</v>
          </cell>
          <cell r="AU512">
            <v>0</v>
          </cell>
          <cell r="AV512">
            <v>0</v>
          </cell>
          <cell r="AW512">
            <v>0</v>
          </cell>
          <cell r="AX512">
            <v>0</v>
          </cell>
          <cell r="AY512">
            <v>0</v>
          </cell>
          <cell r="AZ512">
            <v>0</v>
          </cell>
          <cell r="BA512">
            <v>0</v>
          </cell>
          <cell r="CB512" t="str">
            <v>KS2-4</v>
          </cell>
          <cell r="CC512" t="str">
            <v>3C</v>
          </cell>
          <cell r="CD512">
            <v>1</v>
          </cell>
          <cell r="CE512">
            <v>0.16022099447513813</v>
          </cell>
          <cell r="CF512">
            <v>0.1</v>
          </cell>
          <cell r="CG512" t="str">
            <v>&gt;=29 &amp; &lt;30</v>
          </cell>
          <cell r="CH512" t="str">
            <v>KS2 Average Point Grade</v>
          </cell>
          <cell r="CI512" t="str">
            <v>KS4 5 A*-C EM</v>
          </cell>
        </row>
        <row r="513">
          <cell r="AS513">
            <v>0.83977900552486184</v>
          </cell>
          <cell r="AT513">
            <v>0.16022099447513813</v>
          </cell>
          <cell r="AU513">
            <v>0</v>
          </cell>
          <cell r="AV513">
            <v>0</v>
          </cell>
          <cell r="AW513">
            <v>0</v>
          </cell>
          <cell r="AX513">
            <v>0</v>
          </cell>
          <cell r="AY513">
            <v>0</v>
          </cell>
          <cell r="AZ513">
            <v>0</v>
          </cell>
          <cell r="BA513">
            <v>0</v>
          </cell>
          <cell r="CB513" t="str">
            <v>KS2-4</v>
          </cell>
          <cell r="CC513" t="str">
            <v>3B</v>
          </cell>
          <cell r="CD513">
            <v>1</v>
          </cell>
          <cell r="CE513">
            <v>0.16022099447513813</v>
          </cell>
          <cell r="CF513">
            <v>0.1</v>
          </cell>
          <cell r="CG513" t="str">
            <v>&gt;=29 &amp; &lt;30</v>
          </cell>
          <cell r="CH513" t="str">
            <v>KS2 Average Point Grade</v>
          </cell>
          <cell r="CI513" t="str">
            <v>KS4 5 A*-C EM</v>
          </cell>
        </row>
        <row r="514">
          <cell r="AS514">
            <v>0.83977900552486184</v>
          </cell>
          <cell r="AT514">
            <v>0.16022099447513813</v>
          </cell>
          <cell r="AU514">
            <v>0</v>
          </cell>
          <cell r="AV514">
            <v>0</v>
          </cell>
          <cell r="AW514">
            <v>0</v>
          </cell>
          <cell r="AX514">
            <v>0</v>
          </cell>
          <cell r="AY514">
            <v>0</v>
          </cell>
          <cell r="AZ514">
            <v>0</v>
          </cell>
          <cell r="BA514">
            <v>0</v>
          </cell>
          <cell r="CB514" t="str">
            <v>KS2-4</v>
          </cell>
          <cell r="CC514" t="str">
            <v>3A</v>
          </cell>
          <cell r="CD514">
            <v>1</v>
          </cell>
          <cell r="CE514">
            <v>0.16022099447513813</v>
          </cell>
          <cell r="CF514">
            <v>0.1</v>
          </cell>
          <cell r="CG514" t="str">
            <v>&gt;=29 &amp; &lt;30</v>
          </cell>
          <cell r="CH514" t="str">
            <v>KS2 Average Point Grade</v>
          </cell>
          <cell r="CI514" t="str">
            <v>KS4 5 A*-C EM</v>
          </cell>
        </row>
        <row r="515">
          <cell r="AS515">
            <v>0.48214285714285715</v>
          </cell>
          <cell r="AT515">
            <v>0.5178571428571429</v>
          </cell>
          <cell r="AU515">
            <v>0</v>
          </cell>
          <cell r="AV515">
            <v>0</v>
          </cell>
          <cell r="AW515">
            <v>0</v>
          </cell>
          <cell r="AX515">
            <v>0</v>
          </cell>
          <cell r="AY515">
            <v>0</v>
          </cell>
          <cell r="AZ515">
            <v>0</v>
          </cell>
          <cell r="BA515">
            <v>0</v>
          </cell>
          <cell r="CB515" t="str">
            <v>KS2-4</v>
          </cell>
          <cell r="CC515" t="str">
            <v>4C</v>
          </cell>
          <cell r="CD515">
            <v>1</v>
          </cell>
          <cell r="CE515">
            <v>0.5178571428571429</v>
          </cell>
          <cell r="CF515">
            <v>0.1</v>
          </cell>
          <cell r="CG515" t="str">
            <v>&gt;=29 &amp; &lt;30</v>
          </cell>
          <cell r="CH515" t="str">
            <v>KS2 Average Point Grade</v>
          </cell>
          <cell r="CI515" t="str">
            <v>KS4 5 A*-C EM</v>
          </cell>
        </row>
        <row r="516">
          <cell r="AS516">
            <v>0.30823529411764705</v>
          </cell>
          <cell r="AT516">
            <v>0.69176470588235295</v>
          </cell>
          <cell r="AU516">
            <v>0</v>
          </cell>
          <cell r="AV516">
            <v>0</v>
          </cell>
          <cell r="AW516">
            <v>0</v>
          </cell>
          <cell r="AX516">
            <v>0</v>
          </cell>
          <cell r="AY516">
            <v>0</v>
          </cell>
          <cell r="AZ516">
            <v>0</v>
          </cell>
          <cell r="BA516">
            <v>0</v>
          </cell>
          <cell r="CB516" t="str">
            <v>KS2-4</v>
          </cell>
          <cell r="CC516" t="str">
            <v>4B</v>
          </cell>
          <cell r="CD516">
            <v>1</v>
          </cell>
          <cell r="CE516">
            <v>0.69176470588235295</v>
          </cell>
          <cell r="CF516">
            <v>0.1</v>
          </cell>
          <cell r="CG516" t="str">
            <v>&gt;=29 &amp; &lt;30</v>
          </cell>
          <cell r="CH516" t="str">
            <v>KS2 Average Point Grade</v>
          </cell>
          <cell r="CI516" t="str">
            <v>KS4 5 A*-C EM</v>
          </cell>
        </row>
        <row r="517">
          <cell r="AS517">
            <v>0.11341632088520055</v>
          </cell>
          <cell r="AT517">
            <v>0.88658367911479941</v>
          </cell>
          <cell r="AU517">
            <v>0</v>
          </cell>
          <cell r="AV517">
            <v>0</v>
          </cell>
          <cell r="AW517">
            <v>0</v>
          </cell>
          <cell r="AX517">
            <v>0</v>
          </cell>
          <cell r="AY517">
            <v>0</v>
          </cell>
          <cell r="AZ517">
            <v>0</v>
          </cell>
          <cell r="BA517">
            <v>0</v>
          </cell>
          <cell r="CB517" t="str">
            <v>KS2-4</v>
          </cell>
          <cell r="CC517" t="str">
            <v>4A</v>
          </cell>
          <cell r="CD517">
            <v>1</v>
          </cell>
          <cell r="CE517">
            <v>0.88658367911479941</v>
          </cell>
          <cell r="CF517">
            <v>0.1</v>
          </cell>
          <cell r="CG517" t="str">
            <v>&gt;=29 &amp; &lt;30</v>
          </cell>
          <cell r="CH517" t="str">
            <v>KS2 Average Point Grade</v>
          </cell>
          <cell r="CI517" t="str">
            <v>KS4 5 A*-C EM</v>
          </cell>
        </row>
        <row r="518">
          <cell r="AS518">
            <v>2.8602860286028604E-2</v>
          </cell>
          <cell r="AT518">
            <v>0.97139713971397135</v>
          </cell>
          <cell r="AU518">
            <v>0</v>
          </cell>
          <cell r="AV518">
            <v>0</v>
          </cell>
          <cell r="AW518">
            <v>0</v>
          </cell>
          <cell r="AX518">
            <v>0</v>
          </cell>
          <cell r="AY518">
            <v>0</v>
          </cell>
          <cell r="AZ518">
            <v>0</v>
          </cell>
          <cell r="BA518">
            <v>0</v>
          </cell>
          <cell r="CB518" t="str">
            <v>KS2-4</v>
          </cell>
          <cell r="CC518" t="str">
            <v>5C</v>
          </cell>
          <cell r="CD518">
            <v>1</v>
          </cell>
          <cell r="CE518">
            <v>0.97139713971397135</v>
          </cell>
          <cell r="CF518">
            <v>0.1</v>
          </cell>
          <cell r="CG518" t="str">
            <v>&gt;=29 &amp; &lt;30</v>
          </cell>
          <cell r="CH518" t="str">
            <v>KS2 Average Point Grade</v>
          </cell>
          <cell r="CI518" t="str">
            <v>KS4 5 A*-C EM</v>
          </cell>
        </row>
        <row r="519">
          <cell r="AS519">
            <v>1.2702078521939953E-2</v>
          </cell>
          <cell r="AT519">
            <v>0.98729792147806006</v>
          </cell>
          <cell r="AU519">
            <v>0</v>
          </cell>
          <cell r="AV519">
            <v>0</v>
          </cell>
          <cell r="AW519">
            <v>0</v>
          </cell>
          <cell r="AX519">
            <v>0</v>
          </cell>
          <cell r="AY519">
            <v>0</v>
          </cell>
          <cell r="AZ519">
            <v>0</v>
          </cell>
          <cell r="BA519">
            <v>0</v>
          </cell>
          <cell r="CB519" t="str">
            <v>KS2-4</v>
          </cell>
          <cell r="CC519" t="str">
            <v>5B</v>
          </cell>
          <cell r="CD519">
            <v>1</v>
          </cell>
          <cell r="CE519">
            <v>0.98729792147806006</v>
          </cell>
          <cell r="CF519">
            <v>0.1</v>
          </cell>
          <cell r="CG519" t="str">
            <v>&gt;=29 &amp; &lt;30</v>
          </cell>
          <cell r="CH519" t="str">
            <v>KS2 Average Point Grade</v>
          </cell>
          <cell r="CI519" t="str">
            <v>KS4 5 A*-C EM</v>
          </cell>
        </row>
        <row r="520">
          <cell r="AS520">
            <v>1.2702078521939953E-2</v>
          </cell>
          <cell r="AT520">
            <v>0.98729792147806006</v>
          </cell>
          <cell r="AU520">
            <v>0</v>
          </cell>
          <cell r="AV520">
            <v>0</v>
          </cell>
          <cell r="AW520">
            <v>0</v>
          </cell>
          <cell r="AX520">
            <v>0</v>
          </cell>
          <cell r="AY520">
            <v>0</v>
          </cell>
          <cell r="AZ520">
            <v>0</v>
          </cell>
          <cell r="BA520">
            <v>0</v>
          </cell>
          <cell r="CB520" t="str">
            <v>KS2-4</v>
          </cell>
          <cell r="CC520" t="str">
            <v>5A</v>
          </cell>
          <cell r="CD520">
            <v>1</v>
          </cell>
          <cell r="CE520">
            <v>0.98729792147806006</v>
          </cell>
          <cell r="CF520">
            <v>0.1</v>
          </cell>
          <cell r="CG520" t="str">
            <v>&gt;=29 &amp; &lt;30</v>
          </cell>
          <cell r="CH520" t="str">
            <v>KS2 Average Point Grade</v>
          </cell>
          <cell r="CI520" t="str">
            <v>KS4 5 A*-C EM</v>
          </cell>
        </row>
        <row r="521">
          <cell r="CB521" t="str">
            <v>.</v>
          </cell>
          <cell r="CC521" t="str">
            <v>.</v>
          </cell>
          <cell r="CD521" t="str">
            <v>.</v>
          </cell>
          <cell r="CE521" t="str">
            <v>.</v>
          </cell>
          <cell r="CF521" t="str">
            <v>.</v>
          </cell>
          <cell r="CG521" t="str">
            <v>.</v>
          </cell>
          <cell r="CH521" t="str">
            <v>.</v>
          </cell>
          <cell r="CI521" t="str">
            <v>.</v>
          </cell>
        </row>
        <row r="522">
          <cell r="CB522" t="str">
            <v>.</v>
          </cell>
          <cell r="CC522" t="str">
            <v>.</v>
          </cell>
          <cell r="CD522" t="str">
            <v>.</v>
          </cell>
          <cell r="CE522" t="str">
            <v>.</v>
          </cell>
          <cell r="CF522" t="str">
            <v>.</v>
          </cell>
          <cell r="CG522" t="str">
            <v>.</v>
          </cell>
          <cell r="CH522" t="str">
            <v>KS2 Average Point Grade</v>
          </cell>
          <cell r="CI522" t="str">
            <v>KS4 5 A*-C EM</v>
          </cell>
        </row>
        <row r="523">
          <cell r="CB523" t="str">
            <v>.</v>
          </cell>
          <cell r="CC523" t="str">
            <v>.</v>
          </cell>
          <cell r="CD523" t="str">
            <v>.</v>
          </cell>
          <cell r="CE523" t="str">
            <v>.</v>
          </cell>
          <cell r="CF523" t="str">
            <v>.</v>
          </cell>
          <cell r="CG523" t="str">
            <v>.</v>
          </cell>
          <cell r="CH523" t="str">
            <v>KS2 Average Point Grade</v>
          </cell>
          <cell r="CI523" t="str">
            <v>KS4 5 A*-C EM</v>
          </cell>
        </row>
        <row r="524">
          <cell r="CB524" t="str">
            <v>.</v>
          </cell>
          <cell r="CC524" t="str">
            <v>.</v>
          </cell>
          <cell r="CD524" t="str">
            <v>.</v>
          </cell>
          <cell r="CE524" t="str">
            <v>.</v>
          </cell>
          <cell r="CF524" t="str">
            <v>.</v>
          </cell>
          <cell r="CG524" t="str">
            <v>.</v>
          </cell>
          <cell r="CH524" t="str">
            <v>KS2 Average Point Grade</v>
          </cell>
          <cell r="CI524" t="str">
            <v>KS4 5 A*-C EM</v>
          </cell>
        </row>
        <row r="525">
          <cell r="AU525">
            <v>0</v>
          </cell>
          <cell r="AV525">
            <v>0</v>
          </cell>
          <cell r="AW525">
            <v>0</v>
          </cell>
          <cell r="AX525">
            <v>0</v>
          </cell>
          <cell r="AY525">
            <v>0</v>
          </cell>
          <cell r="AZ525">
            <v>0</v>
          </cell>
          <cell r="BA525">
            <v>0</v>
          </cell>
          <cell r="CB525" t="str">
            <v>.</v>
          </cell>
          <cell r="CC525" t="str">
            <v>.</v>
          </cell>
          <cell r="CD525" t="str">
            <v>.</v>
          </cell>
          <cell r="CE525" t="str">
            <v>.</v>
          </cell>
          <cell r="CF525" t="str">
            <v>.</v>
          </cell>
          <cell r="CG525" t="str">
            <v>.</v>
          </cell>
          <cell r="CH525" t="str">
            <v>KS2 Average Point Grade</v>
          </cell>
          <cell r="CI525" t="str">
            <v>KS4 5 A*-C EM</v>
          </cell>
        </row>
        <row r="526">
          <cell r="AS526">
            <v>0</v>
          </cell>
          <cell r="AT526">
            <v>0</v>
          </cell>
          <cell r="AU526">
            <v>0</v>
          </cell>
          <cell r="AV526">
            <v>0</v>
          </cell>
          <cell r="AW526">
            <v>0</v>
          </cell>
          <cell r="AX526">
            <v>0</v>
          </cell>
          <cell r="AY526">
            <v>0</v>
          </cell>
          <cell r="AZ526">
            <v>0</v>
          </cell>
          <cell r="BA526">
            <v>0</v>
          </cell>
          <cell r="CB526" t="str">
            <v>.</v>
          </cell>
          <cell r="CC526" t="str">
            <v>.</v>
          </cell>
          <cell r="CD526" t="str">
            <v>.</v>
          </cell>
          <cell r="CE526" t="str">
            <v>.</v>
          </cell>
          <cell r="CF526" t="str">
            <v>.</v>
          </cell>
          <cell r="CG526" t="str">
            <v>.</v>
          </cell>
          <cell r="CH526" t="str">
            <v>.</v>
          </cell>
          <cell r="CI526" t="str">
            <v>.</v>
          </cell>
        </row>
        <row r="527">
          <cell r="AS527">
            <v>0</v>
          </cell>
          <cell r="AT527">
            <v>0</v>
          </cell>
          <cell r="AU527">
            <v>0</v>
          </cell>
          <cell r="AV527">
            <v>0</v>
          </cell>
          <cell r="AW527">
            <v>0</v>
          </cell>
          <cell r="AX527">
            <v>0</v>
          </cell>
          <cell r="AY527">
            <v>0</v>
          </cell>
          <cell r="AZ527">
            <v>0</v>
          </cell>
          <cell r="BA527">
            <v>0</v>
          </cell>
          <cell r="CB527" t="str">
            <v>.</v>
          </cell>
          <cell r="CC527" t="str">
            <v>.</v>
          </cell>
          <cell r="CD527" t="str">
            <v>.</v>
          </cell>
          <cell r="CE527" t="str">
            <v>.</v>
          </cell>
          <cell r="CF527" t="str">
            <v>.</v>
          </cell>
          <cell r="CG527" t="str">
            <v>.</v>
          </cell>
          <cell r="CH527" t="str">
            <v>.</v>
          </cell>
          <cell r="CI527" t="str">
            <v>.</v>
          </cell>
        </row>
        <row r="528">
          <cell r="AS528">
            <v>4.5283018867924525E-2</v>
          </cell>
          <cell r="AT528">
            <v>0.95471698113207548</v>
          </cell>
          <cell r="AU528">
            <v>0</v>
          </cell>
          <cell r="AV528">
            <v>0</v>
          </cell>
          <cell r="AW528">
            <v>0</v>
          </cell>
          <cell r="AX528">
            <v>0</v>
          </cell>
          <cell r="AY528">
            <v>0</v>
          </cell>
          <cell r="AZ528">
            <v>0</v>
          </cell>
          <cell r="BA528">
            <v>0</v>
          </cell>
          <cell r="CB528" t="str">
            <v>KS2-4</v>
          </cell>
          <cell r="CC528" t="str">
            <v>B</v>
          </cell>
          <cell r="CD528">
            <v>1</v>
          </cell>
          <cell r="CE528">
            <v>0.95471698113207548</v>
          </cell>
          <cell r="CF528">
            <v>0.1</v>
          </cell>
          <cell r="CG528" t="str">
            <v>&gt;=30</v>
          </cell>
          <cell r="CH528" t="str">
            <v>KS2 Average Point Grade</v>
          </cell>
          <cell r="CI528" t="str">
            <v>KS4 5 A*-C EM</v>
          </cell>
        </row>
        <row r="529">
          <cell r="AS529">
            <v>4.5283018867924525E-2</v>
          </cell>
          <cell r="AT529">
            <v>0.95471698113207548</v>
          </cell>
          <cell r="AU529">
            <v>0</v>
          </cell>
          <cell r="AV529">
            <v>0</v>
          </cell>
          <cell r="AW529">
            <v>0</v>
          </cell>
          <cell r="AX529">
            <v>0</v>
          </cell>
          <cell r="AY529">
            <v>0</v>
          </cell>
          <cell r="AZ529">
            <v>0</v>
          </cell>
          <cell r="BA529">
            <v>0</v>
          </cell>
          <cell r="CB529" t="str">
            <v>KS2-4</v>
          </cell>
          <cell r="CC529" t="str">
            <v>N</v>
          </cell>
          <cell r="CD529">
            <v>1</v>
          </cell>
          <cell r="CE529">
            <v>0.95471698113207548</v>
          </cell>
          <cell r="CF529">
            <v>0.1</v>
          </cell>
          <cell r="CG529" t="str">
            <v>&gt;=30</v>
          </cell>
          <cell r="CH529" t="str">
            <v>KS2 Average Point Grade</v>
          </cell>
          <cell r="CI529" t="str">
            <v>KS4 5 A*-C EM</v>
          </cell>
        </row>
        <row r="530">
          <cell r="AS530">
            <v>4.5283018867924525E-2</v>
          </cell>
          <cell r="AT530">
            <v>0.95471698113207548</v>
          </cell>
          <cell r="AU530">
            <v>0</v>
          </cell>
          <cell r="AV530">
            <v>0</v>
          </cell>
          <cell r="AW530">
            <v>0</v>
          </cell>
          <cell r="AX530">
            <v>0</v>
          </cell>
          <cell r="AY530">
            <v>0</v>
          </cell>
          <cell r="AZ530">
            <v>0</v>
          </cell>
          <cell r="BA530">
            <v>0</v>
          </cell>
          <cell r="CB530" t="str">
            <v>KS2-4</v>
          </cell>
          <cell r="CC530" t="str">
            <v>2</v>
          </cell>
          <cell r="CD530">
            <v>1</v>
          </cell>
          <cell r="CE530">
            <v>0.95471698113207548</v>
          </cell>
          <cell r="CF530">
            <v>0.1</v>
          </cell>
          <cell r="CG530" t="str">
            <v>&gt;=30</v>
          </cell>
          <cell r="CH530" t="str">
            <v>KS2 Average Point Grade</v>
          </cell>
          <cell r="CI530" t="str">
            <v>KS4 5 A*-C EM</v>
          </cell>
        </row>
        <row r="531">
          <cell r="AS531">
            <v>4.5283018867924525E-2</v>
          </cell>
          <cell r="AT531">
            <v>0.95471698113207548</v>
          </cell>
          <cell r="AU531">
            <v>0</v>
          </cell>
          <cell r="AV531">
            <v>0</v>
          </cell>
          <cell r="AW531">
            <v>0</v>
          </cell>
          <cell r="AX531">
            <v>0</v>
          </cell>
          <cell r="AY531">
            <v>0</v>
          </cell>
          <cell r="AZ531">
            <v>0</v>
          </cell>
          <cell r="BA531">
            <v>0</v>
          </cell>
          <cell r="CB531" t="str">
            <v>KS2-4</v>
          </cell>
          <cell r="CC531" t="str">
            <v>3C</v>
          </cell>
          <cell r="CD531">
            <v>1</v>
          </cell>
          <cell r="CE531">
            <v>0.95471698113207548</v>
          </cell>
          <cell r="CF531">
            <v>0.1</v>
          </cell>
          <cell r="CG531" t="str">
            <v>&gt;=30</v>
          </cell>
          <cell r="CH531" t="str">
            <v>KS2 Average Point Grade</v>
          </cell>
          <cell r="CI531" t="str">
            <v>KS4 5 A*-C EM</v>
          </cell>
        </row>
        <row r="532">
          <cell r="AS532">
            <v>4.5283018867924525E-2</v>
          </cell>
          <cell r="AT532">
            <v>0.95471698113207548</v>
          </cell>
          <cell r="AU532">
            <v>0</v>
          </cell>
          <cell r="AV532">
            <v>0</v>
          </cell>
          <cell r="AW532">
            <v>0</v>
          </cell>
          <cell r="AX532">
            <v>0</v>
          </cell>
          <cell r="AY532">
            <v>0</v>
          </cell>
          <cell r="AZ532">
            <v>0</v>
          </cell>
          <cell r="BA532">
            <v>0</v>
          </cell>
          <cell r="CB532" t="str">
            <v>KS2-4</v>
          </cell>
          <cell r="CC532" t="str">
            <v>3B</v>
          </cell>
          <cell r="CD532">
            <v>1</v>
          </cell>
          <cell r="CE532">
            <v>0.95471698113207548</v>
          </cell>
          <cell r="CF532">
            <v>0.1</v>
          </cell>
          <cell r="CG532" t="str">
            <v>&gt;=30</v>
          </cell>
          <cell r="CH532" t="str">
            <v>KS2 Average Point Grade</v>
          </cell>
          <cell r="CI532" t="str">
            <v>KS4 5 A*-C EM</v>
          </cell>
        </row>
        <row r="533">
          <cell r="AS533">
            <v>4.5283018867924525E-2</v>
          </cell>
          <cell r="AT533">
            <v>0.95471698113207548</v>
          </cell>
          <cell r="AU533">
            <v>0</v>
          </cell>
          <cell r="AV533">
            <v>0</v>
          </cell>
          <cell r="AW533">
            <v>0</v>
          </cell>
          <cell r="AX533">
            <v>0</v>
          </cell>
          <cell r="AY533">
            <v>0</v>
          </cell>
          <cell r="AZ533">
            <v>0</v>
          </cell>
          <cell r="BA533">
            <v>0</v>
          </cell>
          <cell r="CB533" t="str">
            <v>KS2-4</v>
          </cell>
          <cell r="CC533" t="str">
            <v>3A</v>
          </cell>
          <cell r="CD533">
            <v>1</v>
          </cell>
          <cell r="CE533">
            <v>0.95471698113207548</v>
          </cell>
          <cell r="CF533">
            <v>0.1</v>
          </cell>
          <cell r="CG533" t="str">
            <v>&gt;=30</v>
          </cell>
          <cell r="CH533" t="str">
            <v>KS2 Average Point Grade</v>
          </cell>
          <cell r="CI533" t="str">
            <v>KS4 5 A*-C EM</v>
          </cell>
        </row>
        <row r="534">
          <cell r="AS534">
            <v>4.5283018867924525E-2</v>
          </cell>
          <cell r="AT534">
            <v>0.95471698113207548</v>
          </cell>
          <cell r="AU534">
            <v>0</v>
          </cell>
          <cell r="AV534">
            <v>0</v>
          </cell>
          <cell r="AW534">
            <v>0</v>
          </cell>
          <cell r="AX534">
            <v>0</v>
          </cell>
          <cell r="AY534">
            <v>0</v>
          </cell>
          <cell r="AZ534">
            <v>0</v>
          </cell>
          <cell r="BA534">
            <v>0</v>
          </cell>
          <cell r="CB534" t="str">
            <v>KS2-4</v>
          </cell>
          <cell r="CC534" t="str">
            <v>4C</v>
          </cell>
          <cell r="CD534">
            <v>1</v>
          </cell>
          <cell r="CE534">
            <v>0.95471698113207548</v>
          </cell>
          <cell r="CF534">
            <v>0.1</v>
          </cell>
          <cell r="CG534" t="str">
            <v>&gt;=30</v>
          </cell>
          <cell r="CH534" t="str">
            <v>KS2 Average Point Grade</v>
          </cell>
          <cell r="CI534" t="str">
            <v>KS4 5 A*-C EM</v>
          </cell>
        </row>
        <row r="535">
          <cell r="AS535">
            <v>4.5283018867924525E-2</v>
          </cell>
          <cell r="AT535">
            <v>0.95471698113207548</v>
          </cell>
          <cell r="AU535">
            <v>0</v>
          </cell>
          <cell r="AV535">
            <v>0</v>
          </cell>
          <cell r="AW535">
            <v>0</v>
          </cell>
          <cell r="AX535">
            <v>0</v>
          </cell>
          <cell r="AY535">
            <v>0</v>
          </cell>
          <cell r="AZ535">
            <v>0</v>
          </cell>
          <cell r="BA535">
            <v>0</v>
          </cell>
          <cell r="CB535" t="str">
            <v>KS2-4</v>
          </cell>
          <cell r="CC535" t="str">
            <v>4B</v>
          </cell>
          <cell r="CD535">
            <v>1</v>
          </cell>
          <cell r="CE535">
            <v>0.95471698113207548</v>
          </cell>
          <cell r="CF535">
            <v>0.1</v>
          </cell>
          <cell r="CG535" t="str">
            <v>&gt;=30</v>
          </cell>
          <cell r="CH535" t="str">
            <v>KS2 Average Point Grade</v>
          </cell>
          <cell r="CI535" t="str">
            <v>KS4 5 A*-C EM</v>
          </cell>
        </row>
        <row r="536">
          <cell r="AS536">
            <v>4.5283018867924525E-2</v>
          </cell>
          <cell r="AT536">
            <v>0.95471698113207548</v>
          </cell>
          <cell r="AU536">
            <v>0</v>
          </cell>
          <cell r="AV536">
            <v>0</v>
          </cell>
          <cell r="AW536">
            <v>0</v>
          </cell>
          <cell r="AX536">
            <v>0</v>
          </cell>
          <cell r="AY536">
            <v>0</v>
          </cell>
          <cell r="AZ536">
            <v>0</v>
          </cell>
          <cell r="BA536">
            <v>0</v>
          </cell>
          <cell r="CB536" t="str">
            <v>KS2-4</v>
          </cell>
          <cell r="CC536" t="str">
            <v>4A</v>
          </cell>
          <cell r="CD536">
            <v>1</v>
          </cell>
          <cell r="CE536">
            <v>0.95471698113207548</v>
          </cell>
          <cell r="CF536">
            <v>0.1</v>
          </cell>
          <cell r="CG536" t="str">
            <v>&gt;=30</v>
          </cell>
          <cell r="CH536" t="str">
            <v>KS2 Average Point Grade</v>
          </cell>
          <cell r="CI536" t="str">
            <v>KS4 5 A*-C EM</v>
          </cell>
        </row>
        <row r="537">
          <cell r="AS537">
            <v>7.3529411764705881E-3</v>
          </cell>
          <cell r="AT537">
            <v>0.99264705882352944</v>
          </cell>
          <cell r="AU537">
            <v>0</v>
          </cell>
          <cell r="AV537">
            <v>0</v>
          </cell>
          <cell r="AW537">
            <v>0</v>
          </cell>
          <cell r="AX537">
            <v>0</v>
          </cell>
          <cell r="AY537">
            <v>0</v>
          </cell>
          <cell r="AZ537">
            <v>0</v>
          </cell>
          <cell r="BA537">
            <v>0</v>
          </cell>
          <cell r="CB537" t="str">
            <v>KS2-4</v>
          </cell>
          <cell r="CC537" t="str">
            <v>5C</v>
          </cell>
          <cell r="CD537">
            <v>1</v>
          </cell>
          <cell r="CE537">
            <v>0.99264705882352944</v>
          </cell>
          <cell r="CF537">
            <v>0.1</v>
          </cell>
          <cell r="CG537" t="str">
            <v>&gt;=30</v>
          </cell>
          <cell r="CH537" t="str">
            <v>KS2 Average Point Grade</v>
          </cell>
          <cell r="CI537" t="str">
            <v>KS4 5 A*-C EM</v>
          </cell>
        </row>
        <row r="538">
          <cell r="AS538">
            <v>2.9304029304029304E-3</v>
          </cell>
          <cell r="AT538">
            <v>0.99706959706959708</v>
          </cell>
          <cell r="AU538">
            <v>0</v>
          </cell>
          <cell r="AV538">
            <v>0</v>
          </cell>
          <cell r="AW538">
            <v>0</v>
          </cell>
          <cell r="AX538">
            <v>0</v>
          </cell>
          <cell r="AY538">
            <v>0</v>
          </cell>
          <cell r="AZ538">
            <v>0</v>
          </cell>
          <cell r="BA538">
            <v>0</v>
          </cell>
          <cell r="CB538" t="str">
            <v>KS2-4</v>
          </cell>
          <cell r="CC538" t="str">
            <v>5B</v>
          </cell>
          <cell r="CD538">
            <v>1</v>
          </cell>
          <cell r="CE538">
            <v>0.99706959706959708</v>
          </cell>
          <cell r="CF538">
            <v>0.1</v>
          </cell>
          <cell r="CG538" t="str">
            <v>&gt;=30</v>
          </cell>
          <cell r="CH538" t="str">
            <v>KS2 Average Point Grade</v>
          </cell>
          <cell r="CI538" t="str">
            <v>KS4 5 A*-C EM</v>
          </cell>
        </row>
        <row r="539">
          <cell r="AS539">
            <v>5.4644808743169399E-3</v>
          </cell>
          <cell r="AT539">
            <v>0.99453551912568305</v>
          </cell>
          <cell r="AU539">
            <v>0</v>
          </cell>
          <cell r="AV539">
            <v>0</v>
          </cell>
          <cell r="AW539">
            <v>0</v>
          </cell>
          <cell r="AX539">
            <v>0</v>
          </cell>
          <cell r="AY539">
            <v>0</v>
          </cell>
          <cell r="AZ539">
            <v>0</v>
          </cell>
          <cell r="BA539">
            <v>0</v>
          </cell>
          <cell r="CB539" t="str">
            <v>KS2-4</v>
          </cell>
          <cell r="CC539" t="str">
            <v>5A</v>
          </cell>
          <cell r="CD539">
            <v>1</v>
          </cell>
          <cell r="CE539">
            <v>0.99453551912568305</v>
          </cell>
          <cell r="CF539">
            <v>0.1</v>
          </cell>
          <cell r="CG539" t="str">
            <v>&gt;=30</v>
          </cell>
          <cell r="CH539" t="str">
            <v>KS2 Average Point Grade</v>
          </cell>
          <cell r="CI539" t="str">
            <v>KS4 5 A*-C EM</v>
          </cell>
        </row>
        <row r="540">
          <cell r="CB540" t="str">
            <v>.</v>
          </cell>
        </row>
        <row r="541">
          <cell r="CB541" t="str">
            <v>.</v>
          </cell>
        </row>
        <row r="542">
          <cell r="CB542" t="str">
            <v>.</v>
          </cell>
          <cell r="CC542" t="str">
            <v>.</v>
          </cell>
          <cell r="CD542" t="str">
            <v>.</v>
          </cell>
          <cell r="CE542" t="str">
            <v>.</v>
          </cell>
          <cell r="CF542" t="str">
            <v>.</v>
          </cell>
          <cell r="CG542" t="str">
            <v>.</v>
          </cell>
          <cell r="CH542" t="str">
            <v>KS2 Average Point Grade</v>
          </cell>
          <cell r="CI542" t="str">
            <v>KS4 5 A*-C EM</v>
          </cell>
        </row>
        <row r="543">
          <cell r="CB543" t="str">
            <v>.</v>
          </cell>
          <cell r="CC543" t="str">
            <v>.</v>
          </cell>
          <cell r="CD543" t="str">
            <v>.</v>
          </cell>
          <cell r="CE543" t="str">
            <v>.</v>
          </cell>
          <cell r="CF543" t="str">
            <v>.</v>
          </cell>
          <cell r="CG543" t="str">
            <v>.</v>
          </cell>
          <cell r="CH543" t="str">
            <v>KS2 Average Point Grade</v>
          </cell>
          <cell r="CI543" t="str">
            <v>KS4 5 A*-C EM</v>
          </cell>
        </row>
        <row r="544">
          <cell r="AU544">
            <v>0</v>
          </cell>
          <cell r="AV544">
            <v>0</v>
          </cell>
          <cell r="AW544">
            <v>0</v>
          </cell>
          <cell r="AX544">
            <v>0</v>
          </cell>
          <cell r="AY544">
            <v>0</v>
          </cell>
          <cell r="AZ544">
            <v>0</v>
          </cell>
          <cell r="BA544">
            <v>0</v>
          </cell>
          <cell r="CB544" t="str">
            <v>.</v>
          </cell>
          <cell r="CC544" t="str">
            <v>.</v>
          </cell>
          <cell r="CD544" t="str">
            <v>.</v>
          </cell>
          <cell r="CE544" t="str">
            <v>.</v>
          </cell>
          <cell r="CF544" t="str">
            <v>.</v>
          </cell>
          <cell r="CG544" t="str">
            <v>.</v>
          </cell>
          <cell r="CH544" t="str">
            <v>KS2 Average Point Grade</v>
          </cell>
          <cell r="CI544" t="str">
            <v>KS4 5 A*-C EM</v>
          </cell>
        </row>
        <row r="545">
          <cell r="AS545">
            <v>0</v>
          </cell>
          <cell r="AT545">
            <v>0</v>
          </cell>
          <cell r="AU545">
            <v>0</v>
          </cell>
          <cell r="AV545">
            <v>0</v>
          </cell>
          <cell r="AW545">
            <v>0</v>
          </cell>
          <cell r="AX545">
            <v>0</v>
          </cell>
          <cell r="AY545">
            <v>0</v>
          </cell>
          <cell r="AZ545">
            <v>0</v>
          </cell>
          <cell r="BA545">
            <v>0</v>
          </cell>
          <cell r="CB545" t="str">
            <v>.</v>
          </cell>
          <cell r="CC545" t="str">
            <v>.</v>
          </cell>
          <cell r="CD545" t="str">
            <v>.</v>
          </cell>
          <cell r="CE545" t="str">
            <v>.</v>
          </cell>
          <cell r="CF545" t="str">
            <v>.</v>
          </cell>
          <cell r="CG545" t="str">
            <v>.</v>
          </cell>
          <cell r="CH545" t="str">
            <v>.</v>
          </cell>
          <cell r="CI545" t="str">
            <v>.</v>
          </cell>
        </row>
        <row r="546">
          <cell r="AS546">
            <v>0</v>
          </cell>
          <cell r="AT546">
            <v>0</v>
          </cell>
          <cell r="AU546">
            <v>0</v>
          </cell>
          <cell r="AV546">
            <v>0</v>
          </cell>
          <cell r="AW546">
            <v>0</v>
          </cell>
          <cell r="AX546">
            <v>0</v>
          </cell>
          <cell r="AY546">
            <v>0</v>
          </cell>
          <cell r="AZ546">
            <v>0</v>
          </cell>
          <cell r="BA546">
            <v>0</v>
          </cell>
          <cell r="CB546" t="str">
            <v>.</v>
          </cell>
          <cell r="CC546" t="str">
            <v>.</v>
          </cell>
          <cell r="CD546" t="str">
            <v>.</v>
          </cell>
          <cell r="CE546" t="str">
            <v>.</v>
          </cell>
          <cell r="CF546" t="str">
            <v>.</v>
          </cell>
          <cell r="CG546" t="str">
            <v>.</v>
          </cell>
          <cell r="CH546" t="str">
            <v>.</v>
          </cell>
          <cell r="CI546" t="str">
            <v>.</v>
          </cell>
        </row>
        <row r="547">
          <cell r="AS547">
            <v>0.97193300135808058</v>
          </cell>
          <cell r="AT547">
            <v>2.806699864191942E-2</v>
          </cell>
          <cell r="AU547">
            <v>0</v>
          </cell>
          <cell r="AV547">
            <v>0</v>
          </cell>
          <cell r="AW547">
            <v>0</v>
          </cell>
          <cell r="AX547">
            <v>0</v>
          </cell>
          <cell r="AY547">
            <v>0</v>
          </cell>
          <cell r="AZ547">
            <v>0</v>
          </cell>
          <cell r="BA547">
            <v>0</v>
          </cell>
          <cell r="CB547" t="str">
            <v>KS2-4</v>
          </cell>
          <cell r="CC547" t="str">
            <v>B</v>
          </cell>
          <cell r="CD547">
            <v>1</v>
          </cell>
          <cell r="CE547">
            <v>2.806699864191942E-2</v>
          </cell>
          <cell r="CF547">
            <v>1</v>
          </cell>
          <cell r="CG547" t="str">
            <v>&lt;25</v>
          </cell>
          <cell r="CH547" t="str">
            <v>KS2 Average Point Grade</v>
          </cell>
          <cell r="CI547" t="str">
            <v>KS4 5 A*-C EM</v>
          </cell>
        </row>
        <row r="548">
          <cell r="AS548">
            <v>0.97193300135808058</v>
          </cell>
          <cell r="AT548">
            <v>2.806699864191942E-2</v>
          </cell>
          <cell r="AU548">
            <v>0</v>
          </cell>
          <cell r="AV548">
            <v>0</v>
          </cell>
          <cell r="AW548">
            <v>0</v>
          </cell>
          <cell r="AX548">
            <v>0</v>
          </cell>
          <cell r="AY548">
            <v>0</v>
          </cell>
          <cell r="AZ548">
            <v>0</v>
          </cell>
          <cell r="BA548">
            <v>0</v>
          </cell>
          <cell r="CB548" t="str">
            <v>KS2-4</v>
          </cell>
          <cell r="CC548" t="str">
            <v>N</v>
          </cell>
          <cell r="CD548">
            <v>1</v>
          </cell>
          <cell r="CE548">
            <v>2.806699864191942E-2</v>
          </cell>
          <cell r="CF548">
            <v>1</v>
          </cell>
          <cell r="CG548" t="str">
            <v>&lt;25</v>
          </cell>
          <cell r="CH548" t="str">
            <v>KS2 Average Point Grade</v>
          </cell>
          <cell r="CI548" t="str">
            <v>KS4 5 A*-C EM</v>
          </cell>
        </row>
        <row r="549">
          <cell r="AS549">
            <v>0.97193300135808058</v>
          </cell>
          <cell r="AT549">
            <v>2.806699864191942E-2</v>
          </cell>
          <cell r="AU549">
            <v>0</v>
          </cell>
          <cell r="AV549">
            <v>0</v>
          </cell>
          <cell r="AW549">
            <v>0</v>
          </cell>
          <cell r="AX549">
            <v>0</v>
          </cell>
          <cell r="AY549">
            <v>0</v>
          </cell>
          <cell r="AZ549">
            <v>0</v>
          </cell>
          <cell r="BA549">
            <v>0</v>
          </cell>
          <cell r="CB549" t="str">
            <v>KS2-4</v>
          </cell>
          <cell r="CC549" t="str">
            <v>2</v>
          </cell>
          <cell r="CD549">
            <v>1</v>
          </cell>
          <cell r="CE549">
            <v>2.806699864191942E-2</v>
          </cell>
          <cell r="CF549">
            <v>1</v>
          </cell>
          <cell r="CG549" t="str">
            <v>&lt;25</v>
          </cell>
          <cell r="CH549" t="str">
            <v>KS2 Average Point Grade</v>
          </cell>
          <cell r="CI549" t="str">
            <v>KS4 5 A*-C EM</v>
          </cell>
        </row>
        <row r="550">
          <cell r="AS550">
            <v>0.95670688431511708</v>
          </cell>
          <cell r="AT550">
            <v>4.3293115684882894E-2</v>
          </cell>
          <cell r="AU550">
            <v>0</v>
          </cell>
          <cell r="AV550">
            <v>0</v>
          </cell>
          <cell r="AW550">
            <v>0</v>
          </cell>
          <cell r="AX550">
            <v>0</v>
          </cell>
          <cell r="AY550">
            <v>0</v>
          </cell>
          <cell r="AZ550">
            <v>0</v>
          </cell>
          <cell r="BA550">
            <v>0</v>
          </cell>
          <cell r="CB550" t="str">
            <v>KS2-4</v>
          </cell>
          <cell r="CC550" t="str">
            <v>3C</v>
          </cell>
          <cell r="CD550">
            <v>1</v>
          </cell>
          <cell r="CE550">
            <v>4.3293115684882894E-2</v>
          </cell>
          <cell r="CF550">
            <v>1</v>
          </cell>
          <cell r="CG550" t="str">
            <v>&lt;25</v>
          </cell>
          <cell r="CH550" t="str">
            <v>KS2 Average Point Grade</v>
          </cell>
          <cell r="CI550" t="str">
            <v>KS4 5 A*-C EM</v>
          </cell>
        </row>
        <row r="551">
          <cell r="AS551">
            <v>0.91841116478797635</v>
          </cell>
          <cell r="AT551">
            <v>8.1588835212023619E-2</v>
          </cell>
          <cell r="AU551">
            <v>0</v>
          </cell>
          <cell r="AV551">
            <v>0</v>
          </cell>
          <cell r="AW551">
            <v>0</v>
          </cell>
          <cell r="AX551">
            <v>0</v>
          </cell>
          <cell r="AY551">
            <v>0</v>
          </cell>
          <cell r="AZ551">
            <v>0</v>
          </cell>
          <cell r="BA551">
            <v>0</v>
          </cell>
          <cell r="CB551" t="str">
            <v>KS2-4</v>
          </cell>
          <cell r="CC551" t="str">
            <v>3B</v>
          </cell>
          <cell r="CD551">
            <v>1</v>
          </cell>
          <cell r="CE551">
            <v>8.1588835212023619E-2</v>
          </cell>
          <cell r="CF551">
            <v>1</v>
          </cell>
          <cell r="CG551" t="str">
            <v>&lt;25</v>
          </cell>
          <cell r="CH551" t="str">
            <v>KS2 Average Point Grade</v>
          </cell>
          <cell r="CI551" t="str">
            <v>KS4 5 A*-C EM</v>
          </cell>
        </row>
        <row r="552">
          <cell r="AS552">
            <v>0.84627092846270924</v>
          </cell>
          <cell r="AT552">
            <v>0.15372907153729071</v>
          </cell>
          <cell r="AU552">
            <v>0</v>
          </cell>
          <cell r="AV552">
            <v>0</v>
          </cell>
          <cell r="AW552">
            <v>0</v>
          </cell>
          <cell r="AX552">
            <v>0</v>
          </cell>
          <cell r="AY552">
            <v>0</v>
          </cell>
          <cell r="AZ552">
            <v>0</v>
          </cell>
          <cell r="BA552">
            <v>0</v>
          </cell>
          <cell r="CB552" t="str">
            <v>KS2-4</v>
          </cell>
          <cell r="CC552" t="str">
            <v>3A</v>
          </cell>
          <cell r="CD552">
            <v>1</v>
          </cell>
          <cell r="CE552">
            <v>0.15372907153729071</v>
          </cell>
          <cell r="CF552">
            <v>1</v>
          </cell>
          <cell r="CG552" t="str">
            <v>&lt;25</v>
          </cell>
          <cell r="CH552" t="str">
            <v>KS2 Average Point Grade</v>
          </cell>
          <cell r="CI552" t="str">
            <v>KS4 5 A*-C EM</v>
          </cell>
        </row>
        <row r="553">
          <cell r="AS553">
            <v>0.70344407192928982</v>
          </cell>
          <cell r="AT553">
            <v>0.29655592807071013</v>
          </cell>
          <cell r="AU553">
            <v>0</v>
          </cell>
          <cell r="AV553">
            <v>0</v>
          </cell>
          <cell r="AW553">
            <v>0</v>
          </cell>
          <cell r="AX553">
            <v>0</v>
          </cell>
          <cell r="AY553">
            <v>0</v>
          </cell>
          <cell r="AZ553">
            <v>0</v>
          </cell>
          <cell r="BA553">
            <v>0</v>
          </cell>
          <cell r="CB553" t="str">
            <v>KS2-4</v>
          </cell>
          <cell r="CC553" t="str">
            <v>4C</v>
          </cell>
          <cell r="CD553">
            <v>1</v>
          </cell>
          <cell r="CE553">
            <v>0.29655592807071013</v>
          </cell>
          <cell r="CF553">
            <v>1</v>
          </cell>
          <cell r="CG553" t="str">
            <v>&lt;25</v>
          </cell>
          <cell r="CH553" t="str">
            <v>KS2 Average Point Grade</v>
          </cell>
          <cell r="CI553" t="str">
            <v>KS4 5 A*-C EM</v>
          </cell>
        </row>
        <row r="554">
          <cell r="AS554">
            <v>0.51360448807854142</v>
          </cell>
          <cell r="AT554">
            <v>0.48639551192145863</v>
          </cell>
          <cell r="AU554">
            <v>0</v>
          </cell>
          <cell r="AV554">
            <v>0</v>
          </cell>
          <cell r="AW554">
            <v>0</v>
          </cell>
          <cell r="AX554">
            <v>0</v>
          </cell>
          <cell r="AY554">
            <v>0</v>
          </cell>
          <cell r="AZ554">
            <v>0</v>
          </cell>
          <cell r="BA554">
            <v>0</v>
          </cell>
          <cell r="CB554" t="str">
            <v>KS2-4</v>
          </cell>
          <cell r="CC554" t="str">
            <v>4B</v>
          </cell>
          <cell r="CD554">
            <v>1</v>
          </cell>
          <cell r="CE554">
            <v>0.48639551192145863</v>
          </cell>
          <cell r="CF554">
            <v>1</v>
          </cell>
          <cell r="CG554" t="str">
            <v>&lt;25</v>
          </cell>
          <cell r="CH554" t="str">
            <v>KS2 Average Point Grade</v>
          </cell>
          <cell r="CI554" t="str">
            <v>KS4 5 A*-C EM</v>
          </cell>
        </row>
        <row r="555">
          <cell r="AS555">
            <v>0.27956613016095172</v>
          </cell>
          <cell r="AT555">
            <v>0.72043386983904834</v>
          </cell>
          <cell r="AU555">
            <v>0</v>
          </cell>
          <cell r="AV555">
            <v>0</v>
          </cell>
          <cell r="AW555">
            <v>0</v>
          </cell>
          <cell r="AX555">
            <v>0</v>
          </cell>
          <cell r="AY555">
            <v>0</v>
          </cell>
          <cell r="AZ555">
            <v>0</v>
          </cell>
          <cell r="BA555">
            <v>0</v>
          </cell>
          <cell r="CB555" t="str">
            <v>KS2-4</v>
          </cell>
          <cell r="CC555" t="str">
            <v>4A</v>
          </cell>
          <cell r="CD555">
            <v>1</v>
          </cell>
          <cell r="CE555">
            <v>0.72043386983904834</v>
          </cell>
          <cell r="CF555">
            <v>1</v>
          </cell>
          <cell r="CG555" t="str">
            <v>&lt;25</v>
          </cell>
          <cell r="CH555" t="str">
            <v>KS2 Average Point Grade</v>
          </cell>
          <cell r="CI555" t="str">
            <v>KS4 5 A*-C EM</v>
          </cell>
        </row>
        <row r="556">
          <cell r="AS556">
            <v>0.12928759894459102</v>
          </cell>
          <cell r="AT556">
            <v>0.87071240105540892</v>
          </cell>
          <cell r="AU556">
            <v>0</v>
          </cell>
          <cell r="AV556">
            <v>0</v>
          </cell>
          <cell r="AW556">
            <v>0</v>
          </cell>
          <cell r="AX556">
            <v>0</v>
          </cell>
          <cell r="AY556">
            <v>0</v>
          </cell>
          <cell r="AZ556">
            <v>0</v>
          </cell>
          <cell r="BA556">
            <v>0</v>
          </cell>
          <cell r="CB556" t="str">
            <v>KS2-4</v>
          </cell>
          <cell r="CC556" t="str">
            <v>5C</v>
          </cell>
          <cell r="CD556">
            <v>1</v>
          </cell>
          <cell r="CE556">
            <v>0.87071240105540892</v>
          </cell>
          <cell r="CF556">
            <v>1</v>
          </cell>
          <cell r="CG556" t="str">
            <v>&lt;25</v>
          </cell>
          <cell r="CH556" t="str">
            <v>KS2 Average Point Grade</v>
          </cell>
          <cell r="CI556" t="str">
            <v>KS4 5 A*-C EM</v>
          </cell>
        </row>
        <row r="557">
          <cell r="AS557">
            <v>5.5555555555555552E-2</v>
          </cell>
          <cell r="AT557">
            <v>0.94444444444444442</v>
          </cell>
          <cell r="AU557">
            <v>0</v>
          </cell>
          <cell r="AV557">
            <v>0</v>
          </cell>
          <cell r="AW557">
            <v>0</v>
          </cell>
          <cell r="AX557">
            <v>0</v>
          </cell>
          <cell r="AY557">
            <v>0</v>
          </cell>
          <cell r="AZ557">
            <v>0</v>
          </cell>
          <cell r="BA557">
            <v>0</v>
          </cell>
          <cell r="CB557" t="str">
            <v>KS2-4</v>
          </cell>
          <cell r="CC557" t="str">
            <v>5B</v>
          </cell>
          <cell r="CD557">
            <v>1</v>
          </cell>
          <cell r="CE557">
            <v>0.94444444444444442</v>
          </cell>
          <cell r="CF557">
            <v>1</v>
          </cell>
          <cell r="CG557" t="str">
            <v>&lt;25</v>
          </cell>
          <cell r="CH557" t="str">
            <v>KS2 Average Point Grade</v>
          </cell>
          <cell r="CI557" t="str">
            <v>KS4 5 A*-C EM</v>
          </cell>
        </row>
        <row r="558">
          <cell r="AS558">
            <v>5.5555555555555552E-2</v>
          </cell>
          <cell r="AT558">
            <v>0.94444444444444442</v>
          </cell>
          <cell r="AU558">
            <v>0</v>
          </cell>
          <cell r="AV558">
            <v>0</v>
          </cell>
          <cell r="AW558">
            <v>0</v>
          </cell>
          <cell r="AX558">
            <v>0</v>
          </cell>
          <cell r="AY558">
            <v>0</v>
          </cell>
          <cell r="AZ558">
            <v>0</v>
          </cell>
          <cell r="BA558">
            <v>0</v>
          </cell>
          <cell r="CB558" t="str">
            <v>KS2-4</v>
          </cell>
          <cell r="CC558" t="str">
            <v>5A</v>
          </cell>
          <cell r="CD558">
            <v>1</v>
          </cell>
          <cell r="CE558">
            <v>0.94444444444444442</v>
          </cell>
          <cell r="CF558">
            <v>1</v>
          </cell>
          <cell r="CG558" t="str">
            <v>&lt;25</v>
          </cell>
          <cell r="CH558" t="str">
            <v>KS2 Average Point Grade</v>
          </cell>
          <cell r="CI558" t="str">
            <v>KS4 5 A*-C EM</v>
          </cell>
        </row>
        <row r="559">
          <cell r="CB559" t="str">
            <v>.</v>
          </cell>
        </row>
        <row r="560">
          <cell r="CB560" t="str">
            <v>.</v>
          </cell>
        </row>
        <row r="561">
          <cell r="CB561" t="str">
            <v>.</v>
          </cell>
          <cell r="CC561" t="str">
            <v>.</v>
          </cell>
          <cell r="CD561" t="str">
            <v>.</v>
          </cell>
          <cell r="CE561" t="str">
            <v>.</v>
          </cell>
          <cell r="CF561" t="str">
            <v>.</v>
          </cell>
          <cell r="CG561" t="str">
            <v>.</v>
          </cell>
          <cell r="CH561" t="str">
            <v>KS2 Average Point Grade</v>
          </cell>
          <cell r="CI561" t="str">
            <v>KS4 5 A*-C EM</v>
          </cell>
        </row>
        <row r="562">
          <cell r="CB562" t="str">
            <v>.</v>
          </cell>
          <cell r="CC562" t="str">
            <v>.</v>
          </cell>
          <cell r="CD562" t="str">
            <v>.</v>
          </cell>
          <cell r="CE562" t="str">
            <v>.</v>
          </cell>
          <cell r="CF562" t="str">
            <v>.</v>
          </cell>
          <cell r="CG562" t="str">
            <v>.</v>
          </cell>
          <cell r="CH562" t="str">
            <v>KS2 Average Point Grade</v>
          </cell>
          <cell r="CI562" t="str">
            <v>KS4 5 A*-C EM</v>
          </cell>
        </row>
        <row r="563">
          <cell r="AU563">
            <v>0</v>
          </cell>
          <cell r="AV563">
            <v>0</v>
          </cell>
          <cell r="AW563">
            <v>0</v>
          </cell>
          <cell r="AX563">
            <v>0</v>
          </cell>
          <cell r="AY563">
            <v>0</v>
          </cell>
          <cell r="AZ563">
            <v>0</v>
          </cell>
          <cell r="BA563">
            <v>0</v>
          </cell>
          <cell r="CB563" t="str">
            <v>.</v>
          </cell>
          <cell r="CC563" t="str">
            <v>.</v>
          </cell>
          <cell r="CD563" t="str">
            <v>.</v>
          </cell>
          <cell r="CE563" t="str">
            <v>.</v>
          </cell>
          <cell r="CF563" t="str">
            <v>.</v>
          </cell>
          <cell r="CG563" t="str">
            <v>.</v>
          </cell>
          <cell r="CH563" t="str">
            <v>KS2 Average Point Grade</v>
          </cell>
          <cell r="CI563" t="str">
            <v>KS4 5 A*-C EM</v>
          </cell>
        </row>
        <row r="564">
          <cell r="AS564">
            <v>0</v>
          </cell>
          <cell r="AT564">
            <v>0</v>
          </cell>
          <cell r="AU564">
            <v>0</v>
          </cell>
          <cell r="AV564">
            <v>0</v>
          </cell>
          <cell r="AW564">
            <v>0</v>
          </cell>
          <cell r="AX564">
            <v>0</v>
          </cell>
          <cell r="AY564">
            <v>0</v>
          </cell>
          <cell r="AZ564">
            <v>0</v>
          </cell>
          <cell r="BA564">
            <v>0</v>
          </cell>
          <cell r="CB564" t="str">
            <v>.</v>
          </cell>
          <cell r="CC564" t="str">
            <v>.</v>
          </cell>
          <cell r="CD564" t="str">
            <v>.</v>
          </cell>
          <cell r="CE564" t="str">
            <v>.</v>
          </cell>
          <cell r="CF564" t="str">
            <v>.</v>
          </cell>
          <cell r="CG564" t="str">
            <v>.</v>
          </cell>
          <cell r="CH564" t="str">
            <v>.</v>
          </cell>
          <cell r="CI564" t="str">
            <v>.</v>
          </cell>
        </row>
        <row r="565">
          <cell r="AS565">
            <v>0</v>
          </cell>
          <cell r="AT565">
            <v>0</v>
          </cell>
          <cell r="AU565">
            <v>0</v>
          </cell>
          <cell r="AV565">
            <v>0</v>
          </cell>
          <cell r="AW565">
            <v>0</v>
          </cell>
          <cell r="AX565">
            <v>0</v>
          </cell>
          <cell r="AY565">
            <v>0</v>
          </cell>
          <cell r="AZ565">
            <v>0</v>
          </cell>
          <cell r="BA565">
            <v>0</v>
          </cell>
          <cell r="CB565" t="str">
            <v>.</v>
          </cell>
          <cell r="CC565" t="str">
            <v>.</v>
          </cell>
          <cell r="CD565" t="str">
            <v>.</v>
          </cell>
          <cell r="CE565" t="str">
            <v>.</v>
          </cell>
          <cell r="CF565" t="str">
            <v>.</v>
          </cell>
          <cell r="CG565" t="str">
            <v>.</v>
          </cell>
          <cell r="CH565" t="str">
            <v>.</v>
          </cell>
          <cell r="CI565" t="str">
            <v>.</v>
          </cell>
        </row>
        <row r="566">
          <cell r="AS566">
            <v>0.98463941681853684</v>
          </cell>
          <cell r="AT566">
            <v>1.5360583181463161E-2</v>
          </cell>
          <cell r="AU566">
            <v>0</v>
          </cell>
          <cell r="AV566">
            <v>0</v>
          </cell>
          <cell r="AW566">
            <v>0</v>
          </cell>
          <cell r="AX566">
            <v>0</v>
          </cell>
          <cell r="AY566">
            <v>0</v>
          </cell>
          <cell r="AZ566">
            <v>0</v>
          </cell>
          <cell r="BA566">
            <v>0</v>
          </cell>
          <cell r="CB566" t="str">
            <v>KS2-4</v>
          </cell>
          <cell r="CC566" t="str">
            <v>B</v>
          </cell>
          <cell r="CD566">
            <v>1</v>
          </cell>
          <cell r="CE566">
            <v>1.5360583181463161E-2</v>
          </cell>
          <cell r="CF566">
            <v>1</v>
          </cell>
          <cell r="CG566" t="str">
            <v>&gt;=25 &amp; &lt;26</v>
          </cell>
          <cell r="CH566" t="str">
            <v>KS2 Average Point Grade</v>
          </cell>
          <cell r="CI566" t="str">
            <v>KS4 5 A*-C EM</v>
          </cell>
        </row>
        <row r="567">
          <cell r="AS567">
            <v>0.98463941681853684</v>
          </cell>
          <cell r="AT567">
            <v>1.5360583181463161E-2</v>
          </cell>
          <cell r="AU567">
            <v>0</v>
          </cell>
          <cell r="AV567">
            <v>0</v>
          </cell>
          <cell r="AW567">
            <v>0</v>
          </cell>
          <cell r="AX567">
            <v>0</v>
          </cell>
          <cell r="AY567">
            <v>0</v>
          </cell>
          <cell r="AZ567">
            <v>0</v>
          </cell>
          <cell r="BA567">
            <v>0</v>
          </cell>
          <cell r="CB567" t="str">
            <v>KS2-4</v>
          </cell>
          <cell r="CC567" t="str">
            <v>N</v>
          </cell>
          <cell r="CD567">
            <v>1</v>
          </cell>
          <cell r="CE567">
            <v>1.5360583181463161E-2</v>
          </cell>
          <cell r="CF567">
            <v>1</v>
          </cell>
          <cell r="CG567" t="str">
            <v>&gt;=25 &amp; &lt;26</v>
          </cell>
          <cell r="CH567" t="str">
            <v>KS2 Average Point Grade</v>
          </cell>
          <cell r="CI567" t="str">
            <v>KS4 5 A*-C EM</v>
          </cell>
        </row>
        <row r="568">
          <cell r="AS568">
            <v>0.98463941681853684</v>
          </cell>
          <cell r="AT568">
            <v>1.5360583181463161E-2</v>
          </cell>
          <cell r="AU568">
            <v>0</v>
          </cell>
          <cell r="AV568">
            <v>0</v>
          </cell>
          <cell r="AW568">
            <v>0</v>
          </cell>
          <cell r="AX568">
            <v>0</v>
          </cell>
          <cell r="AY568">
            <v>0</v>
          </cell>
          <cell r="AZ568">
            <v>0</v>
          </cell>
          <cell r="BA568">
            <v>0</v>
          </cell>
          <cell r="CB568" t="str">
            <v>KS2-4</v>
          </cell>
          <cell r="CC568" t="str">
            <v>2</v>
          </cell>
          <cell r="CD568">
            <v>1</v>
          </cell>
          <cell r="CE568">
            <v>1.5360583181463161E-2</v>
          </cell>
          <cell r="CF568">
            <v>1</v>
          </cell>
          <cell r="CG568" t="str">
            <v>&gt;=25 &amp; &lt;26</v>
          </cell>
          <cell r="CH568" t="str">
            <v>KS2 Average Point Grade</v>
          </cell>
          <cell r="CI568" t="str">
            <v>KS4 5 A*-C EM</v>
          </cell>
        </row>
        <row r="569">
          <cell r="AS569">
            <v>0.9768246281563473</v>
          </cell>
          <cell r="AT569">
            <v>2.3175371843652714E-2</v>
          </cell>
          <cell r="AU569">
            <v>0</v>
          </cell>
          <cell r="AV569">
            <v>0</v>
          </cell>
          <cell r="AW569">
            <v>0</v>
          </cell>
          <cell r="AX569">
            <v>0</v>
          </cell>
          <cell r="AY569">
            <v>0</v>
          </cell>
          <cell r="AZ569">
            <v>0</v>
          </cell>
          <cell r="BA569">
            <v>0</v>
          </cell>
          <cell r="CB569" t="str">
            <v>KS2-4</v>
          </cell>
          <cell r="CC569" t="str">
            <v>3C</v>
          </cell>
          <cell r="CD569">
            <v>1</v>
          </cell>
          <cell r="CE569">
            <v>2.3175371843652714E-2</v>
          </cell>
          <cell r="CF569">
            <v>1</v>
          </cell>
          <cell r="CG569" t="str">
            <v>&gt;=25 &amp; &lt;26</v>
          </cell>
          <cell r="CH569" t="str">
            <v>KS2 Average Point Grade</v>
          </cell>
          <cell r="CI569" t="str">
            <v>KS4 5 A*-C EM</v>
          </cell>
        </row>
        <row r="570">
          <cell r="AS570">
            <v>0.95014863937800143</v>
          </cell>
          <cell r="AT570">
            <v>4.985136062199863E-2</v>
          </cell>
          <cell r="AU570">
            <v>0</v>
          </cell>
          <cell r="AV570">
            <v>0</v>
          </cell>
          <cell r="AW570">
            <v>0</v>
          </cell>
          <cell r="AX570">
            <v>0</v>
          </cell>
          <cell r="AY570">
            <v>0</v>
          </cell>
          <cell r="AZ570">
            <v>0</v>
          </cell>
          <cell r="BA570">
            <v>0</v>
          </cell>
          <cell r="CB570" t="str">
            <v>KS2-4</v>
          </cell>
          <cell r="CC570" t="str">
            <v>3B</v>
          </cell>
          <cell r="CD570">
            <v>1</v>
          </cell>
          <cell r="CE570">
            <v>4.985136062199863E-2</v>
          </cell>
          <cell r="CF570">
            <v>1</v>
          </cell>
          <cell r="CG570" t="str">
            <v>&gt;=25 &amp; &lt;26</v>
          </cell>
          <cell r="CH570" t="str">
            <v>KS2 Average Point Grade</v>
          </cell>
          <cell r="CI570" t="str">
            <v>KS4 5 A*-C EM</v>
          </cell>
        </row>
        <row r="571">
          <cell r="AS571">
            <v>0.90114303367315418</v>
          </cell>
          <cell r="AT571">
            <v>9.8856966326845847E-2</v>
          </cell>
          <cell r="AU571">
            <v>0</v>
          </cell>
          <cell r="AV571">
            <v>0</v>
          </cell>
          <cell r="AW571">
            <v>0</v>
          </cell>
          <cell r="AX571">
            <v>0</v>
          </cell>
          <cell r="AY571">
            <v>0</v>
          </cell>
          <cell r="AZ571">
            <v>0</v>
          </cell>
          <cell r="BA571">
            <v>0</v>
          </cell>
          <cell r="CB571" t="str">
            <v>KS2-4</v>
          </cell>
          <cell r="CC571" t="str">
            <v>3A</v>
          </cell>
          <cell r="CD571">
            <v>1</v>
          </cell>
          <cell r="CE571">
            <v>9.8856966326845847E-2</v>
          </cell>
          <cell r="CF571">
            <v>1</v>
          </cell>
          <cell r="CG571" t="str">
            <v>&gt;=25 &amp; &lt;26</v>
          </cell>
          <cell r="CH571" t="str">
            <v>KS2 Average Point Grade</v>
          </cell>
          <cell r="CI571" t="str">
            <v>KS4 5 A*-C EM</v>
          </cell>
        </row>
        <row r="572">
          <cell r="AS572">
            <v>0.76969826207484804</v>
          </cell>
          <cell r="AT572">
            <v>0.23030173792515193</v>
          </cell>
          <cell r="AU572">
            <v>0</v>
          </cell>
          <cell r="AV572">
            <v>0</v>
          </cell>
          <cell r="AW572">
            <v>0</v>
          </cell>
          <cell r="AX572">
            <v>0</v>
          </cell>
          <cell r="AY572">
            <v>0</v>
          </cell>
          <cell r="AZ572">
            <v>0</v>
          </cell>
          <cell r="BA572">
            <v>0</v>
          </cell>
          <cell r="CB572" t="str">
            <v>KS2-4</v>
          </cell>
          <cell r="CC572" t="str">
            <v>4C</v>
          </cell>
          <cell r="CD572">
            <v>1</v>
          </cell>
          <cell r="CE572">
            <v>0.23030173792515193</v>
          </cell>
          <cell r="CF572">
            <v>1</v>
          </cell>
          <cell r="CG572" t="str">
            <v>&gt;=25 &amp; &lt;26</v>
          </cell>
          <cell r="CH572" t="str">
            <v>KS2 Average Point Grade</v>
          </cell>
          <cell r="CI572" t="str">
            <v>KS4 5 A*-C EM</v>
          </cell>
        </row>
        <row r="573">
          <cell r="AS573">
            <v>0.55727366966136838</v>
          </cell>
          <cell r="AT573">
            <v>0.44272633033863162</v>
          </cell>
          <cell r="AU573">
            <v>0</v>
          </cell>
          <cell r="AV573">
            <v>0</v>
          </cell>
          <cell r="AW573">
            <v>0</v>
          </cell>
          <cell r="AX573">
            <v>0</v>
          </cell>
          <cell r="AY573">
            <v>0</v>
          </cell>
          <cell r="AZ573">
            <v>0</v>
          </cell>
          <cell r="BA573">
            <v>0</v>
          </cell>
          <cell r="CB573" t="str">
            <v>KS2-4</v>
          </cell>
          <cell r="CC573" t="str">
            <v>4B</v>
          </cell>
          <cell r="CD573">
            <v>1</v>
          </cell>
          <cell r="CE573">
            <v>0.44272633033863162</v>
          </cell>
          <cell r="CF573">
            <v>1</v>
          </cell>
          <cell r="CG573" t="str">
            <v>&gt;=25 &amp; &lt;26</v>
          </cell>
          <cell r="CH573" t="str">
            <v>KS2 Average Point Grade</v>
          </cell>
          <cell r="CI573" t="str">
            <v>KS4 5 A*-C EM</v>
          </cell>
        </row>
        <row r="574">
          <cell r="AS574">
            <v>0.32043602081901207</v>
          </cell>
          <cell r="AT574">
            <v>0.67956397918098788</v>
          </cell>
          <cell r="AU574">
            <v>0</v>
          </cell>
          <cell r="AV574">
            <v>0</v>
          </cell>
          <cell r="AW574">
            <v>0</v>
          </cell>
          <cell r="AX574">
            <v>0</v>
          </cell>
          <cell r="AY574">
            <v>0</v>
          </cell>
          <cell r="AZ574">
            <v>0</v>
          </cell>
          <cell r="BA574">
            <v>0</v>
          </cell>
          <cell r="CB574" t="str">
            <v>KS2-4</v>
          </cell>
          <cell r="CC574" t="str">
            <v>4A</v>
          </cell>
          <cell r="CD574">
            <v>1</v>
          </cell>
          <cell r="CE574">
            <v>0.67956397918098788</v>
          </cell>
          <cell r="CF574">
            <v>1</v>
          </cell>
          <cell r="CG574" t="str">
            <v>&gt;=25 &amp; &lt;26</v>
          </cell>
          <cell r="CH574" t="str">
            <v>KS2 Average Point Grade</v>
          </cell>
          <cell r="CI574" t="str">
            <v>KS4 5 A*-C EM</v>
          </cell>
        </row>
        <row r="575">
          <cell r="AS575">
            <v>0.14150794900047223</v>
          </cell>
          <cell r="AT575">
            <v>0.85849205099952774</v>
          </cell>
          <cell r="AU575">
            <v>0</v>
          </cell>
          <cell r="AV575">
            <v>0</v>
          </cell>
          <cell r="AW575">
            <v>0</v>
          </cell>
          <cell r="AX575">
            <v>0</v>
          </cell>
          <cell r="AY575">
            <v>0</v>
          </cell>
          <cell r="AZ575">
            <v>0</v>
          </cell>
          <cell r="BA575">
            <v>0</v>
          </cell>
          <cell r="CB575" t="str">
            <v>KS2-4</v>
          </cell>
          <cell r="CC575" t="str">
            <v>5C</v>
          </cell>
          <cell r="CD575">
            <v>1</v>
          </cell>
          <cell r="CE575">
            <v>0.85849205099952774</v>
          </cell>
          <cell r="CF575">
            <v>1</v>
          </cell>
          <cell r="CG575" t="str">
            <v>&gt;=25 &amp; &lt;26</v>
          </cell>
          <cell r="CH575" t="str">
            <v>KS2 Average Point Grade</v>
          </cell>
          <cell r="CI575" t="str">
            <v>KS4 5 A*-C EM</v>
          </cell>
        </row>
        <row r="576">
          <cell r="AS576">
            <v>5.4132231404958681E-2</v>
          </cell>
          <cell r="AT576">
            <v>0.94586776859504129</v>
          </cell>
          <cell r="AU576">
            <v>0</v>
          </cell>
          <cell r="AV576">
            <v>0</v>
          </cell>
          <cell r="AW576">
            <v>0</v>
          </cell>
          <cell r="AX576">
            <v>0</v>
          </cell>
          <cell r="AY576">
            <v>0</v>
          </cell>
          <cell r="AZ576">
            <v>0</v>
          </cell>
          <cell r="BA576">
            <v>0</v>
          </cell>
          <cell r="CB576" t="str">
            <v>KS2-4</v>
          </cell>
          <cell r="CC576" t="str">
            <v>5B</v>
          </cell>
          <cell r="CD576">
            <v>1</v>
          </cell>
          <cell r="CE576">
            <v>0.94586776859504129</v>
          </cell>
          <cell r="CF576">
            <v>1</v>
          </cell>
          <cell r="CG576" t="str">
            <v>&gt;=25 &amp; &lt;26</v>
          </cell>
          <cell r="CH576" t="str">
            <v>KS2 Average Point Grade</v>
          </cell>
          <cell r="CI576" t="str">
            <v>KS4 5 A*-C EM</v>
          </cell>
        </row>
        <row r="577">
          <cell r="AS577">
            <v>2.8571428571428571E-2</v>
          </cell>
          <cell r="AT577">
            <v>0.97142857142857142</v>
          </cell>
          <cell r="AU577">
            <v>0</v>
          </cell>
          <cell r="AV577">
            <v>0</v>
          </cell>
          <cell r="AW577">
            <v>0</v>
          </cell>
          <cell r="AX577">
            <v>0</v>
          </cell>
          <cell r="AY577">
            <v>0</v>
          </cell>
          <cell r="AZ577">
            <v>0</v>
          </cell>
          <cell r="BA577">
            <v>0</v>
          </cell>
          <cell r="CB577" t="str">
            <v>KS2-4</v>
          </cell>
          <cell r="CC577" t="str">
            <v>5A</v>
          </cell>
          <cell r="CD577">
            <v>1</v>
          </cell>
          <cell r="CE577">
            <v>0.97142857142857142</v>
          </cell>
          <cell r="CF577">
            <v>1</v>
          </cell>
          <cell r="CG577" t="str">
            <v>&gt;=25 &amp; &lt;26</v>
          </cell>
          <cell r="CH577" t="str">
            <v>KS2 Average Point Grade</v>
          </cell>
          <cell r="CI577" t="str">
            <v>KS4 5 A*-C EM</v>
          </cell>
        </row>
        <row r="578">
          <cell r="CB578" t="str">
            <v>.</v>
          </cell>
        </row>
        <row r="579">
          <cell r="CB579" t="str">
            <v>.</v>
          </cell>
        </row>
        <row r="580">
          <cell r="CB580" t="str">
            <v>.</v>
          </cell>
          <cell r="CC580" t="str">
            <v>.</v>
          </cell>
          <cell r="CD580" t="str">
            <v>.</v>
          </cell>
          <cell r="CE580" t="str">
            <v>.</v>
          </cell>
          <cell r="CF580" t="str">
            <v>.</v>
          </cell>
          <cell r="CG580" t="str">
            <v>.</v>
          </cell>
          <cell r="CH580" t="str">
            <v>KS2 Average Point Grade</v>
          </cell>
          <cell r="CI580" t="str">
            <v>KS4 5 A*-C EM</v>
          </cell>
        </row>
        <row r="581">
          <cell r="CB581" t="str">
            <v>.</v>
          </cell>
          <cell r="CC581" t="str">
            <v>.</v>
          </cell>
          <cell r="CD581" t="str">
            <v>.</v>
          </cell>
          <cell r="CE581" t="str">
            <v>.</v>
          </cell>
          <cell r="CF581" t="str">
            <v>.</v>
          </cell>
          <cell r="CG581" t="str">
            <v>.</v>
          </cell>
          <cell r="CH581" t="str">
            <v>KS2 Average Point Grade</v>
          </cell>
          <cell r="CI581" t="str">
            <v>KS4 5 A*-C EM</v>
          </cell>
        </row>
        <row r="582">
          <cell r="AU582">
            <v>0</v>
          </cell>
          <cell r="AV582">
            <v>0</v>
          </cell>
          <cell r="AW582">
            <v>0</v>
          </cell>
          <cell r="AX582">
            <v>0</v>
          </cell>
          <cell r="AY582">
            <v>0</v>
          </cell>
          <cell r="AZ582">
            <v>0</v>
          </cell>
          <cell r="BA582">
            <v>0</v>
          </cell>
          <cell r="CB582" t="str">
            <v>.</v>
          </cell>
          <cell r="CC582" t="str">
            <v>.</v>
          </cell>
          <cell r="CD582" t="str">
            <v>.</v>
          </cell>
          <cell r="CE582" t="str">
            <v>.</v>
          </cell>
          <cell r="CF582" t="str">
            <v>.</v>
          </cell>
          <cell r="CG582" t="str">
            <v>.</v>
          </cell>
          <cell r="CH582" t="str">
            <v>KS2 Average Point Grade</v>
          </cell>
          <cell r="CI582" t="str">
            <v>KS4 5 A*-C EM</v>
          </cell>
        </row>
        <row r="583">
          <cell r="AS583">
            <v>0</v>
          </cell>
          <cell r="AT583">
            <v>0</v>
          </cell>
          <cell r="AU583">
            <v>0</v>
          </cell>
          <cell r="AV583">
            <v>0</v>
          </cell>
          <cell r="AW583">
            <v>0</v>
          </cell>
          <cell r="AX583">
            <v>0</v>
          </cell>
          <cell r="AY583">
            <v>0</v>
          </cell>
          <cell r="AZ583">
            <v>0</v>
          </cell>
          <cell r="BA583">
            <v>0</v>
          </cell>
          <cell r="CB583" t="str">
            <v>.</v>
          </cell>
          <cell r="CC583" t="str">
            <v>.</v>
          </cell>
          <cell r="CD583" t="str">
            <v>.</v>
          </cell>
          <cell r="CE583" t="str">
            <v>.</v>
          </cell>
          <cell r="CF583" t="str">
            <v>.</v>
          </cell>
          <cell r="CG583" t="str">
            <v>.</v>
          </cell>
          <cell r="CH583" t="str">
            <v>.</v>
          </cell>
          <cell r="CI583" t="str">
            <v>.</v>
          </cell>
        </row>
        <row r="584">
          <cell r="AS584">
            <v>0</v>
          </cell>
          <cell r="AT584">
            <v>0</v>
          </cell>
          <cell r="AU584">
            <v>0</v>
          </cell>
          <cell r="AV584">
            <v>0</v>
          </cell>
          <cell r="AW584">
            <v>0</v>
          </cell>
          <cell r="AX584">
            <v>0</v>
          </cell>
          <cell r="AY584">
            <v>0</v>
          </cell>
          <cell r="AZ584">
            <v>0</v>
          </cell>
          <cell r="BA584">
            <v>0</v>
          </cell>
          <cell r="CB584" t="str">
            <v>.</v>
          </cell>
          <cell r="CC584" t="str">
            <v>.</v>
          </cell>
          <cell r="CD584" t="str">
            <v>.</v>
          </cell>
          <cell r="CE584" t="str">
            <v>.</v>
          </cell>
          <cell r="CF584" t="str">
            <v>.</v>
          </cell>
          <cell r="CG584" t="str">
            <v>.</v>
          </cell>
          <cell r="CH584" t="str">
            <v>.</v>
          </cell>
          <cell r="CI584" t="str">
            <v>.</v>
          </cell>
        </row>
        <row r="585">
          <cell r="AS585">
            <v>0.99183417085427139</v>
          </cell>
          <cell r="AT585">
            <v>8.1658291457286439E-3</v>
          </cell>
          <cell r="AU585">
            <v>0</v>
          </cell>
          <cell r="AV585">
            <v>0</v>
          </cell>
          <cell r="AW585">
            <v>0</v>
          </cell>
          <cell r="AX585">
            <v>0</v>
          </cell>
          <cell r="AY585">
            <v>0</v>
          </cell>
          <cell r="AZ585">
            <v>0</v>
          </cell>
          <cell r="BA585">
            <v>0</v>
          </cell>
          <cell r="CB585" t="str">
            <v>KS2-4</v>
          </cell>
          <cell r="CC585" t="str">
            <v>B</v>
          </cell>
          <cell r="CD585">
            <v>1</v>
          </cell>
          <cell r="CE585">
            <v>8.1658291457286439E-3</v>
          </cell>
          <cell r="CF585">
            <v>1</v>
          </cell>
          <cell r="CG585" t="str">
            <v>&gt;=26 &amp; &lt;27</v>
          </cell>
          <cell r="CH585" t="str">
            <v>KS2 Average Point Grade</v>
          </cell>
          <cell r="CI585" t="str">
            <v>KS4 5 A*-C EM</v>
          </cell>
        </row>
        <row r="586">
          <cell r="AS586">
            <v>0.99183417085427139</v>
          </cell>
          <cell r="AT586">
            <v>8.1658291457286439E-3</v>
          </cell>
          <cell r="AU586">
            <v>0</v>
          </cell>
          <cell r="AV586">
            <v>0</v>
          </cell>
          <cell r="AW586">
            <v>0</v>
          </cell>
          <cell r="AX586">
            <v>0</v>
          </cell>
          <cell r="AY586">
            <v>0</v>
          </cell>
          <cell r="AZ586">
            <v>0</v>
          </cell>
          <cell r="BA586">
            <v>0</v>
          </cell>
          <cell r="CB586" t="str">
            <v>KS2-4</v>
          </cell>
          <cell r="CC586" t="str">
            <v>N</v>
          </cell>
          <cell r="CD586">
            <v>1</v>
          </cell>
          <cell r="CE586">
            <v>8.1658291457286439E-3</v>
          </cell>
          <cell r="CF586">
            <v>1</v>
          </cell>
          <cell r="CG586" t="str">
            <v>&gt;=26 &amp; &lt;27</v>
          </cell>
          <cell r="CH586" t="str">
            <v>KS2 Average Point Grade</v>
          </cell>
          <cell r="CI586" t="str">
            <v>KS4 5 A*-C EM</v>
          </cell>
        </row>
        <row r="587">
          <cell r="AS587">
            <v>0.99183417085427139</v>
          </cell>
          <cell r="AT587">
            <v>8.1658291457286439E-3</v>
          </cell>
          <cell r="AU587">
            <v>0</v>
          </cell>
          <cell r="AV587">
            <v>0</v>
          </cell>
          <cell r="AW587">
            <v>0</v>
          </cell>
          <cell r="AX587">
            <v>0</v>
          </cell>
          <cell r="AY587">
            <v>0</v>
          </cell>
          <cell r="AZ587">
            <v>0</v>
          </cell>
          <cell r="BA587">
            <v>0</v>
          </cell>
          <cell r="CB587" t="str">
            <v>KS2-4</v>
          </cell>
          <cell r="CC587" t="str">
            <v>2</v>
          </cell>
          <cell r="CD587">
            <v>1</v>
          </cell>
          <cell r="CE587">
            <v>8.1658291457286439E-3</v>
          </cell>
          <cell r="CF587">
            <v>1</v>
          </cell>
          <cell r="CG587" t="str">
            <v>&gt;=26 &amp; &lt;27</v>
          </cell>
          <cell r="CH587" t="str">
            <v>KS2 Average Point Grade</v>
          </cell>
          <cell r="CI587" t="str">
            <v>KS4 5 A*-C EM</v>
          </cell>
        </row>
        <row r="588">
          <cell r="AS588">
            <v>0.98407643312101911</v>
          </cell>
          <cell r="AT588">
            <v>1.5923566878980892E-2</v>
          </cell>
          <cell r="AU588">
            <v>0</v>
          </cell>
          <cell r="AV588">
            <v>0</v>
          </cell>
          <cell r="AW588">
            <v>0</v>
          </cell>
          <cell r="AX588">
            <v>0</v>
          </cell>
          <cell r="AY588">
            <v>0</v>
          </cell>
          <cell r="AZ588">
            <v>0</v>
          </cell>
          <cell r="BA588">
            <v>0</v>
          </cell>
          <cell r="CB588" t="str">
            <v>KS2-4</v>
          </cell>
          <cell r="CC588" t="str">
            <v>3C</v>
          </cell>
          <cell r="CD588">
            <v>1</v>
          </cell>
          <cell r="CE588">
            <v>1.5923566878980892E-2</v>
          </cell>
          <cell r="CF588">
            <v>1</v>
          </cell>
          <cell r="CG588" t="str">
            <v>&gt;=26 &amp; &lt;27</v>
          </cell>
          <cell r="CH588" t="str">
            <v>KS2 Average Point Grade</v>
          </cell>
          <cell r="CI588" t="str">
            <v>KS4 5 A*-C EM</v>
          </cell>
        </row>
        <row r="589">
          <cell r="AS589">
            <v>0.9673202614379085</v>
          </cell>
          <cell r="AT589">
            <v>3.2679738562091505E-2</v>
          </cell>
          <cell r="AU589">
            <v>0</v>
          </cell>
          <cell r="AV589">
            <v>0</v>
          </cell>
          <cell r="AW589">
            <v>0</v>
          </cell>
          <cell r="AX589">
            <v>0</v>
          </cell>
          <cell r="AY589">
            <v>0</v>
          </cell>
          <cell r="AZ589">
            <v>0</v>
          </cell>
          <cell r="BA589">
            <v>0</v>
          </cell>
          <cell r="CB589" t="str">
            <v>KS2-4</v>
          </cell>
          <cell r="CC589" t="str">
            <v>3B</v>
          </cell>
          <cell r="CD589">
            <v>1</v>
          </cell>
          <cell r="CE589">
            <v>3.2679738562091505E-2</v>
          </cell>
          <cell r="CF589">
            <v>1</v>
          </cell>
          <cell r="CG589" t="str">
            <v>&gt;=26 &amp; &lt;27</v>
          </cell>
          <cell r="CH589" t="str">
            <v>KS2 Average Point Grade</v>
          </cell>
          <cell r="CI589" t="str">
            <v>KS4 5 A*-C EM</v>
          </cell>
        </row>
        <row r="590">
          <cell r="AS590">
            <v>0.92920517560073934</v>
          </cell>
          <cell r="AT590">
            <v>7.0794824399260631E-2</v>
          </cell>
          <cell r="AU590">
            <v>0</v>
          </cell>
          <cell r="AV590">
            <v>0</v>
          </cell>
          <cell r="AW590">
            <v>0</v>
          </cell>
          <cell r="AX590">
            <v>0</v>
          </cell>
          <cell r="AY590">
            <v>0</v>
          </cell>
          <cell r="AZ590">
            <v>0</v>
          </cell>
          <cell r="BA590">
            <v>0</v>
          </cell>
          <cell r="CB590" t="str">
            <v>KS2-4</v>
          </cell>
          <cell r="CC590" t="str">
            <v>3A</v>
          </cell>
          <cell r="CD590">
            <v>1</v>
          </cell>
          <cell r="CE590">
            <v>7.0794824399260631E-2</v>
          </cell>
          <cell r="CF590">
            <v>1</v>
          </cell>
          <cell r="CG590" t="str">
            <v>&gt;=26 &amp; &lt;27</v>
          </cell>
          <cell r="CH590" t="str">
            <v>KS2 Average Point Grade</v>
          </cell>
          <cell r="CI590" t="str">
            <v>KS4 5 A*-C EM</v>
          </cell>
        </row>
        <row r="591">
          <cell r="AS591">
            <v>0.80759360783856293</v>
          </cell>
          <cell r="AT591">
            <v>0.19240639216143707</v>
          </cell>
          <cell r="AU591">
            <v>0</v>
          </cell>
          <cell r="AV591">
            <v>0</v>
          </cell>
          <cell r="AW591">
            <v>0</v>
          </cell>
          <cell r="AX591">
            <v>0</v>
          </cell>
          <cell r="AY591">
            <v>0</v>
          </cell>
          <cell r="AZ591">
            <v>0</v>
          </cell>
          <cell r="BA591">
            <v>0</v>
          </cell>
          <cell r="CB591" t="str">
            <v>KS2-4</v>
          </cell>
          <cell r="CC591" t="str">
            <v>4C</v>
          </cell>
          <cell r="CD591">
            <v>1</v>
          </cell>
          <cell r="CE591">
            <v>0.19240639216143707</v>
          </cell>
          <cell r="CF591">
            <v>1</v>
          </cell>
          <cell r="CG591" t="str">
            <v>&gt;=26 &amp; &lt;27</v>
          </cell>
          <cell r="CH591" t="str">
            <v>KS2 Average Point Grade</v>
          </cell>
          <cell r="CI591" t="str">
            <v>KS4 5 A*-C EM</v>
          </cell>
        </row>
        <row r="592">
          <cell r="AS592">
            <v>0.59250575311536624</v>
          </cell>
          <cell r="AT592">
            <v>0.40749424688463376</v>
          </cell>
          <cell r="AU592">
            <v>0</v>
          </cell>
          <cell r="AV592">
            <v>0</v>
          </cell>
          <cell r="AW592">
            <v>0</v>
          </cell>
          <cell r="AX592">
            <v>0</v>
          </cell>
          <cell r="AY592">
            <v>0</v>
          </cell>
          <cell r="AZ592">
            <v>0</v>
          </cell>
          <cell r="BA592">
            <v>0</v>
          </cell>
          <cell r="CB592" t="str">
            <v>KS2-4</v>
          </cell>
          <cell r="CC592" t="str">
            <v>4B</v>
          </cell>
          <cell r="CD592">
            <v>1</v>
          </cell>
          <cell r="CE592">
            <v>0.40749424688463376</v>
          </cell>
          <cell r="CF592">
            <v>1</v>
          </cell>
          <cell r="CG592" t="str">
            <v>&gt;=26 &amp; &lt;27</v>
          </cell>
          <cell r="CH592" t="str">
            <v>KS2 Average Point Grade</v>
          </cell>
          <cell r="CI592" t="str">
            <v>KS4 5 A*-C EM</v>
          </cell>
        </row>
        <row r="593">
          <cell r="AS593">
            <v>0.34009161859518156</v>
          </cell>
          <cell r="AT593">
            <v>0.65990838140481844</v>
          </cell>
          <cell r="AU593">
            <v>0</v>
          </cell>
          <cell r="AV593">
            <v>0</v>
          </cell>
          <cell r="AW593">
            <v>0</v>
          </cell>
          <cell r="AX593">
            <v>0</v>
          </cell>
          <cell r="AY593">
            <v>0</v>
          </cell>
          <cell r="AZ593">
            <v>0</v>
          </cell>
          <cell r="BA593">
            <v>0</v>
          </cell>
          <cell r="CB593" t="str">
            <v>KS2-4</v>
          </cell>
          <cell r="CC593" t="str">
            <v>4A</v>
          </cell>
          <cell r="CD593">
            <v>1</v>
          </cell>
          <cell r="CE593">
            <v>0.65990838140481844</v>
          </cell>
          <cell r="CF593">
            <v>1</v>
          </cell>
          <cell r="CG593" t="str">
            <v>&gt;=26 &amp; &lt;27</v>
          </cell>
          <cell r="CH593" t="str">
            <v>KS2 Average Point Grade</v>
          </cell>
          <cell r="CI593" t="str">
            <v>KS4 5 A*-C EM</v>
          </cell>
        </row>
        <row r="594">
          <cell r="AS594">
            <v>0.13569050625645734</v>
          </cell>
          <cell r="AT594">
            <v>0.8643094937435426</v>
          </cell>
          <cell r="AU594">
            <v>0</v>
          </cell>
          <cell r="AV594">
            <v>0</v>
          </cell>
          <cell r="AW594">
            <v>0</v>
          </cell>
          <cell r="AX594">
            <v>0</v>
          </cell>
          <cell r="AY594">
            <v>0</v>
          </cell>
          <cell r="AZ594">
            <v>0</v>
          </cell>
          <cell r="BA594">
            <v>0</v>
          </cell>
          <cell r="CB594" t="str">
            <v>KS2-4</v>
          </cell>
          <cell r="CC594" t="str">
            <v>5C</v>
          </cell>
          <cell r="CD594">
            <v>1</v>
          </cell>
          <cell r="CE594">
            <v>0.8643094937435426</v>
          </cell>
          <cell r="CF594">
            <v>1</v>
          </cell>
          <cell r="CG594" t="str">
            <v>&gt;=26 &amp; &lt;27</v>
          </cell>
          <cell r="CH594" t="str">
            <v>KS2 Average Point Grade</v>
          </cell>
          <cell r="CI594" t="str">
            <v>KS4 5 A*-C EM</v>
          </cell>
        </row>
        <row r="595">
          <cell r="AS595">
            <v>4.5870393900889456E-2</v>
          </cell>
          <cell r="AT595">
            <v>0.95412960609911057</v>
          </cell>
          <cell r="AU595">
            <v>0</v>
          </cell>
          <cell r="AV595">
            <v>0</v>
          </cell>
          <cell r="AW595">
            <v>0</v>
          </cell>
          <cell r="AX595">
            <v>0</v>
          </cell>
          <cell r="AY595">
            <v>0</v>
          </cell>
          <cell r="AZ595">
            <v>0</v>
          </cell>
          <cell r="BA595">
            <v>0</v>
          </cell>
          <cell r="CB595" t="str">
            <v>KS2-4</v>
          </cell>
          <cell r="CC595" t="str">
            <v>5B</v>
          </cell>
          <cell r="CD595">
            <v>1</v>
          </cell>
          <cell r="CE595">
            <v>0.95412960609911057</v>
          </cell>
          <cell r="CF595">
            <v>1</v>
          </cell>
          <cell r="CG595" t="str">
            <v>&gt;=26 &amp; &lt;27</v>
          </cell>
          <cell r="CH595" t="str">
            <v>KS2 Average Point Grade</v>
          </cell>
          <cell r="CI595" t="str">
            <v>KS4 5 A*-C EM</v>
          </cell>
        </row>
        <row r="596">
          <cell r="AS596">
            <v>2.2429906542056073E-2</v>
          </cell>
          <cell r="AT596">
            <v>0.97757009345794388</v>
          </cell>
          <cell r="AU596">
            <v>0</v>
          </cell>
          <cell r="AV596">
            <v>0</v>
          </cell>
          <cell r="AW596">
            <v>0</v>
          </cell>
          <cell r="AX596">
            <v>0</v>
          </cell>
          <cell r="AY596">
            <v>0</v>
          </cell>
          <cell r="AZ596">
            <v>0</v>
          </cell>
          <cell r="BA596">
            <v>0</v>
          </cell>
          <cell r="CB596" t="str">
            <v>KS2-4</v>
          </cell>
          <cell r="CC596" t="str">
            <v>5A</v>
          </cell>
          <cell r="CD596">
            <v>1</v>
          </cell>
          <cell r="CE596">
            <v>0.97757009345794388</v>
          </cell>
          <cell r="CF596">
            <v>1</v>
          </cell>
          <cell r="CG596" t="str">
            <v>&gt;=26 &amp; &lt;27</v>
          </cell>
          <cell r="CH596" t="str">
            <v>KS2 Average Point Grade</v>
          </cell>
          <cell r="CI596" t="str">
            <v>KS4 5 A*-C EM</v>
          </cell>
        </row>
        <row r="597">
          <cell r="CB597" t="str">
            <v>.</v>
          </cell>
        </row>
        <row r="598">
          <cell r="CB598" t="str">
            <v>.</v>
          </cell>
        </row>
        <row r="599">
          <cell r="CB599" t="str">
            <v>.</v>
          </cell>
          <cell r="CC599" t="str">
            <v>.</v>
          </cell>
          <cell r="CD599" t="str">
            <v>.</v>
          </cell>
          <cell r="CE599" t="str">
            <v>.</v>
          </cell>
          <cell r="CF599" t="str">
            <v>.</v>
          </cell>
          <cell r="CG599" t="str">
            <v>.</v>
          </cell>
          <cell r="CH599" t="str">
            <v>KS2 Average Point Grade</v>
          </cell>
          <cell r="CI599" t="str">
            <v>KS4 5 A*-C EM</v>
          </cell>
        </row>
        <row r="600">
          <cell r="CB600" t="str">
            <v>.</v>
          </cell>
          <cell r="CC600" t="str">
            <v>.</v>
          </cell>
          <cell r="CD600" t="str">
            <v>.</v>
          </cell>
          <cell r="CE600" t="str">
            <v>.</v>
          </cell>
          <cell r="CF600" t="str">
            <v>.</v>
          </cell>
          <cell r="CG600" t="str">
            <v>.</v>
          </cell>
          <cell r="CH600" t="str">
            <v>KS2 Average Point Grade</v>
          </cell>
          <cell r="CI600" t="str">
            <v>KS4 5 A*-C EM</v>
          </cell>
        </row>
        <row r="601">
          <cell r="AU601">
            <v>0</v>
          </cell>
          <cell r="AV601">
            <v>0</v>
          </cell>
          <cell r="AW601">
            <v>0</v>
          </cell>
          <cell r="AX601">
            <v>0</v>
          </cell>
          <cell r="AY601">
            <v>0</v>
          </cell>
          <cell r="AZ601">
            <v>0</v>
          </cell>
          <cell r="BA601">
            <v>0</v>
          </cell>
          <cell r="CB601" t="str">
            <v>.</v>
          </cell>
          <cell r="CC601" t="str">
            <v>.</v>
          </cell>
          <cell r="CD601" t="str">
            <v>.</v>
          </cell>
          <cell r="CE601" t="str">
            <v>.</v>
          </cell>
          <cell r="CF601" t="str">
            <v>.</v>
          </cell>
          <cell r="CG601" t="str">
            <v>.</v>
          </cell>
          <cell r="CH601" t="str">
            <v>KS2 Average Point Grade</v>
          </cell>
          <cell r="CI601" t="str">
            <v>KS4 5 A*-C EM</v>
          </cell>
        </row>
        <row r="602">
          <cell r="AS602">
            <v>0</v>
          </cell>
          <cell r="AT602">
            <v>0</v>
          </cell>
          <cell r="AU602">
            <v>0</v>
          </cell>
          <cell r="AV602">
            <v>0</v>
          </cell>
          <cell r="AW602">
            <v>0</v>
          </cell>
          <cell r="AX602">
            <v>0</v>
          </cell>
          <cell r="AY602">
            <v>0</v>
          </cell>
          <cell r="AZ602">
            <v>0</v>
          </cell>
          <cell r="BA602">
            <v>0</v>
          </cell>
          <cell r="CB602" t="str">
            <v>.</v>
          </cell>
          <cell r="CC602" t="str">
            <v>.</v>
          </cell>
          <cell r="CD602" t="str">
            <v>.</v>
          </cell>
          <cell r="CE602" t="str">
            <v>.</v>
          </cell>
          <cell r="CF602" t="str">
            <v>.</v>
          </cell>
          <cell r="CG602" t="str">
            <v>.</v>
          </cell>
          <cell r="CH602" t="str">
            <v>.</v>
          </cell>
          <cell r="CI602" t="str">
            <v>.</v>
          </cell>
        </row>
        <row r="603">
          <cell r="AS603">
            <v>0</v>
          </cell>
          <cell r="AT603">
            <v>0</v>
          </cell>
          <cell r="AU603">
            <v>0</v>
          </cell>
          <cell r="AV603">
            <v>0</v>
          </cell>
          <cell r="AW603">
            <v>0</v>
          </cell>
          <cell r="AX603">
            <v>0</v>
          </cell>
          <cell r="AY603">
            <v>0</v>
          </cell>
          <cell r="AZ603">
            <v>0</v>
          </cell>
          <cell r="BA603">
            <v>0</v>
          </cell>
          <cell r="CB603" t="str">
            <v>.</v>
          </cell>
          <cell r="CC603" t="str">
            <v>.</v>
          </cell>
          <cell r="CD603" t="str">
            <v>.</v>
          </cell>
          <cell r="CE603" t="str">
            <v>.</v>
          </cell>
          <cell r="CF603" t="str">
            <v>.</v>
          </cell>
          <cell r="CG603" t="str">
            <v>.</v>
          </cell>
          <cell r="CH603" t="str">
            <v>.</v>
          </cell>
          <cell r="CI603" t="str">
            <v>.</v>
          </cell>
        </row>
        <row r="604">
          <cell r="AS604">
            <v>0.99257742513437419</v>
          </cell>
          <cell r="AT604">
            <v>7.4225748656257997E-3</v>
          </cell>
          <cell r="AU604">
            <v>0</v>
          </cell>
          <cell r="AV604">
            <v>0</v>
          </cell>
          <cell r="AW604">
            <v>0</v>
          </cell>
          <cell r="AX604">
            <v>0</v>
          </cell>
          <cell r="AY604">
            <v>0</v>
          </cell>
          <cell r="AZ604">
            <v>0</v>
          </cell>
          <cell r="BA604">
            <v>0</v>
          </cell>
          <cell r="CB604" t="str">
            <v>KS2-4</v>
          </cell>
          <cell r="CC604" t="str">
            <v>B</v>
          </cell>
          <cell r="CD604">
            <v>1</v>
          </cell>
          <cell r="CE604">
            <v>7.4225748656257997E-3</v>
          </cell>
          <cell r="CF604">
            <v>1</v>
          </cell>
          <cell r="CG604" t="str">
            <v>&gt;=27 &amp; &lt;28</v>
          </cell>
          <cell r="CH604" t="str">
            <v>KS2 Average Point Grade</v>
          </cell>
          <cell r="CI604" t="str">
            <v>KS4 5 A*-C EM</v>
          </cell>
        </row>
        <row r="605">
          <cell r="AS605">
            <v>0.99257742513437419</v>
          </cell>
          <cell r="AT605">
            <v>7.4225748656257997E-3</v>
          </cell>
          <cell r="AU605">
            <v>0</v>
          </cell>
          <cell r="AV605">
            <v>0</v>
          </cell>
          <cell r="AW605">
            <v>0</v>
          </cell>
          <cell r="AX605">
            <v>0</v>
          </cell>
          <cell r="AY605">
            <v>0</v>
          </cell>
          <cell r="AZ605">
            <v>0</v>
          </cell>
          <cell r="BA605">
            <v>0</v>
          </cell>
          <cell r="CB605" t="str">
            <v>KS2-4</v>
          </cell>
          <cell r="CC605" t="str">
            <v>N</v>
          </cell>
          <cell r="CD605">
            <v>1</v>
          </cell>
          <cell r="CE605">
            <v>7.4225748656257997E-3</v>
          </cell>
          <cell r="CF605">
            <v>1</v>
          </cell>
          <cell r="CG605" t="str">
            <v>&gt;=27 &amp; &lt;28</v>
          </cell>
          <cell r="CH605" t="str">
            <v>KS2 Average Point Grade</v>
          </cell>
          <cell r="CI605" t="str">
            <v>KS4 5 A*-C EM</v>
          </cell>
        </row>
        <row r="606">
          <cell r="AS606">
            <v>0.99257742513437419</v>
          </cell>
          <cell r="AT606">
            <v>7.4225748656257997E-3</v>
          </cell>
          <cell r="AU606">
            <v>0</v>
          </cell>
          <cell r="AV606">
            <v>0</v>
          </cell>
          <cell r="AW606">
            <v>0</v>
          </cell>
          <cell r="AX606">
            <v>0</v>
          </cell>
          <cell r="AY606">
            <v>0</v>
          </cell>
          <cell r="AZ606">
            <v>0</v>
          </cell>
          <cell r="BA606">
            <v>0</v>
          </cell>
          <cell r="CB606" t="str">
            <v>KS2-4</v>
          </cell>
          <cell r="CC606" t="str">
            <v>2</v>
          </cell>
          <cell r="CD606">
            <v>1</v>
          </cell>
          <cell r="CE606">
            <v>7.4225748656257997E-3</v>
          </cell>
          <cell r="CF606">
            <v>1</v>
          </cell>
          <cell r="CG606" t="str">
            <v>&gt;=27 &amp; &lt;28</v>
          </cell>
          <cell r="CH606" t="str">
            <v>KS2 Average Point Grade</v>
          </cell>
          <cell r="CI606" t="str">
            <v>KS4 5 A*-C EM</v>
          </cell>
        </row>
        <row r="607">
          <cell r="AS607">
            <v>0.99129976272080145</v>
          </cell>
          <cell r="AT607">
            <v>8.7002372791985232E-3</v>
          </cell>
          <cell r="AU607">
            <v>0</v>
          </cell>
          <cell r="AV607">
            <v>0</v>
          </cell>
          <cell r="AW607">
            <v>0</v>
          </cell>
          <cell r="AX607">
            <v>0</v>
          </cell>
          <cell r="AY607">
            <v>0</v>
          </cell>
          <cell r="AZ607">
            <v>0</v>
          </cell>
          <cell r="BA607">
            <v>0</v>
          </cell>
          <cell r="CB607" t="str">
            <v>KS2-4</v>
          </cell>
          <cell r="CC607" t="str">
            <v>3C</v>
          </cell>
          <cell r="CD607">
            <v>1</v>
          </cell>
          <cell r="CE607">
            <v>8.7002372791985232E-3</v>
          </cell>
          <cell r="CF607">
            <v>1</v>
          </cell>
          <cell r="CG607" t="str">
            <v>&gt;=27 &amp; &lt;28</v>
          </cell>
          <cell r="CH607" t="str">
            <v>KS2 Average Point Grade</v>
          </cell>
          <cell r="CI607" t="str">
            <v>KS4 5 A*-C EM</v>
          </cell>
        </row>
        <row r="608">
          <cell r="AS608">
            <v>0.97474289171203876</v>
          </cell>
          <cell r="AT608">
            <v>2.5257108287961284E-2</v>
          </cell>
          <cell r="AU608">
            <v>0</v>
          </cell>
          <cell r="AV608">
            <v>0</v>
          </cell>
          <cell r="AW608">
            <v>0</v>
          </cell>
          <cell r="AX608">
            <v>0</v>
          </cell>
          <cell r="AY608">
            <v>0</v>
          </cell>
          <cell r="AZ608">
            <v>0</v>
          </cell>
          <cell r="BA608">
            <v>0</v>
          </cell>
          <cell r="CB608" t="str">
            <v>KS2-4</v>
          </cell>
          <cell r="CC608" t="str">
            <v>3B</v>
          </cell>
          <cell r="CD608">
            <v>1</v>
          </cell>
          <cell r="CE608">
            <v>2.5257108287961284E-2</v>
          </cell>
          <cell r="CF608">
            <v>1</v>
          </cell>
          <cell r="CG608" t="str">
            <v>&gt;=27 &amp; &lt;28</v>
          </cell>
          <cell r="CH608" t="str">
            <v>KS2 Average Point Grade</v>
          </cell>
          <cell r="CI608" t="str">
            <v>KS4 5 A*-C EM</v>
          </cell>
        </row>
        <row r="609">
          <cell r="AS609">
            <v>0.92971108236308753</v>
          </cell>
          <cell r="AT609">
            <v>7.028891763691246E-2</v>
          </cell>
          <cell r="AU609">
            <v>0</v>
          </cell>
          <cell r="AV609">
            <v>0</v>
          </cell>
          <cell r="AW609">
            <v>0</v>
          </cell>
          <cell r="AX609">
            <v>0</v>
          </cell>
          <cell r="AY609">
            <v>0</v>
          </cell>
          <cell r="AZ609">
            <v>0</v>
          </cell>
          <cell r="BA609">
            <v>0</v>
          </cell>
          <cell r="CB609" t="str">
            <v>KS2-4</v>
          </cell>
          <cell r="CC609" t="str">
            <v>3A</v>
          </cell>
          <cell r="CD609">
            <v>1</v>
          </cell>
          <cell r="CE609">
            <v>7.028891763691246E-2</v>
          </cell>
          <cell r="CF609">
            <v>1</v>
          </cell>
          <cell r="CG609" t="str">
            <v>&gt;=27 &amp; &lt;28</v>
          </cell>
          <cell r="CH609" t="str">
            <v>KS2 Average Point Grade</v>
          </cell>
          <cell r="CI609" t="str">
            <v>KS4 5 A*-C EM</v>
          </cell>
        </row>
        <row r="610">
          <cell r="AS610">
            <v>0.80196407422029214</v>
          </cell>
          <cell r="AT610">
            <v>0.19803592577970786</v>
          </cell>
          <cell r="AU610">
            <v>0</v>
          </cell>
          <cell r="AV610">
            <v>0</v>
          </cell>
          <cell r="AW610">
            <v>0</v>
          </cell>
          <cell r="AX610">
            <v>0</v>
          </cell>
          <cell r="AY610">
            <v>0</v>
          </cell>
          <cell r="AZ610">
            <v>0</v>
          </cell>
          <cell r="BA610">
            <v>0</v>
          </cell>
          <cell r="CB610" t="str">
            <v>KS2-4</v>
          </cell>
          <cell r="CC610" t="str">
            <v>4C</v>
          </cell>
          <cell r="CD610">
            <v>1</v>
          </cell>
          <cell r="CE610">
            <v>0.19803592577970786</v>
          </cell>
          <cell r="CF610">
            <v>1</v>
          </cell>
          <cell r="CG610" t="str">
            <v>&gt;=27 &amp; &lt;28</v>
          </cell>
          <cell r="CH610" t="str">
            <v>KS2 Average Point Grade</v>
          </cell>
          <cell r="CI610" t="str">
            <v>KS4 5 A*-C EM</v>
          </cell>
        </row>
        <row r="611">
          <cell r="AS611">
            <v>0.57059168131224369</v>
          </cell>
          <cell r="AT611">
            <v>0.42940831868775631</v>
          </cell>
          <cell r="AU611">
            <v>0</v>
          </cell>
          <cell r="AV611">
            <v>0</v>
          </cell>
          <cell r="AW611">
            <v>0</v>
          </cell>
          <cell r="AX611">
            <v>0</v>
          </cell>
          <cell r="AY611">
            <v>0</v>
          </cell>
          <cell r="AZ611">
            <v>0</v>
          </cell>
          <cell r="BA611">
            <v>0</v>
          </cell>
          <cell r="CB611" t="str">
            <v>KS2-4</v>
          </cell>
          <cell r="CC611" t="str">
            <v>4B</v>
          </cell>
          <cell r="CD611">
            <v>1</v>
          </cell>
          <cell r="CE611">
            <v>0.42940831868775631</v>
          </cell>
          <cell r="CF611">
            <v>1</v>
          </cell>
          <cell r="CG611" t="str">
            <v>&gt;=27 &amp; &lt;28</v>
          </cell>
          <cell r="CH611" t="str">
            <v>KS2 Average Point Grade</v>
          </cell>
          <cell r="CI611" t="str">
            <v>KS4 5 A*-C EM</v>
          </cell>
        </row>
        <row r="612">
          <cell r="AS612">
            <v>0.30286748329621382</v>
          </cell>
          <cell r="AT612">
            <v>0.69713251670378618</v>
          </cell>
          <cell r="AU612">
            <v>0</v>
          </cell>
          <cell r="AV612">
            <v>0</v>
          </cell>
          <cell r="AW612">
            <v>0</v>
          </cell>
          <cell r="AX612">
            <v>0</v>
          </cell>
          <cell r="AY612">
            <v>0</v>
          </cell>
          <cell r="AZ612">
            <v>0</v>
          </cell>
          <cell r="BA612">
            <v>0</v>
          </cell>
          <cell r="CB612" t="str">
            <v>KS2-4</v>
          </cell>
          <cell r="CC612" t="str">
            <v>4A</v>
          </cell>
          <cell r="CD612">
            <v>1</v>
          </cell>
          <cell r="CE612">
            <v>0.69713251670378618</v>
          </cell>
          <cell r="CF612">
            <v>1</v>
          </cell>
          <cell r="CG612" t="str">
            <v>&gt;=27 &amp; &lt;28</v>
          </cell>
          <cell r="CH612" t="str">
            <v>KS2 Average Point Grade</v>
          </cell>
          <cell r="CI612" t="str">
            <v>KS4 5 A*-C EM</v>
          </cell>
        </row>
        <row r="613">
          <cell r="AS613">
            <v>0.11123834971530362</v>
          </cell>
          <cell r="AT613">
            <v>0.88876165028469634</v>
          </cell>
          <cell r="AU613">
            <v>0</v>
          </cell>
          <cell r="AV613">
            <v>0</v>
          </cell>
          <cell r="AW613">
            <v>0</v>
          </cell>
          <cell r="AX613">
            <v>0</v>
          </cell>
          <cell r="AY613">
            <v>0</v>
          </cell>
          <cell r="AZ613">
            <v>0</v>
          </cell>
          <cell r="BA613">
            <v>0</v>
          </cell>
          <cell r="CB613" t="str">
            <v>KS2-4</v>
          </cell>
          <cell r="CC613" t="str">
            <v>5C</v>
          </cell>
          <cell r="CD613">
            <v>1</v>
          </cell>
          <cell r="CE613">
            <v>0.88876165028469634</v>
          </cell>
          <cell r="CF613">
            <v>1</v>
          </cell>
          <cell r="CG613" t="str">
            <v>&gt;=27 &amp; &lt;28</v>
          </cell>
          <cell r="CH613" t="str">
            <v>KS2 Average Point Grade</v>
          </cell>
          <cell r="CI613" t="str">
            <v>KS4 5 A*-C EM</v>
          </cell>
        </row>
        <row r="614">
          <cell r="AS614">
            <v>3.2292280494991159E-2</v>
          </cell>
          <cell r="AT614">
            <v>0.96770771950500889</v>
          </cell>
          <cell r="AU614">
            <v>0</v>
          </cell>
          <cell r="AV614">
            <v>0</v>
          </cell>
          <cell r="AW614">
            <v>0</v>
          </cell>
          <cell r="AX614">
            <v>0</v>
          </cell>
          <cell r="AY614">
            <v>0</v>
          </cell>
          <cell r="AZ614">
            <v>0</v>
          </cell>
          <cell r="BA614">
            <v>0</v>
          </cell>
          <cell r="CB614" t="str">
            <v>KS2-4</v>
          </cell>
          <cell r="CC614" t="str">
            <v>5B</v>
          </cell>
          <cell r="CD614">
            <v>1</v>
          </cell>
          <cell r="CE614">
            <v>0.96770771950500889</v>
          </cell>
          <cell r="CF614">
            <v>1</v>
          </cell>
          <cell r="CG614" t="str">
            <v>&gt;=27 &amp; &lt;28</v>
          </cell>
          <cell r="CH614" t="str">
            <v>KS2 Average Point Grade</v>
          </cell>
          <cell r="CI614" t="str">
            <v>KS4 5 A*-C EM</v>
          </cell>
        </row>
        <row r="615">
          <cell r="AS615">
            <v>1.0921501706484642E-2</v>
          </cell>
          <cell r="AT615">
            <v>0.98907849829351535</v>
          </cell>
          <cell r="AU615">
            <v>0</v>
          </cell>
          <cell r="AV615">
            <v>0</v>
          </cell>
          <cell r="AW615">
            <v>0</v>
          </cell>
          <cell r="AX615">
            <v>0</v>
          </cell>
          <cell r="AY615">
            <v>0</v>
          </cell>
          <cell r="AZ615">
            <v>0</v>
          </cell>
          <cell r="BA615">
            <v>0</v>
          </cell>
          <cell r="CB615" t="str">
            <v>KS2-4</v>
          </cell>
          <cell r="CC615" t="str">
            <v>5A</v>
          </cell>
          <cell r="CD615">
            <v>1</v>
          </cell>
          <cell r="CE615">
            <v>0.98907849829351535</v>
          </cell>
          <cell r="CF615">
            <v>1</v>
          </cell>
          <cell r="CG615" t="str">
            <v>&gt;=27 &amp; &lt;28</v>
          </cell>
          <cell r="CH615" t="str">
            <v>KS2 Average Point Grade</v>
          </cell>
          <cell r="CI615" t="str">
            <v>KS4 5 A*-C EM</v>
          </cell>
        </row>
        <row r="616">
          <cell r="CB616" t="str">
            <v>.</v>
          </cell>
        </row>
        <row r="617">
          <cell r="CB617" t="str">
            <v>.</v>
          </cell>
        </row>
        <row r="618">
          <cell r="CB618" t="str">
            <v>.</v>
          </cell>
          <cell r="CC618" t="str">
            <v>.</v>
          </cell>
          <cell r="CD618" t="str">
            <v>.</v>
          </cell>
          <cell r="CE618" t="str">
            <v>.</v>
          </cell>
          <cell r="CF618" t="str">
            <v>.</v>
          </cell>
          <cell r="CG618" t="str">
            <v>.</v>
          </cell>
          <cell r="CH618" t="str">
            <v>KS2 Average Point Grade</v>
          </cell>
          <cell r="CI618" t="str">
            <v>KS4 5 A*-C EM</v>
          </cell>
        </row>
        <row r="619">
          <cell r="CB619" t="str">
            <v>.</v>
          </cell>
          <cell r="CC619" t="str">
            <v>.</v>
          </cell>
          <cell r="CD619" t="str">
            <v>.</v>
          </cell>
          <cell r="CE619" t="str">
            <v>.</v>
          </cell>
          <cell r="CF619" t="str">
            <v>.</v>
          </cell>
          <cell r="CG619" t="str">
            <v>.</v>
          </cell>
          <cell r="CH619" t="str">
            <v>KS2 Average Point Grade</v>
          </cell>
          <cell r="CI619" t="str">
            <v>KS4 5 A*-C EM</v>
          </cell>
        </row>
        <row r="620">
          <cell r="AU620">
            <v>0</v>
          </cell>
          <cell r="AV620">
            <v>0</v>
          </cell>
          <cell r="AW620">
            <v>0</v>
          </cell>
          <cell r="AX620">
            <v>0</v>
          </cell>
          <cell r="AY620">
            <v>0</v>
          </cell>
          <cell r="AZ620">
            <v>0</v>
          </cell>
          <cell r="BA620">
            <v>0</v>
          </cell>
          <cell r="CB620" t="str">
            <v>.</v>
          </cell>
          <cell r="CC620" t="str">
            <v>.</v>
          </cell>
          <cell r="CD620" t="str">
            <v>.</v>
          </cell>
          <cell r="CE620" t="str">
            <v>.</v>
          </cell>
          <cell r="CF620" t="str">
            <v>.</v>
          </cell>
          <cell r="CG620" t="str">
            <v>.</v>
          </cell>
          <cell r="CH620" t="str">
            <v>KS2 Average Point Grade</v>
          </cell>
          <cell r="CI620" t="str">
            <v>KS4 5 A*-C EM</v>
          </cell>
        </row>
        <row r="621">
          <cell r="AS621">
            <v>0</v>
          </cell>
          <cell r="AT621">
            <v>0</v>
          </cell>
          <cell r="AU621">
            <v>0</v>
          </cell>
          <cell r="AV621">
            <v>0</v>
          </cell>
          <cell r="AW621">
            <v>0</v>
          </cell>
          <cell r="AX621">
            <v>0</v>
          </cell>
          <cell r="AY621">
            <v>0</v>
          </cell>
          <cell r="AZ621">
            <v>0</v>
          </cell>
          <cell r="BA621">
            <v>0</v>
          </cell>
          <cell r="CB621" t="str">
            <v>.</v>
          </cell>
          <cell r="CC621" t="str">
            <v>.</v>
          </cell>
          <cell r="CD621" t="str">
            <v>.</v>
          </cell>
          <cell r="CE621" t="str">
            <v>.</v>
          </cell>
          <cell r="CF621" t="str">
            <v>.</v>
          </cell>
          <cell r="CG621" t="str">
            <v>.</v>
          </cell>
          <cell r="CH621" t="str">
            <v>.</v>
          </cell>
          <cell r="CI621" t="str">
            <v>.</v>
          </cell>
        </row>
        <row r="622">
          <cell r="AS622">
            <v>0</v>
          </cell>
          <cell r="AT622">
            <v>0</v>
          </cell>
          <cell r="AU622">
            <v>0</v>
          </cell>
          <cell r="AV622">
            <v>0</v>
          </cell>
          <cell r="AW622">
            <v>0</v>
          </cell>
          <cell r="AX622">
            <v>0</v>
          </cell>
          <cell r="AY622">
            <v>0</v>
          </cell>
          <cell r="AZ622">
            <v>0</v>
          </cell>
          <cell r="BA622">
            <v>0</v>
          </cell>
          <cell r="CB622" t="str">
            <v>.</v>
          </cell>
          <cell r="CC622" t="str">
            <v>.</v>
          </cell>
          <cell r="CD622" t="str">
            <v>.</v>
          </cell>
          <cell r="CE622" t="str">
            <v>.</v>
          </cell>
          <cell r="CF622" t="str">
            <v>.</v>
          </cell>
          <cell r="CG622" t="str">
            <v>.</v>
          </cell>
          <cell r="CH622" t="str">
            <v>.</v>
          </cell>
          <cell r="CI622" t="str">
            <v>.</v>
          </cell>
        </row>
        <row r="623">
          <cell r="AS623">
            <v>0.99232876712328766</v>
          </cell>
          <cell r="AT623">
            <v>7.6712328767123287E-3</v>
          </cell>
          <cell r="AU623">
            <v>0</v>
          </cell>
          <cell r="AV623">
            <v>0</v>
          </cell>
          <cell r="AW623">
            <v>0</v>
          </cell>
          <cell r="AX623">
            <v>0</v>
          </cell>
          <cell r="AY623">
            <v>0</v>
          </cell>
          <cell r="AZ623">
            <v>0</v>
          </cell>
          <cell r="BA623">
            <v>0</v>
          </cell>
          <cell r="CB623" t="str">
            <v>KS2-4</v>
          </cell>
          <cell r="CC623" t="str">
            <v>B</v>
          </cell>
          <cell r="CD623">
            <v>1</v>
          </cell>
          <cell r="CE623">
            <v>7.6712328767123287E-3</v>
          </cell>
          <cell r="CF623">
            <v>1</v>
          </cell>
          <cell r="CG623" t="str">
            <v>&gt;=28 &amp; &lt;29</v>
          </cell>
          <cell r="CH623" t="str">
            <v>KS2 Average Point Grade</v>
          </cell>
          <cell r="CI623" t="str">
            <v>KS4 5 A*-C EM</v>
          </cell>
        </row>
        <row r="624">
          <cell r="AS624">
            <v>0.99232876712328766</v>
          </cell>
          <cell r="AT624">
            <v>7.6712328767123287E-3</v>
          </cell>
          <cell r="AU624">
            <v>0</v>
          </cell>
          <cell r="AV624">
            <v>0</v>
          </cell>
          <cell r="AW624">
            <v>0</v>
          </cell>
          <cell r="AX624">
            <v>0</v>
          </cell>
          <cell r="AY624">
            <v>0</v>
          </cell>
          <cell r="AZ624">
            <v>0</v>
          </cell>
          <cell r="BA624">
            <v>0</v>
          </cell>
          <cell r="CB624" t="str">
            <v>KS2-4</v>
          </cell>
          <cell r="CC624" t="str">
            <v>N</v>
          </cell>
          <cell r="CD624">
            <v>1</v>
          </cell>
          <cell r="CE624">
            <v>7.6712328767123287E-3</v>
          </cell>
          <cell r="CF624">
            <v>1</v>
          </cell>
          <cell r="CG624" t="str">
            <v>&gt;=28 &amp; &lt;29</v>
          </cell>
          <cell r="CH624" t="str">
            <v>KS2 Average Point Grade</v>
          </cell>
          <cell r="CI624" t="str">
            <v>KS4 5 A*-C EM</v>
          </cell>
        </row>
        <row r="625">
          <cell r="AS625">
            <v>0.99232876712328766</v>
          </cell>
          <cell r="AT625">
            <v>7.6712328767123287E-3</v>
          </cell>
          <cell r="AU625">
            <v>0</v>
          </cell>
          <cell r="AV625">
            <v>0</v>
          </cell>
          <cell r="AW625">
            <v>0</v>
          </cell>
          <cell r="AX625">
            <v>0</v>
          </cell>
          <cell r="AY625">
            <v>0</v>
          </cell>
          <cell r="AZ625">
            <v>0</v>
          </cell>
          <cell r="BA625">
            <v>0</v>
          </cell>
          <cell r="CB625" t="str">
            <v>KS2-4</v>
          </cell>
          <cell r="CC625" t="str">
            <v>2</v>
          </cell>
          <cell r="CD625">
            <v>1</v>
          </cell>
          <cell r="CE625">
            <v>7.6712328767123287E-3</v>
          </cell>
          <cell r="CF625">
            <v>1</v>
          </cell>
          <cell r="CG625" t="str">
            <v>&gt;=28 &amp; &lt;29</v>
          </cell>
          <cell r="CH625" t="str">
            <v>KS2 Average Point Grade</v>
          </cell>
          <cell r="CI625" t="str">
            <v>KS4 5 A*-C EM</v>
          </cell>
        </row>
        <row r="626">
          <cell r="AS626">
            <v>0.99130938586326767</v>
          </cell>
          <cell r="AT626">
            <v>8.6906141367323296E-3</v>
          </cell>
          <cell r="AU626">
            <v>0</v>
          </cell>
          <cell r="AV626">
            <v>0</v>
          </cell>
          <cell r="AW626">
            <v>0</v>
          </cell>
          <cell r="AX626">
            <v>0</v>
          </cell>
          <cell r="AY626">
            <v>0</v>
          </cell>
          <cell r="AZ626">
            <v>0</v>
          </cell>
          <cell r="BA626">
            <v>0</v>
          </cell>
          <cell r="CB626" t="str">
            <v>KS2-4</v>
          </cell>
          <cell r="CC626" t="str">
            <v>3C</v>
          </cell>
          <cell r="CD626">
            <v>1</v>
          </cell>
          <cell r="CE626">
            <v>8.6906141367323296E-3</v>
          </cell>
          <cell r="CF626">
            <v>1</v>
          </cell>
          <cell r="CG626" t="str">
            <v>&gt;=28 &amp; &lt;29</v>
          </cell>
          <cell r="CH626" t="str">
            <v>KS2 Average Point Grade</v>
          </cell>
          <cell r="CI626" t="str">
            <v>KS4 5 A*-C EM</v>
          </cell>
        </row>
        <row r="627">
          <cell r="AS627">
            <v>0.96601503759398499</v>
          </cell>
          <cell r="AT627">
            <v>3.3984962406015035E-2</v>
          </cell>
          <cell r="AU627">
            <v>0</v>
          </cell>
          <cell r="AV627">
            <v>0</v>
          </cell>
          <cell r="AW627">
            <v>0</v>
          </cell>
          <cell r="AX627">
            <v>0</v>
          </cell>
          <cell r="AY627">
            <v>0</v>
          </cell>
          <cell r="AZ627">
            <v>0</v>
          </cell>
          <cell r="BA627">
            <v>0</v>
          </cell>
          <cell r="CB627" t="str">
            <v>KS2-4</v>
          </cell>
          <cell r="CC627" t="str">
            <v>3B</v>
          </cell>
          <cell r="CD627">
            <v>1</v>
          </cell>
          <cell r="CE627">
            <v>3.3984962406015035E-2</v>
          </cell>
          <cell r="CF627">
            <v>1</v>
          </cell>
          <cell r="CG627" t="str">
            <v>&gt;=28 &amp; &lt;29</v>
          </cell>
          <cell r="CH627" t="str">
            <v>KS2 Average Point Grade</v>
          </cell>
          <cell r="CI627" t="str">
            <v>KS4 5 A*-C EM</v>
          </cell>
        </row>
        <row r="628">
          <cell r="AS628">
            <v>0.91074456605518728</v>
          </cell>
          <cell r="AT628">
            <v>8.9255433944812695E-2</v>
          </cell>
          <cell r="AU628">
            <v>0</v>
          </cell>
          <cell r="AV628">
            <v>0</v>
          </cell>
          <cell r="AW628">
            <v>0</v>
          </cell>
          <cell r="AX628">
            <v>0</v>
          </cell>
          <cell r="AY628">
            <v>0</v>
          </cell>
          <cell r="AZ628">
            <v>0</v>
          </cell>
          <cell r="BA628">
            <v>0</v>
          </cell>
          <cell r="CB628" t="str">
            <v>KS2-4</v>
          </cell>
          <cell r="CC628" t="str">
            <v>3A</v>
          </cell>
          <cell r="CD628">
            <v>1</v>
          </cell>
          <cell r="CE628">
            <v>8.9255433944812695E-2</v>
          </cell>
          <cell r="CF628">
            <v>1</v>
          </cell>
          <cell r="CG628" t="str">
            <v>&gt;=28 &amp; &lt;29</v>
          </cell>
          <cell r="CH628" t="str">
            <v>KS2 Average Point Grade</v>
          </cell>
          <cell r="CI628" t="str">
            <v>KS4 5 A*-C EM</v>
          </cell>
        </row>
        <row r="629">
          <cell r="AS629">
            <v>0.76474808673469385</v>
          </cell>
          <cell r="AT629">
            <v>0.23525191326530612</v>
          </cell>
          <cell r="AU629">
            <v>0</v>
          </cell>
          <cell r="AV629">
            <v>0</v>
          </cell>
          <cell r="AW629">
            <v>0</v>
          </cell>
          <cell r="AX629">
            <v>0</v>
          </cell>
          <cell r="AY629">
            <v>0</v>
          </cell>
          <cell r="AZ629">
            <v>0</v>
          </cell>
          <cell r="BA629">
            <v>0</v>
          </cell>
          <cell r="CB629" t="str">
            <v>KS2-4</v>
          </cell>
          <cell r="CC629" t="str">
            <v>4C</v>
          </cell>
          <cell r="CD629">
            <v>1</v>
          </cell>
          <cell r="CE629">
            <v>0.23525191326530612</v>
          </cell>
          <cell r="CF629">
            <v>1</v>
          </cell>
          <cell r="CG629" t="str">
            <v>&gt;=28 &amp; &lt;29</v>
          </cell>
          <cell r="CH629" t="str">
            <v>KS2 Average Point Grade</v>
          </cell>
          <cell r="CI629" t="str">
            <v>KS4 5 A*-C EM</v>
          </cell>
        </row>
        <row r="630">
          <cell r="AS630">
            <v>0.52136116405559951</v>
          </cell>
          <cell r="AT630">
            <v>0.47863883594440054</v>
          </cell>
          <cell r="AU630">
            <v>0</v>
          </cell>
          <cell r="AV630">
            <v>0</v>
          </cell>
          <cell r="AW630">
            <v>0</v>
          </cell>
          <cell r="AX630">
            <v>0</v>
          </cell>
          <cell r="AY630">
            <v>0</v>
          </cell>
          <cell r="AZ630">
            <v>0</v>
          </cell>
          <cell r="BA630">
            <v>0</v>
          </cell>
          <cell r="CB630" t="str">
            <v>KS2-4</v>
          </cell>
          <cell r="CC630" t="str">
            <v>4B</v>
          </cell>
          <cell r="CD630">
            <v>1</v>
          </cell>
          <cell r="CE630">
            <v>0.47863883594440054</v>
          </cell>
          <cell r="CF630">
            <v>1</v>
          </cell>
          <cell r="CG630" t="str">
            <v>&gt;=28 &amp; &lt;29</v>
          </cell>
          <cell r="CH630" t="str">
            <v>KS2 Average Point Grade</v>
          </cell>
          <cell r="CI630" t="str">
            <v>KS4 5 A*-C EM</v>
          </cell>
        </row>
        <row r="631">
          <cell r="AS631">
            <v>0.25208077500341108</v>
          </cell>
          <cell r="AT631">
            <v>0.74791922499658892</v>
          </cell>
          <cell r="AU631">
            <v>0</v>
          </cell>
          <cell r="AV631">
            <v>0</v>
          </cell>
          <cell r="AW631">
            <v>0</v>
          </cell>
          <cell r="AX631">
            <v>0</v>
          </cell>
          <cell r="AY631">
            <v>0</v>
          </cell>
          <cell r="AZ631">
            <v>0</v>
          </cell>
          <cell r="BA631">
            <v>0</v>
          </cell>
          <cell r="CB631" t="str">
            <v>KS2-4</v>
          </cell>
          <cell r="CC631" t="str">
            <v>4A</v>
          </cell>
          <cell r="CD631">
            <v>1</v>
          </cell>
          <cell r="CE631">
            <v>0.74791922499658892</v>
          </cell>
          <cell r="CF631">
            <v>1</v>
          </cell>
          <cell r="CG631" t="str">
            <v>&gt;=28 &amp; &lt;29</v>
          </cell>
          <cell r="CH631" t="str">
            <v>KS2 Average Point Grade</v>
          </cell>
          <cell r="CI631" t="str">
            <v>KS4 5 A*-C EM</v>
          </cell>
        </row>
        <row r="632">
          <cell r="AS632">
            <v>8.2964236134064923E-2</v>
          </cell>
          <cell r="AT632">
            <v>0.91703576386593511</v>
          </cell>
          <cell r="AU632">
            <v>0</v>
          </cell>
          <cell r="AV632">
            <v>0</v>
          </cell>
          <cell r="AW632">
            <v>0</v>
          </cell>
          <cell r="AX632">
            <v>0</v>
          </cell>
          <cell r="AY632">
            <v>0</v>
          </cell>
          <cell r="AZ632">
            <v>0</v>
          </cell>
          <cell r="BA632">
            <v>0</v>
          </cell>
          <cell r="CB632" t="str">
            <v>KS2-4</v>
          </cell>
          <cell r="CC632" t="str">
            <v>5C</v>
          </cell>
          <cell r="CD632">
            <v>1</v>
          </cell>
          <cell r="CE632">
            <v>0.91703576386593511</v>
          </cell>
          <cell r="CF632">
            <v>1</v>
          </cell>
          <cell r="CG632" t="str">
            <v>&gt;=28 &amp; &lt;29</v>
          </cell>
          <cell r="CH632" t="str">
            <v>KS2 Average Point Grade</v>
          </cell>
          <cell r="CI632" t="str">
            <v>KS4 5 A*-C EM</v>
          </cell>
        </row>
        <row r="633">
          <cell r="AS633">
            <v>2.066860174156741E-2</v>
          </cell>
          <cell r="AT633">
            <v>0.97933139825843263</v>
          </cell>
          <cell r="AU633">
            <v>0</v>
          </cell>
          <cell r="AV633">
            <v>0</v>
          </cell>
          <cell r="AW633">
            <v>0</v>
          </cell>
          <cell r="AX633">
            <v>0</v>
          </cell>
          <cell r="AY633">
            <v>0</v>
          </cell>
          <cell r="AZ633">
            <v>0</v>
          </cell>
          <cell r="BA633">
            <v>0</v>
          </cell>
          <cell r="CB633" t="str">
            <v>KS2-4</v>
          </cell>
          <cell r="CC633" t="str">
            <v>5B</v>
          </cell>
          <cell r="CD633">
            <v>1</v>
          </cell>
          <cell r="CE633">
            <v>0.97933139825843263</v>
          </cell>
          <cell r="CF633">
            <v>1</v>
          </cell>
          <cell r="CG633" t="str">
            <v>&gt;=28 &amp; &lt;29</v>
          </cell>
          <cell r="CH633" t="str">
            <v>KS2 Average Point Grade</v>
          </cell>
          <cell r="CI633" t="str">
            <v>KS4 5 A*-C EM</v>
          </cell>
        </row>
        <row r="634">
          <cell r="AS634">
            <v>6.2953995157384989E-3</v>
          </cell>
          <cell r="AT634">
            <v>0.99370460048426146</v>
          </cell>
          <cell r="AU634">
            <v>0</v>
          </cell>
          <cell r="AV634">
            <v>0</v>
          </cell>
          <cell r="AW634">
            <v>0</v>
          </cell>
          <cell r="AX634">
            <v>0</v>
          </cell>
          <cell r="AY634">
            <v>0</v>
          </cell>
          <cell r="AZ634">
            <v>0</v>
          </cell>
          <cell r="BA634">
            <v>0</v>
          </cell>
          <cell r="CB634" t="str">
            <v>KS2-4</v>
          </cell>
          <cell r="CC634" t="str">
            <v>5A</v>
          </cell>
          <cell r="CD634">
            <v>1</v>
          </cell>
          <cell r="CE634">
            <v>0.99370460048426146</v>
          </cell>
          <cell r="CF634">
            <v>1</v>
          </cell>
          <cell r="CG634" t="str">
            <v>&gt;=28 &amp; &lt;29</v>
          </cell>
          <cell r="CH634" t="str">
            <v>KS2 Average Point Grade</v>
          </cell>
          <cell r="CI634" t="str">
            <v>KS4 5 A*-C EM</v>
          </cell>
        </row>
        <row r="635">
          <cell r="CB635" t="str">
            <v>.</v>
          </cell>
        </row>
        <row r="636">
          <cell r="CB636" t="str">
            <v>.</v>
          </cell>
        </row>
        <row r="637">
          <cell r="CB637" t="str">
            <v>.</v>
          </cell>
          <cell r="CC637" t="str">
            <v>.</v>
          </cell>
          <cell r="CD637" t="str">
            <v>.</v>
          </cell>
          <cell r="CE637" t="str">
            <v>.</v>
          </cell>
          <cell r="CF637" t="str">
            <v>.</v>
          </cell>
          <cell r="CG637" t="str">
            <v>.</v>
          </cell>
          <cell r="CH637" t="str">
            <v>KS2 Average Point Grade</v>
          </cell>
          <cell r="CI637" t="str">
            <v>KS4 5 A*-C EM</v>
          </cell>
        </row>
        <row r="638">
          <cell r="CB638" t="str">
            <v>.</v>
          </cell>
          <cell r="CC638" t="str">
            <v>.</v>
          </cell>
          <cell r="CD638" t="str">
            <v>.</v>
          </cell>
          <cell r="CE638" t="str">
            <v>.</v>
          </cell>
          <cell r="CF638" t="str">
            <v>.</v>
          </cell>
          <cell r="CG638" t="str">
            <v>.</v>
          </cell>
          <cell r="CH638" t="str">
            <v>KS2 Average Point Grade</v>
          </cell>
          <cell r="CI638" t="str">
            <v>KS4 5 A*-C EM</v>
          </cell>
        </row>
        <row r="639">
          <cell r="AU639">
            <v>0</v>
          </cell>
          <cell r="AV639">
            <v>0</v>
          </cell>
          <cell r="AW639">
            <v>0</v>
          </cell>
          <cell r="AX639">
            <v>0</v>
          </cell>
          <cell r="AY639">
            <v>0</v>
          </cell>
          <cell r="AZ639">
            <v>0</v>
          </cell>
          <cell r="BA639">
            <v>0</v>
          </cell>
          <cell r="CB639" t="str">
            <v>.</v>
          </cell>
          <cell r="CC639" t="str">
            <v>.</v>
          </cell>
          <cell r="CD639" t="str">
            <v>.</v>
          </cell>
          <cell r="CE639" t="str">
            <v>.</v>
          </cell>
          <cell r="CF639" t="str">
            <v>.</v>
          </cell>
          <cell r="CG639" t="str">
            <v>.</v>
          </cell>
          <cell r="CH639" t="str">
            <v>KS2 Average Point Grade</v>
          </cell>
          <cell r="CI639" t="str">
            <v>KS4 5 A*-C EM</v>
          </cell>
        </row>
        <row r="640">
          <cell r="AS640">
            <v>0</v>
          </cell>
          <cell r="AT640">
            <v>0</v>
          </cell>
          <cell r="AU640">
            <v>0</v>
          </cell>
          <cell r="AV640">
            <v>0</v>
          </cell>
          <cell r="AW640">
            <v>0</v>
          </cell>
          <cell r="AX640">
            <v>0</v>
          </cell>
          <cell r="AY640">
            <v>0</v>
          </cell>
          <cell r="AZ640">
            <v>0</v>
          </cell>
          <cell r="BA640">
            <v>0</v>
          </cell>
          <cell r="CB640" t="str">
            <v>.</v>
          </cell>
          <cell r="CC640" t="str">
            <v>.</v>
          </cell>
          <cell r="CD640" t="str">
            <v>.</v>
          </cell>
          <cell r="CE640" t="str">
            <v>.</v>
          </cell>
          <cell r="CF640" t="str">
            <v>.</v>
          </cell>
          <cell r="CG640" t="str">
            <v>.</v>
          </cell>
          <cell r="CH640" t="str">
            <v>.</v>
          </cell>
          <cell r="CI640" t="str">
            <v>.</v>
          </cell>
        </row>
        <row r="641">
          <cell r="AS641">
            <v>0</v>
          </cell>
          <cell r="AT641">
            <v>0</v>
          </cell>
          <cell r="AU641">
            <v>0</v>
          </cell>
          <cell r="AV641">
            <v>0</v>
          </cell>
          <cell r="AW641">
            <v>0</v>
          </cell>
          <cell r="AX641">
            <v>0</v>
          </cell>
          <cell r="AY641">
            <v>0</v>
          </cell>
          <cell r="AZ641">
            <v>0</v>
          </cell>
          <cell r="BA641">
            <v>0</v>
          </cell>
          <cell r="CB641" t="str">
            <v>.</v>
          </cell>
          <cell r="CC641" t="str">
            <v>.</v>
          </cell>
          <cell r="CD641" t="str">
            <v>.</v>
          </cell>
          <cell r="CE641" t="str">
            <v>.</v>
          </cell>
          <cell r="CF641" t="str">
            <v>.</v>
          </cell>
          <cell r="CG641" t="str">
            <v>.</v>
          </cell>
          <cell r="CH641" t="str">
            <v>.</v>
          </cell>
          <cell r="CI641" t="str">
            <v>.</v>
          </cell>
        </row>
        <row r="642">
          <cell r="AS642">
            <v>0.97426470588235292</v>
          </cell>
          <cell r="AT642">
            <v>2.5735294117647058E-2</v>
          </cell>
          <cell r="AU642">
            <v>0</v>
          </cell>
          <cell r="AV642">
            <v>0</v>
          </cell>
          <cell r="AW642">
            <v>0</v>
          </cell>
          <cell r="AX642">
            <v>0</v>
          </cell>
          <cell r="AY642">
            <v>0</v>
          </cell>
          <cell r="AZ642">
            <v>0</v>
          </cell>
          <cell r="BA642">
            <v>0</v>
          </cell>
          <cell r="CB642" t="str">
            <v>KS2-4</v>
          </cell>
          <cell r="CC642" t="str">
            <v>B</v>
          </cell>
          <cell r="CD642">
            <v>1</v>
          </cell>
          <cell r="CE642">
            <v>2.5735294117647058E-2</v>
          </cell>
          <cell r="CF642">
            <v>1</v>
          </cell>
          <cell r="CG642" t="str">
            <v>&gt;=29 &amp; &lt;30</v>
          </cell>
          <cell r="CH642" t="str">
            <v>KS2 Average Point Grade</v>
          </cell>
          <cell r="CI642" t="str">
            <v>KS4 5 A*-C EM</v>
          </cell>
        </row>
        <row r="643">
          <cell r="AS643">
            <v>0.97426470588235292</v>
          </cell>
          <cell r="AT643">
            <v>2.5735294117647058E-2</v>
          </cell>
          <cell r="AU643">
            <v>0</v>
          </cell>
          <cell r="AV643">
            <v>0</v>
          </cell>
          <cell r="AW643">
            <v>0</v>
          </cell>
          <cell r="AX643">
            <v>0</v>
          </cell>
          <cell r="AY643">
            <v>0</v>
          </cell>
          <cell r="AZ643">
            <v>0</v>
          </cell>
          <cell r="BA643">
            <v>0</v>
          </cell>
          <cell r="CB643" t="str">
            <v>KS2-4</v>
          </cell>
          <cell r="CC643" t="str">
            <v>N</v>
          </cell>
          <cell r="CD643">
            <v>1</v>
          </cell>
          <cell r="CE643">
            <v>2.5735294117647058E-2</v>
          </cell>
          <cell r="CF643">
            <v>1</v>
          </cell>
          <cell r="CG643" t="str">
            <v>&gt;=29 &amp; &lt;30</v>
          </cell>
          <cell r="CH643" t="str">
            <v>KS2 Average Point Grade</v>
          </cell>
          <cell r="CI643" t="str">
            <v>KS4 5 A*-C EM</v>
          </cell>
        </row>
        <row r="644">
          <cell r="AS644">
            <v>0.97426470588235292</v>
          </cell>
          <cell r="AT644">
            <v>2.5735294117647058E-2</v>
          </cell>
          <cell r="AU644">
            <v>0</v>
          </cell>
          <cell r="AV644">
            <v>0</v>
          </cell>
          <cell r="AW644">
            <v>0</v>
          </cell>
          <cell r="AX644">
            <v>0</v>
          </cell>
          <cell r="AY644">
            <v>0</v>
          </cell>
          <cell r="AZ644">
            <v>0</v>
          </cell>
          <cell r="BA644">
            <v>0</v>
          </cell>
          <cell r="CB644" t="str">
            <v>KS2-4</v>
          </cell>
          <cell r="CC644" t="str">
            <v>2</v>
          </cell>
          <cell r="CD644">
            <v>1</v>
          </cell>
          <cell r="CE644">
            <v>2.5735294117647058E-2</v>
          </cell>
          <cell r="CF644">
            <v>1</v>
          </cell>
          <cell r="CG644" t="str">
            <v>&gt;=29 &amp; &lt;30</v>
          </cell>
          <cell r="CH644" t="str">
            <v>KS2 Average Point Grade</v>
          </cell>
          <cell r="CI644" t="str">
            <v>KS4 5 A*-C EM</v>
          </cell>
        </row>
        <row r="645">
          <cell r="AS645">
            <v>0.98799999999999999</v>
          </cell>
          <cell r="AT645">
            <v>1.2E-2</v>
          </cell>
          <cell r="AU645">
            <v>0</v>
          </cell>
          <cell r="AV645">
            <v>0</v>
          </cell>
          <cell r="AW645">
            <v>0</v>
          </cell>
          <cell r="AX645">
            <v>0</v>
          </cell>
          <cell r="AY645">
            <v>0</v>
          </cell>
          <cell r="AZ645">
            <v>0</v>
          </cell>
          <cell r="BA645">
            <v>0</v>
          </cell>
          <cell r="CB645" t="str">
            <v>KS2-4</v>
          </cell>
          <cell r="CC645" t="str">
            <v>3C</v>
          </cell>
          <cell r="CD645">
            <v>1</v>
          </cell>
          <cell r="CE645">
            <v>1.2E-2</v>
          </cell>
          <cell r="CF645">
            <v>1</v>
          </cell>
          <cell r="CG645" t="str">
            <v>&gt;=29 &amp; &lt;30</v>
          </cell>
          <cell r="CH645" t="str">
            <v>KS2 Average Point Grade</v>
          </cell>
          <cell r="CI645" t="str">
            <v>KS4 5 A*-C EM</v>
          </cell>
        </row>
        <row r="646">
          <cell r="AS646">
            <v>0.97325102880658432</v>
          </cell>
          <cell r="AT646">
            <v>2.6748971193415638E-2</v>
          </cell>
          <cell r="AU646">
            <v>0</v>
          </cell>
          <cell r="AV646">
            <v>0</v>
          </cell>
          <cell r="AW646">
            <v>0</v>
          </cell>
          <cell r="AX646">
            <v>0</v>
          </cell>
          <cell r="AY646">
            <v>0</v>
          </cell>
          <cell r="AZ646">
            <v>0</v>
          </cell>
          <cell r="BA646">
            <v>0</v>
          </cell>
          <cell r="CB646" t="str">
            <v>KS2-4</v>
          </cell>
          <cell r="CC646" t="str">
            <v>3B</v>
          </cell>
          <cell r="CD646">
            <v>1</v>
          </cell>
          <cell r="CE646">
            <v>2.6748971193415638E-2</v>
          </cell>
          <cell r="CF646">
            <v>1</v>
          </cell>
          <cell r="CG646" t="str">
            <v>&gt;=29 &amp; &lt;30</v>
          </cell>
          <cell r="CH646" t="str">
            <v>KS2 Average Point Grade</v>
          </cell>
          <cell r="CI646" t="str">
            <v>KS4 5 A*-C EM</v>
          </cell>
        </row>
        <row r="647">
          <cell r="AS647">
            <v>0.89845261121856868</v>
          </cell>
          <cell r="AT647">
            <v>0.10154738878143134</v>
          </cell>
          <cell r="AU647">
            <v>0</v>
          </cell>
          <cell r="AV647">
            <v>0</v>
          </cell>
          <cell r="AW647">
            <v>0</v>
          </cell>
          <cell r="AX647">
            <v>0</v>
          </cell>
          <cell r="AY647">
            <v>0</v>
          </cell>
          <cell r="AZ647">
            <v>0</v>
          </cell>
          <cell r="BA647">
            <v>0</v>
          </cell>
          <cell r="CB647" t="str">
            <v>KS2-4</v>
          </cell>
          <cell r="CC647" t="str">
            <v>3A</v>
          </cell>
          <cell r="CD647">
            <v>1</v>
          </cell>
          <cell r="CE647">
            <v>0.10154738878143134</v>
          </cell>
          <cell r="CF647">
            <v>1</v>
          </cell>
          <cell r="CG647" t="str">
            <v>&gt;=29 &amp; &lt;30</v>
          </cell>
          <cell r="CH647" t="str">
            <v>KS2 Average Point Grade</v>
          </cell>
          <cell r="CI647" t="str">
            <v>KS4 5 A*-C EM</v>
          </cell>
        </row>
        <row r="648">
          <cell r="AS648">
            <v>0.73641069887834343</v>
          </cell>
          <cell r="AT648">
            <v>0.26358930112165663</v>
          </cell>
          <cell r="AU648">
            <v>0</v>
          </cell>
          <cell r="AV648">
            <v>0</v>
          </cell>
          <cell r="AW648">
            <v>0</v>
          </cell>
          <cell r="AX648">
            <v>0</v>
          </cell>
          <cell r="AY648">
            <v>0</v>
          </cell>
          <cell r="AZ648">
            <v>0</v>
          </cell>
          <cell r="BA648">
            <v>0</v>
          </cell>
          <cell r="CB648" t="str">
            <v>KS2-4</v>
          </cell>
          <cell r="CC648" t="str">
            <v>4C</v>
          </cell>
          <cell r="CD648">
            <v>1</v>
          </cell>
          <cell r="CE648">
            <v>0.26358930112165663</v>
          </cell>
          <cell r="CF648">
            <v>1</v>
          </cell>
          <cell r="CG648" t="str">
            <v>&gt;=29 &amp; &lt;30</v>
          </cell>
          <cell r="CH648" t="str">
            <v>KS2 Average Point Grade</v>
          </cell>
          <cell r="CI648" t="str">
            <v>KS4 5 A*-C EM</v>
          </cell>
        </row>
        <row r="649">
          <cell r="AS649">
            <v>0.48446196660482377</v>
          </cell>
          <cell r="AT649">
            <v>0.51553803339517623</v>
          </cell>
          <cell r="AU649">
            <v>0</v>
          </cell>
          <cell r="AV649">
            <v>0</v>
          </cell>
          <cell r="AW649">
            <v>0</v>
          </cell>
          <cell r="AX649">
            <v>0</v>
          </cell>
          <cell r="AY649">
            <v>0</v>
          </cell>
          <cell r="AZ649">
            <v>0</v>
          </cell>
          <cell r="BA649">
            <v>0</v>
          </cell>
          <cell r="CB649" t="str">
            <v>KS2-4</v>
          </cell>
          <cell r="CC649" t="str">
            <v>4B</v>
          </cell>
          <cell r="CD649">
            <v>1</v>
          </cell>
          <cell r="CE649">
            <v>0.51553803339517623</v>
          </cell>
          <cell r="CF649">
            <v>1</v>
          </cell>
          <cell r="CG649" t="str">
            <v>&gt;=29 &amp; &lt;30</v>
          </cell>
          <cell r="CH649" t="str">
            <v>KS2 Average Point Grade</v>
          </cell>
          <cell r="CI649" t="str">
            <v>KS4 5 A*-C EM</v>
          </cell>
        </row>
        <row r="650">
          <cell r="AS650">
            <v>0.22240194096239385</v>
          </cell>
          <cell r="AT650">
            <v>0.77759805903760615</v>
          </cell>
          <cell r="AU650">
            <v>0</v>
          </cell>
          <cell r="AV650">
            <v>0</v>
          </cell>
          <cell r="AW650">
            <v>0</v>
          </cell>
          <cell r="AX650">
            <v>0</v>
          </cell>
          <cell r="AY650">
            <v>0</v>
          </cell>
          <cell r="AZ650">
            <v>0</v>
          </cell>
          <cell r="BA650">
            <v>0</v>
          </cell>
          <cell r="CB650" t="str">
            <v>KS2-4</v>
          </cell>
          <cell r="CC650" t="str">
            <v>4A</v>
          </cell>
          <cell r="CD650">
            <v>1</v>
          </cell>
          <cell r="CE650">
            <v>0.77759805903760615</v>
          </cell>
          <cell r="CF650">
            <v>1</v>
          </cell>
          <cell r="CG650" t="str">
            <v>&gt;=29 &amp; &lt;30</v>
          </cell>
          <cell r="CH650" t="str">
            <v>KS2 Average Point Grade</v>
          </cell>
          <cell r="CI650" t="str">
            <v>KS4 5 A*-C EM</v>
          </cell>
        </row>
        <row r="651">
          <cell r="AS651">
            <v>6.9665694413282478E-2</v>
          </cell>
          <cell r="AT651">
            <v>0.93033430558671748</v>
          </cell>
          <cell r="AU651">
            <v>0</v>
          </cell>
          <cell r="AV651">
            <v>0</v>
          </cell>
          <cell r="AW651">
            <v>0</v>
          </cell>
          <cell r="AX651">
            <v>0</v>
          </cell>
          <cell r="AY651">
            <v>0</v>
          </cell>
          <cell r="AZ651">
            <v>0</v>
          </cell>
          <cell r="BA651">
            <v>0</v>
          </cell>
          <cell r="CB651" t="str">
            <v>KS2-4</v>
          </cell>
          <cell r="CC651" t="str">
            <v>5C</v>
          </cell>
          <cell r="CD651">
            <v>1</v>
          </cell>
          <cell r="CE651">
            <v>0.93033430558671748</v>
          </cell>
          <cell r="CF651">
            <v>1</v>
          </cell>
          <cell r="CG651" t="str">
            <v>&gt;=29 &amp; &lt;30</v>
          </cell>
          <cell r="CH651" t="str">
            <v>KS2 Average Point Grade</v>
          </cell>
          <cell r="CI651" t="str">
            <v>KS4 5 A*-C EM</v>
          </cell>
        </row>
        <row r="652">
          <cell r="AS652">
            <v>1.6395701295122623E-2</v>
          </cell>
          <cell r="AT652">
            <v>0.98360429870487742</v>
          </cell>
          <cell r="AU652">
            <v>0</v>
          </cell>
          <cell r="AV652">
            <v>0</v>
          </cell>
          <cell r="AW652">
            <v>0</v>
          </cell>
          <cell r="AX652">
            <v>0</v>
          </cell>
          <cell r="AY652">
            <v>0</v>
          </cell>
          <cell r="AZ652">
            <v>0</v>
          </cell>
          <cell r="BA652">
            <v>0</v>
          </cell>
          <cell r="CB652" t="str">
            <v>KS2-4</v>
          </cell>
          <cell r="CC652" t="str">
            <v>5B</v>
          </cell>
          <cell r="CD652">
            <v>1</v>
          </cell>
          <cell r="CE652">
            <v>0.98360429870487742</v>
          </cell>
          <cell r="CF652">
            <v>1</v>
          </cell>
          <cell r="CG652" t="str">
            <v>&gt;=29 &amp; &lt;30</v>
          </cell>
          <cell r="CH652" t="str">
            <v>KS2 Average Point Grade</v>
          </cell>
          <cell r="CI652" t="str">
            <v>KS4 5 A*-C EM</v>
          </cell>
        </row>
        <row r="653">
          <cell r="AS653">
            <v>1.1467889908256881E-3</v>
          </cell>
          <cell r="AT653">
            <v>0.99885321100917435</v>
          </cell>
          <cell r="AU653">
            <v>0</v>
          </cell>
          <cell r="AV653">
            <v>0</v>
          </cell>
          <cell r="AW653">
            <v>0</v>
          </cell>
          <cell r="AX653">
            <v>0</v>
          </cell>
          <cell r="AY653">
            <v>0</v>
          </cell>
          <cell r="AZ653">
            <v>0</v>
          </cell>
          <cell r="BA653">
            <v>0</v>
          </cell>
          <cell r="CB653" t="str">
            <v>KS2-4</v>
          </cell>
          <cell r="CC653" t="str">
            <v>5A</v>
          </cell>
          <cell r="CD653">
            <v>1</v>
          </cell>
          <cell r="CE653">
            <v>0.99885321100917435</v>
          </cell>
          <cell r="CF653">
            <v>1</v>
          </cell>
          <cell r="CG653" t="str">
            <v>&gt;=29 &amp; &lt;30</v>
          </cell>
          <cell r="CH653" t="str">
            <v>KS2 Average Point Grade</v>
          </cell>
          <cell r="CI653" t="str">
            <v>KS4 5 A*-C EM</v>
          </cell>
        </row>
        <row r="654">
          <cell r="CB654" t="str">
            <v>.</v>
          </cell>
        </row>
        <row r="655">
          <cell r="CB655" t="str">
            <v>.</v>
          </cell>
        </row>
        <row r="656">
          <cell r="CB656" t="str">
            <v>.</v>
          </cell>
          <cell r="CC656" t="str">
            <v>.</v>
          </cell>
          <cell r="CD656" t="str">
            <v>.</v>
          </cell>
          <cell r="CE656" t="str">
            <v>.</v>
          </cell>
          <cell r="CF656" t="str">
            <v>.</v>
          </cell>
          <cell r="CG656" t="str">
            <v>.</v>
          </cell>
          <cell r="CH656" t="str">
            <v>KS2 Average Point Grade</v>
          </cell>
          <cell r="CI656" t="str">
            <v>KS4 5 A*-C EM</v>
          </cell>
        </row>
        <row r="657">
          <cell r="CB657" t="str">
            <v>.</v>
          </cell>
          <cell r="CC657" t="str">
            <v>.</v>
          </cell>
          <cell r="CD657" t="str">
            <v>.</v>
          </cell>
          <cell r="CE657" t="str">
            <v>.</v>
          </cell>
          <cell r="CF657" t="str">
            <v>.</v>
          </cell>
          <cell r="CG657" t="str">
            <v>.</v>
          </cell>
          <cell r="CH657" t="str">
            <v>KS2 Average Point Grade</v>
          </cell>
          <cell r="CI657" t="str">
            <v>KS4 5 A*-C EM</v>
          </cell>
        </row>
        <row r="658">
          <cell r="AU658">
            <v>0</v>
          </cell>
          <cell r="AV658">
            <v>0</v>
          </cell>
          <cell r="AW658">
            <v>0</v>
          </cell>
          <cell r="AX658">
            <v>0</v>
          </cell>
          <cell r="AY658">
            <v>0</v>
          </cell>
          <cell r="AZ658">
            <v>0</v>
          </cell>
          <cell r="BA658">
            <v>0</v>
          </cell>
          <cell r="CB658" t="str">
            <v>.</v>
          </cell>
          <cell r="CC658" t="str">
            <v>.</v>
          </cell>
          <cell r="CD658" t="str">
            <v>.</v>
          </cell>
          <cell r="CE658" t="str">
            <v>.</v>
          </cell>
          <cell r="CF658" t="str">
            <v>.</v>
          </cell>
          <cell r="CG658" t="str">
            <v>.</v>
          </cell>
          <cell r="CH658" t="str">
            <v>KS2 Average Point Grade</v>
          </cell>
          <cell r="CI658" t="str">
            <v>KS4 5 A*-C EM</v>
          </cell>
        </row>
        <row r="659">
          <cell r="AS659">
            <v>0</v>
          </cell>
          <cell r="AT659">
            <v>0</v>
          </cell>
          <cell r="AU659">
            <v>0</v>
          </cell>
          <cell r="AV659">
            <v>0</v>
          </cell>
          <cell r="AW659">
            <v>0</v>
          </cell>
          <cell r="AX659">
            <v>0</v>
          </cell>
          <cell r="AY659">
            <v>0</v>
          </cell>
          <cell r="AZ659">
            <v>0</v>
          </cell>
          <cell r="BA659">
            <v>0</v>
          </cell>
          <cell r="CB659" t="str">
            <v>.</v>
          </cell>
          <cell r="CC659" t="str">
            <v>.</v>
          </cell>
          <cell r="CD659" t="str">
            <v>.</v>
          </cell>
          <cell r="CE659" t="str">
            <v>.</v>
          </cell>
          <cell r="CF659" t="str">
            <v>.</v>
          </cell>
          <cell r="CG659" t="str">
            <v>.</v>
          </cell>
          <cell r="CH659" t="str">
            <v>.</v>
          </cell>
          <cell r="CI659" t="str">
            <v>.</v>
          </cell>
        </row>
        <row r="660">
          <cell r="AS660">
            <v>0</v>
          </cell>
          <cell r="AT660">
            <v>0</v>
          </cell>
          <cell r="AU660">
            <v>0</v>
          </cell>
          <cell r="AV660">
            <v>0</v>
          </cell>
          <cell r="AW660">
            <v>0</v>
          </cell>
          <cell r="AX660">
            <v>0</v>
          </cell>
          <cell r="AY660">
            <v>0</v>
          </cell>
          <cell r="AZ660">
            <v>0</v>
          </cell>
          <cell r="BA660">
            <v>0</v>
          </cell>
          <cell r="CB660" t="str">
            <v>.</v>
          </cell>
          <cell r="CC660" t="str">
            <v>.</v>
          </cell>
          <cell r="CD660" t="str">
            <v>.</v>
          </cell>
          <cell r="CE660" t="str">
            <v>.</v>
          </cell>
          <cell r="CF660" t="str">
            <v>.</v>
          </cell>
          <cell r="CG660" t="str">
            <v>.</v>
          </cell>
          <cell r="CH660" t="str">
            <v>.</v>
          </cell>
          <cell r="CI660" t="str">
            <v>.</v>
          </cell>
        </row>
        <row r="661">
          <cell r="AS661">
            <v>0.84297520661157022</v>
          </cell>
          <cell r="AT661">
            <v>0.15702479338842976</v>
          </cell>
          <cell r="AU661">
            <v>0</v>
          </cell>
          <cell r="AV661">
            <v>0</v>
          </cell>
          <cell r="AW661">
            <v>0</v>
          </cell>
          <cell r="AX661">
            <v>0</v>
          </cell>
          <cell r="AY661">
            <v>0</v>
          </cell>
          <cell r="AZ661">
            <v>0</v>
          </cell>
          <cell r="BA661">
            <v>0</v>
          </cell>
          <cell r="CB661" t="str">
            <v>KS2-4</v>
          </cell>
          <cell r="CC661" t="str">
            <v>B</v>
          </cell>
          <cell r="CD661">
            <v>1</v>
          </cell>
          <cell r="CE661">
            <v>0.15702479338842976</v>
          </cell>
          <cell r="CF661">
            <v>1</v>
          </cell>
          <cell r="CG661" t="str">
            <v>&gt;=30</v>
          </cell>
          <cell r="CH661" t="str">
            <v>KS2 Average Point Grade</v>
          </cell>
          <cell r="CI661" t="str">
            <v>KS4 5 A*-C EM</v>
          </cell>
        </row>
        <row r="662">
          <cell r="AS662">
            <v>0.84297520661157022</v>
          </cell>
          <cell r="AT662">
            <v>0.15702479338842976</v>
          </cell>
          <cell r="AU662">
            <v>0</v>
          </cell>
          <cell r="AV662">
            <v>0</v>
          </cell>
          <cell r="AW662">
            <v>0</v>
          </cell>
          <cell r="AX662">
            <v>0</v>
          </cell>
          <cell r="AY662">
            <v>0</v>
          </cell>
          <cell r="AZ662">
            <v>0</v>
          </cell>
          <cell r="BA662">
            <v>0</v>
          </cell>
          <cell r="CB662" t="str">
            <v>KS2-4</v>
          </cell>
          <cell r="CC662" t="str">
            <v>N</v>
          </cell>
          <cell r="CD662">
            <v>1</v>
          </cell>
          <cell r="CE662">
            <v>0.15702479338842976</v>
          </cell>
          <cell r="CF662">
            <v>1</v>
          </cell>
          <cell r="CG662" t="str">
            <v>&gt;=30</v>
          </cell>
          <cell r="CH662" t="str">
            <v>KS2 Average Point Grade</v>
          </cell>
          <cell r="CI662" t="str">
            <v>KS4 5 A*-C EM</v>
          </cell>
        </row>
        <row r="663">
          <cell r="AS663">
            <v>0.84297520661157022</v>
          </cell>
          <cell r="AT663">
            <v>0.15702479338842976</v>
          </cell>
          <cell r="AU663">
            <v>0</v>
          </cell>
          <cell r="AV663">
            <v>0</v>
          </cell>
          <cell r="AW663">
            <v>0</v>
          </cell>
          <cell r="AX663">
            <v>0</v>
          </cell>
          <cell r="AY663">
            <v>0</v>
          </cell>
          <cell r="AZ663">
            <v>0</v>
          </cell>
          <cell r="BA663">
            <v>0</v>
          </cell>
          <cell r="CB663" t="str">
            <v>KS2-4</v>
          </cell>
          <cell r="CC663" t="str">
            <v>2</v>
          </cell>
          <cell r="CD663">
            <v>1</v>
          </cell>
          <cell r="CE663">
            <v>0.15702479338842976</v>
          </cell>
          <cell r="CF663">
            <v>1</v>
          </cell>
          <cell r="CG663" t="str">
            <v>&gt;=30</v>
          </cell>
          <cell r="CH663" t="str">
            <v>KS2 Average Point Grade</v>
          </cell>
          <cell r="CI663" t="str">
            <v>KS4 5 A*-C EM</v>
          </cell>
        </row>
        <row r="664">
          <cell r="AS664">
            <v>0.84297520661157022</v>
          </cell>
          <cell r="AT664">
            <v>0.15702479338842976</v>
          </cell>
          <cell r="AU664">
            <v>0</v>
          </cell>
          <cell r="AV664">
            <v>0</v>
          </cell>
          <cell r="AW664">
            <v>0</v>
          </cell>
          <cell r="AX664">
            <v>0</v>
          </cell>
          <cell r="AY664">
            <v>0</v>
          </cell>
          <cell r="AZ664">
            <v>0</v>
          </cell>
          <cell r="BA664">
            <v>0</v>
          </cell>
          <cell r="CB664" t="str">
            <v>KS2-4</v>
          </cell>
          <cell r="CC664" t="str">
            <v>3C</v>
          </cell>
          <cell r="CD664">
            <v>1</v>
          </cell>
          <cell r="CE664">
            <v>0.15702479338842976</v>
          </cell>
          <cell r="CF664">
            <v>1</v>
          </cell>
          <cell r="CG664" t="str">
            <v>&gt;=30</v>
          </cell>
          <cell r="CH664" t="str">
            <v>KS2 Average Point Grade</v>
          </cell>
          <cell r="CI664" t="str">
            <v>KS4 5 A*-C EM</v>
          </cell>
        </row>
        <row r="665">
          <cell r="AS665">
            <v>0.84297520661157022</v>
          </cell>
          <cell r="AT665">
            <v>0.15702479338842976</v>
          </cell>
          <cell r="AU665">
            <v>0</v>
          </cell>
          <cell r="AV665">
            <v>0</v>
          </cell>
          <cell r="AW665">
            <v>0</v>
          </cell>
          <cell r="AX665">
            <v>0</v>
          </cell>
          <cell r="AY665">
            <v>0</v>
          </cell>
          <cell r="AZ665">
            <v>0</v>
          </cell>
          <cell r="BA665">
            <v>0</v>
          </cell>
          <cell r="CB665" t="str">
            <v>KS2-4</v>
          </cell>
          <cell r="CC665" t="str">
            <v>3B</v>
          </cell>
          <cell r="CD665">
            <v>1</v>
          </cell>
          <cell r="CE665">
            <v>0.15702479338842976</v>
          </cell>
          <cell r="CF665">
            <v>1</v>
          </cell>
          <cell r="CG665" t="str">
            <v>&gt;=30</v>
          </cell>
          <cell r="CH665" t="str">
            <v>KS2 Average Point Grade</v>
          </cell>
          <cell r="CI665" t="str">
            <v>KS4 5 A*-C EM</v>
          </cell>
        </row>
        <row r="666">
          <cell r="AS666">
            <v>0.84297520661157022</v>
          </cell>
          <cell r="AT666">
            <v>0.15702479338842976</v>
          </cell>
          <cell r="AU666">
            <v>0</v>
          </cell>
          <cell r="AV666">
            <v>0</v>
          </cell>
          <cell r="AW666">
            <v>0</v>
          </cell>
          <cell r="AX666">
            <v>0</v>
          </cell>
          <cell r="AY666">
            <v>0</v>
          </cell>
          <cell r="AZ666">
            <v>0</v>
          </cell>
          <cell r="BA666">
            <v>0</v>
          </cell>
          <cell r="CB666" t="str">
            <v>KS2-4</v>
          </cell>
          <cell r="CC666" t="str">
            <v>3A</v>
          </cell>
          <cell r="CD666">
            <v>1</v>
          </cell>
          <cell r="CE666">
            <v>0.15702479338842976</v>
          </cell>
          <cell r="CF666">
            <v>1</v>
          </cell>
          <cell r="CG666" t="str">
            <v>&gt;=30</v>
          </cell>
          <cell r="CH666" t="str">
            <v>KS2 Average Point Grade</v>
          </cell>
          <cell r="CI666" t="str">
            <v>KS4 5 A*-C EM</v>
          </cell>
        </row>
        <row r="667">
          <cell r="AS667">
            <v>0.42857142857142855</v>
          </cell>
          <cell r="AT667">
            <v>0.5714285714285714</v>
          </cell>
          <cell r="AU667">
            <v>0</v>
          </cell>
          <cell r="AV667">
            <v>0</v>
          </cell>
          <cell r="AW667">
            <v>0</v>
          </cell>
          <cell r="AX667">
            <v>0</v>
          </cell>
          <cell r="AY667">
            <v>0</v>
          </cell>
          <cell r="AZ667">
            <v>0</v>
          </cell>
          <cell r="BA667">
            <v>0</v>
          </cell>
          <cell r="CB667" t="str">
            <v>KS2-4</v>
          </cell>
          <cell r="CC667" t="str">
            <v>4C</v>
          </cell>
          <cell r="CD667">
            <v>1</v>
          </cell>
          <cell r="CE667">
            <v>0.5714285714285714</v>
          </cell>
          <cell r="CF667">
            <v>1</v>
          </cell>
          <cell r="CG667" t="str">
            <v>&gt;=30</v>
          </cell>
          <cell r="CH667" t="str">
            <v>KS2 Average Point Grade</v>
          </cell>
          <cell r="CI667" t="str">
            <v>KS4 5 A*-C EM</v>
          </cell>
        </row>
        <row r="668">
          <cell r="AS668">
            <v>0.2230971128608924</v>
          </cell>
          <cell r="AT668">
            <v>0.7769028871391076</v>
          </cell>
          <cell r="AU668">
            <v>0</v>
          </cell>
          <cell r="AV668">
            <v>0</v>
          </cell>
          <cell r="AW668">
            <v>0</v>
          </cell>
          <cell r="AX668">
            <v>0</v>
          </cell>
          <cell r="AY668">
            <v>0</v>
          </cell>
          <cell r="AZ668">
            <v>0</v>
          </cell>
          <cell r="BA668">
            <v>0</v>
          </cell>
          <cell r="CB668" t="str">
            <v>KS2-4</v>
          </cell>
          <cell r="CC668" t="str">
            <v>4B</v>
          </cell>
          <cell r="CD668">
            <v>1</v>
          </cell>
          <cell r="CE668">
            <v>0.7769028871391076</v>
          </cell>
          <cell r="CF668">
            <v>1</v>
          </cell>
          <cell r="CG668" t="str">
            <v>&gt;=30</v>
          </cell>
          <cell r="CH668" t="str">
            <v>KS2 Average Point Grade</v>
          </cell>
          <cell r="CI668" t="str">
            <v>KS4 5 A*-C EM</v>
          </cell>
        </row>
        <row r="669">
          <cell r="AS669">
            <v>7.8493488208377329E-2</v>
          </cell>
          <cell r="AT669">
            <v>0.92150651179162268</v>
          </cell>
          <cell r="AU669">
            <v>0</v>
          </cell>
          <cell r="AV669">
            <v>0</v>
          </cell>
          <cell r="AW669">
            <v>0</v>
          </cell>
          <cell r="AX669">
            <v>0</v>
          </cell>
          <cell r="AY669">
            <v>0</v>
          </cell>
          <cell r="AZ669">
            <v>0</v>
          </cell>
          <cell r="BA669">
            <v>0</v>
          </cell>
          <cell r="CB669" t="str">
            <v>KS2-4</v>
          </cell>
          <cell r="CC669" t="str">
            <v>4A</v>
          </cell>
          <cell r="CD669">
            <v>1</v>
          </cell>
          <cell r="CE669">
            <v>0.92150651179162268</v>
          </cell>
          <cell r="CF669">
            <v>1</v>
          </cell>
          <cell r="CG669" t="str">
            <v>&gt;=30</v>
          </cell>
          <cell r="CH669" t="str">
            <v>KS2 Average Point Grade</v>
          </cell>
          <cell r="CI669" t="str">
            <v>KS4 5 A*-C EM</v>
          </cell>
        </row>
        <row r="670">
          <cell r="AS670">
            <v>2.3144654088050314E-2</v>
          </cell>
          <cell r="AT670">
            <v>0.97685534591194967</v>
          </cell>
          <cell r="AU670">
            <v>0</v>
          </cell>
          <cell r="AV670">
            <v>0</v>
          </cell>
          <cell r="AW670">
            <v>0</v>
          </cell>
          <cell r="AX670">
            <v>0</v>
          </cell>
          <cell r="AY670">
            <v>0</v>
          </cell>
          <cell r="AZ670">
            <v>0</v>
          </cell>
          <cell r="BA670">
            <v>0</v>
          </cell>
          <cell r="CB670" t="str">
            <v>KS2-4</v>
          </cell>
          <cell r="CC670" t="str">
            <v>5C</v>
          </cell>
          <cell r="CD670">
            <v>1</v>
          </cell>
          <cell r="CE670">
            <v>0.97685534591194967</v>
          </cell>
          <cell r="CF670">
            <v>1</v>
          </cell>
          <cell r="CG670" t="str">
            <v>&gt;=30</v>
          </cell>
          <cell r="CH670" t="str">
            <v>KS2 Average Point Grade</v>
          </cell>
          <cell r="CI670" t="str">
            <v>KS4 5 A*-C EM</v>
          </cell>
        </row>
        <row r="671">
          <cell r="AS671">
            <v>6.7782067782067778E-3</v>
          </cell>
          <cell r="AT671">
            <v>0.99322179322179327</v>
          </cell>
          <cell r="AU671">
            <v>0</v>
          </cell>
          <cell r="AV671">
            <v>0</v>
          </cell>
          <cell r="AW671">
            <v>0</v>
          </cell>
          <cell r="AX671">
            <v>0</v>
          </cell>
          <cell r="AY671">
            <v>0</v>
          </cell>
          <cell r="AZ671">
            <v>0</v>
          </cell>
          <cell r="BA671">
            <v>0</v>
          </cell>
          <cell r="CB671" t="str">
            <v>KS2-4</v>
          </cell>
          <cell r="CC671" t="str">
            <v>5B</v>
          </cell>
          <cell r="CD671">
            <v>1</v>
          </cell>
          <cell r="CE671">
            <v>0.99322179322179327</v>
          </cell>
          <cell r="CF671">
            <v>1</v>
          </cell>
          <cell r="CG671" t="str">
            <v>&gt;=30</v>
          </cell>
          <cell r="CH671" t="str">
            <v>KS2 Average Point Grade</v>
          </cell>
          <cell r="CI671" t="str">
            <v>KS4 5 A*-C EM</v>
          </cell>
        </row>
        <row r="672">
          <cell r="AS672">
            <v>4.3103448275862068E-3</v>
          </cell>
          <cell r="AT672">
            <v>0.99568965517241381</v>
          </cell>
          <cell r="AU672">
            <v>0</v>
          </cell>
          <cell r="AV672">
            <v>0</v>
          </cell>
          <cell r="AW672">
            <v>0</v>
          </cell>
          <cell r="AX672">
            <v>0</v>
          </cell>
          <cell r="AY672">
            <v>0</v>
          </cell>
          <cell r="AZ672">
            <v>0</v>
          </cell>
          <cell r="BA672">
            <v>0</v>
          </cell>
          <cell r="CB672" t="str">
            <v>KS2-4</v>
          </cell>
          <cell r="CC672" t="str">
            <v>5A</v>
          </cell>
          <cell r="CD672">
            <v>1</v>
          </cell>
          <cell r="CE672">
            <v>0.99568965517241381</v>
          </cell>
          <cell r="CF672">
            <v>1</v>
          </cell>
          <cell r="CG672" t="str">
            <v>&gt;=30</v>
          </cell>
          <cell r="CH672" t="str">
            <v>KS2 Average Point Grade</v>
          </cell>
          <cell r="CI672" t="str">
            <v>KS4 5 A*-C EM</v>
          </cell>
        </row>
        <row r="673">
          <cell r="CB673" t="str">
            <v>.</v>
          </cell>
        </row>
        <row r="674">
          <cell r="CB674" t="str">
            <v>.</v>
          </cell>
        </row>
        <row r="1000">
          <cell r="AT1000" t="str">
            <v>END OF TABLE</v>
          </cell>
          <cell r="AV1000" t="str">
            <v>END OF TABLE</v>
          </cell>
          <cell r="AX1000" t="str">
            <v>END OF TABLE</v>
          </cell>
          <cell r="AZ1000" t="str">
            <v>END OF TABLE</v>
          </cell>
        </row>
      </sheetData>
      <sheetData sheetId="19" refreshError="1"/>
      <sheetData sheetId="20" refreshError="1">
        <row r="9">
          <cell r="I9">
            <v>0</v>
          </cell>
        </row>
        <row r="10">
          <cell r="I10">
            <v>0</v>
          </cell>
        </row>
        <row r="11">
          <cell r="I11">
            <v>0</v>
          </cell>
        </row>
        <row r="12">
          <cell r="I12">
            <v>0</v>
          </cell>
        </row>
        <row r="13">
          <cell r="C13">
            <v>5963</v>
          </cell>
          <cell r="I13">
            <v>0</v>
          </cell>
        </row>
        <row r="14">
          <cell r="I14">
            <v>0</v>
          </cell>
        </row>
        <row r="15">
          <cell r="I15">
            <v>0</v>
          </cell>
        </row>
        <row r="16">
          <cell r="I16">
            <v>1</v>
          </cell>
        </row>
        <row r="17">
          <cell r="I17">
            <v>0</v>
          </cell>
        </row>
        <row r="18">
          <cell r="I18">
            <v>0</v>
          </cell>
        </row>
        <row r="19">
          <cell r="I19">
            <v>0</v>
          </cell>
        </row>
        <row r="22">
          <cell r="B22" t="str">
            <v>Transition Matrix Model ID</v>
          </cell>
        </row>
        <row r="23">
          <cell r="B23" t="str">
            <v>.</v>
          </cell>
          <cell r="C23" t="str">
            <v>.</v>
          </cell>
          <cell r="D23" t="str">
            <v>.</v>
          </cell>
          <cell r="E23" t="str">
            <v>.</v>
          </cell>
          <cell r="F23" t="str">
            <v>.</v>
          </cell>
          <cell r="G23" t="str">
            <v>.</v>
          </cell>
          <cell r="H23" t="str">
            <v>.</v>
          </cell>
          <cell r="I23" t="str">
            <v>.</v>
          </cell>
        </row>
        <row r="24">
          <cell r="B24" t="str">
            <v>.</v>
          </cell>
          <cell r="C24" t="str">
            <v>.</v>
          </cell>
          <cell r="D24" t="str">
            <v>.</v>
          </cell>
          <cell r="E24" t="str">
            <v>.</v>
          </cell>
          <cell r="F24" t="str">
            <v>.</v>
          </cell>
          <cell r="G24" t="str">
            <v>.</v>
          </cell>
          <cell r="H24" t="str">
            <v>.</v>
          </cell>
          <cell r="I24" t="str">
            <v>.</v>
          </cell>
        </row>
        <row r="25">
          <cell r="B25" t="str">
            <v>KS2-4</v>
          </cell>
          <cell r="C25" t="str">
            <v>B</v>
          </cell>
          <cell r="D25" t="str">
            <v>U</v>
          </cell>
          <cell r="E25">
            <v>5.9255631733594515E-2</v>
          </cell>
          <cell r="F25">
            <v>0.75</v>
          </cell>
          <cell r="G25" t="str">
            <v>&lt;25</v>
          </cell>
          <cell r="H25" t="str">
            <v>KS2 English</v>
          </cell>
          <cell r="I25" t="str">
            <v>KS4 English</v>
          </cell>
        </row>
        <row r="26">
          <cell r="B26" t="str">
            <v>KS2-4</v>
          </cell>
          <cell r="C26" t="str">
            <v>N</v>
          </cell>
          <cell r="D26" t="str">
            <v>U</v>
          </cell>
          <cell r="E26">
            <v>5.7580174927113703E-2</v>
          </cell>
          <cell r="F26">
            <v>0.75</v>
          </cell>
          <cell r="G26" t="str">
            <v>&lt;25</v>
          </cell>
          <cell r="H26" t="str">
            <v>KS2 English</v>
          </cell>
          <cell r="I26" t="str">
            <v>KS4 English</v>
          </cell>
        </row>
        <row r="27">
          <cell r="B27" t="str">
            <v>KS2-4</v>
          </cell>
          <cell r="C27" t="str">
            <v>2</v>
          </cell>
          <cell r="D27" t="str">
            <v>U</v>
          </cell>
          <cell r="E27">
            <v>4.8945147679324896E-2</v>
          </cell>
          <cell r="F27">
            <v>0.75</v>
          </cell>
          <cell r="G27" t="str">
            <v>&lt;25</v>
          </cell>
          <cell r="H27" t="str">
            <v>KS2 English</v>
          </cell>
          <cell r="I27" t="str">
            <v>KS4 English</v>
          </cell>
        </row>
        <row r="28">
          <cell r="B28" t="str">
            <v>KS2-4</v>
          </cell>
          <cell r="C28" t="str">
            <v>3C</v>
          </cell>
          <cell r="D28" t="str">
            <v>U</v>
          </cell>
          <cell r="E28">
            <v>2.8809854957281941E-2</v>
          </cell>
          <cell r="F28">
            <v>0.75</v>
          </cell>
          <cell r="G28" t="str">
            <v>&lt;25</v>
          </cell>
          <cell r="H28" t="str">
            <v>KS2 English</v>
          </cell>
          <cell r="I28" t="str">
            <v>KS4 English</v>
          </cell>
        </row>
        <row r="29">
          <cell r="B29" t="str">
            <v>KS2-4</v>
          </cell>
          <cell r="C29" t="str">
            <v>3B</v>
          </cell>
          <cell r="D29" t="str">
            <v>U</v>
          </cell>
          <cell r="E29">
            <v>2.2548684660061498E-2</v>
          </cell>
          <cell r="F29">
            <v>0.75</v>
          </cell>
          <cell r="G29" t="str">
            <v>&lt;25</v>
          </cell>
          <cell r="H29" t="str">
            <v>KS2 English</v>
          </cell>
          <cell r="I29" t="str">
            <v>KS4 English</v>
          </cell>
        </row>
        <row r="30">
          <cell r="B30" t="str">
            <v>KS2-4</v>
          </cell>
          <cell r="C30" t="str">
            <v>3A</v>
          </cell>
          <cell r="D30" t="str">
            <v>U</v>
          </cell>
          <cell r="E30">
            <v>1.5239096163951655E-2</v>
          </cell>
          <cell r="F30">
            <v>0.75</v>
          </cell>
          <cell r="G30" t="str">
            <v>&lt;25</v>
          </cell>
          <cell r="H30" t="str">
            <v>KS2 English</v>
          </cell>
          <cell r="I30" t="str">
            <v>KS4 English</v>
          </cell>
        </row>
        <row r="31">
          <cell r="B31" t="str">
            <v>KS2-4</v>
          </cell>
          <cell r="C31" t="str">
            <v>4C</v>
          </cell>
          <cell r="D31" t="str">
            <v>U</v>
          </cell>
          <cell r="E31">
            <v>1.2480145223508056E-2</v>
          </cell>
          <cell r="F31">
            <v>0.75</v>
          </cell>
          <cell r="G31" t="str">
            <v>&lt;25</v>
          </cell>
          <cell r="H31" t="str">
            <v>KS2 English</v>
          </cell>
          <cell r="I31" t="str">
            <v>KS4 English</v>
          </cell>
        </row>
        <row r="32">
          <cell r="B32" t="str">
            <v>KS2-4</v>
          </cell>
          <cell r="C32" t="str">
            <v>4B</v>
          </cell>
          <cell r="D32" t="str">
            <v>U</v>
          </cell>
          <cell r="E32">
            <v>7.1308481651110207E-3</v>
          </cell>
          <cell r="F32">
            <v>0.75</v>
          </cell>
          <cell r="G32" t="str">
            <v>&lt;25</v>
          </cell>
          <cell r="H32" t="str">
            <v>KS2 English</v>
          </cell>
          <cell r="I32" t="str">
            <v>KS4 English</v>
          </cell>
        </row>
        <row r="33">
          <cell r="B33" t="str">
            <v>KS2-4</v>
          </cell>
          <cell r="C33" t="str">
            <v>4A</v>
          </cell>
          <cell r="D33" t="str">
            <v>U</v>
          </cell>
          <cell r="E33">
            <v>4.3075422626788033E-3</v>
          </cell>
          <cell r="F33">
            <v>0.75</v>
          </cell>
          <cell r="G33" t="str">
            <v>&lt;25</v>
          </cell>
          <cell r="H33" t="str">
            <v>KS2 English</v>
          </cell>
          <cell r="I33" t="str">
            <v>KS4 English</v>
          </cell>
        </row>
        <row r="34">
          <cell r="B34" t="str">
            <v>KS2-4</v>
          </cell>
          <cell r="C34" t="str">
            <v>5C</v>
          </cell>
          <cell r="D34" t="str">
            <v>U</v>
          </cell>
          <cell r="E34">
            <v>3.3763822064657718E-3</v>
          </cell>
          <cell r="F34">
            <v>0.75</v>
          </cell>
          <cell r="G34" t="str">
            <v>&lt;25</v>
          </cell>
          <cell r="H34" t="str">
            <v>KS2 English</v>
          </cell>
          <cell r="I34" t="str">
            <v>KS4 English</v>
          </cell>
        </row>
        <row r="35">
          <cell r="B35" t="str">
            <v>KS2-4</v>
          </cell>
          <cell r="C35" t="str">
            <v>5B</v>
          </cell>
          <cell r="D35" t="str">
            <v>U</v>
          </cell>
          <cell r="E35">
            <v>1.5511892450879006E-3</v>
          </cell>
          <cell r="F35">
            <v>0.75</v>
          </cell>
          <cell r="G35" t="str">
            <v>&lt;25</v>
          </cell>
          <cell r="H35" t="str">
            <v>KS2 English</v>
          </cell>
          <cell r="I35" t="str">
            <v>KS4 English</v>
          </cell>
        </row>
        <row r="36">
          <cell r="B36" t="str">
            <v>KS2-4</v>
          </cell>
          <cell r="C36" t="str">
            <v>5A</v>
          </cell>
          <cell r="D36" t="str">
            <v>U</v>
          </cell>
          <cell r="E36">
            <v>6.7567567567567571E-3</v>
          </cell>
          <cell r="F36">
            <v>0.75</v>
          </cell>
          <cell r="G36" t="str">
            <v>&lt;25</v>
          </cell>
          <cell r="H36" t="str">
            <v>KS2 English</v>
          </cell>
          <cell r="I36" t="str">
            <v>KS4 English</v>
          </cell>
        </row>
        <row r="37">
          <cell r="B37" t="str">
            <v>.</v>
          </cell>
          <cell r="C37" t="str">
            <v>.</v>
          </cell>
          <cell r="D37" t="str">
            <v>.</v>
          </cell>
          <cell r="E37" t="str">
            <v>.</v>
          </cell>
          <cell r="F37" t="str">
            <v>.</v>
          </cell>
          <cell r="G37" t="str">
            <v>.</v>
          </cell>
          <cell r="H37" t="str">
            <v>.</v>
          </cell>
          <cell r="I37" t="str">
            <v>.</v>
          </cell>
        </row>
        <row r="38">
          <cell r="B38" t="str">
            <v>.</v>
          </cell>
          <cell r="C38" t="str">
            <v>.</v>
          </cell>
          <cell r="D38" t="str">
            <v>.</v>
          </cell>
          <cell r="E38" t="str">
            <v>.</v>
          </cell>
          <cell r="F38" t="str">
            <v>.</v>
          </cell>
          <cell r="G38" t="str">
            <v>.</v>
          </cell>
          <cell r="H38" t="str">
            <v>.</v>
          </cell>
          <cell r="I38" t="str">
            <v>.</v>
          </cell>
        </row>
        <row r="39">
          <cell r="B39" t="str">
            <v>.</v>
          </cell>
          <cell r="C39" t="str">
            <v>.</v>
          </cell>
          <cell r="D39" t="str">
            <v>.</v>
          </cell>
          <cell r="E39" t="str">
            <v>.</v>
          </cell>
          <cell r="F39" t="str">
            <v>.</v>
          </cell>
          <cell r="G39" t="str">
            <v>.</v>
          </cell>
          <cell r="H39" t="str">
            <v>KS2 English</v>
          </cell>
          <cell r="I39" t="str">
            <v>KS4 English</v>
          </cell>
        </row>
        <row r="40">
          <cell r="B40" t="str">
            <v>.</v>
          </cell>
          <cell r="C40" t="str">
            <v>.</v>
          </cell>
          <cell r="D40" t="str">
            <v>.</v>
          </cell>
          <cell r="E40" t="str">
            <v>.</v>
          </cell>
          <cell r="F40" t="str">
            <v>.</v>
          </cell>
          <cell r="G40" t="str">
            <v>.</v>
          </cell>
          <cell r="H40" t="str">
            <v>KS2 English</v>
          </cell>
          <cell r="I40" t="str">
            <v>KS4 English</v>
          </cell>
        </row>
        <row r="41">
          <cell r="B41" t="str">
            <v>.</v>
          </cell>
          <cell r="C41" t="str">
            <v>.</v>
          </cell>
          <cell r="D41" t="str">
            <v>.</v>
          </cell>
          <cell r="E41" t="str">
            <v>.</v>
          </cell>
          <cell r="F41" t="str">
            <v>.</v>
          </cell>
          <cell r="G41" t="str">
            <v>.</v>
          </cell>
          <cell r="H41" t="str">
            <v>KS2 English</v>
          </cell>
          <cell r="I41" t="str">
            <v>KS4 English</v>
          </cell>
        </row>
        <row r="42">
          <cell r="B42" t="str">
            <v>.</v>
          </cell>
          <cell r="C42" t="str">
            <v>.</v>
          </cell>
          <cell r="D42" t="str">
            <v>.</v>
          </cell>
          <cell r="E42" t="str">
            <v>.</v>
          </cell>
          <cell r="F42" t="str">
            <v>.</v>
          </cell>
          <cell r="G42" t="str">
            <v>.</v>
          </cell>
          <cell r="H42" t="str">
            <v>.</v>
          </cell>
          <cell r="I42" t="str">
            <v>.</v>
          </cell>
        </row>
        <row r="43">
          <cell r="B43" t="str">
            <v>.</v>
          </cell>
          <cell r="C43" t="str">
            <v>.</v>
          </cell>
          <cell r="D43" t="str">
            <v>.</v>
          </cell>
          <cell r="E43" t="str">
            <v>.</v>
          </cell>
          <cell r="F43" t="str">
            <v>.</v>
          </cell>
          <cell r="G43" t="str">
            <v>.</v>
          </cell>
          <cell r="H43" t="str">
            <v>.</v>
          </cell>
          <cell r="I43" t="str">
            <v>.</v>
          </cell>
        </row>
        <row r="44">
          <cell r="B44" t="str">
            <v>KS2-4</v>
          </cell>
          <cell r="C44" t="str">
            <v>B</v>
          </cell>
          <cell r="D44" t="str">
            <v>U</v>
          </cell>
          <cell r="E44">
            <v>4.103802051901026E-2</v>
          </cell>
          <cell r="F44">
            <v>0.75</v>
          </cell>
          <cell r="G44" t="str">
            <v>&gt;=25 &amp; &lt;26</v>
          </cell>
          <cell r="H44" t="str">
            <v>KS2 English</v>
          </cell>
          <cell r="I44" t="str">
            <v>KS4 English</v>
          </cell>
        </row>
        <row r="45">
          <cell r="B45" t="str">
            <v>KS2-4</v>
          </cell>
          <cell r="C45" t="str">
            <v>N</v>
          </cell>
          <cell r="D45" t="str">
            <v>U</v>
          </cell>
          <cell r="E45">
            <v>3.6704730831973897E-2</v>
          </cell>
          <cell r="F45">
            <v>0.75</v>
          </cell>
          <cell r="G45" t="str">
            <v>&gt;=25 &amp; &lt;26</v>
          </cell>
          <cell r="H45" t="str">
            <v>KS2 English</v>
          </cell>
          <cell r="I45" t="str">
            <v>KS4 English</v>
          </cell>
        </row>
        <row r="46">
          <cell r="B46" t="str">
            <v>KS2-4</v>
          </cell>
          <cell r="C46" t="str">
            <v>2</v>
          </cell>
          <cell r="D46" t="str">
            <v>U</v>
          </cell>
          <cell r="E46">
            <v>2.391629297458894E-2</v>
          </cell>
          <cell r="F46">
            <v>0.75</v>
          </cell>
          <cell r="G46" t="str">
            <v>&gt;=25 &amp; &lt;26</v>
          </cell>
          <cell r="H46" t="str">
            <v>KS2 English</v>
          </cell>
          <cell r="I46" t="str">
            <v>KS4 English</v>
          </cell>
        </row>
        <row r="47">
          <cell r="B47" t="str">
            <v>KS2-4</v>
          </cell>
          <cell r="C47" t="str">
            <v>3C</v>
          </cell>
          <cell r="D47" t="str">
            <v>U</v>
          </cell>
          <cell r="E47">
            <v>2.4271844660194174E-2</v>
          </cell>
          <cell r="F47">
            <v>0.75</v>
          </cell>
          <cell r="G47" t="str">
            <v>&gt;=25 &amp; &lt;26</v>
          </cell>
          <cell r="H47" t="str">
            <v>KS2 English</v>
          </cell>
          <cell r="I47" t="str">
            <v>KS4 English</v>
          </cell>
        </row>
        <row r="48">
          <cell r="B48" t="str">
            <v>KS2-4</v>
          </cell>
          <cell r="C48" t="str">
            <v>3B</v>
          </cell>
          <cell r="D48" t="str">
            <v>U</v>
          </cell>
          <cell r="E48">
            <v>1.5249929398475007E-2</v>
          </cell>
          <cell r="F48">
            <v>0.75</v>
          </cell>
          <cell r="G48" t="str">
            <v>&gt;=25 &amp; &lt;26</v>
          </cell>
          <cell r="H48" t="str">
            <v>KS2 English</v>
          </cell>
          <cell r="I48" t="str">
            <v>KS4 English</v>
          </cell>
        </row>
        <row r="49">
          <cell r="B49" t="str">
            <v>KS2-4</v>
          </cell>
          <cell r="C49" t="str">
            <v>3A</v>
          </cell>
          <cell r="D49" t="str">
            <v>U</v>
          </cell>
          <cell r="E49">
            <v>1.3639181649101054E-2</v>
          </cell>
          <cell r="F49">
            <v>0.75</v>
          </cell>
          <cell r="G49" t="str">
            <v>&gt;=25 &amp; &lt;26</v>
          </cell>
          <cell r="H49" t="str">
            <v>KS2 English</v>
          </cell>
          <cell r="I49" t="str">
            <v>KS4 English</v>
          </cell>
        </row>
        <row r="50">
          <cell r="B50" t="str">
            <v>KS2-4</v>
          </cell>
          <cell r="C50" t="str">
            <v>4C</v>
          </cell>
          <cell r="D50" t="str">
            <v>U</v>
          </cell>
          <cell r="E50">
            <v>8.5552865213882161E-3</v>
          </cell>
          <cell r="F50">
            <v>0.75</v>
          </cell>
          <cell r="G50" t="str">
            <v>&gt;=25 &amp; &lt;26</v>
          </cell>
          <cell r="H50" t="str">
            <v>KS2 English</v>
          </cell>
          <cell r="I50" t="str">
            <v>KS4 English</v>
          </cell>
        </row>
        <row r="51">
          <cell r="B51" t="str">
            <v>KS2-4</v>
          </cell>
          <cell r="C51" t="str">
            <v>4B</v>
          </cell>
          <cell r="D51" t="str">
            <v>U</v>
          </cell>
          <cell r="E51">
            <v>5.1145368102578879E-3</v>
          </cell>
          <cell r="F51">
            <v>0.75</v>
          </cell>
          <cell r="G51" t="str">
            <v>&gt;=25 &amp; &lt;26</v>
          </cell>
          <cell r="H51" t="str">
            <v>KS2 English</v>
          </cell>
          <cell r="I51" t="str">
            <v>KS4 English</v>
          </cell>
        </row>
        <row r="52">
          <cell r="B52" t="str">
            <v>KS2-4</v>
          </cell>
          <cell r="C52" t="str">
            <v>4A</v>
          </cell>
          <cell r="D52" t="str">
            <v>U</v>
          </cell>
          <cell r="E52">
            <v>3.4502051473330846E-3</v>
          </cell>
          <cell r="F52">
            <v>0.75</v>
          </cell>
          <cell r="G52" t="str">
            <v>&gt;=25 &amp; &lt;26</v>
          </cell>
          <cell r="H52" t="str">
            <v>KS2 English</v>
          </cell>
          <cell r="I52" t="str">
            <v>KS4 English</v>
          </cell>
        </row>
        <row r="53">
          <cell r="B53" t="str">
            <v>KS2-4</v>
          </cell>
          <cell r="C53" t="str">
            <v>5C</v>
          </cell>
          <cell r="D53" t="str">
            <v>U</v>
          </cell>
          <cell r="E53">
            <v>2.4211053598263482E-3</v>
          </cell>
          <cell r="F53">
            <v>0.75</v>
          </cell>
          <cell r="G53" t="str">
            <v>&gt;=25 &amp; &lt;26</v>
          </cell>
          <cell r="H53" t="str">
            <v>KS2 English</v>
          </cell>
          <cell r="I53" t="str">
            <v>KS4 English</v>
          </cell>
        </row>
        <row r="54">
          <cell r="B54" t="str">
            <v>KS2-4</v>
          </cell>
          <cell r="C54" t="str">
            <v>5B</v>
          </cell>
          <cell r="D54" t="str">
            <v>U</v>
          </cell>
          <cell r="E54">
            <v>1.8018018018018018E-3</v>
          </cell>
          <cell r="F54">
            <v>0.75</v>
          </cell>
          <cell r="G54" t="str">
            <v>&gt;=25 &amp; &lt;26</v>
          </cell>
          <cell r="H54" t="str">
            <v>KS2 English</v>
          </cell>
          <cell r="I54" t="str">
            <v>KS4 English</v>
          </cell>
        </row>
        <row r="55">
          <cell r="B55" t="str">
            <v>KS2-4</v>
          </cell>
          <cell r="C55" t="str">
            <v>5A</v>
          </cell>
          <cell r="D55" t="str">
            <v>U</v>
          </cell>
          <cell r="E55">
            <v>0</v>
          </cell>
          <cell r="F55">
            <v>0.75</v>
          </cell>
          <cell r="G55" t="str">
            <v>&gt;=25 &amp; &lt;26</v>
          </cell>
          <cell r="H55" t="str">
            <v>KS2 English</v>
          </cell>
          <cell r="I55" t="str">
            <v>KS4 English</v>
          </cell>
        </row>
        <row r="56">
          <cell r="B56" t="str">
            <v>.</v>
          </cell>
          <cell r="C56" t="str">
            <v>.</v>
          </cell>
          <cell r="D56" t="str">
            <v>.</v>
          </cell>
          <cell r="E56" t="str">
            <v>.</v>
          </cell>
          <cell r="F56" t="str">
            <v>.</v>
          </cell>
          <cell r="G56" t="str">
            <v>.</v>
          </cell>
          <cell r="H56" t="str">
            <v>.</v>
          </cell>
          <cell r="I56" t="str">
            <v>.</v>
          </cell>
        </row>
        <row r="57">
          <cell r="B57" t="str">
            <v>.</v>
          </cell>
          <cell r="C57" t="str">
            <v>.</v>
          </cell>
          <cell r="D57" t="str">
            <v>.</v>
          </cell>
          <cell r="E57" t="str">
            <v>.</v>
          </cell>
          <cell r="F57" t="str">
            <v>.</v>
          </cell>
          <cell r="G57" t="str">
            <v>.</v>
          </cell>
          <cell r="H57" t="str">
            <v>.</v>
          </cell>
          <cell r="I57" t="str">
            <v>.</v>
          </cell>
        </row>
        <row r="58">
          <cell r="B58" t="str">
            <v>.</v>
          </cell>
          <cell r="C58" t="str">
            <v>.</v>
          </cell>
          <cell r="D58" t="str">
            <v>.</v>
          </cell>
          <cell r="E58" t="str">
            <v>.</v>
          </cell>
          <cell r="F58" t="str">
            <v>.</v>
          </cell>
          <cell r="G58" t="str">
            <v>.</v>
          </cell>
          <cell r="H58" t="str">
            <v>KS2 English</v>
          </cell>
          <cell r="I58" t="str">
            <v>KS4 English</v>
          </cell>
        </row>
        <row r="59">
          <cell r="B59" t="str">
            <v>.</v>
          </cell>
          <cell r="C59" t="str">
            <v>.</v>
          </cell>
          <cell r="D59" t="str">
            <v>.</v>
          </cell>
          <cell r="E59" t="str">
            <v>.</v>
          </cell>
          <cell r="F59" t="str">
            <v>.</v>
          </cell>
          <cell r="G59" t="str">
            <v>.</v>
          </cell>
          <cell r="H59" t="str">
            <v>KS2 English</v>
          </cell>
          <cell r="I59" t="str">
            <v>KS4 English</v>
          </cell>
        </row>
        <row r="60">
          <cell r="B60" t="str">
            <v>.</v>
          </cell>
          <cell r="C60" t="str">
            <v>.</v>
          </cell>
          <cell r="D60" t="str">
            <v>.</v>
          </cell>
          <cell r="E60" t="str">
            <v>.</v>
          </cell>
          <cell r="F60" t="str">
            <v>.</v>
          </cell>
          <cell r="G60" t="str">
            <v>.</v>
          </cell>
          <cell r="H60" t="str">
            <v>KS2 English</v>
          </cell>
          <cell r="I60" t="str">
            <v>KS4 English</v>
          </cell>
        </row>
        <row r="61">
          <cell r="B61" t="str">
            <v>.</v>
          </cell>
          <cell r="C61" t="str">
            <v>.</v>
          </cell>
          <cell r="D61" t="str">
            <v>.</v>
          </cell>
          <cell r="E61" t="str">
            <v>.</v>
          </cell>
          <cell r="F61" t="str">
            <v>.</v>
          </cell>
          <cell r="G61" t="str">
            <v>.</v>
          </cell>
          <cell r="H61" t="str">
            <v>.</v>
          </cell>
          <cell r="I61" t="str">
            <v>.</v>
          </cell>
        </row>
        <row r="62">
          <cell r="B62" t="str">
            <v>.</v>
          </cell>
          <cell r="C62" t="str">
            <v>.</v>
          </cell>
          <cell r="D62" t="str">
            <v>.</v>
          </cell>
          <cell r="E62" t="str">
            <v>.</v>
          </cell>
          <cell r="F62" t="str">
            <v>.</v>
          </cell>
          <cell r="G62" t="str">
            <v>.</v>
          </cell>
          <cell r="H62" t="str">
            <v>.</v>
          </cell>
          <cell r="I62" t="str">
            <v>.</v>
          </cell>
        </row>
        <row r="63">
          <cell r="B63" t="str">
            <v>KS2-4</v>
          </cell>
          <cell r="C63" t="str">
            <v>B</v>
          </cell>
          <cell r="D63" t="str">
            <v>U</v>
          </cell>
          <cell r="E63">
            <v>3.6760788492274904E-2</v>
          </cell>
          <cell r="F63">
            <v>0.75</v>
          </cell>
          <cell r="G63" t="str">
            <v>&gt;=26 &amp; &lt;27</v>
          </cell>
          <cell r="H63" t="str">
            <v>KS2 English</v>
          </cell>
          <cell r="I63" t="str">
            <v>KS4 English</v>
          </cell>
        </row>
        <row r="64">
          <cell r="B64" t="str">
            <v>KS2-4</v>
          </cell>
          <cell r="C64" t="str">
            <v>N</v>
          </cell>
          <cell r="D64" t="str">
            <v>U</v>
          </cell>
          <cell r="E64">
            <v>3.4008683068017367E-2</v>
          </cell>
          <cell r="F64">
            <v>0.75</v>
          </cell>
          <cell r="G64" t="str">
            <v>&gt;=26 &amp; &lt;27</v>
          </cell>
          <cell r="H64" t="str">
            <v>KS2 English</v>
          </cell>
          <cell r="I64" t="str">
            <v>KS4 English</v>
          </cell>
        </row>
        <row r="65">
          <cell r="B65" t="str">
            <v>KS2-4</v>
          </cell>
          <cell r="C65" t="str">
            <v>2</v>
          </cell>
          <cell r="D65" t="str">
            <v>U</v>
          </cell>
          <cell r="E65">
            <v>2.0645161290322581E-2</v>
          </cell>
          <cell r="F65">
            <v>0.75</v>
          </cell>
          <cell r="G65" t="str">
            <v>&gt;=26 &amp; &lt;27</v>
          </cell>
          <cell r="H65" t="str">
            <v>KS2 English</v>
          </cell>
          <cell r="I65" t="str">
            <v>KS4 English</v>
          </cell>
        </row>
        <row r="66">
          <cell r="B66" t="str">
            <v>KS2-4</v>
          </cell>
          <cell r="C66" t="str">
            <v>3C</v>
          </cell>
          <cell r="D66" t="str">
            <v>U</v>
          </cell>
          <cell r="E66">
            <v>1.6796640671865627E-2</v>
          </cell>
          <cell r="F66">
            <v>0.75</v>
          </cell>
          <cell r="G66" t="str">
            <v>&gt;=26 &amp; &lt;27</v>
          </cell>
          <cell r="H66" t="str">
            <v>KS2 English</v>
          </cell>
          <cell r="I66" t="str">
            <v>KS4 English</v>
          </cell>
        </row>
        <row r="67">
          <cell r="B67" t="str">
            <v>KS2-4</v>
          </cell>
          <cell r="C67" t="str">
            <v>3B</v>
          </cell>
          <cell r="D67" t="str">
            <v>U</v>
          </cell>
          <cell r="E67">
            <v>1.419698314108252E-2</v>
          </cell>
          <cell r="F67">
            <v>0.75</v>
          </cell>
          <cell r="G67" t="str">
            <v>&gt;=26 &amp; &lt;27</v>
          </cell>
          <cell r="H67" t="str">
            <v>KS2 English</v>
          </cell>
          <cell r="I67" t="str">
            <v>KS4 English</v>
          </cell>
        </row>
        <row r="68">
          <cell r="B68" t="str">
            <v>KS2-4</v>
          </cell>
          <cell r="C68" t="str">
            <v>3A</v>
          </cell>
          <cell r="D68" t="str">
            <v>U</v>
          </cell>
          <cell r="E68">
            <v>1.0364273738759335E-2</v>
          </cell>
          <cell r="F68">
            <v>0.75</v>
          </cell>
          <cell r="G68" t="str">
            <v>&gt;=26 &amp; &lt;27</v>
          </cell>
          <cell r="H68" t="str">
            <v>KS2 English</v>
          </cell>
          <cell r="I68" t="str">
            <v>KS4 English</v>
          </cell>
        </row>
        <row r="69">
          <cell r="B69" t="str">
            <v>KS2-4</v>
          </cell>
          <cell r="C69" t="str">
            <v>4C</v>
          </cell>
          <cell r="D69" t="str">
            <v>U</v>
          </cell>
          <cell r="E69">
            <v>6.0077080027204719E-3</v>
          </cell>
          <cell r="F69">
            <v>0.75</v>
          </cell>
          <cell r="G69" t="str">
            <v>&gt;=26 &amp; &lt;27</v>
          </cell>
          <cell r="H69" t="str">
            <v>KS2 English</v>
          </cell>
          <cell r="I69" t="str">
            <v>KS4 English</v>
          </cell>
        </row>
        <row r="70">
          <cell r="B70" t="str">
            <v>KS2-4</v>
          </cell>
          <cell r="C70" t="str">
            <v>4B</v>
          </cell>
          <cell r="D70" t="str">
            <v>U</v>
          </cell>
          <cell r="E70">
            <v>4.1680325949515293E-3</v>
          </cell>
          <cell r="F70">
            <v>0.75</v>
          </cell>
          <cell r="G70" t="str">
            <v>&gt;=26 &amp; &lt;27</v>
          </cell>
          <cell r="H70" t="str">
            <v>KS2 English</v>
          </cell>
          <cell r="I70" t="str">
            <v>KS4 English</v>
          </cell>
        </row>
        <row r="71">
          <cell r="B71" t="str">
            <v>KS2-4</v>
          </cell>
          <cell r="C71" t="str">
            <v>4A</v>
          </cell>
          <cell r="D71" t="str">
            <v>U</v>
          </cell>
          <cell r="E71">
            <v>3.2422158868578455E-3</v>
          </cell>
          <cell r="F71">
            <v>0.75</v>
          </cell>
          <cell r="G71" t="str">
            <v>&gt;=26 &amp; &lt;27</v>
          </cell>
          <cell r="H71" t="str">
            <v>KS2 English</v>
          </cell>
          <cell r="I71" t="str">
            <v>KS4 English</v>
          </cell>
        </row>
        <row r="72">
          <cell r="B72" t="str">
            <v>KS2-4</v>
          </cell>
          <cell r="C72" t="str">
            <v>5C</v>
          </cell>
          <cell r="D72" t="str">
            <v>U</v>
          </cell>
          <cell r="E72">
            <v>1.3415015874435451E-3</v>
          </cell>
          <cell r="F72">
            <v>0.75</v>
          </cell>
          <cell r="G72" t="str">
            <v>&gt;=26 &amp; &lt;27</v>
          </cell>
          <cell r="H72" t="str">
            <v>KS2 English</v>
          </cell>
          <cell r="I72" t="str">
            <v>KS4 English</v>
          </cell>
        </row>
        <row r="73">
          <cell r="B73" t="str">
            <v>KS2-4</v>
          </cell>
          <cell r="C73" t="str">
            <v>5B</v>
          </cell>
          <cell r="D73" t="str">
            <v>U</v>
          </cell>
          <cell r="E73">
            <v>1.2366034624896949E-3</v>
          </cell>
          <cell r="F73">
            <v>0.75</v>
          </cell>
          <cell r="G73" t="str">
            <v>&gt;=26 &amp; &lt;27</v>
          </cell>
          <cell r="H73" t="str">
            <v>KS2 English</v>
          </cell>
          <cell r="I73" t="str">
            <v>KS4 English</v>
          </cell>
        </row>
        <row r="74">
          <cell r="B74" t="str">
            <v>KS2-4</v>
          </cell>
          <cell r="C74" t="str">
            <v>5A</v>
          </cell>
          <cell r="D74" t="str">
            <v>U</v>
          </cell>
          <cell r="E74">
            <v>0</v>
          </cell>
          <cell r="F74">
            <v>0.75</v>
          </cell>
          <cell r="G74" t="str">
            <v>&gt;=26 &amp; &lt;27</v>
          </cell>
          <cell r="H74" t="str">
            <v>KS2 English</v>
          </cell>
          <cell r="I74" t="str">
            <v>KS4 English</v>
          </cell>
        </row>
        <row r="75">
          <cell r="B75" t="str">
            <v>.</v>
          </cell>
          <cell r="C75" t="str">
            <v>.</v>
          </cell>
          <cell r="D75" t="str">
            <v>.</v>
          </cell>
          <cell r="E75" t="str">
            <v>.</v>
          </cell>
          <cell r="F75" t="str">
            <v>.</v>
          </cell>
          <cell r="G75" t="str">
            <v>.</v>
          </cell>
          <cell r="H75" t="str">
            <v>.</v>
          </cell>
          <cell r="I75" t="str">
            <v>.</v>
          </cell>
        </row>
        <row r="76">
          <cell r="B76" t="str">
            <v>.</v>
          </cell>
          <cell r="C76" t="str">
            <v>.</v>
          </cell>
          <cell r="D76" t="str">
            <v>.</v>
          </cell>
          <cell r="E76" t="str">
            <v>.</v>
          </cell>
          <cell r="F76" t="str">
            <v>.</v>
          </cell>
          <cell r="G76" t="str">
            <v>.</v>
          </cell>
          <cell r="H76" t="str">
            <v>KS2 English</v>
          </cell>
          <cell r="I76" t="str">
            <v>KS4 English</v>
          </cell>
        </row>
        <row r="77">
          <cell r="B77" t="str">
            <v>.</v>
          </cell>
          <cell r="C77" t="str">
            <v>.</v>
          </cell>
          <cell r="D77" t="str">
            <v>.</v>
          </cell>
          <cell r="E77" t="str">
            <v>.</v>
          </cell>
          <cell r="F77" t="str">
            <v>.</v>
          </cell>
          <cell r="G77" t="str">
            <v>.</v>
          </cell>
          <cell r="H77" t="str">
            <v>KS2 English</v>
          </cell>
          <cell r="I77" t="str">
            <v>KS4 English</v>
          </cell>
        </row>
        <row r="78">
          <cell r="B78" t="str">
            <v>.</v>
          </cell>
          <cell r="C78" t="str">
            <v>.</v>
          </cell>
          <cell r="D78" t="str">
            <v>.</v>
          </cell>
          <cell r="E78" t="str">
            <v>.</v>
          </cell>
          <cell r="F78" t="str">
            <v>.</v>
          </cell>
          <cell r="G78" t="str">
            <v>.</v>
          </cell>
          <cell r="H78" t="str">
            <v>KS2 English</v>
          </cell>
          <cell r="I78" t="str">
            <v>KS4 English</v>
          </cell>
        </row>
        <row r="79">
          <cell r="B79" t="str">
            <v>.</v>
          </cell>
          <cell r="C79" t="str">
            <v>.</v>
          </cell>
          <cell r="D79" t="str">
            <v>.</v>
          </cell>
          <cell r="E79" t="str">
            <v>.</v>
          </cell>
          <cell r="F79" t="str">
            <v>.</v>
          </cell>
          <cell r="G79" t="str">
            <v>.</v>
          </cell>
          <cell r="H79" t="str">
            <v>KS2 English</v>
          </cell>
          <cell r="I79" t="str">
            <v>KS4 English</v>
          </cell>
        </row>
        <row r="80">
          <cell r="B80" t="str">
            <v>.</v>
          </cell>
          <cell r="C80" t="str">
            <v>.</v>
          </cell>
          <cell r="D80" t="str">
            <v>.</v>
          </cell>
          <cell r="E80" t="str">
            <v>.</v>
          </cell>
          <cell r="F80" t="str">
            <v>.</v>
          </cell>
          <cell r="G80" t="str">
            <v>.</v>
          </cell>
          <cell r="H80" t="str">
            <v>.</v>
          </cell>
          <cell r="I80" t="str">
            <v>.</v>
          </cell>
        </row>
        <row r="81">
          <cell r="B81" t="str">
            <v>.</v>
          </cell>
          <cell r="C81" t="str">
            <v>.</v>
          </cell>
          <cell r="D81" t="str">
            <v>.</v>
          </cell>
          <cell r="E81" t="str">
            <v>.</v>
          </cell>
          <cell r="F81" t="str">
            <v>.</v>
          </cell>
          <cell r="G81" t="str">
            <v>.</v>
          </cell>
          <cell r="H81" t="str">
            <v>.</v>
          </cell>
          <cell r="I81" t="str">
            <v>.</v>
          </cell>
        </row>
        <row r="82">
          <cell r="B82" t="str">
            <v>KS2-4</v>
          </cell>
          <cell r="C82" t="str">
            <v>B</v>
          </cell>
          <cell r="D82" t="str">
            <v>U</v>
          </cell>
          <cell r="E82">
            <v>3.0571992110453649E-2</v>
          </cell>
          <cell r="F82">
            <v>0.75</v>
          </cell>
          <cell r="G82" t="str">
            <v>&gt;=27 &amp; &lt;28</v>
          </cell>
          <cell r="H82" t="str">
            <v>KS2 English</v>
          </cell>
          <cell r="I82" t="str">
            <v>KS4 English</v>
          </cell>
        </row>
        <row r="83">
          <cell r="B83" t="str">
            <v>KS2-4</v>
          </cell>
          <cell r="C83" t="str">
            <v>N</v>
          </cell>
          <cell r="D83" t="str">
            <v>U</v>
          </cell>
          <cell r="E83">
            <v>2.6912181303116147E-2</v>
          </cell>
          <cell r="F83">
            <v>0.75</v>
          </cell>
          <cell r="G83" t="str">
            <v>&gt;=27 &amp; &lt;28</v>
          </cell>
          <cell r="H83" t="str">
            <v>KS2 English</v>
          </cell>
          <cell r="I83" t="str">
            <v>KS4 English</v>
          </cell>
        </row>
        <row r="84">
          <cell r="B84" t="str">
            <v>KS2-4</v>
          </cell>
          <cell r="C84" t="str">
            <v>2</v>
          </cell>
          <cell r="D84" t="str">
            <v>U</v>
          </cell>
          <cell r="E84">
            <v>2.1479713603818614E-2</v>
          </cell>
          <cell r="F84">
            <v>0.75</v>
          </cell>
          <cell r="G84" t="str">
            <v>&gt;=27 &amp; &lt;28</v>
          </cell>
          <cell r="H84" t="str">
            <v>KS2 English</v>
          </cell>
          <cell r="I84" t="str">
            <v>KS4 English</v>
          </cell>
        </row>
        <row r="85">
          <cell r="B85" t="str">
            <v>KS2-4</v>
          </cell>
          <cell r="C85" t="str">
            <v>3C</v>
          </cell>
          <cell r="D85" t="str">
            <v>U</v>
          </cell>
          <cell r="E85">
            <v>1.0526315789473684E-2</v>
          </cell>
          <cell r="F85">
            <v>0.75</v>
          </cell>
          <cell r="G85" t="str">
            <v>&gt;=27 &amp; &lt;28</v>
          </cell>
          <cell r="H85" t="str">
            <v>KS2 English</v>
          </cell>
          <cell r="I85" t="str">
            <v>KS4 English</v>
          </cell>
        </row>
        <row r="86">
          <cell r="B86" t="str">
            <v>KS2-4</v>
          </cell>
          <cell r="C86" t="str">
            <v>3B</v>
          </cell>
          <cell r="D86" t="str">
            <v>U</v>
          </cell>
          <cell r="E86">
            <v>7.900677200902935E-3</v>
          </cell>
          <cell r="F86">
            <v>0.75</v>
          </cell>
          <cell r="G86" t="str">
            <v>&gt;=27 &amp; &lt;28</v>
          </cell>
          <cell r="H86" t="str">
            <v>KS2 English</v>
          </cell>
          <cell r="I86" t="str">
            <v>KS4 English</v>
          </cell>
        </row>
        <row r="87">
          <cell r="B87" t="str">
            <v>KS2-4</v>
          </cell>
          <cell r="C87" t="str">
            <v>3A</v>
          </cell>
          <cell r="D87" t="str">
            <v>U</v>
          </cell>
          <cell r="E87">
            <v>6.76779463243874E-3</v>
          </cell>
          <cell r="F87">
            <v>0.75</v>
          </cell>
          <cell r="G87" t="str">
            <v>&gt;=27 &amp; &lt;28</v>
          </cell>
          <cell r="H87" t="str">
            <v>KS2 English</v>
          </cell>
          <cell r="I87" t="str">
            <v>KS4 English</v>
          </cell>
        </row>
        <row r="88">
          <cell r="B88" t="str">
            <v>KS2-4</v>
          </cell>
          <cell r="C88" t="str">
            <v>4C</v>
          </cell>
          <cell r="D88" t="str">
            <v>U</v>
          </cell>
          <cell r="E88">
            <v>5.1661103163249088E-3</v>
          </cell>
          <cell r="F88">
            <v>0.75</v>
          </cell>
          <cell r="G88" t="str">
            <v>&gt;=27 &amp; &lt;28</v>
          </cell>
          <cell r="H88" t="str">
            <v>KS2 English</v>
          </cell>
          <cell r="I88" t="str">
            <v>KS4 English</v>
          </cell>
        </row>
        <row r="89">
          <cell r="B89" t="str">
            <v>KS2-4</v>
          </cell>
          <cell r="C89" t="str">
            <v>4B</v>
          </cell>
          <cell r="D89" t="str">
            <v>U</v>
          </cell>
          <cell r="E89">
            <v>4.132475352736289E-3</v>
          </cell>
          <cell r="F89">
            <v>0.75</v>
          </cell>
          <cell r="G89" t="str">
            <v>&gt;=27 &amp; &lt;28</v>
          </cell>
          <cell r="H89" t="str">
            <v>KS2 English</v>
          </cell>
          <cell r="I89" t="str">
            <v>KS4 English</v>
          </cell>
        </row>
        <row r="90">
          <cell r="B90" t="str">
            <v>KS2-4</v>
          </cell>
          <cell r="C90" t="str">
            <v>4A</v>
          </cell>
          <cell r="D90" t="str">
            <v>U</v>
          </cell>
          <cell r="E90">
            <v>1.9536173430804134E-3</v>
          </cell>
          <cell r="F90">
            <v>0.75</v>
          </cell>
          <cell r="G90" t="str">
            <v>&gt;=27 &amp; &lt;28</v>
          </cell>
          <cell r="H90" t="str">
            <v>KS2 English</v>
          </cell>
          <cell r="I90" t="str">
            <v>KS4 English</v>
          </cell>
        </row>
        <row r="91">
          <cell r="B91" t="str">
            <v>KS2-4</v>
          </cell>
          <cell r="C91" t="str">
            <v>5C</v>
          </cell>
          <cell r="D91" t="str">
            <v>U</v>
          </cell>
          <cell r="E91">
            <v>9.4786729857819908E-4</v>
          </cell>
          <cell r="F91">
            <v>0.75</v>
          </cell>
          <cell r="G91" t="str">
            <v>&gt;=27 &amp; &lt;28</v>
          </cell>
          <cell r="H91" t="str">
            <v>KS2 English</v>
          </cell>
          <cell r="I91" t="str">
            <v>KS4 English</v>
          </cell>
        </row>
        <row r="92">
          <cell r="B92" t="str">
            <v>KS2-4</v>
          </cell>
          <cell r="C92" t="str">
            <v>5B</v>
          </cell>
          <cell r="D92" t="str">
            <v>U</v>
          </cell>
          <cell r="E92">
            <v>7.4239049740163323E-4</v>
          </cell>
          <cell r="F92">
            <v>0.75</v>
          </cell>
          <cell r="G92" t="str">
            <v>&gt;=27 &amp; &lt;28</v>
          </cell>
          <cell r="H92" t="str">
            <v>KS2 English</v>
          </cell>
          <cell r="I92" t="str">
            <v>KS4 English</v>
          </cell>
        </row>
        <row r="93">
          <cell r="B93" t="str">
            <v>KS2-4</v>
          </cell>
          <cell r="C93" t="str">
            <v>5A</v>
          </cell>
          <cell r="D93" t="str">
            <v>U</v>
          </cell>
          <cell r="E93">
            <v>0</v>
          </cell>
          <cell r="F93">
            <v>0.75</v>
          </cell>
          <cell r="G93" t="str">
            <v>&gt;=27 &amp; &lt;28</v>
          </cell>
          <cell r="H93" t="str">
            <v>KS2 English</v>
          </cell>
          <cell r="I93" t="str">
            <v>KS4 English</v>
          </cell>
        </row>
        <row r="94">
          <cell r="B94" t="str">
            <v>.</v>
          </cell>
          <cell r="C94" t="str">
            <v>.</v>
          </cell>
          <cell r="D94" t="str">
            <v>.</v>
          </cell>
          <cell r="E94" t="str">
            <v>.</v>
          </cell>
          <cell r="F94" t="str">
            <v>.</v>
          </cell>
          <cell r="G94" t="str">
            <v>.</v>
          </cell>
          <cell r="H94" t="str">
            <v>.</v>
          </cell>
          <cell r="I94" t="str">
            <v>.</v>
          </cell>
        </row>
        <row r="95">
          <cell r="B95" t="str">
            <v>.</v>
          </cell>
          <cell r="C95" t="str">
            <v>.</v>
          </cell>
          <cell r="D95" t="str">
            <v>.</v>
          </cell>
          <cell r="E95" t="str">
            <v>.</v>
          </cell>
          <cell r="F95" t="str">
            <v>.</v>
          </cell>
          <cell r="G95" t="str">
            <v>.</v>
          </cell>
          <cell r="H95" t="str">
            <v>KS2 English</v>
          </cell>
          <cell r="I95" t="str">
            <v>KS4 English</v>
          </cell>
        </row>
        <row r="96">
          <cell r="B96" t="str">
            <v>.</v>
          </cell>
          <cell r="C96" t="str">
            <v>.</v>
          </cell>
          <cell r="D96" t="str">
            <v>.</v>
          </cell>
          <cell r="E96" t="str">
            <v>.</v>
          </cell>
          <cell r="F96" t="str">
            <v>.</v>
          </cell>
          <cell r="G96" t="str">
            <v>.</v>
          </cell>
          <cell r="H96" t="str">
            <v>KS2 English</v>
          </cell>
          <cell r="I96" t="str">
            <v>KS4 English</v>
          </cell>
        </row>
        <row r="97">
          <cell r="B97" t="str">
            <v>.</v>
          </cell>
          <cell r="C97" t="str">
            <v>.</v>
          </cell>
          <cell r="D97" t="str">
            <v>.</v>
          </cell>
          <cell r="E97" t="str">
            <v>.</v>
          </cell>
          <cell r="F97" t="str">
            <v>.</v>
          </cell>
          <cell r="G97" t="str">
            <v>.</v>
          </cell>
          <cell r="H97" t="str">
            <v>KS2 English</v>
          </cell>
          <cell r="I97" t="str">
            <v>KS4 English</v>
          </cell>
        </row>
        <row r="98">
          <cell r="B98" t="str">
            <v>.</v>
          </cell>
          <cell r="C98" t="str">
            <v>.</v>
          </cell>
          <cell r="D98" t="str">
            <v>.</v>
          </cell>
          <cell r="E98" t="str">
            <v>.</v>
          </cell>
          <cell r="F98" t="str">
            <v>.</v>
          </cell>
          <cell r="G98" t="str">
            <v>.</v>
          </cell>
          <cell r="H98" t="str">
            <v>KS2 English</v>
          </cell>
          <cell r="I98" t="str">
            <v>KS4 English</v>
          </cell>
        </row>
        <row r="99">
          <cell r="B99" t="str">
            <v>.</v>
          </cell>
          <cell r="C99" t="str">
            <v>.</v>
          </cell>
          <cell r="D99" t="str">
            <v>.</v>
          </cell>
          <cell r="E99" t="str">
            <v>.</v>
          </cell>
          <cell r="F99" t="str">
            <v>.</v>
          </cell>
          <cell r="G99" t="str">
            <v>.</v>
          </cell>
          <cell r="H99" t="str">
            <v>.</v>
          </cell>
          <cell r="I99" t="str">
            <v>.</v>
          </cell>
        </row>
        <row r="100">
          <cell r="B100" t="str">
            <v>.</v>
          </cell>
          <cell r="C100" t="str">
            <v>.</v>
          </cell>
          <cell r="D100" t="str">
            <v>.</v>
          </cell>
          <cell r="E100" t="str">
            <v>.</v>
          </cell>
          <cell r="F100" t="str">
            <v>.</v>
          </cell>
          <cell r="G100" t="str">
            <v>.</v>
          </cell>
          <cell r="H100" t="str">
            <v>.</v>
          </cell>
          <cell r="I100" t="str">
            <v>.</v>
          </cell>
        </row>
        <row r="101">
          <cell r="B101" t="str">
            <v>KS2-4</v>
          </cell>
          <cell r="C101" t="str">
            <v>B</v>
          </cell>
          <cell r="D101" t="str">
            <v>U</v>
          </cell>
          <cell r="E101">
            <v>1.6666666666666666E-2</v>
          </cell>
          <cell r="F101">
            <v>0.75</v>
          </cell>
          <cell r="G101" t="str">
            <v>&gt;=28 &amp; &lt;29</v>
          </cell>
          <cell r="H101" t="str">
            <v>KS2 English</v>
          </cell>
          <cell r="I101" t="str">
            <v>KS4 English</v>
          </cell>
        </row>
        <row r="102">
          <cell r="B102" t="str">
            <v>KS2-4</v>
          </cell>
          <cell r="C102" t="str">
            <v>N</v>
          </cell>
          <cell r="D102" t="str">
            <v>U</v>
          </cell>
          <cell r="E102">
            <v>2.0833333333333332E-2</v>
          </cell>
          <cell r="F102">
            <v>0.75</v>
          </cell>
          <cell r="G102" t="str">
            <v>&gt;=28 &amp; &lt;29</v>
          </cell>
          <cell r="H102" t="str">
            <v>KS2 English</v>
          </cell>
          <cell r="I102" t="str">
            <v>KS4 English</v>
          </cell>
        </row>
        <row r="103">
          <cell r="B103" t="str">
            <v>KS2-4</v>
          </cell>
          <cell r="C103" t="str">
            <v>2</v>
          </cell>
          <cell r="D103" t="str">
            <v>U</v>
          </cell>
          <cell r="E103">
            <v>1.1513157894736841E-2</v>
          </cell>
          <cell r="F103">
            <v>0.75</v>
          </cell>
          <cell r="G103" t="str">
            <v>&gt;=28 &amp; &lt;29</v>
          </cell>
          <cell r="H103" t="str">
            <v>KS2 English</v>
          </cell>
          <cell r="I103" t="str">
            <v>KS4 English</v>
          </cell>
        </row>
        <row r="104">
          <cell r="B104" t="str">
            <v>KS2-4</v>
          </cell>
          <cell r="C104" t="str">
            <v>3C</v>
          </cell>
          <cell r="D104" t="str">
            <v>U</v>
          </cell>
          <cell r="E104">
            <v>1.1513157894736841E-2</v>
          </cell>
          <cell r="F104">
            <v>0.75</v>
          </cell>
          <cell r="G104" t="str">
            <v>&gt;=28 &amp; &lt;29</v>
          </cell>
          <cell r="H104" t="str">
            <v>KS2 English</v>
          </cell>
          <cell r="I104" t="str">
            <v>KS4 English</v>
          </cell>
        </row>
        <row r="105">
          <cell r="B105" t="str">
            <v>KS2-4</v>
          </cell>
          <cell r="C105" t="str">
            <v>3B</v>
          </cell>
          <cell r="D105" t="str">
            <v>U</v>
          </cell>
          <cell r="E105">
            <v>1.2413793103448275E-2</v>
          </cell>
          <cell r="F105">
            <v>0.75</v>
          </cell>
          <cell r="G105" t="str">
            <v>&gt;=28 &amp; &lt;29</v>
          </cell>
          <cell r="H105" t="str">
            <v>KS2 English</v>
          </cell>
          <cell r="I105" t="str">
            <v>KS4 English</v>
          </cell>
        </row>
        <row r="106">
          <cell r="B106" t="str">
            <v>KS2-4</v>
          </cell>
          <cell r="C106" t="str">
            <v>3A</v>
          </cell>
          <cell r="D106" t="str">
            <v>U</v>
          </cell>
          <cell r="E106">
            <v>4.3215211754537601E-3</v>
          </cell>
          <cell r="F106">
            <v>0.75</v>
          </cell>
          <cell r="G106" t="str">
            <v>&gt;=28 &amp; &lt;29</v>
          </cell>
          <cell r="H106" t="str">
            <v>KS2 English</v>
          </cell>
          <cell r="I106" t="str">
            <v>KS4 English</v>
          </cell>
        </row>
        <row r="107">
          <cell r="B107" t="str">
            <v>KS2-4</v>
          </cell>
          <cell r="C107" t="str">
            <v>4C</v>
          </cell>
          <cell r="D107" t="str">
            <v>U</v>
          </cell>
          <cell r="E107">
            <v>3.662109375E-3</v>
          </cell>
          <cell r="F107">
            <v>0.75</v>
          </cell>
          <cell r="G107" t="str">
            <v>&gt;=28 &amp; &lt;29</v>
          </cell>
          <cell r="H107" t="str">
            <v>KS2 English</v>
          </cell>
          <cell r="I107" t="str">
            <v>KS4 English</v>
          </cell>
        </row>
        <row r="108">
          <cell r="B108" t="str">
            <v>KS2-4</v>
          </cell>
          <cell r="C108" t="str">
            <v>4B</v>
          </cell>
          <cell r="D108" t="str">
            <v>U</v>
          </cell>
          <cell r="E108">
            <v>2.1487603305785125E-3</v>
          </cell>
          <cell r="F108">
            <v>0.75</v>
          </cell>
          <cell r="G108" t="str">
            <v>&gt;=28 &amp; &lt;29</v>
          </cell>
          <cell r="H108" t="str">
            <v>KS2 English</v>
          </cell>
          <cell r="I108" t="str">
            <v>KS4 English</v>
          </cell>
        </row>
        <row r="109">
          <cell r="B109" t="str">
            <v>KS2-4</v>
          </cell>
          <cell r="C109" t="str">
            <v>4A</v>
          </cell>
          <cell r="D109" t="str">
            <v>U</v>
          </cell>
          <cell r="E109">
            <v>1.287415513356936E-3</v>
          </cell>
          <cell r="F109">
            <v>0.75</v>
          </cell>
          <cell r="G109" t="str">
            <v>&gt;=28 &amp; &lt;29</v>
          </cell>
          <cell r="H109" t="str">
            <v>KS2 English</v>
          </cell>
          <cell r="I109" t="str">
            <v>KS4 English</v>
          </cell>
        </row>
        <row r="110">
          <cell r="B110" t="str">
            <v>KS2-4</v>
          </cell>
          <cell r="C110" t="str">
            <v>5C</v>
          </cell>
          <cell r="D110" t="str">
            <v>U</v>
          </cell>
          <cell r="E110">
            <v>4.928050463236743E-4</v>
          </cell>
          <cell r="F110">
            <v>0.75</v>
          </cell>
          <cell r="G110" t="str">
            <v>&gt;=28 &amp; &lt;29</v>
          </cell>
          <cell r="H110" t="str">
            <v>KS2 English</v>
          </cell>
          <cell r="I110" t="str">
            <v>KS4 English</v>
          </cell>
        </row>
        <row r="111">
          <cell r="B111" t="str">
            <v>KS2-4</v>
          </cell>
          <cell r="C111" t="str">
            <v>5B</v>
          </cell>
          <cell r="D111" t="str">
            <v>U</v>
          </cell>
          <cell r="E111">
            <v>0</v>
          </cell>
          <cell r="F111">
            <v>0.75</v>
          </cell>
          <cell r="G111" t="str">
            <v>&gt;=28 &amp; &lt;29</v>
          </cell>
          <cell r="H111" t="str">
            <v>KS2 English</v>
          </cell>
          <cell r="I111" t="str">
            <v>KS4 English</v>
          </cell>
        </row>
        <row r="112">
          <cell r="B112" t="str">
            <v>KS2-4</v>
          </cell>
          <cell r="C112" t="str">
            <v>5A</v>
          </cell>
          <cell r="D112" t="str">
            <v>U</v>
          </cell>
          <cell r="E112">
            <v>0</v>
          </cell>
          <cell r="F112">
            <v>0.75</v>
          </cell>
          <cell r="G112" t="str">
            <v>&gt;=28 &amp; &lt;29</v>
          </cell>
          <cell r="H112" t="str">
            <v>KS2 English</v>
          </cell>
          <cell r="I112" t="str">
            <v>KS4 English</v>
          </cell>
        </row>
        <row r="113">
          <cell r="B113" t="str">
            <v>.</v>
          </cell>
          <cell r="C113" t="str">
            <v>.</v>
          </cell>
          <cell r="D113" t="str">
            <v>.</v>
          </cell>
          <cell r="E113" t="str">
            <v>.</v>
          </cell>
          <cell r="F113" t="str">
            <v>.</v>
          </cell>
          <cell r="G113" t="str">
            <v>.</v>
          </cell>
          <cell r="H113" t="str">
            <v>.</v>
          </cell>
          <cell r="I113" t="str">
            <v>.</v>
          </cell>
        </row>
        <row r="114">
          <cell r="B114" t="str">
            <v>.</v>
          </cell>
          <cell r="C114" t="str">
            <v>.</v>
          </cell>
          <cell r="D114" t="str">
            <v>.</v>
          </cell>
          <cell r="E114" t="str">
            <v>.</v>
          </cell>
          <cell r="F114" t="str">
            <v>.</v>
          </cell>
          <cell r="G114" t="str">
            <v>.</v>
          </cell>
          <cell r="H114" t="str">
            <v>KS2 English</v>
          </cell>
          <cell r="I114" t="str">
            <v>KS4 English</v>
          </cell>
        </row>
        <row r="115">
          <cell r="B115" t="str">
            <v>.</v>
          </cell>
          <cell r="C115" t="str">
            <v>.</v>
          </cell>
          <cell r="D115" t="str">
            <v>.</v>
          </cell>
          <cell r="E115" t="str">
            <v>.</v>
          </cell>
          <cell r="F115" t="str">
            <v>.</v>
          </cell>
          <cell r="G115" t="str">
            <v>.</v>
          </cell>
          <cell r="H115" t="str">
            <v>KS2 English</v>
          </cell>
          <cell r="I115" t="str">
            <v>KS4 English</v>
          </cell>
        </row>
        <row r="116">
          <cell r="B116" t="str">
            <v>.</v>
          </cell>
          <cell r="C116" t="str">
            <v>.</v>
          </cell>
          <cell r="D116" t="str">
            <v>.</v>
          </cell>
          <cell r="E116" t="str">
            <v>.</v>
          </cell>
          <cell r="F116" t="str">
            <v>.</v>
          </cell>
          <cell r="G116" t="str">
            <v>.</v>
          </cell>
          <cell r="H116" t="str">
            <v>KS2 English</v>
          </cell>
          <cell r="I116" t="str">
            <v>KS4 English</v>
          </cell>
        </row>
        <row r="117">
          <cell r="B117" t="str">
            <v>.</v>
          </cell>
          <cell r="C117" t="str">
            <v>.</v>
          </cell>
          <cell r="D117" t="str">
            <v>.</v>
          </cell>
          <cell r="E117" t="str">
            <v>.</v>
          </cell>
          <cell r="F117" t="str">
            <v>.</v>
          </cell>
          <cell r="G117" t="str">
            <v>.</v>
          </cell>
          <cell r="H117" t="str">
            <v>KS2 English</v>
          </cell>
          <cell r="I117" t="str">
            <v>KS4 English</v>
          </cell>
        </row>
        <row r="118">
          <cell r="B118" t="str">
            <v>.</v>
          </cell>
          <cell r="C118" t="str">
            <v>.</v>
          </cell>
          <cell r="D118" t="str">
            <v>.</v>
          </cell>
          <cell r="E118" t="str">
            <v>.</v>
          </cell>
          <cell r="F118" t="str">
            <v>.</v>
          </cell>
          <cell r="G118" t="str">
            <v>.</v>
          </cell>
          <cell r="H118" t="str">
            <v>.</v>
          </cell>
          <cell r="I118" t="str">
            <v>.</v>
          </cell>
        </row>
        <row r="119">
          <cell r="B119" t="str">
            <v>.</v>
          </cell>
          <cell r="C119" t="str">
            <v>.</v>
          </cell>
          <cell r="D119" t="str">
            <v>.</v>
          </cell>
          <cell r="E119" t="str">
            <v>.</v>
          </cell>
          <cell r="F119" t="str">
            <v>.</v>
          </cell>
          <cell r="G119" t="str">
            <v>.</v>
          </cell>
          <cell r="H119" t="str">
            <v>.</v>
          </cell>
          <cell r="I119" t="str">
            <v>.</v>
          </cell>
        </row>
        <row r="120">
          <cell r="B120" t="str">
            <v>KS2-4</v>
          </cell>
          <cell r="C120" t="str">
            <v>B</v>
          </cell>
          <cell r="D120" t="str">
            <v>U</v>
          </cell>
          <cell r="E120">
            <v>0</v>
          </cell>
          <cell r="F120">
            <v>0.75</v>
          </cell>
          <cell r="G120" t="str">
            <v>&gt;=29 &amp; &lt;30</v>
          </cell>
          <cell r="H120" t="str">
            <v>KS2 English</v>
          </cell>
          <cell r="I120" t="str">
            <v>KS4 English</v>
          </cell>
        </row>
        <row r="121">
          <cell r="B121" t="str">
            <v>KS2-4</v>
          </cell>
          <cell r="C121" t="str">
            <v>N</v>
          </cell>
          <cell r="D121" t="str">
            <v>U</v>
          </cell>
          <cell r="E121">
            <v>0</v>
          </cell>
          <cell r="F121">
            <v>0.75</v>
          </cell>
          <cell r="G121" t="str">
            <v>&gt;=29 &amp; &lt;30</v>
          </cell>
          <cell r="H121" t="str">
            <v>KS2 English</v>
          </cell>
          <cell r="I121" t="str">
            <v>KS4 English</v>
          </cell>
        </row>
        <row r="122">
          <cell r="B122" t="str">
            <v>KS2-4</v>
          </cell>
          <cell r="C122" t="str">
            <v>2</v>
          </cell>
          <cell r="D122" t="str">
            <v>U</v>
          </cell>
          <cell r="E122">
            <v>0</v>
          </cell>
          <cell r="F122">
            <v>0.75</v>
          </cell>
          <cell r="G122" t="str">
            <v>&gt;=29 &amp; &lt;30</v>
          </cell>
          <cell r="H122" t="str">
            <v>KS2 English</v>
          </cell>
          <cell r="I122" t="str">
            <v>KS4 English</v>
          </cell>
        </row>
        <row r="123">
          <cell r="B123" t="str">
            <v>KS2-4</v>
          </cell>
          <cell r="C123" t="str">
            <v>3C</v>
          </cell>
          <cell r="D123" t="str">
            <v>U</v>
          </cell>
          <cell r="E123">
            <v>0</v>
          </cell>
          <cell r="F123">
            <v>0.75</v>
          </cell>
          <cell r="G123" t="str">
            <v>&gt;=29 &amp; &lt;30</v>
          </cell>
          <cell r="H123" t="str">
            <v>KS2 English</v>
          </cell>
          <cell r="I123" t="str">
            <v>KS4 English</v>
          </cell>
        </row>
        <row r="124">
          <cell r="B124" t="str">
            <v>KS2-4</v>
          </cell>
          <cell r="C124" t="str">
            <v>3B</v>
          </cell>
          <cell r="D124" t="str">
            <v>U</v>
          </cell>
          <cell r="E124">
            <v>0</v>
          </cell>
          <cell r="F124">
            <v>0.75</v>
          </cell>
          <cell r="G124" t="str">
            <v>&gt;=29 &amp; &lt;30</v>
          </cell>
          <cell r="H124" t="str">
            <v>KS2 English</v>
          </cell>
          <cell r="I124" t="str">
            <v>KS4 English</v>
          </cell>
        </row>
        <row r="125">
          <cell r="B125" t="str">
            <v>KS2-4</v>
          </cell>
          <cell r="C125" t="str">
            <v>3A</v>
          </cell>
          <cell r="D125" t="str">
            <v>U</v>
          </cell>
          <cell r="E125">
            <v>0</v>
          </cell>
          <cell r="F125">
            <v>0.75</v>
          </cell>
          <cell r="G125" t="str">
            <v>&gt;=29 &amp; &lt;30</v>
          </cell>
          <cell r="H125" t="str">
            <v>KS2 English</v>
          </cell>
          <cell r="I125" t="str">
            <v>KS4 English</v>
          </cell>
        </row>
        <row r="126">
          <cell r="B126" t="str">
            <v>KS2-4</v>
          </cell>
          <cell r="C126" t="str">
            <v>4C</v>
          </cell>
          <cell r="D126" t="str">
            <v>U</v>
          </cell>
          <cell r="E126">
            <v>0</v>
          </cell>
          <cell r="F126">
            <v>0.75</v>
          </cell>
          <cell r="G126" t="str">
            <v>&gt;=29 &amp; &lt;30</v>
          </cell>
          <cell r="H126" t="str">
            <v>KS2 English</v>
          </cell>
          <cell r="I126" t="str">
            <v>KS4 English</v>
          </cell>
        </row>
        <row r="127">
          <cell r="B127" t="str">
            <v>KS2-4</v>
          </cell>
          <cell r="C127" t="str">
            <v>4B</v>
          </cell>
          <cell r="D127" t="str">
            <v>U</v>
          </cell>
          <cell r="E127">
            <v>0</v>
          </cell>
          <cell r="F127">
            <v>0.75</v>
          </cell>
          <cell r="G127" t="str">
            <v>&gt;=29 &amp; &lt;30</v>
          </cell>
          <cell r="H127" t="str">
            <v>KS2 English</v>
          </cell>
          <cell r="I127" t="str">
            <v>KS4 English</v>
          </cell>
        </row>
        <row r="128">
          <cell r="B128" t="str">
            <v>KS2-4</v>
          </cell>
          <cell r="C128" t="str">
            <v>4A</v>
          </cell>
          <cell r="D128" t="str">
            <v>U</v>
          </cell>
          <cell r="E128">
            <v>0</v>
          </cell>
          <cell r="F128">
            <v>0.75</v>
          </cell>
          <cell r="G128" t="str">
            <v>&gt;=29 &amp; &lt;30</v>
          </cell>
          <cell r="H128" t="str">
            <v>KS2 English</v>
          </cell>
          <cell r="I128" t="str">
            <v>KS4 English</v>
          </cell>
        </row>
        <row r="129">
          <cell r="B129" t="str">
            <v>KS2-4</v>
          </cell>
          <cell r="C129" t="str">
            <v>5C</v>
          </cell>
          <cell r="D129" t="str">
            <v>U</v>
          </cell>
          <cell r="E129">
            <v>5.2700922266139653E-4</v>
          </cell>
          <cell r="F129">
            <v>0.75</v>
          </cell>
          <cell r="G129" t="str">
            <v>&gt;=29 &amp; &lt;30</v>
          </cell>
          <cell r="H129" t="str">
            <v>KS2 English</v>
          </cell>
          <cell r="I129" t="str">
            <v>KS4 English</v>
          </cell>
        </row>
        <row r="130">
          <cell r="B130" t="str">
            <v>KS2-4</v>
          </cell>
          <cell r="C130" t="str">
            <v>5B</v>
          </cell>
          <cell r="D130" t="str">
            <v>U</v>
          </cell>
          <cell r="E130">
            <v>0</v>
          </cell>
          <cell r="F130">
            <v>0.75</v>
          </cell>
          <cell r="G130" t="str">
            <v>&gt;=29 &amp; &lt;30</v>
          </cell>
          <cell r="H130" t="str">
            <v>KS2 English</v>
          </cell>
          <cell r="I130" t="str">
            <v>KS4 English</v>
          </cell>
        </row>
        <row r="131">
          <cell r="B131" t="str">
            <v>KS2-4</v>
          </cell>
          <cell r="C131" t="str">
            <v>5A</v>
          </cell>
          <cell r="D131" t="str">
            <v>U</v>
          </cell>
          <cell r="E131">
            <v>0</v>
          </cell>
          <cell r="F131">
            <v>0.75</v>
          </cell>
          <cell r="G131" t="str">
            <v>&gt;=29 &amp; &lt;30</v>
          </cell>
          <cell r="H131" t="str">
            <v>KS2 English</v>
          </cell>
          <cell r="I131" t="str">
            <v>KS4 English</v>
          </cell>
        </row>
        <row r="132">
          <cell r="B132" t="str">
            <v>.</v>
          </cell>
          <cell r="C132" t="str">
            <v>.</v>
          </cell>
          <cell r="D132" t="str">
            <v>.</v>
          </cell>
          <cell r="E132" t="str">
            <v>.</v>
          </cell>
          <cell r="F132" t="str">
            <v>.</v>
          </cell>
          <cell r="G132" t="str">
            <v>.</v>
          </cell>
          <cell r="H132" t="str">
            <v>.</v>
          </cell>
          <cell r="I132" t="str">
            <v>.</v>
          </cell>
        </row>
        <row r="133">
          <cell r="B133" t="str">
            <v>.</v>
          </cell>
          <cell r="C133" t="str">
            <v>.</v>
          </cell>
          <cell r="D133" t="str">
            <v>.</v>
          </cell>
          <cell r="E133" t="str">
            <v>.</v>
          </cell>
          <cell r="F133" t="str">
            <v>.</v>
          </cell>
          <cell r="G133" t="str">
            <v>.</v>
          </cell>
          <cell r="H133" t="str">
            <v>KS2 English</v>
          </cell>
          <cell r="I133" t="str">
            <v>KS4 English</v>
          </cell>
        </row>
        <row r="134">
          <cell r="B134" t="str">
            <v>.</v>
          </cell>
          <cell r="C134" t="str">
            <v>.</v>
          </cell>
          <cell r="D134" t="str">
            <v>.</v>
          </cell>
          <cell r="E134" t="str">
            <v>.</v>
          </cell>
          <cell r="F134" t="str">
            <v>.</v>
          </cell>
          <cell r="G134" t="str">
            <v>.</v>
          </cell>
          <cell r="H134" t="str">
            <v>KS2 English</v>
          </cell>
          <cell r="I134" t="str">
            <v>KS4 English</v>
          </cell>
        </row>
        <row r="135">
          <cell r="B135" t="str">
            <v>.</v>
          </cell>
          <cell r="C135" t="str">
            <v>.</v>
          </cell>
          <cell r="D135" t="str">
            <v>.</v>
          </cell>
          <cell r="E135" t="str">
            <v>.</v>
          </cell>
          <cell r="F135" t="str">
            <v>.</v>
          </cell>
          <cell r="G135" t="str">
            <v>.</v>
          </cell>
          <cell r="H135" t="str">
            <v>KS2 English</v>
          </cell>
          <cell r="I135" t="str">
            <v>KS4 English</v>
          </cell>
        </row>
        <row r="136">
          <cell r="B136" t="str">
            <v>.</v>
          </cell>
          <cell r="C136" t="str">
            <v>.</v>
          </cell>
          <cell r="D136" t="str">
            <v>.</v>
          </cell>
          <cell r="E136" t="str">
            <v>.</v>
          </cell>
          <cell r="F136" t="str">
            <v>.</v>
          </cell>
          <cell r="G136" t="str">
            <v>.</v>
          </cell>
          <cell r="H136" t="str">
            <v>KS2 English</v>
          </cell>
          <cell r="I136" t="str">
            <v>KS4 English</v>
          </cell>
        </row>
        <row r="137">
          <cell r="B137" t="str">
            <v>.</v>
          </cell>
          <cell r="C137" t="str">
            <v>.</v>
          </cell>
          <cell r="D137" t="str">
            <v>.</v>
          </cell>
          <cell r="E137" t="str">
            <v>.</v>
          </cell>
          <cell r="F137" t="str">
            <v>.</v>
          </cell>
          <cell r="G137" t="str">
            <v>.</v>
          </cell>
          <cell r="H137" t="str">
            <v>.</v>
          </cell>
          <cell r="I137" t="str">
            <v>.</v>
          </cell>
        </row>
        <row r="138">
          <cell r="B138" t="str">
            <v>.</v>
          </cell>
          <cell r="C138" t="str">
            <v>.</v>
          </cell>
          <cell r="D138" t="str">
            <v>.</v>
          </cell>
          <cell r="E138" t="str">
            <v>.</v>
          </cell>
          <cell r="F138" t="str">
            <v>.</v>
          </cell>
          <cell r="G138" t="str">
            <v>.</v>
          </cell>
          <cell r="H138" t="str">
            <v>.</v>
          </cell>
          <cell r="I138" t="str">
            <v>.</v>
          </cell>
        </row>
        <row r="139">
          <cell r="B139" t="str">
            <v>KS2-4</v>
          </cell>
          <cell r="C139" t="str">
            <v>B</v>
          </cell>
          <cell r="D139" t="str">
            <v>U</v>
          </cell>
          <cell r="E139">
            <v>0</v>
          </cell>
          <cell r="F139">
            <v>0.75</v>
          </cell>
          <cell r="G139" t="str">
            <v>&gt;=30</v>
          </cell>
          <cell r="H139" t="str">
            <v>KS2 English</v>
          </cell>
          <cell r="I139" t="str">
            <v>KS4 English</v>
          </cell>
        </row>
        <row r="140">
          <cell r="B140" t="str">
            <v>KS2-4</v>
          </cell>
          <cell r="C140" t="str">
            <v>N</v>
          </cell>
          <cell r="D140" t="str">
            <v>U</v>
          </cell>
          <cell r="E140">
            <v>0</v>
          </cell>
          <cell r="F140">
            <v>0.75</v>
          </cell>
          <cell r="G140" t="str">
            <v>&gt;=30</v>
          </cell>
          <cell r="H140" t="str">
            <v>KS2 English</v>
          </cell>
          <cell r="I140" t="str">
            <v>KS4 English</v>
          </cell>
        </row>
        <row r="141">
          <cell r="B141" t="str">
            <v>KS2-4</v>
          </cell>
          <cell r="C141" t="str">
            <v>2</v>
          </cell>
          <cell r="D141" t="str">
            <v>U</v>
          </cell>
          <cell r="E141">
            <v>0</v>
          </cell>
          <cell r="F141">
            <v>0.75</v>
          </cell>
          <cell r="G141" t="str">
            <v>&gt;=30</v>
          </cell>
          <cell r="H141" t="str">
            <v>KS2 English</v>
          </cell>
          <cell r="I141" t="str">
            <v>KS4 English</v>
          </cell>
        </row>
        <row r="142">
          <cell r="B142" t="str">
            <v>KS2-4</v>
          </cell>
          <cell r="C142" t="str">
            <v>3C</v>
          </cell>
          <cell r="D142" t="str">
            <v>U</v>
          </cell>
          <cell r="E142">
            <v>0</v>
          </cell>
          <cell r="F142">
            <v>0.75</v>
          </cell>
          <cell r="G142" t="str">
            <v>&gt;=30</v>
          </cell>
          <cell r="H142" t="str">
            <v>KS2 English</v>
          </cell>
          <cell r="I142" t="str">
            <v>KS4 English</v>
          </cell>
        </row>
        <row r="143">
          <cell r="B143" t="str">
            <v>KS2-4</v>
          </cell>
          <cell r="C143" t="str">
            <v>3B</v>
          </cell>
          <cell r="D143" t="str">
            <v>U</v>
          </cell>
          <cell r="E143">
            <v>0</v>
          </cell>
          <cell r="F143">
            <v>0.75</v>
          </cell>
          <cell r="G143" t="str">
            <v>&gt;=30</v>
          </cell>
          <cell r="H143" t="str">
            <v>KS2 English</v>
          </cell>
          <cell r="I143" t="str">
            <v>KS4 English</v>
          </cell>
        </row>
        <row r="144">
          <cell r="B144" t="str">
            <v>KS2-4</v>
          </cell>
          <cell r="C144" t="str">
            <v>3A</v>
          </cell>
          <cell r="D144" t="str">
            <v>U</v>
          </cell>
          <cell r="E144">
            <v>0</v>
          </cell>
          <cell r="F144">
            <v>0.75</v>
          </cell>
          <cell r="G144" t="str">
            <v>&gt;=30</v>
          </cell>
          <cell r="H144" t="str">
            <v>KS2 English</v>
          </cell>
          <cell r="I144" t="str">
            <v>KS4 English</v>
          </cell>
        </row>
        <row r="145">
          <cell r="B145" t="str">
            <v>KS2-4</v>
          </cell>
          <cell r="C145" t="str">
            <v>4C</v>
          </cell>
          <cell r="D145" t="str">
            <v>U</v>
          </cell>
          <cell r="E145">
            <v>0</v>
          </cell>
          <cell r="F145">
            <v>0.75</v>
          </cell>
          <cell r="G145" t="str">
            <v>&gt;=30</v>
          </cell>
          <cell r="H145" t="str">
            <v>KS2 English</v>
          </cell>
          <cell r="I145" t="str">
            <v>KS4 English</v>
          </cell>
        </row>
        <row r="146">
          <cell r="B146" t="str">
            <v>KS2-4</v>
          </cell>
          <cell r="C146" t="str">
            <v>4B</v>
          </cell>
          <cell r="D146" t="str">
            <v>U</v>
          </cell>
          <cell r="E146">
            <v>1.4662756598240469E-3</v>
          </cell>
          <cell r="F146">
            <v>0.75</v>
          </cell>
          <cell r="G146" t="str">
            <v>&gt;=30</v>
          </cell>
          <cell r="H146" t="str">
            <v>KS2 English</v>
          </cell>
          <cell r="I146" t="str">
            <v>KS4 English</v>
          </cell>
        </row>
        <row r="147">
          <cell r="B147" t="str">
            <v>KS2-4</v>
          </cell>
          <cell r="C147" t="str">
            <v>4A</v>
          </cell>
          <cell r="D147" t="str">
            <v>U</v>
          </cell>
          <cell r="E147">
            <v>0</v>
          </cell>
          <cell r="F147">
            <v>0.75</v>
          </cell>
          <cell r="G147" t="str">
            <v>&gt;=30</v>
          </cell>
          <cell r="H147" t="str">
            <v>KS2 English</v>
          </cell>
          <cell r="I147" t="str">
            <v>KS4 English</v>
          </cell>
        </row>
        <row r="148">
          <cell r="B148" t="str">
            <v>KS2-4</v>
          </cell>
          <cell r="C148" t="str">
            <v>5C</v>
          </cell>
          <cell r="D148" t="str">
            <v>U</v>
          </cell>
          <cell r="E148">
            <v>4.1502386387217268E-4</v>
          </cell>
          <cell r="F148">
            <v>0.75</v>
          </cell>
          <cell r="G148" t="str">
            <v>&gt;=30</v>
          </cell>
          <cell r="H148" t="str">
            <v>KS2 English</v>
          </cell>
          <cell r="I148" t="str">
            <v>KS4 English</v>
          </cell>
        </row>
        <row r="149">
          <cell r="B149" t="str">
            <v>KS2-4</v>
          </cell>
          <cell r="C149" t="str">
            <v>5B</v>
          </cell>
          <cell r="D149" t="str">
            <v>U</v>
          </cell>
          <cell r="E149">
            <v>4.3763676148796501E-4</v>
          </cell>
          <cell r="F149">
            <v>0.75</v>
          </cell>
          <cell r="G149" t="str">
            <v>&gt;=30</v>
          </cell>
          <cell r="H149" t="str">
            <v>KS2 English</v>
          </cell>
          <cell r="I149" t="str">
            <v>KS4 English</v>
          </cell>
        </row>
        <row r="150">
          <cell r="B150" t="str">
            <v>KS2-4</v>
          </cell>
          <cell r="C150" t="str">
            <v>5A</v>
          </cell>
          <cell r="D150" t="str">
            <v>U</v>
          </cell>
          <cell r="E150">
            <v>0</v>
          </cell>
          <cell r="F150">
            <v>0.75</v>
          </cell>
          <cell r="G150" t="str">
            <v>&gt;=30</v>
          </cell>
          <cell r="H150" t="str">
            <v>KS2 English</v>
          </cell>
          <cell r="I150" t="str">
            <v>KS4 English</v>
          </cell>
        </row>
        <row r="151">
          <cell r="B151" t="str">
            <v>.</v>
          </cell>
          <cell r="C151" t="str">
            <v>.</v>
          </cell>
          <cell r="D151" t="str">
            <v>.</v>
          </cell>
          <cell r="E151" t="str">
            <v>.</v>
          </cell>
          <cell r="F151" t="str">
            <v>.</v>
          </cell>
          <cell r="G151" t="str">
            <v>.</v>
          </cell>
          <cell r="H151" t="str">
            <v>.</v>
          </cell>
          <cell r="I151" t="str">
            <v>.</v>
          </cell>
        </row>
        <row r="152">
          <cell r="B152" t="str">
            <v>.</v>
          </cell>
          <cell r="C152" t="str">
            <v>.</v>
          </cell>
          <cell r="D152" t="str">
            <v>.</v>
          </cell>
          <cell r="E152" t="str">
            <v>.</v>
          </cell>
          <cell r="F152" t="str">
            <v>.</v>
          </cell>
          <cell r="G152" t="str">
            <v>.</v>
          </cell>
          <cell r="H152" t="str">
            <v>.</v>
          </cell>
          <cell r="I152" t="str">
            <v>.</v>
          </cell>
        </row>
        <row r="153">
          <cell r="B153" t="str">
            <v>.</v>
          </cell>
          <cell r="C153" t="str">
            <v>.</v>
          </cell>
          <cell r="D153" t="str">
            <v>.</v>
          </cell>
          <cell r="E153" t="str">
            <v>.</v>
          </cell>
          <cell r="F153" t="str">
            <v>.</v>
          </cell>
          <cell r="G153" t="str">
            <v>.</v>
          </cell>
          <cell r="H153" t="str">
            <v>KS2 English</v>
          </cell>
          <cell r="I153" t="str">
            <v>KS4 English</v>
          </cell>
        </row>
        <row r="154">
          <cell r="B154" t="str">
            <v>.</v>
          </cell>
          <cell r="C154" t="str">
            <v>.</v>
          </cell>
          <cell r="D154" t="str">
            <v>.</v>
          </cell>
          <cell r="E154" t="str">
            <v>.</v>
          </cell>
          <cell r="F154" t="str">
            <v>.</v>
          </cell>
          <cell r="G154" t="str">
            <v>.</v>
          </cell>
          <cell r="H154" t="str">
            <v>KS2 English</v>
          </cell>
          <cell r="I154" t="str">
            <v>KS4 English</v>
          </cell>
        </row>
        <row r="155">
          <cell r="B155" t="str">
            <v>.</v>
          </cell>
          <cell r="C155" t="str">
            <v>.</v>
          </cell>
          <cell r="D155" t="str">
            <v>.</v>
          </cell>
          <cell r="E155" t="str">
            <v>.</v>
          </cell>
          <cell r="F155" t="str">
            <v>.</v>
          </cell>
          <cell r="G155" t="str">
            <v>.</v>
          </cell>
          <cell r="H155" t="str">
            <v>KS2 English</v>
          </cell>
          <cell r="I155" t="str">
            <v>KS4 English</v>
          </cell>
        </row>
        <row r="156">
          <cell r="B156" t="str">
            <v>.</v>
          </cell>
          <cell r="C156" t="str">
            <v>.</v>
          </cell>
          <cell r="D156" t="str">
            <v>.</v>
          </cell>
          <cell r="E156" t="str">
            <v>.</v>
          </cell>
          <cell r="F156" t="str">
            <v>.</v>
          </cell>
          <cell r="G156" t="str">
            <v>.</v>
          </cell>
          <cell r="H156" t="str">
            <v>.</v>
          </cell>
          <cell r="I156" t="str">
            <v>.</v>
          </cell>
        </row>
        <row r="157">
          <cell r="B157" t="str">
            <v>.</v>
          </cell>
          <cell r="C157" t="str">
            <v>.</v>
          </cell>
          <cell r="D157" t="str">
            <v>.</v>
          </cell>
          <cell r="E157" t="str">
            <v>.</v>
          </cell>
          <cell r="F157" t="str">
            <v>.</v>
          </cell>
          <cell r="G157" t="str">
            <v>.</v>
          </cell>
          <cell r="H157" t="str">
            <v>.</v>
          </cell>
          <cell r="I157" t="str">
            <v>.</v>
          </cell>
        </row>
        <row r="158">
          <cell r="B158" t="str">
            <v>KS2-4</v>
          </cell>
          <cell r="C158" t="str">
            <v>B</v>
          </cell>
          <cell r="D158" t="str">
            <v>U</v>
          </cell>
          <cell r="E158">
            <v>5.3489195890896207E-2</v>
          </cell>
          <cell r="F158">
            <v>0.5</v>
          </cell>
          <cell r="G158" t="str">
            <v>&lt;25</v>
          </cell>
          <cell r="H158" t="str">
            <v>KS2 English</v>
          </cell>
          <cell r="I158" t="str">
            <v>KS4 English</v>
          </cell>
        </row>
        <row r="159">
          <cell r="B159" t="str">
            <v>KS2-4</v>
          </cell>
          <cell r="C159" t="str">
            <v>N</v>
          </cell>
          <cell r="D159" t="str">
            <v>U</v>
          </cell>
          <cell r="E159">
            <v>5.1462621885157094E-2</v>
          </cell>
          <cell r="F159">
            <v>0.5</v>
          </cell>
          <cell r="G159" t="str">
            <v>&lt;25</v>
          </cell>
          <cell r="H159" t="str">
            <v>KS2 English</v>
          </cell>
          <cell r="I159" t="str">
            <v>KS4 English</v>
          </cell>
        </row>
        <row r="160">
          <cell r="B160" t="str">
            <v>KS2-4</v>
          </cell>
          <cell r="C160" t="str">
            <v>2</v>
          </cell>
          <cell r="D160" t="str">
            <v>U</v>
          </cell>
          <cell r="E160">
            <v>3.8022813688212927E-2</v>
          </cell>
          <cell r="F160">
            <v>0.5</v>
          </cell>
          <cell r="G160" t="str">
            <v>&lt;25</v>
          </cell>
          <cell r="H160" t="str">
            <v>KS2 English</v>
          </cell>
          <cell r="I160" t="str">
            <v>KS4 English</v>
          </cell>
        </row>
        <row r="161">
          <cell r="B161" t="str">
            <v>KS2-4</v>
          </cell>
          <cell r="C161" t="str">
            <v>3C</v>
          </cell>
          <cell r="D161" t="str">
            <v>U</v>
          </cell>
          <cell r="E161">
            <v>2.3393544566183002E-2</v>
          </cell>
          <cell r="F161">
            <v>0.5</v>
          </cell>
          <cell r="G161" t="str">
            <v>&lt;25</v>
          </cell>
          <cell r="H161" t="str">
            <v>KS2 English</v>
          </cell>
          <cell r="I161" t="str">
            <v>KS4 English</v>
          </cell>
        </row>
        <row r="162">
          <cell r="B162" t="str">
            <v>KS2-4</v>
          </cell>
          <cell r="C162" t="str">
            <v>3B</v>
          </cell>
          <cell r="D162" t="str">
            <v>U</v>
          </cell>
          <cell r="E162">
            <v>1.835824809861002E-2</v>
          </cell>
          <cell r="F162">
            <v>0.5</v>
          </cell>
          <cell r="G162" t="str">
            <v>&lt;25</v>
          </cell>
          <cell r="H162" t="str">
            <v>KS2 English</v>
          </cell>
          <cell r="I162" t="str">
            <v>KS4 English</v>
          </cell>
        </row>
        <row r="163">
          <cell r="B163" t="str">
            <v>KS2-4</v>
          </cell>
          <cell r="C163" t="str">
            <v>3A</v>
          </cell>
          <cell r="D163" t="str">
            <v>U</v>
          </cell>
          <cell r="E163">
            <v>1.2340683795266033E-2</v>
          </cell>
          <cell r="F163">
            <v>0.5</v>
          </cell>
          <cell r="G163" t="str">
            <v>&lt;25</v>
          </cell>
          <cell r="H163" t="str">
            <v>KS2 English</v>
          </cell>
          <cell r="I163" t="str">
            <v>KS4 English</v>
          </cell>
        </row>
        <row r="164">
          <cell r="B164" t="str">
            <v>KS2-4</v>
          </cell>
          <cell r="C164" t="str">
            <v>4C</v>
          </cell>
          <cell r="D164" t="str">
            <v>U</v>
          </cell>
          <cell r="E164">
            <v>1.0750838565408103E-2</v>
          </cell>
          <cell r="F164">
            <v>0.5</v>
          </cell>
          <cell r="G164" t="str">
            <v>&lt;25</v>
          </cell>
          <cell r="H164" t="str">
            <v>KS2 English</v>
          </cell>
          <cell r="I164" t="str">
            <v>KS4 English</v>
          </cell>
        </row>
        <row r="165">
          <cell r="B165" t="str">
            <v>KS2-4</v>
          </cell>
          <cell r="C165" t="str">
            <v>4B</v>
          </cell>
          <cell r="D165" t="str">
            <v>U</v>
          </cell>
          <cell r="E165">
            <v>5.9124602894458167E-3</v>
          </cell>
          <cell r="F165">
            <v>0.5</v>
          </cell>
          <cell r="G165" t="str">
            <v>&lt;25</v>
          </cell>
          <cell r="H165" t="str">
            <v>KS2 English</v>
          </cell>
          <cell r="I165" t="str">
            <v>KS4 English</v>
          </cell>
        </row>
        <row r="166">
          <cell r="B166" t="str">
            <v>KS2-4</v>
          </cell>
          <cell r="C166" t="str">
            <v>4A</v>
          </cell>
          <cell r="D166" t="str">
            <v>U</v>
          </cell>
          <cell r="E166">
            <v>2.446183953033268E-3</v>
          </cell>
          <cell r="F166">
            <v>0.5</v>
          </cell>
          <cell r="G166" t="str">
            <v>&lt;25</v>
          </cell>
          <cell r="H166" t="str">
            <v>KS2 English</v>
          </cell>
          <cell r="I166" t="str">
            <v>KS4 English</v>
          </cell>
        </row>
        <row r="167">
          <cell r="B167" t="str">
            <v>KS2-4</v>
          </cell>
          <cell r="C167" t="str">
            <v>5C</v>
          </cell>
          <cell r="D167" t="str">
            <v>U</v>
          </cell>
          <cell r="E167">
            <v>3.1553704404897135E-3</v>
          </cell>
          <cell r="F167">
            <v>0.5</v>
          </cell>
          <cell r="G167" t="str">
            <v>&lt;25</v>
          </cell>
          <cell r="H167" t="str">
            <v>KS2 English</v>
          </cell>
          <cell r="I167" t="str">
            <v>KS4 English</v>
          </cell>
        </row>
        <row r="168">
          <cell r="B168" t="str">
            <v>KS2-4</v>
          </cell>
          <cell r="C168" t="str">
            <v>5B</v>
          </cell>
          <cell r="D168" t="str">
            <v>U</v>
          </cell>
          <cell r="E168">
            <v>2.3828435266084196E-3</v>
          </cell>
          <cell r="F168">
            <v>0.5</v>
          </cell>
          <cell r="G168" t="str">
            <v>&lt;25</v>
          </cell>
          <cell r="H168" t="str">
            <v>KS2 English</v>
          </cell>
          <cell r="I168" t="str">
            <v>KS4 English</v>
          </cell>
        </row>
        <row r="169">
          <cell r="B169" t="str">
            <v>KS2-4</v>
          </cell>
          <cell r="C169" t="str">
            <v>5A</v>
          </cell>
          <cell r="D169" t="str">
            <v>U</v>
          </cell>
          <cell r="E169">
            <v>0</v>
          </cell>
          <cell r="F169">
            <v>0.5</v>
          </cell>
          <cell r="G169" t="str">
            <v>&lt;25</v>
          </cell>
          <cell r="H169" t="str">
            <v>KS2 English</v>
          </cell>
          <cell r="I169" t="str">
            <v>KS4 English</v>
          </cell>
        </row>
        <row r="170">
          <cell r="B170" t="str">
            <v>.</v>
          </cell>
          <cell r="C170" t="str">
            <v>.</v>
          </cell>
          <cell r="D170" t="str">
            <v>.</v>
          </cell>
          <cell r="E170" t="str">
            <v>.</v>
          </cell>
          <cell r="F170" t="str">
            <v>.</v>
          </cell>
          <cell r="G170" t="str">
            <v>.</v>
          </cell>
          <cell r="H170" t="str">
            <v>.</v>
          </cell>
          <cell r="I170" t="str">
            <v>.</v>
          </cell>
        </row>
        <row r="171">
          <cell r="B171" t="str">
            <v>.</v>
          </cell>
          <cell r="C171" t="str">
            <v>.</v>
          </cell>
          <cell r="D171" t="str">
            <v>.</v>
          </cell>
          <cell r="E171" t="str">
            <v>.</v>
          </cell>
          <cell r="F171" t="str">
            <v>.</v>
          </cell>
          <cell r="G171" t="str">
            <v>.</v>
          </cell>
          <cell r="H171" t="str">
            <v>KS2 English</v>
          </cell>
          <cell r="I171" t="str">
            <v>KS4 English</v>
          </cell>
        </row>
        <row r="172">
          <cell r="B172" t="str">
            <v>.</v>
          </cell>
          <cell r="C172" t="str">
            <v>.</v>
          </cell>
          <cell r="D172" t="str">
            <v>.</v>
          </cell>
          <cell r="E172" t="str">
            <v>.</v>
          </cell>
          <cell r="F172" t="str">
            <v>.</v>
          </cell>
          <cell r="G172" t="str">
            <v>.</v>
          </cell>
          <cell r="H172" t="str">
            <v>KS2 English</v>
          </cell>
          <cell r="I172" t="str">
            <v>KS4 English</v>
          </cell>
        </row>
        <row r="173">
          <cell r="B173" t="str">
            <v>.</v>
          </cell>
          <cell r="C173" t="str">
            <v>.</v>
          </cell>
          <cell r="D173" t="str">
            <v>.</v>
          </cell>
          <cell r="E173" t="str">
            <v>.</v>
          </cell>
          <cell r="F173" t="str">
            <v>.</v>
          </cell>
          <cell r="G173" t="str">
            <v>.</v>
          </cell>
          <cell r="H173" t="str">
            <v>KS2 English</v>
          </cell>
          <cell r="I173" t="str">
            <v>KS4 English</v>
          </cell>
        </row>
        <row r="174">
          <cell r="B174" t="str">
            <v>.</v>
          </cell>
          <cell r="C174" t="str">
            <v>.</v>
          </cell>
          <cell r="D174" t="str">
            <v>.</v>
          </cell>
          <cell r="E174" t="str">
            <v>.</v>
          </cell>
          <cell r="F174" t="str">
            <v>.</v>
          </cell>
          <cell r="G174" t="str">
            <v>.</v>
          </cell>
          <cell r="H174" t="str">
            <v>KS2 English</v>
          </cell>
          <cell r="I174" t="str">
            <v>KS4 English</v>
          </cell>
        </row>
        <row r="175">
          <cell r="B175" t="str">
            <v>.</v>
          </cell>
          <cell r="C175" t="str">
            <v>.</v>
          </cell>
          <cell r="D175" t="str">
            <v>.</v>
          </cell>
          <cell r="E175" t="str">
            <v>.</v>
          </cell>
          <cell r="F175" t="str">
            <v>.</v>
          </cell>
          <cell r="G175" t="str">
            <v>.</v>
          </cell>
          <cell r="H175" t="str">
            <v>.</v>
          </cell>
          <cell r="I175" t="str">
            <v>.</v>
          </cell>
        </row>
        <row r="176">
          <cell r="B176" t="str">
            <v>.</v>
          </cell>
          <cell r="C176" t="str">
            <v>.</v>
          </cell>
          <cell r="D176" t="str">
            <v>.</v>
          </cell>
          <cell r="E176" t="str">
            <v>.</v>
          </cell>
          <cell r="F176" t="str">
            <v>.</v>
          </cell>
          <cell r="G176" t="str">
            <v>.</v>
          </cell>
          <cell r="H176" t="str">
            <v>.</v>
          </cell>
          <cell r="I176" t="str">
            <v>.</v>
          </cell>
        </row>
        <row r="177">
          <cell r="B177" t="str">
            <v>KS2-4</v>
          </cell>
          <cell r="C177" t="str">
            <v>B</v>
          </cell>
          <cell r="D177" t="str">
            <v>U</v>
          </cell>
          <cell r="E177">
            <v>3.9250669045495096E-2</v>
          </cell>
          <cell r="F177">
            <v>0.5</v>
          </cell>
          <cell r="G177" t="str">
            <v>&gt;=25 &amp; &lt;26</v>
          </cell>
          <cell r="H177" t="str">
            <v>KS2 English</v>
          </cell>
          <cell r="I177" t="str">
            <v>KS4 English</v>
          </cell>
        </row>
        <row r="178">
          <cell r="B178" t="str">
            <v>KS2-4</v>
          </cell>
          <cell r="C178" t="str">
            <v>N</v>
          </cell>
          <cell r="D178" t="str">
            <v>U</v>
          </cell>
          <cell r="E178">
            <v>2.5862068965517241E-2</v>
          </cell>
          <cell r="F178">
            <v>0.5</v>
          </cell>
          <cell r="G178" t="str">
            <v>&gt;=25 &amp; &lt;26</v>
          </cell>
          <cell r="H178" t="str">
            <v>KS2 English</v>
          </cell>
          <cell r="I178" t="str">
            <v>KS4 English</v>
          </cell>
        </row>
        <row r="179">
          <cell r="B179" t="str">
            <v>KS2-4</v>
          </cell>
          <cell r="C179" t="str">
            <v>2</v>
          </cell>
          <cell r="D179" t="str">
            <v>U</v>
          </cell>
          <cell r="E179">
            <v>1.1467889908256881E-2</v>
          </cell>
          <cell r="F179">
            <v>0.5</v>
          </cell>
          <cell r="G179" t="str">
            <v>&gt;=25 &amp; &lt;26</v>
          </cell>
          <cell r="H179" t="str">
            <v>KS2 English</v>
          </cell>
          <cell r="I179" t="str">
            <v>KS4 English</v>
          </cell>
        </row>
        <row r="180">
          <cell r="B180" t="str">
            <v>KS2-4</v>
          </cell>
          <cell r="C180" t="str">
            <v>3C</v>
          </cell>
          <cell r="D180" t="str">
            <v>U</v>
          </cell>
          <cell r="E180">
            <v>1.9775521111704969E-2</v>
          </cell>
          <cell r="F180">
            <v>0.5</v>
          </cell>
          <cell r="G180" t="str">
            <v>&gt;=25 &amp; &lt;26</v>
          </cell>
          <cell r="H180" t="str">
            <v>KS2 English</v>
          </cell>
          <cell r="I180" t="str">
            <v>KS4 English</v>
          </cell>
        </row>
        <row r="181">
          <cell r="B181" t="str">
            <v>KS2-4</v>
          </cell>
          <cell r="C181" t="str">
            <v>3B</v>
          </cell>
          <cell r="D181" t="str">
            <v>U</v>
          </cell>
          <cell r="E181">
            <v>1.1914893617021277E-2</v>
          </cell>
          <cell r="F181">
            <v>0.5</v>
          </cell>
          <cell r="G181" t="str">
            <v>&gt;=25 &amp; &lt;26</v>
          </cell>
          <cell r="H181" t="str">
            <v>KS2 English</v>
          </cell>
          <cell r="I181" t="str">
            <v>KS4 English</v>
          </cell>
        </row>
        <row r="182">
          <cell r="B182" t="str">
            <v>KS2-4</v>
          </cell>
          <cell r="C182" t="str">
            <v>3A</v>
          </cell>
          <cell r="D182" t="str">
            <v>U</v>
          </cell>
          <cell r="E182">
            <v>1.3324873096446701E-2</v>
          </cell>
          <cell r="F182">
            <v>0.5</v>
          </cell>
          <cell r="G182" t="str">
            <v>&gt;=25 &amp; &lt;26</v>
          </cell>
          <cell r="H182" t="str">
            <v>KS2 English</v>
          </cell>
          <cell r="I182" t="str">
            <v>KS4 English</v>
          </cell>
        </row>
        <row r="183">
          <cell r="B183" t="str">
            <v>KS2-4</v>
          </cell>
          <cell r="C183" t="str">
            <v>4C</v>
          </cell>
          <cell r="D183" t="str">
            <v>U</v>
          </cell>
          <cell r="E183">
            <v>8.0174927113702624E-3</v>
          </cell>
          <cell r="F183">
            <v>0.5</v>
          </cell>
          <cell r="G183" t="str">
            <v>&gt;=25 &amp; &lt;26</v>
          </cell>
          <cell r="H183" t="str">
            <v>KS2 English</v>
          </cell>
          <cell r="I183" t="str">
            <v>KS4 English</v>
          </cell>
        </row>
        <row r="184">
          <cell r="B184" t="str">
            <v>KS2-4</v>
          </cell>
          <cell r="C184" t="str">
            <v>4B</v>
          </cell>
          <cell r="D184" t="str">
            <v>U</v>
          </cell>
          <cell r="E184">
            <v>3.642206748794858E-3</v>
          </cell>
          <cell r="F184">
            <v>0.5</v>
          </cell>
          <cell r="G184" t="str">
            <v>&gt;=25 &amp; &lt;26</v>
          </cell>
          <cell r="H184" t="str">
            <v>KS2 English</v>
          </cell>
          <cell r="I184" t="str">
            <v>KS4 English</v>
          </cell>
        </row>
        <row r="185">
          <cell r="B185" t="str">
            <v>KS2-4</v>
          </cell>
          <cell r="C185" t="str">
            <v>4A</v>
          </cell>
          <cell r="D185" t="str">
            <v>U</v>
          </cell>
          <cell r="E185">
            <v>2.8771064529387589E-3</v>
          </cell>
          <cell r="F185">
            <v>0.5</v>
          </cell>
          <cell r="G185" t="str">
            <v>&gt;=25 &amp; &lt;26</v>
          </cell>
          <cell r="H185" t="str">
            <v>KS2 English</v>
          </cell>
          <cell r="I185" t="str">
            <v>KS4 English</v>
          </cell>
        </row>
        <row r="186">
          <cell r="B186" t="str">
            <v>KS2-4</v>
          </cell>
          <cell r="C186" t="str">
            <v>5C</v>
          </cell>
          <cell r="D186" t="str">
            <v>U</v>
          </cell>
          <cell r="E186">
            <v>2.3241590214067276E-3</v>
          </cell>
          <cell r="F186">
            <v>0.5</v>
          </cell>
          <cell r="G186" t="str">
            <v>&gt;=25 &amp; &lt;26</v>
          </cell>
          <cell r="H186" t="str">
            <v>KS2 English</v>
          </cell>
          <cell r="I186" t="str">
            <v>KS4 English</v>
          </cell>
        </row>
        <row r="187">
          <cell r="B187" t="str">
            <v>KS2-4</v>
          </cell>
          <cell r="C187" t="str">
            <v>5B</v>
          </cell>
          <cell r="D187" t="str">
            <v>U</v>
          </cell>
          <cell r="E187">
            <v>6.426735218508997E-4</v>
          </cell>
          <cell r="F187">
            <v>0.5</v>
          </cell>
          <cell r="G187" t="str">
            <v>&gt;=25 &amp; &lt;26</v>
          </cell>
          <cell r="H187" t="str">
            <v>KS2 English</v>
          </cell>
          <cell r="I187" t="str">
            <v>KS4 English</v>
          </cell>
        </row>
        <row r="188">
          <cell r="B188" t="str">
            <v>KS2-4</v>
          </cell>
          <cell r="C188" t="str">
            <v>5A</v>
          </cell>
          <cell r="D188" t="str">
            <v>U</v>
          </cell>
          <cell r="E188">
            <v>0</v>
          </cell>
          <cell r="F188">
            <v>0.5</v>
          </cell>
          <cell r="G188" t="str">
            <v>&gt;=25 &amp; &lt;26</v>
          </cell>
          <cell r="H188" t="str">
            <v>KS2 English</v>
          </cell>
          <cell r="I188" t="str">
            <v>KS4 English</v>
          </cell>
        </row>
        <row r="189">
          <cell r="B189" t="str">
            <v>.</v>
          </cell>
          <cell r="C189" t="str">
            <v>.</v>
          </cell>
          <cell r="D189" t="str">
            <v>.</v>
          </cell>
          <cell r="E189" t="str">
            <v>.</v>
          </cell>
          <cell r="F189" t="str">
            <v>.</v>
          </cell>
          <cell r="G189" t="str">
            <v>.</v>
          </cell>
          <cell r="H189" t="str">
            <v>.</v>
          </cell>
          <cell r="I189" t="str">
            <v>.</v>
          </cell>
        </row>
        <row r="190">
          <cell r="B190" t="str">
            <v>.</v>
          </cell>
          <cell r="C190" t="str">
            <v>.</v>
          </cell>
          <cell r="D190" t="str">
            <v>.</v>
          </cell>
          <cell r="E190" t="str">
            <v>.</v>
          </cell>
          <cell r="F190" t="str">
            <v>.</v>
          </cell>
          <cell r="G190" t="str">
            <v>.</v>
          </cell>
          <cell r="H190" t="str">
            <v>.</v>
          </cell>
          <cell r="I190" t="str">
            <v>.</v>
          </cell>
        </row>
        <row r="191">
          <cell r="B191" t="str">
            <v>.</v>
          </cell>
          <cell r="C191" t="str">
            <v>.</v>
          </cell>
          <cell r="D191" t="str">
            <v>.</v>
          </cell>
          <cell r="E191" t="str">
            <v>.</v>
          </cell>
          <cell r="F191" t="str">
            <v>.</v>
          </cell>
          <cell r="G191" t="str">
            <v>.</v>
          </cell>
          <cell r="H191" t="str">
            <v>KS2 English</v>
          </cell>
          <cell r="I191" t="str">
            <v>KS4 English</v>
          </cell>
        </row>
        <row r="192">
          <cell r="B192" t="str">
            <v>.</v>
          </cell>
          <cell r="C192" t="str">
            <v>.</v>
          </cell>
          <cell r="D192" t="str">
            <v>.</v>
          </cell>
          <cell r="E192" t="str">
            <v>.</v>
          </cell>
          <cell r="F192" t="str">
            <v>.</v>
          </cell>
          <cell r="G192" t="str">
            <v>.</v>
          </cell>
          <cell r="H192" t="str">
            <v>KS2 English</v>
          </cell>
          <cell r="I192" t="str">
            <v>KS4 English</v>
          </cell>
        </row>
        <row r="193">
          <cell r="B193" t="str">
            <v>.</v>
          </cell>
          <cell r="C193" t="str">
            <v>.</v>
          </cell>
          <cell r="D193" t="str">
            <v>.</v>
          </cell>
          <cell r="E193" t="str">
            <v>.</v>
          </cell>
          <cell r="F193" t="str">
            <v>.</v>
          </cell>
          <cell r="G193" t="str">
            <v>.</v>
          </cell>
          <cell r="H193" t="str">
            <v>KS2 English</v>
          </cell>
          <cell r="I193" t="str">
            <v>KS4 English</v>
          </cell>
        </row>
        <row r="194">
          <cell r="B194" t="str">
            <v>.</v>
          </cell>
          <cell r="C194" t="str">
            <v>.</v>
          </cell>
          <cell r="D194" t="str">
            <v>.</v>
          </cell>
          <cell r="E194" t="str">
            <v>.</v>
          </cell>
          <cell r="F194" t="str">
            <v>.</v>
          </cell>
          <cell r="G194" t="str">
            <v>.</v>
          </cell>
          <cell r="H194" t="str">
            <v>.</v>
          </cell>
          <cell r="I194" t="str">
            <v>.</v>
          </cell>
        </row>
        <row r="195">
          <cell r="B195" t="str">
            <v>.</v>
          </cell>
          <cell r="C195" t="str">
            <v>.</v>
          </cell>
          <cell r="D195" t="str">
            <v>.</v>
          </cell>
          <cell r="E195" t="str">
            <v>.</v>
          </cell>
          <cell r="F195" t="str">
            <v>.</v>
          </cell>
          <cell r="G195" t="str">
            <v>.</v>
          </cell>
          <cell r="H195" t="str">
            <v>.</v>
          </cell>
          <cell r="I195" t="str">
            <v>.</v>
          </cell>
        </row>
        <row r="196">
          <cell r="B196" t="str">
            <v>KS2-4</v>
          </cell>
          <cell r="C196" t="str">
            <v>B</v>
          </cell>
          <cell r="D196" t="str">
            <v>U</v>
          </cell>
          <cell r="E196">
            <v>3.0424339471577262E-2</v>
          </cell>
          <cell r="F196">
            <v>0.5</v>
          </cell>
          <cell r="G196" t="str">
            <v>&gt;=26 &amp; &lt;27</v>
          </cell>
          <cell r="H196" t="str">
            <v>KS2 English</v>
          </cell>
          <cell r="I196" t="str">
            <v>KS4 English</v>
          </cell>
        </row>
        <row r="197">
          <cell r="B197" t="str">
            <v>KS2-4</v>
          </cell>
          <cell r="C197" t="str">
            <v>N</v>
          </cell>
          <cell r="D197" t="str">
            <v>U</v>
          </cell>
          <cell r="E197">
            <v>2.4526198439241916E-2</v>
          </cell>
          <cell r="F197">
            <v>0.5</v>
          </cell>
          <cell r="G197" t="str">
            <v>&gt;=26 &amp; &lt;27</v>
          </cell>
          <cell r="H197" t="str">
            <v>KS2 English</v>
          </cell>
          <cell r="I197" t="str">
            <v>KS4 English</v>
          </cell>
        </row>
        <row r="198">
          <cell r="B198" t="str">
            <v>KS2-4</v>
          </cell>
          <cell r="C198" t="str">
            <v>2</v>
          </cell>
          <cell r="D198" t="str">
            <v>U</v>
          </cell>
          <cell r="E198">
            <v>1.2024048096192385E-2</v>
          </cell>
          <cell r="F198">
            <v>0.5</v>
          </cell>
          <cell r="G198" t="str">
            <v>&gt;=26 &amp; &lt;27</v>
          </cell>
          <cell r="H198" t="str">
            <v>KS2 English</v>
          </cell>
          <cell r="I198" t="str">
            <v>KS4 English</v>
          </cell>
        </row>
        <row r="199">
          <cell r="B199" t="str">
            <v>KS2-4</v>
          </cell>
          <cell r="C199" t="str">
            <v>3C</v>
          </cell>
          <cell r="D199" t="str">
            <v>U</v>
          </cell>
          <cell r="E199">
            <v>1.2059369202226345E-2</v>
          </cell>
          <cell r="F199">
            <v>0.5</v>
          </cell>
          <cell r="G199" t="str">
            <v>&gt;=26 &amp; &lt;27</v>
          </cell>
          <cell r="H199" t="str">
            <v>KS2 English</v>
          </cell>
          <cell r="I199" t="str">
            <v>KS4 English</v>
          </cell>
        </row>
        <row r="200">
          <cell r="B200" t="str">
            <v>KS2-4</v>
          </cell>
          <cell r="C200" t="str">
            <v>3B</v>
          </cell>
          <cell r="D200" t="str">
            <v>U</v>
          </cell>
          <cell r="E200">
            <v>1.0565780504430812E-2</v>
          </cell>
          <cell r="F200">
            <v>0.5</v>
          </cell>
          <cell r="G200" t="str">
            <v>&gt;=26 &amp; &lt;27</v>
          </cell>
          <cell r="H200" t="str">
            <v>KS2 English</v>
          </cell>
          <cell r="I200" t="str">
            <v>KS4 English</v>
          </cell>
        </row>
        <row r="201">
          <cell r="B201" t="str">
            <v>KS2-4</v>
          </cell>
          <cell r="C201" t="str">
            <v>3A</v>
          </cell>
          <cell r="D201" t="str">
            <v>U</v>
          </cell>
          <cell r="E201">
            <v>9.2742870391838636E-3</v>
          </cell>
          <cell r="F201">
            <v>0.5</v>
          </cell>
          <cell r="G201" t="str">
            <v>&gt;=26 &amp; &lt;27</v>
          </cell>
          <cell r="H201" t="str">
            <v>KS2 English</v>
          </cell>
          <cell r="I201" t="str">
            <v>KS4 English</v>
          </cell>
        </row>
        <row r="202">
          <cell r="B202" t="str">
            <v>KS2-4</v>
          </cell>
          <cell r="C202" t="str">
            <v>4C</v>
          </cell>
          <cell r="D202" t="str">
            <v>U</v>
          </cell>
          <cell r="E202">
            <v>5.6394239111573832E-3</v>
          </cell>
          <cell r="F202">
            <v>0.5</v>
          </cell>
          <cell r="G202" t="str">
            <v>&gt;=26 &amp; &lt;27</v>
          </cell>
          <cell r="H202" t="str">
            <v>KS2 English</v>
          </cell>
          <cell r="I202" t="str">
            <v>KS4 English</v>
          </cell>
        </row>
        <row r="203">
          <cell r="B203" t="str">
            <v>KS2-4</v>
          </cell>
          <cell r="C203" t="str">
            <v>4B</v>
          </cell>
          <cell r="D203" t="str">
            <v>U</v>
          </cell>
          <cell r="E203">
            <v>2.8260562385191467E-3</v>
          </cell>
          <cell r="F203">
            <v>0.5</v>
          </cell>
          <cell r="G203" t="str">
            <v>&gt;=26 &amp; &lt;27</v>
          </cell>
          <cell r="H203" t="str">
            <v>KS2 English</v>
          </cell>
          <cell r="I203" t="str">
            <v>KS4 English</v>
          </cell>
        </row>
        <row r="204">
          <cell r="B204" t="str">
            <v>KS2-4</v>
          </cell>
          <cell r="C204" t="str">
            <v>4A</v>
          </cell>
          <cell r="D204" t="str">
            <v>U</v>
          </cell>
          <cell r="E204">
            <v>2.6807405545782024E-3</v>
          </cell>
          <cell r="F204">
            <v>0.5</v>
          </cell>
          <cell r="G204" t="str">
            <v>&gt;=26 &amp; &lt;27</v>
          </cell>
          <cell r="H204" t="str">
            <v>KS2 English</v>
          </cell>
          <cell r="I204" t="str">
            <v>KS4 English</v>
          </cell>
        </row>
        <row r="205">
          <cell r="B205" t="str">
            <v>KS2-4</v>
          </cell>
          <cell r="C205" t="str">
            <v>5C</v>
          </cell>
          <cell r="D205" t="str">
            <v>U</v>
          </cell>
          <cell r="E205">
            <v>1.0524238637111096E-3</v>
          </cell>
          <cell r="F205">
            <v>0.5</v>
          </cell>
          <cell r="G205" t="str">
            <v>&gt;=26 &amp; &lt;27</v>
          </cell>
          <cell r="H205" t="str">
            <v>KS2 English</v>
          </cell>
          <cell r="I205" t="str">
            <v>KS4 English</v>
          </cell>
        </row>
        <row r="206">
          <cell r="B206" t="str">
            <v>KS2-4</v>
          </cell>
          <cell r="C206" t="str">
            <v>5B</v>
          </cell>
          <cell r="D206" t="str">
            <v>U</v>
          </cell>
          <cell r="E206">
            <v>8.9285714285714283E-4</v>
          </cell>
          <cell r="F206">
            <v>0.5</v>
          </cell>
          <cell r="G206" t="str">
            <v>&gt;=26 &amp; &lt;27</v>
          </cell>
          <cell r="H206" t="str">
            <v>KS2 English</v>
          </cell>
          <cell r="I206" t="str">
            <v>KS4 English</v>
          </cell>
        </row>
        <row r="207">
          <cell r="B207" t="str">
            <v>KS2-4</v>
          </cell>
          <cell r="C207" t="str">
            <v>5A</v>
          </cell>
          <cell r="D207" t="str">
            <v>U</v>
          </cell>
          <cell r="E207">
            <v>0</v>
          </cell>
          <cell r="F207">
            <v>0.5</v>
          </cell>
          <cell r="G207" t="str">
            <v>&gt;=26 &amp; &lt;27</v>
          </cell>
          <cell r="H207" t="str">
            <v>KS2 English</v>
          </cell>
          <cell r="I207" t="str">
            <v>KS4 English</v>
          </cell>
        </row>
        <row r="208">
          <cell r="B208" t="str">
            <v>.</v>
          </cell>
          <cell r="C208" t="str">
            <v>.</v>
          </cell>
          <cell r="D208" t="str">
            <v>.</v>
          </cell>
          <cell r="E208" t="str">
            <v>.</v>
          </cell>
          <cell r="F208" t="str">
            <v>.</v>
          </cell>
          <cell r="G208" t="str">
            <v>.</v>
          </cell>
          <cell r="H208" t="str">
            <v>.</v>
          </cell>
          <cell r="I208" t="str">
            <v>.</v>
          </cell>
        </row>
        <row r="209">
          <cell r="B209" t="str">
            <v>.</v>
          </cell>
          <cell r="C209" t="str">
            <v>.</v>
          </cell>
          <cell r="D209" t="str">
            <v>.</v>
          </cell>
          <cell r="E209" t="str">
            <v>.</v>
          </cell>
          <cell r="F209" t="str">
            <v>.</v>
          </cell>
          <cell r="G209" t="str">
            <v>.</v>
          </cell>
          <cell r="H209" t="str">
            <v>KS2 English</v>
          </cell>
          <cell r="I209" t="str">
            <v>KS4 English</v>
          </cell>
        </row>
        <row r="210">
          <cell r="B210" t="str">
            <v>.</v>
          </cell>
          <cell r="C210" t="str">
            <v>.</v>
          </cell>
          <cell r="D210" t="str">
            <v>.</v>
          </cell>
          <cell r="E210" t="str">
            <v>.</v>
          </cell>
          <cell r="F210" t="str">
            <v>.</v>
          </cell>
          <cell r="G210" t="str">
            <v>.</v>
          </cell>
          <cell r="H210" t="str">
            <v>KS2 English</v>
          </cell>
          <cell r="I210" t="str">
            <v>KS4 English</v>
          </cell>
        </row>
        <row r="211">
          <cell r="B211" t="str">
            <v>.</v>
          </cell>
          <cell r="C211" t="str">
            <v>.</v>
          </cell>
          <cell r="D211" t="str">
            <v>.</v>
          </cell>
          <cell r="E211" t="str">
            <v>.</v>
          </cell>
          <cell r="F211" t="str">
            <v>.</v>
          </cell>
          <cell r="G211" t="str">
            <v>.</v>
          </cell>
          <cell r="H211" t="str">
            <v>KS2 English</v>
          </cell>
          <cell r="I211" t="str">
            <v>KS4 English</v>
          </cell>
        </row>
        <row r="212">
          <cell r="B212" t="str">
            <v>.</v>
          </cell>
          <cell r="C212" t="str">
            <v>.</v>
          </cell>
          <cell r="D212" t="str">
            <v>.</v>
          </cell>
          <cell r="E212" t="str">
            <v>.</v>
          </cell>
          <cell r="F212" t="str">
            <v>.</v>
          </cell>
          <cell r="G212" t="str">
            <v>.</v>
          </cell>
          <cell r="H212" t="str">
            <v>KS2 English</v>
          </cell>
          <cell r="I212" t="str">
            <v>KS4 English</v>
          </cell>
        </row>
        <row r="213">
          <cell r="B213" t="str">
            <v>.</v>
          </cell>
          <cell r="C213" t="str">
            <v>.</v>
          </cell>
          <cell r="D213" t="str">
            <v>.</v>
          </cell>
          <cell r="E213" t="str">
            <v>.</v>
          </cell>
          <cell r="F213" t="str">
            <v>.</v>
          </cell>
          <cell r="G213" t="str">
            <v>.</v>
          </cell>
          <cell r="H213" t="str">
            <v>.</v>
          </cell>
          <cell r="I213" t="str">
            <v>.</v>
          </cell>
        </row>
        <row r="214">
          <cell r="B214" t="str">
            <v>.</v>
          </cell>
          <cell r="C214" t="str">
            <v>.</v>
          </cell>
          <cell r="D214" t="str">
            <v>.</v>
          </cell>
          <cell r="E214" t="str">
            <v>.</v>
          </cell>
          <cell r="F214" t="str">
            <v>.</v>
          </cell>
          <cell r="G214" t="str">
            <v>.</v>
          </cell>
          <cell r="H214" t="str">
            <v>.</v>
          </cell>
          <cell r="I214" t="str">
            <v>.</v>
          </cell>
        </row>
        <row r="215">
          <cell r="B215" t="str">
            <v>KS2-4</v>
          </cell>
          <cell r="C215" t="str">
            <v>B</v>
          </cell>
          <cell r="D215" t="str">
            <v>U</v>
          </cell>
          <cell r="E215">
            <v>2.8528528528528527E-2</v>
          </cell>
          <cell r="F215">
            <v>0.5</v>
          </cell>
          <cell r="G215" t="str">
            <v>&gt;=27 &amp; &lt;28</v>
          </cell>
          <cell r="H215" t="str">
            <v>KS2 English</v>
          </cell>
          <cell r="I215" t="str">
            <v>KS4 English</v>
          </cell>
        </row>
        <row r="216">
          <cell r="B216" t="str">
            <v>KS2-4</v>
          </cell>
          <cell r="C216" t="str">
            <v>N</v>
          </cell>
          <cell r="D216" t="str">
            <v>U</v>
          </cell>
          <cell r="E216">
            <v>2.9106029106029108E-2</v>
          </cell>
          <cell r="F216">
            <v>0.5</v>
          </cell>
          <cell r="G216" t="str">
            <v>&gt;=27 &amp; &lt;28</v>
          </cell>
          <cell r="H216" t="str">
            <v>KS2 English</v>
          </cell>
          <cell r="I216" t="str">
            <v>KS4 English</v>
          </cell>
        </row>
        <row r="217">
          <cell r="B217" t="str">
            <v>KS2-4</v>
          </cell>
          <cell r="C217" t="str">
            <v>2</v>
          </cell>
          <cell r="D217" t="str">
            <v>U</v>
          </cell>
          <cell r="E217">
            <v>2.9850746268656716E-2</v>
          </cell>
          <cell r="F217">
            <v>0.5</v>
          </cell>
          <cell r="G217" t="str">
            <v>&gt;=27 &amp; &lt;28</v>
          </cell>
          <cell r="H217" t="str">
            <v>KS2 English</v>
          </cell>
          <cell r="I217" t="str">
            <v>KS4 English</v>
          </cell>
        </row>
        <row r="218">
          <cell r="B218" t="str">
            <v>KS2-4</v>
          </cell>
          <cell r="C218" t="str">
            <v>3C</v>
          </cell>
          <cell r="D218" t="str">
            <v>U</v>
          </cell>
          <cell r="E218">
            <v>8.3542188805346695E-3</v>
          </cell>
          <cell r="F218">
            <v>0.5</v>
          </cell>
          <cell r="G218" t="str">
            <v>&gt;=27 &amp; &lt;28</v>
          </cell>
          <cell r="H218" t="str">
            <v>KS2 English</v>
          </cell>
          <cell r="I218" t="str">
            <v>KS4 English</v>
          </cell>
        </row>
        <row r="219">
          <cell r="B219" t="str">
            <v>KS2-4</v>
          </cell>
          <cell r="C219" t="str">
            <v>3B</v>
          </cell>
          <cell r="D219" t="str">
            <v>U</v>
          </cell>
          <cell r="E219">
            <v>7.5801749271137029E-3</v>
          </cell>
          <cell r="F219">
            <v>0.5</v>
          </cell>
          <cell r="G219" t="str">
            <v>&gt;=27 &amp; &lt;28</v>
          </cell>
          <cell r="H219" t="str">
            <v>KS2 English</v>
          </cell>
          <cell r="I219" t="str">
            <v>KS4 English</v>
          </cell>
        </row>
        <row r="220">
          <cell r="B220" t="str">
            <v>KS2-4</v>
          </cell>
          <cell r="C220" t="str">
            <v>3A</v>
          </cell>
          <cell r="D220" t="str">
            <v>U</v>
          </cell>
          <cell r="E220">
            <v>5.4824561403508769E-3</v>
          </cell>
          <cell r="F220">
            <v>0.5</v>
          </cell>
          <cell r="G220" t="str">
            <v>&gt;=27 &amp; &lt;28</v>
          </cell>
          <cell r="H220" t="str">
            <v>KS2 English</v>
          </cell>
          <cell r="I220" t="str">
            <v>KS4 English</v>
          </cell>
        </row>
        <row r="221">
          <cell r="B221" t="str">
            <v>KS2-4</v>
          </cell>
          <cell r="C221" t="str">
            <v>4C</v>
          </cell>
          <cell r="D221" t="str">
            <v>U</v>
          </cell>
          <cell r="E221">
            <v>3.6376864314296106E-3</v>
          </cell>
          <cell r="F221">
            <v>0.5</v>
          </cell>
          <cell r="G221" t="str">
            <v>&gt;=27 &amp; &lt;28</v>
          </cell>
          <cell r="H221" t="str">
            <v>KS2 English</v>
          </cell>
          <cell r="I221" t="str">
            <v>KS4 English</v>
          </cell>
        </row>
        <row r="222">
          <cell r="B222" t="str">
            <v>KS2-4</v>
          </cell>
          <cell r="C222" t="str">
            <v>4B</v>
          </cell>
          <cell r="D222" t="str">
            <v>U</v>
          </cell>
          <cell r="E222">
            <v>3.1342347989612249E-3</v>
          </cell>
          <cell r="F222">
            <v>0.5</v>
          </cell>
          <cell r="G222" t="str">
            <v>&gt;=27 &amp; &lt;28</v>
          </cell>
          <cell r="H222" t="str">
            <v>KS2 English</v>
          </cell>
          <cell r="I222" t="str">
            <v>KS4 English</v>
          </cell>
        </row>
        <row r="223">
          <cell r="B223" t="str">
            <v>KS2-4</v>
          </cell>
          <cell r="C223" t="str">
            <v>4A</v>
          </cell>
          <cell r="D223" t="str">
            <v>U</v>
          </cell>
          <cell r="E223">
            <v>1.5125732652675364E-3</v>
          </cell>
          <cell r="F223">
            <v>0.5</v>
          </cell>
          <cell r="G223" t="str">
            <v>&gt;=27 &amp; &lt;28</v>
          </cell>
          <cell r="H223" t="str">
            <v>KS2 English</v>
          </cell>
          <cell r="I223" t="str">
            <v>KS4 English</v>
          </cell>
        </row>
        <row r="224">
          <cell r="B224" t="str">
            <v>KS2-4</v>
          </cell>
          <cell r="C224" t="str">
            <v>5C</v>
          </cell>
          <cell r="D224" t="str">
            <v>U</v>
          </cell>
          <cell r="E224">
            <v>5.9868289762522449E-4</v>
          </cell>
          <cell r="F224">
            <v>0.5</v>
          </cell>
          <cell r="G224" t="str">
            <v>&gt;=27 &amp; &lt;28</v>
          </cell>
          <cell r="H224" t="str">
            <v>KS2 English</v>
          </cell>
          <cell r="I224" t="str">
            <v>KS4 English</v>
          </cell>
        </row>
        <row r="225">
          <cell r="B225" t="str">
            <v>KS2-4</v>
          </cell>
          <cell r="C225" t="str">
            <v>5B</v>
          </cell>
          <cell r="D225" t="str">
            <v>U</v>
          </cell>
          <cell r="E225">
            <v>5.3134962805526033E-4</v>
          </cell>
          <cell r="F225">
            <v>0.5</v>
          </cell>
          <cell r="G225" t="str">
            <v>&gt;=27 &amp; &lt;28</v>
          </cell>
          <cell r="H225" t="str">
            <v>KS2 English</v>
          </cell>
          <cell r="I225" t="str">
            <v>KS4 English</v>
          </cell>
        </row>
        <row r="226">
          <cell r="B226" t="str">
            <v>KS2-4</v>
          </cell>
          <cell r="C226" t="str">
            <v>5A</v>
          </cell>
          <cell r="D226" t="str">
            <v>U</v>
          </cell>
          <cell r="E226">
            <v>0</v>
          </cell>
          <cell r="F226">
            <v>0.5</v>
          </cell>
          <cell r="G226" t="str">
            <v>&gt;=27 &amp; &lt;28</v>
          </cell>
          <cell r="H226" t="str">
            <v>KS2 English</v>
          </cell>
          <cell r="I226" t="str">
            <v>KS4 English</v>
          </cell>
        </row>
        <row r="227">
          <cell r="B227" t="str">
            <v>.</v>
          </cell>
          <cell r="C227" t="str">
            <v>.</v>
          </cell>
          <cell r="D227" t="str">
            <v>.</v>
          </cell>
          <cell r="E227" t="str">
            <v>.</v>
          </cell>
          <cell r="F227" t="str">
            <v>.</v>
          </cell>
          <cell r="G227" t="str">
            <v>.</v>
          </cell>
          <cell r="H227" t="str">
            <v>.</v>
          </cell>
          <cell r="I227" t="str">
            <v>.</v>
          </cell>
        </row>
        <row r="228">
          <cell r="B228" t="str">
            <v>.</v>
          </cell>
          <cell r="C228" t="str">
            <v>.</v>
          </cell>
          <cell r="D228" t="str">
            <v>.</v>
          </cell>
          <cell r="E228" t="str">
            <v>.</v>
          </cell>
          <cell r="F228" t="str">
            <v>.</v>
          </cell>
          <cell r="G228" t="str">
            <v>.</v>
          </cell>
          <cell r="H228" t="str">
            <v>.</v>
          </cell>
          <cell r="I228" t="str">
            <v>.</v>
          </cell>
        </row>
        <row r="229">
          <cell r="B229" t="str">
            <v>.</v>
          </cell>
          <cell r="C229" t="str">
            <v>.</v>
          </cell>
          <cell r="D229" t="str">
            <v>.</v>
          </cell>
          <cell r="E229" t="str">
            <v>.</v>
          </cell>
          <cell r="F229" t="str">
            <v>.</v>
          </cell>
          <cell r="G229" t="str">
            <v>.</v>
          </cell>
          <cell r="H229" t="str">
            <v>KS2 English</v>
          </cell>
          <cell r="I229" t="str">
            <v>KS4 English</v>
          </cell>
        </row>
        <row r="230">
          <cell r="B230" t="str">
            <v>.</v>
          </cell>
          <cell r="C230" t="str">
            <v>.</v>
          </cell>
          <cell r="D230" t="str">
            <v>.</v>
          </cell>
          <cell r="E230" t="str">
            <v>.</v>
          </cell>
          <cell r="F230" t="str">
            <v>.</v>
          </cell>
          <cell r="G230" t="str">
            <v>.</v>
          </cell>
          <cell r="H230" t="str">
            <v>KS2 English</v>
          </cell>
          <cell r="I230" t="str">
            <v>KS4 English</v>
          </cell>
        </row>
        <row r="231">
          <cell r="B231" t="str">
            <v>.</v>
          </cell>
          <cell r="C231" t="str">
            <v>.</v>
          </cell>
          <cell r="D231" t="str">
            <v>.</v>
          </cell>
          <cell r="E231" t="str">
            <v>.</v>
          </cell>
          <cell r="F231" t="str">
            <v>.</v>
          </cell>
          <cell r="G231" t="str">
            <v>.</v>
          </cell>
          <cell r="H231" t="str">
            <v>KS2 English</v>
          </cell>
          <cell r="I231" t="str">
            <v>KS4 English</v>
          </cell>
        </row>
        <row r="232">
          <cell r="B232" t="str">
            <v>.</v>
          </cell>
          <cell r="C232" t="str">
            <v>.</v>
          </cell>
          <cell r="D232" t="str">
            <v>.</v>
          </cell>
          <cell r="E232" t="str">
            <v>.</v>
          </cell>
          <cell r="F232" t="str">
            <v>.</v>
          </cell>
          <cell r="G232" t="str">
            <v>.</v>
          </cell>
          <cell r="H232" t="str">
            <v>.</v>
          </cell>
          <cell r="I232" t="str">
            <v>.</v>
          </cell>
        </row>
        <row r="233">
          <cell r="B233" t="str">
            <v>.</v>
          </cell>
          <cell r="C233" t="str">
            <v>.</v>
          </cell>
          <cell r="D233" t="str">
            <v>.</v>
          </cell>
          <cell r="E233" t="str">
            <v>.</v>
          </cell>
          <cell r="F233" t="str">
            <v>.</v>
          </cell>
          <cell r="G233" t="str">
            <v>.</v>
          </cell>
          <cell r="H233" t="str">
            <v>.</v>
          </cell>
          <cell r="I233" t="str">
            <v>.</v>
          </cell>
        </row>
        <row r="234">
          <cell r="B234" t="str">
            <v>KS2-4</v>
          </cell>
          <cell r="C234" t="str">
            <v>B</v>
          </cell>
          <cell r="D234" t="str">
            <v>U</v>
          </cell>
          <cell r="E234">
            <v>0</v>
          </cell>
          <cell r="F234">
            <v>0.5</v>
          </cell>
          <cell r="G234" t="str">
            <v>&gt;=28 &amp; &lt;29</v>
          </cell>
          <cell r="H234" t="str">
            <v>KS2 English</v>
          </cell>
          <cell r="I234" t="str">
            <v>KS4 English</v>
          </cell>
        </row>
        <row r="235">
          <cell r="B235" t="str">
            <v>KS2-4</v>
          </cell>
          <cell r="C235" t="str">
            <v>N</v>
          </cell>
          <cell r="D235" t="str">
            <v>U</v>
          </cell>
          <cell r="E235">
            <v>3.1055900621118012E-2</v>
          </cell>
          <cell r="F235">
            <v>0.5</v>
          </cell>
          <cell r="G235" t="str">
            <v>&gt;=28 &amp; &lt;29</v>
          </cell>
          <cell r="H235" t="str">
            <v>KS2 English</v>
          </cell>
          <cell r="I235" t="str">
            <v>KS4 English</v>
          </cell>
        </row>
        <row r="236">
          <cell r="B236" t="str">
            <v>KS2-4</v>
          </cell>
          <cell r="C236" t="str">
            <v>2</v>
          </cell>
          <cell r="D236" t="str">
            <v>U</v>
          </cell>
          <cell r="E236">
            <v>3.1055900621118012E-2</v>
          </cell>
          <cell r="F236">
            <v>0.5</v>
          </cell>
          <cell r="G236" t="str">
            <v>&gt;=28 &amp; &lt;29</v>
          </cell>
          <cell r="H236" t="str">
            <v>KS2 English</v>
          </cell>
          <cell r="I236" t="str">
            <v>KS4 English</v>
          </cell>
        </row>
        <row r="237">
          <cell r="B237" t="str">
            <v>KS2-4</v>
          </cell>
          <cell r="C237" t="str">
            <v>3C</v>
          </cell>
          <cell r="D237" t="str">
            <v>U</v>
          </cell>
          <cell r="E237">
            <v>6.3897763578274758E-3</v>
          </cell>
          <cell r="F237">
            <v>0.5</v>
          </cell>
          <cell r="G237" t="str">
            <v>&gt;=28 &amp; &lt;29</v>
          </cell>
          <cell r="H237" t="str">
            <v>KS2 English</v>
          </cell>
          <cell r="I237" t="str">
            <v>KS4 English</v>
          </cell>
        </row>
        <row r="238">
          <cell r="B238" t="str">
            <v>KS2-4</v>
          </cell>
          <cell r="C238" t="str">
            <v>3B</v>
          </cell>
          <cell r="D238" t="str">
            <v>U</v>
          </cell>
          <cell r="E238">
            <v>1.279317697228145E-2</v>
          </cell>
          <cell r="F238">
            <v>0.5</v>
          </cell>
          <cell r="G238" t="str">
            <v>&gt;=28 &amp; &lt;29</v>
          </cell>
          <cell r="H238" t="str">
            <v>KS2 English</v>
          </cell>
          <cell r="I238" t="str">
            <v>KS4 English</v>
          </cell>
        </row>
        <row r="239">
          <cell r="B239" t="str">
            <v>KS2-4</v>
          </cell>
          <cell r="C239" t="str">
            <v>3A</v>
          </cell>
          <cell r="D239" t="str">
            <v>U</v>
          </cell>
          <cell r="E239">
            <v>5.4719562243502051E-3</v>
          </cell>
          <cell r="F239">
            <v>0.5</v>
          </cell>
          <cell r="G239" t="str">
            <v>&gt;=28 &amp; &lt;29</v>
          </cell>
          <cell r="H239" t="str">
            <v>KS2 English</v>
          </cell>
          <cell r="I239" t="str">
            <v>KS4 English</v>
          </cell>
        </row>
        <row r="240">
          <cell r="B240" t="str">
            <v>KS2-4</v>
          </cell>
          <cell r="C240" t="str">
            <v>4C</v>
          </cell>
          <cell r="D240" t="str">
            <v>U</v>
          </cell>
          <cell r="E240">
            <v>2.2480329711502436E-3</v>
          </cell>
          <cell r="F240">
            <v>0.5</v>
          </cell>
          <cell r="G240" t="str">
            <v>&gt;=28 &amp; &lt;29</v>
          </cell>
          <cell r="H240" t="str">
            <v>KS2 English</v>
          </cell>
          <cell r="I240" t="str">
            <v>KS4 English</v>
          </cell>
        </row>
        <row r="241">
          <cell r="B241" t="str">
            <v>KS2-4</v>
          </cell>
          <cell r="C241" t="str">
            <v>4B</v>
          </cell>
          <cell r="D241" t="str">
            <v>U</v>
          </cell>
          <cell r="E241">
            <v>2.004008016032064E-3</v>
          </cell>
          <cell r="F241">
            <v>0.5</v>
          </cell>
          <cell r="G241" t="str">
            <v>&gt;=28 &amp; &lt;29</v>
          </cell>
          <cell r="H241" t="str">
            <v>KS2 English</v>
          </cell>
          <cell r="I241" t="str">
            <v>KS4 English</v>
          </cell>
        </row>
        <row r="242">
          <cell r="B242" t="str">
            <v>KS2-4</v>
          </cell>
          <cell r="C242" t="str">
            <v>4A</v>
          </cell>
          <cell r="D242" t="str">
            <v>U</v>
          </cell>
          <cell r="E242">
            <v>4.8192771084337347E-4</v>
          </cell>
          <cell r="F242">
            <v>0.5</v>
          </cell>
          <cell r="G242" t="str">
            <v>&gt;=28 &amp; &lt;29</v>
          </cell>
          <cell r="H242" t="str">
            <v>KS2 English</v>
          </cell>
          <cell r="I242" t="str">
            <v>KS4 English</v>
          </cell>
        </row>
        <row r="243">
          <cell r="B243" t="str">
            <v>KS2-4</v>
          </cell>
          <cell r="C243" t="str">
            <v>5C</v>
          </cell>
          <cell r="D243" t="str">
            <v>U</v>
          </cell>
          <cell r="E243">
            <v>5.7126535275635532E-4</v>
          </cell>
          <cell r="F243">
            <v>0.5</v>
          </cell>
          <cell r="G243" t="str">
            <v>&gt;=28 &amp; &lt;29</v>
          </cell>
          <cell r="H243" t="str">
            <v>KS2 English</v>
          </cell>
          <cell r="I243" t="str">
            <v>KS4 English</v>
          </cell>
        </row>
        <row r="244">
          <cell r="B244" t="str">
            <v>KS2-4</v>
          </cell>
          <cell r="C244" t="str">
            <v>5B</v>
          </cell>
          <cell r="D244" t="str">
            <v>U</v>
          </cell>
          <cell r="E244">
            <v>0</v>
          </cell>
          <cell r="F244">
            <v>0.5</v>
          </cell>
          <cell r="G244" t="str">
            <v>&gt;=28 &amp; &lt;29</v>
          </cell>
          <cell r="H244" t="str">
            <v>KS2 English</v>
          </cell>
          <cell r="I244" t="str">
            <v>KS4 English</v>
          </cell>
        </row>
        <row r="245">
          <cell r="B245" t="str">
            <v>KS2-4</v>
          </cell>
          <cell r="C245" t="str">
            <v>5A</v>
          </cell>
          <cell r="D245" t="str">
            <v>U</v>
          </cell>
          <cell r="E245">
            <v>0</v>
          </cell>
          <cell r="F245">
            <v>0.5</v>
          </cell>
          <cell r="G245" t="str">
            <v>&gt;=28 &amp; &lt;29</v>
          </cell>
          <cell r="H245" t="str">
            <v>KS2 English</v>
          </cell>
          <cell r="I245" t="str">
            <v>KS4 English</v>
          </cell>
        </row>
        <row r="246">
          <cell r="B246" t="str">
            <v>.</v>
          </cell>
          <cell r="C246" t="str">
            <v>.</v>
          </cell>
          <cell r="D246" t="str">
            <v>.</v>
          </cell>
          <cell r="E246" t="str">
            <v>.</v>
          </cell>
          <cell r="F246" t="str">
            <v>.</v>
          </cell>
          <cell r="G246" t="str">
            <v>.</v>
          </cell>
          <cell r="H246" t="str">
            <v>.</v>
          </cell>
          <cell r="I246" t="str">
            <v>.</v>
          </cell>
        </row>
        <row r="247">
          <cell r="B247" t="str">
            <v>.</v>
          </cell>
          <cell r="C247" t="str">
            <v>.</v>
          </cell>
          <cell r="D247" t="str">
            <v>.</v>
          </cell>
          <cell r="E247" t="str">
            <v>.</v>
          </cell>
          <cell r="F247" t="str">
            <v>.</v>
          </cell>
          <cell r="G247" t="str">
            <v>.</v>
          </cell>
          <cell r="H247" t="str">
            <v>KS2 English</v>
          </cell>
          <cell r="I247" t="str">
            <v>KS4 English</v>
          </cell>
        </row>
        <row r="248">
          <cell r="B248" t="str">
            <v>.</v>
          </cell>
          <cell r="C248" t="str">
            <v>.</v>
          </cell>
          <cell r="D248" t="str">
            <v>.</v>
          </cell>
          <cell r="E248" t="str">
            <v>.</v>
          </cell>
          <cell r="F248" t="str">
            <v>.</v>
          </cell>
          <cell r="G248" t="str">
            <v>.</v>
          </cell>
          <cell r="H248" t="str">
            <v>KS2 English</v>
          </cell>
          <cell r="I248" t="str">
            <v>KS4 English</v>
          </cell>
        </row>
        <row r="249">
          <cell r="B249" t="str">
            <v>.</v>
          </cell>
          <cell r="C249" t="str">
            <v>.</v>
          </cell>
          <cell r="D249" t="str">
            <v>.</v>
          </cell>
          <cell r="E249" t="str">
            <v>.</v>
          </cell>
          <cell r="F249" t="str">
            <v>.</v>
          </cell>
          <cell r="G249" t="str">
            <v>.</v>
          </cell>
          <cell r="H249" t="str">
            <v>KS2 English</v>
          </cell>
          <cell r="I249" t="str">
            <v>KS4 English</v>
          </cell>
        </row>
        <row r="250">
          <cell r="B250" t="str">
            <v>.</v>
          </cell>
          <cell r="C250" t="str">
            <v>.</v>
          </cell>
          <cell r="D250" t="str">
            <v>.</v>
          </cell>
          <cell r="E250" t="str">
            <v>.</v>
          </cell>
          <cell r="F250" t="str">
            <v>.</v>
          </cell>
          <cell r="G250" t="str">
            <v>.</v>
          </cell>
          <cell r="H250" t="str">
            <v>KS2 English</v>
          </cell>
          <cell r="I250" t="str">
            <v>KS4 English</v>
          </cell>
        </row>
        <row r="251">
          <cell r="B251" t="str">
            <v>.</v>
          </cell>
          <cell r="C251" t="str">
            <v>.</v>
          </cell>
          <cell r="D251" t="str">
            <v>.</v>
          </cell>
          <cell r="E251" t="str">
            <v>.</v>
          </cell>
          <cell r="F251" t="str">
            <v>.</v>
          </cell>
          <cell r="G251" t="str">
            <v>.</v>
          </cell>
          <cell r="H251" t="str">
            <v>.</v>
          </cell>
          <cell r="I251" t="str">
            <v>.</v>
          </cell>
        </row>
        <row r="252">
          <cell r="B252" t="str">
            <v>.</v>
          </cell>
          <cell r="C252" t="str">
            <v>.</v>
          </cell>
          <cell r="D252" t="str">
            <v>.</v>
          </cell>
          <cell r="E252" t="str">
            <v>.</v>
          </cell>
          <cell r="F252" t="str">
            <v>.</v>
          </cell>
          <cell r="G252" t="str">
            <v>.</v>
          </cell>
          <cell r="H252" t="str">
            <v>.</v>
          </cell>
          <cell r="I252" t="str">
            <v>.</v>
          </cell>
        </row>
        <row r="253">
          <cell r="B253" t="str">
            <v>KS2-4</v>
          </cell>
          <cell r="C253" t="str">
            <v>B</v>
          </cell>
          <cell r="D253" t="str">
            <v>U</v>
          </cell>
          <cell r="E253">
            <v>0</v>
          </cell>
          <cell r="F253">
            <v>0.5</v>
          </cell>
          <cell r="G253" t="str">
            <v>&gt;=29 &amp; &lt;30</v>
          </cell>
          <cell r="H253" t="str">
            <v>KS2 English</v>
          </cell>
          <cell r="I253" t="str">
            <v>KS4 English</v>
          </cell>
        </row>
        <row r="254">
          <cell r="B254" t="str">
            <v>KS2-4</v>
          </cell>
          <cell r="C254" t="str">
            <v>N</v>
          </cell>
          <cell r="D254" t="str">
            <v>U</v>
          </cell>
          <cell r="E254">
            <v>0</v>
          </cell>
          <cell r="F254">
            <v>0.5</v>
          </cell>
          <cell r="G254" t="str">
            <v>&gt;=29 &amp; &lt;30</v>
          </cell>
          <cell r="H254" t="str">
            <v>KS2 English</v>
          </cell>
          <cell r="I254" t="str">
            <v>KS4 English</v>
          </cell>
        </row>
        <row r="255">
          <cell r="B255" t="str">
            <v>KS2-4</v>
          </cell>
          <cell r="C255" t="str">
            <v>2</v>
          </cell>
          <cell r="D255" t="str">
            <v>U</v>
          </cell>
          <cell r="E255">
            <v>0</v>
          </cell>
          <cell r="F255">
            <v>0.5</v>
          </cell>
          <cell r="G255" t="str">
            <v>&gt;=29 &amp; &lt;30</v>
          </cell>
          <cell r="H255" t="str">
            <v>KS2 English</v>
          </cell>
          <cell r="I255" t="str">
            <v>KS4 English</v>
          </cell>
        </row>
        <row r="256">
          <cell r="B256" t="str">
            <v>KS2-4</v>
          </cell>
          <cell r="C256" t="str">
            <v>3C</v>
          </cell>
          <cell r="D256" t="str">
            <v>U</v>
          </cell>
          <cell r="E256">
            <v>0</v>
          </cell>
          <cell r="F256">
            <v>0.5</v>
          </cell>
          <cell r="G256" t="str">
            <v>&gt;=29 &amp; &lt;30</v>
          </cell>
          <cell r="H256" t="str">
            <v>KS2 English</v>
          </cell>
          <cell r="I256" t="str">
            <v>KS4 English</v>
          </cell>
        </row>
        <row r="257">
          <cell r="B257" t="str">
            <v>KS2-4</v>
          </cell>
          <cell r="C257" t="str">
            <v>3B</v>
          </cell>
          <cell r="D257" t="str">
            <v>U</v>
          </cell>
          <cell r="E257">
            <v>0</v>
          </cell>
          <cell r="F257">
            <v>0.5</v>
          </cell>
          <cell r="G257" t="str">
            <v>&gt;=29 &amp; &lt;30</v>
          </cell>
          <cell r="H257" t="str">
            <v>KS2 English</v>
          </cell>
          <cell r="I257" t="str">
            <v>KS4 English</v>
          </cell>
        </row>
        <row r="258">
          <cell r="B258" t="str">
            <v>KS2-4</v>
          </cell>
          <cell r="C258" t="str">
            <v>3A</v>
          </cell>
          <cell r="D258" t="str">
            <v>U</v>
          </cell>
          <cell r="E258">
            <v>0</v>
          </cell>
          <cell r="F258">
            <v>0.5</v>
          </cell>
          <cell r="G258" t="str">
            <v>&gt;=29 &amp; &lt;30</v>
          </cell>
          <cell r="H258" t="str">
            <v>KS2 English</v>
          </cell>
          <cell r="I258" t="str">
            <v>KS4 English</v>
          </cell>
        </row>
        <row r="259">
          <cell r="B259" t="str">
            <v>KS2-4</v>
          </cell>
          <cell r="C259" t="str">
            <v>4C</v>
          </cell>
          <cell r="D259" t="str">
            <v>U</v>
          </cell>
          <cell r="E259">
            <v>0</v>
          </cell>
          <cell r="F259">
            <v>0.5</v>
          </cell>
          <cell r="G259" t="str">
            <v>&gt;=29 &amp; &lt;30</v>
          </cell>
          <cell r="H259" t="str">
            <v>KS2 English</v>
          </cell>
          <cell r="I259" t="str">
            <v>KS4 English</v>
          </cell>
        </row>
        <row r="260">
          <cell r="B260" t="str">
            <v>KS2-4</v>
          </cell>
          <cell r="C260" t="str">
            <v>4B</v>
          </cell>
          <cell r="D260" t="str">
            <v>U</v>
          </cell>
          <cell r="E260">
            <v>0</v>
          </cell>
          <cell r="F260">
            <v>0.5</v>
          </cell>
          <cell r="G260" t="str">
            <v>&gt;=29 &amp; &lt;30</v>
          </cell>
          <cell r="H260" t="str">
            <v>KS2 English</v>
          </cell>
          <cell r="I260" t="str">
            <v>KS4 English</v>
          </cell>
        </row>
        <row r="261">
          <cell r="B261" t="str">
            <v>KS2-4</v>
          </cell>
          <cell r="C261" t="str">
            <v>4A</v>
          </cell>
          <cell r="D261" t="str">
            <v>U</v>
          </cell>
          <cell r="E261">
            <v>0</v>
          </cell>
          <cell r="F261">
            <v>0.5</v>
          </cell>
          <cell r="G261" t="str">
            <v>&gt;=29 &amp; &lt;30</v>
          </cell>
          <cell r="H261" t="str">
            <v>KS2 English</v>
          </cell>
          <cell r="I261" t="str">
            <v>KS4 English</v>
          </cell>
        </row>
        <row r="262">
          <cell r="B262" t="str">
            <v>KS2-4</v>
          </cell>
          <cell r="C262" t="str">
            <v>5C</v>
          </cell>
          <cell r="D262" t="str">
            <v>U</v>
          </cell>
          <cell r="E262">
            <v>3.9077764751856197E-4</v>
          </cell>
          <cell r="F262">
            <v>0.5</v>
          </cell>
          <cell r="G262" t="str">
            <v>&gt;=29 &amp; &lt;30</v>
          </cell>
          <cell r="H262" t="str">
            <v>KS2 English</v>
          </cell>
          <cell r="I262" t="str">
            <v>KS4 English</v>
          </cell>
        </row>
        <row r="263">
          <cell r="B263" t="str">
            <v>KS2-4</v>
          </cell>
          <cell r="C263" t="str">
            <v>5B</v>
          </cell>
          <cell r="D263" t="str">
            <v>U</v>
          </cell>
          <cell r="E263">
            <v>0</v>
          </cell>
          <cell r="F263">
            <v>0.5</v>
          </cell>
          <cell r="G263" t="str">
            <v>&gt;=29 &amp; &lt;30</v>
          </cell>
          <cell r="H263" t="str">
            <v>KS2 English</v>
          </cell>
          <cell r="I263" t="str">
            <v>KS4 English</v>
          </cell>
        </row>
        <row r="264">
          <cell r="B264" t="str">
            <v>KS2-4</v>
          </cell>
          <cell r="C264" t="str">
            <v>5A</v>
          </cell>
          <cell r="D264" t="str">
            <v>U</v>
          </cell>
          <cell r="E264">
            <v>0</v>
          </cell>
          <cell r="F264">
            <v>0.5</v>
          </cell>
          <cell r="G264" t="str">
            <v>&gt;=29 &amp; &lt;30</v>
          </cell>
          <cell r="H264" t="str">
            <v>KS2 English</v>
          </cell>
          <cell r="I264" t="str">
            <v>KS4 English</v>
          </cell>
        </row>
        <row r="265">
          <cell r="B265" t="str">
            <v>.</v>
          </cell>
          <cell r="C265" t="str">
            <v>.</v>
          </cell>
          <cell r="D265" t="str">
            <v>.</v>
          </cell>
          <cell r="E265" t="str">
            <v>.</v>
          </cell>
          <cell r="F265" t="str">
            <v>.</v>
          </cell>
          <cell r="G265" t="str">
            <v>.</v>
          </cell>
          <cell r="H265" t="str">
            <v>.</v>
          </cell>
          <cell r="I265" t="str">
            <v>.</v>
          </cell>
        </row>
        <row r="266">
          <cell r="B266" t="str">
            <v>.</v>
          </cell>
          <cell r="C266" t="str">
            <v>.</v>
          </cell>
          <cell r="D266" t="str">
            <v>.</v>
          </cell>
          <cell r="E266" t="str">
            <v>.</v>
          </cell>
          <cell r="F266" t="str">
            <v>.</v>
          </cell>
          <cell r="G266" t="str">
            <v>.</v>
          </cell>
          <cell r="H266" t="str">
            <v>.</v>
          </cell>
          <cell r="I266" t="str">
            <v>.</v>
          </cell>
        </row>
        <row r="267">
          <cell r="B267" t="str">
            <v>.</v>
          </cell>
          <cell r="C267" t="str">
            <v>.</v>
          </cell>
          <cell r="D267" t="str">
            <v>.</v>
          </cell>
          <cell r="E267" t="str">
            <v>.</v>
          </cell>
          <cell r="F267" t="str">
            <v>.</v>
          </cell>
          <cell r="G267" t="str">
            <v>.</v>
          </cell>
          <cell r="H267" t="str">
            <v>KS2 English</v>
          </cell>
          <cell r="I267" t="str">
            <v>KS4 English</v>
          </cell>
        </row>
        <row r="268">
          <cell r="B268" t="str">
            <v>.</v>
          </cell>
          <cell r="C268" t="str">
            <v>.</v>
          </cell>
          <cell r="D268" t="str">
            <v>.</v>
          </cell>
          <cell r="E268" t="str">
            <v>.</v>
          </cell>
          <cell r="F268" t="str">
            <v>.</v>
          </cell>
          <cell r="G268" t="str">
            <v>.</v>
          </cell>
          <cell r="H268" t="str">
            <v>KS2 English</v>
          </cell>
          <cell r="I268" t="str">
            <v>KS4 English</v>
          </cell>
        </row>
        <row r="269">
          <cell r="B269" t="str">
            <v>.</v>
          </cell>
          <cell r="C269" t="str">
            <v>.</v>
          </cell>
          <cell r="D269" t="str">
            <v>.</v>
          </cell>
          <cell r="E269" t="str">
            <v>.</v>
          </cell>
          <cell r="F269" t="str">
            <v>.</v>
          </cell>
          <cell r="G269" t="str">
            <v>.</v>
          </cell>
          <cell r="H269" t="str">
            <v>KS2 English</v>
          </cell>
          <cell r="I269" t="str">
            <v>KS4 English</v>
          </cell>
        </row>
        <row r="270">
          <cell r="B270" t="str">
            <v>.</v>
          </cell>
          <cell r="C270" t="str">
            <v>.</v>
          </cell>
          <cell r="D270" t="str">
            <v>.</v>
          </cell>
          <cell r="E270" t="str">
            <v>.</v>
          </cell>
          <cell r="F270" t="str">
            <v>.</v>
          </cell>
          <cell r="G270" t="str">
            <v>.</v>
          </cell>
          <cell r="H270" t="str">
            <v>.</v>
          </cell>
          <cell r="I270" t="str">
            <v>.</v>
          </cell>
        </row>
        <row r="271">
          <cell r="B271" t="str">
            <v>.</v>
          </cell>
          <cell r="C271" t="str">
            <v>.</v>
          </cell>
          <cell r="D271" t="str">
            <v>.</v>
          </cell>
          <cell r="E271" t="str">
            <v>.</v>
          </cell>
          <cell r="F271" t="str">
            <v>.</v>
          </cell>
          <cell r="G271" t="str">
            <v>.</v>
          </cell>
          <cell r="H271" t="str">
            <v>.</v>
          </cell>
          <cell r="I271" t="str">
            <v>.</v>
          </cell>
        </row>
        <row r="272">
          <cell r="B272" t="str">
            <v>KS2-4</v>
          </cell>
          <cell r="C272" t="str">
            <v>B</v>
          </cell>
          <cell r="D272" t="str">
            <v>U</v>
          </cell>
          <cell r="E272">
            <v>0</v>
          </cell>
          <cell r="F272">
            <v>0.5</v>
          </cell>
          <cell r="G272" t="str">
            <v>&gt;=30</v>
          </cell>
          <cell r="H272" t="str">
            <v>KS2 English</v>
          </cell>
          <cell r="I272" t="str">
            <v>KS4 English</v>
          </cell>
        </row>
        <row r="273">
          <cell r="B273" t="str">
            <v>KS2-4</v>
          </cell>
          <cell r="C273" t="str">
            <v>N</v>
          </cell>
          <cell r="D273" t="str">
            <v>U</v>
          </cell>
          <cell r="E273">
            <v>0</v>
          </cell>
          <cell r="F273">
            <v>0.5</v>
          </cell>
          <cell r="G273" t="str">
            <v>&gt;=30</v>
          </cell>
          <cell r="H273" t="str">
            <v>KS2 English</v>
          </cell>
          <cell r="I273" t="str">
            <v>KS4 English</v>
          </cell>
        </row>
        <row r="274">
          <cell r="B274" t="str">
            <v>KS2-4</v>
          </cell>
          <cell r="C274" t="str">
            <v>2</v>
          </cell>
          <cell r="D274" t="str">
            <v>U</v>
          </cell>
          <cell r="E274">
            <v>0</v>
          </cell>
          <cell r="F274">
            <v>0.5</v>
          </cell>
          <cell r="G274" t="str">
            <v>&gt;=30</v>
          </cell>
          <cell r="H274" t="str">
            <v>KS2 English</v>
          </cell>
          <cell r="I274" t="str">
            <v>KS4 English</v>
          </cell>
        </row>
        <row r="275">
          <cell r="B275" t="str">
            <v>KS2-4</v>
          </cell>
          <cell r="C275" t="str">
            <v>3C</v>
          </cell>
          <cell r="D275" t="str">
            <v>U</v>
          </cell>
          <cell r="E275">
            <v>0</v>
          </cell>
          <cell r="F275">
            <v>0.5</v>
          </cell>
          <cell r="G275" t="str">
            <v>&gt;=30</v>
          </cell>
          <cell r="H275" t="str">
            <v>KS2 English</v>
          </cell>
          <cell r="I275" t="str">
            <v>KS4 English</v>
          </cell>
        </row>
        <row r="276">
          <cell r="B276" t="str">
            <v>KS2-4</v>
          </cell>
          <cell r="C276" t="str">
            <v>3B</v>
          </cell>
          <cell r="D276" t="str">
            <v>U</v>
          </cell>
          <cell r="E276">
            <v>0</v>
          </cell>
          <cell r="F276">
            <v>0.5</v>
          </cell>
          <cell r="G276" t="str">
            <v>&gt;=30</v>
          </cell>
          <cell r="H276" t="str">
            <v>KS2 English</v>
          </cell>
          <cell r="I276" t="str">
            <v>KS4 English</v>
          </cell>
        </row>
        <row r="277">
          <cell r="B277" t="str">
            <v>KS2-4</v>
          </cell>
          <cell r="C277" t="str">
            <v>3A</v>
          </cell>
          <cell r="D277" t="str">
            <v>U</v>
          </cell>
          <cell r="E277">
            <v>0</v>
          </cell>
          <cell r="F277">
            <v>0.5</v>
          </cell>
          <cell r="G277" t="str">
            <v>&gt;=30</v>
          </cell>
          <cell r="H277" t="str">
            <v>KS2 English</v>
          </cell>
          <cell r="I277" t="str">
            <v>KS4 English</v>
          </cell>
        </row>
        <row r="278">
          <cell r="B278" t="str">
            <v>KS2-4</v>
          </cell>
          <cell r="C278" t="str">
            <v>4C</v>
          </cell>
          <cell r="D278" t="str">
            <v>U</v>
          </cell>
          <cell r="E278">
            <v>0</v>
          </cell>
          <cell r="F278">
            <v>0.5</v>
          </cell>
          <cell r="G278" t="str">
            <v>&gt;=30</v>
          </cell>
          <cell r="H278" t="str">
            <v>KS2 English</v>
          </cell>
          <cell r="I278" t="str">
            <v>KS4 English</v>
          </cell>
        </row>
        <row r="279">
          <cell r="B279" t="str">
            <v>KS2-4</v>
          </cell>
          <cell r="C279" t="str">
            <v>4B</v>
          </cell>
          <cell r="D279" t="str">
            <v>U</v>
          </cell>
          <cell r="E279">
            <v>0</v>
          </cell>
          <cell r="F279">
            <v>0.5</v>
          </cell>
          <cell r="G279" t="str">
            <v>&gt;=30</v>
          </cell>
          <cell r="H279" t="str">
            <v>KS2 English</v>
          </cell>
          <cell r="I279" t="str">
            <v>KS4 English</v>
          </cell>
        </row>
        <row r="280">
          <cell r="B280" t="str">
            <v>KS2-4</v>
          </cell>
          <cell r="C280" t="str">
            <v>4A</v>
          </cell>
          <cell r="D280" t="str">
            <v>U</v>
          </cell>
          <cell r="E280">
            <v>0</v>
          </cell>
          <cell r="F280">
            <v>0.5</v>
          </cell>
          <cell r="G280" t="str">
            <v>&gt;=30</v>
          </cell>
          <cell r="H280" t="str">
            <v>KS2 English</v>
          </cell>
          <cell r="I280" t="str">
            <v>KS4 English</v>
          </cell>
        </row>
        <row r="281">
          <cell r="B281" t="str">
            <v>KS2-4</v>
          </cell>
          <cell r="C281" t="str">
            <v>5C</v>
          </cell>
          <cell r="D281" t="str">
            <v>U</v>
          </cell>
          <cell r="E281">
            <v>0</v>
          </cell>
          <cell r="F281">
            <v>0.5</v>
          </cell>
          <cell r="G281" t="str">
            <v>&gt;=30</v>
          </cell>
          <cell r="H281" t="str">
            <v>KS2 English</v>
          </cell>
          <cell r="I281" t="str">
            <v>KS4 English</v>
          </cell>
        </row>
        <row r="282">
          <cell r="B282" t="str">
            <v>KS2-4</v>
          </cell>
          <cell r="C282" t="str">
            <v>5B</v>
          </cell>
          <cell r="D282" t="str">
            <v>U</v>
          </cell>
          <cell r="E282">
            <v>6.020469596628537E-4</v>
          </cell>
          <cell r="F282">
            <v>0.5</v>
          </cell>
          <cell r="G282" t="str">
            <v>&gt;=30</v>
          </cell>
          <cell r="H282" t="str">
            <v>KS2 English</v>
          </cell>
          <cell r="I282" t="str">
            <v>KS4 English</v>
          </cell>
        </row>
        <row r="283">
          <cell r="B283" t="str">
            <v>KS2-4</v>
          </cell>
          <cell r="C283" t="str">
            <v>5A</v>
          </cell>
          <cell r="D283" t="str">
            <v>U</v>
          </cell>
          <cell r="E283">
            <v>0</v>
          </cell>
          <cell r="F283">
            <v>0.5</v>
          </cell>
          <cell r="G283" t="str">
            <v>&gt;=30</v>
          </cell>
          <cell r="H283" t="str">
            <v>KS2 English</v>
          </cell>
          <cell r="I283" t="str">
            <v>KS4 English</v>
          </cell>
        </row>
        <row r="284">
          <cell r="B284" t="str">
            <v>.</v>
          </cell>
          <cell r="C284" t="str">
            <v>.</v>
          </cell>
          <cell r="D284" t="str">
            <v>.</v>
          </cell>
          <cell r="E284" t="str">
            <v>.</v>
          </cell>
          <cell r="F284" t="str">
            <v>.</v>
          </cell>
          <cell r="G284" t="str">
            <v>.</v>
          </cell>
          <cell r="H284" t="str">
            <v>.</v>
          </cell>
          <cell r="I284" t="str">
            <v>.</v>
          </cell>
        </row>
        <row r="285">
          <cell r="B285" t="str">
            <v>.</v>
          </cell>
          <cell r="C285" t="str">
            <v>.</v>
          </cell>
          <cell r="D285" t="str">
            <v>.</v>
          </cell>
          <cell r="E285" t="str">
            <v>.</v>
          </cell>
          <cell r="F285" t="str">
            <v>.</v>
          </cell>
          <cell r="G285" t="str">
            <v>.</v>
          </cell>
          <cell r="H285" t="str">
            <v>KS2 English</v>
          </cell>
          <cell r="I285" t="str">
            <v>KS4 English</v>
          </cell>
        </row>
        <row r="286">
          <cell r="B286" t="str">
            <v>.</v>
          </cell>
          <cell r="C286" t="str">
            <v>.</v>
          </cell>
          <cell r="D286" t="str">
            <v>.</v>
          </cell>
          <cell r="E286" t="str">
            <v>.</v>
          </cell>
          <cell r="F286" t="str">
            <v>.</v>
          </cell>
          <cell r="G286" t="str">
            <v>.</v>
          </cell>
          <cell r="H286" t="str">
            <v>KS2 English</v>
          </cell>
          <cell r="I286" t="str">
            <v>KS4 English</v>
          </cell>
        </row>
        <row r="287">
          <cell r="B287" t="str">
            <v>.</v>
          </cell>
          <cell r="C287" t="str">
            <v>.</v>
          </cell>
          <cell r="D287" t="str">
            <v>.</v>
          </cell>
          <cell r="E287" t="str">
            <v>.</v>
          </cell>
          <cell r="F287" t="str">
            <v>.</v>
          </cell>
          <cell r="G287" t="str">
            <v>.</v>
          </cell>
          <cell r="H287" t="str">
            <v>KS2 English</v>
          </cell>
          <cell r="I287" t="str">
            <v>KS4 English</v>
          </cell>
        </row>
        <row r="288">
          <cell r="B288" t="str">
            <v>.</v>
          </cell>
          <cell r="C288" t="str">
            <v>.</v>
          </cell>
          <cell r="D288" t="str">
            <v>.</v>
          </cell>
          <cell r="E288" t="str">
            <v>.</v>
          </cell>
          <cell r="F288" t="str">
            <v>.</v>
          </cell>
          <cell r="G288" t="str">
            <v>.</v>
          </cell>
          <cell r="H288" t="str">
            <v>KS2 English</v>
          </cell>
          <cell r="I288" t="str">
            <v>KS4 English</v>
          </cell>
        </row>
        <row r="289">
          <cell r="B289" t="str">
            <v>.</v>
          </cell>
          <cell r="C289" t="str">
            <v>.</v>
          </cell>
          <cell r="D289" t="str">
            <v>.</v>
          </cell>
          <cell r="E289" t="str">
            <v>.</v>
          </cell>
          <cell r="F289" t="str">
            <v>.</v>
          </cell>
          <cell r="G289" t="str">
            <v>.</v>
          </cell>
          <cell r="H289" t="str">
            <v>.</v>
          </cell>
          <cell r="I289" t="str">
            <v>.</v>
          </cell>
        </row>
        <row r="290">
          <cell r="B290" t="str">
            <v>.</v>
          </cell>
          <cell r="C290" t="str">
            <v>.</v>
          </cell>
          <cell r="D290" t="str">
            <v>.</v>
          </cell>
          <cell r="E290" t="str">
            <v>.</v>
          </cell>
          <cell r="F290" t="str">
            <v>.</v>
          </cell>
          <cell r="G290" t="str">
            <v>.</v>
          </cell>
          <cell r="H290" t="str">
            <v>.</v>
          </cell>
          <cell r="I290" t="str">
            <v>.</v>
          </cell>
        </row>
        <row r="291">
          <cell r="B291" t="str">
            <v>KS2-4</v>
          </cell>
          <cell r="C291" t="str">
            <v>B</v>
          </cell>
          <cell r="D291" t="str">
            <v>U</v>
          </cell>
          <cell r="E291">
            <v>4.1501976284584984E-2</v>
          </cell>
          <cell r="F291">
            <v>0.25</v>
          </cell>
          <cell r="G291" t="str">
            <v>&lt;25</v>
          </cell>
          <cell r="H291" t="str">
            <v>KS2 English</v>
          </cell>
          <cell r="I291" t="str">
            <v>KS4 English</v>
          </cell>
        </row>
        <row r="292">
          <cell r="B292" t="str">
            <v>KS2-4</v>
          </cell>
          <cell r="C292" t="str">
            <v>N</v>
          </cell>
          <cell r="D292" t="str">
            <v>U</v>
          </cell>
          <cell r="E292">
            <v>4.3067226890756302E-2</v>
          </cell>
          <cell r="F292">
            <v>0.25</v>
          </cell>
          <cell r="G292" t="str">
            <v>&lt;25</v>
          </cell>
          <cell r="H292" t="str">
            <v>KS2 English</v>
          </cell>
          <cell r="I292" t="str">
            <v>KS4 English</v>
          </cell>
        </row>
        <row r="293">
          <cell r="B293" t="str">
            <v>KS2-4</v>
          </cell>
          <cell r="C293" t="str">
            <v>2</v>
          </cell>
          <cell r="D293" t="str">
            <v>U</v>
          </cell>
          <cell r="E293">
            <v>4.2394014962593519E-2</v>
          </cell>
          <cell r="F293">
            <v>0.25</v>
          </cell>
          <cell r="G293" t="str">
            <v>&lt;25</v>
          </cell>
          <cell r="H293" t="str">
            <v>KS2 English</v>
          </cell>
          <cell r="I293" t="str">
            <v>KS4 English</v>
          </cell>
        </row>
        <row r="294">
          <cell r="B294" t="str">
            <v>KS2-4</v>
          </cell>
          <cell r="C294" t="str">
            <v>3C</v>
          </cell>
          <cell r="D294" t="str">
            <v>U</v>
          </cell>
          <cell r="E294">
            <v>1.2433392539964476E-2</v>
          </cell>
          <cell r="F294">
            <v>0.25</v>
          </cell>
          <cell r="G294" t="str">
            <v>&lt;25</v>
          </cell>
          <cell r="H294" t="str">
            <v>KS2 English</v>
          </cell>
          <cell r="I294" t="str">
            <v>KS4 English</v>
          </cell>
        </row>
        <row r="295">
          <cell r="B295" t="str">
            <v>KS2-4</v>
          </cell>
          <cell r="C295" t="str">
            <v>3B</v>
          </cell>
          <cell r="D295" t="str">
            <v>U</v>
          </cell>
          <cell r="E295">
            <v>1.5906680805938492E-2</v>
          </cell>
          <cell r="F295">
            <v>0.25</v>
          </cell>
          <cell r="G295" t="str">
            <v>&lt;25</v>
          </cell>
          <cell r="H295" t="str">
            <v>KS2 English</v>
          </cell>
          <cell r="I295" t="str">
            <v>KS4 English</v>
          </cell>
        </row>
        <row r="296">
          <cell r="B296" t="str">
            <v>KS2-4</v>
          </cell>
          <cell r="C296" t="str">
            <v>3A</v>
          </cell>
          <cell r="D296" t="str">
            <v>U</v>
          </cell>
          <cell r="E296">
            <v>7.7805077805077807E-3</v>
          </cell>
          <cell r="F296">
            <v>0.25</v>
          </cell>
          <cell r="G296" t="str">
            <v>&lt;25</v>
          </cell>
          <cell r="H296" t="str">
            <v>KS2 English</v>
          </cell>
          <cell r="I296" t="str">
            <v>KS4 English</v>
          </cell>
        </row>
        <row r="297">
          <cell r="B297" t="str">
            <v>KS2-4</v>
          </cell>
          <cell r="C297" t="str">
            <v>4C</v>
          </cell>
          <cell r="D297" t="str">
            <v>U</v>
          </cell>
          <cell r="E297">
            <v>9.4713277079386954E-3</v>
          </cell>
          <cell r="F297">
            <v>0.25</v>
          </cell>
          <cell r="G297" t="str">
            <v>&lt;25</v>
          </cell>
          <cell r="H297" t="str">
            <v>KS2 English</v>
          </cell>
          <cell r="I297" t="str">
            <v>KS4 English</v>
          </cell>
        </row>
        <row r="298">
          <cell r="B298" t="str">
            <v>KS2-4</v>
          </cell>
          <cell r="C298" t="str">
            <v>4B</v>
          </cell>
          <cell r="D298" t="str">
            <v>U</v>
          </cell>
          <cell r="E298">
            <v>3.9532794249775381E-3</v>
          </cell>
          <cell r="F298">
            <v>0.25</v>
          </cell>
          <cell r="G298" t="str">
            <v>&lt;25</v>
          </cell>
          <cell r="H298" t="str">
            <v>KS2 English</v>
          </cell>
          <cell r="I298" t="str">
            <v>KS4 English</v>
          </cell>
        </row>
        <row r="299">
          <cell r="B299" t="str">
            <v>KS2-4</v>
          </cell>
          <cell r="C299" t="str">
            <v>4A</v>
          </cell>
          <cell r="D299" t="str">
            <v>U</v>
          </cell>
          <cell r="E299">
            <v>1.0116337885685382E-3</v>
          </cell>
          <cell r="F299">
            <v>0.25</v>
          </cell>
          <cell r="G299" t="str">
            <v>&lt;25</v>
          </cell>
          <cell r="H299" t="str">
            <v>KS2 English</v>
          </cell>
          <cell r="I299" t="str">
            <v>KS4 English</v>
          </cell>
        </row>
        <row r="300">
          <cell r="B300" t="str">
            <v>KS2-4</v>
          </cell>
          <cell r="C300" t="str">
            <v>5C</v>
          </cell>
          <cell r="D300" t="str">
            <v>U</v>
          </cell>
          <cell r="E300">
            <v>1.5806111696522655E-3</v>
          </cell>
          <cell r="F300">
            <v>0.25</v>
          </cell>
          <cell r="G300" t="str">
            <v>&lt;25</v>
          </cell>
          <cell r="H300" t="str">
            <v>KS2 English</v>
          </cell>
          <cell r="I300" t="str">
            <v>KS4 English</v>
          </cell>
        </row>
        <row r="301">
          <cell r="B301" t="str">
            <v>KS2-4</v>
          </cell>
          <cell r="C301" t="str">
            <v>5B</v>
          </cell>
          <cell r="D301" t="str">
            <v>U</v>
          </cell>
          <cell r="E301">
            <v>2.7624309392265192E-3</v>
          </cell>
          <cell r="F301">
            <v>0.25</v>
          </cell>
          <cell r="G301" t="str">
            <v>&lt;25</v>
          </cell>
          <cell r="H301" t="str">
            <v>KS2 English</v>
          </cell>
          <cell r="I301" t="str">
            <v>KS4 English</v>
          </cell>
        </row>
        <row r="302">
          <cell r="B302" t="str">
            <v>KS2-4</v>
          </cell>
          <cell r="C302" t="str">
            <v>5A</v>
          </cell>
          <cell r="D302" t="str">
            <v>U</v>
          </cell>
          <cell r="E302">
            <v>2.7624309392265192E-3</v>
          </cell>
          <cell r="F302">
            <v>0.25</v>
          </cell>
          <cell r="G302" t="str">
            <v>&lt;25</v>
          </cell>
          <cell r="H302" t="str">
            <v>KS2 English</v>
          </cell>
          <cell r="I302" t="str">
            <v>KS4 English</v>
          </cell>
        </row>
        <row r="303">
          <cell r="B303" t="str">
            <v>.</v>
          </cell>
          <cell r="C303" t="str">
            <v>.</v>
          </cell>
          <cell r="D303" t="str">
            <v>.</v>
          </cell>
          <cell r="E303" t="str">
            <v>.</v>
          </cell>
          <cell r="F303" t="str">
            <v>.</v>
          </cell>
          <cell r="G303" t="str">
            <v>.</v>
          </cell>
          <cell r="H303" t="str">
            <v>.</v>
          </cell>
          <cell r="I303" t="str">
            <v>.</v>
          </cell>
        </row>
        <row r="304">
          <cell r="B304" t="str">
            <v>.</v>
          </cell>
          <cell r="C304" t="str">
            <v>.</v>
          </cell>
          <cell r="D304" t="str">
            <v>.</v>
          </cell>
          <cell r="E304" t="str">
            <v>.</v>
          </cell>
          <cell r="F304" t="str">
            <v>.</v>
          </cell>
          <cell r="G304" t="str">
            <v>.</v>
          </cell>
          <cell r="H304" t="str">
            <v>.</v>
          </cell>
          <cell r="I304" t="str">
            <v>.</v>
          </cell>
        </row>
        <row r="305">
          <cell r="B305" t="str">
            <v>.</v>
          </cell>
          <cell r="C305" t="str">
            <v>.</v>
          </cell>
          <cell r="D305" t="str">
            <v>.</v>
          </cell>
          <cell r="E305" t="str">
            <v>.</v>
          </cell>
          <cell r="F305" t="str">
            <v>.</v>
          </cell>
          <cell r="G305" t="str">
            <v>.</v>
          </cell>
          <cell r="H305" t="str">
            <v>KS2 English</v>
          </cell>
          <cell r="I305" t="str">
            <v>KS4 English</v>
          </cell>
        </row>
        <row r="306">
          <cell r="B306" t="str">
            <v>.</v>
          </cell>
          <cell r="C306" t="str">
            <v>.</v>
          </cell>
          <cell r="D306" t="str">
            <v>.</v>
          </cell>
          <cell r="E306" t="str">
            <v>.</v>
          </cell>
          <cell r="F306" t="str">
            <v>.</v>
          </cell>
          <cell r="G306" t="str">
            <v>.</v>
          </cell>
          <cell r="H306" t="str">
            <v>KS2 English</v>
          </cell>
          <cell r="I306" t="str">
            <v>KS4 English</v>
          </cell>
        </row>
        <row r="307">
          <cell r="B307" t="str">
            <v>.</v>
          </cell>
          <cell r="C307" t="str">
            <v>.</v>
          </cell>
          <cell r="D307" t="str">
            <v>.</v>
          </cell>
          <cell r="E307" t="str">
            <v>.</v>
          </cell>
          <cell r="F307" t="str">
            <v>.</v>
          </cell>
          <cell r="G307" t="str">
            <v>.</v>
          </cell>
          <cell r="H307" t="str">
            <v>KS2 English</v>
          </cell>
          <cell r="I307" t="str">
            <v>KS4 English</v>
          </cell>
        </row>
        <row r="308">
          <cell r="B308" t="str">
            <v>.</v>
          </cell>
          <cell r="C308" t="str">
            <v>.</v>
          </cell>
          <cell r="D308" t="str">
            <v>.</v>
          </cell>
          <cell r="E308" t="str">
            <v>.</v>
          </cell>
          <cell r="F308" t="str">
            <v>.</v>
          </cell>
          <cell r="G308" t="str">
            <v>.</v>
          </cell>
          <cell r="H308" t="str">
            <v>.</v>
          </cell>
          <cell r="I308" t="str">
            <v>.</v>
          </cell>
        </row>
        <row r="309">
          <cell r="B309" t="str">
            <v>.</v>
          </cell>
          <cell r="C309" t="str">
            <v>.</v>
          </cell>
          <cell r="D309" t="str">
            <v>.</v>
          </cell>
          <cell r="E309" t="str">
            <v>.</v>
          </cell>
          <cell r="F309" t="str">
            <v>.</v>
          </cell>
          <cell r="G309" t="str">
            <v>.</v>
          </cell>
          <cell r="H309" t="str">
            <v>.</v>
          </cell>
          <cell r="I309" t="str">
            <v>.</v>
          </cell>
        </row>
        <row r="310">
          <cell r="B310" t="str">
            <v>KS2-4</v>
          </cell>
          <cell r="C310" t="str">
            <v>B</v>
          </cell>
          <cell r="D310" t="str">
            <v>U</v>
          </cell>
          <cell r="E310">
            <v>2.7538726333907058E-2</v>
          </cell>
          <cell r="F310">
            <v>0.25</v>
          </cell>
          <cell r="G310" t="str">
            <v>&gt;=25 &amp; &lt;26</v>
          </cell>
          <cell r="H310" t="str">
            <v>KS2 English</v>
          </cell>
          <cell r="I310" t="str">
            <v>KS4 English</v>
          </cell>
        </row>
        <row r="311">
          <cell r="B311" t="str">
            <v>KS2-4</v>
          </cell>
          <cell r="C311" t="str">
            <v>N</v>
          </cell>
          <cell r="D311" t="str">
            <v>U</v>
          </cell>
          <cell r="E311">
            <v>1.8604651162790697E-2</v>
          </cell>
          <cell r="F311">
            <v>0.25</v>
          </cell>
          <cell r="G311" t="str">
            <v>&gt;=25 &amp; &lt;26</v>
          </cell>
          <cell r="H311" t="str">
            <v>KS2 English</v>
          </cell>
          <cell r="I311" t="str">
            <v>KS4 English</v>
          </cell>
        </row>
        <row r="312">
          <cell r="B312" t="str">
            <v>KS2-4</v>
          </cell>
          <cell r="C312" t="str">
            <v>2</v>
          </cell>
          <cell r="D312" t="str">
            <v>U</v>
          </cell>
          <cell r="E312">
            <v>4.6728971962616819E-3</v>
          </cell>
          <cell r="F312">
            <v>0.25</v>
          </cell>
          <cell r="G312" t="str">
            <v>&gt;=25 &amp; &lt;26</v>
          </cell>
          <cell r="H312" t="str">
            <v>KS2 English</v>
          </cell>
          <cell r="I312" t="str">
            <v>KS4 English</v>
          </cell>
        </row>
        <row r="313">
          <cell r="B313" t="str">
            <v>KS2-4</v>
          </cell>
          <cell r="C313" t="str">
            <v>3C</v>
          </cell>
          <cell r="D313" t="str">
            <v>U</v>
          </cell>
          <cell r="E313">
            <v>1.8279569892473119E-2</v>
          </cell>
          <cell r="F313">
            <v>0.25</v>
          </cell>
          <cell r="G313" t="str">
            <v>&gt;=25 &amp; &lt;26</v>
          </cell>
          <cell r="H313" t="str">
            <v>KS2 English</v>
          </cell>
          <cell r="I313" t="str">
            <v>KS4 English</v>
          </cell>
        </row>
        <row r="314">
          <cell r="B314" t="str">
            <v>KS2-4</v>
          </cell>
          <cell r="C314" t="str">
            <v>3B</v>
          </cell>
          <cell r="D314" t="str">
            <v>U</v>
          </cell>
          <cell r="E314">
            <v>1.0452961672473868E-2</v>
          </cell>
          <cell r="F314">
            <v>0.25</v>
          </cell>
          <cell r="G314" t="str">
            <v>&gt;=25 &amp; &lt;26</v>
          </cell>
          <cell r="H314" t="str">
            <v>KS2 English</v>
          </cell>
          <cell r="I314" t="str">
            <v>KS4 English</v>
          </cell>
        </row>
        <row r="315">
          <cell r="B315" t="str">
            <v>KS2-4</v>
          </cell>
          <cell r="C315" t="str">
            <v>3A</v>
          </cell>
          <cell r="D315" t="str">
            <v>U</v>
          </cell>
          <cell r="E315">
            <v>1.0897435897435897E-2</v>
          </cell>
          <cell r="F315">
            <v>0.25</v>
          </cell>
          <cell r="G315" t="str">
            <v>&gt;=25 &amp; &lt;26</v>
          </cell>
          <cell r="H315" t="str">
            <v>KS2 English</v>
          </cell>
          <cell r="I315" t="str">
            <v>KS4 English</v>
          </cell>
        </row>
        <row r="316">
          <cell r="B316" t="str">
            <v>KS2-4</v>
          </cell>
          <cell r="C316" t="str">
            <v>4C</v>
          </cell>
          <cell r="D316" t="str">
            <v>U</v>
          </cell>
          <cell r="E316">
            <v>5.829487490891426E-3</v>
          </cell>
          <cell r="F316">
            <v>0.25</v>
          </cell>
          <cell r="G316" t="str">
            <v>&gt;=25 &amp; &lt;26</v>
          </cell>
          <cell r="H316" t="str">
            <v>KS2 English</v>
          </cell>
          <cell r="I316" t="str">
            <v>KS4 English</v>
          </cell>
        </row>
        <row r="317">
          <cell r="B317" t="str">
            <v>KS2-4</v>
          </cell>
          <cell r="C317" t="str">
            <v>4B</v>
          </cell>
          <cell r="D317" t="str">
            <v>U</v>
          </cell>
          <cell r="E317">
            <v>2.949231093322098E-3</v>
          </cell>
          <cell r="F317">
            <v>0.25</v>
          </cell>
          <cell r="G317" t="str">
            <v>&gt;=25 &amp; &lt;26</v>
          </cell>
          <cell r="H317" t="str">
            <v>KS2 English</v>
          </cell>
          <cell r="I317" t="str">
            <v>KS4 English</v>
          </cell>
        </row>
        <row r="318">
          <cell r="B318" t="str">
            <v>KS2-4</v>
          </cell>
          <cell r="C318" t="str">
            <v>4A</v>
          </cell>
          <cell r="D318" t="str">
            <v>U</v>
          </cell>
          <cell r="E318">
            <v>1.9374481040686411E-3</v>
          </cell>
          <cell r="F318">
            <v>0.25</v>
          </cell>
          <cell r="G318" t="str">
            <v>&gt;=25 &amp; &lt;26</v>
          </cell>
          <cell r="H318" t="str">
            <v>KS2 English</v>
          </cell>
          <cell r="I318" t="str">
            <v>KS4 English</v>
          </cell>
        </row>
        <row r="319">
          <cell r="B319" t="str">
            <v>KS2-4</v>
          </cell>
          <cell r="C319" t="str">
            <v>5C</v>
          </cell>
          <cell r="D319" t="str">
            <v>U</v>
          </cell>
          <cell r="E319">
            <v>1.7152658662092624E-3</v>
          </cell>
          <cell r="F319">
            <v>0.25</v>
          </cell>
          <cell r="G319" t="str">
            <v>&gt;=25 &amp; &lt;26</v>
          </cell>
          <cell r="H319" t="str">
            <v>KS2 English</v>
          </cell>
          <cell r="I319" t="str">
            <v>KS4 English</v>
          </cell>
        </row>
        <row r="320">
          <cell r="B320" t="str">
            <v>KS2-4</v>
          </cell>
          <cell r="C320" t="str">
            <v>5B</v>
          </cell>
          <cell r="D320" t="str">
            <v>U</v>
          </cell>
          <cell r="E320">
            <v>0</v>
          </cell>
          <cell r="F320">
            <v>0.25</v>
          </cell>
          <cell r="G320" t="str">
            <v>&gt;=25 &amp; &lt;26</v>
          </cell>
          <cell r="H320" t="str">
            <v>KS2 English</v>
          </cell>
          <cell r="I320" t="str">
            <v>KS4 English</v>
          </cell>
        </row>
        <row r="321">
          <cell r="B321" t="str">
            <v>KS2-4</v>
          </cell>
          <cell r="C321" t="str">
            <v>5A</v>
          </cell>
          <cell r="D321" t="str">
            <v>U</v>
          </cell>
          <cell r="E321">
            <v>0</v>
          </cell>
          <cell r="F321">
            <v>0.25</v>
          </cell>
          <cell r="G321" t="str">
            <v>&gt;=25 &amp; &lt;26</v>
          </cell>
          <cell r="H321" t="str">
            <v>KS2 English</v>
          </cell>
          <cell r="I321" t="str">
            <v>KS4 English</v>
          </cell>
        </row>
        <row r="322">
          <cell r="B322" t="str">
            <v>.</v>
          </cell>
          <cell r="C322" t="str">
            <v>.</v>
          </cell>
          <cell r="D322" t="str">
            <v>.</v>
          </cell>
          <cell r="E322" t="str">
            <v>.</v>
          </cell>
          <cell r="F322" t="str">
            <v>.</v>
          </cell>
          <cell r="G322" t="str">
            <v>.</v>
          </cell>
          <cell r="H322" t="str">
            <v>.</v>
          </cell>
          <cell r="I322" t="str">
            <v>.</v>
          </cell>
        </row>
        <row r="323">
          <cell r="B323" t="str">
            <v>.</v>
          </cell>
          <cell r="C323" t="str">
            <v>.</v>
          </cell>
          <cell r="D323" t="str">
            <v>.</v>
          </cell>
          <cell r="E323" t="str">
            <v>.</v>
          </cell>
          <cell r="F323" t="str">
            <v>.</v>
          </cell>
          <cell r="G323" t="str">
            <v>.</v>
          </cell>
          <cell r="H323" t="str">
            <v>KS2 English</v>
          </cell>
          <cell r="I323" t="str">
            <v>KS4 English</v>
          </cell>
        </row>
        <row r="324">
          <cell r="B324" t="str">
            <v>.</v>
          </cell>
          <cell r="C324" t="str">
            <v>.</v>
          </cell>
          <cell r="D324" t="str">
            <v>.</v>
          </cell>
          <cell r="E324" t="str">
            <v>.</v>
          </cell>
          <cell r="F324" t="str">
            <v>.</v>
          </cell>
          <cell r="G324" t="str">
            <v>.</v>
          </cell>
          <cell r="H324" t="str">
            <v>KS2 English</v>
          </cell>
          <cell r="I324" t="str">
            <v>KS4 English</v>
          </cell>
        </row>
        <row r="325">
          <cell r="B325" t="str">
            <v>.</v>
          </cell>
          <cell r="C325" t="str">
            <v>.</v>
          </cell>
          <cell r="D325" t="str">
            <v>.</v>
          </cell>
          <cell r="E325" t="str">
            <v>.</v>
          </cell>
          <cell r="F325" t="str">
            <v>.</v>
          </cell>
          <cell r="G325" t="str">
            <v>.</v>
          </cell>
          <cell r="H325" t="str">
            <v>KS2 English</v>
          </cell>
          <cell r="I325" t="str">
            <v>KS4 English</v>
          </cell>
        </row>
        <row r="326">
          <cell r="B326" t="str">
            <v>.</v>
          </cell>
          <cell r="C326" t="str">
            <v>.</v>
          </cell>
          <cell r="D326" t="str">
            <v>.</v>
          </cell>
          <cell r="E326" t="str">
            <v>.</v>
          </cell>
          <cell r="F326" t="str">
            <v>.</v>
          </cell>
          <cell r="G326" t="str">
            <v>.</v>
          </cell>
          <cell r="H326" t="str">
            <v>KS2 English</v>
          </cell>
          <cell r="I326" t="str">
            <v>KS4 English</v>
          </cell>
        </row>
        <row r="327">
          <cell r="B327" t="str">
            <v>.</v>
          </cell>
          <cell r="C327" t="str">
            <v>.</v>
          </cell>
          <cell r="D327" t="str">
            <v>.</v>
          </cell>
          <cell r="E327" t="str">
            <v>.</v>
          </cell>
          <cell r="F327" t="str">
            <v>.</v>
          </cell>
          <cell r="G327" t="str">
            <v>.</v>
          </cell>
          <cell r="H327" t="str">
            <v>.</v>
          </cell>
          <cell r="I327" t="str">
            <v>.</v>
          </cell>
        </row>
        <row r="328">
          <cell r="B328" t="str">
            <v>.</v>
          </cell>
          <cell r="C328" t="str">
            <v>.</v>
          </cell>
          <cell r="D328" t="str">
            <v>.</v>
          </cell>
          <cell r="E328" t="str">
            <v>.</v>
          </cell>
          <cell r="F328" t="str">
            <v>.</v>
          </cell>
          <cell r="G328" t="str">
            <v>.</v>
          </cell>
          <cell r="H328" t="str">
            <v>.</v>
          </cell>
          <cell r="I328" t="str">
            <v>.</v>
          </cell>
        </row>
        <row r="329">
          <cell r="B329" t="str">
            <v>KS2-4</v>
          </cell>
          <cell r="C329" t="str">
            <v>B</v>
          </cell>
          <cell r="D329" t="str">
            <v>U</v>
          </cell>
          <cell r="E329">
            <v>2.2452504317789293E-2</v>
          </cell>
          <cell r="F329">
            <v>0.25</v>
          </cell>
          <cell r="G329" t="str">
            <v>&gt;=26 &amp; &lt;27</v>
          </cell>
          <cell r="H329" t="str">
            <v>KS2 English</v>
          </cell>
          <cell r="I329" t="str">
            <v>KS4 English</v>
          </cell>
        </row>
        <row r="330">
          <cell r="B330" t="str">
            <v>KS2-4</v>
          </cell>
          <cell r="C330" t="str">
            <v>N</v>
          </cell>
          <cell r="D330" t="str">
            <v>U</v>
          </cell>
          <cell r="E330">
            <v>1.6055045871559634E-2</v>
          </cell>
          <cell r="F330">
            <v>0.25</v>
          </cell>
          <cell r="G330" t="str">
            <v>&gt;=26 &amp; &lt;27</v>
          </cell>
          <cell r="H330" t="str">
            <v>KS2 English</v>
          </cell>
          <cell r="I330" t="str">
            <v>KS4 English</v>
          </cell>
        </row>
        <row r="331">
          <cell r="B331" t="str">
            <v>KS2-4</v>
          </cell>
          <cell r="C331" t="str">
            <v>2</v>
          </cell>
          <cell r="D331" t="str">
            <v>U</v>
          </cell>
          <cell r="E331">
            <v>8.5106382978723406E-3</v>
          </cell>
          <cell r="F331">
            <v>0.25</v>
          </cell>
          <cell r="G331" t="str">
            <v>&gt;=26 &amp; &lt;27</v>
          </cell>
          <cell r="H331" t="str">
            <v>KS2 English</v>
          </cell>
          <cell r="I331" t="str">
            <v>KS4 English</v>
          </cell>
        </row>
        <row r="332">
          <cell r="B332" t="str">
            <v>KS2-4</v>
          </cell>
          <cell r="C332" t="str">
            <v>3C</v>
          </cell>
          <cell r="D332" t="str">
            <v>U</v>
          </cell>
          <cell r="E332">
            <v>6.7895247332686714E-3</v>
          </cell>
          <cell r="F332">
            <v>0.25</v>
          </cell>
          <cell r="G332" t="str">
            <v>&gt;=26 &amp; &lt;27</v>
          </cell>
          <cell r="H332" t="str">
            <v>KS2 English</v>
          </cell>
          <cell r="I332" t="str">
            <v>KS4 English</v>
          </cell>
        </row>
        <row r="333">
          <cell r="B333" t="str">
            <v>KS2-4</v>
          </cell>
          <cell r="C333" t="str">
            <v>3B</v>
          </cell>
          <cell r="D333" t="str">
            <v>U</v>
          </cell>
          <cell r="E333">
            <v>1.0271460014673514E-2</v>
          </cell>
          <cell r="F333">
            <v>0.25</v>
          </cell>
          <cell r="G333" t="str">
            <v>&gt;=26 &amp; &lt;27</v>
          </cell>
          <cell r="H333" t="str">
            <v>KS2 English</v>
          </cell>
          <cell r="I333" t="str">
            <v>KS4 English</v>
          </cell>
        </row>
        <row r="334">
          <cell r="B334" t="str">
            <v>KS2-4</v>
          </cell>
          <cell r="C334" t="str">
            <v>3A</v>
          </cell>
          <cell r="D334" t="str">
            <v>U</v>
          </cell>
          <cell r="E334">
            <v>7.684918347742555E-3</v>
          </cell>
          <cell r="F334">
            <v>0.25</v>
          </cell>
          <cell r="G334" t="str">
            <v>&gt;=26 &amp; &lt;27</v>
          </cell>
          <cell r="H334" t="str">
            <v>KS2 English</v>
          </cell>
          <cell r="I334" t="str">
            <v>KS4 English</v>
          </cell>
        </row>
        <row r="335">
          <cell r="B335" t="str">
            <v>KS2-4</v>
          </cell>
          <cell r="C335" t="str">
            <v>4C</v>
          </cell>
          <cell r="D335" t="str">
            <v>U</v>
          </cell>
          <cell r="E335">
            <v>4.8993875765529311E-3</v>
          </cell>
          <cell r="F335">
            <v>0.25</v>
          </cell>
          <cell r="G335" t="str">
            <v>&gt;=26 &amp; &lt;27</v>
          </cell>
          <cell r="H335" t="str">
            <v>KS2 English</v>
          </cell>
          <cell r="I335" t="str">
            <v>KS4 English</v>
          </cell>
        </row>
        <row r="336">
          <cell r="B336" t="str">
            <v>KS2-4</v>
          </cell>
          <cell r="C336" t="str">
            <v>4B</v>
          </cell>
          <cell r="D336" t="str">
            <v>U</v>
          </cell>
          <cell r="E336">
            <v>1.7069701280227596E-3</v>
          </cell>
          <cell r="F336">
            <v>0.25</v>
          </cell>
          <cell r="G336" t="str">
            <v>&gt;=26 &amp; &lt;27</v>
          </cell>
          <cell r="H336" t="str">
            <v>KS2 English</v>
          </cell>
          <cell r="I336" t="str">
            <v>KS4 English</v>
          </cell>
        </row>
        <row r="337">
          <cell r="B337" t="str">
            <v>KS2-4</v>
          </cell>
          <cell r="C337" t="str">
            <v>4A</v>
          </cell>
          <cell r="D337" t="str">
            <v>U</v>
          </cell>
          <cell r="E337">
            <v>1.658649859014762E-3</v>
          </cell>
          <cell r="F337">
            <v>0.25</v>
          </cell>
          <cell r="G337" t="str">
            <v>&gt;=26 &amp; &lt;27</v>
          </cell>
          <cell r="H337" t="str">
            <v>KS2 English</v>
          </cell>
          <cell r="I337" t="str">
            <v>KS4 English</v>
          </cell>
        </row>
        <row r="338">
          <cell r="B338" t="str">
            <v>KS2-4</v>
          </cell>
          <cell r="C338" t="str">
            <v>5C</v>
          </cell>
          <cell r="D338" t="str">
            <v>U</v>
          </cell>
          <cell r="E338">
            <v>1.0135563157227924E-3</v>
          </cell>
          <cell r="F338">
            <v>0.25</v>
          </cell>
          <cell r="G338" t="str">
            <v>&gt;=26 &amp; &lt;27</v>
          </cell>
          <cell r="H338" t="str">
            <v>KS2 English</v>
          </cell>
          <cell r="I338" t="str">
            <v>KS4 English</v>
          </cell>
        </row>
        <row r="339">
          <cell r="B339" t="str">
            <v>KS2-4</v>
          </cell>
          <cell r="C339" t="str">
            <v>5B</v>
          </cell>
          <cell r="D339" t="str">
            <v>U</v>
          </cell>
          <cell r="E339">
            <v>5.5524708495280405E-4</v>
          </cell>
          <cell r="F339">
            <v>0.25</v>
          </cell>
          <cell r="G339" t="str">
            <v>&gt;=26 &amp; &lt;27</v>
          </cell>
          <cell r="H339" t="str">
            <v>KS2 English</v>
          </cell>
          <cell r="I339" t="str">
            <v>KS4 English</v>
          </cell>
        </row>
        <row r="340">
          <cell r="B340" t="str">
            <v>KS2-4</v>
          </cell>
          <cell r="C340" t="str">
            <v>5A</v>
          </cell>
          <cell r="D340" t="str">
            <v>U</v>
          </cell>
          <cell r="E340">
            <v>0</v>
          </cell>
          <cell r="F340">
            <v>0.25</v>
          </cell>
          <cell r="G340" t="str">
            <v>&gt;=26 &amp; &lt;27</v>
          </cell>
          <cell r="H340" t="str">
            <v>KS2 English</v>
          </cell>
          <cell r="I340" t="str">
            <v>KS4 English</v>
          </cell>
        </row>
        <row r="341">
          <cell r="B341" t="str">
            <v>.</v>
          </cell>
          <cell r="C341" t="str">
            <v>.</v>
          </cell>
          <cell r="D341" t="str">
            <v>.</v>
          </cell>
          <cell r="E341" t="str">
            <v>.</v>
          </cell>
          <cell r="F341" t="str">
            <v>.</v>
          </cell>
          <cell r="G341" t="str">
            <v>.</v>
          </cell>
          <cell r="H341" t="str">
            <v>.</v>
          </cell>
          <cell r="I341" t="str">
            <v>.</v>
          </cell>
        </row>
        <row r="342">
          <cell r="B342" t="str">
            <v>.</v>
          </cell>
          <cell r="C342" t="str">
            <v>.</v>
          </cell>
          <cell r="D342" t="str">
            <v>.</v>
          </cell>
          <cell r="E342" t="str">
            <v>.</v>
          </cell>
          <cell r="F342" t="str">
            <v>.</v>
          </cell>
          <cell r="G342" t="str">
            <v>.</v>
          </cell>
          <cell r="H342" t="str">
            <v>KS2 English</v>
          </cell>
          <cell r="I342" t="str">
            <v>KS4 English</v>
          </cell>
        </row>
        <row r="343">
          <cell r="B343" t="str">
            <v>.</v>
          </cell>
          <cell r="C343" t="str">
            <v>.</v>
          </cell>
          <cell r="D343" t="str">
            <v>.</v>
          </cell>
          <cell r="E343" t="str">
            <v>.</v>
          </cell>
          <cell r="F343" t="str">
            <v>.</v>
          </cell>
          <cell r="G343" t="str">
            <v>.</v>
          </cell>
          <cell r="H343" t="str">
            <v>KS2 English</v>
          </cell>
          <cell r="I343" t="str">
            <v>KS4 English</v>
          </cell>
        </row>
        <row r="344">
          <cell r="B344" t="str">
            <v>.</v>
          </cell>
          <cell r="C344" t="str">
            <v>.</v>
          </cell>
          <cell r="D344" t="str">
            <v>.</v>
          </cell>
          <cell r="E344" t="str">
            <v>.</v>
          </cell>
          <cell r="F344" t="str">
            <v>.</v>
          </cell>
          <cell r="G344" t="str">
            <v>.</v>
          </cell>
          <cell r="H344" t="str">
            <v>KS2 English</v>
          </cell>
          <cell r="I344" t="str">
            <v>KS4 English</v>
          </cell>
        </row>
        <row r="345">
          <cell r="B345" t="str">
            <v>.</v>
          </cell>
          <cell r="C345" t="str">
            <v>.</v>
          </cell>
          <cell r="D345" t="str">
            <v>.</v>
          </cell>
          <cell r="E345" t="str">
            <v>.</v>
          </cell>
          <cell r="F345" t="str">
            <v>.</v>
          </cell>
          <cell r="G345" t="str">
            <v>.</v>
          </cell>
          <cell r="H345" t="str">
            <v>KS2 English</v>
          </cell>
          <cell r="I345" t="str">
            <v>KS4 English</v>
          </cell>
        </row>
        <row r="346">
          <cell r="B346" t="str">
            <v>.</v>
          </cell>
          <cell r="C346" t="str">
            <v>.</v>
          </cell>
          <cell r="D346" t="str">
            <v>.</v>
          </cell>
          <cell r="E346" t="str">
            <v>.</v>
          </cell>
          <cell r="F346" t="str">
            <v>.</v>
          </cell>
          <cell r="G346" t="str">
            <v>.</v>
          </cell>
          <cell r="H346" t="str">
            <v>.</v>
          </cell>
          <cell r="I346" t="str">
            <v>.</v>
          </cell>
        </row>
        <row r="347">
          <cell r="B347" t="str">
            <v>.</v>
          </cell>
          <cell r="C347" t="str">
            <v>.</v>
          </cell>
          <cell r="D347" t="str">
            <v>.</v>
          </cell>
          <cell r="E347" t="str">
            <v>.</v>
          </cell>
          <cell r="F347" t="str">
            <v>.</v>
          </cell>
          <cell r="G347" t="str">
            <v>.</v>
          </cell>
          <cell r="H347" t="str">
            <v>.</v>
          </cell>
          <cell r="I347" t="str">
            <v>.</v>
          </cell>
        </row>
        <row r="348">
          <cell r="B348" t="str">
            <v>KS2-4</v>
          </cell>
          <cell r="C348" t="str">
            <v>B</v>
          </cell>
          <cell r="D348" t="str">
            <v>U</v>
          </cell>
          <cell r="E348">
            <v>2.2857142857142857E-2</v>
          </cell>
          <cell r="F348">
            <v>0.25</v>
          </cell>
          <cell r="G348" t="str">
            <v>&gt;=27 &amp; &lt;28</v>
          </cell>
          <cell r="H348" t="str">
            <v>KS2 English</v>
          </cell>
          <cell r="I348" t="str">
            <v>KS4 English</v>
          </cell>
        </row>
        <row r="349">
          <cell r="B349" t="str">
            <v>KS2-4</v>
          </cell>
          <cell r="C349" t="str">
            <v>N</v>
          </cell>
          <cell r="D349" t="str">
            <v>U</v>
          </cell>
          <cell r="E349">
            <v>1.3824884792626729E-2</v>
          </cell>
          <cell r="F349">
            <v>0.25</v>
          </cell>
          <cell r="G349" t="str">
            <v>&gt;=27 &amp; &lt;28</v>
          </cell>
          <cell r="H349" t="str">
            <v>KS2 English</v>
          </cell>
          <cell r="I349" t="str">
            <v>KS4 English</v>
          </cell>
        </row>
        <row r="350">
          <cell r="B350" t="str">
            <v>KS2-4</v>
          </cell>
          <cell r="C350" t="str">
            <v>2</v>
          </cell>
          <cell r="D350" t="str">
            <v>U</v>
          </cell>
          <cell r="E350">
            <v>2.1582733812949641E-2</v>
          </cell>
          <cell r="F350">
            <v>0.25</v>
          </cell>
          <cell r="G350" t="str">
            <v>&gt;=27 &amp; &lt;28</v>
          </cell>
          <cell r="H350" t="str">
            <v>KS2 English</v>
          </cell>
          <cell r="I350" t="str">
            <v>KS4 English</v>
          </cell>
        </row>
        <row r="351">
          <cell r="B351" t="str">
            <v>KS2-4</v>
          </cell>
          <cell r="C351" t="str">
            <v>3C</v>
          </cell>
          <cell r="D351" t="str">
            <v>U</v>
          </cell>
          <cell r="E351">
            <v>8.7108013937282226E-3</v>
          </cell>
          <cell r="F351">
            <v>0.25</v>
          </cell>
          <cell r="G351" t="str">
            <v>&gt;=27 &amp; &lt;28</v>
          </cell>
          <cell r="H351" t="str">
            <v>KS2 English</v>
          </cell>
          <cell r="I351" t="str">
            <v>KS4 English</v>
          </cell>
        </row>
        <row r="352">
          <cell r="B352" t="str">
            <v>KS2-4</v>
          </cell>
          <cell r="C352" t="str">
            <v>3B</v>
          </cell>
          <cell r="D352" t="str">
            <v>U</v>
          </cell>
          <cell r="E352">
            <v>6.0096153846153849E-3</v>
          </cell>
          <cell r="F352">
            <v>0.25</v>
          </cell>
          <cell r="G352" t="str">
            <v>&gt;=27 &amp; &lt;28</v>
          </cell>
          <cell r="H352" t="str">
            <v>KS2 English</v>
          </cell>
          <cell r="I352" t="str">
            <v>KS4 English</v>
          </cell>
        </row>
        <row r="353">
          <cell r="B353" t="str">
            <v>KS2-4</v>
          </cell>
          <cell r="C353" t="str">
            <v>3A</v>
          </cell>
          <cell r="D353" t="str">
            <v>U</v>
          </cell>
          <cell r="E353">
            <v>2.1551724137931034E-3</v>
          </cell>
          <cell r="F353">
            <v>0.25</v>
          </cell>
          <cell r="G353" t="str">
            <v>&gt;=27 &amp; &lt;28</v>
          </cell>
          <cell r="H353" t="str">
            <v>KS2 English</v>
          </cell>
          <cell r="I353" t="str">
            <v>KS4 English</v>
          </cell>
        </row>
        <row r="354">
          <cell r="B354" t="str">
            <v>KS2-4</v>
          </cell>
          <cell r="C354" t="str">
            <v>4C</v>
          </cell>
          <cell r="D354" t="str">
            <v>U</v>
          </cell>
          <cell r="E354">
            <v>2.9710324337707352E-3</v>
          </cell>
          <cell r="F354">
            <v>0.25</v>
          </cell>
          <cell r="G354" t="str">
            <v>&gt;=27 &amp; &lt;28</v>
          </cell>
          <cell r="H354" t="str">
            <v>KS2 English</v>
          </cell>
          <cell r="I354" t="str">
            <v>KS4 English</v>
          </cell>
        </row>
        <row r="355">
          <cell r="B355" t="str">
            <v>KS2-4</v>
          </cell>
          <cell r="C355" t="str">
            <v>4B</v>
          </cell>
          <cell r="D355" t="str">
            <v>U</v>
          </cell>
          <cell r="E355">
            <v>2.3866348448687352E-3</v>
          </cell>
          <cell r="F355">
            <v>0.25</v>
          </cell>
          <cell r="G355" t="str">
            <v>&gt;=27 &amp; &lt;28</v>
          </cell>
          <cell r="H355" t="str">
            <v>KS2 English</v>
          </cell>
          <cell r="I355" t="str">
            <v>KS4 English</v>
          </cell>
        </row>
        <row r="356">
          <cell r="B356" t="str">
            <v>KS2-4</v>
          </cell>
          <cell r="C356" t="str">
            <v>4A</v>
          </cell>
          <cell r="D356" t="str">
            <v>U</v>
          </cell>
          <cell r="E356">
            <v>7.5614366729678643E-4</v>
          </cell>
          <cell r="F356">
            <v>0.25</v>
          </cell>
          <cell r="G356" t="str">
            <v>&gt;=27 &amp; &lt;28</v>
          </cell>
          <cell r="H356" t="str">
            <v>KS2 English</v>
          </cell>
          <cell r="I356" t="str">
            <v>KS4 English</v>
          </cell>
        </row>
        <row r="357">
          <cell r="B357" t="str">
            <v>KS2-4</v>
          </cell>
          <cell r="C357" t="str">
            <v>5C</v>
          </cell>
          <cell r="D357" t="str">
            <v>U</v>
          </cell>
          <cell r="E357">
            <v>5.1473426843392101E-4</v>
          </cell>
          <cell r="F357">
            <v>0.25</v>
          </cell>
          <cell r="G357" t="str">
            <v>&gt;=27 &amp; &lt;28</v>
          </cell>
          <cell r="H357" t="str">
            <v>KS2 English</v>
          </cell>
          <cell r="I357" t="str">
            <v>KS4 English</v>
          </cell>
        </row>
        <row r="358">
          <cell r="B358" t="str">
            <v>KS2-4</v>
          </cell>
          <cell r="C358" t="str">
            <v>5B</v>
          </cell>
          <cell r="D358" t="str">
            <v>U</v>
          </cell>
          <cell r="E358">
            <v>4.8828125E-4</v>
          </cell>
          <cell r="F358">
            <v>0.25</v>
          </cell>
          <cell r="G358" t="str">
            <v>&gt;=27 &amp; &lt;28</v>
          </cell>
          <cell r="H358" t="str">
            <v>KS2 English</v>
          </cell>
          <cell r="I358" t="str">
            <v>KS4 English</v>
          </cell>
        </row>
        <row r="359">
          <cell r="B359" t="str">
            <v>KS2-4</v>
          </cell>
          <cell r="C359" t="str">
            <v>5A</v>
          </cell>
          <cell r="D359" t="str">
            <v>U</v>
          </cell>
          <cell r="E359">
            <v>0</v>
          </cell>
          <cell r="F359">
            <v>0.25</v>
          </cell>
          <cell r="G359" t="str">
            <v>&gt;=27 &amp; &lt;28</v>
          </cell>
          <cell r="H359" t="str">
            <v>KS2 English</v>
          </cell>
          <cell r="I359" t="str">
            <v>KS4 English</v>
          </cell>
        </row>
        <row r="360">
          <cell r="B360" t="str">
            <v>.</v>
          </cell>
          <cell r="C360" t="str">
            <v>.</v>
          </cell>
          <cell r="D360" t="str">
            <v>.</v>
          </cell>
          <cell r="E360" t="str">
            <v>.</v>
          </cell>
          <cell r="F360" t="str">
            <v>.</v>
          </cell>
          <cell r="G360" t="str">
            <v>.</v>
          </cell>
          <cell r="H360" t="str">
            <v>.</v>
          </cell>
          <cell r="I360" t="str">
            <v>.</v>
          </cell>
        </row>
        <row r="361">
          <cell r="B361" t="str">
            <v>.</v>
          </cell>
          <cell r="C361" t="str">
            <v>.</v>
          </cell>
          <cell r="D361" t="str">
            <v>.</v>
          </cell>
          <cell r="E361" t="str">
            <v>.</v>
          </cell>
          <cell r="F361" t="str">
            <v>.</v>
          </cell>
          <cell r="G361" t="str">
            <v>.</v>
          </cell>
          <cell r="H361" t="str">
            <v>KS2 English</v>
          </cell>
          <cell r="I361" t="str">
            <v>KS4 English</v>
          </cell>
        </row>
        <row r="362">
          <cell r="B362" t="str">
            <v>.</v>
          </cell>
          <cell r="C362" t="str">
            <v>.</v>
          </cell>
          <cell r="D362" t="str">
            <v>.</v>
          </cell>
          <cell r="E362" t="str">
            <v>.</v>
          </cell>
          <cell r="F362" t="str">
            <v>.</v>
          </cell>
          <cell r="G362" t="str">
            <v>.</v>
          </cell>
          <cell r="H362" t="str">
            <v>KS2 English</v>
          </cell>
          <cell r="I362" t="str">
            <v>KS4 English</v>
          </cell>
        </row>
        <row r="363">
          <cell r="B363" t="str">
            <v>.</v>
          </cell>
          <cell r="C363" t="str">
            <v>.</v>
          </cell>
          <cell r="D363" t="str">
            <v>.</v>
          </cell>
          <cell r="E363" t="str">
            <v>.</v>
          </cell>
          <cell r="F363" t="str">
            <v>.</v>
          </cell>
          <cell r="G363" t="str">
            <v>.</v>
          </cell>
          <cell r="H363" t="str">
            <v>KS2 English</v>
          </cell>
          <cell r="I363" t="str">
            <v>KS4 English</v>
          </cell>
        </row>
        <row r="364">
          <cell r="B364" t="str">
            <v>.</v>
          </cell>
          <cell r="C364" t="str">
            <v>.</v>
          </cell>
          <cell r="D364" t="str">
            <v>.</v>
          </cell>
          <cell r="E364" t="str">
            <v>.</v>
          </cell>
          <cell r="F364" t="str">
            <v>.</v>
          </cell>
          <cell r="G364" t="str">
            <v>.</v>
          </cell>
          <cell r="H364" t="str">
            <v>KS2 English</v>
          </cell>
          <cell r="I364" t="str">
            <v>KS4 English</v>
          </cell>
        </row>
        <row r="365">
          <cell r="B365" t="str">
            <v>.</v>
          </cell>
          <cell r="C365" t="str">
            <v>.</v>
          </cell>
          <cell r="D365" t="str">
            <v>.</v>
          </cell>
          <cell r="E365" t="str">
            <v>.</v>
          </cell>
          <cell r="F365" t="str">
            <v>.</v>
          </cell>
          <cell r="G365" t="str">
            <v>.</v>
          </cell>
          <cell r="H365" t="str">
            <v>.</v>
          </cell>
          <cell r="I365" t="str">
            <v>.</v>
          </cell>
        </row>
        <row r="366">
          <cell r="B366" t="str">
            <v>.</v>
          </cell>
          <cell r="C366" t="str">
            <v>.</v>
          </cell>
          <cell r="D366" t="str">
            <v>.</v>
          </cell>
          <cell r="E366" t="str">
            <v>.</v>
          </cell>
          <cell r="F366" t="str">
            <v>.</v>
          </cell>
          <cell r="G366" t="str">
            <v>.</v>
          </cell>
          <cell r="H366" t="str">
            <v>.</v>
          </cell>
          <cell r="I366" t="str">
            <v>.</v>
          </cell>
        </row>
        <row r="367">
          <cell r="B367" t="str">
            <v>KS2-4</v>
          </cell>
          <cell r="C367" t="str">
            <v>B</v>
          </cell>
          <cell r="D367" t="str">
            <v>U</v>
          </cell>
          <cell r="E367">
            <v>9.0090090090090089E-3</v>
          </cell>
          <cell r="F367">
            <v>0.25</v>
          </cell>
          <cell r="G367" t="str">
            <v>&gt;=28 &amp; &lt;29</v>
          </cell>
          <cell r="H367" t="str">
            <v>KS2 English</v>
          </cell>
          <cell r="I367" t="str">
            <v>KS4 English</v>
          </cell>
        </row>
        <row r="368">
          <cell r="B368" t="str">
            <v>KS2-4</v>
          </cell>
          <cell r="C368" t="str">
            <v>N</v>
          </cell>
          <cell r="D368" t="str">
            <v>U</v>
          </cell>
          <cell r="E368">
            <v>9.0090090090090089E-3</v>
          </cell>
          <cell r="F368">
            <v>0.25</v>
          </cell>
          <cell r="G368" t="str">
            <v>&gt;=28 &amp; &lt;29</v>
          </cell>
          <cell r="H368" t="str">
            <v>KS2 English</v>
          </cell>
          <cell r="I368" t="str">
            <v>KS4 English</v>
          </cell>
        </row>
        <row r="369">
          <cell r="B369" t="str">
            <v>KS2-4</v>
          </cell>
          <cell r="C369" t="str">
            <v>2</v>
          </cell>
          <cell r="D369" t="str">
            <v>U</v>
          </cell>
          <cell r="E369">
            <v>5.6179775280898875E-3</v>
          </cell>
          <cell r="F369">
            <v>0.25</v>
          </cell>
          <cell r="G369" t="str">
            <v>&gt;=28 &amp; &lt;29</v>
          </cell>
          <cell r="H369" t="str">
            <v>KS2 English</v>
          </cell>
          <cell r="I369" t="str">
            <v>KS4 English</v>
          </cell>
        </row>
        <row r="370">
          <cell r="B370" t="str">
            <v>KS2-4</v>
          </cell>
          <cell r="C370" t="str">
            <v>3C</v>
          </cell>
          <cell r="D370" t="str">
            <v>U</v>
          </cell>
          <cell r="E370">
            <v>5.6179775280898875E-3</v>
          </cell>
          <cell r="F370">
            <v>0.25</v>
          </cell>
          <cell r="G370" t="str">
            <v>&gt;=28 &amp; &lt;29</v>
          </cell>
          <cell r="H370" t="str">
            <v>KS2 English</v>
          </cell>
          <cell r="I370" t="str">
            <v>KS4 English</v>
          </cell>
        </row>
        <row r="371">
          <cell r="B371" t="str">
            <v>KS2-4</v>
          </cell>
          <cell r="C371" t="str">
            <v>3B</v>
          </cell>
          <cell r="D371" t="str">
            <v>U</v>
          </cell>
          <cell r="E371">
            <v>0</v>
          </cell>
          <cell r="F371">
            <v>0.25</v>
          </cell>
          <cell r="G371" t="str">
            <v>&gt;=28 &amp; &lt;29</v>
          </cell>
          <cell r="H371" t="str">
            <v>KS2 English</v>
          </cell>
          <cell r="I371" t="str">
            <v>KS4 English</v>
          </cell>
        </row>
        <row r="372">
          <cell r="B372" t="str">
            <v>KS2-4</v>
          </cell>
          <cell r="C372" t="str">
            <v>3A</v>
          </cell>
          <cell r="D372" t="str">
            <v>U</v>
          </cell>
          <cell r="E372">
            <v>0</v>
          </cell>
          <cell r="F372">
            <v>0.25</v>
          </cell>
          <cell r="G372" t="str">
            <v>&gt;=28 &amp; &lt;29</v>
          </cell>
          <cell r="H372" t="str">
            <v>KS2 English</v>
          </cell>
          <cell r="I372" t="str">
            <v>KS4 English</v>
          </cell>
        </row>
        <row r="373">
          <cell r="B373" t="str">
            <v>KS2-4</v>
          </cell>
          <cell r="C373" t="str">
            <v>4C</v>
          </cell>
          <cell r="D373" t="str">
            <v>U</v>
          </cell>
          <cell r="E373">
            <v>7.8678206136900079E-4</v>
          </cell>
          <cell r="F373">
            <v>0.25</v>
          </cell>
          <cell r="G373" t="str">
            <v>&gt;=28 &amp; &lt;29</v>
          </cell>
          <cell r="H373" t="str">
            <v>KS2 English</v>
          </cell>
          <cell r="I373" t="str">
            <v>KS4 English</v>
          </cell>
        </row>
        <row r="374">
          <cell r="B374" t="str">
            <v>KS2-4</v>
          </cell>
          <cell r="C374" t="str">
            <v>4B</v>
          </cell>
          <cell r="D374" t="str">
            <v>U</v>
          </cell>
          <cell r="E374">
            <v>0</v>
          </cell>
          <cell r="F374">
            <v>0.25</v>
          </cell>
          <cell r="G374" t="str">
            <v>&gt;=28 &amp; &lt;29</v>
          </cell>
          <cell r="H374" t="str">
            <v>KS2 English</v>
          </cell>
          <cell r="I374" t="str">
            <v>KS4 English</v>
          </cell>
        </row>
        <row r="375">
          <cell r="B375" t="str">
            <v>KS2-4</v>
          </cell>
          <cell r="C375" t="str">
            <v>4A</v>
          </cell>
          <cell r="D375" t="str">
            <v>U</v>
          </cell>
          <cell r="E375">
            <v>4.8947626040137058E-4</v>
          </cell>
          <cell r="F375">
            <v>0.25</v>
          </cell>
          <cell r="G375" t="str">
            <v>&gt;=28 &amp; &lt;29</v>
          </cell>
          <cell r="H375" t="str">
            <v>KS2 English</v>
          </cell>
          <cell r="I375" t="str">
            <v>KS4 English</v>
          </cell>
        </row>
        <row r="376">
          <cell r="B376" t="str">
            <v>KS2-4</v>
          </cell>
          <cell r="C376" t="str">
            <v>5C</v>
          </cell>
          <cell r="D376" t="str">
            <v>U</v>
          </cell>
          <cell r="E376">
            <v>0</v>
          </cell>
          <cell r="F376">
            <v>0.25</v>
          </cell>
          <cell r="G376" t="str">
            <v>&gt;=28 &amp; &lt;29</v>
          </cell>
          <cell r="H376" t="str">
            <v>KS2 English</v>
          </cell>
          <cell r="I376" t="str">
            <v>KS4 English</v>
          </cell>
        </row>
        <row r="377">
          <cell r="B377" t="str">
            <v>KS2-4</v>
          </cell>
          <cell r="C377" t="str">
            <v>5B</v>
          </cell>
          <cell r="D377" t="str">
            <v>U</v>
          </cell>
          <cell r="E377">
            <v>0</v>
          </cell>
          <cell r="F377">
            <v>0.25</v>
          </cell>
          <cell r="G377" t="str">
            <v>&gt;=28 &amp; &lt;29</v>
          </cell>
          <cell r="H377" t="str">
            <v>KS2 English</v>
          </cell>
          <cell r="I377" t="str">
            <v>KS4 English</v>
          </cell>
        </row>
        <row r="378">
          <cell r="B378" t="str">
            <v>KS2-4</v>
          </cell>
          <cell r="C378" t="str">
            <v>5A</v>
          </cell>
          <cell r="D378" t="str">
            <v>U</v>
          </cell>
          <cell r="E378">
            <v>0</v>
          </cell>
          <cell r="F378">
            <v>0.25</v>
          </cell>
          <cell r="G378" t="str">
            <v>&gt;=28 &amp; &lt;29</v>
          </cell>
          <cell r="H378" t="str">
            <v>KS2 English</v>
          </cell>
          <cell r="I378" t="str">
            <v>KS4 English</v>
          </cell>
        </row>
        <row r="379">
          <cell r="B379" t="str">
            <v>.</v>
          </cell>
          <cell r="C379" t="str">
            <v>.</v>
          </cell>
          <cell r="D379" t="str">
            <v>.</v>
          </cell>
          <cell r="E379" t="str">
            <v>.</v>
          </cell>
          <cell r="F379" t="str">
            <v>.</v>
          </cell>
          <cell r="G379" t="str">
            <v>.</v>
          </cell>
          <cell r="H379" t="str">
            <v>.</v>
          </cell>
          <cell r="I379" t="str">
            <v>.</v>
          </cell>
        </row>
        <row r="380">
          <cell r="B380" t="str">
            <v>.</v>
          </cell>
          <cell r="C380" t="str">
            <v>.</v>
          </cell>
          <cell r="D380" t="str">
            <v>.</v>
          </cell>
          <cell r="E380" t="str">
            <v>.</v>
          </cell>
          <cell r="F380" t="str">
            <v>.</v>
          </cell>
          <cell r="G380" t="str">
            <v>.</v>
          </cell>
          <cell r="H380" t="str">
            <v>KS2 English</v>
          </cell>
          <cell r="I380" t="str">
            <v>KS4 English</v>
          </cell>
        </row>
        <row r="381">
          <cell r="B381" t="str">
            <v>.</v>
          </cell>
          <cell r="C381" t="str">
            <v>.</v>
          </cell>
          <cell r="D381" t="str">
            <v>.</v>
          </cell>
          <cell r="E381" t="str">
            <v>.</v>
          </cell>
          <cell r="F381" t="str">
            <v>.</v>
          </cell>
          <cell r="G381" t="str">
            <v>.</v>
          </cell>
          <cell r="H381" t="str">
            <v>KS2 English</v>
          </cell>
          <cell r="I381" t="str">
            <v>KS4 English</v>
          </cell>
        </row>
        <row r="382">
          <cell r="B382" t="str">
            <v>.</v>
          </cell>
          <cell r="C382" t="str">
            <v>.</v>
          </cell>
          <cell r="D382" t="str">
            <v>.</v>
          </cell>
          <cell r="E382" t="str">
            <v>.</v>
          </cell>
          <cell r="F382" t="str">
            <v>.</v>
          </cell>
          <cell r="G382" t="str">
            <v>.</v>
          </cell>
          <cell r="H382" t="str">
            <v>KS2 English</v>
          </cell>
          <cell r="I382" t="str">
            <v>KS4 English</v>
          </cell>
        </row>
        <row r="383">
          <cell r="B383" t="str">
            <v>.</v>
          </cell>
          <cell r="C383" t="str">
            <v>.</v>
          </cell>
          <cell r="D383" t="str">
            <v>.</v>
          </cell>
          <cell r="E383" t="str">
            <v>.</v>
          </cell>
          <cell r="F383" t="str">
            <v>.</v>
          </cell>
          <cell r="G383" t="str">
            <v>.</v>
          </cell>
          <cell r="H383" t="str">
            <v>KS2 English</v>
          </cell>
          <cell r="I383" t="str">
            <v>KS4 English</v>
          </cell>
        </row>
        <row r="384">
          <cell r="B384" t="str">
            <v>.</v>
          </cell>
          <cell r="C384" t="str">
            <v>.</v>
          </cell>
          <cell r="D384" t="str">
            <v>.</v>
          </cell>
          <cell r="E384" t="str">
            <v>.</v>
          </cell>
          <cell r="F384" t="str">
            <v>.</v>
          </cell>
          <cell r="G384" t="str">
            <v>.</v>
          </cell>
          <cell r="H384" t="str">
            <v>.</v>
          </cell>
          <cell r="I384" t="str">
            <v>.</v>
          </cell>
        </row>
        <row r="385">
          <cell r="B385" t="str">
            <v>.</v>
          </cell>
          <cell r="C385" t="str">
            <v>.</v>
          </cell>
          <cell r="D385" t="str">
            <v>.</v>
          </cell>
          <cell r="E385" t="str">
            <v>.</v>
          </cell>
          <cell r="F385" t="str">
            <v>.</v>
          </cell>
          <cell r="G385" t="str">
            <v>.</v>
          </cell>
          <cell r="H385" t="str">
            <v>.</v>
          </cell>
          <cell r="I385" t="str">
            <v>.</v>
          </cell>
        </row>
        <row r="386">
          <cell r="B386" t="str">
            <v>KS2-4</v>
          </cell>
          <cell r="C386" t="str">
            <v>B</v>
          </cell>
          <cell r="D386" t="str">
            <v>U</v>
          </cell>
          <cell r="E386">
            <v>0</v>
          </cell>
          <cell r="F386">
            <v>0.25</v>
          </cell>
          <cell r="G386" t="str">
            <v>&gt;=29 &amp; &lt;30</v>
          </cell>
          <cell r="H386" t="str">
            <v>KS2 English</v>
          </cell>
          <cell r="I386" t="str">
            <v>KS4 English</v>
          </cell>
        </row>
        <row r="387">
          <cell r="B387" t="str">
            <v>KS2-4</v>
          </cell>
          <cell r="C387" t="str">
            <v>N</v>
          </cell>
          <cell r="D387" t="str">
            <v>U</v>
          </cell>
          <cell r="E387">
            <v>0</v>
          </cell>
          <cell r="F387">
            <v>0.25</v>
          </cell>
          <cell r="G387" t="str">
            <v>&gt;=29 &amp; &lt;30</v>
          </cell>
          <cell r="H387" t="str">
            <v>KS2 English</v>
          </cell>
          <cell r="I387" t="str">
            <v>KS4 English</v>
          </cell>
        </row>
        <row r="388">
          <cell r="B388" t="str">
            <v>KS2-4</v>
          </cell>
          <cell r="C388" t="str">
            <v>2</v>
          </cell>
          <cell r="D388" t="str">
            <v>U</v>
          </cell>
          <cell r="E388">
            <v>0</v>
          </cell>
          <cell r="F388">
            <v>0.25</v>
          </cell>
          <cell r="G388" t="str">
            <v>&gt;=29 &amp; &lt;30</v>
          </cell>
          <cell r="H388" t="str">
            <v>KS2 English</v>
          </cell>
          <cell r="I388" t="str">
            <v>KS4 English</v>
          </cell>
        </row>
        <row r="389">
          <cell r="B389" t="str">
            <v>KS2-4</v>
          </cell>
          <cell r="C389" t="str">
            <v>3C</v>
          </cell>
          <cell r="D389" t="str">
            <v>U</v>
          </cell>
          <cell r="E389">
            <v>0</v>
          </cell>
          <cell r="F389">
            <v>0.25</v>
          </cell>
          <cell r="G389" t="str">
            <v>&gt;=29 &amp; &lt;30</v>
          </cell>
          <cell r="H389" t="str">
            <v>KS2 English</v>
          </cell>
          <cell r="I389" t="str">
            <v>KS4 English</v>
          </cell>
        </row>
        <row r="390">
          <cell r="B390" t="str">
            <v>KS2-4</v>
          </cell>
          <cell r="C390" t="str">
            <v>3B</v>
          </cell>
          <cell r="D390" t="str">
            <v>U</v>
          </cell>
          <cell r="E390">
            <v>0</v>
          </cell>
          <cell r="F390">
            <v>0.25</v>
          </cell>
          <cell r="G390" t="str">
            <v>&gt;=29 &amp; &lt;30</v>
          </cell>
          <cell r="H390" t="str">
            <v>KS2 English</v>
          </cell>
          <cell r="I390" t="str">
            <v>KS4 English</v>
          </cell>
        </row>
        <row r="391">
          <cell r="B391" t="str">
            <v>KS2-4</v>
          </cell>
          <cell r="C391" t="str">
            <v>3A</v>
          </cell>
          <cell r="D391" t="str">
            <v>U</v>
          </cell>
          <cell r="E391">
            <v>0</v>
          </cell>
          <cell r="F391">
            <v>0.25</v>
          </cell>
          <cell r="G391" t="str">
            <v>&gt;=29 &amp; &lt;30</v>
          </cell>
          <cell r="H391" t="str">
            <v>KS2 English</v>
          </cell>
          <cell r="I391" t="str">
            <v>KS4 English</v>
          </cell>
        </row>
        <row r="392">
          <cell r="B392" t="str">
            <v>KS2-4</v>
          </cell>
          <cell r="C392" t="str">
            <v>4C</v>
          </cell>
          <cell r="D392" t="str">
            <v>U</v>
          </cell>
          <cell r="E392">
            <v>0</v>
          </cell>
          <cell r="F392">
            <v>0.25</v>
          </cell>
          <cell r="G392" t="str">
            <v>&gt;=29 &amp; &lt;30</v>
          </cell>
          <cell r="H392" t="str">
            <v>KS2 English</v>
          </cell>
          <cell r="I392" t="str">
            <v>KS4 English</v>
          </cell>
        </row>
        <row r="393">
          <cell r="B393" t="str">
            <v>KS2-4</v>
          </cell>
          <cell r="C393" t="str">
            <v>4B</v>
          </cell>
          <cell r="D393" t="str">
            <v>U</v>
          </cell>
          <cell r="E393">
            <v>0</v>
          </cell>
          <cell r="F393">
            <v>0.25</v>
          </cell>
          <cell r="G393" t="str">
            <v>&gt;=29 &amp; &lt;30</v>
          </cell>
          <cell r="H393" t="str">
            <v>KS2 English</v>
          </cell>
          <cell r="I393" t="str">
            <v>KS4 English</v>
          </cell>
        </row>
        <row r="394">
          <cell r="B394" t="str">
            <v>KS2-4</v>
          </cell>
          <cell r="C394" t="str">
            <v>4A</v>
          </cell>
          <cell r="D394" t="str">
            <v>U</v>
          </cell>
          <cell r="E394">
            <v>0</v>
          </cell>
          <cell r="F394">
            <v>0.25</v>
          </cell>
          <cell r="G394" t="str">
            <v>&gt;=29 &amp; &lt;30</v>
          </cell>
          <cell r="H394" t="str">
            <v>KS2 English</v>
          </cell>
          <cell r="I394" t="str">
            <v>KS4 English</v>
          </cell>
        </row>
        <row r="395">
          <cell r="B395" t="str">
            <v>KS2-4</v>
          </cell>
          <cell r="C395" t="str">
            <v>5C</v>
          </cell>
          <cell r="D395" t="str">
            <v>U</v>
          </cell>
          <cell r="E395">
            <v>7.77000777000777E-4</v>
          </cell>
          <cell r="F395">
            <v>0.25</v>
          </cell>
          <cell r="G395" t="str">
            <v>&gt;=29 &amp; &lt;30</v>
          </cell>
          <cell r="H395" t="str">
            <v>KS2 English</v>
          </cell>
          <cell r="I395" t="str">
            <v>KS4 English</v>
          </cell>
        </row>
        <row r="396">
          <cell r="B396" t="str">
            <v>KS2-4</v>
          </cell>
          <cell r="C396" t="str">
            <v>5B</v>
          </cell>
          <cell r="D396" t="str">
            <v>U</v>
          </cell>
          <cell r="E396">
            <v>0</v>
          </cell>
          <cell r="F396">
            <v>0.25</v>
          </cell>
          <cell r="G396" t="str">
            <v>&gt;=29 &amp; &lt;30</v>
          </cell>
          <cell r="H396" t="str">
            <v>KS2 English</v>
          </cell>
          <cell r="I396" t="str">
            <v>KS4 English</v>
          </cell>
        </row>
        <row r="397">
          <cell r="B397" t="str">
            <v>KS2-4</v>
          </cell>
          <cell r="C397" t="str">
            <v>5A</v>
          </cell>
          <cell r="D397" t="str">
            <v>U</v>
          </cell>
          <cell r="E397">
            <v>0</v>
          </cell>
          <cell r="F397">
            <v>0.25</v>
          </cell>
          <cell r="G397" t="str">
            <v>&gt;=29 &amp; &lt;30</v>
          </cell>
          <cell r="H397" t="str">
            <v>KS2 English</v>
          </cell>
          <cell r="I397" t="str">
            <v>KS4 English</v>
          </cell>
        </row>
        <row r="398">
          <cell r="B398" t="str">
            <v>.</v>
          </cell>
          <cell r="C398" t="str">
            <v>.</v>
          </cell>
          <cell r="D398" t="str">
            <v>.</v>
          </cell>
          <cell r="E398" t="str">
            <v>.</v>
          </cell>
          <cell r="F398" t="str">
            <v>.</v>
          </cell>
          <cell r="G398" t="str">
            <v>.</v>
          </cell>
          <cell r="H398" t="str">
            <v>.</v>
          </cell>
          <cell r="I398" t="str">
            <v>.</v>
          </cell>
        </row>
        <row r="399">
          <cell r="B399" t="str">
            <v>.</v>
          </cell>
          <cell r="C399" t="str">
            <v>.</v>
          </cell>
          <cell r="D399" t="str">
            <v>.</v>
          </cell>
          <cell r="E399" t="str">
            <v>.</v>
          </cell>
          <cell r="F399" t="str">
            <v>.</v>
          </cell>
          <cell r="G399" t="str">
            <v>.</v>
          </cell>
          <cell r="H399" t="str">
            <v>.</v>
          </cell>
          <cell r="I399" t="str">
            <v>.</v>
          </cell>
        </row>
        <row r="400">
          <cell r="B400" t="str">
            <v>.</v>
          </cell>
          <cell r="C400" t="str">
            <v>.</v>
          </cell>
          <cell r="D400" t="str">
            <v>.</v>
          </cell>
          <cell r="E400" t="str">
            <v>.</v>
          </cell>
          <cell r="F400" t="str">
            <v>.</v>
          </cell>
          <cell r="G400" t="str">
            <v>.</v>
          </cell>
          <cell r="H400" t="str">
            <v>KS2 English</v>
          </cell>
          <cell r="I400" t="str">
            <v>KS4 English</v>
          </cell>
        </row>
        <row r="401">
          <cell r="B401" t="str">
            <v>.</v>
          </cell>
          <cell r="C401" t="str">
            <v>.</v>
          </cell>
          <cell r="D401" t="str">
            <v>.</v>
          </cell>
          <cell r="E401" t="str">
            <v>.</v>
          </cell>
          <cell r="F401" t="str">
            <v>.</v>
          </cell>
          <cell r="G401" t="str">
            <v>.</v>
          </cell>
          <cell r="H401" t="str">
            <v>KS2 English</v>
          </cell>
          <cell r="I401" t="str">
            <v>KS4 English</v>
          </cell>
        </row>
        <row r="402">
          <cell r="B402" t="str">
            <v>.</v>
          </cell>
          <cell r="C402" t="str">
            <v>.</v>
          </cell>
          <cell r="D402" t="str">
            <v>.</v>
          </cell>
          <cell r="E402" t="str">
            <v>.</v>
          </cell>
          <cell r="F402" t="str">
            <v>.</v>
          </cell>
          <cell r="G402" t="str">
            <v>.</v>
          </cell>
          <cell r="H402" t="str">
            <v>KS2 English</v>
          </cell>
          <cell r="I402" t="str">
            <v>KS4 English</v>
          </cell>
        </row>
        <row r="403">
          <cell r="B403" t="str">
            <v>.</v>
          </cell>
          <cell r="C403" t="str">
            <v>.</v>
          </cell>
          <cell r="D403" t="str">
            <v>.</v>
          </cell>
          <cell r="E403" t="str">
            <v>.</v>
          </cell>
          <cell r="F403" t="str">
            <v>.</v>
          </cell>
          <cell r="G403" t="str">
            <v>.</v>
          </cell>
          <cell r="H403" t="str">
            <v>.</v>
          </cell>
          <cell r="I403" t="str">
            <v>.</v>
          </cell>
        </row>
        <row r="404">
          <cell r="B404" t="str">
            <v>.</v>
          </cell>
          <cell r="C404" t="str">
            <v>.</v>
          </cell>
          <cell r="D404" t="str">
            <v>.</v>
          </cell>
          <cell r="E404" t="str">
            <v>.</v>
          </cell>
          <cell r="F404" t="str">
            <v>.</v>
          </cell>
          <cell r="G404" t="str">
            <v>.</v>
          </cell>
          <cell r="H404" t="str">
            <v>.</v>
          </cell>
          <cell r="I404" t="str">
            <v>.</v>
          </cell>
        </row>
        <row r="405">
          <cell r="B405" t="str">
            <v>KS2-4</v>
          </cell>
          <cell r="C405" t="str">
            <v>B</v>
          </cell>
          <cell r="D405" t="str">
            <v>U</v>
          </cell>
          <cell r="E405">
            <v>0</v>
          </cell>
          <cell r="F405">
            <v>0.25</v>
          </cell>
          <cell r="G405" t="str">
            <v>&gt;=30</v>
          </cell>
          <cell r="H405" t="str">
            <v>KS2 English</v>
          </cell>
          <cell r="I405" t="str">
            <v>KS4 English</v>
          </cell>
        </row>
        <row r="406">
          <cell r="B406" t="str">
            <v>KS2-4</v>
          </cell>
          <cell r="C406" t="str">
            <v>N</v>
          </cell>
          <cell r="D406" t="str">
            <v>U</v>
          </cell>
          <cell r="E406">
            <v>0</v>
          </cell>
          <cell r="F406">
            <v>0.25</v>
          </cell>
          <cell r="G406" t="str">
            <v>&gt;=30</v>
          </cell>
          <cell r="H406" t="str">
            <v>KS2 English</v>
          </cell>
          <cell r="I406" t="str">
            <v>KS4 English</v>
          </cell>
        </row>
        <row r="407">
          <cell r="B407" t="str">
            <v>KS2-4</v>
          </cell>
          <cell r="C407" t="str">
            <v>2</v>
          </cell>
          <cell r="D407" t="str">
            <v>U</v>
          </cell>
          <cell r="E407">
            <v>0</v>
          </cell>
          <cell r="F407">
            <v>0.25</v>
          </cell>
          <cell r="G407" t="str">
            <v>&gt;=30</v>
          </cell>
          <cell r="H407" t="str">
            <v>KS2 English</v>
          </cell>
          <cell r="I407" t="str">
            <v>KS4 English</v>
          </cell>
        </row>
        <row r="408">
          <cell r="B408" t="str">
            <v>KS2-4</v>
          </cell>
          <cell r="C408" t="str">
            <v>3C</v>
          </cell>
          <cell r="D408" t="str">
            <v>U</v>
          </cell>
          <cell r="E408">
            <v>0</v>
          </cell>
          <cell r="F408">
            <v>0.25</v>
          </cell>
          <cell r="G408" t="str">
            <v>&gt;=30</v>
          </cell>
          <cell r="H408" t="str">
            <v>KS2 English</v>
          </cell>
          <cell r="I408" t="str">
            <v>KS4 English</v>
          </cell>
        </row>
        <row r="409">
          <cell r="B409" t="str">
            <v>KS2-4</v>
          </cell>
          <cell r="C409" t="str">
            <v>3B</v>
          </cell>
          <cell r="D409" t="str">
            <v>U</v>
          </cell>
          <cell r="E409">
            <v>0</v>
          </cell>
          <cell r="F409">
            <v>0.25</v>
          </cell>
          <cell r="G409" t="str">
            <v>&gt;=30</v>
          </cell>
          <cell r="H409" t="str">
            <v>KS2 English</v>
          </cell>
          <cell r="I409" t="str">
            <v>KS4 English</v>
          </cell>
        </row>
        <row r="410">
          <cell r="B410" t="str">
            <v>KS2-4</v>
          </cell>
          <cell r="C410" t="str">
            <v>3A</v>
          </cell>
          <cell r="D410" t="str">
            <v>U</v>
          </cell>
          <cell r="E410">
            <v>0</v>
          </cell>
          <cell r="F410">
            <v>0.25</v>
          </cell>
          <cell r="G410" t="str">
            <v>&gt;=30</v>
          </cell>
          <cell r="H410" t="str">
            <v>KS2 English</v>
          </cell>
          <cell r="I410" t="str">
            <v>KS4 English</v>
          </cell>
        </row>
        <row r="411">
          <cell r="B411" t="str">
            <v>KS2-4</v>
          </cell>
          <cell r="C411" t="str">
            <v>4C</v>
          </cell>
          <cell r="D411" t="str">
            <v>U</v>
          </cell>
          <cell r="E411">
            <v>0</v>
          </cell>
          <cell r="F411">
            <v>0.25</v>
          </cell>
          <cell r="G411" t="str">
            <v>&gt;=30</v>
          </cell>
          <cell r="H411" t="str">
            <v>KS2 English</v>
          </cell>
          <cell r="I411" t="str">
            <v>KS4 English</v>
          </cell>
        </row>
        <row r="412">
          <cell r="B412" t="str">
            <v>KS2-4</v>
          </cell>
          <cell r="C412" t="str">
            <v>4B</v>
          </cell>
          <cell r="D412" t="str">
            <v>U</v>
          </cell>
          <cell r="E412">
            <v>0</v>
          </cell>
          <cell r="F412">
            <v>0.25</v>
          </cell>
          <cell r="G412" t="str">
            <v>&gt;=30</v>
          </cell>
          <cell r="H412" t="str">
            <v>KS2 English</v>
          </cell>
          <cell r="I412" t="str">
            <v>KS4 English</v>
          </cell>
        </row>
        <row r="413">
          <cell r="B413" t="str">
            <v>KS2-4</v>
          </cell>
          <cell r="C413" t="str">
            <v>4A</v>
          </cell>
          <cell r="D413" t="str">
            <v>U</v>
          </cell>
          <cell r="E413">
            <v>0</v>
          </cell>
          <cell r="F413">
            <v>0.25</v>
          </cell>
          <cell r="G413" t="str">
            <v>&gt;=30</v>
          </cell>
          <cell r="H413" t="str">
            <v>KS2 English</v>
          </cell>
          <cell r="I413" t="str">
            <v>KS4 English</v>
          </cell>
        </row>
        <row r="414">
          <cell r="B414" t="str">
            <v>KS2-4</v>
          </cell>
          <cell r="C414" t="str">
            <v>5C</v>
          </cell>
          <cell r="D414" t="str">
            <v>U</v>
          </cell>
          <cell r="E414">
            <v>0</v>
          </cell>
          <cell r="F414">
            <v>0.25</v>
          </cell>
          <cell r="G414" t="str">
            <v>&gt;=30</v>
          </cell>
          <cell r="H414" t="str">
            <v>KS2 English</v>
          </cell>
          <cell r="I414" t="str">
            <v>KS4 English</v>
          </cell>
        </row>
        <row r="415">
          <cell r="B415" t="str">
            <v>KS2-4</v>
          </cell>
          <cell r="C415" t="str">
            <v>5B</v>
          </cell>
          <cell r="D415" t="str">
            <v>U</v>
          </cell>
          <cell r="E415">
            <v>1.0893246187363835E-3</v>
          </cell>
          <cell r="F415">
            <v>0.25</v>
          </cell>
          <cell r="G415" t="str">
            <v>&gt;=30</v>
          </cell>
          <cell r="H415" t="str">
            <v>KS2 English</v>
          </cell>
          <cell r="I415" t="str">
            <v>KS4 English</v>
          </cell>
        </row>
        <row r="416">
          <cell r="B416" t="str">
            <v>KS2-4</v>
          </cell>
          <cell r="C416" t="str">
            <v>5A</v>
          </cell>
          <cell r="D416" t="str">
            <v>U</v>
          </cell>
          <cell r="E416">
            <v>0</v>
          </cell>
          <cell r="F416">
            <v>0.25</v>
          </cell>
          <cell r="G416" t="str">
            <v>&gt;=30</v>
          </cell>
          <cell r="H416" t="str">
            <v>KS2 English</v>
          </cell>
          <cell r="I416" t="str">
            <v>KS4 English</v>
          </cell>
        </row>
        <row r="417">
          <cell r="B417" t="str">
            <v>.</v>
          </cell>
          <cell r="C417" t="str">
            <v>.</v>
          </cell>
          <cell r="D417" t="str">
            <v>.</v>
          </cell>
          <cell r="E417" t="str">
            <v>.</v>
          </cell>
          <cell r="F417" t="str">
            <v>.</v>
          </cell>
          <cell r="G417" t="str">
            <v>.</v>
          </cell>
          <cell r="H417" t="str">
            <v>.</v>
          </cell>
          <cell r="I417" t="str">
            <v>.</v>
          </cell>
        </row>
        <row r="418">
          <cell r="B418" t="str">
            <v>.</v>
          </cell>
          <cell r="C418" t="str">
            <v>.</v>
          </cell>
          <cell r="D418" t="str">
            <v>.</v>
          </cell>
          <cell r="E418" t="str">
            <v>.</v>
          </cell>
          <cell r="F418" t="str">
            <v>.</v>
          </cell>
          <cell r="G418" t="str">
            <v>.</v>
          </cell>
          <cell r="H418" t="str">
            <v>KS2 English</v>
          </cell>
          <cell r="I418" t="str">
            <v>KS4 English</v>
          </cell>
        </row>
        <row r="419">
          <cell r="B419" t="str">
            <v>.</v>
          </cell>
          <cell r="C419" t="str">
            <v>.</v>
          </cell>
          <cell r="D419" t="str">
            <v>.</v>
          </cell>
          <cell r="E419" t="str">
            <v>.</v>
          </cell>
          <cell r="F419" t="str">
            <v>.</v>
          </cell>
          <cell r="G419" t="str">
            <v>.</v>
          </cell>
          <cell r="H419" t="str">
            <v>KS2 English</v>
          </cell>
          <cell r="I419" t="str">
            <v>KS4 English</v>
          </cell>
        </row>
        <row r="420">
          <cell r="B420" t="str">
            <v>.</v>
          </cell>
          <cell r="C420" t="str">
            <v>.</v>
          </cell>
          <cell r="D420" t="str">
            <v>.</v>
          </cell>
          <cell r="E420" t="str">
            <v>.</v>
          </cell>
          <cell r="F420" t="str">
            <v>.</v>
          </cell>
          <cell r="G420" t="str">
            <v>.</v>
          </cell>
          <cell r="H420" t="str">
            <v>KS2 English</v>
          </cell>
          <cell r="I420" t="str">
            <v>KS4 English</v>
          </cell>
        </row>
        <row r="421">
          <cell r="B421" t="str">
            <v>.</v>
          </cell>
          <cell r="C421" t="str">
            <v>.</v>
          </cell>
          <cell r="D421" t="str">
            <v>.</v>
          </cell>
          <cell r="E421" t="str">
            <v>.</v>
          </cell>
          <cell r="F421" t="str">
            <v>.</v>
          </cell>
          <cell r="G421" t="str">
            <v>.</v>
          </cell>
          <cell r="H421" t="str">
            <v>KS2 English</v>
          </cell>
          <cell r="I421" t="str">
            <v>KS4 English</v>
          </cell>
        </row>
        <row r="422">
          <cell r="B422" t="str">
            <v>.</v>
          </cell>
          <cell r="C422" t="str">
            <v>.</v>
          </cell>
          <cell r="D422" t="str">
            <v>.</v>
          </cell>
          <cell r="E422" t="str">
            <v>.</v>
          </cell>
          <cell r="F422" t="str">
            <v>.</v>
          </cell>
          <cell r="G422" t="str">
            <v>.</v>
          </cell>
          <cell r="H422" t="str">
            <v>.</v>
          </cell>
          <cell r="I422" t="str">
            <v>.</v>
          </cell>
        </row>
        <row r="423">
          <cell r="B423" t="str">
            <v>.</v>
          </cell>
          <cell r="C423" t="str">
            <v>.</v>
          </cell>
          <cell r="D423" t="str">
            <v>.</v>
          </cell>
          <cell r="E423" t="str">
            <v>.</v>
          </cell>
          <cell r="F423" t="str">
            <v>.</v>
          </cell>
          <cell r="G423" t="str">
            <v>.</v>
          </cell>
          <cell r="H423" t="str">
            <v>.</v>
          </cell>
          <cell r="I423" t="str">
            <v>.</v>
          </cell>
        </row>
        <row r="424">
          <cell r="B424" t="str">
            <v>KS2-4</v>
          </cell>
          <cell r="C424" t="str">
            <v>B</v>
          </cell>
          <cell r="D424" t="str">
            <v>U</v>
          </cell>
          <cell r="E424">
            <v>2.5914634146341462E-2</v>
          </cell>
          <cell r="F424">
            <v>0.1</v>
          </cell>
          <cell r="G424" t="str">
            <v>&lt;25</v>
          </cell>
          <cell r="H424" t="str">
            <v>KS2 English</v>
          </cell>
          <cell r="I424" t="str">
            <v>KS4 English</v>
          </cell>
        </row>
        <row r="425">
          <cell r="B425" t="str">
            <v>KS2-4</v>
          </cell>
          <cell r="C425" t="str">
            <v>N</v>
          </cell>
          <cell r="D425" t="str">
            <v>U</v>
          </cell>
          <cell r="E425">
            <v>5.0761421319796954E-2</v>
          </cell>
          <cell r="F425">
            <v>0.1</v>
          </cell>
          <cell r="G425" t="str">
            <v>&lt;25</v>
          </cell>
          <cell r="H425" t="str">
            <v>KS2 English</v>
          </cell>
          <cell r="I425" t="str">
            <v>KS4 English</v>
          </cell>
        </row>
        <row r="426">
          <cell r="B426" t="str">
            <v>KS2-4</v>
          </cell>
          <cell r="C426" t="str">
            <v>2</v>
          </cell>
          <cell r="D426" t="str">
            <v>U</v>
          </cell>
          <cell r="E426">
            <v>1.8292682926829267E-2</v>
          </cell>
          <cell r="F426">
            <v>0.1</v>
          </cell>
          <cell r="G426" t="str">
            <v>&lt;25</v>
          </cell>
          <cell r="H426" t="str">
            <v>KS2 English</v>
          </cell>
          <cell r="I426" t="str">
            <v>KS4 English</v>
          </cell>
        </row>
        <row r="427">
          <cell r="B427" t="str">
            <v>KS2-4</v>
          </cell>
          <cell r="C427" t="str">
            <v>3C</v>
          </cell>
          <cell r="D427" t="str">
            <v>U</v>
          </cell>
          <cell r="E427">
            <v>9.3603744149765994E-3</v>
          </cell>
          <cell r="F427">
            <v>0.1</v>
          </cell>
          <cell r="G427" t="str">
            <v>&lt;25</v>
          </cell>
          <cell r="H427" t="str">
            <v>KS2 English</v>
          </cell>
          <cell r="I427" t="str">
            <v>KS4 English</v>
          </cell>
        </row>
        <row r="428">
          <cell r="B428" t="str">
            <v>KS2-4</v>
          </cell>
          <cell r="C428" t="str">
            <v>3B</v>
          </cell>
          <cell r="D428" t="str">
            <v>U</v>
          </cell>
          <cell r="E428">
            <v>1.3003901170351105E-2</v>
          </cell>
          <cell r="F428">
            <v>0.1</v>
          </cell>
          <cell r="G428" t="str">
            <v>&lt;25</v>
          </cell>
          <cell r="H428" t="str">
            <v>KS2 English</v>
          </cell>
          <cell r="I428" t="str">
            <v>KS4 English</v>
          </cell>
        </row>
        <row r="429">
          <cell r="B429" t="str">
            <v>KS2-4</v>
          </cell>
          <cell r="C429" t="str">
            <v>3A</v>
          </cell>
          <cell r="D429" t="str">
            <v>U</v>
          </cell>
          <cell r="E429">
            <v>5.8195926285160042E-3</v>
          </cell>
          <cell r="F429">
            <v>0.1</v>
          </cell>
          <cell r="G429" t="str">
            <v>&lt;25</v>
          </cell>
          <cell r="H429" t="str">
            <v>KS2 English</v>
          </cell>
          <cell r="I429" t="str">
            <v>KS4 English</v>
          </cell>
        </row>
        <row r="430">
          <cell r="B430" t="str">
            <v>KS2-4</v>
          </cell>
          <cell r="C430" t="str">
            <v>4C</v>
          </cell>
          <cell r="D430" t="str">
            <v>U</v>
          </cell>
          <cell r="E430">
            <v>8.4317032040472171E-3</v>
          </cell>
          <cell r="F430">
            <v>0.1</v>
          </cell>
          <cell r="G430" t="str">
            <v>&lt;25</v>
          </cell>
          <cell r="H430" t="str">
            <v>KS2 English</v>
          </cell>
          <cell r="I430" t="str">
            <v>KS4 English</v>
          </cell>
        </row>
        <row r="431">
          <cell r="B431" t="str">
            <v>KS2-4</v>
          </cell>
          <cell r="C431" t="str">
            <v>4B</v>
          </cell>
          <cell r="D431" t="str">
            <v>U</v>
          </cell>
          <cell r="E431">
            <v>2.6702269692923898E-3</v>
          </cell>
          <cell r="F431">
            <v>0.1</v>
          </cell>
          <cell r="G431" t="str">
            <v>&lt;25</v>
          </cell>
          <cell r="H431" t="str">
            <v>KS2 English</v>
          </cell>
          <cell r="I431" t="str">
            <v>KS4 English</v>
          </cell>
        </row>
        <row r="432">
          <cell r="B432" t="str">
            <v>KS2-4</v>
          </cell>
          <cell r="C432" t="str">
            <v>4A</v>
          </cell>
          <cell r="D432" t="str">
            <v>U</v>
          </cell>
          <cell r="E432">
            <v>1.9607843137254902E-3</v>
          </cell>
          <cell r="F432">
            <v>0.1</v>
          </cell>
          <cell r="G432" t="str">
            <v>&lt;25</v>
          </cell>
          <cell r="H432" t="str">
            <v>KS2 English</v>
          </cell>
          <cell r="I432" t="str">
            <v>KS4 English</v>
          </cell>
        </row>
        <row r="433">
          <cell r="B433" t="str">
            <v>KS2-4</v>
          </cell>
          <cell r="C433" t="str">
            <v>5C</v>
          </cell>
          <cell r="D433" t="str">
            <v>U</v>
          </cell>
          <cell r="E433">
            <v>7.1428571428571429E-4</v>
          </cell>
          <cell r="F433">
            <v>0.1</v>
          </cell>
          <cell r="G433" t="str">
            <v>&lt;25</v>
          </cell>
          <cell r="H433" t="str">
            <v>KS2 English</v>
          </cell>
          <cell r="I433" t="str">
            <v>KS4 English</v>
          </cell>
        </row>
        <row r="434">
          <cell r="B434" t="str">
            <v>KS2-4</v>
          </cell>
          <cell r="C434" t="str">
            <v>5B</v>
          </cell>
          <cell r="D434" t="str">
            <v>U</v>
          </cell>
          <cell r="E434">
            <v>7.2727272727272727E-3</v>
          </cell>
          <cell r="F434">
            <v>0.1</v>
          </cell>
          <cell r="G434" t="str">
            <v>&lt;25</v>
          </cell>
          <cell r="H434" t="str">
            <v>KS2 English</v>
          </cell>
          <cell r="I434" t="str">
            <v>KS4 English</v>
          </cell>
        </row>
        <row r="435">
          <cell r="B435" t="str">
            <v>KS2-4</v>
          </cell>
          <cell r="C435" t="str">
            <v>5A</v>
          </cell>
          <cell r="D435" t="str">
            <v>U</v>
          </cell>
          <cell r="E435">
            <v>7.2727272727272727E-3</v>
          </cell>
          <cell r="F435">
            <v>0.1</v>
          </cell>
          <cell r="G435" t="str">
            <v>&lt;25</v>
          </cell>
          <cell r="H435" t="str">
            <v>KS2 English</v>
          </cell>
          <cell r="I435" t="str">
            <v>KS4 English</v>
          </cell>
        </row>
        <row r="436">
          <cell r="B436" t="str">
            <v>.</v>
          </cell>
          <cell r="C436" t="str">
            <v>.</v>
          </cell>
          <cell r="D436" t="str">
            <v>.</v>
          </cell>
          <cell r="E436" t="str">
            <v>.</v>
          </cell>
          <cell r="F436" t="str">
            <v>.</v>
          </cell>
          <cell r="G436" t="str">
            <v>.</v>
          </cell>
          <cell r="H436" t="str">
            <v>.</v>
          </cell>
          <cell r="I436" t="str">
            <v>.</v>
          </cell>
        </row>
        <row r="437">
          <cell r="B437" t="str">
            <v>.</v>
          </cell>
          <cell r="C437" t="str">
            <v>.</v>
          </cell>
          <cell r="D437" t="str">
            <v>.</v>
          </cell>
          <cell r="E437" t="str">
            <v>.</v>
          </cell>
          <cell r="F437" t="str">
            <v>.</v>
          </cell>
          <cell r="G437" t="str">
            <v>.</v>
          </cell>
          <cell r="H437" t="str">
            <v>.</v>
          </cell>
          <cell r="I437" t="str">
            <v>.</v>
          </cell>
        </row>
        <row r="438">
          <cell r="B438" t="str">
            <v>.</v>
          </cell>
          <cell r="C438" t="str">
            <v>.</v>
          </cell>
          <cell r="D438" t="str">
            <v>.</v>
          </cell>
          <cell r="E438" t="str">
            <v>.</v>
          </cell>
          <cell r="F438" t="str">
            <v>.</v>
          </cell>
          <cell r="G438" t="str">
            <v>.</v>
          </cell>
          <cell r="H438" t="str">
            <v>KS2 English</v>
          </cell>
          <cell r="I438" t="str">
            <v>KS4 English</v>
          </cell>
        </row>
        <row r="439">
          <cell r="B439" t="str">
            <v>.</v>
          </cell>
          <cell r="C439" t="str">
            <v>.</v>
          </cell>
          <cell r="D439" t="str">
            <v>.</v>
          </cell>
          <cell r="E439" t="str">
            <v>.</v>
          </cell>
          <cell r="F439" t="str">
            <v>.</v>
          </cell>
          <cell r="G439" t="str">
            <v>.</v>
          </cell>
          <cell r="H439" t="str">
            <v>KS2 English</v>
          </cell>
          <cell r="I439" t="str">
            <v>KS4 English</v>
          </cell>
        </row>
        <row r="440">
          <cell r="B440" t="str">
            <v>.</v>
          </cell>
          <cell r="C440" t="str">
            <v>.</v>
          </cell>
          <cell r="D440" t="str">
            <v>.</v>
          </cell>
          <cell r="E440" t="str">
            <v>.</v>
          </cell>
          <cell r="F440" t="str">
            <v>.</v>
          </cell>
          <cell r="G440" t="str">
            <v>.</v>
          </cell>
          <cell r="H440" t="str">
            <v>KS2 English</v>
          </cell>
          <cell r="I440" t="str">
            <v>KS4 English</v>
          </cell>
        </row>
        <row r="441">
          <cell r="B441" t="str">
            <v>.</v>
          </cell>
          <cell r="C441" t="str">
            <v>.</v>
          </cell>
          <cell r="D441" t="str">
            <v>.</v>
          </cell>
          <cell r="E441" t="str">
            <v>.</v>
          </cell>
          <cell r="F441" t="str">
            <v>.</v>
          </cell>
          <cell r="G441" t="str">
            <v>.</v>
          </cell>
          <cell r="H441" t="str">
            <v>.</v>
          </cell>
          <cell r="I441" t="str">
            <v>.</v>
          </cell>
        </row>
        <row r="442">
          <cell r="B442" t="str">
            <v>.</v>
          </cell>
          <cell r="C442" t="str">
            <v>.</v>
          </cell>
          <cell r="D442" t="str">
            <v>.</v>
          </cell>
          <cell r="E442" t="str">
            <v>.</v>
          </cell>
          <cell r="F442" t="str">
            <v>.</v>
          </cell>
          <cell r="G442" t="str">
            <v>.</v>
          </cell>
          <cell r="H442" t="str">
            <v>.</v>
          </cell>
          <cell r="I442" t="str">
            <v>.</v>
          </cell>
        </row>
        <row r="443">
          <cell r="B443" t="str">
            <v>KS2-4</v>
          </cell>
          <cell r="C443" t="str">
            <v>B</v>
          </cell>
          <cell r="D443" t="str">
            <v>U</v>
          </cell>
          <cell r="E443">
            <v>1.6393442622950821E-2</v>
          </cell>
          <cell r="F443">
            <v>0.1</v>
          </cell>
          <cell r="G443" t="str">
            <v>&gt;=25 &amp; &lt;26</v>
          </cell>
          <cell r="H443" t="str">
            <v>KS2 English</v>
          </cell>
          <cell r="I443" t="str">
            <v>KS4 English</v>
          </cell>
        </row>
        <row r="444">
          <cell r="B444" t="str">
            <v>KS2-4</v>
          </cell>
          <cell r="C444" t="str">
            <v>N</v>
          </cell>
          <cell r="D444" t="str">
            <v>U</v>
          </cell>
          <cell r="E444">
            <v>1.7857142857142856E-2</v>
          </cell>
          <cell r="F444">
            <v>0.1</v>
          </cell>
          <cell r="G444" t="str">
            <v>&gt;=25 &amp; &lt;26</v>
          </cell>
          <cell r="H444" t="str">
            <v>KS2 English</v>
          </cell>
          <cell r="I444" t="str">
            <v>KS4 English</v>
          </cell>
        </row>
        <row r="445">
          <cell r="B445" t="str">
            <v>KS2-4</v>
          </cell>
          <cell r="C445" t="str">
            <v>2</v>
          </cell>
          <cell r="D445" t="str">
            <v>U</v>
          </cell>
          <cell r="E445">
            <v>1.9108280254777069E-2</v>
          </cell>
          <cell r="F445">
            <v>0.1</v>
          </cell>
          <cell r="G445" t="str">
            <v>&gt;=25 &amp; &lt;26</v>
          </cell>
          <cell r="H445" t="str">
            <v>KS2 English</v>
          </cell>
          <cell r="I445" t="str">
            <v>KS4 English</v>
          </cell>
        </row>
        <row r="446">
          <cell r="B446" t="str">
            <v>KS2-4</v>
          </cell>
          <cell r="C446" t="str">
            <v>3C</v>
          </cell>
          <cell r="D446" t="str">
            <v>U</v>
          </cell>
          <cell r="E446">
            <v>1.9108280254777069E-2</v>
          </cell>
          <cell r="F446">
            <v>0.1</v>
          </cell>
          <cell r="G446" t="str">
            <v>&gt;=25 &amp; &lt;26</v>
          </cell>
          <cell r="H446" t="str">
            <v>KS2 English</v>
          </cell>
          <cell r="I446" t="str">
            <v>KS4 English</v>
          </cell>
        </row>
        <row r="447">
          <cell r="B447" t="str">
            <v>KS2-4</v>
          </cell>
          <cell r="C447" t="str">
            <v>3B</v>
          </cell>
          <cell r="D447" t="str">
            <v>U</v>
          </cell>
          <cell r="E447">
            <v>6.6518847006651885E-3</v>
          </cell>
          <cell r="F447">
            <v>0.1</v>
          </cell>
          <cell r="G447" t="str">
            <v>&gt;=25 &amp; &lt;26</v>
          </cell>
          <cell r="H447" t="str">
            <v>KS2 English</v>
          </cell>
          <cell r="I447" t="str">
            <v>KS4 English</v>
          </cell>
        </row>
        <row r="448">
          <cell r="B448" t="str">
            <v>KS2-4</v>
          </cell>
          <cell r="C448" t="str">
            <v>3A</v>
          </cell>
          <cell r="D448" t="str">
            <v>U</v>
          </cell>
          <cell r="E448">
            <v>6.1443932411674347E-3</v>
          </cell>
          <cell r="F448">
            <v>0.1</v>
          </cell>
          <cell r="G448" t="str">
            <v>&gt;=25 &amp; &lt;26</v>
          </cell>
          <cell r="H448" t="str">
            <v>KS2 English</v>
          </cell>
          <cell r="I448" t="str">
            <v>KS4 English</v>
          </cell>
        </row>
        <row r="449">
          <cell r="B449" t="str">
            <v>KS2-4</v>
          </cell>
          <cell r="C449" t="str">
            <v>4C</v>
          </cell>
          <cell r="D449" t="str">
            <v>U</v>
          </cell>
          <cell r="E449">
            <v>7.3081607795371494E-3</v>
          </cell>
          <cell r="F449">
            <v>0.1</v>
          </cell>
          <cell r="G449" t="str">
            <v>&gt;=25 &amp; &lt;26</v>
          </cell>
          <cell r="H449" t="str">
            <v>KS2 English</v>
          </cell>
          <cell r="I449" t="str">
            <v>KS4 English</v>
          </cell>
        </row>
        <row r="450">
          <cell r="B450" t="str">
            <v>KS2-4</v>
          </cell>
          <cell r="C450" t="str">
            <v>4B</v>
          </cell>
          <cell r="D450" t="str">
            <v>U</v>
          </cell>
          <cell r="E450">
            <v>1.5831134564643799E-3</v>
          </cell>
          <cell r="F450">
            <v>0.1</v>
          </cell>
          <cell r="G450" t="str">
            <v>&gt;=25 &amp; &lt;26</v>
          </cell>
          <cell r="H450" t="str">
            <v>KS2 English</v>
          </cell>
          <cell r="I450" t="str">
            <v>KS4 English</v>
          </cell>
        </row>
        <row r="451">
          <cell r="B451" t="str">
            <v>KS2-4</v>
          </cell>
          <cell r="C451" t="str">
            <v>4A</v>
          </cell>
          <cell r="D451" t="str">
            <v>U</v>
          </cell>
          <cell r="E451">
            <v>1.3869625520110957E-3</v>
          </cell>
          <cell r="F451">
            <v>0.1</v>
          </cell>
          <cell r="G451" t="str">
            <v>&gt;=25 &amp; &lt;26</v>
          </cell>
          <cell r="H451" t="str">
            <v>KS2 English</v>
          </cell>
          <cell r="I451" t="str">
            <v>KS4 English</v>
          </cell>
        </row>
        <row r="452">
          <cell r="B452" t="str">
            <v>KS2-4</v>
          </cell>
          <cell r="C452" t="str">
            <v>5C</v>
          </cell>
          <cell r="D452" t="str">
            <v>U</v>
          </cell>
          <cell r="E452">
            <v>6.1349693251533746E-4</v>
          </cell>
          <cell r="F452">
            <v>0.1</v>
          </cell>
          <cell r="G452" t="str">
            <v>&gt;=25 &amp; &lt;26</v>
          </cell>
          <cell r="H452" t="str">
            <v>KS2 English</v>
          </cell>
          <cell r="I452" t="str">
            <v>KS4 English</v>
          </cell>
        </row>
        <row r="453">
          <cell r="B453" t="str">
            <v>KS2-4</v>
          </cell>
          <cell r="C453" t="str">
            <v>5B</v>
          </cell>
          <cell r="D453" t="str">
            <v>U</v>
          </cell>
          <cell r="E453">
            <v>0</v>
          </cell>
          <cell r="F453">
            <v>0.1</v>
          </cell>
          <cell r="G453" t="str">
            <v>&gt;=25 &amp; &lt;26</v>
          </cell>
          <cell r="H453" t="str">
            <v>KS2 English</v>
          </cell>
          <cell r="I453" t="str">
            <v>KS4 English</v>
          </cell>
        </row>
        <row r="454">
          <cell r="B454" t="str">
            <v>KS2-4</v>
          </cell>
          <cell r="C454" t="str">
            <v>5A</v>
          </cell>
          <cell r="D454" t="str">
            <v>U</v>
          </cell>
          <cell r="E454">
            <v>0</v>
          </cell>
          <cell r="F454">
            <v>0.1</v>
          </cell>
          <cell r="G454" t="str">
            <v>&gt;=25 &amp; &lt;26</v>
          </cell>
          <cell r="H454" t="str">
            <v>KS2 English</v>
          </cell>
          <cell r="I454" t="str">
            <v>KS4 English</v>
          </cell>
        </row>
        <row r="455">
          <cell r="B455" t="str">
            <v>.</v>
          </cell>
          <cell r="C455" t="str">
            <v>.</v>
          </cell>
          <cell r="D455" t="str">
            <v>.</v>
          </cell>
          <cell r="E455" t="str">
            <v>.</v>
          </cell>
          <cell r="F455" t="str">
            <v>.</v>
          </cell>
          <cell r="G455" t="str">
            <v>.</v>
          </cell>
          <cell r="H455" t="str">
            <v>.</v>
          </cell>
          <cell r="I455" t="str">
            <v>.</v>
          </cell>
        </row>
        <row r="456">
          <cell r="B456" t="str">
            <v>.</v>
          </cell>
          <cell r="C456" t="str">
            <v>.</v>
          </cell>
          <cell r="D456" t="str">
            <v>.</v>
          </cell>
          <cell r="E456" t="str">
            <v>.</v>
          </cell>
          <cell r="F456" t="str">
            <v>.</v>
          </cell>
          <cell r="G456" t="str">
            <v>.</v>
          </cell>
          <cell r="H456" t="str">
            <v>KS2 English</v>
          </cell>
          <cell r="I456" t="str">
            <v>KS4 English</v>
          </cell>
        </row>
        <row r="457">
          <cell r="B457" t="str">
            <v>.</v>
          </cell>
          <cell r="C457" t="str">
            <v>.</v>
          </cell>
          <cell r="D457" t="str">
            <v>.</v>
          </cell>
          <cell r="E457" t="str">
            <v>.</v>
          </cell>
          <cell r="F457" t="str">
            <v>.</v>
          </cell>
          <cell r="G457" t="str">
            <v>.</v>
          </cell>
          <cell r="H457" t="str">
            <v>KS2 English</v>
          </cell>
          <cell r="I457" t="str">
            <v>KS4 English</v>
          </cell>
        </row>
        <row r="458">
          <cell r="B458" t="str">
            <v>.</v>
          </cell>
          <cell r="C458" t="str">
            <v>.</v>
          </cell>
          <cell r="D458" t="str">
            <v>.</v>
          </cell>
          <cell r="E458" t="str">
            <v>.</v>
          </cell>
          <cell r="F458" t="str">
            <v>.</v>
          </cell>
          <cell r="G458" t="str">
            <v>.</v>
          </cell>
          <cell r="H458" t="str">
            <v>KS2 English</v>
          </cell>
          <cell r="I458" t="str">
            <v>KS4 English</v>
          </cell>
        </row>
        <row r="459">
          <cell r="B459" t="str">
            <v>.</v>
          </cell>
          <cell r="C459" t="str">
            <v>.</v>
          </cell>
          <cell r="D459" t="str">
            <v>.</v>
          </cell>
          <cell r="E459" t="str">
            <v>.</v>
          </cell>
          <cell r="F459" t="str">
            <v>.</v>
          </cell>
          <cell r="G459" t="str">
            <v>.</v>
          </cell>
          <cell r="H459" t="str">
            <v>KS2 English</v>
          </cell>
          <cell r="I459" t="str">
            <v>KS4 English</v>
          </cell>
        </row>
        <row r="460">
          <cell r="B460" t="str">
            <v>.</v>
          </cell>
          <cell r="C460" t="str">
            <v>.</v>
          </cell>
          <cell r="D460" t="str">
            <v>.</v>
          </cell>
          <cell r="E460" t="str">
            <v>.</v>
          </cell>
          <cell r="F460" t="str">
            <v>.</v>
          </cell>
          <cell r="G460" t="str">
            <v>.</v>
          </cell>
          <cell r="H460" t="str">
            <v>.</v>
          </cell>
          <cell r="I460" t="str">
            <v>.</v>
          </cell>
        </row>
        <row r="461">
          <cell r="B461" t="str">
            <v>.</v>
          </cell>
          <cell r="C461" t="str">
            <v>.</v>
          </cell>
          <cell r="D461" t="str">
            <v>.</v>
          </cell>
          <cell r="E461" t="str">
            <v>.</v>
          </cell>
          <cell r="F461" t="str">
            <v>.</v>
          </cell>
          <cell r="G461" t="str">
            <v>.</v>
          </cell>
          <cell r="H461" t="str">
            <v>.</v>
          </cell>
          <cell r="I461" t="str">
            <v>.</v>
          </cell>
        </row>
        <row r="462">
          <cell r="B462" t="str">
            <v>KS2-4</v>
          </cell>
          <cell r="C462" t="str">
            <v>B</v>
          </cell>
          <cell r="D462" t="str">
            <v>U</v>
          </cell>
          <cell r="E462">
            <v>8.0971659919028341E-3</v>
          </cell>
          <cell r="F462">
            <v>0.1</v>
          </cell>
          <cell r="G462" t="str">
            <v>&gt;=26 &amp; &lt;27</v>
          </cell>
          <cell r="H462" t="str">
            <v>KS2 English</v>
          </cell>
          <cell r="I462" t="str">
            <v>KS4 English</v>
          </cell>
        </row>
        <row r="463">
          <cell r="B463" t="str">
            <v>KS2-4</v>
          </cell>
          <cell r="C463" t="str">
            <v>N</v>
          </cell>
          <cell r="D463" t="str">
            <v>U</v>
          </cell>
          <cell r="E463">
            <v>1.2195121951219513E-2</v>
          </cell>
          <cell r="F463">
            <v>0.1</v>
          </cell>
          <cell r="G463" t="str">
            <v>&gt;=26 &amp; &lt;27</v>
          </cell>
          <cell r="H463" t="str">
            <v>KS2 English</v>
          </cell>
          <cell r="I463" t="str">
            <v>KS4 English</v>
          </cell>
        </row>
        <row r="464">
          <cell r="B464" t="str">
            <v>KS2-4</v>
          </cell>
          <cell r="C464" t="str">
            <v>2</v>
          </cell>
          <cell r="D464" t="str">
            <v>U</v>
          </cell>
          <cell r="E464">
            <v>6.1349693251533744E-3</v>
          </cell>
          <cell r="F464">
            <v>0.1</v>
          </cell>
          <cell r="G464" t="str">
            <v>&gt;=26 &amp; &lt;27</v>
          </cell>
          <cell r="H464" t="str">
            <v>KS2 English</v>
          </cell>
          <cell r="I464" t="str">
            <v>KS4 English</v>
          </cell>
        </row>
        <row r="465">
          <cell r="B465" t="str">
            <v>KS2-4</v>
          </cell>
          <cell r="C465" t="str">
            <v>3C</v>
          </cell>
          <cell r="D465" t="str">
            <v>U</v>
          </cell>
          <cell r="E465">
            <v>6.1349693251533744E-3</v>
          </cell>
          <cell r="F465">
            <v>0.1</v>
          </cell>
          <cell r="G465" t="str">
            <v>&gt;=26 &amp; &lt;27</v>
          </cell>
          <cell r="H465" t="str">
            <v>KS2 English</v>
          </cell>
          <cell r="I465" t="str">
            <v>KS4 English</v>
          </cell>
        </row>
        <row r="466">
          <cell r="B466" t="str">
            <v>KS2-4</v>
          </cell>
          <cell r="C466" t="str">
            <v>3B</v>
          </cell>
          <cell r="D466" t="str">
            <v>U</v>
          </cell>
          <cell r="E466">
            <v>1.3725490196078431E-2</v>
          </cell>
          <cell r="F466">
            <v>0.1</v>
          </cell>
          <cell r="G466" t="str">
            <v>&gt;=26 &amp; &lt;27</v>
          </cell>
          <cell r="H466" t="str">
            <v>KS2 English</v>
          </cell>
          <cell r="I466" t="str">
            <v>KS4 English</v>
          </cell>
        </row>
        <row r="467">
          <cell r="B467" t="str">
            <v>KS2-4</v>
          </cell>
          <cell r="C467" t="str">
            <v>3A</v>
          </cell>
          <cell r="D467" t="str">
            <v>U</v>
          </cell>
          <cell r="E467">
            <v>3.7359900373599006E-3</v>
          </cell>
          <cell r="F467">
            <v>0.1</v>
          </cell>
          <cell r="G467" t="str">
            <v>&gt;=26 &amp; &lt;27</v>
          </cell>
          <cell r="H467" t="str">
            <v>KS2 English</v>
          </cell>
          <cell r="I467" t="str">
            <v>KS4 English</v>
          </cell>
        </row>
        <row r="468">
          <cell r="B468" t="str">
            <v>KS2-4</v>
          </cell>
          <cell r="C468" t="str">
            <v>4C</v>
          </cell>
          <cell r="D468" t="str">
            <v>U</v>
          </cell>
          <cell r="E468">
            <v>4.5310376076121428E-3</v>
          </cell>
          <cell r="F468">
            <v>0.1</v>
          </cell>
          <cell r="G468" t="str">
            <v>&gt;=26 &amp; &lt;27</v>
          </cell>
          <cell r="H468" t="str">
            <v>KS2 English</v>
          </cell>
          <cell r="I468" t="str">
            <v>KS4 English</v>
          </cell>
        </row>
        <row r="469">
          <cell r="B469" t="str">
            <v>KS2-4</v>
          </cell>
          <cell r="C469" t="str">
            <v>4B</v>
          </cell>
          <cell r="D469" t="str">
            <v>U</v>
          </cell>
          <cell r="E469">
            <v>1.4245014245014246E-3</v>
          </cell>
          <cell r="F469">
            <v>0.1</v>
          </cell>
          <cell r="G469" t="str">
            <v>&gt;=26 &amp; &lt;27</v>
          </cell>
          <cell r="H469" t="str">
            <v>KS2 English</v>
          </cell>
          <cell r="I469" t="str">
            <v>KS4 English</v>
          </cell>
        </row>
        <row r="470">
          <cell r="B470" t="str">
            <v>KS2-4</v>
          </cell>
          <cell r="C470" t="str">
            <v>4A</v>
          </cell>
          <cell r="D470" t="str">
            <v>U</v>
          </cell>
          <cell r="E470">
            <v>2.0267531414673691E-3</v>
          </cell>
          <cell r="F470">
            <v>0.1</v>
          </cell>
          <cell r="G470" t="str">
            <v>&gt;=26 &amp; &lt;27</v>
          </cell>
          <cell r="H470" t="str">
            <v>KS2 English</v>
          </cell>
          <cell r="I470" t="str">
            <v>KS4 English</v>
          </cell>
        </row>
        <row r="471">
          <cell r="B471" t="str">
            <v>KS2-4</v>
          </cell>
          <cell r="C471" t="str">
            <v>5C</v>
          </cell>
          <cell r="D471" t="str">
            <v>U</v>
          </cell>
          <cell r="E471">
            <v>1.5342129487572874E-3</v>
          </cell>
          <cell r="F471">
            <v>0.1</v>
          </cell>
          <cell r="G471" t="str">
            <v>&gt;=26 &amp; &lt;27</v>
          </cell>
          <cell r="H471" t="str">
            <v>KS2 English</v>
          </cell>
          <cell r="I471" t="str">
            <v>KS4 English</v>
          </cell>
        </row>
        <row r="472">
          <cell r="B472" t="str">
            <v>KS2-4</v>
          </cell>
          <cell r="C472" t="str">
            <v>5B</v>
          </cell>
          <cell r="D472" t="str">
            <v>U</v>
          </cell>
          <cell r="E472">
            <v>0</v>
          </cell>
          <cell r="F472">
            <v>0.1</v>
          </cell>
          <cell r="G472" t="str">
            <v>&gt;=26 &amp; &lt;27</v>
          </cell>
          <cell r="H472" t="str">
            <v>KS2 English</v>
          </cell>
          <cell r="I472" t="str">
            <v>KS4 English</v>
          </cell>
        </row>
        <row r="473">
          <cell r="B473" t="str">
            <v>KS2-4</v>
          </cell>
          <cell r="C473" t="str">
            <v>5A</v>
          </cell>
          <cell r="D473" t="str">
            <v>U</v>
          </cell>
          <cell r="E473">
            <v>0</v>
          </cell>
          <cell r="F473">
            <v>0.1</v>
          </cell>
          <cell r="G473" t="str">
            <v>&gt;=26 &amp; &lt;27</v>
          </cell>
          <cell r="H473" t="str">
            <v>KS2 English</v>
          </cell>
          <cell r="I473" t="str">
            <v>KS4 English</v>
          </cell>
        </row>
        <row r="474">
          <cell r="B474" t="str">
            <v>.</v>
          </cell>
          <cell r="C474" t="str">
            <v>.</v>
          </cell>
          <cell r="D474" t="str">
            <v>.</v>
          </cell>
          <cell r="E474" t="str">
            <v>.</v>
          </cell>
          <cell r="F474" t="str">
            <v>.</v>
          </cell>
          <cell r="G474" t="str">
            <v>.</v>
          </cell>
          <cell r="H474" t="str">
            <v>.</v>
          </cell>
          <cell r="I474" t="str">
            <v>.</v>
          </cell>
        </row>
        <row r="475">
          <cell r="B475" t="str">
            <v>.</v>
          </cell>
          <cell r="C475" t="str">
            <v>.</v>
          </cell>
          <cell r="D475" t="str">
            <v>.</v>
          </cell>
          <cell r="E475" t="str">
            <v>.</v>
          </cell>
          <cell r="F475" t="str">
            <v>.</v>
          </cell>
          <cell r="G475" t="str">
            <v>.</v>
          </cell>
          <cell r="H475" t="str">
            <v>KS2 English</v>
          </cell>
          <cell r="I475" t="str">
            <v>KS4 English</v>
          </cell>
        </row>
        <row r="476">
          <cell r="B476" t="str">
            <v>.</v>
          </cell>
          <cell r="C476" t="str">
            <v>.</v>
          </cell>
          <cell r="D476" t="str">
            <v>.</v>
          </cell>
          <cell r="E476" t="str">
            <v>.</v>
          </cell>
          <cell r="F476" t="str">
            <v>.</v>
          </cell>
          <cell r="G476" t="str">
            <v>.</v>
          </cell>
          <cell r="H476" t="str">
            <v>KS2 English</v>
          </cell>
          <cell r="I476" t="str">
            <v>KS4 English</v>
          </cell>
        </row>
        <row r="477">
          <cell r="B477" t="str">
            <v>.</v>
          </cell>
          <cell r="C477" t="str">
            <v>.</v>
          </cell>
          <cell r="D477" t="str">
            <v>.</v>
          </cell>
          <cell r="E477" t="str">
            <v>.</v>
          </cell>
          <cell r="F477" t="str">
            <v>.</v>
          </cell>
          <cell r="G477" t="str">
            <v>.</v>
          </cell>
          <cell r="H477" t="str">
            <v>KS2 English</v>
          </cell>
          <cell r="I477" t="str">
            <v>KS4 English</v>
          </cell>
        </row>
        <row r="478">
          <cell r="B478" t="str">
            <v>.</v>
          </cell>
          <cell r="C478" t="str">
            <v>.</v>
          </cell>
          <cell r="D478" t="str">
            <v>.</v>
          </cell>
          <cell r="E478" t="str">
            <v>.</v>
          </cell>
          <cell r="F478" t="str">
            <v>.</v>
          </cell>
          <cell r="G478" t="str">
            <v>.</v>
          </cell>
          <cell r="H478" t="str">
            <v>KS2 English</v>
          </cell>
          <cell r="I478" t="str">
            <v>KS4 English</v>
          </cell>
        </row>
        <row r="479">
          <cell r="B479" t="str">
            <v>.</v>
          </cell>
          <cell r="C479" t="str">
            <v>.</v>
          </cell>
          <cell r="D479" t="str">
            <v>.</v>
          </cell>
          <cell r="E479" t="str">
            <v>.</v>
          </cell>
          <cell r="F479" t="str">
            <v>.</v>
          </cell>
          <cell r="G479" t="str">
            <v>.</v>
          </cell>
          <cell r="H479" t="str">
            <v>.</v>
          </cell>
          <cell r="I479" t="str">
            <v>.</v>
          </cell>
        </row>
        <row r="480">
          <cell r="B480" t="str">
            <v>.</v>
          </cell>
          <cell r="C480" t="str">
            <v>.</v>
          </cell>
          <cell r="D480" t="str">
            <v>.</v>
          </cell>
          <cell r="E480" t="str">
            <v>.</v>
          </cell>
          <cell r="F480" t="str">
            <v>.</v>
          </cell>
          <cell r="G480" t="str">
            <v>.</v>
          </cell>
          <cell r="H480" t="str">
            <v>.</v>
          </cell>
          <cell r="I480" t="str">
            <v>.</v>
          </cell>
        </row>
        <row r="481">
          <cell r="B481" t="str">
            <v>KS2-4</v>
          </cell>
          <cell r="C481" t="str">
            <v>B</v>
          </cell>
          <cell r="D481" t="str">
            <v>U</v>
          </cell>
          <cell r="E481">
            <v>3.2520325203252036E-2</v>
          </cell>
          <cell r="F481">
            <v>0.1</v>
          </cell>
          <cell r="G481" t="str">
            <v>&gt;=27 &amp; &lt;28</v>
          </cell>
          <cell r="H481" t="str">
            <v>KS2 English</v>
          </cell>
          <cell r="I481" t="str">
            <v>KS4 English</v>
          </cell>
        </row>
        <row r="482">
          <cell r="B482" t="str">
            <v>KS2-4</v>
          </cell>
          <cell r="C482" t="str">
            <v>N</v>
          </cell>
          <cell r="D482" t="str">
            <v>U</v>
          </cell>
          <cell r="E482">
            <v>7.1942446043165471E-3</v>
          </cell>
          <cell r="F482">
            <v>0.1</v>
          </cell>
          <cell r="G482" t="str">
            <v>&gt;=27 &amp; &lt;28</v>
          </cell>
          <cell r="H482" t="str">
            <v>KS2 English</v>
          </cell>
          <cell r="I482" t="str">
            <v>KS4 English</v>
          </cell>
        </row>
        <row r="483">
          <cell r="B483" t="str">
            <v>KS2-4</v>
          </cell>
          <cell r="C483" t="str">
            <v>2</v>
          </cell>
          <cell r="D483" t="str">
            <v>U</v>
          </cell>
          <cell r="E483">
            <v>7.1942446043165471E-3</v>
          </cell>
          <cell r="F483">
            <v>0.1</v>
          </cell>
          <cell r="G483" t="str">
            <v>&gt;=27 &amp; &lt;28</v>
          </cell>
          <cell r="H483" t="str">
            <v>KS2 English</v>
          </cell>
          <cell r="I483" t="str">
            <v>KS4 English</v>
          </cell>
        </row>
        <row r="484">
          <cell r="B484" t="str">
            <v>KS2-4</v>
          </cell>
          <cell r="C484" t="str">
            <v>3C</v>
          </cell>
          <cell r="D484" t="str">
            <v>U</v>
          </cell>
          <cell r="E484">
            <v>1.0050251256281407E-2</v>
          </cell>
          <cell r="F484">
            <v>0.1</v>
          </cell>
          <cell r="G484" t="str">
            <v>&gt;=27 &amp; &lt;28</v>
          </cell>
          <cell r="H484" t="str">
            <v>KS2 English</v>
          </cell>
          <cell r="I484" t="str">
            <v>KS4 English</v>
          </cell>
        </row>
        <row r="485">
          <cell r="B485" t="str">
            <v>KS2-4</v>
          </cell>
          <cell r="C485" t="str">
            <v>3B</v>
          </cell>
          <cell r="D485" t="str">
            <v>U</v>
          </cell>
          <cell r="E485">
            <v>3.003003003003003E-3</v>
          </cell>
          <cell r="F485">
            <v>0.1</v>
          </cell>
          <cell r="G485" t="str">
            <v>&gt;=27 &amp; &lt;28</v>
          </cell>
          <cell r="H485" t="str">
            <v>KS2 English</v>
          </cell>
          <cell r="I485" t="str">
            <v>KS4 English</v>
          </cell>
        </row>
        <row r="486">
          <cell r="B486" t="str">
            <v>KS2-4</v>
          </cell>
          <cell r="C486" t="str">
            <v>3A</v>
          </cell>
          <cell r="D486" t="str">
            <v>U</v>
          </cell>
          <cell r="E486">
            <v>1.968503937007874E-3</v>
          </cell>
          <cell r="F486">
            <v>0.1</v>
          </cell>
          <cell r="G486" t="str">
            <v>&gt;=27 &amp; &lt;28</v>
          </cell>
          <cell r="H486" t="str">
            <v>KS2 English</v>
          </cell>
          <cell r="I486" t="str">
            <v>KS4 English</v>
          </cell>
        </row>
        <row r="487">
          <cell r="B487" t="str">
            <v>KS2-4</v>
          </cell>
          <cell r="C487" t="str">
            <v>4C</v>
          </cell>
          <cell r="D487" t="str">
            <v>U</v>
          </cell>
          <cell r="E487">
            <v>2.717391304347826E-3</v>
          </cell>
          <cell r="F487">
            <v>0.1</v>
          </cell>
          <cell r="G487" t="str">
            <v>&gt;=27 &amp; &lt;28</v>
          </cell>
          <cell r="H487" t="str">
            <v>KS2 English</v>
          </cell>
          <cell r="I487" t="str">
            <v>KS4 English</v>
          </cell>
        </row>
        <row r="488">
          <cell r="B488" t="str">
            <v>KS2-4</v>
          </cell>
          <cell r="C488" t="str">
            <v>4B</v>
          </cell>
          <cell r="D488" t="str">
            <v>U</v>
          </cell>
          <cell r="E488">
            <v>2.9197080291970801E-3</v>
          </cell>
          <cell r="F488">
            <v>0.1</v>
          </cell>
          <cell r="G488" t="str">
            <v>&gt;=27 &amp; &lt;28</v>
          </cell>
          <cell r="H488" t="str">
            <v>KS2 English</v>
          </cell>
          <cell r="I488" t="str">
            <v>KS4 English</v>
          </cell>
        </row>
        <row r="489">
          <cell r="B489" t="str">
            <v>KS2-4</v>
          </cell>
          <cell r="C489" t="str">
            <v>4A</v>
          </cell>
          <cell r="D489" t="str">
            <v>U</v>
          </cell>
          <cell r="E489">
            <v>9.3283582089552237E-4</v>
          </cell>
          <cell r="F489">
            <v>0.1</v>
          </cell>
          <cell r="G489" t="str">
            <v>&gt;=27 &amp; &lt;28</v>
          </cell>
          <cell r="H489" t="str">
            <v>KS2 English</v>
          </cell>
          <cell r="I489" t="str">
            <v>KS4 English</v>
          </cell>
        </row>
        <row r="490">
          <cell r="B490" t="str">
            <v>KS2-4</v>
          </cell>
          <cell r="C490" t="str">
            <v>5C</v>
          </cell>
          <cell r="D490" t="str">
            <v>U</v>
          </cell>
          <cell r="E490">
            <v>3.0750307503075032E-4</v>
          </cell>
          <cell r="F490">
            <v>0.1</v>
          </cell>
          <cell r="G490" t="str">
            <v>&gt;=27 &amp; &lt;28</v>
          </cell>
          <cell r="H490" t="str">
            <v>KS2 English</v>
          </cell>
          <cell r="I490" t="str">
            <v>KS4 English</v>
          </cell>
        </row>
        <row r="491">
          <cell r="B491" t="str">
            <v>KS2-4</v>
          </cell>
          <cell r="C491" t="str">
            <v>5B</v>
          </cell>
          <cell r="D491" t="str">
            <v>U</v>
          </cell>
          <cell r="E491">
            <v>9.7370983446932818E-4</v>
          </cell>
          <cell r="F491">
            <v>0.1</v>
          </cell>
          <cell r="G491" t="str">
            <v>&gt;=27 &amp; &lt;28</v>
          </cell>
          <cell r="H491" t="str">
            <v>KS2 English</v>
          </cell>
          <cell r="I491" t="str">
            <v>KS4 English</v>
          </cell>
        </row>
        <row r="492">
          <cell r="B492" t="str">
            <v>KS2-4</v>
          </cell>
          <cell r="C492" t="str">
            <v>5A</v>
          </cell>
          <cell r="D492" t="str">
            <v>U</v>
          </cell>
          <cell r="E492">
            <v>9.7370983446932818E-4</v>
          </cell>
          <cell r="F492">
            <v>0.1</v>
          </cell>
          <cell r="G492" t="str">
            <v>&gt;=27 &amp; &lt;28</v>
          </cell>
          <cell r="H492" t="str">
            <v>KS2 English</v>
          </cell>
          <cell r="I492" t="str">
            <v>KS4 English</v>
          </cell>
        </row>
        <row r="493">
          <cell r="B493" t="str">
            <v>.</v>
          </cell>
          <cell r="C493" t="str">
            <v>.</v>
          </cell>
          <cell r="D493" t="str">
            <v>.</v>
          </cell>
          <cell r="E493" t="str">
            <v>.</v>
          </cell>
          <cell r="F493" t="str">
            <v>.</v>
          </cell>
          <cell r="G493" t="str">
            <v>.</v>
          </cell>
          <cell r="H493" t="str">
            <v>.</v>
          </cell>
          <cell r="I493" t="str">
            <v>.</v>
          </cell>
        </row>
        <row r="494">
          <cell r="B494" t="str">
            <v>.</v>
          </cell>
          <cell r="C494" t="str">
            <v>.</v>
          </cell>
          <cell r="D494" t="str">
            <v>.</v>
          </cell>
          <cell r="E494" t="str">
            <v>.</v>
          </cell>
          <cell r="F494" t="str">
            <v>.</v>
          </cell>
          <cell r="G494" t="str">
            <v>.</v>
          </cell>
          <cell r="H494" t="str">
            <v>KS2 English</v>
          </cell>
          <cell r="I494" t="str">
            <v>KS4 English</v>
          </cell>
        </row>
        <row r="495">
          <cell r="B495" t="str">
            <v>.</v>
          </cell>
          <cell r="C495" t="str">
            <v>.</v>
          </cell>
          <cell r="D495" t="str">
            <v>.</v>
          </cell>
          <cell r="E495" t="str">
            <v>.</v>
          </cell>
          <cell r="F495" t="str">
            <v>.</v>
          </cell>
          <cell r="G495" t="str">
            <v>.</v>
          </cell>
          <cell r="H495" t="str">
            <v>KS2 English</v>
          </cell>
          <cell r="I495" t="str">
            <v>KS4 English</v>
          </cell>
        </row>
        <row r="496">
          <cell r="B496" t="str">
            <v>.</v>
          </cell>
          <cell r="C496" t="str">
            <v>.</v>
          </cell>
          <cell r="D496" t="str">
            <v>.</v>
          </cell>
          <cell r="E496" t="str">
            <v>.</v>
          </cell>
          <cell r="F496" t="str">
            <v>.</v>
          </cell>
          <cell r="G496" t="str">
            <v>.</v>
          </cell>
          <cell r="H496" t="str">
            <v>KS2 English</v>
          </cell>
          <cell r="I496" t="str">
            <v>KS4 English</v>
          </cell>
        </row>
        <row r="497">
          <cell r="B497" t="str">
            <v>.</v>
          </cell>
          <cell r="C497" t="str">
            <v>.</v>
          </cell>
          <cell r="D497" t="str">
            <v>.</v>
          </cell>
          <cell r="E497" t="str">
            <v>.</v>
          </cell>
          <cell r="F497" t="str">
            <v>.</v>
          </cell>
          <cell r="G497" t="str">
            <v>.</v>
          </cell>
          <cell r="H497" t="str">
            <v>KS2 English</v>
          </cell>
          <cell r="I497" t="str">
            <v>KS4 English</v>
          </cell>
        </row>
        <row r="498">
          <cell r="B498" t="str">
            <v>.</v>
          </cell>
          <cell r="C498" t="str">
            <v>.</v>
          </cell>
          <cell r="D498" t="str">
            <v>.</v>
          </cell>
          <cell r="E498" t="str">
            <v>.</v>
          </cell>
          <cell r="F498" t="str">
            <v>.</v>
          </cell>
          <cell r="G498" t="str">
            <v>.</v>
          </cell>
          <cell r="H498" t="str">
            <v>.</v>
          </cell>
          <cell r="I498" t="str">
            <v>.</v>
          </cell>
        </row>
        <row r="499">
          <cell r="B499" t="str">
            <v>.</v>
          </cell>
          <cell r="C499" t="str">
            <v>.</v>
          </cell>
          <cell r="D499" t="str">
            <v>.</v>
          </cell>
          <cell r="E499" t="str">
            <v>.</v>
          </cell>
          <cell r="F499" t="str">
            <v>.</v>
          </cell>
          <cell r="G499" t="str">
            <v>.</v>
          </cell>
          <cell r="H499" t="str">
            <v>.</v>
          </cell>
          <cell r="I499" t="str">
            <v>.</v>
          </cell>
        </row>
        <row r="500">
          <cell r="B500" t="str">
            <v>KS2-4</v>
          </cell>
          <cell r="C500" t="str">
            <v>B</v>
          </cell>
          <cell r="D500" t="str">
            <v>U</v>
          </cell>
          <cell r="E500">
            <v>8.8495575221238937E-3</v>
          </cell>
          <cell r="F500">
            <v>0.1</v>
          </cell>
          <cell r="G500" t="str">
            <v>&gt;=28 &amp; &lt;29</v>
          </cell>
          <cell r="H500" t="str">
            <v>KS2 English</v>
          </cell>
          <cell r="I500" t="str">
            <v>KS4 English</v>
          </cell>
        </row>
        <row r="501">
          <cell r="B501" t="str">
            <v>KS2-4</v>
          </cell>
          <cell r="C501" t="str">
            <v>N</v>
          </cell>
          <cell r="D501" t="str">
            <v>U</v>
          </cell>
          <cell r="E501">
            <v>8.8495575221238937E-3</v>
          </cell>
          <cell r="F501">
            <v>0.1</v>
          </cell>
          <cell r="G501" t="str">
            <v>&gt;=28 &amp; &lt;29</v>
          </cell>
          <cell r="H501" t="str">
            <v>KS2 English</v>
          </cell>
          <cell r="I501" t="str">
            <v>KS4 English</v>
          </cell>
        </row>
        <row r="502">
          <cell r="B502" t="str">
            <v>KS2-4</v>
          </cell>
          <cell r="C502" t="str">
            <v>2</v>
          </cell>
          <cell r="D502" t="str">
            <v>U</v>
          </cell>
          <cell r="E502">
            <v>8.8495575221238937E-3</v>
          </cell>
          <cell r="F502">
            <v>0.1</v>
          </cell>
          <cell r="G502" t="str">
            <v>&gt;=28 &amp; &lt;29</v>
          </cell>
          <cell r="H502" t="str">
            <v>KS2 English</v>
          </cell>
          <cell r="I502" t="str">
            <v>KS4 English</v>
          </cell>
        </row>
        <row r="503">
          <cell r="B503" t="str">
            <v>KS2-4</v>
          </cell>
          <cell r="C503" t="str">
            <v>3C</v>
          </cell>
          <cell r="D503" t="str">
            <v>U</v>
          </cell>
          <cell r="E503">
            <v>8.8495575221238937E-3</v>
          </cell>
          <cell r="F503">
            <v>0.1</v>
          </cell>
          <cell r="G503" t="str">
            <v>&gt;=28 &amp; &lt;29</v>
          </cell>
          <cell r="H503" t="str">
            <v>KS2 English</v>
          </cell>
          <cell r="I503" t="str">
            <v>KS4 English</v>
          </cell>
        </row>
        <row r="504">
          <cell r="B504" t="str">
            <v>KS2-4</v>
          </cell>
          <cell r="C504" t="str">
            <v>3B</v>
          </cell>
          <cell r="D504" t="str">
            <v>U</v>
          </cell>
          <cell r="E504">
            <v>0</v>
          </cell>
          <cell r="F504">
            <v>0.1</v>
          </cell>
          <cell r="G504" t="str">
            <v>&gt;=28 &amp; &lt;29</v>
          </cell>
          <cell r="H504" t="str">
            <v>KS2 English</v>
          </cell>
          <cell r="I504" t="str">
            <v>KS4 English</v>
          </cell>
        </row>
        <row r="505">
          <cell r="B505" t="str">
            <v>KS2-4</v>
          </cell>
          <cell r="C505" t="str">
            <v>3A</v>
          </cell>
          <cell r="D505" t="str">
            <v>U</v>
          </cell>
          <cell r="E505">
            <v>0</v>
          </cell>
          <cell r="F505">
            <v>0.1</v>
          </cell>
          <cell r="G505" t="str">
            <v>&gt;=28 &amp; &lt;29</v>
          </cell>
          <cell r="H505" t="str">
            <v>KS2 English</v>
          </cell>
          <cell r="I505" t="str">
            <v>KS4 English</v>
          </cell>
        </row>
        <row r="506">
          <cell r="B506" t="str">
            <v>KS2-4</v>
          </cell>
          <cell r="C506" t="str">
            <v>4C</v>
          </cell>
          <cell r="D506" t="str">
            <v>U</v>
          </cell>
          <cell r="E506">
            <v>2.0491803278688526E-3</v>
          </cell>
          <cell r="F506">
            <v>0.1</v>
          </cell>
          <cell r="G506" t="str">
            <v>&gt;=28 &amp; &lt;29</v>
          </cell>
          <cell r="H506" t="str">
            <v>KS2 English</v>
          </cell>
          <cell r="I506" t="str">
            <v>KS4 English</v>
          </cell>
        </row>
        <row r="507">
          <cell r="B507" t="str">
            <v>KS2-4</v>
          </cell>
          <cell r="C507" t="str">
            <v>4B</v>
          </cell>
          <cell r="D507" t="str">
            <v>U</v>
          </cell>
          <cell r="E507">
            <v>0</v>
          </cell>
          <cell r="F507">
            <v>0.1</v>
          </cell>
          <cell r="G507" t="str">
            <v>&gt;=28 &amp; &lt;29</v>
          </cell>
          <cell r="H507" t="str">
            <v>KS2 English</v>
          </cell>
          <cell r="I507" t="str">
            <v>KS4 English</v>
          </cell>
        </row>
        <row r="508">
          <cell r="B508" t="str">
            <v>KS2-4</v>
          </cell>
          <cell r="C508" t="str">
            <v>4A</v>
          </cell>
          <cell r="D508" t="str">
            <v>U</v>
          </cell>
          <cell r="E508">
            <v>0</v>
          </cell>
          <cell r="F508">
            <v>0.1</v>
          </cell>
          <cell r="G508" t="str">
            <v>&gt;=28 &amp; &lt;29</v>
          </cell>
          <cell r="H508" t="str">
            <v>KS2 English</v>
          </cell>
          <cell r="I508" t="str">
            <v>KS4 English</v>
          </cell>
        </row>
        <row r="509">
          <cell r="B509" t="str">
            <v>KS2-4</v>
          </cell>
          <cell r="C509" t="str">
            <v>5C</v>
          </cell>
          <cell r="D509" t="str">
            <v>U</v>
          </cell>
          <cell r="E509">
            <v>0</v>
          </cell>
          <cell r="F509">
            <v>0.1</v>
          </cell>
          <cell r="G509" t="str">
            <v>&gt;=28 &amp; &lt;29</v>
          </cell>
          <cell r="H509" t="str">
            <v>KS2 English</v>
          </cell>
          <cell r="I509" t="str">
            <v>KS4 English</v>
          </cell>
        </row>
        <row r="510">
          <cell r="B510" t="str">
            <v>KS2-4</v>
          </cell>
          <cell r="C510" t="str">
            <v>5B</v>
          </cell>
          <cell r="D510" t="str">
            <v>U</v>
          </cell>
          <cell r="E510">
            <v>0</v>
          </cell>
          <cell r="F510">
            <v>0.1</v>
          </cell>
          <cell r="G510" t="str">
            <v>&gt;=28 &amp; &lt;29</v>
          </cell>
          <cell r="H510" t="str">
            <v>KS2 English</v>
          </cell>
          <cell r="I510" t="str">
            <v>KS4 English</v>
          </cell>
        </row>
        <row r="511">
          <cell r="B511" t="str">
            <v>KS2-4</v>
          </cell>
          <cell r="C511" t="str">
            <v>5A</v>
          </cell>
          <cell r="D511" t="str">
            <v>U</v>
          </cell>
          <cell r="E511">
            <v>0</v>
          </cell>
          <cell r="F511">
            <v>0.1</v>
          </cell>
          <cell r="G511" t="str">
            <v>&gt;=28 &amp; &lt;29</v>
          </cell>
          <cell r="H511" t="str">
            <v>KS2 English</v>
          </cell>
          <cell r="I511" t="str">
            <v>KS4 English</v>
          </cell>
        </row>
        <row r="512">
          <cell r="B512" t="str">
            <v>.</v>
          </cell>
          <cell r="C512" t="str">
            <v>.</v>
          </cell>
          <cell r="D512" t="str">
            <v>.</v>
          </cell>
          <cell r="E512" t="str">
            <v>.</v>
          </cell>
          <cell r="F512" t="str">
            <v>.</v>
          </cell>
          <cell r="G512" t="str">
            <v>.</v>
          </cell>
          <cell r="H512" t="str">
            <v>.</v>
          </cell>
          <cell r="I512" t="str">
            <v>.</v>
          </cell>
        </row>
        <row r="513">
          <cell r="B513" t="str">
            <v>.</v>
          </cell>
          <cell r="C513" t="str">
            <v>.</v>
          </cell>
          <cell r="D513" t="str">
            <v>.</v>
          </cell>
          <cell r="E513" t="str">
            <v>.</v>
          </cell>
          <cell r="F513" t="str">
            <v>.</v>
          </cell>
          <cell r="G513" t="str">
            <v>.</v>
          </cell>
          <cell r="H513" t="str">
            <v>KS2 English</v>
          </cell>
          <cell r="I513" t="str">
            <v>KS4 English</v>
          </cell>
        </row>
        <row r="514">
          <cell r="B514" t="str">
            <v>.</v>
          </cell>
          <cell r="C514" t="str">
            <v>.</v>
          </cell>
          <cell r="D514" t="str">
            <v>.</v>
          </cell>
          <cell r="E514" t="str">
            <v>.</v>
          </cell>
          <cell r="F514" t="str">
            <v>.</v>
          </cell>
          <cell r="G514" t="str">
            <v>.</v>
          </cell>
          <cell r="H514" t="str">
            <v>KS2 English</v>
          </cell>
          <cell r="I514" t="str">
            <v>KS4 English</v>
          </cell>
        </row>
        <row r="515">
          <cell r="B515" t="str">
            <v>.</v>
          </cell>
          <cell r="C515" t="str">
            <v>.</v>
          </cell>
          <cell r="D515" t="str">
            <v>.</v>
          </cell>
          <cell r="E515" t="str">
            <v>.</v>
          </cell>
          <cell r="F515" t="str">
            <v>.</v>
          </cell>
          <cell r="G515" t="str">
            <v>.</v>
          </cell>
          <cell r="H515" t="str">
            <v>KS2 English</v>
          </cell>
          <cell r="I515" t="str">
            <v>KS4 English</v>
          </cell>
        </row>
        <row r="516">
          <cell r="B516" t="str">
            <v>.</v>
          </cell>
          <cell r="C516" t="str">
            <v>.</v>
          </cell>
          <cell r="D516" t="str">
            <v>.</v>
          </cell>
          <cell r="E516" t="str">
            <v>.</v>
          </cell>
          <cell r="F516" t="str">
            <v>.</v>
          </cell>
          <cell r="G516" t="str">
            <v>.</v>
          </cell>
          <cell r="H516" t="str">
            <v>KS2 English</v>
          </cell>
          <cell r="I516" t="str">
            <v>KS4 English</v>
          </cell>
        </row>
        <row r="517">
          <cell r="B517" t="str">
            <v>.</v>
          </cell>
          <cell r="C517" t="str">
            <v>.</v>
          </cell>
          <cell r="D517" t="str">
            <v>.</v>
          </cell>
          <cell r="E517" t="str">
            <v>.</v>
          </cell>
          <cell r="F517" t="str">
            <v>.</v>
          </cell>
          <cell r="G517" t="str">
            <v>.</v>
          </cell>
          <cell r="H517" t="str">
            <v>.</v>
          </cell>
          <cell r="I517" t="str">
            <v>.</v>
          </cell>
        </row>
        <row r="518">
          <cell r="B518" t="str">
            <v>.</v>
          </cell>
          <cell r="C518" t="str">
            <v>.</v>
          </cell>
          <cell r="D518" t="str">
            <v>.</v>
          </cell>
          <cell r="E518" t="str">
            <v>.</v>
          </cell>
          <cell r="F518" t="str">
            <v>.</v>
          </cell>
          <cell r="G518" t="str">
            <v>.</v>
          </cell>
          <cell r="H518" t="str">
            <v>.</v>
          </cell>
          <cell r="I518" t="str">
            <v>.</v>
          </cell>
        </row>
        <row r="519">
          <cell r="B519" t="str">
            <v>KS2-4</v>
          </cell>
          <cell r="C519" t="str">
            <v>B</v>
          </cell>
          <cell r="D519" t="str">
            <v>U</v>
          </cell>
          <cell r="E519">
            <v>0</v>
          </cell>
          <cell r="F519">
            <v>0.1</v>
          </cell>
          <cell r="G519" t="str">
            <v>&gt;=29 &amp; &lt;30</v>
          </cell>
          <cell r="H519" t="str">
            <v>KS2 English</v>
          </cell>
          <cell r="I519" t="str">
            <v>KS4 English</v>
          </cell>
        </row>
        <row r="520">
          <cell r="B520" t="str">
            <v>KS2-4</v>
          </cell>
          <cell r="C520" t="str">
            <v>N</v>
          </cell>
          <cell r="D520" t="str">
            <v>U</v>
          </cell>
          <cell r="E520">
            <v>0</v>
          </cell>
          <cell r="F520">
            <v>0.1</v>
          </cell>
          <cell r="G520" t="str">
            <v>&gt;=29 &amp; &lt;30</v>
          </cell>
          <cell r="H520" t="str">
            <v>KS2 English</v>
          </cell>
          <cell r="I520" t="str">
            <v>KS4 English</v>
          </cell>
        </row>
        <row r="521">
          <cell r="B521" t="str">
            <v>KS2-4</v>
          </cell>
          <cell r="C521" t="str">
            <v>2</v>
          </cell>
          <cell r="D521" t="str">
            <v>U</v>
          </cell>
          <cell r="E521">
            <v>0</v>
          </cell>
          <cell r="F521">
            <v>0.1</v>
          </cell>
          <cell r="G521" t="str">
            <v>&gt;=29 &amp; &lt;30</v>
          </cell>
          <cell r="H521" t="str">
            <v>KS2 English</v>
          </cell>
          <cell r="I521" t="str">
            <v>KS4 English</v>
          </cell>
        </row>
        <row r="522">
          <cell r="B522" t="str">
            <v>KS2-4</v>
          </cell>
          <cell r="C522" t="str">
            <v>3C</v>
          </cell>
          <cell r="D522" t="str">
            <v>U</v>
          </cell>
          <cell r="E522">
            <v>0</v>
          </cell>
          <cell r="F522">
            <v>0.1</v>
          </cell>
          <cell r="G522" t="str">
            <v>&gt;=29 &amp; &lt;30</v>
          </cell>
          <cell r="H522" t="str">
            <v>KS2 English</v>
          </cell>
          <cell r="I522" t="str">
            <v>KS4 English</v>
          </cell>
        </row>
        <row r="523">
          <cell r="B523" t="str">
            <v>KS2-4</v>
          </cell>
          <cell r="C523" t="str">
            <v>3B</v>
          </cell>
          <cell r="D523" t="str">
            <v>U</v>
          </cell>
          <cell r="E523">
            <v>0</v>
          </cell>
          <cell r="F523">
            <v>0.1</v>
          </cell>
          <cell r="G523" t="str">
            <v>&gt;=29 &amp; &lt;30</v>
          </cell>
          <cell r="H523" t="str">
            <v>KS2 English</v>
          </cell>
          <cell r="I523" t="str">
            <v>KS4 English</v>
          </cell>
        </row>
        <row r="524">
          <cell r="B524" t="str">
            <v>KS2-4</v>
          </cell>
          <cell r="C524" t="str">
            <v>3A</v>
          </cell>
          <cell r="D524" t="str">
            <v>U</v>
          </cell>
          <cell r="E524">
            <v>0</v>
          </cell>
          <cell r="F524">
            <v>0.1</v>
          </cell>
          <cell r="G524" t="str">
            <v>&gt;=29 &amp; &lt;30</v>
          </cell>
          <cell r="H524" t="str">
            <v>KS2 English</v>
          </cell>
          <cell r="I524" t="str">
            <v>KS4 English</v>
          </cell>
        </row>
        <row r="525">
          <cell r="B525" t="str">
            <v>KS2-4</v>
          </cell>
          <cell r="C525" t="str">
            <v>4C</v>
          </cell>
          <cell r="D525" t="str">
            <v>U</v>
          </cell>
          <cell r="E525">
            <v>0</v>
          </cell>
          <cell r="F525">
            <v>0.1</v>
          </cell>
          <cell r="G525" t="str">
            <v>&gt;=29 &amp; &lt;30</v>
          </cell>
          <cell r="H525" t="str">
            <v>KS2 English</v>
          </cell>
          <cell r="I525" t="str">
            <v>KS4 English</v>
          </cell>
        </row>
        <row r="526">
          <cell r="B526" t="str">
            <v>KS2-4</v>
          </cell>
          <cell r="C526" t="str">
            <v>4B</v>
          </cell>
          <cell r="D526" t="str">
            <v>U</v>
          </cell>
          <cell r="E526">
            <v>0</v>
          </cell>
          <cell r="F526">
            <v>0.1</v>
          </cell>
          <cell r="G526" t="str">
            <v>&gt;=29 &amp; &lt;30</v>
          </cell>
          <cell r="H526" t="str">
            <v>KS2 English</v>
          </cell>
          <cell r="I526" t="str">
            <v>KS4 English</v>
          </cell>
        </row>
        <row r="527">
          <cell r="B527" t="str">
            <v>KS2-4</v>
          </cell>
          <cell r="C527" t="str">
            <v>4A</v>
          </cell>
          <cell r="D527" t="str">
            <v>U</v>
          </cell>
          <cell r="E527">
            <v>0</v>
          </cell>
          <cell r="F527">
            <v>0.1</v>
          </cell>
          <cell r="G527" t="str">
            <v>&gt;=29 &amp; &lt;30</v>
          </cell>
          <cell r="H527" t="str">
            <v>KS2 English</v>
          </cell>
          <cell r="I527" t="str">
            <v>KS4 English</v>
          </cell>
        </row>
        <row r="528">
          <cell r="B528" t="str">
            <v>KS2-4</v>
          </cell>
          <cell r="C528" t="str">
            <v>5C</v>
          </cell>
          <cell r="D528" t="str">
            <v>U</v>
          </cell>
          <cell r="E528">
            <v>1.8450184501845018E-3</v>
          </cell>
          <cell r="F528">
            <v>0.1</v>
          </cell>
          <cell r="G528" t="str">
            <v>&gt;=29 &amp; &lt;30</v>
          </cell>
          <cell r="H528" t="str">
            <v>KS2 English</v>
          </cell>
          <cell r="I528" t="str">
            <v>KS4 English</v>
          </cell>
        </row>
        <row r="529">
          <cell r="B529" t="str">
            <v>KS2-4</v>
          </cell>
          <cell r="C529" t="str">
            <v>5B</v>
          </cell>
          <cell r="D529" t="str">
            <v>U</v>
          </cell>
          <cell r="E529">
            <v>0</v>
          </cell>
          <cell r="F529">
            <v>0.1</v>
          </cell>
          <cell r="G529" t="str">
            <v>&gt;=29 &amp; &lt;30</v>
          </cell>
          <cell r="H529" t="str">
            <v>KS2 English</v>
          </cell>
          <cell r="I529" t="str">
            <v>KS4 English</v>
          </cell>
        </row>
        <row r="530">
          <cell r="B530" t="str">
            <v>KS2-4</v>
          </cell>
          <cell r="C530" t="str">
            <v>5A</v>
          </cell>
          <cell r="D530" t="str">
            <v>U</v>
          </cell>
          <cell r="E530">
            <v>0</v>
          </cell>
          <cell r="F530">
            <v>0.1</v>
          </cell>
          <cell r="G530" t="str">
            <v>&gt;=29 &amp; &lt;30</v>
          </cell>
          <cell r="H530" t="str">
            <v>KS2 English</v>
          </cell>
          <cell r="I530" t="str">
            <v>KS4 English</v>
          </cell>
        </row>
        <row r="531">
          <cell r="B531" t="str">
            <v>.</v>
          </cell>
          <cell r="C531" t="str">
            <v>.</v>
          </cell>
          <cell r="D531" t="str">
            <v>.</v>
          </cell>
          <cell r="E531" t="str">
            <v>.</v>
          </cell>
          <cell r="F531" t="str">
            <v>.</v>
          </cell>
          <cell r="G531" t="str">
            <v>.</v>
          </cell>
          <cell r="H531" t="str">
            <v>.</v>
          </cell>
          <cell r="I531" t="str">
            <v>.</v>
          </cell>
        </row>
        <row r="532">
          <cell r="B532" t="str">
            <v>.</v>
          </cell>
          <cell r="C532" t="str">
            <v>.</v>
          </cell>
          <cell r="D532" t="str">
            <v>.</v>
          </cell>
          <cell r="E532" t="str">
            <v>.</v>
          </cell>
          <cell r="F532" t="str">
            <v>.</v>
          </cell>
          <cell r="G532" t="str">
            <v>.</v>
          </cell>
          <cell r="H532" t="str">
            <v>KS2 English</v>
          </cell>
          <cell r="I532" t="str">
            <v>KS4 English</v>
          </cell>
        </row>
        <row r="533">
          <cell r="B533" t="str">
            <v>.</v>
          </cell>
          <cell r="C533" t="str">
            <v>.</v>
          </cell>
          <cell r="D533" t="str">
            <v>.</v>
          </cell>
          <cell r="E533" t="str">
            <v>.</v>
          </cell>
          <cell r="F533" t="str">
            <v>.</v>
          </cell>
          <cell r="G533" t="str">
            <v>.</v>
          </cell>
          <cell r="H533" t="str">
            <v>KS2 English</v>
          </cell>
          <cell r="I533" t="str">
            <v>KS4 English</v>
          </cell>
        </row>
        <row r="534">
          <cell r="B534" t="str">
            <v>.</v>
          </cell>
          <cell r="C534" t="str">
            <v>.</v>
          </cell>
          <cell r="D534" t="str">
            <v>.</v>
          </cell>
          <cell r="E534" t="str">
            <v>.</v>
          </cell>
          <cell r="F534" t="str">
            <v>.</v>
          </cell>
          <cell r="G534" t="str">
            <v>.</v>
          </cell>
          <cell r="H534" t="str">
            <v>KS2 English</v>
          </cell>
          <cell r="I534" t="str">
            <v>KS4 English</v>
          </cell>
        </row>
        <row r="535">
          <cell r="B535" t="str">
            <v>.</v>
          </cell>
          <cell r="C535" t="str">
            <v>.</v>
          </cell>
          <cell r="D535" t="str">
            <v>.</v>
          </cell>
          <cell r="E535" t="str">
            <v>.</v>
          </cell>
          <cell r="F535" t="str">
            <v>.</v>
          </cell>
          <cell r="G535" t="str">
            <v>.</v>
          </cell>
          <cell r="H535" t="str">
            <v>KS2 English</v>
          </cell>
          <cell r="I535" t="str">
            <v>KS4 English</v>
          </cell>
        </row>
        <row r="536">
          <cell r="B536" t="str">
            <v>.</v>
          </cell>
          <cell r="C536" t="str">
            <v>.</v>
          </cell>
          <cell r="D536" t="str">
            <v>.</v>
          </cell>
          <cell r="E536" t="str">
            <v>.</v>
          </cell>
          <cell r="F536" t="str">
            <v>.</v>
          </cell>
          <cell r="G536" t="str">
            <v>.</v>
          </cell>
          <cell r="H536" t="str">
            <v>.</v>
          </cell>
          <cell r="I536" t="str">
            <v>.</v>
          </cell>
        </row>
        <row r="537">
          <cell r="B537" t="str">
            <v>.</v>
          </cell>
          <cell r="C537" t="str">
            <v>.</v>
          </cell>
          <cell r="D537" t="str">
            <v>.</v>
          </cell>
          <cell r="E537" t="str">
            <v>.</v>
          </cell>
          <cell r="F537" t="str">
            <v>.</v>
          </cell>
          <cell r="G537" t="str">
            <v>.</v>
          </cell>
          <cell r="H537" t="str">
            <v>.</v>
          </cell>
          <cell r="I537" t="str">
            <v>.</v>
          </cell>
        </row>
        <row r="538">
          <cell r="B538" t="str">
            <v>KS2-4</v>
          </cell>
          <cell r="C538" t="str">
            <v>B</v>
          </cell>
          <cell r="D538" t="str">
            <v>U</v>
          </cell>
          <cell r="E538">
            <v>0</v>
          </cell>
          <cell r="F538">
            <v>0.1</v>
          </cell>
          <cell r="G538" t="str">
            <v>&gt;=30</v>
          </cell>
          <cell r="H538" t="str">
            <v>KS2 English</v>
          </cell>
          <cell r="I538" t="str">
            <v>KS4 English</v>
          </cell>
        </row>
        <row r="539">
          <cell r="B539" t="str">
            <v>KS2-4</v>
          </cell>
          <cell r="C539" t="str">
            <v>N</v>
          </cell>
          <cell r="D539" t="str">
            <v>U</v>
          </cell>
          <cell r="E539">
            <v>0</v>
          </cell>
          <cell r="F539">
            <v>0.1</v>
          </cell>
          <cell r="G539" t="str">
            <v>&gt;=30</v>
          </cell>
          <cell r="H539" t="str">
            <v>KS2 English</v>
          </cell>
          <cell r="I539" t="str">
            <v>KS4 English</v>
          </cell>
        </row>
        <row r="540">
          <cell r="B540" t="str">
            <v>KS2-4</v>
          </cell>
          <cell r="C540" t="str">
            <v>2</v>
          </cell>
          <cell r="D540" t="str">
            <v>U</v>
          </cell>
          <cell r="E540">
            <v>0</v>
          </cell>
          <cell r="F540">
            <v>0.1</v>
          </cell>
          <cell r="G540" t="str">
            <v>&gt;=30</v>
          </cell>
          <cell r="H540" t="str">
            <v>KS2 English</v>
          </cell>
          <cell r="I540" t="str">
            <v>KS4 English</v>
          </cell>
        </row>
        <row r="541">
          <cell r="B541" t="str">
            <v>KS2-4</v>
          </cell>
          <cell r="C541" t="str">
            <v>3C</v>
          </cell>
          <cell r="D541" t="str">
            <v>U</v>
          </cell>
          <cell r="E541">
            <v>0</v>
          </cell>
          <cell r="F541">
            <v>0.1</v>
          </cell>
          <cell r="G541" t="str">
            <v>&gt;=30</v>
          </cell>
          <cell r="H541" t="str">
            <v>KS2 English</v>
          </cell>
          <cell r="I541" t="str">
            <v>KS4 English</v>
          </cell>
        </row>
        <row r="542">
          <cell r="B542" t="str">
            <v>KS2-4</v>
          </cell>
          <cell r="C542" t="str">
            <v>3B</v>
          </cell>
          <cell r="D542" t="str">
            <v>U</v>
          </cell>
          <cell r="E542">
            <v>0</v>
          </cell>
          <cell r="F542">
            <v>0.1</v>
          </cell>
          <cell r="G542" t="str">
            <v>&gt;=30</v>
          </cell>
          <cell r="H542" t="str">
            <v>KS2 English</v>
          </cell>
          <cell r="I542" t="str">
            <v>KS4 English</v>
          </cell>
        </row>
        <row r="543">
          <cell r="B543" t="str">
            <v>KS2-4</v>
          </cell>
          <cell r="C543" t="str">
            <v>3A</v>
          </cell>
          <cell r="D543" t="str">
            <v>U</v>
          </cell>
          <cell r="E543">
            <v>0</v>
          </cell>
          <cell r="F543">
            <v>0.1</v>
          </cell>
          <cell r="G543" t="str">
            <v>&gt;=30</v>
          </cell>
          <cell r="H543" t="str">
            <v>KS2 English</v>
          </cell>
          <cell r="I543" t="str">
            <v>KS4 English</v>
          </cell>
        </row>
        <row r="544">
          <cell r="B544" t="str">
            <v>KS2-4</v>
          </cell>
          <cell r="C544" t="str">
            <v>4C</v>
          </cell>
          <cell r="D544" t="str">
            <v>U</v>
          </cell>
          <cell r="E544">
            <v>0</v>
          </cell>
          <cell r="F544">
            <v>0.1</v>
          </cell>
          <cell r="G544" t="str">
            <v>&gt;=30</v>
          </cell>
          <cell r="H544" t="str">
            <v>KS2 English</v>
          </cell>
          <cell r="I544" t="str">
            <v>KS4 English</v>
          </cell>
        </row>
        <row r="545">
          <cell r="B545" t="str">
            <v>KS2-4</v>
          </cell>
          <cell r="C545" t="str">
            <v>4B</v>
          </cell>
          <cell r="D545" t="str">
            <v>U</v>
          </cell>
          <cell r="E545">
            <v>0</v>
          </cell>
          <cell r="F545">
            <v>0.1</v>
          </cell>
          <cell r="G545" t="str">
            <v>&gt;=30</v>
          </cell>
          <cell r="H545" t="str">
            <v>KS2 English</v>
          </cell>
          <cell r="I545" t="str">
            <v>KS4 English</v>
          </cell>
        </row>
        <row r="546">
          <cell r="B546" t="str">
            <v>KS2-4</v>
          </cell>
          <cell r="C546" t="str">
            <v>4A</v>
          </cell>
          <cell r="D546" t="str">
            <v>U</v>
          </cell>
          <cell r="E546">
            <v>0</v>
          </cell>
          <cell r="F546">
            <v>0.1</v>
          </cell>
          <cell r="G546" t="str">
            <v>&gt;=30</v>
          </cell>
          <cell r="H546" t="str">
            <v>KS2 English</v>
          </cell>
          <cell r="I546" t="str">
            <v>KS4 English</v>
          </cell>
        </row>
        <row r="547">
          <cell r="B547" t="str">
            <v>KS2-4</v>
          </cell>
          <cell r="C547" t="str">
            <v>5C</v>
          </cell>
          <cell r="D547" t="str">
            <v>U</v>
          </cell>
          <cell r="E547">
            <v>0</v>
          </cell>
          <cell r="F547">
            <v>0.1</v>
          </cell>
          <cell r="G547" t="str">
            <v>&gt;=30</v>
          </cell>
          <cell r="H547" t="str">
            <v>KS2 English</v>
          </cell>
          <cell r="I547" t="str">
            <v>KS4 English</v>
          </cell>
        </row>
        <row r="548">
          <cell r="B548" t="str">
            <v>KS2-4</v>
          </cell>
          <cell r="C548" t="str">
            <v>5B</v>
          </cell>
          <cell r="D548" t="str">
            <v>U</v>
          </cell>
          <cell r="E548">
            <v>0</v>
          </cell>
          <cell r="F548">
            <v>0.1</v>
          </cell>
          <cell r="G548" t="str">
            <v>&gt;=30</v>
          </cell>
          <cell r="H548" t="str">
            <v>KS2 English</v>
          </cell>
          <cell r="I548" t="str">
            <v>KS4 English</v>
          </cell>
        </row>
        <row r="549">
          <cell r="B549" t="str">
            <v>KS2-4</v>
          </cell>
          <cell r="C549" t="str">
            <v>5A</v>
          </cell>
          <cell r="D549" t="str">
            <v>U</v>
          </cell>
          <cell r="E549">
            <v>0</v>
          </cell>
          <cell r="F549">
            <v>0.1</v>
          </cell>
          <cell r="G549" t="str">
            <v>&gt;=30</v>
          </cell>
          <cell r="H549" t="str">
            <v>KS2 English</v>
          </cell>
          <cell r="I549" t="str">
            <v>KS4 English</v>
          </cell>
        </row>
        <row r="550">
          <cell r="B550" t="str">
            <v>.</v>
          </cell>
        </row>
        <row r="551">
          <cell r="B551" t="str">
            <v>.</v>
          </cell>
        </row>
        <row r="552">
          <cell r="B552" t="str">
            <v>.</v>
          </cell>
          <cell r="C552" t="str">
            <v>.</v>
          </cell>
          <cell r="D552" t="str">
            <v>.</v>
          </cell>
          <cell r="E552" t="str">
            <v>.</v>
          </cell>
          <cell r="F552" t="str">
            <v>.</v>
          </cell>
          <cell r="G552" t="str">
            <v>.</v>
          </cell>
          <cell r="H552" t="str">
            <v>KS2 English</v>
          </cell>
          <cell r="I552" t="str">
            <v>KS4 English</v>
          </cell>
        </row>
        <row r="553">
          <cell r="B553" t="str">
            <v>.</v>
          </cell>
          <cell r="C553" t="str">
            <v>.</v>
          </cell>
          <cell r="D553" t="str">
            <v>.</v>
          </cell>
          <cell r="E553" t="str">
            <v>.</v>
          </cell>
          <cell r="F553" t="str">
            <v>.</v>
          </cell>
          <cell r="G553" t="str">
            <v>.</v>
          </cell>
          <cell r="H553" t="str">
            <v>KS2 English</v>
          </cell>
          <cell r="I553" t="str">
            <v>KS4 English</v>
          </cell>
        </row>
        <row r="554">
          <cell r="B554" t="str">
            <v>.</v>
          </cell>
          <cell r="C554" t="str">
            <v>.</v>
          </cell>
          <cell r="D554" t="str">
            <v>.</v>
          </cell>
          <cell r="E554" t="str">
            <v>.</v>
          </cell>
          <cell r="F554" t="str">
            <v>.</v>
          </cell>
          <cell r="G554" t="str">
            <v>.</v>
          </cell>
          <cell r="H554" t="str">
            <v>KS2 English</v>
          </cell>
          <cell r="I554" t="str">
            <v>KS4 English</v>
          </cell>
        </row>
        <row r="555">
          <cell r="B555" t="str">
            <v>.</v>
          </cell>
          <cell r="C555" t="str">
            <v>.</v>
          </cell>
          <cell r="D555" t="str">
            <v>.</v>
          </cell>
          <cell r="E555" t="str">
            <v>.</v>
          </cell>
          <cell r="F555" t="str">
            <v>.</v>
          </cell>
          <cell r="G555" t="str">
            <v>.</v>
          </cell>
          <cell r="H555" t="str">
            <v>.</v>
          </cell>
          <cell r="I555" t="str">
            <v>.</v>
          </cell>
        </row>
        <row r="556">
          <cell r="B556" t="str">
            <v>.</v>
          </cell>
          <cell r="C556" t="str">
            <v>.</v>
          </cell>
          <cell r="D556" t="str">
            <v>.</v>
          </cell>
          <cell r="E556" t="str">
            <v>.</v>
          </cell>
          <cell r="F556" t="str">
            <v>.</v>
          </cell>
          <cell r="G556" t="str">
            <v>.</v>
          </cell>
          <cell r="H556" t="str">
            <v>.</v>
          </cell>
          <cell r="I556" t="str">
            <v>.</v>
          </cell>
        </row>
        <row r="557">
          <cell r="B557" t="str">
            <v>KS2-4</v>
          </cell>
          <cell r="C557" t="str">
            <v>B</v>
          </cell>
          <cell r="D557" t="str">
            <v>U</v>
          </cell>
          <cell r="E557">
            <v>7.5119970468807681E-2</v>
          </cell>
          <cell r="F557">
            <v>1</v>
          </cell>
          <cell r="G557" t="str">
            <v>&lt;25</v>
          </cell>
          <cell r="H557" t="str">
            <v>KS2 English</v>
          </cell>
          <cell r="I557" t="str">
            <v>KS4 English</v>
          </cell>
        </row>
        <row r="558">
          <cell r="B558" t="str">
            <v>KS2-4</v>
          </cell>
          <cell r="C558" t="str">
            <v>N</v>
          </cell>
          <cell r="D558" t="str">
            <v>U</v>
          </cell>
          <cell r="E558">
            <v>6.9059271343121259E-2</v>
          </cell>
          <cell r="F558">
            <v>1</v>
          </cell>
          <cell r="G558" t="str">
            <v>&lt;25</v>
          </cell>
          <cell r="H558" t="str">
            <v>KS2 English</v>
          </cell>
          <cell r="I558" t="str">
            <v>KS4 English</v>
          </cell>
        </row>
        <row r="559">
          <cell r="B559" t="str">
            <v>KS2-4</v>
          </cell>
          <cell r="C559" t="str">
            <v>2</v>
          </cell>
          <cell r="D559" t="str">
            <v>U</v>
          </cell>
          <cell r="E559">
            <v>5.169230769230769E-2</v>
          </cell>
          <cell r="F559">
            <v>1</v>
          </cell>
          <cell r="G559" t="str">
            <v>&lt;25</v>
          </cell>
          <cell r="H559" t="str">
            <v>KS2 English</v>
          </cell>
          <cell r="I559" t="str">
            <v>KS4 English</v>
          </cell>
        </row>
        <row r="560">
          <cell r="B560" t="str">
            <v>KS2-4</v>
          </cell>
          <cell r="C560" t="str">
            <v>3C</v>
          </cell>
          <cell r="D560" t="str">
            <v>U</v>
          </cell>
          <cell r="E560">
            <v>3.5698480601858679E-2</v>
          </cell>
          <cell r="F560">
            <v>1</v>
          </cell>
          <cell r="G560" t="str">
            <v>&lt;25</v>
          </cell>
          <cell r="H560" t="str">
            <v>KS2 English</v>
          </cell>
          <cell r="I560" t="str">
            <v>KS4 English</v>
          </cell>
        </row>
        <row r="561">
          <cell r="B561" t="str">
            <v>KS2-4</v>
          </cell>
          <cell r="C561" t="str">
            <v>3B</v>
          </cell>
          <cell r="D561" t="str">
            <v>U</v>
          </cell>
          <cell r="E561">
            <v>2.7591444120997344E-2</v>
          </cell>
          <cell r="F561">
            <v>1</v>
          </cell>
          <cell r="G561" t="str">
            <v>&lt;25</v>
          </cell>
          <cell r="H561" t="str">
            <v>KS2 English</v>
          </cell>
          <cell r="I561" t="str">
            <v>KS4 English</v>
          </cell>
        </row>
        <row r="562">
          <cell r="B562" t="str">
            <v>KS2-4</v>
          </cell>
          <cell r="C562" t="str">
            <v>3A</v>
          </cell>
          <cell r="D562" t="str">
            <v>U</v>
          </cell>
          <cell r="E562">
            <v>1.939760210546837E-2</v>
          </cell>
          <cell r="F562">
            <v>1</v>
          </cell>
          <cell r="G562" t="str">
            <v>&lt;25</v>
          </cell>
          <cell r="H562" t="str">
            <v>KS2 English</v>
          </cell>
          <cell r="I562" t="str">
            <v>KS4 English</v>
          </cell>
        </row>
        <row r="563">
          <cell r="B563" t="str">
            <v>KS2-4</v>
          </cell>
          <cell r="C563" t="str">
            <v>4C</v>
          </cell>
          <cell r="D563" t="str">
            <v>U</v>
          </cell>
          <cell r="E563">
            <v>1.5529932349061823E-2</v>
          </cell>
          <cell r="F563">
            <v>1</v>
          </cell>
          <cell r="G563" t="str">
            <v>&lt;25</v>
          </cell>
          <cell r="H563" t="str">
            <v>KS2 English</v>
          </cell>
          <cell r="I563" t="str">
            <v>KS4 English</v>
          </cell>
        </row>
        <row r="564">
          <cell r="B564" t="str">
            <v>KS2-4</v>
          </cell>
          <cell r="C564" t="str">
            <v>4B</v>
          </cell>
          <cell r="D564" t="str">
            <v>U</v>
          </cell>
          <cell r="E564">
            <v>9.5947426067907998E-3</v>
          </cell>
          <cell r="F564">
            <v>1</v>
          </cell>
          <cell r="G564" t="str">
            <v>&lt;25</v>
          </cell>
          <cell r="H564" t="str">
            <v>KS2 English</v>
          </cell>
          <cell r="I564" t="str">
            <v>KS4 English</v>
          </cell>
        </row>
        <row r="565">
          <cell r="B565" t="str">
            <v>KS2-4</v>
          </cell>
          <cell r="C565" t="str">
            <v>4A</v>
          </cell>
          <cell r="D565" t="str">
            <v>U</v>
          </cell>
          <cell r="E565">
            <v>5.2693571384291116E-3</v>
          </cell>
          <cell r="F565">
            <v>1</v>
          </cell>
          <cell r="G565" t="str">
            <v>&lt;25</v>
          </cell>
          <cell r="H565" t="str">
            <v>KS2 English</v>
          </cell>
          <cell r="I565" t="str">
            <v>KS4 English</v>
          </cell>
        </row>
        <row r="566">
          <cell r="B566" t="str">
            <v>KS2-4</v>
          </cell>
          <cell r="C566" t="str">
            <v>5C</v>
          </cell>
          <cell r="D566" t="str">
            <v>U</v>
          </cell>
          <cell r="E566">
            <v>4.0038747174685179E-3</v>
          </cell>
          <cell r="F566">
            <v>1</v>
          </cell>
          <cell r="G566" t="str">
            <v>&lt;25</v>
          </cell>
          <cell r="H566" t="str">
            <v>KS2 English</v>
          </cell>
          <cell r="I566" t="str">
            <v>KS4 English</v>
          </cell>
        </row>
        <row r="567">
          <cell r="B567" t="str">
            <v>KS2-4</v>
          </cell>
          <cell r="C567" t="str">
            <v>5B</v>
          </cell>
          <cell r="D567" t="str">
            <v>U</v>
          </cell>
          <cell r="E567">
            <v>2.4154589371980675E-3</v>
          </cell>
          <cell r="F567">
            <v>1</v>
          </cell>
          <cell r="G567" t="str">
            <v>&lt;25</v>
          </cell>
          <cell r="H567" t="str">
            <v>KS2 English</v>
          </cell>
          <cell r="I567" t="str">
            <v>KS4 English</v>
          </cell>
        </row>
        <row r="568">
          <cell r="B568" t="str">
            <v>KS2-4</v>
          </cell>
          <cell r="C568" t="str">
            <v>5A</v>
          </cell>
          <cell r="D568" t="str">
            <v>U</v>
          </cell>
          <cell r="E568">
            <v>5.9523809523809521E-3</v>
          </cell>
          <cell r="F568">
            <v>1</v>
          </cell>
          <cell r="G568" t="str">
            <v>&lt;25</v>
          </cell>
          <cell r="H568" t="str">
            <v>KS2 English</v>
          </cell>
          <cell r="I568" t="str">
            <v>KS4 English</v>
          </cell>
        </row>
        <row r="569">
          <cell r="B569" t="str">
            <v>.</v>
          </cell>
        </row>
        <row r="570">
          <cell r="B570" t="str">
            <v>.</v>
          </cell>
        </row>
        <row r="571">
          <cell r="B571" t="str">
            <v>.</v>
          </cell>
          <cell r="C571" t="str">
            <v>.</v>
          </cell>
          <cell r="D571" t="str">
            <v>.</v>
          </cell>
          <cell r="E571" t="str">
            <v>.</v>
          </cell>
          <cell r="F571" t="str">
            <v>.</v>
          </cell>
          <cell r="G571" t="str">
            <v>.</v>
          </cell>
          <cell r="H571" t="str">
            <v>KS2 English</v>
          </cell>
          <cell r="I571" t="str">
            <v>KS4 English</v>
          </cell>
        </row>
        <row r="572">
          <cell r="B572" t="str">
            <v>.</v>
          </cell>
          <cell r="C572" t="str">
            <v>.</v>
          </cell>
          <cell r="D572" t="str">
            <v>.</v>
          </cell>
          <cell r="E572" t="str">
            <v>.</v>
          </cell>
          <cell r="F572" t="str">
            <v>.</v>
          </cell>
          <cell r="G572" t="str">
            <v>.</v>
          </cell>
          <cell r="H572" t="str">
            <v>KS2 English</v>
          </cell>
          <cell r="I572" t="str">
            <v>KS4 English</v>
          </cell>
        </row>
        <row r="573">
          <cell r="B573" t="str">
            <v>.</v>
          </cell>
          <cell r="C573" t="str">
            <v>.</v>
          </cell>
          <cell r="D573" t="str">
            <v>.</v>
          </cell>
          <cell r="E573" t="str">
            <v>.</v>
          </cell>
          <cell r="F573" t="str">
            <v>.</v>
          </cell>
          <cell r="G573" t="str">
            <v>.</v>
          </cell>
          <cell r="H573" t="str">
            <v>KS2 English</v>
          </cell>
          <cell r="I573" t="str">
            <v>KS4 English</v>
          </cell>
        </row>
        <row r="574">
          <cell r="B574" t="str">
            <v>.</v>
          </cell>
          <cell r="C574" t="str">
            <v>.</v>
          </cell>
          <cell r="D574" t="str">
            <v>.</v>
          </cell>
          <cell r="E574" t="str">
            <v>.</v>
          </cell>
          <cell r="F574" t="str">
            <v>.</v>
          </cell>
          <cell r="G574" t="str">
            <v>.</v>
          </cell>
          <cell r="H574" t="str">
            <v>.</v>
          </cell>
          <cell r="I574" t="str">
            <v>.</v>
          </cell>
        </row>
        <row r="575">
          <cell r="B575" t="str">
            <v>.</v>
          </cell>
          <cell r="C575" t="str">
            <v>.</v>
          </cell>
          <cell r="D575" t="str">
            <v>.</v>
          </cell>
          <cell r="E575" t="str">
            <v>.</v>
          </cell>
          <cell r="F575" t="str">
            <v>.</v>
          </cell>
          <cell r="G575" t="str">
            <v>.</v>
          </cell>
          <cell r="H575" t="str">
            <v>.</v>
          </cell>
          <cell r="I575" t="str">
            <v>.</v>
          </cell>
        </row>
        <row r="576">
          <cell r="B576" t="str">
            <v>KS2-4</v>
          </cell>
          <cell r="C576" t="str">
            <v>B</v>
          </cell>
          <cell r="D576" t="str">
            <v>U</v>
          </cell>
          <cell r="E576">
            <v>5.5236411842686697E-2</v>
          </cell>
          <cell r="F576">
            <v>1</v>
          </cell>
          <cell r="G576" t="str">
            <v>&gt;=25 &amp; &lt;26</v>
          </cell>
          <cell r="H576" t="str">
            <v>KS2 English</v>
          </cell>
          <cell r="I576" t="str">
            <v>KS4 English</v>
          </cell>
        </row>
        <row r="577">
          <cell r="B577" t="str">
            <v>KS2-4</v>
          </cell>
          <cell r="C577" t="str">
            <v>N</v>
          </cell>
          <cell r="D577" t="str">
            <v>U</v>
          </cell>
          <cell r="E577">
            <v>5.3906723198061779E-2</v>
          </cell>
          <cell r="F577">
            <v>1</v>
          </cell>
          <cell r="G577" t="str">
            <v>&gt;=25 &amp; &lt;26</v>
          </cell>
          <cell r="H577" t="str">
            <v>KS2 English</v>
          </cell>
          <cell r="I577" t="str">
            <v>KS4 English</v>
          </cell>
        </row>
        <row r="578">
          <cell r="B578" t="str">
            <v>KS2-4</v>
          </cell>
          <cell r="C578" t="str">
            <v>2</v>
          </cell>
          <cell r="D578" t="str">
            <v>U</v>
          </cell>
          <cell r="E578">
            <v>3.5320088300220751E-2</v>
          </cell>
          <cell r="F578">
            <v>1</v>
          </cell>
          <cell r="G578" t="str">
            <v>&gt;=25 &amp; &lt;26</v>
          </cell>
          <cell r="H578" t="str">
            <v>KS2 English</v>
          </cell>
          <cell r="I578" t="str">
            <v>KS4 English</v>
          </cell>
        </row>
        <row r="579">
          <cell r="B579" t="str">
            <v>KS2-4</v>
          </cell>
          <cell r="C579" t="str">
            <v>3C</v>
          </cell>
          <cell r="D579" t="str">
            <v>U</v>
          </cell>
          <cell r="E579">
            <v>2.942694889003614E-2</v>
          </cell>
          <cell r="F579">
            <v>1</v>
          </cell>
          <cell r="G579" t="str">
            <v>&gt;=25 &amp; &lt;26</v>
          </cell>
          <cell r="H579" t="str">
            <v>KS2 English</v>
          </cell>
          <cell r="I579" t="str">
            <v>KS4 English</v>
          </cell>
        </row>
        <row r="580">
          <cell r="B580" t="str">
            <v>KS2-4</v>
          </cell>
          <cell r="C580" t="str">
            <v>3B</v>
          </cell>
          <cell r="D580" t="str">
            <v>U</v>
          </cell>
          <cell r="E580">
            <v>1.8618121638394703E-2</v>
          </cell>
          <cell r="F580">
            <v>1</v>
          </cell>
          <cell r="G580" t="str">
            <v>&gt;=25 &amp; &lt;26</v>
          </cell>
          <cell r="H580" t="str">
            <v>KS2 English</v>
          </cell>
          <cell r="I580" t="str">
            <v>KS4 English</v>
          </cell>
        </row>
        <row r="581">
          <cell r="B581" t="str">
            <v>KS2-4</v>
          </cell>
          <cell r="C581" t="str">
            <v>3A</v>
          </cell>
          <cell r="D581" t="str">
            <v>U</v>
          </cell>
          <cell r="E581">
            <v>1.9233728265887061E-2</v>
          </cell>
          <cell r="F581">
            <v>1</v>
          </cell>
          <cell r="G581" t="str">
            <v>&gt;=25 &amp; &lt;26</v>
          </cell>
          <cell r="H581" t="str">
            <v>KS2 English</v>
          </cell>
          <cell r="I581" t="str">
            <v>KS4 English</v>
          </cell>
        </row>
        <row r="582">
          <cell r="B582" t="str">
            <v>KS2-4</v>
          </cell>
          <cell r="C582" t="str">
            <v>4C</v>
          </cell>
          <cell r="D582" t="str">
            <v>U</v>
          </cell>
          <cell r="E582">
            <v>1.1559644132421474E-2</v>
          </cell>
          <cell r="F582">
            <v>1</v>
          </cell>
          <cell r="G582" t="str">
            <v>&gt;=25 &amp; &lt;26</v>
          </cell>
          <cell r="H582" t="str">
            <v>KS2 English</v>
          </cell>
          <cell r="I582" t="str">
            <v>KS4 English</v>
          </cell>
        </row>
        <row r="583">
          <cell r="B583" t="str">
            <v>KS2-4</v>
          </cell>
          <cell r="C583" t="str">
            <v>4B</v>
          </cell>
          <cell r="D583" t="str">
            <v>U</v>
          </cell>
          <cell r="E583">
            <v>6.8257521978922079E-3</v>
          </cell>
          <cell r="F583">
            <v>1</v>
          </cell>
          <cell r="G583" t="str">
            <v>&gt;=25 &amp; &lt;26</v>
          </cell>
          <cell r="H583" t="str">
            <v>KS2 English</v>
          </cell>
          <cell r="I583" t="str">
            <v>KS4 English</v>
          </cell>
        </row>
        <row r="584">
          <cell r="B584" t="str">
            <v>KS2-4</v>
          </cell>
          <cell r="C584" t="str">
            <v>4A</v>
          </cell>
          <cell r="D584" t="str">
            <v>U</v>
          </cell>
          <cell r="E584">
            <v>5.0393924338136137E-3</v>
          </cell>
          <cell r="F584">
            <v>1</v>
          </cell>
          <cell r="G584" t="str">
            <v>&gt;=25 &amp; &lt;26</v>
          </cell>
          <cell r="H584" t="str">
            <v>KS2 English</v>
          </cell>
          <cell r="I584" t="str">
            <v>KS4 English</v>
          </cell>
        </row>
        <row r="585">
          <cell r="B585" t="str">
            <v>KS2-4</v>
          </cell>
          <cell r="C585" t="str">
            <v>5C</v>
          </cell>
          <cell r="D585" t="str">
            <v>U</v>
          </cell>
          <cell r="E585">
            <v>2.8549676437000381E-3</v>
          </cell>
          <cell r="F585">
            <v>1</v>
          </cell>
          <cell r="G585" t="str">
            <v>&gt;=25 &amp; &lt;26</v>
          </cell>
          <cell r="H585" t="str">
            <v>KS2 English</v>
          </cell>
          <cell r="I585" t="str">
            <v>KS4 English</v>
          </cell>
        </row>
        <row r="586">
          <cell r="B586" t="str">
            <v>KS2-4</v>
          </cell>
          <cell r="C586" t="str">
            <v>5B</v>
          </cell>
          <cell r="D586" t="str">
            <v>U</v>
          </cell>
          <cell r="E586">
            <v>2.7294438758103039E-3</v>
          </cell>
          <cell r="F586">
            <v>1</v>
          </cell>
          <cell r="G586" t="str">
            <v>&gt;=25 &amp; &lt;26</v>
          </cell>
          <cell r="H586" t="str">
            <v>KS2 English</v>
          </cell>
          <cell r="I586" t="str">
            <v>KS4 English</v>
          </cell>
        </row>
        <row r="587">
          <cell r="B587" t="str">
            <v>KS2-4</v>
          </cell>
          <cell r="C587" t="str">
            <v>5A</v>
          </cell>
          <cell r="D587" t="str">
            <v>U</v>
          </cell>
          <cell r="E587">
            <v>0</v>
          </cell>
          <cell r="F587">
            <v>1</v>
          </cell>
          <cell r="G587" t="str">
            <v>&gt;=25 &amp; &lt;26</v>
          </cell>
          <cell r="H587" t="str">
            <v>KS2 English</v>
          </cell>
          <cell r="I587" t="str">
            <v>KS4 English</v>
          </cell>
        </row>
        <row r="588">
          <cell r="B588" t="str">
            <v>.</v>
          </cell>
        </row>
        <row r="589">
          <cell r="B589" t="str">
            <v>.</v>
          </cell>
        </row>
        <row r="590">
          <cell r="B590" t="str">
            <v>.</v>
          </cell>
          <cell r="C590" t="str">
            <v>.</v>
          </cell>
          <cell r="D590" t="str">
            <v>.</v>
          </cell>
          <cell r="E590" t="str">
            <v>.</v>
          </cell>
          <cell r="F590" t="str">
            <v>.</v>
          </cell>
          <cell r="G590" t="str">
            <v>.</v>
          </cell>
          <cell r="H590" t="str">
            <v>KS2 English</v>
          </cell>
          <cell r="I590" t="str">
            <v>KS4 English</v>
          </cell>
        </row>
        <row r="591">
          <cell r="B591" t="str">
            <v>.</v>
          </cell>
          <cell r="C591" t="str">
            <v>.</v>
          </cell>
          <cell r="D591" t="str">
            <v>.</v>
          </cell>
          <cell r="E591" t="str">
            <v>.</v>
          </cell>
          <cell r="F591" t="str">
            <v>.</v>
          </cell>
          <cell r="G591" t="str">
            <v>.</v>
          </cell>
          <cell r="H591" t="str">
            <v>KS2 English</v>
          </cell>
          <cell r="I591" t="str">
            <v>KS4 English</v>
          </cell>
        </row>
        <row r="592">
          <cell r="B592" t="str">
            <v>.</v>
          </cell>
          <cell r="C592" t="str">
            <v>.</v>
          </cell>
          <cell r="D592" t="str">
            <v>.</v>
          </cell>
          <cell r="E592" t="str">
            <v>.</v>
          </cell>
          <cell r="F592" t="str">
            <v>.</v>
          </cell>
          <cell r="G592" t="str">
            <v>.</v>
          </cell>
          <cell r="H592" t="str">
            <v>KS2 English</v>
          </cell>
          <cell r="I592" t="str">
            <v>KS4 English</v>
          </cell>
        </row>
        <row r="593">
          <cell r="B593" t="str">
            <v>.</v>
          </cell>
          <cell r="C593" t="str">
            <v>.</v>
          </cell>
          <cell r="D593" t="str">
            <v>.</v>
          </cell>
          <cell r="E593" t="str">
            <v>.</v>
          </cell>
          <cell r="F593" t="str">
            <v>.</v>
          </cell>
          <cell r="G593" t="str">
            <v>.</v>
          </cell>
          <cell r="H593" t="str">
            <v>.</v>
          </cell>
          <cell r="I593" t="str">
            <v>.</v>
          </cell>
        </row>
        <row r="594">
          <cell r="B594" t="str">
            <v>.</v>
          </cell>
          <cell r="C594" t="str">
            <v>.</v>
          </cell>
          <cell r="D594" t="str">
            <v>.</v>
          </cell>
          <cell r="E594" t="str">
            <v>.</v>
          </cell>
          <cell r="F594" t="str">
            <v>.</v>
          </cell>
          <cell r="G594" t="str">
            <v>.</v>
          </cell>
          <cell r="H594" t="str">
            <v>.</v>
          </cell>
          <cell r="I594" t="str">
            <v>.</v>
          </cell>
        </row>
        <row r="595">
          <cell r="B595" t="str">
            <v>KS2-4</v>
          </cell>
          <cell r="C595" t="str">
            <v>B</v>
          </cell>
          <cell r="D595" t="str">
            <v>U</v>
          </cell>
          <cell r="E595">
            <v>5.2009456264775412E-2</v>
          </cell>
          <cell r="F595">
            <v>1</v>
          </cell>
          <cell r="G595" t="str">
            <v>&gt;=26 &amp; &lt;27</v>
          </cell>
          <cell r="H595" t="str">
            <v>KS2 English</v>
          </cell>
          <cell r="I595" t="str">
            <v>KS4 English</v>
          </cell>
        </row>
        <row r="596">
          <cell r="B596" t="str">
            <v>KS2-4</v>
          </cell>
          <cell r="C596" t="str">
            <v>N</v>
          </cell>
          <cell r="D596" t="str">
            <v>U</v>
          </cell>
          <cell r="E596">
            <v>4.4815007816571134E-2</v>
          </cell>
          <cell r="F596">
            <v>1</v>
          </cell>
          <cell r="G596" t="str">
            <v>&gt;=26 &amp; &lt;27</v>
          </cell>
          <cell r="H596" t="str">
            <v>KS2 English</v>
          </cell>
          <cell r="I596" t="str">
            <v>KS4 English</v>
          </cell>
        </row>
        <row r="597">
          <cell r="B597" t="str">
            <v>KS2-4</v>
          </cell>
          <cell r="C597" t="str">
            <v>2</v>
          </cell>
          <cell r="D597" t="str">
            <v>U</v>
          </cell>
          <cell r="E597">
            <v>2.3474178403755867E-2</v>
          </cell>
          <cell r="F597">
            <v>1</v>
          </cell>
          <cell r="G597" t="str">
            <v>&gt;=26 &amp; &lt;27</v>
          </cell>
          <cell r="H597" t="str">
            <v>KS2 English</v>
          </cell>
          <cell r="I597" t="str">
            <v>KS4 English</v>
          </cell>
        </row>
        <row r="598">
          <cell r="B598" t="str">
            <v>KS2-4</v>
          </cell>
          <cell r="C598" t="str">
            <v>3C</v>
          </cell>
          <cell r="D598" t="str">
            <v>U</v>
          </cell>
          <cell r="E598">
            <v>2.4505588993981083E-2</v>
          </cell>
          <cell r="F598">
            <v>1</v>
          </cell>
          <cell r="G598" t="str">
            <v>&gt;=26 &amp; &lt;27</v>
          </cell>
          <cell r="H598" t="str">
            <v>KS2 English</v>
          </cell>
          <cell r="I598" t="str">
            <v>KS4 English</v>
          </cell>
        </row>
        <row r="599">
          <cell r="B599" t="str">
            <v>KS2-4</v>
          </cell>
          <cell r="C599" t="str">
            <v>3B</v>
          </cell>
          <cell r="D599" t="str">
            <v>U</v>
          </cell>
          <cell r="E599">
            <v>1.7475093908214927E-2</v>
          </cell>
          <cell r="F599">
            <v>1</v>
          </cell>
          <cell r="G599" t="str">
            <v>&gt;=26 &amp; &lt;27</v>
          </cell>
          <cell r="H599" t="str">
            <v>KS2 English</v>
          </cell>
          <cell r="I599" t="str">
            <v>KS4 English</v>
          </cell>
        </row>
        <row r="600">
          <cell r="B600" t="str">
            <v>KS2-4</v>
          </cell>
          <cell r="C600" t="str">
            <v>3A</v>
          </cell>
          <cell r="D600" t="str">
            <v>U</v>
          </cell>
          <cell r="E600">
            <v>1.2619718309859154E-2</v>
          </cell>
          <cell r="F600">
            <v>1</v>
          </cell>
          <cell r="G600" t="str">
            <v>&gt;=26 &amp; &lt;27</v>
          </cell>
          <cell r="H600" t="str">
            <v>KS2 English</v>
          </cell>
          <cell r="I600" t="str">
            <v>KS4 English</v>
          </cell>
        </row>
        <row r="601">
          <cell r="B601" t="str">
            <v>KS2-4</v>
          </cell>
          <cell r="C601" t="str">
            <v>4C</v>
          </cell>
          <cell r="D601" t="str">
            <v>U</v>
          </cell>
          <cell r="E601">
            <v>7.9371745338484793E-3</v>
          </cell>
          <cell r="F601">
            <v>1</v>
          </cell>
          <cell r="G601" t="str">
            <v>&gt;=26 &amp; &lt;27</v>
          </cell>
          <cell r="H601" t="str">
            <v>KS2 English</v>
          </cell>
          <cell r="I601" t="str">
            <v>KS4 English</v>
          </cell>
        </row>
        <row r="602">
          <cell r="B602" t="str">
            <v>KS2-4</v>
          </cell>
          <cell r="C602" t="str">
            <v>4B</v>
          </cell>
          <cell r="D602" t="str">
            <v>U</v>
          </cell>
          <cell r="E602">
            <v>5.2602047973067754E-3</v>
          </cell>
          <cell r="F602">
            <v>1</v>
          </cell>
          <cell r="G602" t="str">
            <v>&gt;=26 &amp; &lt;27</v>
          </cell>
          <cell r="H602" t="str">
            <v>KS2 English</v>
          </cell>
          <cell r="I602" t="str">
            <v>KS4 English</v>
          </cell>
        </row>
        <row r="603">
          <cell r="B603" t="str">
            <v>KS2-4</v>
          </cell>
          <cell r="C603" t="str">
            <v>4A</v>
          </cell>
          <cell r="D603" t="str">
            <v>U</v>
          </cell>
          <cell r="E603">
            <v>4.0999196922946873E-3</v>
          </cell>
          <cell r="F603">
            <v>1</v>
          </cell>
          <cell r="G603" t="str">
            <v>&gt;=26 &amp; &lt;27</v>
          </cell>
          <cell r="H603" t="str">
            <v>KS2 English</v>
          </cell>
          <cell r="I603" t="str">
            <v>KS4 English</v>
          </cell>
        </row>
        <row r="604">
          <cell r="B604" t="str">
            <v>KS2-4</v>
          </cell>
          <cell r="C604" t="str">
            <v>5C</v>
          </cell>
          <cell r="D604" t="str">
            <v>U</v>
          </cell>
          <cell r="E604">
            <v>1.8882175226586104E-3</v>
          </cell>
          <cell r="F604">
            <v>1</v>
          </cell>
          <cell r="G604" t="str">
            <v>&gt;=26 &amp; &lt;27</v>
          </cell>
          <cell r="H604" t="str">
            <v>KS2 English</v>
          </cell>
          <cell r="I604" t="str">
            <v>KS4 English</v>
          </cell>
        </row>
        <row r="605">
          <cell r="B605" t="str">
            <v>KS2-4</v>
          </cell>
          <cell r="C605" t="str">
            <v>5B</v>
          </cell>
          <cell r="D605" t="str">
            <v>U</v>
          </cell>
          <cell r="E605">
            <v>9.8023198823721605E-4</v>
          </cell>
          <cell r="F605">
            <v>1</v>
          </cell>
          <cell r="G605" t="str">
            <v>&gt;=26 &amp; &lt;27</v>
          </cell>
          <cell r="H605" t="str">
            <v>KS2 English</v>
          </cell>
          <cell r="I605" t="str">
            <v>KS4 English</v>
          </cell>
        </row>
        <row r="606">
          <cell r="B606" t="str">
            <v>KS2-4</v>
          </cell>
          <cell r="C606" t="str">
            <v>5A</v>
          </cell>
          <cell r="D606" t="str">
            <v>U</v>
          </cell>
          <cell r="E606">
            <v>0</v>
          </cell>
          <cell r="F606">
            <v>1</v>
          </cell>
          <cell r="G606" t="str">
            <v>&gt;=26 &amp; &lt;27</v>
          </cell>
          <cell r="H606" t="str">
            <v>KS2 English</v>
          </cell>
          <cell r="I606" t="str">
            <v>KS4 English</v>
          </cell>
        </row>
        <row r="607">
          <cell r="B607" t="str">
            <v>.</v>
          </cell>
        </row>
        <row r="608">
          <cell r="B608" t="str">
            <v>.</v>
          </cell>
        </row>
        <row r="609">
          <cell r="B609" t="str">
            <v>.</v>
          </cell>
          <cell r="C609" t="str">
            <v>.</v>
          </cell>
          <cell r="D609" t="str">
            <v>.</v>
          </cell>
          <cell r="E609" t="str">
            <v>.</v>
          </cell>
          <cell r="F609" t="str">
            <v>.</v>
          </cell>
          <cell r="G609" t="str">
            <v>.</v>
          </cell>
          <cell r="H609" t="str">
            <v>KS2 English</v>
          </cell>
          <cell r="I609" t="str">
            <v>KS4 English</v>
          </cell>
        </row>
        <row r="610">
          <cell r="B610" t="str">
            <v>.</v>
          </cell>
          <cell r="C610" t="str">
            <v>.</v>
          </cell>
          <cell r="D610" t="str">
            <v>.</v>
          </cell>
          <cell r="E610" t="str">
            <v>.</v>
          </cell>
          <cell r="F610" t="str">
            <v>.</v>
          </cell>
          <cell r="G610" t="str">
            <v>.</v>
          </cell>
          <cell r="H610" t="str">
            <v>KS2 English</v>
          </cell>
          <cell r="I610" t="str">
            <v>KS4 English</v>
          </cell>
        </row>
        <row r="611">
          <cell r="B611" t="str">
            <v>.</v>
          </cell>
          <cell r="C611" t="str">
            <v>.</v>
          </cell>
          <cell r="D611" t="str">
            <v>.</v>
          </cell>
          <cell r="E611" t="str">
            <v>.</v>
          </cell>
          <cell r="F611" t="str">
            <v>.</v>
          </cell>
          <cell r="G611" t="str">
            <v>.</v>
          </cell>
          <cell r="H611" t="str">
            <v>KS2 English</v>
          </cell>
          <cell r="I611" t="str">
            <v>KS4 English</v>
          </cell>
        </row>
        <row r="612">
          <cell r="B612" t="str">
            <v>.</v>
          </cell>
          <cell r="C612" t="str">
            <v>.</v>
          </cell>
          <cell r="D612" t="str">
            <v>.</v>
          </cell>
          <cell r="E612" t="str">
            <v>.</v>
          </cell>
          <cell r="F612" t="str">
            <v>.</v>
          </cell>
          <cell r="G612" t="str">
            <v>.</v>
          </cell>
          <cell r="H612" t="str">
            <v>.</v>
          </cell>
          <cell r="I612" t="str">
            <v>.</v>
          </cell>
        </row>
        <row r="613">
          <cell r="B613" t="str">
            <v>.</v>
          </cell>
          <cell r="C613" t="str">
            <v>.</v>
          </cell>
          <cell r="D613" t="str">
            <v>.</v>
          </cell>
          <cell r="E613" t="str">
            <v>.</v>
          </cell>
          <cell r="F613" t="str">
            <v>.</v>
          </cell>
          <cell r="G613" t="str">
            <v>.</v>
          </cell>
          <cell r="H613" t="str">
            <v>.</v>
          </cell>
          <cell r="I613" t="str">
            <v>.</v>
          </cell>
        </row>
        <row r="614">
          <cell r="B614" t="str">
            <v>KS2-4</v>
          </cell>
          <cell r="C614" t="str">
            <v>B</v>
          </cell>
          <cell r="D614" t="str">
            <v>U</v>
          </cell>
          <cell r="E614">
            <v>3.755522827687776E-2</v>
          </cell>
          <cell r="F614">
            <v>1</v>
          </cell>
          <cell r="G614" t="str">
            <v>&gt;=27 &amp; &lt;28</v>
          </cell>
          <cell r="H614" t="str">
            <v>KS2 English</v>
          </cell>
          <cell r="I614" t="str">
            <v>KS4 English</v>
          </cell>
        </row>
        <row r="615">
          <cell r="B615" t="str">
            <v>KS2-4</v>
          </cell>
          <cell r="C615" t="str">
            <v>N</v>
          </cell>
          <cell r="D615" t="str">
            <v>U</v>
          </cell>
          <cell r="E615">
            <v>2.8340080971659919E-2</v>
          </cell>
          <cell r="F615">
            <v>1</v>
          </cell>
          <cell r="G615" t="str">
            <v>&gt;=27 &amp; &lt;28</v>
          </cell>
          <cell r="H615" t="str">
            <v>KS2 English</v>
          </cell>
          <cell r="I615" t="str">
            <v>KS4 English</v>
          </cell>
        </row>
        <row r="616">
          <cell r="B616" t="str">
            <v>KS2-4</v>
          </cell>
          <cell r="C616" t="str">
            <v>2</v>
          </cell>
          <cell r="D616" t="str">
            <v>U</v>
          </cell>
          <cell r="E616">
            <v>2.5510204081632654E-2</v>
          </cell>
          <cell r="F616">
            <v>1</v>
          </cell>
          <cell r="G616" t="str">
            <v>&gt;=27 &amp; &lt;28</v>
          </cell>
          <cell r="H616" t="str">
            <v>KS2 English</v>
          </cell>
          <cell r="I616" t="str">
            <v>KS4 English</v>
          </cell>
        </row>
        <row r="617">
          <cell r="B617" t="str">
            <v>KS2-4</v>
          </cell>
          <cell r="C617" t="str">
            <v>3C</v>
          </cell>
          <cell r="D617" t="str">
            <v>U</v>
          </cell>
          <cell r="E617">
            <v>1.4789533560864619E-2</v>
          </cell>
          <cell r="F617">
            <v>1</v>
          </cell>
          <cell r="G617" t="str">
            <v>&gt;=27 &amp; &lt;28</v>
          </cell>
          <cell r="H617" t="str">
            <v>KS2 English</v>
          </cell>
          <cell r="I617" t="str">
            <v>KS4 English</v>
          </cell>
        </row>
        <row r="618">
          <cell r="B618" t="str">
            <v>KS2-4</v>
          </cell>
          <cell r="C618" t="str">
            <v>3B</v>
          </cell>
          <cell r="D618" t="str">
            <v>U</v>
          </cell>
          <cell r="E618">
            <v>8.5611709472521395E-3</v>
          </cell>
          <cell r="F618">
            <v>1</v>
          </cell>
          <cell r="G618" t="str">
            <v>&gt;=27 &amp; &lt;28</v>
          </cell>
          <cell r="H618" t="str">
            <v>KS2 English</v>
          </cell>
          <cell r="I618" t="str">
            <v>KS4 English</v>
          </cell>
        </row>
        <row r="619">
          <cell r="B619" t="str">
            <v>KS2-4</v>
          </cell>
          <cell r="C619" t="str">
            <v>3A</v>
          </cell>
          <cell r="D619" t="str">
            <v>U</v>
          </cell>
          <cell r="E619">
            <v>8.831168831168832E-3</v>
          </cell>
          <cell r="F619">
            <v>1</v>
          </cell>
          <cell r="G619" t="str">
            <v>&gt;=27 &amp; &lt;28</v>
          </cell>
          <cell r="H619" t="str">
            <v>KS2 English</v>
          </cell>
          <cell r="I619" t="str">
            <v>KS4 English</v>
          </cell>
        </row>
        <row r="620">
          <cell r="B620" t="str">
            <v>KS2-4</v>
          </cell>
          <cell r="C620" t="str">
            <v>4C</v>
          </cell>
          <cell r="D620" t="str">
            <v>U</v>
          </cell>
          <cell r="E620">
            <v>6.0226874049818732E-3</v>
          </cell>
          <cell r="F620">
            <v>1</v>
          </cell>
          <cell r="G620" t="str">
            <v>&gt;=27 &amp; &lt;28</v>
          </cell>
          <cell r="H620" t="str">
            <v>KS2 English</v>
          </cell>
          <cell r="I620" t="str">
            <v>KS4 English</v>
          </cell>
        </row>
        <row r="621">
          <cell r="B621" t="str">
            <v>KS2-4</v>
          </cell>
          <cell r="C621" t="str">
            <v>4B</v>
          </cell>
          <cell r="D621" t="str">
            <v>U</v>
          </cell>
          <cell r="E621">
            <v>4.5800168971497175E-3</v>
          </cell>
          <cell r="F621">
            <v>1</v>
          </cell>
          <cell r="G621" t="str">
            <v>&gt;=27 &amp; &lt;28</v>
          </cell>
          <cell r="H621" t="str">
            <v>KS2 English</v>
          </cell>
          <cell r="I621" t="str">
            <v>KS4 English</v>
          </cell>
        </row>
        <row r="622">
          <cell r="B622" t="str">
            <v>KS2-4</v>
          </cell>
          <cell r="C622" t="str">
            <v>4A</v>
          </cell>
          <cell r="D622" t="str">
            <v>U</v>
          </cell>
          <cell r="E622">
            <v>2.3845860358641738E-3</v>
          </cell>
          <cell r="F622">
            <v>1</v>
          </cell>
          <cell r="G622" t="str">
            <v>&gt;=27 &amp; &lt;28</v>
          </cell>
          <cell r="H622" t="str">
            <v>KS2 English</v>
          </cell>
          <cell r="I622" t="str">
            <v>KS4 English</v>
          </cell>
        </row>
        <row r="623">
          <cell r="B623" t="str">
            <v>KS2-4</v>
          </cell>
          <cell r="C623" t="str">
            <v>5C</v>
          </cell>
          <cell r="D623" t="str">
            <v>U</v>
          </cell>
          <cell r="E623">
            <v>1.3815971262779773E-3</v>
          </cell>
          <cell r="F623">
            <v>1</v>
          </cell>
          <cell r="G623" t="str">
            <v>&gt;=27 &amp; &lt;28</v>
          </cell>
          <cell r="H623" t="str">
            <v>KS2 English</v>
          </cell>
          <cell r="I623" t="str">
            <v>KS4 English</v>
          </cell>
        </row>
        <row r="624">
          <cell r="B624" t="str">
            <v>KS2-4</v>
          </cell>
          <cell r="C624" t="str">
            <v>5B</v>
          </cell>
          <cell r="D624" t="str">
            <v>U</v>
          </cell>
          <cell r="E624">
            <v>7.268498328245384E-4</v>
          </cell>
          <cell r="F624">
            <v>1</v>
          </cell>
          <cell r="G624" t="str">
            <v>&gt;=27 &amp; &lt;28</v>
          </cell>
          <cell r="H624" t="str">
            <v>KS2 English</v>
          </cell>
          <cell r="I624" t="str">
            <v>KS4 English</v>
          </cell>
        </row>
        <row r="625">
          <cell r="B625" t="str">
            <v>KS2-4</v>
          </cell>
          <cell r="C625" t="str">
            <v>5A</v>
          </cell>
          <cell r="D625" t="str">
            <v>U</v>
          </cell>
          <cell r="E625">
            <v>0</v>
          </cell>
          <cell r="F625">
            <v>1</v>
          </cell>
          <cell r="G625" t="str">
            <v>&gt;=27 &amp; &lt;28</v>
          </cell>
          <cell r="H625" t="str">
            <v>KS2 English</v>
          </cell>
          <cell r="I625" t="str">
            <v>KS4 English</v>
          </cell>
        </row>
        <row r="626">
          <cell r="B626" t="str">
            <v>.</v>
          </cell>
        </row>
        <row r="627">
          <cell r="B627" t="str">
            <v>.</v>
          </cell>
        </row>
        <row r="628">
          <cell r="B628" t="str">
            <v>.</v>
          </cell>
          <cell r="C628" t="str">
            <v>.</v>
          </cell>
          <cell r="D628" t="str">
            <v>.</v>
          </cell>
          <cell r="E628" t="str">
            <v>.</v>
          </cell>
          <cell r="F628" t="str">
            <v>.</v>
          </cell>
          <cell r="G628" t="str">
            <v>.</v>
          </cell>
          <cell r="H628" t="str">
            <v>KS2 English</v>
          </cell>
          <cell r="I628" t="str">
            <v>KS4 English</v>
          </cell>
        </row>
        <row r="629">
          <cell r="B629" t="str">
            <v>.</v>
          </cell>
          <cell r="C629" t="str">
            <v>.</v>
          </cell>
          <cell r="D629" t="str">
            <v>.</v>
          </cell>
          <cell r="E629" t="str">
            <v>.</v>
          </cell>
          <cell r="F629" t="str">
            <v>.</v>
          </cell>
          <cell r="G629" t="str">
            <v>.</v>
          </cell>
          <cell r="H629" t="str">
            <v>KS2 English</v>
          </cell>
          <cell r="I629" t="str">
            <v>KS4 English</v>
          </cell>
        </row>
        <row r="630">
          <cell r="B630" t="str">
            <v>.</v>
          </cell>
          <cell r="C630" t="str">
            <v>.</v>
          </cell>
          <cell r="D630" t="str">
            <v>.</v>
          </cell>
          <cell r="E630" t="str">
            <v>.</v>
          </cell>
          <cell r="F630" t="str">
            <v>.</v>
          </cell>
          <cell r="G630" t="str">
            <v>.</v>
          </cell>
          <cell r="H630" t="str">
            <v>KS2 English</v>
          </cell>
          <cell r="I630" t="str">
            <v>KS4 English</v>
          </cell>
        </row>
        <row r="631">
          <cell r="B631" t="str">
            <v>.</v>
          </cell>
          <cell r="C631" t="str">
            <v>.</v>
          </cell>
          <cell r="D631" t="str">
            <v>.</v>
          </cell>
          <cell r="E631" t="str">
            <v>.</v>
          </cell>
          <cell r="F631" t="str">
            <v>.</v>
          </cell>
          <cell r="G631" t="str">
            <v>.</v>
          </cell>
          <cell r="H631" t="str">
            <v>.</v>
          </cell>
          <cell r="I631" t="str">
            <v>.</v>
          </cell>
        </row>
        <row r="632">
          <cell r="B632" t="str">
            <v>.</v>
          </cell>
          <cell r="C632" t="str">
            <v>.</v>
          </cell>
          <cell r="D632" t="str">
            <v>.</v>
          </cell>
          <cell r="E632" t="str">
            <v>.</v>
          </cell>
          <cell r="F632" t="str">
            <v>.</v>
          </cell>
          <cell r="G632" t="str">
            <v>.</v>
          </cell>
          <cell r="H632" t="str">
            <v>.</v>
          </cell>
          <cell r="I632" t="str">
            <v>.</v>
          </cell>
        </row>
        <row r="633">
          <cell r="B633" t="str">
            <v>KS2-4</v>
          </cell>
          <cell r="C633" t="str">
            <v>B</v>
          </cell>
          <cell r="D633" t="str">
            <v>U</v>
          </cell>
          <cell r="E633">
            <v>1.812688821752266E-2</v>
          </cell>
          <cell r="F633">
            <v>1</v>
          </cell>
          <cell r="G633" t="str">
            <v>&gt;=28 &amp; &lt;29</v>
          </cell>
          <cell r="H633" t="str">
            <v>KS2 English</v>
          </cell>
          <cell r="I633" t="str">
            <v>KS4 English</v>
          </cell>
        </row>
        <row r="634">
          <cell r="B634" t="str">
            <v>KS2-4</v>
          </cell>
          <cell r="C634" t="str">
            <v>N</v>
          </cell>
          <cell r="D634" t="str">
            <v>U</v>
          </cell>
          <cell r="E634">
            <v>1.8018018018018018E-2</v>
          </cell>
          <cell r="F634">
            <v>1</v>
          </cell>
          <cell r="G634" t="str">
            <v>&gt;=28 &amp; &lt;29</v>
          </cell>
          <cell r="H634" t="str">
            <v>KS2 English</v>
          </cell>
          <cell r="I634" t="str">
            <v>KS4 English</v>
          </cell>
        </row>
        <row r="635">
          <cell r="B635" t="str">
            <v>KS2-4</v>
          </cell>
          <cell r="C635" t="str">
            <v>2</v>
          </cell>
          <cell r="D635" t="str">
            <v>U</v>
          </cell>
          <cell r="E635">
            <v>2.8571428571428571E-2</v>
          </cell>
          <cell r="F635">
            <v>1</v>
          </cell>
          <cell r="G635" t="str">
            <v>&gt;=28 &amp; &lt;29</v>
          </cell>
          <cell r="H635" t="str">
            <v>KS2 English</v>
          </cell>
          <cell r="I635" t="str">
            <v>KS4 English</v>
          </cell>
        </row>
        <row r="636">
          <cell r="B636" t="str">
            <v>KS2-4</v>
          </cell>
          <cell r="C636" t="str">
            <v>3C</v>
          </cell>
          <cell r="D636" t="str">
            <v>U</v>
          </cell>
          <cell r="E636">
            <v>1.8840579710144929E-2</v>
          </cell>
          <cell r="F636">
            <v>1</v>
          </cell>
          <cell r="G636" t="str">
            <v>&gt;=28 &amp; &lt;29</v>
          </cell>
          <cell r="H636" t="str">
            <v>KS2 English</v>
          </cell>
          <cell r="I636" t="str">
            <v>KS4 English</v>
          </cell>
        </row>
        <row r="637">
          <cell r="B637" t="str">
            <v>KS2-4</v>
          </cell>
          <cell r="C637" t="str">
            <v>3B</v>
          </cell>
          <cell r="D637" t="str">
            <v>U</v>
          </cell>
          <cell r="E637">
            <v>1.3078470824949699E-2</v>
          </cell>
          <cell r="F637">
            <v>1</v>
          </cell>
          <cell r="G637" t="str">
            <v>&gt;=28 &amp; &lt;29</v>
          </cell>
          <cell r="H637" t="str">
            <v>KS2 English</v>
          </cell>
          <cell r="I637" t="str">
            <v>KS4 English</v>
          </cell>
        </row>
        <row r="638">
          <cell r="B638" t="str">
            <v>KS2-4</v>
          </cell>
          <cell r="C638" t="str">
            <v>3A</v>
          </cell>
          <cell r="D638" t="str">
            <v>U</v>
          </cell>
          <cell r="E638">
            <v>5.6390977443609019E-3</v>
          </cell>
          <cell r="F638">
            <v>1</v>
          </cell>
          <cell r="G638" t="str">
            <v>&gt;=28 &amp; &lt;29</v>
          </cell>
          <cell r="H638" t="str">
            <v>KS2 English</v>
          </cell>
          <cell r="I638" t="str">
            <v>KS4 English</v>
          </cell>
        </row>
        <row r="639">
          <cell r="B639" t="str">
            <v>KS2-4</v>
          </cell>
          <cell r="C639" t="str">
            <v>4C</v>
          </cell>
          <cell r="D639" t="str">
            <v>U</v>
          </cell>
          <cell r="E639">
            <v>4.2887776983559682E-3</v>
          </cell>
          <cell r="F639">
            <v>1</v>
          </cell>
          <cell r="G639" t="str">
            <v>&gt;=28 &amp; &lt;29</v>
          </cell>
          <cell r="H639" t="str">
            <v>KS2 English</v>
          </cell>
          <cell r="I639" t="str">
            <v>KS4 English</v>
          </cell>
        </row>
        <row r="640">
          <cell r="B640" t="str">
            <v>KS2-4</v>
          </cell>
          <cell r="C640" t="str">
            <v>4B</v>
          </cell>
          <cell r="D640" t="str">
            <v>U</v>
          </cell>
          <cell r="E640">
            <v>2.9271862422246614E-3</v>
          </cell>
          <cell r="F640">
            <v>1</v>
          </cell>
          <cell r="G640" t="str">
            <v>&gt;=28 &amp; &lt;29</v>
          </cell>
          <cell r="H640" t="str">
            <v>KS2 English</v>
          </cell>
          <cell r="I640" t="str">
            <v>KS4 English</v>
          </cell>
        </row>
        <row r="641">
          <cell r="B641" t="str">
            <v>KS2-4</v>
          </cell>
          <cell r="C641" t="str">
            <v>4A</v>
          </cell>
          <cell r="D641" t="str">
            <v>U</v>
          </cell>
          <cell r="E641">
            <v>1.9307348859659709E-3</v>
          </cell>
          <cell r="F641">
            <v>1</v>
          </cell>
          <cell r="G641" t="str">
            <v>&gt;=28 &amp; &lt;29</v>
          </cell>
          <cell r="H641" t="str">
            <v>KS2 English</v>
          </cell>
          <cell r="I641" t="str">
            <v>KS4 English</v>
          </cell>
        </row>
        <row r="642">
          <cell r="B642" t="str">
            <v>KS2-4</v>
          </cell>
          <cell r="C642" t="str">
            <v>5C</v>
          </cell>
          <cell r="D642" t="str">
            <v>U</v>
          </cell>
          <cell r="E642">
            <v>8.2850041425020708E-4</v>
          </cell>
          <cell r="F642">
            <v>1</v>
          </cell>
          <cell r="G642" t="str">
            <v>&gt;=28 &amp; &lt;29</v>
          </cell>
          <cell r="H642" t="str">
            <v>KS2 English</v>
          </cell>
          <cell r="I642" t="str">
            <v>KS4 English</v>
          </cell>
        </row>
        <row r="643">
          <cell r="B643" t="str">
            <v>KS2-4</v>
          </cell>
          <cell r="C643" t="str">
            <v>5B</v>
          </cell>
          <cell r="D643" t="str">
            <v>U</v>
          </cell>
          <cell r="E643">
            <v>2.6198585276395077E-4</v>
          </cell>
          <cell r="F643">
            <v>1</v>
          </cell>
          <cell r="G643" t="str">
            <v>&gt;=28 &amp; &lt;29</v>
          </cell>
          <cell r="H643" t="str">
            <v>KS2 English</v>
          </cell>
          <cell r="I643" t="str">
            <v>KS4 English</v>
          </cell>
        </row>
        <row r="644">
          <cell r="B644" t="str">
            <v>KS2-4</v>
          </cell>
          <cell r="C644" t="str">
            <v>5A</v>
          </cell>
          <cell r="D644" t="str">
            <v>U</v>
          </cell>
          <cell r="E644">
            <v>0</v>
          </cell>
          <cell r="F644">
            <v>1</v>
          </cell>
          <cell r="G644" t="str">
            <v>&gt;=28 &amp; &lt;29</v>
          </cell>
          <cell r="H644" t="str">
            <v>KS2 English</v>
          </cell>
          <cell r="I644" t="str">
            <v>KS4 English</v>
          </cell>
        </row>
        <row r="645">
          <cell r="B645" t="str">
            <v>.</v>
          </cell>
        </row>
        <row r="646">
          <cell r="B646" t="str">
            <v>.</v>
          </cell>
        </row>
        <row r="647">
          <cell r="B647" t="str">
            <v>.</v>
          </cell>
          <cell r="C647" t="str">
            <v>.</v>
          </cell>
          <cell r="D647" t="str">
            <v>.</v>
          </cell>
          <cell r="E647" t="str">
            <v>.</v>
          </cell>
          <cell r="F647" t="str">
            <v>.</v>
          </cell>
          <cell r="G647" t="str">
            <v>.</v>
          </cell>
          <cell r="H647" t="str">
            <v>KS2 English</v>
          </cell>
          <cell r="I647" t="str">
            <v>KS4 English</v>
          </cell>
        </row>
        <row r="648">
          <cell r="B648" t="str">
            <v>.</v>
          </cell>
          <cell r="C648" t="str">
            <v>.</v>
          </cell>
          <cell r="D648" t="str">
            <v>.</v>
          </cell>
          <cell r="E648" t="str">
            <v>.</v>
          </cell>
          <cell r="F648" t="str">
            <v>.</v>
          </cell>
          <cell r="G648" t="str">
            <v>.</v>
          </cell>
          <cell r="H648" t="str">
            <v>KS2 English</v>
          </cell>
          <cell r="I648" t="str">
            <v>KS4 English</v>
          </cell>
        </row>
        <row r="649">
          <cell r="B649" t="str">
            <v>.</v>
          </cell>
          <cell r="C649" t="str">
            <v>.</v>
          </cell>
          <cell r="D649" t="str">
            <v>.</v>
          </cell>
          <cell r="E649" t="str">
            <v>.</v>
          </cell>
          <cell r="F649" t="str">
            <v>.</v>
          </cell>
          <cell r="G649" t="str">
            <v>.</v>
          </cell>
          <cell r="H649" t="str">
            <v>KS2 English</v>
          </cell>
          <cell r="I649" t="str">
            <v>KS4 English</v>
          </cell>
        </row>
        <row r="650">
          <cell r="B650" t="str">
            <v>.</v>
          </cell>
          <cell r="C650" t="str">
            <v>.</v>
          </cell>
          <cell r="D650" t="str">
            <v>.</v>
          </cell>
          <cell r="E650" t="str">
            <v>.</v>
          </cell>
          <cell r="F650" t="str">
            <v>.</v>
          </cell>
          <cell r="G650" t="str">
            <v>.</v>
          </cell>
          <cell r="H650" t="str">
            <v>.</v>
          </cell>
          <cell r="I650" t="str">
            <v>.</v>
          </cell>
        </row>
        <row r="651">
          <cell r="B651" t="str">
            <v>.</v>
          </cell>
          <cell r="C651" t="str">
            <v>.</v>
          </cell>
          <cell r="D651" t="str">
            <v>.</v>
          </cell>
          <cell r="E651" t="str">
            <v>.</v>
          </cell>
          <cell r="F651" t="str">
            <v>.</v>
          </cell>
          <cell r="G651" t="str">
            <v>.</v>
          </cell>
          <cell r="H651" t="str">
            <v>.</v>
          </cell>
          <cell r="I651" t="str">
            <v>.</v>
          </cell>
        </row>
        <row r="652">
          <cell r="B652" t="str">
            <v>KS2-4</v>
          </cell>
          <cell r="C652" t="str">
            <v>B</v>
          </cell>
          <cell r="D652" t="str">
            <v>U</v>
          </cell>
          <cell r="E652">
            <v>1.3071895424836602E-2</v>
          </cell>
          <cell r="F652">
            <v>1</v>
          </cell>
          <cell r="G652" t="str">
            <v>&gt;=29 &amp; &lt;30</v>
          </cell>
          <cell r="H652" t="str">
            <v>KS2 English</v>
          </cell>
          <cell r="I652" t="str">
            <v>KS4 English</v>
          </cell>
        </row>
        <row r="653">
          <cell r="B653" t="str">
            <v>KS2-4</v>
          </cell>
          <cell r="C653" t="str">
            <v>N</v>
          </cell>
          <cell r="D653" t="str">
            <v>U</v>
          </cell>
          <cell r="E653">
            <v>1.3071895424836602E-2</v>
          </cell>
          <cell r="F653">
            <v>1</v>
          </cell>
          <cell r="G653" t="str">
            <v>&gt;=29 &amp; &lt;30</v>
          </cell>
          <cell r="H653" t="str">
            <v>KS2 English</v>
          </cell>
          <cell r="I653" t="str">
            <v>KS4 English</v>
          </cell>
        </row>
        <row r="654">
          <cell r="B654" t="str">
            <v>KS2-4</v>
          </cell>
          <cell r="C654" t="str">
            <v>2</v>
          </cell>
          <cell r="D654" t="str">
            <v>U</v>
          </cell>
          <cell r="E654">
            <v>1.3071895424836602E-2</v>
          </cell>
          <cell r="F654">
            <v>1</v>
          </cell>
          <cell r="G654" t="str">
            <v>&gt;=29 &amp; &lt;30</v>
          </cell>
          <cell r="H654" t="str">
            <v>KS2 English</v>
          </cell>
          <cell r="I654" t="str">
            <v>KS4 English</v>
          </cell>
        </row>
        <row r="655">
          <cell r="B655" t="str">
            <v>KS2-4</v>
          </cell>
          <cell r="C655" t="str">
            <v>3C</v>
          </cell>
          <cell r="D655" t="str">
            <v>U</v>
          </cell>
          <cell r="E655">
            <v>1.3071895424836602E-2</v>
          </cell>
          <cell r="F655">
            <v>1</v>
          </cell>
          <cell r="G655" t="str">
            <v>&gt;=29 &amp; &lt;30</v>
          </cell>
          <cell r="H655" t="str">
            <v>KS2 English</v>
          </cell>
          <cell r="I655" t="str">
            <v>KS4 English</v>
          </cell>
        </row>
        <row r="656">
          <cell r="B656" t="str">
            <v>KS2-4</v>
          </cell>
          <cell r="C656" t="str">
            <v>3B</v>
          </cell>
          <cell r="D656" t="str">
            <v>U</v>
          </cell>
          <cell r="E656">
            <v>1.3071895424836602E-2</v>
          </cell>
          <cell r="F656">
            <v>1</v>
          </cell>
          <cell r="G656" t="str">
            <v>&gt;=29 &amp; &lt;30</v>
          </cell>
          <cell r="H656" t="str">
            <v>KS2 English</v>
          </cell>
          <cell r="I656" t="str">
            <v>KS4 English</v>
          </cell>
        </row>
        <row r="657">
          <cell r="B657" t="str">
            <v>KS2-4</v>
          </cell>
          <cell r="C657" t="str">
            <v>3A</v>
          </cell>
          <cell r="D657" t="str">
            <v>U</v>
          </cell>
          <cell r="E657">
            <v>1.3698630136986301E-2</v>
          </cell>
          <cell r="F657">
            <v>1</v>
          </cell>
          <cell r="G657" t="str">
            <v>&gt;=29 &amp; &lt;30</v>
          </cell>
          <cell r="H657" t="str">
            <v>KS2 English</v>
          </cell>
          <cell r="I657" t="str">
            <v>KS4 English</v>
          </cell>
        </row>
        <row r="658">
          <cell r="B658" t="str">
            <v>KS2-4</v>
          </cell>
          <cell r="C658" t="str">
            <v>4C</v>
          </cell>
          <cell r="D658" t="str">
            <v>U</v>
          </cell>
          <cell r="E658">
            <v>6.1255742725880554E-3</v>
          </cell>
          <cell r="F658">
            <v>1</v>
          </cell>
          <cell r="G658" t="str">
            <v>&gt;=29 &amp; &lt;30</v>
          </cell>
          <cell r="H658" t="str">
            <v>KS2 English</v>
          </cell>
          <cell r="I658" t="str">
            <v>KS4 English</v>
          </cell>
        </row>
        <row r="659">
          <cell r="B659" t="str">
            <v>KS2-4</v>
          </cell>
          <cell r="C659" t="str">
            <v>4B</v>
          </cell>
          <cell r="D659" t="str">
            <v>U</v>
          </cell>
          <cell r="E659">
            <v>2.1321961620469083E-3</v>
          </cell>
          <cell r="F659">
            <v>1</v>
          </cell>
          <cell r="G659" t="str">
            <v>&gt;=29 &amp; &lt;30</v>
          </cell>
          <cell r="H659" t="str">
            <v>KS2 English</v>
          </cell>
          <cell r="I659" t="str">
            <v>KS4 English</v>
          </cell>
        </row>
        <row r="660">
          <cell r="B660" t="str">
            <v>KS2-4</v>
          </cell>
          <cell r="C660" t="str">
            <v>4A</v>
          </cell>
          <cell r="D660" t="str">
            <v>U</v>
          </cell>
          <cell r="E660">
            <v>9.5693779904306223E-4</v>
          </cell>
          <cell r="F660">
            <v>1</v>
          </cell>
          <cell r="G660" t="str">
            <v>&gt;=29 &amp; &lt;30</v>
          </cell>
          <cell r="H660" t="str">
            <v>KS2 English</v>
          </cell>
          <cell r="I660" t="str">
            <v>KS4 English</v>
          </cell>
        </row>
        <row r="661">
          <cell r="B661" t="str">
            <v>KS2-4</v>
          </cell>
          <cell r="C661" t="str">
            <v>5C</v>
          </cell>
          <cell r="D661" t="str">
            <v>U</v>
          </cell>
          <cell r="E661">
            <v>4.190236748376283E-4</v>
          </cell>
          <cell r="F661">
            <v>1</v>
          </cell>
          <cell r="G661" t="str">
            <v>&gt;=29 &amp; &lt;30</v>
          </cell>
          <cell r="H661" t="str">
            <v>KS2 English</v>
          </cell>
          <cell r="I661" t="str">
            <v>KS4 English</v>
          </cell>
        </row>
        <row r="662">
          <cell r="B662" t="str">
            <v>KS2-4</v>
          </cell>
          <cell r="C662" t="str">
            <v>5B</v>
          </cell>
          <cell r="D662" t="str">
            <v>U</v>
          </cell>
          <cell r="E662">
            <v>0</v>
          </cell>
          <cell r="F662">
            <v>1</v>
          </cell>
          <cell r="G662" t="str">
            <v>&gt;=29 &amp; &lt;30</v>
          </cell>
          <cell r="H662" t="str">
            <v>KS2 English</v>
          </cell>
          <cell r="I662" t="str">
            <v>KS4 English</v>
          </cell>
        </row>
        <row r="663">
          <cell r="B663" t="str">
            <v>KS2-4</v>
          </cell>
          <cell r="C663" t="str">
            <v>5A</v>
          </cell>
          <cell r="D663" t="str">
            <v>U</v>
          </cell>
          <cell r="E663">
            <v>4.2735042735042739E-3</v>
          </cell>
          <cell r="F663">
            <v>1</v>
          </cell>
          <cell r="G663" t="str">
            <v>&gt;=29 &amp; &lt;30</v>
          </cell>
          <cell r="H663" t="str">
            <v>KS2 English</v>
          </cell>
          <cell r="I663" t="str">
            <v>KS4 English</v>
          </cell>
        </row>
        <row r="664">
          <cell r="B664" t="str">
            <v>.</v>
          </cell>
        </row>
        <row r="665">
          <cell r="B665" t="str">
            <v>.</v>
          </cell>
        </row>
        <row r="666">
          <cell r="B666" t="str">
            <v>.</v>
          </cell>
          <cell r="C666" t="str">
            <v>.</v>
          </cell>
          <cell r="D666" t="str">
            <v>.</v>
          </cell>
          <cell r="E666" t="str">
            <v>.</v>
          </cell>
          <cell r="F666" t="str">
            <v>.</v>
          </cell>
          <cell r="G666" t="str">
            <v>.</v>
          </cell>
          <cell r="H666" t="str">
            <v>KS2 English</v>
          </cell>
          <cell r="I666" t="str">
            <v>KS4 English</v>
          </cell>
        </row>
        <row r="667">
          <cell r="B667" t="str">
            <v>.</v>
          </cell>
          <cell r="C667" t="str">
            <v>.</v>
          </cell>
          <cell r="D667" t="str">
            <v>.</v>
          </cell>
          <cell r="E667" t="str">
            <v>.</v>
          </cell>
          <cell r="F667" t="str">
            <v>.</v>
          </cell>
          <cell r="G667" t="str">
            <v>.</v>
          </cell>
          <cell r="H667" t="str">
            <v>KS2 English</v>
          </cell>
          <cell r="I667" t="str">
            <v>KS4 English</v>
          </cell>
        </row>
        <row r="668">
          <cell r="B668" t="str">
            <v>.</v>
          </cell>
          <cell r="C668" t="str">
            <v>.</v>
          </cell>
          <cell r="D668" t="str">
            <v>.</v>
          </cell>
          <cell r="E668" t="str">
            <v>.</v>
          </cell>
          <cell r="F668" t="str">
            <v>.</v>
          </cell>
          <cell r="G668" t="str">
            <v>.</v>
          </cell>
          <cell r="H668" t="str">
            <v>KS2 English</v>
          </cell>
          <cell r="I668" t="str">
            <v>KS4 English</v>
          </cell>
        </row>
        <row r="669">
          <cell r="B669" t="str">
            <v>.</v>
          </cell>
          <cell r="C669" t="str">
            <v>.</v>
          </cell>
          <cell r="D669" t="str">
            <v>.</v>
          </cell>
          <cell r="E669" t="str">
            <v>.</v>
          </cell>
          <cell r="F669" t="str">
            <v>.</v>
          </cell>
          <cell r="G669" t="str">
            <v>.</v>
          </cell>
          <cell r="H669" t="str">
            <v>.</v>
          </cell>
          <cell r="I669" t="str">
            <v>.</v>
          </cell>
        </row>
        <row r="670">
          <cell r="B670" t="str">
            <v>.</v>
          </cell>
          <cell r="C670" t="str">
            <v>.</v>
          </cell>
          <cell r="D670" t="str">
            <v>.</v>
          </cell>
          <cell r="E670" t="str">
            <v>.</v>
          </cell>
          <cell r="F670" t="str">
            <v>.</v>
          </cell>
          <cell r="G670" t="str">
            <v>.</v>
          </cell>
          <cell r="H670" t="str">
            <v>.</v>
          </cell>
          <cell r="I670" t="str">
            <v>.</v>
          </cell>
        </row>
        <row r="671">
          <cell r="B671" t="str">
            <v>KS2-4</v>
          </cell>
          <cell r="C671" t="str">
            <v>B</v>
          </cell>
          <cell r="D671" t="str">
            <v>U</v>
          </cell>
          <cell r="E671">
            <v>3.7313432835820895E-3</v>
          </cell>
          <cell r="F671">
            <v>1</v>
          </cell>
          <cell r="G671" t="str">
            <v>&gt;=30</v>
          </cell>
          <cell r="H671" t="str">
            <v>KS2 English</v>
          </cell>
          <cell r="I671" t="str">
            <v>KS4 English</v>
          </cell>
        </row>
        <row r="672">
          <cell r="B672" t="str">
            <v>KS2-4</v>
          </cell>
          <cell r="C672" t="str">
            <v>N</v>
          </cell>
          <cell r="D672" t="str">
            <v>U</v>
          </cell>
          <cell r="E672">
            <v>3.7313432835820895E-3</v>
          </cell>
          <cell r="F672">
            <v>1</v>
          </cell>
          <cell r="G672" t="str">
            <v>&gt;=30</v>
          </cell>
          <cell r="H672" t="str">
            <v>KS2 English</v>
          </cell>
          <cell r="I672" t="str">
            <v>KS4 English</v>
          </cell>
        </row>
        <row r="673">
          <cell r="B673" t="str">
            <v>KS2-4</v>
          </cell>
          <cell r="C673" t="str">
            <v>2</v>
          </cell>
          <cell r="D673" t="str">
            <v>U</v>
          </cell>
          <cell r="E673">
            <v>3.7313432835820895E-3</v>
          </cell>
          <cell r="F673">
            <v>1</v>
          </cell>
          <cell r="G673" t="str">
            <v>&gt;=30</v>
          </cell>
          <cell r="H673" t="str">
            <v>KS2 English</v>
          </cell>
          <cell r="I673" t="str">
            <v>KS4 English</v>
          </cell>
        </row>
        <row r="674">
          <cell r="B674" t="str">
            <v>KS2-4</v>
          </cell>
          <cell r="C674" t="str">
            <v>3C</v>
          </cell>
          <cell r="D674" t="str">
            <v>U</v>
          </cell>
          <cell r="E674">
            <v>3.7313432835820895E-3</v>
          </cell>
          <cell r="F674">
            <v>1</v>
          </cell>
          <cell r="G674" t="str">
            <v>&gt;=30</v>
          </cell>
          <cell r="H674" t="str">
            <v>KS2 English</v>
          </cell>
          <cell r="I674" t="str">
            <v>KS4 English</v>
          </cell>
        </row>
        <row r="675">
          <cell r="B675" t="str">
            <v>KS2-4</v>
          </cell>
          <cell r="C675" t="str">
            <v>3B</v>
          </cell>
          <cell r="D675" t="str">
            <v>U</v>
          </cell>
          <cell r="E675">
            <v>3.7313432835820895E-3</v>
          </cell>
          <cell r="F675">
            <v>1</v>
          </cell>
          <cell r="G675" t="str">
            <v>&gt;=30</v>
          </cell>
          <cell r="H675" t="str">
            <v>KS2 English</v>
          </cell>
          <cell r="I675" t="str">
            <v>KS4 English</v>
          </cell>
        </row>
        <row r="676">
          <cell r="B676" t="str">
            <v>KS2-4</v>
          </cell>
          <cell r="C676" t="str">
            <v>3A</v>
          </cell>
          <cell r="D676" t="str">
            <v>U</v>
          </cell>
          <cell r="E676">
            <v>3.7313432835820895E-3</v>
          </cell>
          <cell r="F676">
            <v>1</v>
          </cell>
          <cell r="G676" t="str">
            <v>&gt;=30</v>
          </cell>
          <cell r="H676" t="str">
            <v>KS2 English</v>
          </cell>
          <cell r="I676" t="str">
            <v>KS4 English</v>
          </cell>
        </row>
        <row r="677">
          <cell r="B677" t="str">
            <v>KS2-4</v>
          </cell>
          <cell r="C677" t="str">
            <v>4C</v>
          </cell>
          <cell r="D677" t="str">
            <v>U</v>
          </cell>
          <cell r="E677">
            <v>3.7313432835820895E-3</v>
          </cell>
          <cell r="F677">
            <v>1</v>
          </cell>
          <cell r="G677" t="str">
            <v>&gt;=30</v>
          </cell>
          <cell r="H677" t="str">
            <v>KS2 English</v>
          </cell>
          <cell r="I677" t="str">
            <v>KS4 English</v>
          </cell>
        </row>
        <row r="678">
          <cell r="B678" t="str">
            <v>KS2-4</v>
          </cell>
          <cell r="C678" t="str">
            <v>4B</v>
          </cell>
          <cell r="D678" t="str">
            <v>U</v>
          </cell>
          <cell r="E678">
            <v>2.0222446916076846E-3</v>
          </cell>
          <cell r="F678">
            <v>1</v>
          </cell>
          <cell r="G678" t="str">
            <v>&gt;=30</v>
          </cell>
          <cell r="H678" t="str">
            <v>KS2 English</v>
          </cell>
          <cell r="I678" t="str">
            <v>KS4 English</v>
          </cell>
        </row>
        <row r="679">
          <cell r="B679" t="str">
            <v>KS2-4</v>
          </cell>
          <cell r="C679" t="str">
            <v>4A</v>
          </cell>
          <cell r="D679" t="str">
            <v>U</v>
          </cell>
          <cell r="E679">
            <v>0</v>
          </cell>
          <cell r="F679">
            <v>1</v>
          </cell>
          <cell r="G679" t="str">
            <v>&gt;=30</v>
          </cell>
          <cell r="H679" t="str">
            <v>KS2 English</v>
          </cell>
          <cell r="I679" t="str">
            <v>KS4 English</v>
          </cell>
        </row>
        <row r="680">
          <cell r="B680" t="str">
            <v>KS2-4</v>
          </cell>
          <cell r="C680" t="str">
            <v>5C</v>
          </cell>
          <cell r="D680" t="str">
            <v>U</v>
          </cell>
          <cell r="E680">
            <v>4.7192071731949034E-4</v>
          </cell>
          <cell r="F680">
            <v>1</v>
          </cell>
          <cell r="G680" t="str">
            <v>&gt;=30</v>
          </cell>
          <cell r="H680" t="str">
            <v>KS2 English</v>
          </cell>
          <cell r="I680" t="str">
            <v>KS4 English</v>
          </cell>
        </row>
        <row r="681">
          <cell r="B681" t="str">
            <v>KS2-4</v>
          </cell>
          <cell r="C681" t="str">
            <v>5B</v>
          </cell>
          <cell r="D681" t="str">
            <v>U</v>
          </cell>
          <cell r="E681">
            <v>6.9348127600554787E-4</v>
          </cell>
          <cell r="F681">
            <v>1</v>
          </cell>
          <cell r="G681" t="str">
            <v>&gt;=30</v>
          </cell>
          <cell r="H681" t="str">
            <v>KS2 English</v>
          </cell>
          <cell r="I681" t="str">
            <v>KS4 English</v>
          </cell>
        </row>
        <row r="682">
          <cell r="B682" t="str">
            <v>KS2-4</v>
          </cell>
          <cell r="C682" t="str">
            <v>5A</v>
          </cell>
          <cell r="D682" t="str">
            <v>U</v>
          </cell>
          <cell r="E682">
            <v>0</v>
          </cell>
          <cell r="F682">
            <v>1</v>
          </cell>
          <cell r="G682" t="str">
            <v>&gt;=30</v>
          </cell>
          <cell r="H682" t="str">
            <v>KS2 English</v>
          </cell>
          <cell r="I682" t="str">
            <v>KS4 English</v>
          </cell>
        </row>
        <row r="683">
          <cell r="B683" t="str">
            <v>.</v>
          </cell>
          <cell r="C683" t="str">
            <v>.</v>
          </cell>
          <cell r="D683" t="str">
            <v>.</v>
          </cell>
          <cell r="E683" t="str">
            <v>.</v>
          </cell>
          <cell r="F683" t="str">
            <v>.</v>
          </cell>
          <cell r="G683" t="str">
            <v>.</v>
          </cell>
          <cell r="H683" t="str">
            <v>.</v>
          </cell>
          <cell r="I683" t="str">
            <v>.</v>
          </cell>
        </row>
        <row r="684">
          <cell r="B684" t="str">
            <v>.</v>
          </cell>
          <cell r="C684" t="str">
            <v>.</v>
          </cell>
          <cell r="D684" t="str">
            <v>.</v>
          </cell>
          <cell r="E684" t="str">
            <v>.</v>
          </cell>
          <cell r="F684" t="str">
            <v>.</v>
          </cell>
          <cell r="G684" t="str">
            <v>.</v>
          </cell>
          <cell r="H684" t="str">
            <v>.</v>
          </cell>
          <cell r="I684" t="str">
            <v>.</v>
          </cell>
        </row>
        <row r="685">
          <cell r="B685" t="str">
            <v>KS2-4</v>
          </cell>
          <cell r="C685" t="str">
            <v>B</v>
          </cell>
          <cell r="D685" t="str">
            <v>G</v>
          </cell>
          <cell r="E685">
            <v>0.15156709108716945</v>
          </cell>
          <cell r="F685">
            <v>0.75</v>
          </cell>
          <cell r="G685" t="str">
            <v>&lt;25</v>
          </cell>
          <cell r="H685" t="str">
            <v>KS2 English</v>
          </cell>
          <cell r="I685" t="str">
            <v>KS4 English</v>
          </cell>
        </row>
        <row r="686">
          <cell r="B686" t="str">
            <v>KS2-4</v>
          </cell>
          <cell r="C686" t="str">
            <v>N</v>
          </cell>
          <cell r="D686" t="str">
            <v>G</v>
          </cell>
          <cell r="E686">
            <v>0.1392128279883382</v>
          </cell>
          <cell r="F686">
            <v>0.75</v>
          </cell>
          <cell r="G686" t="str">
            <v>&lt;25</v>
          </cell>
          <cell r="H686" t="str">
            <v>KS2 English</v>
          </cell>
          <cell r="I686" t="str">
            <v>KS4 English</v>
          </cell>
        </row>
        <row r="687">
          <cell r="B687" t="str">
            <v>KS2-4</v>
          </cell>
          <cell r="C687" t="str">
            <v>2</v>
          </cell>
          <cell r="D687" t="str">
            <v>G</v>
          </cell>
          <cell r="E687">
            <v>8.5232067510548529E-2</v>
          </cell>
          <cell r="F687">
            <v>0.75</v>
          </cell>
          <cell r="G687" t="str">
            <v>&lt;25</v>
          </cell>
          <cell r="H687" t="str">
            <v>KS2 English</v>
          </cell>
          <cell r="I687" t="str">
            <v>KS4 English</v>
          </cell>
        </row>
        <row r="688">
          <cell r="B688" t="str">
            <v>KS2-4</v>
          </cell>
          <cell r="C688" t="str">
            <v>3C</v>
          </cell>
          <cell r="D688" t="str">
            <v>G</v>
          </cell>
          <cell r="E688">
            <v>6.0997417047486589E-2</v>
          </cell>
          <cell r="F688">
            <v>0.75</v>
          </cell>
          <cell r="G688" t="str">
            <v>&lt;25</v>
          </cell>
          <cell r="H688" t="str">
            <v>KS2 English</v>
          </cell>
          <cell r="I688" t="str">
            <v>KS4 English</v>
          </cell>
        </row>
        <row r="689">
          <cell r="B689" t="str">
            <v>KS2-4</v>
          </cell>
          <cell r="C689" t="str">
            <v>3B</v>
          </cell>
          <cell r="D689" t="str">
            <v>G</v>
          </cell>
          <cell r="E689">
            <v>3.9801844892381276E-2</v>
          </cell>
          <cell r="F689">
            <v>0.75</v>
          </cell>
          <cell r="G689" t="str">
            <v>&lt;25</v>
          </cell>
          <cell r="H689" t="str">
            <v>KS2 English</v>
          </cell>
          <cell r="I689" t="str">
            <v>KS4 English</v>
          </cell>
        </row>
        <row r="690">
          <cell r="B690" t="str">
            <v>KS2-4</v>
          </cell>
          <cell r="C690" t="str">
            <v>3A</v>
          </cell>
          <cell r="D690" t="str">
            <v>G</v>
          </cell>
          <cell r="E690">
            <v>2.5880189174986863E-2</v>
          </cell>
          <cell r="F690">
            <v>0.75</v>
          </cell>
          <cell r="G690" t="str">
            <v>&lt;25</v>
          </cell>
          <cell r="H690" t="str">
            <v>KS2 English</v>
          </cell>
          <cell r="I690" t="str">
            <v>KS4 English</v>
          </cell>
        </row>
        <row r="691">
          <cell r="B691" t="str">
            <v>KS2-4</v>
          </cell>
          <cell r="C691" t="str">
            <v>4C</v>
          </cell>
          <cell r="D691" t="str">
            <v>G</v>
          </cell>
          <cell r="E691">
            <v>1.4352167007034263E-2</v>
          </cell>
          <cell r="F691">
            <v>0.75</v>
          </cell>
          <cell r="G691" t="str">
            <v>&lt;25</v>
          </cell>
          <cell r="H691" t="str">
            <v>KS2 English</v>
          </cell>
          <cell r="I691" t="str">
            <v>KS4 English</v>
          </cell>
        </row>
        <row r="692">
          <cell r="B692" t="str">
            <v>KS2-4</v>
          </cell>
          <cell r="C692" t="str">
            <v>4B</v>
          </cell>
          <cell r="D692" t="str">
            <v>G</v>
          </cell>
          <cell r="E692">
            <v>7.1308481651110207E-3</v>
          </cell>
          <cell r="F692">
            <v>0.75</v>
          </cell>
          <cell r="G692" t="str">
            <v>&lt;25</v>
          </cell>
          <cell r="H692" t="str">
            <v>KS2 English</v>
          </cell>
          <cell r="I692" t="str">
            <v>KS4 English</v>
          </cell>
        </row>
        <row r="693">
          <cell r="B693" t="str">
            <v>KS2-4</v>
          </cell>
          <cell r="C693" t="str">
            <v>4A</v>
          </cell>
          <cell r="D693" t="str">
            <v>G</v>
          </cell>
          <cell r="E693">
            <v>4.8764629388816649E-3</v>
          </cell>
          <cell r="F693">
            <v>0.75</v>
          </cell>
          <cell r="G693" t="str">
            <v>&lt;25</v>
          </cell>
          <cell r="H693" t="str">
            <v>KS2 English</v>
          </cell>
          <cell r="I693" t="str">
            <v>KS4 English</v>
          </cell>
        </row>
        <row r="694">
          <cell r="B694" t="str">
            <v>KS2-4</v>
          </cell>
          <cell r="C694" t="str">
            <v>5C</v>
          </cell>
          <cell r="D694" t="str">
            <v>G</v>
          </cell>
          <cell r="E694">
            <v>2.025829323879463E-3</v>
          </cell>
          <cell r="F694">
            <v>0.75</v>
          </cell>
          <cell r="G694" t="str">
            <v>&lt;25</v>
          </cell>
          <cell r="H694" t="str">
            <v>KS2 English</v>
          </cell>
          <cell r="I694" t="str">
            <v>KS4 English</v>
          </cell>
        </row>
        <row r="695">
          <cell r="B695" t="str">
            <v>KS2-4</v>
          </cell>
          <cell r="C695" t="str">
            <v>5B</v>
          </cell>
          <cell r="D695" t="str">
            <v>G</v>
          </cell>
          <cell r="E695">
            <v>0</v>
          </cell>
          <cell r="F695">
            <v>0.75</v>
          </cell>
          <cell r="G695" t="str">
            <v>&lt;25</v>
          </cell>
          <cell r="H695" t="str">
            <v>KS2 English</v>
          </cell>
          <cell r="I695" t="str">
            <v>KS4 English</v>
          </cell>
        </row>
        <row r="696">
          <cell r="B696" t="str">
            <v>KS2-4</v>
          </cell>
          <cell r="C696" t="str">
            <v>5A</v>
          </cell>
          <cell r="D696" t="str">
            <v>G</v>
          </cell>
          <cell r="E696">
            <v>0</v>
          </cell>
          <cell r="F696">
            <v>0.75</v>
          </cell>
          <cell r="G696" t="str">
            <v>&lt;25</v>
          </cell>
          <cell r="H696" t="str">
            <v>KS2 English</v>
          </cell>
          <cell r="I696" t="str">
            <v>KS4 English</v>
          </cell>
        </row>
        <row r="697">
          <cell r="B697" t="str">
            <v>.</v>
          </cell>
          <cell r="C697" t="str">
            <v>.</v>
          </cell>
          <cell r="D697" t="str">
            <v>.</v>
          </cell>
          <cell r="E697" t="str">
            <v>.</v>
          </cell>
          <cell r="F697" t="str">
            <v>.</v>
          </cell>
          <cell r="G697" t="str">
            <v>.</v>
          </cell>
          <cell r="H697" t="str">
            <v>.</v>
          </cell>
          <cell r="I697" t="str">
            <v>.</v>
          </cell>
        </row>
        <row r="698">
          <cell r="B698" t="str">
            <v>.</v>
          </cell>
          <cell r="C698" t="str">
            <v>.</v>
          </cell>
          <cell r="D698" t="str">
            <v>.</v>
          </cell>
          <cell r="E698" t="str">
            <v>.</v>
          </cell>
          <cell r="F698" t="str">
            <v>.</v>
          </cell>
          <cell r="G698" t="str">
            <v>.</v>
          </cell>
          <cell r="H698" t="str">
            <v>.</v>
          </cell>
          <cell r="I698" t="str">
            <v>.</v>
          </cell>
        </row>
        <row r="699">
          <cell r="B699" t="str">
            <v>.</v>
          </cell>
          <cell r="C699" t="str">
            <v>.</v>
          </cell>
          <cell r="D699" t="str">
            <v>.</v>
          </cell>
          <cell r="E699" t="str">
            <v>.</v>
          </cell>
          <cell r="F699" t="str">
            <v>.</v>
          </cell>
          <cell r="G699" t="str">
            <v>.</v>
          </cell>
          <cell r="H699" t="str">
            <v>KS2 English</v>
          </cell>
          <cell r="I699" t="str">
            <v>KS4 English</v>
          </cell>
        </row>
        <row r="700">
          <cell r="B700" t="str">
            <v>.</v>
          </cell>
          <cell r="C700" t="str">
            <v>.</v>
          </cell>
          <cell r="D700" t="str">
            <v>.</v>
          </cell>
          <cell r="E700" t="str">
            <v>.</v>
          </cell>
          <cell r="F700" t="str">
            <v>.</v>
          </cell>
          <cell r="G700" t="str">
            <v>.</v>
          </cell>
          <cell r="H700" t="str">
            <v>KS2 English</v>
          </cell>
          <cell r="I700" t="str">
            <v>KS4 English</v>
          </cell>
        </row>
        <row r="701">
          <cell r="B701" t="str">
            <v>.</v>
          </cell>
          <cell r="C701" t="str">
            <v>.</v>
          </cell>
          <cell r="D701" t="str">
            <v>.</v>
          </cell>
          <cell r="E701" t="str">
            <v>.</v>
          </cell>
          <cell r="F701" t="str">
            <v>.</v>
          </cell>
          <cell r="G701" t="str">
            <v>.</v>
          </cell>
          <cell r="H701" t="str">
            <v>KS2 English</v>
          </cell>
          <cell r="I701" t="str">
            <v>KS4 English</v>
          </cell>
        </row>
        <row r="702">
          <cell r="B702" t="str">
            <v>.</v>
          </cell>
          <cell r="C702" t="str">
            <v>.</v>
          </cell>
          <cell r="D702" t="str">
            <v>.</v>
          </cell>
          <cell r="E702" t="str">
            <v>.</v>
          </cell>
          <cell r="F702" t="str">
            <v>.</v>
          </cell>
          <cell r="G702" t="str">
            <v>.</v>
          </cell>
          <cell r="H702" t="str">
            <v>.</v>
          </cell>
          <cell r="I702" t="str">
            <v>.</v>
          </cell>
        </row>
        <row r="703">
          <cell r="B703" t="str">
            <v>.</v>
          </cell>
          <cell r="C703" t="str">
            <v>.</v>
          </cell>
          <cell r="D703" t="str">
            <v>.</v>
          </cell>
          <cell r="E703" t="str">
            <v>.</v>
          </cell>
          <cell r="F703" t="str">
            <v>.</v>
          </cell>
          <cell r="G703" t="str">
            <v>.</v>
          </cell>
          <cell r="H703" t="str">
            <v>.</v>
          </cell>
          <cell r="I703" t="str">
            <v>.</v>
          </cell>
        </row>
        <row r="704">
          <cell r="B704" t="str">
            <v>KS2-4</v>
          </cell>
          <cell r="C704" t="str">
            <v>B</v>
          </cell>
          <cell r="D704" t="str">
            <v>G</v>
          </cell>
          <cell r="E704">
            <v>0.14665057332528667</v>
          </cell>
          <cell r="F704">
            <v>0.75</v>
          </cell>
          <cell r="G704" t="str">
            <v>&gt;=25 &amp; &lt;26</v>
          </cell>
          <cell r="H704" t="str">
            <v>KS2 English</v>
          </cell>
          <cell r="I704" t="str">
            <v>KS4 English</v>
          </cell>
        </row>
        <row r="705">
          <cell r="B705" t="str">
            <v>KS2-4</v>
          </cell>
          <cell r="C705" t="str">
            <v>N</v>
          </cell>
          <cell r="D705" t="str">
            <v>G</v>
          </cell>
          <cell r="E705">
            <v>0.11256117455138662</v>
          </cell>
          <cell r="F705">
            <v>0.75</v>
          </cell>
          <cell r="G705" t="str">
            <v>&gt;=25 &amp; &lt;26</v>
          </cell>
          <cell r="H705" t="str">
            <v>KS2 English</v>
          </cell>
          <cell r="I705" t="str">
            <v>KS4 English</v>
          </cell>
        </row>
        <row r="706">
          <cell r="B706" t="str">
            <v>KS2-4</v>
          </cell>
          <cell r="C706" t="str">
            <v>2</v>
          </cell>
          <cell r="D706" t="str">
            <v>G</v>
          </cell>
          <cell r="E706">
            <v>6.726457399103139E-2</v>
          </cell>
          <cell r="F706">
            <v>0.75</v>
          </cell>
          <cell r="G706" t="str">
            <v>&gt;=25 &amp; &lt;26</v>
          </cell>
          <cell r="H706" t="str">
            <v>KS2 English</v>
          </cell>
          <cell r="I706" t="str">
            <v>KS4 English</v>
          </cell>
        </row>
        <row r="707">
          <cell r="B707" t="str">
            <v>KS2-4</v>
          </cell>
          <cell r="C707" t="str">
            <v>3C</v>
          </cell>
          <cell r="D707" t="str">
            <v>G</v>
          </cell>
          <cell r="E707">
            <v>4.958391123439667E-2</v>
          </cell>
          <cell r="F707">
            <v>0.75</v>
          </cell>
          <cell r="G707" t="str">
            <v>&gt;=25 &amp; &lt;26</v>
          </cell>
          <cell r="H707" t="str">
            <v>KS2 English</v>
          </cell>
          <cell r="I707" t="str">
            <v>KS4 English</v>
          </cell>
        </row>
        <row r="708">
          <cell r="B708" t="str">
            <v>KS2-4</v>
          </cell>
          <cell r="C708" t="str">
            <v>3B</v>
          </cell>
          <cell r="D708" t="str">
            <v>G</v>
          </cell>
          <cell r="E708">
            <v>3.0782264896921773E-2</v>
          </cell>
          <cell r="F708">
            <v>0.75</v>
          </cell>
          <cell r="G708" t="str">
            <v>&gt;=25 &amp; &lt;26</v>
          </cell>
          <cell r="H708" t="str">
            <v>KS2 English</v>
          </cell>
          <cell r="I708" t="str">
            <v>KS4 English</v>
          </cell>
        </row>
        <row r="709">
          <cell r="B709" t="str">
            <v>KS2-4</v>
          </cell>
          <cell r="C709" t="str">
            <v>3A</v>
          </cell>
          <cell r="D709" t="str">
            <v>G</v>
          </cell>
          <cell r="E709">
            <v>2.1078735275883446E-2</v>
          </cell>
          <cell r="F709">
            <v>0.75</v>
          </cell>
          <cell r="G709" t="str">
            <v>&gt;=25 &amp; &lt;26</v>
          </cell>
          <cell r="H709" t="str">
            <v>KS2 English</v>
          </cell>
          <cell r="I709" t="str">
            <v>KS4 English</v>
          </cell>
        </row>
        <row r="710">
          <cell r="B710" t="str">
            <v>KS2-4</v>
          </cell>
          <cell r="C710" t="str">
            <v>4C</v>
          </cell>
          <cell r="D710" t="str">
            <v>G</v>
          </cell>
          <cell r="E710">
            <v>1.0330912025827281E-2</v>
          </cell>
          <cell r="F710">
            <v>0.75</v>
          </cell>
          <cell r="G710" t="str">
            <v>&gt;=25 &amp; &lt;26</v>
          </cell>
          <cell r="H710" t="str">
            <v>KS2 English</v>
          </cell>
          <cell r="I710" t="str">
            <v>KS4 English</v>
          </cell>
        </row>
        <row r="711">
          <cell r="B711" t="str">
            <v>KS2-4</v>
          </cell>
          <cell r="C711" t="str">
            <v>4B</v>
          </cell>
          <cell r="D711" t="str">
            <v>G</v>
          </cell>
          <cell r="E711">
            <v>5.4747154588675982E-3</v>
          </cell>
          <cell r="F711">
            <v>0.75</v>
          </cell>
          <cell r="G711" t="str">
            <v>&gt;=25 &amp; &lt;26</v>
          </cell>
          <cell r="H711" t="str">
            <v>KS2 English</v>
          </cell>
          <cell r="I711" t="str">
            <v>KS4 English</v>
          </cell>
        </row>
        <row r="712">
          <cell r="B712" t="str">
            <v>KS2-4</v>
          </cell>
          <cell r="C712" t="str">
            <v>4A</v>
          </cell>
          <cell r="D712" t="str">
            <v>G</v>
          </cell>
          <cell r="E712">
            <v>2.237970906378217E-3</v>
          </cell>
          <cell r="F712">
            <v>0.75</v>
          </cell>
          <cell r="G712" t="str">
            <v>&gt;=25 &amp; &lt;26</v>
          </cell>
          <cell r="H712" t="str">
            <v>KS2 English</v>
          </cell>
          <cell r="I712" t="str">
            <v>KS4 English</v>
          </cell>
        </row>
        <row r="713">
          <cell r="B713" t="str">
            <v>KS2-4</v>
          </cell>
          <cell r="C713" t="str">
            <v>5C</v>
          </cell>
          <cell r="D713" t="str">
            <v>G</v>
          </cell>
          <cell r="E713">
            <v>1.4192686592085491E-3</v>
          </cell>
          <cell r="F713">
            <v>0.75</v>
          </cell>
          <cell r="G713" t="str">
            <v>&gt;=25 &amp; &lt;26</v>
          </cell>
          <cell r="H713" t="str">
            <v>KS2 English</v>
          </cell>
          <cell r="I713" t="str">
            <v>KS4 English</v>
          </cell>
        </row>
        <row r="714">
          <cell r="B714" t="str">
            <v>KS2-4</v>
          </cell>
          <cell r="C714" t="str">
            <v>5B</v>
          </cell>
          <cell r="D714" t="str">
            <v>G</v>
          </cell>
          <cell r="E714">
            <v>4.5045045045045046E-4</v>
          </cell>
          <cell r="F714">
            <v>0.75</v>
          </cell>
          <cell r="G714" t="str">
            <v>&gt;=25 &amp; &lt;26</v>
          </cell>
          <cell r="H714" t="str">
            <v>KS2 English</v>
          </cell>
          <cell r="I714" t="str">
            <v>KS4 English</v>
          </cell>
        </row>
        <row r="715">
          <cell r="B715" t="str">
            <v>KS2-4</v>
          </cell>
          <cell r="C715" t="str">
            <v>5A</v>
          </cell>
          <cell r="D715" t="str">
            <v>G</v>
          </cell>
          <cell r="E715">
            <v>0</v>
          </cell>
          <cell r="F715">
            <v>0.75</v>
          </cell>
          <cell r="G715" t="str">
            <v>&gt;=25 &amp; &lt;26</v>
          </cell>
          <cell r="H715" t="str">
            <v>KS2 English</v>
          </cell>
          <cell r="I715" t="str">
            <v>KS4 English</v>
          </cell>
        </row>
        <row r="716">
          <cell r="B716" t="str">
            <v>.</v>
          </cell>
          <cell r="C716" t="str">
            <v>.</v>
          </cell>
          <cell r="D716" t="str">
            <v>.</v>
          </cell>
          <cell r="E716" t="str">
            <v>.</v>
          </cell>
          <cell r="F716" t="str">
            <v>.</v>
          </cell>
          <cell r="G716" t="str">
            <v>.</v>
          </cell>
          <cell r="H716" t="str">
            <v>.</v>
          </cell>
          <cell r="I716" t="str">
            <v>.</v>
          </cell>
        </row>
        <row r="717">
          <cell r="B717" t="str">
            <v>.</v>
          </cell>
          <cell r="C717" t="str">
            <v>.</v>
          </cell>
          <cell r="D717" t="str">
            <v>.</v>
          </cell>
          <cell r="E717" t="str">
            <v>.</v>
          </cell>
          <cell r="F717" t="str">
            <v>.</v>
          </cell>
          <cell r="G717" t="str">
            <v>.</v>
          </cell>
          <cell r="H717" t="str">
            <v>.</v>
          </cell>
          <cell r="I717" t="str">
            <v>.</v>
          </cell>
        </row>
        <row r="718">
          <cell r="B718" t="str">
            <v>.</v>
          </cell>
          <cell r="C718" t="str">
            <v>.</v>
          </cell>
          <cell r="D718" t="str">
            <v>.</v>
          </cell>
          <cell r="E718" t="str">
            <v>.</v>
          </cell>
          <cell r="F718" t="str">
            <v>.</v>
          </cell>
          <cell r="G718" t="str">
            <v>.</v>
          </cell>
          <cell r="H718" t="str">
            <v>KS2 English</v>
          </cell>
          <cell r="I718" t="str">
            <v>KS4 English</v>
          </cell>
        </row>
        <row r="719">
          <cell r="B719" t="str">
            <v>.</v>
          </cell>
          <cell r="C719" t="str">
            <v>.</v>
          </cell>
          <cell r="D719" t="str">
            <v>.</v>
          </cell>
          <cell r="E719" t="str">
            <v>.</v>
          </cell>
          <cell r="F719" t="str">
            <v>.</v>
          </cell>
          <cell r="G719" t="str">
            <v>.</v>
          </cell>
          <cell r="H719" t="str">
            <v>KS2 English</v>
          </cell>
          <cell r="I719" t="str">
            <v>KS4 English</v>
          </cell>
        </row>
        <row r="720">
          <cell r="B720" t="str">
            <v>.</v>
          </cell>
          <cell r="C720" t="str">
            <v>.</v>
          </cell>
          <cell r="D720" t="str">
            <v>.</v>
          </cell>
          <cell r="E720" t="str">
            <v>.</v>
          </cell>
          <cell r="F720" t="str">
            <v>.</v>
          </cell>
          <cell r="G720" t="str">
            <v>.</v>
          </cell>
          <cell r="H720" t="str">
            <v>KS2 English</v>
          </cell>
          <cell r="I720" t="str">
            <v>KS4 English</v>
          </cell>
        </row>
        <row r="721">
          <cell r="B721" t="str">
            <v>.</v>
          </cell>
          <cell r="C721" t="str">
            <v>.</v>
          </cell>
          <cell r="D721" t="str">
            <v>.</v>
          </cell>
          <cell r="E721" t="str">
            <v>.</v>
          </cell>
          <cell r="F721" t="str">
            <v>.</v>
          </cell>
          <cell r="G721" t="str">
            <v>.</v>
          </cell>
          <cell r="H721" t="str">
            <v>.</v>
          </cell>
          <cell r="I721" t="str">
            <v>.</v>
          </cell>
        </row>
        <row r="722">
          <cell r="B722" t="str">
            <v>.</v>
          </cell>
          <cell r="C722" t="str">
            <v>.</v>
          </cell>
          <cell r="D722" t="str">
            <v>.</v>
          </cell>
          <cell r="E722" t="str">
            <v>.</v>
          </cell>
          <cell r="F722" t="str">
            <v>.</v>
          </cell>
          <cell r="G722" t="str">
            <v>.</v>
          </cell>
          <cell r="H722" t="str">
            <v>.</v>
          </cell>
          <cell r="I722" t="str">
            <v>.</v>
          </cell>
        </row>
        <row r="723">
          <cell r="B723" t="str">
            <v>KS2-4</v>
          </cell>
          <cell r="C723" t="str">
            <v>B</v>
          </cell>
          <cell r="D723" t="str">
            <v>G</v>
          </cell>
          <cell r="E723">
            <v>0.11614278103356419</v>
          </cell>
          <cell r="F723">
            <v>0.75</v>
          </cell>
          <cell r="G723" t="str">
            <v>&gt;=26 &amp; &lt;27</v>
          </cell>
          <cell r="H723" t="str">
            <v>KS2 English</v>
          </cell>
          <cell r="I723" t="str">
            <v>KS4 English</v>
          </cell>
        </row>
        <row r="724">
          <cell r="B724" t="str">
            <v>KS2-4</v>
          </cell>
          <cell r="C724" t="str">
            <v>N</v>
          </cell>
          <cell r="D724" t="str">
            <v>G</v>
          </cell>
          <cell r="E724">
            <v>0.11360347322720694</v>
          </cell>
          <cell r="F724">
            <v>0.75</v>
          </cell>
          <cell r="G724" t="str">
            <v>&gt;=26 &amp; &lt;27</v>
          </cell>
          <cell r="H724" t="str">
            <v>KS2 English</v>
          </cell>
          <cell r="I724" t="str">
            <v>KS4 English</v>
          </cell>
        </row>
        <row r="725">
          <cell r="B725" t="str">
            <v>KS2-4</v>
          </cell>
          <cell r="C725" t="str">
            <v>2</v>
          </cell>
          <cell r="D725" t="str">
            <v>G</v>
          </cell>
          <cell r="E725">
            <v>8.387096774193549E-2</v>
          </cell>
          <cell r="F725">
            <v>0.75</v>
          </cell>
          <cell r="G725" t="str">
            <v>&gt;=26 &amp; &lt;27</v>
          </cell>
          <cell r="H725" t="str">
            <v>KS2 English</v>
          </cell>
          <cell r="I725" t="str">
            <v>KS4 English</v>
          </cell>
        </row>
        <row r="726">
          <cell r="B726" t="str">
            <v>KS2-4</v>
          </cell>
          <cell r="C726" t="str">
            <v>3C</v>
          </cell>
          <cell r="D726" t="str">
            <v>G</v>
          </cell>
          <cell r="E726">
            <v>4.3191361727654469E-2</v>
          </cell>
          <cell r="F726">
            <v>0.75</v>
          </cell>
          <cell r="G726" t="str">
            <v>&gt;=26 &amp; &lt;27</v>
          </cell>
          <cell r="H726" t="str">
            <v>KS2 English</v>
          </cell>
          <cell r="I726" t="str">
            <v>KS4 English</v>
          </cell>
        </row>
        <row r="727">
          <cell r="B727" t="str">
            <v>KS2-4</v>
          </cell>
          <cell r="C727" t="str">
            <v>3B</v>
          </cell>
          <cell r="D727" t="str">
            <v>G</v>
          </cell>
          <cell r="E727">
            <v>2.7950310559006212E-2</v>
          </cell>
          <cell r="F727">
            <v>0.75</v>
          </cell>
          <cell r="G727" t="str">
            <v>&gt;=26 &amp; &lt;27</v>
          </cell>
          <cell r="H727" t="str">
            <v>KS2 English</v>
          </cell>
          <cell r="I727" t="str">
            <v>KS4 English</v>
          </cell>
        </row>
        <row r="728">
          <cell r="B728" t="str">
            <v>KS2-4</v>
          </cell>
          <cell r="C728" t="str">
            <v>3A</v>
          </cell>
          <cell r="D728" t="str">
            <v>G</v>
          </cell>
          <cell r="E728">
            <v>1.8594726413656455E-2</v>
          </cell>
          <cell r="F728">
            <v>0.75</v>
          </cell>
          <cell r="G728" t="str">
            <v>&gt;=26 &amp; &lt;27</v>
          </cell>
          <cell r="H728" t="str">
            <v>KS2 English</v>
          </cell>
          <cell r="I728" t="str">
            <v>KS4 English</v>
          </cell>
        </row>
        <row r="729">
          <cell r="B729" t="str">
            <v>KS2-4</v>
          </cell>
          <cell r="C729" t="str">
            <v>4C</v>
          </cell>
          <cell r="D729" t="str">
            <v>G</v>
          </cell>
          <cell r="E729">
            <v>9.1815914758558142E-3</v>
          </cell>
          <cell r="F729">
            <v>0.75</v>
          </cell>
          <cell r="G729" t="str">
            <v>&gt;=26 &amp; &lt;27</v>
          </cell>
          <cell r="H729" t="str">
            <v>KS2 English</v>
          </cell>
          <cell r="I729" t="str">
            <v>KS4 English</v>
          </cell>
        </row>
        <row r="730">
          <cell r="B730" t="str">
            <v>KS2-4</v>
          </cell>
          <cell r="C730" t="str">
            <v>4B</v>
          </cell>
          <cell r="D730" t="str">
            <v>G</v>
          </cell>
          <cell r="E730">
            <v>4.1680325949515293E-3</v>
          </cell>
          <cell r="F730">
            <v>0.75</v>
          </cell>
          <cell r="G730" t="str">
            <v>&gt;=26 &amp; &lt;27</v>
          </cell>
          <cell r="H730" t="str">
            <v>KS2 English</v>
          </cell>
          <cell r="I730" t="str">
            <v>KS4 English</v>
          </cell>
        </row>
        <row r="731">
          <cell r="B731" t="str">
            <v>KS2-4</v>
          </cell>
          <cell r="C731" t="str">
            <v>4A</v>
          </cell>
          <cell r="D731" t="str">
            <v>G</v>
          </cell>
          <cell r="E731">
            <v>2.5155123260103976E-3</v>
          </cell>
          <cell r="F731">
            <v>0.75</v>
          </cell>
          <cell r="G731" t="str">
            <v>&gt;=26 &amp; &lt;27</v>
          </cell>
          <cell r="H731" t="str">
            <v>KS2 English</v>
          </cell>
          <cell r="I731" t="str">
            <v>KS4 English</v>
          </cell>
        </row>
        <row r="732">
          <cell r="B732" t="str">
            <v>KS2-4</v>
          </cell>
          <cell r="C732" t="str">
            <v>5C</v>
          </cell>
          <cell r="D732" t="str">
            <v>G</v>
          </cell>
          <cell r="E732">
            <v>1.1179179895362877E-3</v>
          </cell>
          <cell r="F732">
            <v>0.75</v>
          </cell>
          <cell r="G732" t="str">
            <v>&gt;=26 &amp; &lt;27</v>
          </cell>
          <cell r="H732" t="str">
            <v>KS2 English</v>
          </cell>
          <cell r="I732" t="str">
            <v>KS4 English</v>
          </cell>
        </row>
        <row r="733">
          <cell r="B733" t="str">
            <v>KS2-4</v>
          </cell>
          <cell r="C733" t="str">
            <v>5B</v>
          </cell>
          <cell r="D733" t="str">
            <v>G</v>
          </cell>
          <cell r="E733">
            <v>8.2440230832646333E-4</v>
          </cell>
          <cell r="F733">
            <v>0.75</v>
          </cell>
          <cell r="G733" t="str">
            <v>&gt;=26 &amp; &lt;27</v>
          </cell>
          <cell r="H733" t="str">
            <v>KS2 English</v>
          </cell>
          <cell r="I733" t="str">
            <v>KS4 English</v>
          </cell>
        </row>
        <row r="734">
          <cell r="B734" t="str">
            <v>KS2-4</v>
          </cell>
          <cell r="C734" t="str">
            <v>5A</v>
          </cell>
          <cell r="D734" t="str">
            <v>G</v>
          </cell>
          <cell r="E734">
            <v>0</v>
          </cell>
          <cell r="F734">
            <v>0.75</v>
          </cell>
          <cell r="G734" t="str">
            <v>&gt;=26 &amp; &lt;27</v>
          </cell>
          <cell r="H734" t="str">
            <v>KS2 English</v>
          </cell>
          <cell r="I734" t="str">
            <v>KS4 English</v>
          </cell>
        </row>
        <row r="735">
          <cell r="B735" t="str">
            <v>.</v>
          </cell>
          <cell r="C735" t="str">
            <v>.</v>
          </cell>
          <cell r="D735" t="str">
            <v>.</v>
          </cell>
          <cell r="E735" t="str">
            <v>.</v>
          </cell>
          <cell r="F735" t="str">
            <v>.</v>
          </cell>
          <cell r="G735" t="str">
            <v>.</v>
          </cell>
          <cell r="H735" t="str">
            <v>.</v>
          </cell>
          <cell r="I735" t="str">
            <v>.</v>
          </cell>
        </row>
        <row r="736">
          <cell r="B736" t="str">
            <v>.</v>
          </cell>
          <cell r="C736" t="str">
            <v>.</v>
          </cell>
          <cell r="D736" t="str">
            <v>.</v>
          </cell>
          <cell r="E736" t="str">
            <v>.</v>
          </cell>
          <cell r="F736" t="str">
            <v>.</v>
          </cell>
          <cell r="G736" t="str">
            <v>.</v>
          </cell>
          <cell r="H736" t="str">
            <v>KS2 English</v>
          </cell>
          <cell r="I736" t="str">
            <v>KS4 English</v>
          </cell>
        </row>
        <row r="737">
          <cell r="B737" t="str">
            <v>.</v>
          </cell>
          <cell r="C737" t="str">
            <v>.</v>
          </cell>
          <cell r="D737" t="str">
            <v>.</v>
          </cell>
          <cell r="E737" t="str">
            <v>.</v>
          </cell>
          <cell r="F737" t="str">
            <v>.</v>
          </cell>
          <cell r="G737" t="str">
            <v>.</v>
          </cell>
          <cell r="H737" t="str">
            <v>KS2 English</v>
          </cell>
          <cell r="I737" t="str">
            <v>KS4 English</v>
          </cell>
        </row>
        <row r="738">
          <cell r="B738" t="str">
            <v>.</v>
          </cell>
          <cell r="C738" t="str">
            <v>.</v>
          </cell>
          <cell r="D738" t="str">
            <v>.</v>
          </cell>
          <cell r="E738" t="str">
            <v>.</v>
          </cell>
          <cell r="F738" t="str">
            <v>.</v>
          </cell>
          <cell r="G738" t="str">
            <v>.</v>
          </cell>
          <cell r="H738" t="str">
            <v>KS2 English</v>
          </cell>
          <cell r="I738" t="str">
            <v>KS4 English</v>
          </cell>
        </row>
        <row r="739">
          <cell r="B739" t="str">
            <v>.</v>
          </cell>
          <cell r="C739" t="str">
            <v>.</v>
          </cell>
          <cell r="D739" t="str">
            <v>.</v>
          </cell>
          <cell r="E739" t="str">
            <v>.</v>
          </cell>
          <cell r="F739" t="str">
            <v>.</v>
          </cell>
          <cell r="G739" t="str">
            <v>.</v>
          </cell>
          <cell r="H739" t="str">
            <v>KS2 English</v>
          </cell>
          <cell r="I739" t="str">
            <v>KS4 English</v>
          </cell>
        </row>
        <row r="740">
          <cell r="B740" t="str">
            <v>.</v>
          </cell>
          <cell r="C740" t="str">
            <v>.</v>
          </cell>
          <cell r="D740" t="str">
            <v>.</v>
          </cell>
          <cell r="E740" t="str">
            <v>.</v>
          </cell>
          <cell r="F740" t="str">
            <v>.</v>
          </cell>
          <cell r="G740" t="str">
            <v>.</v>
          </cell>
          <cell r="H740" t="str">
            <v>.</v>
          </cell>
          <cell r="I740" t="str">
            <v>.</v>
          </cell>
        </row>
        <row r="741">
          <cell r="B741" t="str">
            <v>.</v>
          </cell>
          <cell r="C741" t="str">
            <v>.</v>
          </cell>
          <cell r="D741" t="str">
            <v>.</v>
          </cell>
          <cell r="E741" t="str">
            <v>.</v>
          </cell>
          <cell r="F741" t="str">
            <v>.</v>
          </cell>
          <cell r="G741" t="str">
            <v>.</v>
          </cell>
          <cell r="H741" t="str">
            <v>.</v>
          </cell>
          <cell r="I741" t="str">
            <v>.</v>
          </cell>
        </row>
        <row r="742">
          <cell r="B742" t="str">
            <v>KS2-4</v>
          </cell>
          <cell r="C742" t="str">
            <v>B</v>
          </cell>
          <cell r="D742" t="str">
            <v>G</v>
          </cell>
          <cell r="E742">
            <v>8.6785009861932938E-2</v>
          </cell>
          <cell r="F742">
            <v>0.75</v>
          </cell>
          <cell r="G742" t="str">
            <v>&gt;=27 &amp; &lt;28</v>
          </cell>
          <cell r="H742" t="str">
            <v>KS2 English</v>
          </cell>
          <cell r="I742" t="str">
            <v>KS4 English</v>
          </cell>
        </row>
        <row r="743">
          <cell r="B743" t="str">
            <v>KS2-4</v>
          </cell>
          <cell r="C743" t="str">
            <v>N</v>
          </cell>
          <cell r="D743" t="str">
            <v>G</v>
          </cell>
          <cell r="E743">
            <v>7.2237960339943341E-2</v>
          </cell>
          <cell r="F743">
            <v>0.75</v>
          </cell>
          <cell r="G743" t="str">
            <v>&gt;=27 &amp; &lt;28</v>
          </cell>
          <cell r="H743" t="str">
            <v>KS2 English</v>
          </cell>
          <cell r="I743" t="str">
            <v>KS4 English</v>
          </cell>
        </row>
        <row r="744">
          <cell r="B744" t="str">
            <v>KS2-4</v>
          </cell>
          <cell r="C744" t="str">
            <v>2</v>
          </cell>
          <cell r="D744" t="str">
            <v>G</v>
          </cell>
          <cell r="E744">
            <v>4.2959427207637228E-2</v>
          </cell>
          <cell r="F744">
            <v>0.75</v>
          </cell>
          <cell r="G744" t="str">
            <v>&gt;=27 &amp; &lt;28</v>
          </cell>
          <cell r="H744" t="str">
            <v>KS2 English</v>
          </cell>
          <cell r="I744" t="str">
            <v>KS4 English</v>
          </cell>
        </row>
        <row r="745">
          <cell r="B745" t="str">
            <v>KS2-4</v>
          </cell>
          <cell r="C745" t="str">
            <v>3C</v>
          </cell>
          <cell r="D745" t="str">
            <v>G</v>
          </cell>
          <cell r="E745">
            <v>3.105263157894737E-2</v>
          </cell>
          <cell r="F745">
            <v>0.75</v>
          </cell>
          <cell r="G745" t="str">
            <v>&gt;=27 &amp; &lt;28</v>
          </cell>
          <cell r="H745" t="str">
            <v>KS2 English</v>
          </cell>
          <cell r="I745" t="str">
            <v>KS4 English</v>
          </cell>
        </row>
        <row r="746">
          <cell r="B746" t="str">
            <v>KS2-4</v>
          </cell>
          <cell r="C746" t="str">
            <v>3B</v>
          </cell>
          <cell r="D746" t="str">
            <v>G</v>
          </cell>
          <cell r="E746">
            <v>2.0316027088036117E-2</v>
          </cell>
          <cell r="F746">
            <v>0.75</v>
          </cell>
          <cell r="G746" t="str">
            <v>&gt;=27 &amp; &lt;28</v>
          </cell>
          <cell r="H746" t="str">
            <v>KS2 English</v>
          </cell>
          <cell r="I746" t="str">
            <v>KS4 English</v>
          </cell>
        </row>
        <row r="747">
          <cell r="B747" t="str">
            <v>KS2-4</v>
          </cell>
          <cell r="C747" t="str">
            <v>3A</v>
          </cell>
          <cell r="D747" t="str">
            <v>G</v>
          </cell>
          <cell r="E747">
            <v>1.1668611435239206E-2</v>
          </cell>
          <cell r="F747">
            <v>0.75</v>
          </cell>
          <cell r="G747" t="str">
            <v>&gt;=27 &amp; &lt;28</v>
          </cell>
          <cell r="H747" t="str">
            <v>KS2 English</v>
          </cell>
          <cell r="I747" t="str">
            <v>KS4 English</v>
          </cell>
        </row>
        <row r="748">
          <cell r="B748" t="str">
            <v>KS2-4</v>
          </cell>
          <cell r="C748" t="str">
            <v>4C</v>
          </cell>
          <cell r="D748" t="str">
            <v>G</v>
          </cell>
          <cell r="E748">
            <v>5.7224606580829757E-3</v>
          </cell>
          <cell r="F748">
            <v>0.75</v>
          </cell>
          <cell r="G748" t="str">
            <v>&gt;=27 &amp; &lt;28</v>
          </cell>
          <cell r="H748" t="str">
            <v>KS2 English</v>
          </cell>
          <cell r="I748" t="str">
            <v>KS4 English</v>
          </cell>
        </row>
        <row r="749">
          <cell r="B749" t="str">
            <v>KS2-4</v>
          </cell>
          <cell r="C749" t="str">
            <v>4B</v>
          </cell>
          <cell r="D749" t="str">
            <v>G</v>
          </cell>
          <cell r="E749">
            <v>2.8927327469154022E-3</v>
          </cell>
          <cell r="F749">
            <v>0.75</v>
          </cell>
          <cell r="G749" t="str">
            <v>&gt;=27 &amp; &lt;28</v>
          </cell>
          <cell r="H749" t="str">
            <v>KS2 English</v>
          </cell>
          <cell r="I749" t="str">
            <v>KS4 English</v>
          </cell>
        </row>
        <row r="750">
          <cell r="B750" t="str">
            <v>KS2-4</v>
          </cell>
          <cell r="C750" t="str">
            <v>4A</v>
          </cell>
          <cell r="D750" t="str">
            <v>G</v>
          </cell>
          <cell r="E750">
            <v>8.8227880010083185E-4</v>
          </cell>
          <cell r="F750">
            <v>0.75</v>
          </cell>
          <cell r="G750" t="str">
            <v>&gt;=27 &amp; &lt;28</v>
          </cell>
          <cell r="H750" t="str">
            <v>KS2 English</v>
          </cell>
          <cell r="I750" t="str">
            <v>KS4 English</v>
          </cell>
        </row>
        <row r="751">
          <cell r="B751" t="str">
            <v>KS2-4</v>
          </cell>
          <cell r="C751" t="str">
            <v>5C</v>
          </cell>
          <cell r="D751" t="str">
            <v>G</v>
          </cell>
          <cell r="E751">
            <v>4.0622884224779957E-4</v>
          </cell>
          <cell r="F751">
            <v>0.75</v>
          </cell>
          <cell r="G751" t="str">
            <v>&gt;=27 &amp; &lt;28</v>
          </cell>
          <cell r="H751" t="str">
            <v>KS2 English</v>
          </cell>
          <cell r="I751" t="str">
            <v>KS4 English</v>
          </cell>
        </row>
        <row r="752">
          <cell r="B752" t="str">
            <v>KS2-4</v>
          </cell>
          <cell r="C752" t="str">
            <v>5B</v>
          </cell>
          <cell r="D752" t="str">
            <v>G</v>
          </cell>
          <cell r="E752">
            <v>0</v>
          </cell>
          <cell r="F752">
            <v>0.75</v>
          </cell>
          <cell r="G752" t="str">
            <v>&gt;=27 &amp; &lt;28</v>
          </cell>
          <cell r="H752" t="str">
            <v>KS2 English</v>
          </cell>
          <cell r="I752" t="str">
            <v>KS4 English</v>
          </cell>
        </row>
        <row r="753">
          <cell r="B753" t="str">
            <v>KS2-4</v>
          </cell>
          <cell r="C753" t="str">
            <v>5A</v>
          </cell>
          <cell r="D753" t="str">
            <v>G</v>
          </cell>
          <cell r="E753">
            <v>0</v>
          </cell>
          <cell r="F753">
            <v>0.75</v>
          </cell>
          <cell r="G753" t="str">
            <v>&gt;=27 &amp; &lt;28</v>
          </cell>
          <cell r="H753" t="str">
            <v>KS2 English</v>
          </cell>
          <cell r="I753" t="str">
            <v>KS4 English</v>
          </cell>
        </row>
        <row r="754">
          <cell r="B754" t="str">
            <v>.</v>
          </cell>
          <cell r="C754" t="str">
            <v>.</v>
          </cell>
          <cell r="D754" t="str">
            <v>.</v>
          </cell>
          <cell r="E754" t="str">
            <v>.</v>
          </cell>
          <cell r="F754" t="str">
            <v>.</v>
          </cell>
          <cell r="G754" t="str">
            <v>.</v>
          </cell>
          <cell r="H754" t="str">
            <v>.</v>
          </cell>
          <cell r="I754" t="str">
            <v>.</v>
          </cell>
        </row>
        <row r="755">
          <cell r="B755" t="str">
            <v>.</v>
          </cell>
          <cell r="C755" t="str">
            <v>.</v>
          </cell>
          <cell r="D755" t="str">
            <v>.</v>
          </cell>
          <cell r="E755" t="str">
            <v>.</v>
          </cell>
          <cell r="F755" t="str">
            <v>.</v>
          </cell>
          <cell r="G755" t="str">
            <v>.</v>
          </cell>
          <cell r="H755" t="str">
            <v>KS2 English</v>
          </cell>
          <cell r="I755" t="str">
            <v>KS4 English</v>
          </cell>
        </row>
        <row r="756">
          <cell r="B756" t="str">
            <v>.</v>
          </cell>
          <cell r="C756" t="str">
            <v>.</v>
          </cell>
          <cell r="D756" t="str">
            <v>.</v>
          </cell>
          <cell r="E756" t="str">
            <v>.</v>
          </cell>
          <cell r="F756" t="str">
            <v>.</v>
          </cell>
          <cell r="G756" t="str">
            <v>.</v>
          </cell>
          <cell r="H756" t="str">
            <v>KS2 English</v>
          </cell>
          <cell r="I756" t="str">
            <v>KS4 English</v>
          </cell>
        </row>
        <row r="757">
          <cell r="B757" t="str">
            <v>.</v>
          </cell>
          <cell r="C757" t="str">
            <v>.</v>
          </cell>
          <cell r="D757" t="str">
            <v>.</v>
          </cell>
          <cell r="E757" t="str">
            <v>.</v>
          </cell>
          <cell r="F757" t="str">
            <v>.</v>
          </cell>
          <cell r="G757" t="str">
            <v>.</v>
          </cell>
          <cell r="H757" t="str">
            <v>KS2 English</v>
          </cell>
          <cell r="I757" t="str">
            <v>KS4 English</v>
          </cell>
        </row>
        <row r="758">
          <cell r="B758" t="str">
            <v>.</v>
          </cell>
          <cell r="C758" t="str">
            <v>.</v>
          </cell>
          <cell r="D758" t="str">
            <v>.</v>
          </cell>
          <cell r="E758" t="str">
            <v>.</v>
          </cell>
          <cell r="F758" t="str">
            <v>.</v>
          </cell>
          <cell r="G758" t="str">
            <v>.</v>
          </cell>
          <cell r="H758" t="str">
            <v>KS2 English</v>
          </cell>
          <cell r="I758" t="str">
            <v>KS4 English</v>
          </cell>
        </row>
        <row r="759">
          <cell r="B759" t="str">
            <v>.</v>
          </cell>
          <cell r="C759" t="str">
            <v>.</v>
          </cell>
          <cell r="D759" t="str">
            <v>.</v>
          </cell>
          <cell r="E759" t="str">
            <v>.</v>
          </cell>
          <cell r="F759" t="str">
            <v>.</v>
          </cell>
          <cell r="G759" t="str">
            <v>.</v>
          </cell>
          <cell r="H759" t="str">
            <v>.</v>
          </cell>
          <cell r="I759" t="str">
            <v>.</v>
          </cell>
        </row>
        <row r="760">
          <cell r="B760" t="str">
            <v>.</v>
          </cell>
          <cell r="C760" t="str">
            <v>.</v>
          </cell>
          <cell r="D760" t="str">
            <v>.</v>
          </cell>
          <cell r="E760" t="str">
            <v>.</v>
          </cell>
          <cell r="F760" t="str">
            <v>.</v>
          </cell>
          <cell r="G760" t="str">
            <v>.</v>
          </cell>
          <cell r="H760" t="str">
            <v>.</v>
          </cell>
          <cell r="I760" t="str">
            <v>.</v>
          </cell>
        </row>
        <row r="761">
          <cell r="B761" t="str">
            <v>KS2-4</v>
          </cell>
          <cell r="C761" t="str">
            <v>B</v>
          </cell>
          <cell r="D761" t="str">
            <v>G</v>
          </cell>
          <cell r="E761">
            <v>6.25E-2</v>
          </cell>
          <cell r="F761">
            <v>0.75</v>
          </cell>
          <cell r="G761" t="str">
            <v>&gt;=28 &amp; &lt;29</v>
          </cell>
          <cell r="H761" t="str">
            <v>KS2 English</v>
          </cell>
          <cell r="I761" t="str">
            <v>KS4 English</v>
          </cell>
        </row>
        <row r="762">
          <cell r="B762" t="str">
            <v>KS2-4</v>
          </cell>
          <cell r="C762" t="str">
            <v>N</v>
          </cell>
          <cell r="D762" t="str">
            <v>G</v>
          </cell>
          <cell r="E762">
            <v>4.1666666666666664E-2</v>
          </cell>
          <cell r="F762">
            <v>0.75</v>
          </cell>
          <cell r="G762" t="str">
            <v>&gt;=28 &amp; &lt;29</v>
          </cell>
          <cell r="H762" t="str">
            <v>KS2 English</v>
          </cell>
          <cell r="I762" t="str">
            <v>KS4 English</v>
          </cell>
        </row>
        <row r="763">
          <cell r="B763" t="str">
            <v>KS2-4</v>
          </cell>
          <cell r="C763" t="str">
            <v>2</v>
          </cell>
          <cell r="D763" t="str">
            <v>G</v>
          </cell>
          <cell r="E763">
            <v>1.9736842105263157E-2</v>
          </cell>
          <cell r="F763">
            <v>0.75</v>
          </cell>
          <cell r="G763" t="str">
            <v>&gt;=28 &amp; &lt;29</v>
          </cell>
          <cell r="H763" t="str">
            <v>KS2 English</v>
          </cell>
          <cell r="I763" t="str">
            <v>KS4 English</v>
          </cell>
        </row>
        <row r="764">
          <cell r="B764" t="str">
            <v>KS2-4</v>
          </cell>
          <cell r="C764" t="str">
            <v>3C</v>
          </cell>
          <cell r="D764" t="str">
            <v>G</v>
          </cell>
          <cell r="E764">
            <v>1.9736842105263157E-2</v>
          </cell>
          <cell r="F764">
            <v>0.75</v>
          </cell>
          <cell r="G764" t="str">
            <v>&gt;=28 &amp; &lt;29</v>
          </cell>
          <cell r="H764" t="str">
            <v>KS2 English</v>
          </cell>
          <cell r="I764" t="str">
            <v>KS4 English</v>
          </cell>
        </row>
        <row r="765">
          <cell r="B765" t="str">
            <v>KS2-4</v>
          </cell>
          <cell r="C765" t="str">
            <v>3B</v>
          </cell>
          <cell r="D765" t="str">
            <v>G</v>
          </cell>
          <cell r="E765">
            <v>1.6551724137931035E-2</v>
          </cell>
          <cell r="F765">
            <v>0.75</v>
          </cell>
          <cell r="G765" t="str">
            <v>&gt;=28 &amp; &lt;29</v>
          </cell>
          <cell r="H765" t="str">
            <v>KS2 English</v>
          </cell>
          <cell r="I765" t="str">
            <v>KS4 English</v>
          </cell>
        </row>
        <row r="766">
          <cell r="B766" t="str">
            <v>KS2-4</v>
          </cell>
          <cell r="C766" t="str">
            <v>3A</v>
          </cell>
          <cell r="D766" t="str">
            <v>G</v>
          </cell>
          <cell r="E766">
            <v>1.2100259291270527E-2</v>
          </cell>
          <cell r="F766">
            <v>0.75</v>
          </cell>
          <cell r="G766" t="str">
            <v>&gt;=28 &amp; &lt;29</v>
          </cell>
          <cell r="H766" t="str">
            <v>KS2 English</v>
          </cell>
          <cell r="I766" t="str">
            <v>KS4 English</v>
          </cell>
        </row>
        <row r="767">
          <cell r="B767" t="str">
            <v>KS2-4</v>
          </cell>
          <cell r="C767" t="str">
            <v>4C</v>
          </cell>
          <cell r="D767" t="str">
            <v>G</v>
          </cell>
          <cell r="E767">
            <v>4.39453125E-3</v>
          </cell>
          <cell r="F767">
            <v>0.75</v>
          </cell>
          <cell r="G767" t="str">
            <v>&gt;=28 &amp; &lt;29</v>
          </cell>
          <cell r="H767" t="str">
            <v>KS2 English</v>
          </cell>
          <cell r="I767" t="str">
            <v>KS4 English</v>
          </cell>
        </row>
        <row r="768">
          <cell r="B768" t="str">
            <v>KS2-4</v>
          </cell>
          <cell r="C768" t="str">
            <v>4B</v>
          </cell>
          <cell r="D768" t="str">
            <v>G</v>
          </cell>
          <cell r="E768">
            <v>1.4876033057851239E-3</v>
          </cell>
          <cell r="F768">
            <v>0.75</v>
          </cell>
          <cell r="G768" t="str">
            <v>&gt;=28 &amp; &lt;29</v>
          </cell>
          <cell r="H768" t="str">
            <v>KS2 English</v>
          </cell>
          <cell r="I768" t="str">
            <v>KS4 English</v>
          </cell>
        </row>
        <row r="769">
          <cell r="B769" t="str">
            <v>KS2-4</v>
          </cell>
          <cell r="C769" t="str">
            <v>4A</v>
          </cell>
          <cell r="D769" t="str">
            <v>G</v>
          </cell>
          <cell r="E769">
            <v>6.4370775667846802E-4</v>
          </cell>
          <cell r="F769">
            <v>0.75</v>
          </cell>
          <cell r="G769" t="str">
            <v>&gt;=28 &amp; &lt;29</v>
          </cell>
          <cell r="H769" t="str">
            <v>KS2 English</v>
          </cell>
          <cell r="I769" t="str">
            <v>KS4 English</v>
          </cell>
        </row>
        <row r="770">
          <cell r="B770" t="str">
            <v>KS2-4</v>
          </cell>
          <cell r="C770" t="str">
            <v>5C</v>
          </cell>
          <cell r="D770" t="str">
            <v>G</v>
          </cell>
          <cell r="E770">
            <v>0</v>
          </cell>
          <cell r="F770">
            <v>0.75</v>
          </cell>
          <cell r="G770" t="str">
            <v>&gt;=28 &amp; &lt;29</v>
          </cell>
          <cell r="H770" t="str">
            <v>KS2 English</v>
          </cell>
          <cell r="I770" t="str">
            <v>KS4 English</v>
          </cell>
        </row>
        <row r="771">
          <cell r="B771" t="str">
            <v>KS2-4</v>
          </cell>
          <cell r="C771" t="str">
            <v>5B</v>
          </cell>
          <cell r="D771" t="str">
            <v>G</v>
          </cell>
          <cell r="E771">
            <v>0</v>
          </cell>
          <cell r="F771">
            <v>0.75</v>
          </cell>
          <cell r="G771" t="str">
            <v>&gt;=28 &amp; &lt;29</v>
          </cell>
          <cell r="H771" t="str">
            <v>KS2 English</v>
          </cell>
          <cell r="I771" t="str">
            <v>KS4 English</v>
          </cell>
        </row>
        <row r="772">
          <cell r="B772" t="str">
            <v>KS2-4</v>
          </cell>
          <cell r="C772" t="str">
            <v>5A</v>
          </cell>
          <cell r="D772" t="str">
            <v>G</v>
          </cell>
          <cell r="E772">
            <v>0</v>
          </cell>
          <cell r="F772">
            <v>0.75</v>
          </cell>
          <cell r="G772" t="str">
            <v>&gt;=28 &amp; &lt;29</v>
          </cell>
          <cell r="H772" t="str">
            <v>KS2 English</v>
          </cell>
          <cell r="I772" t="str">
            <v>KS4 English</v>
          </cell>
        </row>
        <row r="773">
          <cell r="B773" t="str">
            <v>.</v>
          </cell>
          <cell r="C773" t="str">
            <v>.</v>
          </cell>
          <cell r="D773" t="str">
            <v>.</v>
          </cell>
          <cell r="E773" t="str">
            <v>.</v>
          </cell>
          <cell r="F773" t="str">
            <v>.</v>
          </cell>
          <cell r="G773" t="str">
            <v>.</v>
          </cell>
          <cell r="H773" t="str">
            <v>.</v>
          </cell>
          <cell r="I773" t="str">
            <v>.</v>
          </cell>
        </row>
        <row r="774">
          <cell r="B774" t="str">
            <v>.</v>
          </cell>
          <cell r="C774" t="str">
            <v>.</v>
          </cell>
          <cell r="D774" t="str">
            <v>.</v>
          </cell>
          <cell r="E774" t="str">
            <v>.</v>
          </cell>
          <cell r="F774" t="str">
            <v>.</v>
          </cell>
          <cell r="G774" t="str">
            <v>.</v>
          </cell>
          <cell r="H774" t="str">
            <v>KS2 English</v>
          </cell>
          <cell r="I774" t="str">
            <v>KS4 English</v>
          </cell>
        </row>
        <row r="775">
          <cell r="B775" t="str">
            <v>.</v>
          </cell>
          <cell r="C775" t="str">
            <v>.</v>
          </cell>
          <cell r="D775" t="str">
            <v>.</v>
          </cell>
          <cell r="E775" t="str">
            <v>.</v>
          </cell>
          <cell r="F775" t="str">
            <v>.</v>
          </cell>
          <cell r="G775" t="str">
            <v>.</v>
          </cell>
          <cell r="H775" t="str">
            <v>KS2 English</v>
          </cell>
          <cell r="I775" t="str">
            <v>KS4 English</v>
          </cell>
        </row>
        <row r="776">
          <cell r="B776" t="str">
            <v>.</v>
          </cell>
          <cell r="C776" t="str">
            <v>.</v>
          </cell>
          <cell r="D776" t="str">
            <v>.</v>
          </cell>
          <cell r="E776" t="str">
            <v>.</v>
          </cell>
          <cell r="F776" t="str">
            <v>.</v>
          </cell>
          <cell r="G776" t="str">
            <v>.</v>
          </cell>
          <cell r="H776" t="str">
            <v>KS2 English</v>
          </cell>
          <cell r="I776" t="str">
            <v>KS4 English</v>
          </cell>
        </row>
        <row r="777">
          <cell r="B777" t="str">
            <v>.</v>
          </cell>
          <cell r="C777" t="str">
            <v>.</v>
          </cell>
          <cell r="D777" t="str">
            <v>.</v>
          </cell>
          <cell r="E777" t="str">
            <v>.</v>
          </cell>
          <cell r="F777" t="str">
            <v>.</v>
          </cell>
          <cell r="G777" t="str">
            <v>.</v>
          </cell>
          <cell r="H777" t="str">
            <v>KS2 English</v>
          </cell>
          <cell r="I777" t="str">
            <v>KS4 English</v>
          </cell>
        </row>
        <row r="778">
          <cell r="B778" t="str">
            <v>.</v>
          </cell>
          <cell r="C778" t="str">
            <v>.</v>
          </cell>
          <cell r="D778" t="str">
            <v>.</v>
          </cell>
          <cell r="E778" t="str">
            <v>.</v>
          </cell>
          <cell r="F778" t="str">
            <v>.</v>
          </cell>
          <cell r="G778" t="str">
            <v>.</v>
          </cell>
          <cell r="H778" t="str">
            <v>.</v>
          </cell>
          <cell r="I778" t="str">
            <v>.</v>
          </cell>
        </row>
        <row r="779">
          <cell r="B779" t="str">
            <v>.</v>
          </cell>
          <cell r="C779" t="str">
            <v>.</v>
          </cell>
          <cell r="D779" t="str">
            <v>.</v>
          </cell>
          <cell r="E779" t="str">
            <v>.</v>
          </cell>
          <cell r="F779" t="str">
            <v>.</v>
          </cell>
          <cell r="G779" t="str">
            <v>.</v>
          </cell>
          <cell r="H779" t="str">
            <v>.</v>
          </cell>
          <cell r="I779" t="str">
            <v>.</v>
          </cell>
        </row>
        <row r="780">
          <cell r="B780" t="str">
            <v>KS2-4</v>
          </cell>
          <cell r="C780" t="str">
            <v>B</v>
          </cell>
          <cell r="D780" t="str">
            <v>G</v>
          </cell>
          <cell r="E780">
            <v>0</v>
          </cell>
          <cell r="F780">
            <v>0.75</v>
          </cell>
          <cell r="G780" t="str">
            <v>&gt;=29 &amp; &lt;30</v>
          </cell>
          <cell r="H780" t="str">
            <v>KS2 English</v>
          </cell>
          <cell r="I780" t="str">
            <v>KS4 English</v>
          </cell>
        </row>
        <row r="781">
          <cell r="B781" t="str">
            <v>KS2-4</v>
          </cell>
          <cell r="C781" t="str">
            <v>N</v>
          </cell>
          <cell r="D781" t="str">
            <v>G</v>
          </cell>
          <cell r="E781">
            <v>0</v>
          </cell>
          <cell r="F781">
            <v>0.75</v>
          </cell>
          <cell r="G781" t="str">
            <v>&gt;=29 &amp; &lt;30</v>
          </cell>
          <cell r="H781" t="str">
            <v>KS2 English</v>
          </cell>
          <cell r="I781" t="str">
            <v>KS4 English</v>
          </cell>
        </row>
        <row r="782">
          <cell r="B782" t="str">
            <v>KS2-4</v>
          </cell>
          <cell r="C782" t="str">
            <v>2</v>
          </cell>
          <cell r="D782" t="str">
            <v>G</v>
          </cell>
          <cell r="E782">
            <v>0</v>
          </cell>
          <cell r="F782">
            <v>0.75</v>
          </cell>
          <cell r="G782" t="str">
            <v>&gt;=29 &amp; &lt;30</v>
          </cell>
          <cell r="H782" t="str">
            <v>KS2 English</v>
          </cell>
          <cell r="I782" t="str">
            <v>KS4 English</v>
          </cell>
        </row>
        <row r="783">
          <cell r="B783" t="str">
            <v>KS2-4</v>
          </cell>
          <cell r="C783" t="str">
            <v>3C</v>
          </cell>
          <cell r="D783" t="str">
            <v>G</v>
          </cell>
          <cell r="E783">
            <v>0</v>
          </cell>
          <cell r="F783">
            <v>0.75</v>
          </cell>
          <cell r="G783" t="str">
            <v>&gt;=29 &amp; &lt;30</v>
          </cell>
          <cell r="H783" t="str">
            <v>KS2 English</v>
          </cell>
          <cell r="I783" t="str">
            <v>KS4 English</v>
          </cell>
        </row>
        <row r="784">
          <cell r="B784" t="str">
            <v>KS2-4</v>
          </cell>
          <cell r="C784" t="str">
            <v>3B</v>
          </cell>
          <cell r="D784" t="str">
            <v>G</v>
          </cell>
          <cell r="E784">
            <v>0</v>
          </cell>
          <cell r="F784">
            <v>0.75</v>
          </cell>
          <cell r="G784" t="str">
            <v>&gt;=29 &amp; &lt;30</v>
          </cell>
          <cell r="H784" t="str">
            <v>KS2 English</v>
          </cell>
          <cell r="I784" t="str">
            <v>KS4 English</v>
          </cell>
        </row>
        <row r="785">
          <cell r="B785" t="str">
            <v>KS2-4</v>
          </cell>
          <cell r="C785" t="str">
            <v>3A</v>
          </cell>
          <cell r="D785" t="str">
            <v>G</v>
          </cell>
          <cell r="E785">
            <v>0</v>
          </cell>
          <cell r="F785">
            <v>0.75</v>
          </cell>
          <cell r="G785" t="str">
            <v>&gt;=29 &amp; &lt;30</v>
          </cell>
          <cell r="H785" t="str">
            <v>KS2 English</v>
          </cell>
          <cell r="I785" t="str">
            <v>KS4 English</v>
          </cell>
        </row>
        <row r="786">
          <cell r="B786" t="str">
            <v>KS2-4</v>
          </cell>
          <cell r="C786" t="str">
            <v>4C</v>
          </cell>
          <cell r="D786" t="str">
            <v>G</v>
          </cell>
          <cell r="E786">
            <v>0</v>
          </cell>
          <cell r="F786">
            <v>0.75</v>
          </cell>
          <cell r="G786" t="str">
            <v>&gt;=29 &amp; &lt;30</v>
          </cell>
          <cell r="H786" t="str">
            <v>KS2 English</v>
          </cell>
          <cell r="I786" t="str">
            <v>KS4 English</v>
          </cell>
        </row>
        <row r="787">
          <cell r="B787" t="str">
            <v>KS2-4</v>
          </cell>
          <cell r="C787" t="str">
            <v>4B</v>
          </cell>
          <cell r="D787" t="str">
            <v>G</v>
          </cell>
          <cell r="E787">
            <v>1.0582010582010583E-3</v>
          </cell>
          <cell r="F787">
            <v>0.75</v>
          </cell>
          <cell r="G787" t="str">
            <v>&gt;=29 &amp; &lt;30</v>
          </cell>
          <cell r="H787" t="str">
            <v>KS2 English</v>
          </cell>
          <cell r="I787" t="str">
            <v>KS4 English</v>
          </cell>
        </row>
        <row r="788">
          <cell r="B788" t="str">
            <v>KS2-4</v>
          </cell>
          <cell r="C788" t="str">
            <v>4A</v>
          </cell>
          <cell r="D788" t="str">
            <v>G</v>
          </cell>
          <cell r="E788">
            <v>0</v>
          </cell>
          <cell r="F788">
            <v>0.75</v>
          </cell>
          <cell r="G788" t="str">
            <v>&gt;=29 &amp; &lt;30</v>
          </cell>
          <cell r="H788" t="str">
            <v>KS2 English</v>
          </cell>
          <cell r="I788" t="str">
            <v>KS4 English</v>
          </cell>
        </row>
        <row r="789">
          <cell r="B789" t="str">
            <v>KS2-4</v>
          </cell>
          <cell r="C789" t="str">
            <v>5C</v>
          </cell>
          <cell r="D789" t="str">
            <v>G</v>
          </cell>
          <cell r="E789">
            <v>0</v>
          </cell>
          <cell r="F789">
            <v>0.75</v>
          </cell>
          <cell r="G789" t="str">
            <v>&gt;=29 &amp; &lt;30</v>
          </cell>
          <cell r="H789" t="str">
            <v>KS2 English</v>
          </cell>
          <cell r="I789" t="str">
            <v>KS4 English</v>
          </cell>
        </row>
        <row r="790">
          <cell r="B790" t="str">
            <v>KS2-4</v>
          </cell>
          <cell r="C790" t="str">
            <v>5B</v>
          </cell>
          <cell r="D790" t="str">
            <v>G</v>
          </cell>
          <cell r="E790">
            <v>0</v>
          </cell>
          <cell r="F790">
            <v>0.75</v>
          </cell>
          <cell r="G790" t="str">
            <v>&gt;=29 &amp; &lt;30</v>
          </cell>
          <cell r="H790" t="str">
            <v>KS2 English</v>
          </cell>
          <cell r="I790" t="str">
            <v>KS4 English</v>
          </cell>
        </row>
        <row r="791">
          <cell r="B791" t="str">
            <v>KS2-4</v>
          </cell>
          <cell r="C791" t="str">
            <v>5A</v>
          </cell>
          <cell r="D791" t="str">
            <v>G</v>
          </cell>
          <cell r="E791">
            <v>0</v>
          </cell>
          <cell r="F791">
            <v>0.75</v>
          </cell>
          <cell r="G791" t="str">
            <v>&gt;=29 &amp; &lt;30</v>
          </cell>
          <cell r="H791" t="str">
            <v>KS2 English</v>
          </cell>
          <cell r="I791" t="str">
            <v>KS4 English</v>
          </cell>
        </row>
        <row r="792">
          <cell r="B792" t="str">
            <v>.</v>
          </cell>
          <cell r="C792" t="str">
            <v>.</v>
          </cell>
          <cell r="D792" t="str">
            <v>.</v>
          </cell>
          <cell r="E792" t="str">
            <v>.</v>
          </cell>
          <cell r="F792" t="str">
            <v>.</v>
          </cell>
          <cell r="G792" t="str">
            <v>.</v>
          </cell>
          <cell r="H792" t="str">
            <v>.</v>
          </cell>
          <cell r="I792" t="str">
            <v>.</v>
          </cell>
        </row>
        <row r="793">
          <cell r="B793" t="str">
            <v>.</v>
          </cell>
          <cell r="C793" t="str">
            <v>.</v>
          </cell>
          <cell r="D793" t="str">
            <v>.</v>
          </cell>
          <cell r="E793" t="str">
            <v>.</v>
          </cell>
          <cell r="F793" t="str">
            <v>.</v>
          </cell>
          <cell r="G793" t="str">
            <v>.</v>
          </cell>
          <cell r="H793" t="str">
            <v>KS2 English</v>
          </cell>
          <cell r="I793" t="str">
            <v>KS4 English</v>
          </cell>
        </row>
        <row r="794">
          <cell r="B794" t="str">
            <v>.</v>
          </cell>
          <cell r="C794" t="str">
            <v>.</v>
          </cell>
          <cell r="D794" t="str">
            <v>.</v>
          </cell>
          <cell r="E794" t="str">
            <v>.</v>
          </cell>
          <cell r="F794" t="str">
            <v>.</v>
          </cell>
          <cell r="G794" t="str">
            <v>.</v>
          </cell>
          <cell r="H794" t="str">
            <v>KS2 English</v>
          </cell>
          <cell r="I794" t="str">
            <v>KS4 English</v>
          </cell>
        </row>
        <row r="795">
          <cell r="B795" t="str">
            <v>.</v>
          </cell>
          <cell r="C795" t="str">
            <v>.</v>
          </cell>
          <cell r="D795" t="str">
            <v>.</v>
          </cell>
          <cell r="E795" t="str">
            <v>.</v>
          </cell>
          <cell r="F795" t="str">
            <v>.</v>
          </cell>
          <cell r="G795" t="str">
            <v>.</v>
          </cell>
          <cell r="H795" t="str">
            <v>KS2 English</v>
          </cell>
          <cell r="I795" t="str">
            <v>KS4 English</v>
          </cell>
        </row>
        <row r="796">
          <cell r="B796" t="str">
            <v>.</v>
          </cell>
          <cell r="C796" t="str">
            <v>.</v>
          </cell>
          <cell r="D796" t="str">
            <v>.</v>
          </cell>
          <cell r="E796" t="str">
            <v>.</v>
          </cell>
          <cell r="F796" t="str">
            <v>.</v>
          </cell>
          <cell r="G796" t="str">
            <v>.</v>
          </cell>
          <cell r="H796" t="str">
            <v>KS2 English</v>
          </cell>
          <cell r="I796" t="str">
            <v>KS4 English</v>
          </cell>
        </row>
        <row r="797">
          <cell r="B797" t="str">
            <v>.</v>
          </cell>
          <cell r="C797" t="str">
            <v>.</v>
          </cell>
          <cell r="D797" t="str">
            <v>.</v>
          </cell>
          <cell r="E797" t="str">
            <v>.</v>
          </cell>
          <cell r="F797" t="str">
            <v>.</v>
          </cell>
          <cell r="G797" t="str">
            <v>.</v>
          </cell>
          <cell r="H797" t="str">
            <v>.</v>
          </cell>
          <cell r="I797" t="str">
            <v>.</v>
          </cell>
        </row>
        <row r="798">
          <cell r="B798" t="str">
            <v>.</v>
          </cell>
          <cell r="C798" t="str">
            <v>.</v>
          </cell>
          <cell r="D798" t="str">
            <v>.</v>
          </cell>
          <cell r="E798" t="str">
            <v>.</v>
          </cell>
          <cell r="F798" t="str">
            <v>.</v>
          </cell>
          <cell r="G798" t="str">
            <v>.</v>
          </cell>
          <cell r="H798" t="str">
            <v>.</v>
          </cell>
          <cell r="I798" t="str">
            <v>.</v>
          </cell>
        </row>
        <row r="799">
          <cell r="B799" t="str">
            <v>KS2-4</v>
          </cell>
          <cell r="C799" t="str">
            <v>B</v>
          </cell>
          <cell r="D799" t="str">
            <v>G</v>
          </cell>
          <cell r="E799">
            <v>1.0526315789473684E-2</v>
          </cell>
          <cell r="F799">
            <v>0.75</v>
          </cell>
          <cell r="G799" t="str">
            <v>&gt;=30</v>
          </cell>
          <cell r="H799" t="str">
            <v>KS2 English</v>
          </cell>
          <cell r="I799" t="str">
            <v>KS4 English</v>
          </cell>
        </row>
        <row r="800">
          <cell r="B800" t="str">
            <v>KS2-4</v>
          </cell>
          <cell r="C800" t="str">
            <v>N</v>
          </cell>
          <cell r="D800" t="str">
            <v>G</v>
          </cell>
          <cell r="E800">
            <v>1.0526315789473684E-2</v>
          </cell>
          <cell r="F800">
            <v>0.75</v>
          </cell>
          <cell r="G800" t="str">
            <v>&gt;=30</v>
          </cell>
          <cell r="H800" t="str">
            <v>KS2 English</v>
          </cell>
          <cell r="I800" t="str">
            <v>KS4 English</v>
          </cell>
        </row>
        <row r="801">
          <cell r="B801" t="str">
            <v>KS2-4</v>
          </cell>
          <cell r="C801" t="str">
            <v>2</v>
          </cell>
          <cell r="D801" t="str">
            <v>G</v>
          </cell>
          <cell r="E801">
            <v>1.0526315789473684E-2</v>
          </cell>
          <cell r="F801">
            <v>0.75</v>
          </cell>
          <cell r="G801" t="str">
            <v>&gt;=30</v>
          </cell>
          <cell r="H801" t="str">
            <v>KS2 English</v>
          </cell>
          <cell r="I801" t="str">
            <v>KS4 English</v>
          </cell>
        </row>
        <row r="802">
          <cell r="B802" t="str">
            <v>KS2-4</v>
          </cell>
          <cell r="C802" t="str">
            <v>3C</v>
          </cell>
          <cell r="D802" t="str">
            <v>G</v>
          </cell>
          <cell r="E802">
            <v>1.0526315789473684E-2</v>
          </cell>
          <cell r="F802">
            <v>0.75</v>
          </cell>
          <cell r="G802" t="str">
            <v>&gt;=30</v>
          </cell>
          <cell r="H802" t="str">
            <v>KS2 English</v>
          </cell>
          <cell r="I802" t="str">
            <v>KS4 English</v>
          </cell>
        </row>
        <row r="803">
          <cell r="B803" t="str">
            <v>KS2-4</v>
          </cell>
          <cell r="C803" t="str">
            <v>3B</v>
          </cell>
          <cell r="D803" t="str">
            <v>G</v>
          </cell>
          <cell r="E803">
            <v>1.0526315789473684E-2</v>
          </cell>
          <cell r="F803">
            <v>0.75</v>
          </cell>
          <cell r="G803" t="str">
            <v>&gt;=30</v>
          </cell>
          <cell r="H803" t="str">
            <v>KS2 English</v>
          </cell>
          <cell r="I803" t="str">
            <v>KS4 English</v>
          </cell>
        </row>
        <row r="804">
          <cell r="B804" t="str">
            <v>KS2-4</v>
          </cell>
          <cell r="C804" t="str">
            <v>3A</v>
          </cell>
          <cell r="D804" t="str">
            <v>G</v>
          </cell>
          <cell r="E804">
            <v>1.0526315789473684E-2</v>
          </cell>
          <cell r="F804">
            <v>0.75</v>
          </cell>
          <cell r="G804" t="str">
            <v>&gt;=30</v>
          </cell>
          <cell r="H804" t="str">
            <v>KS2 English</v>
          </cell>
          <cell r="I804" t="str">
            <v>KS4 English</v>
          </cell>
        </row>
        <row r="805">
          <cell r="B805" t="str">
            <v>KS2-4</v>
          </cell>
          <cell r="C805" t="str">
            <v>4C</v>
          </cell>
          <cell r="D805" t="str">
            <v>G</v>
          </cell>
          <cell r="E805">
            <v>1.0526315789473684E-2</v>
          </cell>
          <cell r="F805">
            <v>0.75</v>
          </cell>
          <cell r="G805" t="str">
            <v>&gt;=30</v>
          </cell>
          <cell r="H805" t="str">
            <v>KS2 English</v>
          </cell>
          <cell r="I805" t="str">
            <v>KS4 English</v>
          </cell>
        </row>
        <row r="806">
          <cell r="B806" t="str">
            <v>KS2-4</v>
          </cell>
          <cell r="C806" t="str">
            <v>4B</v>
          </cell>
          <cell r="D806" t="str">
            <v>G</v>
          </cell>
          <cell r="E806">
            <v>0</v>
          </cell>
          <cell r="F806">
            <v>0.75</v>
          </cell>
          <cell r="G806" t="str">
            <v>&gt;=30</v>
          </cell>
          <cell r="H806" t="str">
            <v>KS2 English</v>
          </cell>
          <cell r="I806" t="str">
            <v>KS4 English</v>
          </cell>
        </row>
        <row r="807">
          <cell r="B807" t="str">
            <v>KS2-4</v>
          </cell>
          <cell r="C807" t="str">
            <v>4A</v>
          </cell>
          <cell r="D807" t="str">
            <v>G</v>
          </cell>
          <cell r="E807">
            <v>0</v>
          </cell>
          <cell r="F807">
            <v>0.75</v>
          </cell>
          <cell r="G807" t="str">
            <v>&gt;=30</v>
          </cell>
          <cell r="H807" t="str">
            <v>KS2 English</v>
          </cell>
          <cell r="I807" t="str">
            <v>KS4 English</v>
          </cell>
        </row>
        <row r="808">
          <cell r="B808" t="str">
            <v>KS2-4</v>
          </cell>
          <cell r="C808" t="str">
            <v>5C</v>
          </cell>
          <cell r="D808" t="str">
            <v>G</v>
          </cell>
          <cell r="E808">
            <v>0</v>
          </cell>
          <cell r="F808">
            <v>0.75</v>
          </cell>
          <cell r="G808" t="str">
            <v>&gt;=30</v>
          </cell>
          <cell r="H808" t="str">
            <v>KS2 English</v>
          </cell>
          <cell r="I808" t="str">
            <v>KS4 English</v>
          </cell>
        </row>
        <row r="809">
          <cell r="B809" t="str">
            <v>KS2-4</v>
          </cell>
          <cell r="C809" t="str">
            <v>5B</v>
          </cell>
          <cell r="D809" t="str">
            <v>G</v>
          </cell>
          <cell r="E809">
            <v>0</v>
          </cell>
          <cell r="F809">
            <v>0.75</v>
          </cell>
          <cell r="G809" t="str">
            <v>&gt;=30</v>
          </cell>
          <cell r="H809" t="str">
            <v>KS2 English</v>
          </cell>
          <cell r="I809" t="str">
            <v>KS4 English</v>
          </cell>
        </row>
        <row r="810">
          <cell r="B810" t="str">
            <v>KS2-4</v>
          </cell>
          <cell r="C810" t="str">
            <v>5A</v>
          </cell>
          <cell r="D810" t="str">
            <v>G</v>
          </cell>
          <cell r="E810">
            <v>0</v>
          </cell>
          <cell r="F810">
            <v>0.75</v>
          </cell>
          <cell r="G810" t="str">
            <v>&gt;=30</v>
          </cell>
          <cell r="H810" t="str">
            <v>KS2 English</v>
          </cell>
          <cell r="I810" t="str">
            <v>KS4 English</v>
          </cell>
        </row>
        <row r="811">
          <cell r="B811" t="str">
            <v>.</v>
          </cell>
          <cell r="C811" t="str">
            <v>.</v>
          </cell>
          <cell r="D811" t="str">
            <v>.</v>
          </cell>
          <cell r="E811" t="str">
            <v>.</v>
          </cell>
          <cell r="F811" t="str">
            <v>.</v>
          </cell>
          <cell r="G811" t="str">
            <v>.</v>
          </cell>
          <cell r="H811" t="str">
            <v>.</v>
          </cell>
          <cell r="I811" t="str">
            <v>.</v>
          </cell>
        </row>
        <row r="812">
          <cell r="B812" t="str">
            <v>.</v>
          </cell>
          <cell r="C812" t="str">
            <v>.</v>
          </cell>
          <cell r="D812" t="str">
            <v>.</v>
          </cell>
          <cell r="E812" t="str">
            <v>.</v>
          </cell>
          <cell r="F812" t="str">
            <v>.</v>
          </cell>
          <cell r="G812" t="str">
            <v>.</v>
          </cell>
          <cell r="H812" t="str">
            <v>.</v>
          </cell>
          <cell r="I812" t="str">
            <v>.</v>
          </cell>
        </row>
        <row r="813">
          <cell r="B813" t="str">
            <v>.</v>
          </cell>
          <cell r="C813" t="str">
            <v>.</v>
          </cell>
          <cell r="D813" t="str">
            <v>.</v>
          </cell>
          <cell r="E813" t="str">
            <v>.</v>
          </cell>
          <cell r="F813" t="str">
            <v>.</v>
          </cell>
          <cell r="G813" t="str">
            <v>.</v>
          </cell>
          <cell r="H813" t="str">
            <v>KS2 English</v>
          </cell>
          <cell r="I813" t="str">
            <v>KS4 English</v>
          </cell>
        </row>
        <row r="814">
          <cell r="B814" t="str">
            <v>.</v>
          </cell>
          <cell r="C814" t="str">
            <v>.</v>
          </cell>
          <cell r="D814" t="str">
            <v>.</v>
          </cell>
          <cell r="E814" t="str">
            <v>.</v>
          </cell>
          <cell r="F814" t="str">
            <v>.</v>
          </cell>
          <cell r="G814" t="str">
            <v>.</v>
          </cell>
          <cell r="H814" t="str">
            <v>KS2 English</v>
          </cell>
          <cell r="I814" t="str">
            <v>KS4 English</v>
          </cell>
        </row>
        <row r="815">
          <cell r="B815" t="str">
            <v>.</v>
          </cell>
          <cell r="C815" t="str">
            <v>.</v>
          </cell>
          <cell r="D815" t="str">
            <v>.</v>
          </cell>
          <cell r="E815" t="str">
            <v>.</v>
          </cell>
          <cell r="F815" t="str">
            <v>.</v>
          </cell>
          <cell r="G815" t="str">
            <v>.</v>
          </cell>
          <cell r="H815" t="str">
            <v>KS2 English</v>
          </cell>
          <cell r="I815" t="str">
            <v>KS4 English</v>
          </cell>
        </row>
        <row r="816">
          <cell r="B816" t="str">
            <v>.</v>
          </cell>
          <cell r="C816" t="str">
            <v>.</v>
          </cell>
          <cell r="D816" t="str">
            <v>.</v>
          </cell>
          <cell r="E816" t="str">
            <v>.</v>
          </cell>
          <cell r="F816" t="str">
            <v>.</v>
          </cell>
          <cell r="G816" t="str">
            <v>.</v>
          </cell>
          <cell r="H816" t="str">
            <v>.</v>
          </cell>
          <cell r="I816" t="str">
            <v>.</v>
          </cell>
        </row>
        <row r="817">
          <cell r="B817" t="str">
            <v>.</v>
          </cell>
          <cell r="C817" t="str">
            <v>.</v>
          </cell>
          <cell r="D817" t="str">
            <v>.</v>
          </cell>
          <cell r="E817" t="str">
            <v>.</v>
          </cell>
          <cell r="F817" t="str">
            <v>.</v>
          </cell>
          <cell r="G817" t="str">
            <v>.</v>
          </cell>
          <cell r="H817" t="str">
            <v>.</v>
          </cell>
          <cell r="I817" t="str">
            <v>.</v>
          </cell>
        </row>
        <row r="818">
          <cell r="B818" t="str">
            <v>KS2-4</v>
          </cell>
          <cell r="C818" t="str">
            <v>B</v>
          </cell>
          <cell r="D818" t="str">
            <v>G</v>
          </cell>
          <cell r="E818">
            <v>0.13496280552603612</v>
          </cell>
          <cell r="F818">
            <v>0.5</v>
          </cell>
          <cell r="G818" t="str">
            <v>&lt;25</v>
          </cell>
          <cell r="H818" t="str">
            <v>KS2 English</v>
          </cell>
          <cell r="I818" t="str">
            <v>KS4 English</v>
          </cell>
        </row>
        <row r="819">
          <cell r="B819" t="str">
            <v>KS2-4</v>
          </cell>
          <cell r="C819" t="str">
            <v>N</v>
          </cell>
          <cell r="D819" t="str">
            <v>G</v>
          </cell>
          <cell r="E819">
            <v>0.1218851570964247</v>
          </cell>
          <cell r="F819">
            <v>0.5</v>
          </cell>
          <cell r="G819" t="str">
            <v>&lt;25</v>
          </cell>
          <cell r="H819" t="str">
            <v>KS2 English</v>
          </cell>
          <cell r="I819" t="str">
            <v>KS4 English</v>
          </cell>
        </row>
        <row r="820">
          <cell r="B820" t="str">
            <v>KS2-4</v>
          </cell>
          <cell r="C820" t="str">
            <v>2</v>
          </cell>
          <cell r="D820" t="str">
            <v>G</v>
          </cell>
          <cell r="E820">
            <v>7.6045627376425853E-2</v>
          </cell>
          <cell r="F820">
            <v>0.5</v>
          </cell>
          <cell r="G820" t="str">
            <v>&lt;25</v>
          </cell>
          <cell r="H820" t="str">
            <v>KS2 English</v>
          </cell>
          <cell r="I820" t="str">
            <v>KS4 English</v>
          </cell>
        </row>
        <row r="821">
          <cell r="B821" t="str">
            <v>KS2-4</v>
          </cell>
          <cell r="C821" t="str">
            <v>3C</v>
          </cell>
          <cell r="D821" t="str">
            <v>G</v>
          </cell>
          <cell r="E821">
            <v>5.063665975718093E-2</v>
          </cell>
          <cell r="F821">
            <v>0.5</v>
          </cell>
          <cell r="G821" t="str">
            <v>&lt;25</v>
          </cell>
          <cell r="H821" t="str">
            <v>KS2 English</v>
          </cell>
          <cell r="I821" t="str">
            <v>KS4 English</v>
          </cell>
        </row>
        <row r="822">
          <cell r="B822" t="str">
            <v>KS2-4</v>
          </cell>
          <cell r="C822" t="str">
            <v>3B</v>
          </cell>
          <cell r="D822" t="str">
            <v>G</v>
          </cell>
          <cell r="E822">
            <v>3.120902176763703E-2</v>
          </cell>
          <cell r="F822">
            <v>0.5</v>
          </cell>
          <cell r="G822" t="str">
            <v>&lt;25</v>
          </cell>
          <cell r="H822" t="str">
            <v>KS2 English</v>
          </cell>
          <cell r="I822" t="str">
            <v>KS4 English</v>
          </cell>
        </row>
        <row r="823">
          <cell r="B823" t="str">
            <v>KS2-4</v>
          </cell>
          <cell r="C823" t="str">
            <v>3A</v>
          </cell>
          <cell r="D823" t="str">
            <v>G</v>
          </cell>
          <cell r="E823">
            <v>2.1849079506372649E-2</v>
          </cell>
          <cell r="F823">
            <v>0.5</v>
          </cell>
          <cell r="G823" t="str">
            <v>&lt;25</v>
          </cell>
          <cell r="H823" t="str">
            <v>KS2 English</v>
          </cell>
          <cell r="I823" t="str">
            <v>KS4 English</v>
          </cell>
        </row>
        <row r="824">
          <cell r="B824" t="str">
            <v>KS2-4</v>
          </cell>
          <cell r="C824" t="str">
            <v>4C</v>
          </cell>
          <cell r="D824" t="str">
            <v>G</v>
          </cell>
          <cell r="E824">
            <v>1.0922851982454632E-2</v>
          </cell>
          <cell r="F824">
            <v>0.5</v>
          </cell>
          <cell r="G824" t="str">
            <v>&lt;25</v>
          </cell>
          <cell r="H824" t="str">
            <v>KS2 English</v>
          </cell>
          <cell r="I824" t="str">
            <v>KS4 English</v>
          </cell>
        </row>
        <row r="825">
          <cell r="B825" t="str">
            <v>KS2-4</v>
          </cell>
          <cell r="C825" t="str">
            <v>4B</v>
          </cell>
          <cell r="D825" t="str">
            <v>G</v>
          </cell>
          <cell r="E825">
            <v>6.0889516413695725E-3</v>
          </cell>
          <cell r="F825">
            <v>0.5</v>
          </cell>
          <cell r="G825" t="str">
            <v>&lt;25</v>
          </cell>
          <cell r="H825" t="str">
            <v>KS2 English</v>
          </cell>
          <cell r="I825" t="str">
            <v>KS4 English</v>
          </cell>
        </row>
        <row r="826">
          <cell r="B826" t="str">
            <v>KS2-4</v>
          </cell>
          <cell r="C826" t="str">
            <v>4A</v>
          </cell>
          <cell r="D826" t="str">
            <v>G</v>
          </cell>
          <cell r="E826">
            <v>4.1585127201565555E-3</v>
          </cell>
          <cell r="F826">
            <v>0.5</v>
          </cell>
          <cell r="G826" t="str">
            <v>&lt;25</v>
          </cell>
          <cell r="H826" t="str">
            <v>KS2 English</v>
          </cell>
          <cell r="I826" t="str">
            <v>KS4 English</v>
          </cell>
        </row>
        <row r="827">
          <cell r="B827" t="str">
            <v>KS2-4</v>
          </cell>
          <cell r="C827" t="str">
            <v>5C</v>
          </cell>
          <cell r="D827" t="str">
            <v>G</v>
          </cell>
          <cell r="E827">
            <v>1.8932222642938281E-3</v>
          </cell>
          <cell r="F827">
            <v>0.5</v>
          </cell>
          <cell r="G827" t="str">
            <v>&lt;25</v>
          </cell>
          <cell r="H827" t="str">
            <v>KS2 English</v>
          </cell>
          <cell r="I827" t="str">
            <v>KS4 English</v>
          </cell>
        </row>
        <row r="828">
          <cell r="B828" t="str">
            <v>KS2-4</v>
          </cell>
          <cell r="C828" t="str">
            <v>5B</v>
          </cell>
          <cell r="D828" t="str">
            <v>G</v>
          </cell>
          <cell r="E828">
            <v>0</v>
          </cell>
          <cell r="F828">
            <v>0.5</v>
          </cell>
          <cell r="G828" t="str">
            <v>&lt;25</v>
          </cell>
          <cell r="H828" t="str">
            <v>KS2 English</v>
          </cell>
          <cell r="I828" t="str">
            <v>KS4 English</v>
          </cell>
        </row>
        <row r="829">
          <cell r="B829" t="str">
            <v>KS2-4</v>
          </cell>
          <cell r="C829" t="str">
            <v>5A</v>
          </cell>
          <cell r="D829" t="str">
            <v>G</v>
          </cell>
          <cell r="E829">
            <v>0</v>
          </cell>
          <cell r="F829">
            <v>0.5</v>
          </cell>
          <cell r="G829" t="str">
            <v>&lt;25</v>
          </cell>
          <cell r="H829" t="str">
            <v>KS2 English</v>
          </cell>
          <cell r="I829" t="str">
            <v>KS4 English</v>
          </cell>
        </row>
        <row r="830">
          <cell r="B830" t="str">
            <v>.</v>
          </cell>
          <cell r="C830" t="str">
            <v>.</v>
          </cell>
          <cell r="D830" t="str">
            <v>.</v>
          </cell>
          <cell r="E830" t="str">
            <v>.</v>
          </cell>
          <cell r="F830" t="str">
            <v>.</v>
          </cell>
          <cell r="G830" t="str">
            <v>.</v>
          </cell>
          <cell r="H830" t="str">
            <v>.</v>
          </cell>
          <cell r="I830" t="str">
            <v>.</v>
          </cell>
        </row>
        <row r="831">
          <cell r="B831" t="str">
            <v>.</v>
          </cell>
          <cell r="C831" t="str">
            <v>.</v>
          </cell>
          <cell r="D831" t="str">
            <v>.</v>
          </cell>
          <cell r="E831" t="str">
            <v>.</v>
          </cell>
          <cell r="F831" t="str">
            <v>.</v>
          </cell>
          <cell r="G831" t="str">
            <v>.</v>
          </cell>
          <cell r="H831" t="str">
            <v>KS2 English</v>
          </cell>
          <cell r="I831" t="str">
            <v>KS4 English</v>
          </cell>
        </row>
        <row r="832">
          <cell r="B832" t="str">
            <v>.</v>
          </cell>
          <cell r="C832" t="str">
            <v>.</v>
          </cell>
          <cell r="D832" t="str">
            <v>.</v>
          </cell>
          <cell r="E832" t="str">
            <v>.</v>
          </cell>
          <cell r="F832" t="str">
            <v>.</v>
          </cell>
          <cell r="G832" t="str">
            <v>.</v>
          </cell>
          <cell r="H832" t="str">
            <v>KS2 English</v>
          </cell>
          <cell r="I832" t="str">
            <v>KS4 English</v>
          </cell>
        </row>
        <row r="833">
          <cell r="B833" t="str">
            <v>.</v>
          </cell>
          <cell r="C833" t="str">
            <v>.</v>
          </cell>
          <cell r="D833" t="str">
            <v>.</v>
          </cell>
          <cell r="E833" t="str">
            <v>.</v>
          </cell>
          <cell r="F833" t="str">
            <v>.</v>
          </cell>
          <cell r="G833" t="str">
            <v>.</v>
          </cell>
          <cell r="H833" t="str">
            <v>KS2 English</v>
          </cell>
          <cell r="I833" t="str">
            <v>KS4 English</v>
          </cell>
        </row>
        <row r="834">
          <cell r="B834" t="str">
            <v>.</v>
          </cell>
          <cell r="C834" t="str">
            <v>.</v>
          </cell>
          <cell r="D834" t="str">
            <v>.</v>
          </cell>
          <cell r="E834" t="str">
            <v>.</v>
          </cell>
          <cell r="F834" t="str">
            <v>.</v>
          </cell>
          <cell r="G834" t="str">
            <v>.</v>
          </cell>
          <cell r="H834" t="str">
            <v>KS2 English</v>
          </cell>
          <cell r="I834" t="str">
            <v>KS4 English</v>
          </cell>
        </row>
        <row r="835">
          <cell r="B835" t="str">
            <v>.</v>
          </cell>
          <cell r="C835" t="str">
            <v>.</v>
          </cell>
          <cell r="D835" t="str">
            <v>.</v>
          </cell>
          <cell r="E835" t="str">
            <v>.</v>
          </cell>
          <cell r="F835" t="str">
            <v>.</v>
          </cell>
          <cell r="G835" t="str">
            <v>.</v>
          </cell>
          <cell r="H835" t="str">
            <v>.</v>
          </cell>
          <cell r="I835" t="str">
            <v>.</v>
          </cell>
        </row>
        <row r="836">
          <cell r="B836" t="str">
            <v>.</v>
          </cell>
          <cell r="C836" t="str">
            <v>.</v>
          </cell>
          <cell r="D836" t="str">
            <v>.</v>
          </cell>
          <cell r="E836" t="str">
            <v>.</v>
          </cell>
          <cell r="F836" t="str">
            <v>.</v>
          </cell>
          <cell r="G836" t="str">
            <v>.</v>
          </cell>
          <cell r="H836" t="str">
            <v>.</v>
          </cell>
          <cell r="I836" t="str">
            <v>.</v>
          </cell>
        </row>
        <row r="837">
          <cell r="B837" t="str">
            <v>KS2-4</v>
          </cell>
          <cell r="C837" t="str">
            <v>B</v>
          </cell>
          <cell r="D837" t="str">
            <v>G</v>
          </cell>
          <cell r="E837">
            <v>0.11864406779661017</v>
          </cell>
          <cell r="F837">
            <v>0.5</v>
          </cell>
          <cell r="G837" t="str">
            <v>&gt;=25 &amp; &lt;26</v>
          </cell>
          <cell r="H837" t="str">
            <v>KS2 English</v>
          </cell>
          <cell r="I837" t="str">
            <v>KS4 English</v>
          </cell>
        </row>
        <row r="838">
          <cell r="B838" t="str">
            <v>KS2-4</v>
          </cell>
          <cell r="C838" t="str">
            <v>N</v>
          </cell>
          <cell r="D838" t="str">
            <v>G</v>
          </cell>
          <cell r="E838">
            <v>0.10221674876847291</v>
          </cell>
          <cell r="F838">
            <v>0.5</v>
          </cell>
          <cell r="G838" t="str">
            <v>&gt;=25 &amp; &lt;26</v>
          </cell>
          <cell r="H838" t="str">
            <v>KS2 English</v>
          </cell>
          <cell r="I838" t="str">
            <v>KS4 English</v>
          </cell>
        </row>
        <row r="839">
          <cell r="B839" t="str">
            <v>KS2-4</v>
          </cell>
          <cell r="C839" t="str">
            <v>2</v>
          </cell>
          <cell r="D839" t="str">
            <v>G</v>
          </cell>
          <cell r="E839">
            <v>7.3394495412844041E-2</v>
          </cell>
          <cell r="F839">
            <v>0.5</v>
          </cell>
          <cell r="G839" t="str">
            <v>&gt;=25 &amp; &lt;26</v>
          </cell>
          <cell r="H839" t="str">
            <v>KS2 English</v>
          </cell>
          <cell r="I839" t="str">
            <v>KS4 English</v>
          </cell>
        </row>
        <row r="840">
          <cell r="B840" t="str">
            <v>KS2-4</v>
          </cell>
          <cell r="C840" t="str">
            <v>3C</v>
          </cell>
          <cell r="D840" t="str">
            <v>G</v>
          </cell>
          <cell r="E840">
            <v>4.0085515766969532E-2</v>
          </cell>
          <cell r="F840">
            <v>0.5</v>
          </cell>
          <cell r="G840" t="str">
            <v>&gt;=25 &amp; &lt;26</v>
          </cell>
          <cell r="H840" t="str">
            <v>KS2 English</v>
          </cell>
          <cell r="I840" t="str">
            <v>KS4 English</v>
          </cell>
        </row>
        <row r="841">
          <cell r="B841" t="str">
            <v>KS2-4</v>
          </cell>
          <cell r="C841" t="str">
            <v>3B</v>
          </cell>
          <cell r="D841" t="str">
            <v>G</v>
          </cell>
          <cell r="E841">
            <v>3.0638297872340424E-2</v>
          </cell>
          <cell r="F841">
            <v>0.5</v>
          </cell>
          <cell r="G841" t="str">
            <v>&gt;=25 &amp; &lt;26</v>
          </cell>
          <cell r="H841" t="str">
            <v>KS2 English</v>
          </cell>
          <cell r="I841" t="str">
            <v>KS4 English</v>
          </cell>
        </row>
        <row r="842">
          <cell r="B842" t="str">
            <v>KS2-4</v>
          </cell>
          <cell r="C842" t="str">
            <v>3A</v>
          </cell>
          <cell r="D842" t="str">
            <v>G</v>
          </cell>
          <cell r="E842">
            <v>1.6814720812182739E-2</v>
          </cell>
          <cell r="F842">
            <v>0.5</v>
          </cell>
          <cell r="G842" t="str">
            <v>&gt;=25 &amp; &lt;26</v>
          </cell>
          <cell r="H842" t="str">
            <v>KS2 English</v>
          </cell>
          <cell r="I842" t="str">
            <v>KS4 English</v>
          </cell>
        </row>
        <row r="843">
          <cell r="B843" t="str">
            <v>KS2-4</v>
          </cell>
          <cell r="C843" t="str">
            <v>4C</v>
          </cell>
          <cell r="D843" t="str">
            <v>G</v>
          </cell>
          <cell r="E843">
            <v>7.8960155490767729E-3</v>
          </cell>
          <cell r="F843">
            <v>0.5</v>
          </cell>
          <cell r="G843" t="str">
            <v>&gt;=25 &amp; &lt;26</v>
          </cell>
          <cell r="H843" t="str">
            <v>KS2 English</v>
          </cell>
          <cell r="I843" t="str">
            <v>KS4 English</v>
          </cell>
        </row>
        <row r="844">
          <cell r="B844" t="str">
            <v>KS2-4</v>
          </cell>
          <cell r="C844" t="str">
            <v>4B</v>
          </cell>
          <cell r="D844" t="str">
            <v>G</v>
          </cell>
          <cell r="E844">
            <v>4.0707016604177824E-3</v>
          </cell>
          <cell r="F844">
            <v>0.5</v>
          </cell>
          <cell r="G844" t="str">
            <v>&gt;=25 &amp; &lt;26</v>
          </cell>
          <cell r="H844" t="str">
            <v>KS2 English</v>
          </cell>
          <cell r="I844" t="str">
            <v>KS4 English</v>
          </cell>
        </row>
        <row r="845">
          <cell r="B845" t="str">
            <v>KS2-4</v>
          </cell>
          <cell r="C845" t="str">
            <v>4A</v>
          </cell>
          <cell r="D845" t="str">
            <v>G</v>
          </cell>
          <cell r="E845">
            <v>1.7810658994382791E-3</v>
          </cell>
          <cell r="F845">
            <v>0.5</v>
          </cell>
          <cell r="G845" t="str">
            <v>&gt;=25 &amp; &lt;26</v>
          </cell>
          <cell r="H845" t="str">
            <v>KS2 English</v>
          </cell>
          <cell r="I845" t="str">
            <v>KS4 English</v>
          </cell>
        </row>
        <row r="846">
          <cell r="B846" t="str">
            <v>KS2-4</v>
          </cell>
          <cell r="C846" t="str">
            <v>5C</v>
          </cell>
          <cell r="D846" t="str">
            <v>G</v>
          </cell>
          <cell r="E846">
            <v>1.1009174311926607E-3</v>
          </cell>
          <cell r="F846">
            <v>0.5</v>
          </cell>
          <cell r="G846" t="str">
            <v>&gt;=25 &amp; &lt;26</v>
          </cell>
          <cell r="H846" t="str">
            <v>KS2 English</v>
          </cell>
          <cell r="I846" t="str">
            <v>KS4 English</v>
          </cell>
        </row>
        <row r="847">
          <cell r="B847" t="str">
            <v>KS2-4</v>
          </cell>
          <cell r="C847" t="str">
            <v>5B</v>
          </cell>
          <cell r="D847" t="str">
            <v>G</v>
          </cell>
          <cell r="E847">
            <v>6.426735218508997E-4</v>
          </cell>
          <cell r="F847">
            <v>0.5</v>
          </cell>
          <cell r="G847" t="str">
            <v>&gt;=25 &amp; &lt;26</v>
          </cell>
          <cell r="H847" t="str">
            <v>KS2 English</v>
          </cell>
          <cell r="I847" t="str">
            <v>KS4 English</v>
          </cell>
        </row>
        <row r="848">
          <cell r="B848" t="str">
            <v>KS2-4</v>
          </cell>
          <cell r="C848" t="str">
            <v>5A</v>
          </cell>
          <cell r="D848" t="str">
            <v>G</v>
          </cell>
          <cell r="E848">
            <v>0</v>
          </cell>
          <cell r="F848">
            <v>0.5</v>
          </cell>
          <cell r="G848" t="str">
            <v>&gt;=25 &amp; &lt;26</v>
          </cell>
          <cell r="H848" t="str">
            <v>KS2 English</v>
          </cell>
          <cell r="I848" t="str">
            <v>KS4 English</v>
          </cell>
        </row>
        <row r="849">
          <cell r="B849" t="str">
            <v>.</v>
          </cell>
          <cell r="C849" t="str">
            <v>.</v>
          </cell>
          <cell r="D849" t="str">
            <v>.</v>
          </cell>
          <cell r="E849" t="str">
            <v>.</v>
          </cell>
          <cell r="F849" t="str">
            <v>.</v>
          </cell>
          <cell r="G849" t="str">
            <v>.</v>
          </cell>
          <cell r="H849" t="str">
            <v>.</v>
          </cell>
          <cell r="I849" t="str">
            <v>.</v>
          </cell>
        </row>
        <row r="850">
          <cell r="B850" t="str">
            <v>.</v>
          </cell>
          <cell r="C850" t="str">
            <v>.</v>
          </cell>
          <cell r="D850" t="str">
            <v>.</v>
          </cell>
          <cell r="E850" t="str">
            <v>.</v>
          </cell>
          <cell r="F850" t="str">
            <v>.</v>
          </cell>
          <cell r="G850" t="str">
            <v>.</v>
          </cell>
          <cell r="H850" t="str">
            <v>.</v>
          </cell>
          <cell r="I850" t="str">
            <v>.</v>
          </cell>
        </row>
        <row r="851">
          <cell r="B851" t="str">
            <v>.</v>
          </cell>
          <cell r="C851" t="str">
            <v>.</v>
          </cell>
          <cell r="D851" t="str">
            <v>.</v>
          </cell>
          <cell r="E851" t="str">
            <v>.</v>
          </cell>
          <cell r="F851" t="str">
            <v>.</v>
          </cell>
          <cell r="G851" t="str">
            <v>.</v>
          </cell>
          <cell r="H851" t="str">
            <v>KS2 English</v>
          </cell>
          <cell r="I851" t="str">
            <v>KS4 English</v>
          </cell>
        </row>
        <row r="852">
          <cell r="B852" t="str">
            <v>.</v>
          </cell>
          <cell r="C852" t="str">
            <v>.</v>
          </cell>
          <cell r="D852" t="str">
            <v>.</v>
          </cell>
          <cell r="E852" t="str">
            <v>.</v>
          </cell>
          <cell r="F852" t="str">
            <v>.</v>
          </cell>
          <cell r="G852" t="str">
            <v>.</v>
          </cell>
          <cell r="H852" t="str">
            <v>KS2 English</v>
          </cell>
          <cell r="I852" t="str">
            <v>KS4 English</v>
          </cell>
        </row>
        <row r="853">
          <cell r="B853" t="str">
            <v>.</v>
          </cell>
          <cell r="C853" t="str">
            <v>.</v>
          </cell>
          <cell r="D853" t="str">
            <v>.</v>
          </cell>
          <cell r="E853" t="str">
            <v>.</v>
          </cell>
          <cell r="F853" t="str">
            <v>.</v>
          </cell>
          <cell r="G853" t="str">
            <v>.</v>
          </cell>
          <cell r="H853" t="str">
            <v>KS2 English</v>
          </cell>
          <cell r="I853" t="str">
            <v>KS4 English</v>
          </cell>
        </row>
        <row r="854">
          <cell r="B854" t="str">
            <v>.</v>
          </cell>
          <cell r="C854" t="str">
            <v>.</v>
          </cell>
          <cell r="D854" t="str">
            <v>.</v>
          </cell>
          <cell r="E854" t="str">
            <v>.</v>
          </cell>
          <cell r="F854" t="str">
            <v>.</v>
          </cell>
          <cell r="G854" t="str">
            <v>.</v>
          </cell>
          <cell r="H854" t="str">
            <v>.</v>
          </cell>
          <cell r="I854" t="str">
            <v>.</v>
          </cell>
        </row>
        <row r="855">
          <cell r="B855" t="str">
            <v>.</v>
          </cell>
          <cell r="C855" t="str">
            <v>.</v>
          </cell>
          <cell r="D855" t="str">
            <v>.</v>
          </cell>
          <cell r="E855" t="str">
            <v>.</v>
          </cell>
          <cell r="F855" t="str">
            <v>.</v>
          </cell>
          <cell r="G855" t="str">
            <v>.</v>
          </cell>
          <cell r="H855" t="str">
            <v>.</v>
          </cell>
          <cell r="I855" t="str">
            <v>.</v>
          </cell>
        </row>
        <row r="856">
          <cell r="B856" t="str">
            <v>KS2-4</v>
          </cell>
          <cell r="C856" t="str">
            <v>B</v>
          </cell>
          <cell r="D856" t="str">
            <v>G</v>
          </cell>
          <cell r="E856">
            <v>0.10808646917534027</v>
          </cell>
          <cell r="F856">
            <v>0.5</v>
          </cell>
          <cell r="G856" t="str">
            <v>&gt;=26 &amp; &lt;27</v>
          </cell>
          <cell r="H856" t="str">
            <v>KS2 English</v>
          </cell>
          <cell r="I856" t="str">
            <v>KS4 English</v>
          </cell>
        </row>
        <row r="857">
          <cell r="B857" t="str">
            <v>KS2-4</v>
          </cell>
          <cell r="C857" t="str">
            <v>N</v>
          </cell>
          <cell r="D857" t="str">
            <v>G</v>
          </cell>
          <cell r="E857">
            <v>9.8104793756967665E-2</v>
          </cell>
          <cell r="F857">
            <v>0.5</v>
          </cell>
          <cell r="G857" t="str">
            <v>&gt;=26 &amp; &lt;27</v>
          </cell>
          <cell r="H857" t="str">
            <v>KS2 English</v>
          </cell>
          <cell r="I857" t="str">
            <v>KS4 English</v>
          </cell>
        </row>
        <row r="858">
          <cell r="B858" t="str">
            <v>KS2-4</v>
          </cell>
          <cell r="C858" t="str">
            <v>2</v>
          </cell>
          <cell r="D858" t="str">
            <v>G</v>
          </cell>
          <cell r="E858">
            <v>6.4128256513026047E-2</v>
          </cell>
          <cell r="F858">
            <v>0.5</v>
          </cell>
          <cell r="G858" t="str">
            <v>&gt;=26 &amp; &lt;27</v>
          </cell>
          <cell r="H858" t="str">
            <v>KS2 English</v>
          </cell>
          <cell r="I858" t="str">
            <v>KS4 English</v>
          </cell>
        </row>
        <row r="859">
          <cell r="B859" t="str">
            <v>KS2-4</v>
          </cell>
          <cell r="C859" t="str">
            <v>3C</v>
          </cell>
          <cell r="D859" t="str">
            <v>G</v>
          </cell>
          <cell r="E859">
            <v>3.8497217068645638E-2</v>
          </cell>
          <cell r="F859">
            <v>0.5</v>
          </cell>
          <cell r="G859" t="str">
            <v>&gt;=26 &amp; &lt;27</v>
          </cell>
          <cell r="H859" t="str">
            <v>KS2 English</v>
          </cell>
          <cell r="I859" t="str">
            <v>KS4 English</v>
          </cell>
        </row>
        <row r="860">
          <cell r="B860" t="str">
            <v>KS2-4</v>
          </cell>
          <cell r="C860" t="str">
            <v>3B</v>
          </cell>
          <cell r="D860" t="str">
            <v>G</v>
          </cell>
          <cell r="E860">
            <v>2.4880708929788685E-2</v>
          </cell>
          <cell r="F860">
            <v>0.5</v>
          </cell>
          <cell r="G860" t="str">
            <v>&gt;=26 &amp; &lt;27</v>
          </cell>
          <cell r="H860" t="str">
            <v>KS2 English</v>
          </cell>
          <cell r="I860" t="str">
            <v>KS4 English</v>
          </cell>
        </row>
        <row r="861">
          <cell r="B861" t="str">
            <v>KS2-4</v>
          </cell>
          <cell r="C861" t="str">
            <v>3A</v>
          </cell>
          <cell r="D861" t="str">
            <v>G</v>
          </cell>
          <cell r="E861">
            <v>1.34477162068166E-2</v>
          </cell>
          <cell r="F861">
            <v>0.5</v>
          </cell>
          <cell r="G861" t="str">
            <v>&gt;=26 &amp; &lt;27</v>
          </cell>
          <cell r="H861" t="str">
            <v>KS2 English</v>
          </cell>
          <cell r="I861" t="str">
            <v>KS4 English</v>
          </cell>
        </row>
        <row r="862">
          <cell r="B862" t="str">
            <v>KS2-4</v>
          </cell>
          <cell r="C862" t="str">
            <v>4C</v>
          </cell>
          <cell r="D862" t="str">
            <v>G</v>
          </cell>
          <cell r="E862">
            <v>7.3746312684365781E-3</v>
          </cell>
          <cell r="F862">
            <v>0.5</v>
          </cell>
          <cell r="G862" t="str">
            <v>&gt;=26 &amp; &lt;27</v>
          </cell>
          <cell r="H862" t="str">
            <v>KS2 English</v>
          </cell>
          <cell r="I862" t="str">
            <v>KS4 English</v>
          </cell>
        </row>
        <row r="863">
          <cell r="B863" t="str">
            <v>KS2-4</v>
          </cell>
          <cell r="C863" t="str">
            <v>4B</v>
          </cell>
          <cell r="D863" t="str">
            <v>G</v>
          </cell>
          <cell r="E863">
            <v>3.0380104564080826E-3</v>
          </cell>
          <cell r="F863">
            <v>0.5</v>
          </cell>
          <cell r="G863" t="str">
            <v>&gt;=26 &amp; &lt;27</v>
          </cell>
          <cell r="H863" t="str">
            <v>KS2 English</v>
          </cell>
          <cell r="I863" t="str">
            <v>KS4 English</v>
          </cell>
        </row>
        <row r="864">
          <cell r="B864" t="str">
            <v>KS2-4</v>
          </cell>
          <cell r="C864" t="str">
            <v>4A</v>
          </cell>
          <cell r="D864" t="str">
            <v>G</v>
          </cell>
          <cell r="E864">
            <v>2.0943285582642203E-3</v>
          </cell>
          <cell r="F864">
            <v>0.5</v>
          </cell>
          <cell r="G864" t="str">
            <v>&gt;=26 &amp; &lt;27</v>
          </cell>
          <cell r="H864" t="str">
            <v>KS2 English</v>
          </cell>
          <cell r="I864" t="str">
            <v>KS4 English</v>
          </cell>
        </row>
        <row r="865">
          <cell r="B865" t="str">
            <v>KS2-4</v>
          </cell>
          <cell r="C865" t="str">
            <v>5C</v>
          </cell>
          <cell r="D865" t="str">
            <v>G</v>
          </cell>
          <cell r="E865">
            <v>7.235414063013879E-4</v>
          </cell>
          <cell r="F865">
            <v>0.5</v>
          </cell>
          <cell r="G865" t="str">
            <v>&gt;=26 &amp; &lt;27</v>
          </cell>
          <cell r="H865" t="str">
            <v>KS2 English</v>
          </cell>
          <cell r="I865" t="str">
            <v>KS4 English</v>
          </cell>
        </row>
        <row r="866">
          <cell r="B866" t="str">
            <v>KS2-4</v>
          </cell>
          <cell r="C866" t="str">
            <v>5B</v>
          </cell>
          <cell r="D866" t="str">
            <v>G</v>
          </cell>
          <cell r="E866">
            <v>1.1904761904761906E-3</v>
          </cell>
          <cell r="F866">
            <v>0.5</v>
          </cell>
          <cell r="G866" t="str">
            <v>&gt;=26 &amp; &lt;27</v>
          </cell>
          <cell r="H866" t="str">
            <v>KS2 English</v>
          </cell>
          <cell r="I866" t="str">
            <v>KS4 English</v>
          </cell>
        </row>
        <row r="867">
          <cell r="B867" t="str">
            <v>KS2-4</v>
          </cell>
          <cell r="C867" t="str">
            <v>5A</v>
          </cell>
          <cell r="D867" t="str">
            <v>G</v>
          </cell>
          <cell r="E867">
            <v>0</v>
          </cell>
          <cell r="F867">
            <v>0.5</v>
          </cell>
          <cell r="G867" t="str">
            <v>&gt;=26 &amp; &lt;27</v>
          </cell>
          <cell r="H867" t="str">
            <v>KS2 English</v>
          </cell>
          <cell r="I867" t="str">
            <v>KS4 English</v>
          </cell>
        </row>
        <row r="868">
          <cell r="B868" t="str">
            <v>.</v>
          </cell>
          <cell r="C868" t="str">
            <v>.</v>
          </cell>
          <cell r="D868" t="str">
            <v>.</v>
          </cell>
          <cell r="E868" t="str">
            <v>.</v>
          </cell>
          <cell r="F868" t="str">
            <v>.</v>
          </cell>
          <cell r="G868" t="str">
            <v>.</v>
          </cell>
          <cell r="H868" t="str">
            <v>.</v>
          </cell>
          <cell r="I868" t="str">
            <v>.</v>
          </cell>
        </row>
        <row r="869">
          <cell r="B869" t="str">
            <v>.</v>
          </cell>
          <cell r="C869" t="str">
            <v>.</v>
          </cell>
          <cell r="D869" t="str">
            <v>.</v>
          </cell>
          <cell r="E869" t="str">
            <v>.</v>
          </cell>
          <cell r="F869" t="str">
            <v>.</v>
          </cell>
          <cell r="G869" t="str">
            <v>.</v>
          </cell>
          <cell r="H869" t="str">
            <v>KS2 English</v>
          </cell>
          <cell r="I869" t="str">
            <v>KS4 English</v>
          </cell>
        </row>
        <row r="870">
          <cell r="B870" t="str">
            <v>.</v>
          </cell>
          <cell r="C870" t="str">
            <v>.</v>
          </cell>
          <cell r="D870" t="str">
            <v>.</v>
          </cell>
          <cell r="E870" t="str">
            <v>.</v>
          </cell>
          <cell r="F870" t="str">
            <v>.</v>
          </cell>
          <cell r="G870" t="str">
            <v>.</v>
          </cell>
          <cell r="H870" t="str">
            <v>KS2 English</v>
          </cell>
          <cell r="I870" t="str">
            <v>KS4 English</v>
          </cell>
        </row>
        <row r="871">
          <cell r="B871" t="str">
            <v>.</v>
          </cell>
          <cell r="C871" t="str">
            <v>.</v>
          </cell>
          <cell r="D871" t="str">
            <v>.</v>
          </cell>
          <cell r="E871" t="str">
            <v>.</v>
          </cell>
          <cell r="F871" t="str">
            <v>.</v>
          </cell>
          <cell r="G871" t="str">
            <v>.</v>
          </cell>
          <cell r="H871" t="str">
            <v>KS2 English</v>
          </cell>
          <cell r="I871" t="str">
            <v>KS4 English</v>
          </cell>
        </row>
        <row r="872">
          <cell r="B872" t="str">
            <v>.</v>
          </cell>
          <cell r="C872" t="str">
            <v>.</v>
          </cell>
          <cell r="D872" t="str">
            <v>.</v>
          </cell>
          <cell r="E872" t="str">
            <v>.</v>
          </cell>
          <cell r="F872" t="str">
            <v>.</v>
          </cell>
          <cell r="G872" t="str">
            <v>.</v>
          </cell>
          <cell r="H872" t="str">
            <v>KS2 English</v>
          </cell>
          <cell r="I872" t="str">
            <v>KS4 English</v>
          </cell>
        </row>
        <row r="873">
          <cell r="B873" t="str">
            <v>.</v>
          </cell>
          <cell r="C873" t="str">
            <v>.</v>
          </cell>
          <cell r="D873" t="str">
            <v>.</v>
          </cell>
          <cell r="E873" t="str">
            <v>.</v>
          </cell>
          <cell r="F873" t="str">
            <v>.</v>
          </cell>
          <cell r="G873" t="str">
            <v>.</v>
          </cell>
          <cell r="H873" t="str">
            <v>.</v>
          </cell>
          <cell r="I873" t="str">
            <v>.</v>
          </cell>
        </row>
        <row r="874">
          <cell r="B874" t="str">
            <v>.</v>
          </cell>
          <cell r="C874" t="str">
            <v>.</v>
          </cell>
          <cell r="D874" t="str">
            <v>.</v>
          </cell>
          <cell r="E874" t="str">
            <v>.</v>
          </cell>
          <cell r="F874" t="str">
            <v>.</v>
          </cell>
          <cell r="G874" t="str">
            <v>.</v>
          </cell>
          <cell r="H874" t="str">
            <v>.</v>
          </cell>
          <cell r="I874" t="str">
            <v>.</v>
          </cell>
        </row>
        <row r="875">
          <cell r="B875" t="str">
            <v>KS2-4</v>
          </cell>
          <cell r="C875" t="str">
            <v>B</v>
          </cell>
          <cell r="D875" t="str">
            <v>G</v>
          </cell>
          <cell r="E875">
            <v>8.2582582582582581E-2</v>
          </cell>
          <cell r="F875">
            <v>0.5</v>
          </cell>
          <cell r="G875" t="str">
            <v>&gt;=27 &amp; &lt;28</v>
          </cell>
          <cell r="H875" t="str">
            <v>KS2 English</v>
          </cell>
          <cell r="I875" t="str">
            <v>KS4 English</v>
          </cell>
        </row>
        <row r="876">
          <cell r="B876" t="str">
            <v>KS2-4</v>
          </cell>
          <cell r="C876" t="str">
            <v>N</v>
          </cell>
          <cell r="D876" t="str">
            <v>G</v>
          </cell>
          <cell r="E876">
            <v>6.4449064449064453E-2</v>
          </cell>
          <cell r="F876">
            <v>0.5</v>
          </cell>
          <cell r="G876" t="str">
            <v>&gt;=27 &amp; &lt;28</v>
          </cell>
          <cell r="H876" t="str">
            <v>KS2 English</v>
          </cell>
          <cell r="I876" t="str">
            <v>KS4 English</v>
          </cell>
        </row>
        <row r="877">
          <cell r="B877" t="str">
            <v>KS2-4</v>
          </cell>
          <cell r="C877" t="str">
            <v>2</v>
          </cell>
          <cell r="D877" t="str">
            <v>G</v>
          </cell>
          <cell r="E877">
            <v>2.9850746268656716E-2</v>
          </cell>
          <cell r="F877">
            <v>0.5</v>
          </cell>
          <cell r="G877" t="str">
            <v>&gt;=27 &amp; &lt;28</v>
          </cell>
          <cell r="H877" t="str">
            <v>KS2 English</v>
          </cell>
          <cell r="I877" t="str">
            <v>KS4 English</v>
          </cell>
        </row>
        <row r="878">
          <cell r="B878" t="str">
            <v>KS2-4</v>
          </cell>
          <cell r="C878" t="str">
            <v>3C</v>
          </cell>
          <cell r="D878" t="str">
            <v>G</v>
          </cell>
          <cell r="E878">
            <v>2.4227234753550542E-2</v>
          </cell>
          <cell r="F878">
            <v>0.5</v>
          </cell>
          <cell r="G878" t="str">
            <v>&gt;=27 &amp; &lt;28</v>
          </cell>
          <cell r="H878" t="str">
            <v>KS2 English</v>
          </cell>
          <cell r="I878" t="str">
            <v>KS4 English</v>
          </cell>
        </row>
        <row r="879">
          <cell r="B879" t="str">
            <v>KS2-4</v>
          </cell>
          <cell r="C879" t="str">
            <v>3B</v>
          </cell>
          <cell r="D879" t="str">
            <v>G</v>
          </cell>
          <cell r="E879">
            <v>1.7492711370262391E-2</v>
          </cell>
          <cell r="F879">
            <v>0.5</v>
          </cell>
          <cell r="G879" t="str">
            <v>&gt;=27 &amp; &lt;28</v>
          </cell>
          <cell r="H879" t="str">
            <v>KS2 English</v>
          </cell>
          <cell r="I879" t="str">
            <v>KS4 English</v>
          </cell>
        </row>
        <row r="880">
          <cell r="B880" t="str">
            <v>KS2-4</v>
          </cell>
          <cell r="C880" t="str">
            <v>3A</v>
          </cell>
          <cell r="D880" t="str">
            <v>G</v>
          </cell>
          <cell r="E880">
            <v>9.5029239766081866E-3</v>
          </cell>
          <cell r="F880">
            <v>0.5</v>
          </cell>
          <cell r="G880" t="str">
            <v>&gt;=27 &amp; &lt;28</v>
          </cell>
          <cell r="H880" t="str">
            <v>KS2 English</v>
          </cell>
          <cell r="I880" t="str">
            <v>KS4 English</v>
          </cell>
        </row>
        <row r="881">
          <cell r="B881" t="str">
            <v>KS2-4</v>
          </cell>
          <cell r="C881" t="str">
            <v>4C</v>
          </cell>
          <cell r="D881" t="str">
            <v>G</v>
          </cell>
          <cell r="E881">
            <v>4.6077361464775066E-3</v>
          </cell>
          <cell r="F881">
            <v>0.5</v>
          </cell>
          <cell r="G881" t="str">
            <v>&gt;=27 &amp; &lt;28</v>
          </cell>
          <cell r="H881" t="str">
            <v>KS2 English</v>
          </cell>
          <cell r="I881" t="str">
            <v>KS4 English</v>
          </cell>
        </row>
        <row r="882">
          <cell r="B882" t="str">
            <v>KS2-4</v>
          </cell>
          <cell r="C882" t="str">
            <v>4B</v>
          </cell>
          <cell r="D882" t="str">
            <v>G</v>
          </cell>
          <cell r="E882">
            <v>2.6864869705381929E-3</v>
          </cell>
          <cell r="F882">
            <v>0.5</v>
          </cell>
          <cell r="G882" t="str">
            <v>&gt;=27 &amp; &lt;28</v>
          </cell>
          <cell r="H882" t="str">
            <v>KS2 English</v>
          </cell>
          <cell r="I882" t="str">
            <v>KS4 English</v>
          </cell>
        </row>
        <row r="883">
          <cell r="B883" t="str">
            <v>KS2-4</v>
          </cell>
          <cell r="C883" t="str">
            <v>4A</v>
          </cell>
          <cell r="D883" t="str">
            <v>G</v>
          </cell>
          <cell r="E883">
            <v>9.4535829079221028E-4</v>
          </cell>
          <cell r="F883">
            <v>0.5</v>
          </cell>
          <cell r="G883" t="str">
            <v>&gt;=27 &amp; &lt;28</v>
          </cell>
          <cell r="H883" t="str">
            <v>KS2 English</v>
          </cell>
          <cell r="I883" t="str">
            <v>KS4 English</v>
          </cell>
        </row>
        <row r="884">
          <cell r="B884" t="str">
            <v>KS2-4</v>
          </cell>
          <cell r="C884" t="str">
            <v>5C</v>
          </cell>
          <cell r="D884" t="str">
            <v>G</v>
          </cell>
          <cell r="E884">
            <v>1.3304064391671656E-4</v>
          </cell>
          <cell r="F884">
            <v>0.5</v>
          </cell>
          <cell r="G884" t="str">
            <v>&gt;=27 &amp; &lt;28</v>
          </cell>
          <cell r="H884" t="str">
            <v>KS2 English</v>
          </cell>
          <cell r="I884" t="str">
            <v>KS4 English</v>
          </cell>
        </row>
        <row r="885">
          <cell r="B885" t="str">
            <v>KS2-4</v>
          </cell>
          <cell r="C885" t="str">
            <v>5B</v>
          </cell>
          <cell r="D885" t="str">
            <v>G</v>
          </cell>
          <cell r="E885">
            <v>0</v>
          </cell>
          <cell r="F885">
            <v>0.5</v>
          </cell>
          <cell r="G885" t="str">
            <v>&gt;=27 &amp; &lt;28</v>
          </cell>
          <cell r="H885" t="str">
            <v>KS2 English</v>
          </cell>
          <cell r="I885" t="str">
            <v>KS4 English</v>
          </cell>
        </row>
        <row r="886">
          <cell r="B886" t="str">
            <v>KS2-4</v>
          </cell>
          <cell r="C886" t="str">
            <v>5A</v>
          </cell>
          <cell r="D886" t="str">
            <v>G</v>
          </cell>
          <cell r="E886">
            <v>0</v>
          </cell>
          <cell r="F886">
            <v>0.5</v>
          </cell>
          <cell r="G886" t="str">
            <v>&gt;=27 &amp; &lt;28</v>
          </cell>
          <cell r="H886" t="str">
            <v>KS2 English</v>
          </cell>
          <cell r="I886" t="str">
            <v>KS4 English</v>
          </cell>
        </row>
        <row r="887">
          <cell r="B887" t="str">
            <v>.</v>
          </cell>
          <cell r="C887" t="str">
            <v>.</v>
          </cell>
          <cell r="D887" t="str">
            <v>.</v>
          </cell>
          <cell r="E887" t="str">
            <v>.</v>
          </cell>
          <cell r="F887" t="str">
            <v>.</v>
          </cell>
          <cell r="G887" t="str">
            <v>.</v>
          </cell>
          <cell r="H887" t="str">
            <v>.</v>
          </cell>
          <cell r="I887" t="str">
            <v>.</v>
          </cell>
        </row>
        <row r="888">
          <cell r="B888" t="str">
            <v>.</v>
          </cell>
          <cell r="C888" t="str">
            <v>.</v>
          </cell>
          <cell r="D888" t="str">
            <v>.</v>
          </cell>
          <cell r="E888" t="str">
            <v>.</v>
          </cell>
          <cell r="F888" t="str">
            <v>.</v>
          </cell>
          <cell r="G888" t="str">
            <v>.</v>
          </cell>
          <cell r="H888" t="str">
            <v>.</v>
          </cell>
          <cell r="I888" t="str">
            <v>.</v>
          </cell>
        </row>
        <row r="889">
          <cell r="B889" t="str">
            <v>.</v>
          </cell>
          <cell r="C889" t="str">
            <v>.</v>
          </cell>
          <cell r="D889" t="str">
            <v>.</v>
          </cell>
          <cell r="E889" t="str">
            <v>.</v>
          </cell>
          <cell r="F889" t="str">
            <v>.</v>
          </cell>
          <cell r="G889" t="str">
            <v>.</v>
          </cell>
          <cell r="H889" t="str">
            <v>KS2 English</v>
          </cell>
          <cell r="I889" t="str">
            <v>KS4 English</v>
          </cell>
        </row>
        <row r="890">
          <cell r="B890" t="str">
            <v>.</v>
          </cell>
          <cell r="C890" t="str">
            <v>.</v>
          </cell>
          <cell r="D890" t="str">
            <v>.</v>
          </cell>
          <cell r="E890" t="str">
            <v>.</v>
          </cell>
          <cell r="F890" t="str">
            <v>.</v>
          </cell>
          <cell r="G890" t="str">
            <v>.</v>
          </cell>
          <cell r="H890" t="str">
            <v>KS2 English</v>
          </cell>
          <cell r="I890" t="str">
            <v>KS4 English</v>
          </cell>
        </row>
        <row r="891">
          <cell r="B891" t="str">
            <v>.</v>
          </cell>
          <cell r="C891" t="str">
            <v>.</v>
          </cell>
          <cell r="D891" t="str">
            <v>.</v>
          </cell>
          <cell r="E891" t="str">
            <v>.</v>
          </cell>
          <cell r="F891" t="str">
            <v>.</v>
          </cell>
          <cell r="G891" t="str">
            <v>.</v>
          </cell>
          <cell r="H891" t="str">
            <v>KS2 English</v>
          </cell>
          <cell r="I891" t="str">
            <v>KS4 English</v>
          </cell>
        </row>
        <row r="892">
          <cell r="B892" t="str">
            <v>.</v>
          </cell>
          <cell r="C892" t="str">
            <v>.</v>
          </cell>
          <cell r="D892" t="str">
            <v>.</v>
          </cell>
          <cell r="E892" t="str">
            <v>.</v>
          </cell>
          <cell r="F892" t="str">
            <v>.</v>
          </cell>
          <cell r="G892" t="str">
            <v>.</v>
          </cell>
          <cell r="H892" t="str">
            <v>.</v>
          </cell>
          <cell r="I892" t="str">
            <v>.</v>
          </cell>
        </row>
        <row r="893">
          <cell r="B893" t="str">
            <v>.</v>
          </cell>
          <cell r="C893" t="str">
            <v>.</v>
          </cell>
          <cell r="D893" t="str">
            <v>.</v>
          </cell>
          <cell r="E893" t="str">
            <v>.</v>
          </cell>
          <cell r="F893" t="str">
            <v>.</v>
          </cell>
          <cell r="G893" t="str">
            <v>.</v>
          </cell>
          <cell r="H893" t="str">
            <v>.</v>
          </cell>
          <cell r="I893" t="str">
            <v>.</v>
          </cell>
        </row>
        <row r="894">
          <cell r="B894" t="str">
            <v>KS2-4</v>
          </cell>
          <cell r="C894" t="str">
            <v>B</v>
          </cell>
          <cell r="D894" t="str">
            <v>G</v>
          </cell>
          <cell r="E894">
            <v>3.4965034965034968E-2</v>
          </cell>
          <cell r="F894">
            <v>0.5</v>
          </cell>
          <cell r="G894" t="str">
            <v>&gt;=28 &amp; &lt;29</v>
          </cell>
          <cell r="H894" t="str">
            <v>KS2 English</v>
          </cell>
          <cell r="I894" t="str">
            <v>KS4 English</v>
          </cell>
        </row>
        <row r="895">
          <cell r="B895" t="str">
            <v>KS2-4</v>
          </cell>
          <cell r="C895" t="str">
            <v>N</v>
          </cell>
          <cell r="D895" t="str">
            <v>G</v>
          </cell>
          <cell r="E895">
            <v>4.3478260869565216E-2</v>
          </cell>
          <cell r="F895">
            <v>0.5</v>
          </cell>
          <cell r="G895" t="str">
            <v>&gt;=28 &amp; &lt;29</v>
          </cell>
          <cell r="H895" t="str">
            <v>KS2 English</v>
          </cell>
          <cell r="I895" t="str">
            <v>KS4 English</v>
          </cell>
        </row>
        <row r="896">
          <cell r="B896" t="str">
            <v>KS2-4</v>
          </cell>
          <cell r="C896" t="str">
            <v>2</v>
          </cell>
          <cell r="D896" t="str">
            <v>G</v>
          </cell>
          <cell r="E896">
            <v>4.3478260869565216E-2</v>
          </cell>
          <cell r="F896">
            <v>0.5</v>
          </cell>
          <cell r="G896" t="str">
            <v>&gt;=28 &amp; &lt;29</v>
          </cell>
          <cell r="H896" t="str">
            <v>KS2 English</v>
          </cell>
          <cell r="I896" t="str">
            <v>KS4 English</v>
          </cell>
        </row>
        <row r="897">
          <cell r="B897" t="str">
            <v>KS2-4</v>
          </cell>
          <cell r="C897" t="str">
            <v>3C</v>
          </cell>
          <cell r="D897" t="str">
            <v>G</v>
          </cell>
          <cell r="E897">
            <v>1.2779552715654952E-2</v>
          </cell>
          <cell r="F897">
            <v>0.5</v>
          </cell>
          <cell r="G897" t="str">
            <v>&gt;=28 &amp; &lt;29</v>
          </cell>
          <cell r="H897" t="str">
            <v>KS2 English</v>
          </cell>
          <cell r="I897" t="str">
            <v>KS4 English</v>
          </cell>
        </row>
        <row r="898">
          <cell r="B898" t="str">
            <v>KS2-4</v>
          </cell>
          <cell r="C898" t="str">
            <v>3B</v>
          </cell>
          <cell r="D898" t="str">
            <v>G</v>
          </cell>
          <cell r="E898">
            <v>1.0660980810234541E-2</v>
          </cell>
          <cell r="F898">
            <v>0.5</v>
          </cell>
          <cell r="G898" t="str">
            <v>&gt;=28 &amp; &lt;29</v>
          </cell>
          <cell r="H898" t="str">
            <v>KS2 English</v>
          </cell>
          <cell r="I898" t="str">
            <v>KS4 English</v>
          </cell>
        </row>
        <row r="899">
          <cell r="B899" t="str">
            <v>KS2-4</v>
          </cell>
          <cell r="C899" t="str">
            <v>3A</v>
          </cell>
          <cell r="D899" t="str">
            <v>G</v>
          </cell>
          <cell r="E899">
            <v>8.2079343365253077E-3</v>
          </cell>
          <cell r="F899">
            <v>0.5</v>
          </cell>
          <cell r="G899" t="str">
            <v>&gt;=28 &amp; &lt;29</v>
          </cell>
          <cell r="H899" t="str">
            <v>KS2 English</v>
          </cell>
          <cell r="I899" t="str">
            <v>KS4 English</v>
          </cell>
        </row>
        <row r="900">
          <cell r="B900" t="str">
            <v>KS2-4</v>
          </cell>
          <cell r="C900" t="str">
            <v>4C</v>
          </cell>
          <cell r="D900" t="str">
            <v>G</v>
          </cell>
          <cell r="E900">
            <v>3.3720494567253652E-3</v>
          </cell>
          <cell r="F900">
            <v>0.5</v>
          </cell>
          <cell r="G900" t="str">
            <v>&gt;=28 &amp; &lt;29</v>
          </cell>
          <cell r="H900" t="str">
            <v>KS2 English</v>
          </cell>
          <cell r="I900" t="str">
            <v>KS4 English</v>
          </cell>
        </row>
        <row r="901">
          <cell r="B901" t="str">
            <v>KS2-4</v>
          </cell>
          <cell r="C901" t="str">
            <v>4B</v>
          </cell>
          <cell r="D901" t="str">
            <v>G</v>
          </cell>
          <cell r="E901">
            <v>1.002004008016032E-3</v>
          </cell>
          <cell r="F901">
            <v>0.5</v>
          </cell>
          <cell r="G901" t="str">
            <v>&gt;=28 &amp; &lt;29</v>
          </cell>
          <cell r="H901" t="str">
            <v>KS2 English</v>
          </cell>
          <cell r="I901" t="str">
            <v>KS4 English</v>
          </cell>
        </row>
        <row r="902">
          <cell r="B902" t="str">
            <v>KS2-4</v>
          </cell>
          <cell r="C902" t="str">
            <v>4A</v>
          </cell>
          <cell r="D902" t="str">
            <v>G</v>
          </cell>
          <cell r="E902">
            <v>9.6385542168674694E-4</v>
          </cell>
          <cell r="F902">
            <v>0.5</v>
          </cell>
          <cell r="G902" t="str">
            <v>&gt;=28 &amp; &lt;29</v>
          </cell>
          <cell r="H902" t="str">
            <v>KS2 English</v>
          </cell>
          <cell r="I902" t="str">
            <v>KS4 English</v>
          </cell>
        </row>
        <row r="903">
          <cell r="B903" t="str">
            <v>KS2-4</v>
          </cell>
          <cell r="C903" t="str">
            <v>5C</v>
          </cell>
          <cell r="D903" t="str">
            <v>G</v>
          </cell>
          <cell r="E903">
            <v>0</v>
          </cell>
          <cell r="F903">
            <v>0.5</v>
          </cell>
          <cell r="G903" t="str">
            <v>&gt;=28 &amp; &lt;29</v>
          </cell>
          <cell r="H903" t="str">
            <v>KS2 English</v>
          </cell>
          <cell r="I903" t="str">
            <v>KS4 English</v>
          </cell>
        </row>
        <row r="904">
          <cell r="B904" t="str">
            <v>KS2-4</v>
          </cell>
          <cell r="C904" t="str">
            <v>5B</v>
          </cell>
          <cell r="D904" t="str">
            <v>G</v>
          </cell>
          <cell r="E904">
            <v>0</v>
          </cell>
          <cell r="F904">
            <v>0.5</v>
          </cell>
          <cell r="G904" t="str">
            <v>&gt;=28 &amp; &lt;29</v>
          </cell>
          <cell r="H904" t="str">
            <v>KS2 English</v>
          </cell>
          <cell r="I904" t="str">
            <v>KS4 English</v>
          </cell>
        </row>
        <row r="905">
          <cell r="B905" t="str">
            <v>KS2-4</v>
          </cell>
          <cell r="C905" t="str">
            <v>5A</v>
          </cell>
          <cell r="D905" t="str">
            <v>G</v>
          </cell>
          <cell r="E905">
            <v>0</v>
          </cell>
          <cell r="F905">
            <v>0.5</v>
          </cell>
          <cell r="G905" t="str">
            <v>&gt;=28 &amp; &lt;29</v>
          </cell>
          <cell r="H905" t="str">
            <v>KS2 English</v>
          </cell>
          <cell r="I905" t="str">
            <v>KS4 English</v>
          </cell>
        </row>
        <row r="906">
          <cell r="B906" t="str">
            <v>.</v>
          </cell>
          <cell r="C906" t="str">
            <v>.</v>
          </cell>
          <cell r="D906" t="str">
            <v>.</v>
          </cell>
          <cell r="E906" t="str">
            <v>.</v>
          </cell>
          <cell r="F906" t="str">
            <v>.</v>
          </cell>
          <cell r="G906" t="str">
            <v>.</v>
          </cell>
          <cell r="H906" t="str">
            <v>.</v>
          </cell>
          <cell r="I906" t="str">
            <v>.</v>
          </cell>
        </row>
        <row r="907">
          <cell r="B907" t="str">
            <v>.</v>
          </cell>
          <cell r="C907" t="str">
            <v>.</v>
          </cell>
          <cell r="D907" t="str">
            <v>.</v>
          </cell>
          <cell r="E907" t="str">
            <v>.</v>
          </cell>
          <cell r="F907" t="str">
            <v>.</v>
          </cell>
          <cell r="G907" t="str">
            <v>.</v>
          </cell>
          <cell r="H907" t="str">
            <v>KS2 English</v>
          </cell>
          <cell r="I907" t="str">
            <v>KS4 English</v>
          </cell>
        </row>
        <row r="908">
          <cell r="B908" t="str">
            <v>.</v>
          </cell>
          <cell r="C908" t="str">
            <v>.</v>
          </cell>
          <cell r="D908" t="str">
            <v>.</v>
          </cell>
          <cell r="E908" t="str">
            <v>.</v>
          </cell>
          <cell r="F908" t="str">
            <v>.</v>
          </cell>
          <cell r="G908" t="str">
            <v>.</v>
          </cell>
          <cell r="H908" t="str">
            <v>KS2 English</v>
          </cell>
          <cell r="I908" t="str">
            <v>KS4 English</v>
          </cell>
        </row>
        <row r="909">
          <cell r="B909" t="str">
            <v>.</v>
          </cell>
          <cell r="C909" t="str">
            <v>.</v>
          </cell>
          <cell r="D909" t="str">
            <v>.</v>
          </cell>
          <cell r="E909" t="str">
            <v>.</v>
          </cell>
          <cell r="F909" t="str">
            <v>.</v>
          </cell>
          <cell r="G909" t="str">
            <v>.</v>
          </cell>
          <cell r="H909" t="str">
            <v>KS2 English</v>
          </cell>
          <cell r="I909" t="str">
            <v>KS4 English</v>
          </cell>
        </row>
        <row r="910">
          <cell r="B910" t="str">
            <v>.</v>
          </cell>
          <cell r="C910" t="str">
            <v>.</v>
          </cell>
          <cell r="D910" t="str">
            <v>.</v>
          </cell>
          <cell r="E910" t="str">
            <v>.</v>
          </cell>
          <cell r="F910" t="str">
            <v>.</v>
          </cell>
          <cell r="G910" t="str">
            <v>.</v>
          </cell>
          <cell r="H910" t="str">
            <v>KS2 English</v>
          </cell>
          <cell r="I910" t="str">
            <v>KS4 English</v>
          </cell>
        </row>
        <row r="911">
          <cell r="B911" t="str">
            <v>.</v>
          </cell>
          <cell r="C911" t="str">
            <v>.</v>
          </cell>
          <cell r="D911" t="str">
            <v>.</v>
          </cell>
          <cell r="E911" t="str">
            <v>.</v>
          </cell>
          <cell r="F911" t="str">
            <v>.</v>
          </cell>
          <cell r="G911" t="str">
            <v>.</v>
          </cell>
          <cell r="H911" t="str">
            <v>.</v>
          </cell>
          <cell r="I911" t="str">
            <v>.</v>
          </cell>
        </row>
        <row r="912">
          <cell r="B912" t="str">
            <v>.</v>
          </cell>
          <cell r="C912" t="str">
            <v>.</v>
          </cell>
          <cell r="D912" t="str">
            <v>.</v>
          </cell>
          <cell r="E912" t="str">
            <v>.</v>
          </cell>
          <cell r="F912" t="str">
            <v>.</v>
          </cell>
          <cell r="G912" t="str">
            <v>.</v>
          </cell>
          <cell r="H912" t="str">
            <v>.</v>
          </cell>
          <cell r="I912" t="str">
            <v>.</v>
          </cell>
        </row>
        <row r="913">
          <cell r="B913" t="str">
            <v>KS2-4</v>
          </cell>
          <cell r="C913" t="str">
            <v>B</v>
          </cell>
          <cell r="D913" t="str">
            <v>G</v>
          </cell>
          <cell r="E913">
            <v>0</v>
          </cell>
          <cell r="F913">
            <v>0.5</v>
          </cell>
          <cell r="G913" t="str">
            <v>&gt;=29 &amp; &lt;30</v>
          </cell>
          <cell r="H913" t="str">
            <v>KS2 English</v>
          </cell>
          <cell r="I913" t="str">
            <v>KS4 English</v>
          </cell>
        </row>
        <row r="914">
          <cell r="B914" t="str">
            <v>KS2-4</v>
          </cell>
          <cell r="C914" t="str">
            <v>N</v>
          </cell>
          <cell r="D914" t="str">
            <v>G</v>
          </cell>
          <cell r="E914">
            <v>0</v>
          </cell>
          <cell r="F914">
            <v>0.5</v>
          </cell>
          <cell r="G914" t="str">
            <v>&gt;=29 &amp; &lt;30</v>
          </cell>
          <cell r="H914" t="str">
            <v>KS2 English</v>
          </cell>
          <cell r="I914" t="str">
            <v>KS4 English</v>
          </cell>
        </row>
        <row r="915">
          <cell r="B915" t="str">
            <v>KS2-4</v>
          </cell>
          <cell r="C915" t="str">
            <v>2</v>
          </cell>
          <cell r="D915" t="str">
            <v>G</v>
          </cell>
          <cell r="E915">
            <v>0</v>
          </cell>
          <cell r="F915">
            <v>0.5</v>
          </cell>
          <cell r="G915" t="str">
            <v>&gt;=29 &amp; &lt;30</v>
          </cell>
          <cell r="H915" t="str">
            <v>KS2 English</v>
          </cell>
          <cell r="I915" t="str">
            <v>KS4 English</v>
          </cell>
        </row>
        <row r="916">
          <cell r="B916" t="str">
            <v>KS2-4</v>
          </cell>
          <cell r="C916" t="str">
            <v>3C</v>
          </cell>
          <cell r="D916" t="str">
            <v>G</v>
          </cell>
          <cell r="E916">
            <v>0</v>
          </cell>
          <cell r="F916">
            <v>0.5</v>
          </cell>
          <cell r="G916" t="str">
            <v>&gt;=29 &amp; &lt;30</v>
          </cell>
          <cell r="H916" t="str">
            <v>KS2 English</v>
          </cell>
          <cell r="I916" t="str">
            <v>KS4 English</v>
          </cell>
        </row>
        <row r="917">
          <cell r="B917" t="str">
            <v>KS2-4</v>
          </cell>
          <cell r="C917" t="str">
            <v>3B</v>
          </cell>
          <cell r="D917" t="str">
            <v>G</v>
          </cell>
          <cell r="E917">
            <v>0</v>
          </cell>
          <cell r="F917">
            <v>0.5</v>
          </cell>
          <cell r="G917" t="str">
            <v>&gt;=29 &amp; &lt;30</v>
          </cell>
          <cell r="H917" t="str">
            <v>KS2 English</v>
          </cell>
          <cell r="I917" t="str">
            <v>KS4 English</v>
          </cell>
        </row>
        <row r="918">
          <cell r="B918" t="str">
            <v>KS2-4</v>
          </cell>
          <cell r="C918" t="str">
            <v>3A</v>
          </cell>
          <cell r="D918" t="str">
            <v>G</v>
          </cell>
          <cell r="E918">
            <v>0</v>
          </cell>
          <cell r="F918">
            <v>0.5</v>
          </cell>
          <cell r="G918" t="str">
            <v>&gt;=29 &amp; &lt;30</v>
          </cell>
          <cell r="H918" t="str">
            <v>KS2 English</v>
          </cell>
          <cell r="I918" t="str">
            <v>KS4 English</v>
          </cell>
        </row>
        <row r="919">
          <cell r="B919" t="str">
            <v>KS2-4</v>
          </cell>
          <cell r="C919" t="str">
            <v>4C</v>
          </cell>
          <cell r="D919" t="str">
            <v>G</v>
          </cell>
          <cell r="E919">
            <v>0</v>
          </cell>
          <cell r="F919">
            <v>0.5</v>
          </cell>
          <cell r="G919" t="str">
            <v>&gt;=29 &amp; &lt;30</v>
          </cell>
          <cell r="H919" t="str">
            <v>KS2 English</v>
          </cell>
          <cell r="I919" t="str">
            <v>KS4 English</v>
          </cell>
        </row>
        <row r="920">
          <cell r="B920" t="str">
            <v>KS2-4</v>
          </cell>
          <cell r="C920" t="str">
            <v>4B</v>
          </cell>
          <cell r="D920" t="str">
            <v>G</v>
          </cell>
          <cell r="E920">
            <v>0</v>
          </cell>
          <cell r="F920">
            <v>0.5</v>
          </cell>
          <cell r="G920" t="str">
            <v>&gt;=29 &amp; &lt;30</v>
          </cell>
          <cell r="H920" t="str">
            <v>KS2 English</v>
          </cell>
          <cell r="I920" t="str">
            <v>KS4 English</v>
          </cell>
        </row>
        <row r="921">
          <cell r="B921" t="str">
            <v>KS2-4</v>
          </cell>
          <cell r="C921" t="str">
            <v>4A</v>
          </cell>
          <cell r="D921" t="str">
            <v>G</v>
          </cell>
          <cell r="E921">
            <v>0</v>
          </cell>
          <cell r="F921">
            <v>0.5</v>
          </cell>
          <cell r="G921" t="str">
            <v>&gt;=29 &amp; &lt;30</v>
          </cell>
          <cell r="H921" t="str">
            <v>KS2 English</v>
          </cell>
          <cell r="I921" t="str">
            <v>KS4 English</v>
          </cell>
        </row>
        <row r="922">
          <cell r="B922" t="str">
            <v>KS2-4</v>
          </cell>
          <cell r="C922" t="str">
            <v>5C</v>
          </cell>
          <cell r="D922" t="str">
            <v>G</v>
          </cell>
          <cell r="E922">
            <v>0</v>
          </cell>
          <cell r="F922">
            <v>0.5</v>
          </cell>
          <cell r="G922" t="str">
            <v>&gt;=29 &amp; &lt;30</v>
          </cell>
          <cell r="H922" t="str">
            <v>KS2 English</v>
          </cell>
          <cell r="I922" t="str">
            <v>KS4 English</v>
          </cell>
        </row>
        <row r="923">
          <cell r="B923" t="str">
            <v>KS2-4</v>
          </cell>
          <cell r="C923" t="str">
            <v>5B</v>
          </cell>
          <cell r="D923" t="str">
            <v>G</v>
          </cell>
          <cell r="E923">
            <v>0</v>
          </cell>
          <cell r="F923">
            <v>0.5</v>
          </cell>
          <cell r="G923" t="str">
            <v>&gt;=29 &amp; &lt;30</v>
          </cell>
          <cell r="H923" t="str">
            <v>KS2 English</v>
          </cell>
          <cell r="I923" t="str">
            <v>KS4 English</v>
          </cell>
        </row>
        <row r="924">
          <cell r="B924" t="str">
            <v>KS2-4</v>
          </cell>
          <cell r="C924" t="str">
            <v>5A</v>
          </cell>
          <cell r="D924" t="str">
            <v>G</v>
          </cell>
          <cell r="E924">
            <v>0</v>
          </cell>
          <cell r="F924">
            <v>0.5</v>
          </cell>
          <cell r="G924" t="str">
            <v>&gt;=29 &amp; &lt;30</v>
          </cell>
          <cell r="H924" t="str">
            <v>KS2 English</v>
          </cell>
          <cell r="I924" t="str">
            <v>KS4 English</v>
          </cell>
        </row>
        <row r="925">
          <cell r="B925" t="str">
            <v>.</v>
          </cell>
          <cell r="C925" t="str">
            <v>.</v>
          </cell>
          <cell r="D925" t="str">
            <v>.</v>
          </cell>
          <cell r="E925" t="str">
            <v>.</v>
          </cell>
          <cell r="F925" t="str">
            <v>.</v>
          </cell>
          <cell r="G925" t="str">
            <v>.</v>
          </cell>
          <cell r="H925" t="str">
            <v>.</v>
          </cell>
          <cell r="I925" t="str">
            <v>.</v>
          </cell>
        </row>
        <row r="926">
          <cell r="B926" t="str">
            <v>.</v>
          </cell>
          <cell r="C926" t="str">
            <v>.</v>
          </cell>
          <cell r="D926" t="str">
            <v>.</v>
          </cell>
          <cell r="E926" t="str">
            <v>.</v>
          </cell>
          <cell r="F926" t="str">
            <v>.</v>
          </cell>
          <cell r="G926" t="str">
            <v>.</v>
          </cell>
          <cell r="H926" t="str">
            <v>.</v>
          </cell>
          <cell r="I926" t="str">
            <v>.</v>
          </cell>
        </row>
        <row r="927">
          <cell r="B927" t="str">
            <v>.</v>
          </cell>
          <cell r="C927" t="str">
            <v>.</v>
          </cell>
          <cell r="D927" t="str">
            <v>.</v>
          </cell>
          <cell r="E927" t="str">
            <v>.</v>
          </cell>
          <cell r="F927" t="str">
            <v>.</v>
          </cell>
          <cell r="G927" t="str">
            <v>.</v>
          </cell>
          <cell r="H927" t="str">
            <v>KS2 English</v>
          </cell>
          <cell r="I927" t="str">
            <v>KS4 English</v>
          </cell>
        </row>
        <row r="928">
          <cell r="B928" t="str">
            <v>.</v>
          </cell>
          <cell r="C928" t="str">
            <v>.</v>
          </cell>
          <cell r="D928" t="str">
            <v>.</v>
          </cell>
          <cell r="E928" t="str">
            <v>.</v>
          </cell>
          <cell r="F928" t="str">
            <v>.</v>
          </cell>
          <cell r="G928" t="str">
            <v>.</v>
          </cell>
          <cell r="H928" t="str">
            <v>KS2 English</v>
          </cell>
          <cell r="I928" t="str">
            <v>KS4 English</v>
          </cell>
        </row>
        <row r="929">
          <cell r="B929" t="str">
            <v>.</v>
          </cell>
          <cell r="C929" t="str">
            <v>.</v>
          </cell>
          <cell r="D929" t="str">
            <v>.</v>
          </cell>
          <cell r="E929" t="str">
            <v>.</v>
          </cell>
          <cell r="F929" t="str">
            <v>.</v>
          </cell>
          <cell r="G929" t="str">
            <v>.</v>
          </cell>
          <cell r="H929" t="str">
            <v>KS2 English</v>
          </cell>
          <cell r="I929" t="str">
            <v>KS4 English</v>
          </cell>
        </row>
        <row r="930">
          <cell r="B930" t="str">
            <v>.</v>
          </cell>
          <cell r="C930" t="str">
            <v>.</v>
          </cell>
          <cell r="D930" t="str">
            <v>.</v>
          </cell>
          <cell r="E930" t="str">
            <v>.</v>
          </cell>
          <cell r="F930" t="str">
            <v>.</v>
          </cell>
          <cell r="G930" t="str">
            <v>.</v>
          </cell>
          <cell r="H930" t="str">
            <v>.</v>
          </cell>
          <cell r="I930" t="str">
            <v>.</v>
          </cell>
        </row>
        <row r="931">
          <cell r="B931" t="str">
            <v>.</v>
          </cell>
          <cell r="C931" t="str">
            <v>.</v>
          </cell>
          <cell r="D931" t="str">
            <v>.</v>
          </cell>
          <cell r="E931" t="str">
            <v>.</v>
          </cell>
          <cell r="F931" t="str">
            <v>.</v>
          </cell>
          <cell r="G931" t="str">
            <v>.</v>
          </cell>
          <cell r="H931" t="str">
            <v>.</v>
          </cell>
          <cell r="I931" t="str">
            <v>.</v>
          </cell>
        </row>
        <row r="932">
          <cell r="B932" t="str">
            <v>KS2-4</v>
          </cell>
          <cell r="C932" t="str">
            <v>B</v>
          </cell>
          <cell r="D932" t="str">
            <v>G</v>
          </cell>
          <cell r="E932">
            <v>9.433962264150943E-3</v>
          </cell>
          <cell r="F932">
            <v>0.5</v>
          </cell>
          <cell r="G932" t="str">
            <v>&gt;=30</v>
          </cell>
          <cell r="H932" t="str">
            <v>KS2 English</v>
          </cell>
          <cell r="I932" t="str">
            <v>KS4 English</v>
          </cell>
        </row>
        <row r="933">
          <cell r="B933" t="str">
            <v>KS2-4</v>
          </cell>
          <cell r="C933" t="str">
            <v>N</v>
          </cell>
          <cell r="D933" t="str">
            <v>G</v>
          </cell>
          <cell r="E933">
            <v>9.433962264150943E-3</v>
          </cell>
          <cell r="F933">
            <v>0.5</v>
          </cell>
          <cell r="G933" t="str">
            <v>&gt;=30</v>
          </cell>
          <cell r="H933" t="str">
            <v>KS2 English</v>
          </cell>
          <cell r="I933" t="str">
            <v>KS4 English</v>
          </cell>
        </row>
        <row r="934">
          <cell r="B934" t="str">
            <v>KS2-4</v>
          </cell>
          <cell r="C934" t="str">
            <v>2</v>
          </cell>
          <cell r="D934" t="str">
            <v>G</v>
          </cell>
          <cell r="E934">
            <v>9.433962264150943E-3</v>
          </cell>
          <cell r="F934">
            <v>0.5</v>
          </cell>
          <cell r="G934" t="str">
            <v>&gt;=30</v>
          </cell>
          <cell r="H934" t="str">
            <v>KS2 English</v>
          </cell>
          <cell r="I934" t="str">
            <v>KS4 English</v>
          </cell>
        </row>
        <row r="935">
          <cell r="B935" t="str">
            <v>KS2-4</v>
          </cell>
          <cell r="C935" t="str">
            <v>3C</v>
          </cell>
          <cell r="D935" t="str">
            <v>G</v>
          </cell>
          <cell r="E935">
            <v>9.433962264150943E-3</v>
          </cell>
          <cell r="F935">
            <v>0.5</v>
          </cell>
          <cell r="G935" t="str">
            <v>&gt;=30</v>
          </cell>
          <cell r="H935" t="str">
            <v>KS2 English</v>
          </cell>
          <cell r="I935" t="str">
            <v>KS4 English</v>
          </cell>
        </row>
        <row r="936">
          <cell r="B936" t="str">
            <v>KS2-4</v>
          </cell>
          <cell r="C936" t="str">
            <v>3B</v>
          </cell>
          <cell r="D936" t="str">
            <v>G</v>
          </cell>
          <cell r="E936">
            <v>9.433962264150943E-3</v>
          </cell>
          <cell r="F936">
            <v>0.5</v>
          </cell>
          <cell r="G936" t="str">
            <v>&gt;=30</v>
          </cell>
          <cell r="H936" t="str">
            <v>KS2 English</v>
          </cell>
          <cell r="I936" t="str">
            <v>KS4 English</v>
          </cell>
        </row>
        <row r="937">
          <cell r="B937" t="str">
            <v>KS2-4</v>
          </cell>
          <cell r="C937" t="str">
            <v>3A</v>
          </cell>
          <cell r="D937" t="str">
            <v>G</v>
          </cell>
          <cell r="E937">
            <v>9.433962264150943E-3</v>
          </cell>
          <cell r="F937">
            <v>0.5</v>
          </cell>
          <cell r="G937" t="str">
            <v>&gt;=30</v>
          </cell>
          <cell r="H937" t="str">
            <v>KS2 English</v>
          </cell>
          <cell r="I937" t="str">
            <v>KS4 English</v>
          </cell>
        </row>
        <row r="938">
          <cell r="B938" t="str">
            <v>KS2-4</v>
          </cell>
          <cell r="C938" t="str">
            <v>4C</v>
          </cell>
          <cell r="D938" t="str">
            <v>G</v>
          </cell>
          <cell r="E938">
            <v>9.433962264150943E-3</v>
          </cell>
          <cell r="F938">
            <v>0.5</v>
          </cell>
          <cell r="G938" t="str">
            <v>&gt;=30</v>
          </cell>
          <cell r="H938" t="str">
            <v>KS2 English</v>
          </cell>
          <cell r="I938" t="str">
            <v>KS4 English</v>
          </cell>
        </row>
        <row r="939">
          <cell r="B939" t="str">
            <v>KS2-4</v>
          </cell>
          <cell r="C939" t="str">
            <v>4B</v>
          </cell>
          <cell r="D939" t="str">
            <v>G</v>
          </cell>
          <cell r="E939">
            <v>0</v>
          </cell>
          <cell r="F939">
            <v>0.5</v>
          </cell>
          <cell r="G939" t="str">
            <v>&gt;=30</v>
          </cell>
          <cell r="H939" t="str">
            <v>KS2 English</v>
          </cell>
          <cell r="I939" t="str">
            <v>KS4 English</v>
          </cell>
        </row>
        <row r="940">
          <cell r="B940" t="str">
            <v>KS2-4</v>
          </cell>
          <cell r="C940" t="str">
            <v>4A</v>
          </cell>
          <cell r="D940" t="str">
            <v>G</v>
          </cell>
          <cell r="E940">
            <v>0</v>
          </cell>
          <cell r="F940">
            <v>0.5</v>
          </cell>
          <cell r="G940" t="str">
            <v>&gt;=30</v>
          </cell>
          <cell r="H940" t="str">
            <v>KS2 English</v>
          </cell>
          <cell r="I940" t="str">
            <v>KS4 English</v>
          </cell>
        </row>
        <row r="941">
          <cell r="B941" t="str">
            <v>KS2-4</v>
          </cell>
          <cell r="C941" t="str">
            <v>5C</v>
          </cell>
          <cell r="D941" t="str">
            <v>G</v>
          </cell>
          <cell r="E941">
            <v>0</v>
          </cell>
          <cell r="F941">
            <v>0.5</v>
          </cell>
          <cell r="G941" t="str">
            <v>&gt;=30</v>
          </cell>
          <cell r="H941" t="str">
            <v>KS2 English</v>
          </cell>
          <cell r="I941" t="str">
            <v>KS4 English</v>
          </cell>
        </row>
        <row r="942">
          <cell r="B942" t="str">
            <v>KS2-4</v>
          </cell>
          <cell r="C942" t="str">
            <v>5B</v>
          </cell>
          <cell r="D942" t="str">
            <v>G</v>
          </cell>
          <cell r="E942">
            <v>0</v>
          </cell>
          <cell r="F942">
            <v>0.5</v>
          </cell>
          <cell r="G942" t="str">
            <v>&gt;=30</v>
          </cell>
          <cell r="H942" t="str">
            <v>KS2 English</v>
          </cell>
          <cell r="I942" t="str">
            <v>KS4 English</v>
          </cell>
        </row>
        <row r="943">
          <cell r="B943" t="str">
            <v>KS2-4</v>
          </cell>
          <cell r="C943" t="str">
            <v>5A</v>
          </cell>
          <cell r="D943" t="str">
            <v>G</v>
          </cell>
          <cell r="E943">
            <v>0</v>
          </cell>
          <cell r="F943">
            <v>0.5</v>
          </cell>
          <cell r="G943" t="str">
            <v>&gt;=30</v>
          </cell>
          <cell r="H943" t="str">
            <v>KS2 English</v>
          </cell>
          <cell r="I943" t="str">
            <v>KS4 English</v>
          </cell>
        </row>
        <row r="944">
          <cell r="B944" t="str">
            <v>.</v>
          </cell>
          <cell r="C944" t="str">
            <v>.</v>
          </cell>
          <cell r="D944" t="str">
            <v>.</v>
          </cell>
          <cell r="E944" t="str">
            <v>.</v>
          </cell>
          <cell r="F944" t="str">
            <v>.</v>
          </cell>
          <cell r="G944" t="str">
            <v>.</v>
          </cell>
          <cell r="H944" t="str">
            <v>.</v>
          </cell>
          <cell r="I944" t="str">
            <v>.</v>
          </cell>
        </row>
        <row r="945">
          <cell r="B945" t="str">
            <v>.</v>
          </cell>
          <cell r="C945" t="str">
            <v>.</v>
          </cell>
          <cell r="D945" t="str">
            <v>.</v>
          </cell>
          <cell r="E945" t="str">
            <v>.</v>
          </cell>
          <cell r="F945" t="str">
            <v>.</v>
          </cell>
          <cell r="G945" t="str">
            <v>.</v>
          </cell>
          <cell r="H945" t="str">
            <v>KS2 English</v>
          </cell>
          <cell r="I945" t="str">
            <v>KS4 English</v>
          </cell>
        </row>
        <row r="946">
          <cell r="B946" t="str">
            <v>.</v>
          </cell>
          <cell r="C946" t="str">
            <v>.</v>
          </cell>
          <cell r="D946" t="str">
            <v>.</v>
          </cell>
          <cell r="E946" t="str">
            <v>.</v>
          </cell>
          <cell r="F946" t="str">
            <v>.</v>
          </cell>
          <cell r="G946" t="str">
            <v>.</v>
          </cell>
          <cell r="H946" t="str">
            <v>KS2 English</v>
          </cell>
          <cell r="I946" t="str">
            <v>KS4 English</v>
          </cell>
        </row>
        <row r="947">
          <cell r="B947" t="str">
            <v>.</v>
          </cell>
          <cell r="C947" t="str">
            <v>.</v>
          </cell>
          <cell r="D947" t="str">
            <v>.</v>
          </cell>
          <cell r="E947" t="str">
            <v>.</v>
          </cell>
          <cell r="F947" t="str">
            <v>.</v>
          </cell>
          <cell r="G947" t="str">
            <v>.</v>
          </cell>
          <cell r="H947" t="str">
            <v>KS2 English</v>
          </cell>
          <cell r="I947" t="str">
            <v>KS4 English</v>
          </cell>
        </row>
        <row r="948">
          <cell r="B948" t="str">
            <v>.</v>
          </cell>
          <cell r="C948" t="str">
            <v>.</v>
          </cell>
          <cell r="D948" t="str">
            <v>.</v>
          </cell>
          <cell r="E948" t="str">
            <v>.</v>
          </cell>
          <cell r="F948" t="str">
            <v>.</v>
          </cell>
          <cell r="G948" t="str">
            <v>.</v>
          </cell>
          <cell r="H948" t="str">
            <v>KS2 English</v>
          </cell>
          <cell r="I948" t="str">
            <v>KS4 English</v>
          </cell>
        </row>
        <row r="949">
          <cell r="B949" t="str">
            <v>.</v>
          </cell>
          <cell r="C949" t="str">
            <v>.</v>
          </cell>
          <cell r="D949" t="str">
            <v>.</v>
          </cell>
          <cell r="E949" t="str">
            <v>.</v>
          </cell>
          <cell r="F949" t="str">
            <v>.</v>
          </cell>
          <cell r="G949" t="str">
            <v>.</v>
          </cell>
          <cell r="H949" t="str">
            <v>.</v>
          </cell>
          <cell r="I949" t="str">
            <v>.</v>
          </cell>
        </row>
        <row r="950">
          <cell r="B950" t="str">
            <v>.</v>
          </cell>
          <cell r="C950" t="str">
            <v>.</v>
          </cell>
          <cell r="D950" t="str">
            <v>.</v>
          </cell>
          <cell r="E950" t="str">
            <v>.</v>
          </cell>
          <cell r="F950" t="str">
            <v>.</v>
          </cell>
          <cell r="G950" t="str">
            <v>.</v>
          </cell>
          <cell r="H950" t="str">
            <v>.</v>
          </cell>
          <cell r="I950" t="str">
            <v>.</v>
          </cell>
        </row>
        <row r="951">
          <cell r="B951" t="str">
            <v>KS2-4</v>
          </cell>
          <cell r="C951" t="str">
            <v>B</v>
          </cell>
          <cell r="D951" t="str">
            <v>G</v>
          </cell>
          <cell r="E951">
            <v>0.11725955204216074</v>
          </cell>
          <cell r="F951">
            <v>0.25</v>
          </cell>
          <cell r="G951" t="str">
            <v>&lt;25</v>
          </cell>
          <cell r="H951" t="str">
            <v>KS2 English</v>
          </cell>
          <cell r="I951" t="str">
            <v>KS4 English</v>
          </cell>
        </row>
        <row r="952">
          <cell r="B952" t="str">
            <v>KS2-4</v>
          </cell>
          <cell r="C952" t="str">
            <v>N</v>
          </cell>
          <cell r="D952" t="str">
            <v>G</v>
          </cell>
          <cell r="E952">
            <v>0.11449579831932773</v>
          </cell>
          <cell r="F952">
            <v>0.25</v>
          </cell>
          <cell r="G952" t="str">
            <v>&lt;25</v>
          </cell>
          <cell r="H952" t="str">
            <v>KS2 English</v>
          </cell>
          <cell r="I952" t="str">
            <v>KS4 English</v>
          </cell>
        </row>
        <row r="953">
          <cell r="B953" t="str">
            <v>KS2-4</v>
          </cell>
          <cell r="C953" t="str">
            <v>2</v>
          </cell>
          <cell r="D953" t="str">
            <v>G</v>
          </cell>
          <cell r="E953">
            <v>5.9850374064837904E-2</v>
          </cell>
          <cell r="F953">
            <v>0.25</v>
          </cell>
          <cell r="G953" t="str">
            <v>&lt;25</v>
          </cell>
          <cell r="H953" t="str">
            <v>KS2 English</v>
          </cell>
          <cell r="I953" t="str">
            <v>KS4 English</v>
          </cell>
        </row>
        <row r="954">
          <cell r="B954" t="str">
            <v>KS2-4</v>
          </cell>
          <cell r="C954" t="str">
            <v>3C</v>
          </cell>
          <cell r="D954" t="str">
            <v>G</v>
          </cell>
          <cell r="E954">
            <v>3.7300177619893425E-2</v>
          </cell>
          <cell r="F954">
            <v>0.25</v>
          </cell>
          <cell r="G954" t="str">
            <v>&lt;25</v>
          </cell>
          <cell r="H954" t="str">
            <v>KS2 English</v>
          </cell>
          <cell r="I954" t="str">
            <v>KS4 English</v>
          </cell>
        </row>
        <row r="955">
          <cell r="B955" t="str">
            <v>KS2-4</v>
          </cell>
          <cell r="C955" t="str">
            <v>3B</v>
          </cell>
          <cell r="D955" t="str">
            <v>G</v>
          </cell>
          <cell r="E955">
            <v>2.1208907741251327E-2</v>
          </cell>
          <cell r="F955">
            <v>0.25</v>
          </cell>
          <cell r="G955" t="str">
            <v>&lt;25</v>
          </cell>
          <cell r="H955" t="str">
            <v>KS2 English</v>
          </cell>
          <cell r="I955" t="str">
            <v>KS4 English</v>
          </cell>
        </row>
        <row r="956">
          <cell r="B956" t="str">
            <v>KS2-4</v>
          </cell>
          <cell r="C956" t="str">
            <v>3A</v>
          </cell>
          <cell r="D956" t="str">
            <v>G</v>
          </cell>
          <cell r="E956">
            <v>1.9246519246519246E-2</v>
          </cell>
          <cell r="F956">
            <v>0.25</v>
          </cell>
          <cell r="G956" t="str">
            <v>&lt;25</v>
          </cell>
          <cell r="H956" t="str">
            <v>KS2 English</v>
          </cell>
          <cell r="I956" t="str">
            <v>KS4 English</v>
          </cell>
        </row>
        <row r="957">
          <cell r="B957" t="str">
            <v>KS2-4</v>
          </cell>
          <cell r="C957" t="str">
            <v>4C</v>
          </cell>
          <cell r="D957" t="str">
            <v>G</v>
          </cell>
          <cell r="E957">
            <v>9.6435336662648533E-3</v>
          </cell>
          <cell r="F957">
            <v>0.25</v>
          </cell>
          <cell r="G957" t="str">
            <v>&lt;25</v>
          </cell>
          <cell r="H957" t="str">
            <v>KS2 English</v>
          </cell>
          <cell r="I957" t="str">
            <v>KS4 English</v>
          </cell>
        </row>
        <row r="958">
          <cell r="B958" t="str">
            <v>KS2-4</v>
          </cell>
          <cell r="C958" t="str">
            <v>4B</v>
          </cell>
          <cell r="D958" t="str">
            <v>G</v>
          </cell>
          <cell r="E958">
            <v>5.3908355795148251E-3</v>
          </cell>
          <cell r="F958">
            <v>0.25</v>
          </cell>
          <cell r="G958" t="str">
            <v>&lt;25</v>
          </cell>
          <cell r="H958" t="str">
            <v>KS2 English</v>
          </cell>
          <cell r="I958" t="str">
            <v>KS4 English</v>
          </cell>
        </row>
        <row r="959">
          <cell r="B959" t="str">
            <v>KS2-4</v>
          </cell>
          <cell r="C959" t="str">
            <v>4A</v>
          </cell>
          <cell r="D959" t="str">
            <v>G</v>
          </cell>
          <cell r="E959">
            <v>2.5290844714213456E-3</v>
          </cell>
          <cell r="F959">
            <v>0.25</v>
          </cell>
          <cell r="G959" t="str">
            <v>&lt;25</v>
          </cell>
          <cell r="H959" t="str">
            <v>KS2 English</v>
          </cell>
          <cell r="I959" t="str">
            <v>KS4 English</v>
          </cell>
        </row>
        <row r="960">
          <cell r="B960" t="str">
            <v>KS2-4</v>
          </cell>
          <cell r="C960" t="str">
            <v>5C</v>
          </cell>
          <cell r="D960" t="str">
            <v>G</v>
          </cell>
          <cell r="E960">
            <v>1.3171759747102212E-3</v>
          </cell>
          <cell r="F960">
            <v>0.25</v>
          </cell>
          <cell r="G960" t="str">
            <v>&lt;25</v>
          </cell>
          <cell r="H960" t="str">
            <v>KS2 English</v>
          </cell>
          <cell r="I960" t="str">
            <v>KS4 English</v>
          </cell>
        </row>
        <row r="961">
          <cell r="B961" t="str">
            <v>KS2-4</v>
          </cell>
          <cell r="C961" t="str">
            <v>5B</v>
          </cell>
          <cell r="D961" t="str">
            <v>G</v>
          </cell>
          <cell r="E961">
            <v>0</v>
          </cell>
          <cell r="F961">
            <v>0.25</v>
          </cell>
          <cell r="G961" t="str">
            <v>&lt;25</v>
          </cell>
          <cell r="H961" t="str">
            <v>KS2 English</v>
          </cell>
          <cell r="I961" t="str">
            <v>KS4 English</v>
          </cell>
        </row>
        <row r="962">
          <cell r="B962" t="str">
            <v>KS2-4</v>
          </cell>
          <cell r="C962" t="str">
            <v>5A</v>
          </cell>
          <cell r="D962" t="str">
            <v>G</v>
          </cell>
          <cell r="E962">
            <v>0</v>
          </cell>
          <cell r="F962">
            <v>0.25</v>
          </cell>
          <cell r="G962" t="str">
            <v>&lt;25</v>
          </cell>
          <cell r="H962" t="str">
            <v>KS2 English</v>
          </cell>
          <cell r="I962" t="str">
            <v>KS4 English</v>
          </cell>
        </row>
        <row r="963">
          <cell r="B963" t="str">
            <v>.</v>
          </cell>
          <cell r="C963" t="str">
            <v>.</v>
          </cell>
          <cell r="D963" t="str">
            <v>.</v>
          </cell>
          <cell r="E963" t="str">
            <v>.</v>
          </cell>
          <cell r="F963" t="str">
            <v>.</v>
          </cell>
          <cell r="G963" t="str">
            <v>.</v>
          </cell>
          <cell r="H963" t="str">
            <v>.</v>
          </cell>
          <cell r="I963" t="str">
            <v>.</v>
          </cell>
        </row>
        <row r="964">
          <cell r="B964" t="str">
            <v>.</v>
          </cell>
          <cell r="C964" t="str">
            <v>.</v>
          </cell>
          <cell r="D964" t="str">
            <v>.</v>
          </cell>
          <cell r="E964" t="str">
            <v>.</v>
          </cell>
          <cell r="F964" t="str">
            <v>.</v>
          </cell>
          <cell r="G964" t="str">
            <v>.</v>
          </cell>
          <cell r="H964" t="str">
            <v>.</v>
          </cell>
          <cell r="I964" t="str">
            <v>.</v>
          </cell>
        </row>
        <row r="965">
          <cell r="B965" t="str">
            <v>.</v>
          </cell>
          <cell r="C965" t="str">
            <v>.</v>
          </cell>
          <cell r="D965" t="str">
            <v>.</v>
          </cell>
          <cell r="E965" t="str">
            <v>.</v>
          </cell>
          <cell r="F965" t="str">
            <v>.</v>
          </cell>
          <cell r="G965" t="str">
            <v>.</v>
          </cell>
          <cell r="H965" t="str">
            <v>KS2 English</v>
          </cell>
          <cell r="I965" t="str">
            <v>KS4 English</v>
          </cell>
        </row>
        <row r="966">
          <cell r="B966" t="str">
            <v>.</v>
          </cell>
          <cell r="C966" t="str">
            <v>.</v>
          </cell>
          <cell r="D966" t="str">
            <v>.</v>
          </cell>
          <cell r="E966" t="str">
            <v>.</v>
          </cell>
          <cell r="F966" t="str">
            <v>.</v>
          </cell>
          <cell r="G966" t="str">
            <v>.</v>
          </cell>
          <cell r="H966" t="str">
            <v>KS2 English</v>
          </cell>
          <cell r="I966" t="str">
            <v>KS4 English</v>
          </cell>
        </row>
        <row r="967">
          <cell r="B967" t="str">
            <v>.</v>
          </cell>
          <cell r="C967" t="str">
            <v>.</v>
          </cell>
          <cell r="D967" t="str">
            <v>.</v>
          </cell>
          <cell r="E967" t="str">
            <v>.</v>
          </cell>
          <cell r="F967" t="str">
            <v>.</v>
          </cell>
          <cell r="G967" t="str">
            <v>.</v>
          </cell>
          <cell r="H967" t="str">
            <v>KS2 English</v>
          </cell>
          <cell r="I967" t="str">
            <v>KS4 English</v>
          </cell>
        </row>
        <row r="968">
          <cell r="B968" t="str">
            <v>.</v>
          </cell>
          <cell r="C968" t="str">
            <v>.</v>
          </cell>
          <cell r="D968" t="str">
            <v>.</v>
          </cell>
          <cell r="E968" t="str">
            <v>.</v>
          </cell>
          <cell r="F968" t="str">
            <v>.</v>
          </cell>
          <cell r="G968" t="str">
            <v>.</v>
          </cell>
          <cell r="H968" t="str">
            <v>.</v>
          </cell>
          <cell r="I968" t="str">
            <v>.</v>
          </cell>
        </row>
        <row r="969">
          <cell r="B969" t="str">
            <v>.</v>
          </cell>
          <cell r="C969" t="str">
            <v>.</v>
          </cell>
          <cell r="D969" t="str">
            <v>.</v>
          </cell>
          <cell r="E969" t="str">
            <v>.</v>
          </cell>
          <cell r="F969" t="str">
            <v>.</v>
          </cell>
          <cell r="G969" t="str">
            <v>.</v>
          </cell>
          <cell r="H969" t="str">
            <v>.</v>
          </cell>
          <cell r="I969" t="str">
            <v>.</v>
          </cell>
        </row>
        <row r="970">
          <cell r="B970" t="str">
            <v>KS2-4</v>
          </cell>
          <cell r="C970" t="str">
            <v>B</v>
          </cell>
          <cell r="D970" t="str">
            <v>G</v>
          </cell>
          <cell r="E970">
            <v>9.9827882960413075E-2</v>
          </cell>
          <cell r="F970">
            <v>0.25</v>
          </cell>
          <cell r="G970" t="str">
            <v>&gt;=25 &amp; &lt;26</v>
          </cell>
          <cell r="H970" t="str">
            <v>KS2 English</v>
          </cell>
          <cell r="I970" t="str">
            <v>KS4 English</v>
          </cell>
        </row>
        <row r="971">
          <cell r="B971" t="str">
            <v>KS2-4</v>
          </cell>
          <cell r="C971" t="str">
            <v>N</v>
          </cell>
          <cell r="D971" t="str">
            <v>G</v>
          </cell>
          <cell r="E971">
            <v>8.8372093023255813E-2</v>
          </cell>
          <cell r="F971">
            <v>0.25</v>
          </cell>
          <cell r="G971" t="str">
            <v>&gt;=25 &amp; &lt;26</v>
          </cell>
          <cell r="H971" t="str">
            <v>KS2 English</v>
          </cell>
          <cell r="I971" t="str">
            <v>KS4 English</v>
          </cell>
        </row>
        <row r="972">
          <cell r="B972" t="str">
            <v>KS2-4</v>
          </cell>
          <cell r="C972" t="str">
            <v>2</v>
          </cell>
          <cell r="D972" t="str">
            <v>G</v>
          </cell>
          <cell r="E972">
            <v>4.6728971962616821E-2</v>
          </cell>
          <cell r="F972">
            <v>0.25</v>
          </cell>
          <cell r="G972" t="str">
            <v>&gt;=25 &amp; &lt;26</v>
          </cell>
          <cell r="H972" t="str">
            <v>KS2 English</v>
          </cell>
          <cell r="I972" t="str">
            <v>KS4 English</v>
          </cell>
        </row>
        <row r="973">
          <cell r="B973" t="str">
            <v>KS2-4</v>
          </cell>
          <cell r="C973" t="str">
            <v>3C</v>
          </cell>
          <cell r="D973" t="str">
            <v>G</v>
          </cell>
          <cell r="E973">
            <v>3.118279569892473E-2</v>
          </cell>
          <cell r="F973">
            <v>0.25</v>
          </cell>
          <cell r="G973" t="str">
            <v>&gt;=25 &amp; &lt;26</v>
          </cell>
          <cell r="H973" t="str">
            <v>KS2 English</v>
          </cell>
          <cell r="I973" t="str">
            <v>KS4 English</v>
          </cell>
        </row>
        <row r="974">
          <cell r="B974" t="str">
            <v>KS2-4</v>
          </cell>
          <cell r="C974" t="str">
            <v>3B</v>
          </cell>
          <cell r="D974" t="str">
            <v>G</v>
          </cell>
          <cell r="E974">
            <v>2.6132404181184669E-2</v>
          </cell>
          <cell r="F974">
            <v>0.25</v>
          </cell>
          <cell r="G974" t="str">
            <v>&gt;=25 &amp; &lt;26</v>
          </cell>
          <cell r="H974" t="str">
            <v>KS2 English</v>
          </cell>
          <cell r="I974" t="str">
            <v>KS4 English</v>
          </cell>
        </row>
        <row r="975">
          <cell r="B975" t="str">
            <v>KS2-4</v>
          </cell>
          <cell r="C975" t="str">
            <v>3A</v>
          </cell>
          <cell r="D975" t="str">
            <v>G</v>
          </cell>
          <cell r="E975">
            <v>1.0897435897435897E-2</v>
          </cell>
          <cell r="F975">
            <v>0.25</v>
          </cell>
          <cell r="G975" t="str">
            <v>&gt;=25 &amp; &lt;26</v>
          </cell>
          <cell r="H975" t="str">
            <v>KS2 English</v>
          </cell>
          <cell r="I975" t="str">
            <v>KS4 English</v>
          </cell>
        </row>
        <row r="976">
          <cell r="B976" t="str">
            <v>KS2-4</v>
          </cell>
          <cell r="C976" t="str">
            <v>4C</v>
          </cell>
          <cell r="D976" t="str">
            <v>G</v>
          </cell>
          <cell r="E976">
            <v>5.1008015545299977E-3</v>
          </cell>
          <cell r="F976">
            <v>0.25</v>
          </cell>
          <cell r="G976" t="str">
            <v>&gt;=25 &amp; &lt;26</v>
          </cell>
          <cell r="H976" t="str">
            <v>KS2 English</v>
          </cell>
          <cell r="I976" t="str">
            <v>KS4 English</v>
          </cell>
        </row>
        <row r="977">
          <cell r="B977" t="str">
            <v>KS2-4</v>
          </cell>
          <cell r="C977" t="str">
            <v>4B</v>
          </cell>
          <cell r="D977" t="str">
            <v>G</v>
          </cell>
          <cell r="E977">
            <v>3.1598904571308196E-3</v>
          </cell>
          <cell r="F977">
            <v>0.25</v>
          </cell>
          <cell r="G977" t="str">
            <v>&gt;=25 &amp; &lt;26</v>
          </cell>
          <cell r="H977" t="str">
            <v>KS2 English</v>
          </cell>
          <cell r="I977" t="str">
            <v>KS4 English</v>
          </cell>
        </row>
        <row r="978">
          <cell r="B978" t="str">
            <v>KS2-4</v>
          </cell>
          <cell r="C978" t="str">
            <v>4A</v>
          </cell>
          <cell r="D978" t="str">
            <v>G</v>
          </cell>
          <cell r="E978">
            <v>1.1071132023249377E-3</v>
          </cell>
          <cell r="F978">
            <v>0.25</v>
          </cell>
          <cell r="G978" t="str">
            <v>&gt;=25 &amp; &lt;26</v>
          </cell>
          <cell r="H978" t="str">
            <v>KS2 English</v>
          </cell>
          <cell r="I978" t="str">
            <v>KS4 English</v>
          </cell>
        </row>
        <row r="979">
          <cell r="B979" t="str">
            <v>KS2-4</v>
          </cell>
          <cell r="C979" t="str">
            <v>5C</v>
          </cell>
          <cell r="D979" t="str">
            <v>G</v>
          </cell>
          <cell r="E979">
            <v>2.4503798088703748E-4</v>
          </cell>
          <cell r="F979">
            <v>0.25</v>
          </cell>
          <cell r="G979" t="str">
            <v>&gt;=25 &amp; &lt;26</v>
          </cell>
          <cell r="H979" t="str">
            <v>KS2 English</v>
          </cell>
          <cell r="I979" t="str">
            <v>KS4 English</v>
          </cell>
        </row>
        <row r="980">
          <cell r="B980" t="str">
            <v>KS2-4</v>
          </cell>
          <cell r="C980" t="str">
            <v>5B</v>
          </cell>
          <cell r="D980" t="str">
            <v>G</v>
          </cell>
          <cell r="E980">
            <v>1.1834319526627219E-3</v>
          </cell>
          <cell r="F980">
            <v>0.25</v>
          </cell>
          <cell r="G980" t="str">
            <v>&gt;=25 &amp; &lt;26</v>
          </cell>
          <cell r="H980" t="str">
            <v>KS2 English</v>
          </cell>
          <cell r="I980" t="str">
            <v>KS4 English</v>
          </cell>
        </row>
        <row r="981">
          <cell r="B981" t="str">
            <v>KS2-4</v>
          </cell>
          <cell r="C981" t="str">
            <v>5A</v>
          </cell>
          <cell r="D981" t="str">
            <v>G</v>
          </cell>
          <cell r="E981">
            <v>1.1834319526627219E-3</v>
          </cell>
          <cell r="F981">
            <v>0.25</v>
          </cell>
          <cell r="G981" t="str">
            <v>&gt;=25 &amp; &lt;26</v>
          </cell>
          <cell r="H981" t="str">
            <v>KS2 English</v>
          </cell>
          <cell r="I981" t="str">
            <v>KS4 English</v>
          </cell>
        </row>
        <row r="982">
          <cell r="B982" t="str">
            <v>.</v>
          </cell>
          <cell r="C982" t="str">
            <v>.</v>
          </cell>
          <cell r="D982" t="str">
            <v>.</v>
          </cell>
          <cell r="E982" t="str">
            <v>.</v>
          </cell>
          <cell r="F982" t="str">
            <v>.</v>
          </cell>
          <cell r="G982" t="str">
            <v>.</v>
          </cell>
          <cell r="H982" t="str">
            <v>.</v>
          </cell>
          <cell r="I982" t="str">
            <v>.</v>
          </cell>
        </row>
        <row r="983">
          <cell r="B983" t="str">
            <v>.</v>
          </cell>
          <cell r="C983" t="str">
            <v>.</v>
          </cell>
          <cell r="D983" t="str">
            <v>.</v>
          </cell>
          <cell r="E983" t="str">
            <v>.</v>
          </cell>
          <cell r="F983" t="str">
            <v>.</v>
          </cell>
          <cell r="G983" t="str">
            <v>.</v>
          </cell>
          <cell r="H983" t="str">
            <v>KS2 English</v>
          </cell>
          <cell r="I983" t="str">
            <v>KS4 English</v>
          </cell>
        </row>
        <row r="984">
          <cell r="B984" t="str">
            <v>.</v>
          </cell>
          <cell r="C984" t="str">
            <v>.</v>
          </cell>
          <cell r="D984" t="str">
            <v>.</v>
          </cell>
          <cell r="E984" t="str">
            <v>.</v>
          </cell>
          <cell r="F984" t="str">
            <v>.</v>
          </cell>
          <cell r="G984" t="str">
            <v>.</v>
          </cell>
          <cell r="H984" t="str">
            <v>KS2 English</v>
          </cell>
          <cell r="I984" t="str">
            <v>KS4 English</v>
          </cell>
        </row>
        <row r="985">
          <cell r="B985" t="str">
            <v>.</v>
          </cell>
          <cell r="C985" t="str">
            <v>.</v>
          </cell>
          <cell r="D985" t="str">
            <v>.</v>
          </cell>
          <cell r="E985" t="str">
            <v>.</v>
          </cell>
          <cell r="F985" t="str">
            <v>.</v>
          </cell>
          <cell r="G985" t="str">
            <v>.</v>
          </cell>
          <cell r="H985" t="str">
            <v>KS2 English</v>
          </cell>
          <cell r="I985" t="str">
            <v>KS4 English</v>
          </cell>
        </row>
        <row r="986">
          <cell r="B986" t="str">
            <v>.</v>
          </cell>
          <cell r="C986" t="str">
            <v>.</v>
          </cell>
          <cell r="D986" t="str">
            <v>.</v>
          </cell>
          <cell r="E986" t="str">
            <v>.</v>
          </cell>
          <cell r="F986" t="str">
            <v>.</v>
          </cell>
          <cell r="G986" t="str">
            <v>.</v>
          </cell>
          <cell r="H986" t="str">
            <v>KS2 English</v>
          </cell>
          <cell r="I986" t="str">
            <v>KS4 English</v>
          </cell>
        </row>
        <row r="987">
          <cell r="B987" t="str">
            <v>.</v>
          </cell>
          <cell r="C987" t="str">
            <v>.</v>
          </cell>
          <cell r="D987" t="str">
            <v>.</v>
          </cell>
          <cell r="E987" t="str">
            <v>.</v>
          </cell>
          <cell r="F987" t="str">
            <v>.</v>
          </cell>
          <cell r="G987" t="str">
            <v>.</v>
          </cell>
          <cell r="H987" t="str">
            <v>.</v>
          </cell>
          <cell r="I987" t="str">
            <v>.</v>
          </cell>
        </row>
        <row r="988">
          <cell r="B988" t="str">
            <v>.</v>
          </cell>
          <cell r="C988" t="str">
            <v>.</v>
          </cell>
          <cell r="D988" t="str">
            <v>.</v>
          </cell>
          <cell r="E988" t="str">
            <v>.</v>
          </cell>
          <cell r="F988" t="str">
            <v>.</v>
          </cell>
          <cell r="G988" t="str">
            <v>.</v>
          </cell>
          <cell r="H988" t="str">
            <v>.</v>
          </cell>
          <cell r="I988" t="str">
            <v>.</v>
          </cell>
        </row>
        <row r="989">
          <cell r="B989" t="str">
            <v>KS2-4</v>
          </cell>
          <cell r="C989" t="str">
            <v>B</v>
          </cell>
          <cell r="D989" t="str">
            <v>G</v>
          </cell>
          <cell r="E989">
            <v>0.10535405872193437</v>
          </cell>
          <cell r="F989">
            <v>0.25</v>
          </cell>
          <cell r="G989" t="str">
            <v>&gt;=26 &amp; &lt;27</v>
          </cell>
          <cell r="H989" t="str">
            <v>KS2 English</v>
          </cell>
          <cell r="I989" t="str">
            <v>KS4 English</v>
          </cell>
        </row>
        <row r="990">
          <cell r="B990" t="str">
            <v>KS2-4</v>
          </cell>
          <cell r="C990" t="str">
            <v>N</v>
          </cell>
          <cell r="D990" t="str">
            <v>G</v>
          </cell>
          <cell r="E990">
            <v>8.9449541284403675E-2</v>
          </cell>
          <cell r="F990">
            <v>0.25</v>
          </cell>
          <cell r="G990" t="str">
            <v>&gt;=26 &amp; &lt;27</v>
          </cell>
          <cell r="H990" t="str">
            <v>KS2 English</v>
          </cell>
          <cell r="I990" t="str">
            <v>KS4 English</v>
          </cell>
        </row>
        <row r="991">
          <cell r="B991" t="str">
            <v>KS2-4</v>
          </cell>
          <cell r="C991" t="str">
            <v>2</v>
          </cell>
          <cell r="D991" t="str">
            <v>G</v>
          </cell>
          <cell r="E991">
            <v>7.2340425531914887E-2</v>
          </cell>
          <cell r="F991">
            <v>0.25</v>
          </cell>
          <cell r="G991" t="str">
            <v>&gt;=26 &amp; &lt;27</v>
          </cell>
          <cell r="H991" t="str">
            <v>KS2 English</v>
          </cell>
          <cell r="I991" t="str">
            <v>KS4 English</v>
          </cell>
        </row>
        <row r="992">
          <cell r="B992" t="str">
            <v>KS2-4</v>
          </cell>
          <cell r="C992" t="str">
            <v>3C</v>
          </cell>
          <cell r="D992" t="str">
            <v>G</v>
          </cell>
          <cell r="E992">
            <v>2.9097963142580018E-2</v>
          </cell>
          <cell r="F992">
            <v>0.25</v>
          </cell>
          <cell r="G992" t="str">
            <v>&gt;=26 &amp; &lt;27</v>
          </cell>
          <cell r="H992" t="str">
            <v>KS2 English</v>
          </cell>
          <cell r="I992" t="str">
            <v>KS4 English</v>
          </cell>
        </row>
        <row r="993">
          <cell r="B993" t="str">
            <v>KS2-4</v>
          </cell>
          <cell r="C993" t="str">
            <v>3B</v>
          </cell>
          <cell r="D993" t="str">
            <v>G</v>
          </cell>
          <cell r="E993">
            <v>2.2010271460014674E-2</v>
          </cell>
          <cell r="F993">
            <v>0.25</v>
          </cell>
          <cell r="G993" t="str">
            <v>&gt;=26 &amp; &lt;27</v>
          </cell>
          <cell r="H993" t="str">
            <v>KS2 English</v>
          </cell>
          <cell r="I993" t="str">
            <v>KS4 English</v>
          </cell>
        </row>
        <row r="994">
          <cell r="B994" t="str">
            <v>KS2-4</v>
          </cell>
          <cell r="C994" t="str">
            <v>3A</v>
          </cell>
          <cell r="D994" t="str">
            <v>G</v>
          </cell>
          <cell r="E994">
            <v>1.2007684918347743E-2</v>
          </cell>
          <cell r="F994">
            <v>0.25</v>
          </cell>
          <cell r="G994" t="str">
            <v>&gt;=26 &amp; &lt;27</v>
          </cell>
          <cell r="H994" t="str">
            <v>KS2 English</v>
          </cell>
          <cell r="I994" t="str">
            <v>KS4 English</v>
          </cell>
        </row>
        <row r="995">
          <cell r="B995" t="str">
            <v>KS2-4</v>
          </cell>
          <cell r="C995" t="str">
            <v>4C</v>
          </cell>
          <cell r="D995" t="str">
            <v>G</v>
          </cell>
          <cell r="E995">
            <v>6.2992125984251968E-3</v>
          </cell>
          <cell r="F995">
            <v>0.25</v>
          </cell>
          <cell r="G995" t="str">
            <v>&gt;=26 &amp; &lt;27</v>
          </cell>
          <cell r="H995" t="str">
            <v>KS2 English</v>
          </cell>
          <cell r="I995" t="str">
            <v>KS4 English</v>
          </cell>
        </row>
        <row r="996">
          <cell r="B996" t="str">
            <v>KS2-4</v>
          </cell>
          <cell r="C996" t="str">
            <v>4B</v>
          </cell>
          <cell r="D996" t="str">
            <v>G</v>
          </cell>
          <cell r="E996">
            <v>1.991465149359886E-3</v>
          </cell>
          <cell r="F996">
            <v>0.25</v>
          </cell>
          <cell r="G996" t="str">
            <v>&gt;=26 &amp; &lt;27</v>
          </cell>
          <cell r="H996" t="str">
            <v>KS2 English</v>
          </cell>
          <cell r="I996" t="str">
            <v>KS4 English</v>
          </cell>
        </row>
        <row r="997">
          <cell r="B997" t="str">
            <v>KS2-4</v>
          </cell>
          <cell r="C997" t="str">
            <v>4A</v>
          </cell>
          <cell r="D997" t="str">
            <v>G</v>
          </cell>
          <cell r="E997">
            <v>2.3221098026206667E-3</v>
          </cell>
          <cell r="F997">
            <v>0.25</v>
          </cell>
          <cell r="G997" t="str">
            <v>&gt;=26 &amp; &lt;27</v>
          </cell>
          <cell r="H997" t="str">
            <v>KS2 English</v>
          </cell>
          <cell r="I997" t="str">
            <v>KS4 English</v>
          </cell>
        </row>
        <row r="998">
          <cell r="B998" t="str">
            <v>KS2-4</v>
          </cell>
          <cell r="C998" t="str">
            <v>5C</v>
          </cell>
          <cell r="D998" t="str">
            <v>G</v>
          </cell>
          <cell r="E998">
            <v>5.067781578613962E-4</v>
          </cell>
          <cell r="F998">
            <v>0.25</v>
          </cell>
          <cell r="G998" t="str">
            <v>&gt;=26 &amp; &lt;27</v>
          </cell>
          <cell r="H998" t="str">
            <v>KS2 English</v>
          </cell>
          <cell r="I998" t="str">
            <v>KS4 English</v>
          </cell>
        </row>
        <row r="999">
          <cell r="B999" t="str">
            <v>KS2-4</v>
          </cell>
          <cell r="C999" t="str">
            <v>5B</v>
          </cell>
          <cell r="D999" t="str">
            <v>G</v>
          </cell>
          <cell r="E999">
            <v>5.5524708495280405E-4</v>
          </cell>
          <cell r="F999">
            <v>0.25</v>
          </cell>
          <cell r="G999" t="str">
            <v>&gt;=26 &amp; &lt;27</v>
          </cell>
          <cell r="H999" t="str">
            <v>KS2 English</v>
          </cell>
          <cell r="I999" t="str">
            <v>KS4 English</v>
          </cell>
        </row>
        <row r="1000">
          <cell r="B1000" t="str">
            <v>KS2-4</v>
          </cell>
          <cell r="C1000" t="str">
            <v>5A</v>
          </cell>
          <cell r="D1000" t="str">
            <v>G</v>
          </cell>
          <cell r="E1000">
            <v>0</v>
          </cell>
          <cell r="F1000">
            <v>0.25</v>
          </cell>
          <cell r="G1000" t="str">
            <v>&gt;=26 &amp; &lt;27</v>
          </cell>
          <cell r="H1000" t="str">
            <v>KS2 English</v>
          </cell>
          <cell r="I1000" t="str">
            <v>KS4 English</v>
          </cell>
        </row>
        <row r="1001">
          <cell r="B1001" t="str">
            <v>.</v>
          </cell>
          <cell r="C1001" t="str">
            <v>.</v>
          </cell>
          <cell r="D1001" t="str">
            <v>.</v>
          </cell>
          <cell r="E1001" t="str">
            <v>.</v>
          </cell>
          <cell r="F1001" t="str">
            <v>.</v>
          </cell>
          <cell r="G1001" t="str">
            <v>.</v>
          </cell>
          <cell r="H1001" t="str">
            <v>.</v>
          </cell>
          <cell r="I1001" t="str">
            <v>.</v>
          </cell>
        </row>
        <row r="1002">
          <cell r="B1002" t="str">
            <v>.</v>
          </cell>
          <cell r="C1002" t="str">
            <v>.</v>
          </cell>
          <cell r="D1002" t="str">
            <v>.</v>
          </cell>
          <cell r="E1002" t="str">
            <v>.</v>
          </cell>
          <cell r="F1002" t="str">
            <v>.</v>
          </cell>
          <cell r="G1002" t="str">
            <v>.</v>
          </cell>
          <cell r="H1002" t="str">
            <v>KS2 English</v>
          </cell>
          <cell r="I1002" t="str">
            <v>KS4 English</v>
          </cell>
        </row>
        <row r="1003">
          <cell r="B1003" t="str">
            <v>.</v>
          </cell>
          <cell r="C1003" t="str">
            <v>.</v>
          </cell>
          <cell r="D1003" t="str">
            <v>.</v>
          </cell>
          <cell r="E1003" t="str">
            <v>.</v>
          </cell>
          <cell r="F1003" t="str">
            <v>.</v>
          </cell>
          <cell r="G1003" t="str">
            <v>.</v>
          </cell>
          <cell r="H1003" t="str">
            <v>KS2 English</v>
          </cell>
          <cell r="I1003" t="str">
            <v>KS4 English</v>
          </cell>
        </row>
        <row r="1004">
          <cell r="B1004" t="str">
            <v>.</v>
          </cell>
          <cell r="C1004" t="str">
            <v>.</v>
          </cell>
          <cell r="D1004" t="str">
            <v>.</v>
          </cell>
          <cell r="E1004" t="str">
            <v>.</v>
          </cell>
          <cell r="F1004" t="str">
            <v>.</v>
          </cell>
          <cell r="G1004" t="str">
            <v>.</v>
          </cell>
          <cell r="H1004" t="str">
            <v>KS2 English</v>
          </cell>
          <cell r="I1004" t="str">
            <v>KS4 English</v>
          </cell>
        </row>
        <row r="1005">
          <cell r="B1005" t="str">
            <v>.</v>
          </cell>
          <cell r="C1005" t="str">
            <v>.</v>
          </cell>
          <cell r="D1005" t="str">
            <v>.</v>
          </cell>
          <cell r="E1005" t="str">
            <v>.</v>
          </cell>
          <cell r="F1005" t="str">
            <v>.</v>
          </cell>
          <cell r="G1005" t="str">
            <v>.</v>
          </cell>
          <cell r="H1005" t="str">
            <v>KS2 English</v>
          </cell>
          <cell r="I1005" t="str">
            <v>KS4 English</v>
          </cell>
        </row>
        <row r="1006">
          <cell r="B1006" t="str">
            <v>.</v>
          </cell>
          <cell r="C1006" t="str">
            <v>.</v>
          </cell>
          <cell r="D1006" t="str">
            <v>.</v>
          </cell>
          <cell r="E1006" t="str">
            <v>.</v>
          </cell>
          <cell r="F1006" t="str">
            <v>.</v>
          </cell>
          <cell r="G1006" t="str">
            <v>.</v>
          </cell>
          <cell r="H1006" t="str">
            <v>.</v>
          </cell>
          <cell r="I1006" t="str">
            <v>.</v>
          </cell>
        </row>
        <row r="1007">
          <cell r="B1007" t="str">
            <v>.</v>
          </cell>
          <cell r="C1007" t="str">
            <v>.</v>
          </cell>
          <cell r="D1007" t="str">
            <v>.</v>
          </cell>
          <cell r="E1007" t="str">
            <v>.</v>
          </cell>
          <cell r="F1007" t="str">
            <v>.</v>
          </cell>
          <cell r="G1007" t="str">
            <v>.</v>
          </cell>
          <cell r="H1007" t="str">
            <v>.</v>
          </cell>
          <cell r="I1007" t="str">
            <v>.</v>
          </cell>
        </row>
        <row r="1008">
          <cell r="B1008" t="str">
            <v>KS2-4</v>
          </cell>
          <cell r="C1008" t="str">
            <v>B</v>
          </cell>
          <cell r="D1008" t="str">
            <v>G</v>
          </cell>
          <cell r="E1008">
            <v>7.7142857142857138E-2</v>
          </cell>
          <cell r="F1008">
            <v>0.25</v>
          </cell>
          <cell r="G1008" t="str">
            <v>&gt;=27 &amp; &lt;28</v>
          </cell>
          <cell r="H1008" t="str">
            <v>KS2 English</v>
          </cell>
          <cell r="I1008" t="str">
            <v>KS4 English</v>
          </cell>
        </row>
        <row r="1009">
          <cell r="B1009" t="str">
            <v>KS2-4</v>
          </cell>
          <cell r="C1009" t="str">
            <v>N</v>
          </cell>
          <cell r="D1009" t="str">
            <v>G</v>
          </cell>
          <cell r="E1009">
            <v>4.6082949308755762E-2</v>
          </cell>
          <cell r="F1009">
            <v>0.25</v>
          </cell>
          <cell r="G1009" t="str">
            <v>&gt;=27 &amp; &lt;28</v>
          </cell>
          <cell r="H1009" t="str">
            <v>KS2 English</v>
          </cell>
          <cell r="I1009" t="str">
            <v>KS4 English</v>
          </cell>
        </row>
        <row r="1010">
          <cell r="B1010" t="str">
            <v>KS2-4</v>
          </cell>
          <cell r="C1010" t="str">
            <v>2</v>
          </cell>
          <cell r="D1010" t="str">
            <v>G</v>
          </cell>
          <cell r="E1010">
            <v>2.1582733812949641E-2</v>
          </cell>
          <cell r="F1010">
            <v>0.25</v>
          </cell>
          <cell r="G1010" t="str">
            <v>&gt;=27 &amp; &lt;28</v>
          </cell>
          <cell r="H1010" t="str">
            <v>KS2 English</v>
          </cell>
          <cell r="I1010" t="str">
            <v>KS4 English</v>
          </cell>
        </row>
        <row r="1011">
          <cell r="B1011" t="str">
            <v>KS2-4</v>
          </cell>
          <cell r="C1011" t="str">
            <v>3C</v>
          </cell>
          <cell r="D1011" t="str">
            <v>G</v>
          </cell>
          <cell r="E1011">
            <v>1.9163763066202089E-2</v>
          </cell>
          <cell r="F1011">
            <v>0.25</v>
          </cell>
          <cell r="G1011" t="str">
            <v>&gt;=27 &amp; &lt;28</v>
          </cell>
          <cell r="H1011" t="str">
            <v>KS2 English</v>
          </cell>
          <cell r="I1011" t="str">
            <v>KS4 English</v>
          </cell>
        </row>
        <row r="1012">
          <cell r="B1012" t="str">
            <v>KS2-4</v>
          </cell>
          <cell r="C1012" t="str">
            <v>3B</v>
          </cell>
          <cell r="D1012" t="str">
            <v>G</v>
          </cell>
          <cell r="E1012">
            <v>1.8028846153846152E-2</v>
          </cell>
          <cell r="F1012">
            <v>0.25</v>
          </cell>
          <cell r="G1012" t="str">
            <v>&gt;=27 &amp; &lt;28</v>
          </cell>
          <cell r="H1012" t="str">
            <v>KS2 English</v>
          </cell>
          <cell r="I1012" t="str">
            <v>KS4 English</v>
          </cell>
        </row>
        <row r="1013">
          <cell r="B1013" t="str">
            <v>KS2-4</v>
          </cell>
          <cell r="C1013" t="str">
            <v>3A</v>
          </cell>
          <cell r="D1013" t="str">
            <v>G</v>
          </cell>
          <cell r="E1013">
            <v>5.028735632183908E-3</v>
          </cell>
          <cell r="F1013">
            <v>0.25</v>
          </cell>
          <cell r="G1013" t="str">
            <v>&gt;=27 &amp; &lt;28</v>
          </cell>
          <cell r="H1013" t="str">
            <v>KS2 English</v>
          </cell>
          <cell r="I1013" t="str">
            <v>KS4 English</v>
          </cell>
        </row>
        <row r="1014">
          <cell r="B1014" t="str">
            <v>KS2-4</v>
          </cell>
          <cell r="C1014" t="str">
            <v>4C</v>
          </cell>
          <cell r="D1014" t="str">
            <v>G</v>
          </cell>
          <cell r="E1014">
            <v>3.2186184699182965E-3</v>
          </cell>
          <cell r="F1014">
            <v>0.25</v>
          </cell>
          <cell r="G1014" t="str">
            <v>&gt;=27 &amp; &lt;28</v>
          </cell>
          <cell r="H1014" t="str">
            <v>KS2 English</v>
          </cell>
          <cell r="I1014" t="str">
            <v>KS4 English</v>
          </cell>
        </row>
        <row r="1015">
          <cell r="B1015" t="str">
            <v>KS2-4</v>
          </cell>
          <cell r="C1015" t="str">
            <v>4B</v>
          </cell>
          <cell r="D1015" t="str">
            <v>G</v>
          </cell>
          <cell r="E1015">
            <v>2.019460253350468E-3</v>
          </cell>
          <cell r="F1015">
            <v>0.25</v>
          </cell>
          <cell r="G1015" t="str">
            <v>&gt;=27 &amp; &lt;28</v>
          </cell>
          <cell r="H1015" t="str">
            <v>KS2 English</v>
          </cell>
          <cell r="I1015" t="str">
            <v>KS4 English</v>
          </cell>
        </row>
        <row r="1016">
          <cell r="B1016" t="str">
            <v>KS2-4</v>
          </cell>
          <cell r="C1016" t="str">
            <v>4A</v>
          </cell>
          <cell r="D1016" t="str">
            <v>G</v>
          </cell>
          <cell r="E1016">
            <v>9.4517958412098301E-4</v>
          </cell>
          <cell r="F1016">
            <v>0.25</v>
          </cell>
          <cell r="G1016" t="str">
            <v>&gt;=27 &amp; &lt;28</v>
          </cell>
          <cell r="H1016" t="str">
            <v>KS2 English</v>
          </cell>
          <cell r="I1016" t="str">
            <v>KS4 English</v>
          </cell>
        </row>
        <row r="1017">
          <cell r="B1017" t="str">
            <v>KS2-4</v>
          </cell>
          <cell r="C1017" t="str">
            <v>5C</v>
          </cell>
          <cell r="D1017" t="str">
            <v>G</v>
          </cell>
          <cell r="E1017">
            <v>0</v>
          </cell>
          <cell r="F1017">
            <v>0.25</v>
          </cell>
          <cell r="G1017" t="str">
            <v>&gt;=27 &amp; &lt;28</v>
          </cell>
          <cell r="H1017" t="str">
            <v>KS2 English</v>
          </cell>
          <cell r="I1017" t="str">
            <v>KS4 English</v>
          </cell>
        </row>
        <row r="1018">
          <cell r="B1018" t="str">
            <v>KS2-4</v>
          </cell>
          <cell r="C1018" t="str">
            <v>5B</v>
          </cell>
          <cell r="D1018" t="str">
            <v>G</v>
          </cell>
          <cell r="E1018">
            <v>0</v>
          </cell>
          <cell r="F1018">
            <v>0.25</v>
          </cell>
          <cell r="G1018" t="str">
            <v>&gt;=27 &amp; &lt;28</v>
          </cell>
          <cell r="H1018" t="str">
            <v>KS2 English</v>
          </cell>
          <cell r="I1018" t="str">
            <v>KS4 English</v>
          </cell>
        </row>
        <row r="1019">
          <cell r="B1019" t="str">
            <v>KS2-4</v>
          </cell>
          <cell r="C1019" t="str">
            <v>5A</v>
          </cell>
          <cell r="D1019" t="str">
            <v>G</v>
          </cell>
          <cell r="E1019">
            <v>0</v>
          </cell>
          <cell r="F1019">
            <v>0.25</v>
          </cell>
          <cell r="G1019" t="str">
            <v>&gt;=27 &amp; &lt;28</v>
          </cell>
          <cell r="H1019" t="str">
            <v>KS2 English</v>
          </cell>
          <cell r="I1019" t="str">
            <v>KS4 English</v>
          </cell>
        </row>
        <row r="1020">
          <cell r="B1020" t="str">
            <v>.</v>
          </cell>
          <cell r="C1020" t="str">
            <v>.</v>
          </cell>
          <cell r="D1020" t="str">
            <v>.</v>
          </cell>
          <cell r="E1020" t="str">
            <v>.</v>
          </cell>
          <cell r="F1020" t="str">
            <v>.</v>
          </cell>
          <cell r="G1020" t="str">
            <v>.</v>
          </cell>
          <cell r="H1020" t="str">
            <v>.</v>
          </cell>
          <cell r="I1020" t="str">
            <v>.</v>
          </cell>
        </row>
        <row r="1021">
          <cell r="B1021" t="str">
            <v>.</v>
          </cell>
          <cell r="C1021" t="str">
            <v>.</v>
          </cell>
          <cell r="D1021" t="str">
            <v>.</v>
          </cell>
          <cell r="E1021" t="str">
            <v>.</v>
          </cell>
          <cell r="F1021" t="str">
            <v>.</v>
          </cell>
          <cell r="G1021" t="str">
            <v>.</v>
          </cell>
          <cell r="H1021" t="str">
            <v>KS2 English</v>
          </cell>
          <cell r="I1021" t="str">
            <v>KS4 English</v>
          </cell>
        </row>
        <row r="1022">
          <cell r="B1022" t="str">
            <v>.</v>
          </cell>
          <cell r="C1022" t="str">
            <v>.</v>
          </cell>
          <cell r="D1022" t="str">
            <v>.</v>
          </cell>
          <cell r="E1022" t="str">
            <v>.</v>
          </cell>
          <cell r="F1022" t="str">
            <v>.</v>
          </cell>
          <cell r="G1022" t="str">
            <v>.</v>
          </cell>
          <cell r="H1022" t="str">
            <v>KS2 English</v>
          </cell>
          <cell r="I1022" t="str">
            <v>KS4 English</v>
          </cell>
        </row>
        <row r="1023">
          <cell r="B1023" t="str">
            <v>.</v>
          </cell>
          <cell r="C1023" t="str">
            <v>.</v>
          </cell>
          <cell r="D1023" t="str">
            <v>.</v>
          </cell>
          <cell r="E1023" t="str">
            <v>.</v>
          </cell>
          <cell r="F1023" t="str">
            <v>.</v>
          </cell>
          <cell r="G1023" t="str">
            <v>.</v>
          </cell>
          <cell r="H1023" t="str">
            <v>KS2 English</v>
          </cell>
          <cell r="I1023" t="str">
            <v>KS4 English</v>
          </cell>
        </row>
        <row r="1024">
          <cell r="B1024" t="str">
            <v>.</v>
          </cell>
          <cell r="C1024" t="str">
            <v>.</v>
          </cell>
          <cell r="D1024" t="str">
            <v>.</v>
          </cell>
          <cell r="E1024" t="str">
            <v>.</v>
          </cell>
          <cell r="F1024" t="str">
            <v>.</v>
          </cell>
          <cell r="G1024" t="str">
            <v>.</v>
          </cell>
          <cell r="H1024" t="str">
            <v>KS2 English</v>
          </cell>
          <cell r="I1024" t="str">
            <v>KS4 English</v>
          </cell>
        </row>
        <row r="1025">
          <cell r="B1025" t="str">
            <v>.</v>
          </cell>
          <cell r="C1025" t="str">
            <v>.</v>
          </cell>
          <cell r="D1025" t="str">
            <v>.</v>
          </cell>
          <cell r="E1025" t="str">
            <v>.</v>
          </cell>
          <cell r="F1025" t="str">
            <v>.</v>
          </cell>
          <cell r="G1025" t="str">
            <v>.</v>
          </cell>
          <cell r="H1025" t="str">
            <v>.</v>
          </cell>
          <cell r="I1025" t="str">
            <v>.</v>
          </cell>
        </row>
        <row r="1026">
          <cell r="B1026" t="str">
            <v>.</v>
          </cell>
          <cell r="C1026" t="str">
            <v>.</v>
          </cell>
          <cell r="D1026" t="str">
            <v>.</v>
          </cell>
          <cell r="E1026" t="str">
            <v>.</v>
          </cell>
          <cell r="F1026" t="str">
            <v>.</v>
          </cell>
          <cell r="G1026" t="str">
            <v>.</v>
          </cell>
          <cell r="H1026" t="str">
            <v>.</v>
          </cell>
          <cell r="I1026" t="str">
            <v>.</v>
          </cell>
        </row>
        <row r="1027">
          <cell r="B1027" t="str">
            <v>KS2-4</v>
          </cell>
          <cell r="C1027" t="str">
            <v>B</v>
          </cell>
          <cell r="D1027" t="str">
            <v>G</v>
          </cell>
          <cell r="E1027">
            <v>2.7027027027027029E-2</v>
          </cell>
          <cell r="F1027">
            <v>0.25</v>
          </cell>
          <cell r="G1027" t="str">
            <v>&gt;=28 &amp; &lt;29</v>
          </cell>
          <cell r="H1027" t="str">
            <v>KS2 English</v>
          </cell>
          <cell r="I1027" t="str">
            <v>KS4 English</v>
          </cell>
        </row>
        <row r="1028">
          <cell r="B1028" t="str">
            <v>KS2-4</v>
          </cell>
          <cell r="C1028" t="str">
            <v>N</v>
          </cell>
          <cell r="D1028" t="str">
            <v>G</v>
          </cell>
          <cell r="E1028">
            <v>2.7027027027027029E-2</v>
          </cell>
          <cell r="F1028">
            <v>0.25</v>
          </cell>
          <cell r="G1028" t="str">
            <v>&gt;=28 &amp; &lt;29</v>
          </cell>
          <cell r="H1028" t="str">
            <v>KS2 English</v>
          </cell>
          <cell r="I1028" t="str">
            <v>KS4 English</v>
          </cell>
        </row>
        <row r="1029">
          <cell r="B1029" t="str">
            <v>KS2-4</v>
          </cell>
          <cell r="C1029" t="str">
            <v>2</v>
          </cell>
          <cell r="D1029" t="str">
            <v>G</v>
          </cell>
          <cell r="E1029">
            <v>1.6853932584269662E-2</v>
          </cell>
          <cell r="F1029">
            <v>0.25</v>
          </cell>
          <cell r="G1029" t="str">
            <v>&gt;=28 &amp; &lt;29</v>
          </cell>
          <cell r="H1029" t="str">
            <v>KS2 English</v>
          </cell>
          <cell r="I1029" t="str">
            <v>KS4 English</v>
          </cell>
        </row>
        <row r="1030">
          <cell r="B1030" t="str">
            <v>KS2-4</v>
          </cell>
          <cell r="C1030" t="str">
            <v>3C</v>
          </cell>
          <cell r="D1030" t="str">
            <v>G</v>
          </cell>
          <cell r="E1030">
            <v>1.6853932584269662E-2</v>
          </cell>
          <cell r="F1030">
            <v>0.25</v>
          </cell>
          <cell r="G1030" t="str">
            <v>&gt;=28 &amp; &lt;29</v>
          </cell>
          <cell r="H1030" t="str">
            <v>KS2 English</v>
          </cell>
          <cell r="I1030" t="str">
            <v>KS4 English</v>
          </cell>
        </row>
        <row r="1031">
          <cell r="B1031" t="str">
            <v>KS2-4</v>
          </cell>
          <cell r="C1031" t="str">
            <v>3B</v>
          </cell>
          <cell r="D1031" t="str">
            <v>G</v>
          </cell>
          <cell r="E1031">
            <v>1.0638297872340425E-2</v>
          </cell>
          <cell r="F1031">
            <v>0.25</v>
          </cell>
          <cell r="G1031" t="str">
            <v>&gt;=28 &amp; &lt;29</v>
          </cell>
          <cell r="H1031" t="str">
            <v>KS2 English</v>
          </cell>
          <cell r="I1031" t="str">
            <v>KS4 English</v>
          </cell>
        </row>
        <row r="1032">
          <cell r="B1032" t="str">
            <v>KS2-4</v>
          </cell>
          <cell r="C1032" t="str">
            <v>3A</v>
          </cell>
          <cell r="D1032" t="str">
            <v>G</v>
          </cell>
          <cell r="E1032">
            <v>3.1746031746031746E-3</v>
          </cell>
          <cell r="F1032">
            <v>0.25</v>
          </cell>
          <cell r="G1032" t="str">
            <v>&gt;=28 &amp; &lt;29</v>
          </cell>
          <cell r="H1032" t="str">
            <v>KS2 English</v>
          </cell>
          <cell r="I1032" t="str">
            <v>KS4 English</v>
          </cell>
        </row>
        <row r="1033">
          <cell r="B1033" t="str">
            <v>KS2-4</v>
          </cell>
          <cell r="C1033" t="str">
            <v>4C</v>
          </cell>
          <cell r="D1033" t="str">
            <v>G</v>
          </cell>
          <cell r="E1033">
            <v>1.5735641227380016E-3</v>
          </cell>
          <cell r="F1033">
            <v>0.25</v>
          </cell>
          <cell r="G1033" t="str">
            <v>&gt;=28 &amp; &lt;29</v>
          </cell>
          <cell r="H1033" t="str">
            <v>KS2 English</v>
          </cell>
          <cell r="I1033" t="str">
            <v>KS4 English</v>
          </cell>
        </row>
        <row r="1034">
          <cell r="B1034" t="str">
            <v>KS2-4</v>
          </cell>
          <cell r="C1034" t="str">
            <v>4B</v>
          </cell>
          <cell r="D1034" t="str">
            <v>G</v>
          </cell>
          <cell r="E1034">
            <v>1.5552099533437014E-3</v>
          </cell>
          <cell r="F1034">
            <v>0.25</v>
          </cell>
          <cell r="G1034" t="str">
            <v>&gt;=28 &amp; &lt;29</v>
          </cell>
          <cell r="H1034" t="str">
            <v>KS2 English</v>
          </cell>
          <cell r="I1034" t="str">
            <v>KS4 English</v>
          </cell>
        </row>
        <row r="1035">
          <cell r="B1035" t="str">
            <v>KS2-4</v>
          </cell>
          <cell r="C1035" t="str">
            <v>4A</v>
          </cell>
          <cell r="D1035" t="str">
            <v>G</v>
          </cell>
          <cell r="E1035">
            <v>4.8947626040137058E-4</v>
          </cell>
          <cell r="F1035">
            <v>0.25</v>
          </cell>
          <cell r="G1035" t="str">
            <v>&gt;=28 &amp; &lt;29</v>
          </cell>
          <cell r="H1035" t="str">
            <v>KS2 English</v>
          </cell>
          <cell r="I1035" t="str">
            <v>KS4 English</v>
          </cell>
        </row>
        <row r="1036">
          <cell r="B1036" t="str">
            <v>KS2-4</v>
          </cell>
          <cell r="C1036" t="str">
            <v>5C</v>
          </cell>
          <cell r="D1036" t="str">
            <v>G</v>
          </cell>
          <cell r="E1036">
            <v>0</v>
          </cell>
          <cell r="F1036">
            <v>0.25</v>
          </cell>
          <cell r="G1036" t="str">
            <v>&gt;=28 &amp; &lt;29</v>
          </cell>
          <cell r="H1036" t="str">
            <v>KS2 English</v>
          </cell>
          <cell r="I1036" t="str">
            <v>KS4 English</v>
          </cell>
        </row>
        <row r="1037">
          <cell r="B1037" t="str">
            <v>KS2-4</v>
          </cell>
          <cell r="C1037" t="str">
            <v>5B</v>
          </cell>
          <cell r="D1037" t="str">
            <v>G</v>
          </cell>
          <cell r="E1037">
            <v>0</v>
          </cell>
          <cell r="F1037">
            <v>0.25</v>
          </cell>
          <cell r="G1037" t="str">
            <v>&gt;=28 &amp; &lt;29</v>
          </cell>
          <cell r="H1037" t="str">
            <v>KS2 English</v>
          </cell>
          <cell r="I1037" t="str">
            <v>KS4 English</v>
          </cell>
        </row>
        <row r="1038">
          <cell r="B1038" t="str">
            <v>KS2-4</v>
          </cell>
          <cell r="C1038" t="str">
            <v>5A</v>
          </cell>
          <cell r="D1038" t="str">
            <v>G</v>
          </cell>
          <cell r="E1038">
            <v>0</v>
          </cell>
          <cell r="F1038">
            <v>0.25</v>
          </cell>
          <cell r="G1038" t="str">
            <v>&gt;=28 &amp; &lt;29</v>
          </cell>
          <cell r="H1038" t="str">
            <v>KS2 English</v>
          </cell>
          <cell r="I1038" t="str">
            <v>KS4 English</v>
          </cell>
        </row>
        <row r="1039">
          <cell r="B1039" t="str">
            <v>.</v>
          </cell>
          <cell r="C1039" t="str">
            <v>.</v>
          </cell>
          <cell r="D1039" t="str">
            <v>.</v>
          </cell>
          <cell r="E1039" t="str">
            <v>.</v>
          </cell>
          <cell r="F1039" t="str">
            <v>.</v>
          </cell>
          <cell r="G1039" t="str">
            <v>.</v>
          </cell>
          <cell r="H1039" t="str">
            <v>.</v>
          </cell>
          <cell r="I1039" t="str">
            <v>.</v>
          </cell>
        </row>
        <row r="1040">
          <cell r="B1040" t="str">
            <v>.</v>
          </cell>
          <cell r="C1040" t="str">
            <v>.</v>
          </cell>
          <cell r="D1040" t="str">
            <v>.</v>
          </cell>
          <cell r="E1040" t="str">
            <v>.</v>
          </cell>
          <cell r="F1040" t="str">
            <v>.</v>
          </cell>
          <cell r="G1040" t="str">
            <v>.</v>
          </cell>
          <cell r="H1040" t="str">
            <v>KS2 English</v>
          </cell>
          <cell r="I1040" t="str">
            <v>KS4 English</v>
          </cell>
        </row>
        <row r="1041">
          <cell r="B1041" t="str">
            <v>.</v>
          </cell>
          <cell r="C1041" t="str">
            <v>.</v>
          </cell>
          <cell r="D1041" t="str">
            <v>.</v>
          </cell>
          <cell r="E1041" t="str">
            <v>.</v>
          </cell>
          <cell r="F1041" t="str">
            <v>.</v>
          </cell>
          <cell r="G1041" t="str">
            <v>.</v>
          </cell>
          <cell r="H1041" t="str">
            <v>KS2 English</v>
          </cell>
          <cell r="I1041" t="str">
            <v>KS4 English</v>
          </cell>
        </row>
        <row r="1042">
          <cell r="B1042" t="str">
            <v>.</v>
          </cell>
          <cell r="C1042" t="str">
            <v>.</v>
          </cell>
          <cell r="D1042" t="str">
            <v>.</v>
          </cell>
          <cell r="E1042" t="str">
            <v>.</v>
          </cell>
          <cell r="F1042" t="str">
            <v>.</v>
          </cell>
          <cell r="G1042" t="str">
            <v>.</v>
          </cell>
          <cell r="H1042" t="str">
            <v>KS2 English</v>
          </cell>
          <cell r="I1042" t="str">
            <v>KS4 English</v>
          </cell>
        </row>
        <row r="1043">
          <cell r="B1043" t="str">
            <v>.</v>
          </cell>
          <cell r="C1043" t="str">
            <v>.</v>
          </cell>
          <cell r="D1043" t="str">
            <v>.</v>
          </cell>
          <cell r="E1043" t="str">
            <v>.</v>
          </cell>
          <cell r="F1043" t="str">
            <v>.</v>
          </cell>
          <cell r="G1043" t="str">
            <v>.</v>
          </cell>
          <cell r="H1043" t="str">
            <v>KS2 English</v>
          </cell>
          <cell r="I1043" t="str">
            <v>KS4 English</v>
          </cell>
        </row>
        <row r="1044">
          <cell r="B1044" t="str">
            <v>.</v>
          </cell>
          <cell r="C1044" t="str">
            <v>.</v>
          </cell>
          <cell r="D1044" t="str">
            <v>.</v>
          </cell>
          <cell r="E1044" t="str">
            <v>.</v>
          </cell>
          <cell r="F1044" t="str">
            <v>.</v>
          </cell>
          <cell r="G1044" t="str">
            <v>.</v>
          </cell>
          <cell r="H1044" t="str">
            <v>.</v>
          </cell>
          <cell r="I1044" t="str">
            <v>.</v>
          </cell>
        </row>
        <row r="1045">
          <cell r="B1045" t="str">
            <v>.</v>
          </cell>
          <cell r="C1045" t="str">
            <v>.</v>
          </cell>
          <cell r="D1045" t="str">
            <v>.</v>
          </cell>
          <cell r="E1045" t="str">
            <v>.</v>
          </cell>
          <cell r="F1045" t="str">
            <v>.</v>
          </cell>
          <cell r="G1045" t="str">
            <v>.</v>
          </cell>
          <cell r="H1045" t="str">
            <v>.</v>
          </cell>
          <cell r="I1045" t="str">
            <v>.</v>
          </cell>
        </row>
        <row r="1046">
          <cell r="B1046" t="str">
            <v>KS2-4</v>
          </cell>
          <cell r="C1046" t="str">
            <v>B</v>
          </cell>
          <cell r="D1046" t="str">
            <v>G</v>
          </cell>
          <cell r="E1046">
            <v>0</v>
          </cell>
          <cell r="F1046">
            <v>0.25</v>
          </cell>
          <cell r="G1046" t="str">
            <v>&gt;=29 &amp; &lt;30</v>
          </cell>
          <cell r="H1046" t="str">
            <v>KS2 English</v>
          </cell>
          <cell r="I1046" t="str">
            <v>KS4 English</v>
          </cell>
        </row>
        <row r="1047">
          <cell r="B1047" t="str">
            <v>KS2-4</v>
          </cell>
          <cell r="C1047" t="str">
            <v>N</v>
          </cell>
          <cell r="D1047" t="str">
            <v>G</v>
          </cell>
          <cell r="E1047">
            <v>0</v>
          </cell>
          <cell r="F1047">
            <v>0.25</v>
          </cell>
          <cell r="G1047" t="str">
            <v>&gt;=29 &amp; &lt;30</v>
          </cell>
          <cell r="H1047" t="str">
            <v>KS2 English</v>
          </cell>
          <cell r="I1047" t="str">
            <v>KS4 English</v>
          </cell>
        </row>
        <row r="1048">
          <cell r="B1048" t="str">
            <v>KS2-4</v>
          </cell>
          <cell r="C1048" t="str">
            <v>2</v>
          </cell>
          <cell r="D1048" t="str">
            <v>G</v>
          </cell>
          <cell r="E1048">
            <v>0</v>
          </cell>
          <cell r="F1048">
            <v>0.25</v>
          </cell>
          <cell r="G1048" t="str">
            <v>&gt;=29 &amp; &lt;30</v>
          </cell>
          <cell r="H1048" t="str">
            <v>KS2 English</v>
          </cell>
          <cell r="I1048" t="str">
            <v>KS4 English</v>
          </cell>
        </row>
        <row r="1049">
          <cell r="B1049" t="str">
            <v>KS2-4</v>
          </cell>
          <cell r="C1049" t="str">
            <v>3C</v>
          </cell>
          <cell r="D1049" t="str">
            <v>G</v>
          </cell>
          <cell r="E1049">
            <v>0</v>
          </cell>
          <cell r="F1049">
            <v>0.25</v>
          </cell>
          <cell r="G1049" t="str">
            <v>&gt;=29 &amp; &lt;30</v>
          </cell>
          <cell r="H1049" t="str">
            <v>KS2 English</v>
          </cell>
          <cell r="I1049" t="str">
            <v>KS4 English</v>
          </cell>
        </row>
        <row r="1050">
          <cell r="B1050" t="str">
            <v>KS2-4</v>
          </cell>
          <cell r="C1050" t="str">
            <v>3B</v>
          </cell>
          <cell r="D1050" t="str">
            <v>G</v>
          </cell>
          <cell r="E1050">
            <v>0</v>
          </cell>
          <cell r="F1050">
            <v>0.25</v>
          </cell>
          <cell r="G1050" t="str">
            <v>&gt;=29 &amp; &lt;30</v>
          </cell>
          <cell r="H1050" t="str">
            <v>KS2 English</v>
          </cell>
          <cell r="I1050" t="str">
            <v>KS4 English</v>
          </cell>
        </row>
        <row r="1051">
          <cell r="B1051" t="str">
            <v>KS2-4</v>
          </cell>
          <cell r="C1051" t="str">
            <v>3A</v>
          </cell>
          <cell r="D1051" t="str">
            <v>G</v>
          </cell>
          <cell r="E1051">
            <v>0</v>
          </cell>
          <cell r="F1051">
            <v>0.25</v>
          </cell>
          <cell r="G1051" t="str">
            <v>&gt;=29 &amp; &lt;30</v>
          </cell>
          <cell r="H1051" t="str">
            <v>KS2 English</v>
          </cell>
          <cell r="I1051" t="str">
            <v>KS4 English</v>
          </cell>
        </row>
        <row r="1052">
          <cell r="B1052" t="str">
            <v>KS2-4</v>
          </cell>
          <cell r="C1052" t="str">
            <v>4C</v>
          </cell>
          <cell r="D1052" t="str">
            <v>G</v>
          </cell>
          <cell r="E1052">
            <v>0</v>
          </cell>
          <cell r="F1052">
            <v>0.25</v>
          </cell>
          <cell r="G1052" t="str">
            <v>&gt;=29 &amp; &lt;30</v>
          </cell>
          <cell r="H1052" t="str">
            <v>KS2 English</v>
          </cell>
          <cell r="I1052" t="str">
            <v>KS4 English</v>
          </cell>
        </row>
        <row r="1053">
          <cell r="B1053" t="str">
            <v>KS2-4</v>
          </cell>
          <cell r="C1053" t="str">
            <v>4B</v>
          </cell>
          <cell r="D1053" t="str">
            <v>G</v>
          </cell>
          <cell r="E1053">
            <v>0</v>
          </cell>
          <cell r="F1053">
            <v>0.25</v>
          </cell>
          <cell r="G1053" t="str">
            <v>&gt;=29 &amp; &lt;30</v>
          </cell>
          <cell r="H1053" t="str">
            <v>KS2 English</v>
          </cell>
          <cell r="I1053" t="str">
            <v>KS4 English</v>
          </cell>
        </row>
        <row r="1054">
          <cell r="B1054" t="str">
            <v>KS2-4</v>
          </cell>
          <cell r="C1054" t="str">
            <v>4A</v>
          </cell>
          <cell r="D1054" t="str">
            <v>G</v>
          </cell>
          <cell r="E1054">
            <v>0</v>
          </cell>
          <cell r="F1054">
            <v>0.25</v>
          </cell>
          <cell r="G1054" t="str">
            <v>&gt;=29 &amp; &lt;30</v>
          </cell>
          <cell r="H1054" t="str">
            <v>KS2 English</v>
          </cell>
          <cell r="I1054" t="str">
            <v>KS4 English</v>
          </cell>
        </row>
        <row r="1055">
          <cell r="B1055" t="str">
            <v>KS2-4</v>
          </cell>
          <cell r="C1055" t="str">
            <v>5C</v>
          </cell>
          <cell r="D1055" t="str">
            <v>G</v>
          </cell>
          <cell r="E1055">
            <v>0</v>
          </cell>
          <cell r="F1055">
            <v>0.25</v>
          </cell>
          <cell r="G1055" t="str">
            <v>&gt;=29 &amp; &lt;30</v>
          </cell>
          <cell r="H1055" t="str">
            <v>KS2 English</v>
          </cell>
          <cell r="I1055" t="str">
            <v>KS4 English</v>
          </cell>
        </row>
        <row r="1056">
          <cell r="B1056" t="str">
            <v>KS2-4</v>
          </cell>
          <cell r="C1056" t="str">
            <v>5B</v>
          </cell>
          <cell r="D1056" t="str">
            <v>G</v>
          </cell>
          <cell r="E1056">
            <v>0</v>
          </cell>
          <cell r="F1056">
            <v>0.25</v>
          </cell>
          <cell r="G1056" t="str">
            <v>&gt;=29 &amp; &lt;30</v>
          </cell>
          <cell r="H1056" t="str">
            <v>KS2 English</v>
          </cell>
          <cell r="I1056" t="str">
            <v>KS4 English</v>
          </cell>
        </row>
        <row r="1057">
          <cell r="B1057" t="str">
            <v>KS2-4</v>
          </cell>
          <cell r="C1057" t="str">
            <v>5A</v>
          </cell>
          <cell r="D1057" t="str">
            <v>G</v>
          </cell>
          <cell r="E1057">
            <v>0</v>
          </cell>
          <cell r="F1057">
            <v>0.25</v>
          </cell>
          <cell r="G1057" t="str">
            <v>&gt;=29 &amp; &lt;30</v>
          </cell>
          <cell r="H1057" t="str">
            <v>KS2 English</v>
          </cell>
          <cell r="I1057" t="str">
            <v>KS4 English</v>
          </cell>
        </row>
        <row r="1058">
          <cell r="B1058" t="str">
            <v>.</v>
          </cell>
          <cell r="C1058" t="str">
            <v>.</v>
          </cell>
          <cell r="D1058" t="str">
            <v>.</v>
          </cell>
          <cell r="E1058" t="str">
            <v>.</v>
          </cell>
          <cell r="F1058" t="str">
            <v>.</v>
          </cell>
          <cell r="G1058" t="str">
            <v>.</v>
          </cell>
          <cell r="H1058" t="str">
            <v>.</v>
          </cell>
          <cell r="I1058" t="str">
            <v>.</v>
          </cell>
        </row>
        <row r="1059">
          <cell r="B1059" t="str">
            <v>.</v>
          </cell>
          <cell r="C1059" t="str">
            <v>.</v>
          </cell>
          <cell r="D1059" t="str">
            <v>.</v>
          </cell>
          <cell r="E1059" t="str">
            <v>.</v>
          </cell>
          <cell r="F1059" t="str">
            <v>.</v>
          </cell>
          <cell r="G1059" t="str">
            <v>.</v>
          </cell>
          <cell r="H1059" t="str">
            <v>.</v>
          </cell>
          <cell r="I1059" t="str">
            <v>.</v>
          </cell>
        </row>
        <row r="1060">
          <cell r="B1060" t="str">
            <v>.</v>
          </cell>
          <cell r="C1060" t="str">
            <v>.</v>
          </cell>
          <cell r="D1060" t="str">
            <v>.</v>
          </cell>
          <cell r="E1060" t="str">
            <v>.</v>
          </cell>
          <cell r="F1060" t="str">
            <v>.</v>
          </cell>
          <cell r="G1060" t="str">
            <v>.</v>
          </cell>
          <cell r="H1060" t="str">
            <v>KS2 English</v>
          </cell>
          <cell r="I1060" t="str">
            <v>KS4 English</v>
          </cell>
        </row>
        <row r="1061">
          <cell r="B1061" t="str">
            <v>.</v>
          </cell>
          <cell r="C1061" t="str">
            <v>.</v>
          </cell>
          <cell r="D1061" t="str">
            <v>.</v>
          </cell>
          <cell r="E1061" t="str">
            <v>.</v>
          </cell>
          <cell r="F1061" t="str">
            <v>.</v>
          </cell>
          <cell r="G1061" t="str">
            <v>.</v>
          </cell>
          <cell r="H1061" t="str">
            <v>KS2 English</v>
          </cell>
          <cell r="I1061" t="str">
            <v>KS4 English</v>
          </cell>
        </row>
        <row r="1062">
          <cell r="B1062" t="str">
            <v>.</v>
          </cell>
          <cell r="C1062" t="str">
            <v>.</v>
          </cell>
          <cell r="D1062" t="str">
            <v>.</v>
          </cell>
          <cell r="E1062" t="str">
            <v>.</v>
          </cell>
          <cell r="F1062" t="str">
            <v>.</v>
          </cell>
          <cell r="G1062" t="str">
            <v>.</v>
          </cell>
          <cell r="H1062" t="str">
            <v>KS2 English</v>
          </cell>
          <cell r="I1062" t="str">
            <v>KS4 English</v>
          </cell>
        </row>
        <row r="1063">
          <cell r="B1063" t="str">
            <v>.</v>
          </cell>
          <cell r="C1063" t="str">
            <v>.</v>
          </cell>
          <cell r="D1063" t="str">
            <v>.</v>
          </cell>
          <cell r="E1063" t="str">
            <v>.</v>
          </cell>
          <cell r="F1063" t="str">
            <v>.</v>
          </cell>
          <cell r="G1063" t="str">
            <v>.</v>
          </cell>
          <cell r="H1063" t="str">
            <v>.</v>
          </cell>
          <cell r="I1063" t="str">
            <v>.</v>
          </cell>
        </row>
        <row r="1064">
          <cell r="B1064" t="str">
            <v>.</v>
          </cell>
          <cell r="C1064" t="str">
            <v>.</v>
          </cell>
          <cell r="D1064" t="str">
            <v>.</v>
          </cell>
          <cell r="E1064" t="str">
            <v>.</v>
          </cell>
          <cell r="F1064" t="str">
            <v>.</v>
          </cell>
          <cell r="G1064" t="str">
            <v>.</v>
          </cell>
          <cell r="H1064" t="str">
            <v>.</v>
          </cell>
          <cell r="I1064" t="str">
            <v>.</v>
          </cell>
        </row>
        <row r="1065">
          <cell r="B1065" t="str">
            <v>KS2-4</v>
          </cell>
          <cell r="C1065" t="str">
            <v>B</v>
          </cell>
          <cell r="D1065" t="str">
            <v>G</v>
          </cell>
          <cell r="E1065">
            <v>0</v>
          </cell>
          <cell r="F1065">
            <v>0.25</v>
          </cell>
          <cell r="G1065" t="str">
            <v>&gt;=30</v>
          </cell>
          <cell r="H1065" t="str">
            <v>KS2 English</v>
          </cell>
          <cell r="I1065" t="str">
            <v>KS4 English</v>
          </cell>
        </row>
        <row r="1066">
          <cell r="B1066" t="str">
            <v>KS2-4</v>
          </cell>
          <cell r="C1066" t="str">
            <v>N</v>
          </cell>
          <cell r="D1066" t="str">
            <v>G</v>
          </cell>
          <cell r="E1066">
            <v>0</v>
          </cell>
          <cell r="F1066">
            <v>0.25</v>
          </cell>
          <cell r="G1066" t="str">
            <v>&gt;=30</v>
          </cell>
          <cell r="H1066" t="str">
            <v>KS2 English</v>
          </cell>
          <cell r="I1066" t="str">
            <v>KS4 English</v>
          </cell>
        </row>
        <row r="1067">
          <cell r="B1067" t="str">
            <v>KS2-4</v>
          </cell>
          <cell r="C1067" t="str">
            <v>2</v>
          </cell>
          <cell r="D1067" t="str">
            <v>G</v>
          </cell>
          <cell r="E1067">
            <v>0</v>
          </cell>
          <cell r="F1067">
            <v>0.25</v>
          </cell>
          <cell r="G1067" t="str">
            <v>&gt;=30</v>
          </cell>
          <cell r="H1067" t="str">
            <v>KS2 English</v>
          </cell>
          <cell r="I1067" t="str">
            <v>KS4 English</v>
          </cell>
        </row>
        <row r="1068">
          <cell r="B1068" t="str">
            <v>KS2-4</v>
          </cell>
          <cell r="C1068" t="str">
            <v>3C</v>
          </cell>
          <cell r="D1068" t="str">
            <v>G</v>
          </cell>
          <cell r="E1068">
            <v>0</v>
          </cell>
          <cell r="F1068">
            <v>0.25</v>
          </cell>
          <cell r="G1068" t="str">
            <v>&gt;=30</v>
          </cell>
          <cell r="H1068" t="str">
            <v>KS2 English</v>
          </cell>
          <cell r="I1068" t="str">
            <v>KS4 English</v>
          </cell>
        </row>
        <row r="1069">
          <cell r="B1069" t="str">
            <v>KS2-4</v>
          </cell>
          <cell r="C1069" t="str">
            <v>3B</v>
          </cell>
          <cell r="D1069" t="str">
            <v>G</v>
          </cell>
          <cell r="E1069">
            <v>0</v>
          </cell>
          <cell r="F1069">
            <v>0.25</v>
          </cell>
          <cell r="G1069" t="str">
            <v>&gt;=30</v>
          </cell>
          <cell r="H1069" t="str">
            <v>KS2 English</v>
          </cell>
          <cell r="I1069" t="str">
            <v>KS4 English</v>
          </cell>
        </row>
        <row r="1070">
          <cell r="B1070" t="str">
            <v>KS2-4</v>
          </cell>
          <cell r="C1070" t="str">
            <v>3A</v>
          </cell>
          <cell r="D1070" t="str">
            <v>G</v>
          </cell>
          <cell r="E1070">
            <v>0</v>
          </cell>
          <cell r="F1070">
            <v>0.25</v>
          </cell>
          <cell r="G1070" t="str">
            <v>&gt;=30</v>
          </cell>
          <cell r="H1070" t="str">
            <v>KS2 English</v>
          </cell>
          <cell r="I1070" t="str">
            <v>KS4 English</v>
          </cell>
        </row>
        <row r="1071">
          <cell r="B1071" t="str">
            <v>KS2-4</v>
          </cell>
          <cell r="C1071" t="str">
            <v>4C</v>
          </cell>
          <cell r="D1071" t="str">
            <v>G</v>
          </cell>
          <cell r="E1071">
            <v>0</v>
          </cell>
          <cell r="F1071">
            <v>0.25</v>
          </cell>
          <cell r="G1071" t="str">
            <v>&gt;=30</v>
          </cell>
          <cell r="H1071" t="str">
            <v>KS2 English</v>
          </cell>
          <cell r="I1071" t="str">
            <v>KS4 English</v>
          </cell>
        </row>
        <row r="1072">
          <cell r="B1072" t="str">
            <v>KS2-4</v>
          </cell>
          <cell r="C1072" t="str">
            <v>4B</v>
          </cell>
          <cell r="D1072" t="str">
            <v>G</v>
          </cell>
          <cell r="E1072">
            <v>0</v>
          </cell>
          <cell r="F1072">
            <v>0.25</v>
          </cell>
          <cell r="G1072" t="str">
            <v>&gt;=30</v>
          </cell>
          <cell r="H1072" t="str">
            <v>KS2 English</v>
          </cell>
          <cell r="I1072" t="str">
            <v>KS4 English</v>
          </cell>
        </row>
        <row r="1073">
          <cell r="B1073" t="str">
            <v>KS2-4</v>
          </cell>
          <cell r="C1073" t="str">
            <v>4A</v>
          </cell>
          <cell r="D1073" t="str">
            <v>G</v>
          </cell>
          <cell r="E1073">
            <v>0</v>
          </cell>
          <cell r="F1073">
            <v>0.25</v>
          </cell>
          <cell r="G1073" t="str">
            <v>&gt;=30</v>
          </cell>
          <cell r="H1073" t="str">
            <v>KS2 English</v>
          </cell>
          <cell r="I1073" t="str">
            <v>KS4 English</v>
          </cell>
        </row>
        <row r="1074">
          <cell r="B1074" t="str">
            <v>KS2-4</v>
          </cell>
          <cell r="C1074" t="str">
            <v>5C</v>
          </cell>
          <cell r="D1074" t="str">
            <v>G</v>
          </cell>
          <cell r="E1074">
            <v>0</v>
          </cell>
          <cell r="F1074">
            <v>0.25</v>
          </cell>
          <cell r="G1074" t="str">
            <v>&gt;=30</v>
          </cell>
          <cell r="H1074" t="str">
            <v>KS2 English</v>
          </cell>
          <cell r="I1074" t="str">
            <v>KS4 English</v>
          </cell>
        </row>
        <row r="1075">
          <cell r="B1075" t="str">
            <v>KS2-4</v>
          </cell>
          <cell r="C1075" t="str">
            <v>5B</v>
          </cell>
          <cell r="D1075" t="str">
            <v>G</v>
          </cell>
          <cell r="E1075">
            <v>0</v>
          </cell>
          <cell r="F1075">
            <v>0.25</v>
          </cell>
          <cell r="G1075" t="str">
            <v>&gt;=30</v>
          </cell>
          <cell r="H1075" t="str">
            <v>KS2 English</v>
          </cell>
          <cell r="I1075" t="str">
            <v>KS4 English</v>
          </cell>
        </row>
        <row r="1076">
          <cell r="B1076" t="str">
            <v>KS2-4</v>
          </cell>
          <cell r="C1076" t="str">
            <v>5A</v>
          </cell>
          <cell r="D1076" t="str">
            <v>G</v>
          </cell>
          <cell r="E1076">
            <v>0</v>
          </cell>
          <cell r="F1076">
            <v>0.25</v>
          </cell>
          <cell r="G1076" t="str">
            <v>&gt;=30</v>
          </cell>
          <cell r="H1076" t="str">
            <v>KS2 English</v>
          </cell>
          <cell r="I1076" t="str">
            <v>KS4 English</v>
          </cell>
        </row>
        <row r="1077">
          <cell r="B1077" t="str">
            <v>.</v>
          </cell>
          <cell r="C1077" t="str">
            <v>.</v>
          </cell>
          <cell r="D1077" t="str">
            <v>.</v>
          </cell>
          <cell r="E1077" t="str">
            <v>.</v>
          </cell>
          <cell r="F1077" t="str">
            <v>.</v>
          </cell>
          <cell r="G1077" t="str">
            <v>.</v>
          </cell>
          <cell r="H1077" t="str">
            <v>.</v>
          </cell>
          <cell r="I1077" t="str">
            <v>.</v>
          </cell>
        </row>
        <row r="1078">
          <cell r="B1078" t="str">
            <v>.</v>
          </cell>
          <cell r="C1078" t="str">
            <v>.</v>
          </cell>
          <cell r="D1078" t="str">
            <v>.</v>
          </cell>
          <cell r="E1078" t="str">
            <v>.</v>
          </cell>
          <cell r="F1078" t="str">
            <v>.</v>
          </cell>
          <cell r="G1078" t="str">
            <v>.</v>
          </cell>
          <cell r="H1078" t="str">
            <v>KS2 English</v>
          </cell>
          <cell r="I1078" t="str">
            <v>KS4 English</v>
          </cell>
        </row>
        <row r="1079">
          <cell r="B1079" t="str">
            <v>.</v>
          </cell>
          <cell r="C1079" t="str">
            <v>.</v>
          </cell>
          <cell r="D1079" t="str">
            <v>.</v>
          </cell>
          <cell r="E1079" t="str">
            <v>.</v>
          </cell>
          <cell r="F1079" t="str">
            <v>.</v>
          </cell>
          <cell r="G1079" t="str">
            <v>.</v>
          </cell>
          <cell r="H1079" t="str">
            <v>KS2 English</v>
          </cell>
          <cell r="I1079" t="str">
            <v>KS4 English</v>
          </cell>
        </row>
        <row r="1080">
          <cell r="B1080" t="str">
            <v>.</v>
          </cell>
          <cell r="C1080" t="str">
            <v>.</v>
          </cell>
          <cell r="D1080" t="str">
            <v>.</v>
          </cell>
          <cell r="E1080" t="str">
            <v>.</v>
          </cell>
          <cell r="F1080" t="str">
            <v>.</v>
          </cell>
          <cell r="G1080" t="str">
            <v>.</v>
          </cell>
          <cell r="H1080" t="str">
            <v>KS2 English</v>
          </cell>
          <cell r="I1080" t="str">
            <v>KS4 English</v>
          </cell>
        </row>
        <row r="1081">
          <cell r="B1081" t="str">
            <v>.</v>
          </cell>
          <cell r="C1081" t="str">
            <v>.</v>
          </cell>
          <cell r="D1081" t="str">
            <v>.</v>
          </cell>
          <cell r="E1081" t="str">
            <v>.</v>
          </cell>
          <cell r="F1081" t="str">
            <v>.</v>
          </cell>
          <cell r="G1081" t="str">
            <v>.</v>
          </cell>
          <cell r="H1081" t="str">
            <v>KS2 English</v>
          </cell>
          <cell r="I1081" t="str">
            <v>KS4 English</v>
          </cell>
        </row>
        <row r="1082">
          <cell r="B1082" t="str">
            <v>.</v>
          </cell>
          <cell r="C1082" t="str">
            <v>.</v>
          </cell>
          <cell r="D1082" t="str">
            <v>.</v>
          </cell>
          <cell r="E1082" t="str">
            <v>.</v>
          </cell>
          <cell r="F1082" t="str">
            <v>.</v>
          </cell>
          <cell r="G1082" t="str">
            <v>.</v>
          </cell>
          <cell r="H1082" t="str">
            <v>.</v>
          </cell>
          <cell r="I1082" t="str">
            <v>.</v>
          </cell>
        </row>
        <row r="1083">
          <cell r="B1083" t="str">
            <v>.</v>
          </cell>
          <cell r="C1083" t="str">
            <v>.</v>
          </cell>
          <cell r="D1083" t="str">
            <v>.</v>
          </cell>
          <cell r="E1083" t="str">
            <v>.</v>
          </cell>
          <cell r="F1083" t="str">
            <v>.</v>
          </cell>
          <cell r="G1083" t="str">
            <v>.</v>
          </cell>
          <cell r="H1083" t="str">
            <v>.</v>
          </cell>
          <cell r="I1083" t="str">
            <v>.</v>
          </cell>
        </row>
        <row r="1084">
          <cell r="B1084" t="str">
            <v>KS2-4</v>
          </cell>
          <cell r="C1084" t="str">
            <v>B</v>
          </cell>
          <cell r="D1084" t="str">
            <v>G</v>
          </cell>
          <cell r="E1084">
            <v>0.11432926829268293</v>
          </cell>
          <cell r="F1084">
            <v>0.1</v>
          </cell>
          <cell r="G1084" t="str">
            <v>&lt;25</v>
          </cell>
          <cell r="H1084" t="str">
            <v>KS2 English</v>
          </cell>
          <cell r="I1084" t="str">
            <v>KS4 English</v>
          </cell>
        </row>
        <row r="1085">
          <cell r="B1085" t="str">
            <v>KS2-4</v>
          </cell>
          <cell r="C1085" t="str">
            <v>N</v>
          </cell>
          <cell r="D1085" t="str">
            <v>G</v>
          </cell>
          <cell r="E1085">
            <v>8.6294416243654817E-2</v>
          </cell>
          <cell r="F1085">
            <v>0.1</v>
          </cell>
          <cell r="G1085" t="str">
            <v>&lt;25</v>
          </cell>
          <cell r="H1085" t="str">
            <v>KS2 English</v>
          </cell>
          <cell r="I1085" t="str">
            <v>KS4 English</v>
          </cell>
        </row>
        <row r="1086">
          <cell r="B1086" t="str">
            <v>KS2-4</v>
          </cell>
          <cell r="C1086" t="str">
            <v>2</v>
          </cell>
          <cell r="D1086" t="str">
            <v>G</v>
          </cell>
          <cell r="E1086">
            <v>4.2682926829268296E-2</v>
          </cell>
          <cell r="F1086">
            <v>0.1</v>
          </cell>
          <cell r="G1086" t="str">
            <v>&lt;25</v>
          </cell>
          <cell r="H1086" t="str">
            <v>KS2 English</v>
          </cell>
          <cell r="I1086" t="str">
            <v>KS4 English</v>
          </cell>
        </row>
        <row r="1087">
          <cell r="B1087" t="str">
            <v>KS2-4</v>
          </cell>
          <cell r="C1087" t="str">
            <v>3C</v>
          </cell>
          <cell r="D1087" t="str">
            <v>G</v>
          </cell>
          <cell r="E1087">
            <v>3.2761310452418098E-2</v>
          </cell>
          <cell r="F1087">
            <v>0.1</v>
          </cell>
          <cell r="G1087" t="str">
            <v>&lt;25</v>
          </cell>
          <cell r="H1087" t="str">
            <v>KS2 English</v>
          </cell>
          <cell r="I1087" t="str">
            <v>KS4 English</v>
          </cell>
        </row>
        <row r="1088">
          <cell r="B1088" t="str">
            <v>KS2-4</v>
          </cell>
          <cell r="C1088" t="str">
            <v>3B</v>
          </cell>
          <cell r="D1088" t="str">
            <v>G</v>
          </cell>
          <cell r="E1088">
            <v>2.0806241872561769E-2</v>
          </cell>
          <cell r="F1088">
            <v>0.1</v>
          </cell>
          <cell r="G1088" t="str">
            <v>&lt;25</v>
          </cell>
          <cell r="H1088" t="str">
            <v>KS2 English</v>
          </cell>
          <cell r="I1088" t="str">
            <v>KS4 English</v>
          </cell>
        </row>
        <row r="1089">
          <cell r="B1089" t="str">
            <v>KS2-4</v>
          </cell>
          <cell r="C1089" t="str">
            <v>3A</v>
          </cell>
          <cell r="D1089" t="str">
            <v>G</v>
          </cell>
          <cell r="E1089">
            <v>1.6488845780795344E-2</v>
          </cell>
          <cell r="F1089">
            <v>0.1</v>
          </cell>
          <cell r="G1089" t="str">
            <v>&lt;25</v>
          </cell>
          <cell r="H1089" t="str">
            <v>KS2 English</v>
          </cell>
          <cell r="I1089" t="str">
            <v>KS4 English</v>
          </cell>
        </row>
        <row r="1090">
          <cell r="B1090" t="str">
            <v>KS2-4</v>
          </cell>
          <cell r="C1090" t="str">
            <v>4C</v>
          </cell>
          <cell r="D1090" t="str">
            <v>G</v>
          </cell>
          <cell r="E1090">
            <v>5.902192242833052E-3</v>
          </cell>
          <cell r="F1090">
            <v>0.1</v>
          </cell>
          <cell r="G1090" t="str">
            <v>&lt;25</v>
          </cell>
          <cell r="H1090" t="str">
            <v>KS2 English</v>
          </cell>
          <cell r="I1090" t="str">
            <v>KS4 English</v>
          </cell>
        </row>
        <row r="1091">
          <cell r="B1091" t="str">
            <v>KS2-4</v>
          </cell>
          <cell r="C1091" t="str">
            <v>4B</v>
          </cell>
          <cell r="D1091" t="str">
            <v>G</v>
          </cell>
          <cell r="E1091">
            <v>2.2251891410769915E-3</v>
          </cell>
          <cell r="F1091">
            <v>0.1</v>
          </cell>
          <cell r="G1091" t="str">
            <v>&lt;25</v>
          </cell>
          <cell r="H1091" t="str">
            <v>KS2 English</v>
          </cell>
          <cell r="I1091" t="str">
            <v>KS4 English</v>
          </cell>
        </row>
        <row r="1092">
          <cell r="B1092" t="str">
            <v>KS2-4</v>
          </cell>
          <cell r="C1092" t="str">
            <v>4A</v>
          </cell>
          <cell r="D1092" t="str">
            <v>G</v>
          </cell>
          <cell r="E1092">
            <v>1.9607843137254902E-3</v>
          </cell>
          <cell r="F1092">
            <v>0.1</v>
          </cell>
          <cell r="G1092" t="str">
            <v>&lt;25</v>
          </cell>
          <cell r="H1092" t="str">
            <v>KS2 English</v>
          </cell>
          <cell r="I1092" t="str">
            <v>KS4 English</v>
          </cell>
        </row>
        <row r="1093">
          <cell r="B1093" t="str">
            <v>KS2-4</v>
          </cell>
          <cell r="C1093" t="str">
            <v>5C</v>
          </cell>
          <cell r="D1093" t="str">
            <v>G</v>
          </cell>
          <cell r="E1093">
            <v>7.1428571428571429E-4</v>
          </cell>
          <cell r="F1093">
            <v>0.1</v>
          </cell>
          <cell r="G1093" t="str">
            <v>&lt;25</v>
          </cell>
          <cell r="H1093" t="str">
            <v>KS2 English</v>
          </cell>
          <cell r="I1093" t="str">
            <v>KS4 English</v>
          </cell>
        </row>
        <row r="1094">
          <cell r="B1094" t="str">
            <v>KS2-4</v>
          </cell>
          <cell r="C1094" t="str">
            <v>5B</v>
          </cell>
          <cell r="D1094" t="str">
            <v>G</v>
          </cell>
          <cell r="E1094">
            <v>0</v>
          </cell>
          <cell r="F1094">
            <v>0.1</v>
          </cell>
          <cell r="G1094" t="str">
            <v>&lt;25</v>
          </cell>
          <cell r="H1094" t="str">
            <v>KS2 English</v>
          </cell>
          <cell r="I1094" t="str">
            <v>KS4 English</v>
          </cell>
        </row>
        <row r="1095">
          <cell r="B1095" t="str">
            <v>KS2-4</v>
          </cell>
          <cell r="C1095" t="str">
            <v>5A</v>
          </cell>
          <cell r="D1095" t="str">
            <v>G</v>
          </cell>
          <cell r="E1095">
            <v>0</v>
          </cell>
          <cell r="F1095">
            <v>0.1</v>
          </cell>
          <cell r="G1095" t="str">
            <v>&lt;25</v>
          </cell>
          <cell r="H1095" t="str">
            <v>KS2 English</v>
          </cell>
          <cell r="I1095" t="str">
            <v>KS4 English</v>
          </cell>
        </row>
        <row r="1096">
          <cell r="B1096" t="str">
            <v>.</v>
          </cell>
          <cell r="C1096" t="str">
            <v>.</v>
          </cell>
          <cell r="D1096" t="str">
            <v>.</v>
          </cell>
          <cell r="E1096" t="str">
            <v>.</v>
          </cell>
          <cell r="F1096" t="str">
            <v>.</v>
          </cell>
          <cell r="G1096" t="str">
            <v>.</v>
          </cell>
          <cell r="H1096" t="str">
            <v>.</v>
          </cell>
          <cell r="I1096" t="str">
            <v>.</v>
          </cell>
        </row>
        <row r="1097">
          <cell r="B1097" t="str">
            <v>.</v>
          </cell>
          <cell r="C1097" t="str">
            <v>.</v>
          </cell>
          <cell r="D1097" t="str">
            <v>.</v>
          </cell>
          <cell r="E1097" t="str">
            <v>.</v>
          </cell>
          <cell r="F1097" t="str">
            <v>.</v>
          </cell>
          <cell r="G1097" t="str">
            <v>.</v>
          </cell>
          <cell r="H1097" t="str">
            <v>.</v>
          </cell>
          <cell r="I1097" t="str">
            <v>.</v>
          </cell>
        </row>
        <row r="1098">
          <cell r="B1098" t="str">
            <v>.</v>
          </cell>
          <cell r="C1098" t="str">
            <v>.</v>
          </cell>
          <cell r="D1098" t="str">
            <v>.</v>
          </cell>
          <cell r="E1098" t="str">
            <v>.</v>
          </cell>
          <cell r="F1098" t="str">
            <v>.</v>
          </cell>
          <cell r="G1098" t="str">
            <v>.</v>
          </cell>
          <cell r="H1098" t="str">
            <v>KS2 English</v>
          </cell>
          <cell r="I1098" t="str">
            <v>KS4 English</v>
          </cell>
        </row>
        <row r="1099">
          <cell r="B1099" t="str">
            <v>.</v>
          </cell>
          <cell r="C1099" t="str">
            <v>.</v>
          </cell>
          <cell r="D1099" t="str">
            <v>.</v>
          </cell>
          <cell r="E1099" t="str">
            <v>.</v>
          </cell>
          <cell r="F1099" t="str">
            <v>.</v>
          </cell>
          <cell r="G1099" t="str">
            <v>.</v>
          </cell>
          <cell r="H1099" t="str">
            <v>KS2 English</v>
          </cell>
          <cell r="I1099" t="str">
            <v>KS4 English</v>
          </cell>
        </row>
        <row r="1100">
          <cell r="B1100" t="str">
            <v>.</v>
          </cell>
          <cell r="C1100" t="str">
            <v>.</v>
          </cell>
          <cell r="D1100" t="str">
            <v>.</v>
          </cell>
          <cell r="E1100" t="str">
            <v>.</v>
          </cell>
          <cell r="F1100" t="str">
            <v>.</v>
          </cell>
          <cell r="G1100" t="str">
            <v>.</v>
          </cell>
          <cell r="H1100" t="str">
            <v>KS2 English</v>
          </cell>
          <cell r="I1100" t="str">
            <v>KS4 English</v>
          </cell>
        </row>
        <row r="1101">
          <cell r="B1101" t="str">
            <v>.</v>
          </cell>
          <cell r="C1101" t="str">
            <v>.</v>
          </cell>
          <cell r="D1101" t="str">
            <v>.</v>
          </cell>
          <cell r="E1101" t="str">
            <v>.</v>
          </cell>
          <cell r="F1101" t="str">
            <v>.</v>
          </cell>
          <cell r="G1101" t="str">
            <v>.</v>
          </cell>
          <cell r="H1101" t="str">
            <v>.</v>
          </cell>
          <cell r="I1101" t="str">
            <v>.</v>
          </cell>
        </row>
        <row r="1102">
          <cell r="B1102" t="str">
            <v>.</v>
          </cell>
          <cell r="C1102" t="str">
            <v>.</v>
          </cell>
          <cell r="D1102" t="str">
            <v>.</v>
          </cell>
          <cell r="E1102" t="str">
            <v>.</v>
          </cell>
          <cell r="F1102" t="str">
            <v>.</v>
          </cell>
          <cell r="G1102" t="str">
            <v>.</v>
          </cell>
          <cell r="H1102" t="str">
            <v>.</v>
          </cell>
          <cell r="I1102" t="str">
            <v>.</v>
          </cell>
        </row>
        <row r="1103">
          <cell r="B1103" t="str">
            <v>KS2-4</v>
          </cell>
          <cell r="C1103" t="str">
            <v>B</v>
          </cell>
          <cell r="D1103" t="str">
            <v>G</v>
          </cell>
          <cell r="E1103">
            <v>7.3770491803278687E-2</v>
          </cell>
          <cell r="F1103">
            <v>0.1</v>
          </cell>
          <cell r="G1103" t="str">
            <v>&gt;=25 &amp; &lt;26</v>
          </cell>
          <cell r="H1103" t="str">
            <v>KS2 English</v>
          </cell>
          <cell r="I1103" t="str">
            <v>KS4 English</v>
          </cell>
        </row>
        <row r="1104">
          <cell r="B1104" t="str">
            <v>KS2-4</v>
          </cell>
          <cell r="C1104" t="str">
            <v>N</v>
          </cell>
          <cell r="D1104" t="str">
            <v>G</v>
          </cell>
          <cell r="E1104">
            <v>0.10119047619047619</v>
          </cell>
          <cell r="F1104">
            <v>0.1</v>
          </cell>
          <cell r="G1104" t="str">
            <v>&gt;=25 &amp; &lt;26</v>
          </cell>
          <cell r="H1104" t="str">
            <v>KS2 English</v>
          </cell>
          <cell r="I1104" t="str">
            <v>KS4 English</v>
          </cell>
        </row>
        <row r="1105">
          <cell r="B1105" t="str">
            <v>KS2-4</v>
          </cell>
          <cell r="C1105" t="str">
            <v>2</v>
          </cell>
          <cell r="D1105" t="str">
            <v>G</v>
          </cell>
          <cell r="E1105">
            <v>2.5477707006369428E-2</v>
          </cell>
          <cell r="F1105">
            <v>0.1</v>
          </cell>
          <cell r="G1105" t="str">
            <v>&gt;=25 &amp; &lt;26</v>
          </cell>
          <cell r="H1105" t="str">
            <v>KS2 English</v>
          </cell>
          <cell r="I1105" t="str">
            <v>KS4 English</v>
          </cell>
        </row>
        <row r="1106">
          <cell r="B1106" t="str">
            <v>KS2-4</v>
          </cell>
          <cell r="C1106" t="str">
            <v>3C</v>
          </cell>
          <cell r="D1106" t="str">
            <v>G</v>
          </cell>
          <cell r="E1106">
            <v>2.5477707006369428E-2</v>
          </cell>
          <cell r="F1106">
            <v>0.1</v>
          </cell>
          <cell r="G1106" t="str">
            <v>&gt;=25 &amp; &lt;26</v>
          </cell>
          <cell r="H1106" t="str">
            <v>KS2 English</v>
          </cell>
          <cell r="I1106" t="str">
            <v>KS4 English</v>
          </cell>
        </row>
        <row r="1107">
          <cell r="B1107" t="str">
            <v>KS2-4</v>
          </cell>
          <cell r="C1107" t="str">
            <v>3B</v>
          </cell>
          <cell r="D1107" t="str">
            <v>G</v>
          </cell>
          <cell r="E1107">
            <v>2.2172949002217297E-2</v>
          </cell>
          <cell r="F1107">
            <v>0.1</v>
          </cell>
          <cell r="G1107" t="str">
            <v>&gt;=25 &amp; &lt;26</v>
          </cell>
          <cell r="H1107" t="str">
            <v>KS2 English</v>
          </cell>
          <cell r="I1107" t="str">
            <v>KS4 English</v>
          </cell>
        </row>
        <row r="1108">
          <cell r="B1108" t="str">
            <v>KS2-4</v>
          </cell>
          <cell r="C1108" t="str">
            <v>3A</v>
          </cell>
          <cell r="D1108" t="str">
            <v>G</v>
          </cell>
          <cell r="E1108">
            <v>1.0752688172043012E-2</v>
          </cell>
          <cell r="F1108">
            <v>0.1</v>
          </cell>
          <cell r="G1108" t="str">
            <v>&gt;=25 &amp; &lt;26</v>
          </cell>
          <cell r="H1108" t="str">
            <v>KS2 English</v>
          </cell>
          <cell r="I1108" t="str">
            <v>KS4 English</v>
          </cell>
        </row>
        <row r="1109">
          <cell r="B1109" t="str">
            <v>KS2-4</v>
          </cell>
          <cell r="C1109" t="str">
            <v>4C</v>
          </cell>
          <cell r="D1109" t="str">
            <v>G</v>
          </cell>
          <cell r="E1109">
            <v>5.4811205846528625E-3</v>
          </cell>
          <cell r="F1109">
            <v>0.1</v>
          </cell>
          <cell r="G1109" t="str">
            <v>&gt;=25 &amp; &lt;26</v>
          </cell>
          <cell r="H1109" t="str">
            <v>KS2 English</v>
          </cell>
          <cell r="I1109" t="str">
            <v>KS4 English</v>
          </cell>
        </row>
        <row r="1110">
          <cell r="B1110" t="str">
            <v>KS2-4</v>
          </cell>
          <cell r="C1110" t="str">
            <v>4B</v>
          </cell>
          <cell r="D1110" t="str">
            <v>G</v>
          </cell>
          <cell r="E1110">
            <v>5.2770448548812663E-4</v>
          </cell>
          <cell r="F1110">
            <v>0.1</v>
          </cell>
          <cell r="G1110" t="str">
            <v>&gt;=25 &amp; &lt;26</v>
          </cell>
          <cell r="H1110" t="str">
            <v>KS2 English</v>
          </cell>
          <cell r="I1110" t="str">
            <v>KS4 English</v>
          </cell>
        </row>
        <row r="1111">
          <cell r="B1111" t="str">
            <v>KS2-4</v>
          </cell>
          <cell r="C1111" t="str">
            <v>4A</v>
          </cell>
          <cell r="D1111" t="str">
            <v>G</v>
          </cell>
          <cell r="E1111">
            <v>0</v>
          </cell>
          <cell r="F1111">
            <v>0.1</v>
          </cell>
          <cell r="G1111" t="str">
            <v>&gt;=25 &amp; &lt;26</v>
          </cell>
          <cell r="H1111" t="str">
            <v>KS2 English</v>
          </cell>
          <cell r="I1111" t="str">
            <v>KS4 English</v>
          </cell>
        </row>
        <row r="1112">
          <cell r="B1112" t="str">
            <v>KS2-4</v>
          </cell>
          <cell r="C1112" t="str">
            <v>5C</v>
          </cell>
          <cell r="D1112" t="str">
            <v>G</v>
          </cell>
          <cell r="E1112">
            <v>0</v>
          </cell>
          <cell r="F1112">
            <v>0.1</v>
          </cell>
          <cell r="G1112" t="str">
            <v>&gt;=25 &amp; &lt;26</v>
          </cell>
          <cell r="H1112" t="str">
            <v>KS2 English</v>
          </cell>
          <cell r="I1112" t="str">
            <v>KS4 English</v>
          </cell>
        </row>
        <row r="1113">
          <cell r="B1113" t="str">
            <v>KS2-4</v>
          </cell>
          <cell r="C1113" t="str">
            <v>5B</v>
          </cell>
          <cell r="D1113" t="str">
            <v>G</v>
          </cell>
          <cell r="E1113">
            <v>3.105590062111801E-3</v>
          </cell>
          <cell r="F1113">
            <v>0.1</v>
          </cell>
          <cell r="G1113" t="str">
            <v>&gt;=25 &amp; &lt;26</v>
          </cell>
          <cell r="H1113" t="str">
            <v>KS2 English</v>
          </cell>
          <cell r="I1113" t="str">
            <v>KS4 English</v>
          </cell>
        </row>
        <row r="1114">
          <cell r="B1114" t="str">
            <v>KS2-4</v>
          </cell>
          <cell r="C1114" t="str">
            <v>5A</v>
          </cell>
          <cell r="D1114" t="str">
            <v>G</v>
          </cell>
          <cell r="E1114">
            <v>3.105590062111801E-3</v>
          </cell>
          <cell r="F1114">
            <v>0.1</v>
          </cell>
          <cell r="G1114" t="str">
            <v>&gt;=25 &amp; &lt;26</v>
          </cell>
          <cell r="H1114" t="str">
            <v>KS2 English</v>
          </cell>
          <cell r="I1114" t="str">
            <v>KS4 English</v>
          </cell>
        </row>
        <row r="1115">
          <cell r="B1115" t="str">
            <v>.</v>
          </cell>
          <cell r="C1115" t="str">
            <v>.</v>
          </cell>
          <cell r="D1115" t="str">
            <v>.</v>
          </cell>
          <cell r="E1115" t="str">
            <v>.</v>
          </cell>
          <cell r="F1115" t="str">
            <v>.</v>
          </cell>
          <cell r="G1115" t="str">
            <v>.</v>
          </cell>
          <cell r="H1115" t="str">
            <v>.</v>
          </cell>
          <cell r="I1115" t="str">
            <v>.</v>
          </cell>
        </row>
        <row r="1116">
          <cell r="B1116" t="str">
            <v>.</v>
          </cell>
          <cell r="C1116" t="str">
            <v>.</v>
          </cell>
          <cell r="D1116" t="str">
            <v>.</v>
          </cell>
          <cell r="E1116" t="str">
            <v>.</v>
          </cell>
          <cell r="F1116" t="str">
            <v>.</v>
          </cell>
          <cell r="G1116" t="str">
            <v>.</v>
          </cell>
          <cell r="H1116" t="str">
            <v>KS2 English</v>
          </cell>
          <cell r="I1116" t="str">
            <v>KS4 English</v>
          </cell>
        </row>
        <row r="1117">
          <cell r="B1117" t="str">
            <v>.</v>
          </cell>
          <cell r="C1117" t="str">
            <v>.</v>
          </cell>
          <cell r="D1117" t="str">
            <v>.</v>
          </cell>
          <cell r="E1117" t="str">
            <v>.</v>
          </cell>
          <cell r="F1117" t="str">
            <v>.</v>
          </cell>
          <cell r="G1117" t="str">
            <v>.</v>
          </cell>
          <cell r="H1117" t="str">
            <v>KS2 English</v>
          </cell>
          <cell r="I1117" t="str">
            <v>KS4 English</v>
          </cell>
        </row>
        <row r="1118">
          <cell r="B1118" t="str">
            <v>.</v>
          </cell>
          <cell r="C1118" t="str">
            <v>.</v>
          </cell>
          <cell r="D1118" t="str">
            <v>.</v>
          </cell>
          <cell r="E1118" t="str">
            <v>.</v>
          </cell>
          <cell r="F1118" t="str">
            <v>.</v>
          </cell>
          <cell r="G1118" t="str">
            <v>.</v>
          </cell>
          <cell r="H1118" t="str">
            <v>KS2 English</v>
          </cell>
          <cell r="I1118" t="str">
            <v>KS4 English</v>
          </cell>
        </row>
        <row r="1119">
          <cell r="B1119" t="str">
            <v>.</v>
          </cell>
          <cell r="C1119" t="str">
            <v>.</v>
          </cell>
          <cell r="D1119" t="str">
            <v>.</v>
          </cell>
          <cell r="E1119" t="str">
            <v>.</v>
          </cell>
          <cell r="F1119" t="str">
            <v>.</v>
          </cell>
          <cell r="G1119" t="str">
            <v>.</v>
          </cell>
          <cell r="H1119" t="str">
            <v>KS2 English</v>
          </cell>
          <cell r="I1119" t="str">
            <v>KS4 English</v>
          </cell>
        </row>
        <row r="1120">
          <cell r="B1120" t="str">
            <v>.</v>
          </cell>
          <cell r="C1120" t="str">
            <v>.</v>
          </cell>
          <cell r="D1120" t="str">
            <v>.</v>
          </cell>
          <cell r="E1120" t="str">
            <v>.</v>
          </cell>
          <cell r="F1120" t="str">
            <v>.</v>
          </cell>
          <cell r="G1120" t="str">
            <v>.</v>
          </cell>
          <cell r="H1120" t="str">
            <v>.</v>
          </cell>
          <cell r="I1120" t="str">
            <v>.</v>
          </cell>
        </row>
        <row r="1121">
          <cell r="B1121" t="str">
            <v>.</v>
          </cell>
          <cell r="C1121" t="str">
            <v>.</v>
          </cell>
          <cell r="D1121" t="str">
            <v>.</v>
          </cell>
          <cell r="E1121" t="str">
            <v>.</v>
          </cell>
          <cell r="F1121" t="str">
            <v>.</v>
          </cell>
          <cell r="G1121" t="str">
            <v>.</v>
          </cell>
          <cell r="H1121" t="str">
            <v>.</v>
          </cell>
          <cell r="I1121" t="str">
            <v>.</v>
          </cell>
        </row>
        <row r="1122">
          <cell r="B1122" t="str">
            <v>KS2-4</v>
          </cell>
          <cell r="C1122" t="str">
            <v>B</v>
          </cell>
          <cell r="D1122" t="str">
            <v>G</v>
          </cell>
          <cell r="E1122">
            <v>9.7165991902834009E-2</v>
          </cell>
          <cell r="F1122">
            <v>0.1</v>
          </cell>
          <cell r="G1122" t="str">
            <v>&gt;=26 &amp; &lt;27</v>
          </cell>
          <cell r="H1122" t="str">
            <v>KS2 English</v>
          </cell>
          <cell r="I1122" t="str">
            <v>KS4 English</v>
          </cell>
        </row>
        <row r="1123">
          <cell r="B1123" t="str">
            <v>KS2-4</v>
          </cell>
          <cell r="C1123" t="str">
            <v>N</v>
          </cell>
          <cell r="D1123" t="str">
            <v>G</v>
          </cell>
          <cell r="E1123">
            <v>0.10365853658536585</v>
          </cell>
          <cell r="F1123">
            <v>0.1</v>
          </cell>
          <cell r="G1123" t="str">
            <v>&gt;=26 &amp; &lt;27</v>
          </cell>
          <cell r="H1123" t="str">
            <v>KS2 English</v>
          </cell>
          <cell r="I1123" t="str">
            <v>KS4 English</v>
          </cell>
        </row>
        <row r="1124">
          <cell r="B1124" t="str">
            <v>KS2-4</v>
          </cell>
          <cell r="C1124" t="str">
            <v>2</v>
          </cell>
          <cell r="D1124" t="str">
            <v>G</v>
          </cell>
          <cell r="E1124">
            <v>2.6584867075664622E-2</v>
          </cell>
          <cell r="F1124">
            <v>0.1</v>
          </cell>
          <cell r="G1124" t="str">
            <v>&gt;=26 &amp; &lt;27</v>
          </cell>
          <cell r="H1124" t="str">
            <v>KS2 English</v>
          </cell>
          <cell r="I1124" t="str">
            <v>KS4 English</v>
          </cell>
        </row>
        <row r="1125">
          <cell r="B1125" t="str">
            <v>KS2-4</v>
          </cell>
          <cell r="C1125" t="str">
            <v>3C</v>
          </cell>
          <cell r="D1125" t="str">
            <v>G</v>
          </cell>
          <cell r="E1125">
            <v>2.6584867075664622E-2</v>
          </cell>
          <cell r="F1125">
            <v>0.1</v>
          </cell>
          <cell r="G1125" t="str">
            <v>&gt;=26 &amp; &lt;27</v>
          </cell>
          <cell r="H1125" t="str">
            <v>KS2 English</v>
          </cell>
          <cell r="I1125" t="str">
            <v>KS4 English</v>
          </cell>
        </row>
        <row r="1126">
          <cell r="B1126" t="str">
            <v>KS2-4</v>
          </cell>
          <cell r="C1126" t="str">
            <v>3B</v>
          </cell>
          <cell r="D1126" t="str">
            <v>G</v>
          </cell>
          <cell r="E1126">
            <v>2.1568627450980392E-2</v>
          </cell>
          <cell r="F1126">
            <v>0.1</v>
          </cell>
          <cell r="G1126" t="str">
            <v>&gt;=26 &amp; &lt;27</v>
          </cell>
          <cell r="H1126" t="str">
            <v>KS2 English</v>
          </cell>
          <cell r="I1126" t="str">
            <v>KS4 English</v>
          </cell>
        </row>
        <row r="1127">
          <cell r="B1127" t="str">
            <v>KS2-4</v>
          </cell>
          <cell r="C1127" t="str">
            <v>3A</v>
          </cell>
          <cell r="D1127" t="str">
            <v>G</v>
          </cell>
          <cell r="E1127">
            <v>6.2266500622665004E-3</v>
          </cell>
          <cell r="F1127">
            <v>0.1</v>
          </cell>
          <cell r="G1127" t="str">
            <v>&gt;=26 &amp; &lt;27</v>
          </cell>
          <cell r="H1127" t="str">
            <v>KS2 English</v>
          </cell>
          <cell r="I1127" t="str">
            <v>KS4 English</v>
          </cell>
        </row>
        <row r="1128">
          <cell r="B1128" t="str">
            <v>KS2-4</v>
          </cell>
          <cell r="C1128" t="str">
            <v>4C</v>
          </cell>
          <cell r="D1128" t="str">
            <v>G</v>
          </cell>
          <cell r="E1128">
            <v>4.9841413683733571E-3</v>
          </cell>
          <cell r="F1128">
            <v>0.1</v>
          </cell>
          <cell r="G1128" t="str">
            <v>&gt;=26 &amp; &lt;27</v>
          </cell>
          <cell r="H1128" t="str">
            <v>KS2 English</v>
          </cell>
          <cell r="I1128" t="str">
            <v>KS4 English</v>
          </cell>
        </row>
        <row r="1129">
          <cell r="B1129" t="str">
            <v>KS2-4</v>
          </cell>
          <cell r="C1129" t="str">
            <v>4B</v>
          </cell>
          <cell r="D1129" t="str">
            <v>G</v>
          </cell>
          <cell r="E1129">
            <v>2.136752136752137E-3</v>
          </cell>
          <cell r="F1129">
            <v>0.1</v>
          </cell>
          <cell r="G1129" t="str">
            <v>&gt;=26 &amp; &lt;27</v>
          </cell>
          <cell r="H1129" t="str">
            <v>KS2 English</v>
          </cell>
          <cell r="I1129" t="str">
            <v>KS4 English</v>
          </cell>
        </row>
        <row r="1130">
          <cell r="B1130" t="str">
            <v>KS2-4</v>
          </cell>
          <cell r="C1130" t="str">
            <v>4A</v>
          </cell>
          <cell r="D1130" t="str">
            <v>G</v>
          </cell>
          <cell r="E1130">
            <v>2.837454398054317E-3</v>
          </cell>
          <cell r="F1130">
            <v>0.1</v>
          </cell>
          <cell r="G1130" t="str">
            <v>&gt;=26 &amp; &lt;27</v>
          </cell>
          <cell r="H1130" t="str">
            <v>KS2 English</v>
          </cell>
          <cell r="I1130" t="str">
            <v>KS4 English</v>
          </cell>
        </row>
        <row r="1131">
          <cell r="B1131" t="str">
            <v>KS2-4</v>
          </cell>
          <cell r="C1131" t="str">
            <v>5C</v>
          </cell>
          <cell r="D1131" t="str">
            <v>G</v>
          </cell>
          <cell r="E1131">
            <v>9.2052776925437253E-4</v>
          </cell>
          <cell r="F1131">
            <v>0.1</v>
          </cell>
          <cell r="G1131" t="str">
            <v>&gt;=26 &amp; &lt;27</v>
          </cell>
          <cell r="H1131" t="str">
            <v>KS2 English</v>
          </cell>
          <cell r="I1131" t="str">
            <v>KS4 English</v>
          </cell>
        </row>
        <row r="1132">
          <cell r="B1132" t="str">
            <v>KS2-4</v>
          </cell>
          <cell r="C1132" t="str">
            <v>5B</v>
          </cell>
          <cell r="D1132" t="str">
            <v>G</v>
          </cell>
          <cell r="E1132">
            <v>1.2642225031605564E-3</v>
          </cell>
          <cell r="F1132">
            <v>0.1</v>
          </cell>
          <cell r="G1132" t="str">
            <v>&gt;=26 &amp; &lt;27</v>
          </cell>
          <cell r="H1132" t="str">
            <v>KS2 English</v>
          </cell>
          <cell r="I1132" t="str">
            <v>KS4 English</v>
          </cell>
        </row>
        <row r="1133">
          <cell r="B1133" t="str">
            <v>KS2-4</v>
          </cell>
          <cell r="C1133" t="str">
            <v>5A</v>
          </cell>
          <cell r="D1133" t="str">
            <v>G</v>
          </cell>
          <cell r="E1133">
            <v>1.2642225031605564E-3</v>
          </cell>
          <cell r="F1133">
            <v>0.1</v>
          </cell>
          <cell r="G1133" t="str">
            <v>&gt;=26 &amp; &lt;27</v>
          </cell>
          <cell r="H1133" t="str">
            <v>KS2 English</v>
          </cell>
          <cell r="I1133" t="str">
            <v>KS4 English</v>
          </cell>
        </row>
        <row r="1134">
          <cell r="B1134" t="str">
            <v>.</v>
          </cell>
          <cell r="C1134" t="str">
            <v>.</v>
          </cell>
          <cell r="D1134" t="str">
            <v>.</v>
          </cell>
          <cell r="E1134" t="str">
            <v>.</v>
          </cell>
          <cell r="F1134" t="str">
            <v>.</v>
          </cell>
          <cell r="G1134" t="str">
            <v>.</v>
          </cell>
          <cell r="H1134" t="str">
            <v>.</v>
          </cell>
          <cell r="I1134" t="str">
            <v>.</v>
          </cell>
        </row>
        <row r="1135">
          <cell r="B1135" t="str">
            <v>.</v>
          </cell>
          <cell r="C1135" t="str">
            <v>.</v>
          </cell>
          <cell r="D1135" t="str">
            <v>.</v>
          </cell>
          <cell r="E1135" t="str">
            <v>.</v>
          </cell>
          <cell r="F1135" t="str">
            <v>.</v>
          </cell>
          <cell r="G1135" t="str">
            <v>.</v>
          </cell>
          <cell r="H1135" t="str">
            <v>KS2 English</v>
          </cell>
          <cell r="I1135" t="str">
            <v>KS4 English</v>
          </cell>
        </row>
        <row r="1136">
          <cell r="B1136" t="str">
            <v>.</v>
          </cell>
          <cell r="C1136" t="str">
            <v>.</v>
          </cell>
          <cell r="D1136" t="str">
            <v>.</v>
          </cell>
          <cell r="E1136" t="str">
            <v>.</v>
          </cell>
          <cell r="F1136" t="str">
            <v>.</v>
          </cell>
          <cell r="G1136" t="str">
            <v>.</v>
          </cell>
          <cell r="H1136" t="str">
            <v>KS2 English</v>
          </cell>
          <cell r="I1136" t="str">
            <v>KS4 English</v>
          </cell>
        </row>
        <row r="1137">
          <cell r="B1137" t="str">
            <v>.</v>
          </cell>
          <cell r="C1137" t="str">
            <v>.</v>
          </cell>
          <cell r="D1137" t="str">
            <v>.</v>
          </cell>
          <cell r="E1137" t="str">
            <v>.</v>
          </cell>
          <cell r="F1137" t="str">
            <v>.</v>
          </cell>
          <cell r="G1137" t="str">
            <v>.</v>
          </cell>
          <cell r="H1137" t="str">
            <v>KS2 English</v>
          </cell>
          <cell r="I1137" t="str">
            <v>KS4 English</v>
          </cell>
        </row>
        <row r="1138">
          <cell r="B1138" t="str">
            <v>.</v>
          </cell>
          <cell r="C1138" t="str">
            <v>.</v>
          </cell>
          <cell r="D1138" t="str">
            <v>.</v>
          </cell>
          <cell r="E1138" t="str">
            <v>.</v>
          </cell>
          <cell r="F1138" t="str">
            <v>.</v>
          </cell>
          <cell r="G1138" t="str">
            <v>.</v>
          </cell>
          <cell r="H1138" t="str">
            <v>KS2 English</v>
          </cell>
          <cell r="I1138" t="str">
            <v>KS4 English</v>
          </cell>
        </row>
        <row r="1139">
          <cell r="B1139" t="str">
            <v>.</v>
          </cell>
          <cell r="C1139" t="str">
            <v>.</v>
          </cell>
          <cell r="D1139" t="str">
            <v>.</v>
          </cell>
          <cell r="E1139" t="str">
            <v>.</v>
          </cell>
          <cell r="F1139" t="str">
            <v>.</v>
          </cell>
          <cell r="G1139" t="str">
            <v>.</v>
          </cell>
          <cell r="H1139" t="str">
            <v>.</v>
          </cell>
          <cell r="I1139" t="str">
            <v>.</v>
          </cell>
        </row>
        <row r="1140">
          <cell r="B1140" t="str">
            <v>.</v>
          </cell>
          <cell r="C1140" t="str">
            <v>.</v>
          </cell>
          <cell r="D1140" t="str">
            <v>.</v>
          </cell>
          <cell r="E1140" t="str">
            <v>.</v>
          </cell>
          <cell r="F1140" t="str">
            <v>.</v>
          </cell>
          <cell r="G1140" t="str">
            <v>.</v>
          </cell>
          <cell r="H1140" t="str">
            <v>.</v>
          </cell>
          <cell r="I1140" t="str">
            <v>.</v>
          </cell>
        </row>
        <row r="1141">
          <cell r="B1141" t="str">
            <v>KS2-4</v>
          </cell>
          <cell r="C1141" t="str">
            <v>B</v>
          </cell>
          <cell r="D1141" t="str">
            <v>G</v>
          </cell>
          <cell r="E1141">
            <v>0.11382113821138211</v>
          </cell>
          <cell r="F1141">
            <v>0.1</v>
          </cell>
          <cell r="G1141" t="str">
            <v>&gt;=27 &amp; &lt;28</v>
          </cell>
          <cell r="H1141" t="str">
            <v>KS2 English</v>
          </cell>
          <cell r="I1141" t="str">
            <v>KS4 English</v>
          </cell>
        </row>
        <row r="1142">
          <cell r="B1142" t="str">
            <v>KS2-4</v>
          </cell>
          <cell r="C1142" t="str">
            <v>N</v>
          </cell>
          <cell r="D1142" t="str">
            <v>G</v>
          </cell>
          <cell r="E1142">
            <v>3.5971223021582732E-2</v>
          </cell>
          <cell r="F1142">
            <v>0.1</v>
          </cell>
          <cell r="G1142" t="str">
            <v>&gt;=27 &amp; &lt;28</v>
          </cell>
          <cell r="H1142" t="str">
            <v>KS2 English</v>
          </cell>
          <cell r="I1142" t="str">
            <v>KS4 English</v>
          </cell>
        </row>
        <row r="1143">
          <cell r="B1143" t="str">
            <v>KS2-4</v>
          </cell>
          <cell r="C1143" t="str">
            <v>2</v>
          </cell>
          <cell r="D1143" t="str">
            <v>G</v>
          </cell>
          <cell r="E1143">
            <v>3.5971223021582732E-2</v>
          </cell>
          <cell r="F1143">
            <v>0.1</v>
          </cell>
          <cell r="G1143" t="str">
            <v>&gt;=27 &amp; &lt;28</v>
          </cell>
          <cell r="H1143" t="str">
            <v>KS2 English</v>
          </cell>
          <cell r="I1143" t="str">
            <v>KS4 English</v>
          </cell>
        </row>
        <row r="1144">
          <cell r="B1144" t="str">
            <v>KS2-4</v>
          </cell>
          <cell r="C1144" t="str">
            <v>3C</v>
          </cell>
          <cell r="D1144" t="str">
            <v>G</v>
          </cell>
          <cell r="E1144">
            <v>1.507537688442211E-2</v>
          </cell>
          <cell r="F1144">
            <v>0.1</v>
          </cell>
          <cell r="G1144" t="str">
            <v>&gt;=27 &amp; &lt;28</v>
          </cell>
          <cell r="H1144" t="str">
            <v>KS2 English</v>
          </cell>
          <cell r="I1144" t="str">
            <v>KS4 English</v>
          </cell>
        </row>
        <row r="1145">
          <cell r="B1145" t="str">
            <v>KS2-4</v>
          </cell>
          <cell r="C1145" t="str">
            <v>3B</v>
          </cell>
          <cell r="D1145" t="str">
            <v>G</v>
          </cell>
          <cell r="E1145">
            <v>1.5015015015015015E-2</v>
          </cell>
          <cell r="F1145">
            <v>0.1</v>
          </cell>
          <cell r="G1145" t="str">
            <v>&gt;=27 &amp; &lt;28</v>
          </cell>
          <cell r="H1145" t="str">
            <v>KS2 English</v>
          </cell>
          <cell r="I1145" t="str">
            <v>KS4 English</v>
          </cell>
        </row>
        <row r="1146">
          <cell r="B1146" t="str">
            <v>KS2-4</v>
          </cell>
          <cell r="C1146" t="str">
            <v>3A</v>
          </cell>
          <cell r="D1146" t="str">
            <v>G</v>
          </cell>
          <cell r="E1146">
            <v>5.905511811023622E-3</v>
          </cell>
          <cell r="F1146">
            <v>0.1</v>
          </cell>
          <cell r="G1146" t="str">
            <v>&gt;=27 &amp; &lt;28</v>
          </cell>
          <cell r="H1146" t="str">
            <v>KS2 English</v>
          </cell>
          <cell r="I1146" t="str">
            <v>KS4 English</v>
          </cell>
        </row>
        <row r="1147">
          <cell r="B1147" t="str">
            <v>KS2-4</v>
          </cell>
          <cell r="C1147" t="str">
            <v>4C</v>
          </cell>
          <cell r="D1147" t="str">
            <v>G</v>
          </cell>
          <cell r="E1147">
            <v>2.717391304347826E-3</v>
          </cell>
          <cell r="F1147">
            <v>0.1</v>
          </cell>
          <cell r="G1147" t="str">
            <v>&gt;=27 &amp; &lt;28</v>
          </cell>
          <cell r="H1147" t="str">
            <v>KS2 English</v>
          </cell>
          <cell r="I1147" t="str">
            <v>KS4 English</v>
          </cell>
        </row>
        <row r="1148">
          <cell r="B1148" t="str">
            <v>KS2-4</v>
          </cell>
          <cell r="C1148" t="str">
            <v>4B</v>
          </cell>
          <cell r="D1148" t="str">
            <v>G</v>
          </cell>
          <cell r="E1148">
            <v>1.4598540145985401E-3</v>
          </cell>
          <cell r="F1148">
            <v>0.1</v>
          </cell>
          <cell r="G1148" t="str">
            <v>&gt;=27 &amp; &lt;28</v>
          </cell>
          <cell r="H1148" t="str">
            <v>KS2 English</v>
          </cell>
          <cell r="I1148" t="str">
            <v>KS4 English</v>
          </cell>
        </row>
        <row r="1149">
          <cell r="B1149" t="str">
            <v>KS2-4</v>
          </cell>
          <cell r="C1149" t="str">
            <v>4A</v>
          </cell>
          <cell r="D1149" t="str">
            <v>G</v>
          </cell>
          <cell r="E1149">
            <v>4.6641791044776119E-4</v>
          </cell>
          <cell r="F1149">
            <v>0.1</v>
          </cell>
          <cell r="G1149" t="str">
            <v>&gt;=27 &amp; &lt;28</v>
          </cell>
          <cell r="H1149" t="str">
            <v>KS2 English</v>
          </cell>
          <cell r="I1149" t="str">
            <v>KS4 English</v>
          </cell>
        </row>
        <row r="1150">
          <cell r="B1150" t="str">
            <v>KS2-4</v>
          </cell>
          <cell r="C1150" t="str">
            <v>5C</v>
          </cell>
          <cell r="D1150" t="str">
            <v>G</v>
          </cell>
          <cell r="E1150">
            <v>0</v>
          </cell>
          <cell r="F1150">
            <v>0.1</v>
          </cell>
          <cell r="G1150" t="str">
            <v>&gt;=27 &amp; &lt;28</v>
          </cell>
          <cell r="H1150" t="str">
            <v>KS2 English</v>
          </cell>
          <cell r="I1150" t="str">
            <v>KS4 English</v>
          </cell>
        </row>
        <row r="1151">
          <cell r="B1151" t="str">
            <v>KS2-4</v>
          </cell>
          <cell r="C1151" t="str">
            <v>5B</v>
          </cell>
          <cell r="D1151" t="str">
            <v>G</v>
          </cell>
          <cell r="E1151">
            <v>0</v>
          </cell>
          <cell r="F1151">
            <v>0.1</v>
          </cell>
          <cell r="G1151" t="str">
            <v>&gt;=27 &amp; &lt;28</v>
          </cell>
          <cell r="H1151" t="str">
            <v>KS2 English</v>
          </cell>
          <cell r="I1151" t="str">
            <v>KS4 English</v>
          </cell>
        </row>
        <row r="1152">
          <cell r="B1152" t="str">
            <v>KS2-4</v>
          </cell>
          <cell r="C1152" t="str">
            <v>5A</v>
          </cell>
          <cell r="D1152" t="str">
            <v>G</v>
          </cell>
          <cell r="E1152">
            <v>0</v>
          </cell>
          <cell r="F1152">
            <v>0.1</v>
          </cell>
          <cell r="G1152" t="str">
            <v>&gt;=27 &amp; &lt;28</v>
          </cell>
          <cell r="H1152" t="str">
            <v>KS2 English</v>
          </cell>
          <cell r="I1152" t="str">
            <v>KS4 English</v>
          </cell>
        </row>
        <row r="1153">
          <cell r="B1153" t="str">
            <v>.</v>
          </cell>
          <cell r="C1153" t="str">
            <v>.</v>
          </cell>
          <cell r="D1153" t="str">
            <v>.</v>
          </cell>
          <cell r="E1153" t="str">
            <v>.</v>
          </cell>
          <cell r="F1153" t="str">
            <v>.</v>
          </cell>
          <cell r="G1153" t="str">
            <v>.</v>
          </cell>
          <cell r="H1153" t="str">
            <v>.</v>
          </cell>
          <cell r="I1153" t="str">
            <v>.</v>
          </cell>
        </row>
        <row r="1154">
          <cell r="B1154" t="str">
            <v>.</v>
          </cell>
          <cell r="C1154" t="str">
            <v>.</v>
          </cell>
          <cell r="D1154" t="str">
            <v>.</v>
          </cell>
          <cell r="E1154" t="str">
            <v>.</v>
          </cell>
          <cell r="F1154" t="str">
            <v>.</v>
          </cell>
          <cell r="G1154" t="str">
            <v>.</v>
          </cell>
          <cell r="H1154" t="str">
            <v>KS2 English</v>
          </cell>
          <cell r="I1154" t="str">
            <v>KS4 English</v>
          </cell>
        </row>
        <row r="1155">
          <cell r="B1155" t="str">
            <v>.</v>
          </cell>
          <cell r="C1155" t="str">
            <v>.</v>
          </cell>
          <cell r="D1155" t="str">
            <v>.</v>
          </cell>
          <cell r="E1155" t="str">
            <v>.</v>
          </cell>
          <cell r="F1155" t="str">
            <v>.</v>
          </cell>
          <cell r="G1155" t="str">
            <v>.</v>
          </cell>
          <cell r="H1155" t="str">
            <v>KS2 English</v>
          </cell>
          <cell r="I1155" t="str">
            <v>KS4 English</v>
          </cell>
        </row>
        <row r="1156">
          <cell r="B1156" t="str">
            <v>.</v>
          </cell>
          <cell r="C1156" t="str">
            <v>.</v>
          </cell>
          <cell r="D1156" t="str">
            <v>.</v>
          </cell>
          <cell r="E1156" t="str">
            <v>.</v>
          </cell>
          <cell r="F1156" t="str">
            <v>.</v>
          </cell>
          <cell r="G1156" t="str">
            <v>.</v>
          </cell>
          <cell r="H1156" t="str">
            <v>KS2 English</v>
          </cell>
          <cell r="I1156" t="str">
            <v>KS4 English</v>
          </cell>
        </row>
        <row r="1157">
          <cell r="B1157" t="str">
            <v>.</v>
          </cell>
          <cell r="C1157" t="str">
            <v>.</v>
          </cell>
          <cell r="D1157" t="str">
            <v>.</v>
          </cell>
          <cell r="E1157" t="str">
            <v>.</v>
          </cell>
          <cell r="F1157" t="str">
            <v>.</v>
          </cell>
          <cell r="G1157" t="str">
            <v>.</v>
          </cell>
          <cell r="H1157" t="str">
            <v>KS2 English</v>
          </cell>
          <cell r="I1157" t="str">
            <v>KS4 English</v>
          </cell>
        </row>
        <row r="1158">
          <cell r="B1158" t="str">
            <v>.</v>
          </cell>
          <cell r="C1158" t="str">
            <v>.</v>
          </cell>
          <cell r="D1158" t="str">
            <v>.</v>
          </cell>
          <cell r="E1158" t="str">
            <v>.</v>
          </cell>
          <cell r="F1158" t="str">
            <v>.</v>
          </cell>
          <cell r="G1158" t="str">
            <v>.</v>
          </cell>
          <cell r="H1158" t="str">
            <v>.</v>
          </cell>
          <cell r="I1158" t="str">
            <v>.</v>
          </cell>
        </row>
        <row r="1159">
          <cell r="B1159" t="str">
            <v>.</v>
          </cell>
          <cell r="C1159" t="str">
            <v>.</v>
          </cell>
          <cell r="D1159" t="str">
            <v>.</v>
          </cell>
          <cell r="E1159" t="str">
            <v>.</v>
          </cell>
          <cell r="F1159" t="str">
            <v>.</v>
          </cell>
          <cell r="G1159" t="str">
            <v>.</v>
          </cell>
          <cell r="H1159" t="str">
            <v>.</v>
          </cell>
          <cell r="I1159" t="str">
            <v>.</v>
          </cell>
        </row>
        <row r="1160">
          <cell r="B1160" t="str">
            <v>KS2-4</v>
          </cell>
          <cell r="C1160" t="str">
            <v>B</v>
          </cell>
          <cell r="D1160" t="str">
            <v>G</v>
          </cell>
          <cell r="E1160">
            <v>2.6548672566371681E-2</v>
          </cell>
          <cell r="F1160">
            <v>0.1</v>
          </cell>
          <cell r="G1160" t="str">
            <v>&gt;=28 &amp; &lt;29</v>
          </cell>
          <cell r="H1160" t="str">
            <v>KS2 English</v>
          </cell>
          <cell r="I1160" t="str">
            <v>KS4 English</v>
          </cell>
        </row>
        <row r="1161">
          <cell r="B1161" t="str">
            <v>KS2-4</v>
          </cell>
          <cell r="C1161" t="str">
            <v>N</v>
          </cell>
          <cell r="D1161" t="str">
            <v>G</v>
          </cell>
          <cell r="E1161">
            <v>2.6548672566371681E-2</v>
          </cell>
          <cell r="F1161">
            <v>0.1</v>
          </cell>
          <cell r="G1161" t="str">
            <v>&gt;=28 &amp; &lt;29</v>
          </cell>
          <cell r="H1161" t="str">
            <v>KS2 English</v>
          </cell>
          <cell r="I1161" t="str">
            <v>KS4 English</v>
          </cell>
        </row>
        <row r="1162">
          <cell r="B1162" t="str">
            <v>KS2-4</v>
          </cell>
          <cell r="C1162" t="str">
            <v>2</v>
          </cell>
          <cell r="D1162" t="str">
            <v>G</v>
          </cell>
          <cell r="E1162">
            <v>2.6548672566371681E-2</v>
          </cell>
          <cell r="F1162">
            <v>0.1</v>
          </cell>
          <cell r="G1162" t="str">
            <v>&gt;=28 &amp; &lt;29</v>
          </cell>
          <cell r="H1162" t="str">
            <v>KS2 English</v>
          </cell>
          <cell r="I1162" t="str">
            <v>KS4 English</v>
          </cell>
        </row>
        <row r="1163">
          <cell r="B1163" t="str">
            <v>KS2-4</v>
          </cell>
          <cell r="C1163" t="str">
            <v>3C</v>
          </cell>
          <cell r="D1163" t="str">
            <v>G</v>
          </cell>
          <cell r="E1163">
            <v>2.6548672566371681E-2</v>
          </cell>
          <cell r="F1163">
            <v>0.1</v>
          </cell>
          <cell r="G1163" t="str">
            <v>&gt;=28 &amp; &lt;29</v>
          </cell>
          <cell r="H1163" t="str">
            <v>KS2 English</v>
          </cell>
          <cell r="I1163" t="str">
            <v>KS4 English</v>
          </cell>
        </row>
        <row r="1164">
          <cell r="B1164" t="str">
            <v>KS2-4</v>
          </cell>
          <cell r="C1164" t="str">
            <v>3B</v>
          </cell>
          <cell r="D1164" t="str">
            <v>G</v>
          </cell>
          <cell r="E1164">
            <v>0</v>
          </cell>
          <cell r="F1164">
            <v>0.1</v>
          </cell>
          <cell r="G1164" t="str">
            <v>&gt;=28 &amp; &lt;29</v>
          </cell>
          <cell r="H1164" t="str">
            <v>KS2 English</v>
          </cell>
          <cell r="I1164" t="str">
            <v>KS4 English</v>
          </cell>
        </row>
        <row r="1165">
          <cell r="B1165" t="str">
            <v>KS2-4</v>
          </cell>
          <cell r="C1165" t="str">
            <v>3A</v>
          </cell>
          <cell r="D1165" t="str">
            <v>G</v>
          </cell>
          <cell r="E1165">
            <v>0</v>
          </cell>
          <cell r="F1165">
            <v>0.1</v>
          </cell>
          <cell r="G1165" t="str">
            <v>&gt;=28 &amp; &lt;29</v>
          </cell>
          <cell r="H1165" t="str">
            <v>KS2 English</v>
          </cell>
          <cell r="I1165" t="str">
            <v>KS4 English</v>
          </cell>
        </row>
        <row r="1166">
          <cell r="B1166" t="str">
            <v>KS2-4</v>
          </cell>
          <cell r="C1166" t="str">
            <v>4C</v>
          </cell>
          <cell r="D1166" t="str">
            <v>G</v>
          </cell>
          <cell r="E1166">
            <v>0</v>
          </cell>
          <cell r="F1166">
            <v>0.1</v>
          </cell>
          <cell r="G1166" t="str">
            <v>&gt;=28 &amp; &lt;29</v>
          </cell>
          <cell r="H1166" t="str">
            <v>KS2 English</v>
          </cell>
          <cell r="I1166" t="str">
            <v>KS4 English</v>
          </cell>
        </row>
        <row r="1167">
          <cell r="B1167" t="str">
            <v>KS2-4</v>
          </cell>
          <cell r="C1167" t="str">
            <v>4B</v>
          </cell>
          <cell r="D1167" t="str">
            <v>G</v>
          </cell>
          <cell r="E1167">
            <v>1.2515644555694619E-3</v>
          </cell>
          <cell r="F1167">
            <v>0.1</v>
          </cell>
          <cell r="G1167" t="str">
            <v>&gt;=28 &amp; &lt;29</v>
          </cell>
          <cell r="H1167" t="str">
            <v>KS2 English</v>
          </cell>
          <cell r="I1167" t="str">
            <v>KS4 English</v>
          </cell>
        </row>
        <row r="1168">
          <cell r="B1168" t="str">
            <v>KS2-4</v>
          </cell>
          <cell r="C1168" t="str">
            <v>4A</v>
          </cell>
          <cell r="D1168" t="str">
            <v>G</v>
          </cell>
          <cell r="E1168">
            <v>0</v>
          </cell>
          <cell r="F1168">
            <v>0.1</v>
          </cell>
          <cell r="G1168" t="str">
            <v>&gt;=28 &amp; &lt;29</v>
          </cell>
          <cell r="H1168" t="str">
            <v>KS2 English</v>
          </cell>
          <cell r="I1168" t="str">
            <v>KS4 English</v>
          </cell>
        </row>
        <row r="1169">
          <cell r="B1169" t="str">
            <v>KS2-4</v>
          </cell>
          <cell r="C1169" t="str">
            <v>5C</v>
          </cell>
          <cell r="D1169" t="str">
            <v>G</v>
          </cell>
          <cell r="E1169">
            <v>0</v>
          </cell>
          <cell r="F1169">
            <v>0.1</v>
          </cell>
          <cell r="G1169" t="str">
            <v>&gt;=28 &amp; &lt;29</v>
          </cell>
          <cell r="H1169" t="str">
            <v>KS2 English</v>
          </cell>
          <cell r="I1169" t="str">
            <v>KS4 English</v>
          </cell>
        </row>
        <row r="1170">
          <cell r="B1170" t="str">
            <v>KS2-4</v>
          </cell>
          <cell r="C1170" t="str">
            <v>5B</v>
          </cell>
          <cell r="D1170" t="str">
            <v>G</v>
          </cell>
          <cell r="E1170">
            <v>0</v>
          </cell>
          <cell r="F1170">
            <v>0.1</v>
          </cell>
          <cell r="G1170" t="str">
            <v>&gt;=28 &amp; &lt;29</v>
          </cell>
          <cell r="H1170" t="str">
            <v>KS2 English</v>
          </cell>
          <cell r="I1170" t="str">
            <v>KS4 English</v>
          </cell>
        </row>
        <row r="1171">
          <cell r="B1171" t="str">
            <v>KS2-4</v>
          </cell>
          <cell r="C1171" t="str">
            <v>5A</v>
          </cell>
          <cell r="D1171" t="str">
            <v>G</v>
          </cell>
          <cell r="E1171">
            <v>0</v>
          </cell>
          <cell r="F1171">
            <v>0.1</v>
          </cell>
          <cell r="G1171" t="str">
            <v>&gt;=28 &amp; &lt;29</v>
          </cell>
          <cell r="H1171" t="str">
            <v>KS2 English</v>
          </cell>
          <cell r="I1171" t="str">
            <v>KS4 English</v>
          </cell>
        </row>
        <row r="1172">
          <cell r="B1172" t="str">
            <v>.</v>
          </cell>
          <cell r="C1172" t="str">
            <v>.</v>
          </cell>
          <cell r="D1172" t="str">
            <v>.</v>
          </cell>
          <cell r="E1172" t="str">
            <v>.</v>
          </cell>
          <cell r="F1172" t="str">
            <v>.</v>
          </cell>
          <cell r="G1172" t="str">
            <v>.</v>
          </cell>
          <cell r="H1172" t="str">
            <v>.</v>
          </cell>
          <cell r="I1172" t="str">
            <v>.</v>
          </cell>
        </row>
        <row r="1173">
          <cell r="B1173" t="str">
            <v>.</v>
          </cell>
          <cell r="C1173" t="str">
            <v>.</v>
          </cell>
          <cell r="D1173" t="str">
            <v>.</v>
          </cell>
          <cell r="E1173" t="str">
            <v>.</v>
          </cell>
          <cell r="F1173" t="str">
            <v>.</v>
          </cell>
          <cell r="G1173" t="str">
            <v>.</v>
          </cell>
          <cell r="H1173" t="str">
            <v>KS2 English</v>
          </cell>
          <cell r="I1173" t="str">
            <v>KS4 English</v>
          </cell>
        </row>
        <row r="1174">
          <cell r="B1174" t="str">
            <v>.</v>
          </cell>
          <cell r="C1174" t="str">
            <v>.</v>
          </cell>
          <cell r="D1174" t="str">
            <v>.</v>
          </cell>
          <cell r="E1174" t="str">
            <v>.</v>
          </cell>
          <cell r="F1174" t="str">
            <v>.</v>
          </cell>
          <cell r="G1174" t="str">
            <v>.</v>
          </cell>
          <cell r="H1174" t="str">
            <v>KS2 English</v>
          </cell>
          <cell r="I1174" t="str">
            <v>KS4 English</v>
          </cell>
        </row>
        <row r="1175">
          <cell r="B1175" t="str">
            <v>.</v>
          </cell>
          <cell r="C1175" t="str">
            <v>.</v>
          </cell>
          <cell r="D1175" t="str">
            <v>.</v>
          </cell>
          <cell r="E1175" t="str">
            <v>.</v>
          </cell>
          <cell r="F1175" t="str">
            <v>.</v>
          </cell>
          <cell r="G1175" t="str">
            <v>.</v>
          </cell>
          <cell r="H1175" t="str">
            <v>KS2 English</v>
          </cell>
          <cell r="I1175" t="str">
            <v>KS4 English</v>
          </cell>
        </row>
        <row r="1176">
          <cell r="B1176" t="str">
            <v>.</v>
          </cell>
          <cell r="C1176" t="str">
            <v>.</v>
          </cell>
          <cell r="D1176" t="str">
            <v>.</v>
          </cell>
          <cell r="E1176" t="str">
            <v>.</v>
          </cell>
          <cell r="F1176" t="str">
            <v>.</v>
          </cell>
          <cell r="G1176" t="str">
            <v>.</v>
          </cell>
          <cell r="H1176" t="str">
            <v>KS2 English</v>
          </cell>
          <cell r="I1176" t="str">
            <v>KS4 English</v>
          </cell>
        </row>
        <row r="1177">
          <cell r="B1177" t="str">
            <v>.</v>
          </cell>
          <cell r="C1177" t="str">
            <v>.</v>
          </cell>
          <cell r="D1177" t="str">
            <v>.</v>
          </cell>
          <cell r="E1177" t="str">
            <v>.</v>
          </cell>
          <cell r="F1177" t="str">
            <v>.</v>
          </cell>
          <cell r="G1177" t="str">
            <v>.</v>
          </cell>
          <cell r="H1177" t="str">
            <v>.</v>
          </cell>
          <cell r="I1177" t="str">
            <v>.</v>
          </cell>
        </row>
        <row r="1178">
          <cell r="B1178" t="str">
            <v>.</v>
          </cell>
          <cell r="C1178" t="str">
            <v>.</v>
          </cell>
          <cell r="D1178" t="str">
            <v>.</v>
          </cell>
          <cell r="E1178" t="str">
            <v>.</v>
          </cell>
          <cell r="F1178" t="str">
            <v>.</v>
          </cell>
          <cell r="G1178" t="str">
            <v>.</v>
          </cell>
          <cell r="H1178" t="str">
            <v>.</v>
          </cell>
          <cell r="I1178" t="str">
            <v>.</v>
          </cell>
        </row>
        <row r="1179">
          <cell r="B1179" t="str">
            <v>KS2-4</v>
          </cell>
          <cell r="C1179" t="str">
            <v>B</v>
          </cell>
          <cell r="D1179" t="str">
            <v>G</v>
          </cell>
          <cell r="E1179">
            <v>0</v>
          </cell>
          <cell r="F1179">
            <v>0.1</v>
          </cell>
          <cell r="G1179" t="str">
            <v>&gt;=29 &amp; &lt;30</v>
          </cell>
          <cell r="H1179" t="str">
            <v>KS2 English</v>
          </cell>
          <cell r="I1179" t="str">
            <v>KS4 English</v>
          </cell>
        </row>
        <row r="1180">
          <cell r="B1180" t="str">
            <v>KS2-4</v>
          </cell>
          <cell r="C1180" t="str">
            <v>N</v>
          </cell>
          <cell r="D1180" t="str">
            <v>G</v>
          </cell>
          <cell r="E1180">
            <v>0</v>
          </cell>
          <cell r="F1180">
            <v>0.1</v>
          </cell>
          <cell r="G1180" t="str">
            <v>&gt;=29 &amp; &lt;30</v>
          </cell>
          <cell r="H1180" t="str">
            <v>KS2 English</v>
          </cell>
          <cell r="I1180" t="str">
            <v>KS4 English</v>
          </cell>
        </row>
        <row r="1181">
          <cell r="B1181" t="str">
            <v>KS2-4</v>
          </cell>
          <cell r="C1181" t="str">
            <v>2</v>
          </cell>
          <cell r="D1181" t="str">
            <v>G</v>
          </cell>
          <cell r="E1181">
            <v>0</v>
          </cell>
          <cell r="F1181">
            <v>0.1</v>
          </cell>
          <cell r="G1181" t="str">
            <v>&gt;=29 &amp; &lt;30</v>
          </cell>
          <cell r="H1181" t="str">
            <v>KS2 English</v>
          </cell>
          <cell r="I1181" t="str">
            <v>KS4 English</v>
          </cell>
        </row>
        <row r="1182">
          <cell r="B1182" t="str">
            <v>KS2-4</v>
          </cell>
          <cell r="C1182" t="str">
            <v>3C</v>
          </cell>
          <cell r="D1182" t="str">
            <v>G</v>
          </cell>
          <cell r="E1182">
            <v>0</v>
          </cell>
          <cell r="F1182">
            <v>0.1</v>
          </cell>
          <cell r="G1182" t="str">
            <v>&gt;=29 &amp; &lt;30</v>
          </cell>
          <cell r="H1182" t="str">
            <v>KS2 English</v>
          </cell>
          <cell r="I1182" t="str">
            <v>KS4 English</v>
          </cell>
        </row>
        <row r="1183">
          <cell r="B1183" t="str">
            <v>KS2-4</v>
          </cell>
          <cell r="C1183" t="str">
            <v>3B</v>
          </cell>
          <cell r="D1183" t="str">
            <v>G</v>
          </cell>
          <cell r="E1183">
            <v>0</v>
          </cell>
          <cell r="F1183">
            <v>0.1</v>
          </cell>
          <cell r="G1183" t="str">
            <v>&gt;=29 &amp; &lt;30</v>
          </cell>
          <cell r="H1183" t="str">
            <v>KS2 English</v>
          </cell>
          <cell r="I1183" t="str">
            <v>KS4 English</v>
          </cell>
        </row>
        <row r="1184">
          <cell r="B1184" t="str">
            <v>KS2-4</v>
          </cell>
          <cell r="C1184" t="str">
            <v>3A</v>
          </cell>
          <cell r="D1184" t="str">
            <v>G</v>
          </cell>
          <cell r="E1184">
            <v>0</v>
          </cell>
          <cell r="F1184">
            <v>0.1</v>
          </cell>
          <cell r="G1184" t="str">
            <v>&gt;=29 &amp; &lt;30</v>
          </cell>
          <cell r="H1184" t="str">
            <v>KS2 English</v>
          </cell>
          <cell r="I1184" t="str">
            <v>KS4 English</v>
          </cell>
        </row>
        <row r="1185">
          <cell r="B1185" t="str">
            <v>KS2-4</v>
          </cell>
          <cell r="C1185" t="str">
            <v>4C</v>
          </cell>
          <cell r="D1185" t="str">
            <v>G</v>
          </cell>
          <cell r="E1185">
            <v>0</v>
          </cell>
          <cell r="F1185">
            <v>0.1</v>
          </cell>
          <cell r="G1185" t="str">
            <v>&gt;=29 &amp; &lt;30</v>
          </cell>
          <cell r="H1185" t="str">
            <v>KS2 English</v>
          </cell>
          <cell r="I1185" t="str">
            <v>KS4 English</v>
          </cell>
        </row>
        <row r="1186">
          <cell r="B1186" t="str">
            <v>KS2-4</v>
          </cell>
          <cell r="C1186" t="str">
            <v>4B</v>
          </cell>
          <cell r="D1186" t="str">
            <v>G</v>
          </cell>
          <cell r="E1186">
            <v>0</v>
          </cell>
          <cell r="F1186">
            <v>0.1</v>
          </cell>
          <cell r="G1186" t="str">
            <v>&gt;=29 &amp; &lt;30</v>
          </cell>
          <cell r="H1186" t="str">
            <v>KS2 English</v>
          </cell>
          <cell r="I1186" t="str">
            <v>KS4 English</v>
          </cell>
        </row>
        <row r="1187">
          <cell r="B1187" t="str">
            <v>KS2-4</v>
          </cell>
          <cell r="C1187" t="str">
            <v>4A</v>
          </cell>
          <cell r="D1187" t="str">
            <v>G</v>
          </cell>
          <cell r="E1187">
            <v>0</v>
          </cell>
          <cell r="F1187">
            <v>0.1</v>
          </cell>
          <cell r="G1187" t="str">
            <v>&gt;=29 &amp; &lt;30</v>
          </cell>
          <cell r="H1187" t="str">
            <v>KS2 English</v>
          </cell>
          <cell r="I1187" t="str">
            <v>KS4 English</v>
          </cell>
        </row>
        <row r="1188">
          <cell r="B1188" t="str">
            <v>KS2-4</v>
          </cell>
          <cell r="C1188" t="str">
            <v>5C</v>
          </cell>
          <cell r="D1188" t="str">
            <v>G</v>
          </cell>
          <cell r="E1188">
            <v>0</v>
          </cell>
          <cell r="F1188">
            <v>0.1</v>
          </cell>
          <cell r="G1188" t="str">
            <v>&gt;=29 &amp; &lt;30</v>
          </cell>
          <cell r="H1188" t="str">
            <v>KS2 English</v>
          </cell>
          <cell r="I1188" t="str">
            <v>KS4 English</v>
          </cell>
        </row>
        <row r="1189">
          <cell r="B1189" t="str">
            <v>KS2-4</v>
          </cell>
          <cell r="C1189" t="str">
            <v>5B</v>
          </cell>
          <cell r="D1189" t="str">
            <v>G</v>
          </cell>
          <cell r="E1189">
            <v>0</v>
          </cell>
          <cell r="F1189">
            <v>0.1</v>
          </cell>
          <cell r="G1189" t="str">
            <v>&gt;=29 &amp; &lt;30</v>
          </cell>
          <cell r="H1189" t="str">
            <v>KS2 English</v>
          </cell>
          <cell r="I1189" t="str">
            <v>KS4 English</v>
          </cell>
        </row>
        <row r="1190">
          <cell r="B1190" t="str">
            <v>KS2-4</v>
          </cell>
          <cell r="C1190" t="str">
            <v>5A</v>
          </cell>
          <cell r="D1190" t="str">
            <v>G</v>
          </cell>
          <cell r="E1190">
            <v>0</v>
          </cell>
          <cell r="F1190">
            <v>0.1</v>
          </cell>
          <cell r="G1190" t="str">
            <v>&gt;=29 &amp; &lt;30</v>
          </cell>
          <cell r="H1190" t="str">
            <v>KS2 English</v>
          </cell>
          <cell r="I1190" t="str">
            <v>KS4 English</v>
          </cell>
        </row>
        <row r="1191">
          <cell r="B1191" t="str">
            <v>.</v>
          </cell>
          <cell r="C1191" t="str">
            <v>.</v>
          </cell>
          <cell r="D1191" t="str">
            <v>.</v>
          </cell>
          <cell r="E1191" t="str">
            <v>.</v>
          </cell>
          <cell r="F1191" t="str">
            <v>.</v>
          </cell>
          <cell r="G1191" t="str">
            <v>.</v>
          </cell>
          <cell r="H1191" t="str">
            <v>.</v>
          </cell>
          <cell r="I1191" t="str">
            <v>.</v>
          </cell>
        </row>
        <row r="1192">
          <cell r="B1192" t="str">
            <v>.</v>
          </cell>
          <cell r="C1192" t="str">
            <v>.</v>
          </cell>
          <cell r="D1192" t="str">
            <v>.</v>
          </cell>
          <cell r="E1192" t="str">
            <v>.</v>
          </cell>
          <cell r="F1192" t="str">
            <v>.</v>
          </cell>
          <cell r="G1192" t="str">
            <v>.</v>
          </cell>
          <cell r="H1192" t="str">
            <v>KS2 English</v>
          </cell>
          <cell r="I1192" t="str">
            <v>KS4 English</v>
          </cell>
        </row>
        <row r="1193">
          <cell r="B1193" t="str">
            <v>.</v>
          </cell>
          <cell r="C1193" t="str">
            <v>.</v>
          </cell>
          <cell r="D1193" t="str">
            <v>.</v>
          </cell>
          <cell r="E1193" t="str">
            <v>.</v>
          </cell>
          <cell r="F1193" t="str">
            <v>.</v>
          </cell>
          <cell r="G1193" t="str">
            <v>.</v>
          </cell>
          <cell r="H1193" t="str">
            <v>KS2 English</v>
          </cell>
          <cell r="I1193" t="str">
            <v>KS4 English</v>
          </cell>
        </row>
        <row r="1194">
          <cell r="B1194" t="str">
            <v>.</v>
          </cell>
          <cell r="C1194" t="str">
            <v>.</v>
          </cell>
          <cell r="D1194" t="str">
            <v>.</v>
          </cell>
          <cell r="E1194" t="str">
            <v>.</v>
          </cell>
          <cell r="F1194" t="str">
            <v>.</v>
          </cell>
          <cell r="G1194" t="str">
            <v>.</v>
          </cell>
          <cell r="H1194" t="str">
            <v>KS2 English</v>
          </cell>
          <cell r="I1194" t="str">
            <v>KS4 English</v>
          </cell>
        </row>
        <row r="1195">
          <cell r="B1195" t="str">
            <v>.</v>
          </cell>
          <cell r="C1195" t="str">
            <v>.</v>
          </cell>
          <cell r="D1195" t="str">
            <v>.</v>
          </cell>
          <cell r="E1195" t="str">
            <v>.</v>
          </cell>
          <cell r="F1195" t="str">
            <v>.</v>
          </cell>
          <cell r="G1195" t="str">
            <v>.</v>
          </cell>
          <cell r="H1195" t="str">
            <v>KS2 English</v>
          </cell>
          <cell r="I1195" t="str">
            <v>KS4 English</v>
          </cell>
        </row>
        <row r="1196">
          <cell r="B1196" t="str">
            <v>.</v>
          </cell>
          <cell r="C1196" t="str">
            <v>.</v>
          </cell>
          <cell r="D1196" t="str">
            <v>.</v>
          </cell>
          <cell r="E1196" t="str">
            <v>.</v>
          </cell>
          <cell r="F1196" t="str">
            <v>.</v>
          </cell>
          <cell r="G1196" t="str">
            <v>.</v>
          </cell>
          <cell r="H1196" t="str">
            <v>.</v>
          </cell>
          <cell r="I1196" t="str">
            <v>.</v>
          </cell>
        </row>
        <row r="1197">
          <cell r="B1197" t="str">
            <v>.</v>
          </cell>
          <cell r="C1197" t="str">
            <v>.</v>
          </cell>
          <cell r="D1197" t="str">
            <v>.</v>
          </cell>
          <cell r="E1197" t="str">
            <v>.</v>
          </cell>
          <cell r="F1197" t="str">
            <v>.</v>
          </cell>
          <cell r="G1197" t="str">
            <v>.</v>
          </cell>
          <cell r="H1197" t="str">
            <v>.</v>
          </cell>
          <cell r="I1197" t="str">
            <v>.</v>
          </cell>
        </row>
        <row r="1198">
          <cell r="B1198" t="str">
            <v>KS2-4</v>
          </cell>
          <cell r="C1198" t="str">
            <v>B</v>
          </cell>
          <cell r="D1198" t="str">
            <v>G</v>
          </cell>
          <cell r="E1198">
            <v>0</v>
          </cell>
          <cell r="F1198">
            <v>0.1</v>
          </cell>
          <cell r="G1198" t="str">
            <v>&gt;=30</v>
          </cell>
          <cell r="H1198" t="str">
            <v>KS2 English</v>
          </cell>
          <cell r="I1198" t="str">
            <v>KS4 English</v>
          </cell>
        </row>
        <row r="1199">
          <cell r="B1199" t="str">
            <v>KS2-4</v>
          </cell>
          <cell r="C1199" t="str">
            <v>N</v>
          </cell>
          <cell r="D1199" t="str">
            <v>G</v>
          </cell>
          <cell r="E1199">
            <v>0</v>
          </cell>
          <cell r="F1199">
            <v>0.1</v>
          </cell>
          <cell r="G1199" t="str">
            <v>&gt;=30</v>
          </cell>
          <cell r="H1199" t="str">
            <v>KS2 English</v>
          </cell>
          <cell r="I1199" t="str">
            <v>KS4 English</v>
          </cell>
        </row>
        <row r="1200">
          <cell r="B1200" t="str">
            <v>KS2-4</v>
          </cell>
          <cell r="C1200" t="str">
            <v>2</v>
          </cell>
          <cell r="D1200" t="str">
            <v>G</v>
          </cell>
          <cell r="E1200">
            <v>0</v>
          </cell>
          <cell r="F1200">
            <v>0.1</v>
          </cell>
          <cell r="G1200" t="str">
            <v>&gt;=30</v>
          </cell>
          <cell r="H1200" t="str">
            <v>KS2 English</v>
          </cell>
          <cell r="I1200" t="str">
            <v>KS4 English</v>
          </cell>
        </row>
        <row r="1201">
          <cell r="B1201" t="str">
            <v>KS2-4</v>
          </cell>
          <cell r="C1201" t="str">
            <v>3C</v>
          </cell>
          <cell r="D1201" t="str">
            <v>G</v>
          </cell>
          <cell r="E1201">
            <v>0</v>
          </cell>
          <cell r="F1201">
            <v>0.1</v>
          </cell>
          <cell r="G1201" t="str">
            <v>&gt;=30</v>
          </cell>
          <cell r="H1201" t="str">
            <v>KS2 English</v>
          </cell>
          <cell r="I1201" t="str">
            <v>KS4 English</v>
          </cell>
        </row>
        <row r="1202">
          <cell r="B1202" t="str">
            <v>KS2-4</v>
          </cell>
          <cell r="C1202" t="str">
            <v>3B</v>
          </cell>
          <cell r="D1202" t="str">
            <v>G</v>
          </cell>
          <cell r="E1202">
            <v>0</v>
          </cell>
          <cell r="F1202">
            <v>0.1</v>
          </cell>
          <cell r="G1202" t="str">
            <v>&gt;=30</v>
          </cell>
          <cell r="H1202" t="str">
            <v>KS2 English</v>
          </cell>
          <cell r="I1202" t="str">
            <v>KS4 English</v>
          </cell>
        </row>
        <row r="1203">
          <cell r="B1203" t="str">
            <v>KS2-4</v>
          </cell>
          <cell r="C1203" t="str">
            <v>3A</v>
          </cell>
          <cell r="D1203" t="str">
            <v>G</v>
          </cell>
          <cell r="E1203">
            <v>0</v>
          </cell>
          <cell r="F1203">
            <v>0.1</v>
          </cell>
          <cell r="G1203" t="str">
            <v>&gt;=30</v>
          </cell>
          <cell r="H1203" t="str">
            <v>KS2 English</v>
          </cell>
          <cell r="I1203" t="str">
            <v>KS4 English</v>
          </cell>
        </row>
        <row r="1204">
          <cell r="B1204" t="str">
            <v>KS2-4</v>
          </cell>
          <cell r="C1204" t="str">
            <v>4C</v>
          </cell>
          <cell r="D1204" t="str">
            <v>G</v>
          </cell>
          <cell r="E1204">
            <v>0</v>
          </cell>
          <cell r="F1204">
            <v>0.1</v>
          </cell>
          <cell r="G1204" t="str">
            <v>&gt;=30</v>
          </cell>
          <cell r="H1204" t="str">
            <v>KS2 English</v>
          </cell>
          <cell r="I1204" t="str">
            <v>KS4 English</v>
          </cell>
        </row>
        <row r="1205">
          <cell r="B1205" t="str">
            <v>KS2-4</v>
          </cell>
          <cell r="C1205" t="str">
            <v>4B</v>
          </cell>
          <cell r="D1205" t="str">
            <v>G</v>
          </cell>
          <cell r="E1205">
            <v>0</v>
          </cell>
          <cell r="F1205">
            <v>0.1</v>
          </cell>
          <cell r="G1205" t="str">
            <v>&gt;=30</v>
          </cell>
          <cell r="H1205" t="str">
            <v>KS2 English</v>
          </cell>
          <cell r="I1205" t="str">
            <v>KS4 English</v>
          </cell>
        </row>
        <row r="1206">
          <cell r="B1206" t="str">
            <v>KS2-4</v>
          </cell>
          <cell r="C1206" t="str">
            <v>4A</v>
          </cell>
          <cell r="D1206" t="str">
            <v>G</v>
          </cell>
          <cell r="E1206">
            <v>0</v>
          </cell>
          <cell r="F1206">
            <v>0.1</v>
          </cell>
          <cell r="G1206" t="str">
            <v>&gt;=30</v>
          </cell>
          <cell r="H1206" t="str">
            <v>KS2 English</v>
          </cell>
          <cell r="I1206" t="str">
            <v>KS4 English</v>
          </cell>
        </row>
        <row r="1207">
          <cell r="B1207" t="str">
            <v>KS2-4</v>
          </cell>
          <cell r="C1207" t="str">
            <v>5C</v>
          </cell>
          <cell r="D1207" t="str">
            <v>G</v>
          </cell>
          <cell r="E1207">
            <v>0</v>
          </cell>
          <cell r="F1207">
            <v>0.1</v>
          </cell>
          <cell r="G1207" t="str">
            <v>&gt;=30</v>
          </cell>
          <cell r="H1207" t="str">
            <v>KS2 English</v>
          </cell>
          <cell r="I1207" t="str">
            <v>KS4 English</v>
          </cell>
        </row>
        <row r="1208">
          <cell r="B1208" t="str">
            <v>KS2-4</v>
          </cell>
          <cell r="C1208" t="str">
            <v>5B</v>
          </cell>
          <cell r="D1208" t="str">
            <v>G</v>
          </cell>
          <cell r="E1208">
            <v>0</v>
          </cell>
          <cell r="F1208">
            <v>0.1</v>
          </cell>
          <cell r="G1208" t="str">
            <v>&gt;=30</v>
          </cell>
          <cell r="H1208" t="str">
            <v>KS2 English</v>
          </cell>
          <cell r="I1208" t="str">
            <v>KS4 English</v>
          </cell>
        </row>
        <row r="1209">
          <cell r="B1209" t="str">
            <v>KS2-4</v>
          </cell>
          <cell r="C1209" t="str">
            <v>5A</v>
          </cell>
          <cell r="D1209" t="str">
            <v>G</v>
          </cell>
          <cell r="E1209">
            <v>0</v>
          </cell>
          <cell r="F1209">
            <v>0.1</v>
          </cell>
          <cell r="G1209" t="str">
            <v>&gt;=30</v>
          </cell>
          <cell r="H1209" t="str">
            <v>KS2 English</v>
          </cell>
          <cell r="I1209" t="str">
            <v>KS4 English</v>
          </cell>
        </row>
        <row r="1210">
          <cell r="B1210" t="str">
            <v>.</v>
          </cell>
        </row>
        <row r="1211">
          <cell r="B1211" t="str">
            <v>.</v>
          </cell>
        </row>
        <row r="1212">
          <cell r="B1212" t="str">
            <v>.</v>
          </cell>
          <cell r="C1212" t="str">
            <v>.</v>
          </cell>
          <cell r="D1212" t="str">
            <v>.</v>
          </cell>
          <cell r="E1212" t="str">
            <v>.</v>
          </cell>
          <cell r="F1212" t="str">
            <v>.</v>
          </cell>
          <cell r="G1212" t="str">
            <v>.</v>
          </cell>
          <cell r="H1212" t="str">
            <v>KS2 English</v>
          </cell>
          <cell r="I1212" t="str">
            <v>KS4 English</v>
          </cell>
        </row>
        <row r="1213">
          <cell r="B1213" t="str">
            <v>.</v>
          </cell>
          <cell r="C1213" t="str">
            <v>.</v>
          </cell>
          <cell r="D1213" t="str">
            <v>.</v>
          </cell>
          <cell r="E1213" t="str">
            <v>.</v>
          </cell>
          <cell r="F1213" t="str">
            <v>.</v>
          </cell>
          <cell r="G1213" t="str">
            <v>.</v>
          </cell>
          <cell r="H1213" t="str">
            <v>KS2 English</v>
          </cell>
          <cell r="I1213" t="str">
            <v>KS4 English</v>
          </cell>
        </row>
        <row r="1214">
          <cell r="B1214" t="str">
            <v>.</v>
          </cell>
          <cell r="C1214" t="str">
            <v>.</v>
          </cell>
          <cell r="D1214" t="str">
            <v>.</v>
          </cell>
          <cell r="E1214" t="str">
            <v>.</v>
          </cell>
          <cell r="F1214" t="str">
            <v>.</v>
          </cell>
          <cell r="G1214" t="str">
            <v>.</v>
          </cell>
          <cell r="H1214" t="str">
            <v>KS2 English</v>
          </cell>
          <cell r="I1214" t="str">
            <v>KS4 English</v>
          </cell>
        </row>
        <row r="1215">
          <cell r="B1215" t="str">
            <v>.</v>
          </cell>
          <cell r="C1215" t="str">
            <v>.</v>
          </cell>
          <cell r="D1215" t="str">
            <v>.</v>
          </cell>
          <cell r="E1215" t="str">
            <v>.</v>
          </cell>
          <cell r="F1215" t="str">
            <v>.</v>
          </cell>
          <cell r="G1215" t="str">
            <v>.</v>
          </cell>
          <cell r="H1215" t="str">
            <v>.</v>
          </cell>
          <cell r="I1215" t="str">
            <v>.</v>
          </cell>
        </row>
        <row r="1216">
          <cell r="B1216" t="str">
            <v>.</v>
          </cell>
          <cell r="C1216" t="str">
            <v>.</v>
          </cell>
          <cell r="D1216" t="str">
            <v>.</v>
          </cell>
          <cell r="E1216" t="str">
            <v>.</v>
          </cell>
          <cell r="F1216" t="str">
            <v>.</v>
          </cell>
          <cell r="G1216" t="str">
            <v>.</v>
          </cell>
          <cell r="H1216" t="str">
            <v>.</v>
          </cell>
          <cell r="I1216" t="str">
            <v>.</v>
          </cell>
        </row>
        <row r="1217">
          <cell r="B1217" t="str">
            <v>KS2-4</v>
          </cell>
          <cell r="C1217" t="str">
            <v>B</v>
          </cell>
          <cell r="D1217" t="str">
            <v>G</v>
          </cell>
          <cell r="E1217">
            <v>0.16574381690660761</v>
          </cell>
          <cell r="F1217">
            <v>1</v>
          </cell>
          <cell r="G1217" t="str">
            <v>&lt;25</v>
          </cell>
          <cell r="H1217" t="str">
            <v>KS2 English</v>
          </cell>
          <cell r="I1217" t="str">
            <v>KS4 English</v>
          </cell>
        </row>
        <row r="1218">
          <cell r="B1218" t="str">
            <v>KS2-4</v>
          </cell>
          <cell r="C1218" t="str">
            <v>N</v>
          </cell>
          <cell r="D1218" t="str">
            <v>G</v>
          </cell>
          <cell r="E1218">
            <v>0.14817835780315389</v>
          </cell>
          <cell r="F1218">
            <v>1</v>
          </cell>
          <cell r="G1218" t="str">
            <v>&lt;25</v>
          </cell>
          <cell r="H1218" t="str">
            <v>KS2 English</v>
          </cell>
          <cell r="I1218" t="str">
            <v>KS4 English</v>
          </cell>
        </row>
        <row r="1219">
          <cell r="B1219" t="str">
            <v>KS2-4</v>
          </cell>
          <cell r="C1219" t="str">
            <v>2</v>
          </cell>
          <cell r="D1219" t="str">
            <v>G</v>
          </cell>
          <cell r="E1219">
            <v>9.6615384615384617E-2</v>
          </cell>
          <cell r="F1219">
            <v>1</v>
          </cell>
          <cell r="G1219" t="str">
            <v>&lt;25</v>
          </cell>
          <cell r="H1219" t="str">
            <v>KS2 English</v>
          </cell>
          <cell r="I1219" t="str">
            <v>KS4 English</v>
          </cell>
        </row>
        <row r="1220">
          <cell r="B1220" t="str">
            <v>KS2-4</v>
          </cell>
          <cell r="C1220" t="str">
            <v>3C</v>
          </cell>
          <cell r="D1220" t="str">
            <v>G</v>
          </cell>
          <cell r="E1220">
            <v>7.2429561882283527E-2</v>
          </cell>
          <cell r="F1220">
            <v>1</v>
          </cell>
          <cell r="G1220" t="str">
            <v>&lt;25</v>
          </cell>
          <cell r="H1220" t="str">
            <v>KS2 English</v>
          </cell>
          <cell r="I1220" t="str">
            <v>KS4 English</v>
          </cell>
        </row>
        <row r="1221">
          <cell r="B1221" t="str">
            <v>KS2-4</v>
          </cell>
          <cell r="C1221" t="str">
            <v>3B</v>
          </cell>
          <cell r="D1221" t="str">
            <v>G</v>
          </cell>
          <cell r="E1221">
            <v>5.0246804201999749E-2</v>
          </cell>
          <cell r="F1221">
            <v>1</v>
          </cell>
          <cell r="G1221" t="str">
            <v>&lt;25</v>
          </cell>
          <cell r="H1221" t="str">
            <v>KS2 English</v>
          </cell>
          <cell r="I1221" t="str">
            <v>KS4 English</v>
          </cell>
        </row>
        <row r="1222">
          <cell r="B1222" t="str">
            <v>KS2-4</v>
          </cell>
          <cell r="C1222" t="str">
            <v>3A</v>
          </cell>
          <cell r="D1222" t="str">
            <v>G</v>
          </cell>
          <cell r="E1222">
            <v>3.3141631737986156E-2</v>
          </cell>
          <cell r="F1222">
            <v>1</v>
          </cell>
          <cell r="G1222" t="str">
            <v>&lt;25</v>
          </cell>
          <cell r="H1222" t="str">
            <v>KS2 English</v>
          </cell>
          <cell r="I1222" t="str">
            <v>KS4 English</v>
          </cell>
        </row>
        <row r="1223">
          <cell r="B1223" t="str">
            <v>KS2-4</v>
          </cell>
          <cell r="C1223" t="str">
            <v>4C</v>
          </cell>
          <cell r="D1223" t="str">
            <v>G</v>
          </cell>
          <cell r="E1223">
            <v>1.944432625622261E-2</v>
          </cell>
          <cell r="F1223">
            <v>1</v>
          </cell>
          <cell r="G1223" t="str">
            <v>&lt;25</v>
          </cell>
          <cell r="H1223" t="str">
            <v>KS2 English</v>
          </cell>
          <cell r="I1223" t="str">
            <v>KS4 English</v>
          </cell>
        </row>
        <row r="1224">
          <cell r="B1224" t="str">
            <v>KS2-4</v>
          </cell>
          <cell r="C1224" t="str">
            <v>4B</v>
          </cell>
          <cell r="D1224" t="str">
            <v>G</v>
          </cell>
          <cell r="E1224">
            <v>8.8499452354874036E-3</v>
          </cell>
          <cell r="F1224">
            <v>1</v>
          </cell>
          <cell r="G1224" t="str">
            <v>&lt;25</v>
          </cell>
          <cell r="H1224" t="str">
            <v>KS2 English</v>
          </cell>
          <cell r="I1224" t="str">
            <v>KS4 English</v>
          </cell>
        </row>
        <row r="1225">
          <cell r="B1225" t="str">
            <v>KS2-4</v>
          </cell>
          <cell r="C1225" t="str">
            <v>4A</v>
          </cell>
          <cell r="D1225" t="str">
            <v>G</v>
          </cell>
          <cell r="E1225">
            <v>5.4553344491971977E-3</v>
          </cell>
          <cell r="F1225">
            <v>1</v>
          </cell>
          <cell r="G1225" t="str">
            <v>&lt;25</v>
          </cell>
          <cell r="H1225" t="str">
            <v>KS2 English</v>
          </cell>
          <cell r="I1225" t="str">
            <v>KS4 English</v>
          </cell>
        </row>
        <row r="1226">
          <cell r="B1226" t="str">
            <v>KS2-4</v>
          </cell>
          <cell r="C1226" t="str">
            <v>5C</v>
          </cell>
          <cell r="D1226" t="str">
            <v>G</v>
          </cell>
          <cell r="E1226">
            <v>2.2602518566354536E-3</v>
          </cell>
          <cell r="F1226">
            <v>1</v>
          </cell>
          <cell r="G1226" t="str">
            <v>&lt;25</v>
          </cell>
          <cell r="H1226" t="str">
            <v>KS2 English</v>
          </cell>
          <cell r="I1226" t="str">
            <v>KS4 English</v>
          </cell>
        </row>
        <row r="1227">
          <cell r="B1227" t="str">
            <v>KS2-4</v>
          </cell>
          <cell r="C1227" t="str">
            <v>5B</v>
          </cell>
          <cell r="D1227" t="str">
            <v>G</v>
          </cell>
          <cell r="E1227">
            <v>4.0257648953301127E-4</v>
          </cell>
          <cell r="F1227">
            <v>1</v>
          </cell>
          <cell r="G1227" t="str">
            <v>&lt;25</v>
          </cell>
          <cell r="H1227" t="str">
            <v>KS2 English</v>
          </cell>
          <cell r="I1227" t="str">
            <v>KS4 English</v>
          </cell>
        </row>
        <row r="1228">
          <cell r="B1228" t="str">
            <v>KS2-4</v>
          </cell>
          <cell r="C1228" t="str">
            <v>5A</v>
          </cell>
          <cell r="D1228" t="str">
            <v>G</v>
          </cell>
          <cell r="E1228">
            <v>0</v>
          </cell>
          <cell r="F1228">
            <v>1</v>
          </cell>
          <cell r="G1228" t="str">
            <v>&lt;25</v>
          </cell>
          <cell r="H1228" t="str">
            <v>KS2 English</v>
          </cell>
          <cell r="I1228" t="str">
            <v>KS4 English</v>
          </cell>
        </row>
        <row r="1229">
          <cell r="B1229" t="str">
            <v>.</v>
          </cell>
        </row>
        <row r="1230">
          <cell r="B1230" t="str">
            <v>.</v>
          </cell>
        </row>
        <row r="1231">
          <cell r="B1231" t="str">
            <v>.</v>
          </cell>
          <cell r="C1231" t="str">
            <v>.</v>
          </cell>
          <cell r="D1231" t="str">
            <v>.</v>
          </cell>
          <cell r="E1231" t="str">
            <v>.</v>
          </cell>
          <cell r="F1231" t="str">
            <v>.</v>
          </cell>
          <cell r="G1231" t="str">
            <v>.</v>
          </cell>
          <cell r="H1231" t="str">
            <v>KS2 English</v>
          </cell>
          <cell r="I1231" t="str">
            <v>KS4 English</v>
          </cell>
        </row>
        <row r="1232">
          <cell r="B1232" t="str">
            <v>.</v>
          </cell>
          <cell r="C1232" t="str">
            <v>.</v>
          </cell>
          <cell r="D1232" t="str">
            <v>.</v>
          </cell>
          <cell r="E1232" t="str">
            <v>.</v>
          </cell>
          <cell r="F1232" t="str">
            <v>.</v>
          </cell>
          <cell r="G1232" t="str">
            <v>.</v>
          </cell>
          <cell r="H1232" t="str">
            <v>KS2 English</v>
          </cell>
          <cell r="I1232" t="str">
            <v>KS4 English</v>
          </cell>
        </row>
        <row r="1233">
          <cell r="B1233" t="str">
            <v>.</v>
          </cell>
          <cell r="C1233" t="str">
            <v>.</v>
          </cell>
          <cell r="D1233" t="str">
            <v>.</v>
          </cell>
          <cell r="E1233" t="str">
            <v>.</v>
          </cell>
          <cell r="F1233" t="str">
            <v>.</v>
          </cell>
          <cell r="G1233" t="str">
            <v>.</v>
          </cell>
          <cell r="H1233" t="str">
            <v>KS2 English</v>
          </cell>
          <cell r="I1233" t="str">
            <v>KS4 English</v>
          </cell>
        </row>
        <row r="1234">
          <cell r="B1234" t="str">
            <v>.</v>
          </cell>
          <cell r="C1234" t="str">
            <v>.</v>
          </cell>
          <cell r="D1234" t="str">
            <v>.</v>
          </cell>
          <cell r="E1234" t="str">
            <v>.</v>
          </cell>
          <cell r="F1234" t="str">
            <v>.</v>
          </cell>
          <cell r="G1234" t="str">
            <v>.</v>
          </cell>
          <cell r="H1234" t="str">
            <v>.</v>
          </cell>
          <cell r="I1234" t="str">
            <v>.</v>
          </cell>
        </row>
        <row r="1235">
          <cell r="B1235" t="str">
            <v>.</v>
          </cell>
          <cell r="C1235" t="str">
            <v>.</v>
          </cell>
          <cell r="D1235" t="str">
            <v>.</v>
          </cell>
          <cell r="E1235" t="str">
            <v>.</v>
          </cell>
          <cell r="F1235" t="str">
            <v>.</v>
          </cell>
          <cell r="G1235" t="str">
            <v>.</v>
          </cell>
          <cell r="H1235" t="str">
            <v>.</v>
          </cell>
          <cell r="I1235" t="str">
            <v>.</v>
          </cell>
        </row>
        <row r="1236">
          <cell r="B1236" t="str">
            <v>KS2-4</v>
          </cell>
          <cell r="C1236" t="str">
            <v>B</v>
          </cell>
          <cell r="D1236" t="str">
            <v>G</v>
          </cell>
          <cell r="E1236">
            <v>0.1590808661069377</v>
          </cell>
          <cell r="F1236">
            <v>1</v>
          </cell>
          <cell r="G1236" t="str">
            <v>&gt;=25 &amp; &lt;26</v>
          </cell>
          <cell r="H1236" t="str">
            <v>KS2 English</v>
          </cell>
          <cell r="I1236" t="str">
            <v>KS4 English</v>
          </cell>
        </row>
        <row r="1237">
          <cell r="B1237" t="str">
            <v>KS2-4</v>
          </cell>
          <cell r="C1237" t="str">
            <v>N</v>
          </cell>
          <cell r="D1237" t="str">
            <v>G</v>
          </cell>
          <cell r="E1237">
            <v>0.12658994548758329</v>
          </cell>
          <cell r="F1237">
            <v>1</v>
          </cell>
          <cell r="G1237" t="str">
            <v>&gt;=25 &amp; &lt;26</v>
          </cell>
          <cell r="H1237" t="str">
            <v>KS2 English</v>
          </cell>
          <cell r="I1237" t="str">
            <v>KS4 English</v>
          </cell>
        </row>
        <row r="1238">
          <cell r="B1238" t="str">
            <v>KS2-4</v>
          </cell>
          <cell r="C1238" t="str">
            <v>2</v>
          </cell>
          <cell r="D1238" t="str">
            <v>G</v>
          </cell>
          <cell r="E1238">
            <v>8.3885209713024281E-2</v>
          </cell>
          <cell r="F1238">
            <v>1</v>
          </cell>
          <cell r="G1238" t="str">
            <v>&gt;=25 &amp; &lt;26</v>
          </cell>
          <cell r="H1238" t="str">
            <v>KS2 English</v>
          </cell>
          <cell r="I1238" t="str">
            <v>KS4 English</v>
          </cell>
        </row>
        <row r="1239">
          <cell r="B1239" t="str">
            <v>KS2-4</v>
          </cell>
          <cell r="C1239" t="str">
            <v>3C</v>
          </cell>
          <cell r="D1239" t="str">
            <v>G</v>
          </cell>
          <cell r="E1239">
            <v>6.066081569437274E-2</v>
          </cell>
          <cell r="F1239">
            <v>1</v>
          </cell>
          <cell r="G1239" t="str">
            <v>&gt;=25 &amp; &lt;26</v>
          </cell>
          <cell r="H1239" t="str">
            <v>KS2 English</v>
          </cell>
          <cell r="I1239" t="str">
            <v>KS4 English</v>
          </cell>
        </row>
        <row r="1240">
          <cell r="B1240" t="str">
            <v>KS2-4</v>
          </cell>
          <cell r="C1240" t="str">
            <v>3B</v>
          </cell>
          <cell r="D1240" t="str">
            <v>G</v>
          </cell>
          <cell r="E1240">
            <v>3.8891187422424492E-2</v>
          </cell>
          <cell r="F1240">
            <v>1</v>
          </cell>
          <cell r="G1240" t="str">
            <v>&gt;=25 &amp; &lt;26</v>
          </cell>
          <cell r="H1240" t="str">
            <v>KS2 English</v>
          </cell>
          <cell r="I1240" t="str">
            <v>KS4 English</v>
          </cell>
        </row>
        <row r="1241">
          <cell r="B1241" t="str">
            <v>KS2-4</v>
          </cell>
          <cell r="C1241" t="str">
            <v>3A</v>
          </cell>
          <cell r="D1241" t="str">
            <v>G</v>
          </cell>
          <cell r="E1241">
            <v>2.5696260963225113E-2</v>
          </cell>
          <cell r="F1241">
            <v>1</v>
          </cell>
          <cell r="G1241" t="str">
            <v>&gt;=25 &amp; &lt;26</v>
          </cell>
          <cell r="H1241" t="str">
            <v>KS2 English</v>
          </cell>
          <cell r="I1241" t="str">
            <v>KS4 English</v>
          </cell>
        </row>
        <row r="1242">
          <cell r="B1242" t="str">
            <v>KS2-4</v>
          </cell>
          <cell r="C1242" t="str">
            <v>4C</v>
          </cell>
          <cell r="D1242" t="str">
            <v>G</v>
          </cell>
          <cell r="E1242">
            <v>1.4464685589783938E-2</v>
          </cell>
          <cell r="F1242">
            <v>1</v>
          </cell>
          <cell r="G1242" t="str">
            <v>&gt;=25 &amp; &lt;26</v>
          </cell>
          <cell r="H1242" t="str">
            <v>KS2 English</v>
          </cell>
          <cell r="I1242" t="str">
            <v>KS4 English</v>
          </cell>
        </row>
        <row r="1243">
          <cell r="B1243" t="str">
            <v>KS2-4</v>
          </cell>
          <cell r="C1243" t="str">
            <v>4B</v>
          </cell>
          <cell r="D1243" t="str">
            <v>G</v>
          </cell>
          <cell r="E1243">
            <v>8.2455086550537876E-3</v>
          </cell>
          <cell r="F1243">
            <v>1</v>
          </cell>
          <cell r="G1243" t="str">
            <v>&gt;=25 &amp; &lt;26</v>
          </cell>
          <cell r="H1243" t="str">
            <v>KS2 English</v>
          </cell>
          <cell r="I1243" t="str">
            <v>KS4 English</v>
          </cell>
        </row>
        <row r="1244">
          <cell r="B1244" t="str">
            <v>KS2-4</v>
          </cell>
          <cell r="C1244" t="str">
            <v>4A</v>
          </cell>
          <cell r="D1244" t="str">
            <v>G</v>
          </cell>
          <cell r="E1244">
            <v>3.4778905529136207E-3</v>
          </cell>
          <cell r="F1244">
            <v>1</v>
          </cell>
          <cell r="G1244" t="str">
            <v>&gt;=25 &amp; &lt;26</v>
          </cell>
          <cell r="H1244" t="str">
            <v>KS2 English</v>
          </cell>
          <cell r="I1244" t="str">
            <v>KS4 English</v>
          </cell>
        </row>
        <row r="1245">
          <cell r="B1245" t="str">
            <v>KS2-4</v>
          </cell>
          <cell r="C1245" t="str">
            <v>5C</v>
          </cell>
          <cell r="D1245" t="str">
            <v>G</v>
          </cell>
          <cell r="E1245">
            <v>1.5860931353889099E-3</v>
          </cell>
          <cell r="F1245">
            <v>1</v>
          </cell>
          <cell r="G1245" t="str">
            <v>&gt;=25 &amp; &lt;26</v>
          </cell>
          <cell r="H1245" t="str">
            <v>KS2 English</v>
          </cell>
          <cell r="I1245" t="str">
            <v>KS4 English</v>
          </cell>
        </row>
        <row r="1246">
          <cell r="B1246" t="str">
            <v>KS2-4</v>
          </cell>
          <cell r="C1246" t="str">
            <v>5B</v>
          </cell>
          <cell r="D1246" t="str">
            <v>G</v>
          </cell>
          <cell r="E1246">
            <v>6.8236096895257596E-4</v>
          </cell>
          <cell r="F1246">
            <v>1</v>
          </cell>
          <cell r="G1246" t="str">
            <v>&gt;=25 &amp; &lt;26</v>
          </cell>
          <cell r="H1246" t="str">
            <v>KS2 English</v>
          </cell>
          <cell r="I1246" t="str">
            <v>KS4 English</v>
          </cell>
        </row>
        <row r="1247">
          <cell r="B1247" t="str">
            <v>KS2-4</v>
          </cell>
          <cell r="C1247" t="str">
            <v>5A</v>
          </cell>
          <cell r="D1247" t="str">
            <v>G</v>
          </cell>
          <cell r="E1247">
            <v>0</v>
          </cell>
          <cell r="F1247">
            <v>1</v>
          </cell>
          <cell r="G1247" t="str">
            <v>&gt;=25 &amp; &lt;26</v>
          </cell>
          <cell r="H1247" t="str">
            <v>KS2 English</v>
          </cell>
          <cell r="I1247" t="str">
            <v>KS4 English</v>
          </cell>
        </row>
        <row r="1248">
          <cell r="B1248" t="str">
            <v>.</v>
          </cell>
        </row>
        <row r="1249">
          <cell r="B1249" t="str">
            <v>.</v>
          </cell>
        </row>
        <row r="1250">
          <cell r="B1250" t="str">
            <v>.</v>
          </cell>
          <cell r="C1250" t="str">
            <v>.</v>
          </cell>
          <cell r="D1250" t="str">
            <v>.</v>
          </cell>
          <cell r="E1250" t="str">
            <v>.</v>
          </cell>
          <cell r="F1250" t="str">
            <v>.</v>
          </cell>
          <cell r="G1250" t="str">
            <v>.</v>
          </cell>
          <cell r="H1250" t="str">
            <v>KS2 English</v>
          </cell>
          <cell r="I1250" t="str">
            <v>KS4 English</v>
          </cell>
        </row>
        <row r="1251">
          <cell r="B1251" t="str">
            <v>.</v>
          </cell>
          <cell r="C1251" t="str">
            <v>.</v>
          </cell>
          <cell r="D1251" t="str">
            <v>.</v>
          </cell>
          <cell r="E1251" t="str">
            <v>.</v>
          </cell>
          <cell r="F1251" t="str">
            <v>.</v>
          </cell>
          <cell r="G1251" t="str">
            <v>.</v>
          </cell>
          <cell r="H1251" t="str">
            <v>KS2 English</v>
          </cell>
          <cell r="I1251" t="str">
            <v>KS4 English</v>
          </cell>
        </row>
        <row r="1252">
          <cell r="B1252" t="str">
            <v>.</v>
          </cell>
          <cell r="C1252" t="str">
            <v>.</v>
          </cell>
          <cell r="D1252" t="str">
            <v>.</v>
          </cell>
          <cell r="E1252" t="str">
            <v>.</v>
          </cell>
          <cell r="F1252" t="str">
            <v>.</v>
          </cell>
          <cell r="G1252" t="str">
            <v>.</v>
          </cell>
          <cell r="H1252" t="str">
            <v>KS2 English</v>
          </cell>
          <cell r="I1252" t="str">
            <v>KS4 English</v>
          </cell>
        </row>
        <row r="1253">
          <cell r="B1253" t="str">
            <v>.</v>
          </cell>
          <cell r="C1253" t="str">
            <v>.</v>
          </cell>
          <cell r="D1253" t="str">
            <v>.</v>
          </cell>
          <cell r="E1253" t="str">
            <v>.</v>
          </cell>
          <cell r="F1253" t="str">
            <v>.</v>
          </cell>
          <cell r="G1253" t="str">
            <v>.</v>
          </cell>
          <cell r="H1253" t="str">
            <v>.</v>
          </cell>
          <cell r="I1253" t="str">
            <v>.</v>
          </cell>
        </row>
        <row r="1254">
          <cell r="B1254" t="str">
            <v>.</v>
          </cell>
          <cell r="C1254" t="str">
            <v>.</v>
          </cell>
          <cell r="D1254" t="str">
            <v>.</v>
          </cell>
          <cell r="E1254" t="str">
            <v>.</v>
          </cell>
          <cell r="F1254" t="str">
            <v>.</v>
          </cell>
          <cell r="G1254" t="str">
            <v>.</v>
          </cell>
          <cell r="H1254" t="str">
            <v>.</v>
          </cell>
          <cell r="I1254" t="str">
            <v>.</v>
          </cell>
        </row>
        <row r="1255">
          <cell r="B1255" t="str">
            <v>KS2-4</v>
          </cell>
          <cell r="C1255" t="str">
            <v>B</v>
          </cell>
          <cell r="D1255" t="str">
            <v>G</v>
          </cell>
          <cell r="E1255">
            <v>0.13199369582348305</v>
          </cell>
          <cell r="F1255">
            <v>1</v>
          </cell>
          <cell r="G1255" t="str">
            <v>&gt;=26 &amp; &lt;27</v>
          </cell>
          <cell r="H1255" t="str">
            <v>KS2 English</v>
          </cell>
          <cell r="I1255" t="str">
            <v>KS4 English</v>
          </cell>
        </row>
        <row r="1256">
          <cell r="B1256" t="str">
            <v>KS2-4</v>
          </cell>
          <cell r="C1256" t="str">
            <v>N</v>
          </cell>
          <cell r="D1256" t="str">
            <v>G</v>
          </cell>
          <cell r="E1256">
            <v>0.12819176654507555</v>
          </cell>
          <cell r="F1256">
            <v>1</v>
          </cell>
          <cell r="G1256" t="str">
            <v>&gt;=26 &amp; &lt;27</v>
          </cell>
          <cell r="H1256" t="str">
            <v>KS2 English</v>
          </cell>
          <cell r="I1256" t="str">
            <v>KS4 English</v>
          </cell>
        </row>
        <row r="1257">
          <cell r="B1257" t="str">
            <v>KS2-4</v>
          </cell>
          <cell r="C1257" t="str">
            <v>2</v>
          </cell>
          <cell r="D1257" t="str">
            <v>G</v>
          </cell>
          <cell r="E1257">
            <v>0.10046948356807511</v>
          </cell>
          <cell r="F1257">
            <v>1</v>
          </cell>
          <cell r="G1257" t="str">
            <v>&gt;=26 &amp; &lt;27</v>
          </cell>
          <cell r="H1257" t="str">
            <v>KS2 English</v>
          </cell>
          <cell r="I1257" t="str">
            <v>KS4 English</v>
          </cell>
        </row>
        <row r="1258">
          <cell r="B1258" t="str">
            <v>KS2-4</v>
          </cell>
          <cell r="C1258" t="str">
            <v>3C</v>
          </cell>
          <cell r="D1258" t="str">
            <v>G</v>
          </cell>
          <cell r="E1258">
            <v>5.4170249355116079E-2</v>
          </cell>
          <cell r="F1258">
            <v>1</v>
          </cell>
          <cell r="G1258" t="str">
            <v>&gt;=26 &amp; &lt;27</v>
          </cell>
          <cell r="H1258" t="str">
            <v>KS2 English</v>
          </cell>
          <cell r="I1258" t="str">
            <v>KS4 English</v>
          </cell>
        </row>
        <row r="1259">
          <cell r="B1259" t="str">
            <v>KS2-4</v>
          </cell>
          <cell r="C1259" t="str">
            <v>3B</v>
          </cell>
          <cell r="D1259" t="str">
            <v>G</v>
          </cell>
          <cell r="E1259">
            <v>3.560346235505471E-2</v>
          </cell>
          <cell r="F1259">
            <v>1</v>
          </cell>
          <cell r="G1259" t="str">
            <v>&gt;=26 &amp; &lt;27</v>
          </cell>
          <cell r="H1259" t="str">
            <v>KS2 English</v>
          </cell>
          <cell r="I1259" t="str">
            <v>KS4 English</v>
          </cell>
        </row>
        <row r="1260">
          <cell r="B1260" t="str">
            <v>KS2-4</v>
          </cell>
          <cell r="C1260" t="str">
            <v>3A</v>
          </cell>
          <cell r="D1260" t="str">
            <v>G</v>
          </cell>
          <cell r="E1260">
            <v>2.4450704225352112E-2</v>
          </cell>
          <cell r="F1260">
            <v>1</v>
          </cell>
          <cell r="G1260" t="str">
            <v>&gt;=26 &amp; &lt;27</v>
          </cell>
          <cell r="H1260" t="str">
            <v>KS2 English</v>
          </cell>
          <cell r="I1260" t="str">
            <v>KS4 English</v>
          </cell>
        </row>
        <row r="1261">
          <cell r="B1261" t="str">
            <v>KS2-4</v>
          </cell>
          <cell r="C1261" t="str">
            <v>4C</v>
          </cell>
          <cell r="D1261" t="str">
            <v>G</v>
          </cell>
          <cell r="E1261">
            <v>1.32286242230808E-2</v>
          </cell>
          <cell r="F1261">
            <v>1</v>
          </cell>
          <cell r="G1261" t="str">
            <v>&gt;=26 &amp; &lt;27</v>
          </cell>
          <cell r="H1261" t="str">
            <v>KS2 English</v>
          </cell>
          <cell r="I1261" t="str">
            <v>KS4 English</v>
          </cell>
        </row>
        <row r="1262">
          <cell r="B1262" t="str">
            <v>KS2-4</v>
          </cell>
          <cell r="C1262" t="str">
            <v>4B</v>
          </cell>
          <cell r="D1262" t="str">
            <v>G</v>
          </cell>
          <cell r="E1262">
            <v>5.3654088932529103E-3</v>
          </cell>
          <cell r="F1262">
            <v>1</v>
          </cell>
          <cell r="G1262" t="str">
            <v>&gt;=26 &amp; &lt;27</v>
          </cell>
          <cell r="H1262" t="str">
            <v>KS2 English</v>
          </cell>
          <cell r="I1262" t="str">
            <v>KS4 English</v>
          </cell>
        </row>
        <row r="1263">
          <cell r="B1263" t="str">
            <v>KS2-4</v>
          </cell>
          <cell r="C1263" t="str">
            <v>4A</v>
          </cell>
          <cell r="D1263" t="str">
            <v>G</v>
          </cell>
          <cell r="E1263">
            <v>3.170040999196923E-3</v>
          </cell>
          <cell r="F1263">
            <v>1</v>
          </cell>
          <cell r="G1263" t="str">
            <v>&gt;=26 &amp; &lt;27</v>
          </cell>
          <cell r="H1263" t="str">
            <v>KS2 English</v>
          </cell>
          <cell r="I1263" t="str">
            <v>KS4 English</v>
          </cell>
        </row>
        <row r="1264">
          <cell r="B1264" t="str">
            <v>KS2-4</v>
          </cell>
          <cell r="C1264" t="str">
            <v>5C</v>
          </cell>
          <cell r="D1264" t="str">
            <v>G</v>
          </cell>
          <cell r="E1264">
            <v>1.6135677011809943E-3</v>
          </cell>
          <cell r="F1264">
            <v>1</v>
          </cell>
          <cell r="G1264" t="str">
            <v>&gt;=26 &amp; &lt;27</v>
          </cell>
          <cell r="H1264" t="str">
            <v>KS2 English</v>
          </cell>
          <cell r="I1264" t="str">
            <v>KS4 English</v>
          </cell>
        </row>
        <row r="1265">
          <cell r="B1265" t="str">
            <v>KS2-4</v>
          </cell>
          <cell r="C1265" t="str">
            <v>5B</v>
          </cell>
          <cell r="D1265" t="str">
            <v>G</v>
          </cell>
          <cell r="E1265">
            <v>1.1436039862767521E-3</v>
          </cell>
          <cell r="F1265">
            <v>1</v>
          </cell>
          <cell r="G1265" t="str">
            <v>&gt;=26 &amp; &lt;27</v>
          </cell>
          <cell r="H1265" t="str">
            <v>KS2 English</v>
          </cell>
          <cell r="I1265" t="str">
            <v>KS4 English</v>
          </cell>
        </row>
        <row r="1266">
          <cell r="B1266" t="str">
            <v>KS2-4</v>
          </cell>
          <cell r="C1266" t="str">
            <v>5A</v>
          </cell>
          <cell r="D1266" t="str">
            <v>G</v>
          </cell>
          <cell r="E1266">
            <v>0</v>
          </cell>
          <cell r="F1266">
            <v>1</v>
          </cell>
          <cell r="G1266" t="str">
            <v>&gt;=26 &amp; &lt;27</v>
          </cell>
          <cell r="H1266" t="str">
            <v>KS2 English</v>
          </cell>
          <cell r="I1266" t="str">
            <v>KS4 English</v>
          </cell>
        </row>
        <row r="1267">
          <cell r="B1267" t="str">
            <v>.</v>
          </cell>
        </row>
        <row r="1268">
          <cell r="B1268" t="str">
            <v>.</v>
          </cell>
        </row>
        <row r="1269">
          <cell r="B1269" t="str">
            <v>.</v>
          </cell>
          <cell r="C1269" t="str">
            <v>.</v>
          </cell>
          <cell r="D1269" t="str">
            <v>.</v>
          </cell>
          <cell r="E1269" t="str">
            <v>.</v>
          </cell>
          <cell r="F1269" t="str">
            <v>.</v>
          </cell>
          <cell r="G1269" t="str">
            <v>.</v>
          </cell>
          <cell r="H1269" t="str">
            <v>KS2 English</v>
          </cell>
          <cell r="I1269" t="str">
            <v>KS4 English</v>
          </cell>
        </row>
        <row r="1270">
          <cell r="B1270" t="str">
            <v>.</v>
          </cell>
          <cell r="C1270" t="str">
            <v>.</v>
          </cell>
          <cell r="D1270" t="str">
            <v>.</v>
          </cell>
          <cell r="E1270" t="str">
            <v>.</v>
          </cell>
          <cell r="F1270" t="str">
            <v>.</v>
          </cell>
          <cell r="G1270" t="str">
            <v>.</v>
          </cell>
          <cell r="H1270" t="str">
            <v>KS2 English</v>
          </cell>
          <cell r="I1270" t="str">
            <v>KS4 English</v>
          </cell>
        </row>
        <row r="1271">
          <cell r="B1271" t="str">
            <v>.</v>
          </cell>
          <cell r="C1271" t="str">
            <v>.</v>
          </cell>
          <cell r="D1271" t="str">
            <v>.</v>
          </cell>
          <cell r="E1271" t="str">
            <v>.</v>
          </cell>
          <cell r="F1271" t="str">
            <v>.</v>
          </cell>
          <cell r="G1271" t="str">
            <v>.</v>
          </cell>
          <cell r="H1271" t="str">
            <v>KS2 English</v>
          </cell>
          <cell r="I1271" t="str">
            <v>KS4 English</v>
          </cell>
        </row>
        <row r="1272">
          <cell r="B1272" t="str">
            <v>.</v>
          </cell>
          <cell r="C1272" t="str">
            <v>.</v>
          </cell>
          <cell r="D1272" t="str">
            <v>.</v>
          </cell>
          <cell r="E1272" t="str">
            <v>.</v>
          </cell>
          <cell r="F1272" t="str">
            <v>.</v>
          </cell>
          <cell r="G1272" t="str">
            <v>.</v>
          </cell>
          <cell r="H1272" t="str">
            <v>.</v>
          </cell>
          <cell r="I1272" t="str">
            <v>.</v>
          </cell>
        </row>
        <row r="1273">
          <cell r="B1273" t="str">
            <v>.</v>
          </cell>
          <cell r="C1273" t="str">
            <v>.</v>
          </cell>
          <cell r="D1273" t="str">
            <v>.</v>
          </cell>
          <cell r="E1273" t="str">
            <v>.</v>
          </cell>
          <cell r="F1273" t="str">
            <v>.</v>
          </cell>
          <cell r="G1273" t="str">
            <v>.</v>
          </cell>
          <cell r="H1273" t="str">
            <v>.</v>
          </cell>
          <cell r="I1273" t="str">
            <v>.</v>
          </cell>
        </row>
        <row r="1274">
          <cell r="B1274" t="str">
            <v>KS2-4</v>
          </cell>
          <cell r="C1274" t="str">
            <v>B</v>
          </cell>
          <cell r="D1274" t="str">
            <v>G</v>
          </cell>
          <cell r="E1274">
            <v>0.10677466863033873</v>
          </cell>
          <cell r="F1274">
            <v>1</v>
          </cell>
          <cell r="G1274" t="str">
            <v>&gt;=27 &amp; &lt;28</v>
          </cell>
          <cell r="H1274" t="str">
            <v>KS2 English</v>
          </cell>
          <cell r="I1274" t="str">
            <v>KS4 English</v>
          </cell>
        </row>
        <row r="1275">
          <cell r="B1275" t="str">
            <v>KS2-4</v>
          </cell>
          <cell r="C1275" t="str">
            <v>N</v>
          </cell>
          <cell r="D1275" t="str">
            <v>G</v>
          </cell>
          <cell r="E1275">
            <v>9.0080971659919032E-2</v>
          </cell>
          <cell r="F1275">
            <v>1</v>
          </cell>
          <cell r="G1275" t="str">
            <v>&gt;=27 &amp; &lt;28</v>
          </cell>
          <cell r="H1275" t="str">
            <v>KS2 English</v>
          </cell>
          <cell r="I1275" t="str">
            <v>KS4 English</v>
          </cell>
        </row>
        <row r="1276">
          <cell r="B1276" t="str">
            <v>KS2-4</v>
          </cell>
          <cell r="C1276" t="str">
            <v>2</v>
          </cell>
          <cell r="D1276" t="str">
            <v>G</v>
          </cell>
          <cell r="E1276">
            <v>5.4421768707482991E-2</v>
          </cell>
          <cell r="F1276">
            <v>1</v>
          </cell>
          <cell r="G1276" t="str">
            <v>&gt;=27 &amp; &lt;28</v>
          </cell>
          <cell r="H1276" t="str">
            <v>KS2 English</v>
          </cell>
          <cell r="I1276" t="str">
            <v>KS4 English</v>
          </cell>
        </row>
        <row r="1277">
          <cell r="B1277" t="str">
            <v>KS2-4</v>
          </cell>
          <cell r="C1277" t="str">
            <v>3C</v>
          </cell>
          <cell r="D1277" t="str">
            <v>G</v>
          </cell>
          <cell r="E1277">
            <v>3.2992036405005691E-2</v>
          </cell>
          <cell r="F1277">
            <v>1</v>
          </cell>
          <cell r="G1277" t="str">
            <v>&gt;=27 &amp; &lt;28</v>
          </cell>
          <cell r="H1277" t="str">
            <v>KS2 English</v>
          </cell>
          <cell r="I1277" t="str">
            <v>KS4 English</v>
          </cell>
        </row>
        <row r="1278">
          <cell r="B1278" t="str">
            <v>KS2-4</v>
          </cell>
          <cell r="C1278" t="str">
            <v>3B</v>
          </cell>
          <cell r="D1278" t="str">
            <v>G</v>
          </cell>
          <cell r="E1278">
            <v>2.4578845622756144E-2</v>
          </cell>
          <cell r="F1278">
            <v>1</v>
          </cell>
          <cell r="G1278" t="str">
            <v>&gt;=27 &amp; &lt;28</v>
          </cell>
          <cell r="H1278" t="str">
            <v>KS2 English</v>
          </cell>
          <cell r="I1278" t="str">
            <v>KS4 English</v>
          </cell>
        </row>
        <row r="1279">
          <cell r="B1279" t="str">
            <v>KS2-4</v>
          </cell>
          <cell r="C1279" t="str">
            <v>3A</v>
          </cell>
          <cell r="D1279" t="str">
            <v>G</v>
          </cell>
          <cell r="E1279">
            <v>1.4372294372294373E-2</v>
          </cell>
          <cell r="F1279">
            <v>1</v>
          </cell>
          <cell r="G1279" t="str">
            <v>&gt;=27 &amp; &lt;28</v>
          </cell>
          <cell r="H1279" t="str">
            <v>KS2 English</v>
          </cell>
          <cell r="I1279" t="str">
            <v>KS4 English</v>
          </cell>
        </row>
        <row r="1280">
          <cell r="B1280" t="str">
            <v>KS2-4</v>
          </cell>
          <cell r="C1280" t="str">
            <v>4C</v>
          </cell>
          <cell r="D1280" t="str">
            <v>G</v>
          </cell>
          <cell r="E1280">
            <v>7.9522862823061622E-3</v>
          </cell>
          <cell r="F1280">
            <v>1</v>
          </cell>
          <cell r="G1280" t="str">
            <v>&gt;=27 &amp; &lt;28</v>
          </cell>
          <cell r="H1280" t="str">
            <v>KS2 English</v>
          </cell>
          <cell r="I1280" t="str">
            <v>KS4 English</v>
          </cell>
        </row>
        <row r="1281">
          <cell r="B1281" t="str">
            <v>KS2-4</v>
          </cell>
          <cell r="C1281" t="str">
            <v>4B</v>
          </cell>
          <cell r="D1281" t="str">
            <v>G</v>
          </cell>
          <cell r="E1281">
            <v>4.0464226955400414E-3</v>
          </cell>
          <cell r="F1281">
            <v>1</v>
          </cell>
          <cell r="G1281" t="str">
            <v>&gt;=27 &amp; &lt;28</v>
          </cell>
          <cell r="H1281" t="str">
            <v>KS2 English</v>
          </cell>
          <cell r="I1281" t="str">
            <v>KS4 English</v>
          </cell>
        </row>
        <row r="1282">
          <cell r="B1282" t="str">
            <v>KS2-4</v>
          </cell>
          <cell r="C1282" t="str">
            <v>4A</v>
          </cell>
          <cell r="D1282" t="str">
            <v>G</v>
          </cell>
          <cell r="E1282">
            <v>1.1922930179320869E-3</v>
          </cell>
          <cell r="F1282">
            <v>1</v>
          </cell>
          <cell r="G1282" t="str">
            <v>&gt;=27 &amp; &lt;28</v>
          </cell>
          <cell r="H1282" t="str">
            <v>KS2 English</v>
          </cell>
          <cell r="I1282" t="str">
            <v>KS4 English</v>
          </cell>
        </row>
        <row r="1283">
          <cell r="B1283" t="str">
            <v>KS2-4</v>
          </cell>
          <cell r="C1283" t="str">
            <v>5C</v>
          </cell>
          <cell r="D1283" t="str">
            <v>G</v>
          </cell>
          <cell r="E1283">
            <v>5.5263885051119092E-4</v>
          </cell>
          <cell r="F1283">
            <v>1</v>
          </cell>
          <cell r="G1283" t="str">
            <v>&gt;=27 &amp; &lt;28</v>
          </cell>
          <cell r="H1283" t="str">
            <v>KS2 English</v>
          </cell>
          <cell r="I1283" t="str">
            <v>KS4 English</v>
          </cell>
        </row>
        <row r="1284">
          <cell r="B1284" t="str">
            <v>KS2-4</v>
          </cell>
          <cell r="C1284" t="str">
            <v>5B</v>
          </cell>
          <cell r="D1284" t="str">
            <v>G</v>
          </cell>
          <cell r="E1284">
            <v>1.4536996656490768E-4</v>
          </cell>
          <cell r="F1284">
            <v>1</v>
          </cell>
          <cell r="G1284" t="str">
            <v>&gt;=27 &amp; &lt;28</v>
          </cell>
          <cell r="H1284" t="str">
            <v>KS2 English</v>
          </cell>
          <cell r="I1284" t="str">
            <v>KS4 English</v>
          </cell>
        </row>
        <row r="1285">
          <cell r="B1285" t="str">
            <v>KS2-4</v>
          </cell>
          <cell r="C1285" t="str">
            <v>5A</v>
          </cell>
          <cell r="D1285" t="str">
            <v>G</v>
          </cell>
          <cell r="E1285">
            <v>0</v>
          </cell>
          <cell r="F1285">
            <v>1</v>
          </cell>
          <cell r="G1285" t="str">
            <v>&gt;=27 &amp; &lt;28</v>
          </cell>
          <cell r="H1285" t="str">
            <v>KS2 English</v>
          </cell>
          <cell r="I1285" t="str">
            <v>KS4 English</v>
          </cell>
        </row>
        <row r="1286">
          <cell r="B1286" t="str">
            <v>.</v>
          </cell>
        </row>
        <row r="1287">
          <cell r="B1287" t="str">
            <v>.</v>
          </cell>
        </row>
        <row r="1288">
          <cell r="B1288" t="str">
            <v>.</v>
          </cell>
          <cell r="C1288" t="str">
            <v>.</v>
          </cell>
          <cell r="D1288" t="str">
            <v>.</v>
          </cell>
          <cell r="E1288" t="str">
            <v>.</v>
          </cell>
          <cell r="F1288" t="str">
            <v>.</v>
          </cell>
          <cell r="G1288" t="str">
            <v>.</v>
          </cell>
          <cell r="H1288" t="str">
            <v>KS2 English</v>
          </cell>
          <cell r="I1288" t="str">
            <v>KS4 English</v>
          </cell>
        </row>
        <row r="1289">
          <cell r="B1289" t="str">
            <v>.</v>
          </cell>
          <cell r="C1289" t="str">
            <v>.</v>
          </cell>
          <cell r="D1289" t="str">
            <v>.</v>
          </cell>
          <cell r="E1289" t="str">
            <v>.</v>
          </cell>
          <cell r="F1289" t="str">
            <v>.</v>
          </cell>
          <cell r="G1289" t="str">
            <v>.</v>
          </cell>
          <cell r="H1289" t="str">
            <v>KS2 English</v>
          </cell>
          <cell r="I1289" t="str">
            <v>KS4 English</v>
          </cell>
        </row>
        <row r="1290">
          <cell r="B1290" t="str">
            <v>.</v>
          </cell>
          <cell r="C1290" t="str">
            <v>.</v>
          </cell>
          <cell r="D1290" t="str">
            <v>.</v>
          </cell>
          <cell r="E1290" t="str">
            <v>.</v>
          </cell>
          <cell r="F1290" t="str">
            <v>.</v>
          </cell>
          <cell r="G1290" t="str">
            <v>.</v>
          </cell>
          <cell r="H1290" t="str">
            <v>KS2 English</v>
          </cell>
          <cell r="I1290" t="str">
            <v>KS4 English</v>
          </cell>
        </row>
        <row r="1291">
          <cell r="B1291" t="str">
            <v>.</v>
          </cell>
          <cell r="C1291" t="str">
            <v>.</v>
          </cell>
          <cell r="D1291" t="str">
            <v>.</v>
          </cell>
          <cell r="E1291" t="str">
            <v>.</v>
          </cell>
          <cell r="F1291" t="str">
            <v>.</v>
          </cell>
          <cell r="G1291" t="str">
            <v>.</v>
          </cell>
          <cell r="H1291" t="str">
            <v>.</v>
          </cell>
          <cell r="I1291" t="str">
            <v>.</v>
          </cell>
        </row>
        <row r="1292">
          <cell r="B1292" t="str">
            <v>.</v>
          </cell>
          <cell r="C1292" t="str">
            <v>.</v>
          </cell>
          <cell r="D1292" t="str">
            <v>.</v>
          </cell>
          <cell r="E1292" t="str">
            <v>.</v>
          </cell>
          <cell r="F1292" t="str">
            <v>.</v>
          </cell>
          <cell r="G1292" t="str">
            <v>.</v>
          </cell>
          <cell r="H1292" t="str">
            <v>.</v>
          </cell>
          <cell r="I1292" t="str">
            <v>.</v>
          </cell>
        </row>
        <row r="1293">
          <cell r="B1293" t="str">
            <v>KS2-4</v>
          </cell>
          <cell r="C1293" t="str">
            <v>B</v>
          </cell>
          <cell r="D1293" t="str">
            <v>G</v>
          </cell>
          <cell r="E1293">
            <v>7.5528700906344406E-2</v>
          </cell>
          <cell r="F1293">
            <v>1</v>
          </cell>
          <cell r="G1293" t="str">
            <v>&gt;=28 &amp; &lt;29</v>
          </cell>
          <cell r="H1293" t="str">
            <v>KS2 English</v>
          </cell>
          <cell r="I1293" t="str">
            <v>KS4 English</v>
          </cell>
        </row>
        <row r="1294">
          <cell r="B1294" t="str">
            <v>KS2-4</v>
          </cell>
          <cell r="C1294" t="str">
            <v>N</v>
          </cell>
          <cell r="D1294" t="str">
            <v>G</v>
          </cell>
          <cell r="E1294">
            <v>4.0540540540540543E-2</v>
          </cell>
          <cell r="F1294">
            <v>1</v>
          </cell>
          <cell r="G1294" t="str">
            <v>&gt;=28 &amp; &lt;29</v>
          </cell>
          <cell r="H1294" t="str">
            <v>KS2 English</v>
          </cell>
          <cell r="I1294" t="str">
            <v>KS4 English</v>
          </cell>
        </row>
        <row r="1295">
          <cell r="B1295" t="str">
            <v>KS2-4</v>
          </cell>
          <cell r="C1295" t="str">
            <v>2</v>
          </cell>
          <cell r="D1295" t="str">
            <v>G</v>
          </cell>
          <cell r="E1295">
            <v>5.7142857142857141E-2</v>
          </cell>
          <cell r="F1295">
            <v>1</v>
          </cell>
          <cell r="G1295" t="str">
            <v>&gt;=28 &amp; &lt;29</v>
          </cell>
          <cell r="H1295" t="str">
            <v>KS2 English</v>
          </cell>
          <cell r="I1295" t="str">
            <v>KS4 English</v>
          </cell>
        </row>
        <row r="1296">
          <cell r="B1296" t="str">
            <v>KS2-4</v>
          </cell>
          <cell r="C1296" t="str">
            <v>3C</v>
          </cell>
          <cell r="D1296" t="str">
            <v>G</v>
          </cell>
          <cell r="E1296">
            <v>1.7391304347826087E-2</v>
          </cell>
          <cell r="F1296">
            <v>1</v>
          </cell>
          <cell r="G1296" t="str">
            <v>&gt;=28 &amp; &lt;29</v>
          </cell>
          <cell r="H1296" t="str">
            <v>KS2 English</v>
          </cell>
          <cell r="I1296" t="str">
            <v>KS4 English</v>
          </cell>
        </row>
        <row r="1297">
          <cell r="B1297" t="str">
            <v>KS2-4</v>
          </cell>
          <cell r="C1297" t="str">
            <v>3B</v>
          </cell>
          <cell r="D1297" t="str">
            <v>G</v>
          </cell>
          <cell r="E1297">
            <v>1.8108651911468814E-2</v>
          </cell>
          <cell r="F1297">
            <v>1</v>
          </cell>
          <cell r="G1297" t="str">
            <v>&gt;=28 &amp; &lt;29</v>
          </cell>
          <cell r="H1297" t="str">
            <v>KS2 English</v>
          </cell>
          <cell r="I1297" t="str">
            <v>KS4 English</v>
          </cell>
        </row>
        <row r="1298">
          <cell r="B1298" t="str">
            <v>KS2-4</v>
          </cell>
          <cell r="C1298" t="str">
            <v>3A</v>
          </cell>
          <cell r="D1298" t="str">
            <v>G</v>
          </cell>
          <cell r="E1298">
            <v>1.5664160401002505E-2</v>
          </cell>
          <cell r="F1298">
            <v>1</v>
          </cell>
          <cell r="G1298" t="str">
            <v>&gt;=28 &amp; &lt;29</v>
          </cell>
          <cell r="H1298" t="str">
            <v>KS2 English</v>
          </cell>
          <cell r="I1298" t="str">
            <v>KS4 English</v>
          </cell>
        </row>
        <row r="1299">
          <cell r="B1299" t="str">
            <v>KS2-4</v>
          </cell>
          <cell r="C1299" t="str">
            <v>4C</v>
          </cell>
          <cell r="D1299" t="str">
            <v>G</v>
          </cell>
          <cell r="E1299">
            <v>5.7183702644746249E-3</v>
          </cell>
          <cell r="F1299">
            <v>1</v>
          </cell>
          <cell r="G1299" t="str">
            <v>&gt;=28 &amp; &lt;29</v>
          </cell>
          <cell r="H1299" t="str">
            <v>KS2 English</v>
          </cell>
          <cell r="I1299" t="str">
            <v>KS4 English</v>
          </cell>
        </row>
        <row r="1300">
          <cell r="B1300" t="str">
            <v>KS2-4</v>
          </cell>
          <cell r="C1300" t="str">
            <v>4B</v>
          </cell>
          <cell r="D1300" t="str">
            <v>G</v>
          </cell>
          <cell r="E1300">
            <v>2.0734235882424686E-3</v>
          </cell>
          <cell r="F1300">
            <v>1</v>
          </cell>
          <cell r="G1300" t="str">
            <v>&gt;=28 &amp; &lt;29</v>
          </cell>
          <cell r="H1300" t="str">
            <v>KS2 English</v>
          </cell>
          <cell r="I1300" t="str">
            <v>KS4 English</v>
          </cell>
        </row>
        <row r="1301">
          <cell r="B1301" t="str">
            <v>KS2-4</v>
          </cell>
          <cell r="C1301" t="str">
            <v>4A</v>
          </cell>
          <cell r="D1301" t="str">
            <v>G</v>
          </cell>
          <cell r="E1301">
            <v>9.6536744298298543E-4</v>
          </cell>
          <cell r="F1301">
            <v>1</v>
          </cell>
          <cell r="G1301" t="str">
            <v>&gt;=28 &amp; &lt;29</v>
          </cell>
          <cell r="H1301" t="str">
            <v>KS2 English</v>
          </cell>
          <cell r="I1301" t="str">
            <v>KS4 English</v>
          </cell>
        </row>
        <row r="1302">
          <cell r="B1302" t="str">
            <v>KS2-4</v>
          </cell>
          <cell r="C1302" t="str">
            <v>5C</v>
          </cell>
          <cell r="D1302" t="str">
            <v>G</v>
          </cell>
          <cell r="E1302">
            <v>2.2595465843187467E-4</v>
          </cell>
          <cell r="F1302">
            <v>1</v>
          </cell>
          <cell r="G1302" t="str">
            <v>&gt;=28 &amp; &lt;29</v>
          </cell>
          <cell r="H1302" t="str">
            <v>KS2 English</v>
          </cell>
          <cell r="I1302" t="str">
            <v>KS4 English</v>
          </cell>
        </row>
        <row r="1303">
          <cell r="B1303" t="str">
            <v>KS2-4</v>
          </cell>
          <cell r="C1303" t="str">
            <v>5B</v>
          </cell>
          <cell r="D1303" t="str">
            <v>G</v>
          </cell>
          <cell r="E1303">
            <v>0</v>
          </cell>
          <cell r="F1303">
            <v>1</v>
          </cell>
          <cell r="G1303" t="str">
            <v>&gt;=28 &amp; &lt;29</v>
          </cell>
          <cell r="H1303" t="str">
            <v>KS2 English</v>
          </cell>
          <cell r="I1303" t="str">
            <v>KS4 English</v>
          </cell>
        </row>
        <row r="1304">
          <cell r="B1304" t="str">
            <v>KS2-4</v>
          </cell>
          <cell r="C1304" t="str">
            <v>5A</v>
          </cell>
          <cell r="D1304" t="str">
            <v>G</v>
          </cell>
          <cell r="E1304">
            <v>0</v>
          </cell>
          <cell r="F1304">
            <v>1</v>
          </cell>
          <cell r="G1304" t="str">
            <v>&gt;=28 &amp; &lt;29</v>
          </cell>
          <cell r="H1304" t="str">
            <v>KS2 English</v>
          </cell>
          <cell r="I1304" t="str">
            <v>KS4 English</v>
          </cell>
        </row>
        <row r="1305">
          <cell r="B1305" t="str">
            <v>.</v>
          </cell>
        </row>
        <row r="1306">
          <cell r="B1306" t="str">
            <v>.</v>
          </cell>
        </row>
        <row r="1307">
          <cell r="B1307" t="str">
            <v>.</v>
          </cell>
          <cell r="C1307" t="str">
            <v>.</v>
          </cell>
          <cell r="D1307" t="str">
            <v>.</v>
          </cell>
          <cell r="E1307" t="str">
            <v>.</v>
          </cell>
          <cell r="F1307" t="str">
            <v>.</v>
          </cell>
          <cell r="G1307" t="str">
            <v>.</v>
          </cell>
          <cell r="H1307" t="str">
            <v>KS2 English</v>
          </cell>
          <cell r="I1307" t="str">
            <v>KS4 English</v>
          </cell>
        </row>
        <row r="1308">
          <cell r="B1308" t="str">
            <v>.</v>
          </cell>
          <cell r="C1308" t="str">
            <v>.</v>
          </cell>
          <cell r="D1308" t="str">
            <v>.</v>
          </cell>
          <cell r="E1308" t="str">
            <v>.</v>
          </cell>
          <cell r="F1308" t="str">
            <v>.</v>
          </cell>
          <cell r="G1308" t="str">
            <v>.</v>
          </cell>
          <cell r="H1308" t="str">
            <v>KS2 English</v>
          </cell>
          <cell r="I1308" t="str">
            <v>KS4 English</v>
          </cell>
        </row>
        <row r="1309">
          <cell r="B1309" t="str">
            <v>.</v>
          </cell>
          <cell r="C1309" t="str">
            <v>.</v>
          </cell>
          <cell r="D1309" t="str">
            <v>.</v>
          </cell>
          <cell r="E1309" t="str">
            <v>.</v>
          </cell>
          <cell r="F1309" t="str">
            <v>.</v>
          </cell>
          <cell r="G1309" t="str">
            <v>.</v>
          </cell>
          <cell r="H1309" t="str">
            <v>KS2 English</v>
          </cell>
          <cell r="I1309" t="str">
            <v>KS4 English</v>
          </cell>
        </row>
        <row r="1310">
          <cell r="B1310" t="str">
            <v>.</v>
          </cell>
          <cell r="C1310" t="str">
            <v>.</v>
          </cell>
          <cell r="D1310" t="str">
            <v>.</v>
          </cell>
          <cell r="E1310" t="str">
            <v>.</v>
          </cell>
          <cell r="F1310" t="str">
            <v>.</v>
          </cell>
          <cell r="G1310" t="str">
            <v>.</v>
          </cell>
          <cell r="H1310" t="str">
            <v>.</v>
          </cell>
          <cell r="I1310" t="str">
            <v>.</v>
          </cell>
        </row>
        <row r="1311">
          <cell r="B1311" t="str">
            <v>.</v>
          </cell>
          <cell r="C1311" t="str">
            <v>.</v>
          </cell>
          <cell r="D1311" t="str">
            <v>.</v>
          </cell>
          <cell r="E1311" t="str">
            <v>.</v>
          </cell>
          <cell r="F1311" t="str">
            <v>.</v>
          </cell>
          <cell r="G1311" t="str">
            <v>.</v>
          </cell>
          <cell r="H1311" t="str">
            <v>.</v>
          </cell>
          <cell r="I1311" t="str">
            <v>.</v>
          </cell>
        </row>
        <row r="1312">
          <cell r="B1312" t="str">
            <v>KS2-4</v>
          </cell>
          <cell r="C1312" t="str">
            <v>B</v>
          </cell>
          <cell r="D1312" t="str">
            <v>G</v>
          </cell>
          <cell r="E1312">
            <v>1.3071895424836602E-2</v>
          </cell>
          <cell r="F1312">
            <v>1</v>
          </cell>
          <cell r="G1312" t="str">
            <v>&gt;=29 &amp; &lt;30</v>
          </cell>
          <cell r="H1312" t="str">
            <v>KS2 English</v>
          </cell>
          <cell r="I1312" t="str">
            <v>KS4 English</v>
          </cell>
        </row>
        <row r="1313">
          <cell r="B1313" t="str">
            <v>KS2-4</v>
          </cell>
          <cell r="C1313" t="str">
            <v>N</v>
          </cell>
          <cell r="D1313" t="str">
            <v>G</v>
          </cell>
          <cell r="E1313">
            <v>1.3071895424836602E-2</v>
          </cell>
          <cell r="F1313">
            <v>1</v>
          </cell>
          <cell r="G1313" t="str">
            <v>&gt;=29 &amp; &lt;30</v>
          </cell>
          <cell r="H1313" t="str">
            <v>KS2 English</v>
          </cell>
          <cell r="I1313" t="str">
            <v>KS4 English</v>
          </cell>
        </row>
        <row r="1314">
          <cell r="B1314" t="str">
            <v>KS2-4</v>
          </cell>
          <cell r="C1314" t="str">
            <v>2</v>
          </cell>
          <cell r="D1314" t="str">
            <v>G</v>
          </cell>
          <cell r="E1314">
            <v>1.3071895424836602E-2</v>
          </cell>
          <cell r="F1314">
            <v>1</v>
          </cell>
          <cell r="G1314" t="str">
            <v>&gt;=29 &amp; &lt;30</v>
          </cell>
          <cell r="H1314" t="str">
            <v>KS2 English</v>
          </cell>
          <cell r="I1314" t="str">
            <v>KS4 English</v>
          </cell>
        </row>
        <row r="1315">
          <cell r="B1315" t="str">
            <v>KS2-4</v>
          </cell>
          <cell r="C1315" t="str">
            <v>3C</v>
          </cell>
          <cell r="D1315" t="str">
            <v>G</v>
          </cell>
          <cell r="E1315">
            <v>1.3071895424836602E-2</v>
          </cell>
          <cell r="F1315">
            <v>1</v>
          </cell>
          <cell r="G1315" t="str">
            <v>&gt;=29 &amp; &lt;30</v>
          </cell>
          <cell r="H1315" t="str">
            <v>KS2 English</v>
          </cell>
          <cell r="I1315" t="str">
            <v>KS4 English</v>
          </cell>
        </row>
        <row r="1316">
          <cell r="B1316" t="str">
            <v>KS2-4</v>
          </cell>
          <cell r="C1316" t="str">
            <v>3B</v>
          </cell>
          <cell r="D1316" t="str">
            <v>G</v>
          </cell>
          <cell r="E1316">
            <v>1.3071895424836602E-2</v>
          </cell>
          <cell r="F1316">
            <v>1</v>
          </cell>
          <cell r="G1316" t="str">
            <v>&gt;=29 &amp; &lt;30</v>
          </cell>
          <cell r="H1316" t="str">
            <v>KS2 English</v>
          </cell>
          <cell r="I1316" t="str">
            <v>KS4 English</v>
          </cell>
        </row>
        <row r="1317">
          <cell r="B1317" t="str">
            <v>KS2-4</v>
          </cell>
          <cell r="C1317" t="str">
            <v>3A</v>
          </cell>
          <cell r="D1317" t="str">
            <v>G</v>
          </cell>
          <cell r="E1317">
            <v>6.8493150684931503E-3</v>
          </cell>
          <cell r="F1317">
            <v>1</v>
          </cell>
          <cell r="G1317" t="str">
            <v>&gt;=29 &amp; &lt;30</v>
          </cell>
          <cell r="H1317" t="str">
            <v>KS2 English</v>
          </cell>
          <cell r="I1317" t="str">
            <v>KS4 English</v>
          </cell>
        </row>
        <row r="1318">
          <cell r="B1318" t="str">
            <v>KS2-4</v>
          </cell>
          <cell r="C1318" t="str">
            <v>4C</v>
          </cell>
          <cell r="D1318" t="str">
            <v>G</v>
          </cell>
          <cell r="E1318">
            <v>1.5313935681470138E-3</v>
          </cell>
          <cell r="F1318">
            <v>1</v>
          </cell>
          <cell r="G1318" t="str">
            <v>&gt;=29 &amp; &lt;30</v>
          </cell>
          <cell r="H1318" t="str">
            <v>KS2 English</v>
          </cell>
          <cell r="I1318" t="str">
            <v>KS4 English</v>
          </cell>
        </row>
        <row r="1319">
          <cell r="B1319" t="str">
            <v>KS2-4</v>
          </cell>
          <cell r="C1319" t="str">
            <v>4B</v>
          </cell>
          <cell r="D1319" t="str">
            <v>G</v>
          </cell>
          <cell r="E1319">
            <v>1.4214641080312722E-3</v>
          </cell>
          <cell r="F1319">
            <v>1</v>
          </cell>
          <cell r="G1319" t="str">
            <v>&gt;=29 &amp; &lt;30</v>
          </cell>
          <cell r="H1319" t="str">
            <v>KS2 English</v>
          </cell>
          <cell r="I1319" t="str">
            <v>KS4 English</v>
          </cell>
        </row>
        <row r="1320">
          <cell r="B1320" t="str">
            <v>KS2-4</v>
          </cell>
          <cell r="C1320" t="str">
            <v>4A</v>
          </cell>
          <cell r="D1320" t="str">
            <v>G</v>
          </cell>
          <cell r="E1320">
            <v>9.5693779904306223E-4</v>
          </cell>
          <cell r="F1320">
            <v>1</v>
          </cell>
          <cell r="G1320" t="str">
            <v>&gt;=29 &amp; &lt;30</v>
          </cell>
          <cell r="H1320" t="str">
            <v>KS2 English</v>
          </cell>
          <cell r="I1320" t="str">
            <v>KS4 English</v>
          </cell>
        </row>
        <row r="1321">
          <cell r="B1321" t="str">
            <v>KS2-4</v>
          </cell>
          <cell r="C1321" t="str">
            <v>5C</v>
          </cell>
          <cell r="D1321" t="str">
            <v>G</v>
          </cell>
          <cell r="E1321">
            <v>4.190236748376283E-4</v>
          </cell>
          <cell r="F1321">
            <v>1</v>
          </cell>
          <cell r="G1321" t="str">
            <v>&gt;=29 &amp; &lt;30</v>
          </cell>
          <cell r="H1321" t="str">
            <v>KS2 English</v>
          </cell>
          <cell r="I1321" t="str">
            <v>KS4 English</v>
          </cell>
        </row>
        <row r="1322">
          <cell r="B1322" t="str">
            <v>KS2-4</v>
          </cell>
          <cell r="C1322" t="str">
            <v>5B</v>
          </cell>
          <cell r="D1322" t="str">
            <v>G</v>
          </cell>
          <cell r="E1322">
            <v>0</v>
          </cell>
          <cell r="F1322">
            <v>1</v>
          </cell>
          <cell r="G1322" t="str">
            <v>&gt;=29 &amp; &lt;30</v>
          </cell>
          <cell r="H1322" t="str">
            <v>KS2 English</v>
          </cell>
          <cell r="I1322" t="str">
            <v>KS4 English</v>
          </cell>
        </row>
        <row r="1323">
          <cell r="B1323" t="str">
            <v>KS2-4</v>
          </cell>
          <cell r="C1323" t="str">
            <v>5A</v>
          </cell>
          <cell r="D1323" t="str">
            <v>G</v>
          </cell>
          <cell r="E1323">
            <v>0</v>
          </cell>
          <cell r="F1323">
            <v>1</v>
          </cell>
          <cell r="G1323" t="str">
            <v>&gt;=29 &amp; &lt;30</v>
          </cell>
          <cell r="H1323" t="str">
            <v>KS2 English</v>
          </cell>
          <cell r="I1323" t="str">
            <v>KS4 English</v>
          </cell>
        </row>
        <row r="1324">
          <cell r="B1324" t="str">
            <v>.</v>
          </cell>
        </row>
        <row r="1325">
          <cell r="B1325" t="str">
            <v>.</v>
          </cell>
        </row>
        <row r="1326">
          <cell r="B1326" t="str">
            <v>.</v>
          </cell>
          <cell r="C1326" t="str">
            <v>.</v>
          </cell>
          <cell r="D1326" t="str">
            <v>.</v>
          </cell>
          <cell r="E1326" t="str">
            <v>.</v>
          </cell>
          <cell r="F1326" t="str">
            <v>.</v>
          </cell>
          <cell r="G1326" t="str">
            <v>.</v>
          </cell>
          <cell r="H1326" t="str">
            <v>KS2 English</v>
          </cell>
          <cell r="I1326" t="str">
            <v>KS4 English</v>
          </cell>
        </row>
        <row r="1327">
          <cell r="B1327" t="str">
            <v>.</v>
          </cell>
          <cell r="C1327" t="str">
            <v>.</v>
          </cell>
          <cell r="D1327" t="str">
            <v>.</v>
          </cell>
          <cell r="E1327" t="str">
            <v>.</v>
          </cell>
          <cell r="F1327" t="str">
            <v>.</v>
          </cell>
          <cell r="G1327" t="str">
            <v>.</v>
          </cell>
          <cell r="H1327" t="str">
            <v>KS2 English</v>
          </cell>
          <cell r="I1327" t="str">
            <v>KS4 English</v>
          </cell>
        </row>
        <row r="1328">
          <cell r="B1328" t="str">
            <v>.</v>
          </cell>
          <cell r="C1328" t="str">
            <v>.</v>
          </cell>
          <cell r="D1328" t="str">
            <v>.</v>
          </cell>
          <cell r="E1328" t="str">
            <v>.</v>
          </cell>
          <cell r="F1328" t="str">
            <v>.</v>
          </cell>
          <cell r="G1328" t="str">
            <v>.</v>
          </cell>
          <cell r="H1328" t="str">
            <v>KS2 English</v>
          </cell>
          <cell r="I1328" t="str">
            <v>KS4 English</v>
          </cell>
        </row>
        <row r="1329">
          <cell r="B1329" t="str">
            <v>.</v>
          </cell>
          <cell r="C1329" t="str">
            <v>.</v>
          </cell>
          <cell r="D1329" t="str">
            <v>.</v>
          </cell>
          <cell r="E1329" t="str">
            <v>.</v>
          </cell>
          <cell r="F1329" t="str">
            <v>.</v>
          </cell>
          <cell r="G1329" t="str">
            <v>.</v>
          </cell>
          <cell r="H1329" t="str">
            <v>.</v>
          </cell>
          <cell r="I1329" t="str">
            <v>.</v>
          </cell>
        </row>
        <row r="1330">
          <cell r="B1330" t="str">
            <v>.</v>
          </cell>
          <cell r="C1330" t="str">
            <v>.</v>
          </cell>
          <cell r="D1330" t="str">
            <v>.</v>
          </cell>
          <cell r="E1330" t="str">
            <v>.</v>
          </cell>
          <cell r="F1330" t="str">
            <v>.</v>
          </cell>
          <cell r="G1330" t="str">
            <v>.</v>
          </cell>
          <cell r="H1330" t="str">
            <v>.</v>
          </cell>
          <cell r="I1330" t="str">
            <v>.</v>
          </cell>
        </row>
        <row r="1331">
          <cell r="B1331" t="str">
            <v>KS2-4</v>
          </cell>
          <cell r="C1331" t="str">
            <v>B</v>
          </cell>
          <cell r="D1331" t="str">
            <v>G</v>
          </cell>
          <cell r="E1331">
            <v>7.462686567164179E-3</v>
          </cell>
          <cell r="F1331">
            <v>1</v>
          </cell>
          <cell r="G1331" t="str">
            <v>&gt;=30</v>
          </cell>
          <cell r="H1331" t="str">
            <v>KS2 English</v>
          </cell>
          <cell r="I1331" t="str">
            <v>KS4 English</v>
          </cell>
        </row>
        <row r="1332">
          <cell r="B1332" t="str">
            <v>KS2-4</v>
          </cell>
          <cell r="C1332" t="str">
            <v>N</v>
          </cell>
          <cell r="D1332" t="str">
            <v>G</v>
          </cell>
          <cell r="E1332">
            <v>7.462686567164179E-3</v>
          </cell>
          <cell r="F1332">
            <v>1</v>
          </cell>
          <cell r="G1332" t="str">
            <v>&gt;=30</v>
          </cell>
          <cell r="H1332" t="str">
            <v>KS2 English</v>
          </cell>
          <cell r="I1332" t="str">
            <v>KS4 English</v>
          </cell>
        </row>
        <row r="1333">
          <cell r="B1333" t="str">
            <v>KS2-4</v>
          </cell>
          <cell r="C1333" t="str">
            <v>2</v>
          </cell>
          <cell r="D1333" t="str">
            <v>G</v>
          </cell>
          <cell r="E1333">
            <v>7.462686567164179E-3</v>
          </cell>
          <cell r="F1333">
            <v>1</v>
          </cell>
          <cell r="G1333" t="str">
            <v>&gt;=30</v>
          </cell>
          <cell r="H1333" t="str">
            <v>KS2 English</v>
          </cell>
          <cell r="I1333" t="str">
            <v>KS4 English</v>
          </cell>
        </row>
        <row r="1334">
          <cell r="B1334" t="str">
            <v>KS2-4</v>
          </cell>
          <cell r="C1334" t="str">
            <v>3C</v>
          </cell>
          <cell r="D1334" t="str">
            <v>G</v>
          </cell>
          <cell r="E1334">
            <v>7.462686567164179E-3</v>
          </cell>
          <cell r="F1334">
            <v>1</v>
          </cell>
          <cell r="G1334" t="str">
            <v>&gt;=30</v>
          </cell>
          <cell r="H1334" t="str">
            <v>KS2 English</v>
          </cell>
          <cell r="I1334" t="str">
            <v>KS4 English</v>
          </cell>
        </row>
        <row r="1335">
          <cell r="B1335" t="str">
            <v>KS2-4</v>
          </cell>
          <cell r="C1335" t="str">
            <v>3B</v>
          </cell>
          <cell r="D1335" t="str">
            <v>G</v>
          </cell>
          <cell r="E1335">
            <v>7.462686567164179E-3</v>
          </cell>
          <cell r="F1335">
            <v>1</v>
          </cell>
          <cell r="G1335" t="str">
            <v>&gt;=30</v>
          </cell>
          <cell r="H1335" t="str">
            <v>KS2 English</v>
          </cell>
          <cell r="I1335" t="str">
            <v>KS4 English</v>
          </cell>
        </row>
        <row r="1336">
          <cell r="B1336" t="str">
            <v>KS2-4</v>
          </cell>
          <cell r="C1336" t="str">
            <v>3A</v>
          </cell>
          <cell r="D1336" t="str">
            <v>G</v>
          </cell>
          <cell r="E1336">
            <v>7.462686567164179E-3</v>
          </cell>
          <cell r="F1336">
            <v>1</v>
          </cell>
          <cell r="G1336" t="str">
            <v>&gt;=30</v>
          </cell>
          <cell r="H1336" t="str">
            <v>KS2 English</v>
          </cell>
          <cell r="I1336" t="str">
            <v>KS4 English</v>
          </cell>
        </row>
        <row r="1337">
          <cell r="B1337" t="str">
            <v>KS2-4</v>
          </cell>
          <cell r="C1337" t="str">
            <v>4C</v>
          </cell>
          <cell r="D1337" t="str">
            <v>G</v>
          </cell>
          <cell r="E1337">
            <v>7.462686567164179E-3</v>
          </cell>
          <cell r="F1337">
            <v>1</v>
          </cell>
          <cell r="G1337" t="str">
            <v>&gt;=30</v>
          </cell>
          <cell r="H1337" t="str">
            <v>KS2 English</v>
          </cell>
          <cell r="I1337" t="str">
            <v>KS4 English</v>
          </cell>
        </row>
        <row r="1338">
          <cell r="B1338" t="str">
            <v>KS2-4</v>
          </cell>
          <cell r="C1338" t="str">
            <v>4B</v>
          </cell>
          <cell r="D1338" t="str">
            <v>G</v>
          </cell>
          <cell r="E1338">
            <v>0</v>
          </cell>
          <cell r="F1338">
            <v>1</v>
          </cell>
          <cell r="G1338" t="str">
            <v>&gt;=30</v>
          </cell>
          <cell r="H1338" t="str">
            <v>KS2 English</v>
          </cell>
          <cell r="I1338" t="str">
            <v>KS4 English</v>
          </cell>
        </row>
        <row r="1339">
          <cell r="B1339" t="str">
            <v>KS2-4</v>
          </cell>
          <cell r="C1339" t="str">
            <v>4A</v>
          </cell>
          <cell r="D1339" t="str">
            <v>G</v>
          </cell>
          <cell r="E1339">
            <v>0</v>
          </cell>
          <cell r="F1339">
            <v>1</v>
          </cell>
          <cell r="G1339" t="str">
            <v>&gt;=30</v>
          </cell>
          <cell r="H1339" t="str">
            <v>KS2 English</v>
          </cell>
          <cell r="I1339" t="str">
            <v>KS4 English</v>
          </cell>
        </row>
        <row r="1340">
          <cell r="B1340" t="str">
            <v>KS2-4</v>
          </cell>
          <cell r="C1340" t="str">
            <v>5C</v>
          </cell>
          <cell r="D1340" t="str">
            <v>G</v>
          </cell>
          <cell r="E1340">
            <v>0</v>
          </cell>
          <cell r="F1340">
            <v>1</v>
          </cell>
          <cell r="G1340" t="str">
            <v>&gt;=30</v>
          </cell>
          <cell r="H1340" t="str">
            <v>KS2 English</v>
          </cell>
          <cell r="I1340" t="str">
            <v>KS4 English</v>
          </cell>
        </row>
        <row r="1341">
          <cell r="B1341" t="str">
            <v>KS2-4</v>
          </cell>
          <cell r="C1341" t="str">
            <v>5B</v>
          </cell>
          <cell r="D1341" t="str">
            <v>G</v>
          </cell>
          <cell r="E1341">
            <v>0</v>
          </cell>
          <cell r="F1341">
            <v>1</v>
          </cell>
          <cell r="G1341" t="str">
            <v>&gt;=30</v>
          </cell>
          <cell r="H1341" t="str">
            <v>KS2 English</v>
          </cell>
          <cell r="I1341" t="str">
            <v>KS4 English</v>
          </cell>
        </row>
        <row r="1342">
          <cell r="B1342" t="str">
            <v>KS2-4</v>
          </cell>
          <cell r="C1342" t="str">
            <v>5A</v>
          </cell>
          <cell r="D1342" t="str">
            <v>G</v>
          </cell>
          <cell r="E1342">
            <v>0</v>
          </cell>
          <cell r="F1342">
            <v>1</v>
          </cell>
          <cell r="G1342" t="str">
            <v>&gt;=30</v>
          </cell>
          <cell r="H1342" t="str">
            <v>KS2 English</v>
          </cell>
          <cell r="I1342" t="str">
            <v>KS4 English</v>
          </cell>
        </row>
        <row r="1343">
          <cell r="B1343" t="str">
            <v>.</v>
          </cell>
          <cell r="C1343" t="str">
            <v>.</v>
          </cell>
          <cell r="D1343" t="str">
            <v>.</v>
          </cell>
          <cell r="E1343" t="str">
            <v>.</v>
          </cell>
          <cell r="F1343" t="str">
            <v>.</v>
          </cell>
          <cell r="G1343" t="str">
            <v>.</v>
          </cell>
          <cell r="H1343" t="str">
            <v>.</v>
          </cell>
          <cell r="I1343" t="str">
            <v>.</v>
          </cell>
        </row>
        <row r="1344">
          <cell r="B1344" t="str">
            <v>.</v>
          </cell>
          <cell r="C1344" t="str">
            <v>.</v>
          </cell>
          <cell r="D1344" t="str">
            <v>.</v>
          </cell>
          <cell r="E1344" t="str">
            <v>.</v>
          </cell>
          <cell r="F1344" t="str">
            <v>.</v>
          </cell>
          <cell r="G1344" t="str">
            <v>.</v>
          </cell>
          <cell r="H1344" t="str">
            <v>.</v>
          </cell>
          <cell r="I1344" t="str">
            <v>.</v>
          </cell>
        </row>
        <row r="1345">
          <cell r="B1345" t="str">
            <v>KS2-4</v>
          </cell>
          <cell r="C1345" t="str">
            <v>B</v>
          </cell>
          <cell r="D1345" t="str">
            <v>F</v>
          </cell>
          <cell r="E1345">
            <v>0.3070519098922625</v>
          </cell>
          <cell r="F1345">
            <v>0.75</v>
          </cell>
          <cell r="G1345" t="str">
            <v>&lt;25</v>
          </cell>
          <cell r="H1345" t="str">
            <v>KS2 English</v>
          </cell>
          <cell r="I1345" t="str">
            <v>KS4 English</v>
          </cell>
        </row>
        <row r="1346">
          <cell r="B1346" t="str">
            <v>KS2-4</v>
          </cell>
          <cell r="C1346" t="str">
            <v>N</v>
          </cell>
          <cell r="D1346" t="str">
            <v>F</v>
          </cell>
          <cell r="E1346">
            <v>0.30065597667638483</v>
          </cell>
          <cell r="F1346">
            <v>0.75</v>
          </cell>
          <cell r="G1346" t="str">
            <v>&lt;25</v>
          </cell>
          <cell r="H1346" t="str">
            <v>KS2 English</v>
          </cell>
          <cell r="I1346" t="str">
            <v>KS4 English</v>
          </cell>
        </row>
        <row r="1347">
          <cell r="B1347" t="str">
            <v>KS2-4</v>
          </cell>
          <cell r="C1347" t="str">
            <v>2</v>
          </cell>
          <cell r="D1347" t="str">
            <v>F</v>
          </cell>
          <cell r="E1347">
            <v>0.25400843881856539</v>
          </cell>
          <cell r="F1347">
            <v>0.75</v>
          </cell>
          <cell r="G1347" t="str">
            <v>&lt;25</v>
          </cell>
          <cell r="H1347" t="str">
            <v>KS2 English</v>
          </cell>
          <cell r="I1347" t="str">
            <v>KS4 English</v>
          </cell>
        </row>
        <row r="1348">
          <cell r="B1348" t="str">
            <v>KS2-4</v>
          </cell>
          <cell r="C1348" t="str">
            <v>3C</v>
          </cell>
          <cell r="D1348" t="str">
            <v>F</v>
          </cell>
          <cell r="E1348">
            <v>0.18100536459368169</v>
          </cell>
          <cell r="F1348">
            <v>0.75</v>
          </cell>
          <cell r="G1348" t="str">
            <v>&lt;25</v>
          </cell>
          <cell r="H1348" t="str">
            <v>KS2 English</v>
          </cell>
          <cell r="I1348" t="str">
            <v>KS4 English</v>
          </cell>
        </row>
        <row r="1349">
          <cell r="B1349" t="str">
            <v>KS2-4</v>
          </cell>
          <cell r="C1349" t="str">
            <v>3B</v>
          </cell>
          <cell r="D1349" t="str">
            <v>F</v>
          </cell>
          <cell r="E1349">
            <v>0.13409634437991116</v>
          </cell>
          <cell r="F1349">
            <v>0.75</v>
          </cell>
          <cell r="G1349" t="str">
            <v>&lt;25</v>
          </cell>
          <cell r="H1349" t="str">
            <v>KS2 English</v>
          </cell>
          <cell r="I1349" t="str">
            <v>KS4 English</v>
          </cell>
        </row>
        <row r="1350">
          <cell r="B1350" t="str">
            <v>KS2-4</v>
          </cell>
          <cell r="C1350" t="str">
            <v>3A</v>
          </cell>
          <cell r="D1350" t="str">
            <v>F</v>
          </cell>
          <cell r="E1350">
            <v>8.578560168155544E-2</v>
          </cell>
          <cell r="F1350">
            <v>0.75</v>
          </cell>
          <cell r="G1350" t="str">
            <v>&lt;25</v>
          </cell>
          <cell r="H1350" t="str">
            <v>KS2 English</v>
          </cell>
          <cell r="I1350" t="str">
            <v>KS4 English</v>
          </cell>
        </row>
        <row r="1351">
          <cell r="B1351" t="str">
            <v>KS2-4</v>
          </cell>
          <cell r="C1351" t="str">
            <v>4C</v>
          </cell>
          <cell r="D1351" t="str">
            <v>F</v>
          </cell>
          <cell r="E1351">
            <v>3.9993192648059908E-2</v>
          </cell>
          <cell r="F1351">
            <v>0.75</v>
          </cell>
          <cell r="G1351" t="str">
            <v>&lt;25</v>
          </cell>
          <cell r="H1351" t="str">
            <v>KS2 English</v>
          </cell>
          <cell r="I1351" t="str">
            <v>KS4 English</v>
          </cell>
        </row>
        <row r="1352">
          <cell r="B1352" t="str">
            <v>KS2-4</v>
          </cell>
          <cell r="C1352" t="str">
            <v>4B</v>
          </cell>
          <cell r="D1352" t="str">
            <v>F</v>
          </cell>
          <cell r="E1352">
            <v>1.7508261348483972E-2</v>
          </cell>
          <cell r="F1352">
            <v>0.75</v>
          </cell>
          <cell r="G1352" t="str">
            <v>&lt;25</v>
          </cell>
          <cell r="H1352" t="str">
            <v>KS2 English</v>
          </cell>
          <cell r="I1352" t="str">
            <v>KS4 English</v>
          </cell>
        </row>
        <row r="1353">
          <cell r="B1353" t="str">
            <v>KS2-4</v>
          </cell>
          <cell r="C1353" t="str">
            <v>4A</v>
          </cell>
          <cell r="D1353" t="str">
            <v>F</v>
          </cell>
          <cell r="E1353">
            <v>8.7776332899869962E-3</v>
          </cell>
          <cell r="F1353">
            <v>0.75</v>
          </cell>
          <cell r="G1353" t="str">
            <v>&lt;25</v>
          </cell>
          <cell r="H1353" t="str">
            <v>KS2 English</v>
          </cell>
          <cell r="I1353" t="str">
            <v>KS4 English</v>
          </cell>
        </row>
        <row r="1354">
          <cell r="B1354" t="str">
            <v>KS2-4</v>
          </cell>
          <cell r="C1354" t="str">
            <v>5C</v>
          </cell>
          <cell r="D1354" t="str">
            <v>F</v>
          </cell>
          <cell r="E1354">
            <v>2.6166962100109734E-3</v>
          </cell>
          <cell r="F1354">
            <v>0.75</v>
          </cell>
          <cell r="G1354" t="str">
            <v>&lt;25</v>
          </cell>
          <cell r="H1354" t="str">
            <v>KS2 English</v>
          </cell>
          <cell r="I1354" t="str">
            <v>KS4 English</v>
          </cell>
        </row>
        <row r="1355">
          <cell r="B1355" t="str">
            <v>KS2-4</v>
          </cell>
          <cell r="C1355" t="str">
            <v>5B</v>
          </cell>
          <cell r="D1355" t="str">
            <v>F</v>
          </cell>
          <cell r="E1355">
            <v>1.0341261633919339E-3</v>
          </cell>
          <cell r="F1355">
            <v>0.75</v>
          </cell>
          <cell r="G1355" t="str">
            <v>&lt;25</v>
          </cell>
          <cell r="H1355" t="str">
            <v>KS2 English</v>
          </cell>
          <cell r="I1355" t="str">
            <v>KS4 English</v>
          </cell>
        </row>
        <row r="1356">
          <cell r="B1356" t="str">
            <v>KS2-4</v>
          </cell>
          <cell r="C1356" t="str">
            <v>5A</v>
          </cell>
          <cell r="D1356" t="str">
            <v>F</v>
          </cell>
          <cell r="E1356">
            <v>0</v>
          </cell>
          <cell r="F1356">
            <v>0.75</v>
          </cell>
          <cell r="G1356" t="str">
            <v>&lt;25</v>
          </cell>
          <cell r="H1356" t="str">
            <v>KS2 English</v>
          </cell>
          <cell r="I1356" t="str">
            <v>KS4 English</v>
          </cell>
        </row>
        <row r="1357">
          <cell r="B1357" t="str">
            <v>.</v>
          </cell>
          <cell r="C1357" t="str">
            <v>.</v>
          </cell>
          <cell r="D1357" t="str">
            <v>.</v>
          </cell>
          <cell r="E1357" t="str">
            <v>.</v>
          </cell>
          <cell r="F1357" t="str">
            <v>.</v>
          </cell>
          <cell r="G1357" t="str">
            <v>.</v>
          </cell>
          <cell r="H1357" t="str">
            <v>.</v>
          </cell>
          <cell r="I1357" t="str">
            <v>.</v>
          </cell>
        </row>
        <row r="1358">
          <cell r="B1358" t="str">
            <v>.</v>
          </cell>
          <cell r="C1358" t="str">
            <v>.</v>
          </cell>
          <cell r="D1358" t="str">
            <v>.</v>
          </cell>
          <cell r="E1358" t="str">
            <v>.</v>
          </cell>
          <cell r="F1358" t="str">
            <v>.</v>
          </cell>
          <cell r="G1358" t="str">
            <v>.</v>
          </cell>
          <cell r="H1358" t="str">
            <v>.</v>
          </cell>
          <cell r="I1358" t="str">
            <v>.</v>
          </cell>
        </row>
        <row r="1359">
          <cell r="B1359" t="str">
            <v>.</v>
          </cell>
          <cell r="C1359" t="str">
            <v>.</v>
          </cell>
          <cell r="D1359" t="str">
            <v>.</v>
          </cell>
          <cell r="E1359" t="str">
            <v>.</v>
          </cell>
          <cell r="F1359" t="str">
            <v>.</v>
          </cell>
          <cell r="G1359" t="str">
            <v>.</v>
          </cell>
          <cell r="H1359" t="str">
            <v>KS2 English</v>
          </cell>
          <cell r="I1359" t="str">
            <v>KS4 English</v>
          </cell>
        </row>
        <row r="1360">
          <cell r="B1360" t="str">
            <v>.</v>
          </cell>
          <cell r="C1360" t="str">
            <v>.</v>
          </cell>
          <cell r="D1360" t="str">
            <v>.</v>
          </cell>
          <cell r="E1360" t="str">
            <v>.</v>
          </cell>
          <cell r="F1360" t="str">
            <v>.</v>
          </cell>
          <cell r="G1360" t="str">
            <v>.</v>
          </cell>
          <cell r="H1360" t="str">
            <v>KS2 English</v>
          </cell>
          <cell r="I1360" t="str">
            <v>KS4 English</v>
          </cell>
        </row>
        <row r="1361">
          <cell r="B1361" t="str">
            <v>.</v>
          </cell>
          <cell r="C1361" t="str">
            <v>.</v>
          </cell>
          <cell r="D1361" t="str">
            <v>.</v>
          </cell>
          <cell r="E1361" t="str">
            <v>.</v>
          </cell>
          <cell r="F1361" t="str">
            <v>.</v>
          </cell>
          <cell r="G1361" t="str">
            <v>.</v>
          </cell>
          <cell r="H1361" t="str">
            <v>KS2 English</v>
          </cell>
          <cell r="I1361" t="str">
            <v>KS4 English</v>
          </cell>
        </row>
        <row r="1362">
          <cell r="B1362" t="str">
            <v>.</v>
          </cell>
          <cell r="C1362" t="str">
            <v>.</v>
          </cell>
          <cell r="D1362" t="str">
            <v>.</v>
          </cell>
          <cell r="E1362" t="str">
            <v>.</v>
          </cell>
          <cell r="F1362" t="str">
            <v>.</v>
          </cell>
          <cell r="G1362" t="str">
            <v>.</v>
          </cell>
          <cell r="H1362" t="str">
            <v>.</v>
          </cell>
          <cell r="I1362" t="str">
            <v>.</v>
          </cell>
        </row>
        <row r="1363">
          <cell r="B1363" t="str">
            <v>.</v>
          </cell>
          <cell r="C1363" t="str">
            <v>.</v>
          </cell>
          <cell r="D1363" t="str">
            <v>.</v>
          </cell>
          <cell r="E1363" t="str">
            <v>.</v>
          </cell>
          <cell r="F1363" t="str">
            <v>.</v>
          </cell>
          <cell r="G1363" t="str">
            <v>.</v>
          </cell>
          <cell r="H1363" t="str">
            <v>.</v>
          </cell>
          <cell r="I1363" t="str">
            <v>.</v>
          </cell>
        </row>
        <row r="1364">
          <cell r="B1364" t="str">
            <v>KS2-4</v>
          </cell>
          <cell r="C1364" t="str">
            <v>B</v>
          </cell>
          <cell r="D1364" t="str">
            <v>F</v>
          </cell>
          <cell r="E1364">
            <v>0.31080265540132768</v>
          </cell>
          <cell r="F1364">
            <v>0.75</v>
          </cell>
          <cell r="G1364" t="str">
            <v>&gt;=25 &amp; &lt;26</v>
          </cell>
          <cell r="H1364" t="str">
            <v>KS2 English</v>
          </cell>
          <cell r="I1364" t="str">
            <v>KS4 English</v>
          </cell>
        </row>
        <row r="1365">
          <cell r="B1365" t="str">
            <v>KS2-4</v>
          </cell>
          <cell r="C1365" t="str">
            <v>N</v>
          </cell>
          <cell r="D1365" t="str">
            <v>F</v>
          </cell>
          <cell r="E1365">
            <v>0.31566068515497553</v>
          </cell>
          <cell r="F1365">
            <v>0.75</v>
          </cell>
          <cell r="G1365" t="str">
            <v>&gt;=25 &amp; &lt;26</v>
          </cell>
          <cell r="H1365" t="str">
            <v>KS2 English</v>
          </cell>
          <cell r="I1365" t="str">
            <v>KS4 English</v>
          </cell>
        </row>
        <row r="1366">
          <cell r="B1366" t="str">
            <v>KS2-4</v>
          </cell>
          <cell r="C1366" t="str">
            <v>2</v>
          </cell>
          <cell r="D1366" t="str">
            <v>F</v>
          </cell>
          <cell r="E1366">
            <v>0.24364723467862481</v>
          </cell>
          <cell r="F1366">
            <v>0.75</v>
          </cell>
          <cell r="G1366" t="str">
            <v>&gt;=25 &amp; &lt;26</v>
          </cell>
          <cell r="H1366" t="str">
            <v>KS2 English</v>
          </cell>
          <cell r="I1366" t="str">
            <v>KS4 English</v>
          </cell>
        </row>
        <row r="1367">
          <cell r="B1367" t="str">
            <v>KS2-4</v>
          </cell>
          <cell r="C1367" t="str">
            <v>3C</v>
          </cell>
          <cell r="D1367" t="str">
            <v>F</v>
          </cell>
          <cell r="E1367">
            <v>0.17545076282940361</v>
          </cell>
          <cell r="F1367">
            <v>0.75</v>
          </cell>
          <cell r="G1367" t="str">
            <v>&gt;=25 &amp; &lt;26</v>
          </cell>
          <cell r="H1367" t="str">
            <v>KS2 English</v>
          </cell>
          <cell r="I1367" t="str">
            <v>KS4 English</v>
          </cell>
        </row>
        <row r="1368">
          <cell r="B1368" t="str">
            <v>KS2-4</v>
          </cell>
          <cell r="C1368" t="str">
            <v>3B</v>
          </cell>
          <cell r="D1368" t="str">
            <v>F</v>
          </cell>
          <cell r="E1368">
            <v>0.11832815588816718</v>
          </cell>
          <cell r="F1368">
            <v>0.75</v>
          </cell>
          <cell r="G1368" t="str">
            <v>&gt;=25 &amp; &lt;26</v>
          </cell>
          <cell r="H1368" t="str">
            <v>KS2 English</v>
          </cell>
          <cell r="I1368" t="str">
            <v>KS4 English</v>
          </cell>
        </row>
        <row r="1369">
          <cell r="B1369" t="str">
            <v>KS2-4</v>
          </cell>
          <cell r="C1369" t="str">
            <v>3A</v>
          </cell>
          <cell r="D1369" t="str">
            <v>F</v>
          </cell>
          <cell r="E1369">
            <v>6.6542674106220293E-2</v>
          </cell>
          <cell r="F1369">
            <v>0.75</v>
          </cell>
          <cell r="G1369" t="str">
            <v>&gt;=25 &amp; &lt;26</v>
          </cell>
          <cell r="H1369" t="str">
            <v>KS2 English</v>
          </cell>
          <cell r="I1369" t="str">
            <v>KS4 English</v>
          </cell>
        </row>
        <row r="1370">
          <cell r="B1370" t="str">
            <v>KS2-4</v>
          </cell>
          <cell r="C1370" t="str">
            <v>4C</v>
          </cell>
          <cell r="D1370" t="str">
            <v>F</v>
          </cell>
          <cell r="E1370">
            <v>3.0104923325262309E-2</v>
          </cell>
          <cell r="F1370">
            <v>0.75</v>
          </cell>
          <cell r="G1370" t="str">
            <v>&gt;=25 &amp; &lt;26</v>
          </cell>
          <cell r="H1370" t="str">
            <v>KS2 English</v>
          </cell>
          <cell r="I1370" t="str">
            <v>KS4 English</v>
          </cell>
        </row>
        <row r="1371">
          <cell r="B1371" t="str">
            <v>KS2-4</v>
          </cell>
          <cell r="C1371" t="str">
            <v>4B</v>
          </cell>
          <cell r="D1371" t="str">
            <v>F</v>
          </cell>
          <cell r="E1371">
            <v>1.246218124189598E-2</v>
          </cell>
          <cell r="F1371">
            <v>0.75</v>
          </cell>
          <cell r="G1371" t="str">
            <v>&gt;=25 &amp; &lt;26</v>
          </cell>
          <cell r="H1371" t="str">
            <v>KS2 English</v>
          </cell>
          <cell r="I1371" t="str">
            <v>KS4 English</v>
          </cell>
        </row>
        <row r="1372">
          <cell r="B1372" t="str">
            <v>KS2-4</v>
          </cell>
          <cell r="C1372" t="str">
            <v>4A</v>
          </cell>
          <cell r="D1372" t="str">
            <v>F</v>
          </cell>
          <cell r="E1372">
            <v>5.5016784781797834E-3</v>
          </cell>
          <cell r="F1372">
            <v>0.75</v>
          </cell>
          <cell r="G1372" t="str">
            <v>&gt;=25 &amp; &lt;26</v>
          </cell>
          <cell r="H1372" t="str">
            <v>KS2 English</v>
          </cell>
          <cell r="I1372" t="str">
            <v>KS4 English</v>
          </cell>
        </row>
        <row r="1373">
          <cell r="B1373" t="str">
            <v>KS2-4</v>
          </cell>
          <cell r="C1373" t="str">
            <v>5C</v>
          </cell>
          <cell r="D1373" t="str">
            <v>F</v>
          </cell>
          <cell r="E1373">
            <v>2.1706461846718985E-3</v>
          </cell>
          <cell r="F1373">
            <v>0.75</v>
          </cell>
          <cell r="G1373" t="str">
            <v>&gt;=25 &amp; &lt;26</v>
          </cell>
          <cell r="H1373" t="str">
            <v>KS2 English</v>
          </cell>
          <cell r="I1373" t="str">
            <v>KS4 English</v>
          </cell>
        </row>
        <row r="1374">
          <cell r="B1374" t="str">
            <v>KS2-4</v>
          </cell>
          <cell r="C1374" t="str">
            <v>5B</v>
          </cell>
          <cell r="D1374" t="str">
            <v>F</v>
          </cell>
          <cell r="E1374">
            <v>9.0090090090090091E-4</v>
          </cell>
          <cell r="F1374">
            <v>0.75</v>
          </cell>
          <cell r="G1374" t="str">
            <v>&gt;=25 &amp; &lt;26</v>
          </cell>
          <cell r="H1374" t="str">
            <v>KS2 English</v>
          </cell>
          <cell r="I1374" t="str">
            <v>KS4 English</v>
          </cell>
        </row>
        <row r="1375">
          <cell r="B1375" t="str">
            <v>KS2-4</v>
          </cell>
          <cell r="C1375" t="str">
            <v>5A</v>
          </cell>
          <cell r="D1375" t="str">
            <v>F</v>
          </cell>
          <cell r="E1375">
            <v>0</v>
          </cell>
          <cell r="F1375">
            <v>0.75</v>
          </cell>
          <cell r="G1375" t="str">
            <v>&gt;=25 &amp; &lt;26</v>
          </cell>
          <cell r="H1375" t="str">
            <v>KS2 English</v>
          </cell>
          <cell r="I1375" t="str">
            <v>KS4 English</v>
          </cell>
        </row>
        <row r="1376">
          <cell r="B1376" t="str">
            <v>.</v>
          </cell>
          <cell r="C1376" t="str">
            <v>.</v>
          </cell>
          <cell r="D1376" t="str">
            <v>.</v>
          </cell>
          <cell r="E1376" t="str">
            <v>.</v>
          </cell>
          <cell r="F1376" t="str">
            <v>.</v>
          </cell>
          <cell r="G1376" t="str">
            <v>.</v>
          </cell>
          <cell r="H1376" t="str">
            <v>.</v>
          </cell>
          <cell r="I1376" t="str">
            <v>.</v>
          </cell>
        </row>
        <row r="1377">
          <cell r="B1377" t="str">
            <v>.</v>
          </cell>
          <cell r="C1377" t="str">
            <v>.</v>
          </cell>
          <cell r="D1377" t="str">
            <v>.</v>
          </cell>
          <cell r="E1377" t="str">
            <v>.</v>
          </cell>
          <cell r="F1377" t="str">
            <v>.</v>
          </cell>
          <cell r="G1377" t="str">
            <v>.</v>
          </cell>
          <cell r="H1377" t="str">
            <v>.</v>
          </cell>
          <cell r="I1377" t="str">
            <v>.</v>
          </cell>
        </row>
        <row r="1378">
          <cell r="B1378" t="str">
            <v>.</v>
          </cell>
          <cell r="C1378" t="str">
            <v>.</v>
          </cell>
          <cell r="D1378" t="str">
            <v>.</v>
          </cell>
          <cell r="E1378" t="str">
            <v>.</v>
          </cell>
          <cell r="F1378" t="str">
            <v>.</v>
          </cell>
          <cell r="G1378" t="str">
            <v>.</v>
          </cell>
          <cell r="H1378" t="str">
            <v>KS2 English</v>
          </cell>
          <cell r="I1378" t="str">
            <v>KS4 English</v>
          </cell>
        </row>
        <row r="1379">
          <cell r="B1379" t="str">
            <v>.</v>
          </cell>
          <cell r="C1379" t="str">
            <v>.</v>
          </cell>
          <cell r="D1379" t="str">
            <v>.</v>
          </cell>
          <cell r="E1379" t="str">
            <v>.</v>
          </cell>
          <cell r="F1379" t="str">
            <v>.</v>
          </cell>
          <cell r="G1379" t="str">
            <v>.</v>
          </cell>
          <cell r="H1379" t="str">
            <v>KS2 English</v>
          </cell>
          <cell r="I1379" t="str">
            <v>KS4 English</v>
          </cell>
        </row>
        <row r="1380">
          <cell r="B1380" t="str">
            <v>.</v>
          </cell>
          <cell r="C1380" t="str">
            <v>.</v>
          </cell>
          <cell r="D1380" t="str">
            <v>.</v>
          </cell>
          <cell r="E1380" t="str">
            <v>.</v>
          </cell>
          <cell r="F1380" t="str">
            <v>.</v>
          </cell>
          <cell r="G1380" t="str">
            <v>.</v>
          </cell>
          <cell r="H1380" t="str">
            <v>KS2 English</v>
          </cell>
          <cell r="I1380" t="str">
            <v>KS4 English</v>
          </cell>
        </row>
        <row r="1381">
          <cell r="B1381" t="str">
            <v>.</v>
          </cell>
          <cell r="C1381" t="str">
            <v>.</v>
          </cell>
          <cell r="D1381" t="str">
            <v>.</v>
          </cell>
          <cell r="E1381" t="str">
            <v>.</v>
          </cell>
          <cell r="F1381" t="str">
            <v>.</v>
          </cell>
          <cell r="G1381" t="str">
            <v>.</v>
          </cell>
          <cell r="H1381" t="str">
            <v>.</v>
          </cell>
          <cell r="I1381" t="str">
            <v>.</v>
          </cell>
        </row>
        <row r="1382">
          <cell r="B1382" t="str">
            <v>.</v>
          </cell>
          <cell r="C1382" t="str">
            <v>.</v>
          </cell>
          <cell r="D1382" t="str">
            <v>.</v>
          </cell>
          <cell r="E1382" t="str">
            <v>.</v>
          </cell>
          <cell r="F1382" t="str">
            <v>.</v>
          </cell>
          <cell r="G1382" t="str">
            <v>.</v>
          </cell>
          <cell r="H1382" t="str">
            <v>.</v>
          </cell>
          <cell r="I1382" t="str">
            <v>.</v>
          </cell>
        </row>
        <row r="1383">
          <cell r="B1383" t="str">
            <v>KS2-4</v>
          </cell>
          <cell r="C1383" t="str">
            <v>B</v>
          </cell>
          <cell r="D1383" t="str">
            <v>F</v>
          </cell>
          <cell r="E1383">
            <v>0.30687266915290357</v>
          </cell>
          <cell r="F1383">
            <v>0.75</v>
          </cell>
          <cell r="G1383" t="str">
            <v>&gt;=26 &amp; &lt;27</v>
          </cell>
          <cell r="H1383" t="str">
            <v>KS2 English</v>
          </cell>
          <cell r="I1383" t="str">
            <v>KS4 English</v>
          </cell>
        </row>
        <row r="1384">
          <cell r="B1384" t="str">
            <v>KS2-4</v>
          </cell>
          <cell r="C1384" t="str">
            <v>N</v>
          </cell>
          <cell r="D1384" t="str">
            <v>F</v>
          </cell>
          <cell r="E1384">
            <v>0.28075253256150506</v>
          </cell>
          <cell r="F1384">
            <v>0.75</v>
          </cell>
          <cell r="G1384" t="str">
            <v>&gt;=26 &amp; &lt;27</v>
          </cell>
          <cell r="H1384" t="str">
            <v>KS2 English</v>
          </cell>
          <cell r="I1384" t="str">
            <v>KS4 English</v>
          </cell>
        </row>
        <row r="1385">
          <cell r="B1385" t="str">
            <v>KS2-4</v>
          </cell>
          <cell r="C1385" t="str">
            <v>2</v>
          </cell>
          <cell r="D1385" t="str">
            <v>F</v>
          </cell>
          <cell r="E1385">
            <v>0.21935483870967742</v>
          </cell>
          <cell r="F1385">
            <v>0.75</v>
          </cell>
          <cell r="G1385" t="str">
            <v>&gt;=26 &amp; &lt;27</v>
          </cell>
          <cell r="H1385" t="str">
            <v>KS2 English</v>
          </cell>
          <cell r="I1385" t="str">
            <v>KS4 English</v>
          </cell>
        </row>
        <row r="1386">
          <cell r="B1386" t="str">
            <v>KS2-4</v>
          </cell>
          <cell r="C1386" t="str">
            <v>3C</v>
          </cell>
          <cell r="D1386" t="str">
            <v>F</v>
          </cell>
          <cell r="E1386">
            <v>0.15986802639472106</v>
          </cell>
          <cell r="F1386">
            <v>0.75</v>
          </cell>
          <cell r="G1386" t="str">
            <v>&gt;=26 &amp; &lt;27</v>
          </cell>
          <cell r="H1386" t="str">
            <v>KS2 English</v>
          </cell>
          <cell r="I1386" t="str">
            <v>KS4 English</v>
          </cell>
        </row>
        <row r="1387">
          <cell r="B1387" t="str">
            <v>KS2-4</v>
          </cell>
          <cell r="C1387" t="str">
            <v>3B</v>
          </cell>
          <cell r="D1387" t="str">
            <v>F</v>
          </cell>
          <cell r="E1387">
            <v>0.10137533274179236</v>
          </cell>
          <cell r="F1387">
            <v>0.75</v>
          </cell>
          <cell r="G1387" t="str">
            <v>&gt;=26 &amp; &lt;27</v>
          </cell>
          <cell r="H1387" t="str">
            <v>KS2 English</v>
          </cell>
          <cell r="I1387" t="str">
            <v>KS4 English</v>
          </cell>
        </row>
        <row r="1388">
          <cell r="B1388" t="str">
            <v>KS2-4</v>
          </cell>
          <cell r="C1388" t="str">
            <v>3A</v>
          </cell>
          <cell r="D1388" t="str">
            <v>F</v>
          </cell>
          <cell r="E1388">
            <v>5.7003505563176342E-2</v>
          </cell>
          <cell r="F1388">
            <v>0.75</v>
          </cell>
          <cell r="G1388" t="str">
            <v>&gt;=26 &amp; &lt;27</v>
          </cell>
          <cell r="H1388" t="str">
            <v>KS2 English</v>
          </cell>
          <cell r="I1388" t="str">
            <v>KS4 English</v>
          </cell>
        </row>
        <row r="1389">
          <cell r="B1389" t="str">
            <v>KS2-4</v>
          </cell>
          <cell r="C1389" t="str">
            <v>4C</v>
          </cell>
          <cell r="D1389" t="str">
            <v>F</v>
          </cell>
          <cell r="E1389">
            <v>2.6524597596916798E-2</v>
          </cell>
          <cell r="F1389">
            <v>0.75</v>
          </cell>
          <cell r="G1389" t="str">
            <v>&gt;=26 &amp; &lt;27</v>
          </cell>
          <cell r="H1389" t="str">
            <v>KS2 English</v>
          </cell>
          <cell r="I1389" t="str">
            <v>KS4 English</v>
          </cell>
        </row>
        <row r="1390">
          <cell r="B1390" t="str">
            <v>KS2-4</v>
          </cell>
          <cell r="C1390" t="str">
            <v>4B</v>
          </cell>
          <cell r="D1390" t="str">
            <v>F</v>
          </cell>
          <cell r="E1390">
            <v>1.01625064393762E-2</v>
          </cell>
          <cell r="F1390">
            <v>0.75</v>
          </cell>
          <cell r="G1390" t="str">
            <v>&gt;=26 &amp; &lt;27</v>
          </cell>
          <cell r="H1390" t="str">
            <v>KS2 English</v>
          </cell>
          <cell r="I1390" t="str">
            <v>KS4 English</v>
          </cell>
        </row>
        <row r="1391">
          <cell r="B1391" t="str">
            <v>KS2-4</v>
          </cell>
          <cell r="C1391" t="str">
            <v>4A</v>
          </cell>
          <cell r="D1391" t="str">
            <v>F</v>
          </cell>
          <cell r="E1391">
            <v>3.9689194477052934E-3</v>
          </cell>
          <cell r="F1391">
            <v>0.75</v>
          </cell>
          <cell r="G1391" t="str">
            <v>&gt;=26 &amp; &lt;27</v>
          </cell>
          <cell r="H1391" t="str">
            <v>KS2 English</v>
          </cell>
          <cell r="I1391" t="str">
            <v>KS4 English</v>
          </cell>
        </row>
        <row r="1392">
          <cell r="B1392" t="str">
            <v>KS2-4</v>
          </cell>
          <cell r="C1392" t="str">
            <v>5C</v>
          </cell>
          <cell r="D1392" t="str">
            <v>F</v>
          </cell>
          <cell r="E1392">
            <v>1.2073514286991907E-3</v>
          </cell>
          <cell r="F1392">
            <v>0.75</v>
          </cell>
          <cell r="G1392" t="str">
            <v>&gt;=26 &amp; &lt;27</v>
          </cell>
          <cell r="H1392" t="str">
            <v>KS2 English</v>
          </cell>
          <cell r="I1392" t="str">
            <v>KS4 English</v>
          </cell>
        </row>
        <row r="1393">
          <cell r="B1393" t="str">
            <v>KS2-4</v>
          </cell>
          <cell r="C1393" t="str">
            <v>5B</v>
          </cell>
          <cell r="D1393" t="str">
            <v>F</v>
          </cell>
          <cell r="E1393">
            <v>0</v>
          </cell>
          <cell r="F1393">
            <v>0.75</v>
          </cell>
          <cell r="G1393" t="str">
            <v>&gt;=26 &amp; &lt;27</v>
          </cell>
          <cell r="H1393" t="str">
            <v>KS2 English</v>
          </cell>
          <cell r="I1393" t="str">
            <v>KS4 English</v>
          </cell>
        </row>
        <row r="1394">
          <cell r="B1394" t="str">
            <v>KS2-4</v>
          </cell>
          <cell r="C1394" t="str">
            <v>5A</v>
          </cell>
          <cell r="D1394" t="str">
            <v>F</v>
          </cell>
          <cell r="E1394">
            <v>0</v>
          </cell>
          <cell r="F1394">
            <v>0.75</v>
          </cell>
          <cell r="G1394" t="str">
            <v>&gt;=26 &amp; &lt;27</v>
          </cell>
          <cell r="H1394" t="str">
            <v>KS2 English</v>
          </cell>
          <cell r="I1394" t="str">
            <v>KS4 English</v>
          </cell>
        </row>
        <row r="1395">
          <cell r="B1395" t="str">
            <v>.</v>
          </cell>
          <cell r="C1395" t="str">
            <v>.</v>
          </cell>
          <cell r="D1395" t="str">
            <v>.</v>
          </cell>
          <cell r="E1395" t="str">
            <v>.</v>
          </cell>
          <cell r="F1395" t="str">
            <v>.</v>
          </cell>
          <cell r="G1395" t="str">
            <v>.</v>
          </cell>
          <cell r="H1395" t="str">
            <v>.</v>
          </cell>
          <cell r="I1395" t="str">
            <v>.</v>
          </cell>
        </row>
        <row r="1396">
          <cell r="B1396" t="str">
            <v>.</v>
          </cell>
          <cell r="C1396" t="str">
            <v>.</v>
          </cell>
          <cell r="D1396" t="str">
            <v>.</v>
          </cell>
          <cell r="E1396" t="str">
            <v>.</v>
          </cell>
          <cell r="F1396" t="str">
            <v>.</v>
          </cell>
          <cell r="G1396" t="str">
            <v>.</v>
          </cell>
          <cell r="H1396" t="str">
            <v>KS2 English</v>
          </cell>
          <cell r="I1396" t="str">
            <v>KS4 English</v>
          </cell>
        </row>
        <row r="1397">
          <cell r="B1397" t="str">
            <v>.</v>
          </cell>
          <cell r="C1397" t="str">
            <v>.</v>
          </cell>
          <cell r="D1397" t="str">
            <v>.</v>
          </cell>
          <cell r="E1397" t="str">
            <v>.</v>
          </cell>
          <cell r="F1397" t="str">
            <v>.</v>
          </cell>
          <cell r="G1397" t="str">
            <v>.</v>
          </cell>
          <cell r="H1397" t="str">
            <v>KS2 English</v>
          </cell>
          <cell r="I1397" t="str">
            <v>KS4 English</v>
          </cell>
        </row>
        <row r="1398">
          <cell r="B1398" t="str">
            <v>.</v>
          </cell>
          <cell r="C1398" t="str">
            <v>.</v>
          </cell>
          <cell r="D1398" t="str">
            <v>.</v>
          </cell>
          <cell r="E1398" t="str">
            <v>.</v>
          </cell>
          <cell r="F1398" t="str">
            <v>.</v>
          </cell>
          <cell r="G1398" t="str">
            <v>.</v>
          </cell>
          <cell r="H1398" t="str">
            <v>KS2 English</v>
          </cell>
          <cell r="I1398" t="str">
            <v>KS4 English</v>
          </cell>
        </row>
        <row r="1399">
          <cell r="B1399" t="str">
            <v>.</v>
          </cell>
          <cell r="C1399" t="str">
            <v>.</v>
          </cell>
          <cell r="D1399" t="str">
            <v>.</v>
          </cell>
          <cell r="E1399" t="str">
            <v>.</v>
          </cell>
          <cell r="F1399" t="str">
            <v>.</v>
          </cell>
          <cell r="G1399" t="str">
            <v>.</v>
          </cell>
          <cell r="H1399" t="str">
            <v>KS2 English</v>
          </cell>
          <cell r="I1399" t="str">
            <v>KS4 English</v>
          </cell>
        </row>
        <row r="1400">
          <cell r="B1400" t="str">
            <v>.</v>
          </cell>
          <cell r="C1400" t="str">
            <v>.</v>
          </cell>
          <cell r="D1400" t="str">
            <v>.</v>
          </cell>
          <cell r="E1400" t="str">
            <v>.</v>
          </cell>
          <cell r="F1400" t="str">
            <v>.</v>
          </cell>
          <cell r="G1400" t="str">
            <v>.</v>
          </cell>
          <cell r="H1400" t="str">
            <v>.</v>
          </cell>
          <cell r="I1400" t="str">
            <v>.</v>
          </cell>
        </row>
        <row r="1401">
          <cell r="B1401" t="str">
            <v>.</v>
          </cell>
          <cell r="C1401" t="str">
            <v>.</v>
          </cell>
          <cell r="D1401" t="str">
            <v>.</v>
          </cell>
          <cell r="E1401" t="str">
            <v>.</v>
          </cell>
          <cell r="F1401" t="str">
            <v>.</v>
          </cell>
          <cell r="G1401" t="str">
            <v>.</v>
          </cell>
          <cell r="H1401" t="str">
            <v>.</v>
          </cell>
          <cell r="I1401" t="str">
            <v>.</v>
          </cell>
        </row>
        <row r="1402">
          <cell r="B1402" t="str">
            <v>KS2-4</v>
          </cell>
          <cell r="C1402" t="str">
            <v>B</v>
          </cell>
          <cell r="D1402" t="str">
            <v>F</v>
          </cell>
          <cell r="E1402">
            <v>0.26824457593688361</v>
          </cell>
          <cell r="F1402">
            <v>0.75</v>
          </cell>
          <cell r="G1402" t="str">
            <v>&gt;=27 &amp; &lt;28</v>
          </cell>
          <cell r="H1402" t="str">
            <v>KS2 English</v>
          </cell>
          <cell r="I1402" t="str">
            <v>KS4 English</v>
          </cell>
        </row>
        <row r="1403">
          <cell r="B1403" t="str">
            <v>KS2-4</v>
          </cell>
          <cell r="C1403" t="str">
            <v>N</v>
          </cell>
          <cell r="D1403" t="str">
            <v>F</v>
          </cell>
          <cell r="E1403">
            <v>0.2719546742209632</v>
          </cell>
          <cell r="F1403">
            <v>0.75</v>
          </cell>
          <cell r="G1403" t="str">
            <v>&gt;=27 &amp; &lt;28</v>
          </cell>
          <cell r="H1403" t="str">
            <v>KS2 English</v>
          </cell>
          <cell r="I1403" t="str">
            <v>KS4 English</v>
          </cell>
        </row>
        <row r="1404">
          <cell r="B1404" t="str">
            <v>KS2-4</v>
          </cell>
          <cell r="C1404" t="str">
            <v>2</v>
          </cell>
          <cell r="D1404" t="str">
            <v>F</v>
          </cell>
          <cell r="E1404">
            <v>0.1766109785202864</v>
          </cell>
          <cell r="F1404">
            <v>0.75</v>
          </cell>
          <cell r="G1404" t="str">
            <v>&gt;=27 &amp; &lt;28</v>
          </cell>
          <cell r="H1404" t="str">
            <v>KS2 English</v>
          </cell>
          <cell r="I1404" t="str">
            <v>KS4 English</v>
          </cell>
        </row>
        <row r="1405">
          <cell r="B1405" t="str">
            <v>KS2-4</v>
          </cell>
          <cell r="C1405" t="str">
            <v>3C</v>
          </cell>
          <cell r="D1405" t="str">
            <v>F</v>
          </cell>
          <cell r="E1405">
            <v>0.12789473684210526</v>
          </cell>
          <cell r="F1405">
            <v>0.75</v>
          </cell>
          <cell r="G1405" t="str">
            <v>&gt;=27 &amp; &lt;28</v>
          </cell>
          <cell r="H1405" t="str">
            <v>KS2 English</v>
          </cell>
          <cell r="I1405" t="str">
            <v>KS4 English</v>
          </cell>
        </row>
        <row r="1406">
          <cell r="B1406" t="str">
            <v>KS2-4</v>
          </cell>
          <cell r="C1406" t="str">
            <v>3B</v>
          </cell>
          <cell r="D1406" t="str">
            <v>F</v>
          </cell>
          <cell r="E1406">
            <v>6.8848758465011289E-2</v>
          </cell>
          <cell r="F1406">
            <v>0.75</v>
          </cell>
          <cell r="G1406" t="str">
            <v>&gt;=27 &amp; &lt;28</v>
          </cell>
          <cell r="H1406" t="str">
            <v>KS2 English</v>
          </cell>
          <cell r="I1406" t="str">
            <v>KS4 English</v>
          </cell>
        </row>
        <row r="1407">
          <cell r="B1407" t="str">
            <v>KS2-4</v>
          </cell>
          <cell r="C1407" t="str">
            <v>3A</v>
          </cell>
          <cell r="D1407" t="str">
            <v>F</v>
          </cell>
          <cell r="E1407">
            <v>4.4807467911318552E-2</v>
          </cell>
          <cell r="F1407">
            <v>0.75</v>
          </cell>
          <cell r="G1407" t="str">
            <v>&gt;=27 &amp; &lt;28</v>
          </cell>
          <cell r="H1407" t="str">
            <v>KS2 English</v>
          </cell>
          <cell r="I1407" t="str">
            <v>KS4 English</v>
          </cell>
        </row>
        <row r="1408">
          <cell r="B1408" t="str">
            <v>KS2-4</v>
          </cell>
          <cell r="C1408" t="str">
            <v>4C</v>
          </cell>
          <cell r="D1408" t="str">
            <v>F</v>
          </cell>
          <cell r="E1408">
            <v>1.8518518518518517E-2</v>
          </cell>
          <cell r="F1408">
            <v>0.75</v>
          </cell>
          <cell r="G1408" t="str">
            <v>&gt;=27 &amp; &lt;28</v>
          </cell>
          <cell r="H1408" t="str">
            <v>KS2 English</v>
          </cell>
          <cell r="I1408" t="str">
            <v>KS4 English</v>
          </cell>
        </row>
        <row r="1409">
          <cell r="B1409" t="str">
            <v>KS2-4</v>
          </cell>
          <cell r="C1409" t="str">
            <v>4B</v>
          </cell>
          <cell r="D1409" t="str">
            <v>F</v>
          </cell>
          <cell r="E1409">
            <v>6.6119605643780626E-3</v>
          </cell>
          <cell r="F1409">
            <v>0.75</v>
          </cell>
          <cell r="G1409" t="str">
            <v>&gt;=27 &amp; &lt;28</v>
          </cell>
          <cell r="H1409" t="str">
            <v>KS2 English</v>
          </cell>
          <cell r="I1409" t="str">
            <v>KS4 English</v>
          </cell>
        </row>
        <row r="1410">
          <cell r="B1410" t="str">
            <v>KS2-4</v>
          </cell>
          <cell r="C1410" t="str">
            <v>4A</v>
          </cell>
          <cell r="D1410" t="str">
            <v>F</v>
          </cell>
          <cell r="E1410">
            <v>2.2687169145449962E-3</v>
          </cell>
          <cell r="F1410">
            <v>0.75</v>
          </cell>
          <cell r="G1410" t="str">
            <v>&gt;=27 &amp; &lt;28</v>
          </cell>
          <cell r="H1410" t="str">
            <v>KS2 English</v>
          </cell>
          <cell r="I1410" t="str">
            <v>KS4 English</v>
          </cell>
        </row>
        <row r="1411">
          <cell r="B1411" t="str">
            <v>KS2-4</v>
          </cell>
          <cell r="C1411" t="str">
            <v>5C</v>
          </cell>
          <cell r="D1411" t="str">
            <v>F</v>
          </cell>
          <cell r="E1411">
            <v>8.1245768449559913E-4</v>
          </cell>
          <cell r="F1411">
            <v>0.75</v>
          </cell>
          <cell r="G1411" t="str">
            <v>&gt;=27 &amp; &lt;28</v>
          </cell>
          <cell r="H1411" t="str">
            <v>KS2 English</v>
          </cell>
          <cell r="I1411" t="str">
            <v>KS4 English</v>
          </cell>
        </row>
        <row r="1412">
          <cell r="B1412" t="str">
            <v>KS2-4</v>
          </cell>
          <cell r="C1412" t="str">
            <v>5B</v>
          </cell>
          <cell r="D1412" t="str">
            <v>F</v>
          </cell>
          <cell r="E1412">
            <v>3.7119524870081661E-4</v>
          </cell>
          <cell r="F1412">
            <v>0.75</v>
          </cell>
          <cell r="G1412" t="str">
            <v>&gt;=27 &amp; &lt;28</v>
          </cell>
          <cell r="H1412" t="str">
            <v>KS2 English</v>
          </cell>
          <cell r="I1412" t="str">
            <v>KS4 English</v>
          </cell>
        </row>
        <row r="1413">
          <cell r="B1413" t="str">
            <v>KS2-4</v>
          </cell>
          <cell r="C1413" t="str">
            <v>5A</v>
          </cell>
          <cell r="D1413" t="str">
            <v>F</v>
          </cell>
          <cell r="E1413">
            <v>0</v>
          </cell>
          <cell r="F1413">
            <v>0.75</v>
          </cell>
          <cell r="G1413" t="str">
            <v>&gt;=27 &amp; &lt;28</v>
          </cell>
          <cell r="H1413" t="str">
            <v>KS2 English</v>
          </cell>
          <cell r="I1413" t="str">
            <v>KS4 English</v>
          </cell>
        </row>
        <row r="1414">
          <cell r="B1414" t="str">
            <v>.</v>
          </cell>
          <cell r="C1414" t="str">
            <v>.</v>
          </cell>
          <cell r="D1414" t="str">
            <v>.</v>
          </cell>
          <cell r="E1414" t="str">
            <v>.</v>
          </cell>
          <cell r="F1414" t="str">
            <v>.</v>
          </cell>
          <cell r="G1414" t="str">
            <v>.</v>
          </cell>
          <cell r="H1414" t="str">
            <v>.</v>
          </cell>
          <cell r="I1414" t="str">
            <v>.</v>
          </cell>
        </row>
        <row r="1415">
          <cell r="B1415" t="str">
            <v>.</v>
          </cell>
          <cell r="C1415" t="str">
            <v>.</v>
          </cell>
          <cell r="D1415" t="str">
            <v>.</v>
          </cell>
          <cell r="E1415" t="str">
            <v>.</v>
          </cell>
          <cell r="F1415" t="str">
            <v>.</v>
          </cell>
          <cell r="G1415" t="str">
            <v>.</v>
          </cell>
          <cell r="H1415" t="str">
            <v>KS2 English</v>
          </cell>
          <cell r="I1415" t="str">
            <v>KS4 English</v>
          </cell>
        </row>
        <row r="1416">
          <cell r="B1416" t="str">
            <v>.</v>
          </cell>
          <cell r="C1416" t="str">
            <v>.</v>
          </cell>
          <cell r="D1416" t="str">
            <v>.</v>
          </cell>
          <cell r="E1416" t="str">
            <v>.</v>
          </cell>
          <cell r="F1416" t="str">
            <v>.</v>
          </cell>
          <cell r="G1416" t="str">
            <v>.</v>
          </cell>
          <cell r="H1416" t="str">
            <v>KS2 English</v>
          </cell>
          <cell r="I1416" t="str">
            <v>KS4 English</v>
          </cell>
        </row>
        <row r="1417">
          <cell r="B1417" t="str">
            <v>.</v>
          </cell>
          <cell r="C1417" t="str">
            <v>.</v>
          </cell>
          <cell r="D1417" t="str">
            <v>.</v>
          </cell>
          <cell r="E1417" t="str">
            <v>.</v>
          </cell>
          <cell r="F1417" t="str">
            <v>.</v>
          </cell>
          <cell r="G1417" t="str">
            <v>.</v>
          </cell>
          <cell r="H1417" t="str">
            <v>KS2 English</v>
          </cell>
          <cell r="I1417" t="str">
            <v>KS4 English</v>
          </cell>
        </row>
        <row r="1418">
          <cell r="B1418" t="str">
            <v>.</v>
          </cell>
          <cell r="C1418" t="str">
            <v>.</v>
          </cell>
          <cell r="D1418" t="str">
            <v>.</v>
          </cell>
          <cell r="E1418" t="str">
            <v>.</v>
          </cell>
          <cell r="F1418" t="str">
            <v>.</v>
          </cell>
          <cell r="G1418" t="str">
            <v>.</v>
          </cell>
          <cell r="H1418" t="str">
            <v>KS2 English</v>
          </cell>
          <cell r="I1418" t="str">
            <v>KS4 English</v>
          </cell>
        </row>
        <row r="1419">
          <cell r="B1419" t="str">
            <v>.</v>
          </cell>
          <cell r="C1419" t="str">
            <v>.</v>
          </cell>
          <cell r="D1419" t="str">
            <v>.</v>
          </cell>
          <cell r="E1419" t="str">
            <v>.</v>
          </cell>
          <cell r="F1419" t="str">
            <v>.</v>
          </cell>
          <cell r="G1419" t="str">
            <v>.</v>
          </cell>
          <cell r="H1419" t="str">
            <v>.</v>
          </cell>
          <cell r="I1419" t="str">
            <v>.</v>
          </cell>
        </row>
        <row r="1420">
          <cell r="B1420" t="str">
            <v>.</v>
          </cell>
          <cell r="C1420" t="str">
            <v>.</v>
          </cell>
          <cell r="D1420" t="str">
            <v>.</v>
          </cell>
          <cell r="E1420" t="str">
            <v>.</v>
          </cell>
          <cell r="F1420" t="str">
            <v>.</v>
          </cell>
          <cell r="G1420" t="str">
            <v>.</v>
          </cell>
          <cell r="H1420" t="str">
            <v>.</v>
          </cell>
          <cell r="I1420" t="str">
            <v>.</v>
          </cell>
        </row>
        <row r="1421">
          <cell r="B1421" t="str">
            <v>KS2-4</v>
          </cell>
          <cell r="C1421" t="str">
            <v>B</v>
          </cell>
          <cell r="D1421" t="str">
            <v>F</v>
          </cell>
          <cell r="E1421">
            <v>0.20833333333333334</v>
          </cell>
          <cell r="F1421">
            <v>0.75</v>
          </cell>
          <cell r="G1421" t="str">
            <v>&gt;=28 &amp; &lt;29</v>
          </cell>
          <cell r="H1421" t="str">
            <v>KS2 English</v>
          </cell>
          <cell r="I1421" t="str">
            <v>KS4 English</v>
          </cell>
        </row>
        <row r="1422">
          <cell r="B1422" t="str">
            <v>KS2-4</v>
          </cell>
          <cell r="C1422" t="str">
            <v>N</v>
          </cell>
          <cell r="D1422" t="str">
            <v>F</v>
          </cell>
          <cell r="E1422">
            <v>0.2013888888888889</v>
          </cell>
          <cell r="F1422">
            <v>0.75</v>
          </cell>
          <cell r="G1422" t="str">
            <v>&gt;=28 &amp; &lt;29</v>
          </cell>
          <cell r="H1422" t="str">
            <v>KS2 English</v>
          </cell>
          <cell r="I1422" t="str">
            <v>KS4 English</v>
          </cell>
        </row>
        <row r="1423">
          <cell r="B1423" t="str">
            <v>KS2-4</v>
          </cell>
          <cell r="C1423" t="str">
            <v>2</v>
          </cell>
          <cell r="D1423" t="str">
            <v>F</v>
          </cell>
          <cell r="E1423">
            <v>0.10197368421052631</v>
          </cell>
          <cell r="F1423">
            <v>0.75</v>
          </cell>
          <cell r="G1423" t="str">
            <v>&gt;=28 &amp; &lt;29</v>
          </cell>
          <cell r="H1423" t="str">
            <v>KS2 English</v>
          </cell>
          <cell r="I1423" t="str">
            <v>KS4 English</v>
          </cell>
        </row>
        <row r="1424">
          <cell r="B1424" t="str">
            <v>KS2-4</v>
          </cell>
          <cell r="C1424" t="str">
            <v>3C</v>
          </cell>
          <cell r="D1424" t="str">
            <v>F</v>
          </cell>
          <cell r="E1424">
            <v>0.10197368421052631</v>
          </cell>
          <cell r="F1424">
            <v>0.75</v>
          </cell>
          <cell r="G1424" t="str">
            <v>&gt;=28 &amp; &lt;29</v>
          </cell>
          <cell r="H1424" t="str">
            <v>KS2 English</v>
          </cell>
          <cell r="I1424" t="str">
            <v>KS4 English</v>
          </cell>
        </row>
        <row r="1425">
          <cell r="B1425" t="str">
            <v>KS2-4</v>
          </cell>
          <cell r="C1425" t="str">
            <v>3B</v>
          </cell>
          <cell r="D1425" t="str">
            <v>F</v>
          </cell>
          <cell r="E1425">
            <v>4.9655172413793101E-2</v>
          </cell>
          <cell r="F1425">
            <v>0.75</v>
          </cell>
          <cell r="G1425" t="str">
            <v>&gt;=28 &amp; &lt;29</v>
          </cell>
          <cell r="H1425" t="str">
            <v>KS2 English</v>
          </cell>
          <cell r="I1425" t="str">
            <v>KS4 English</v>
          </cell>
        </row>
        <row r="1426">
          <cell r="B1426" t="str">
            <v>KS2-4</v>
          </cell>
          <cell r="C1426" t="str">
            <v>3A</v>
          </cell>
          <cell r="D1426" t="str">
            <v>F</v>
          </cell>
          <cell r="E1426">
            <v>1.8150388936905792E-2</v>
          </cell>
          <cell r="F1426">
            <v>0.75</v>
          </cell>
          <cell r="G1426" t="str">
            <v>&gt;=28 &amp; &lt;29</v>
          </cell>
          <cell r="H1426" t="str">
            <v>KS2 English</v>
          </cell>
          <cell r="I1426" t="str">
            <v>KS4 English</v>
          </cell>
        </row>
        <row r="1427">
          <cell r="B1427" t="str">
            <v>KS2-4</v>
          </cell>
          <cell r="C1427" t="str">
            <v>4C</v>
          </cell>
          <cell r="D1427" t="str">
            <v>F</v>
          </cell>
          <cell r="E1427">
            <v>1.1962890625E-2</v>
          </cell>
          <cell r="F1427">
            <v>0.75</v>
          </cell>
          <cell r="G1427" t="str">
            <v>&gt;=28 &amp; &lt;29</v>
          </cell>
          <cell r="H1427" t="str">
            <v>KS2 English</v>
          </cell>
          <cell r="I1427" t="str">
            <v>KS4 English</v>
          </cell>
        </row>
        <row r="1428">
          <cell r="B1428" t="str">
            <v>KS2-4</v>
          </cell>
          <cell r="C1428" t="str">
            <v>4B</v>
          </cell>
          <cell r="D1428" t="str">
            <v>F</v>
          </cell>
          <cell r="E1428">
            <v>5.454545454545455E-3</v>
          </cell>
          <cell r="F1428">
            <v>0.75</v>
          </cell>
          <cell r="G1428" t="str">
            <v>&gt;=28 &amp; &lt;29</v>
          </cell>
          <cell r="H1428" t="str">
            <v>KS2 English</v>
          </cell>
          <cell r="I1428" t="str">
            <v>KS4 English</v>
          </cell>
        </row>
        <row r="1429">
          <cell r="B1429" t="str">
            <v>KS2-4</v>
          </cell>
          <cell r="C1429" t="str">
            <v>4A</v>
          </cell>
          <cell r="D1429" t="str">
            <v>F</v>
          </cell>
          <cell r="E1429">
            <v>1.7701963308657869E-3</v>
          </cell>
          <cell r="F1429">
            <v>0.75</v>
          </cell>
          <cell r="G1429" t="str">
            <v>&gt;=28 &amp; &lt;29</v>
          </cell>
          <cell r="H1429" t="str">
            <v>KS2 English</v>
          </cell>
          <cell r="I1429" t="str">
            <v>KS4 English</v>
          </cell>
        </row>
        <row r="1430">
          <cell r="B1430" t="str">
            <v>KS2-4</v>
          </cell>
          <cell r="C1430" t="str">
            <v>5C</v>
          </cell>
          <cell r="D1430" t="str">
            <v>F</v>
          </cell>
          <cell r="E1430">
            <v>3.942440370589395E-4</v>
          </cell>
          <cell r="F1430">
            <v>0.75</v>
          </cell>
          <cell r="G1430" t="str">
            <v>&gt;=28 &amp; &lt;29</v>
          </cell>
          <cell r="H1430" t="str">
            <v>KS2 English</v>
          </cell>
          <cell r="I1430" t="str">
            <v>KS4 English</v>
          </cell>
        </row>
        <row r="1431">
          <cell r="B1431" t="str">
            <v>KS2-4</v>
          </cell>
          <cell r="C1431" t="str">
            <v>5B</v>
          </cell>
          <cell r="D1431" t="str">
            <v>F</v>
          </cell>
          <cell r="E1431">
            <v>0</v>
          </cell>
          <cell r="F1431">
            <v>0.75</v>
          </cell>
          <cell r="G1431" t="str">
            <v>&gt;=28 &amp; &lt;29</v>
          </cell>
          <cell r="H1431" t="str">
            <v>KS2 English</v>
          </cell>
          <cell r="I1431" t="str">
            <v>KS4 English</v>
          </cell>
        </row>
        <row r="1432">
          <cell r="B1432" t="str">
            <v>KS2-4</v>
          </cell>
          <cell r="C1432" t="str">
            <v>5A</v>
          </cell>
          <cell r="D1432" t="str">
            <v>F</v>
          </cell>
          <cell r="E1432">
            <v>0</v>
          </cell>
          <cell r="F1432">
            <v>0.75</v>
          </cell>
          <cell r="G1432" t="str">
            <v>&gt;=28 &amp; &lt;29</v>
          </cell>
          <cell r="H1432" t="str">
            <v>KS2 English</v>
          </cell>
          <cell r="I1432" t="str">
            <v>KS4 English</v>
          </cell>
        </row>
        <row r="1433">
          <cell r="B1433" t="str">
            <v>.</v>
          </cell>
          <cell r="C1433" t="str">
            <v>.</v>
          </cell>
          <cell r="D1433" t="str">
            <v>.</v>
          </cell>
          <cell r="E1433" t="str">
            <v>.</v>
          </cell>
          <cell r="F1433" t="str">
            <v>.</v>
          </cell>
          <cell r="G1433" t="str">
            <v>.</v>
          </cell>
          <cell r="H1433" t="str">
            <v>.</v>
          </cell>
          <cell r="I1433" t="str">
            <v>.</v>
          </cell>
        </row>
        <row r="1434">
          <cell r="B1434" t="str">
            <v>.</v>
          </cell>
          <cell r="C1434" t="str">
            <v>.</v>
          </cell>
          <cell r="D1434" t="str">
            <v>.</v>
          </cell>
          <cell r="E1434" t="str">
            <v>.</v>
          </cell>
          <cell r="F1434" t="str">
            <v>.</v>
          </cell>
          <cell r="G1434" t="str">
            <v>.</v>
          </cell>
          <cell r="H1434" t="str">
            <v>KS2 English</v>
          </cell>
          <cell r="I1434" t="str">
            <v>KS4 English</v>
          </cell>
        </row>
        <row r="1435">
          <cell r="B1435" t="str">
            <v>.</v>
          </cell>
          <cell r="C1435" t="str">
            <v>.</v>
          </cell>
          <cell r="D1435" t="str">
            <v>.</v>
          </cell>
          <cell r="E1435" t="str">
            <v>.</v>
          </cell>
          <cell r="F1435" t="str">
            <v>.</v>
          </cell>
          <cell r="G1435" t="str">
            <v>.</v>
          </cell>
          <cell r="H1435" t="str">
            <v>KS2 English</v>
          </cell>
          <cell r="I1435" t="str">
            <v>KS4 English</v>
          </cell>
        </row>
        <row r="1436">
          <cell r="B1436" t="str">
            <v>.</v>
          </cell>
          <cell r="C1436" t="str">
            <v>.</v>
          </cell>
          <cell r="D1436" t="str">
            <v>.</v>
          </cell>
          <cell r="E1436" t="str">
            <v>.</v>
          </cell>
          <cell r="F1436" t="str">
            <v>.</v>
          </cell>
          <cell r="G1436" t="str">
            <v>.</v>
          </cell>
          <cell r="H1436" t="str">
            <v>KS2 English</v>
          </cell>
          <cell r="I1436" t="str">
            <v>KS4 English</v>
          </cell>
        </row>
        <row r="1437">
          <cell r="B1437" t="str">
            <v>.</v>
          </cell>
          <cell r="C1437" t="str">
            <v>.</v>
          </cell>
          <cell r="D1437" t="str">
            <v>.</v>
          </cell>
          <cell r="E1437" t="str">
            <v>.</v>
          </cell>
          <cell r="F1437" t="str">
            <v>.</v>
          </cell>
          <cell r="G1437" t="str">
            <v>.</v>
          </cell>
          <cell r="H1437" t="str">
            <v>KS2 English</v>
          </cell>
          <cell r="I1437" t="str">
            <v>KS4 English</v>
          </cell>
        </row>
        <row r="1438">
          <cell r="B1438" t="str">
            <v>.</v>
          </cell>
          <cell r="C1438" t="str">
            <v>.</v>
          </cell>
          <cell r="D1438" t="str">
            <v>.</v>
          </cell>
          <cell r="E1438" t="str">
            <v>.</v>
          </cell>
          <cell r="F1438" t="str">
            <v>.</v>
          </cell>
          <cell r="G1438" t="str">
            <v>.</v>
          </cell>
          <cell r="H1438" t="str">
            <v>.</v>
          </cell>
          <cell r="I1438" t="str">
            <v>.</v>
          </cell>
        </row>
        <row r="1439">
          <cell r="B1439" t="str">
            <v>.</v>
          </cell>
          <cell r="C1439" t="str">
            <v>.</v>
          </cell>
          <cell r="D1439" t="str">
            <v>.</v>
          </cell>
          <cell r="E1439" t="str">
            <v>.</v>
          </cell>
          <cell r="F1439" t="str">
            <v>.</v>
          </cell>
          <cell r="G1439" t="str">
            <v>.</v>
          </cell>
          <cell r="H1439" t="str">
            <v>.</v>
          </cell>
          <cell r="I1439" t="str">
            <v>.</v>
          </cell>
        </row>
        <row r="1440">
          <cell r="B1440" t="str">
            <v>KS2-4</v>
          </cell>
          <cell r="C1440" t="str">
            <v>B</v>
          </cell>
          <cell r="D1440" t="str">
            <v>F</v>
          </cell>
          <cell r="E1440">
            <v>3.5460992907801421E-2</v>
          </cell>
          <cell r="F1440">
            <v>0.75</v>
          </cell>
          <cell r="G1440" t="str">
            <v>&gt;=29 &amp; &lt;30</v>
          </cell>
          <cell r="H1440" t="str">
            <v>KS2 English</v>
          </cell>
          <cell r="I1440" t="str">
            <v>KS4 English</v>
          </cell>
        </row>
        <row r="1441">
          <cell r="B1441" t="str">
            <v>KS2-4</v>
          </cell>
          <cell r="C1441" t="str">
            <v>N</v>
          </cell>
          <cell r="D1441" t="str">
            <v>F</v>
          </cell>
          <cell r="E1441">
            <v>3.5460992907801421E-2</v>
          </cell>
          <cell r="F1441">
            <v>0.75</v>
          </cell>
          <cell r="G1441" t="str">
            <v>&gt;=29 &amp; &lt;30</v>
          </cell>
          <cell r="H1441" t="str">
            <v>KS2 English</v>
          </cell>
          <cell r="I1441" t="str">
            <v>KS4 English</v>
          </cell>
        </row>
        <row r="1442">
          <cell r="B1442" t="str">
            <v>KS2-4</v>
          </cell>
          <cell r="C1442" t="str">
            <v>2</v>
          </cell>
          <cell r="D1442" t="str">
            <v>F</v>
          </cell>
          <cell r="E1442">
            <v>3.5460992907801421E-2</v>
          </cell>
          <cell r="F1442">
            <v>0.75</v>
          </cell>
          <cell r="G1442" t="str">
            <v>&gt;=29 &amp; &lt;30</v>
          </cell>
          <cell r="H1442" t="str">
            <v>KS2 English</v>
          </cell>
          <cell r="I1442" t="str">
            <v>KS4 English</v>
          </cell>
        </row>
        <row r="1443">
          <cell r="B1443" t="str">
            <v>KS2-4</v>
          </cell>
          <cell r="C1443" t="str">
            <v>3C</v>
          </cell>
          <cell r="D1443" t="str">
            <v>F</v>
          </cell>
          <cell r="E1443">
            <v>3.5460992907801421E-2</v>
          </cell>
          <cell r="F1443">
            <v>0.75</v>
          </cell>
          <cell r="G1443" t="str">
            <v>&gt;=29 &amp; &lt;30</v>
          </cell>
          <cell r="H1443" t="str">
            <v>KS2 English</v>
          </cell>
          <cell r="I1443" t="str">
            <v>KS4 English</v>
          </cell>
        </row>
        <row r="1444">
          <cell r="B1444" t="str">
            <v>KS2-4</v>
          </cell>
          <cell r="C1444" t="str">
            <v>3B</v>
          </cell>
          <cell r="D1444" t="str">
            <v>F</v>
          </cell>
          <cell r="E1444">
            <v>3.5460992907801421E-2</v>
          </cell>
          <cell r="F1444">
            <v>0.75</v>
          </cell>
          <cell r="G1444" t="str">
            <v>&gt;=29 &amp; &lt;30</v>
          </cell>
          <cell r="H1444" t="str">
            <v>KS2 English</v>
          </cell>
          <cell r="I1444" t="str">
            <v>KS4 English</v>
          </cell>
        </row>
        <row r="1445">
          <cell r="B1445" t="str">
            <v>KS2-4</v>
          </cell>
          <cell r="C1445" t="str">
            <v>3A</v>
          </cell>
          <cell r="D1445" t="str">
            <v>F</v>
          </cell>
          <cell r="E1445">
            <v>3.5460992907801421E-2</v>
          </cell>
          <cell r="F1445">
            <v>0.75</v>
          </cell>
          <cell r="G1445" t="str">
            <v>&gt;=29 &amp; &lt;30</v>
          </cell>
          <cell r="H1445" t="str">
            <v>KS2 English</v>
          </cell>
          <cell r="I1445" t="str">
            <v>KS4 English</v>
          </cell>
        </row>
        <row r="1446">
          <cell r="B1446" t="str">
            <v>KS2-4</v>
          </cell>
          <cell r="C1446" t="str">
            <v>4C</v>
          </cell>
          <cell r="D1446" t="str">
            <v>F</v>
          </cell>
          <cell r="E1446">
            <v>5.4644808743169399E-3</v>
          </cell>
          <cell r="F1446">
            <v>0.75</v>
          </cell>
          <cell r="G1446" t="str">
            <v>&gt;=29 &amp; &lt;30</v>
          </cell>
          <cell r="H1446" t="str">
            <v>KS2 English</v>
          </cell>
          <cell r="I1446" t="str">
            <v>KS4 English</v>
          </cell>
        </row>
        <row r="1447">
          <cell r="B1447" t="str">
            <v>KS2-4</v>
          </cell>
          <cell r="C1447" t="str">
            <v>4B</v>
          </cell>
          <cell r="D1447" t="str">
            <v>F</v>
          </cell>
          <cell r="E1447">
            <v>2.1164021164021165E-3</v>
          </cell>
          <cell r="F1447">
            <v>0.75</v>
          </cell>
          <cell r="G1447" t="str">
            <v>&gt;=29 &amp; &lt;30</v>
          </cell>
          <cell r="H1447" t="str">
            <v>KS2 English</v>
          </cell>
          <cell r="I1447" t="str">
            <v>KS4 English</v>
          </cell>
        </row>
        <row r="1448">
          <cell r="B1448" t="str">
            <v>KS2-4</v>
          </cell>
          <cell r="C1448" t="str">
            <v>4A</v>
          </cell>
          <cell r="D1448" t="str">
            <v>F</v>
          </cell>
          <cell r="E1448">
            <v>6.583278472679394E-4</v>
          </cell>
          <cell r="F1448">
            <v>0.75</v>
          </cell>
          <cell r="G1448" t="str">
            <v>&gt;=29 &amp; &lt;30</v>
          </cell>
          <cell r="H1448" t="str">
            <v>KS2 English</v>
          </cell>
          <cell r="I1448" t="str">
            <v>KS4 English</v>
          </cell>
        </row>
        <row r="1449">
          <cell r="B1449" t="str">
            <v>KS2-4</v>
          </cell>
          <cell r="C1449" t="str">
            <v>5C</v>
          </cell>
          <cell r="D1449" t="str">
            <v>F</v>
          </cell>
          <cell r="E1449">
            <v>0</v>
          </cell>
          <cell r="F1449">
            <v>0.75</v>
          </cell>
          <cell r="G1449" t="str">
            <v>&gt;=29 &amp; &lt;30</v>
          </cell>
          <cell r="H1449" t="str">
            <v>KS2 English</v>
          </cell>
          <cell r="I1449" t="str">
            <v>KS4 English</v>
          </cell>
        </row>
        <row r="1450">
          <cell r="B1450" t="str">
            <v>KS2-4</v>
          </cell>
          <cell r="C1450" t="str">
            <v>5B</v>
          </cell>
          <cell r="D1450" t="str">
            <v>F</v>
          </cell>
          <cell r="E1450">
            <v>0</v>
          </cell>
          <cell r="F1450">
            <v>0.75</v>
          </cell>
          <cell r="G1450" t="str">
            <v>&gt;=29 &amp; &lt;30</v>
          </cell>
          <cell r="H1450" t="str">
            <v>KS2 English</v>
          </cell>
          <cell r="I1450" t="str">
            <v>KS4 English</v>
          </cell>
        </row>
        <row r="1451">
          <cell r="B1451" t="str">
            <v>KS2-4</v>
          </cell>
          <cell r="C1451" t="str">
            <v>5A</v>
          </cell>
          <cell r="D1451" t="str">
            <v>F</v>
          </cell>
          <cell r="E1451">
            <v>0</v>
          </cell>
          <cell r="F1451">
            <v>0.75</v>
          </cell>
          <cell r="G1451" t="str">
            <v>&gt;=29 &amp; &lt;30</v>
          </cell>
          <cell r="H1451" t="str">
            <v>KS2 English</v>
          </cell>
          <cell r="I1451" t="str">
            <v>KS4 English</v>
          </cell>
        </row>
        <row r="1452">
          <cell r="B1452" t="str">
            <v>.</v>
          </cell>
          <cell r="C1452" t="str">
            <v>.</v>
          </cell>
          <cell r="D1452" t="str">
            <v>.</v>
          </cell>
          <cell r="E1452" t="str">
            <v>.</v>
          </cell>
          <cell r="F1452" t="str">
            <v>.</v>
          </cell>
          <cell r="G1452" t="str">
            <v>.</v>
          </cell>
          <cell r="H1452" t="str">
            <v>.</v>
          </cell>
          <cell r="I1452" t="str">
            <v>.</v>
          </cell>
        </row>
        <row r="1453">
          <cell r="B1453" t="str">
            <v>.</v>
          </cell>
          <cell r="C1453" t="str">
            <v>.</v>
          </cell>
          <cell r="D1453" t="str">
            <v>.</v>
          </cell>
          <cell r="E1453" t="str">
            <v>.</v>
          </cell>
          <cell r="F1453" t="str">
            <v>.</v>
          </cell>
          <cell r="G1453" t="str">
            <v>.</v>
          </cell>
          <cell r="H1453" t="str">
            <v>KS2 English</v>
          </cell>
          <cell r="I1453" t="str">
            <v>KS4 English</v>
          </cell>
        </row>
        <row r="1454">
          <cell r="B1454" t="str">
            <v>.</v>
          </cell>
          <cell r="C1454" t="str">
            <v>.</v>
          </cell>
          <cell r="D1454" t="str">
            <v>.</v>
          </cell>
          <cell r="E1454" t="str">
            <v>.</v>
          </cell>
          <cell r="F1454" t="str">
            <v>.</v>
          </cell>
          <cell r="G1454" t="str">
            <v>.</v>
          </cell>
          <cell r="H1454" t="str">
            <v>KS2 English</v>
          </cell>
          <cell r="I1454" t="str">
            <v>KS4 English</v>
          </cell>
        </row>
        <row r="1455">
          <cell r="B1455" t="str">
            <v>.</v>
          </cell>
          <cell r="C1455" t="str">
            <v>.</v>
          </cell>
          <cell r="D1455" t="str">
            <v>.</v>
          </cell>
          <cell r="E1455" t="str">
            <v>.</v>
          </cell>
          <cell r="F1455" t="str">
            <v>.</v>
          </cell>
          <cell r="G1455" t="str">
            <v>.</v>
          </cell>
          <cell r="H1455" t="str">
            <v>KS2 English</v>
          </cell>
          <cell r="I1455" t="str">
            <v>KS4 English</v>
          </cell>
        </row>
        <row r="1456">
          <cell r="B1456" t="str">
            <v>.</v>
          </cell>
          <cell r="C1456" t="str">
            <v>.</v>
          </cell>
          <cell r="D1456" t="str">
            <v>.</v>
          </cell>
          <cell r="E1456" t="str">
            <v>.</v>
          </cell>
          <cell r="F1456" t="str">
            <v>.</v>
          </cell>
          <cell r="G1456" t="str">
            <v>.</v>
          </cell>
          <cell r="H1456" t="str">
            <v>KS2 English</v>
          </cell>
          <cell r="I1456" t="str">
            <v>KS4 English</v>
          </cell>
        </row>
        <row r="1457">
          <cell r="B1457" t="str">
            <v>.</v>
          </cell>
          <cell r="C1457" t="str">
            <v>.</v>
          </cell>
          <cell r="D1457" t="str">
            <v>.</v>
          </cell>
          <cell r="E1457" t="str">
            <v>.</v>
          </cell>
          <cell r="F1457" t="str">
            <v>.</v>
          </cell>
          <cell r="G1457" t="str">
            <v>.</v>
          </cell>
          <cell r="H1457" t="str">
            <v>.</v>
          </cell>
          <cell r="I1457" t="str">
            <v>.</v>
          </cell>
        </row>
        <row r="1458">
          <cell r="B1458" t="str">
            <v>.</v>
          </cell>
          <cell r="C1458" t="str">
            <v>.</v>
          </cell>
          <cell r="D1458" t="str">
            <v>.</v>
          </cell>
          <cell r="E1458" t="str">
            <v>.</v>
          </cell>
          <cell r="F1458" t="str">
            <v>.</v>
          </cell>
          <cell r="G1458" t="str">
            <v>.</v>
          </cell>
          <cell r="H1458" t="str">
            <v>.</v>
          </cell>
          <cell r="I1458" t="str">
            <v>.</v>
          </cell>
        </row>
        <row r="1459">
          <cell r="B1459" t="str">
            <v>KS2-4</v>
          </cell>
          <cell r="C1459" t="str">
            <v>B</v>
          </cell>
          <cell r="D1459" t="str">
            <v>F</v>
          </cell>
          <cell r="E1459">
            <v>5.263157894736842E-3</v>
          </cell>
          <cell r="F1459">
            <v>0.75</v>
          </cell>
          <cell r="G1459" t="str">
            <v>&gt;=30</v>
          </cell>
          <cell r="H1459" t="str">
            <v>KS2 English</v>
          </cell>
          <cell r="I1459" t="str">
            <v>KS4 English</v>
          </cell>
        </row>
        <row r="1460">
          <cell r="B1460" t="str">
            <v>KS2-4</v>
          </cell>
          <cell r="C1460" t="str">
            <v>N</v>
          </cell>
          <cell r="D1460" t="str">
            <v>F</v>
          </cell>
          <cell r="E1460">
            <v>5.263157894736842E-3</v>
          </cell>
          <cell r="F1460">
            <v>0.75</v>
          </cell>
          <cell r="G1460" t="str">
            <v>&gt;=30</v>
          </cell>
          <cell r="H1460" t="str">
            <v>KS2 English</v>
          </cell>
          <cell r="I1460" t="str">
            <v>KS4 English</v>
          </cell>
        </row>
        <row r="1461">
          <cell r="B1461" t="str">
            <v>KS2-4</v>
          </cell>
          <cell r="C1461" t="str">
            <v>2</v>
          </cell>
          <cell r="D1461" t="str">
            <v>F</v>
          </cell>
          <cell r="E1461">
            <v>5.263157894736842E-3</v>
          </cell>
          <cell r="F1461">
            <v>0.75</v>
          </cell>
          <cell r="G1461" t="str">
            <v>&gt;=30</v>
          </cell>
          <cell r="H1461" t="str">
            <v>KS2 English</v>
          </cell>
          <cell r="I1461" t="str">
            <v>KS4 English</v>
          </cell>
        </row>
        <row r="1462">
          <cell r="B1462" t="str">
            <v>KS2-4</v>
          </cell>
          <cell r="C1462" t="str">
            <v>3C</v>
          </cell>
          <cell r="D1462" t="str">
            <v>F</v>
          </cell>
          <cell r="E1462">
            <v>5.263157894736842E-3</v>
          </cell>
          <cell r="F1462">
            <v>0.75</v>
          </cell>
          <cell r="G1462" t="str">
            <v>&gt;=30</v>
          </cell>
          <cell r="H1462" t="str">
            <v>KS2 English</v>
          </cell>
          <cell r="I1462" t="str">
            <v>KS4 English</v>
          </cell>
        </row>
        <row r="1463">
          <cell r="B1463" t="str">
            <v>KS2-4</v>
          </cell>
          <cell r="C1463" t="str">
            <v>3B</v>
          </cell>
          <cell r="D1463" t="str">
            <v>F</v>
          </cell>
          <cell r="E1463">
            <v>5.263157894736842E-3</v>
          </cell>
          <cell r="F1463">
            <v>0.75</v>
          </cell>
          <cell r="G1463" t="str">
            <v>&gt;=30</v>
          </cell>
          <cell r="H1463" t="str">
            <v>KS2 English</v>
          </cell>
          <cell r="I1463" t="str">
            <v>KS4 English</v>
          </cell>
        </row>
        <row r="1464">
          <cell r="B1464" t="str">
            <v>KS2-4</v>
          </cell>
          <cell r="C1464" t="str">
            <v>3A</v>
          </cell>
          <cell r="D1464" t="str">
            <v>F</v>
          </cell>
          <cell r="E1464">
            <v>5.263157894736842E-3</v>
          </cell>
          <cell r="F1464">
            <v>0.75</v>
          </cell>
          <cell r="G1464" t="str">
            <v>&gt;=30</v>
          </cell>
          <cell r="H1464" t="str">
            <v>KS2 English</v>
          </cell>
          <cell r="I1464" t="str">
            <v>KS4 English</v>
          </cell>
        </row>
        <row r="1465">
          <cell r="B1465" t="str">
            <v>KS2-4</v>
          </cell>
          <cell r="C1465" t="str">
            <v>4C</v>
          </cell>
          <cell r="D1465" t="str">
            <v>F</v>
          </cell>
          <cell r="E1465">
            <v>5.263157894736842E-3</v>
          </cell>
          <cell r="F1465">
            <v>0.75</v>
          </cell>
          <cell r="G1465" t="str">
            <v>&gt;=30</v>
          </cell>
          <cell r="H1465" t="str">
            <v>KS2 English</v>
          </cell>
          <cell r="I1465" t="str">
            <v>KS4 English</v>
          </cell>
        </row>
        <row r="1466">
          <cell r="B1466" t="str">
            <v>KS2-4</v>
          </cell>
          <cell r="C1466" t="str">
            <v>4B</v>
          </cell>
          <cell r="D1466" t="str">
            <v>F</v>
          </cell>
          <cell r="E1466">
            <v>0</v>
          </cell>
          <cell r="F1466">
            <v>0.75</v>
          </cell>
          <cell r="G1466" t="str">
            <v>&gt;=30</v>
          </cell>
          <cell r="H1466" t="str">
            <v>KS2 English</v>
          </cell>
          <cell r="I1466" t="str">
            <v>KS4 English</v>
          </cell>
        </row>
        <row r="1467">
          <cell r="B1467" t="str">
            <v>KS2-4</v>
          </cell>
          <cell r="C1467" t="str">
            <v>4A</v>
          </cell>
          <cell r="D1467" t="str">
            <v>F</v>
          </cell>
          <cell r="E1467">
            <v>0</v>
          </cell>
          <cell r="F1467">
            <v>0.75</v>
          </cell>
          <cell r="G1467" t="str">
            <v>&gt;=30</v>
          </cell>
          <cell r="H1467" t="str">
            <v>KS2 English</v>
          </cell>
          <cell r="I1467" t="str">
            <v>KS4 English</v>
          </cell>
        </row>
        <row r="1468">
          <cell r="B1468" t="str">
            <v>KS2-4</v>
          </cell>
          <cell r="C1468" t="str">
            <v>5C</v>
          </cell>
          <cell r="D1468" t="str">
            <v>F</v>
          </cell>
          <cell r="E1468">
            <v>0</v>
          </cell>
          <cell r="F1468">
            <v>0.75</v>
          </cell>
          <cell r="G1468" t="str">
            <v>&gt;=30</v>
          </cell>
          <cell r="H1468" t="str">
            <v>KS2 English</v>
          </cell>
          <cell r="I1468" t="str">
            <v>KS4 English</v>
          </cell>
        </row>
        <row r="1469">
          <cell r="B1469" t="str">
            <v>KS2-4</v>
          </cell>
          <cell r="C1469" t="str">
            <v>5B</v>
          </cell>
          <cell r="D1469" t="str">
            <v>F</v>
          </cell>
          <cell r="E1469">
            <v>0</v>
          </cell>
          <cell r="F1469">
            <v>0.75</v>
          </cell>
          <cell r="G1469" t="str">
            <v>&gt;=30</v>
          </cell>
          <cell r="H1469" t="str">
            <v>KS2 English</v>
          </cell>
          <cell r="I1469" t="str">
            <v>KS4 English</v>
          </cell>
        </row>
        <row r="1470">
          <cell r="B1470" t="str">
            <v>KS2-4</v>
          </cell>
          <cell r="C1470" t="str">
            <v>5A</v>
          </cell>
          <cell r="D1470" t="str">
            <v>F</v>
          </cell>
          <cell r="E1470">
            <v>0</v>
          </cell>
          <cell r="F1470">
            <v>0.75</v>
          </cell>
          <cell r="G1470" t="str">
            <v>&gt;=30</v>
          </cell>
          <cell r="H1470" t="str">
            <v>KS2 English</v>
          </cell>
          <cell r="I1470" t="str">
            <v>KS4 English</v>
          </cell>
        </row>
        <row r="1471">
          <cell r="B1471" t="str">
            <v>.</v>
          </cell>
          <cell r="C1471" t="str">
            <v>.</v>
          </cell>
          <cell r="D1471" t="str">
            <v>.</v>
          </cell>
          <cell r="E1471" t="str">
            <v>.</v>
          </cell>
          <cell r="F1471" t="str">
            <v>.</v>
          </cell>
          <cell r="G1471" t="str">
            <v>.</v>
          </cell>
          <cell r="H1471" t="str">
            <v>.</v>
          </cell>
          <cell r="I1471" t="str">
            <v>.</v>
          </cell>
        </row>
        <row r="1472">
          <cell r="B1472" t="str">
            <v>.</v>
          </cell>
          <cell r="C1472" t="str">
            <v>.</v>
          </cell>
          <cell r="D1472" t="str">
            <v>.</v>
          </cell>
          <cell r="E1472" t="str">
            <v>.</v>
          </cell>
          <cell r="F1472" t="str">
            <v>.</v>
          </cell>
          <cell r="G1472" t="str">
            <v>.</v>
          </cell>
          <cell r="H1472" t="str">
            <v>.</v>
          </cell>
          <cell r="I1472" t="str">
            <v>.</v>
          </cell>
        </row>
        <row r="1473">
          <cell r="B1473" t="str">
            <v>.</v>
          </cell>
          <cell r="C1473" t="str">
            <v>.</v>
          </cell>
          <cell r="D1473" t="str">
            <v>.</v>
          </cell>
          <cell r="E1473" t="str">
            <v>.</v>
          </cell>
          <cell r="F1473" t="str">
            <v>.</v>
          </cell>
          <cell r="G1473" t="str">
            <v>.</v>
          </cell>
          <cell r="H1473" t="str">
            <v>KS2 English</v>
          </cell>
          <cell r="I1473" t="str">
            <v>KS4 English</v>
          </cell>
        </row>
        <row r="1474">
          <cell r="B1474" t="str">
            <v>.</v>
          </cell>
          <cell r="C1474" t="str">
            <v>.</v>
          </cell>
          <cell r="D1474" t="str">
            <v>.</v>
          </cell>
          <cell r="E1474" t="str">
            <v>.</v>
          </cell>
          <cell r="F1474" t="str">
            <v>.</v>
          </cell>
          <cell r="G1474" t="str">
            <v>.</v>
          </cell>
          <cell r="H1474" t="str">
            <v>KS2 English</v>
          </cell>
          <cell r="I1474" t="str">
            <v>KS4 English</v>
          </cell>
        </row>
        <row r="1475">
          <cell r="B1475" t="str">
            <v>.</v>
          </cell>
          <cell r="C1475" t="str">
            <v>.</v>
          </cell>
          <cell r="D1475" t="str">
            <v>.</v>
          </cell>
          <cell r="E1475" t="str">
            <v>.</v>
          </cell>
          <cell r="F1475" t="str">
            <v>.</v>
          </cell>
          <cell r="G1475" t="str">
            <v>.</v>
          </cell>
          <cell r="H1475" t="str">
            <v>KS2 English</v>
          </cell>
          <cell r="I1475" t="str">
            <v>KS4 English</v>
          </cell>
        </row>
        <row r="1476">
          <cell r="B1476" t="str">
            <v>.</v>
          </cell>
          <cell r="C1476" t="str">
            <v>.</v>
          </cell>
          <cell r="D1476" t="str">
            <v>.</v>
          </cell>
          <cell r="E1476" t="str">
            <v>.</v>
          </cell>
          <cell r="F1476" t="str">
            <v>.</v>
          </cell>
          <cell r="G1476" t="str">
            <v>.</v>
          </cell>
          <cell r="H1476" t="str">
            <v>.</v>
          </cell>
          <cell r="I1476" t="str">
            <v>.</v>
          </cell>
        </row>
        <row r="1477">
          <cell r="B1477" t="str">
            <v>.</v>
          </cell>
          <cell r="C1477" t="str">
            <v>.</v>
          </cell>
          <cell r="D1477" t="str">
            <v>.</v>
          </cell>
          <cell r="E1477" t="str">
            <v>.</v>
          </cell>
          <cell r="F1477" t="str">
            <v>.</v>
          </cell>
          <cell r="G1477" t="str">
            <v>.</v>
          </cell>
          <cell r="H1477" t="str">
            <v>.</v>
          </cell>
          <cell r="I1477" t="str">
            <v>.</v>
          </cell>
        </row>
        <row r="1478">
          <cell r="B1478" t="str">
            <v>KS2-4</v>
          </cell>
          <cell r="C1478" t="str">
            <v>B</v>
          </cell>
          <cell r="D1478" t="str">
            <v>F</v>
          </cell>
          <cell r="E1478">
            <v>0.29861849096705634</v>
          </cell>
          <cell r="F1478">
            <v>0.5</v>
          </cell>
          <cell r="G1478" t="str">
            <v>&lt;25</v>
          </cell>
          <cell r="H1478" t="str">
            <v>KS2 English</v>
          </cell>
          <cell r="I1478" t="str">
            <v>KS4 English</v>
          </cell>
        </row>
        <row r="1479">
          <cell r="B1479" t="str">
            <v>KS2-4</v>
          </cell>
          <cell r="C1479" t="str">
            <v>N</v>
          </cell>
          <cell r="D1479" t="str">
            <v>F</v>
          </cell>
          <cell r="E1479">
            <v>0.28602383531960995</v>
          </cell>
          <cell r="F1479">
            <v>0.5</v>
          </cell>
          <cell r="G1479" t="str">
            <v>&lt;25</v>
          </cell>
          <cell r="H1479" t="str">
            <v>KS2 English</v>
          </cell>
          <cell r="I1479" t="str">
            <v>KS4 English</v>
          </cell>
        </row>
        <row r="1480">
          <cell r="B1480" t="str">
            <v>KS2-4</v>
          </cell>
          <cell r="C1480" t="str">
            <v>2</v>
          </cell>
          <cell r="D1480" t="str">
            <v>F</v>
          </cell>
          <cell r="E1480">
            <v>0.24334600760456274</v>
          </cell>
          <cell r="F1480">
            <v>0.5</v>
          </cell>
          <cell r="G1480" t="str">
            <v>&lt;25</v>
          </cell>
          <cell r="H1480" t="str">
            <v>KS2 English</v>
          </cell>
          <cell r="I1480" t="str">
            <v>KS4 English</v>
          </cell>
        </row>
        <row r="1481">
          <cell r="B1481" t="str">
            <v>KS2-4</v>
          </cell>
          <cell r="C1481" t="str">
            <v>3C</v>
          </cell>
          <cell r="D1481" t="str">
            <v>F</v>
          </cell>
          <cell r="E1481">
            <v>0.16641989931892212</v>
          </cell>
          <cell r="F1481">
            <v>0.5</v>
          </cell>
          <cell r="G1481" t="str">
            <v>&lt;25</v>
          </cell>
          <cell r="H1481" t="str">
            <v>KS2 English</v>
          </cell>
          <cell r="I1481" t="str">
            <v>KS4 English</v>
          </cell>
        </row>
        <row r="1482">
          <cell r="B1482" t="str">
            <v>KS2-4</v>
          </cell>
          <cell r="C1482" t="str">
            <v>3B</v>
          </cell>
          <cell r="D1482" t="str">
            <v>F</v>
          </cell>
          <cell r="E1482">
            <v>0.11355887752425911</v>
          </cell>
          <cell r="F1482">
            <v>0.5</v>
          </cell>
          <cell r="G1482" t="str">
            <v>&lt;25</v>
          </cell>
          <cell r="H1482" t="str">
            <v>KS2 English</v>
          </cell>
          <cell r="I1482" t="str">
            <v>KS4 English</v>
          </cell>
        </row>
        <row r="1483">
          <cell r="B1483" t="str">
            <v>KS2-4</v>
          </cell>
          <cell r="C1483" t="str">
            <v>3A</v>
          </cell>
          <cell r="D1483" t="str">
            <v>F</v>
          </cell>
          <cell r="E1483">
            <v>6.8986445478454381E-2</v>
          </cell>
          <cell r="F1483">
            <v>0.5</v>
          </cell>
          <cell r="G1483" t="str">
            <v>&lt;25</v>
          </cell>
          <cell r="H1483" t="str">
            <v>KS2 English</v>
          </cell>
          <cell r="I1483" t="str">
            <v>KS4 English</v>
          </cell>
        </row>
        <row r="1484">
          <cell r="B1484" t="str">
            <v>KS2-4</v>
          </cell>
          <cell r="C1484" t="str">
            <v>4C</v>
          </cell>
          <cell r="D1484" t="str">
            <v>F</v>
          </cell>
          <cell r="E1484">
            <v>3.4660703534875721E-2</v>
          </cell>
          <cell r="F1484">
            <v>0.5</v>
          </cell>
          <cell r="G1484" t="str">
            <v>&lt;25</v>
          </cell>
          <cell r="H1484" t="str">
            <v>KS2 English</v>
          </cell>
          <cell r="I1484" t="str">
            <v>KS4 English</v>
          </cell>
        </row>
        <row r="1485">
          <cell r="B1485" t="str">
            <v>KS2-4</v>
          </cell>
          <cell r="C1485" t="str">
            <v>4B</v>
          </cell>
          <cell r="D1485" t="str">
            <v>F</v>
          </cell>
          <cell r="E1485">
            <v>1.4825273561595482E-2</v>
          </cell>
          <cell r="F1485">
            <v>0.5</v>
          </cell>
          <cell r="G1485" t="str">
            <v>&lt;25</v>
          </cell>
          <cell r="H1485" t="str">
            <v>KS2 English</v>
          </cell>
          <cell r="I1485" t="str">
            <v>KS4 English</v>
          </cell>
        </row>
        <row r="1486">
          <cell r="B1486" t="str">
            <v>KS2-4</v>
          </cell>
          <cell r="C1486" t="str">
            <v>4A</v>
          </cell>
          <cell r="D1486" t="str">
            <v>F</v>
          </cell>
          <cell r="E1486">
            <v>7.4608610567514673E-3</v>
          </cell>
          <cell r="F1486">
            <v>0.5</v>
          </cell>
          <cell r="G1486" t="str">
            <v>&lt;25</v>
          </cell>
          <cell r="H1486" t="str">
            <v>KS2 English</v>
          </cell>
          <cell r="I1486" t="str">
            <v>KS4 English</v>
          </cell>
        </row>
        <row r="1487">
          <cell r="B1487" t="str">
            <v>KS2-4</v>
          </cell>
          <cell r="C1487" t="str">
            <v>5C</v>
          </cell>
          <cell r="D1487" t="str">
            <v>F</v>
          </cell>
          <cell r="E1487">
            <v>2.1456518995330051E-3</v>
          </cell>
          <cell r="F1487">
            <v>0.5</v>
          </cell>
          <cell r="G1487" t="str">
            <v>&lt;25</v>
          </cell>
          <cell r="H1487" t="str">
            <v>KS2 English</v>
          </cell>
          <cell r="I1487" t="str">
            <v>KS4 English</v>
          </cell>
        </row>
        <row r="1488">
          <cell r="B1488" t="str">
            <v>KS2-4</v>
          </cell>
          <cell r="C1488" t="str">
            <v>5B</v>
          </cell>
          <cell r="D1488" t="str">
            <v>F</v>
          </cell>
          <cell r="E1488">
            <v>7.9428117553613975E-4</v>
          </cell>
          <cell r="F1488">
            <v>0.5</v>
          </cell>
          <cell r="G1488" t="str">
            <v>&lt;25</v>
          </cell>
          <cell r="H1488" t="str">
            <v>KS2 English</v>
          </cell>
          <cell r="I1488" t="str">
            <v>KS4 English</v>
          </cell>
        </row>
        <row r="1489">
          <cell r="B1489" t="str">
            <v>KS2-4</v>
          </cell>
          <cell r="C1489" t="str">
            <v>5A</v>
          </cell>
          <cell r="D1489" t="str">
            <v>F</v>
          </cell>
          <cell r="E1489">
            <v>0</v>
          </cell>
          <cell r="F1489">
            <v>0.5</v>
          </cell>
          <cell r="G1489" t="str">
            <v>&lt;25</v>
          </cell>
          <cell r="H1489" t="str">
            <v>KS2 English</v>
          </cell>
          <cell r="I1489" t="str">
            <v>KS4 English</v>
          </cell>
        </row>
        <row r="1490">
          <cell r="B1490" t="str">
            <v>.</v>
          </cell>
          <cell r="C1490" t="str">
            <v>.</v>
          </cell>
          <cell r="D1490" t="str">
            <v>.</v>
          </cell>
          <cell r="E1490" t="str">
            <v>.</v>
          </cell>
          <cell r="F1490" t="str">
            <v>.</v>
          </cell>
          <cell r="G1490" t="str">
            <v>.</v>
          </cell>
          <cell r="H1490" t="str">
            <v>.</v>
          </cell>
          <cell r="I1490" t="str">
            <v>.</v>
          </cell>
        </row>
        <row r="1491">
          <cell r="B1491" t="str">
            <v>.</v>
          </cell>
          <cell r="C1491" t="str">
            <v>.</v>
          </cell>
          <cell r="D1491" t="str">
            <v>.</v>
          </cell>
          <cell r="E1491" t="str">
            <v>.</v>
          </cell>
          <cell r="F1491" t="str">
            <v>.</v>
          </cell>
          <cell r="G1491" t="str">
            <v>.</v>
          </cell>
          <cell r="H1491" t="str">
            <v>KS2 English</v>
          </cell>
          <cell r="I1491" t="str">
            <v>KS4 English</v>
          </cell>
        </row>
        <row r="1492">
          <cell r="B1492" t="str">
            <v>.</v>
          </cell>
          <cell r="C1492" t="str">
            <v>.</v>
          </cell>
          <cell r="D1492" t="str">
            <v>.</v>
          </cell>
          <cell r="E1492" t="str">
            <v>.</v>
          </cell>
          <cell r="F1492" t="str">
            <v>.</v>
          </cell>
          <cell r="G1492" t="str">
            <v>.</v>
          </cell>
          <cell r="H1492" t="str">
            <v>KS2 English</v>
          </cell>
          <cell r="I1492" t="str">
            <v>KS4 English</v>
          </cell>
        </row>
        <row r="1493">
          <cell r="B1493" t="str">
            <v>.</v>
          </cell>
          <cell r="C1493" t="str">
            <v>.</v>
          </cell>
          <cell r="D1493" t="str">
            <v>.</v>
          </cell>
          <cell r="E1493" t="str">
            <v>.</v>
          </cell>
          <cell r="F1493" t="str">
            <v>.</v>
          </cell>
          <cell r="G1493" t="str">
            <v>.</v>
          </cell>
          <cell r="H1493" t="str">
            <v>KS2 English</v>
          </cell>
          <cell r="I1493" t="str">
            <v>KS4 English</v>
          </cell>
        </row>
        <row r="1494">
          <cell r="B1494" t="str">
            <v>.</v>
          </cell>
          <cell r="C1494" t="str">
            <v>.</v>
          </cell>
          <cell r="D1494" t="str">
            <v>.</v>
          </cell>
          <cell r="E1494" t="str">
            <v>.</v>
          </cell>
          <cell r="F1494" t="str">
            <v>.</v>
          </cell>
          <cell r="G1494" t="str">
            <v>.</v>
          </cell>
          <cell r="H1494" t="str">
            <v>KS2 English</v>
          </cell>
          <cell r="I1494" t="str">
            <v>KS4 English</v>
          </cell>
        </row>
        <row r="1495">
          <cell r="B1495" t="str">
            <v>.</v>
          </cell>
          <cell r="C1495" t="str">
            <v>.</v>
          </cell>
          <cell r="D1495" t="str">
            <v>.</v>
          </cell>
          <cell r="E1495" t="str">
            <v>.</v>
          </cell>
          <cell r="F1495" t="str">
            <v>.</v>
          </cell>
          <cell r="G1495" t="str">
            <v>.</v>
          </cell>
          <cell r="H1495" t="str">
            <v>.</v>
          </cell>
          <cell r="I1495" t="str">
            <v>.</v>
          </cell>
        </row>
        <row r="1496">
          <cell r="B1496" t="str">
            <v>.</v>
          </cell>
          <cell r="C1496" t="str">
            <v>.</v>
          </cell>
          <cell r="D1496" t="str">
            <v>.</v>
          </cell>
          <cell r="E1496" t="str">
            <v>.</v>
          </cell>
          <cell r="F1496" t="str">
            <v>.</v>
          </cell>
          <cell r="G1496" t="str">
            <v>.</v>
          </cell>
          <cell r="H1496" t="str">
            <v>.</v>
          </cell>
          <cell r="I1496" t="str">
            <v>.</v>
          </cell>
        </row>
        <row r="1497">
          <cell r="B1497" t="str">
            <v>KS2-4</v>
          </cell>
          <cell r="C1497" t="str">
            <v>B</v>
          </cell>
          <cell r="D1497" t="str">
            <v>F</v>
          </cell>
          <cell r="E1497">
            <v>0.30865298840321143</v>
          </cell>
          <cell r="F1497">
            <v>0.5</v>
          </cell>
          <cell r="G1497" t="str">
            <v>&gt;=25 &amp; &lt;26</v>
          </cell>
          <cell r="H1497" t="str">
            <v>KS2 English</v>
          </cell>
          <cell r="I1497" t="str">
            <v>KS4 English</v>
          </cell>
        </row>
        <row r="1498">
          <cell r="B1498" t="str">
            <v>KS2-4</v>
          </cell>
          <cell r="C1498" t="str">
            <v>N</v>
          </cell>
          <cell r="D1498" t="str">
            <v>F</v>
          </cell>
          <cell r="E1498">
            <v>0.29802955665024633</v>
          </cell>
          <cell r="F1498">
            <v>0.5</v>
          </cell>
          <cell r="G1498" t="str">
            <v>&gt;=25 &amp; &lt;26</v>
          </cell>
          <cell r="H1498" t="str">
            <v>KS2 English</v>
          </cell>
          <cell r="I1498" t="str">
            <v>KS4 English</v>
          </cell>
        </row>
        <row r="1499">
          <cell r="B1499" t="str">
            <v>KS2-4</v>
          </cell>
          <cell r="C1499" t="str">
            <v>2</v>
          </cell>
          <cell r="D1499" t="str">
            <v>F</v>
          </cell>
          <cell r="E1499">
            <v>0.22247706422018348</v>
          </cell>
          <cell r="F1499">
            <v>0.5</v>
          </cell>
          <cell r="G1499" t="str">
            <v>&gt;=25 &amp; &lt;26</v>
          </cell>
          <cell r="H1499" t="str">
            <v>KS2 English</v>
          </cell>
          <cell r="I1499" t="str">
            <v>KS4 English</v>
          </cell>
        </row>
        <row r="1500">
          <cell r="B1500" t="str">
            <v>KS2-4</v>
          </cell>
          <cell r="C1500" t="str">
            <v>3C</v>
          </cell>
          <cell r="D1500" t="str">
            <v>F</v>
          </cell>
          <cell r="E1500">
            <v>0.15339390700160341</v>
          </cell>
          <cell r="F1500">
            <v>0.5</v>
          </cell>
          <cell r="G1500" t="str">
            <v>&gt;=25 &amp; &lt;26</v>
          </cell>
          <cell r="H1500" t="str">
            <v>KS2 English</v>
          </cell>
          <cell r="I1500" t="str">
            <v>KS4 English</v>
          </cell>
        </row>
        <row r="1501">
          <cell r="B1501" t="str">
            <v>KS2-4</v>
          </cell>
          <cell r="C1501" t="str">
            <v>3B</v>
          </cell>
          <cell r="D1501" t="str">
            <v>F</v>
          </cell>
          <cell r="E1501">
            <v>0.10425531914893617</v>
          </cell>
          <cell r="F1501">
            <v>0.5</v>
          </cell>
          <cell r="G1501" t="str">
            <v>&gt;=25 &amp; &lt;26</v>
          </cell>
          <cell r="H1501" t="str">
            <v>KS2 English</v>
          </cell>
          <cell r="I1501" t="str">
            <v>KS4 English</v>
          </cell>
        </row>
        <row r="1502">
          <cell r="B1502" t="str">
            <v>KS2-4</v>
          </cell>
          <cell r="C1502" t="str">
            <v>3A</v>
          </cell>
          <cell r="D1502" t="str">
            <v>F</v>
          </cell>
          <cell r="E1502">
            <v>5.4885786802030455E-2</v>
          </cell>
          <cell r="F1502">
            <v>0.5</v>
          </cell>
          <cell r="G1502" t="str">
            <v>&gt;=25 &amp; &lt;26</v>
          </cell>
          <cell r="H1502" t="str">
            <v>KS2 English</v>
          </cell>
          <cell r="I1502" t="str">
            <v>KS4 English</v>
          </cell>
        </row>
        <row r="1503">
          <cell r="B1503" t="str">
            <v>KS2-4</v>
          </cell>
          <cell r="C1503" t="str">
            <v>4C</v>
          </cell>
          <cell r="D1503" t="str">
            <v>F</v>
          </cell>
          <cell r="E1503">
            <v>2.3809523809523808E-2</v>
          </cell>
          <cell r="F1503">
            <v>0.5</v>
          </cell>
          <cell r="G1503" t="str">
            <v>&gt;=25 &amp; &lt;26</v>
          </cell>
          <cell r="H1503" t="str">
            <v>KS2 English</v>
          </cell>
          <cell r="I1503" t="str">
            <v>KS4 English</v>
          </cell>
        </row>
        <row r="1504">
          <cell r="B1504" t="str">
            <v>KS2-4</v>
          </cell>
          <cell r="C1504" t="str">
            <v>4B</v>
          </cell>
          <cell r="D1504" t="str">
            <v>F</v>
          </cell>
          <cell r="E1504">
            <v>9.2126405998928761E-3</v>
          </cell>
          <cell r="F1504">
            <v>0.5</v>
          </cell>
          <cell r="G1504" t="str">
            <v>&gt;=25 &amp; &lt;26</v>
          </cell>
          <cell r="H1504" t="str">
            <v>KS2 English</v>
          </cell>
          <cell r="I1504" t="str">
            <v>KS4 English</v>
          </cell>
        </row>
        <row r="1505">
          <cell r="B1505" t="str">
            <v>KS2-4</v>
          </cell>
          <cell r="C1505" t="str">
            <v>4A</v>
          </cell>
          <cell r="D1505" t="str">
            <v>F</v>
          </cell>
          <cell r="E1505">
            <v>3.9731470064392378E-3</v>
          </cell>
          <cell r="F1505">
            <v>0.5</v>
          </cell>
          <cell r="G1505" t="str">
            <v>&gt;=25 &amp; &lt;26</v>
          </cell>
          <cell r="H1505" t="str">
            <v>KS2 English</v>
          </cell>
          <cell r="I1505" t="str">
            <v>KS4 English</v>
          </cell>
        </row>
        <row r="1506">
          <cell r="B1506" t="str">
            <v>KS2-4</v>
          </cell>
          <cell r="C1506" t="str">
            <v>5C</v>
          </cell>
          <cell r="D1506" t="str">
            <v>F</v>
          </cell>
          <cell r="E1506">
            <v>1.834862385321101E-3</v>
          </cell>
          <cell r="F1506">
            <v>0.5</v>
          </cell>
          <cell r="G1506" t="str">
            <v>&gt;=25 &amp; &lt;26</v>
          </cell>
          <cell r="H1506" t="str">
            <v>KS2 English</v>
          </cell>
          <cell r="I1506" t="str">
            <v>KS4 English</v>
          </cell>
        </row>
        <row r="1507">
          <cell r="B1507" t="str">
            <v>KS2-4</v>
          </cell>
          <cell r="C1507" t="str">
            <v>5B</v>
          </cell>
          <cell r="D1507" t="str">
            <v>F</v>
          </cell>
          <cell r="E1507">
            <v>6.426735218508997E-4</v>
          </cell>
          <cell r="F1507">
            <v>0.5</v>
          </cell>
          <cell r="G1507" t="str">
            <v>&gt;=25 &amp; &lt;26</v>
          </cell>
          <cell r="H1507" t="str">
            <v>KS2 English</v>
          </cell>
          <cell r="I1507" t="str">
            <v>KS4 English</v>
          </cell>
        </row>
        <row r="1508">
          <cell r="B1508" t="str">
            <v>KS2-4</v>
          </cell>
          <cell r="C1508" t="str">
            <v>5A</v>
          </cell>
          <cell r="D1508" t="str">
            <v>F</v>
          </cell>
          <cell r="E1508">
            <v>0</v>
          </cell>
          <cell r="F1508">
            <v>0.5</v>
          </cell>
          <cell r="G1508" t="str">
            <v>&gt;=25 &amp; &lt;26</v>
          </cell>
          <cell r="H1508" t="str">
            <v>KS2 English</v>
          </cell>
          <cell r="I1508" t="str">
            <v>KS4 English</v>
          </cell>
        </row>
        <row r="1509">
          <cell r="B1509" t="str">
            <v>.</v>
          </cell>
          <cell r="C1509" t="str">
            <v>.</v>
          </cell>
          <cell r="D1509" t="str">
            <v>.</v>
          </cell>
          <cell r="E1509" t="str">
            <v>.</v>
          </cell>
          <cell r="F1509" t="str">
            <v>.</v>
          </cell>
          <cell r="G1509" t="str">
            <v>.</v>
          </cell>
          <cell r="H1509" t="str">
            <v>.</v>
          </cell>
          <cell r="I1509" t="str">
            <v>.</v>
          </cell>
        </row>
        <row r="1510">
          <cell r="B1510" t="str">
            <v>.</v>
          </cell>
          <cell r="C1510" t="str">
            <v>.</v>
          </cell>
          <cell r="D1510" t="str">
            <v>.</v>
          </cell>
          <cell r="E1510" t="str">
            <v>.</v>
          </cell>
          <cell r="F1510" t="str">
            <v>.</v>
          </cell>
          <cell r="G1510" t="str">
            <v>.</v>
          </cell>
          <cell r="H1510" t="str">
            <v>.</v>
          </cell>
          <cell r="I1510" t="str">
            <v>.</v>
          </cell>
        </row>
        <row r="1511">
          <cell r="B1511" t="str">
            <v>.</v>
          </cell>
          <cell r="C1511" t="str">
            <v>.</v>
          </cell>
          <cell r="D1511" t="str">
            <v>.</v>
          </cell>
          <cell r="E1511" t="str">
            <v>.</v>
          </cell>
          <cell r="F1511" t="str">
            <v>.</v>
          </cell>
          <cell r="G1511" t="str">
            <v>.</v>
          </cell>
          <cell r="H1511" t="str">
            <v>KS2 English</v>
          </cell>
          <cell r="I1511" t="str">
            <v>KS4 English</v>
          </cell>
        </row>
        <row r="1512">
          <cell r="B1512" t="str">
            <v>.</v>
          </cell>
          <cell r="C1512" t="str">
            <v>.</v>
          </cell>
          <cell r="D1512" t="str">
            <v>.</v>
          </cell>
          <cell r="E1512" t="str">
            <v>.</v>
          </cell>
          <cell r="F1512" t="str">
            <v>.</v>
          </cell>
          <cell r="G1512" t="str">
            <v>.</v>
          </cell>
          <cell r="H1512" t="str">
            <v>KS2 English</v>
          </cell>
          <cell r="I1512" t="str">
            <v>KS4 English</v>
          </cell>
        </row>
        <row r="1513">
          <cell r="B1513" t="str">
            <v>.</v>
          </cell>
          <cell r="C1513" t="str">
            <v>.</v>
          </cell>
          <cell r="D1513" t="str">
            <v>.</v>
          </cell>
          <cell r="E1513" t="str">
            <v>.</v>
          </cell>
          <cell r="F1513" t="str">
            <v>.</v>
          </cell>
          <cell r="G1513" t="str">
            <v>.</v>
          </cell>
          <cell r="H1513" t="str">
            <v>KS2 English</v>
          </cell>
          <cell r="I1513" t="str">
            <v>KS4 English</v>
          </cell>
        </row>
        <row r="1514">
          <cell r="B1514" t="str">
            <v>.</v>
          </cell>
          <cell r="C1514" t="str">
            <v>.</v>
          </cell>
          <cell r="D1514" t="str">
            <v>.</v>
          </cell>
          <cell r="E1514" t="str">
            <v>.</v>
          </cell>
          <cell r="F1514" t="str">
            <v>.</v>
          </cell>
          <cell r="G1514" t="str">
            <v>.</v>
          </cell>
          <cell r="H1514" t="str">
            <v>.</v>
          </cell>
          <cell r="I1514" t="str">
            <v>.</v>
          </cell>
        </row>
        <row r="1515">
          <cell r="B1515" t="str">
            <v>.</v>
          </cell>
          <cell r="C1515" t="str">
            <v>.</v>
          </cell>
          <cell r="D1515" t="str">
            <v>.</v>
          </cell>
          <cell r="E1515" t="str">
            <v>.</v>
          </cell>
          <cell r="F1515" t="str">
            <v>.</v>
          </cell>
          <cell r="G1515" t="str">
            <v>.</v>
          </cell>
          <cell r="H1515" t="str">
            <v>.</v>
          </cell>
          <cell r="I1515" t="str">
            <v>.</v>
          </cell>
        </row>
        <row r="1516">
          <cell r="B1516" t="str">
            <v>KS2-4</v>
          </cell>
          <cell r="C1516" t="str">
            <v>B</v>
          </cell>
          <cell r="D1516" t="str">
            <v>F</v>
          </cell>
          <cell r="E1516">
            <v>0.27942353883106485</v>
          </cell>
          <cell r="F1516">
            <v>0.5</v>
          </cell>
          <cell r="G1516" t="str">
            <v>&gt;=26 &amp; &lt;27</v>
          </cell>
          <cell r="H1516" t="str">
            <v>KS2 English</v>
          </cell>
          <cell r="I1516" t="str">
            <v>KS4 English</v>
          </cell>
        </row>
        <row r="1517">
          <cell r="B1517" t="str">
            <v>KS2-4</v>
          </cell>
          <cell r="C1517" t="str">
            <v>N</v>
          </cell>
          <cell r="D1517" t="str">
            <v>F</v>
          </cell>
          <cell r="E1517">
            <v>0.2608695652173913</v>
          </cell>
          <cell r="F1517">
            <v>0.5</v>
          </cell>
          <cell r="G1517" t="str">
            <v>&gt;=26 &amp; &lt;27</v>
          </cell>
          <cell r="H1517" t="str">
            <v>KS2 English</v>
          </cell>
          <cell r="I1517" t="str">
            <v>KS4 English</v>
          </cell>
        </row>
        <row r="1518">
          <cell r="B1518" t="str">
            <v>KS2-4</v>
          </cell>
          <cell r="C1518" t="str">
            <v>2</v>
          </cell>
          <cell r="D1518" t="str">
            <v>F</v>
          </cell>
          <cell r="E1518">
            <v>0.19639278557114229</v>
          </cell>
          <cell r="F1518">
            <v>0.5</v>
          </cell>
          <cell r="G1518" t="str">
            <v>&gt;=26 &amp; &lt;27</v>
          </cell>
          <cell r="H1518" t="str">
            <v>KS2 English</v>
          </cell>
          <cell r="I1518" t="str">
            <v>KS4 English</v>
          </cell>
        </row>
        <row r="1519">
          <cell r="B1519" t="str">
            <v>KS2-4</v>
          </cell>
          <cell r="C1519" t="str">
            <v>3C</v>
          </cell>
          <cell r="D1519" t="str">
            <v>F</v>
          </cell>
          <cell r="E1519">
            <v>0.13821892393320964</v>
          </cell>
          <cell r="F1519">
            <v>0.5</v>
          </cell>
          <cell r="G1519" t="str">
            <v>&gt;=26 &amp; &lt;27</v>
          </cell>
          <cell r="H1519" t="str">
            <v>KS2 English</v>
          </cell>
          <cell r="I1519" t="str">
            <v>KS4 English</v>
          </cell>
        </row>
        <row r="1520">
          <cell r="B1520" t="str">
            <v>KS2-4</v>
          </cell>
          <cell r="C1520" t="str">
            <v>3B</v>
          </cell>
          <cell r="D1520" t="str">
            <v>F</v>
          </cell>
          <cell r="E1520">
            <v>8.4526244035446493E-2</v>
          </cell>
          <cell r="F1520">
            <v>0.5</v>
          </cell>
          <cell r="G1520" t="str">
            <v>&gt;=26 &amp; &lt;27</v>
          </cell>
          <cell r="H1520" t="str">
            <v>KS2 English</v>
          </cell>
          <cell r="I1520" t="str">
            <v>KS4 English</v>
          </cell>
        </row>
        <row r="1521">
          <cell r="B1521" t="str">
            <v>KS2-4</v>
          </cell>
          <cell r="C1521" t="str">
            <v>3A</v>
          </cell>
          <cell r="D1521" t="str">
            <v>F</v>
          </cell>
          <cell r="E1521">
            <v>4.4980292140041733E-2</v>
          </cell>
          <cell r="F1521">
            <v>0.5</v>
          </cell>
          <cell r="G1521" t="str">
            <v>&gt;=26 &amp; &lt;27</v>
          </cell>
          <cell r="H1521" t="str">
            <v>KS2 English</v>
          </cell>
          <cell r="I1521" t="str">
            <v>KS4 English</v>
          </cell>
        </row>
        <row r="1522">
          <cell r="B1522" t="str">
            <v>KS2-4</v>
          </cell>
          <cell r="C1522" t="str">
            <v>4C</v>
          </cell>
          <cell r="D1522" t="str">
            <v>F</v>
          </cell>
          <cell r="E1522">
            <v>2.1082769390942217E-2</v>
          </cell>
          <cell r="F1522">
            <v>0.5</v>
          </cell>
          <cell r="G1522" t="str">
            <v>&gt;=26 &amp; &lt;27</v>
          </cell>
          <cell r="H1522" t="str">
            <v>KS2 English</v>
          </cell>
          <cell r="I1522" t="str">
            <v>KS4 English</v>
          </cell>
        </row>
        <row r="1523">
          <cell r="B1523" t="str">
            <v>KS2-4</v>
          </cell>
          <cell r="C1523" t="str">
            <v>4B</v>
          </cell>
          <cell r="D1523" t="str">
            <v>F</v>
          </cell>
          <cell r="E1523">
            <v>7.3477462201497808E-3</v>
          </cell>
          <cell r="F1523">
            <v>0.5</v>
          </cell>
          <cell r="G1523" t="str">
            <v>&gt;=26 &amp; &lt;27</v>
          </cell>
          <cell r="H1523" t="str">
            <v>KS2 English</v>
          </cell>
          <cell r="I1523" t="str">
            <v>KS4 English</v>
          </cell>
        </row>
        <row r="1524">
          <cell r="B1524" t="str">
            <v>KS2-4</v>
          </cell>
          <cell r="C1524" t="str">
            <v>4A</v>
          </cell>
          <cell r="D1524" t="str">
            <v>F</v>
          </cell>
          <cell r="E1524">
            <v>3.0996062662310463E-3</v>
          </cell>
          <cell r="F1524">
            <v>0.5</v>
          </cell>
          <cell r="G1524" t="str">
            <v>&gt;=26 &amp; &lt;27</v>
          </cell>
          <cell r="H1524" t="str">
            <v>KS2 English</v>
          </cell>
          <cell r="I1524" t="str">
            <v>KS4 English</v>
          </cell>
        </row>
        <row r="1525">
          <cell r="B1525" t="str">
            <v>KS2-4</v>
          </cell>
          <cell r="C1525" t="str">
            <v>5C</v>
          </cell>
          <cell r="D1525" t="str">
            <v>F</v>
          </cell>
          <cell r="E1525">
            <v>9.2087088074722099E-4</v>
          </cell>
          <cell r="F1525">
            <v>0.5</v>
          </cell>
          <cell r="G1525" t="str">
            <v>&gt;=26 &amp; &lt;27</v>
          </cell>
          <cell r="H1525" t="str">
            <v>KS2 English</v>
          </cell>
          <cell r="I1525" t="str">
            <v>KS4 English</v>
          </cell>
        </row>
        <row r="1526">
          <cell r="B1526" t="str">
            <v>KS2-4</v>
          </cell>
          <cell r="C1526" t="str">
            <v>5B</v>
          </cell>
          <cell r="D1526" t="str">
            <v>F</v>
          </cell>
          <cell r="E1526">
            <v>0</v>
          </cell>
          <cell r="F1526">
            <v>0.5</v>
          </cell>
          <cell r="G1526" t="str">
            <v>&gt;=26 &amp; &lt;27</v>
          </cell>
          <cell r="H1526" t="str">
            <v>KS2 English</v>
          </cell>
          <cell r="I1526" t="str">
            <v>KS4 English</v>
          </cell>
        </row>
        <row r="1527">
          <cell r="B1527" t="str">
            <v>KS2-4</v>
          </cell>
          <cell r="C1527" t="str">
            <v>5A</v>
          </cell>
          <cell r="D1527" t="str">
            <v>F</v>
          </cell>
          <cell r="E1527">
            <v>0</v>
          </cell>
          <cell r="F1527">
            <v>0.5</v>
          </cell>
          <cell r="G1527" t="str">
            <v>&gt;=26 &amp; &lt;27</v>
          </cell>
          <cell r="H1527" t="str">
            <v>KS2 English</v>
          </cell>
          <cell r="I1527" t="str">
            <v>KS4 English</v>
          </cell>
        </row>
        <row r="1528">
          <cell r="B1528" t="str">
            <v>.</v>
          </cell>
          <cell r="C1528" t="str">
            <v>.</v>
          </cell>
          <cell r="D1528" t="str">
            <v>.</v>
          </cell>
          <cell r="E1528" t="str">
            <v>.</v>
          </cell>
          <cell r="F1528" t="str">
            <v>.</v>
          </cell>
          <cell r="G1528" t="str">
            <v>.</v>
          </cell>
          <cell r="H1528" t="str">
            <v>.</v>
          </cell>
          <cell r="I1528" t="str">
            <v>.</v>
          </cell>
        </row>
        <row r="1529">
          <cell r="B1529" t="str">
            <v>.</v>
          </cell>
          <cell r="C1529" t="str">
            <v>.</v>
          </cell>
          <cell r="D1529" t="str">
            <v>.</v>
          </cell>
          <cell r="E1529" t="str">
            <v>.</v>
          </cell>
          <cell r="F1529" t="str">
            <v>.</v>
          </cell>
          <cell r="G1529" t="str">
            <v>.</v>
          </cell>
          <cell r="H1529" t="str">
            <v>KS2 English</v>
          </cell>
          <cell r="I1529" t="str">
            <v>KS4 English</v>
          </cell>
        </row>
        <row r="1530">
          <cell r="B1530" t="str">
            <v>.</v>
          </cell>
          <cell r="C1530" t="str">
            <v>.</v>
          </cell>
          <cell r="D1530" t="str">
            <v>.</v>
          </cell>
          <cell r="E1530" t="str">
            <v>.</v>
          </cell>
          <cell r="F1530" t="str">
            <v>.</v>
          </cell>
          <cell r="G1530" t="str">
            <v>.</v>
          </cell>
          <cell r="H1530" t="str">
            <v>KS2 English</v>
          </cell>
          <cell r="I1530" t="str">
            <v>KS4 English</v>
          </cell>
        </row>
        <row r="1531">
          <cell r="B1531" t="str">
            <v>.</v>
          </cell>
          <cell r="C1531" t="str">
            <v>.</v>
          </cell>
          <cell r="D1531" t="str">
            <v>.</v>
          </cell>
          <cell r="E1531" t="str">
            <v>.</v>
          </cell>
          <cell r="F1531" t="str">
            <v>.</v>
          </cell>
          <cell r="G1531" t="str">
            <v>.</v>
          </cell>
          <cell r="H1531" t="str">
            <v>KS2 English</v>
          </cell>
          <cell r="I1531" t="str">
            <v>KS4 English</v>
          </cell>
        </row>
        <row r="1532">
          <cell r="B1532" t="str">
            <v>.</v>
          </cell>
          <cell r="C1532" t="str">
            <v>.</v>
          </cell>
          <cell r="D1532" t="str">
            <v>.</v>
          </cell>
          <cell r="E1532" t="str">
            <v>.</v>
          </cell>
          <cell r="F1532" t="str">
            <v>.</v>
          </cell>
          <cell r="G1532" t="str">
            <v>.</v>
          </cell>
          <cell r="H1532" t="str">
            <v>KS2 English</v>
          </cell>
          <cell r="I1532" t="str">
            <v>KS4 English</v>
          </cell>
        </row>
        <row r="1533">
          <cell r="B1533" t="str">
            <v>.</v>
          </cell>
          <cell r="C1533" t="str">
            <v>.</v>
          </cell>
          <cell r="D1533" t="str">
            <v>.</v>
          </cell>
          <cell r="E1533" t="str">
            <v>.</v>
          </cell>
          <cell r="F1533" t="str">
            <v>.</v>
          </cell>
          <cell r="G1533" t="str">
            <v>.</v>
          </cell>
          <cell r="H1533" t="str">
            <v>.</v>
          </cell>
          <cell r="I1533" t="str">
            <v>.</v>
          </cell>
        </row>
        <row r="1534">
          <cell r="B1534" t="str">
            <v>.</v>
          </cell>
          <cell r="C1534" t="str">
            <v>.</v>
          </cell>
          <cell r="D1534" t="str">
            <v>.</v>
          </cell>
          <cell r="E1534" t="str">
            <v>.</v>
          </cell>
          <cell r="F1534" t="str">
            <v>.</v>
          </cell>
          <cell r="G1534" t="str">
            <v>.</v>
          </cell>
          <cell r="H1534" t="str">
            <v>.</v>
          </cell>
          <cell r="I1534" t="str">
            <v>.</v>
          </cell>
        </row>
        <row r="1535">
          <cell r="B1535" t="str">
            <v>KS2-4</v>
          </cell>
          <cell r="C1535" t="str">
            <v>B</v>
          </cell>
          <cell r="D1535" t="str">
            <v>F</v>
          </cell>
          <cell r="E1535">
            <v>0.26576576576576577</v>
          </cell>
          <cell r="F1535">
            <v>0.5</v>
          </cell>
          <cell r="G1535" t="str">
            <v>&gt;=27 &amp; &lt;28</v>
          </cell>
          <cell r="H1535" t="str">
            <v>KS2 English</v>
          </cell>
          <cell r="I1535" t="str">
            <v>KS4 English</v>
          </cell>
        </row>
        <row r="1536">
          <cell r="B1536" t="str">
            <v>KS2-4</v>
          </cell>
          <cell r="C1536" t="str">
            <v>N</v>
          </cell>
          <cell r="D1536" t="str">
            <v>F</v>
          </cell>
          <cell r="E1536">
            <v>0.23076923076923078</v>
          </cell>
          <cell r="F1536">
            <v>0.5</v>
          </cell>
          <cell r="G1536" t="str">
            <v>&gt;=27 &amp; &lt;28</v>
          </cell>
          <cell r="H1536" t="str">
            <v>KS2 English</v>
          </cell>
          <cell r="I1536" t="str">
            <v>KS4 English</v>
          </cell>
        </row>
        <row r="1537">
          <cell r="B1537" t="str">
            <v>KS2-4</v>
          </cell>
          <cell r="C1537" t="str">
            <v>2</v>
          </cell>
          <cell r="D1537" t="str">
            <v>F</v>
          </cell>
          <cell r="E1537">
            <v>0.16417910447761194</v>
          </cell>
          <cell r="F1537">
            <v>0.5</v>
          </cell>
          <cell r="G1537" t="str">
            <v>&gt;=27 &amp; &lt;28</v>
          </cell>
          <cell r="H1537" t="str">
            <v>KS2 English</v>
          </cell>
          <cell r="I1537" t="str">
            <v>KS4 English</v>
          </cell>
        </row>
        <row r="1538">
          <cell r="B1538" t="str">
            <v>KS2-4</v>
          </cell>
          <cell r="C1538" t="str">
            <v>3C</v>
          </cell>
          <cell r="D1538" t="str">
            <v>F</v>
          </cell>
          <cell r="E1538">
            <v>0.11027568922305764</v>
          </cell>
          <cell r="F1538">
            <v>0.5</v>
          </cell>
          <cell r="G1538" t="str">
            <v>&gt;=27 &amp; &lt;28</v>
          </cell>
          <cell r="H1538" t="str">
            <v>KS2 English</v>
          </cell>
          <cell r="I1538" t="str">
            <v>KS4 English</v>
          </cell>
        </row>
        <row r="1539">
          <cell r="B1539" t="str">
            <v>KS2-4</v>
          </cell>
          <cell r="C1539" t="str">
            <v>3B</v>
          </cell>
          <cell r="D1539" t="str">
            <v>F</v>
          </cell>
          <cell r="E1539">
            <v>5.6559766763848399E-2</v>
          </cell>
          <cell r="F1539">
            <v>0.5</v>
          </cell>
          <cell r="G1539" t="str">
            <v>&gt;=27 &amp; &lt;28</v>
          </cell>
          <cell r="H1539" t="str">
            <v>KS2 English</v>
          </cell>
          <cell r="I1539" t="str">
            <v>KS4 English</v>
          </cell>
        </row>
        <row r="1540">
          <cell r="B1540" t="str">
            <v>KS2-4</v>
          </cell>
          <cell r="C1540" t="str">
            <v>3A</v>
          </cell>
          <cell r="D1540" t="str">
            <v>F</v>
          </cell>
          <cell r="E1540">
            <v>3.7280701754385963E-2</v>
          </cell>
          <cell r="F1540">
            <v>0.5</v>
          </cell>
          <cell r="G1540" t="str">
            <v>&gt;=27 &amp; &lt;28</v>
          </cell>
          <cell r="H1540" t="str">
            <v>KS2 English</v>
          </cell>
          <cell r="I1540" t="str">
            <v>KS4 English</v>
          </cell>
        </row>
        <row r="1541">
          <cell r="B1541" t="str">
            <v>KS2-4</v>
          </cell>
          <cell r="C1541" t="str">
            <v>4C</v>
          </cell>
          <cell r="D1541" t="str">
            <v>F</v>
          </cell>
          <cell r="E1541">
            <v>1.4429489511337455E-2</v>
          </cell>
          <cell r="F1541">
            <v>0.5</v>
          </cell>
          <cell r="G1541" t="str">
            <v>&gt;=27 &amp; &lt;28</v>
          </cell>
          <cell r="H1541" t="str">
            <v>KS2 English</v>
          </cell>
          <cell r="I1541" t="str">
            <v>KS4 English</v>
          </cell>
        </row>
        <row r="1542">
          <cell r="B1542" t="str">
            <v>KS2-4</v>
          </cell>
          <cell r="C1542" t="str">
            <v>4B</v>
          </cell>
          <cell r="D1542" t="str">
            <v>F</v>
          </cell>
          <cell r="E1542">
            <v>4.3879287185457153E-3</v>
          </cell>
          <cell r="F1542">
            <v>0.5</v>
          </cell>
          <cell r="G1542" t="str">
            <v>&gt;=27 &amp; &lt;28</v>
          </cell>
          <cell r="H1542" t="str">
            <v>KS2 English</v>
          </cell>
          <cell r="I1542" t="str">
            <v>KS4 English</v>
          </cell>
        </row>
        <row r="1543">
          <cell r="B1543" t="str">
            <v>KS2-4</v>
          </cell>
          <cell r="C1543" t="str">
            <v>4A</v>
          </cell>
          <cell r="D1543" t="str">
            <v>F</v>
          </cell>
          <cell r="E1543">
            <v>1.5125732652675364E-3</v>
          </cell>
          <cell r="F1543">
            <v>0.5</v>
          </cell>
          <cell r="G1543" t="str">
            <v>&gt;=27 &amp; &lt;28</v>
          </cell>
          <cell r="H1543" t="str">
            <v>KS2 English</v>
          </cell>
          <cell r="I1543" t="str">
            <v>KS4 English</v>
          </cell>
        </row>
        <row r="1544">
          <cell r="B1544" t="str">
            <v>KS2-4</v>
          </cell>
          <cell r="C1544" t="str">
            <v>5C</v>
          </cell>
          <cell r="D1544" t="str">
            <v>F</v>
          </cell>
          <cell r="E1544">
            <v>5.9868289762522449E-4</v>
          </cell>
          <cell r="F1544">
            <v>0.5</v>
          </cell>
          <cell r="G1544" t="str">
            <v>&gt;=27 &amp; &lt;28</v>
          </cell>
          <cell r="H1544" t="str">
            <v>KS2 English</v>
          </cell>
          <cell r="I1544" t="str">
            <v>KS4 English</v>
          </cell>
        </row>
        <row r="1545">
          <cell r="B1545" t="str">
            <v>KS2-4</v>
          </cell>
          <cell r="C1545" t="str">
            <v>5B</v>
          </cell>
          <cell r="D1545" t="str">
            <v>F</v>
          </cell>
          <cell r="E1545">
            <v>0</v>
          </cell>
          <cell r="F1545">
            <v>0.5</v>
          </cell>
          <cell r="G1545" t="str">
            <v>&gt;=27 &amp; &lt;28</v>
          </cell>
          <cell r="H1545" t="str">
            <v>KS2 English</v>
          </cell>
          <cell r="I1545" t="str">
            <v>KS4 English</v>
          </cell>
        </row>
        <row r="1546">
          <cell r="B1546" t="str">
            <v>KS2-4</v>
          </cell>
          <cell r="C1546" t="str">
            <v>5A</v>
          </cell>
          <cell r="D1546" t="str">
            <v>F</v>
          </cell>
          <cell r="E1546">
            <v>0</v>
          </cell>
          <cell r="F1546">
            <v>0.5</v>
          </cell>
          <cell r="G1546" t="str">
            <v>&gt;=27 &amp; &lt;28</v>
          </cell>
          <cell r="H1546" t="str">
            <v>KS2 English</v>
          </cell>
          <cell r="I1546" t="str">
            <v>KS4 English</v>
          </cell>
        </row>
        <row r="1547">
          <cell r="B1547" t="str">
            <v>.</v>
          </cell>
          <cell r="C1547" t="str">
            <v>.</v>
          </cell>
          <cell r="D1547" t="str">
            <v>.</v>
          </cell>
          <cell r="E1547" t="str">
            <v>.</v>
          </cell>
          <cell r="F1547" t="str">
            <v>.</v>
          </cell>
          <cell r="G1547" t="str">
            <v>.</v>
          </cell>
          <cell r="H1547" t="str">
            <v>.</v>
          </cell>
          <cell r="I1547" t="str">
            <v>.</v>
          </cell>
        </row>
        <row r="1548">
          <cell r="B1548" t="str">
            <v>.</v>
          </cell>
          <cell r="C1548" t="str">
            <v>.</v>
          </cell>
          <cell r="D1548" t="str">
            <v>.</v>
          </cell>
          <cell r="E1548" t="str">
            <v>.</v>
          </cell>
          <cell r="F1548" t="str">
            <v>.</v>
          </cell>
          <cell r="G1548" t="str">
            <v>.</v>
          </cell>
          <cell r="H1548" t="str">
            <v>.</v>
          </cell>
          <cell r="I1548" t="str">
            <v>.</v>
          </cell>
        </row>
        <row r="1549">
          <cell r="B1549" t="str">
            <v>.</v>
          </cell>
          <cell r="C1549" t="str">
            <v>.</v>
          </cell>
          <cell r="D1549" t="str">
            <v>.</v>
          </cell>
          <cell r="E1549" t="str">
            <v>.</v>
          </cell>
          <cell r="F1549" t="str">
            <v>.</v>
          </cell>
          <cell r="G1549" t="str">
            <v>.</v>
          </cell>
          <cell r="H1549" t="str">
            <v>KS2 English</v>
          </cell>
          <cell r="I1549" t="str">
            <v>KS4 English</v>
          </cell>
        </row>
        <row r="1550">
          <cell r="B1550" t="str">
            <v>.</v>
          </cell>
          <cell r="C1550" t="str">
            <v>.</v>
          </cell>
          <cell r="D1550" t="str">
            <v>.</v>
          </cell>
          <cell r="E1550" t="str">
            <v>.</v>
          </cell>
          <cell r="F1550" t="str">
            <v>.</v>
          </cell>
          <cell r="G1550" t="str">
            <v>.</v>
          </cell>
          <cell r="H1550" t="str">
            <v>KS2 English</v>
          </cell>
          <cell r="I1550" t="str">
            <v>KS4 English</v>
          </cell>
        </row>
        <row r="1551">
          <cell r="B1551" t="str">
            <v>.</v>
          </cell>
          <cell r="C1551" t="str">
            <v>.</v>
          </cell>
          <cell r="D1551" t="str">
            <v>.</v>
          </cell>
          <cell r="E1551" t="str">
            <v>.</v>
          </cell>
          <cell r="F1551" t="str">
            <v>.</v>
          </cell>
          <cell r="G1551" t="str">
            <v>.</v>
          </cell>
          <cell r="H1551" t="str">
            <v>KS2 English</v>
          </cell>
          <cell r="I1551" t="str">
            <v>KS4 English</v>
          </cell>
        </row>
        <row r="1552">
          <cell r="B1552" t="str">
            <v>.</v>
          </cell>
          <cell r="C1552" t="str">
            <v>.</v>
          </cell>
          <cell r="D1552" t="str">
            <v>.</v>
          </cell>
          <cell r="E1552" t="str">
            <v>.</v>
          </cell>
          <cell r="F1552" t="str">
            <v>.</v>
          </cell>
          <cell r="G1552" t="str">
            <v>.</v>
          </cell>
          <cell r="H1552" t="str">
            <v>.</v>
          </cell>
          <cell r="I1552" t="str">
            <v>.</v>
          </cell>
        </row>
        <row r="1553">
          <cell r="B1553" t="str">
            <v>.</v>
          </cell>
          <cell r="C1553" t="str">
            <v>.</v>
          </cell>
          <cell r="D1553" t="str">
            <v>.</v>
          </cell>
          <cell r="E1553" t="str">
            <v>.</v>
          </cell>
          <cell r="F1553" t="str">
            <v>.</v>
          </cell>
          <cell r="G1553" t="str">
            <v>.</v>
          </cell>
          <cell r="H1553" t="str">
            <v>.</v>
          </cell>
          <cell r="I1553" t="str">
            <v>.</v>
          </cell>
        </row>
        <row r="1554">
          <cell r="B1554" t="str">
            <v>KS2-4</v>
          </cell>
          <cell r="C1554" t="str">
            <v>B</v>
          </cell>
          <cell r="D1554" t="str">
            <v>F</v>
          </cell>
          <cell r="E1554">
            <v>0.20279720279720279</v>
          </cell>
          <cell r="F1554">
            <v>0.5</v>
          </cell>
          <cell r="G1554" t="str">
            <v>&gt;=28 &amp; &lt;29</v>
          </cell>
          <cell r="H1554" t="str">
            <v>KS2 English</v>
          </cell>
          <cell r="I1554" t="str">
            <v>KS4 English</v>
          </cell>
        </row>
        <row r="1555">
          <cell r="B1555" t="str">
            <v>KS2-4</v>
          </cell>
          <cell r="C1555" t="str">
            <v>N</v>
          </cell>
          <cell r="D1555" t="str">
            <v>F</v>
          </cell>
          <cell r="E1555">
            <v>0.14285714285714285</v>
          </cell>
          <cell r="F1555">
            <v>0.5</v>
          </cell>
          <cell r="G1555" t="str">
            <v>&gt;=28 &amp; &lt;29</v>
          </cell>
          <cell r="H1555" t="str">
            <v>KS2 English</v>
          </cell>
          <cell r="I1555" t="str">
            <v>KS4 English</v>
          </cell>
        </row>
        <row r="1556">
          <cell r="B1556" t="str">
            <v>KS2-4</v>
          </cell>
          <cell r="C1556" t="str">
            <v>2</v>
          </cell>
          <cell r="D1556" t="str">
            <v>F</v>
          </cell>
          <cell r="E1556">
            <v>0.14285714285714285</v>
          </cell>
          <cell r="F1556">
            <v>0.5</v>
          </cell>
          <cell r="G1556" t="str">
            <v>&gt;=28 &amp; &lt;29</v>
          </cell>
          <cell r="H1556" t="str">
            <v>KS2 English</v>
          </cell>
          <cell r="I1556" t="str">
            <v>KS4 English</v>
          </cell>
        </row>
        <row r="1557">
          <cell r="B1557" t="str">
            <v>KS2-4</v>
          </cell>
          <cell r="C1557" t="str">
            <v>3C</v>
          </cell>
          <cell r="D1557" t="str">
            <v>F</v>
          </cell>
          <cell r="E1557">
            <v>7.3482428115015971E-2</v>
          </cell>
          <cell r="F1557">
            <v>0.5</v>
          </cell>
          <cell r="G1557" t="str">
            <v>&gt;=28 &amp; &lt;29</v>
          </cell>
          <cell r="H1557" t="str">
            <v>KS2 English</v>
          </cell>
          <cell r="I1557" t="str">
            <v>KS4 English</v>
          </cell>
        </row>
        <row r="1558">
          <cell r="B1558" t="str">
            <v>KS2-4</v>
          </cell>
          <cell r="C1558" t="str">
            <v>3B</v>
          </cell>
          <cell r="D1558" t="str">
            <v>F</v>
          </cell>
          <cell r="E1558">
            <v>4.9040511727078892E-2</v>
          </cell>
          <cell r="F1558">
            <v>0.5</v>
          </cell>
          <cell r="G1558" t="str">
            <v>&gt;=28 &amp; &lt;29</v>
          </cell>
          <cell r="H1558" t="str">
            <v>KS2 English</v>
          </cell>
          <cell r="I1558" t="str">
            <v>KS4 English</v>
          </cell>
        </row>
        <row r="1559">
          <cell r="B1559" t="str">
            <v>KS2-4</v>
          </cell>
          <cell r="C1559" t="str">
            <v>3A</v>
          </cell>
          <cell r="D1559" t="str">
            <v>F</v>
          </cell>
          <cell r="E1559">
            <v>9.575923392612859E-3</v>
          </cell>
          <cell r="F1559">
            <v>0.5</v>
          </cell>
          <cell r="G1559" t="str">
            <v>&gt;=28 &amp; &lt;29</v>
          </cell>
          <cell r="H1559" t="str">
            <v>KS2 English</v>
          </cell>
          <cell r="I1559" t="str">
            <v>KS4 English</v>
          </cell>
        </row>
        <row r="1560">
          <cell r="B1560" t="str">
            <v>KS2-4</v>
          </cell>
          <cell r="C1560" t="str">
            <v>4C</v>
          </cell>
          <cell r="D1560" t="str">
            <v>F</v>
          </cell>
          <cell r="E1560">
            <v>7.8681153990258525E-3</v>
          </cell>
          <cell r="F1560">
            <v>0.5</v>
          </cell>
          <cell r="G1560" t="str">
            <v>&gt;=28 &amp; &lt;29</v>
          </cell>
          <cell r="H1560" t="str">
            <v>KS2 English</v>
          </cell>
          <cell r="I1560" t="str">
            <v>KS4 English</v>
          </cell>
        </row>
        <row r="1561">
          <cell r="B1561" t="str">
            <v>KS2-4</v>
          </cell>
          <cell r="C1561" t="str">
            <v>4B</v>
          </cell>
          <cell r="D1561" t="str">
            <v>F</v>
          </cell>
          <cell r="E1561">
            <v>3.5070140280561123E-3</v>
          </cell>
          <cell r="F1561">
            <v>0.5</v>
          </cell>
          <cell r="G1561" t="str">
            <v>&gt;=28 &amp; &lt;29</v>
          </cell>
          <cell r="H1561" t="str">
            <v>KS2 English</v>
          </cell>
          <cell r="I1561" t="str">
            <v>KS4 English</v>
          </cell>
        </row>
        <row r="1562">
          <cell r="B1562" t="str">
            <v>KS2-4</v>
          </cell>
          <cell r="C1562" t="str">
            <v>4A</v>
          </cell>
          <cell r="D1562" t="str">
            <v>F</v>
          </cell>
          <cell r="E1562">
            <v>1.6867469879518072E-3</v>
          </cell>
          <cell r="F1562">
            <v>0.5</v>
          </cell>
          <cell r="G1562" t="str">
            <v>&gt;=28 &amp; &lt;29</v>
          </cell>
          <cell r="H1562" t="str">
            <v>KS2 English</v>
          </cell>
          <cell r="I1562" t="str">
            <v>KS4 English</v>
          </cell>
        </row>
        <row r="1563">
          <cell r="B1563" t="str">
            <v>KS2-4</v>
          </cell>
          <cell r="C1563" t="str">
            <v>5C</v>
          </cell>
          <cell r="D1563" t="str">
            <v>F</v>
          </cell>
          <cell r="E1563">
            <v>2.8563267637817766E-4</v>
          </cell>
          <cell r="F1563">
            <v>0.5</v>
          </cell>
          <cell r="G1563" t="str">
            <v>&gt;=28 &amp; &lt;29</v>
          </cell>
          <cell r="H1563" t="str">
            <v>KS2 English</v>
          </cell>
          <cell r="I1563" t="str">
            <v>KS4 English</v>
          </cell>
        </row>
        <row r="1564">
          <cell r="B1564" t="str">
            <v>KS2-4</v>
          </cell>
          <cell r="C1564" t="str">
            <v>5B</v>
          </cell>
          <cell r="D1564" t="str">
            <v>F</v>
          </cell>
          <cell r="E1564">
            <v>0</v>
          </cell>
          <cell r="F1564">
            <v>0.5</v>
          </cell>
          <cell r="G1564" t="str">
            <v>&gt;=28 &amp; &lt;29</v>
          </cell>
          <cell r="H1564" t="str">
            <v>KS2 English</v>
          </cell>
          <cell r="I1564" t="str">
            <v>KS4 English</v>
          </cell>
        </row>
        <row r="1565">
          <cell r="B1565" t="str">
            <v>KS2-4</v>
          </cell>
          <cell r="C1565" t="str">
            <v>5A</v>
          </cell>
          <cell r="D1565" t="str">
            <v>F</v>
          </cell>
          <cell r="E1565">
            <v>0</v>
          </cell>
          <cell r="F1565">
            <v>0.5</v>
          </cell>
          <cell r="G1565" t="str">
            <v>&gt;=28 &amp; &lt;29</v>
          </cell>
          <cell r="H1565" t="str">
            <v>KS2 English</v>
          </cell>
          <cell r="I1565" t="str">
            <v>KS4 English</v>
          </cell>
        </row>
        <row r="1566">
          <cell r="B1566" t="str">
            <v>.</v>
          </cell>
          <cell r="C1566" t="str">
            <v>.</v>
          </cell>
          <cell r="D1566" t="str">
            <v>.</v>
          </cell>
          <cell r="E1566" t="str">
            <v>.</v>
          </cell>
          <cell r="F1566" t="str">
            <v>.</v>
          </cell>
          <cell r="G1566" t="str">
            <v>.</v>
          </cell>
          <cell r="H1566" t="str">
            <v>.</v>
          </cell>
          <cell r="I1566" t="str">
            <v>.</v>
          </cell>
        </row>
        <row r="1567">
          <cell r="B1567" t="str">
            <v>.</v>
          </cell>
          <cell r="C1567" t="str">
            <v>.</v>
          </cell>
          <cell r="D1567" t="str">
            <v>.</v>
          </cell>
          <cell r="E1567" t="str">
            <v>.</v>
          </cell>
          <cell r="F1567" t="str">
            <v>.</v>
          </cell>
          <cell r="G1567" t="str">
            <v>.</v>
          </cell>
          <cell r="H1567" t="str">
            <v>KS2 English</v>
          </cell>
          <cell r="I1567" t="str">
            <v>KS4 English</v>
          </cell>
        </row>
        <row r="1568">
          <cell r="B1568" t="str">
            <v>.</v>
          </cell>
          <cell r="C1568" t="str">
            <v>.</v>
          </cell>
          <cell r="D1568" t="str">
            <v>.</v>
          </cell>
          <cell r="E1568" t="str">
            <v>.</v>
          </cell>
          <cell r="F1568" t="str">
            <v>.</v>
          </cell>
          <cell r="G1568" t="str">
            <v>.</v>
          </cell>
          <cell r="H1568" t="str">
            <v>KS2 English</v>
          </cell>
          <cell r="I1568" t="str">
            <v>KS4 English</v>
          </cell>
        </row>
        <row r="1569">
          <cell r="B1569" t="str">
            <v>.</v>
          </cell>
          <cell r="C1569" t="str">
            <v>.</v>
          </cell>
          <cell r="D1569" t="str">
            <v>.</v>
          </cell>
          <cell r="E1569" t="str">
            <v>.</v>
          </cell>
          <cell r="F1569" t="str">
            <v>.</v>
          </cell>
          <cell r="G1569" t="str">
            <v>.</v>
          </cell>
          <cell r="H1569" t="str">
            <v>KS2 English</v>
          </cell>
          <cell r="I1569" t="str">
            <v>KS4 English</v>
          </cell>
        </row>
        <row r="1570">
          <cell r="B1570" t="str">
            <v>.</v>
          </cell>
          <cell r="C1570" t="str">
            <v>.</v>
          </cell>
          <cell r="D1570" t="str">
            <v>.</v>
          </cell>
          <cell r="E1570" t="str">
            <v>.</v>
          </cell>
          <cell r="F1570" t="str">
            <v>.</v>
          </cell>
          <cell r="G1570" t="str">
            <v>.</v>
          </cell>
          <cell r="H1570" t="str">
            <v>KS2 English</v>
          </cell>
          <cell r="I1570" t="str">
            <v>KS4 English</v>
          </cell>
        </row>
        <row r="1571">
          <cell r="B1571" t="str">
            <v>.</v>
          </cell>
          <cell r="C1571" t="str">
            <v>.</v>
          </cell>
          <cell r="D1571" t="str">
            <v>.</v>
          </cell>
          <cell r="E1571" t="str">
            <v>.</v>
          </cell>
          <cell r="F1571" t="str">
            <v>.</v>
          </cell>
          <cell r="G1571" t="str">
            <v>.</v>
          </cell>
          <cell r="H1571" t="str">
            <v>.</v>
          </cell>
          <cell r="I1571" t="str">
            <v>.</v>
          </cell>
        </row>
        <row r="1572">
          <cell r="B1572" t="str">
            <v>.</v>
          </cell>
          <cell r="C1572" t="str">
            <v>.</v>
          </cell>
          <cell r="D1572" t="str">
            <v>.</v>
          </cell>
          <cell r="E1572" t="str">
            <v>.</v>
          </cell>
          <cell r="F1572" t="str">
            <v>.</v>
          </cell>
          <cell r="G1572" t="str">
            <v>.</v>
          </cell>
          <cell r="H1572" t="str">
            <v>.</v>
          </cell>
          <cell r="I1572" t="str">
            <v>.</v>
          </cell>
        </row>
        <row r="1573">
          <cell r="B1573" t="str">
            <v>KS2-4</v>
          </cell>
          <cell r="C1573" t="str">
            <v>B</v>
          </cell>
          <cell r="D1573" t="str">
            <v>F</v>
          </cell>
          <cell r="E1573">
            <v>3.9215686274509803E-2</v>
          </cell>
          <cell r="F1573">
            <v>0.5</v>
          </cell>
          <cell r="G1573" t="str">
            <v>&gt;=29 &amp; &lt;30</v>
          </cell>
          <cell r="H1573" t="str">
            <v>KS2 English</v>
          </cell>
          <cell r="I1573" t="str">
            <v>KS4 English</v>
          </cell>
        </row>
        <row r="1574">
          <cell r="B1574" t="str">
            <v>KS2-4</v>
          </cell>
          <cell r="C1574" t="str">
            <v>N</v>
          </cell>
          <cell r="D1574" t="str">
            <v>F</v>
          </cell>
          <cell r="E1574">
            <v>3.9215686274509803E-2</v>
          </cell>
          <cell r="F1574">
            <v>0.5</v>
          </cell>
          <cell r="G1574" t="str">
            <v>&gt;=29 &amp; &lt;30</v>
          </cell>
          <cell r="H1574" t="str">
            <v>KS2 English</v>
          </cell>
          <cell r="I1574" t="str">
            <v>KS4 English</v>
          </cell>
        </row>
        <row r="1575">
          <cell r="B1575" t="str">
            <v>KS2-4</v>
          </cell>
          <cell r="C1575" t="str">
            <v>2</v>
          </cell>
          <cell r="D1575" t="str">
            <v>F</v>
          </cell>
          <cell r="E1575">
            <v>3.9215686274509803E-2</v>
          </cell>
          <cell r="F1575">
            <v>0.5</v>
          </cell>
          <cell r="G1575" t="str">
            <v>&gt;=29 &amp; &lt;30</v>
          </cell>
          <cell r="H1575" t="str">
            <v>KS2 English</v>
          </cell>
          <cell r="I1575" t="str">
            <v>KS4 English</v>
          </cell>
        </row>
        <row r="1576">
          <cell r="B1576" t="str">
            <v>KS2-4</v>
          </cell>
          <cell r="C1576" t="str">
            <v>3C</v>
          </cell>
          <cell r="D1576" t="str">
            <v>F</v>
          </cell>
          <cell r="E1576">
            <v>3.9215686274509803E-2</v>
          </cell>
          <cell r="F1576">
            <v>0.5</v>
          </cell>
          <cell r="G1576" t="str">
            <v>&gt;=29 &amp; &lt;30</v>
          </cell>
          <cell r="H1576" t="str">
            <v>KS2 English</v>
          </cell>
          <cell r="I1576" t="str">
            <v>KS4 English</v>
          </cell>
        </row>
        <row r="1577">
          <cell r="B1577" t="str">
            <v>KS2-4</v>
          </cell>
          <cell r="C1577" t="str">
            <v>3B</v>
          </cell>
          <cell r="D1577" t="str">
            <v>F</v>
          </cell>
          <cell r="E1577">
            <v>3.9215686274509803E-2</v>
          </cell>
          <cell r="F1577">
            <v>0.5</v>
          </cell>
          <cell r="G1577" t="str">
            <v>&gt;=29 &amp; &lt;30</v>
          </cell>
          <cell r="H1577" t="str">
            <v>KS2 English</v>
          </cell>
          <cell r="I1577" t="str">
            <v>KS4 English</v>
          </cell>
        </row>
        <row r="1578">
          <cell r="B1578" t="str">
            <v>KS2-4</v>
          </cell>
          <cell r="C1578" t="str">
            <v>3A</v>
          </cell>
          <cell r="D1578" t="str">
            <v>F</v>
          </cell>
          <cell r="E1578">
            <v>3.9215686274509803E-2</v>
          </cell>
          <cell r="F1578">
            <v>0.5</v>
          </cell>
          <cell r="G1578" t="str">
            <v>&gt;=29 &amp; &lt;30</v>
          </cell>
          <cell r="H1578" t="str">
            <v>KS2 English</v>
          </cell>
          <cell r="I1578" t="str">
            <v>KS4 English</v>
          </cell>
        </row>
        <row r="1579">
          <cell r="B1579" t="str">
            <v>KS2-4</v>
          </cell>
          <cell r="C1579" t="str">
            <v>4C</v>
          </cell>
          <cell r="D1579" t="str">
            <v>F</v>
          </cell>
          <cell r="E1579">
            <v>4.0160642570281121E-3</v>
          </cell>
          <cell r="F1579">
            <v>0.5</v>
          </cell>
          <cell r="G1579" t="str">
            <v>&gt;=29 &amp; &lt;30</v>
          </cell>
          <cell r="H1579" t="str">
            <v>KS2 English</v>
          </cell>
          <cell r="I1579" t="str">
            <v>KS4 English</v>
          </cell>
        </row>
        <row r="1580">
          <cell r="B1580" t="str">
            <v>KS2-4</v>
          </cell>
          <cell r="C1580" t="str">
            <v>4B</v>
          </cell>
          <cell r="D1580" t="str">
            <v>F</v>
          </cell>
          <cell r="E1580">
            <v>1.7035775127768314E-3</v>
          </cell>
          <cell r="F1580">
            <v>0.5</v>
          </cell>
          <cell r="G1580" t="str">
            <v>&gt;=29 &amp; &lt;30</v>
          </cell>
          <cell r="H1580" t="str">
            <v>KS2 English</v>
          </cell>
          <cell r="I1580" t="str">
            <v>KS4 English</v>
          </cell>
        </row>
        <row r="1581">
          <cell r="B1581" t="str">
            <v>KS2-4</v>
          </cell>
          <cell r="C1581" t="str">
            <v>4A</v>
          </cell>
          <cell r="D1581" t="str">
            <v>F</v>
          </cell>
          <cell r="E1581">
            <v>0</v>
          </cell>
          <cell r="F1581">
            <v>0.5</v>
          </cell>
          <cell r="G1581" t="str">
            <v>&gt;=29 &amp; &lt;30</v>
          </cell>
          <cell r="H1581" t="str">
            <v>KS2 English</v>
          </cell>
          <cell r="I1581" t="str">
            <v>KS4 English</v>
          </cell>
        </row>
        <row r="1582">
          <cell r="B1582" t="str">
            <v>KS2-4</v>
          </cell>
          <cell r="C1582" t="str">
            <v>5C</v>
          </cell>
          <cell r="D1582" t="str">
            <v>F</v>
          </cell>
          <cell r="E1582">
            <v>0</v>
          </cell>
          <cell r="F1582">
            <v>0.5</v>
          </cell>
          <cell r="G1582" t="str">
            <v>&gt;=29 &amp; &lt;30</v>
          </cell>
          <cell r="H1582" t="str">
            <v>KS2 English</v>
          </cell>
          <cell r="I1582" t="str">
            <v>KS4 English</v>
          </cell>
        </row>
        <row r="1583">
          <cell r="B1583" t="str">
            <v>KS2-4</v>
          </cell>
          <cell r="C1583" t="str">
            <v>5B</v>
          </cell>
          <cell r="D1583" t="str">
            <v>F</v>
          </cell>
          <cell r="E1583">
            <v>0</v>
          </cell>
          <cell r="F1583">
            <v>0.5</v>
          </cell>
          <cell r="G1583" t="str">
            <v>&gt;=29 &amp; &lt;30</v>
          </cell>
          <cell r="H1583" t="str">
            <v>KS2 English</v>
          </cell>
          <cell r="I1583" t="str">
            <v>KS4 English</v>
          </cell>
        </row>
        <row r="1584">
          <cell r="B1584" t="str">
            <v>KS2-4</v>
          </cell>
          <cell r="C1584" t="str">
            <v>5A</v>
          </cell>
          <cell r="D1584" t="str">
            <v>F</v>
          </cell>
          <cell r="E1584">
            <v>0</v>
          </cell>
          <cell r="F1584">
            <v>0.5</v>
          </cell>
          <cell r="G1584" t="str">
            <v>&gt;=29 &amp; &lt;30</v>
          </cell>
          <cell r="H1584" t="str">
            <v>KS2 English</v>
          </cell>
          <cell r="I1584" t="str">
            <v>KS4 English</v>
          </cell>
        </row>
        <row r="1585">
          <cell r="B1585" t="str">
            <v>.</v>
          </cell>
          <cell r="C1585" t="str">
            <v>.</v>
          </cell>
          <cell r="D1585" t="str">
            <v>.</v>
          </cell>
          <cell r="E1585" t="str">
            <v>.</v>
          </cell>
          <cell r="F1585" t="str">
            <v>.</v>
          </cell>
          <cell r="G1585" t="str">
            <v>.</v>
          </cell>
          <cell r="H1585" t="str">
            <v>.</v>
          </cell>
          <cell r="I1585" t="str">
            <v>.</v>
          </cell>
        </row>
        <row r="1586">
          <cell r="B1586" t="str">
            <v>.</v>
          </cell>
          <cell r="C1586" t="str">
            <v>.</v>
          </cell>
          <cell r="D1586" t="str">
            <v>.</v>
          </cell>
          <cell r="E1586" t="str">
            <v>.</v>
          </cell>
          <cell r="F1586" t="str">
            <v>.</v>
          </cell>
          <cell r="G1586" t="str">
            <v>.</v>
          </cell>
          <cell r="H1586" t="str">
            <v>.</v>
          </cell>
          <cell r="I1586" t="str">
            <v>.</v>
          </cell>
        </row>
        <row r="1587">
          <cell r="B1587" t="str">
            <v>.</v>
          </cell>
          <cell r="C1587" t="str">
            <v>.</v>
          </cell>
          <cell r="D1587" t="str">
            <v>.</v>
          </cell>
          <cell r="E1587" t="str">
            <v>.</v>
          </cell>
          <cell r="F1587" t="str">
            <v>.</v>
          </cell>
          <cell r="G1587" t="str">
            <v>.</v>
          </cell>
          <cell r="H1587" t="str">
            <v>KS2 English</v>
          </cell>
          <cell r="I1587" t="str">
            <v>KS4 English</v>
          </cell>
        </row>
        <row r="1588">
          <cell r="B1588" t="str">
            <v>.</v>
          </cell>
          <cell r="C1588" t="str">
            <v>.</v>
          </cell>
          <cell r="D1588" t="str">
            <v>.</v>
          </cell>
          <cell r="E1588" t="str">
            <v>.</v>
          </cell>
          <cell r="F1588" t="str">
            <v>.</v>
          </cell>
          <cell r="G1588" t="str">
            <v>.</v>
          </cell>
          <cell r="H1588" t="str">
            <v>KS2 English</v>
          </cell>
          <cell r="I1588" t="str">
            <v>KS4 English</v>
          </cell>
        </row>
        <row r="1589">
          <cell r="B1589" t="str">
            <v>.</v>
          </cell>
          <cell r="C1589" t="str">
            <v>.</v>
          </cell>
          <cell r="D1589" t="str">
            <v>.</v>
          </cell>
          <cell r="E1589" t="str">
            <v>.</v>
          </cell>
          <cell r="F1589" t="str">
            <v>.</v>
          </cell>
          <cell r="G1589" t="str">
            <v>.</v>
          </cell>
          <cell r="H1589" t="str">
            <v>KS2 English</v>
          </cell>
          <cell r="I1589" t="str">
            <v>KS4 English</v>
          </cell>
        </row>
        <row r="1590">
          <cell r="B1590" t="str">
            <v>.</v>
          </cell>
          <cell r="C1590" t="str">
            <v>.</v>
          </cell>
          <cell r="D1590" t="str">
            <v>.</v>
          </cell>
          <cell r="E1590" t="str">
            <v>.</v>
          </cell>
          <cell r="F1590" t="str">
            <v>.</v>
          </cell>
          <cell r="G1590" t="str">
            <v>.</v>
          </cell>
          <cell r="H1590" t="str">
            <v>.</v>
          </cell>
          <cell r="I1590" t="str">
            <v>.</v>
          </cell>
        </row>
        <row r="1591">
          <cell r="B1591" t="str">
            <v>.</v>
          </cell>
          <cell r="C1591" t="str">
            <v>.</v>
          </cell>
          <cell r="D1591" t="str">
            <v>.</v>
          </cell>
          <cell r="E1591" t="str">
            <v>.</v>
          </cell>
          <cell r="F1591" t="str">
            <v>.</v>
          </cell>
          <cell r="G1591" t="str">
            <v>.</v>
          </cell>
          <cell r="H1591" t="str">
            <v>.</v>
          </cell>
          <cell r="I1591" t="str">
            <v>.</v>
          </cell>
        </row>
        <row r="1592">
          <cell r="B1592" t="str">
            <v>KS2-4</v>
          </cell>
          <cell r="C1592" t="str">
            <v>B</v>
          </cell>
          <cell r="D1592" t="str">
            <v>F</v>
          </cell>
          <cell r="E1592">
            <v>9.433962264150943E-3</v>
          </cell>
          <cell r="F1592">
            <v>0.5</v>
          </cell>
          <cell r="G1592" t="str">
            <v>&gt;=30</v>
          </cell>
          <cell r="H1592" t="str">
            <v>KS2 English</v>
          </cell>
          <cell r="I1592" t="str">
            <v>KS4 English</v>
          </cell>
        </row>
        <row r="1593">
          <cell r="B1593" t="str">
            <v>KS2-4</v>
          </cell>
          <cell r="C1593" t="str">
            <v>N</v>
          </cell>
          <cell r="D1593" t="str">
            <v>F</v>
          </cell>
          <cell r="E1593">
            <v>9.433962264150943E-3</v>
          </cell>
          <cell r="F1593">
            <v>0.5</v>
          </cell>
          <cell r="G1593" t="str">
            <v>&gt;=30</v>
          </cell>
          <cell r="H1593" t="str">
            <v>KS2 English</v>
          </cell>
          <cell r="I1593" t="str">
            <v>KS4 English</v>
          </cell>
        </row>
        <row r="1594">
          <cell r="B1594" t="str">
            <v>KS2-4</v>
          </cell>
          <cell r="C1594" t="str">
            <v>2</v>
          </cell>
          <cell r="D1594" t="str">
            <v>F</v>
          </cell>
          <cell r="E1594">
            <v>9.433962264150943E-3</v>
          </cell>
          <cell r="F1594">
            <v>0.5</v>
          </cell>
          <cell r="G1594" t="str">
            <v>&gt;=30</v>
          </cell>
          <cell r="H1594" t="str">
            <v>KS2 English</v>
          </cell>
          <cell r="I1594" t="str">
            <v>KS4 English</v>
          </cell>
        </row>
        <row r="1595">
          <cell r="B1595" t="str">
            <v>KS2-4</v>
          </cell>
          <cell r="C1595" t="str">
            <v>3C</v>
          </cell>
          <cell r="D1595" t="str">
            <v>F</v>
          </cell>
          <cell r="E1595">
            <v>9.433962264150943E-3</v>
          </cell>
          <cell r="F1595">
            <v>0.5</v>
          </cell>
          <cell r="G1595" t="str">
            <v>&gt;=30</v>
          </cell>
          <cell r="H1595" t="str">
            <v>KS2 English</v>
          </cell>
          <cell r="I1595" t="str">
            <v>KS4 English</v>
          </cell>
        </row>
        <row r="1596">
          <cell r="B1596" t="str">
            <v>KS2-4</v>
          </cell>
          <cell r="C1596" t="str">
            <v>3B</v>
          </cell>
          <cell r="D1596" t="str">
            <v>F</v>
          </cell>
          <cell r="E1596">
            <v>9.433962264150943E-3</v>
          </cell>
          <cell r="F1596">
            <v>0.5</v>
          </cell>
          <cell r="G1596" t="str">
            <v>&gt;=30</v>
          </cell>
          <cell r="H1596" t="str">
            <v>KS2 English</v>
          </cell>
          <cell r="I1596" t="str">
            <v>KS4 English</v>
          </cell>
        </row>
        <row r="1597">
          <cell r="B1597" t="str">
            <v>KS2-4</v>
          </cell>
          <cell r="C1597" t="str">
            <v>3A</v>
          </cell>
          <cell r="D1597" t="str">
            <v>F</v>
          </cell>
          <cell r="E1597">
            <v>9.433962264150943E-3</v>
          </cell>
          <cell r="F1597">
            <v>0.5</v>
          </cell>
          <cell r="G1597" t="str">
            <v>&gt;=30</v>
          </cell>
          <cell r="H1597" t="str">
            <v>KS2 English</v>
          </cell>
          <cell r="I1597" t="str">
            <v>KS4 English</v>
          </cell>
        </row>
        <row r="1598">
          <cell r="B1598" t="str">
            <v>KS2-4</v>
          </cell>
          <cell r="C1598" t="str">
            <v>4C</v>
          </cell>
          <cell r="D1598" t="str">
            <v>F</v>
          </cell>
          <cell r="E1598">
            <v>9.433962264150943E-3</v>
          </cell>
          <cell r="F1598">
            <v>0.5</v>
          </cell>
          <cell r="G1598" t="str">
            <v>&gt;=30</v>
          </cell>
          <cell r="H1598" t="str">
            <v>KS2 English</v>
          </cell>
          <cell r="I1598" t="str">
            <v>KS4 English</v>
          </cell>
        </row>
        <row r="1599">
          <cell r="B1599" t="str">
            <v>KS2-4</v>
          </cell>
          <cell r="C1599" t="str">
            <v>4B</v>
          </cell>
          <cell r="D1599" t="str">
            <v>F</v>
          </cell>
          <cell r="E1599">
            <v>0</v>
          </cell>
          <cell r="F1599">
            <v>0.5</v>
          </cell>
          <cell r="G1599" t="str">
            <v>&gt;=30</v>
          </cell>
          <cell r="H1599" t="str">
            <v>KS2 English</v>
          </cell>
          <cell r="I1599" t="str">
            <v>KS4 English</v>
          </cell>
        </row>
        <row r="1600">
          <cell r="B1600" t="str">
            <v>KS2-4</v>
          </cell>
          <cell r="C1600" t="str">
            <v>4A</v>
          </cell>
          <cell r="D1600" t="str">
            <v>F</v>
          </cell>
          <cell r="E1600">
            <v>0</v>
          </cell>
          <cell r="F1600">
            <v>0.5</v>
          </cell>
          <cell r="G1600" t="str">
            <v>&gt;=30</v>
          </cell>
          <cell r="H1600" t="str">
            <v>KS2 English</v>
          </cell>
          <cell r="I1600" t="str">
            <v>KS4 English</v>
          </cell>
        </row>
        <row r="1601">
          <cell r="B1601" t="str">
            <v>KS2-4</v>
          </cell>
          <cell r="C1601" t="str">
            <v>5C</v>
          </cell>
          <cell r="D1601" t="str">
            <v>F</v>
          </cell>
          <cell r="E1601">
            <v>0</v>
          </cell>
          <cell r="F1601">
            <v>0.5</v>
          </cell>
          <cell r="G1601" t="str">
            <v>&gt;=30</v>
          </cell>
          <cell r="H1601" t="str">
            <v>KS2 English</v>
          </cell>
          <cell r="I1601" t="str">
            <v>KS4 English</v>
          </cell>
        </row>
        <row r="1602">
          <cell r="B1602" t="str">
            <v>KS2-4</v>
          </cell>
          <cell r="C1602" t="str">
            <v>5B</v>
          </cell>
          <cell r="D1602" t="str">
            <v>F</v>
          </cell>
          <cell r="E1602">
            <v>0</v>
          </cell>
          <cell r="F1602">
            <v>0.5</v>
          </cell>
          <cell r="G1602" t="str">
            <v>&gt;=30</v>
          </cell>
          <cell r="H1602" t="str">
            <v>KS2 English</v>
          </cell>
          <cell r="I1602" t="str">
            <v>KS4 English</v>
          </cell>
        </row>
        <row r="1603">
          <cell r="B1603" t="str">
            <v>KS2-4</v>
          </cell>
          <cell r="C1603" t="str">
            <v>5A</v>
          </cell>
          <cell r="D1603" t="str">
            <v>F</v>
          </cell>
          <cell r="E1603">
            <v>0</v>
          </cell>
          <cell r="F1603">
            <v>0.5</v>
          </cell>
          <cell r="G1603" t="str">
            <v>&gt;=30</v>
          </cell>
          <cell r="H1603" t="str">
            <v>KS2 English</v>
          </cell>
          <cell r="I1603" t="str">
            <v>KS4 English</v>
          </cell>
        </row>
        <row r="1604">
          <cell r="B1604" t="str">
            <v>.</v>
          </cell>
          <cell r="C1604" t="str">
            <v>.</v>
          </cell>
          <cell r="D1604" t="str">
            <v>.</v>
          </cell>
          <cell r="E1604" t="str">
            <v>.</v>
          </cell>
          <cell r="F1604" t="str">
            <v>.</v>
          </cell>
          <cell r="G1604" t="str">
            <v>.</v>
          </cell>
          <cell r="H1604" t="str">
            <v>.</v>
          </cell>
          <cell r="I1604" t="str">
            <v>.</v>
          </cell>
        </row>
        <row r="1605">
          <cell r="B1605" t="str">
            <v>.</v>
          </cell>
          <cell r="C1605" t="str">
            <v>.</v>
          </cell>
          <cell r="D1605" t="str">
            <v>.</v>
          </cell>
          <cell r="E1605" t="str">
            <v>.</v>
          </cell>
          <cell r="F1605" t="str">
            <v>.</v>
          </cell>
          <cell r="G1605" t="str">
            <v>.</v>
          </cell>
          <cell r="H1605" t="str">
            <v>KS2 English</v>
          </cell>
          <cell r="I1605" t="str">
            <v>KS4 English</v>
          </cell>
        </row>
        <row r="1606">
          <cell r="B1606" t="str">
            <v>.</v>
          </cell>
          <cell r="C1606" t="str">
            <v>.</v>
          </cell>
          <cell r="D1606" t="str">
            <v>.</v>
          </cell>
          <cell r="E1606" t="str">
            <v>.</v>
          </cell>
          <cell r="F1606" t="str">
            <v>.</v>
          </cell>
          <cell r="G1606" t="str">
            <v>.</v>
          </cell>
          <cell r="H1606" t="str">
            <v>KS2 English</v>
          </cell>
          <cell r="I1606" t="str">
            <v>KS4 English</v>
          </cell>
        </row>
        <row r="1607">
          <cell r="B1607" t="str">
            <v>.</v>
          </cell>
          <cell r="C1607" t="str">
            <v>.</v>
          </cell>
          <cell r="D1607" t="str">
            <v>.</v>
          </cell>
          <cell r="E1607" t="str">
            <v>.</v>
          </cell>
          <cell r="F1607" t="str">
            <v>.</v>
          </cell>
          <cell r="G1607" t="str">
            <v>.</v>
          </cell>
          <cell r="H1607" t="str">
            <v>KS2 English</v>
          </cell>
          <cell r="I1607" t="str">
            <v>KS4 English</v>
          </cell>
        </row>
        <row r="1608">
          <cell r="B1608" t="str">
            <v>.</v>
          </cell>
          <cell r="C1608" t="str">
            <v>.</v>
          </cell>
          <cell r="D1608" t="str">
            <v>.</v>
          </cell>
          <cell r="E1608" t="str">
            <v>.</v>
          </cell>
          <cell r="F1608" t="str">
            <v>.</v>
          </cell>
          <cell r="G1608" t="str">
            <v>.</v>
          </cell>
          <cell r="H1608" t="str">
            <v>KS2 English</v>
          </cell>
          <cell r="I1608" t="str">
            <v>KS4 English</v>
          </cell>
        </row>
        <row r="1609">
          <cell r="B1609" t="str">
            <v>.</v>
          </cell>
          <cell r="C1609" t="str">
            <v>.</v>
          </cell>
          <cell r="D1609" t="str">
            <v>.</v>
          </cell>
          <cell r="E1609" t="str">
            <v>.</v>
          </cell>
          <cell r="F1609" t="str">
            <v>.</v>
          </cell>
          <cell r="G1609" t="str">
            <v>.</v>
          </cell>
          <cell r="H1609" t="str">
            <v>.</v>
          </cell>
          <cell r="I1609" t="str">
            <v>.</v>
          </cell>
        </row>
        <row r="1610">
          <cell r="B1610" t="str">
            <v>.</v>
          </cell>
          <cell r="C1610" t="str">
            <v>.</v>
          </cell>
          <cell r="D1610" t="str">
            <v>.</v>
          </cell>
          <cell r="E1610" t="str">
            <v>.</v>
          </cell>
          <cell r="F1610" t="str">
            <v>.</v>
          </cell>
          <cell r="G1610" t="str">
            <v>.</v>
          </cell>
          <cell r="H1610" t="str">
            <v>.</v>
          </cell>
          <cell r="I1610" t="str">
            <v>.</v>
          </cell>
        </row>
        <row r="1611">
          <cell r="B1611" t="str">
            <v>KS2-4</v>
          </cell>
          <cell r="C1611" t="str">
            <v>B</v>
          </cell>
          <cell r="D1611" t="str">
            <v>F</v>
          </cell>
          <cell r="E1611">
            <v>0.28063241106719367</v>
          </cell>
          <cell r="F1611">
            <v>0.25</v>
          </cell>
          <cell r="G1611" t="str">
            <v>&lt;25</v>
          </cell>
          <cell r="H1611" t="str">
            <v>KS2 English</v>
          </cell>
          <cell r="I1611" t="str">
            <v>KS4 English</v>
          </cell>
        </row>
        <row r="1612">
          <cell r="B1612" t="str">
            <v>KS2-4</v>
          </cell>
          <cell r="C1612" t="str">
            <v>N</v>
          </cell>
          <cell r="D1612" t="str">
            <v>F</v>
          </cell>
          <cell r="E1612">
            <v>0.2699579831932773</v>
          </cell>
          <cell r="F1612">
            <v>0.25</v>
          </cell>
          <cell r="G1612" t="str">
            <v>&lt;25</v>
          </cell>
          <cell r="H1612" t="str">
            <v>KS2 English</v>
          </cell>
          <cell r="I1612" t="str">
            <v>KS4 English</v>
          </cell>
        </row>
        <row r="1613">
          <cell r="B1613" t="str">
            <v>KS2-4</v>
          </cell>
          <cell r="C1613" t="str">
            <v>2</v>
          </cell>
          <cell r="D1613" t="str">
            <v>F</v>
          </cell>
          <cell r="E1613">
            <v>0.23940149625935161</v>
          </cell>
          <cell r="F1613">
            <v>0.25</v>
          </cell>
          <cell r="G1613" t="str">
            <v>&lt;25</v>
          </cell>
          <cell r="H1613" t="str">
            <v>KS2 English</v>
          </cell>
          <cell r="I1613" t="str">
            <v>KS4 English</v>
          </cell>
        </row>
        <row r="1614">
          <cell r="B1614" t="str">
            <v>KS2-4</v>
          </cell>
          <cell r="C1614" t="str">
            <v>3C</v>
          </cell>
          <cell r="D1614" t="str">
            <v>F</v>
          </cell>
          <cell r="E1614">
            <v>0.15097690941385436</v>
          </cell>
          <cell r="F1614">
            <v>0.25</v>
          </cell>
          <cell r="G1614" t="str">
            <v>&lt;25</v>
          </cell>
          <cell r="H1614" t="str">
            <v>KS2 English</v>
          </cell>
          <cell r="I1614" t="str">
            <v>KS4 English</v>
          </cell>
        </row>
        <row r="1615">
          <cell r="B1615" t="str">
            <v>KS2-4</v>
          </cell>
          <cell r="C1615" t="str">
            <v>3B</v>
          </cell>
          <cell r="D1615" t="str">
            <v>F</v>
          </cell>
          <cell r="E1615">
            <v>9.2788971367974551E-2</v>
          </cell>
          <cell r="F1615">
            <v>0.25</v>
          </cell>
          <cell r="G1615" t="str">
            <v>&lt;25</v>
          </cell>
          <cell r="H1615" t="str">
            <v>KS2 English</v>
          </cell>
          <cell r="I1615" t="str">
            <v>KS4 English</v>
          </cell>
        </row>
        <row r="1616">
          <cell r="B1616" t="str">
            <v>KS2-4</v>
          </cell>
          <cell r="C1616" t="str">
            <v>3A</v>
          </cell>
          <cell r="D1616" t="str">
            <v>F</v>
          </cell>
          <cell r="E1616">
            <v>5.9377559377559376E-2</v>
          </cell>
          <cell r="F1616">
            <v>0.25</v>
          </cell>
          <cell r="G1616" t="str">
            <v>&lt;25</v>
          </cell>
          <cell r="H1616" t="str">
            <v>KS2 English</v>
          </cell>
          <cell r="I1616" t="str">
            <v>KS4 English</v>
          </cell>
        </row>
        <row r="1617">
          <cell r="B1617" t="str">
            <v>KS2-4</v>
          </cell>
          <cell r="C1617" t="str">
            <v>4C</v>
          </cell>
          <cell r="D1617" t="str">
            <v>F</v>
          </cell>
          <cell r="E1617">
            <v>2.531427587394524E-2</v>
          </cell>
          <cell r="F1617">
            <v>0.25</v>
          </cell>
          <cell r="G1617" t="str">
            <v>&lt;25</v>
          </cell>
          <cell r="H1617" t="str">
            <v>KS2 English</v>
          </cell>
          <cell r="I1617" t="str">
            <v>KS4 English</v>
          </cell>
        </row>
        <row r="1618">
          <cell r="B1618" t="str">
            <v>KS2-4</v>
          </cell>
          <cell r="C1618" t="str">
            <v>4B</v>
          </cell>
          <cell r="D1618" t="str">
            <v>F</v>
          </cell>
          <cell r="E1618">
            <v>1.2758310871518418E-2</v>
          </cell>
          <cell r="F1618">
            <v>0.25</v>
          </cell>
          <cell r="G1618" t="str">
            <v>&lt;25</v>
          </cell>
          <cell r="H1618" t="str">
            <v>KS2 English</v>
          </cell>
          <cell r="I1618" t="str">
            <v>KS4 English</v>
          </cell>
        </row>
        <row r="1619">
          <cell r="B1619" t="str">
            <v>KS2-4</v>
          </cell>
          <cell r="C1619" t="str">
            <v>4A</v>
          </cell>
          <cell r="D1619" t="str">
            <v>F</v>
          </cell>
          <cell r="E1619">
            <v>4.8052604957005566E-3</v>
          </cell>
          <cell r="F1619">
            <v>0.25</v>
          </cell>
          <cell r="G1619" t="str">
            <v>&lt;25</v>
          </cell>
          <cell r="H1619" t="str">
            <v>KS2 English</v>
          </cell>
          <cell r="I1619" t="str">
            <v>KS4 English</v>
          </cell>
        </row>
        <row r="1620">
          <cell r="B1620" t="str">
            <v>KS2-4</v>
          </cell>
          <cell r="C1620" t="str">
            <v>5C</v>
          </cell>
          <cell r="D1620" t="str">
            <v>F</v>
          </cell>
          <cell r="E1620">
            <v>1.5806111696522655E-3</v>
          </cell>
          <cell r="F1620">
            <v>0.25</v>
          </cell>
          <cell r="G1620" t="str">
            <v>&lt;25</v>
          </cell>
          <cell r="H1620" t="str">
            <v>KS2 English</v>
          </cell>
          <cell r="I1620" t="str">
            <v>KS4 English</v>
          </cell>
        </row>
        <row r="1621">
          <cell r="B1621" t="str">
            <v>KS2-4</v>
          </cell>
          <cell r="C1621" t="str">
            <v>5B</v>
          </cell>
          <cell r="D1621" t="str">
            <v>F</v>
          </cell>
          <cell r="E1621">
            <v>0</v>
          </cell>
          <cell r="F1621">
            <v>0.25</v>
          </cell>
          <cell r="G1621" t="str">
            <v>&lt;25</v>
          </cell>
          <cell r="H1621" t="str">
            <v>KS2 English</v>
          </cell>
          <cell r="I1621" t="str">
            <v>KS4 English</v>
          </cell>
        </row>
        <row r="1622">
          <cell r="B1622" t="str">
            <v>KS2-4</v>
          </cell>
          <cell r="C1622" t="str">
            <v>5A</v>
          </cell>
          <cell r="D1622" t="str">
            <v>F</v>
          </cell>
          <cell r="E1622">
            <v>0</v>
          </cell>
          <cell r="F1622">
            <v>0.25</v>
          </cell>
          <cell r="G1622" t="str">
            <v>&lt;25</v>
          </cell>
          <cell r="H1622" t="str">
            <v>KS2 English</v>
          </cell>
          <cell r="I1622" t="str">
            <v>KS4 English</v>
          </cell>
        </row>
        <row r="1623">
          <cell r="B1623" t="str">
            <v>.</v>
          </cell>
          <cell r="C1623" t="str">
            <v>.</v>
          </cell>
          <cell r="D1623" t="str">
            <v>.</v>
          </cell>
          <cell r="E1623" t="str">
            <v>.</v>
          </cell>
          <cell r="F1623" t="str">
            <v>.</v>
          </cell>
          <cell r="G1623" t="str">
            <v>.</v>
          </cell>
          <cell r="H1623" t="str">
            <v>.</v>
          </cell>
          <cell r="I1623" t="str">
            <v>.</v>
          </cell>
        </row>
        <row r="1624">
          <cell r="B1624" t="str">
            <v>.</v>
          </cell>
          <cell r="C1624" t="str">
            <v>.</v>
          </cell>
          <cell r="D1624" t="str">
            <v>.</v>
          </cell>
          <cell r="E1624" t="str">
            <v>.</v>
          </cell>
          <cell r="F1624" t="str">
            <v>.</v>
          </cell>
          <cell r="G1624" t="str">
            <v>.</v>
          </cell>
          <cell r="H1624" t="str">
            <v>.</v>
          </cell>
          <cell r="I1624" t="str">
            <v>.</v>
          </cell>
        </row>
        <row r="1625">
          <cell r="B1625" t="str">
            <v>.</v>
          </cell>
          <cell r="C1625" t="str">
            <v>.</v>
          </cell>
          <cell r="D1625" t="str">
            <v>.</v>
          </cell>
          <cell r="E1625" t="str">
            <v>.</v>
          </cell>
          <cell r="F1625" t="str">
            <v>.</v>
          </cell>
          <cell r="G1625" t="str">
            <v>.</v>
          </cell>
          <cell r="H1625" t="str">
            <v>KS2 English</v>
          </cell>
          <cell r="I1625" t="str">
            <v>KS4 English</v>
          </cell>
        </row>
        <row r="1626">
          <cell r="B1626" t="str">
            <v>.</v>
          </cell>
          <cell r="C1626" t="str">
            <v>.</v>
          </cell>
          <cell r="D1626" t="str">
            <v>.</v>
          </cell>
          <cell r="E1626" t="str">
            <v>.</v>
          </cell>
          <cell r="F1626" t="str">
            <v>.</v>
          </cell>
          <cell r="G1626" t="str">
            <v>.</v>
          </cell>
          <cell r="H1626" t="str">
            <v>KS2 English</v>
          </cell>
          <cell r="I1626" t="str">
            <v>KS4 English</v>
          </cell>
        </row>
        <row r="1627">
          <cell r="B1627" t="str">
            <v>.</v>
          </cell>
          <cell r="C1627" t="str">
            <v>.</v>
          </cell>
          <cell r="D1627" t="str">
            <v>.</v>
          </cell>
          <cell r="E1627" t="str">
            <v>.</v>
          </cell>
          <cell r="F1627" t="str">
            <v>.</v>
          </cell>
          <cell r="G1627" t="str">
            <v>.</v>
          </cell>
          <cell r="H1627" t="str">
            <v>KS2 English</v>
          </cell>
          <cell r="I1627" t="str">
            <v>KS4 English</v>
          </cell>
        </row>
        <row r="1628">
          <cell r="B1628" t="str">
            <v>.</v>
          </cell>
          <cell r="C1628" t="str">
            <v>.</v>
          </cell>
          <cell r="D1628" t="str">
            <v>.</v>
          </cell>
          <cell r="E1628" t="str">
            <v>.</v>
          </cell>
          <cell r="F1628" t="str">
            <v>.</v>
          </cell>
          <cell r="G1628" t="str">
            <v>.</v>
          </cell>
          <cell r="H1628" t="str">
            <v>.</v>
          </cell>
          <cell r="I1628" t="str">
            <v>.</v>
          </cell>
        </row>
        <row r="1629">
          <cell r="B1629" t="str">
            <v>.</v>
          </cell>
          <cell r="C1629" t="str">
            <v>.</v>
          </cell>
          <cell r="D1629" t="str">
            <v>.</v>
          </cell>
          <cell r="E1629" t="str">
            <v>.</v>
          </cell>
          <cell r="F1629" t="str">
            <v>.</v>
          </cell>
          <cell r="G1629" t="str">
            <v>.</v>
          </cell>
          <cell r="H1629" t="str">
            <v>.</v>
          </cell>
          <cell r="I1629" t="str">
            <v>.</v>
          </cell>
        </row>
        <row r="1630">
          <cell r="B1630" t="str">
            <v>KS2-4</v>
          </cell>
          <cell r="C1630" t="str">
            <v>B</v>
          </cell>
          <cell r="D1630" t="str">
            <v>F</v>
          </cell>
          <cell r="E1630">
            <v>0.27194492254733221</v>
          </cell>
          <cell r="F1630">
            <v>0.25</v>
          </cell>
          <cell r="G1630" t="str">
            <v>&gt;=25 &amp; &lt;26</v>
          </cell>
          <cell r="H1630" t="str">
            <v>KS2 English</v>
          </cell>
          <cell r="I1630" t="str">
            <v>KS4 English</v>
          </cell>
        </row>
        <row r="1631">
          <cell r="B1631" t="str">
            <v>KS2-4</v>
          </cell>
          <cell r="C1631" t="str">
            <v>N</v>
          </cell>
          <cell r="D1631" t="str">
            <v>F</v>
          </cell>
          <cell r="E1631">
            <v>0.27674418604651163</v>
          </cell>
          <cell r="F1631">
            <v>0.25</v>
          </cell>
          <cell r="G1631" t="str">
            <v>&gt;=25 &amp; &lt;26</v>
          </cell>
          <cell r="H1631" t="str">
            <v>KS2 English</v>
          </cell>
          <cell r="I1631" t="str">
            <v>KS4 English</v>
          </cell>
        </row>
        <row r="1632">
          <cell r="B1632" t="str">
            <v>KS2-4</v>
          </cell>
          <cell r="C1632" t="str">
            <v>2</v>
          </cell>
          <cell r="D1632" t="str">
            <v>F</v>
          </cell>
          <cell r="E1632">
            <v>0.20093457943925233</v>
          </cell>
          <cell r="F1632">
            <v>0.25</v>
          </cell>
          <cell r="G1632" t="str">
            <v>&gt;=25 &amp; &lt;26</v>
          </cell>
          <cell r="H1632" t="str">
            <v>KS2 English</v>
          </cell>
          <cell r="I1632" t="str">
            <v>KS4 English</v>
          </cell>
        </row>
        <row r="1633">
          <cell r="B1633" t="str">
            <v>KS2-4</v>
          </cell>
          <cell r="C1633" t="str">
            <v>3C</v>
          </cell>
          <cell r="D1633" t="str">
            <v>F</v>
          </cell>
          <cell r="E1633">
            <v>0.13010752688172042</v>
          </cell>
          <cell r="F1633">
            <v>0.25</v>
          </cell>
          <cell r="G1633" t="str">
            <v>&gt;=25 &amp; &lt;26</v>
          </cell>
          <cell r="H1633" t="str">
            <v>KS2 English</v>
          </cell>
          <cell r="I1633" t="str">
            <v>KS4 English</v>
          </cell>
        </row>
        <row r="1634">
          <cell r="B1634" t="str">
            <v>KS2-4</v>
          </cell>
          <cell r="C1634" t="str">
            <v>3B</v>
          </cell>
          <cell r="D1634" t="str">
            <v>F</v>
          </cell>
          <cell r="E1634">
            <v>8.5365853658536592E-2</v>
          </cell>
          <cell r="F1634">
            <v>0.25</v>
          </cell>
          <cell r="G1634" t="str">
            <v>&gt;=25 &amp; &lt;26</v>
          </cell>
          <cell r="H1634" t="str">
            <v>KS2 English</v>
          </cell>
          <cell r="I1634" t="str">
            <v>KS4 English</v>
          </cell>
        </row>
        <row r="1635">
          <cell r="B1635" t="str">
            <v>KS2-4</v>
          </cell>
          <cell r="C1635" t="str">
            <v>3A</v>
          </cell>
          <cell r="D1635" t="str">
            <v>F</v>
          </cell>
          <cell r="E1635">
            <v>4.3589743589743588E-2</v>
          </cell>
          <cell r="F1635">
            <v>0.25</v>
          </cell>
          <cell r="G1635" t="str">
            <v>&gt;=25 &amp; &lt;26</v>
          </cell>
          <cell r="H1635" t="str">
            <v>KS2 English</v>
          </cell>
          <cell r="I1635" t="str">
            <v>KS4 English</v>
          </cell>
        </row>
        <row r="1636">
          <cell r="B1636" t="str">
            <v>KS2-4</v>
          </cell>
          <cell r="C1636" t="str">
            <v>4C</v>
          </cell>
          <cell r="D1636" t="str">
            <v>F</v>
          </cell>
          <cell r="E1636">
            <v>1.8702939033276657E-2</v>
          </cell>
          <cell r="F1636">
            <v>0.25</v>
          </cell>
          <cell r="G1636" t="str">
            <v>&gt;=25 &amp; &lt;26</v>
          </cell>
          <cell r="H1636" t="str">
            <v>KS2 English</v>
          </cell>
          <cell r="I1636" t="str">
            <v>KS4 English</v>
          </cell>
        </row>
        <row r="1637">
          <cell r="B1637" t="str">
            <v>KS2-4</v>
          </cell>
          <cell r="C1637" t="str">
            <v>4B</v>
          </cell>
          <cell r="D1637" t="str">
            <v>F</v>
          </cell>
          <cell r="E1637">
            <v>8.0050558247314087E-3</v>
          </cell>
          <cell r="F1637">
            <v>0.25</v>
          </cell>
          <cell r="G1637" t="str">
            <v>&gt;=25 &amp; &lt;26</v>
          </cell>
          <cell r="H1637" t="str">
            <v>KS2 English</v>
          </cell>
          <cell r="I1637" t="str">
            <v>KS4 English</v>
          </cell>
        </row>
        <row r="1638">
          <cell r="B1638" t="str">
            <v>KS2-4</v>
          </cell>
          <cell r="C1638" t="str">
            <v>4A</v>
          </cell>
          <cell r="D1638" t="str">
            <v>F</v>
          </cell>
          <cell r="E1638">
            <v>4.7052311098809852E-3</v>
          </cell>
          <cell r="F1638">
            <v>0.25</v>
          </cell>
          <cell r="G1638" t="str">
            <v>&gt;=25 &amp; &lt;26</v>
          </cell>
          <cell r="H1638" t="str">
            <v>KS2 English</v>
          </cell>
          <cell r="I1638" t="str">
            <v>KS4 English</v>
          </cell>
        </row>
        <row r="1639">
          <cell r="B1639" t="str">
            <v>KS2-4</v>
          </cell>
          <cell r="C1639" t="str">
            <v>5C</v>
          </cell>
          <cell r="D1639" t="str">
            <v>F</v>
          </cell>
          <cell r="E1639">
            <v>9.8015192354814992E-4</v>
          </cell>
          <cell r="F1639">
            <v>0.25</v>
          </cell>
          <cell r="G1639" t="str">
            <v>&gt;=25 &amp; &lt;26</v>
          </cell>
          <cell r="H1639" t="str">
            <v>KS2 English</v>
          </cell>
          <cell r="I1639" t="str">
            <v>KS4 English</v>
          </cell>
        </row>
        <row r="1640">
          <cell r="B1640" t="str">
            <v>KS2-4</v>
          </cell>
          <cell r="C1640" t="str">
            <v>5B</v>
          </cell>
          <cell r="D1640" t="str">
            <v>F</v>
          </cell>
          <cell r="E1640">
            <v>0</v>
          </cell>
          <cell r="F1640">
            <v>0.25</v>
          </cell>
          <cell r="G1640" t="str">
            <v>&gt;=25 &amp; &lt;26</v>
          </cell>
          <cell r="H1640" t="str">
            <v>KS2 English</v>
          </cell>
          <cell r="I1640" t="str">
            <v>KS4 English</v>
          </cell>
        </row>
        <row r="1641">
          <cell r="B1641" t="str">
            <v>KS2-4</v>
          </cell>
          <cell r="C1641" t="str">
            <v>5A</v>
          </cell>
          <cell r="D1641" t="str">
            <v>F</v>
          </cell>
          <cell r="E1641">
            <v>0</v>
          </cell>
          <cell r="F1641">
            <v>0.25</v>
          </cell>
          <cell r="G1641" t="str">
            <v>&gt;=25 &amp; &lt;26</v>
          </cell>
          <cell r="H1641" t="str">
            <v>KS2 English</v>
          </cell>
          <cell r="I1641" t="str">
            <v>KS4 English</v>
          </cell>
        </row>
        <row r="1642">
          <cell r="B1642" t="str">
            <v>.</v>
          </cell>
          <cell r="C1642" t="str">
            <v>.</v>
          </cell>
          <cell r="D1642" t="str">
            <v>.</v>
          </cell>
          <cell r="E1642" t="str">
            <v>.</v>
          </cell>
          <cell r="F1642" t="str">
            <v>.</v>
          </cell>
          <cell r="G1642" t="str">
            <v>.</v>
          </cell>
          <cell r="H1642" t="str">
            <v>.</v>
          </cell>
          <cell r="I1642" t="str">
            <v>.</v>
          </cell>
        </row>
        <row r="1643">
          <cell r="B1643" t="str">
            <v>.</v>
          </cell>
          <cell r="C1643" t="str">
            <v>.</v>
          </cell>
          <cell r="D1643" t="str">
            <v>.</v>
          </cell>
          <cell r="E1643" t="str">
            <v>.</v>
          </cell>
          <cell r="F1643" t="str">
            <v>.</v>
          </cell>
          <cell r="G1643" t="str">
            <v>.</v>
          </cell>
          <cell r="H1643" t="str">
            <v>KS2 English</v>
          </cell>
          <cell r="I1643" t="str">
            <v>KS4 English</v>
          </cell>
        </row>
        <row r="1644">
          <cell r="B1644" t="str">
            <v>.</v>
          </cell>
          <cell r="C1644" t="str">
            <v>.</v>
          </cell>
          <cell r="D1644" t="str">
            <v>.</v>
          </cell>
          <cell r="E1644" t="str">
            <v>.</v>
          </cell>
          <cell r="F1644" t="str">
            <v>.</v>
          </cell>
          <cell r="G1644" t="str">
            <v>.</v>
          </cell>
          <cell r="H1644" t="str">
            <v>KS2 English</v>
          </cell>
          <cell r="I1644" t="str">
            <v>KS4 English</v>
          </cell>
        </row>
        <row r="1645">
          <cell r="B1645" t="str">
            <v>.</v>
          </cell>
          <cell r="C1645" t="str">
            <v>.</v>
          </cell>
          <cell r="D1645" t="str">
            <v>.</v>
          </cell>
          <cell r="E1645" t="str">
            <v>.</v>
          </cell>
          <cell r="F1645" t="str">
            <v>.</v>
          </cell>
          <cell r="G1645" t="str">
            <v>.</v>
          </cell>
          <cell r="H1645" t="str">
            <v>KS2 English</v>
          </cell>
          <cell r="I1645" t="str">
            <v>KS4 English</v>
          </cell>
        </row>
        <row r="1646">
          <cell r="B1646" t="str">
            <v>.</v>
          </cell>
          <cell r="C1646" t="str">
            <v>.</v>
          </cell>
          <cell r="D1646" t="str">
            <v>.</v>
          </cell>
          <cell r="E1646" t="str">
            <v>.</v>
          </cell>
          <cell r="F1646" t="str">
            <v>.</v>
          </cell>
          <cell r="G1646" t="str">
            <v>.</v>
          </cell>
          <cell r="H1646" t="str">
            <v>KS2 English</v>
          </cell>
          <cell r="I1646" t="str">
            <v>KS4 English</v>
          </cell>
        </row>
        <row r="1647">
          <cell r="B1647" t="str">
            <v>.</v>
          </cell>
          <cell r="C1647" t="str">
            <v>.</v>
          </cell>
          <cell r="D1647" t="str">
            <v>.</v>
          </cell>
          <cell r="E1647" t="str">
            <v>.</v>
          </cell>
          <cell r="F1647" t="str">
            <v>.</v>
          </cell>
          <cell r="G1647" t="str">
            <v>.</v>
          </cell>
          <cell r="H1647" t="str">
            <v>.</v>
          </cell>
          <cell r="I1647" t="str">
            <v>.</v>
          </cell>
        </row>
        <row r="1648">
          <cell r="B1648" t="str">
            <v>.</v>
          </cell>
          <cell r="C1648" t="str">
            <v>.</v>
          </cell>
          <cell r="D1648" t="str">
            <v>.</v>
          </cell>
          <cell r="E1648" t="str">
            <v>.</v>
          </cell>
          <cell r="F1648" t="str">
            <v>.</v>
          </cell>
          <cell r="G1648" t="str">
            <v>.</v>
          </cell>
          <cell r="H1648" t="str">
            <v>.</v>
          </cell>
          <cell r="I1648" t="str">
            <v>.</v>
          </cell>
        </row>
        <row r="1649">
          <cell r="B1649" t="str">
            <v>KS2-4</v>
          </cell>
          <cell r="C1649" t="str">
            <v>B</v>
          </cell>
          <cell r="D1649" t="str">
            <v>F</v>
          </cell>
          <cell r="E1649">
            <v>0.27633851468048359</v>
          </cell>
          <cell r="F1649">
            <v>0.25</v>
          </cell>
          <cell r="G1649" t="str">
            <v>&gt;=26 &amp; &lt;27</v>
          </cell>
          <cell r="H1649" t="str">
            <v>KS2 English</v>
          </cell>
          <cell r="I1649" t="str">
            <v>KS4 English</v>
          </cell>
        </row>
        <row r="1650">
          <cell r="B1650" t="str">
            <v>KS2-4</v>
          </cell>
          <cell r="C1650" t="str">
            <v>N</v>
          </cell>
          <cell r="D1650" t="str">
            <v>F</v>
          </cell>
          <cell r="E1650">
            <v>0.24311926605504589</v>
          </cell>
          <cell r="F1650">
            <v>0.25</v>
          </cell>
          <cell r="G1650" t="str">
            <v>&gt;=26 &amp; &lt;27</v>
          </cell>
          <cell r="H1650" t="str">
            <v>KS2 English</v>
          </cell>
          <cell r="I1650" t="str">
            <v>KS4 English</v>
          </cell>
        </row>
        <row r="1651">
          <cell r="B1651" t="str">
            <v>KS2-4</v>
          </cell>
          <cell r="C1651" t="str">
            <v>2</v>
          </cell>
          <cell r="D1651" t="str">
            <v>F</v>
          </cell>
          <cell r="E1651">
            <v>0.18297872340425531</v>
          </cell>
          <cell r="F1651">
            <v>0.25</v>
          </cell>
          <cell r="G1651" t="str">
            <v>&gt;=26 &amp; &lt;27</v>
          </cell>
          <cell r="H1651" t="str">
            <v>KS2 English</v>
          </cell>
          <cell r="I1651" t="str">
            <v>KS4 English</v>
          </cell>
        </row>
        <row r="1652">
          <cell r="B1652" t="str">
            <v>KS2-4</v>
          </cell>
          <cell r="C1652" t="str">
            <v>3C</v>
          </cell>
          <cell r="D1652" t="str">
            <v>F</v>
          </cell>
          <cell r="E1652">
            <v>0.12512124151309409</v>
          </cell>
          <cell r="F1652">
            <v>0.25</v>
          </cell>
          <cell r="G1652" t="str">
            <v>&gt;=26 &amp; &lt;27</v>
          </cell>
          <cell r="H1652" t="str">
            <v>KS2 English</v>
          </cell>
          <cell r="I1652" t="str">
            <v>KS4 English</v>
          </cell>
        </row>
        <row r="1653">
          <cell r="B1653" t="str">
            <v>KS2-4</v>
          </cell>
          <cell r="C1653" t="str">
            <v>3B</v>
          </cell>
          <cell r="D1653" t="str">
            <v>F</v>
          </cell>
          <cell r="E1653">
            <v>6.016140865737344E-2</v>
          </cell>
          <cell r="F1653">
            <v>0.25</v>
          </cell>
          <cell r="G1653" t="str">
            <v>&gt;=26 &amp; &lt;27</v>
          </cell>
          <cell r="H1653" t="str">
            <v>KS2 English</v>
          </cell>
          <cell r="I1653" t="str">
            <v>KS4 English</v>
          </cell>
        </row>
        <row r="1654">
          <cell r="B1654" t="str">
            <v>KS2-4</v>
          </cell>
          <cell r="C1654" t="str">
            <v>3A</v>
          </cell>
          <cell r="D1654" t="str">
            <v>F</v>
          </cell>
          <cell r="E1654">
            <v>4.1786743515850142E-2</v>
          </cell>
          <cell r="F1654">
            <v>0.25</v>
          </cell>
          <cell r="G1654" t="str">
            <v>&gt;=26 &amp; &lt;27</v>
          </cell>
          <cell r="H1654" t="str">
            <v>KS2 English</v>
          </cell>
          <cell r="I1654" t="str">
            <v>KS4 English</v>
          </cell>
        </row>
        <row r="1655">
          <cell r="B1655" t="str">
            <v>KS2-4</v>
          </cell>
          <cell r="C1655" t="str">
            <v>4C</v>
          </cell>
          <cell r="D1655" t="str">
            <v>F</v>
          </cell>
          <cell r="E1655">
            <v>1.7672790901137356E-2</v>
          </cell>
          <cell r="F1655">
            <v>0.25</v>
          </cell>
          <cell r="G1655" t="str">
            <v>&gt;=26 &amp; &lt;27</v>
          </cell>
          <cell r="H1655" t="str">
            <v>KS2 English</v>
          </cell>
          <cell r="I1655" t="str">
            <v>KS4 English</v>
          </cell>
        </row>
        <row r="1656">
          <cell r="B1656" t="str">
            <v>KS2-4</v>
          </cell>
          <cell r="C1656" t="str">
            <v>4B</v>
          </cell>
          <cell r="D1656" t="str">
            <v>F</v>
          </cell>
          <cell r="E1656">
            <v>6.6856330014224748E-3</v>
          </cell>
          <cell r="F1656">
            <v>0.25</v>
          </cell>
          <cell r="G1656" t="str">
            <v>&gt;=26 &amp; &lt;27</v>
          </cell>
          <cell r="H1656" t="str">
            <v>KS2 English</v>
          </cell>
          <cell r="I1656" t="str">
            <v>KS4 English</v>
          </cell>
        </row>
        <row r="1657">
          <cell r="B1657" t="str">
            <v>KS2-4</v>
          </cell>
          <cell r="C1657" t="str">
            <v>4A</v>
          </cell>
          <cell r="D1657" t="str">
            <v>F</v>
          </cell>
          <cell r="E1657">
            <v>2.6538397744236193E-3</v>
          </cell>
          <cell r="F1657">
            <v>0.25</v>
          </cell>
          <cell r="G1657" t="str">
            <v>&gt;=26 &amp; &lt;27</v>
          </cell>
          <cell r="H1657" t="str">
            <v>KS2 English</v>
          </cell>
          <cell r="I1657" t="str">
            <v>KS4 English</v>
          </cell>
        </row>
        <row r="1658">
          <cell r="B1658" t="str">
            <v>KS2-4</v>
          </cell>
          <cell r="C1658" t="str">
            <v>5C</v>
          </cell>
          <cell r="D1658" t="str">
            <v>F</v>
          </cell>
          <cell r="E1658">
            <v>1.0135563157227924E-3</v>
          </cell>
          <cell r="F1658">
            <v>0.25</v>
          </cell>
          <cell r="G1658" t="str">
            <v>&gt;=26 &amp; &lt;27</v>
          </cell>
          <cell r="H1658" t="str">
            <v>KS2 English</v>
          </cell>
          <cell r="I1658" t="str">
            <v>KS4 English</v>
          </cell>
        </row>
        <row r="1659">
          <cell r="B1659" t="str">
            <v>KS2-4</v>
          </cell>
          <cell r="C1659" t="str">
            <v>5B</v>
          </cell>
          <cell r="D1659" t="str">
            <v>F</v>
          </cell>
          <cell r="E1659">
            <v>0</v>
          </cell>
          <cell r="F1659">
            <v>0.25</v>
          </cell>
          <cell r="G1659" t="str">
            <v>&gt;=26 &amp; &lt;27</v>
          </cell>
          <cell r="H1659" t="str">
            <v>KS2 English</v>
          </cell>
          <cell r="I1659" t="str">
            <v>KS4 English</v>
          </cell>
        </row>
        <row r="1660">
          <cell r="B1660" t="str">
            <v>KS2-4</v>
          </cell>
          <cell r="C1660" t="str">
            <v>5A</v>
          </cell>
          <cell r="D1660" t="str">
            <v>F</v>
          </cell>
          <cell r="E1660">
            <v>0</v>
          </cell>
          <cell r="F1660">
            <v>0.25</v>
          </cell>
          <cell r="G1660" t="str">
            <v>&gt;=26 &amp; &lt;27</v>
          </cell>
          <cell r="H1660" t="str">
            <v>KS2 English</v>
          </cell>
          <cell r="I1660" t="str">
            <v>KS4 English</v>
          </cell>
        </row>
        <row r="1661">
          <cell r="B1661" t="str">
            <v>.</v>
          </cell>
          <cell r="C1661" t="str">
            <v>.</v>
          </cell>
          <cell r="D1661" t="str">
            <v>.</v>
          </cell>
          <cell r="E1661" t="str">
            <v>.</v>
          </cell>
          <cell r="F1661" t="str">
            <v>.</v>
          </cell>
          <cell r="G1661" t="str">
            <v>.</v>
          </cell>
          <cell r="H1661" t="str">
            <v>.</v>
          </cell>
          <cell r="I1661" t="str">
            <v>.</v>
          </cell>
        </row>
        <row r="1662">
          <cell r="B1662" t="str">
            <v>.</v>
          </cell>
          <cell r="C1662" t="str">
            <v>.</v>
          </cell>
          <cell r="D1662" t="str">
            <v>.</v>
          </cell>
          <cell r="E1662" t="str">
            <v>.</v>
          </cell>
          <cell r="F1662" t="str">
            <v>.</v>
          </cell>
          <cell r="G1662" t="str">
            <v>.</v>
          </cell>
          <cell r="H1662" t="str">
            <v>KS2 English</v>
          </cell>
          <cell r="I1662" t="str">
            <v>KS4 English</v>
          </cell>
        </row>
        <row r="1663">
          <cell r="B1663" t="str">
            <v>.</v>
          </cell>
          <cell r="C1663" t="str">
            <v>.</v>
          </cell>
          <cell r="D1663" t="str">
            <v>.</v>
          </cell>
          <cell r="E1663" t="str">
            <v>.</v>
          </cell>
          <cell r="F1663" t="str">
            <v>.</v>
          </cell>
          <cell r="G1663" t="str">
            <v>.</v>
          </cell>
          <cell r="H1663" t="str">
            <v>KS2 English</v>
          </cell>
          <cell r="I1663" t="str">
            <v>KS4 English</v>
          </cell>
        </row>
        <row r="1664">
          <cell r="B1664" t="str">
            <v>.</v>
          </cell>
          <cell r="C1664" t="str">
            <v>.</v>
          </cell>
          <cell r="D1664" t="str">
            <v>.</v>
          </cell>
          <cell r="E1664" t="str">
            <v>.</v>
          </cell>
          <cell r="F1664" t="str">
            <v>.</v>
          </cell>
          <cell r="G1664" t="str">
            <v>.</v>
          </cell>
          <cell r="H1664" t="str">
            <v>KS2 English</v>
          </cell>
          <cell r="I1664" t="str">
            <v>KS4 English</v>
          </cell>
        </row>
        <row r="1665">
          <cell r="B1665" t="str">
            <v>.</v>
          </cell>
          <cell r="C1665" t="str">
            <v>.</v>
          </cell>
          <cell r="D1665" t="str">
            <v>.</v>
          </cell>
          <cell r="E1665" t="str">
            <v>.</v>
          </cell>
          <cell r="F1665" t="str">
            <v>.</v>
          </cell>
          <cell r="G1665" t="str">
            <v>.</v>
          </cell>
          <cell r="H1665" t="str">
            <v>KS2 English</v>
          </cell>
          <cell r="I1665" t="str">
            <v>KS4 English</v>
          </cell>
        </row>
        <row r="1666">
          <cell r="B1666" t="str">
            <v>.</v>
          </cell>
          <cell r="C1666" t="str">
            <v>.</v>
          </cell>
          <cell r="D1666" t="str">
            <v>.</v>
          </cell>
          <cell r="E1666" t="str">
            <v>.</v>
          </cell>
          <cell r="F1666" t="str">
            <v>.</v>
          </cell>
          <cell r="G1666" t="str">
            <v>.</v>
          </cell>
          <cell r="H1666" t="str">
            <v>.</v>
          </cell>
          <cell r="I1666" t="str">
            <v>.</v>
          </cell>
        </row>
        <row r="1667">
          <cell r="B1667" t="str">
            <v>.</v>
          </cell>
          <cell r="C1667" t="str">
            <v>.</v>
          </cell>
          <cell r="D1667" t="str">
            <v>.</v>
          </cell>
          <cell r="E1667" t="str">
            <v>.</v>
          </cell>
          <cell r="F1667" t="str">
            <v>.</v>
          </cell>
          <cell r="G1667" t="str">
            <v>.</v>
          </cell>
          <cell r="H1667" t="str">
            <v>.</v>
          </cell>
          <cell r="I1667" t="str">
            <v>.</v>
          </cell>
        </row>
        <row r="1668">
          <cell r="B1668" t="str">
            <v>KS2-4</v>
          </cell>
          <cell r="C1668" t="str">
            <v>B</v>
          </cell>
          <cell r="D1668" t="str">
            <v>F</v>
          </cell>
          <cell r="E1668">
            <v>0.22857142857142856</v>
          </cell>
          <cell r="F1668">
            <v>0.25</v>
          </cell>
          <cell r="G1668" t="str">
            <v>&gt;=27 &amp; &lt;28</v>
          </cell>
          <cell r="H1668" t="str">
            <v>KS2 English</v>
          </cell>
          <cell r="I1668" t="str">
            <v>KS4 English</v>
          </cell>
        </row>
        <row r="1669">
          <cell r="B1669" t="str">
            <v>KS2-4</v>
          </cell>
          <cell r="C1669" t="str">
            <v>N</v>
          </cell>
          <cell r="D1669" t="str">
            <v>F</v>
          </cell>
          <cell r="E1669">
            <v>0.2119815668202765</v>
          </cell>
          <cell r="F1669">
            <v>0.25</v>
          </cell>
          <cell r="G1669" t="str">
            <v>&gt;=27 &amp; &lt;28</v>
          </cell>
          <cell r="H1669" t="str">
            <v>KS2 English</v>
          </cell>
          <cell r="I1669" t="str">
            <v>KS4 English</v>
          </cell>
        </row>
        <row r="1670">
          <cell r="B1670" t="str">
            <v>KS2-4</v>
          </cell>
          <cell r="C1670" t="str">
            <v>2</v>
          </cell>
          <cell r="D1670" t="str">
            <v>F</v>
          </cell>
          <cell r="E1670">
            <v>0.17266187050359713</v>
          </cell>
          <cell r="F1670">
            <v>0.25</v>
          </cell>
          <cell r="G1670" t="str">
            <v>&gt;=27 &amp; &lt;28</v>
          </cell>
          <cell r="H1670" t="str">
            <v>KS2 English</v>
          </cell>
          <cell r="I1670" t="str">
            <v>KS4 English</v>
          </cell>
        </row>
        <row r="1671">
          <cell r="B1671" t="str">
            <v>KS2-4</v>
          </cell>
          <cell r="C1671" t="str">
            <v>3C</v>
          </cell>
          <cell r="D1671" t="str">
            <v>F</v>
          </cell>
          <cell r="E1671">
            <v>0.10975609756097561</v>
          </cell>
          <cell r="F1671">
            <v>0.25</v>
          </cell>
          <cell r="G1671" t="str">
            <v>&gt;=27 &amp; &lt;28</v>
          </cell>
          <cell r="H1671" t="str">
            <v>KS2 English</v>
          </cell>
          <cell r="I1671" t="str">
            <v>KS4 English</v>
          </cell>
        </row>
        <row r="1672">
          <cell r="B1672" t="str">
            <v>KS2-4</v>
          </cell>
          <cell r="C1672" t="str">
            <v>3B</v>
          </cell>
          <cell r="D1672" t="str">
            <v>F</v>
          </cell>
          <cell r="E1672">
            <v>4.6875E-2</v>
          </cell>
          <cell r="F1672">
            <v>0.25</v>
          </cell>
          <cell r="G1672" t="str">
            <v>&gt;=27 &amp; &lt;28</v>
          </cell>
          <cell r="H1672" t="str">
            <v>KS2 English</v>
          </cell>
          <cell r="I1672" t="str">
            <v>KS4 English</v>
          </cell>
        </row>
        <row r="1673">
          <cell r="B1673" t="str">
            <v>KS2-4</v>
          </cell>
          <cell r="C1673" t="str">
            <v>3A</v>
          </cell>
          <cell r="D1673" t="str">
            <v>F</v>
          </cell>
          <cell r="E1673">
            <v>2.8735632183908046E-2</v>
          </cell>
          <cell r="F1673">
            <v>0.25</v>
          </cell>
          <cell r="G1673" t="str">
            <v>&gt;=27 &amp; &lt;28</v>
          </cell>
          <cell r="H1673" t="str">
            <v>KS2 English</v>
          </cell>
          <cell r="I1673" t="str">
            <v>KS4 English</v>
          </cell>
        </row>
        <row r="1674">
          <cell r="B1674" t="str">
            <v>KS2-4</v>
          </cell>
          <cell r="C1674" t="str">
            <v>4C</v>
          </cell>
          <cell r="D1674" t="str">
            <v>F</v>
          </cell>
          <cell r="E1674">
            <v>1.0646199554345134E-2</v>
          </cell>
          <cell r="F1674">
            <v>0.25</v>
          </cell>
          <cell r="G1674" t="str">
            <v>&gt;=27 &amp; &lt;28</v>
          </cell>
          <cell r="H1674" t="str">
            <v>KS2 English</v>
          </cell>
          <cell r="I1674" t="str">
            <v>KS4 English</v>
          </cell>
        </row>
        <row r="1675">
          <cell r="B1675" t="str">
            <v>KS2-4</v>
          </cell>
          <cell r="C1675" t="str">
            <v>4B</v>
          </cell>
          <cell r="D1675" t="str">
            <v>F</v>
          </cell>
          <cell r="E1675">
            <v>2.9373967321461355E-3</v>
          </cell>
          <cell r="F1675">
            <v>0.25</v>
          </cell>
          <cell r="G1675" t="str">
            <v>&gt;=27 &amp; &lt;28</v>
          </cell>
          <cell r="H1675" t="str">
            <v>KS2 English</v>
          </cell>
          <cell r="I1675" t="str">
            <v>KS4 English</v>
          </cell>
        </row>
        <row r="1676">
          <cell r="B1676" t="str">
            <v>KS2-4</v>
          </cell>
          <cell r="C1676" t="str">
            <v>4A</v>
          </cell>
          <cell r="D1676" t="str">
            <v>F</v>
          </cell>
          <cell r="E1676">
            <v>1.7013232514177694E-3</v>
          </cell>
          <cell r="F1676">
            <v>0.25</v>
          </cell>
          <cell r="G1676" t="str">
            <v>&gt;=27 &amp; &lt;28</v>
          </cell>
          <cell r="H1676" t="str">
            <v>KS2 English</v>
          </cell>
          <cell r="I1676" t="str">
            <v>KS4 English</v>
          </cell>
        </row>
        <row r="1677">
          <cell r="B1677" t="str">
            <v>KS2-4</v>
          </cell>
          <cell r="C1677" t="str">
            <v>5C</v>
          </cell>
          <cell r="D1677" t="str">
            <v>F</v>
          </cell>
          <cell r="E1677">
            <v>5.1473426843392101E-4</v>
          </cell>
          <cell r="F1677">
            <v>0.25</v>
          </cell>
          <cell r="G1677" t="str">
            <v>&gt;=27 &amp; &lt;28</v>
          </cell>
          <cell r="H1677" t="str">
            <v>KS2 English</v>
          </cell>
          <cell r="I1677" t="str">
            <v>KS4 English</v>
          </cell>
        </row>
        <row r="1678">
          <cell r="B1678" t="str">
            <v>KS2-4</v>
          </cell>
          <cell r="C1678" t="str">
            <v>5B</v>
          </cell>
          <cell r="D1678" t="str">
            <v>F</v>
          </cell>
          <cell r="E1678">
            <v>0</v>
          </cell>
          <cell r="F1678">
            <v>0.25</v>
          </cell>
          <cell r="G1678" t="str">
            <v>&gt;=27 &amp; &lt;28</v>
          </cell>
          <cell r="H1678" t="str">
            <v>KS2 English</v>
          </cell>
          <cell r="I1678" t="str">
            <v>KS4 English</v>
          </cell>
        </row>
        <row r="1679">
          <cell r="B1679" t="str">
            <v>KS2-4</v>
          </cell>
          <cell r="C1679" t="str">
            <v>5A</v>
          </cell>
          <cell r="D1679" t="str">
            <v>F</v>
          </cell>
          <cell r="E1679">
            <v>0</v>
          </cell>
          <cell r="F1679">
            <v>0.25</v>
          </cell>
          <cell r="G1679" t="str">
            <v>&gt;=27 &amp; &lt;28</v>
          </cell>
          <cell r="H1679" t="str">
            <v>KS2 English</v>
          </cell>
          <cell r="I1679" t="str">
            <v>KS4 English</v>
          </cell>
        </row>
        <row r="1680">
          <cell r="B1680" t="str">
            <v>.</v>
          </cell>
          <cell r="C1680" t="str">
            <v>.</v>
          </cell>
          <cell r="D1680" t="str">
            <v>.</v>
          </cell>
          <cell r="E1680" t="str">
            <v>.</v>
          </cell>
          <cell r="F1680" t="str">
            <v>.</v>
          </cell>
          <cell r="G1680" t="str">
            <v>.</v>
          </cell>
          <cell r="H1680" t="str">
            <v>.</v>
          </cell>
          <cell r="I1680" t="str">
            <v>.</v>
          </cell>
        </row>
        <row r="1681">
          <cell r="B1681" t="str">
            <v>.</v>
          </cell>
          <cell r="C1681" t="str">
            <v>.</v>
          </cell>
          <cell r="D1681" t="str">
            <v>.</v>
          </cell>
          <cell r="E1681" t="str">
            <v>.</v>
          </cell>
          <cell r="F1681" t="str">
            <v>.</v>
          </cell>
          <cell r="G1681" t="str">
            <v>.</v>
          </cell>
          <cell r="H1681" t="str">
            <v>KS2 English</v>
          </cell>
          <cell r="I1681" t="str">
            <v>KS4 English</v>
          </cell>
        </row>
        <row r="1682">
          <cell r="B1682" t="str">
            <v>.</v>
          </cell>
          <cell r="C1682" t="str">
            <v>.</v>
          </cell>
          <cell r="D1682" t="str">
            <v>.</v>
          </cell>
          <cell r="E1682" t="str">
            <v>.</v>
          </cell>
          <cell r="F1682" t="str">
            <v>.</v>
          </cell>
          <cell r="G1682" t="str">
            <v>.</v>
          </cell>
          <cell r="H1682" t="str">
            <v>KS2 English</v>
          </cell>
          <cell r="I1682" t="str">
            <v>KS4 English</v>
          </cell>
        </row>
        <row r="1683">
          <cell r="B1683" t="str">
            <v>.</v>
          </cell>
          <cell r="C1683" t="str">
            <v>.</v>
          </cell>
          <cell r="D1683" t="str">
            <v>.</v>
          </cell>
          <cell r="E1683" t="str">
            <v>.</v>
          </cell>
          <cell r="F1683" t="str">
            <v>.</v>
          </cell>
          <cell r="G1683" t="str">
            <v>.</v>
          </cell>
          <cell r="H1683" t="str">
            <v>KS2 English</v>
          </cell>
          <cell r="I1683" t="str">
            <v>KS4 English</v>
          </cell>
        </row>
        <row r="1684">
          <cell r="B1684" t="str">
            <v>.</v>
          </cell>
          <cell r="C1684" t="str">
            <v>.</v>
          </cell>
          <cell r="D1684" t="str">
            <v>.</v>
          </cell>
          <cell r="E1684" t="str">
            <v>.</v>
          </cell>
          <cell r="F1684" t="str">
            <v>.</v>
          </cell>
          <cell r="G1684" t="str">
            <v>.</v>
          </cell>
          <cell r="H1684" t="str">
            <v>KS2 English</v>
          </cell>
          <cell r="I1684" t="str">
            <v>KS4 English</v>
          </cell>
        </row>
        <row r="1685">
          <cell r="B1685" t="str">
            <v>.</v>
          </cell>
          <cell r="C1685" t="str">
            <v>.</v>
          </cell>
          <cell r="D1685" t="str">
            <v>.</v>
          </cell>
          <cell r="E1685" t="str">
            <v>.</v>
          </cell>
          <cell r="F1685" t="str">
            <v>.</v>
          </cell>
          <cell r="G1685" t="str">
            <v>.</v>
          </cell>
          <cell r="H1685" t="str">
            <v>.</v>
          </cell>
          <cell r="I1685" t="str">
            <v>.</v>
          </cell>
        </row>
        <row r="1686">
          <cell r="B1686" t="str">
            <v>.</v>
          </cell>
          <cell r="C1686" t="str">
            <v>.</v>
          </cell>
          <cell r="D1686" t="str">
            <v>.</v>
          </cell>
          <cell r="E1686" t="str">
            <v>.</v>
          </cell>
          <cell r="F1686" t="str">
            <v>.</v>
          </cell>
          <cell r="G1686" t="str">
            <v>.</v>
          </cell>
          <cell r="H1686" t="str">
            <v>.</v>
          </cell>
          <cell r="I1686" t="str">
            <v>.</v>
          </cell>
        </row>
        <row r="1687">
          <cell r="B1687" t="str">
            <v>KS2-4</v>
          </cell>
          <cell r="C1687" t="str">
            <v>B</v>
          </cell>
          <cell r="D1687" t="str">
            <v>F</v>
          </cell>
          <cell r="E1687">
            <v>0.26126126126126126</v>
          </cell>
          <cell r="F1687">
            <v>0.25</v>
          </cell>
          <cell r="G1687" t="str">
            <v>&gt;=28 &amp; &lt;29</v>
          </cell>
          <cell r="H1687" t="str">
            <v>KS2 English</v>
          </cell>
          <cell r="I1687" t="str">
            <v>KS4 English</v>
          </cell>
        </row>
        <row r="1688">
          <cell r="B1688" t="str">
            <v>KS2-4</v>
          </cell>
          <cell r="C1688" t="str">
            <v>N</v>
          </cell>
          <cell r="D1688" t="str">
            <v>F</v>
          </cell>
          <cell r="E1688">
            <v>0.26126126126126126</v>
          </cell>
          <cell r="F1688">
            <v>0.25</v>
          </cell>
          <cell r="G1688" t="str">
            <v>&gt;=28 &amp; &lt;29</v>
          </cell>
          <cell r="H1688" t="str">
            <v>KS2 English</v>
          </cell>
          <cell r="I1688" t="str">
            <v>KS4 English</v>
          </cell>
        </row>
        <row r="1689">
          <cell r="B1689" t="str">
            <v>KS2-4</v>
          </cell>
          <cell r="C1689" t="str">
            <v>2</v>
          </cell>
          <cell r="D1689" t="str">
            <v>F</v>
          </cell>
          <cell r="E1689">
            <v>8.4269662921348312E-2</v>
          </cell>
          <cell r="F1689">
            <v>0.25</v>
          </cell>
          <cell r="G1689" t="str">
            <v>&gt;=28 &amp; &lt;29</v>
          </cell>
          <cell r="H1689" t="str">
            <v>KS2 English</v>
          </cell>
          <cell r="I1689" t="str">
            <v>KS4 English</v>
          </cell>
        </row>
        <row r="1690">
          <cell r="B1690" t="str">
            <v>KS2-4</v>
          </cell>
          <cell r="C1690" t="str">
            <v>3C</v>
          </cell>
          <cell r="D1690" t="str">
            <v>F</v>
          </cell>
          <cell r="E1690">
            <v>8.4269662921348312E-2</v>
          </cell>
          <cell r="F1690">
            <v>0.25</v>
          </cell>
          <cell r="G1690" t="str">
            <v>&gt;=28 &amp; &lt;29</v>
          </cell>
          <cell r="H1690" t="str">
            <v>KS2 English</v>
          </cell>
          <cell r="I1690" t="str">
            <v>KS4 English</v>
          </cell>
        </row>
        <row r="1691">
          <cell r="B1691" t="str">
            <v>KS2-4</v>
          </cell>
          <cell r="C1691" t="str">
            <v>3B</v>
          </cell>
          <cell r="D1691" t="str">
            <v>F</v>
          </cell>
          <cell r="E1691">
            <v>2.6595744680851064E-2</v>
          </cell>
          <cell r="F1691">
            <v>0.25</v>
          </cell>
          <cell r="G1691" t="str">
            <v>&gt;=28 &amp; &lt;29</v>
          </cell>
          <cell r="H1691" t="str">
            <v>KS2 English</v>
          </cell>
          <cell r="I1691" t="str">
            <v>KS4 English</v>
          </cell>
        </row>
        <row r="1692">
          <cell r="B1692" t="str">
            <v>KS2-4</v>
          </cell>
          <cell r="C1692" t="str">
            <v>3A</v>
          </cell>
          <cell r="D1692" t="str">
            <v>F</v>
          </cell>
          <cell r="E1692">
            <v>1.2698412698412698E-2</v>
          </cell>
          <cell r="F1692">
            <v>0.25</v>
          </cell>
          <cell r="G1692" t="str">
            <v>&gt;=28 &amp; &lt;29</v>
          </cell>
          <cell r="H1692" t="str">
            <v>KS2 English</v>
          </cell>
          <cell r="I1692" t="str">
            <v>KS4 English</v>
          </cell>
        </row>
        <row r="1693">
          <cell r="B1693" t="str">
            <v>KS2-4</v>
          </cell>
          <cell r="C1693" t="str">
            <v>4C</v>
          </cell>
          <cell r="D1693" t="str">
            <v>F</v>
          </cell>
          <cell r="E1693">
            <v>3.9339103068450039E-3</v>
          </cell>
          <cell r="F1693">
            <v>0.25</v>
          </cell>
          <cell r="G1693" t="str">
            <v>&gt;=28 &amp; &lt;29</v>
          </cell>
          <cell r="H1693" t="str">
            <v>KS2 English</v>
          </cell>
          <cell r="I1693" t="str">
            <v>KS4 English</v>
          </cell>
        </row>
        <row r="1694">
          <cell r="B1694" t="str">
            <v>KS2-4</v>
          </cell>
          <cell r="C1694" t="str">
            <v>4B</v>
          </cell>
          <cell r="D1694" t="str">
            <v>F</v>
          </cell>
          <cell r="E1694">
            <v>2.592016588906169E-3</v>
          </cell>
          <cell r="F1694">
            <v>0.25</v>
          </cell>
          <cell r="G1694" t="str">
            <v>&gt;=28 &amp; &lt;29</v>
          </cell>
          <cell r="H1694" t="str">
            <v>KS2 English</v>
          </cell>
          <cell r="I1694" t="str">
            <v>KS4 English</v>
          </cell>
        </row>
        <row r="1695">
          <cell r="B1695" t="str">
            <v>KS2-4</v>
          </cell>
          <cell r="C1695" t="str">
            <v>4A</v>
          </cell>
          <cell r="D1695" t="str">
            <v>F</v>
          </cell>
          <cell r="E1695">
            <v>1.4684287812041115E-3</v>
          </cell>
          <cell r="F1695">
            <v>0.25</v>
          </cell>
          <cell r="G1695" t="str">
            <v>&gt;=28 &amp; &lt;29</v>
          </cell>
          <cell r="H1695" t="str">
            <v>KS2 English</v>
          </cell>
          <cell r="I1695" t="str">
            <v>KS4 English</v>
          </cell>
        </row>
        <row r="1696">
          <cell r="B1696" t="str">
            <v>KS2-4</v>
          </cell>
          <cell r="C1696" t="str">
            <v>5C</v>
          </cell>
          <cell r="D1696" t="str">
            <v>F</v>
          </cell>
          <cell r="E1696">
            <v>0</v>
          </cell>
          <cell r="F1696">
            <v>0.25</v>
          </cell>
          <cell r="G1696" t="str">
            <v>&gt;=28 &amp; &lt;29</v>
          </cell>
          <cell r="H1696" t="str">
            <v>KS2 English</v>
          </cell>
          <cell r="I1696" t="str">
            <v>KS4 English</v>
          </cell>
        </row>
        <row r="1697">
          <cell r="B1697" t="str">
            <v>KS2-4</v>
          </cell>
          <cell r="C1697" t="str">
            <v>5B</v>
          </cell>
          <cell r="D1697" t="str">
            <v>F</v>
          </cell>
          <cell r="E1697">
            <v>0</v>
          </cell>
          <cell r="F1697">
            <v>0.25</v>
          </cell>
          <cell r="G1697" t="str">
            <v>&gt;=28 &amp; &lt;29</v>
          </cell>
          <cell r="H1697" t="str">
            <v>KS2 English</v>
          </cell>
          <cell r="I1697" t="str">
            <v>KS4 English</v>
          </cell>
        </row>
        <row r="1698">
          <cell r="B1698" t="str">
            <v>KS2-4</v>
          </cell>
          <cell r="C1698" t="str">
            <v>5A</v>
          </cell>
          <cell r="D1698" t="str">
            <v>F</v>
          </cell>
          <cell r="E1698">
            <v>0</v>
          </cell>
          <cell r="F1698">
            <v>0.25</v>
          </cell>
          <cell r="G1698" t="str">
            <v>&gt;=28 &amp; &lt;29</v>
          </cell>
          <cell r="H1698" t="str">
            <v>KS2 English</v>
          </cell>
          <cell r="I1698" t="str">
            <v>KS4 English</v>
          </cell>
        </row>
        <row r="1699">
          <cell r="B1699" t="str">
            <v>.</v>
          </cell>
          <cell r="C1699" t="str">
            <v>.</v>
          </cell>
          <cell r="D1699" t="str">
            <v>.</v>
          </cell>
          <cell r="E1699" t="str">
            <v>.</v>
          </cell>
          <cell r="F1699" t="str">
            <v>.</v>
          </cell>
          <cell r="G1699" t="str">
            <v>.</v>
          </cell>
          <cell r="H1699" t="str">
            <v>.</v>
          </cell>
          <cell r="I1699" t="str">
            <v>.</v>
          </cell>
        </row>
        <row r="1700">
          <cell r="B1700" t="str">
            <v>.</v>
          </cell>
          <cell r="C1700" t="str">
            <v>.</v>
          </cell>
          <cell r="D1700" t="str">
            <v>.</v>
          </cell>
          <cell r="E1700" t="str">
            <v>.</v>
          </cell>
          <cell r="F1700" t="str">
            <v>.</v>
          </cell>
          <cell r="G1700" t="str">
            <v>.</v>
          </cell>
          <cell r="H1700" t="str">
            <v>KS2 English</v>
          </cell>
          <cell r="I1700" t="str">
            <v>KS4 English</v>
          </cell>
        </row>
        <row r="1701">
          <cell r="B1701" t="str">
            <v>.</v>
          </cell>
          <cell r="C1701" t="str">
            <v>.</v>
          </cell>
          <cell r="D1701" t="str">
            <v>.</v>
          </cell>
          <cell r="E1701" t="str">
            <v>.</v>
          </cell>
          <cell r="F1701" t="str">
            <v>.</v>
          </cell>
          <cell r="G1701" t="str">
            <v>.</v>
          </cell>
          <cell r="H1701" t="str">
            <v>KS2 English</v>
          </cell>
          <cell r="I1701" t="str">
            <v>KS4 English</v>
          </cell>
        </row>
        <row r="1702">
          <cell r="B1702" t="str">
            <v>.</v>
          </cell>
          <cell r="C1702" t="str">
            <v>.</v>
          </cell>
          <cell r="D1702" t="str">
            <v>.</v>
          </cell>
          <cell r="E1702" t="str">
            <v>.</v>
          </cell>
          <cell r="F1702" t="str">
            <v>.</v>
          </cell>
          <cell r="G1702" t="str">
            <v>.</v>
          </cell>
          <cell r="H1702" t="str">
            <v>KS2 English</v>
          </cell>
          <cell r="I1702" t="str">
            <v>KS4 English</v>
          </cell>
        </row>
        <row r="1703">
          <cell r="B1703" t="str">
            <v>.</v>
          </cell>
          <cell r="C1703" t="str">
            <v>.</v>
          </cell>
          <cell r="D1703" t="str">
            <v>.</v>
          </cell>
          <cell r="E1703" t="str">
            <v>.</v>
          </cell>
          <cell r="F1703" t="str">
            <v>.</v>
          </cell>
          <cell r="G1703" t="str">
            <v>.</v>
          </cell>
          <cell r="H1703" t="str">
            <v>KS2 English</v>
          </cell>
          <cell r="I1703" t="str">
            <v>KS4 English</v>
          </cell>
        </row>
        <row r="1704">
          <cell r="B1704" t="str">
            <v>.</v>
          </cell>
          <cell r="C1704" t="str">
            <v>.</v>
          </cell>
          <cell r="D1704" t="str">
            <v>.</v>
          </cell>
          <cell r="E1704" t="str">
            <v>.</v>
          </cell>
          <cell r="F1704" t="str">
            <v>.</v>
          </cell>
          <cell r="G1704" t="str">
            <v>.</v>
          </cell>
          <cell r="H1704" t="str">
            <v>.</v>
          </cell>
          <cell r="I1704" t="str">
            <v>.</v>
          </cell>
        </row>
        <row r="1705">
          <cell r="B1705" t="str">
            <v>.</v>
          </cell>
          <cell r="C1705" t="str">
            <v>.</v>
          </cell>
          <cell r="D1705" t="str">
            <v>.</v>
          </cell>
          <cell r="E1705" t="str">
            <v>.</v>
          </cell>
          <cell r="F1705" t="str">
            <v>.</v>
          </cell>
          <cell r="G1705" t="str">
            <v>.</v>
          </cell>
          <cell r="H1705" t="str">
            <v>.</v>
          </cell>
          <cell r="I1705" t="str">
            <v>.</v>
          </cell>
        </row>
        <row r="1706">
          <cell r="B1706" t="str">
            <v>KS2-4</v>
          </cell>
          <cell r="C1706" t="str">
            <v>B</v>
          </cell>
          <cell r="D1706" t="str">
            <v>F</v>
          </cell>
          <cell r="E1706">
            <v>1.4184397163120567E-2</v>
          </cell>
          <cell r="F1706">
            <v>0.25</v>
          </cell>
          <cell r="G1706" t="str">
            <v>&gt;=29 &amp; &lt;30</v>
          </cell>
          <cell r="H1706" t="str">
            <v>KS2 English</v>
          </cell>
          <cell r="I1706" t="str">
            <v>KS4 English</v>
          </cell>
        </row>
        <row r="1707">
          <cell r="B1707" t="str">
            <v>KS2-4</v>
          </cell>
          <cell r="C1707" t="str">
            <v>N</v>
          </cell>
          <cell r="D1707" t="str">
            <v>F</v>
          </cell>
          <cell r="E1707">
            <v>1.4184397163120567E-2</v>
          </cell>
          <cell r="F1707">
            <v>0.25</v>
          </cell>
          <cell r="G1707" t="str">
            <v>&gt;=29 &amp; &lt;30</v>
          </cell>
          <cell r="H1707" t="str">
            <v>KS2 English</v>
          </cell>
          <cell r="I1707" t="str">
            <v>KS4 English</v>
          </cell>
        </row>
        <row r="1708">
          <cell r="B1708" t="str">
            <v>KS2-4</v>
          </cell>
          <cell r="C1708" t="str">
            <v>2</v>
          </cell>
          <cell r="D1708" t="str">
            <v>F</v>
          </cell>
          <cell r="E1708">
            <v>1.4184397163120567E-2</v>
          </cell>
          <cell r="F1708">
            <v>0.25</v>
          </cell>
          <cell r="G1708" t="str">
            <v>&gt;=29 &amp; &lt;30</v>
          </cell>
          <cell r="H1708" t="str">
            <v>KS2 English</v>
          </cell>
          <cell r="I1708" t="str">
            <v>KS4 English</v>
          </cell>
        </row>
        <row r="1709">
          <cell r="B1709" t="str">
            <v>KS2-4</v>
          </cell>
          <cell r="C1709" t="str">
            <v>3C</v>
          </cell>
          <cell r="D1709" t="str">
            <v>F</v>
          </cell>
          <cell r="E1709">
            <v>1.4184397163120567E-2</v>
          </cell>
          <cell r="F1709">
            <v>0.25</v>
          </cell>
          <cell r="G1709" t="str">
            <v>&gt;=29 &amp; &lt;30</v>
          </cell>
          <cell r="H1709" t="str">
            <v>KS2 English</v>
          </cell>
          <cell r="I1709" t="str">
            <v>KS4 English</v>
          </cell>
        </row>
        <row r="1710">
          <cell r="B1710" t="str">
            <v>KS2-4</v>
          </cell>
          <cell r="C1710" t="str">
            <v>3B</v>
          </cell>
          <cell r="D1710" t="str">
            <v>F</v>
          </cell>
          <cell r="E1710">
            <v>1.4184397163120567E-2</v>
          </cell>
          <cell r="F1710">
            <v>0.25</v>
          </cell>
          <cell r="G1710" t="str">
            <v>&gt;=29 &amp; &lt;30</v>
          </cell>
          <cell r="H1710" t="str">
            <v>KS2 English</v>
          </cell>
          <cell r="I1710" t="str">
            <v>KS4 English</v>
          </cell>
        </row>
        <row r="1711">
          <cell r="B1711" t="str">
            <v>KS2-4</v>
          </cell>
          <cell r="C1711" t="str">
            <v>3A</v>
          </cell>
          <cell r="D1711" t="str">
            <v>F</v>
          </cell>
          <cell r="E1711">
            <v>1.4184397163120567E-2</v>
          </cell>
          <cell r="F1711">
            <v>0.25</v>
          </cell>
          <cell r="G1711" t="str">
            <v>&gt;=29 &amp; &lt;30</v>
          </cell>
          <cell r="H1711" t="str">
            <v>KS2 English</v>
          </cell>
          <cell r="I1711" t="str">
            <v>KS4 English</v>
          </cell>
        </row>
        <row r="1712">
          <cell r="B1712" t="str">
            <v>KS2-4</v>
          </cell>
          <cell r="C1712" t="str">
            <v>4C</v>
          </cell>
          <cell r="D1712" t="str">
            <v>F</v>
          </cell>
          <cell r="E1712">
            <v>1.4184397163120567E-2</v>
          </cell>
          <cell r="F1712">
            <v>0.25</v>
          </cell>
          <cell r="G1712" t="str">
            <v>&gt;=29 &amp; &lt;30</v>
          </cell>
          <cell r="H1712" t="str">
            <v>KS2 English</v>
          </cell>
          <cell r="I1712" t="str">
            <v>KS4 English</v>
          </cell>
        </row>
        <row r="1713">
          <cell r="B1713" t="str">
            <v>KS2-4</v>
          </cell>
          <cell r="C1713" t="str">
            <v>4B</v>
          </cell>
          <cell r="D1713" t="str">
            <v>F</v>
          </cell>
          <cell r="E1713">
            <v>0</v>
          </cell>
          <cell r="F1713">
            <v>0.25</v>
          </cell>
          <cell r="G1713" t="str">
            <v>&gt;=29 &amp; &lt;30</v>
          </cell>
          <cell r="H1713" t="str">
            <v>KS2 English</v>
          </cell>
          <cell r="I1713" t="str">
            <v>KS4 English</v>
          </cell>
        </row>
        <row r="1714">
          <cell r="B1714" t="str">
            <v>KS2-4</v>
          </cell>
          <cell r="C1714" t="str">
            <v>4A</v>
          </cell>
          <cell r="D1714" t="str">
            <v>F</v>
          </cell>
          <cell r="E1714">
            <v>0</v>
          </cell>
          <cell r="F1714">
            <v>0.25</v>
          </cell>
          <cell r="G1714" t="str">
            <v>&gt;=29 &amp; &lt;30</v>
          </cell>
          <cell r="H1714" t="str">
            <v>KS2 English</v>
          </cell>
          <cell r="I1714" t="str">
            <v>KS4 English</v>
          </cell>
        </row>
        <row r="1715">
          <cell r="B1715" t="str">
            <v>KS2-4</v>
          </cell>
          <cell r="C1715" t="str">
            <v>5C</v>
          </cell>
          <cell r="D1715" t="str">
            <v>F</v>
          </cell>
          <cell r="E1715">
            <v>0</v>
          </cell>
          <cell r="F1715">
            <v>0.25</v>
          </cell>
          <cell r="G1715" t="str">
            <v>&gt;=29 &amp; &lt;30</v>
          </cell>
          <cell r="H1715" t="str">
            <v>KS2 English</v>
          </cell>
          <cell r="I1715" t="str">
            <v>KS4 English</v>
          </cell>
        </row>
        <row r="1716">
          <cell r="B1716" t="str">
            <v>KS2-4</v>
          </cell>
          <cell r="C1716" t="str">
            <v>5B</v>
          </cell>
          <cell r="D1716" t="str">
            <v>F</v>
          </cell>
          <cell r="E1716">
            <v>0</v>
          </cell>
          <cell r="F1716">
            <v>0.25</v>
          </cell>
          <cell r="G1716" t="str">
            <v>&gt;=29 &amp; &lt;30</v>
          </cell>
          <cell r="H1716" t="str">
            <v>KS2 English</v>
          </cell>
          <cell r="I1716" t="str">
            <v>KS4 English</v>
          </cell>
        </row>
        <row r="1717">
          <cell r="B1717" t="str">
            <v>KS2-4</v>
          </cell>
          <cell r="C1717" t="str">
            <v>5A</v>
          </cell>
          <cell r="D1717" t="str">
            <v>F</v>
          </cell>
          <cell r="E1717">
            <v>0</v>
          </cell>
          <cell r="F1717">
            <v>0.25</v>
          </cell>
          <cell r="G1717" t="str">
            <v>&gt;=29 &amp; &lt;30</v>
          </cell>
          <cell r="H1717" t="str">
            <v>KS2 English</v>
          </cell>
          <cell r="I1717" t="str">
            <v>KS4 English</v>
          </cell>
        </row>
        <row r="1718">
          <cell r="B1718" t="str">
            <v>.</v>
          </cell>
          <cell r="C1718" t="str">
            <v>.</v>
          </cell>
          <cell r="D1718" t="str">
            <v>.</v>
          </cell>
          <cell r="E1718" t="str">
            <v>.</v>
          </cell>
          <cell r="F1718" t="str">
            <v>.</v>
          </cell>
          <cell r="G1718" t="str">
            <v>.</v>
          </cell>
          <cell r="H1718" t="str">
            <v>.</v>
          </cell>
          <cell r="I1718" t="str">
            <v>.</v>
          </cell>
        </row>
        <row r="1719">
          <cell r="B1719" t="str">
            <v>.</v>
          </cell>
          <cell r="C1719" t="str">
            <v>.</v>
          </cell>
          <cell r="D1719" t="str">
            <v>.</v>
          </cell>
          <cell r="E1719" t="str">
            <v>.</v>
          </cell>
          <cell r="F1719" t="str">
            <v>.</v>
          </cell>
          <cell r="G1719" t="str">
            <v>.</v>
          </cell>
          <cell r="H1719" t="str">
            <v>.</v>
          </cell>
          <cell r="I1719" t="str">
            <v>.</v>
          </cell>
        </row>
        <row r="1720">
          <cell r="B1720" t="str">
            <v>.</v>
          </cell>
          <cell r="C1720" t="str">
            <v>.</v>
          </cell>
          <cell r="D1720" t="str">
            <v>.</v>
          </cell>
          <cell r="E1720" t="str">
            <v>.</v>
          </cell>
          <cell r="F1720" t="str">
            <v>.</v>
          </cell>
          <cell r="G1720" t="str">
            <v>.</v>
          </cell>
          <cell r="H1720" t="str">
            <v>KS2 English</v>
          </cell>
          <cell r="I1720" t="str">
            <v>KS4 English</v>
          </cell>
        </row>
        <row r="1721">
          <cell r="B1721" t="str">
            <v>.</v>
          </cell>
          <cell r="C1721" t="str">
            <v>.</v>
          </cell>
          <cell r="D1721" t="str">
            <v>.</v>
          </cell>
          <cell r="E1721" t="str">
            <v>.</v>
          </cell>
          <cell r="F1721" t="str">
            <v>.</v>
          </cell>
          <cell r="G1721" t="str">
            <v>.</v>
          </cell>
          <cell r="H1721" t="str">
            <v>KS2 English</v>
          </cell>
          <cell r="I1721" t="str">
            <v>KS4 English</v>
          </cell>
        </row>
        <row r="1722">
          <cell r="B1722" t="str">
            <v>.</v>
          </cell>
          <cell r="C1722" t="str">
            <v>.</v>
          </cell>
          <cell r="D1722" t="str">
            <v>.</v>
          </cell>
          <cell r="E1722" t="str">
            <v>.</v>
          </cell>
          <cell r="F1722" t="str">
            <v>.</v>
          </cell>
          <cell r="G1722" t="str">
            <v>.</v>
          </cell>
          <cell r="H1722" t="str">
            <v>KS2 English</v>
          </cell>
          <cell r="I1722" t="str">
            <v>KS4 English</v>
          </cell>
        </row>
        <row r="1723">
          <cell r="B1723" t="str">
            <v>.</v>
          </cell>
          <cell r="C1723" t="str">
            <v>.</v>
          </cell>
          <cell r="D1723" t="str">
            <v>.</v>
          </cell>
          <cell r="E1723" t="str">
            <v>.</v>
          </cell>
          <cell r="F1723" t="str">
            <v>.</v>
          </cell>
          <cell r="G1723" t="str">
            <v>.</v>
          </cell>
          <cell r="H1723" t="str">
            <v>.</v>
          </cell>
          <cell r="I1723" t="str">
            <v>.</v>
          </cell>
        </row>
        <row r="1724">
          <cell r="B1724" t="str">
            <v>.</v>
          </cell>
          <cell r="C1724" t="str">
            <v>.</v>
          </cell>
          <cell r="D1724" t="str">
            <v>.</v>
          </cell>
          <cell r="E1724" t="str">
            <v>.</v>
          </cell>
          <cell r="F1724" t="str">
            <v>.</v>
          </cell>
          <cell r="G1724" t="str">
            <v>.</v>
          </cell>
          <cell r="H1724" t="str">
            <v>.</v>
          </cell>
          <cell r="I1724" t="str">
            <v>.</v>
          </cell>
        </row>
        <row r="1725">
          <cell r="B1725" t="str">
            <v>KS2-4</v>
          </cell>
          <cell r="C1725" t="str">
            <v>B</v>
          </cell>
          <cell r="D1725" t="str">
            <v>F</v>
          </cell>
          <cell r="E1725">
            <v>0</v>
          </cell>
          <cell r="F1725">
            <v>0.25</v>
          </cell>
          <cell r="G1725" t="str">
            <v>&gt;=30</v>
          </cell>
          <cell r="H1725" t="str">
            <v>KS2 English</v>
          </cell>
          <cell r="I1725" t="str">
            <v>KS4 English</v>
          </cell>
        </row>
        <row r="1726">
          <cell r="B1726" t="str">
            <v>KS2-4</v>
          </cell>
          <cell r="C1726" t="str">
            <v>N</v>
          </cell>
          <cell r="D1726" t="str">
            <v>F</v>
          </cell>
          <cell r="E1726">
            <v>0</v>
          </cell>
          <cell r="F1726">
            <v>0.25</v>
          </cell>
          <cell r="G1726" t="str">
            <v>&gt;=30</v>
          </cell>
          <cell r="H1726" t="str">
            <v>KS2 English</v>
          </cell>
          <cell r="I1726" t="str">
            <v>KS4 English</v>
          </cell>
        </row>
        <row r="1727">
          <cell r="B1727" t="str">
            <v>KS2-4</v>
          </cell>
          <cell r="C1727" t="str">
            <v>2</v>
          </cell>
          <cell r="D1727" t="str">
            <v>F</v>
          </cell>
          <cell r="E1727">
            <v>0</v>
          </cell>
          <cell r="F1727">
            <v>0.25</v>
          </cell>
          <cell r="G1727" t="str">
            <v>&gt;=30</v>
          </cell>
          <cell r="H1727" t="str">
            <v>KS2 English</v>
          </cell>
          <cell r="I1727" t="str">
            <v>KS4 English</v>
          </cell>
        </row>
        <row r="1728">
          <cell r="B1728" t="str">
            <v>KS2-4</v>
          </cell>
          <cell r="C1728" t="str">
            <v>3C</v>
          </cell>
          <cell r="D1728" t="str">
            <v>F</v>
          </cell>
          <cell r="E1728">
            <v>0</v>
          </cell>
          <cell r="F1728">
            <v>0.25</v>
          </cell>
          <cell r="G1728" t="str">
            <v>&gt;=30</v>
          </cell>
          <cell r="H1728" t="str">
            <v>KS2 English</v>
          </cell>
          <cell r="I1728" t="str">
            <v>KS4 English</v>
          </cell>
        </row>
        <row r="1729">
          <cell r="B1729" t="str">
            <v>KS2-4</v>
          </cell>
          <cell r="C1729" t="str">
            <v>3B</v>
          </cell>
          <cell r="D1729" t="str">
            <v>F</v>
          </cell>
          <cell r="E1729">
            <v>0</v>
          </cell>
          <cell r="F1729">
            <v>0.25</v>
          </cell>
          <cell r="G1729" t="str">
            <v>&gt;=30</v>
          </cell>
          <cell r="H1729" t="str">
            <v>KS2 English</v>
          </cell>
          <cell r="I1729" t="str">
            <v>KS4 English</v>
          </cell>
        </row>
        <row r="1730">
          <cell r="B1730" t="str">
            <v>KS2-4</v>
          </cell>
          <cell r="C1730" t="str">
            <v>3A</v>
          </cell>
          <cell r="D1730" t="str">
            <v>F</v>
          </cell>
          <cell r="E1730">
            <v>0</v>
          </cell>
          <cell r="F1730">
            <v>0.25</v>
          </cell>
          <cell r="G1730" t="str">
            <v>&gt;=30</v>
          </cell>
          <cell r="H1730" t="str">
            <v>KS2 English</v>
          </cell>
          <cell r="I1730" t="str">
            <v>KS4 English</v>
          </cell>
        </row>
        <row r="1731">
          <cell r="B1731" t="str">
            <v>KS2-4</v>
          </cell>
          <cell r="C1731" t="str">
            <v>4C</v>
          </cell>
          <cell r="D1731" t="str">
            <v>F</v>
          </cell>
          <cell r="E1731">
            <v>0</v>
          </cell>
          <cell r="F1731">
            <v>0.25</v>
          </cell>
          <cell r="G1731" t="str">
            <v>&gt;=30</v>
          </cell>
          <cell r="H1731" t="str">
            <v>KS2 English</v>
          </cell>
          <cell r="I1731" t="str">
            <v>KS4 English</v>
          </cell>
        </row>
        <row r="1732">
          <cell r="B1732" t="str">
            <v>KS2-4</v>
          </cell>
          <cell r="C1732" t="str">
            <v>4B</v>
          </cell>
          <cell r="D1732" t="str">
            <v>F</v>
          </cell>
          <cell r="E1732">
            <v>0</v>
          </cell>
          <cell r="F1732">
            <v>0.25</v>
          </cell>
          <cell r="G1732" t="str">
            <v>&gt;=30</v>
          </cell>
          <cell r="H1732" t="str">
            <v>KS2 English</v>
          </cell>
          <cell r="I1732" t="str">
            <v>KS4 English</v>
          </cell>
        </row>
        <row r="1733">
          <cell r="B1733" t="str">
            <v>KS2-4</v>
          </cell>
          <cell r="C1733" t="str">
            <v>4A</v>
          </cell>
          <cell r="D1733" t="str">
            <v>F</v>
          </cell>
          <cell r="E1733">
            <v>0</v>
          </cell>
          <cell r="F1733">
            <v>0.25</v>
          </cell>
          <cell r="G1733" t="str">
            <v>&gt;=30</v>
          </cell>
          <cell r="H1733" t="str">
            <v>KS2 English</v>
          </cell>
          <cell r="I1733" t="str">
            <v>KS4 English</v>
          </cell>
        </row>
        <row r="1734">
          <cell r="B1734" t="str">
            <v>KS2-4</v>
          </cell>
          <cell r="C1734" t="str">
            <v>5C</v>
          </cell>
          <cell r="D1734" t="str">
            <v>F</v>
          </cell>
          <cell r="E1734">
            <v>0</v>
          </cell>
          <cell r="F1734">
            <v>0.25</v>
          </cell>
          <cell r="G1734" t="str">
            <v>&gt;=30</v>
          </cell>
          <cell r="H1734" t="str">
            <v>KS2 English</v>
          </cell>
          <cell r="I1734" t="str">
            <v>KS4 English</v>
          </cell>
        </row>
        <row r="1735">
          <cell r="B1735" t="str">
            <v>KS2-4</v>
          </cell>
          <cell r="C1735" t="str">
            <v>5B</v>
          </cell>
          <cell r="D1735" t="str">
            <v>F</v>
          </cell>
          <cell r="E1735">
            <v>0</v>
          </cell>
          <cell r="F1735">
            <v>0.25</v>
          </cell>
          <cell r="G1735" t="str">
            <v>&gt;=30</v>
          </cell>
          <cell r="H1735" t="str">
            <v>KS2 English</v>
          </cell>
          <cell r="I1735" t="str">
            <v>KS4 English</v>
          </cell>
        </row>
        <row r="1736">
          <cell r="B1736" t="str">
            <v>KS2-4</v>
          </cell>
          <cell r="C1736" t="str">
            <v>5A</v>
          </cell>
          <cell r="D1736" t="str">
            <v>F</v>
          </cell>
          <cell r="E1736">
            <v>0</v>
          </cell>
          <cell r="F1736">
            <v>0.25</v>
          </cell>
          <cell r="G1736" t="str">
            <v>&gt;=30</v>
          </cell>
          <cell r="H1736" t="str">
            <v>KS2 English</v>
          </cell>
          <cell r="I1736" t="str">
            <v>KS4 English</v>
          </cell>
        </row>
        <row r="1737">
          <cell r="B1737" t="str">
            <v>.</v>
          </cell>
          <cell r="C1737" t="str">
            <v>.</v>
          </cell>
          <cell r="D1737" t="str">
            <v>.</v>
          </cell>
          <cell r="E1737" t="str">
            <v>.</v>
          </cell>
          <cell r="F1737" t="str">
            <v>.</v>
          </cell>
          <cell r="G1737" t="str">
            <v>.</v>
          </cell>
          <cell r="H1737" t="str">
            <v>.</v>
          </cell>
          <cell r="I1737" t="str">
            <v>.</v>
          </cell>
        </row>
        <row r="1738">
          <cell r="B1738" t="str">
            <v>.</v>
          </cell>
          <cell r="C1738" t="str">
            <v>.</v>
          </cell>
          <cell r="D1738" t="str">
            <v>.</v>
          </cell>
          <cell r="E1738" t="str">
            <v>.</v>
          </cell>
          <cell r="F1738" t="str">
            <v>.</v>
          </cell>
          <cell r="G1738" t="str">
            <v>.</v>
          </cell>
          <cell r="H1738" t="str">
            <v>KS2 English</v>
          </cell>
          <cell r="I1738" t="str">
            <v>KS4 English</v>
          </cell>
        </row>
        <row r="1739">
          <cell r="B1739" t="str">
            <v>.</v>
          </cell>
          <cell r="C1739" t="str">
            <v>.</v>
          </cell>
          <cell r="D1739" t="str">
            <v>.</v>
          </cell>
          <cell r="E1739" t="str">
            <v>.</v>
          </cell>
          <cell r="F1739" t="str">
            <v>.</v>
          </cell>
          <cell r="G1739" t="str">
            <v>.</v>
          </cell>
          <cell r="H1739" t="str">
            <v>KS2 English</v>
          </cell>
          <cell r="I1739" t="str">
            <v>KS4 English</v>
          </cell>
        </row>
        <row r="1740">
          <cell r="B1740" t="str">
            <v>.</v>
          </cell>
          <cell r="C1740" t="str">
            <v>.</v>
          </cell>
          <cell r="D1740" t="str">
            <v>.</v>
          </cell>
          <cell r="E1740" t="str">
            <v>.</v>
          </cell>
          <cell r="F1740" t="str">
            <v>.</v>
          </cell>
          <cell r="G1740" t="str">
            <v>.</v>
          </cell>
          <cell r="H1740" t="str">
            <v>KS2 English</v>
          </cell>
          <cell r="I1740" t="str">
            <v>KS4 English</v>
          </cell>
        </row>
        <row r="1741">
          <cell r="B1741" t="str">
            <v>.</v>
          </cell>
          <cell r="C1741" t="str">
            <v>.</v>
          </cell>
          <cell r="D1741" t="str">
            <v>.</v>
          </cell>
          <cell r="E1741" t="str">
            <v>.</v>
          </cell>
          <cell r="F1741" t="str">
            <v>.</v>
          </cell>
          <cell r="G1741" t="str">
            <v>.</v>
          </cell>
          <cell r="H1741" t="str">
            <v>KS2 English</v>
          </cell>
          <cell r="I1741" t="str">
            <v>KS4 English</v>
          </cell>
        </row>
        <row r="1742">
          <cell r="B1742" t="str">
            <v>.</v>
          </cell>
          <cell r="C1742" t="str">
            <v>.</v>
          </cell>
          <cell r="D1742" t="str">
            <v>.</v>
          </cell>
          <cell r="E1742" t="str">
            <v>.</v>
          </cell>
          <cell r="F1742" t="str">
            <v>.</v>
          </cell>
          <cell r="G1742" t="str">
            <v>.</v>
          </cell>
          <cell r="H1742" t="str">
            <v>.</v>
          </cell>
          <cell r="I1742" t="str">
            <v>.</v>
          </cell>
        </row>
        <row r="1743">
          <cell r="B1743" t="str">
            <v>.</v>
          </cell>
          <cell r="C1743" t="str">
            <v>.</v>
          </cell>
          <cell r="D1743" t="str">
            <v>.</v>
          </cell>
          <cell r="E1743" t="str">
            <v>.</v>
          </cell>
          <cell r="F1743" t="str">
            <v>.</v>
          </cell>
          <cell r="G1743" t="str">
            <v>.</v>
          </cell>
          <cell r="H1743" t="str">
            <v>.</v>
          </cell>
          <cell r="I1743" t="str">
            <v>.</v>
          </cell>
        </row>
        <row r="1744">
          <cell r="B1744" t="str">
            <v>KS2-4</v>
          </cell>
          <cell r="C1744" t="str">
            <v>B</v>
          </cell>
          <cell r="D1744" t="str">
            <v>F</v>
          </cell>
          <cell r="E1744">
            <v>0.26829268292682928</v>
          </cell>
          <cell r="F1744">
            <v>0.1</v>
          </cell>
          <cell r="G1744" t="str">
            <v>&lt;25</v>
          </cell>
          <cell r="H1744" t="str">
            <v>KS2 English</v>
          </cell>
          <cell r="I1744" t="str">
            <v>KS4 English</v>
          </cell>
        </row>
        <row r="1745">
          <cell r="B1745" t="str">
            <v>KS2-4</v>
          </cell>
          <cell r="C1745" t="str">
            <v>N</v>
          </cell>
          <cell r="D1745" t="str">
            <v>F</v>
          </cell>
          <cell r="E1745">
            <v>0.22588832487309646</v>
          </cell>
          <cell r="F1745">
            <v>0.1</v>
          </cell>
          <cell r="G1745" t="str">
            <v>&lt;25</v>
          </cell>
          <cell r="H1745" t="str">
            <v>KS2 English</v>
          </cell>
          <cell r="I1745" t="str">
            <v>KS4 English</v>
          </cell>
        </row>
        <row r="1746">
          <cell r="B1746" t="str">
            <v>KS2-4</v>
          </cell>
          <cell r="C1746" t="str">
            <v>2</v>
          </cell>
          <cell r="D1746" t="str">
            <v>F</v>
          </cell>
          <cell r="E1746">
            <v>0.2073170731707317</v>
          </cell>
          <cell r="F1746">
            <v>0.1</v>
          </cell>
          <cell r="G1746" t="str">
            <v>&lt;25</v>
          </cell>
          <cell r="H1746" t="str">
            <v>KS2 English</v>
          </cell>
          <cell r="I1746" t="str">
            <v>KS4 English</v>
          </cell>
        </row>
        <row r="1747">
          <cell r="B1747" t="str">
            <v>KS2-4</v>
          </cell>
          <cell r="C1747" t="str">
            <v>3C</v>
          </cell>
          <cell r="D1747" t="str">
            <v>F</v>
          </cell>
          <cell r="E1747">
            <v>0.13884555382215288</v>
          </cell>
          <cell r="F1747">
            <v>0.1</v>
          </cell>
          <cell r="G1747" t="str">
            <v>&lt;25</v>
          </cell>
          <cell r="H1747" t="str">
            <v>KS2 English</v>
          </cell>
          <cell r="I1747" t="str">
            <v>KS4 English</v>
          </cell>
        </row>
        <row r="1748">
          <cell r="B1748" t="str">
            <v>KS2-4</v>
          </cell>
          <cell r="C1748" t="str">
            <v>3B</v>
          </cell>
          <cell r="D1748" t="str">
            <v>F</v>
          </cell>
          <cell r="E1748">
            <v>6.8920676202860853E-2</v>
          </cell>
          <cell r="F1748">
            <v>0.1</v>
          </cell>
          <cell r="G1748" t="str">
            <v>&lt;25</v>
          </cell>
          <cell r="H1748" t="str">
            <v>KS2 English</v>
          </cell>
          <cell r="I1748" t="str">
            <v>KS4 English</v>
          </cell>
        </row>
        <row r="1749">
          <cell r="B1749" t="str">
            <v>KS2-4</v>
          </cell>
          <cell r="C1749" t="str">
            <v>3A</v>
          </cell>
          <cell r="D1749" t="str">
            <v>F</v>
          </cell>
          <cell r="E1749">
            <v>4.9466537342386034E-2</v>
          </cell>
          <cell r="F1749">
            <v>0.1</v>
          </cell>
          <cell r="G1749" t="str">
            <v>&lt;25</v>
          </cell>
          <cell r="H1749" t="str">
            <v>KS2 English</v>
          </cell>
          <cell r="I1749" t="str">
            <v>KS4 English</v>
          </cell>
        </row>
        <row r="1750">
          <cell r="B1750" t="str">
            <v>KS2-4</v>
          </cell>
          <cell r="C1750" t="str">
            <v>4C</v>
          </cell>
          <cell r="D1750" t="str">
            <v>F</v>
          </cell>
          <cell r="E1750">
            <v>1.9814502529510961E-2</v>
          </cell>
          <cell r="F1750">
            <v>0.1</v>
          </cell>
          <cell r="G1750" t="str">
            <v>&lt;25</v>
          </cell>
          <cell r="H1750" t="str">
            <v>KS2 English</v>
          </cell>
          <cell r="I1750" t="str">
            <v>KS4 English</v>
          </cell>
        </row>
        <row r="1751">
          <cell r="B1751" t="str">
            <v>KS2-4</v>
          </cell>
          <cell r="C1751" t="str">
            <v>4B</v>
          </cell>
          <cell r="D1751" t="str">
            <v>F</v>
          </cell>
          <cell r="E1751">
            <v>1.4241210502892745E-2</v>
          </cell>
          <cell r="F1751">
            <v>0.1</v>
          </cell>
          <cell r="G1751" t="str">
            <v>&lt;25</v>
          </cell>
          <cell r="H1751" t="str">
            <v>KS2 English</v>
          </cell>
          <cell r="I1751" t="str">
            <v>KS4 English</v>
          </cell>
        </row>
        <row r="1752">
          <cell r="B1752" t="str">
            <v>KS2-4</v>
          </cell>
          <cell r="C1752" t="str">
            <v>4A</v>
          </cell>
          <cell r="D1752" t="str">
            <v>F</v>
          </cell>
          <cell r="E1752">
            <v>3.2679738562091504E-3</v>
          </cell>
          <cell r="F1752">
            <v>0.1</v>
          </cell>
          <cell r="G1752" t="str">
            <v>&lt;25</v>
          </cell>
          <cell r="H1752" t="str">
            <v>KS2 English</v>
          </cell>
          <cell r="I1752" t="str">
            <v>KS4 English</v>
          </cell>
        </row>
        <row r="1753">
          <cell r="B1753" t="str">
            <v>KS2-4</v>
          </cell>
          <cell r="C1753" t="str">
            <v>5C</v>
          </cell>
          <cell r="D1753" t="str">
            <v>F</v>
          </cell>
          <cell r="E1753">
            <v>1.4285714285714286E-3</v>
          </cell>
          <cell r="F1753">
            <v>0.1</v>
          </cell>
          <cell r="G1753" t="str">
            <v>&lt;25</v>
          </cell>
          <cell r="H1753" t="str">
            <v>KS2 English</v>
          </cell>
          <cell r="I1753" t="str">
            <v>KS4 English</v>
          </cell>
        </row>
        <row r="1754">
          <cell r="B1754" t="str">
            <v>KS2-4</v>
          </cell>
          <cell r="C1754" t="str">
            <v>5B</v>
          </cell>
          <cell r="D1754" t="str">
            <v>F</v>
          </cell>
          <cell r="E1754">
            <v>0</v>
          </cell>
          <cell r="F1754">
            <v>0.1</v>
          </cell>
          <cell r="G1754" t="str">
            <v>&lt;25</v>
          </cell>
          <cell r="H1754" t="str">
            <v>KS2 English</v>
          </cell>
          <cell r="I1754" t="str">
            <v>KS4 English</v>
          </cell>
        </row>
        <row r="1755">
          <cell r="B1755" t="str">
            <v>KS2-4</v>
          </cell>
          <cell r="C1755" t="str">
            <v>5A</v>
          </cell>
          <cell r="D1755" t="str">
            <v>F</v>
          </cell>
          <cell r="E1755">
            <v>0</v>
          </cell>
          <cell r="F1755">
            <v>0.1</v>
          </cell>
          <cell r="G1755" t="str">
            <v>&lt;25</v>
          </cell>
          <cell r="H1755" t="str">
            <v>KS2 English</v>
          </cell>
          <cell r="I1755" t="str">
            <v>KS4 English</v>
          </cell>
        </row>
        <row r="1756">
          <cell r="B1756" t="str">
            <v>.</v>
          </cell>
          <cell r="C1756" t="str">
            <v>.</v>
          </cell>
          <cell r="D1756" t="str">
            <v>.</v>
          </cell>
          <cell r="E1756" t="str">
            <v>.</v>
          </cell>
          <cell r="F1756" t="str">
            <v>.</v>
          </cell>
          <cell r="G1756" t="str">
            <v>.</v>
          </cell>
          <cell r="H1756" t="str">
            <v>.</v>
          </cell>
          <cell r="I1756" t="str">
            <v>.</v>
          </cell>
        </row>
        <row r="1757">
          <cell r="B1757" t="str">
            <v>.</v>
          </cell>
          <cell r="C1757" t="str">
            <v>.</v>
          </cell>
          <cell r="D1757" t="str">
            <v>.</v>
          </cell>
          <cell r="E1757" t="str">
            <v>.</v>
          </cell>
          <cell r="F1757" t="str">
            <v>.</v>
          </cell>
          <cell r="G1757" t="str">
            <v>.</v>
          </cell>
          <cell r="H1757" t="str">
            <v>.</v>
          </cell>
          <cell r="I1757" t="str">
            <v>.</v>
          </cell>
        </row>
        <row r="1758">
          <cell r="B1758" t="str">
            <v>.</v>
          </cell>
          <cell r="C1758" t="str">
            <v>.</v>
          </cell>
          <cell r="D1758" t="str">
            <v>.</v>
          </cell>
          <cell r="E1758" t="str">
            <v>.</v>
          </cell>
          <cell r="F1758" t="str">
            <v>.</v>
          </cell>
          <cell r="G1758" t="str">
            <v>.</v>
          </cell>
          <cell r="H1758" t="str">
            <v>KS2 English</v>
          </cell>
          <cell r="I1758" t="str">
            <v>KS4 English</v>
          </cell>
        </row>
        <row r="1759">
          <cell r="B1759" t="str">
            <v>.</v>
          </cell>
          <cell r="C1759" t="str">
            <v>.</v>
          </cell>
          <cell r="D1759" t="str">
            <v>.</v>
          </cell>
          <cell r="E1759" t="str">
            <v>.</v>
          </cell>
          <cell r="F1759" t="str">
            <v>.</v>
          </cell>
          <cell r="G1759" t="str">
            <v>.</v>
          </cell>
          <cell r="H1759" t="str">
            <v>KS2 English</v>
          </cell>
          <cell r="I1759" t="str">
            <v>KS4 English</v>
          </cell>
        </row>
        <row r="1760">
          <cell r="B1760" t="str">
            <v>.</v>
          </cell>
          <cell r="C1760" t="str">
            <v>.</v>
          </cell>
          <cell r="D1760" t="str">
            <v>.</v>
          </cell>
          <cell r="E1760" t="str">
            <v>.</v>
          </cell>
          <cell r="F1760" t="str">
            <v>.</v>
          </cell>
          <cell r="G1760" t="str">
            <v>.</v>
          </cell>
          <cell r="H1760" t="str">
            <v>KS2 English</v>
          </cell>
          <cell r="I1760" t="str">
            <v>KS4 English</v>
          </cell>
        </row>
        <row r="1761">
          <cell r="B1761" t="str">
            <v>.</v>
          </cell>
          <cell r="C1761" t="str">
            <v>.</v>
          </cell>
          <cell r="D1761" t="str">
            <v>.</v>
          </cell>
          <cell r="E1761" t="str">
            <v>.</v>
          </cell>
          <cell r="F1761" t="str">
            <v>.</v>
          </cell>
          <cell r="G1761" t="str">
            <v>.</v>
          </cell>
          <cell r="H1761" t="str">
            <v>.</v>
          </cell>
          <cell r="I1761" t="str">
            <v>.</v>
          </cell>
        </row>
        <row r="1762">
          <cell r="B1762" t="str">
            <v>.</v>
          </cell>
          <cell r="C1762" t="str">
            <v>.</v>
          </cell>
          <cell r="D1762" t="str">
            <v>.</v>
          </cell>
          <cell r="E1762" t="str">
            <v>.</v>
          </cell>
          <cell r="F1762" t="str">
            <v>.</v>
          </cell>
          <cell r="G1762" t="str">
            <v>.</v>
          </cell>
          <cell r="H1762" t="str">
            <v>.</v>
          </cell>
          <cell r="I1762" t="str">
            <v>.</v>
          </cell>
        </row>
        <row r="1763">
          <cell r="B1763" t="str">
            <v>KS2-4</v>
          </cell>
          <cell r="C1763" t="str">
            <v>B</v>
          </cell>
          <cell r="D1763" t="str">
            <v>F</v>
          </cell>
          <cell r="E1763">
            <v>0.23360655737704919</v>
          </cell>
          <cell r="F1763">
            <v>0.1</v>
          </cell>
          <cell r="G1763" t="str">
            <v>&gt;=25 &amp; &lt;26</v>
          </cell>
          <cell r="H1763" t="str">
            <v>KS2 English</v>
          </cell>
          <cell r="I1763" t="str">
            <v>KS4 English</v>
          </cell>
        </row>
        <row r="1764">
          <cell r="B1764" t="str">
            <v>KS2-4</v>
          </cell>
          <cell r="C1764" t="str">
            <v>N</v>
          </cell>
          <cell r="D1764" t="str">
            <v>F</v>
          </cell>
          <cell r="E1764">
            <v>0.24404761904761904</v>
          </cell>
          <cell r="F1764">
            <v>0.1</v>
          </cell>
          <cell r="G1764" t="str">
            <v>&gt;=25 &amp; &lt;26</v>
          </cell>
          <cell r="H1764" t="str">
            <v>KS2 English</v>
          </cell>
          <cell r="I1764" t="str">
            <v>KS4 English</v>
          </cell>
        </row>
        <row r="1765">
          <cell r="B1765" t="str">
            <v>KS2-4</v>
          </cell>
          <cell r="C1765" t="str">
            <v>2</v>
          </cell>
          <cell r="D1765" t="str">
            <v>F</v>
          </cell>
          <cell r="E1765">
            <v>0.14225053078556263</v>
          </cell>
          <cell r="F1765">
            <v>0.1</v>
          </cell>
          <cell r="G1765" t="str">
            <v>&gt;=25 &amp; &lt;26</v>
          </cell>
          <cell r="H1765" t="str">
            <v>KS2 English</v>
          </cell>
          <cell r="I1765" t="str">
            <v>KS4 English</v>
          </cell>
        </row>
        <row r="1766">
          <cell r="B1766" t="str">
            <v>KS2-4</v>
          </cell>
          <cell r="C1766" t="str">
            <v>3C</v>
          </cell>
          <cell r="D1766" t="str">
            <v>F</v>
          </cell>
          <cell r="E1766">
            <v>0.14225053078556263</v>
          </cell>
          <cell r="F1766">
            <v>0.1</v>
          </cell>
          <cell r="G1766" t="str">
            <v>&gt;=25 &amp; &lt;26</v>
          </cell>
          <cell r="H1766" t="str">
            <v>KS2 English</v>
          </cell>
          <cell r="I1766" t="str">
            <v>KS4 English</v>
          </cell>
        </row>
        <row r="1767">
          <cell r="B1767" t="str">
            <v>KS2-4</v>
          </cell>
          <cell r="C1767" t="str">
            <v>3B</v>
          </cell>
          <cell r="D1767" t="str">
            <v>F</v>
          </cell>
          <cell r="E1767">
            <v>6.6518847006651879E-2</v>
          </cell>
          <cell r="F1767">
            <v>0.1</v>
          </cell>
          <cell r="G1767" t="str">
            <v>&gt;=25 &amp; &lt;26</v>
          </cell>
          <cell r="H1767" t="str">
            <v>KS2 English</v>
          </cell>
          <cell r="I1767" t="str">
            <v>KS4 English</v>
          </cell>
        </row>
        <row r="1768">
          <cell r="B1768" t="str">
            <v>KS2-4</v>
          </cell>
          <cell r="C1768" t="str">
            <v>3A</v>
          </cell>
          <cell r="D1768" t="str">
            <v>F</v>
          </cell>
          <cell r="E1768">
            <v>4.6082949308755762E-2</v>
          </cell>
          <cell r="F1768">
            <v>0.1</v>
          </cell>
          <cell r="G1768" t="str">
            <v>&gt;=25 &amp; &lt;26</v>
          </cell>
          <cell r="H1768" t="str">
            <v>KS2 English</v>
          </cell>
          <cell r="I1768" t="str">
            <v>KS4 English</v>
          </cell>
        </row>
        <row r="1769">
          <cell r="B1769" t="str">
            <v>KS2-4</v>
          </cell>
          <cell r="C1769" t="str">
            <v>4C</v>
          </cell>
          <cell r="D1769" t="str">
            <v>F</v>
          </cell>
          <cell r="E1769">
            <v>1.4007308160779537E-2</v>
          </cell>
          <cell r="F1769">
            <v>0.1</v>
          </cell>
          <cell r="G1769" t="str">
            <v>&gt;=25 &amp; &lt;26</v>
          </cell>
          <cell r="H1769" t="str">
            <v>KS2 English</v>
          </cell>
          <cell r="I1769" t="str">
            <v>KS4 English</v>
          </cell>
        </row>
        <row r="1770">
          <cell r="B1770" t="str">
            <v>KS2-4</v>
          </cell>
          <cell r="C1770" t="str">
            <v>4B</v>
          </cell>
          <cell r="D1770" t="str">
            <v>F</v>
          </cell>
          <cell r="E1770">
            <v>6.8601583113456462E-3</v>
          </cell>
          <cell r="F1770">
            <v>0.1</v>
          </cell>
          <cell r="G1770" t="str">
            <v>&gt;=25 &amp; &lt;26</v>
          </cell>
          <cell r="H1770" t="str">
            <v>KS2 English</v>
          </cell>
          <cell r="I1770" t="str">
            <v>KS4 English</v>
          </cell>
        </row>
        <row r="1771">
          <cell r="B1771" t="str">
            <v>KS2-4</v>
          </cell>
          <cell r="C1771" t="str">
            <v>4A</v>
          </cell>
          <cell r="D1771" t="str">
            <v>F</v>
          </cell>
          <cell r="E1771">
            <v>3.4674063800277394E-3</v>
          </cell>
          <cell r="F1771">
            <v>0.1</v>
          </cell>
          <cell r="G1771" t="str">
            <v>&gt;=25 &amp; &lt;26</v>
          </cell>
          <cell r="H1771" t="str">
            <v>KS2 English</v>
          </cell>
          <cell r="I1771" t="str">
            <v>KS4 English</v>
          </cell>
        </row>
        <row r="1772">
          <cell r="B1772" t="str">
            <v>KS2-4</v>
          </cell>
          <cell r="C1772" t="str">
            <v>5C</v>
          </cell>
          <cell r="D1772" t="str">
            <v>F</v>
          </cell>
          <cell r="E1772">
            <v>6.1349693251533746E-4</v>
          </cell>
          <cell r="F1772">
            <v>0.1</v>
          </cell>
          <cell r="G1772" t="str">
            <v>&gt;=25 &amp; &lt;26</v>
          </cell>
          <cell r="H1772" t="str">
            <v>KS2 English</v>
          </cell>
          <cell r="I1772" t="str">
            <v>KS4 English</v>
          </cell>
        </row>
        <row r="1773">
          <cell r="B1773" t="str">
            <v>KS2-4</v>
          </cell>
          <cell r="C1773" t="str">
            <v>5B</v>
          </cell>
          <cell r="D1773" t="str">
            <v>F</v>
          </cell>
          <cell r="E1773">
            <v>0</v>
          </cell>
          <cell r="F1773">
            <v>0.1</v>
          </cell>
          <cell r="G1773" t="str">
            <v>&gt;=25 &amp; &lt;26</v>
          </cell>
          <cell r="H1773" t="str">
            <v>KS2 English</v>
          </cell>
          <cell r="I1773" t="str">
            <v>KS4 English</v>
          </cell>
        </row>
        <row r="1774">
          <cell r="B1774" t="str">
            <v>KS2-4</v>
          </cell>
          <cell r="C1774" t="str">
            <v>5A</v>
          </cell>
          <cell r="D1774" t="str">
            <v>F</v>
          </cell>
          <cell r="E1774">
            <v>0</v>
          </cell>
          <cell r="F1774">
            <v>0.1</v>
          </cell>
          <cell r="G1774" t="str">
            <v>&gt;=25 &amp; &lt;26</v>
          </cell>
          <cell r="H1774" t="str">
            <v>KS2 English</v>
          </cell>
          <cell r="I1774" t="str">
            <v>KS4 English</v>
          </cell>
        </row>
        <row r="1775">
          <cell r="B1775" t="str">
            <v>.</v>
          </cell>
          <cell r="C1775" t="str">
            <v>.</v>
          </cell>
          <cell r="D1775" t="str">
            <v>.</v>
          </cell>
          <cell r="E1775" t="str">
            <v>.</v>
          </cell>
          <cell r="F1775" t="str">
            <v>.</v>
          </cell>
          <cell r="G1775" t="str">
            <v>.</v>
          </cell>
          <cell r="H1775" t="str">
            <v>.</v>
          </cell>
          <cell r="I1775" t="str">
            <v>.</v>
          </cell>
        </row>
        <row r="1776">
          <cell r="B1776" t="str">
            <v>.</v>
          </cell>
          <cell r="C1776" t="str">
            <v>.</v>
          </cell>
          <cell r="D1776" t="str">
            <v>.</v>
          </cell>
          <cell r="E1776" t="str">
            <v>.</v>
          </cell>
          <cell r="F1776" t="str">
            <v>.</v>
          </cell>
          <cell r="G1776" t="str">
            <v>.</v>
          </cell>
          <cell r="H1776" t="str">
            <v>KS2 English</v>
          </cell>
          <cell r="I1776" t="str">
            <v>KS4 English</v>
          </cell>
        </row>
        <row r="1777">
          <cell r="B1777" t="str">
            <v>.</v>
          </cell>
          <cell r="C1777" t="str">
            <v>.</v>
          </cell>
          <cell r="D1777" t="str">
            <v>.</v>
          </cell>
          <cell r="E1777" t="str">
            <v>.</v>
          </cell>
          <cell r="F1777" t="str">
            <v>.</v>
          </cell>
          <cell r="G1777" t="str">
            <v>.</v>
          </cell>
          <cell r="H1777" t="str">
            <v>KS2 English</v>
          </cell>
          <cell r="I1777" t="str">
            <v>KS4 English</v>
          </cell>
        </row>
        <row r="1778">
          <cell r="B1778" t="str">
            <v>.</v>
          </cell>
          <cell r="C1778" t="str">
            <v>.</v>
          </cell>
          <cell r="D1778" t="str">
            <v>.</v>
          </cell>
          <cell r="E1778" t="str">
            <v>.</v>
          </cell>
          <cell r="F1778" t="str">
            <v>.</v>
          </cell>
          <cell r="G1778" t="str">
            <v>.</v>
          </cell>
          <cell r="H1778" t="str">
            <v>KS2 English</v>
          </cell>
          <cell r="I1778" t="str">
            <v>KS4 English</v>
          </cell>
        </row>
        <row r="1779">
          <cell r="B1779" t="str">
            <v>.</v>
          </cell>
          <cell r="C1779" t="str">
            <v>.</v>
          </cell>
          <cell r="D1779" t="str">
            <v>.</v>
          </cell>
          <cell r="E1779" t="str">
            <v>.</v>
          </cell>
          <cell r="F1779" t="str">
            <v>.</v>
          </cell>
          <cell r="G1779" t="str">
            <v>.</v>
          </cell>
          <cell r="H1779" t="str">
            <v>KS2 English</v>
          </cell>
          <cell r="I1779" t="str">
            <v>KS4 English</v>
          </cell>
        </row>
        <row r="1780">
          <cell r="B1780" t="str">
            <v>.</v>
          </cell>
          <cell r="C1780" t="str">
            <v>.</v>
          </cell>
          <cell r="D1780" t="str">
            <v>.</v>
          </cell>
          <cell r="E1780" t="str">
            <v>.</v>
          </cell>
          <cell r="F1780" t="str">
            <v>.</v>
          </cell>
          <cell r="G1780" t="str">
            <v>.</v>
          </cell>
          <cell r="H1780" t="str">
            <v>.</v>
          </cell>
          <cell r="I1780" t="str">
            <v>.</v>
          </cell>
        </row>
        <row r="1781">
          <cell r="B1781" t="str">
            <v>.</v>
          </cell>
          <cell r="C1781" t="str">
            <v>.</v>
          </cell>
          <cell r="D1781" t="str">
            <v>.</v>
          </cell>
          <cell r="E1781" t="str">
            <v>.</v>
          </cell>
          <cell r="F1781" t="str">
            <v>.</v>
          </cell>
          <cell r="G1781" t="str">
            <v>.</v>
          </cell>
          <cell r="H1781" t="str">
            <v>.</v>
          </cell>
          <cell r="I1781" t="str">
            <v>.</v>
          </cell>
        </row>
        <row r="1782">
          <cell r="B1782" t="str">
            <v>KS2-4</v>
          </cell>
          <cell r="C1782" t="str">
            <v>B</v>
          </cell>
          <cell r="D1782" t="str">
            <v>F</v>
          </cell>
          <cell r="E1782">
            <v>0.26720647773279355</v>
          </cell>
          <cell r="F1782">
            <v>0.1</v>
          </cell>
          <cell r="G1782" t="str">
            <v>&gt;=26 &amp; &lt;27</v>
          </cell>
          <cell r="H1782" t="str">
            <v>KS2 English</v>
          </cell>
          <cell r="I1782" t="str">
            <v>KS4 English</v>
          </cell>
        </row>
        <row r="1783">
          <cell r="B1783" t="str">
            <v>KS2-4</v>
          </cell>
          <cell r="C1783" t="str">
            <v>N</v>
          </cell>
          <cell r="D1783" t="str">
            <v>F</v>
          </cell>
          <cell r="E1783">
            <v>0.21341463414634146</v>
          </cell>
          <cell r="F1783">
            <v>0.1</v>
          </cell>
          <cell r="G1783" t="str">
            <v>&gt;=26 &amp; &lt;27</v>
          </cell>
          <cell r="H1783" t="str">
            <v>KS2 English</v>
          </cell>
          <cell r="I1783" t="str">
            <v>KS4 English</v>
          </cell>
        </row>
        <row r="1784">
          <cell r="B1784" t="str">
            <v>KS2-4</v>
          </cell>
          <cell r="C1784" t="str">
            <v>2</v>
          </cell>
          <cell r="D1784" t="str">
            <v>F</v>
          </cell>
          <cell r="E1784">
            <v>0.11042944785276074</v>
          </cell>
          <cell r="F1784">
            <v>0.1</v>
          </cell>
          <cell r="G1784" t="str">
            <v>&gt;=26 &amp; &lt;27</v>
          </cell>
          <cell r="H1784" t="str">
            <v>KS2 English</v>
          </cell>
          <cell r="I1784" t="str">
            <v>KS4 English</v>
          </cell>
        </row>
        <row r="1785">
          <cell r="B1785" t="str">
            <v>KS2-4</v>
          </cell>
          <cell r="C1785" t="str">
            <v>3C</v>
          </cell>
          <cell r="D1785" t="str">
            <v>F</v>
          </cell>
          <cell r="E1785">
            <v>0.11042944785276074</v>
          </cell>
          <cell r="F1785">
            <v>0.1</v>
          </cell>
          <cell r="G1785" t="str">
            <v>&gt;=26 &amp; &lt;27</v>
          </cell>
          <cell r="H1785" t="str">
            <v>KS2 English</v>
          </cell>
          <cell r="I1785" t="str">
            <v>KS4 English</v>
          </cell>
        </row>
        <row r="1786">
          <cell r="B1786" t="str">
            <v>KS2-4</v>
          </cell>
          <cell r="C1786" t="str">
            <v>3B</v>
          </cell>
          <cell r="D1786" t="str">
            <v>F</v>
          </cell>
          <cell r="E1786">
            <v>5.4901960784313725E-2</v>
          </cell>
          <cell r="F1786">
            <v>0.1</v>
          </cell>
          <cell r="G1786" t="str">
            <v>&gt;=26 &amp; &lt;27</v>
          </cell>
          <cell r="H1786" t="str">
            <v>KS2 English</v>
          </cell>
          <cell r="I1786" t="str">
            <v>KS4 English</v>
          </cell>
        </row>
        <row r="1787">
          <cell r="B1787" t="str">
            <v>KS2-4</v>
          </cell>
          <cell r="C1787" t="str">
            <v>3A</v>
          </cell>
          <cell r="D1787" t="str">
            <v>F</v>
          </cell>
          <cell r="E1787">
            <v>3.4869240348692404E-2</v>
          </cell>
          <cell r="F1787">
            <v>0.1</v>
          </cell>
          <cell r="G1787" t="str">
            <v>&gt;=26 &amp; &lt;27</v>
          </cell>
          <cell r="H1787" t="str">
            <v>KS2 English</v>
          </cell>
          <cell r="I1787" t="str">
            <v>KS4 English</v>
          </cell>
        </row>
        <row r="1788">
          <cell r="B1788" t="str">
            <v>KS2-4</v>
          </cell>
          <cell r="C1788" t="str">
            <v>4C</v>
          </cell>
          <cell r="D1788" t="str">
            <v>F</v>
          </cell>
          <cell r="E1788">
            <v>1.4499320344358859E-2</v>
          </cell>
          <cell r="F1788">
            <v>0.1</v>
          </cell>
          <cell r="G1788" t="str">
            <v>&gt;=26 &amp; &lt;27</v>
          </cell>
          <cell r="H1788" t="str">
            <v>KS2 English</v>
          </cell>
          <cell r="I1788" t="str">
            <v>KS4 English</v>
          </cell>
        </row>
        <row r="1789">
          <cell r="B1789" t="str">
            <v>KS2-4</v>
          </cell>
          <cell r="C1789" t="str">
            <v>4B</v>
          </cell>
          <cell r="D1789" t="str">
            <v>F</v>
          </cell>
          <cell r="E1789">
            <v>3.5612535612535613E-3</v>
          </cell>
          <cell r="F1789">
            <v>0.1</v>
          </cell>
          <cell r="G1789" t="str">
            <v>&gt;=26 &amp; &lt;27</v>
          </cell>
          <cell r="H1789" t="str">
            <v>KS2 English</v>
          </cell>
          <cell r="I1789" t="str">
            <v>KS4 English</v>
          </cell>
        </row>
        <row r="1790">
          <cell r="B1790" t="str">
            <v>KS2-4</v>
          </cell>
          <cell r="C1790" t="str">
            <v>4A</v>
          </cell>
          <cell r="D1790" t="str">
            <v>F</v>
          </cell>
          <cell r="E1790">
            <v>2.837454398054317E-3</v>
          </cell>
          <cell r="F1790">
            <v>0.1</v>
          </cell>
          <cell r="G1790" t="str">
            <v>&gt;=26 &amp; &lt;27</v>
          </cell>
          <cell r="H1790" t="str">
            <v>KS2 English</v>
          </cell>
          <cell r="I1790" t="str">
            <v>KS4 English</v>
          </cell>
        </row>
        <row r="1791">
          <cell r="B1791" t="str">
            <v>KS2-4</v>
          </cell>
          <cell r="C1791" t="str">
            <v>5C</v>
          </cell>
          <cell r="D1791" t="str">
            <v>F</v>
          </cell>
          <cell r="E1791">
            <v>6.1368517950291502E-4</v>
          </cell>
          <cell r="F1791">
            <v>0.1</v>
          </cell>
          <cell r="G1791" t="str">
            <v>&gt;=26 &amp; &lt;27</v>
          </cell>
          <cell r="H1791" t="str">
            <v>KS2 English</v>
          </cell>
          <cell r="I1791" t="str">
            <v>KS4 English</v>
          </cell>
        </row>
        <row r="1792">
          <cell r="B1792" t="str">
            <v>KS2-4</v>
          </cell>
          <cell r="C1792" t="str">
            <v>5B</v>
          </cell>
          <cell r="D1792" t="str">
            <v>F</v>
          </cell>
          <cell r="E1792">
            <v>0</v>
          </cell>
          <cell r="F1792">
            <v>0.1</v>
          </cell>
          <cell r="G1792" t="str">
            <v>&gt;=26 &amp; &lt;27</v>
          </cell>
          <cell r="H1792" t="str">
            <v>KS2 English</v>
          </cell>
          <cell r="I1792" t="str">
            <v>KS4 English</v>
          </cell>
        </row>
        <row r="1793">
          <cell r="B1793" t="str">
            <v>KS2-4</v>
          </cell>
          <cell r="C1793" t="str">
            <v>5A</v>
          </cell>
          <cell r="D1793" t="str">
            <v>F</v>
          </cell>
          <cell r="E1793">
            <v>0</v>
          </cell>
          <cell r="F1793">
            <v>0.1</v>
          </cell>
          <cell r="G1793" t="str">
            <v>&gt;=26 &amp; &lt;27</v>
          </cell>
          <cell r="H1793" t="str">
            <v>KS2 English</v>
          </cell>
          <cell r="I1793" t="str">
            <v>KS4 English</v>
          </cell>
        </row>
        <row r="1794">
          <cell r="B1794" t="str">
            <v>.</v>
          </cell>
          <cell r="C1794" t="str">
            <v>.</v>
          </cell>
          <cell r="D1794" t="str">
            <v>.</v>
          </cell>
          <cell r="E1794" t="str">
            <v>.</v>
          </cell>
          <cell r="F1794" t="str">
            <v>.</v>
          </cell>
          <cell r="G1794" t="str">
            <v>.</v>
          </cell>
          <cell r="H1794" t="str">
            <v>.</v>
          </cell>
          <cell r="I1794" t="str">
            <v>.</v>
          </cell>
        </row>
        <row r="1795">
          <cell r="B1795" t="str">
            <v>.</v>
          </cell>
          <cell r="C1795" t="str">
            <v>.</v>
          </cell>
          <cell r="D1795" t="str">
            <v>.</v>
          </cell>
          <cell r="E1795" t="str">
            <v>.</v>
          </cell>
          <cell r="F1795" t="str">
            <v>.</v>
          </cell>
          <cell r="G1795" t="str">
            <v>.</v>
          </cell>
          <cell r="H1795" t="str">
            <v>KS2 English</v>
          </cell>
          <cell r="I1795" t="str">
            <v>KS4 English</v>
          </cell>
        </row>
        <row r="1796">
          <cell r="B1796" t="str">
            <v>.</v>
          </cell>
          <cell r="C1796" t="str">
            <v>.</v>
          </cell>
          <cell r="D1796" t="str">
            <v>.</v>
          </cell>
          <cell r="E1796" t="str">
            <v>.</v>
          </cell>
          <cell r="F1796" t="str">
            <v>.</v>
          </cell>
          <cell r="G1796" t="str">
            <v>.</v>
          </cell>
          <cell r="H1796" t="str">
            <v>KS2 English</v>
          </cell>
          <cell r="I1796" t="str">
            <v>KS4 English</v>
          </cell>
        </row>
        <row r="1797">
          <cell r="B1797" t="str">
            <v>.</v>
          </cell>
          <cell r="C1797" t="str">
            <v>.</v>
          </cell>
          <cell r="D1797" t="str">
            <v>.</v>
          </cell>
          <cell r="E1797" t="str">
            <v>.</v>
          </cell>
          <cell r="F1797" t="str">
            <v>.</v>
          </cell>
          <cell r="G1797" t="str">
            <v>.</v>
          </cell>
          <cell r="H1797" t="str">
            <v>KS2 English</v>
          </cell>
          <cell r="I1797" t="str">
            <v>KS4 English</v>
          </cell>
        </row>
        <row r="1798">
          <cell r="B1798" t="str">
            <v>.</v>
          </cell>
          <cell r="C1798" t="str">
            <v>.</v>
          </cell>
          <cell r="D1798" t="str">
            <v>.</v>
          </cell>
          <cell r="E1798" t="str">
            <v>.</v>
          </cell>
          <cell r="F1798" t="str">
            <v>.</v>
          </cell>
          <cell r="G1798" t="str">
            <v>.</v>
          </cell>
          <cell r="H1798" t="str">
            <v>KS2 English</v>
          </cell>
          <cell r="I1798" t="str">
            <v>KS4 English</v>
          </cell>
        </row>
        <row r="1799">
          <cell r="B1799" t="str">
            <v>.</v>
          </cell>
          <cell r="C1799" t="str">
            <v>.</v>
          </cell>
          <cell r="D1799" t="str">
            <v>.</v>
          </cell>
          <cell r="E1799" t="str">
            <v>.</v>
          </cell>
          <cell r="F1799" t="str">
            <v>.</v>
          </cell>
          <cell r="G1799" t="str">
            <v>.</v>
          </cell>
          <cell r="H1799" t="str">
            <v>.</v>
          </cell>
          <cell r="I1799" t="str">
            <v>.</v>
          </cell>
        </row>
        <row r="1800">
          <cell r="B1800" t="str">
            <v>.</v>
          </cell>
          <cell r="C1800" t="str">
            <v>.</v>
          </cell>
          <cell r="D1800" t="str">
            <v>.</v>
          </cell>
          <cell r="E1800" t="str">
            <v>.</v>
          </cell>
          <cell r="F1800" t="str">
            <v>.</v>
          </cell>
          <cell r="G1800" t="str">
            <v>.</v>
          </cell>
          <cell r="H1800" t="str">
            <v>.</v>
          </cell>
          <cell r="I1800" t="str">
            <v>.</v>
          </cell>
        </row>
        <row r="1801">
          <cell r="B1801" t="str">
            <v>KS2-4</v>
          </cell>
          <cell r="C1801" t="str">
            <v>B</v>
          </cell>
          <cell r="D1801" t="str">
            <v>F</v>
          </cell>
          <cell r="E1801">
            <v>0.18699186991869918</v>
          </cell>
          <cell r="F1801">
            <v>0.1</v>
          </cell>
          <cell r="G1801" t="str">
            <v>&gt;=27 &amp; &lt;28</v>
          </cell>
          <cell r="H1801" t="str">
            <v>KS2 English</v>
          </cell>
          <cell r="I1801" t="str">
            <v>KS4 English</v>
          </cell>
        </row>
        <row r="1802">
          <cell r="B1802" t="str">
            <v>KS2-4</v>
          </cell>
          <cell r="C1802" t="str">
            <v>N</v>
          </cell>
          <cell r="D1802" t="str">
            <v>F</v>
          </cell>
          <cell r="E1802">
            <v>0.16546762589928057</v>
          </cell>
          <cell r="F1802">
            <v>0.1</v>
          </cell>
          <cell r="G1802" t="str">
            <v>&gt;=27 &amp; &lt;28</v>
          </cell>
          <cell r="H1802" t="str">
            <v>KS2 English</v>
          </cell>
          <cell r="I1802" t="str">
            <v>KS4 English</v>
          </cell>
        </row>
        <row r="1803">
          <cell r="B1803" t="str">
            <v>KS2-4</v>
          </cell>
          <cell r="C1803" t="str">
            <v>2</v>
          </cell>
          <cell r="D1803" t="str">
            <v>F</v>
          </cell>
          <cell r="E1803">
            <v>0.16546762589928057</v>
          </cell>
          <cell r="F1803">
            <v>0.1</v>
          </cell>
          <cell r="G1803" t="str">
            <v>&gt;=27 &amp; &lt;28</v>
          </cell>
          <cell r="H1803" t="str">
            <v>KS2 English</v>
          </cell>
          <cell r="I1803" t="str">
            <v>KS4 English</v>
          </cell>
        </row>
        <row r="1804">
          <cell r="B1804" t="str">
            <v>KS2-4</v>
          </cell>
          <cell r="C1804" t="str">
            <v>3C</v>
          </cell>
          <cell r="D1804" t="str">
            <v>F</v>
          </cell>
          <cell r="E1804">
            <v>0.10050251256281408</v>
          </cell>
          <cell r="F1804">
            <v>0.1</v>
          </cell>
          <cell r="G1804" t="str">
            <v>&gt;=27 &amp; &lt;28</v>
          </cell>
          <cell r="H1804" t="str">
            <v>KS2 English</v>
          </cell>
          <cell r="I1804" t="str">
            <v>KS4 English</v>
          </cell>
        </row>
        <row r="1805">
          <cell r="B1805" t="str">
            <v>KS2-4</v>
          </cell>
          <cell r="C1805" t="str">
            <v>3B</v>
          </cell>
          <cell r="D1805" t="str">
            <v>F</v>
          </cell>
          <cell r="E1805">
            <v>4.2042042042042045E-2</v>
          </cell>
          <cell r="F1805">
            <v>0.1</v>
          </cell>
          <cell r="G1805" t="str">
            <v>&gt;=27 &amp; &lt;28</v>
          </cell>
          <cell r="H1805" t="str">
            <v>KS2 English</v>
          </cell>
          <cell r="I1805" t="str">
            <v>KS4 English</v>
          </cell>
        </row>
        <row r="1806">
          <cell r="B1806" t="str">
            <v>KS2-4</v>
          </cell>
          <cell r="C1806" t="str">
            <v>3A</v>
          </cell>
          <cell r="D1806" t="str">
            <v>F</v>
          </cell>
          <cell r="E1806">
            <v>1.3779527559055118E-2</v>
          </cell>
          <cell r="F1806">
            <v>0.1</v>
          </cell>
          <cell r="G1806" t="str">
            <v>&gt;=27 &amp; &lt;28</v>
          </cell>
          <cell r="H1806" t="str">
            <v>KS2 English</v>
          </cell>
          <cell r="I1806" t="str">
            <v>KS4 English</v>
          </cell>
        </row>
        <row r="1807">
          <cell r="B1807" t="str">
            <v>KS2-4</v>
          </cell>
          <cell r="C1807" t="str">
            <v>4C</v>
          </cell>
          <cell r="D1807" t="str">
            <v>F</v>
          </cell>
          <cell r="E1807">
            <v>6.114130434782609E-3</v>
          </cell>
          <cell r="F1807">
            <v>0.1</v>
          </cell>
          <cell r="G1807" t="str">
            <v>&gt;=27 &amp; &lt;28</v>
          </cell>
          <cell r="H1807" t="str">
            <v>KS2 English</v>
          </cell>
          <cell r="I1807" t="str">
            <v>KS4 English</v>
          </cell>
        </row>
        <row r="1808">
          <cell r="B1808" t="str">
            <v>KS2-4</v>
          </cell>
          <cell r="C1808" t="str">
            <v>4B</v>
          </cell>
          <cell r="D1808" t="str">
            <v>F</v>
          </cell>
          <cell r="E1808">
            <v>2.4330900243309003E-3</v>
          </cell>
          <cell r="F1808">
            <v>0.1</v>
          </cell>
          <cell r="G1808" t="str">
            <v>&gt;=27 &amp; &lt;28</v>
          </cell>
          <cell r="H1808" t="str">
            <v>KS2 English</v>
          </cell>
          <cell r="I1808" t="str">
            <v>KS4 English</v>
          </cell>
        </row>
        <row r="1809">
          <cell r="B1809" t="str">
            <v>KS2-4</v>
          </cell>
          <cell r="C1809" t="str">
            <v>4A</v>
          </cell>
          <cell r="D1809" t="str">
            <v>F</v>
          </cell>
          <cell r="E1809">
            <v>9.3283582089552237E-4</v>
          </cell>
          <cell r="F1809">
            <v>0.1</v>
          </cell>
          <cell r="G1809" t="str">
            <v>&gt;=27 &amp; &lt;28</v>
          </cell>
          <cell r="H1809" t="str">
            <v>KS2 English</v>
          </cell>
          <cell r="I1809" t="str">
            <v>KS4 English</v>
          </cell>
        </row>
        <row r="1810">
          <cell r="B1810" t="str">
            <v>KS2-4</v>
          </cell>
          <cell r="C1810" t="str">
            <v>5C</v>
          </cell>
          <cell r="D1810" t="str">
            <v>F</v>
          </cell>
          <cell r="E1810">
            <v>6.1500615006150063E-4</v>
          </cell>
          <cell r="F1810">
            <v>0.1</v>
          </cell>
          <cell r="G1810" t="str">
            <v>&gt;=27 &amp; &lt;28</v>
          </cell>
          <cell r="H1810" t="str">
            <v>KS2 English</v>
          </cell>
          <cell r="I1810" t="str">
            <v>KS4 English</v>
          </cell>
        </row>
        <row r="1811">
          <cell r="B1811" t="str">
            <v>KS2-4</v>
          </cell>
          <cell r="C1811" t="str">
            <v>5B</v>
          </cell>
          <cell r="D1811" t="str">
            <v>F</v>
          </cell>
          <cell r="E1811">
            <v>0</v>
          </cell>
          <cell r="F1811">
            <v>0.1</v>
          </cell>
          <cell r="G1811" t="str">
            <v>&gt;=27 &amp; &lt;28</v>
          </cell>
          <cell r="H1811" t="str">
            <v>KS2 English</v>
          </cell>
          <cell r="I1811" t="str">
            <v>KS4 English</v>
          </cell>
        </row>
        <row r="1812">
          <cell r="B1812" t="str">
            <v>KS2-4</v>
          </cell>
          <cell r="C1812" t="str">
            <v>5A</v>
          </cell>
          <cell r="D1812" t="str">
            <v>F</v>
          </cell>
          <cell r="E1812">
            <v>0</v>
          </cell>
          <cell r="F1812">
            <v>0.1</v>
          </cell>
          <cell r="G1812" t="str">
            <v>&gt;=27 &amp; &lt;28</v>
          </cell>
          <cell r="H1812" t="str">
            <v>KS2 English</v>
          </cell>
          <cell r="I1812" t="str">
            <v>KS4 English</v>
          </cell>
        </row>
        <row r="1813">
          <cell r="B1813" t="str">
            <v>.</v>
          </cell>
          <cell r="C1813" t="str">
            <v>.</v>
          </cell>
          <cell r="D1813" t="str">
            <v>.</v>
          </cell>
          <cell r="E1813" t="str">
            <v>.</v>
          </cell>
          <cell r="F1813" t="str">
            <v>.</v>
          </cell>
          <cell r="G1813" t="str">
            <v>.</v>
          </cell>
          <cell r="H1813" t="str">
            <v>.</v>
          </cell>
          <cell r="I1813" t="str">
            <v>.</v>
          </cell>
        </row>
        <row r="1814">
          <cell r="B1814" t="str">
            <v>.</v>
          </cell>
          <cell r="C1814" t="str">
            <v>.</v>
          </cell>
          <cell r="D1814" t="str">
            <v>.</v>
          </cell>
          <cell r="E1814" t="str">
            <v>.</v>
          </cell>
          <cell r="F1814" t="str">
            <v>.</v>
          </cell>
          <cell r="G1814" t="str">
            <v>.</v>
          </cell>
          <cell r="H1814" t="str">
            <v>KS2 English</v>
          </cell>
          <cell r="I1814" t="str">
            <v>KS4 English</v>
          </cell>
        </row>
        <row r="1815">
          <cell r="B1815" t="str">
            <v>.</v>
          </cell>
          <cell r="C1815" t="str">
            <v>.</v>
          </cell>
          <cell r="D1815" t="str">
            <v>.</v>
          </cell>
          <cell r="E1815" t="str">
            <v>.</v>
          </cell>
          <cell r="F1815" t="str">
            <v>.</v>
          </cell>
          <cell r="G1815" t="str">
            <v>.</v>
          </cell>
          <cell r="H1815" t="str">
            <v>KS2 English</v>
          </cell>
          <cell r="I1815" t="str">
            <v>KS4 English</v>
          </cell>
        </row>
        <row r="1816">
          <cell r="B1816" t="str">
            <v>.</v>
          </cell>
          <cell r="C1816" t="str">
            <v>.</v>
          </cell>
          <cell r="D1816" t="str">
            <v>.</v>
          </cell>
          <cell r="E1816" t="str">
            <v>.</v>
          </cell>
          <cell r="F1816" t="str">
            <v>.</v>
          </cell>
          <cell r="G1816" t="str">
            <v>.</v>
          </cell>
          <cell r="H1816" t="str">
            <v>KS2 English</v>
          </cell>
          <cell r="I1816" t="str">
            <v>KS4 English</v>
          </cell>
        </row>
        <row r="1817">
          <cell r="B1817" t="str">
            <v>.</v>
          </cell>
          <cell r="C1817" t="str">
            <v>.</v>
          </cell>
          <cell r="D1817" t="str">
            <v>.</v>
          </cell>
          <cell r="E1817" t="str">
            <v>.</v>
          </cell>
          <cell r="F1817" t="str">
            <v>.</v>
          </cell>
          <cell r="G1817" t="str">
            <v>.</v>
          </cell>
          <cell r="H1817" t="str">
            <v>KS2 English</v>
          </cell>
          <cell r="I1817" t="str">
            <v>KS4 English</v>
          </cell>
        </row>
        <row r="1818">
          <cell r="B1818" t="str">
            <v>.</v>
          </cell>
          <cell r="C1818" t="str">
            <v>.</v>
          </cell>
          <cell r="D1818" t="str">
            <v>.</v>
          </cell>
          <cell r="E1818" t="str">
            <v>.</v>
          </cell>
          <cell r="F1818" t="str">
            <v>.</v>
          </cell>
          <cell r="G1818" t="str">
            <v>.</v>
          </cell>
          <cell r="H1818" t="str">
            <v>.</v>
          </cell>
          <cell r="I1818" t="str">
            <v>.</v>
          </cell>
        </row>
        <row r="1819">
          <cell r="B1819" t="str">
            <v>.</v>
          </cell>
          <cell r="C1819" t="str">
            <v>.</v>
          </cell>
          <cell r="D1819" t="str">
            <v>.</v>
          </cell>
          <cell r="E1819" t="str">
            <v>.</v>
          </cell>
          <cell r="F1819" t="str">
            <v>.</v>
          </cell>
          <cell r="G1819" t="str">
            <v>.</v>
          </cell>
          <cell r="H1819" t="str">
            <v>.</v>
          </cell>
          <cell r="I1819" t="str">
            <v>.</v>
          </cell>
        </row>
        <row r="1820">
          <cell r="B1820" t="str">
            <v>KS2-4</v>
          </cell>
          <cell r="C1820" t="str">
            <v>B</v>
          </cell>
          <cell r="D1820" t="str">
            <v>F</v>
          </cell>
          <cell r="E1820">
            <v>0.10619469026548672</v>
          </cell>
          <cell r="F1820">
            <v>0.1</v>
          </cell>
          <cell r="G1820" t="str">
            <v>&gt;=28 &amp; &lt;29</v>
          </cell>
          <cell r="H1820" t="str">
            <v>KS2 English</v>
          </cell>
          <cell r="I1820" t="str">
            <v>KS4 English</v>
          </cell>
        </row>
        <row r="1821">
          <cell r="B1821" t="str">
            <v>KS2-4</v>
          </cell>
          <cell r="C1821" t="str">
            <v>N</v>
          </cell>
          <cell r="D1821" t="str">
            <v>F</v>
          </cell>
          <cell r="E1821">
            <v>0.10619469026548672</v>
          </cell>
          <cell r="F1821">
            <v>0.1</v>
          </cell>
          <cell r="G1821" t="str">
            <v>&gt;=28 &amp; &lt;29</v>
          </cell>
          <cell r="H1821" t="str">
            <v>KS2 English</v>
          </cell>
          <cell r="I1821" t="str">
            <v>KS4 English</v>
          </cell>
        </row>
        <row r="1822">
          <cell r="B1822" t="str">
            <v>KS2-4</v>
          </cell>
          <cell r="C1822" t="str">
            <v>2</v>
          </cell>
          <cell r="D1822" t="str">
            <v>F</v>
          </cell>
          <cell r="E1822">
            <v>0.10619469026548672</v>
          </cell>
          <cell r="F1822">
            <v>0.1</v>
          </cell>
          <cell r="G1822" t="str">
            <v>&gt;=28 &amp; &lt;29</v>
          </cell>
          <cell r="H1822" t="str">
            <v>KS2 English</v>
          </cell>
          <cell r="I1822" t="str">
            <v>KS4 English</v>
          </cell>
        </row>
        <row r="1823">
          <cell r="B1823" t="str">
            <v>KS2-4</v>
          </cell>
          <cell r="C1823" t="str">
            <v>3C</v>
          </cell>
          <cell r="D1823" t="str">
            <v>F</v>
          </cell>
          <cell r="E1823">
            <v>0.10619469026548672</v>
          </cell>
          <cell r="F1823">
            <v>0.1</v>
          </cell>
          <cell r="G1823" t="str">
            <v>&gt;=28 &amp; &lt;29</v>
          </cell>
          <cell r="H1823" t="str">
            <v>KS2 English</v>
          </cell>
          <cell r="I1823" t="str">
            <v>KS4 English</v>
          </cell>
        </row>
        <row r="1824">
          <cell r="B1824" t="str">
            <v>KS2-4</v>
          </cell>
          <cell r="C1824" t="str">
            <v>3B</v>
          </cell>
          <cell r="D1824" t="str">
            <v>F</v>
          </cell>
          <cell r="E1824">
            <v>1.020408163265306E-2</v>
          </cell>
          <cell r="F1824">
            <v>0.1</v>
          </cell>
          <cell r="G1824" t="str">
            <v>&gt;=28 &amp; &lt;29</v>
          </cell>
          <cell r="H1824" t="str">
            <v>KS2 English</v>
          </cell>
          <cell r="I1824" t="str">
            <v>KS4 English</v>
          </cell>
        </row>
        <row r="1825">
          <cell r="B1825" t="str">
            <v>KS2-4</v>
          </cell>
          <cell r="C1825" t="str">
            <v>3A</v>
          </cell>
          <cell r="D1825" t="str">
            <v>F</v>
          </cell>
          <cell r="E1825">
            <v>1.020408163265306E-2</v>
          </cell>
          <cell r="F1825">
            <v>0.1</v>
          </cell>
          <cell r="G1825" t="str">
            <v>&gt;=28 &amp; &lt;29</v>
          </cell>
          <cell r="H1825" t="str">
            <v>KS2 English</v>
          </cell>
          <cell r="I1825" t="str">
            <v>KS4 English</v>
          </cell>
        </row>
        <row r="1826">
          <cell r="B1826" t="str">
            <v>KS2-4</v>
          </cell>
          <cell r="C1826" t="str">
            <v>4C</v>
          </cell>
          <cell r="D1826" t="str">
            <v>F</v>
          </cell>
          <cell r="E1826">
            <v>4.0983606557377051E-3</v>
          </cell>
          <cell r="F1826">
            <v>0.1</v>
          </cell>
          <cell r="G1826" t="str">
            <v>&gt;=28 &amp; &lt;29</v>
          </cell>
          <cell r="H1826" t="str">
            <v>KS2 English</v>
          </cell>
          <cell r="I1826" t="str">
            <v>KS4 English</v>
          </cell>
        </row>
        <row r="1827">
          <cell r="B1827" t="str">
            <v>KS2-4</v>
          </cell>
          <cell r="C1827" t="str">
            <v>4B</v>
          </cell>
          <cell r="D1827" t="str">
            <v>F</v>
          </cell>
          <cell r="E1827">
            <v>3.7546933667083854E-3</v>
          </cell>
          <cell r="F1827">
            <v>0.1</v>
          </cell>
          <cell r="G1827" t="str">
            <v>&gt;=28 &amp; &lt;29</v>
          </cell>
          <cell r="H1827" t="str">
            <v>KS2 English</v>
          </cell>
          <cell r="I1827" t="str">
            <v>KS4 English</v>
          </cell>
        </row>
        <row r="1828">
          <cell r="B1828" t="str">
            <v>KS2-4</v>
          </cell>
          <cell r="C1828" t="str">
            <v>4A</v>
          </cell>
          <cell r="D1828" t="str">
            <v>F</v>
          </cell>
          <cell r="E1828">
            <v>1.2224938875305623E-3</v>
          </cell>
          <cell r="F1828">
            <v>0.1</v>
          </cell>
          <cell r="G1828" t="str">
            <v>&gt;=28 &amp; &lt;29</v>
          </cell>
          <cell r="H1828" t="str">
            <v>KS2 English</v>
          </cell>
          <cell r="I1828" t="str">
            <v>KS4 English</v>
          </cell>
        </row>
        <row r="1829">
          <cell r="B1829" t="str">
            <v>KS2-4</v>
          </cell>
          <cell r="C1829" t="str">
            <v>5C</v>
          </cell>
          <cell r="D1829" t="str">
            <v>F</v>
          </cell>
          <cell r="E1829">
            <v>0</v>
          </cell>
          <cell r="F1829">
            <v>0.1</v>
          </cell>
          <cell r="G1829" t="str">
            <v>&gt;=28 &amp; &lt;29</v>
          </cell>
          <cell r="H1829" t="str">
            <v>KS2 English</v>
          </cell>
          <cell r="I1829" t="str">
            <v>KS4 English</v>
          </cell>
        </row>
        <row r="1830">
          <cell r="B1830" t="str">
            <v>KS2-4</v>
          </cell>
          <cell r="C1830" t="str">
            <v>5B</v>
          </cell>
          <cell r="D1830" t="str">
            <v>F</v>
          </cell>
          <cell r="E1830">
            <v>0</v>
          </cell>
          <cell r="F1830">
            <v>0.1</v>
          </cell>
          <cell r="G1830" t="str">
            <v>&gt;=28 &amp; &lt;29</v>
          </cell>
          <cell r="H1830" t="str">
            <v>KS2 English</v>
          </cell>
          <cell r="I1830" t="str">
            <v>KS4 English</v>
          </cell>
        </row>
        <row r="1831">
          <cell r="B1831" t="str">
            <v>KS2-4</v>
          </cell>
          <cell r="C1831" t="str">
            <v>5A</v>
          </cell>
          <cell r="D1831" t="str">
            <v>F</v>
          </cell>
          <cell r="E1831">
            <v>0</v>
          </cell>
          <cell r="F1831">
            <v>0.1</v>
          </cell>
          <cell r="G1831" t="str">
            <v>&gt;=28 &amp; &lt;29</v>
          </cell>
          <cell r="H1831" t="str">
            <v>KS2 English</v>
          </cell>
          <cell r="I1831" t="str">
            <v>KS4 English</v>
          </cell>
        </row>
        <row r="1832">
          <cell r="B1832" t="str">
            <v>.</v>
          </cell>
          <cell r="C1832" t="str">
            <v>.</v>
          </cell>
          <cell r="D1832" t="str">
            <v>.</v>
          </cell>
          <cell r="E1832" t="str">
            <v>.</v>
          </cell>
          <cell r="F1832" t="str">
            <v>.</v>
          </cell>
          <cell r="G1832" t="str">
            <v>.</v>
          </cell>
          <cell r="H1832" t="str">
            <v>.</v>
          </cell>
          <cell r="I1832" t="str">
            <v>.</v>
          </cell>
        </row>
        <row r="1833">
          <cell r="B1833" t="str">
            <v>.</v>
          </cell>
          <cell r="C1833" t="str">
            <v>.</v>
          </cell>
          <cell r="D1833" t="str">
            <v>.</v>
          </cell>
          <cell r="E1833" t="str">
            <v>.</v>
          </cell>
          <cell r="F1833" t="str">
            <v>.</v>
          </cell>
          <cell r="G1833" t="str">
            <v>.</v>
          </cell>
          <cell r="H1833" t="str">
            <v>KS2 English</v>
          </cell>
          <cell r="I1833" t="str">
            <v>KS4 English</v>
          </cell>
        </row>
        <row r="1834">
          <cell r="B1834" t="str">
            <v>.</v>
          </cell>
          <cell r="C1834" t="str">
            <v>.</v>
          </cell>
          <cell r="D1834" t="str">
            <v>.</v>
          </cell>
          <cell r="E1834" t="str">
            <v>.</v>
          </cell>
          <cell r="F1834" t="str">
            <v>.</v>
          </cell>
          <cell r="G1834" t="str">
            <v>.</v>
          </cell>
          <cell r="H1834" t="str">
            <v>KS2 English</v>
          </cell>
          <cell r="I1834" t="str">
            <v>KS4 English</v>
          </cell>
        </row>
        <row r="1835">
          <cell r="B1835" t="str">
            <v>.</v>
          </cell>
          <cell r="C1835" t="str">
            <v>.</v>
          </cell>
          <cell r="D1835" t="str">
            <v>.</v>
          </cell>
          <cell r="E1835" t="str">
            <v>.</v>
          </cell>
          <cell r="F1835" t="str">
            <v>.</v>
          </cell>
          <cell r="G1835" t="str">
            <v>.</v>
          </cell>
          <cell r="H1835" t="str">
            <v>KS2 English</v>
          </cell>
          <cell r="I1835" t="str">
            <v>KS4 English</v>
          </cell>
        </row>
        <row r="1836">
          <cell r="B1836" t="str">
            <v>.</v>
          </cell>
          <cell r="C1836" t="str">
            <v>.</v>
          </cell>
          <cell r="D1836" t="str">
            <v>.</v>
          </cell>
          <cell r="E1836" t="str">
            <v>.</v>
          </cell>
          <cell r="F1836" t="str">
            <v>.</v>
          </cell>
          <cell r="G1836" t="str">
            <v>.</v>
          </cell>
          <cell r="H1836" t="str">
            <v>KS2 English</v>
          </cell>
          <cell r="I1836" t="str">
            <v>KS4 English</v>
          </cell>
        </row>
        <row r="1837">
          <cell r="B1837" t="str">
            <v>.</v>
          </cell>
          <cell r="C1837" t="str">
            <v>.</v>
          </cell>
          <cell r="D1837" t="str">
            <v>.</v>
          </cell>
          <cell r="E1837" t="str">
            <v>.</v>
          </cell>
          <cell r="F1837" t="str">
            <v>.</v>
          </cell>
          <cell r="G1837" t="str">
            <v>.</v>
          </cell>
          <cell r="H1837" t="str">
            <v>.</v>
          </cell>
          <cell r="I1837" t="str">
            <v>.</v>
          </cell>
        </row>
        <row r="1838">
          <cell r="B1838" t="str">
            <v>.</v>
          </cell>
          <cell r="C1838" t="str">
            <v>.</v>
          </cell>
          <cell r="D1838" t="str">
            <v>.</v>
          </cell>
          <cell r="E1838" t="str">
            <v>.</v>
          </cell>
          <cell r="F1838" t="str">
            <v>.</v>
          </cell>
          <cell r="G1838" t="str">
            <v>.</v>
          </cell>
          <cell r="H1838" t="str">
            <v>.</v>
          </cell>
          <cell r="I1838" t="str">
            <v>.</v>
          </cell>
        </row>
        <row r="1839">
          <cell r="B1839" t="str">
            <v>KS2-4</v>
          </cell>
          <cell r="C1839" t="str">
            <v>B</v>
          </cell>
          <cell r="D1839" t="str">
            <v>F</v>
          </cell>
          <cell r="E1839">
            <v>9.9009900990099011E-3</v>
          </cell>
          <cell r="F1839">
            <v>0.1</v>
          </cell>
          <cell r="G1839" t="str">
            <v>&gt;=29 &amp; &lt;30</v>
          </cell>
          <cell r="H1839" t="str">
            <v>KS2 English</v>
          </cell>
          <cell r="I1839" t="str">
            <v>KS4 English</v>
          </cell>
        </row>
        <row r="1840">
          <cell r="B1840" t="str">
            <v>KS2-4</v>
          </cell>
          <cell r="C1840" t="str">
            <v>N</v>
          </cell>
          <cell r="D1840" t="str">
            <v>F</v>
          </cell>
          <cell r="E1840">
            <v>9.9009900990099011E-3</v>
          </cell>
          <cell r="F1840">
            <v>0.1</v>
          </cell>
          <cell r="G1840" t="str">
            <v>&gt;=29 &amp; &lt;30</v>
          </cell>
          <cell r="H1840" t="str">
            <v>KS2 English</v>
          </cell>
          <cell r="I1840" t="str">
            <v>KS4 English</v>
          </cell>
        </row>
        <row r="1841">
          <cell r="B1841" t="str">
            <v>KS2-4</v>
          </cell>
          <cell r="C1841" t="str">
            <v>2</v>
          </cell>
          <cell r="D1841" t="str">
            <v>F</v>
          </cell>
          <cell r="E1841">
            <v>9.9009900990099011E-3</v>
          </cell>
          <cell r="F1841">
            <v>0.1</v>
          </cell>
          <cell r="G1841" t="str">
            <v>&gt;=29 &amp; &lt;30</v>
          </cell>
          <cell r="H1841" t="str">
            <v>KS2 English</v>
          </cell>
          <cell r="I1841" t="str">
            <v>KS4 English</v>
          </cell>
        </row>
        <row r="1842">
          <cell r="B1842" t="str">
            <v>KS2-4</v>
          </cell>
          <cell r="C1842" t="str">
            <v>3C</v>
          </cell>
          <cell r="D1842" t="str">
            <v>F</v>
          </cell>
          <cell r="E1842">
            <v>9.9009900990099011E-3</v>
          </cell>
          <cell r="F1842">
            <v>0.1</v>
          </cell>
          <cell r="G1842" t="str">
            <v>&gt;=29 &amp; &lt;30</v>
          </cell>
          <cell r="H1842" t="str">
            <v>KS2 English</v>
          </cell>
          <cell r="I1842" t="str">
            <v>KS4 English</v>
          </cell>
        </row>
        <row r="1843">
          <cell r="B1843" t="str">
            <v>KS2-4</v>
          </cell>
          <cell r="C1843" t="str">
            <v>3B</v>
          </cell>
          <cell r="D1843" t="str">
            <v>F</v>
          </cell>
          <cell r="E1843">
            <v>9.9009900990099011E-3</v>
          </cell>
          <cell r="F1843">
            <v>0.1</v>
          </cell>
          <cell r="G1843" t="str">
            <v>&gt;=29 &amp; &lt;30</v>
          </cell>
          <cell r="H1843" t="str">
            <v>KS2 English</v>
          </cell>
          <cell r="I1843" t="str">
            <v>KS4 English</v>
          </cell>
        </row>
        <row r="1844">
          <cell r="B1844" t="str">
            <v>KS2-4</v>
          </cell>
          <cell r="C1844" t="str">
            <v>3A</v>
          </cell>
          <cell r="D1844" t="str">
            <v>F</v>
          </cell>
          <cell r="E1844">
            <v>9.9009900990099011E-3</v>
          </cell>
          <cell r="F1844">
            <v>0.1</v>
          </cell>
          <cell r="G1844" t="str">
            <v>&gt;=29 &amp; &lt;30</v>
          </cell>
          <cell r="H1844" t="str">
            <v>KS2 English</v>
          </cell>
          <cell r="I1844" t="str">
            <v>KS4 English</v>
          </cell>
        </row>
        <row r="1845">
          <cell r="B1845" t="str">
            <v>KS2-4</v>
          </cell>
          <cell r="C1845" t="str">
            <v>4C</v>
          </cell>
          <cell r="D1845" t="str">
            <v>F</v>
          </cell>
          <cell r="E1845">
            <v>9.9009900990099011E-3</v>
          </cell>
          <cell r="F1845">
            <v>0.1</v>
          </cell>
          <cell r="G1845" t="str">
            <v>&gt;=29 &amp; &lt;30</v>
          </cell>
          <cell r="H1845" t="str">
            <v>KS2 English</v>
          </cell>
          <cell r="I1845" t="str">
            <v>KS4 English</v>
          </cell>
        </row>
        <row r="1846">
          <cell r="B1846" t="str">
            <v>KS2-4</v>
          </cell>
          <cell r="C1846" t="str">
            <v>4B</v>
          </cell>
          <cell r="D1846" t="str">
            <v>F</v>
          </cell>
          <cell r="E1846">
            <v>9.9009900990099011E-3</v>
          </cell>
          <cell r="F1846">
            <v>0.1</v>
          </cell>
          <cell r="G1846" t="str">
            <v>&gt;=29 &amp; &lt;30</v>
          </cell>
          <cell r="H1846" t="str">
            <v>KS2 English</v>
          </cell>
          <cell r="I1846" t="str">
            <v>KS4 English</v>
          </cell>
        </row>
        <row r="1847">
          <cell r="B1847" t="str">
            <v>KS2-4</v>
          </cell>
          <cell r="C1847" t="str">
            <v>4A</v>
          </cell>
          <cell r="D1847" t="str">
            <v>F</v>
          </cell>
          <cell r="E1847">
            <v>0</v>
          </cell>
          <cell r="F1847">
            <v>0.1</v>
          </cell>
          <cell r="G1847" t="str">
            <v>&gt;=29 &amp; &lt;30</v>
          </cell>
          <cell r="H1847" t="str">
            <v>KS2 English</v>
          </cell>
          <cell r="I1847" t="str">
            <v>KS4 English</v>
          </cell>
        </row>
        <row r="1848">
          <cell r="B1848" t="str">
            <v>KS2-4</v>
          </cell>
          <cell r="C1848" t="str">
            <v>5C</v>
          </cell>
          <cell r="D1848" t="str">
            <v>F</v>
          </cell>
          <cell r="E1848">
            <v>0</v>
          </cell>
          <cell r="F1848">
            <v>0.1</v>
          </cell>
          <cell r="G1848" t="str">
            <v>&gt;=29 &amp; &lt;30</v>
          </cell>
          <cell r="H1848" t="str">
            <v>KS2 English</v>
          </cell>
          <cell r="I1848" t="str">
            <v>KS4 English</v>
          </cell>
        </row>
        <row r="1849">
          <cell r="B1849" t="str">
            <v>KS2-4</v>
          </cell>
          <cell r="C1849" t="str">
            <v>5B</v>
          </cell>
          <cell r="D1849" t="str">
            <v>F</v>
          </cell>
          <cell r="E1849">
            <v>0</v>
          </cell>
          <cell r="F1849">
            <v>0.1</v>
          </cell>
          <cell r="G1849" t="str">
            <v>&gt;=29 &amp; &lt;30</v>
          </cell>
          <cell r="H1849" t="str">
            <v>KS2 English</v>
          </cell>
          <cell r="I1849" t="str">
            <v>KS4 English</v>
          </cell>
        </row>
        <row r="1850">
          <cell r="B1850" t="str">
            <v>KS2-4</v>
          </cell>
          <cell r="C1850" t="str">
            <v>5A</v>
          </cell>
          <cell r="D1850" t="str">
            <v>F</v>
          </cell>
          <cell r="E1850">
            <v>0</v>
          </cell>
          <cell r="F1850">
            <v>0.1</v>
          </cell>
          <cell r="G1850" t="str">
            <v>&gt;=29 &amp; &lt;30</v>
          </cell>
          <cell r="H1850" t="str">
            <v>KS2 English</v>
          </cell>
          <cell r="I1850" t="str">
            <v>KS4 English</v>
          </cell>
        </row>
        <row r="1851">
          <cell r="B1851" t="str">
            <v>.</v>
          </cell>
          <cell r="C1851" t="str">
            <v>.</v>
          </cell>
          <cell r="D1851" t="str">
            <v>.</v>
          </cell>
          <cell r="E1851" t="str">
            <v>.</v>
          </cell>
          <cell r="F1851" t="str">
            <v>.</v>
          </cell>
          <cell r="G1851" t="str">
            <v>.</v>
          </cell>
          <cell r="H1851" t="str">
            <v>.</v>
          </cell>
          <cell r="I1851" t="str">
            <v>.</v>
          </cell>
        </row>
        <row r="1852">
          <cell r="B1852" t="str">
            <v>.</v>
          </cell>
          <cell r="C1852" t="str">
            <v>.</v>
          </cell>
          <cell r="D1852" t="str">
            <v>.</v>
          </cell>
          <cell r="E1852" t="str">
            <v>.</v>
          </cell>
          <cell r="F1852" t="str">
            <v>.</v>
          </cell>
          <cell r="G1852" t="str">
            <v>.</v>
          </cell>
          <cell r="H1852" t="str">
            <v>KS2 English</v>
          </cell>
          <cell r="I1852" t="str">
            <v>KS4 English</v>
          </cell>
        </row>
        <row r="1853">
          <cell r="B1853" t="str">
            <v>.</v>
          </cell>
          <cell r="C1853" t="str">
            <v>.</v>
          </cell>
          <cell r="D1853" t="str">
            <v>.</v>
          </cell>
          <cell r="E1853" t="str">
            <v>.</v>
          </cell>
          <cell r="F1853" t="str">
            <v>.</v>
          </cell>
          <cell r="G1853" t="str">
            <v>.</v>
          </cell>
          <cell r="H1853" t="str">
            <v>KS2 English</v>
          </cell>
          <cell r="I1853" t="str">
            <v>KS4 English</v>
          </cell>
        </row>
        <row r="1854">
          <cell r="B1854" t="str">
            <v>.</v>
          </cell>
          <cell r="C1854" t="str">
            <v>.</v>
          </cell>
          <cell r="D1854" t="str">
            <v>.</v>
          </cell>
          <cell r="E1854" t="str">
            <v>.</v>
          </cell>
          <cell r="F1854" t="str">
            <v>.</v>
          </cell>
          <cell r="G1854" t="str">
            <v>.</v>
          </cell>
          <cell r="H1854" t="str">
            <v>KS2 English</v>
          </cell>
          <cell r="I1854" t="str">
            <v>KS4 English</v>
          </cell>
        </row>
        <row r="1855">
          <cell r="B1855" t="str">
            <v>.</v>
          </cell>
          <cell r="C1855" t="str">
            <v>.</v>
          </cell>
          <cell r="D1855" t="str">
            <v>.</v>
          </cell>
          <cell r="E1855" t="str">
            <v>.</v>
          </cell>
          <cell r="F1855" t="str">
            <v>.</v>
          </cell>
          <cell r="G1855" t="str">
            <v>.</v>
          </cell>
          <cell r="H1855" t="str">
            <v>KS2 English</v>
          </cell>
          <cell r="I1855" t="str">
            <v>KS4 English</v>
          </cell>
        </row>
        <row r="1856">
          <cell r="B1856" t="str">
            <v>.</v>
          </cell>
          <cell r="C1856" t="str">
            <v>.</v>
          </cell>
          <cell r="D1856" t="str">
            <v>.</v>
          </cell>
          <cell r="E1856" t="str">
            <v>.</v>
          </cell>
          <cell r="F1856" t="str">
            <v>.</v>
          </cell>
          <cell r="G1856" t="str">
            <v>.</v>
          </cell>
          <cell r="H1856" t="str">
            <v>.</v>
          </cell>
          <cell r="I1856" t="str">
            <v>.</v>
          </cell>
        </row>
        <row r="1857">
          <cell r="B1857" t="str">
            <v>.</v>
          </cell>
          <cell r="C1857" t="str">
            <v>.</v>
          </cell>
          <cell r="D1857" t="str">
            <v>.</v>
          </cell>
          <cell r="E1857" t="str">
            <v>.</v>
          </cell>
          <cell r="F1857" t="str">
            <v>.</v>
          </cell>
          <cell r="G1857" t="str">
            <v>.</v>
          </cell>
          <cell r="H1857" t="str">
            <v>.</v>
          </cell>
          <cell r="I1857" t="str">
            <v>.</v>
          </cell>
        </row>
        <row r="1858">
          <cell r="B1858" t="str">
            <v>KS2-4</v>
          </cell>
          <cell r="C1858" t="str">
            <v>B</v>
          </cell>
          <cell r="D1858" t="str">
            <v>F</v>
          </cell>
          <cell r="E1858">
            <v>0</v>
          </cell>
          <cell r="F1858">
            <v>0.1</v>
          </cell>
          <cell r="G1858" t="str">
            <v>&gt;=30</v>
          </cell>
          <cell r="H1858" t="str">
            <v>KS2 English</v>
          </cell>
          <cell r="I1858" t="str">
            <v>KS4 English</v>
          </cell>
        </row>
        <row r="1859">
          <cell r="B1859" t="str">
            <v>KS2-4</v>
          </cell>
          <cell r="C1859" t="str">
            <v>N</v>
          </cell>
          <cell r="D1859" t="str">
            <v>F</v>
          </cell>
          <cell r="E1859">
            <v>0</v>
          </cell>
          <cell r="F1859">
            <v>0.1</v>
          </cell>
          <cell r="G1859" t="str">
            <v>&gt;=30</v>
          </cell>
          <cell r="H1859" t="str">
            <v>KS2 English</v>
          </cell>
          <cell r="I1859" t="str">
            <v>KS4 English</v>
          </cell>
        </row>
        <row r="1860">
          <cell r="B1860" t="str">
            <v>KS2-4</v>
          </cell>
          <cell r="C1860" t="str">
            <v>2</v>
          </cell>
          <cell r="D1860" t="str">
            <v>F</v>
          </cell>
          <cell r="E1860">
            <v>0</v>
          </cell>
          <cell r="F1860">
            <v>0.1</v>
          </cell>
          <cell r="G1860" t="str">
            <v>&gt;=30</v>
          </cell>
          <cell r="H1860" t="str">
            <v>KS2 English</v>
          </cell>
          <cell r="I1860" t="str">
            <v>KS4 English</v>
          </cell>
        </row>
        <row r="1861">
          <cell r="B1861" t="str">
            <v>KS2-4</v>
          </cell>
          <cell r="C1861" t="str">
            <v>3C</v>
          </cell>
          <cell r="D1861" t="str">
            <v>F</v>
          </cell>
          <cell r="E1861">
            <v>0</v>
          </cell>
          <cell r="F1861">
            <v>0.1</v>
          </cell>
          <cell r="G1861" t="str">
            <v>&gt;=30</v>
          </cell>
          <cell r="H1861" t="str">
            <v>KS2 English</v>
          </cell>
          <cell r="I1861" t="str">
            <v>KS4 English</v>
          </cell>
        </row>
        <row r="1862">
          <cell r="B1862" t="str">
            <v>KS2-4</v>
          </cell>
          <cell r="C1862" t="str">
            <v>3B</v>
          </cell>
          <cell r="D1862" t="str">
            <v>F</v>
          </cell>
          <cell r="E1862">
            <v>0</v>
          </cell>
          <cell r="F1862">
            <v>0.1</v>
          </cell>
          <cell r="G1862" t="str">
            <v>&gt;=30</v>
          </cell>
          <cell r="H1862" t="str">
            <v>KS2 English</v>
          </cell>
          <cell r="I1862" t="str">
            <v>KS4 English</v>
          </cell>
        </row>
        <row r="1863">
          <cell r="B1863" t="str">
            <v>KS2-4</v>
          </cell>
          <cell r="C1863" t="str">
            <v>3A</v>
          </cell>
          <cell r="D1863" t="str">
            <v>F</v>
          </cell>
          <cell r="E1863">
            <v>0</v>
          </cell>
          <cell r="F1863">
            <v>0.1</v>
          </cell>
          <cell r="G1863" t="str">
            <v>&gt;=30</v>
          </cell>
          <cell r="H1863" t="str">
            <v>KS2 English</v>
          </cell>
          <cell r="I1863" t="str">
            <v>KS4 English</v>
          </cell>
        </row>
        <row r="1864">
          <cell r="B1864" t="str">
            <v>KS2-4</v>
          </cell>
          <cell r="C1864" t="str">
            <v>4C</v>
          </cell>
          <cell r="D1864" t="str">
            <v>F</v>
          </cell>
          <cell r="E1864">
            <v>0</v>
          </cell>
          <cell r="F1864">
            <v>0.1</v>
          </cell>
          <cell r="G1864" t="str">
            <v>&gt;=30</v>
          </cell>
          <cell r="H1864" t="str">
            <v>KS2 English</v>
          </cell>
          <cell r="I1864" t="str">
            <v>KS4 English</v>
          </cell>
        </row>
        <row r="1865">
          <cell r="B1865" t="str">
            <v>KS2-4</v>
          </cell>
          <cell r="C1865" t="str">
            <v>4B</v>
          </cell>
          <cell r="D1865" t="str">
            <v>F</v>
          </cell>
          <cell r="E1865">
            <v>0</v>
          </cell>
          <cell r="F1865">
            <v>0.1</v>
          </cell>
          <cell r="G1865" t="str">
            <v>&gt;=30</v>
          </cell>
          <cell r="H1865" t="str">
            <v>KS2 English</v>
          </cell>
          <cell r="I1865" t="str">
            <v>KS4 English</v>
          </cell>
        </row>
        <row r="1866">
          <cell r="B1866" t="str">
            <v>KS2-4</v>
          </cell>
          <cell r="C1866" t="str">
            <v>4A</v>
          </cell>
          <cell r="D1866" t="str">
            <v>F</v>
          </cell>
          <cell r="E1866">
            <v>0</v>
          </cell>
          <cell r="F1866">
            <v>0.1</v>
          </cell>
          <cell r="G1866" t="str">
            <v>&gt;=30</v>
          </cell>
          <cell r="H1866" t="str">
            <v>KS2 English</v>
          </cell>
          <cell r="I1866" t="str">
            <v>KS4 English</v>
          </cell>
        </row>
        <row r="1867">
          <cell r="B1867" t="str">
            <v>KS2-4</v>
          </cell>
          <cell r="C1867" t="str">
            <v>5C</v>
          </cell>
          <cell r="D1867" t="str">
            <v>F</v>
          </cell>
          <cell r="E1867">
            <v>0</v>
          </cell>
          <cell r="F1867">
            <v>0.1</v>
          </cell>
          <cell r="G1867" t="str">
            <v>&gt;=30</v>
          </cell>
          <cell r="H1867" t="str">
            <v>KS2 English</v>
          </cell>
          <cell r="I1867" t="str">
            <v>KS4 English</v>
          </cell>
        </row>
        <row r="1868">
          <cell r="B1868" t="str">
            <v>KS2-4</v>
          </cell>
          <cell r="C1868" t="str">
            <v>5B</v>
          </cell>
          <cell r="D1868" t="str">
            <v>F</v>
          </cell>
          <cell r="E1868">
            <v>0</v>
          </cell>
          <cell r="F1868">
            <v>0.1</v>
          </cell>
          <cell r="G1868" t="str">
            <v>&gt;=30</v>
          </cell>
          <cell r="H1868" t="str">
            <v>KS2 English</v>
          </cell>
          <cell r="I1868" t="str">
            <v>KS4 English</v>
          </cell>
        </row>
        <row r="1869">
          <cell r="B1869" t="str">
            <v>KS2-4</v>
          </cell>
          <cell r="C1869" t="str">
            <v>5A</v>
          </cell>
          <cell r="D1869" t="str">
            <v>F</v>
          </cell>
          <cell r="E1869">
            <v>0</v>
          </cell>
          <cell r="F1869">
            <v>0.1</v>
          </cell>
          <cell r="G1869" t="str">
            <v>&gt;=30</v>
          </cell>
          <cell r="H1869" t="str">
            <v>KS2 English</v>
          </cell>
          <cell r="I1869" t="str">
            <v>KS4 English</v>
          </cell>
        </row>
        <row r="1870">
          <cell r="B1870" t="str">
            <v>.</v>
          </cell>
        </row>
        <row r="1871">
          <cell r="B1871" t="str">
            <v>.</v>
          </cell>
        </row>
        <row r="1872">
          <cell r="B1872" t="str">
            <v>.</v>
          </cell>
          <cell r="C1872" t="str">
            <v>.</v>
          </cell>
          <cell r="D1872" t="str">
            <v>.</v>
          </cell>
          <cell r="E1872" t="str">
            <v>.</v>
          </cell>
          <cell r="F1872" t="str">
            <v>.</v>
          </cell>
          <cell r="G1872" t="str">
            <v>.</v>
          </cell>
          <cell r="H1872" t="str">
            <v>KS2 English</v>
          </cell>
          <cell r="I1872" t="str">
            <v>KS4 English</v>
          </cell>
        </row>
        <row r="1873">
          <cell r="B1873" t="str">
            <v>.</v>
          </cell>
          <cell r="C1873" t="str">
            <v>.</v>
          </cell>
          <cell r="D1873" t="str">
            <v>.</v>
          </cell>
          <cell r="E1873" t="str">
            <v>.</v>
          </cell>
          <cell r="F1873" t="str">
            <v>.</v>
          </cell>
          <cell r="G1873" t="str">
            <v>.</v>
          </cell>
          <cell r="H1873" t="str">
            <v>KS2 English</v>
          </cell>
          <cell r="I1873" t="str">
            <v>KS4 English</v>
          </cell>
        </row>
        <row r="1874">
          <cell r="B1874" t="str">
            <v>.</v>
          </cell>
          <cell r="C1874" t="str">
            <v>.</v>
          </cell>
          <cell r="D1874" t="str">
            <v>.</v>
          </cell>
          <cell r="E1874" t="str">
            <v>.</v>
          </cell>
          <cell r="F1874" t="str">
            <v>.</v>
          </cell>
          <cell r="G1874" t="str">
            <v>.</v>
          </cell>
          <cell r="H1874" t="str">
            <v>KS2 English</v>
          </cell>
          <cell r="I1874" t="str">
            <v>KS4 English</v>
          </cell>
        </row>
        <row r="1875">
          <cell r="B1875" t="str">
            <v>.</v>
          </cell>
          <cell r="C1875" t="str">
            <v>.</v>
          </cell>
          <cell r="D1875" t="str">
            <v>.</v>
          </cell>
          <cell r="E1875" t="str">
            <v>.</v>
          </cell>
          <cell r="F1875" t="str">
            <v>.</v>
          </cell>
          <cell r="G1875" t="str">
            <v>.</v>
          </cell>
          <cell r="H1875" t="str">
            <v>.</v>
          </cell>
          <cell r="I1875" t="str">
            <v>.</v>
          </cell>
        </row>
        <row r="1876">
          <cell r="B1876" t="str">
            <v>.</v>
          </cell>
          <cell r="C1876" t="str">
            <v>.</v>
          </cell>
          <cell r="D1876" t="str">
            <v>.</v>
          </cell>
          <cell r="E1876" t="str">
            <v>.</v>
          </cell>
          <cell r="F1876" t="str">
            <v>.</v>
          </cell>
          <cell r="G1876" t="str">
            <v>.</v>
          </cell>
          <cell r="H1876" t="str">
            <v>.</v>
          </cell>
          <cell r="I1876" t="str">
            <v>.</v>
          </cell>
        </row>
        <row r="1877">
          <cell r="B1877" t="str">
            <v>KS2-4</v>
          </cell>
          <cell r="C1877" t="str">
            <v>B</v>
          </cell>
          <cell r="D1877" t="str">
            <v>F</v>
          </cell>
          <cell r="E1877">
            <v>0.31413805832410485</v>
          </cell>
          <cell r="F1877">
            <v>1</v>
          </cell>
          <cell r="G1877" t="str">
            <v>&lt;25</v>
          </cell>
          <cell r="H1877" t="str">
            <v>KS2 English</v>
          </cell>
          <cell r="I1877" t="str">
            <v>KS4 English</v>
          </cell>
        </row>
        <row r="1878">
          <cell r="B1878" t="str">
            <v>KS2-4</v>
          </cell>
          <cell r="C1878" t="str">
            <v>N</v>
          </cell>
          <cell r="D1878" t="str">
            <v>F</v>
          </cell>
          <cell r="E1878">
            <v>0.31484502446982054</v>
          </cell>
          <cell r="F1878">
            <v>1</v>
          </cell>
          <cell r="G1878" t="str">
            <v>&lt;25</v>
          </cell>
          <cell r="H1878" t="str">
            <v>KS2 English</v>
          </cell>
          <cell r="I1878" t="str">
            <v>KS4 English</v>
          </cell>
        </row>
        <row r="1879">
          <cell r="B1879" t="str">
            <v>KS2-4</v>
          </cell>
          <cell r="C1879" t="str">
            <v>2</v>
          </cell>
          <cell r="D1879" t="str">
            <v>F</v>
          </cell>
          <cell r="E1879">
            <v>0.27261538461538459</v>
          </cell>
          <cell r="F1879">
            <v>1</v>
          </cell>
          <cell r="G1879" t="str">
            <v>&lt;25</v>
          </cell>
          <cell r="H1879" t="str">
            <v>KS2 English</v>
          </cell>
          <cell r="I1879" t="str">
            <v>KS4 English</v>
          </cell>
        </row>
        <row r="1880">
          <cell r="B1880" t="str">
            <v>KS2-4</v>
          </cell>
          <cell r="C1880" t="str">
            <v>3C</v>
          </cell>
          <cell r="D1880" t="str">
            <v>F</v>
          </cell>
          <cell r="E1880">
            <v>0.19604661454491812</v>
          </cell>
          <cell r="F1880">
            <v>1</v>
          </cell>
          <cell r="G1880" t="str">
            <v>&lt;25</v>
          </cell>
          <cell r="H1880" t="str">
            <v>KS2 English</v>
          </cell>
          <cell r="I1880" t="str">
            <v>KS4 English</v>
          </cell>
        </row>
        <row r="1881">
          <cell r="B1881" t="str">
            <v>KS2-4</v>
          </cell>
          <cell r="C1881" t="str">
            <v>3B</v>
          </cell>
          <cell r="D1881" t="str">
            <v>F</v>
          </cell>
          <cell r="E1881">
            <v>0.14909505125933425</v>
          </cell>
          <cell r="F1881">
            <v>1</v>
          </cell>
          <cell r="G1881" t="str">
            <v>&lt;25</v>
          </cell>
          <cell r="H1881" t="str">
            <v>KS2 English</v>
          </cell>
          <cell r="I1881" t="str">
            <v>KS4 English</v>
          </cell>
        </row>
        <row r="1882">
          <cell r="B1882" t="str">
            <v>KS2-4</v>
          </cell>
          <cell r="C1882" t="str">
            <v>3A</v>
          </cell>
          <cell r="D1882" t="str">
            <v>F</v>
          </cell>
          <cell r="E1882">
            <v>9.5525879715371867E-2</v>
          </cell>
          <cell r="F1882">
            <v>1</v>
          </cell>
          <cell r="G1882" t="str">
            <v>&lt;25</v>
          </cell>
          <cell r="H1882" t="str">
            <v>KS2 English</v>
          </cell>
          <cell r="I1882" t="str">
            <v>KS4 English</v>
          </cell>
        </row>
        <row r="1883">
          <cell r="B1883" t="str">
            <v>KS2-4</v>
          </cell>
          <cell r="C1883" t="str">
            <v>4C</v>
          </cell>
          <cell r="D1883" t="str">
            <v>F</v>
          </cell>
          <cell r="E1883">
            <v>4.8589541760626305E-2</v>
          </cell>
          <cell r="F1883">
            <v>1</v>
          </cell>
          <cell r="G1883" t="str">
            <v>&lt;25</v>
          </cell>
          <cell r="H1883" t="str">
            <v>KS2 English</v>
          </cell>
          <cell r="I1883" t="str">
            <v>KS4 English</v>
          </cell>
        </row>
        <row r="1884">
          <cell r="B1884" t="str">
            <v>KS2-4</v>
          </cell>
          <cell r="C1884" t="str">
            <v>4B</v>
          </cell>
          <cell r="D1884" t="str">
            <v>F</v>
          </cell>
          <cell r="E1884">
            <v>2.0810514786418401E-2</v>
          </cell>
          <cell r="F1884">
            <v>1</v>
          </cell>
          <cell r="G1884" t="str">
            <v>&lt;25</v>
          </cell>
          <cell r="H1884" t="str">
            <v>KS2 English</v>
          </cell>
          <cell r="I1884" t="str">
            <v>KS4 English</v>
          </cell>
        </row>
        <row r="1885">
          <cell r="B1885" t="str">
            <v>KS2-4</v>
          </cell>
          <cell r="C1885" t="str">
            <v>4A</v>
          </cell>
          <cell r="D1885" t="str">
            <v>F</v>
          </cell>
          <cell r="E1885">
            <v>1.0910668898394395E-2</v>
          </cell>
          <cell r="F1885">
            <v>1</v>
          </cell>
          <cell r="G1885" t="str">
            <v>&lt;25</v>
          </cell>
          <cell r="H1885" t="str">
            <v>KS2 English</v>
          </cell>
          <cell r="I1885" t="str">
            <v>KS4 English</v>
          </cell>
        </row>
        <row r="1886">
          <cell r="B1886" t="str">
            <v>KS2-4</v>
          </cell>
          <cell r="C1886" t="str">
            <v>5C</v>
          </cell>
          <cell r="D1886" t="str">
            <v>F</v>
          </cell>
          <cell r="E1886">
            <v>3.3580884727155312E-3</v>
          </cell>
          <cell r="F1886">
            <v>1</v>
          </cell>
          <cell r="G1886" t="str">
            <v>&lt;25</v>
          </cell>
          <cell r="H1886" t="str">
            <v>KS2 English</v>
          </cell>
          <cell r="I1886" t="str">
            <v>KS4 English</v>
          </cell>
        </row>
        <row r="1887">
          <cell r="B1887" t="str">
            <v>KS2-4</v>
          </cell>
          <cell r="C1887" t="str">
            <v>5B</v>
          </cell>
          <cell r="D1887" t="str">
            <v>F</v>
          </cell>
          <cell r="E1887">
            <v>1.6103059581320451E-3</v>
          </cell>
          <cell r="F1887">
            <v>1</v>
          </cell>
          <cell r="G1887" t="str">
            <v>&lt;25</v>
          </cell>
          <cell r="H1887" t="str">
            <v>KS2 English</v>
          </cell>
          <cell r="I1887" t="str">
            <v>KS4 English</v>
          </cell>
        </row>
        <row r="1888">
          <cell r="B1888" t="str">
            <v>KS2-4</v>
          </cell>
          <cell r="C1888" t="str">
            <v>5A</v>
          </cell>
          <cell r="D1888" t="str">
            <v>F</v>
          </cell>
          <cell r="E1888">
            <v>5.9523809523809521E-3</v>
          </cell>
          <cell r="F1888">
            <v>1</v>
          </cell>
          <cell r="G1888" t="str">
            <v>&lt;25</v>
          </cell>
          <cell r="H1888" t="str">
            <v>KS2 English</v>
          </cell>
          <cell r="I1888" t="str">
            <v>KS4 English</v>
          </cell>
        </row>
        <row r="1889">
          <cell r="B1889" t="str">
            <v>.</v>
          </cell>
        </row>
        <row r="1890">
          <cell r="B1890" t="str">
            <v>.</v>
          </cell>
        </row>
        <row r="1891">
          <cell r="B1891" t="str">
            <v>.</v>
          </cell>
          <cell r="C1891" t="str">
            <v>.</v>
          </cell>
          <cell r="D1891" t="str">
            <v>.</v>
          </cell>
          <cell r="E1891" t="str">
            <v>.</v>
          </cell>
          <cell r="F1891" t="str">
            <v>.</v>
          </cell>
          <cell r="G1891" t="str">
            <v>.</v>
          </cell>
          <cell r="H1891" t="str">
            <v>KS2 English</v>
          </cell>
          <cell r="I1891" t="str">
            <v>KS4 English</v>
          </cell>
        </row>
        <row r="1892">
          <cell r="B1892" t="str">
            <v>.</v>
          </cell>
          <cell r="C1892" t="str">
            <v>.</v>
          </cell>
          <cell r="D1892" t="str">
            <v>.</v>
          </cell>
          <cell r="E1892" t="str">
            <v>.</v>
          </cell>
          <cell r="F1892" t="str">
            <v>.</v>
          </cell>
          <cell r="G1892" t="str">
            <v>.</v>
          </cell>
          <cell r="H1892" t="str">
            <v>KS2 English</v>
          </cell>
          <cell r="I1892" t="str">
            <v>KS4 English</v>
          </cell>
        </row>
        <row r="1893">
          <cell r="B1893" t="str">
            <v>.</v>
          </cell>
          <cell r="C1893" t="str">
            <v>.</v>
          </cell>
          <cell r="D1893" t="str">
            <v>.</v>
          </cell>
          <cell r="E1893" t="str">
            <v>.</v>
          </cell>
          <cell r="F1893" t="str">
            <v>.</v>
          </cell>
          <cell r="G1893" t="str">
            <v>.</v>
          </cell>
          <cell r="H1893" t="str">
            <v>KS2 English</v>
          </cell>
          <cell r="I1893" t="str">
            <v>KS4 English</v>
          </cell>
        </row>
        <row r="1894">
          <cell r="B1894" t="str">
            <v>.</v>
          </cell>
          <cell r="C1894" t="str">
            <v>.</v>
          </cell>
          <cell r="D1894" t="str">
            <v>.</v>
          </cell>
          <cell r="E1894" t="str">
            <v>.</v>
          </cell>
          <cell r="F1894" t="str">
            <v>.</v>
          </cell>
          <cell r="G1894" t="str">
            <v>.</v>
          </cell>
          <cell r="H1894" t="str">
            <v>.</v>
          </cell>
          <cell r="I1894" t="str">
            <v>.</v>
          </cell>
        </row>
        <row r="1895">
          <cell r="B1895" t="str">
            <v>.</v>
          </cell>
          <cell r="C1895" t="str">
            <v>.</v>
          </cell>
          <cell r="D1895" t="str">
            <v>.</v>
          </cell>
          <cell r="E1895" t="str">
            <v>.</v>
          </cell>
          <cell r="F1895" t="str">
            <v>.</v>
          </cell>
          <cell r="G1895" t="str">
            <v>.</v>
          </cell>
          <cell r="H1895" t="str">
            <v>.</v>
          </cell>
          <cell r="I1895" t="str">
            <v>.</v>
          </cell>
        </row>
        <row r="1896">
          <cell r="B1896" t="str">
            <v>KS2-4</v>
          </cell>
          <cell r="C1896" t="str">
            <v>B</v>
          </cell>
          <cell r="D1896" t="str">
            <v>F</v>
          </cell>
          <cell r="E1896">
            <v>0.32567388422448079</v>
          </cell>
          <cell r="F1896">
            <v>1</v>
          </cell>
          <cell r="G1896" t="str">
            <v>&gt;=25 &amp; &lt;26</v>
          </cell>
          <cell r="H1896" t="str">
            <v>KS2 English</v>
          </cell>
          <cell r="I1896" t="str">
            <v>KS4 English</v>
          </cell>
        </row>
        <row r="1897">
          <cell r="B1897" t="str">
            <v>KS2-4</v>
          </cell>
          <cell r="C1897" t="str">
            <v>N</v>
          </cell>
          <cell r="D1897" t="str">
            <v>F</v>
          </cell>
          <cell r="E1897">
            <v>0.32949727437916415</v>
          </cell>
          <cell r="F1897">
            <v>1</v>
          </cell>
          <cell r="G1897" t="str">
            <v>&gt;=25 &amp; &lt;26</v>
          </cell>
          <cell r="H1897" t="str">
            <v>KS2 English</v>
          </cell>
          <cell r="I1897" t="str">
            <v>KS4 English</v>
          </cell>
        </row>
        <row r="1898">
          <cell r="B1898" t="str">
            <v>KS2-4</v>
          </cell>
          <cell r="C1898" t="str">
            <v>2</v>
          </cell>
          <cell r="D1898" t="str">
            <v>F</v>
          </cell>
          <cell r="E1898">
            <v>0.27483443708609273</v>
          </cell>
          <cell r="F1898">
            <v>1</v>
          </cell>
          <cell r="G1898" t="str">
            <v>&gt;=25 &amp; &lt;26</v>
          </cell>
          <cell r="H1898" t="str">
            <v>KS2 English</v>
          </cell>
          <cell r="I1898" t="str">
            <v>KS4 English</v>
          </cell>
        </row>
        <row r="1899">
          <cell r="B1899" t="str">
            <v>KS2-4</v>
          </cell>
          <cell r="C1899" t="str">
            <v>3C</v>
          </cell>
          <cell r="D1899" t="str">
            <v>F</v>
          </cell>
          <cell r="E1899">
            <v>0.19850283944243677</v>
          </cell>
          <cell r="F1899">
            <v>1</v>
          </cell>
          <cell r="G1899" t="str">
            <v>&gt;=25 &amp; &lt;26</v>
          </cell>
          <cell r="H1899" t="str">
            <v>KS2 English</v>
          </cell>
          <cell r="I1899" t="str">
            <v>KS4 English</v>
          </cell>
        </row>
        <row r="1900">
          <cell r="B1900" t="str">
            <v>KS2-4</v>
          </cell>
          <cell r="C1900" t="str">
            <v>3B</v>
          </cell>
          <cell r="D1900" t="str">
            <v>F</v>
          </cell>
          <cell r="E1900">
            <v>0.1321886636326024</v>
          </cell>
          <cell r="F1900">
            <v>1</v>
          </cell>
          <cell r="G1900" t="str">
            <v>&gt;=25 &amp; &lt;26</v>
          </cell>
          <cell r="H1900" t="str">
            <v>KS2 English</v>
          </cell>
          <cell r="I1900" t="str">
            <v>KS4 English</v>
          </cell>
        </row>
        <row r="1901">
          <cell r="B1901" t="str">
            <v>KS2-4</v>
          </cell>
          <cell r="C1901" t="str">
            <v>3A</v>
          </cell>
          <cell r="D1901" t="str">
            <v>F</v>
          </cell>
          <cell r="E1901">
            <v>8.1397138021234036E-2</v>
          </cell>
          <cell r="F1901">
            <v>1</v>
          </cell>
          <cell r="G1901" t="str">
            <v>&gt;=25 &amp; &lt;26</v>
          </cell>
          <cell r="H1901" t="str">
            <v>KS2 English</v>
          </cell>
          <cell r="I1901" t="str">
            <v>KS4 English</v>
          </cell>
        </row>
        <row r="1902">
          <cell r="B1902" t="str">
            <v>KS2-4</v>
          </cell>
          <cell r="C1902" t="str">
            <v>4C</v>
          </cell>
          <cell r="D1902" t="str">
            <v>F</v>
          </cell>
          <cell r="E1902">
            <v>4.0186406826847425E-2</v>
          </cell>
          <cell r="F1902">
            <v>1</v>
          </cell>
          <cell r="G1902" t="str">
            <v>&gt;=25 &amp; &lt;26</v>
          </cell>
          <cell r="H1902" t="str">
            <v>KS2 English</v>
          </cell>
          <cell r="I1902" t="str">
            <v>KS4 English</v>
          </cell>
        </row>
        <row r="1903">
          <cell r="B1903" t="str">
            <v>KS2-4</v>
          </cell>
          <cell r="C1903" t="str">
            <v>4B</v>
          </cell>
          <cell r="D1903" t="str">
            <v>F</v>
          </cell>
          <cell r="E1903">
            <v>1.5781139081526785E-2</v>
          </cell>
          <cell r="F1903">
            <v>1</v>
          </cell>
          <cell r="G1903" t="str">
            <v>&gt;=25 &amp; &lt;26</v>
          </cell>
          <cell r="H1903" t="str">
            <v>KS2 English</v>
          </cell>
          <cell r="I1903" t="str">
            <v>KS4 English</v>
          </cell>
        </row>
        <row r="1904">
          <cell r="B1904" t="str">
            <v>KS2-4</v>
          </cell>
          <cell r="C1904" t="str">
            <v>4A</v>
          </cell>
          <cell r="D1904" t="str">
            <v>F</v>
          </cell>
          <cell r="E1904">
            <v>7.1687131804954217E-3</v>
          </cell>
          <cell r="F1904">
            <v>1</v>
          </cell>
          <cell r="G1904" t="str">
            <v>&gt;=25 &amp; &lt;26</v>
          </cell>
          <cell r="H1904" t="str">
            <v>KS2 English</v>
          </cell>
          <cell r="I1904" t="str">
            <v>KS4 English</v>
          </cell>
        </row>
        <row r="1905">
          <cell r="B1905" t="str">
            <v>KS2-4</v>
          </cell>
          <cell r="C1905" t="str">
            <v>5C</v>
          </cell>
          <cell r="D1905" t="str">
            <v>F</v>
          </cell>
          <cell r="E1905">
            <v>2.6011927420378123E-3</v>
          </cell>
          <cell r="F1905">
            <v>1</v>
          </cell>
          <cell r="G1905" t="str">
            <v>&gt;=25 &amp; &lt;26</v>
          </cell>
          <cell r="H1905" t="str">
            <v>KS2 English</v>
          </cell>
          <cell r="I1905" t="str">
            <v>KS4 English</v>
          </cell>
        </row>
        <row r="1906">
          <cell r="B1906" t="str">
            <v>KS2-4</v>
          </cell>
          <cell r="C1906" t="str">
            <v>5B</v>
          </cell>
          <cell r="D1906" t="str">
            <v>F</v>
          </cell>
          <cell r="E1906">
            <v>6.8236096895257596E-4</v>
          </cell>
          <cell r="F1906">
            <v>1</v>
          </cell>
          <cell r="G1906" t="str">
            <v>&gt;=25 &amp; &lt;26</v>
          </cell>
          <cell r="H1906" t="str">
            <v>KS2 English</v>
          </cell>
          <cell r="I1906" t="str">
            <v>KS4 English</v>
          </cell>
        </row>
        <row r="1907">
          <cell r="B1907" t="str">
            <v>KS2-4</v>
          </cell>
          <cell r="C1907" t="str">
            <v>5A</v>
          </cell>
          <cell r="D1907" t="str">
            <v>F</v>
          </cell>
          <cell r="E1907">
            <v>0</v>
          </cell>
          <cell r="F1907">
            <v>1</v>
          </cell>
          <cell r="G1907" t="str">
            <v>&gt;=25 &amp; &lt;26</v>
          </cell>
          <cell r="H1907" t="str">
            <v>KS2 English</v>
          </cell>
          <cell r="I1907" t="str">
            <v>KS4 English</v>
          </cell>
        </row>
        <row r="1908">
          <cell r="B1908" t="str">
            <v>.</v>
          </cell>
        </row>
        <row r="1909">
          <cell r="B1909" t="str">
            <v>.</v>
          </cell>
        </row>
        <row r="1910">
          <cell r="B1910" t="str">
            <v>.</v>
          </cell>
          <cell r="C1910" t="str">
            <v>.</v>
          </cell>
          <cell r="D1910" t="str">
            <v>.</v>
          </cell>
          <cell r="E1910" t="str">
            <v>.</v>
          </cell>
          <cell r="F1910" t="str">
            <v>.</v>
          </cell>
          <cell r="G1910" t="str">
            <v>.</v>
          </cell>
          <cell r="H1910" t="str">
            <v>KS2 English</v>
          </cell>
          <cell r="I1910" t="str">
            <v>KS4 English</v>
          </cell>
        </row>
        <row r="1911">
          <cell r="B1911" t="str">
            <v>.</v>
          </cell>
          <cell r="C1911" t="str">
            <v>.</v>
          </cell>
          <cell r="D1911" t="str">
            <v>.</v>
          </cell>
          <cell r="E1911" t="str">
            <v>.</v>
          </cell>
          <cell r="F1911" t="str">
            <v>.</v>
          </cell>
          <cell r="G1911" t="str">
            <v>.</v>
          </cell>
          <cell r="H1911" t="str">
            <v>KS2 English</v>
          </cell>
          <cell r="I1911" t="str">
            <v>KS4 English</v>
          </cell>
        </row>
        <row r="1912">
          <cell r="B1912" t="str">
            <v>.</v>
          </cell>
          <cell r="C1912" t="str">
            <v>.</v>
          </cell>
          <cell r="D1912" t="str">
            <v>.</v>
          </cell>
          <cell r="E1912" t="str">
            <v>.</v>
          </cell>
          <cell r="F1912" t="str">
            <v>.</v>
          </cell>
          <cell r="G1912" t="str">
            <v>.</v>
          </cell>
          <cell r="H1912" t="str">
            <v>KS2 English</v>
          </cell>
          <cell r="I1912" t="str">
            <v>KS4 English</v>
          </cell>
        </row>
        <row r="1913">
          <cell r="B1913" t="str">
            <v>.</v>
          </cell>
          <cell r="C1913" t="str">
            <v>.</v>
          </cell>
          <cell r="D1913" t="str">
            <v>.</v>
          </cell>
          <cell r="E1913" t="str">
            <v>.</v>
          </cell>
          <cell r="F1913" t="str">
            <v>.</v>
          </cell>
          <cell r="G1913" t="str">
            <v>.</v>
          </cell>
          <cell r="H1913" t="str">
            <v>.</v>
          </cell>
          <cell r="I1913" t="str">
            <v>.</v>
          </cell>
        </row>
        <row r="1914">
          <cell r="B1914" t="str">
            <v>.</v>
          </cell>
          <cell r="C1914" t="str">
            <v>.</v>
          </cell>
          <cell r="D1914" t="str">
            <v>.</v>
          </cell>
          <cell r="E1914" t="str">
            <v>.</v>
          </cell>
          <cell r="F1914" t="str">
            <v>.</v>
          </cell>
          <cell r="G1914" t="str">
            <v>.</v>
          </cell>
          <cell r="H1914" t="str">
            <v>.</v>
          </cell>
          <cell r="I1914" t="str">
            <v>.</v>
          </cell>
        </row>
        <row r="1915">
          <cell r="B1915" t="str">
            <v>KS2-4</v>
          </cell>
          <cell r="C1915" t="str">
            <v>B</v>
          </cell>
          <cell r="D1915" t="str">
            <v>F</v>
          </cell>
          <cell r="E1915">
            <v>0.31954294720252169</v>
          </cell>
          <cell r="F1915">
            <v>1</v>
          </cell>
          <cell r="G1915" t="str">
            <v>&gt;=26 &amp; &lt;27</v>
          </cell>
          <cell r="H1915" t="str">
            <v>KS2 English</v>
          </cell>
          <cell r="I1915" t="str">
            <v>KS4 English</v>
          </cell>
        </row>
        <row r="1916">
          <cell r="B1916" t="str">
            <v>KS2-4</v>
          </cell>
          <cell r="C1916" t="str">
            <v>N</v>
          </cell>
          <cell r="D1916" t="str">
            <v>F</v>
          </cell>
          <cell r="E1916">
            <v>0.3017196456487754</v>
          </cell>
          <cell r="F1916">
            <v>1</v>
          </cell>
          <cell r="G1916" t="str">
            <v>&gt;=26 &amp; &lt;27</v>
          </cell>
          <cell r="H1916" t="str">
            <v>KS2 English</v>
          </cell>
          <cell r="I1916" t="str">
            <v>KS4 English</v>
          </cell>
        </row>
        <row r="1917">
          <cell r="B1917" t="str">
            <v>KS2-4</v>
          </cell>
          <cell r="C1917" t="str">
            <v>2</v>
          </cell>
          <cell r="D1917" t="str">
            <v>F</v>
          </cell>
          <cell r="E1917">
            <v>0.24788732394366197</v>
          </cell>
          <cell r="F1917">
            <v>1</v>
          </cell>
          <cell r="G1917" t="str">
            <v>&gt;=26 &amp; &lt;27</v>
          </cell>
          <cell r="H1917" t="str">
            <v>KS2 English</v>
          </cell>
          <cell r="I1917" t="str">
            <v>KS4 English</v>
          </cell>
        </row>
        <row r="1918">
          <cell r="B1918" t="str">
            <v>KS2-4</v>
          </cell>
          <cell r="C1918" t="str">
            <v>3C</v>
          </cell>
          <cell r="D1918" t="str">
            <v>F</v>
          </cell>
          <cell r="E1918">
            <v>0.18443680137575236</v>
          </cell>
          <cell r="F1918">
            <v>1</v>
          </cell>
          <cell r="G1918" t="str">
            <v>&gt;=26 &amp; &lt;27</v>
          </cell>
          <cell r="H1918" t="str">
            <v>KS2 English</v>
          </cell>
          <cell r="I1918" t="str">
            <v>KS4 English</v>
          </cell>
        </row>
        <row r="1919">
          <cell r="B1919" t="str">
            <v>KS2-4</v>
          </cell>
          <cell r="C1919" t="str">
            <v>3B</v>
          </cell>
          <cell r="D1919" t="str">
            <v>F</v>
          </cell>
          <cell r="E1919">
            <v>0.11791605422178671</v>
          </cell>
          <cell r="F1919">
            <v>1</v>
          </cell>
          <cell r="G1919" t="str">
            <v>&gt;=26 &amp; &lt;27</v>
          </cell>
          <cell r="H1919" t="str">
            <v>KS2 English</v>
          </cell>
          <cell r="I1919" t="str">
            <v>KS4 English</v>
          </cell>
        </row>
        <row r="1920">
          <cell r="B1920" t="str">
            <v>KS2-4</v>
          </cell>
          <cell r="C1920" t="str">
            <v>3A</v>
          </cell>
          <cell r="D1920" t="str">
            <v>F</v>
          </cell>
          <cell r="E1920">
            <v>7.346478873239437E-2</v>
          </cell>
          <cell r="F1920">
            <v>1</v>
          </cell>
          <cell r="G1920" t="str">
            <v>&gt;=26 &amp; &lt;27</v>
          </cell>
          <cell r="H1920" t="str">
            <v>KS2 English</v>
          </cell>
          <cell r="I1920" t="str">
            <v>KS4 English</v>
          </cell>
        </row>
        <row r="1921">
          <cell r="B1921" t="str">
            <v>KS2-4</v>
          </cell>
          <cell r="C1921" t="str">
            <v>4C</v>
          </cell>
          <cell r="D1921" t="str">
            <v>F</v>
          </cell>
          <cell r="E1921">
            <v>3.4856374937006551E-2</v>
          </cell>
          <cell r="F1921">
            <v>1</v>
          </cell>
          <cell r="G1921" t="str">
            <v>&gt;=26 &amp; &lt;27</v>
          </cell>
          <cell r="H1921" t="str">
            <v>KS2 English</v>
          </cell>
          <cell r="I1921" t="str">
            <v>KS4 English</v>
          </cell>
        </row>
        <row r="1922">
          <cell r="B1922" t="str">
            <v>KS2-4</v>
          </cell>
          <cell r="C1922" t="str">
            <v>4B</v>
          </cell>
          <cell r="D1922" t="str">
            <v>F</v>
          </cell>
          <cell r="E1922">
            <v>1.3922008696871931E-2</v>
          </cell>
          <cell r="F1922">
            <v>1</v>
          </cell>
          <cell r="G1922" t="str">
            <v>&gt;=26 &amp; &lt;27</v>
          </cell>
          <cell r="H1922" t="str">
            <v>KS2 English</v>
          </cell>
          <cell r="I1922" t="str">
            <v>KS4 English</v>
          </cell>
        </row>
        <row r="1923">
          <cell r="B1923" t="str">
            <v>KS2-4</v>
          </cell>
          <cell r="C1923" t="str">
            <v>4A</v>
          </cell>
          <cell r="D1923" t="str">
            <v>F</v>
          </cell>
          <cell r="E1923">
            <v>5.9596770784902152E-3</v>
          </cell>
          <cell r="F1923">
            <v>1</v>
          </cell>
          <cell r="G1923" t="str">
            <v>&gt;=26 &amp; &lt;27</v>
          </cell>
          <cell r="H1923" t="str">
            <v>KS2 English</v>
          </cell>
          <cell r="I1923" t="str">
            <v>KS4 English</v>
          </cell>
        </row>
        <row r="1924">
          <cell r="B1924" t="str">
            <v>KS2-4</v>
          </cell>
          <cell r="C1924" t="str">
            <v>5C</v>
          </cell>
          <cell r="D1924" t="str">
            <v>F</v>
          </cell>
          <cell r="E1924">
            <v>2.3345234825597363E-3</v>
          </cell>
          <cell r="F1924">
            <v>1</v>
          </cell>
          <cell r="G1924" t="str">
            <v>&gt;=26 &amp; &lt;27</v>
          </cell>
          <cell r="H1924" t="str">
            <v>KS2 English</v>
          </cell>
          <cell r="I1924" t="str">
            <v>KS4 English</v>
          </cell>
        </row>
        <row r="1925">
          <cell r="B1925" t="str">
            <v>KS2-4</v>
          </cell>
          <cell r="C1925" t="str">
            <v>5B</v>
          </cell>
          <cell r="D1925" t="str">
            <v>F</v>
          </cell>
          <cell r="E1925">
            <v>3.2674399607907203E-4</v>
          </cell>
          <cell r="F1925">
            <v>1</v>
          </cell>
          <cell r="G1925" t="str">
            <v>&gt;=26 &amp; &lt;27</v>
          </cell>
          <cell r="H1925" t="str">
            <v>KS2 English</v>
          </cell>
          <cell r="I1925" t="str">
            <v>KS4 English</v>
          </cell>
        </row>
        <row r="1926">
          <cell r="B1926" t="str">
            <v>KS2-4</v>
          </cell>
          <cell r="C1926" t="str">
            <v>5A</v>
          </cell>
          <cell r="D1926" t="str">
            <v>F</v>
          </cell>
          <cell r="E1926">
            <v>0</v>
          </cell>
          <cell r="F1926">
            <v>1</v>
          </cell>
          <cell r="G1926" t="str">
            <v>&gt;=26 &amp; &lt;27</v>
          </cell>
          <cell r="H1926" t="str">
            <v>KS2 English</v>
          </cell>
          <cell r="I1926" t="str">
            <v>KS4 English</v>
          </cell>
        </row>
        <row r="1927">
          <cell r="B1927" t="str">
            <v>.</v>
          </cell>
        </row>
        <row r="1928">
          <cell r="B1928" t="str">
            <v>.</v>
          </cell>
        </row>
        <row r="1929">
          <cell r="B1929" t="str">
            <v>.</v>
          </cell>
          <cell r="C1929" t="str">
            <v>.</v>
          </cell>
          <cell r="D1929" t="str">
            <v>.</v>
          </cell>
          <cell r="E1929" t="str">
            <v>.</v>
          </cell>
          <cell r="F1929" t="str">
            <v>.</v>
          </cell>
          <cell r="G1929" t="str">
            <v>.</v>
          </cell>
          <cell r="H1929" t="str">
            <v>KS2 English</v>
          </cell>
          <cell r="I1929" t="str">
            <v>KS4 English</v>
          </cell>
        </row>
        <row r="1930">
          <cell r="B1930" t="str">
            <v>.</v>
          </cell>
          <cell r="C1930" t="str">
            <v>.</v>
          </cell>
          <cell r="D1930" t="str">
            <v>.</v>
          </cell>
          <cell r="E1930" t="str">
            <v>.</v>
          </cell>
          <cell r="F1930" t="str">
            <v>.</v>
          </cell>
          <cell r="G1930" t="str">
            <v>.</v>
          </cell>
          <cell r="H1930" t="str">
            <v>KS2 English</v>
          </cell>
          <cell r="I1930" t="str">
            <v>KS4 English</v>
          </cell>
        </row>
        <row r="1931">
          <cell r="B1931" t="str">
            <v>.</v>
          </cell>
          <cell r="C1931" t="str">
            <v>.</v>
          </cell>
          <cell r="D1931" t="str">
            <v>.</v>
          </cell>
          <cell r="E1931" t="str">
            <v>.</v>
          </cell>
          <cell r="F1931" t="str">
            <v>.</v>
          </cell>
          <cell r="G1931" t="str">
            <v>.</v>
          </cell>
          <cell r="H1931" t="str">
            <v>KS2 English</v>
          </cell>
          <cell r="I1931" t="str">
            <v>KS4 English</v>
          </cell>
        </row>
        <row r="1932">
          <cell r="B1932" t="str">
            <v>.</v>
          </cell>
          <cell r="C1932" t="str">
            <v>.</v>
          </cell>
          <cell r="D1932" t="str">
            <v>.</v>
          </cell>
          <cell r="E1932" t="str">
            <v>.</v>
          </cell>
          <cell r="F1932" t="str">
            <v>.</v>
          </cell>
          <cell r="G1932" t="str">
            <v>.</v>
          </cell>
          <cell r="H1932" t="str">
            <v>.</v>
          </cell>
          <cell r="I1932" t="str">
            <v>.</v>
          </cell>
        </row>
        <row r="1933">
          <cell r="B1933" t="str">
            <v>.</v>
          </cell>
          <cell r="C1933" t="str">
            <v>.</v>
          </cell>
          <cell r="D1933" t="str">
            <v>.</v>
          </cell>
          <cell r="E1933" t="str">
            <v>.</v>
          </cell>
          <cell r="F1933" t="str">
            <v>.</v>
          </cell>
          <cell r="G1933" t="str">
            <v>.</v>
          </cell>
          <cell r="H1933" t="str">
            <v>.</v>
          </cell>
          <cell r="I1933" t="str">
            <v>.</v>
          </cell>
        </row>
        <row r="1934">
          <cell r="B1934" t="str">
            <v>KS2-4</v>
          </cell>
          <cell r="C1934" t="str">
            <v>B</v>
          </cell>
          <cell r="D1934" t="str">
            <v>F</v>
          </cell>
          <cell r="E1934">
            <v>0.28055964653902798</v>
          </cell>
          <cell r="F1934">
            <v>1</v>
          </cell>
          <cell r="G1934" t="str">
            <v>&gt;=27 &amp; &lt;28</v>
          </cell>
          <cell r="H1934" t="str">
            <v>KS2 English</v>
          </cell>
          <cell r="I1934" t="str">
            <v>KS4 English</v>
          </cell>
        </row>
        <row r="1935">
          <cell r="B1935" t="str">
            <v>KS2-4</v>
          </cell>
          <cell r="C1935" t="str">
            <v>N</v>
          </cell>
          <cell r="D1935" t="str">
            <v>F</v>
          </cell>
          <cell r="E1935">
            <v>0.29858299595141702</v>
          </cell>
          <cell r="F1935">
            <v>1</v>
          </cell>
          <cell r="G1935" t="str">
            <v>&gt;=27 &amp; &lt;28</v>
          </cell>
          <cell r="H1935" t="str">
            <v>KS2 English</v>
          </cell>
          <cell r="I1935" t="str">
            <v>KS4 English</v>
          </cell>
        </row>
        <row r="1936">
          <cell r="B1936" t="str">
            <v>KS2-4</v>
          </cell>
          <cell r="C1936" t="str">
            <v>2</v>
          </cell>
          <cell r="D1936" t="str">
            <v>F</v>
          </cell>
          <cell r="E1936">
            <v>0.20578231292517007</v>
          </cell>
          <cell r="F1936">
            <v>1</v>
          </cell>
          <cell r="G1936" t="str">
            <v>&gt;=27 &amp; &lt;28</v>
          </cell>
          <cell r="H1936" t="str">
            <v>KS2 English</v>
          </cell>
          <cell r="I1936" t="str">
            <v>KS4 English</v>
          </cell>
        </row>
        <row r="1937">
          <cell r="B1937" t="str">
            <v>KS2-4</v>
          </cell>
          <cell r="C1937" t="str">
            <v>3C</v>
          </cell>
          <cell r="D1937" t="str">
            <v>F</v>
          </cell>
          <cell r="E1937">
            <v>0.14979142965491088</v>
          </cell>
          <cell r="F1937">
            <v>1</v>
          </cell>
          <cell r="G1937" t="str">
            <v>&gt;=27 &amp; &lt;28</v>
          </cell>
          <cell r="H1937" t="str">
            <v>KS2 English</v>
          </cell>
          <cell r="I1937" t="str">
            <v>KS4 English</v>
          </cell>
        </row>
        <row r="1938">
          <cell r="B1938" t="str">
            <v>KS2-4</v>
          </cell>
          <cell r="C1938" t="str">
            <v>3B</v>
          </cell>
          <cell r="D1938" t="str">
            <v>F</v>
          </cell>
          <cell r="E1938">
            <v>8.2297707815520579E-2</v>
          </cell>
          <cell r="F1938">
            <v>1</v>
          </cell>
          <cell r="G1938" t="str">
            <v>&gt;=27 &amp; &lt;28</v>
          </cell>
          <cell r="H1938" t="str">
            <v>KS2 English</v>
          </cell>
          <cell r="I1938" t="str">
            <v>KS4 English</v>
          </cell>
        </row>
        <row r="1939">
          <cell r="B1939" t="str">
            <v>KS2-4</v>
          </cell>
          <cell r="C1939" t="str">
            <v>3A</v>
          </cell>
          <cell r="D1939" t="str">
            <v>F</v>
          </cell>
          <cell r="E1939">
            <v>5.5411255411255411E-2</v>
          </cell>
          <cell r="F1939">
            <v>1</v>
          </cell>
          <cell r="G1939" t="str">
            <v>&gt;=27 &amp; &lt;28</v>
          </cell>
          <cell r="H1939" t="str">
            <v>KS2 English</v>
          </cell>
          <cell r="I1939" t="str">
            <v>KS4 English</v>
          </cell>
        </row>
        <row r="1940">
          <cell r="B1940" t="str">
            <v>KS2-4</v>
          </cell>
          <cell r="C1940" t="str">
            <v>4C</v>
          </cell>
          <cell r="D1940" t="str">
            <v>F</v>
          </cell>
          <cell r="E1940">
            <v>2.3622968073909484E-2</v>
          </cell>
          <cell r="F1940">
            <v>1</v>
          </cell>
          <cell r="G1940" t="str">
            <v>&gt;=27 &amp; &lt;28</v>
          </cell>
          <cell r="H1940" t="str">
            <v>KS2 English</v>
          </cell>
          <cell r="I1940" t="str">
            <v>KS4 English</v>
          </cell>
        </row>
        <row r="1941">
          <cell r="B1941" t="str">
            <v>KS2-4</v>
          </cell>
          <cell r="C1941" t="str">
            <v>4B</v>
          </cell>
          <cell r="D1941" t="str">
            <v>F</v>
          </cell>
          <cell r="E1941">
            <v>8.8932366934945974E-3</v>
          </cell>
          <cell r="F1941">
            <v>1</v>
          </cell>
          <cell r="G1941" t="str">
            <v>&gt;=27 &amp; &lt;28</v>
          </cell>
          <cell r="H1941" t="str">
            <v>KS2 English</v>
          </cell>
          <cell r="I1941" t="str">
            <v>KS4 English</v>
          </cell>
        </row>
        <row r="1942">
          <cell r="B1942" t="str">
            <v>KS2-4</v>
          </cell>
          <cell r="C1942" t="str">
            <v>4A</v>
          </cell>
          <cell r="D1942" t="str">
            <v>F</v>
          </cell>
          <cell r="E1942">
            <v>3.5291873330789776E-3</v>
          </cell>
          <cell r="F1942">
            <v>1</v>
          </cell>
          <cell r="G1942" t="str">
            <v>&gt;=27 &amp; &lt;28</v>
          </cell>
          <cell r="H1942" t="str">
            <v>KS2 English</v>
          </cell>
          <cell r="I1942" t="str">
            <v>KS4 English</v>
          </cell>
        </row>
        <row r="1943">
          <cell r="B1943" t="str">
            <v>KS2-4</v>
          </cell>
          <cell r="C1943" t="str">
            <v>5C</v>
          </cell>
          <cell r="D1943" t="str">
            <v>F</v>
          </cell>
          <cell r="E1943">
            <v>1.0707377728654325E-3</v>
          </cell>
          <cell r="F1943">
            <v>1</v>
          </cell>
          <cell r="G1943" t="str">
            <v>&gt;=27 &amp; &lt;28</v>
          </cell>
          <cell r="H1943" t="str">
            <v>KS2 English</v>
          </cell>
          <cell r="I1943" t="str">
            <v>KS4 English</v>
          </cell>
        </row>
        <row r="1944">
          <cell r="B1944" t="str">
            <v>KS2-4</v>
          </cell>
          <cell r="C1944" t="str">
            <v>5B</v>
          </cell>
          <cell r="D1944" t="str">
            <v>F</v>
          </cell>
          <cell r="E1944">
            <v>2.9073993312981537E-4</v>
          </cell>
          <cell r="F1944">
            <v>1</v>
          </cell>
          <cell r="G1944" t="str">
            <v>&gt;=27 &amp; &lt;28</v>
          </cell>
          <cell r="H1944" t="str">
            <v>KS2 English</v>
          </cell>
          <cell r="I1944" t="str">
            <v>KS4 English</v>
          </cell>
        </row>
        <row r="1945">
          <cell r="B1945" t="str">
            <v>KS2-4</v>
          </cell>
          <cell r="C1945" t="str">
            <v>5A</v>
          </cell>
          <cell r="D1945" t="str">
            <v>F</v>
          </cell>
          <cell r="E1945">
            <v>0</v>
          </cell>
          <cell r="F1945">
            <v>1</v>
          </cell>
          <cell r="G1945" t="str">
            <v>&gt;=27 &amp; &lt;28</v>
          </cell>
          <cell r="H1945" t="str">
            <v>KS2 English</v>
          </cell>
          <cell r="I1945" t="str">
            <v>KS4 English</v>
          </cell>
        </row>
        <row r="1946">
          <cell r="B1946" t="str">
            <v>.</v>
          </cell>
        </row>
        <row r="1947">
          <cell r="B1947" t="str">
            <v>.</v>
          </cell>
        </row>
        <row r="1948">
          <cell r="B1948" t="str">
            <v>.</v>
          </cell>
          <cell r="C1948" t="str">
            <v>.</v>
          </cell>
          <cell r="D1948" t="str">
            <v>.</v>
          </cell>
          <cell r="E1948" t="str">
            <v>.</v>
          </cell>
          <cell r="F1948" t="str">
            <v>.</v>
          </cell>
          <cell r="G1948" t="str">
            <v>.</v>
          </cell>
          <cell r="H1948" t="str">
            <v>KS2 English</v>
          </cell>
          <cell r="I1948" t="str">
            <v>KS4 English</v>
          </cell>
        </row>
        <row r="1949">
          <cell r="B1949" t="str">
            <v>.</v>
          </cell>
          <cell r="C1949" t="str">
            <v>.</v>
          </cell>
          <cell r="D1949" t="str">
            <v>.</v>
          </cell>
          <cell r="E1949" t="str">
            <v>.</v>
          </cell>
          <cell r="F1949" t="str">
            <v>.</v>
          </cell>
          <cell r="G1949" t="str">
            <v>.</v>
          </cell>
          <cell r="H1949" t="str">
            <v>KS2 English</v>
          </cell>
          <cell r="I1949" t="str">
            <v>KS4 English</v>
          </cell>
        </row>
        <row r="1950">
          <cell r="B1950" t="str">
            <v>.</v>
          </cell>
          <cell r="C1950" t="str">
            <v>.</v>
          </cell>
          <cell r="D1950" t="str">
            <v>.</v>
          </cell>
          <cell r="E1950" t="str">
            <v>.</v>
          </cell>
          <cell r="F1950" t="str">
            <v>.</v>
          </cell>
          <cell r="G1950" t="str">
            <v>.</v>
          </cell>
          <cell r="H1950" t="str">
            <v>KS2 English</v>
          </cell>
          <cell r="I1950" t="str">
            <v>KS4 English</v>
          </cell>
        </row>
        <row r="1951">
          <cell r="B1951" t="str">
            <v>.</v>
          </cell>
          <cell r="C1951" t="str">
            <v>.</v>
          </cell>
          <cell r="D1951" t="str">
            <v>.</v>
          </cell>
          <cell r="E1951" t="str">
            <v>.</v>
          </cell>
          <cell r="F1951" t="str">
            <v>.</v>
          </cell>
          <cell r="G1951" t="str">
            <v>.</v>
          </cell>
          <cell r="H1951" t="str">
            <v>.</v>
          </cell>
          <cell r="I1951" t="str">
            <v>.</v>
          </cell>
        </row>
        <row r="1952">
          <cell r="B1952" t="str">
            <v>.</v>
          </cell>
          <cell r="C1952" t="str">
            <v>.</v>
          </cell>
          <cell r="D1952" t="str">
            <v>.</v>
          </cell>
          <cell r="E1952" t="str">
            <v>.</v>
          </cell>
          <cell r="F1952" t="str">
            <v>.</v>
          </cell>
          <cell r="G1952" t="str">
            <v>.</v>
          </cell>
          <cell r="H1952" t="str">
            <v>.</v>
          </cell>
          <cell r="I1952" t="str">
            <v>.</v>
          </cell>
        </row>
        <row r="1953">
          <cell r="B1953" t="str">
            <v>KS2-4</v>
          </cell>
          <cell r="C1953" t="str">
            <v>B</v>
          </cell>
          <cell r="D1953" t="str">
            <v>F</v>
          </cell>
          <cell r="E1953">
            <v>0.25075528700906347</v>
          </cell>
          <cell r="F1953">
            <v>1</v>
          </cell>
          <cell r="G1953" t="str">
            <v>&gt;=28 &amp; &lt;29</v>
          </cell>
          <cell r="H1953" t="str">
            <v>KS2 English</v>
          </cell>
          <cell r="I1953" t="str">
            <v>KS4 English</v>
          </cell>
        </row>
        <row r="1954">
          <cell r="B1954" t="str">
            <v>KS2-4</v>
          </cell>
          <cell r="C1954" t="str">
            <v>N</v>
          </cell>
          <cell r="D1954" t="str">
            <v>F</v>
          </cell>
          <cell r="E1954">
            <v>0.25225225225225223</v>
          </cell>
          <cell r="F1954">
            <v>1</v>
          </cell>
          <cell r="G1954" t="str">
            <v>&gt;=28 &amp; &lt;29</v>
          </cell>
          <cell r="H1954" t="str">
            <v>KS2 English</v>
          </cell>
          <cell r="I1954" t="str">
            <v>KS4 English</v>
          </cell>
        </row>
        <row r="1955">
          <cell r="B1955" t="str">
            <v>KS2-4</v>
          </cell>
          <cell r="C1955" t="str">
            <v>2</v>
          </cell>
          <cell r="D1955" t="str">
            <v>F</v>
          </cell>
          <cell r="E1955">
            <v>0.1357142857142857</v>
          </cell>
          <cell r="F1955">
            <v>1</v>
          </cell>
          <cell r="G1955" t="str">
            <v>&gt;=28 &amp; &lt;29</v>
          </cell>
          <cell r="H1955" t="str">
            <v>KS2 English</v>
          </cell>
          <cell r="I1955" t="str">
            <v>KS4 English</v>
          </cell>
        </row>
        <row r="1956">
          <cell r="B1956" t="str">
            <v>KS2-4</v>
          </cell>
          <cell r="C1956" t="str">
            <v>3C</v>
          </cell>
          <cell r="D1956" t="str">
            <v>F</v>
          </cell>
          <cell r="E1956">
            <v>0.12753623188405797</v>
          </cell>
          <cell r="F1956">
            <v>1</v>
          </cell>
          <cell r="G1956" t="str">
            <v>&gt;=28 &amp; &lt;29</v>
          </cell>
          <cell r="H1956" t="str">
            <v>KS2 English</v>
          </cell>
          <cell r="I1956" t="str">
            <v>KS4 English</v>
          </cell>
        </row>
        <row r="1957">
          <cell r="B1957" t="str">
            <v>KS2-4</v>
          </cell>
          <cell r="C1957" t="str">
            <v>3B</v>
          </cell>
          <cell r="D1957" t="str">
            <v>F</v>
          </cell>
          <cell r="E1957">
            <v>6.7404426559356134E-2</v>
          </cell>
          <cell r="F1957">
            <v>1</v>
          </cell>
          <cell r="G1957" t="str">
            <v>&gt;=28 &amp; &lt;29</v>
          </cell>
          <cell r="H1957" t="str">
            <v>KS2 English</v>
          </cell>
          <cell r="I1957" t="str">
            <v>KS4 English</v>
          </cell>
        </row>
        <row r="1958">
          <cell r="B1958" t="str">
            <v>KS2-4</v>
          </cell>
          <cell r="C1958" t="str">
            <v>3A</v>
          </cell>
          <cell r="D1958" t="str">
            <v>F</v>
          </cell>
          <cell r="E1958">
            <v>4.0726817042606514E-2</v>
          </cell>
          <cell r="F1958">
            <v>1</v>
          </cell>
          <cell r="G1958" t="str">
            <v>&gt;=28 &amp; &lt;29</v>
          </cell>
          <cell r="H1958" t="str">
            <v>KS2 English</v>
          </cell>
          <cell r="I1958" t="str">
            <v>KS4 English</v>
          </cell>
        </row>
        <row r="1959">
          <cell r="B1959" t="str">
            <v>KS2-4</v>
          </cell>
          <cell r="C1959" t="str">
            <v>4C</v>
          </cell>
          <cell r="D1959" t="str">
            <v>F</v>
          </cell>
          <cell r="E1959">
            <v>1.6082916368834882E-2</v>
          </cell>
          <cell r="F1959">
            <v>1</v>
          </cell>
          <cell r="G1959" t="str">
            <v>&gt;=28 &amp; &lt;29</v>
          </cell>
          <cell r="H1959" t="str">
            <v>KS2 English</v>
          </cell>
          <cell r="I1959" t="str">
            <v>KS4 English</v>
          </cell>
        </row>
        <row r="1960">
          <cell r="B1960" t="str">
            <v>KS2-4</v>
          </cell>
          <cell r="C1960" t="str">
            <v>4B</v>
          </cell>
          <cell r="D1960" t="str">
            <v>F</v>
          </cell>
          <cell r="E1960">
            <v>7.1959995121356262E-3</v>
          </cell>
          <cell r="F1960">
            <v>1</v>
          </cell>
          <cell r="G1960" t="str">
            <v>&gt;=28 &amp; &lt;29</v>
          </cell>
          <cell r="H1960" t="str">
            <v>KS2 English</v>
          </cell>
          <cell r="I1960" t="str">
            <v>KS4 English</v>
          </cell>
        </row>
        <row r="1961">
          <cell r="B1961" t="str">
            <v>KS2-4</v>
          </cell>
          <cell r="C1961" t="str">
            <v>4A</v>
          </cell>
          <cell r="D1961" t="str">
            <v>F</v>
          </cell>
          <cell r="E1961">
            <v>2.172076746711717E-3</v>
          </cell>
          <cell r="F1961">
            <v>1</v>
          </cell>
          <cell r="G1961" t="str">
            <v>&gt;=28 &amp; &lt;29</v>
          </cell>
          <cell r="H1961" t="str">
            <v>KS2 English</v>
          </cell>
          <cell r="I1961" t="str">
            <v>KS4 English</v>
          </cell>
        </row>
        <row r="1962">
          <cell r="B1962" t="str">
            <v>KS2-4</v>
          </cell>
          <cell r="C1962" t="str">
            <v>5C</v>
          </cell>
          <cell r="D1962" t="str">
            <v>F</v>
          </cell>
          <cell r="E1962">
            <v>6.0254575581833241E-4</v>
          </cell>
          <cell r="F1962">
            <v>1</v>
          </cell>
          <cell r="G1962" t="str">
            <v>&gt;=28 &amp; &lt;29</v>
          </cell>
          <cell r="H1962" t="str">
            <v>KS2 English</v>
          </cell>
          <cell r="I1962" t="str">
            <v>KS4 English</v>
          </cell>
        </row>
        <row r="1963">
          <cell r="B1963" t="str">
            <v>KS2-4</v>
          </cell>
          <cell r="C1963" t="str">
            <v>5B</v>
          </cell>
          <cell r="D1963" t="str">
            <v>F</v>
          </cell>
          <cell r="E1963">
            <v>0</v>
          </cell>
          <cell r="F1963">
            <v>1</v>
          </cell>
          <cell r="G1963" t="str">
            <v>&gt;=28 &amp; &lt;29</v>
          </cell>
          <cell r="H1963" t="str">
            <v>KS2 English</v>
          </cell>
          <cell r="I1963" t="str">
            <v>KS4 English</v>
          </cell>
        </row>
        <row r="1964">
          <cell r="B1964" t="str">
            <v>KS2-4</v>
          </cell>
          <cell r="C1964" t="str">
            <v>5A</v>
          </cell>
          <cell r="D1964" t="str">
            <v>F</v>
          </cell>
          <cell r="E1964">
            <v>0</v>
          </cell>
          <cell r="F1964">
            <v>1</v>
          </cell>
          <cell r="G1964" t="str">
            <v>&gt;=28 &amp; &lt;29</v>
          </cell>
          <cell r="H1964" t="str">
            <v>KS2 English</v>
          </cell>
          <cell r="I1964" t="str">
            <v>KS4 English</v>
          </cell>
        </row>
        <row r="1965">
          <cell r="B1965" t="str">
            <v>.</v>
          </cell>
        </row>
        <row r="1966">
          <cell r="B1966" t="str">
            <v>.</v>
          </cell>
        </row>
        <row r="1967">
          <cell r="B1967" t="str">
            <v>.</v>
          </cell>
          <cell r="C1967" t="str">
            <v>.</v>
          </cell>
          <cell r="D1967" t="str">
            <v>.</v>
          </cell>
          <cell r="E1967" t="str">
            <v>.</v>
          </cell>
          <cell r="F1967" t="str">
            <v>.</v>
          </cell>
          <cell r="G1967" t="str">
            <v>.</v>
          </cell>
          <cell r="H1967" t="str">
            <v>KS2 English</v>
          </cell>
          <cell r="I1967" t="str">
            <v>KS4 English</v>
          </cell>
        </row>
        <row r="1968">
          <cell r="B1968" t="str">
            <v>.</v>
          </cell>
          <cell r="C1968" t="str">
            <v>.</v>
          </cell>
          <cell r="D1968" t="str">
            <v>.</v>
          </cell>
          <cell r="E1968" t="str">
            <v>.</v>
          </cell>
          <cell r="F1968" t="str">
            <v>.</v>
          </cell>
          <cell r="G1968" t="str">
            <v>.</v>
          </cell>
          <cell r="H1968" t="str">
            <v>KS2 English</v>
          </cell>
          <cell r="I1968" t="str">
            <v>KS4 English</v>
          </cell>
        </row>
        <row r="1969">
          <cell r="B1969" t="str">
            <v>.</v>
          </cell>
          <cell r="C1969" t="str">
            <v>.</v>
          </cell>
          <cell r="D1969" t="str">
            <v>.</v>
          </cell>
          <cell r="E1969" t="str">
            <v>.</v>
          </cell>
          <cell r="F1969" t="str">
            <v>.</v>
          </cell>
          <cell r="G1969" t="str">
            <v>.</v>
          </cell>
          <cell r="H1969" t="str">
            <v>KS2 English</v>
          </cell>
          <cell r="I1969" t="str">
            <v>KS4 English</v>
          </cell>
        </row>
        <row r="1970">
          <cell r="B1970" t="str">
            <v>.</v>
          </cell>
          <cell r="C1970" t="str">
            <v>.</v>
          </cell>
          <cell r="D1970" t="str">
            <v>.</v>
          </cell>
          <cell r="E1970" t="str">
            <v>.</v>
          </cell>
          <cell r="F1970" t="str">
            <v>.</v>
          </cell>
          <cell r="G1970" t="str">
            <v>.</v>
          </cell>
          <cell r="H1970" t="str">
            <v>.</v>
          </cell>
          <cell r="I1970" t="str">
            <v>.</v>
          </cell>
        </row>
        <row r="1971">
          <cell r="B1971" t="str">
            <v>.</v>
          </cell>
          <cell r="C1971" t="str">
            <v>.</v>
          </cell>
          <cell r="D1971" t="str">
            <v>.</v>
          </cell>
          <cell r="E1971" t="str">
            <v>.</v>
          </cell>
          <cell r="F1971" t="str">
            <v>.</v>
          </cell>
          <cell r="G1971" t="str">
            <v>.</v>
          </cell>
          <cell r="H1971" t="str">
            <v>.</v>
          </cell>
          <cell r="I1971" t="str">
            <v>.</v>
          </cell>
        </row>
        <row r="1972">
          <cell r="B1972" t="str">
            <v>KS2-4</v>
          </cell>
          <cell r="C1972" t="str">
            <v>B</v>
          </cell>
          <cell r="D1972" t="str">
            <v>F</v>
          </cell>
          <cell r="E1972">
            <v>9.8039215686274508E-2</v>
          </cell>
          <cell r="F1972">
            <v>1</v>
          </cell>
          <cell r="G1972" t="str">
            <v>&gt;=29 &amp; &lt;30</v>
          </cell>
          <cell r="H1972" t="str">
            <v>KS2 English</v>
          </cell>
          <cell r="I1972" t="str">
            <v>KS4 English</v>
          </cell>
        </row>
        <row r="1973">
          <cell r="B1973" t="str">
            <v>KS2-4</v>
          </cell>
          <cell r="C1973" t="str">
            <v>N</v>
          </cell>
          <cell r="D1973" t="str">
            <v>F</v>
          </cell>
          <cell r="E1973">
            <v>9.8039215686274508E-2</v>
          </cell>
          <cell r="F1973">
            <v>1</v>
          </cell>
          <cell r="G1973" t="str">
            <v>&gt;=29 &amp; &lt;30</v>
          </cell>
          <cell r="H1973" t="str">
            <v>KS2 English</v>
          </cell>
          <cell r="I1973" t="str">
            <v>KS4 English</v>
          </cell>
        </row>
        <row r="1974">
          <cell r="B1974" t="str">
            <v>KS2-4</v>
          </cell>
          <cell r="C1974" t="str">
            <v>2</v>
          </cell>
          <cell r="D1974" t="str">
            <v>F</v>
          </cell>
          <cell r="E1974">
            <v>9.8039215686274508E-2</v>
          </cell>
          <cell r="F1974">
            <v>1</v>
          </cell>
          <cell r="G1974" t="str">
            <v>&gt;=29 &amp; &lt;30</v>
          </cell>
          <cell r="H1974" t="str">
            <v>KS2 English</v>
          </cell>
          <cell r="I1974" t="str">
            <v>KS4 English</v>
          </cell>
        </row>
        <row r="1975">
          <cell r="B1975" t="str">
            <v>KS2-4</v>
          </cell>
          <cell r="C1975" t="str">
            <v>3C</v>
          </cell>
          <cell r="D1975" t="str">
            <v>F</v>
          </cell>
          <cell r="E1975">
            <v>9.8039215686274508E-2</v>
          </cell>
          <cell r="F1975">
            <v>1</v>
          </cell>
          <cell r="G1975" t="str">
            <v>&gt;=29 &amp; &lt;30</v>
          </cell>
          <cell r="H1975" t="str">
            <v>KS2 English</v>
          </cell>
          <cell r="I1975" t="str">
            <v>KS4 English</v>
          </cell>
        </row>
        <row r="1976">
          <cell r="B1976" t="str">
            <v>KS2-4</v>
          </cell>
          <cell r="C1976" t="str">
            <v>3B</v>
          </cell>
          <cell r="D1976" t="str">
            <v>F</v>
          </cell>
          <cell r="E1976">
            <v>9.8039215686274508E-2</v>
          </cell>
          <cell r="F1976">
            <v>1</v>
          </cell>
          <cell r="G1976" t="str">
            <v>&gt;=29 &amp; &lt;30</v>
          </cell>
          <cell r="H1976" t="str">
            <v>KS2 English</v>
          </cell>
          <cell r="I1976" t="str">
            <v>KS4 English</v>
          </cell>
        </row>
        <row r="1977">
          <cell r="B1977" t="str">
            <v>KS2-4</v>
          </cell>
          <cell r="C1977" t="str">
            <v>3A</v>
          </cell>
          <cell r="D1977" t="str">
            <v>F</v>
          </cell>
          <cell r="E1977">
            <v>2.7397260273972601E-2</v>
          </cell>
          <cell r="F1977">
            <v>1</v>
          </cell>
          <cell r="G1977" t="str">
            <v>&gt;=29 &amp; &lt;30</v>
          </cell>
          <cell r="H1977" t="str">
            <v>KS2 English</v>
          </cell>
          <cell r="I1977" t="str">
            <v>KS4 English</v>
          </cell>
        </row>
        <row r="1978">
          <cell r="B1978" t="str">
            <v>KS2-4</v>
          </cell>
          <cell r="C1978" t="str">
            <v>4C</v>
          </cell>
          <cell r="D1978" t="str">
            <v>F</v>
          </cell>
          <cell r="E1978">
            <v>1.2251148545176111E-2</v>
          </cell>
          <cell r="F1978">
            <v>1</v>
          </cell>
          <cell r="G1978" t="str">
            <v>&gt;=29 &amp; &lt;30</v>
          </cell>
          <cell r="H1978" t="str">
            <v>KS2 English</v>
          </cell>
          <cell r="I1978" t="str">
            <v>KS4 English</v>
          </cell>
        </row>
        <row r="1979">
          <cell r="B1979" t="str">
            <v>KS2-4</v>
          </cell>
          <cell r="C1979" t="str">
            <v>4B</v>
          </cell>
          <cell r="D1979" t="str">
            <v>F</v>
          </cell>
          <cell r="E1979">
            <v>2.1321961620469083E-3</v>
          </cell>
          <cell r="F1979">
            <v>1</v>
          </cell>
          <cell r="G1979" t="str">
            <v>&gt;=29 &amp; &lt;30</v>
          </cell>
          <cell r="H1979" t="str">
            <v>KS2 English</v>
          </cell>
          <cell r="I1979" t="str">
            <v>KS4 English</v>
          </cell>
        </row>
        <row r="1980">
          <cell r="B1980" t="str">
            <v>KS2-4</v>
          </cell>
          <cell r="C1980" t="str">
            <v>4A</v>
          </cell>
          <cell r="D1980" t="str">
            <v>F</v>
          </cell>
          <cell r="E1980">
            <v>9.5693779904306223E-4</v>
          </cell>
          <cell r="F1980">
            <v>1</v>
          </cell>
          <cell r="G1980" t="str">
            <v>&gt;=29 &amp; &lt;30</v>
          </cell>
          <cell r="H1980" t="str">
            <v>KS2 English</v>
          </cell>
          <cell r="I1980" t="str">
            <v>KS4 English</v>
          </cell>
        </row>
        <row r="1981">
          <cell r="B1981" t="str">
            <v>KS2-4</v>
          </cell>
          <cell r="C1981" t="str">
            <v>5C</v>
          </cell>
          <cell r="D1981" t="str">
            <v>F</v>
          </cell>
          <cell r="E1981">
            <v>2.0951183741881415E-4</v>
          </cell>
          <cell r="F1981">
            <v>1</v>
          </cell>
          <cell r="G1981" t="str">
            <v>&gt;=29 &amp; &lt;30</v>
          </cell>
          <cell r="H1981" t="str">
            <v>KS2 English</v>
          </cell>
          <cell r="I1981" t="str">
            <v>KS4 English</v>
          </cell>
        </row>
        <row r="1982">
          <cell r="B1982" t="str">
            <v>KS2-4</v>
          </cell>
          <cell r="C1982" t="str">
            <v>5B</v>
          </cell>
          <cell r="D1982" t="str">
            <v>F</v>
          </cell>
          <cell r="E1982">
            <v>0</v>
          </cell>
          <cell r="F1982">
            <v>1</v>
          </cell>
          <cell r="G1982" t="str">
            <v>&gt;=29 &amp; &lt;30</v>
          </cell>
          <cell r="H1982" t="str">
            <v>KS2 English</v>
          </cell>
          <cell r="I1982" t="str">
            <v>KS4 English</v>
          </cell>
        </row>
        <row r="1983">
          <cell r="B1983" t="str">
            <v>KS2-4</v>
          </cell>
          <cell r="C1983" t="str">
            <v>5A</v>
          </cell>
          <cell r="D1983" t="str">
            <v>F</v>
          </cell>
          <cell r="E1983">
            <v>0</v>
          </cell>
          <cell r="F1983">
            <v>1</v>
          </cell>
          <cell r="G1983" t="str">
            <v>&gt;=29 &amp; &lt;30</v>
          </cell>
          <cell r="H1983" t="str">
            <v>KS2 English</v>
          </cell>
          <cell r="I1983" t="str">
            <v>KS4 English</v>
          </cell>
        </row>
        <row r="1984">
          <cell r="B1984" t="str">
            <v>.</v>
          </cell>
        </row>
        <row r="1985">
          <cell r="B1985" t="str">
            <v>.</v>
          </cell>
        </row>
        <row r="1986">
          <cell r="B1986" t="str">
            <v>.</v>
          </cell>
          <cell r="C1986" t="str">
            <v>.</v>
          </cell>
          <cell r="D1986" t="str">
            <v>.</v>
          </cell>
          <cell r="E1986" t="str">
            <v>.</v>
          </cell>
          <cell r="F1986" t="str">
            <v>.</v>
          </cell>
          <cell r="G1986" t="str">
            <v>.</v>
          </cell>
          <cell r="H1986" t="str">
            <v>KS2 English</v>
          </cell>
          <cell r="I1986" t="str">
            <v>KS4 English</v>
          </cell>
        </row>
        <row r="1987">
          <cell r="B1987" t="str">
            <v>.</v>
          </cell>
          <cell r="C1987" t="str">
            <v>.</v>
          </cell>
          <cell r="D1987" t="str">
            <v>.</v>
          </cell>
          <cell r="E1987" t="str">
            <v>.</v>
          </cell>
          <cell r="F1987" t="str">
            <v>.</v>
          </cell>
          <cell r="G1987" t="str">
            <v>.</v>
          </cell>
          <cell r="H1987" t="str">
            <v>KS2 English</v>
          </cell>
          <cell r="I1987" t="str">
            <v>KS4 English</v>
          </cell>
        </row>
        <row r="1988">
          <cell r="B1988" t="str">
            <v>.</v>
          </cell>
          <cell r="C1988" t="str">
            <v>.</v>
          </cell>
          <cell r="D1988" t="str">
            <v>.</v>
          </cell>
          <cell r="E1988" t="str">
            <v>.</v>
          </cell>
          <cell r="F1988" t="str">
            <v>.</v>
          </cell>
          <cell r="G1988" t="str">
            <v>.</v>
          </cell>
          <cell r="H1988" t="str">
            <v>KS2 English</v>
          </cell>
          <cell r="I1988" t="str">
            <v>KS4 English</v>
          </cell>
        </row>
        <row r="1989">
          <cell r="B1989" t="str">
            <v>.</v>
          </cell>
          <cell r="C1989" t="str">
            <v>.</v>
          </cell>
          <cell r="D1989" t="str">
            <v>.</v>
          </cell>
          <cell r="E1989" t="str">
            <v>.</v>
          </cell>
          <cell r="F1989" t="str">
            <v>.</v>
          </cell>
          <cell r="G1989" t="str">
            <v>.</v>
          </cell>
          <cell r="H1989" t="str">
            <v>.</v>
          </cell>
          <cell r="I1989" t="str">
            <v>.</v>
          </cell>
        </row>
        <row r="1990">
          <cell r="B1990" t="str">
            <v>.</v>
          </cell>
          <cell r="C1990" t="str">
            <v>.</v>
          </cell>
          <cell r="D1990" t="str">
            <v>.</v>
          </cell>
          <cell r="E1990" t="str">
            <v>.</v>
          </cell>
          <cell r="F1990" t="str">
            <v>.</v>
          </cell>
          <cell r="G1990" t="str">
            <v>.</v>
          </cell>
          <cell r="H1990" t="str">
            <v>.</v>
          </cell>
          <cell r="I1990" t="str">
            <v>.</v>
          </cell>
        </row>
        <row r="1991">
          <cell r="B1991" t="str">
            <v>KS2-4</v>
          </cell>
          <cell r="C1991" t="str">
            <v>B</v>
          </cell>
          <cell r="D1991" t="str">
            <v>F</v>
          </cell>
          <cell r="E1991">
            <v>1.1194029850746268E-2</v>
          </cell>
          <cell r="F1991">
            <v>1</v>
          </cell>
          <cell r="G1991" t="str">
            <v>&gt;=30</v>
          </cell>
          <cell r="H1991" t="str">
            <v>KS2 English</v>
          </cell>
          <cell r="I1991" t="str">
            <v>KS4 English</v>
          </cell>
        </row>
        <row r="1992">
          <cell r="B1992" t="str">
            <v>KS2-4</v>
          </cell>
          <cell r="C1992" t="str">
            <v>N</v>
          </cell>
          <cell r="D1992" t="str">
            <v>F</v>
          </cell>
          <cell r="E1992">
            <v>1.1194029850746268E-2</v>
          </cell>
          <cell r="F1992">
            <v>1</v>
          </cell>
          <cell r="G1992" t="str">
            <v>&gt;=30</v>
          </cell>
          <cell r="H1992" t="str">
            <v>KS2 English</v>
          </cell>
          <cell r="I1992" t="str">
            <v>KS4 English</v>
          </cell>
        </row>
        <row r="1993">
          <cell r="B1993" t="str">
            <v>KS2-4</v>
          </cell>
          <cell r="C1993" t="str">
            <v>2</v>
          </cell>
          <cell r="D1993" t="str">
            <v>F</v>
          </cell>
          <cell r="E1993">
            <v>1.1194029850746268E-2</v>
          </cell>
          <cell r="F1993">
            <v>1</v>
          </cell>
          <cell r="G1993" t="str">
            <v>&gt;=30</v>
          </cell>
          <cell r="H1993" t="str">
            <v>KS2 English</v>
          </cell>
          <cell r="I1993" t="str">
            <v>KS4 English</v>
          </cell>
        </row>
        <row r="1994">
          <cell r="B1994" t="str">
            <v>KS2-4</v>
          </cell>
          <cell r="C1994" t="str">
            <v>3C</v>
          </cell>
          <cell r="D1994" t="str">
            <v>F</v>
          </cell>
          <cell r="E1994">
            <v>1.1194029850746268E-2</v>
          </cell>
          <cell r="F1994">
            <v>1</v>
          </cell>
          <cell r="G1994" t="str">
            <v>&gt;=30</v>
          </cell>
          <cell r="H1994" t="str">
            <v>KS2 English</v>
          </cell>
          <cell r="I1994" t="str">
            <v>KS4 English</v>
          </cell>
        </row>
        <row r="1995">
          <cell r="B1995" t="str">
            <v>KS2-4</v>
          </cell>
          <cell r="C1995" t="str">
            <v>3B</v>
          </cell>
          <cell r="D1995" t="str">
            <v>F</v>
          </cell>
          <cell r="E1995">
            <v>1.1194029850746268E-2</v>
          </cell>
          <cell r="F1995">
            <v>1</v>
          </cell>
          <cell r="G1995" t="str">
            <v>&gt;=30</v>
          </cell>
          <cell r="H1995" t="str">
            <v>KS2 English</v>
          </cell>
          <cell r="I1995" t="str">
            <v>KS4 English</v>
          </cell>
        </row>
        <row r="1996">
          <cell r="B1996" t="str">
            <v>KS2-4</v>
          </cell>
          <cell r="C1996" t="str">
            <v>3A</v>
          </cell>
          <cell r="D1996" t="str">
            <v>F</v>
          </cell>
          <cell r="E1996">
            <v>1.1194029850746268E-2</v>
          </cell>
          <cell r="F1996">
            <v>1</v>
          </cell>
          <cell r="G1996" t="str">
            <v>&gt;=30</v>
          </cell>
          <cell r="H1996" t="str">
            <v>KS2 English</v>
          </cell>
          <cell r="I1996" t="str">
            <v>KS4 English</v>
          </cell>
        </row>
        <row r="1997">
          <cell r="B1997" t="str">
            <v>KS2-4</v>
          </cell>
          <cell r="C1997" t="str">
            <v>4C</v>
          </cell>
          <cell r="D1997" t="str">
            <v>F</v>
          </cell>
          <cell r="E1997">
            <v>1.1194029850746268E-2</v>
          </cell>
          <cell r="F1997">
            <v>1</v>
          </cell>
          <cell r="G1997" t="str">
            <v>&gt;=30</v>
          </cell>
          <cell r="H1997" t="str">
            <v>KS2 English</v>
          </cell>
          <cell r="I1997" t="str">
            <v>KS4 English</v>
          </cell>
        </row>
        <row r="1998">
          <cell r="B1998" t="str">
            <v>KS2-4</v>
          </cell>
          <cell r="C1998" t="str">
            <v>4B</v>
          </cell>
          <cell r="D1998" t="str">
            <v>F</v>
          </cell>
          <cell r="E1998">
            <v>1.0111223458038423E-3</v>
          </cell>
          <cell r="F1998">
            <v>1</v>
          </cell>
          <cell r="G1998" t="str">
            <v>&gt;=30</v>
          </cell>
          <cell r="H1998" t="str">
            <v>KS2 English</v>
          </cell>
          <cell r="I1998" t="str">
            <v>KS4 English</v>
          </cell>
        </row>
        <row r="1999">
          <cell r="B1999" t="str">
            <v>KS2-4</v>
          </cell>
          <cell r="C1999" t="str">
            <v>4A</v>
          </cell>
          <cell r="D1999" t="str">
            <v>F</v>
          </cell>
          <cell r="E1999">
            <v>0</v>
          </cell>
          <cell r="F1999">
            <v>1</v>
          </cell>
          <cell r="G1999" t="str">
            <v>&gt;=30</v>
          </cell>
          <cell r="H1999" t="str">
            <v>KS2 English</v>
          </cell>
          <cell r="I1999" t="str">
            <v>KS4 English</v>
          </cell>
        </row>
        <row r="2000">
          <cell r="B2000" t="str">
            <v>KS2-4</v>
          </cell>
          <cell r="C2000" t="str">
            <v>5C</v>
          </cell>
          <cell r="D2000" t="str">
            <v>F</v>
          </cell>
          <cell r="E2000">
            <v>1.5730690577316344E-4</v>
          </cell>
          <cell r="F2000">
            <v>1</v>
          </cell>
          <cell r="G2000" t="str">
            <v>&gt;=30</v>
          </cell>
          <cell r="H2000" t="str">
            <v>KS2 English</v>
          </cell>
          <cell r="I2000" t="str">
            <v>KS4 English</v>
          </cell>
        </row>
        <row r="2001">
          <cell r="B2001" t="str">
            <v>KS2-4</v>
          </cell>
          <cell r="C2001" t="str">
            <v>5B</v>
          </cell>
          <cell r="D2001" t="str">
            <v>F</v>
          </cell>
          <cell r="E2001">
            <v>0</v>
          </cell>
          <cell r="F2001">
            <v>1</v>
          </cell>
          <cell r="G2001" t="str">
            <v>&gt;=30</v>
          </cell>
          <cell r="H2001" t="str">
            <v>KS2 English</v>
          </cell>
          <cell r="I2001" t="str">
            <v>KS4 English</v>
          </cell>
        </row>
        <row r="2002">
          <cell r="B2002" t="str">
            <v>KS2-4</v>
          </cell>
          <cell r="C2002" t="str">
            <v>5A</v>
          </cell>
          <cell r="D2002" t="str">
            <v>F</v>
          </cell>
          <cell r="E2002">
            <v>0</v>
          </cell>
          <cell r="F2002">
            <v>1</v>
          </cell>
          <cell r="G2002" t="str">
            <v>&gt;=30</v>
          </cell>
          <cell r="H2002" t="str">
            <v>KS2 English</v>
          </cell>
          <cell r="I2002" t="str">
            <v>KS4 English</v>
          </cell>
        </row>
        <row r="2003">
          <cell r="B2003" t="str">
            <v>.</v>
          </cell>
          <cell r="C2003" t="str">
            <v>.</v>
          </cell>
          <cell r="D2003" t="str">
            <v>.</v>
          </cell>
          <cell r="E2003" t="str">
            <v>.</v>
          </cell>
          <cell r="F2003" t="str">
            <v>.</v>
          </cell>
          <cell r="G2003" t="str">
            <v>.</v>
          </cell>
          <cell r="H2003" t="str">
            <v>.</v>
          </cell>
          <cell r="I2003" t="str">
            <v>.</v>
          </cell>
        </row>
        <row r="2004">
          <cell r="B2004" t="str">
            <v>.</v>
          </cell>
          <cell r="C2004" t="str">
            <v>.</v>
          </cell>
          <cell r="D2004" t="str">
            <v>.</v>
          </cell>
          <cell r="E2004" t="str">
            <v>.</v>
          </cell>
          <cell r="F2004" t="str">
            <v>.</v>
          </cell>
          <cell r="G2004" t="str">
            <v>.</v>
          </cell>
          <cell r="H2004" t="str">
            <v>.</v>
          </cell>
          <cell r="I2004" t="str">
            <v>.</v>
          </cell>
        </row>
        <row r="2005">
          <cell r="B2005" t="str">
            <v>KS2-4</v>
          </cell>
          <cell r="C2005" t="str">
            <v>B</v>
          </cell>
          <cell r="D2005" t="str">
            <v>E</v>
          </cell>
          <cell r="E2005">
            <v>0.28697355533790403</v>
          </cell>
          <cell r="F2005">
            <v>0.75</v>
          </cell>
          <cell r="G2005" t="str">
            <v>&lt;25</v>
          </cell>
          <cell r="H2005" t="str">
            <v>KS2 English</v>
          </cell>
          <cell r="I2005" t="str">
            <v>KS4 English</v>
          </cell>
        </row>
        <row r="2006">
          <cell r="B2006" t="str">
            <v>KS2-4</v>
          </cell>
          <cell r="C2006" t="str">
            <v>N</v>
          </cell>
          <cell r="D2006" t="str">
            <v>E</v>
          </cell>
          <cell r="E2006">
            <v>0.31596209912536444</v>
          </cell>
          <cell r="F2006">
            <v>0.75</v>
          </cell>
          <cell r="G2006" t="str">
            <v>&lt;25</v>
          </cell>
          <cell r="H2006" t="str">
            <v>KS2 English</v>
          </cell>
          <cell r="I2006" t="str">
            <v>KS4 English</v>
          </cell>
        </row>
        <row r="2007">
          <cell r="B2007" t="str">
            <v>KS2-4</v>
          </cell>
          <cell r="C2007" t="str">
            <v>2</v>
          </cell>
          <cell r="D2007" t="str">
            <v>E</v>
          </cell>
          <cell r="E2007">
            <v>0.33670886075949369</v>
          </cell>
          <cell r="F2007">
            <v>0.75</v>
          </cell>
          <cell r="G2007" t="str">
            <v>&lt;25</v>
          </cell>
          <cell r="H2007" t="str">
            <v>KS2 English</v>
          </cell>
          <cell r="I2007" t="str">
            <v>KS4 English</v>
          </cell>
        </row>
        <row r="2008">
          <cell r="B2008" t="str">
            <v>KS2-4</v>
          </cell>
          <cell r="C2008" t="str">
            <v>3C</v>
          </cell>
          <cell r="D2008" t="str">
            <v>E</v>
          </cell>
          <cell r="E2008">
            <v>0.3556526922312736</v>
          </cell>
          <cell r="F2008">
            <v>0.75</v>
          </cell>
          <cell r="G2008" t="str">
            <v>&lt;25</v>
          </cell>
          <cell r="H2008" t="str">
            <v>KS2 English</v>
          </cell>
          <cell r="I2008" t="str">
            <v>KS4 English</v>
          </cell>
        </row>
        <row r="2009">
          <cell r="B2009" t="str">
            <v>KS2-4</v>
          </cell>
          <cell r="C2009" t="str">
            <v>3B</v>
          </cell>
          <cell r="D2009" t="str">
            <v>E</v>
          </cell>
          <cell r="E2009">
            <v>0.29569525111035189</v>
          </cell>
          <cell r="F2009">
            <v>0.75</v>
          </cell>
          <cell r="G2009" t="str">
            <v>&lt;25</v>
          </cell>
          <cell r="H2009" t="str">
            <v>KS2 English</v>
          </cell>
          <cell r="I2009" t="str">
            <v>KS4 English</v>
          </cell>
        </row>
        <row r="2010">
          <cell r="B2010" t="str">
            <v>KS2-4</v>
          </cell>
          <cell r="C2010" t="str">
            <v>3A</v>
          </cell>
          <cell r="D2010" t="str">
            <v>E</v>
          </cell>
          <cell r="E2010">
            <v>0.24001576458223858</v>
          </cell>
          <cell r="F2010">
            <v>0.75</v>
          </cell>
          <cell r="G2010" t="str">
            <v>&lt;25</v>
          </cell>
          <cell r="H2010" t="str">
            <v>KS2 English</v>
          </cell>
          <cell r="I2010" t="str">
            <v>KS4 English</v>
          </cell>
        </row>
        <row r="2011">
          <cell r="B2011" t="str">
            <v>KS2-4</v>
          </cell>
          <cell r="C2011" t="str">
            <v>4C</v>
          </cell>
          <cell r="D2011" t="str">
            <v>E</v>
          </cell>
          <cell r="E2011">
            <v>0.13739505332425686</v>
          </cell>
          <cell r="F2011">
            <v>0.75</v>
          </cell>
          <cell r="G2011" t="str">
            <v>&lt;25</v>
          </cell>
          <cell r="H2011" t="str">
            <v>KS2 English</v>
          </cell>
          <cell r="I2011" t="str">
            <v>KS4 English</v>
          </cell>
        </row>
        <row r="2012">
          <cell r="B2012" t="str">
            <v>KS2-4</v>
          </cell>
          <cell r="C2012" t="str">
            <v>4B</v>
          </cell>
          <cell r="D2012" t="str">
            <v>E</v>
          </cell>
          <cell r="E2012">
            <v>6.3365992231433702E-2</v>
          </cell>
          <cell r="F2012">
            <v>0.75</v>
          </cell>
          <cell r="G2012" t="str">
            <v>&lt;25</v>
          </cell>
          <cell r="H2012" t="str">
            <v>KS2 English</v>
          </cell>
          <cell r="I2012" t="str">
            <v>KS4 English</v>
          </cell>
        </row>
        <row r="2013">
          <cell r="B2013" t="str">
            <v>KS2-4</v>
          </cell>
          <cell r="C2013" t="str">
            <v>4A</v>
          </cell>
          <cell r="D2013" t="str">
            <v>E</v>
          </cell>
          <cell r="E2013">
            <v>2.7714564369310794E-2</v>
          </cell>
          <cell r="F2013">
            <v>0.75</v>
          </cell>
          <cell r="G2013" t="str">
            <v>&lt;25</v>
          </cell>
          <cell r="H2013" t="str">
            <v>KS2 English</v>
          </cell>
          <cell r="I2013" t="str">
            <v>KS4 English</v>
          </cell>
        </row>
        <row r="2014">
          <cell r="B2014" t="str">
            <v>KS2-4</v>
          </cell>
          <cell r="C2014" t="str">
            <v>5C</v>
          </cell>
          <cell r="D2014" t="str">
            <v>E</v>
          </cell>
          <cell r="E2014">
            <v>1.1057651726175403E-2</v>
          </cell>
          <cell r="F2014">
            <v>0.75</v>
          </cell>
          <cell r="G2014" t="str">
            <v>&lt;25</v>
          </cell>
          <cell r="H2014" t="str">
            <v>KS2 English</v>
          </cell>
          <cell r="I2014" t="str">
            <v>KS4 English</v>
          </cell>
        </row>
        <row r="2015">
          <cell r="B2015" t="str">
            <v>KS2-4</v>
          </cell>
          <cell r="C2015" t="str">
            <v>5B</v>
          </cell>
          <cell r="D2015" t="str">
            <v>E</v>
          </cell>
          <cell r="E2015">
            <v>2.5853154084798345E-3</v>
          </cell>
          <cell r="F2015">
            <v>0.75</v>
          </cell>
          <cell r="G2015" t="str">
            <v>&lt;25</v>
          </cell>
          <cell r="H2015" t="str">
            <v>KS2 English</v>
          </cell>
          <cell r="I2015" t="str">
            <v>KS4 English</v>
          </cell>
        </row>
        <row r="2016">
          <cell r="B2016" t="str">
            <v>KS2-4</v>
          </cell>
          <cell r="C2016" t="str">
            <v>5A</v>
          </cell>
          <cell r="D2016" t="str">
            <v>E</v>
          </cell>
          <cell r="E2016">
            <v>0</v>
          </cell>
          <cell r="F2016">
            <v>0.75</v>
          </cell>
          <cell r="G2016" t="str">
            <v>&lt;25</v>
          </cell>
          <cell r="H2016" t="str">
            <v>KS2 English</v>
          </cell>
          <cell r="I2016" t="str">
            <v>KS4 English</v>
          </cell>
        </row>
        <row r="2017">
          <cell r="B2017" t="str">
            <v>.</v>
          </cell>
          <cell r="C2017" t="str">
            <v>.</v>
          </cell>
          <cell r="D2017" t="str">
            <v>.</v>
          </cell>
          <cell r="E2017" t="str">
            <v>.</v>
          </cell>
          <cell r="F2017" t="str">
            <v>.</v>
          </cell>
          <cell r="G2017" t="str">
            <v>.</v>
          </cell>
          <cell r="H2017" t="str">
            <v>.</v>
          </cell>
          <cell r="I2017" t="str">
            <v>.</v>
          </cell>
        </row>
        <row r="2018">
          <cell r="B2018" t="str">
            <v>.</v>
          </cell>
          <cell r="C2018" t="str">
            <v>.</v>
          </cell>
          <cell r="D2018" t="str">
            <v>.</v>
          </cell>
          <cell r="E2018" t="str">
            <v>.</v>
          </cell>
          <cell r="F2018" t="str">
            <v>.</v>
          </cell>
          <cell r="G2018" t="str">
            <v>.</v>
          </cell>
          <cell r="H2018" t="str">
            <v>.</v>
          </cell>
          <cell r="I2018" t="str">
            <v>.</v>
          </cell>
        </row>
        <row r="2019">
          <cell r="B2019" t="str">
            <v>.</v>
          </cell>
          <cell r="C2019" t="str">
            <v>.</v>
          </cell>
          <cell r="D2019" t="str">
            <v>.</v>
          </cell>
          <cell r="E2019" t="str">
            <v>.</v>
          </cell>
          <cell r="F2019" t="str">
            <v>.</v>
          </cell>
          <cell r="G2019" t="str">
            <v>.</v>
          </cell>
          <cell r="H2019" t="str">
            <v>KS2 English</v>
          </cell>
          <cell r="I2019" t="str">
            <v>KS4 English</v>
          </cell>
        </row>
        <row r="2020">
          <cell r="B2020" t="str">
            <v>.</v>
          </cell>
          <cell r="C2020" t="str">
            <v>.</v>
          </cell>
          <cell r="D2020" t="str">
            <v>.</v>
          </cell>
          <cell r="E2020" t="str">
            <v>.</v>
          </cell>
          <cell r="F2020" t="str">
            <v>.</v>
          </cell>
          <cell r="G2020" t="str">
            <v>.</v>
          </cell>
          <cell r="H2020" t="str">
            <v>KS2 English</v>
          </cell>
          <cell r="I2020" t="str">
            <v>KS4 English</v>
          </cell>
        </row>
        <row r="2021">
          <cell r="B2021" t="str">
            <v>.</v>
          </cell>
          <cell r="C2021" t="str">
            <v>.</v>
          </cell>
          <cell r="D2021" t="str">
            <v>.</v>
          </cell>
          <cell r="E2021" t="str">
            <v>.</v>
          </cell>
          <cell r="F2021" t="str">
            <v>.</v>
          </cell>
          <cell r="G2021" t="str">
            <v>.</v>
          </cell>
          <cell r="H2021" t="str">
            <v>KS2 English</v>
          </cell>
          <cell r="I2021" t="str">
            <v>KS4 English</v>
          </cell>
        </row>
        <row r="2022">
          <cell r="B2022" t="str">
            <v>.</v>
          </cell>
          <cell r="C2022" t="str">
            <v>.</v>
          </cell>
          <cell r="D2022" t="str">
            <v>.</v>
          </cell>
          <cell r="E2022" t="str">
            <v>.</v>
          </cell>
          <cell r="F2022" t="str">
            <v>.</v>
          </cell>
          <cell r="G2022" t="str">
            <v>.</v>
          </cell>
          <cell r="H2022" t="str">
            <v>.</v>
          </cell>
          <cell r="I2022" t="str">
            <v>.</v>
          </cell>
        </row>
        <row r="2023">
          <cell r="B2023" t="str">
            <v>.</v>
          </cell>
          <cell r="C2023" t="str">
            <v>.</v>
          </cell>
          <cell r="D2023" t="str">
            <v>.</v>
          </cell>
          <cell r="E2023" t="str">
            <v>.</v>
          </cell>
          <cell r="F2023" t="str">
            <v>.</v>
          </cell>
          <cell r="G2023" t="str">
            <v>.</v>
          </cell>
          <cell r="H2023" t="str">
            <v>.</v>
          </cell>
          <cell r="I2023" t="str">
            <v>.</v>
          </cell>
        </row>
        <row r="2024">
          <cell r="B2024" t="str">
            <v>KS2-4</v>
          </cell>
          <cell r="C2024" t="str">
            <v>B</v>
          </cell>
          <cell r="D2024" t="str">
            <v>E</v>
          </cell>
          <cell r="E2024">
            <v>0.30899215449607725</v>
          </cell>
          <cell r="F2024">
            <v>0.75</v>
          </cell>
          <cell r="G2024" t="str">
            <v>&gt;=25 &amp; &lt;26</v>
          </cell>
          <cell r="H2024" t="str">
            <v>KS2 English</v>
          </cell>
          <cell r="I2024" t="str">
            <v>KS4 English</v>
          </cell>
        </row>
        <row r="2025">
          <cell r="B2025" t="str">
            <v>KS2-4</v>
          </cell>
          <cell r="C2025" t="str">
            <v>N</v>
          </cell>
          <cell r="D2025" t="str">
            <v>E</v>
          </cell>
          <cell r="E2025">
            <v>0.36133768352365414</v>
          </cell>
          <cell r="F2025">
            <v>0.75</v>
          </cell>
          <cell r="G2025" t="str">
            <v>&gt;=25 &amp; &lt;26</v>
          </cell>
          <cell r="H2025" t="str">
            <v>KS2 English</v>
          </cell>
          <cell r="I2025" t="str">
            <v>KS4 English</v>
          </cell>
        </row>
        <row r="2026">
          <cell r="B2026" t="str">
            <v>KS2-4</v>
          </cell>
          <cell r="C2026" t="str">
            <v>2</v>
          </cell>
          <cell r="D2026" t="str">
            <v>E</v>
          </cell>
          <cell r="E2026">
            <v>0.38415545590433481</v>
          </cell>
          <cell r="F2026">
            <v>0.75</v>
          </cell>
          <cell r="G2026" t="str">
            <v>&gt;=25 &amp; &lt;26</v>
          </cell>
          <cell r="H2026" t="str">
            <v>KS2 English</v>
          </cell>
          <cell r="I2026" t="str">
            <v>KS4 English</v>
          </cell>
        </row>
        <row r="2027">
          <cell r="B2027" t="str">
            <v>KS2-4</v>
          </cell>
          <cell r="C2027" t="str">
            <v>3C</v>
          </cell>
          <cell r="D2027" t="str">
            <v>E</v>
          </cell>
          <cell r="E2027">
            <v>0.3498613037447989</v>
          </cell>
          <cell r="F2027">
            <v>0.75</v>
          </cell>
          <cell r="G2027" t="str">
            <v>&gt;=25 &amp; &lt;26</v>
          </cell>
          <cell r="H2027" t="str">
            <v>KS2 English</v>
          </cell>
          <cell r="I2027" t="str">
            <v>KS4 English</v>
          </cell>
        </row>
        <row r="2028">
          <cell r="B2028" t="str">
            <v>KS2-4</v>
          </cell>
          <cell r="C2028" t="str">
            <v>3B</v>
          </cell>
          <cell r="D2028" t="str">
            <v>E</v>
          </cell>
          <cell r="E2028">
            <v>0.29454956227054502</v>
          </cell>
          <cell r="F2028">
            <v>0.75</v>
          </cell>
          <cell r="G2028" t="str">
            <v>&gt;=25 &amp; &lt;26</v>
          </cell>
          <cell r="H2028" t="str">
            <v>KS2 English</v>
          </cell>
          <cell r="I2028" t="str">
            <v>KS4 English</v>
          </cell>
        </row>
        <row r="2029">
          <cell r="B2029" t="str">
            <v>KS2-4</v>
          </cell>
          <cell r="C2029" t="str">
            <v>3A</v>
          </cell>
          <cell r="D2029" t="str">
            <v>E</v>
          </cell>
          <cell r="E2029">
            <v>0.22752634841909486</v>
          </cell>
          <cell r="F2029">
            <v>0.75</v>
          </cell>
          <cell r="G2029" t="str">
            <v>&gt;=25 &amp; &lt;26</v>
          </cell>
          <cell r="H2029" t="str">
            <v>KS2 English</v>
          </cell>
          <cell r="I2029" t="str">
            <v>KS4 English</v>
          </cell>
        </row>
        <row r="2030">
          <cell r="B2030" t="str">
            <v>KS2-4</v>
          </cell>
          <cell r="C2030" t="str">
            <v>4C</v>
          </cell>
          <cell r="D2030" t="str">
            <v>E</v>
          </cell>
          <cell r="E2030">
            <v>0.12276029055690073</v>
          </cell>
          <cell r="F2030">
            <v>0.75</v>
          </cell>
          <cell r="G2030" t="str">
            <v>&gt;=25 &amp; &lt;26</v>
          </cell>
          <cell r="H2030" t="str">
            <v>KS2 English</v>
          </cell>
          <cell r="I2030" t="str">
            <v>KS4 English</v>
          </cell>
        </row>
        <row r="2031">
          <cell r="B2031" t="str">
            <v>KS2-4</v>
          </cell>
          <cell r="C2031" t="str">
            <v>4B</v>
          </cell>
          <cell r="D2031" t="str">
            <v>E</v>
          </cell>
          <cell r="E2031">
            <v>4.6391009940930698E-2</v>
          </cell>
          <cell r="F2031">
            <v>0.75</v>
          </cell>
          <cell r="G2031" t="str">
            <v>&gt;=25 &amp; &lt;26</v>
          </cell>
          <cell r="H2031" t="str">
            <v>KS2 English</v>
          </cell>
          <cell r="I2031" t="str">
            <v>KS4 English</v>
          </cell>
        </row>
        <row r="2032">
          <cell r="B2032" t="str">
            <v>KS2-4</v>
          </cell>
          <cell r="C2032" t="str">
            <v>4A</v>
          </cell>
          <cell r="D2032" t="str">
            <v>E</v>
          </cell>
          <cell r="E2032">
            <v>1.967549421857516E-2</v>
          </cell>
          <cell r="F2032">
            <v>0.75</v>
          </cell>
          <cell r="G2032" t="str">
            <v>&gt;=25 &amp; &lt;26</v>
          </cell>
          <cell r="H2032" t="str">
            <v>KS2 English</v>
          </cell>
          <cell r="I2032" t="str">
            <v>KS4 English</v>
          </cell>
        </row>
        <row r="2033">
          <cell r="B2033" t="str">
            <v>KS2-4</v>
          </cell>
          <cell r="C2033" t="str">
            <v>5C</v>
          </cell>
          <cell r="D2033" t="str">
            <v>E</v>
          </cell>
          <cell r="E2033">
            <v>5.927533811988646E-3</v>
          </cell>
          <cell r="F2033">
            <v>0.75</v>
          </cell>
          <cell r="G2033" t="str">
            <v>&gt;=25 &amp; &lt;26</v>
          </cell>
          <cell r="H2033" t="str">
            <v>KS2 English</v>
          </cell>
          <cell r="I2033" t="str">
            <v>KS4 English</v>
          </cell>
        </row>
        <row r="2034">
          <cell r="B2034" t="str">
            <v>KS2-4</v>
          </cell>
          <cell r="C2034" t="str">
            <v>5B</v>
          </cell>
          <cell r="D2034" t="str">
            <v>E</v>
          </cell>
          <cell r="E2034">
            <v>4.5045045045045046E-4</v>
          </cell>
          <cell r="F2034">
            <v>0.75</v>
          </cell>
          <cell r="G2034" t="str">
            <v>&gt;=25 &amp; &lt;26</v>
          </cell>
          <cell r="H2034" t="str">
            <v>KS2 English</v>
          </cell>
          <cell r="I2034" t="str">
            <v>KS4 English</v>
          </cell>
        </row>
        <row r="2035">
          <cell r="B2035" t="str">
            <v>KS2-4</v>
          </cell>
          <cell r="C2035" t="str">
            <v>5A</v>
          </cell>
          <cell r="D2035" t="str">
            <v>E</v>
          </cell>
          <cell r="E2035">
            <v>0</v>
          </cell>
          <cell r="F2035">
            <v>0.75</v>
          </cell>
          <cell r="G2035" t="str">
            <v>&gt;=25 &amp; &lt;26</v>
          </cell>
          <cell r="H2035" t="str">
            <v>KS2 English</v>
          </cell>
          <cell r="I2035" t="str">
            <v>KS4 English</v>
          </cell>
        </row>
        <row r="2036">
          <cell r="B2036" t="str">
            <v>.</v>
          </cell>
          <cell r="C2036" t="str">
            <v>.</v>
          </cell>
          <cell r="D2036" t="str">
            <v>.</v>
          </cell>
          <cell r="E2036" t="str">
            <v>.</v>
          </cell>
          <cell r="F2036" t="str">
            <v>.</v>
          </cell>
          <cell r="G2036" t="str">
            <v>.</v>
          </cell>
          <cell r="H2036" t="str">
            <v>.</v>
          </cell>
          <cell r="I2036" t="str">
            <v>.</v>
          </cell>
        </row>
        <row r="2037">
          <cell r="B2037" t="str">
            <v>.</v>
          </cell>
          <cell r="C2037" t="str">
            <v>.</v>
          </cell>
          <cell r="D2037" t="str">
            <v>.</v>
          </cell>
          <cell r="E2037" t="str">
            <v>.</v>
          </cell>
          <cell r="F2037" t="str">
            <v>.</v>
          </cell>
          <cell r="G2037" t="str">
            <v>.</v>
          </cell>
          <cell r="H2037" t="str">
            <v>.</v>
          </cell>
          <cell r="I2037" t="str">
            <v>.</v>
          </cell>
        </row>
        <row r="2038">
          <cell r="B2038" t="str">
            <v>.</v>
          </cell>
          <cell r="C2038" t="str">
            <v>.</v>
          </cell>
          <cell r="D2038" t="str">
            <v>.</v>
          </cell>
          <cell r="E2038" t="str">
            <v>.</v>
          </cell>
          <cell r="F2038" t="str">
            <v>.</v>
          </cell>
          <cell r="G2038" t="str">
            <v>.</v>
          </cell>
          <cell r="H2038" t="str">
            <v>KS2 English</v>
          </cell>
          <cell r="I2038" t="str">
            <v>KS4 English</v>
          </cell>
        </row>
        <row r="2039">
          <cell r="B2039" t="str">
            <v>.</v>
          </cell>
          <cell r="C2039" t="str">
            <v>.</v>
          </cell>
          <cell r="D2039" t="str">
            <v>.</v>
          </cell>
          <cell r="E2039" t="str">
            <v>.</v>
          </cell>
          <cell r="F2039" t="str">
            <v>.</v>
          </cell>
          <cell r="G2039" t="str">
            <v>.</v>
          </cell>
          <cell r="H2039" t="str">
            <v>KS2 English</v>
          </cell>
          <cell r="I2039" t="str">
            <v>KS4 English</v>
          </cell>
        </row>
        <row r="2040">
          <cell r="B2040" t="str">
            <v>.</v>
          </cell>
          <cell r="C2040" t="str">
            <v>.</v>
          </cell>
          <cell r="D2040" t="str">
            <v>.</v>
          </cell>
          <cell r="E2040" t="str">
            <v>.</v>
          </cell>
          <cell r="F2040" t="str">
            <v>.</v>
          </cell>
          <cell r="G2040" t="str">
            <v>.</v>
          </cell>
          <cell r="H2040" t="str">
            <v>KS2 English</v>
          </cell>
          <cell r="I2040" t="str">
            <v>KS4 English</v>
          </cell>
        </row>
        <row r="2041">
          <cell r="B2041" t="str">
            <v>.</v>
          </cell>
          <cell r="C2041" t="str">
            <v>.</v>
          </cell>
          <cell r="D2041" t="str">
            <v>.</v>
          </cell>
          <cell r="E2041" t="str">
            <v>.</v>
          </cell>
          <cell r="F2041" t="str">
            <v>.</v>
          </cell>
          <cell r="G2041" t="str">
            <v>.</v>
          </cell>
          <cell r="H2041" t="str">
            <v>.</v>
          </cell>
          <cell r="I2041" t="str">
            <v>.</v>
          </cell>
        </row>
        <row r="2042">
          <cell r="B2042" t="str">
            <v>.</v>
          </cell>
          <cell r="C2042" t="str">
            <v>.</v>
          </cell>
          <cell r="D2042" t="str">
            <v>.</v>
          </cell>
          <cell r="E2042" t="str">
            <v>.</v>
          </cell>
          <cell r="F2042" t="str">
            <v>.</v>
          </cell>
          <cell r="G2042" t="str">
            <v>.</v>
          </cell>
          <cell r="H2042" t="str">
            <v>.</v>
          </cell>
          <cell r="I2042" t="str">
            <v>.</v>
          </cell>
        </row>
        <row r="2043">
          <cell r="B2043" t="str">
            <v>KS2-4</v>
          </cell>
          <cell r="C2043" t="str">
            <v>B</v>
          </cell>
          <cell r="D2043" t="str">
            <v>E</v>
          </cell>
          <cell r="E2043">
            <v>0.32978156632924882</v>
          </cell>
          <cell r="F2043">
            <v>0.75</v>
          </cell>
          <cell r="G2043" t="str">
            <v>&gt;=26 &amp; &lt;27</v>
          </cell>
          <cell r="H2043" t="str">
            <v>KS2 English</v>
          </cell>
          <cell r="I2043" t="str">
            <v>KS4 English</v>
          </cell>
        </row>
        <row r="2044">
          <cell r="B2044" t="str">
            <v>KS2-4</v>
          </cell>
          <cell r="C2044" t="str">
            <v>N</v>
          </cell>
          <cell r="D2044" t="str">
            <v>E</v>
          </cell>
          <cell r="E2044">
            <v>0.36685962373371922</v>
          </cell>
          <cell r="F2044">
            <v>0.75</v>
          </cell>
          <cell r="G2044" t="str">
            <v>&gt;=26 &amp; &lt;27</v>
          </cell>
          <cell r="H2044" t="str">
            <v>KS2 English</v>
          </cell>
          <cell r="I2044" t="str">
            <v>KS4 English</v>
          </cell>
        </row>
        <row r="2045">
          <cell r="B2045" t="str">
            <v>KS2-4</v>
          </cell>
          <cell r="C2045" t="str">
            <v>2</v>
          </cell>
          <cell r="D2045" t="str">
            <v>E</v>
          </cell>
          <cell r="E2045">
            <v>0.37806451612903225</v>
          </cell>
          <cell r="F2045">
            <v>0.75</v>
          </cell>
          <cell r="G2045" t="str">
            <v>&gt;=26 &amp; &lt;27</v>
          </cell>
          <cell r="H2045" t="str">
            <v>KS2 English</v>
          </cell>
          <cell r="I2045" t="str">
            <v>KS4 English</v>
          </cell>
        </row>
        <row r="2046">
          <cell r="B2046" t="str">
            <v>KS2-4</v>
          </cell>
          <cell r="C2046" t="str">
            <v>3C</v>
          </cell>
          <cell r="D2046" t="str">
            <v>E</v>
          </cell>
          <cell r="E2046">
            <v>0.36772645470905818</v>
          </cell>
          <cell r="F2046">
            <v>0.75</v>
          </cell>
          <cell r="G2046" t="str">
            <v>&gt;=26 &amp; &lt;27</v>
          </cell>
          <cell r="H2046" t="str">
            <v>KS2 English</v>
          </cell>
          <cell r="I2046" t="str">
            <v>KS4 English</v>
          </cell>
        </row>
        <row r="2047">
          <cell r="B2047" t="str">
            <v>KS2-4</v>
          </cell>
          <cell r="C2047" t="str">
            <v>3B</v>
          </cell>
          <cell r="D2047" t="str">
            <v>E</v>
          </cell>
          <cell r="E2047">
            <v>0.31033717834960073</v>
          </cell>
          <cell r="F2047">
            <v>0.75</v>
          </cell>
          <cell r="G2047" t="str">
            <v>&gt;=26 &amp; &lt;27</v>
          </cell>
          <cell r="H2047" t="str">
            <v>KS2 English</v>
          </cell>
          <cell r="I2047" t="str">
            <v>KS4 English</v>
          </cell>
        </row>
        <row r="2048">
          <cell r="B2048" t="str">
            <v>KS2-4</v>
          </cell>
          <cell r="C2048" t="str">
            <v>3A</v>
          </cell>
          <cell r="D2048" t="str">
            <v>E</v>
          </cell>
          <cell r="E2048">
            <v>0.22633744855967078</v>
          </cell>
          <cell r="F2048">
            <v>0.75</v>
          </cell>
          <cell r="G2048" t="str">
            <v>&gt;=26 &amp; &lt;27</v>
          </cell>
          <cell r="H2048" t="str">
            <v>KS2 English</v>
          </cell>
          <cell r="I2048" t="str">
            <v>KS4 English</v>
          </cell>
        </row>
        <row r="2049">
          <cell r="B2049" t="str">
            <v>KS2-4</v>
          </cell>
          <cell r="C2049" t="str">
            <v>4C</v>
          </cell>
          <cell r="D2049" t="str">
            <v>E</v>
          </cell>
          <cell r="E2049">
            <v>0.11902063024257538</v>
          </cell>
          <cell r="F2049">
            <v>0.75</v>
          </cell>
          <cell r="G2049" t="str">
            <v>&gt;=26 &amp; &lt;27</v>
          </cell>
          <cell r="H2049" t="str">
            <v>KS2 English</v>
          </cell>
          <cell r="I2049" t="str">
            <v>KS4 English</v>
          </cell>
        </row>
        <row r="2050">
          <cell r="B2050" t="str">
            <v>KS2-4</v>
          </cell>
          <cell r="C2050" t="str">
            <v>4B</v>
          </cell>
          <cell r="D2050" t="str">
            <v>E</v>
          </cell>
          <cell r="E2050">
            <v>4.5426872102280712E-2</v>
          </cell>
          <cell r="F2050">
            <v>0.75</v>
          </cell>
          <cell r="G2050" t="str">
            <v>&gt;=26 &amp; &lt;27</v>
          </cell>
          <cell r="H2050" t="str">
            <v>KS2 English</v>
          </cell>
          <cell r="I2050" t="str">
            <v>KS4 English</v>
          </cell>
        </row>
        <row r="2051">
          <cell r="B2051" t="str">
            <v>KS2-4</v>
          </cell>
          <cell r="C2051" t="str">
            <v>4A</v>
          </cell>
          <cell r="D2051" t="str">
            <v>E</v>
          </cell>
          <cell r="E2051">
            <v>1.7105483816870704E-2</v>
          </cell>
          <cell r="F2051">
            <v>0.75</v>
          </cell>
          <cell r="G2051" t="str">
            <v>&gt;=26 &amp; &lt;27</v>
          </cell>
          <cell r="H2051" t="str">
            <v>KS2 English</v>
          </cell>
          <cell r="I2051" t="str">
            <v>KS4 English</v>
          </cell>
        </row>
        <row r="2052">
          <cell r="B2052" t="str">
            <v>KS2-4</v>
          </cell>
          <cell r="C2052" t="str">
            <v>5C</v>
          </cell>
          <cell r="D2052" t="str">
            <v>E</v>
          </cell>
          <cell r="E2052">
            <v>4.9188391539596657E-3</v>
          </cell>
          <cell r="F2052">
            <v>0.75</v>
          </cell>
          <cell r="G2052" t="str">
            <v>&gt;=26 &amp; &lt;27</v>
          </cell>
          <cell r="H2052" t="str">
            <v>KS2 English</v>
          </cell>
          <cell r="I2052" t="str">
            <v>KS4 English</v>
          </cell>
        </row>
        <row r="2053">
          <cell r="B2053" t="str">
            <v>KS2-4</v>
          </cell>
          <cell r="C2053" t="str">
            <v>5B</v>
          </cell>
          <cell r="D2053" t="str">
            <v>E</v>
          </cell>
          <cell r="E2053">
            <v>1.2366034624896949E-3</v>
          </cell>
          <cell r="F2053">
            <v>0.75</v>
          </cell>
          <cell r="G2053" t="str">
            <v>&gt;=26 &amp; &lt;27</v>
          </cell>
          <cell r="H2053" t="str">
            <v>KS2 English</v>
          </cell>
          <cell r="I2053" t="str">
            <v>KS4 English</v>
          </cell>
        </row>
        <row r="2054">
          <cell r="B2054" t="str">
            <v>KS2-4</v>
          </cell>
          <cell r="C2054" t="str">
            <v>5A</v>
          </cell>
          <cell r="D2054" t="str">
            <v>E</v>
          </cell>
          <cell r="E2054">
            <v>0</v>
          </cell>
          <cell r="F2054">
            <v>0.75</v>
          </cell>
          <cell r="G2054" t="str">
            <v>&gt;=26 &amp; &lt;27</v>
          </cell>
          <cell r="H2054" t="str">
            <v>KS2 English</v>
          </cell>
          <cell r="I2054" t="str">
            <v>KS4 English</v>
          </cell>
        </row>
        <row r="2055">
          <cell r="B2055" t="str">
            <v>.</v>
          </cell>
          <cell r="C2055" t="str">
            <v>.</v>
          </cell>
          <cell r="D2055" t="str">
            <v>.</v>
          </cell>
          <cell r="E2055" t="str">
            <v>.</v>
          </cell>
          <cell r="F2055" t="str">
            <v>.</v>
          </cell>
          <cell r="G2055" t="str">
            <v>.</v>
          </cell>
          <cell r="H2055" t="str">
            <v>.</v>
          </cell>
          <cell r="I2055" t="str">
            <v>.</v>
          </cell>
        </row>
        <row r="2056">
          <cell r="B2056" t="str">
            <v>.</v>
          </cell>
          <cell r="C2056" t="str">
            <v>.</v>
          </cell>
          <cell r="D2056" t="str">
            <v>.</v>
          </cell>
          <cell r="E2056" t="str">
            <v>.</v>
          </cell>
          <cell r="F2056" t="str">
            <v>.</v>
          </cell>
          <cell r="G2056" t="str">
            <v>.</v>
          </cell>
          <cell r="H2056" t="str">
            <v>KS2 English</v>
          </cell>
          <cell r="I2056" t="str">
            <v>KS4 English</v>
          </cell>
        </row>
        <row r="2057">
          <cell r="B2057" t="str">
            <v>.</v>
          </cell>
          <cell r="C2057" t="str">
            <v>.</v>
          </cell>
          <cell r="D2057" t="str">
            <v>.</v>
          </cell>
          <cell r="E2057" t="str">
            <v>.</v>
          </cell>
          <cell r="F2057" t="str">
            <v>.</v>
          </cell>
          <cell r="G2057" t="str">
            <v>.</v>
          </cell>
          <cell r="H2057" t="str">
            <v>KS2 English</v>
          </cell>
          <cell r="I2057" t="str">
            <v>KS4 English</v>
          </cell>
        </row>
        <row r="2058">
          <cell r="B2058" t="str">
            <v>.</v>
          </cell>
          <cell r="C2058" t="str">
            <v>.</v>
          </cell>
          <cell r="D2058" t="str">
            <v>.</v>
          </cell>
          <cell r="E2058" t="str">
            <v>.</v>
          </cell>
          <cell r="F2058" t="str">
            <v>.</v>
          </cell>
          <cell r="G2058" t="str">
            <v>.</v>
          </cell>
          <cell r="H2058" t="str">
            <v>KS2 English</v>
          </cell>
          <cell r="I2058" t="str">
            <v>KS4 English</v>
          </cell>
        </row>
        <row r="2059">
          <cell r="B2059" t="str">
            <v>.</v>
          </cell>
          <cell r="C2059" t="str">
            <v>.</v>
          </cell>
          <cell r="D2059" t="str">
            <v>.</v>
          </cell>
          <cell r="E2059" t="str">
            <v>.</v>
          </cell>
          <cell r="F2059" t="str">
            <v>.</v>
          </cell>
          <cell r="G2059" t="str">
            <v>.</v>
          </cell>
          <cell r="H2059" t="str">
            <v>KS2 English</v>
          </cell>
          <cell r="I2059" t="str">
            <v>KS4 English</v>
          </cell>
        </row>
        <row r="2060">
          <cell r="B2060" t="str">
            <v>.</v>
          </cell>
          <cell r="C2060" t="str">
            <v>.</v>
          </cell>
          <cell r="D2060" t="str">
            <v>.</v>
          </cell>
          <cell r="E2060" t="str">
            <v>.</v>
          </cell>
          <cell r="F2060" t="str">
            <v>.</v>
          </cell>
          <cell r="G2060" t="str">
            <v>.</v>
          </cell>
          <cell r="H2060" t="str">
            <v>.</v>
          </cell>
          <cell r="I2060" t="str">
            <v>.</v>
          </cell>
        </row>
        <row r="2061">
          <cell r="B2061" t="str">
            <v>.</v>
          </cell>
          <cell r="C2061" t="str">
            <v>.</v>
          </cell>
          <cell r="D2061" t="str">
            <v>.</v>
          </cell>
          <cell r="E2061" t="str">
            <v>.</v>
          </cell>
          <cell r="F2061" t="str">
            <v>.</v>
          </cell>
          <cell r="G2061" t="str">
            <v>.</v>
          </cell>
          <cell r="H2061" t="str">
            <v>.</v>
          </cell>
          <cell r="I2061" t="str">
            <v>.</v>
          </cell>
        </row>
        <row r="2062">
          <cell r="B2062" t="str">
            <v>KS2-4</v>
          </cell>
          <cell r="C2062" t="str">
            <v>B</v>
          </cell>
          <cell r="D2062" t="str">
            <v>E</v>
          </cell>
          <cell r="E2062">
            <v>0.36982248520710059</v>
          </cell>
          <cell r="F2062">
            <v>0.75</v>
          </cell>
          <cell r="G2062" t="str">
            <v>&gt;=27 &amp; &lt;28</v>
          </cell>
          <cell r="H2062" t="str">
            <v>KS2 English</v>
          </cell>
          <cell r="I2062" t="str">
            <v>KS4 English</v>
          </cell>
        </row>
        <row r="2063">
          <cell r="B2063" t="str">
            <v>KS2-4</v>
          </cell>
          <cell r="C2063" t="str">
            <v>N</v>
          </cell>
          <cell r="D2063" t="str">
            <v>E</v>
          </cell>
          <cell r="E2063">
            <v>0.39518413597733709</v>
          </cell>
          <cell r="F2063">
            <v>0.75</v>
          </cell>
          <cell r="G2063" t="str">
            <v>&gt;=27 &amp; &lt;28</v>
          </cell>
          <cell r="H2063" t="str">
            <v>KS2 English</v>
          </cell>
          <cell r="I2063" t="str">
            <v>KS4 English</v>
          </cell>
        </row>
        <row r="2064">
          <cell r="B2064" t="str">
            <v>KS2-4</v>
          </cell>
          <cell r="C2064" t="str">
            <v>2</v>
          </cell>
          <cell r="D2064" t="str">
            <v>E</v>
          </cell>
          <cell r="E2064">
            <v>0.40572792362768495</v>
          </cell>
          <cell r="F2064">
            <v>0.75</v>
          </cell>
          <cell r="G2064" t="str">
            <v>&gt;=27 &amp; &lt;28</v>
          </cell>
          <cell r="H2064" t="str">
            <v>KS2 English</v>
          </cell>
          <cell r="I2064" t="str">
            <v>KS4 English</v>
          </cell>
        </row>
        <row r="2065">
          <cell r="B2065" t="str">
            <v>KS2-4</v>
          </cell>
          <cell r="C2065" t="str">
            <v>3C</v>
          </cell>
          <cell r="D2065" t="str">
            <v>E</v>
          </cell>
          <cell r="E2065">
            <v>0.35473684210526318</v>
          </cell>
          <cell r="F2065">
            <v>0.75</v>
          </cell>
          <cell r="G2065" t="str">
            <v>&gt;=27 &amp; &lt;28</v>
          </cell>
          <cell r="H2065" t="str">
            <v>KS2 English</v>
          </cell>
          <cell r="I2065" t="str">
            <v>KS4 English</v>
          </cell>
        </row>
        <row r="2066">
          <cell r="B2066" t="str">
            <v>KS2-4</v>
          </cell>
          <cell r="C2066" t="str">
            <v>3B</v>
          </cell>
          <cell r="D2066" t="str">
            <v>E</v>
          </cell>
          <cell r="E2066">
            <v>0.28592927012791575</v>
          </cell>
          <cell r="F2066">
            <v>0.75</v>
          </cell>
          <cell r="G2066" t="str">
            <v>&gt;=27 &amp; &lt;28</v>
          </cell>
          <cell r="H2066" t="str">
            <v>KS2 English</v>
          </cell>
          <cell r="I2066" t="str">
            <v>KS4 English</v>
          </cell>
        </row>
        <row r="2067">
          <cell r="B2067" t="str">
            <v>KS2-4</v>
          </cell>
          <cell r="C2067" t="str">
            <v>3A</v>
          </cell>
          <cell r="D2067" t="str">
            <v>E</v>
          </cell>
          <cell r="E2067">
            <v>0.19206534422403734</v>
          </cell>
          <cell r="F2067">
            <v>0.75</v>
          </cell>
          <cell r="G2067" t="str">
            <v>&gt;=27 &amp; &lt;28</v>
          </cell>
          <cell r="H2067" t="str">
            <v>KS2 English</v>
          </cell>
          <cell r="I2067" t="str">
            <v>KS4 English</v>
          </cell>
        </row>
        <row r="2068">
          <cell r="B2068" t="str">
            <v>KS2-4</v>
          </cell>
          <cell r="C2068" t="str">
            <v>4C</v>
          </cell>
          <cell r="D2068" t="str">
            <v>E</v>
          </cell>
          <cell r="E2068">
            <v>9.6248609124145609E-2</v>
          </cell>
          <cell r="F2068">
            <v>0.75</v>
          </cell>
          <cell r="G2068" t="str">
            <v>&gt;=27 &amp; &lt;28</v>
          </cell>
          <cell r="H2068" t="str">
            <v>KS2 English</v>
          </cell>
          <cell r="I2068" t="str">
            <v>KS4 English</v>
          </cell>
        </row>
        <row r="2069">
          <cell r="B2069" t="str">
            <v>KS2-4</v>
          </cell>
          <cell r="C2069" t="str">
            <v>4B</v>
          </cell>
          <cell r="D2069" t="str">
            <v>E</v>
          </cell>
          <cell r="E2069">
            <v>3.0875494421158275E-2</v>
          </cell>
          <cell r="F2069">
            <v>0.75</v>
          </cell>
          <cell r="G2069" t="str">
            <v>&gt;=27 &amp; &lt;28</v>
          </cell>
          <cell r="H2069" t="str">
            <v>KS2 English</v>
          </cell>
          <cell r="I2069" t="str">
            <v>KS4 English</v>
          </cell>
        </row>
        <row r="2070">
          <cell r="B2070" t="str">
            <v>KS2-4</v>
          </cell>
          <cell r="C2070" t="str">
            <v>4A</v>
          </cell>
          <cell r="D2070" t="str">
            <v>E</v>
          </cell>
          <cell r="E2070">
            <v>1.0209226115452483E-2</v>
          </cell>
          <cell r="F2070">
            <v>0.75</v>
          </cell>
          <cell r="G2070" t="str">
            <v>&gt;=27 &amp; &lt;28</v>
          </cell>
          <cell r="H2070" t="str">
            <v>KS2 English</v>
          </cell>
          <cell r="I2070" t="str">
            <v>KS4 English</v>
          </cell>
        </row>
        <row r="2071">
          <cell r="B2071" t="str">
            <v>KS2-4</v>
          </cell>
          <cell r="C2071" t="str">
            <v>5C</v>
          </cell>
          <cell r="D2071" t="str">
            <v>E</v>
          </cell>
          <cell r="E2071">
            <v>2.798465357707064E-3</v>
          </cell>
          <cell r="F2071">
            <v>0.75</v>
          </cell>
          <cell r="G2071" t="str">
            <v>&gt;=27 &amp; &lt;28</v>
          </cell>
          <cell r="H2071" t="str">
            <v>KS2 English</v>
          </cell>
          <cell r="I2071" t="str">
            <v>KS4 English</v>
          </cell>
        </row>
        <row r="2072">
          <cell r="B2072" t="str">
            <v>KS2-4</v>
          </cell>
          <cell r="C2072" t="str">
            <v>5B</v>
          </cell>
          <cell r="D2072" t="str">
            <v>E</v>
          </cell>
          <cell r="E2072">
            <v>7.4239049740163323E-4</v>
          </cell>
          <cell r="F2072">
            <v>0.75</v>
          </cell>
          <cell r="G2072" t="str">
            <v>&gt;=27 &amp; &lt;28</v>
          </cell>
          <cell r="H2072" t="str">
            <v>KS2 English</v>
          </cell>
          <cell r="I2072" t="str">
            <v>KS4 English</v>
          </cell>
        </row>
        <row r="2073">
          <cell r="B2073" t="str">
            <v>KS2-4</v>
          </cell>
          <cell r="C2073" t="str">
            <v>5A</v>
          </cell>
          <cell r="D2073" t="str">
            <v>E</v>
          </cell>
          <cell r="E2073">
            <v>0</v>
          </cell>
          <cell r="F2073">
            <v>0.75</v>
          </cell>
          <cell r="G2073" t="str">
            <v>&gt;=27 &amp; &lt;28</v>
          </cell>
          <cell r="H2073" t="str">
            <v>KS2 English</v>
          </cell>
          <cell r="I2073" t="str">
            <v>KS4 English</v>
          </cell>
        </row>
        <row r="2074">
          <cell r="B2074" t="str">
            <v>.</v>
          </cell>
          <cell r="C2074" t="str">
            <v>.</v>
          </cell>
          <cell r="D2074" t="str">
            <v>.</v>
          </cell>
          <cell r="E2074" t="str">
            <v>.</v>
          </cell>
          <cell r="F2074" t="str">
            <v>.</v>
          </cell>
          <cell r="G2074" t="str">
            <v>.</v>
          </cell>
          <cell r="H2074" t="str">
            <v>.</v>
          </cell>
          <cell r="I2074" t="str">
            <v>.</v>
          </cell>
        </row>
        <row r="2075">
          <cell r="B2075" t="str">
            <v>.</v>
          </cell>
          <cell r="C2075" t="str">
            <v>.</v>
          </cell>
          <cell r="D2075" t="str">
            <v>.</v>
          </cell>
          <cell r="E2075" t="str">
            <v>.</v>
          </cell>
          <cell r="F2075" t="str">
            <v>.</v>
          </cell>
          <cell r="G2075" t="str">
            <v>.</v>
          </cell>
          <cell r="H2075" t="str">
            <v>KS2 English</v>
          </cell>
          <cell r="I2075" t="str">
            <v>KS4 English</v>
          </cell>
        </row>
        <row r="2076">
          <cell r="B2076" t="str">
            <v>.</v>
          </cell>
          <cell r="C2076" t="str">
            <v>.</v>
          </cell>
          <cell r="D2076" t="str">
            <v>.</v>
          </cell>
          <cell r="E2076" t="str">
            <v>.</v>
          </cell>
          <cell r="F2076" t="str">
            <v>.</v>
          </cell>
          <cell r="G2076" t="str">
            <v>.</v>
          </cell>
          <cell r="H2076" t="str">
            <v>KS2 English</v>
          </cell>
          <cell r="I2076" t="str">
            <v>KS4 English</v>
          </cell>
        </row>
        <row r="2077">
          <cell r="B2077" t="str">
            <v>.</v>
          </cell>
          <cell r="C2077" t="str">
            <v>.</v>
          </cell>
          <cell r="D2077" t="str">
            <v>.</v>
          </cell>
          <cell r="E2077" t="str">
            <v>.</v>
          </cell>
          <cell r="F2077" t="str">
            <v>.</v>
          </cell>
          <cell r="G2077" t="str">
            <v>.</v>
          </cell>
          <cell r="H2077" t="str">
            <v>KS2 English</v>
          </cell>
          <cell r="I2077" t="str">
            <v>KS4 English</v>
          </cell>
        </row>
        <row r="2078">
          <cell r="B2078" t="str">
            <v>.</v>
          </cell>
          <cell r="C2078" t="str">
            <v>.</v>
          </cell>
          <cell r="D2078" t="str">
            <v>.</v>
          </cell>
          <cell r="E2078" t="str">
            <v>.</v>
          </cell>
          <cell r="F2078" t="str">
            <v>.</v>
          </cell>
          <cell r="G2078" t="str">
            <v>.</v>
          </cell>
          <cell r="H2078" t="str">
            <v>KS2 English</v>
          </cell>
          <cell r="I2078" t="str">
            <v>KS4 English</v>
          </cell>
        </row>
        <row r="2079">
          <cell r="B2079" t="str">
            <v>.</v>
          </cell>
          <cell r="C2079" t="str">
            <v>.</v>
          </cell>
          <cell r="D2079" t="str">
            <v>.</v>
          </cell>
          <cell r="E2079" t="str">
            <v>.</v>
          </cell>
          <cell r="F2079" t="str">
            <v>.</v>
          </cell>
          <cell r="G2079" t="str">
            <v>.</v>
          </cell>
          <cell r="H2079" t="str">
            <v>.</v>
          </cell>
          <cell r="I2079" t="str">
            <v>.</v>
          </cell>
        </row>
        <row r="2080">
          <cell r="B2080" t="str">
            <v>.</v>
          </cell>
          <cell r="C2080" t="str">
            <v>.</v>
          </cell>
          <cell r="D2080" t="str">
            <v>.</v>
          </cell>
          <cell r="E2080" t="str">
            <v>.</v>
          </cell>
          <cell r="F2080" t="str">
            <v>.</v>
          </cell>
          <cell r="G2080" t="str">
            <v>.</v>
          </cell>
          <cell r="H2080" t="str">
            <v>.</v>
          </cell>
          <cell r="I2080" t="str">
            <v>.</v>
          </cell>
        </row>
        <row r="2081">
          <cell r="B2081" t="str">
            <v>KS2-4</v>
          </cell>
          <cell r="C2081" t="str">
            <v>B</v>
          </cell>
          <cell r="D2081" t="str">
            <v>E</v>
          </cell>
          <cell r="E2081">
            <v>0.375</v>
          </cell>
          <cell r="F2081">
            <v>0.75</v>
          </cell>
          <cell r="G2081" t="str">
            <v>&gt;=28 &amp; &lt;29</v>
          </cell>
          <cell r="H2081" t="str">
            <v>KS2 English</v>
          </cell>
          <cell r="I2081" t="str">
            <v>KS4 English</v>
          </cell>
        </row>
        <row r="2082">
          <cell r="B2082" t="str">
            <v>KS2-4</v>
          </cell>
          <cell r="C2082" t="str">
            <v>N</v>
          </cell>
          <cell r="D2082" t="str">
            <v>E</v>
          </cell>
          <cell r="E2082">
            <v>0.41666666666666669</v>
          </cell>
          <cell r="F2082">
            <v>0.75</v>
          </cell>
          <cell r="G2082" t="str">
            <v>&gt;=28 &amp; &lt;29</v>
          </cell>
          <cell r="H2082" t="str">
            <v>KS2 English</v>
          </cell>
          <cell r="I2082" t="str">
            <v>KS4 English</v>
          </cell>
        </row>
        <row r="2083">
          <cell r="B2083" t="str">
            <v>KS2-4</v>
          </cell>
          <cell r="C2083" t="str">
            <v>2</v>
          </cell>
          <cell r="D2083" t="str">
            <v>E</v>
          </cell>
          <cell r="E2083">
            <v>0.35197368421052633</v>
          </cell>
          <cell r="F2083">
            <v>0.75</v>
          </cell>
          <cell r="G2083" t="str">
            <v>&gt;=28 &amp; &lt;29</v>
          </cell>
          <cell r="H2083" t="str">
            <v>KS2 English</v>
          </cell>
          <cell r="I2083" t="str">
            <v>KS4 English</v>
          </cell>
        </row>
        <row r="2084">
          <cell r="B2084" t="str">
            <v>KS2-4</v>
          </cell>
          <cell r="C2084" t="str">
            <v>3C</v>
          </cell>
          <cell r="D2084" t="str">
            <v>E</v>
          </cell>
          <cell r="E2084">
            <v>0.35197368421052633</v>
          </cell>
          <cell r="F2084">
            <v>0.75</v>
          </cell>
          <cell r="G2084" t="str">
            <v>&gt;=28 &amp; &lt;29</v>
          </cell>
          <cell r="H2084" t="str">
            <v>KS2 English</v>
          </cell>
          <cell r="I2084" t="str">
            <v>KS4 English</v>
          </cell>
        </row>
        <row r="2085">
          <cell r="B2085" t="str">
            <v>KS2-4</v>
          </cell>
          <cell r="C2085" t="str">
            <v>3B</v>
          </cell>
          <cell r="D2085" t="str">
            <v>E</v>
          </cell>
          <cell r="E2085">
            <v>0.24827586206896551</v>
          </cell>
          <cell r="F2085">
            <v>0.75</v>
          </cell>
          <cell r="G2085" t="str">
            <v>&gt;=28 &amp; &lt;29</v>
          </cell>
          <cell r="H2085" t="str">
            <v>KS2 English</v>
          </cell>
          <cell r="I2085" t="str">
            <v>KS4 English</v>
          </cell>
        </row>
        <row r="2086">
          <cell r="B2086" t="str">
            <v>KS2-4</v>
          </cell>
          <cell r="C2086" t="str">
            <v>3A</v>
          </cell>
          <cell r="D2086" t="str">
            <v>E</v>
          </cell>
          <cell r="E2086">
            <v>0.1763180639585134</v>
          </cell>
          <cell r="F2086">
            <v>0.75</v>
          </cell>
          <cell r="G2086" t="str">
            <v>&gt;=28 &amp; &lt;29</v>
          </cell>
          <cell r="H2086" t="str">
            <v>KS2 English</v>
          </cell>
          <cell r="I2086" t="str">
            <v>KS4 English</v>
          </cell>
        </row>
        <row r="2087">
          <cell r="B2087" t="str">
            <v>KS2-4</v>
          </cell>
          <cell r="C2087" t="str">
            <v>4C</v>
          </cell>
          <cell r="D2087" t="str">
            <v>E</v>
          </cell>
          <cell r="E2087">
            <v>6.640625E-2</v>
          </cell>
          <cell r="F2087">
            <v>0.75</v>
          </cell>
          <cell r="G2087" t="str">
            <v>&gt;=28 &amp; &lt;29</v>
          </cell>
          <cell r="H2087" t="str">
            <v>KS2 English</v>
          </cell>
          <cell r="I2087" t="str">
            <v>KS4 English</v>
          </cell>
        </row>
        <row r="2088">
          <cell r="B2088" t="str">
            <v>KS2-4</v>
          </cell>
          <cell r="C2088" t="str">
            <v>4B</v>
          </cell>
          <cell r="D2088" t="str">
            <v>E</v>
          </cell>
          <cell r="E2088">
            <v>2.2148760330578512E-2</v>
          </cell>
          <cell r="F2088">
            <v>0.75</v>
          </cell>
          <cell r="G2088" t="str">
            <v>&gt;=28 &amp; &lt;29</v>
          </cell>
          <cell r="H2088" t="str">
            <v>KS2 English</v>
          </cell>
          <cell r="I2088" t="str">
            <v>KS4 English</v>
          </cell>
        </row>
        <row r="2089">
          <cell r="B2089" t="str">
            <v>KS2-4</v>
          </cell>
          <cell r="C2089" t="str">
            <v>4A</v>
          </cell>
          <cell r="D2089" t="str">
            <v>E</v>
          </cell>
          <cell r="E2089">
            <v>8.2072738976504672E-3</v>
          </cell>
          <cell r="F2089">
            <v>0.75</v>
          </cell>
          <cell r="G2089" t="str">
            <v>&gt;=28 &amp; &lt;29</v>
          </cell>
          <cell r="H2089" t="str">
            <v>KS2 English</v>
          </cell>
          <cell r="I2089" t="str">
            <v>KS4 English</v>
          </cell>
        </row>
        <row r="2090">
          <cell r="B2090" t="str">
            <v>KS2-4</v>
          </cell>
          <cell r="C2090" t="str">
            <v>5C</v>
          </cell>
          <cell r="D2090" t="str">
            <v>E</v>
          </cell>
          <cell r="E2090">
            <v>1.4784151389710231E-3</v>
          </cell>
          <cell r="F2090">
            <v>0.75</v>
          </cell>
          <cell r="G2090" t="str">
            <v>&gt;=28 &amp; &lt;29</v>
          </cell>
          <cell r="H2090" t="str">
            <v>KS2 English</v>
          </cell>
          <cell r="I2090" t="str">
            <v>KS4 English</v>
          </cell>
        </row>
        <row r="2091">
          <cell r="B2091" t="str">
            <v>KS2-4</v>
          </cell>
          <cell r="C2091" t="str">
            <v>5B</v>
          </cell>
          <cell r="D2091" t="str">
            <v>E</v>
          </cell>
          <cell r="E2091">
            <v>3.3818058843422386E-4</v>
          </cell>
          <cell r="F2091">
            <v>0.75</v>
          </cell>
          <cell r="G2091" t="str">
            <v>&gt;=28 &amp; &lt;29</v>
          </cell>
          <cell r="H2091" t="str">
            <v>KS2 English</v>
          </cell>
          <cell r="I2091" t="str">
            <v>KS4 English</v>
          </cell>
        </row>
        <row r="2092">
          <cell r="B2092" t="str">
            <v>KS2-4</v>
          </cell>
          <cell r="C2092" t="str">
            <v>5A</v>
          </cell>
          <cell r="D2092" t="str">
            <v>E</v>
          </cell>
          <cell r="E2092">
            <v>0</v>
          </cell>
          <cell r="F2092">
            <v>0.75</v>
          </cell>
          <cell r="G2092" t="str">
            <v>&gt;=28 &amp; &lt;29</v>
          </cell>
          <cell r="H2092" t="str">
            <v>KS2 English</v>
          </cell>
          <cell r="I2092" t="str">
            <v>KS4 English</v>
          </cell>
        </row>
        <row r="2093">
          <cell r="B2093" t="str">
            <v>.</v>
          </cell>
          <cell r="C2093" t="str">
            <v>.</v>
          </cell>
          <cell r="D2093" t="str">
            <v>.</v>
          </cell>
          <cell r="E2093" t="str">
            <v>.</v>
          </cell>
          <cell r="F2093" t="str">
            <v>.</v>
          </cell>
          <cell r="G2093" t="str">
            <v>.</v>
          </cell>
          <cell r="H2093" t="str">
            <v>.</v>
          </cell>
          <cell r="I2093" t="str">
            <v>.</v>
          </cell>
        </row>
        <row r="2094">
          <cell r="B2094" t="str">
            <v>.</v>
          </cell>
          <cell r="C2094" t="str">
            <v>.</v>
          </cell>
          <cell r="D2094" t="str">
            <v>.</v>
          </cell>
          <cell r="E2094" t="str">
            <v>.</v>
          </cell>
          <cell r="F2094" t="str">
            <v>.</v>
          </cell>
          <cell r="G2094" t="str">
            <v>.</v>
          </cell>
          <cell r="H2094" t="str">
            <v>KS2 English</v>
          </cell>
          <cell r="I2094" t="str">
            <v>KS4 English</v>
          </cell>
        </row>
        <row r="2095">
          <cell r="B2095" t="str">
            <v>.</v>
          </cell>
          <cell r="C2095" t="str">
            <v>.</v>
          </cell>
          <cell r="D2095" t="str">
            <v>.</v>
          </cell>
          <cell r="E2095" t="str">
            <v>.</v>
          </cell>
          <cell r="F2095" t="str">
            <v>.</v>
          </cell>
          <cell r="G2095" t="str">
            <v>.</v>
          </cell>
          <cell r="H2095" t="str">
            <v>KS2 English</v>
          </cell>
          <cell r="I2095" t="str">
            <v>KS4 English</v>
          </cell>
        </row>
        <row r="2096">
          <cell r="B2096" t="str">
            <v>.</v>
          </cell>
          <cell r="C2096" t="str">
            <v>.</v>
          </cell>
          <cell r="D2096" t="str">
            <v>.</v>
          </cell>
          <cell r="E2096" t="str">
            <v>.</v>
          </cell>
          <cell r="F2096" t="str">
            <v>.</v>
          </cell>
          <cell r="G2096" t="str">
            <v>.</v>
          </cell>
          <cell r="H2096" t="str">
            <v>KS2 English</v>
          </cell>
          <cell r="I2096" t="str">
            <v>KS4 English</v>
          </cell>
        </row>
        <row r="2097">
          <cell r="B2097" t="str">
            <v>.</v>
          </cell>
          <cell r="C2097" t="str">
            <v>.</v>
          </cell>
          <cell r="D2097" t="str">
            <v>.</v>
          </cell>
          <cell r="E2097" t="str">
            <v>.</v>
          </cell>
          <cell r="F2097" t="str">
            <v>.</v>
          </cell>
          <cell r="G2097" t="str">
            <v>.</v>
          </cell>
          <cell r="H2097" t="str">
            <v>KS2 English</v>
          </cell>
          <cell r="I2097" t="str">
            <v>KS4 English</v>
          </cell>
        </row>
        <row r="2098">
          <cell r="B2098" t="str">
            <v>.</v>
          </cell>
          <cell r="C2098" t="str">
            <v>.</v>
          </cell>
          <cell r="D2098" t="str">
            <v>.</v>
          </cell>
          <cell r="E2098" t="str">
            <v>.</v>
          </cell>
          <cell r="F2098" t="str">
            <v>.</v>
          </cell>
          <cell r="G2098" t="str">
            <v>.</v>
          </cell>
          <cell r="H2098" t="str">
            <v>.</v>
          </cell>
          <cell r="I2098" t="str">
            <v>.</v>
          </cell>
        </row>
        <row r="2099">
          <cell r="B2099" t="str">
            <v>.</v>
          </cell>
          <cell r="C2099" t="str">
            <v>.</v>
          </cell>
          <cell r="D2099" t="str">
            <v>.</v>
          </cell>
          <cell r="E2099" t="str">
            <v>.</v>
          </cell>
          <cell r="F2099" t="str">
            <v>.</v>
          </cell>
          <cell r="G2099" t="str">
            <v>.</v>
          </cell>
          <cell r="H2099" t="str">
            <v>.</v>
          </cell>
          <cell r="I2099" t="str">
            <v>.</v>
          </cell>
        </row>
        <row r="2100">
          <cell r="B2100" t="str">
            <v>KS2-4</v>
          </cell>
          <cell r="C2100" t="str">
            <v>B</v>
          </cell>
          <cell r="D2100" t="str">
            <v>E</v>
          </cell>
          <cell r="E2100">
            <v>0.15602836879432624</v>
          </cell>
          <cell r="F2100">
            <v>0.75</v>
          </cell>
          <cell r="G2100" t="str">
            <v>&gt;=29 &amp; &lt;30</v>
          </cell>
          <cell r="H2100" t="str">
            <v>KS2 English</v>
          </cell>
          <cell r="I2100" t="str">
            <v>KS4 English</v>
          </cell>
        </row>
        <row r="2101">
          <cell r="B2101" t="str">
            <v>KS2-4</v>
          </cell>
          <cell r="C2101" t="str">
            <v>N</v>
          </cell>
          <cell r="D2101" t="str">
            <v>E</v>
          </cell>
          <cell r="E2101">
            <v>0.15602836879432624</v>
          </cell>
          <cell r="F2101">
            <v>0.75</v>
          </cell>
          <cell r="G2101" t="str">
            <v>&gt;=29 &amp; &lt;30</v>
          </cell>
          <cell r="H2101" t="str">
            <v>KS2 English</v>
          </cell>
          <cell r="I2101" t="str">
            <v>KS4 English</v>
          </cell>
        </row>
        <row r="2102">
          <cell r="B2102" t="str">
            <v>KS2-4</v>
          </cell>
          <cell r="C2102" t="str">
            <v>2</v>
          </cell>
          <cell r="D2102" t="str">
            <v>E</v>
          </cell>
          <cell r="E2102">
            <v>0.15602836879432624</v>
          </cell>
          <cell r="F2102">
            <v>0.75</v>
          </cell>
          <cell r="G2102" t="str">
            <v>&gt;=29 &amp; &lt;30</v>
          </cell>
          <cell r="H2102" t="str">
            <v>KS2 English</v>
          </cell>
          <cell r="I2102" t="str">
            <v>KS4 English</v>
          </cell>
        </row>
        <row r="2103">
          <cell r="B2103" t="str">
            <v>KS2-4</v>
          </cell>
          <cell r="C2103" t="str">
            <v>3C</v>
          </cell>
          <cell r="D2103" t="str">
            <v>E</v>
          </cell>
          <cell r="E2103">
            <v>0.15602836879432624</v>
          </cell>
          <cell r="F2103">
            <v>0.75</v>
          </cell>
          <cell r="G2103" t="str">
            <v>&gt;=29 &amp; &lt;30</v>
          </cell>
          <cell r="H2103" t="str">
            <v>KS2 English</v>
          </cell>
          <cell r="I2103" t="str">
            <v>KS4 English</v>
          </cell>
        </row>
        <row r="2104">
          <cell r="B2104" t="str">
            <v>KS2-4</v>
          </cell>
          <cell r="C2104" t="str">
            <v>3B</v>
          </cell>
          <cell r="D2104" t="str">
            <v>E</v>
          </cell>
          <cell r="E2104">
            <v>0.15602836879432624</v>
          </cell>
          <cell r="F2104">
            <v>0.75</v>
          </cell>
          <cell r="G2104" t="str">
            <v>&gt;=29 &amp; &lt;30</v>
          </cell>
          <cell r="H2104" t="str">
            <v>KS2 English</v>
          </cell>
          <cell r="I2104" t="str">
            <v>KS4 English</v>
          </cell>
        </row>
        <row r="2105">
          <cell r="B2105" t="str">
            <v>KS2-4</v>
          </cell>
          <cell r="C2105" t="str">
            <v>3A</v>
          </cell>
          <cell r="D2105" t="str">
            <v>E</v>
          </cell>
          <cell r="E2105">
            <v>0.15602836879432624</v>
          </cell>
          <cell r="F2105">
            <v>0.75</v>
          </cell>
          <cell r="G2105" t="str">
            <v>&gt;=29 &amp; &lt;30</v>
          </cell>
          <cell r="H2105" t="str">
            <v>KS2 English</v>
          </cell>
          <cell r="I2105" t="str">
            <v>KS4 English</v>
          </cell>
        </row>
        <row r="2106">
          <cell r="B2106" t="str">
            <v>KS2-4</v>
          </cell>
          <cell r="C2106" t="str">
            <v>4C</v>
          </cell>
          <cell r="D2106" t="str">
            <v>E</v>
          </cell>
          <cell r="E2106">
            <v>1.6393442622950821E-2</v>
          </cell>
          <cell r="F2106">
            <v>0.75</v>
          </cell>
          <cell r="G2106" t="str">
            <v>&gt;=29 &amp; &lt;30</v>
          </cell>
          <cell r="H2106" t="str">
            <v>KS2 English</v>
          </cell>
          <cell r="I2106" t="str">
            <v>KS4 English</v>
          </cell>
        </row>
        <row r="2107">
          <cell r="B2107" t="str">
            <v>KS2-4</v>
          </cell>
          <cell r="C2107" t="str">
            <v>4B</v>
          </cell>
          <cell r="D2107" t="str">
            <v>E</v>
          </cell>
          <cell r="E2107">
            <v>6.3492063492063492E-3</v>
          </cell>
          <cell r="F2107">
            <v>0.75</v>
          </cell>
          <cell r="G2107" t="str">
            <v>&gt;=29 &amp; &lt;30</v>
          </cell>
          <cell r="H2107" t="str">
            <v>KS2 English</v>
          </cell>
          <cell r="I2107" t="str">
            <v>KS4 English</v>
          </cell>
        </row>
        <row r="2108">
          <cell r="B2108" t="str">
            <v>KS2-4</v>
          </cell>
          <cell r="C2108" t="str">
            <v>4A</v>
          </cell>
          <cell r="D2108" t="str">
            <v>E</v>
          </cell>
          <cell r="E2108">
            <v>2.6333113890717576E-3</v>
          </cell>
          <cell r="F2108">
            <v>0.75</v>
          </cell>
          <cell r="G2108" t="str">
            <v>&gt;=29 &amp; &lt;30</v>
          </cell>
          <cell r="H2108" t="str">
            <v>KS2 English</v>
          </cell>
          <cell r="I2108" t="str">
            <v>KS4 English</v>
          </cell>
        </row>
        <row r="2109">
          <cell r="B2109" t="str">
            <v>KS2-4</v>
          </cell>
          <cell r="C2109" t="str">
            <v>5C</v>
          </cell>
          <cell r="D2109" t="str">
            <v>E</v>
          </cell>
          <cell r="E2109">
            <v>0</v>
          </cell>
          <cell r="F2109">
            <v>0.75</v>
          </cell>
          <cell r="G2109" t="str">
            <v>&gt;=29 &amp; &lt;30</v>
          </cell>
          <cell r="H2109" t="str">
            <v>KS2 English</v>
          </cell>
          <cell r="I2109" t="str">
            <v>KS4 English</v>
          </cell>
        </row>
        <row r="2110">
          <cell r="B2110" t="str">
            <v>KS2-4</v>
          </cell>
          <cell r="C2110" t="str">
            <v>5B</v>
          </cell>
          <cell r="D2110" t="str">
            <v>E</v>
          </cell>
          <cell r="E2110">
            <v>0</v>
          </cell>
          <cell r="F2110">
            <v>0.75</v>
          </cell>
          <cell r="G2110" t="str">
            <v>&gt;=29 &amp; &lt;30</v>
          </cell>
          <cell r="H2110" t="str">
            <v>KS2 English</v>
          </cell>
          <cell r="I2110" t="str">
            <v>KS4 English</v>
          </cell>
        </row>
        <row r="2111">
          <cell r="B2111" t="str">
            <v>KS2-4</v>
          </cell>
          <cell r="C2111" t="str">
            <v>5A</v>
          </cell>
          <cell r="D2111" t="str">
            <v>E</v>
          </cell>
          <cell r="E2111">
            <v>0</v>
          </cell>
          <cell r="F2111">
            <v>0.75</v>
          </cell>
          <cell r="G2111" t="str">
            <v>&gt;=29 &amp; &lt;30</v>
          </cell>
          <cell r="H2111" t="str">
            <v>KS2 English</v>
          </cell>
          <cell r="I2111" t="str">
            <v>KS4 English</v>
          </cell>
        </row>
        <row r="2112">
          <cell r="B2112" t="str">
            <v>.</v>
          </cell>
          <cell r="C2112" t="str">
            <v>.</v>
          </cell>
          <cell r="D2112" t="str">
            <v>.</v>
          </cell>
          <cell r="E2112" t="str">
            <v>.</v>
          </cell>
          <cell r="F2112" t="str">
            <v>.</v>
          </cell>
          <cell r="G2112" t="str">
            <v>.</v>
          </cell>
          <cell r="H2112" t="str">
            <v>.</v>
          </cell>
          <cell r="I2112" t="str">
            <v>.</v>
          </cell>
        </row>
        <row r="2113">
          <cell r="B2113" t="str">
            <v>.</v>
          </cell>
          <cell r="C2113" t="str">
            <v>.</v>
          </cell>
          <cell r="D2113" t="str">
            <v>.</v>
          </cell>
          <cell r="E2113" t="str">
            <v>.</v>
          </cell>
          <cell r="F2113" t="str">
            <v>.</v>
          </cell>
          <cell r="G2113" t="str">
            <v>.</v>
          </cell>
          <cell r="H2113" t="str">
            <v>KS2 English</v>
          </cell>
          <cell r="I2113" t="str">
            <v>KS4 English</v>
          </cell>
        </row>
        <row r="2114">
          <cell r="B2114" t="str">
            <v>.</v>
          </cell>
          <cell r="C2114" t="str">
            <v>.</v>
          </cell>
          <cell r="D2114" t="str">
            <v>.</v>
          </cell>
          <cell r="E2114" t="str">
            <v>.</v>
          </cell>
          <cell r="F2114" t="str">
            <v>.</v>
          </cell>
          <cell r="G2114" t="str">
            <v>.</v>
          </cell>
          <cell r="H2114" t="str">
            <v>KS2 English</v>
          </cell>
          <cell r="I2114" t="str">
            <v>KS4 English</v>
          </cell>
        </row>
        <row r="2115">
          <cell r="B2115" t="str">
            <v>.</v>
          </cell>
          <cell r="C2115" t="str">
            <v>.</v>
          </cell>
          <cell r="D2115" t="str">
            <v>.</v>
          </cell>
          <cell r="E2115" t="str">
            <v>.</v>
          </cell>
          <cell r="F2115" t="str">
            <v>.</v>
          </cell>
          <cell r="G2115" t="str">
            <v>.</v>
          </cell>
          <cell r="H2115" t="str">
            <v>KS2 English</v>
          </cell>
          <cell r="I2115" t="str">
            <v>KS4 English</v>
          </cell>
        </row>
        <row r="2116">
          <cell r="B2116" t="str">
            <v>.</v>
          </cell>
          <cell r="C2116" t="str">
            <v>.</v>
          </cell>
          <cell r="D2116" t="str">
            <v>.</v>
          </cell>
          <cell r="E2116" t="str">
            <v>.</v>
          </cell>
          <cell r="F2116" t="str">
            <v>.</v>
          </cell>
          <cell r="G2116" t="str">
            <v>.</v>
          </cell>
          <cell r="H2116" t="str">
            <v>KS2 English</v>
          </cell>
          <cell r="I2116" t="str">
            <v>KS4 English</v>
          </cell>
        </row>
        <row r="2117">
          <cell r="B2117" t="str">
            <v>.</v>
          </cell>
          <cell r="C2117" t="str">
            <v>.</v>
          </cell>
          <cell r="D2117" t="str">
            <v>.</v>
          </cell>
          <cell r="E2117" t="str">
            <v>.</v>
          </cell>
          <cell r="F2117" t="str">
            <v>.</v>
          </cell>
          <cell r="G2117" t="str">
            <v>.</v>
          </cell>
          <cell r="H2117" t="str">
            <v>.</v>
          </cell>
          <cell r="I2117" t="str">
            <v>.</v>
          </cell>
        </row>
        <row r="2118">
          <cell r="B2118" t="str">
            <v>.</v>
          </cell>
          <cell r="C2118" t="str">
            <v>.</v>
          </cell>
          <cell r="D2118" t="str">
            <v>.</v>
          </cell>
          <cell r="E2118" t="str">
            <v>.</v>
          </cell>
          <cell r="F2118" t="str">
            <v>.</v>
          </cell>
          <cell r="G2118" t="str">
            <v>.</v>
          </cell>
          <cell r="H2118" t="str">
            <v>.</v>
          </cell>
          <cell r="I2118" t="str">
            <v>.</v>
          </cell>
        </row>
        <row r="2119">
          <cell r="B2119" t="str">
            <v>KS2-4</v>
          </cell>
          <cell r="C2119" t="str">
            <v>B</v>
          </cell>
          <cell r="D2119" t="str">
            <v>E</v>
          </cell>
          <cell r="E2119">
            <v>3.1578947368421054E-2</v>
          </cell>
          <cell r="F2119">
            <v>0.75</v>
          </cell>
          <cell r="G2119" t="str">
            <v>&gt;=30</v>
          </cell>
          <cell r="H2119" t="str">
            <v>KS2 English</v>
          </cell>
          <cell r="I2119" t="str">
            <v>KS4 English</v>
          </cell>
        </row>
        <row r="2120">
          <cell r="B2120" t="str">
            <v>KS2-4</v>
          </cell>
          <cell r="C2120" t="str">
            <v>N</v>
          </cell>
          <cell r="D2120" t="str">
            <v>E</v>
          </cell>
          <cell r="E2120">
            <v>3.1578947368421054E-2</v>
          </cell>
          <cell r="F2120">
            <v>0.75</v>
          </cell>
          <cell r="G2120" t="str">
            <v>&gt;=30</v>
          </cell>
          <cell r="H2120" t="str">
            <v>KS2 English</v>
          </cell>
          <cell r="I2120" t="str">
            <v>KS4 English</v>
          </cell>
        </row>
        <row r="2121">
          <cell r="B2121" t="str">
            <v>KS2-4</v>
          </cell>
          <cell r="C2121" t="str">
            <v>2</v>
          </cell>
          <cell r="D2121" t="str">
            <v>E</v>
          </cell>
          <cell r="E2121">
            <v>3.1578947368421054E-2</v>
          </cell>
          <cell r="F2121">
            <v>0.75</v>
          </cell>
          <cell r="G2121" t="str">
            <v>&gt;=30</v>
          </cell>
          <cell r="H2121" t="str">
            <v>KS2 English</v>
          </cell>
          <cell r="I2121" t="str">
            <v>KS4 English</v>
          </cell>
        </row>
        <row r="2122">
          <cell r="B2122" t="str">
            <v>KS2-4</v>
          </cell>
          <cell r="C2122" t="str">
            <v>3C</v>
          </cell>
          <cell r="D2122" t="str">
            <v>E</v>
          </cell>
          <cell r="E2122">
            <v>3.1578947368421054E-2</v>
          </cell>
          <cell r="F2122">
            <v>0.75</v>
          </cell>
          <cell r="G2122" t="str">
            <v>&gt;=30</v>
          </cell>
          <cell r="H2122" t="str">
            <v>KS2 English</v>
          </cell>
          <cell r="I2122" t="str">
            <v>KS4 English</v>
          </cell>
        </row>
        <row r="2123">
          <cell r="B2123" t="str">
            <v>KS2-4</v>
          </cell>
          <cell r="C2123" t="str">
            <v>3B</v>
          </cell>
          <cell r="D2123" t="str">
            <v>E</v>
          </cell>
          <cell r="E2123">
            <v>3.1578947368421054E-2</v>
          </cell>
          <cell r="F2123">
            <v>0.75</v>
          </cell>
          <cell r="G2123" t="str">
            <v>&gt;=30</v>
          </cell>
          <cell r="H2123" t="str">
            <v>KS2 English</v>
          </cell>
          <cell r="I2123" t="str">
            <v>KS4 English</v>
          </cell>
        </row>
        <row r="2124">
          <cell r="B2124" t="str">
            <v>KS2-4</v>
          </cell>
          <cell r="C2124" t="str">
            <v>3A</v>
          </cell>
          <cell r="D2124" t="str">
            <v>E</v>
          </cell>
          <cell r="E2124">
            <v>3.1578947368421054E-2</v>
          </cell>
          <cell r="F2124">
            <v>0.75</v>
          </cell>
          <cell r="G2124" t="str">
            <v>&gt;=30</v>
          </cell>
          <cell r="H2124" t="str">
            <v>KS2 English</v>
          </cell>
          <cell r="I2124" t="str">
            <v>KS4 English</v>
          </cell>
        </row>
        <row r="2125">
          <cell r="B2125" t="str">
            <v>KS2-4</v>
          </cell>
          <cell r="C2125" t="str">
            <v>4C</v>
          </cell>
          <cell r="D2125" t="str">
            <v>E</v>
          </cell>
          <cell r="E2125">
            <v>3.1578947368421054E-2</v>
          </cell>
          <cell r="F2125">
            <v>0.75</v>
          </cell>
          <cell r="G2125" t="str">
            <v>&gt;=30</v>
          </cell>
          <cell r="H2125" t="str">
            <v>KS2 English</v>
          </cell>
          <cell r="I2125" t="str">
            <v>KS4 English</v>
          </cell>
        </row>
        <row r="2126">
          <cell r="B2126" t="str">
            <v>KS2-4</v>
          </cell>
          <cell r="C2126" t="str">
            <v>4B</v>
          </cell>
          <cell r="D2126" t="str">
            <v>E</v>
          </cell>
          <cell r="E2126">
            <v>0</v>
          </cell>
          <cell r="F2126">
            <v>0.75</v>
          </cell>
          <cell r="G2126" t="str">
            <v>&gt;=30</v>
          </cell>
          <cell r="H2126" t="str">
            <v>KS2 English</v>
          </cell>
          <cell r="I2126" t="str">
            <v>KS4 English</v>
          </cell>
        </row>
        <row r="2127">
          <cell r="B2127" t="str">
            <v>KS2-4</v>
          </cell>
          <cell r="C2127" t="str">
            <v>4A</v>
          </cell>
          <cell r="D2127" t="str">
            <v>E</v>
          </cell>
          <cell r="E2127">
            <v>0</v>
          </cell>
          <cell r="F2127">
            <v>0.75</v>
          </cell>
          <cell r="G2127" t="str">
            <v>&gt;=30</v>
          </cell>
          <cell r="H2127" t="str">
            <v>KS2 English</v>
          </cell>
          <cell r="I2127" t="str">
            <v>KS4 English</v>
          </cell>
        </row>
        <row r="2128">
          <cell r="B2128" t="str">
            <v>KS2-4</v>
          </cell>
          <cell r="C2128" t="str">
            <v>5C</v>
          </cell>
          <cell r="D2128" t="str">
            <v>E</v>
          </cell>
          <cell r="E2128">
            <v>2.0751193193608634E-4</v>
          </cell>
          <cell r="F2128">
            <v>0.75</v>
          </cell>
          <cell r="G2128" t="str">
            <v>&gt;=30</v>
          </cell>
          <cell r="H2128" t="str">
            <v>KS2 English</v>
          </cell>
          <cell r="I2128" t="str">
            <v>KS4 English</v>
          </cell>
        </row>
        <row r="2129">
          <cell r="B2129" t="str">
            <v>KS2-4</v>
          </cell>
          <cell r="C2129" t="str">
            <v>5B</v>
          </cell>
          <cell r="D2129" t="str">
            <v>E</v>
          </cell>
          <cell r="E2129">
            <v>4.3763676148796501E-4</v>
          </cell>
          <cell r="F2129">
            <v>0.75</v>
          </cell>
          <cell r="G2129" t="str">
            <v>&gt;=30</v>
          </cell>
          <cell r="H2129" t="str">
            <v>KS2 English</v>
          </cell>
          <cell r="I2129" t="str">
            <v>KS4 English</v>
          </cell>
        </row>
        <row r="2130">
          <cell r="B2130" t="str">
            <v>KS2-4</v>
          </cell>
          <cell r="C2130" t="str">
            <v>5A</v>
          </cell>
          <cell r="D2130" t="str">
            <v>E</v>
          </cell>
          <cell r="E2130">
            <v>0</v>
          </cell>
          <cell r="F2130">
            <v>0.75</v>
          </cell>
          <cell r="G2130" t="str">
            <v>&gt;=30</v>
          </cell>
          <cell r="H2130" t="str">
            <v>KS2 English</v>
          </cell>
          <cell r="I2130" t="str">
            <v>KS4 English</v>
          </cell>
        </row>
        <row r="2131">
          <cell r="B2131" t="str">
            <v>.</v>
          </cell>
          <cell r="C2131" t="str">
            <v>.</v>
          </cell>
          <cell r="D2131" t="str">
            <v>.</v>
          </cell>
          <cell r="E2131" t="str">
            <v>.</v>
          </cell>
          <cell r="F2131" t="str">
            <v>.</v>
          </cell>
          <cell r="G2131" t="str">
            <v>.</v>
          </cell>
          <cell r="H2131" t="str">
            <v>.</v>
          </cell>
          <cell r="I2131" t="str">
            <v>.</v>
          </cell>
        </row>
        <row r="2132">
          <cell r="B2132" t="str">
            <v>.</v>
          </cell>
          <cell r="C2132" t="str">
            <v>.</v>
          </cell>
          <cell r="D2132" t="str">
            <v>.</v>
          </cell>
          <cell r="E2132" t="str">
            <v>.</v>
          </cell>
          <cell r="F2132" t="str">
            <v>.</v>
          </cell>
          <cell r="G2132" t="str">
            <v>.</v>
          </cell>
          <cell r="H2132" t="str">
            <v>.</v>
          </cell>
          <cell r="I2132" t="str">
            <v>.</v>
          </cell>
        </row>
        <row r="2133">
          <cell r="B2133" t="str">
            <v>.</v>
          </cell>
          <cell r="C2133" t="str">
            <v>.</v>
          </cell>
          <cell r="D2133" t="str">
            <v>.</v>
          </cell>
          <cell r="E2133" t="str">
            <v>.</v>
          </cell>
          <cell r="F2133" t="str">
            <v>.</v>
          </cell>
          <cell r="G2133" t="str">
            <v>.</v>
          </cell>
          <cell r="H2133" t="str">
            <v>KS2 English</v>
          </cell>
          <cell r="I2133" t="str">
            <v>KS4 English</v>
          </cell>
        </row>
        <row r="2134">
          <cell r="B2134" t="str">
            <v>.</v>
          </cell>
          <cell r="C2134" t="str">
            <v>.</v>
          </cell>
          <cell r="D2134" t="str">
            <v>.</v>
          </cell>
          <cell r="E2134" t="str">
            <v>.</v>
          </cell>
          <cell r="F2134" t="str">
            <v>.</v>
          </cell>
          <cell r="G2134" t="str">
            <v>.</v>
          </cell>
          <cell r="H2134" t="str">
            <v>KS2 English</v>
          </cell>
          <cell r="I2134" t="str">
            <v>KS4 English</v>
          </cell>
        </row>
        <row r="2135">
          <cell r="B2135" t="str">
            <v>.</v>
          </cell>
          <cell r="C2135" t="str">
            <v>.</v>
          </cell>
          <cell r="D2135" t="str">
            <v>.</v>
          </cell>
          <cell r="E2135" t="str">
            <v>.</v>
          </cell>
          <cell r="F2135" t="str">
            <v>.</v>
          </cell>
          <cell r="G2135" t="str">
            <v>.</v>
          </cell>
          <cell r="H2135" t="str">
            <v>KS2 English</v>
          </cell>
          <cell r="I2135" t="str">
            <v>KS4 English</v>
          </cell>
        </row>
        <row r="2136">
          <cell r="B2136" t="str">
            <v>.</v>
          </cell>
          <cell r="C2136" t="str">
            <v>.</v>
          </cell>
          <cell r="D2136" t="str">
            <v>.</v>
          </cell>
          <cell r="E2136" t="str">
            <v>.</v>
          </cell>
          <cell r="F2136" t="str">
            <v>.</v>
          </cell>
          <cell r="G2136" t="str">
            <v>.</v>
          </cell>
          <cell r="H2136" t="str">
            <v>.</v>
          </cell>
          <cell r="I2136" t="str">
            <v>.</v>
          </cell>
        </row>
        <row r="2137">
          <cell r="B2137" t="str">
            <v>.</v>
          </cell>
          <cell r="C2137" t="str">
            <v>.</v>
          </cell>
          <cell r="D2137" t="str">
            <v>.</v>
          </cell>
          <cell r="E2137" t="str">
            <v>.</v>
          </cell>
          <cell r="F2137" t="str">
            <v>.</v>
          </cell>
          <cell r="G2137" t="str">
            <v>.</v>
          </cell>
          <cell r="H2137" t="str">
            <v>.</v>
          </cell>
          <cell r="I2137" t="str">
            <v>.</v>
          </cell>
        </row>
        <row r="2138">
          <cell r="B2138" t="str">
            <v>KS2-4</v>
          </cell>
          <cell r="C2138" t="str">
            <v>B</v>
          </cell>
          <cell r="D2138" t="str">
            <v>E</v>
          </cell>
          <cell r="E2138">
            <v>0.29330499468650373</v>
          </cell>
          <cell r="F2138">
            <v>0.5</v>
          </cell>
          <cell r="G2138" t="str">
            <v>&lt;25</v>
          </cell>
          <cell r="H2138" t="str">
            <v>KS2 English</v>
          </cell>
          <cell r="I2138" t="str">
            <v>KS4 English</v>
          </cell>
        </row>
        <row r="2139">
          <cell r="B2139" t="str">
            <v>KS2-4</v>
          </cell>
          <cell r="C2139" t="str">
            <v>N</v>
          </cell>
          <cell r="D2139" t="str">
            <v>E</v>
          </cell>
          <cell r="E2139">
            <v>0.3315276273022752</v>
          </cell>
          <cell r="F2139">
            <v>0.5</v>
          </cell>
          <cell r="G2139" t="str">
            <v>&lt;25</v>
          </cell>
          <cell r="H2139" t="str">
            <v>KS2 English</v>
          </cell>
          <cell r="I2139" t="str">
            <v>KS4 English</v>
          </cell>
        </row>
        <row r="2140">
          <cell r="B2140" t="str">
            <v>KS2-4</v>
          </cell>
          <cell r="C2140" t="str">
            <v>2</v>
          </cell>
          <cell r="D2140" t="str">
            <v>E</v>
          </cell>
          <cell r="E2140">
            <v>0.32826362484157162</v>
          </cell>
          <cell r="F2140">
            <v>0.5</v>
          </cell>
          <cell r="G2140" t="str">
            <v>&lt;25</v>
          </cell>
          <cell r="H2140" t="str">
            <v>KS2 English</v>
          </cell>
          <cell r="I2140" t="str">
            <v>KS4 English</v>
          </cell>
        </row>
        <row r="2141">
          <cell r="B2141" t="str">
            <v>KS2-4</v>
          </cell>
          <cell r="C2141" t="str">
            <v>3C</v>
          </cell>
          <cell r="D2141" t="str">
            <v>E</v>
          </cell>
          <cell r="E2141">
            <v>0.3449807521468759</v>
          </cell>
          <cell r="F2141">
            <v>0.5</v>
          </cell>
          <cell r="G2141" t="str">
            <v>&lt;25</v>
          </cell>
          <cell r="H2141" t="str">
            <v>KS2 English</v>
          </cell>
          <cell r="I2141" t="str">
            <v>KS4 English</v>
          </cell>
        </row>
        <row r="2142">
          <cell r="B2142" t="str">
            <v>KS2-4</v>
          </cell>
          <cell r="C2142" t="str">
            <v>3B</v>
          </cell>
          <cell r="D2142" t="str">
            <v>E</v>
          </cell>
          <cell r="E2142">
            <v>0.28927353789666926</v>
          </cell>
          <cell r="F2142">
            <v>0.5</v>
          </cell>
          <cell r="G2142" t="str">
            <v>&lt;25</v>
          </cell>
          <cell r="H2142" t="str">
            <v>KS2 English</v>
          </cell>
          <cell r="I2142" t="str">
            <v>KS4 English</v>
          </cell>
        </row>
        <row r="2143">
          <cell r="B2143" t="str">
            <v>KS2-4</v>
          </cell>
          <cell r="C2143" t="str">
            <v>3A</v>
          </cell>
          <cell r="D2143" t="str">
            <v>E</v>
          </cell>
          <cell r="E2143">
            <v>0.22840380335828445</v>
          </cell>
          <cell r="F2143">
            <v>0.5</v>
          </cell>
          <cell r="G2143" t="str">
            <v>&lt;25</v>
          </cell>
          <cell r="H2143" t="str">
            <v>KS2 English</v>
          </cell>
          <cell r="I2143" t="str">
            <v>KS4 English</v>
          </cell>
        </row>
        <row r="2144">
          <cell r="B2144" t="str">
            <v>KS2-4</v>
          </cell>
          <cell r="C2144" t="str">
            <v>4C</v>
          </cell>
          <cell r="D2144" t="str">
            <v>E</v>
          </cell>
          <cell r="E2144">
            <v>0.12187150597746624</v>
          </cell>
          <cell r="F2144">
            <v>0.5</v>
          </cell>
          <cell r="G2144" t="str">
            <v>&lt;25</v>
          </cell>
          <cell r="H2144" t="str">
            <v>KS2 English</v>
          </cell>
          <cell r="I2144" t="str">
            <v>KS4 English</v>
          </cell>
        </row>
        <row r="2145">
          <cell r="B2145" t="str">
            <v>KS2-4</v>
          </cell>
          <cell r="C2145" t="str">
            <v>4B</v>
          </cell>
          <cell r="D2145" t="str">
            <v>E</v>
          </cell>
          <cell r="E2145">
            <v>5.5418284504059299E-2</v>
          </cell>
          <cell r="F2145">
            <v>0.5</v>
          </cell>
          <cell r="G2145" t="str">
            <v>&lt;25</v>
          </cell>
          <cell r="H2145" t="str">
            <v>KS2 English</v>
          </cell>
          <cell r="I2145" t="str">
            <v>KS4 English</v>
          </cell>
        </row>
        <row r="2146">
          <cell r="B2146" t="str">
            <v>KS2-4</v>
          </cell>
          <cell r="C2146" t="str">
            <v>4A</v>
          </cell>
          <cell r="D2146" t="str">
            <v>E</v>
          </cell>
          <cell r="E2146">
            <v>2.3361056751467709E-2</v>
          </cell>
          <cell r="F2146">
            <v>0.5</v>
          </cell>
          <cell r="G2146" t="str">
            <v>&lt;25</v>
          </cell>
          <cell r="H2146" t="str">
            <v>KS2 English</v>
          </cell>
          <cell r="I2146" t="str">
            <v>KS4 English</v>
          </cell>
        </row>
        <row r="2147">
          <cell r="B2147" t="str">
            <v>KS2-4</v>
          </cell>
          <cell r="C2147" t="str">
            <v>5C</v>
          </cell>
          <cell r="D2147" t="str">
            <v>E</v>
          </cell>
          <cell r="E2147">
            <v>9.3398965038495527E-3</v>
          </cell>
          <cell r="F2147">
            <v>0.5</v>
          </cell>
          <cell r="G2147" t="str">
            <v>&lt;25</v>
          </cell>
          <cell r="H2147" t="str">
            <v>KS2 English</v>
          </cell>
          <cell r="I2147" t="str">
            <v>KS4 English</v>
          </cell>
        </row>
        <row r="2148">
          <cell r="B2148" t="str">
            <v>KS2-4</v>
          </cell>
          <cell r="C2148" t="str">
            <v>5B</v>
          </cell>
          <cell r="D2148" t="str">
            <v>E</v>
          </cell>
          <cell r="E2148">
            <v>1.5885623510722795E-3</v>
          </cell>
          <cell r="F2148">
            <v>0.5</v>
          </cell>
          <cell r="G2148" t="str">
            <v>&lt;25</v>
          </cell>
          <cell r="H2148" t="str">
            <v>KS2 English</v>
          </cell>
          <cell r="I2148" t="str">
            <v>KS4 English</v>
          </cell>
        </row>
        <row r="2149">
          <cell r="B2149" t="str">
            <v>KS2-4</v>
          </cell>
          <cell r="C2149" t="str">
            <v>5A</v>
          </cell>
          <cell r="D2149" t="str">
            <v>E</v>
          </cell>
          <cell r="E2149">
            <v>0</v>
          </cell>
          <cell r="F2149">
            <v>0.5</v>
          </cell>
          <cell r="G2149" t="str">
            <v>&lt;25</v>
          </cell>
          <cell r="H2149" t="str">
            <v>KS2 English</v>
          </cell>
          <cell r="I2149" t="str">
            <v>KS4 English</v>
          </cell>
        </row>
        <row r="2150">
          <cell r="B2150" t="str">
            <v>.</v>
          </cell>
          <cell r="C2150" t="str">
            <v>.</v>
          </cell>
          <cell r="D2150" t="str">
            <v>.</v>
          </cell>
          <cell r="E2150" t="str">
            <v>.</v>
          </cell>
          <cell r="F2150" t="str">
            <v>.</v>
          </cell>
          <cell r="G2150" t="str">
            <v>.</v>
          </cell>
          <cell r="H2150" t="str">
            <v>.</v>
          </cell>
          <cell r="I2150" t="str">
            <v>.</v>
          </cell>
        </row>
        <row r="2151">
          <cell r="B2151" t="str">
            <v>.</v>
          </cell>
          <cell r="C2151" t="str">
            <v>.</v>
          </cell>
          <cell r="D2151" t="str">
            <v>.</v>
          </cell>
          <cell r="E2151" t="str">
            <v>.</v>
          </cell>
          <cell r="F2151" t="str">
            <v>.</v>
          </cell>
          <cell r="G2151" t="str">
            <v>.</v>
          </cell>
          <cell r="H2151" t="str">
            <v>KS2 English</v>
          </cell>
          <cell r="I2151" t="str">
            <v>KS4 English</v>
          </cell>
        </row>
        <row r="2152">
          <cell r="B2152" t="str">
            <v>.</v>
          </cell>
          <cell r="C2152" t="str">
            <v>.</v>
          </cell>
          <cell r="D2152" t="str">
            <v>.</v>
          </cell>
          <cell r="E2152" t="str">
            <v>.</v>
          </cell>
          <cell r="F2152" t="str">
            <v>.</v>
          </cell>
          <cell r="G2152" t="str">
            <v>.</v>
          </cell>
          <cell r="H2152" t="str">
            <v>KS2 English</v>
          </cell>
          <cell r="I2152" t="str">
            <v>KS4 English</v>
          </cell>
        </row>
        <row r="2153">
          <cell r="B2153" t="str">
            <v>.</v>
          </cell>
          <cell r="C2153" t="str">
            <v>.</v>
          </cell>
          <cell r="D2153" t="str">
            <v>.</v>
          </cell>
          <cell r="E2153" t="str">
            <v>.</v>
          </cell>
          <cell r="F2153" t="str">
            <v>.</v>
          </cell>
          <cell r="G2153" t="str">
            <v>.</v>
          </cell>
          <cell r="H2153" t="str">
            <v>KS2 English</v>
          </cell>
          <cell r="I2153" t="str">
            <v>KS4 English</v>
          </cell>
        </row>
        <row r="2154">
          <cell r="B2154" t="str">
            <v>.</v>
          </cell>
          <cell r="C2154" t="str">
            <v>.</v>
          </cell>
          <cell r="D2154" t="str">
            <v>.</v>
          </cell>
          <cell r="E2154" t="str">
            <v>.</v>
          </cell>
          <cell r="F2154" t="str">
            <v>.</v>
          </cell>
          <cell r="G2154" t="str">
            <v>.</v>
          </cell>
          <cell r="H2154" t="str">
            <v>KS2 English</v>
          </cell>
          <cell r="I2154" t="str">
            <v>KS4 English</v>
          </cell>
        </row>
        <row r="2155">
          <cell r="B2155" t="str">
            <v>.</v>
          </cell>
          <cell r="C2155" t="str">
            <v>.</v>
          </cell>
          <cell r="D2155" t="str">
            <v>.</v>
          </cell>
          <cell r="E2155" t="str">
            <v>.</v>
          </cell>
          <cell r="F2155" t="str">
            <v>.</v>
          </cell>
          <cell r="G2155" t="str">
            <v>.</v>
          </cell>
          <cell r="H2155" t="str">
            <v>.</v>
          </cell>
          <cell r="I2155" t="str">
            <v>.</v>
          </cell>
        </row>
        <row r="2156">
          <cell r="B2156" t="str">
            <v>.</v>
          </cell>
          <cell r="C2156" t="str">
            <v>.</v>
          </cell>
          <cell r="D2156" t="str">
            <v>.</v>
          </cell>
          <cell r="E2156" t="str">
            <v>.</v>
          </cell>
          <cell r="F2156" t="str">
            <v>.</v>
          </cell>
          <cell r="G2156" t="str">
            <v>.</v>
          </cell>
          <cell r="H2156" t="str">
            <v>.</v>
          </cell>
          <cell r="I2156" t="str">
            <v>.</v>
          </cell>
        </row>
        <row r="2157">
          <cell r="B2157" t="str">
            <v>KS2-4</v>
          </cell>
          <cell r="C2157" t="str">
            <v>B</v>
          </cell>
          <cell r="D2157" t="str">
            <v>E</v>
          </cell>
          <cell r="E2157">
            <v>0.31757359500446031</v>
          </cell>
          <cell r="F2157">
            <v>0.5</v>
          </cell>
          <cell r="G2157" t="str">
            <v>&gt;=25 &amp; &lt;26</v>
          </cell>
          <cell r="H2157" t="str">
            <v>KS2 English</v>
          </cell>
          <cell r="I2157" t="str">
            <v>KS4 English</v>
          </cell>
        </row>
        <row r="2158">
          <cell r="B2158" t="str">
            <v>KS2-4</v>
          </cell>
          <cell r="C2158" t="str">
            <v>N</v>
          </cell>
          <cell r="D2158" t="str">
            <v>E</v>
          </cell>
          <cell r="E2158">
            <v>0.37438423645320196</v>
          </cell>
          <cell r="F2158">
            <v>0.5</v>
          </cell>
          <cell r="G2158" t="str">
            <v>&gt;=25 &amp; &lt;26</v>
          </cell>
          <cell r="H2158" t="str">
            <v>KS2 English</v>
          </cell>
          <cell r="I2158" t="str">
            <v>KS4 English</v>
          </cell>
        </row>
        <row r="2159">
          <cell r="B2159" t="str">
            <v>KS2-4</v>
          </cell>
          <cell r="C2159" t="str">
            <v>2</v>
          </cell>
          <cell r="D2159" t="str">
            <v>E</v>
          </cell>
          <cell r="E2159">
            <v>0.36238532110091742</v>
          </cell>
          <cell r="F2159">
            <v>0.5</v>
          </cell>
          <cell r="G2159" t="str">
            <v>&gt;=25 &amp; &lt;26</v>
          </cell>
          <cell r="H2159" t="str">
            <v>KS2 English</v>
          </cell>
          <cell r="I2159" t="str">
            <v>KS4 English</v>
          </cell>
        </row>
        <row r="2160">
          <cell r="B2160" t="str">
            <v>KS2-4</v>
          </cell>
          <cell r="C2160" t="str">
            <v>3C</v>
          </cell>
          <cell r="D2160" t="str">
            <v>E</v>
          </cell>
          <cell r="E2160">
            <v>0.3388562266167825</v>
          </cell>
          <cell r="F2160">
            <v>0.5</v>
          </cell>
          <cell r="G2160" t="str">
            <v>&gt;=25 &amp; &lt;26</v>
          </cell>
          <cell r="H2160" t="str">
            <v>KS2 English</v>
          </cell>
          <cell r="I2160" t="str">
            <v>KS4 English</v>
          </cell>
        </row>
        <row r="2161">
          <cell r="B2161" t="str">
            <v>KS2-4</v>
          </cell>
          <cell r="C2161" t="str">
            <v>3B</v>
          </cell>
          <cell r="D2161" t="str">
            <v>E</v>
          </cell>
          <cell r="E2161">
            <v>0.27063829787234045</v>
          </cell>
          <cell r="F2161">
            <v>0.5</v>
          </cell>
          <cell r="G2161" t="str">
            <v>&gt;=25 &amp; &lt;26</v>
          </cell>
          <cell r="H2161" t="str">
            <v>KS2 English</v>
          </cell>
          <cell r="I2161" t="str">
            <v>KS4 English</v>
          </cell>
        </row>
        <row r="2162">
          <cell r="B2162" t="str">
            <v>KS2-4</v>
          </cell>
          <cell r="C2162" t="str">
            <v>3A</v>
          </cell>
          <cell r="D2162" t="str">
            <v>E</v>
          </cell>
          <cell r="E2162">
            <v>0.203997461928934</v>
          </cell>
          <cell r="F2162">
            <v>0.5</v>
          </cell>
          <cell r="G2162" t="str">
            <v>&gt;=25 &amp; &lt;26</v>
          </cell>
          <cell r="H2162" t="str">
            <v>KS2 English</v>
          </cell>
          <cell r="I2162" t="str">
            <v>KS4 English</v>
          </cell>
        </row>
        <row r="2163">
          <cell r="B2163" t="str">
            <v>KS2-4</v>
          </cell>
          <cell r="C2163" t="str">
            <v>4C</v>
          </cell>
          <cell r="D2163" t="str">
            <v>E</v>
          </cell>
          <cell r="E2163">
            <v>0.11260932944606414</v>
          </cell>
          <cell r="F2163">
            <v>0.5</v>
          </cell>
          <cell r="G2163" t="str">
            <v>&gt;=25 &amp; &lt;26</v>
          </cell>
          <cell r="H2163" t="str">
            <v>KS2 English</v>
          </cell>
          <cell r="I2163" t="str">
            <v>KS4 English</v>
          </cell>
        </row>
        <row r="2164">
          <cell r="B2164" t="str">
            <v>KS2-4</v>
          </cell>
          <cell r="C2164" t="str">
            <v>4B</v>
          </cell>
          <cell r="D2164" t="str">
            <v>E</v>
          </cell>
          <cell r="E2164">
            <v>3.8671665773968932E-2</v>
          </cell>
          <cell r="F2164">
            <v>0.5</v>
          </cell>
          <cell r="G2164" t="str">
            <v>&gt;=25 &amp; &lt;26</v>
          </cell>
          <cell r="H2164" t="str">
            <v>KS2 English</v>
          </cell>
          <cell r="I2164" t="str">
            <v>KS4 English</v>
          </cell>
        </row>
        <row r="2165">
          <cell r="B2165" t="str">
            <v>KS2-4</v>
          </cell>
          <cell r="C2165" t="str">
            <v>4A</v>
          </cell>
          <cell r="D2165" t="str">
            <v>E</v>
          </cell>
          <cell r="E2165">
            <v>1.6029593094944512E-2</v>
          </cell>
          <cell r="F2165">
            <v>0.5</v>
          </cell>
          <cell r="G2165" t="str">
            <v>&gt;=25 &amp; &lt;26</v>
          </cell>
          <cell r="H2165" t="str">
            <v>KS2 English</v>
          </cell>
          <cell r="I2165" t="str">
            <v>KS4 English</v>
          </cell>
        </row>
        <row r="2166">
          <cell r="B2166" t="str">
            <v>KS2-4</v>
          </cell>
          <cell r="C2166" t="str">
            <v>5C</v>
          </cell>
          <cell r="D2166" t="str">
            <v>E</v>
          </cell>
          <cell r="E2166">
            <v>4.7706422018348625E-3</v>
          </cell>
          <cell r="F2166">
            <v>0.5</v>
          </cell>
          <cell r="G2166" t="str">
            <v>&gt;=25 &amp; &lt;26</v>
          </cell>
          <cell r="H2166" t="str">
            <v>KS2 English</v>
          </cell>
          <cell r="I2166" t="str">
            <v>KS4 English</v>
          </cell>
        </row>
        <row r="2167">
          <cell r="B2167" t="str">
            <v>KS2-4</v>
          </cell>
          <cell r="C2167" t="str">
            <v>5B</v>
          </cell>
          <cell r="D2167" t="str">
            <v>E</v>
          </cell>
          <cell r="E2167">
            <v>6.426735218508997E-4</v>
          </cell>
          <cell r="F2167">
            <v>0.5</v>
          </cell>
          <cell r="G2167" t="str">
            <v>&gt;=25 &amp; &lt;26</v>
          </cell>
          <cell r="H2167" t="str">
            <v>KS2 English</v>
          </cell>
          <cell r="I2167" t="str">
            <v>KS4 English</v>
          </cell>
        </row>
        <row r="2168">
          <cell r="B2168" t="str">
            <v>KS2-4</v>
          </cell>
          <cell r="C2168" t="str">
            <v>5A</v>
          </cell>
          <cell r="D2168" t="str">
            <v>E</v>
          </cell>
          <cell r="E2168">
            <v>0</v>
          </cell>
          <cell r="F2168">
            <v>0.5</v>
          </cell>
          <cell r="G2168" t="str">
            <v>&gt;=25 &amp; &lt;26</v>
          </cell>
          <cell r="H2168" t="str">
            <v>KS2 English</v>
          </cell>
          <cell r="I2168" t="str">
            <v>KS4 English</v>
          </cell>
        </row>
        <row r="2169">
          <cell r="B2169" t="str">
            <v>.</v>
          </cell>
          <cell r="C2169" t="str">
            <v>.</v>
          </cell>
          <cell r="D2169" t="str">
            <v>.</v>
          </cell>
          <cell r="E2169" t="str">
            <v>.</v>
          </cell>
          <cell r="F2169" t="str">
            <v>.</v>
          </cell>
          <cell r="G2169" t="str">
            <v>.</v>
          </cell>
          <cell r="H2169" t="str">
            <v>.</v>
          </cell>
          <cell r="I2169" t="str">
            <v>.</v>
          </cell>
        </row>
        <row r="2170">
          <cell r="B2170" t="str">
            <v>.</v>
          </cell>
          <cell r="C2170" t="str">
            <v>.</v>
          </cell>
          <cell r="D2170" t="str">
            <v>.</v>
          </cell>
          <cell r="E2170" t="str">
            <v>.</v>
          </cell>
          <cell r="F2170" t="str">
            <v>.</v>
          </cell>
          <cell r="G2170" t="str">
            <v>.</v>
          </cell>
          <cell r="H2170" t="str">
            <v>.</v>
          </cell>
          <cell r="I2170" t="str">
            <v>.</v>
          </cell>
        </row>
        <row r="2171">
          <cell r="B2171" t="str">
            <v>.</v>
          </cell>
          <cell r="C2171" t="str">
            <v>.</v>
          </cell>
          <cell r="D2171" t="str">
            <v>.</v>
          </cell>
          <cell r="E2171" t="str">
            <v>.</v>
          </cell>
          <cell r="F2171" t="str">
            <v>.</v>
          </cell>
          <cell r="G2171" t="str">
            <v>.</v>
          </cell>
          <cell r="H2171" t="str">
            <v>KS2 English</v>
          </cell>
          <cell r="I2171" t="str">
            <v>KS4 English</v>
          </cell>
        </row>
        <row r="2172">
          <cell r="B2172" t="str">
            <v>.</v>
          </cell>
          <cell r="C2172" t="str">
            <v>.</v>
          </cell>
          <cell r="D2172" t="str">
            <v>.</v>
          </cell>
          <cell r="E2172" t="str">
            <v>.</v>
          </cell>
          <cell r="F2172" t="str">
            <v>.</v>
          </cell>
          <cell r="G2172" t="str">
            <v>.</v>
          </cell>
          <cell r="H2172" t="str">
            <v>KS2 English</v>
          </cell>
          <cell r="I2172" t="str">
            <v>KS4 English</v>
          </cell>
        </row>
        <row r="2173">
          <cell r="B2173" t="str">
            <v>.</v>
          </cell>
          <cell r="C2173" t="str">
            <v>.</v>
          </cell>
          <cell r="D2173" t="str">
            <v>.</v>
          </cell>
          <cell r="E2173" t="str">
            <v>.</v>
          </cell>
          <cell r="F2173" t="str">
            <v>.</v>
          </cell>
          <cell r="G2173" t="str">
            <v>.</v>
          </cell>
          <cell r="H2173" t="str">
            <v>KS2 English</v>
          </cell>
          <cell r="I2173" t="str">
            <v>KS4 English</v>
          </cell>
        </row>
        <row r="2174">
          <cell r="B2174" t="str">
            <v>.</v>
          </cell>
          <cell r="C2174" t="str">
            <v>.</v>
          </cell>
          <cell r="D2174" t="str">
            <v>.</v>
          </cell>
          <cell r="E2174" t="str">
            <v>.</v>
          </cell>
          <cell r="F2174" t="str">
            <v>.</v>
          </cell>
          <cell r="G2174" t="str">
            <v>.</v>
          </cell>
          <cell r="H2174" t="str">
            <v>.</v>
          </cell>
          <cell r="I2174" t="str">
            <v>.</v>
          </cell>
        </row>
        <row r="2175">
          <cell r="B2175" t="str">
            <v>.</v>
          </cell>
          <cell r="C2175" t="str">
            <v>.</v>
          </cell>
          <cell r="D2175" t="str">
            <v>.</v>
          </cell>
          <cell r="E2175" t="str">
            <v>.</v>
          </cell>
          <cell r="F2175" t="str">
            <v>.</v>
          </cell>
          <cell r="G2175" t="str">
            <v>.</v>
          </cell>
          <cell r="H2175" t="str">
            <v>.</v>
          </cell>
          <cell r="I2175" t="str">
            <v>.</v>
          </cell>
        </row>
        <row r="2176">
          <cell r="B2176" t="str">
            <v>KS2-4</v>
          </cell>
          <cell r="C2176" t="str">
            <v>B</v>
          </cell>
          <cell r="D2176" t="str">
            <v>E</v>
          </cell>
          <cell r="E2176">
            <v>0.3434747798238591</v>
          </cell>
          <cell r="F2176">
            <v>0.5</v>
          </cell>
          <cell r="G2176" t="str">
            <v>&gt;=26 &amp; &lt;27</v>
          </cell>
          <cell r="H2176" t="str">
            <v>KS2 English</v>
          </cell>
          <cell r="I2176" t="str">
            <v>KS4 English</v>
          </cell>
        </row>
        <row r="2177">
          <cell r="B2177" t="str">
            <v>KS2-4</v>
          </cell>
          <cell r="C2177" t="str">
            <v>N</v>
          </cell>
          <cell r="D2177" t="str">
            <v>E</v>
          </cell>
          <cell r="E2177">
            <v>0.38795986622073581</v>
          </cell>
          <cell r="F2177">
            <v>0.5</v>
          </cell>
          <cell r="G2177" t="str">
            <v>&gt;=26 &amp; &lt;27</v>
          </cell>
          <cell r="H2177" t="str">
            <v>KS2 English</v>
          </cell>
          <cell r="I2177" t="str">
            <v>KS4 English</v>
          </cell>
        </row>
        <row r="2178">
          <cell r="B2178" t="str">
            <v>KS2-4</v>
          </cell>
          <cell r="C2178" t="str">
            <v>2</v>
          </cell>
          <cell r="D2178" t="str">
            <v>E</v>
          </cell>
          <cell r="E2178">
            <v>0.38076152304609218</v>
          </cell>
          <cell r="F2178">
            <v>0.5</v>
          </cell>
          <cell r="G2178" t="str">
            <v>&gt;=26 &amp; &lt;27</v>
          </cell>
          <cell r="H2178" t="str">
            <v>KS2 English</v>
          </cell>
          <cell r="I2178" t="str">
            <v>KS4 English</v>
          </cell>
        </row>
        <row r="2179">
          <cell r="B2179" t="str">
            <v>KS2-4</v>
          </cell>
          <cell r="C2179" t="str">
            <v>3C</v>
          </cell>
          <cell r="D2179" t="str">
            <v>E</v>
          </cell>
          <cell r="E2179">
            <v>0.36873840445269018</v>
          </cell>
          <cell r="F2179">
            <v>0.5</v>
          </cell>
          <cell r="G2179" t="str">
            <v>&gt;=26 &amp; &lt;27</v>
          </cell>
          <cell r="H2179" t="str">
            <v>KS2 English</v>
          </cell>
          <cell r="I2179" t="str">
            <v>KS4 English</v>
          </cell>
        </row>
        <row r="2180">
          <cell r="B2180" t="str">
            <v>KS2-4</v>
          </cell>
          <cell r="C2180" t="str">
            <v>3B</v>
          </cell>
          <cell r="D2180" t="str">
            <v>E</v>
          </cell>
          <cell r="E2180">
            <v>0.30743012951601911</v>
          </cell>
          <cell r="F2180">
            <v>0.5</v>
          </cell>
          <cell r="G2180" t="str">
            <v>&gt;=26 &amp; &lt;27</v>
          </cell>
          <cell r="H2180" t="str">
            <v>KS2 English</v>
          </cell>
          <cell r="I2180" t="str">
            <v>KS4 English</v>
          </cell>
        </row>
        <row r="2181">
          <cell r="B2181" t="str">
            <v>KS2-4</v>
          </cell>
          <cell r="C2181" t="str">
            <v>3A</v>
          </cell>
          <cell r="D2181" t="str">
            <v>E</v>
          </cell>
          <cell r="E2181">
            <v>0.21307674472524923</v>
          </cell>
          <cell r="F2181">
            <v>0.5</v>
          </cell>
          <cell r="G2181" t="str">
            <v>&gt;=26 &amp; &lt;27</v>
          </cell>
          <cell r="H2181" t="str">
            <v>KS2 English</v>
          </cell>
          <cell r="I2181" t="str">
            <v>KS4 English</v>
          </cell>
        </row>
        <row r="2182">
          <cell r="B2182" t="str">
            <v>KS2-4</v>
          </cell>
          <cell r="C2182" t="str">
            <v>4C</v>
          </cell>
          <cell r="D2182" t="str">
            <v>E</v>
          </cell>
          <cell r="E2182">
            <v>0.1006420267221933</v>
          </cell>
          <cell r="F2182">
            <v>0.5</v>
          </cell>
          <cell r="G2182" t="str">
            <v>&gt;=26 &amp; &lt;27</v>
          </cell>
          <cell r="H2182" t="str">
            <v>KS2 English</v>
          </cell>
          <cell r="I2182" t="str">
            <v>KS4 English</v>
          </cell>
        </row>
        <row r="2183">
          <cell r="B2183" t="str">
            <v>KS2-4</v>
          </cell>
          <cell r="C2183" t="str">
            <v>4B</v>
          </cell>
          <cell r="D2183" t="str">
            <v>E</v>
          </cell>
          <cell r="E2183">
            <v>3.7586547972304651E-2</v>
          </cell>
          <cell r="F2183">
            <v>0.5</v>
          </cell>
          <cell r="G2183" t="str">
            <v>&gt;=26 &amp; &lt;27</v>
          </cell>
          <cell r="H2183" t="str">
            <v>KS2 English</v>
          </cell>
          <cell r="I2183" t="str">
            <v>KS4 English</v>
          </cell>
        </row>
        <row r="2184">
          <cell r="B2184" t="str">
            <v>KS2-4</v>
          </cell>
          <cell r="C2184" t="str">
            <v>4A</v>
          </cell>
          <cell r="D2184" t="str">
            <v>E</v>
          </cell>
          <cell r="E2184">
            <v>1.4073887911535563E-2</v>
          </cell>
          <cell r="F2184">
            <v>0.5</v>
          </cell>
          <cell r="G2184" t="str">
            <v>&gt;=26 &amp; &lt;27</v>
          </cell>
          <cell r="H2184" t="str">
            <v>KS2 English</v>
          </cell>
          <cell r="I2184" t="str">
            <v>KS4 English</v>
          </cell>
        </row>
        <row r="2185">
          <cell r="B2185" t="str">
            <v>KS2-4</v>
          </cell>
          <cell r="C2185" t="str">
            <v>5C</v>
          </cell>
          <cell r="D2185" t="str">
            <v>E</v>
          </cell>
          <cell r="E2185">
            <v>3.4203775570611065E-3</v>
          </cell>
          <cell r="F2185">
            <v>0.5</v>
          </cell>
          <cell r="G2185" t="str">
            <v>&gt;=26 &amp; &lt;27</v>
          </cell>
          <cell r="H2185" t="str">
            <v>KS2 English</v>
          </cell>
          <cell r="I2185" t="str">
            <v>KS4 English</v>
          </cell>
        </row>
        <row r="2186">
          <cell r="B2186" t="str">
            <v>KS2-4</v>
          </cell>
          <cell r="C2186" t="str">
            <v>5B</v>
          </cell>
          <cell r="D2186" t="str">
            <v>E</v>
          </cell>
          <cell r="E2186">
            <v>2.9761904761904765E-4</v>
          </cell>
          <cell r="F2186">
            <v>0.5</v>
          </cell>
          <cell r="G2186" t="str">
            <v>&gt;=26 &amp; &lt;27</v>
          </cell>
          <cell r="H2186" t="str">
            <v>KS2 English</v>
          </cell>
          <cell r="I2186" t="str">
            <v>KS4 English</v>
          </cell>
        </row>
        <row r="2187">
          <cell r="B2187" t="str">
            <v>KS2-4</v>
          </cell>
          <cell r="C2187" t="str">
            <v>5A</v>
          </cell>
          <cell r="D2187" t="str">
            <v>E</v>
          </cell>
          <cell r="E2187">
            <v>0</v>
          </cell>
          <cell r="F2187">
            <v>0.5</v>
          </cell>
          <cell r="G2187" t="str">
            <v>&gt;=26 &amp; &lt;27</v>
          </cell>
          <cell r="H2187" t="str">
            <v>KS2 English</v>
          </cell>
          <cell r="I2187" t="str">
            <v>KS4 English</v>
          </cell>
        </row>
        <row r="2188">
          <cell r="B2188" t="str">
            <v>.</v>
          </cell>
          <cell r="C2188" t="str">
            <v>.</v>
          </cell>
          <cell r="D2188" t="str">
            <v>.</v>
          </cell>
          <cell r="E2188" t="str">
            <v>.</v>
          </cell>
          <cell r="F2188" t="str">
            <v>.</v>
          </cell>
          <cell r="G2188" t="str">
            <v>.</v>
          </cell>
          <cell r="H2188" t="str">
            <v>.</v>
          </cell>
          <cell r="I2188" t="str">
            <v>.</v>
          </cell>
        </row>
        <row r="2189">
          <cell r="B2189" t="str">
            <v>.</v>
          </cell>
          <cell r="C2189" t="str">
            <v>.</v>
          </cell>
          <cell r="D2189" t="str">
            <v>.</v>
          </cell>
          <cell r="E2189" t="str">
            <v>.</v>
          </cell>
          <cell r="F2189" t="str">
            <v>.</v>
          </cell>
          <cell r="G2189" t="str">
            <v>.</v>
          </cell>
          <cell r="H2189" t="str">
            <v>KS2 English</v>
          </cell>
          <cell r="I2189" t="str">
            <v>KS4 English</v>
          </cell>
        </row>
        <row r="2190">
          <cell r="B2190" t="str">
            <v>.</v>
          </cell>
          <cell r="C2190" t="str">
            <v>.</v>
          </cell>
          <cell r="D2190" t="str">
            <v>.</v>
          </cell>
          <cell r="E2190" t="str">
            <v>.</v>
          </cell>
          <cell r="F2190" t="str">
            <v>.</v>
          </cell>
          <cell r="G2190" t="str">
            <v>.</v>
          </cell>
          <cell r="H2190" t="str">
            <v>KS2 English</v>
          </cell>
          <cell r="I2190" t="str">
            <v>KS4 English</v>
          </cell>
        </row>
        <row r="2191">
          <cell r="B2191" t="str">
            <v>.</v>
          </cell>
          <cell r="C2191" t="str">
            <v>.</v>
          </cell>
          <cell r="D2191" t="str">
            <v>.</v>
          </cell>
          <cell r="E2191" t="str">
            <v>.</v>
          </cell>
          <cell r="F2191" t="str">
            <v>.</v>
          </cell>
          <cell r="G2191" t="str">
            <v>.</v>
          </cell>
          <cell r="H2191" t="str">
            <v>KS2 English</v>
          </cell>
          <cell r="I2191" t="str">
            <v>KS4 English</v>
          </cell>
        </row>
        <row r="2192">
          <cell r="B2192" t="str">
            <v>.</v>
          </cell>
          <cell r="C2192" t="str">
            <v>.</v>
          </cell>
          <cell r="D2192" t="str">
            <v>.</v>
          </cell>
          <cell r="E2192" t="str">
            <v>.</v>
          </cell>
          <cell r="F2192" t="str">
            <v>.</v>
          </cell>
          <cell r="G2192" t="str">
            <v>.</v>
          </cell>
          <cell r="H2192" t="str">
            <v>KS2 English</v>
          </cell>
          <cell r="I2192" t="str">
            <v>KS4 English</v>
          </cell>
        </row>
        <row r="2193">
          <cell r="B2193" t="str">
            <v>.</v>
          </cell>
          <cell r="C2193" t="str">
            <v>.</v>
          </cell>
          <cell r="D2193" t="str">
            <v>.</v>
          </cell>
          <cell r="E2193" t="str">
            <v>.</v>
          </cell>
          <cell r="F2193" t="str">
            <v>.</v>
          </cell>
          <cell r="G2193" t="str">
            <v>.</v>
          </cell>
          <cell r="H2193" t="str">
            <v>.</v>
          </cell>
          <cell r="I2193" t="str">
            <v>.</v>
          </cell>
        </row>
        <row r="2194">
          <cell r="B2194" t="str">
            <v>.</v>
          </cell>
          <cell r="C2194" t="str">
            <v>.</v>
          </cell>
          <cell r="D2194" t="str">
            <v>.</v>
          </cell>
          <cell r="E2194" t="str">
            <v>.</v>
          </cell>
          <cell r="F2194" t="str">
            <v>.</v>
          </cell>
          <cell r="G2194" t="str">
            <v>.</v>
          </cell>
          <cell r="H2194" t="str">
            <v>.</v>
          </cell>
          <cell r="I2194" t="str">
            <v>.</v>
          </cell>
        </row>
        <row r="2195">
          <cell r="B2195" t="str">
            <v>KS2-4</v>
          </cell>
          <cell r="C2195" t="str">
            <v>B</v>
          </cell>
          <cell r="D2195" t="str">
            <v>E</v>
          </cell>
          <cell r="E2195">
            <v>0.36336336336336339</v>
          </cell>
          <cell r="F2195">
            <v>0.5</v>
          </cell>
          <cell r="G2195" t="str">
            <v>&gt;=27 &amp; &lt;28</v>
          </cell>
          <cell r="H2195" t="str">
            <v>KS2 English</v>
          </cell>
          <cell r="I2195" t="str">
            <v>KS4 English</v>
          </cell>
        </row>
        <row r="2196">
          <cell r="B2196" t="str">
            <v>KS2-4</v>
          </cell>
          <cell r="C2196" t="str">
            <v>N</v>
          </cell>
          <cell r="D2196" t="str">
            <v>E</v>
          </cell>
          <cell r="E2196">
            <v>0.40540540540540543</v>
          </cell>
          <cell r="F2196">
            <v>0.5</v>
          </cell>
          <cell r="G2196" t="str">
            <v>&gt;=27 &amp; &lt;28</v>
          </cell>
          <cell r="H2196" t="str">
            <v>KS2 English</v>
          </cell>
          <cell r="I2196" t="str">
            <v>KS4 English</v>
          </cell>
        </row>
        <row r="2197">
          <cell r="B2197" t="str">
            <v>KS2-4</v>
          </cell>
          <cell r="C2197" t="str">
            <v>2</v>
          </cell>
          <cell r="D2197" t="str">
            <v>E</v>
          </cell>
          <cell r="E2197">
            <v>0.43283582089552236</v>
          </cell>
          <cell r="F2197">
            <v>0.5</v>
          </cell>
          <cell r="G2197" t="str">
            <v>&gt;=27 &amp; &lt;28</v>
          </cell>
          <cell r="H2197" t="str">
            <v>KS2 English</v>
          </cell>
          <cell r="I2197" t="str">
            <v>KS4 English</v>
          </cell>
        </row>
        <row r="2198">
          <cell r="B2198" t="str">
            <v>KS2-4</v>
          </cell>
          <cell r="C2198" t="str">
            <v>3C</v>
          </cell>
          <cell r="D2198" t="str">
            <v>E</v>
          </cell>
          <cell r="E2198">
            <v>0.35588972431077692</v>
          </cell>
          <cell r="F2198">
            <v>0.5</v>
          </cell>
          <cell r="G2198" t="str">
            <v>&gt;=27 &amp; &lt;28</v>
          </cell>
          <cell r="H2198" t="str">
            <v>KS2 English</v>
          </cell>
          <cell r="I2198" t="str">
            <v>KS4 English</v>
          </cell>
        </row>
        <row r="2199">
          <cell r="B2199" t="str">
            <v>KS2-4</v>
          </cell>
          <cell r="C2199" t="str">
            <v>3B</v>
          </cell>
          <cell r="D2199" t="str">
            <v>E</v>
          </cell>
          <cell r="E2199">
            <v>0.25481049562682218</v>
          </cell>
          <cell r="F2199">
            <v>0.5</v>
          </cell>
          <cell r="G2199" t="str">
            <v>&gt;=27 &amp; &lt;28</v>
          </cell>
          <cell r="H2199" t="str">
            <v>KS2 English</v>
          </cell>
          <cell r="I2199" t="str">
            <v>KS4 English</v>
          </cell>
        </row>
        <row r="2200">
          <cell r="B2200" t="str">
            <v>KS2-4</v>
          </cell>
          <cell r="C2200" t="str">
            <v>3A</v>
          </cell>
          <cell r="D2200" t="str">
            <v>E</v>
          </cell>
          <cell r="E2200">
            <v>0.16703216374269006</v>
          </cell>
          <cell r="F2200">
            <v>0.5</v>
          </cell>
          <cell r="G2200" t="str">
            <v>&gt;=27 &amp; &lt;28</v>
          </cell>
          <cell r="H2200" t="str">
            <v>KS2 English</v>
          </cell>
          <cell r="I2200" t="str">
            <v>KS4 English</v>
          </cell>
        </row>
        <row r="2201">
          <cell r="B2201" t="str">
            <v>KS2-4</v>
          </cell>
          <cell r="C2201" t="str">
            <v>4C</v>
          </cell>
          <cell r="D2201" t="str">
            <v>E</v>
          </cell>
          <cell r="E2201">
            <v>7.7846489632593677E-2</v>
          </cell>
          <cell r="F2201">
            <v>0.5</v>
          </cell>
          <cell r="G2201" t="str">
            <v>&gt;=27 &amp; &lt;28</v>
          </cell>
          <cell r="H2201" t="str">
            <v>KS2 English</v>
          </cell>
          <cell r="I2201" t="str">
            <v>KS4 English</v>
          </cell>
        </row>
        <row r="2202">
          <cell r="B2202" t="str">
            <v>KS2-4</v>
          </cell>
          <cell r="C2202" t="str">
            <v>4B</v>
          </cell>
          <cell r="D2202" t="str">
            <v>E</v>
          </cell>
          <cell r="E2202">
            <v>2.4894779260320587E-2</v>
          </cell>
          <cell r="F2202">
            <v>0.5</v>
          </cell>
          <cell r="G2202" t="str">
            <v>&gt;=27 &amp; &lt;28</v>
          </cell>
          <cell r="H2202" t="str">
            <v>KS2 English</v>
          </cell>
          <cell r="I2202" t="str">
            <v>KS4 English</v>
          </cell>
        </row>
        <row r="2203">
          <cell r="B2203" t="str">
            <v>KS2-4</v>
          </cell>
          <cell r="C2203" t="str">
            <v>4A</v>
          </cell>
          <cell r="D2203" t="str">
            <v>E</v>
          </cell>
          <cell r="E2203">
            <v>7.3737946681792397E-3</v>
          </cell>
          <cell r="F2203">
            <v>0.5</v>
          </cell>
          <cell r="G2203" t="str">
            <v>&gt;=27 &amp; &lt;28</v>
          </cell>
          <cell r="H2203" t="str">
            <v>KS2 English</v>
          </cell>
          <cell r="I2203" t="str">
            <v>KS4 English</v>
          </cell>
        </row>
        <row r="2204">
          <cell r="B2204" t="str">
            <v>KS2-4</v>
          </cell>
          <cell r="C2204" t="str">
            <v>5C</v>
          </cell>
          <cell r="D2204" t="str">
            <v>E</v>
          </cell>
          <cell r="E2204">
            <v>2.5942925563759728E-3</v>
          </cell>
          <cell r="F2204">
            <v>0.5</v>
          </cell>
          <cell r="G2204" t="str">
            <v>&gt;=27 &amp; &lt;28</v>
          </cell>
          <cell r="H2204" t="str">
            <v>KS2 English</v>
          </cell>
          <cell r="I2204" t="str">
            <v>KS4 English</v>
          </cell>
        </row>
        <row r="2205">
          <cell r="B2205" t="str">
            <v>KS2-4</v>
          </cell>
          <cell r="C2205" t="str">
            <v>5B</v>
          </cell>
          <cell r="D2205" t="str">
            <v>E</v>
          </cell>
          <cell r="E2205">
            <v>5.3134962805526033E-4</v>
          </cell>
          <cell r="F2205">
            <v>0.5</v>
          </cell>
          <cell r="G2205" t="str">
            <v>&gt;=27 &amp; &lt;28</v>
          </cell>
          <cell r="H2205" t="str">
            <v>KS2 English</v>
          </cell>
          <cell r="I2205" t="str">
            <v>KS4 English</v>
          </cell>
        </row>
        <row r="2206">
          <cell r="B2206" t="str">
            <v>KS2-4</v>
          </cell>
          <cell r="C2206" t="str">
            <v>5A</v>
          </cell>
          <cell r="D2206" t="str">
            <v>E</v>
          </cell>
          <cell r="E2206">
            <v>0</v>
          </cell>
          <cell r="F2206">
            <v>0.5</v>
          </cell>
          <cell r="G2206" t="str">
            <v>&gt;=27 &amp; &lt;28</v>
          </cell>
          <cell r="H2206" t="str">
            <v>KS2 English</v>
          </cell>
          <cell r="I2206" t="str">
            <v>KS4 English</v>
          </cell>
        </row>
        <row r="2207">
          <cell r="B2207" t="str">
            <v>.</v>
          </cell>
          <cell r="C2207" t="str">
            <v>.</v>
          </cell>
          <cell r="D2207" t="str">
            <v>.</v>
          </cell>
          <cell r="E2207" t="str">
            <v>.</v>
          </cell>
          <cell r="F2207" t="str">
            <v>.</v>
          </cell>
          <cell r="G2207" t="str">
            <v>.</v>
          </cell>
          <cell r="H2207" t="str">
            <v>.</v>
          </cell>
          <cell r="I2207" t="str">
            <v>.</v>
          </cell>
        </row>
        <row r="2208">
          <cell r="B2208" t="str">
            <v>.</v>
          </cell>
          <cell r="C2208" t="str">
            <v>.</v>
          </cell>
          <cell r="D2208" t="str">
            <v>.</v>
          </cell>
          <cell r="E2208" t="str">
            <v>.</v>
          </cell>
          <cell r="F2208" t="str">
            <v>.</v>
          </cell>
          <cell r="G2208" t="str">
            <v>.</v>
          </cell>
          <cell r="H2208" t="str">
            <v>.</v>
          </cell>
          <cell r="I2208" t="str">
            <v>.</v>
          </cell>
        </row>
        <row r="2209">
          <cell r="B2209" t="str">
            <v>.</v>
          </cell>
          <cell r="C2209" t="str">
            <v>.</v>
          </cell>
          <cell r="D2209" t="str">
            <v>.</v>
          </cell>
          <cell r="E2209" t="str">
            <v>.</v>
          </cell>
          <cell r="F2209" t="str">
            <v>.</v>
          </cell>
          <cell r="G2209" t="str">
            <v>.</v>
          </cell>
          <cell r="H2209" t="str">
            <v>KS2 English</v>
          </cell>
          <cell r="I2209" t="str">
            <v>KS4 English</v>
          </cell>
        </row>
        <row r="2210">
          <cell r="B2210" t="str">
            <v>.</v>
          </cell>
          <cell r="C2210" t="str">
            <v>.</v>
          </cell>
          <cell r="D2210" t="str">
            <v>.</v>
          </cell>
          <cell r="E2210" t="str">
            <v>.</v>
          </cell>
          <cell r="F2210" t="str">
            <v>.</v>
          </cell>
          <cell r="G2210" t="str">
            <v>.</v>
          </cell>
          <cell r="H2210" t="str">
            <v>KS2 English</v>
          </cell>
          <cell r="I2210" t="str">
            <v>KS4 English</v>
          </cell>
        </row>
        <row r="2211">
          <cell r="B2211" t="str">
            <v>.</v>
          </cell>
          <cell r="C2211" t="str">
            <v>.</v>
          </cell>
          <cell r="D2211" t="str">
            <v>.</v>
          </cell>
          <cell r="E2211" t="str">
            <v>.</v>
          </cell>
          <cell r="F2211" t="str">
            <v>.</v>
          </cell>
          <cell r="G2211" t="str">
            <v>.</v>
          </cell>
          <cell r="H2211" t="str">
            <v>KS2 English</v>
          </cell>
          <cell r="I2211" t="str">
            <v>KS4 English</v>
          </cell>
        </row>
        <row r="2212">
          <cell r="B2212" t="str">
            <v>.</v>
          </cell>
          <cell r="C2212" t="str">
            <v>.</v>
          </cell>
          <cell r="D2212" t="str">
            <v>.</v>
          </cell>
          <cell r="E2212" t="str">
            <v>.</v>
          </cell>
          <cell r="F2212" t="str">
            <v>.</v>
          </cell>
          <cell r="G2212" t="str">
            <v>.</v>
          </cell>
          <cell r="H2212" t="str">
            <v>.</v>
          </cell>
          <cell r="I2212" t="str">
            <v>.</v>
          </cell>
        </row>
        <row r="2213">
          <cell r="B2213" t="str">
            <v>.</v>
          </cell>
          <cell r="C2213" t="str">
            <v>.</v>
          </cell>
          <cell r="D2213" t="str">
            <v>.</v>
          </cell>
          <cell r="E2213" t="str">
            <v>.</v>
          </cell>
          <cell r="F2213" t="str">
            <v>.</v>
          </cell>
          <cell r="G2213" t="str">
            <v>.</v>
          </cell>
          <cell r="H2213" t="str">
            <v>.</v>
          </cell>
          <cell r="I2213" t="str">
            <v>.</v>
          </cell>
        </row>
        <row r="2214">
          <cell r="B2214" t="str">
            <v>KS2-4</v>
          </cell>
          <cell r="C2214" t="str">
            <v>B</v>
          </cell>
          <cell r="D2214" t="str">
            <v>E</v>
          </cell>
          <cell r="E2214">
            <v>0.39860139860139859</v>
          </cell>
          <cell r="F2214">
            <v>0.5</v>
          </cell>
          <cell r="G2214" t="str">
            <v>&gt;=28 &amp; &lt;29</v>
          </cell>
          <cell r="H2214" t="str">
            <v>KS2 English</v>
          </cell>
          <cell r="I2214" t="str">
            <v>KS4 English</v>
          </cell>
        </row>
        <row r="2215">
          <cell r="B2215" t="str">
            <v>KS2-4</v>
          </cell>
          <cell r="C2215" t="str">
            <v>N</v>
          </cell>
          <cell r="D2215" t="str">
            <v>E</v>
          </cell>
          <cell r="E2215">
            <v>0.43478260869565216</v>
          </cell>
          <cell r="F2215">
            <v>0.5</v>
          </cell>
          <cell r="G2215" t="str">
            <v>&gt;=28 &amp; &lt;29</v>
          </cell>
          <cell r="H2215" t="str">
            <v>KS2 English</v>
          </cell>
          <cell r="I2215" t="str">
            <v>KS4 English</v>
          </cell>
        </row>
        <row r="2216">
          <cell r="B2216" t="str">
            <v>KS2-4</v>
          </cell>
          <cell r="C2216" t="str">
            <v>2</v>
          </cell>
          <cell r="D2216" t="str">
            <v>E</v>
          </cell>
          <cell r="E2216">
            <v>0.43478260869565216</v>
          </cell>
          <cell r="F2216">
            <v>0.5</v>
          </cell>
          <cell r="G2216" t="str">
            <v>&gt;=28 &amp; &lt;29</v>
          </cell>
          <cell r="H2216" t="str">
            <v>KS2 English</v>
          </cell>
          <cell r="I2216" t="str">
            <v>KS4 English</v>
          </cell>
        </row>
        <row r="2217">
          <cell r="B2217" t="str">
            <v>KS2-4</v>
          </cell>
          <cell r="C2217" t="str">
            <v>3C</v>
          </cell>
          <cell r="D2217" t="str">
            <v>E</v>
          </cell>
          <cell r="E2217">
            <v>0.31309904153354634</v>
          </cell>
          <cell r="F2217">
            <v>0.5</v>
          </cell>
          <cell r="G2217" t="str">
            <v>&gt;=28 &amp; &lt;29</v>
          </cell>
          <cell r="H2217" t="str">
            <v>KS2 English</v>
          </cell>
          <cell r="I2217" t="str">
            <v>KS4 English</v>
          </cell>
        </row>
        <row r="2218">
          <cell r="B2218" t="str">
            <v>KS2-4</v>
          </cell>
          <cell r="C2218" t="str">
            <v>3B</v>
          </cell>
          <cell r="D2218" t="str">
            <v>E</v>
          </cell>
          <cell r="E2218">
            <v>0.2068230277185501</v>
          </cell>
          <cell r="F2218">
            <v>0.5</v>
          </cell>
          <cell r="G2218" t="str">
            <v>&gt;=28 &amp; &lt;29</v>
          </cell>
          <cell r="H2218" t="str">
            <v>KS2 English</v>
          </cell>
          <cell r="I2218" t="str">
            <v>KS4 English</v>
          </cell>
        </row>
        <row r="2219">
          <cell r="B2219" t="str">
            <v>KS2-4</v>
          </cell>
          <cell r="C2219" t="str">
            <v>3A</v>
          </cell>
          <cell r="D2219" t="str">
            <v>E</v>
          </cell>
          <cell r="E2219">
            <v>0.15047879616963064</v>
          </cell>
          <cell r="F2219">
            <v>0.5</v>
          </cell>
          <cell r="G2219" t="str">
            <v>&gt;=28 &amp; &lt;29</v>
          </cell>
          <cell r="H2219" t="str">
            <v>KS2 English</v>
          </cell>
          <cell r="I2219" t="str">
            <v>KS4 English</v>
          </cell>
        </row>
        <row r="2220">
          <cell r="B2220" t="str">
            <v>KS2-4</v>
          </cell>
          <cell r="C2220" t="str">
            <v>4C</v>
          </cell>
          <cell r="D2220" t="str">
            <v>E</v>
          </cell>
          <cell r="E2220">
            <v>5.357811914574747E-2</v>
          </cell>
          <cell r="F2220">
            <v>0.5</v>
          </cell>
          <cell r="G2220" t="str">
            <v>&gt;=28 &amp; &lt;29</v>
          </cell>
          <cell r="H2220" t="str">
            <v>KS2 English</v>
          </cell>
          <cell r="I2220" t="str">
            <v>KS4 English</v>
          </cell>
        </row>
        <row r="2221">
          <cell r="B2221" t="str">
            <v>KS2-4</v>
          </cell>
          <cell r="C2221" t="str">
            <v>4B</v>
          </cell>
          <cell r="D2221" t="str">
            <v>E</v>
          </cell>
          <cell r="E2221">
            <v>1.4028056112224449E-2</v>
          </cell>
          <cell r="F2221">
            <v>0.5</v>
          </cell>
          <cell r="G2221" t="str">
            <v>&gt;=28 &amp; &lt;29</v>
          </cell>
          <cell r="H2221" t="str">
            <v>KS2 English</v>
          </cell>
          <cell r="I2221" t="str">
            <v>KS4 English</v>
          </cell>
        </row>
        <row r="2222">
          <cell r="B2222" t="str">
            <v>KS2-4</v>
          </cell>
          <cell r="C2222" t="str">
            <v>4A</v>
          </cell>
          <cell r="D2222" t="str">
            <v>E</v>
          </cell>
          <cell r="E2222">
            <v>3.8554216867469878E-3</v>
          </cell>
          <cell r="F2222">
            <v>0.5</v>
          </cell>
          <cell r="G2222" t="str">
            <v>&gt;=28 &amp; &lt;29</v>
          </cell>
          <cell r="H2222" t="str">
            <v>KS2 English</v>
          </cell>
          <cell r="I2222" t="str">
            <v>KS4 English</v>
          </cell>
        </row>
        <row r="2223">
          <cell r="B2223" t="str">
            <v>KS2-4</v>
          </cell>
          <cell r="C2223" t="str">
            <v>5C</v>
          </cell>
          <cell r="D2223" t="str">
            <v>E</v>
          </cell>
          <cell r="E2223">
            <v>9.9971436732362189E-4</v>
          </cell>
          <cell r="F2223">
            <v>0.5</v>
          </cell>
          <cell r="G2223" t="str">
            <v>&gt;=28 &amp; &lt;29</v>
          </cell>
          <cell r="H2223" t="str">
            <v>KS2 English</v>
          </cell>
          <cell r="I2223" t="str">
            <v>KS4 English</v>
          </cell>
        </row>
        <row r="2224">
          <cell r="B2224" t="str">
            <v>KS2-4</v>
          </cell>
          <cell r="C2224" t="str">
            <v>5B</v>
          </cell>
          <cell r="D2224" t="str">
            <v>E</v>
          </cell>
          <cell r="E2224">
            <v>0</v>
          </cell>
          <cell r="F2224">
            <v>0.5</v>
          </cell>
          <cell r="G2224" t="str">
            <v>&gt;=28 &amp; &lt;29</v>
          </cell>
          <cell r="H2224" t="str">
            <v>KS2 English</v>
          </cell>
          <cell r="I2224" t="str">
            <v>KS4 English</v>
          </cell>
        </row>
        <row r="2225">
          <cell r="B2225" t="str">
            <v>KS2-4</v>
          </cell>
          <cell r="C2225" t="str">
            <v>5A</v>
          </cell>
          <cell r="D2225" t="str">
            <v>E</v>
          </cell>
          <cell r="E2225">
            <v>0</v>
          </cell>
          <cell r="F2225">
            <v>0.5</v>
          </cell>
          <cell r="G2225" t="str">
            <v>&gt;=28 &amp; &lt;29</v>
          </cell>
          <cell r="H2225" t="str">
            <v>KS2 English</v>
          </cell>
          <cell r="I2225" t="str">
            <v>KS4 English</v>
          </cell>
        </row>
        <row r="2226">
          <cell r="B2226" t="str">
            <v>.</v>
          </cell>
          <cell r="C2226" t="str">
            <v>.</v>
          </cell>
          <cell r="D2226" t="str">
            <v>.</v>
          </cell>
          <cell r="E2226" t="str">
            <v>.</v>
          </cell>
          <cell r="F2226" t="str">
            <v>.</v>
          </cell>
          <cell r="G2226" t="str">
            <v>.</v>
          </cell>
          <cell r="H2226" t="str">
            <v>.</v>
          </cell>
          <cell r="I2226" t="str">
            <v>.</v>
          </cell>
        </row>
        <row r="2227">
          <cell r="B2227" t="str">
            <v>.</v>
          </cell>
          <cell r="C2227" t="str">
            <v>.</v>
          </cell>
          <cell r="D2227" t="str">
            <v>.</v>
          </cell>
          <cell r="E2227" t="str">
            <v>.</v>
          </cell>
          <cell r="F2227" t="str">
            <v>.</v>
          </cell>
          <cell r="G2227" t="str">
            <v>.</v>
          </cell>
          <cell r="H2227" t="str">
            <v>KS2 English</v>
          </cell>
          <cell r="I2227" t="str">
            <v>KS4 English</v>
          </cell>
        </row>
        <row r="2228">
          <cell r="B2228" t="str">
            <v>.</v>
          </cell>
          <cell r="C2228" t="str">
            <v>.</v>
          </cell>
          <cell r="D2228" t="str">
            <v>.</v>
          </cell>
          <cell r="E2228" t="str">
            <v>.</v>
          </cell>
          <cell r="F2228" t="str">
            <v>.</v>
          </cell>
          <cell r="G2228" t="str">
            <v>.</v>
          </cell>
          <cell r="H2228" t="str">
            <v>KS2 English</v>
          </cell>
          <cell r="I2228" t="str">
            <v>KS4 English</v>
          </cell>
        </row>
        <row r="2229">
          <cell r="B2229" t="str">
            <v>.</v>
          </cell>
          <cell r="C2229" t="str">
            <v>.</v>
          </cell>
          <cell r="D2229" t="str">
            <v>.</v>
          </cell>
          <cell r="E2229" t="str">
            <v>.</v>
          </cell>
          <cell r="F2229" t="str">
            <v>.</v>
          </cell>
          <cell r="G2229" t="str">
            <v>.</v>
          </cell>
          <cell r="H2229" t="str">
            <v>KS2 English</v>
          </cell>
          <cell r="I2229" t="str">
            <v>KS4 English</v>
          </cell>
        </row>
        <row r="2230">
          <cell r="B2230" t="str">
            <v>.</v>
          </cell>
          <cell r="C2230" t="str">
            <v>.</v>
          </cell>
          <cell r="D2230" t="str">
            <v>.</v>
          </cell>
          <cell r="E2230" t="str">
            <v>.</v>
          </cell>
          <cell r="F2230" t="str">
            <v>.</v>
          </cell>
          <cell r="G2230" t="str">
            <v>.</v>
          </cell>
          <cell r="H2230" t="str">
            <v>KS2 English</v>
          </cell>
          <cell r="I2230" t="str">
            <v>KS4 English</v>
          </cell>
        </row>
        <row r="2231">
          <cell r="B2231" t="str">
            <v>.</v>
          </cell>
          <cell r="C2231" t="str">
            <v>.</v>
          </cell>
          <cell r="D2231" t="str">
            <v>.</v>
          </cell>
          <cell r="E2231" t="str">
            <v>.</v>
          </cell>
          <cell r="F2231" t="str">
            <v>.</v>
          </cell>
          <cell r="G2231" t="str">
            <v>.</v>
          </cell>
          <cell r="H2231" t="str">
            <v>.</v>
          </cell>
          <cell r="I2231" t="str">
            <v>.</v>
          </cell>
        </row>
        <row r="2232">
          <cell r="B2232" t="str">
            <v>.</v>
          </cell>
          <cell r="C2232" t="str">
            <v>.</v>
          </cell>
          <cell r="D2232" t="str">
            <v>.</v>
          </cell>
          <cell r="E2232" t="str">
            <v>.</v>
          </cell>
          <cell r="F2232" t="str">
            <v>.</v>
          </cell>
          <cell r="G2232" t="str">
            <v>.</v>
          </cell>
          <cell r="H2232" t="str">
            <v>.</v>
          </cell>
          <cell r="I2232" t="str">
            <v>.</v>
          </cell>
        </row>
        <row r="2233">
          <cell r="B2233" t="str">
            <v>KS2-4</v>
          </cell>
          <cell r="C2233" t="str">
            <v>B</v>
          </cell>
          <cell r="D2233" t="str">
            <v>E</v>
          </cell>
          <cell r="E2233">
            <v>0.11764705882352941</v>
          </cell>
          <cell r="F2233">
            <v>0.5</v>
          </cell>
          <cell r="G2233" t="str">
            <v>&gt;=29 &amp; &lt;30</v>
          </cell>
          <cell r="H2233" t="str">
            <v>KS2 English</v>
          </cell>
          <cell r="I2233" t="str">
            <v>KS4 English</v>
          </cell>
        </row>
        <row r="2234">
          <cell r="B2234" t="str">
            <v>KS2-4</v>
          </cell>
          <cell r="C2234" t="str">
            <v>N</v>
          </cell>
          <cell r="D2234" t="str">
            <v>E</v>
          </cell>
          <cell r="E2234">
            <v>0.11764705882352941</v>
          </cell>
          <cell r="F2234">
            <v>0.5</v>
          </cell>
          <cell r="G2234" t="str">
            <v>&gt;=29 &amp; &lt;30</v>
          </cell>
          <cell r="H2234" t="str">
            <v>KS2 English</v>
          </cell>
          <cell r="I2234" t="str">
            <v>KS4 English</v>
          </cell>
        </row>
        <row r="2235">
          <cell r="B2235" t="str">
            <v>KS2-4</v>
          </cell>
          <cell r="C2235" t="str">
            <v>2</v>
          </cell>
          <cell r="D2235" t="str">
            <v>E</v>
          </cell>
          <cell r="E2235">
            <v>0.11764705882352941</v>
          </cell>
          <cell r="F2235">
            <v>0.5</v>
          </cell>
          <cell r="G2235" t="str">
            <v>&gt;=29 &amp; &lt;30</v>
          </cell>
          <cell r="H2235" t="str">
            <v>KS2 English</v>
          </cell>
          <cell r="I2235" t="str">
            <v>KS4 English</v>
          </cell>
        </row>
        <row r="2236">
          <cell r="B2236" t="str">
            <v>KS2-4</v>
          </cell>
          <cell r="C2236" t="str">
            <v>3C</v>
          </cell>
          <cell r="D2236" t="str">
            <v>E</v>
          </cell>
          <cell r="E2236">
            <v>0.11764705882352941</v>
          </cell>
          <cell r="F2236">
            <v>0.5</v>
          </cell>
          <cell r="G2236" t="str">
            <v>&gt;=29 &amp; &lt;30</v>
          </cell>
          <cell r="H2236" t="str">
            <v>KS2 English</v>
          </cell>
          <cell r="I2236" t="str">
            <v>KS4 English</v>
          </cell>
        </row>
        <row r="2237">
          <cell r="B2237" t="str">
            <v>KS2-4</v>
          </cell>
          <cell r="C2237" t="str">
            <v>3B</v>
          </cell>
          <cell r="D2237" t="str">
            <v>E</v>
          </cell>
          <cell r="E2237">
            <v>0.11764705882352941</v>
          </cell>
          <cell r="F2237">
            <v>0.5</v>
          </cell>
          <cell r="G2237" t="str">
            <v>&gt;=29 &amp; &lt;30</v>
          </cell>
          <cell r="H2237" t="str">
            <v>KS2 English</v>
          </cell>
          <cell r="I2237" t="str">
            <v>KS4 English</v>
          </cell>
        </row>
        <row r="2238">
          <cell r="B2238" t="str">
            <v>KS2-4</v>
          </cell>
          <cell r="C2238" t="str">
            <v>3A</v>
          </cell>
          <cell r="D2238" t="str">
            <v>E</v>
          </cell>
          <cell r="E2238">
            <v>0.11764705882352941</v>
          </cell>
          <cell r="F2238">
            <v>0.5</v>
          </cell>
          <cell r="G2238" t="str">
            <v>&gt;=29 &amp; &lt;30</v>
          </cell>
          <cell r="H2238" t="str">
            <v>KS2 English</v>
          </cell>
          <cell r="I2238" t="str">
            <v>KS4 English</v>
          </cell>
        </row>
        <row r="2239">
          <cell r="B2239" t="str">
            <v>KS2-4</v>
          </cell>
          <cell r="C2239" t="str">
            <v>4C</v>
          </cell>
          <cell r="D2239" t="str">
            <v>E</v>
          </cell>
          <cell r="E2239">
            <v>1.2048192771084338E-2</v>
          </cell>
          <cell r="F2239">
            <v>0.5</v>
          </cell>
          <cell r="G2239" t="str">
            <v>&gt;=29 &amp; &lt;30</v>
          </cell>
          <cell r="H2239" t="str">
            <v>KS2 English</v>
          </cell>
          <cell r="I2239" t="str">
            <v>KS4 English</v>
          </cell>
        </row>
        <row r="2240">
          <cell r="B2240" t="str">
            <v>KS2-4</v>
          </cell>
          <cell r="C2240" t="str">
            <v>4B</v>
          </cell>
          <cell r="D2240" t="str">
            <v>E</v>
          </cell>
          <cell r="E2240">
            <v>6.8143100511073255E-3</v>
          </cell>
          <cell r="F2240">
            <v>0.5</v>
          </cell>
          <cell r="G2240" t="str">
            <v>&gt;=29 &amp; &lt;30</v>
          </cell>
          <cell r="H2240" t="str">
            <v>KS2 English</v>
          </cell>
          <cell r="I2240" t="str">
            <v>KS4 English</v>
          </cell>
        </row>
        <row r="2241">
          <cell r="B2241" t="str">
            <v>KS2-4</v>
          </cell>
          <cell r="C2241" t="str">
            <v>4A</v>
          </cell>
          <cell r="D2241" t="str">
            <v>E</v>
          </cell>
          <cell r="E2241">
            <v>0</v>
          </cell>
          <cell r="F2241">
            <v>0.5</v>
          </cell>
          <cell r="G2241" t="str">
            <v>&gt;=29 &amp; &lt;30</v>
          </cell>
          <cell r="H2241" t="str">
            <v>KS2 English</v>
          </cell>
          <cell r="I2241" t="str">
            <v>KS4 English</v>
          </cell>
        </row>
        <row r="2242">
          <cell r="B2242" t="str">
            <v>KS2-4</v>
          </cell>
          <cell r="C2242" t="str">
            <v>5C</v>
          </cell>
          <cell r="D2242" t="str">
            <v>E</v>
          </cell>
          <cell r="E2242">
            <v>0</v>
          </cell>
          <cell r="F2242">
            <v>0.5</v>
          </cell>
          <cell r="G2242" t="str">
            <v>&gt;=29 &amp; &lt;30</v>
          </cell>
          <cell r="H2242" t="str">
            <v>KS2 English</v>
          </cell>
          <cell r="I2242" t="str">
            <v>KS4 English</v>
          </cell>
        </row>
        <row r="2243">
          <cell r="B2243" t="str">
            <v>KS2-4</v>
          </cell>
          <cell r="C2243" t="str">
            <v>5B</v>
          </cell>
          <cell r="D2243" t="str">
            <v>E</v>
          </cell>
          <cell r="E2243">
            <v>0</v>
          </cell>
          <cell r="F2243">
            <v>0.5</v>
          </cell>
          <cell r="G2243" t="str">
            <v>&gt;=29 &amp; &lt;30</v>
          </cell>
          <cell r="H2243" t="str">
            <v>KS2 English</v>
          </cell>
          <cell r="I2243" t="str">
            <v>KS4 English</v>
          </cell>
        </row>
        <row r="2244">
          <cell r="B2244" t="str">
            <v>KS2-4</v>
          </cell>
          <cell r="C2244" t="str">
            <v>5A</v>
          </cell>
          <cell r="D2244" t="str">
            <v>E</v>
          </cell>
          <cell r="E2244">
            <v>0</v>
          </cell>
          <cell r="F2244">
            <v>0.5</v>
          </cell>
          <cell r="G2244" t="str">
            <v>&gt;=29 &amp; &lt;30</v>
          </cell>
          <cell r="H2244" t="str">
            <v>KS2 English</v>
          </cell>
          <cell r="I2244" t="str">
            <v>KS4 English</v>
          </cell>
        </row>
        <row r="2245">
          <cell r="B2245" t="str">
            <v>.</v>
          </cell>
          <cell r="C2245" t="str">
            <v>.</v>
          </cell>
          <cell r="D2245" t="str">
            <v>.</v>
          </cell>
          <cell r="E2245" t="str">
            <v>.</v>
          </cell>
          <cell r="F2245" t="str">
            <v>.</v>
          </cell>
          <cell r="G2245" t="str">
            <v>.</v>
          </cell>
          <cell r="H2245" t="str">
            <v>.</v>
          </cell>
          <cell r="I2245" t="str">
            <v>.</v>
          </cell>
        </row>
        <row r="2246">
          <cell r="B2246" t="str">
            <v>.</v>
          </cell>
          <cell r="C2246" t="str">
            <v>.</v>
          </cell>
          <cell r="D2246" t="str">
            <v>.</v>
          </cell>
          <cell r="E2246" t="str">
            <v>.</v>
          </cell>
          <cell r="F2246" t="str">
            <v>.</v>
          </cell>
          <cell r="G2246" t="str">
            <v>.</v>
          </cell>
          <cell r="H2246" t="str">
            <v>.</v>
          </cell>
          <cell r="I2246" t="str">
            <v>.</v>
          </cell>
        </row>
        <row r="2247">
          <cell r="B2247" t="str">
            <v>.</v>
          </cell>
          <cell r="C2247" t="str">
            <v>.</v>
          </cell>
          <cell r="D2247" t="str">
            <v>.</v>
          </cell>
          <cell r="E2247" t="str">
            <v>.</v>
          </cell>
          <cell r="F2247" t="str">
            <v>.</v>
          </cell>
          <cell r="G2247" t="str">
            <v>.</v>
          </cell>
          <cell r="H2247" t="str">
            <v>KS2 English</v>
          </cell>
          <cell r="I2247" t="str">
            <v>KS4 English</v>
          </cell>
        </row>
        <row r="2248">
          <cell r="B2248" t="str">
            <v>.</v>
          </cell>
          <cell r="C2248" t="str">
            <v>.</v>
          </cell>
          <cell r="D2248" t="str">
            <v>.</v>
          </cell>
          <cell r="E2248" t="str">
            <v>.</v>
          </cell>
          <cell r="F2248" t="str">
            <v>.</v>
          </cell>
          <cell r="G2248" t="str">
            <v>.</v>
          </cell>
          <cell r="H2248" t="str">
            <v>KS2 English</v>
          </cell>
          <cell r="I2248" t="str">
            <v>KS4 English</v>
          </cell>
        </row>
        <row r="2249">
          <cell r="B2249" t="str">
            <v>.</v>
          </cell>
          <cell r="C2249" t="str">
            <v>.</v>
          </cell>
          <cell r="D2249" t="str">
            <v>.</v>
          </cell>
          <cell r="E2249" t="str">
            <v>.</v>
          </cell>
          <cell r="F2249" t="str">
            <v>.</v>
          </cell>
          <cell r="G2249" t="str">
            <v>.</v>
          </cell>
          <cell r="H2249" t="str">
            <v>KS2 English</v>
          </cell>
          <cell r="I2249" t="str">
            <v>KS4 English</v>
          </cell>
        </row>
        <row r="2250">
          <cell r="B2250" t="str">
            <v>.</v>
          </cell>
          <cell r="C2250" t="str">
            <v>.</v>
          </cell>
          <cell r="D2250" t="str">
            <v>.</v>
          </cell>
          <cell r="E2250" t="str">
            <v>.</v>
          </cell>
          <cell r="F2250" t="str">
            <v>.</v>
          </cell>
          <cell r="G2250" t="str">
            <v>.</v>
          </cell>
          <cell r="H2250" t="str">
            <v>.</v>
          </cell>
          <cell r="I2250" t="str">
            <v>.</v>
          </cell>
        </row>
        <row r="2251">
          <cell r="B2251" t="str">
            <v>.</v>
          </cell>
          <cell r="C2251" t="str">
            <v>.</v>
          </cell>
          <cell r="D2251" t="str">
            <v>.</v>
          </cell>
          <cell r="E2251" t="str">
            <v>.</v>
          </cell>
          <cell r="F2251" t="str">
            <v>.</v>
          </cell>
          <cell r="G2251" t="str">
            <v>.</v>
          </cell>
          <cell r="H2251" t="str">
            <v>.</v>
          </cell>
          <cell r="I2251" t="str">
            <v>.</v>
          </cell>
        </row>
        <row r="2252">
          <cell r="B2252" t="str">
            <v>KS2-4</v>
          </cell>
          <cell r="C2252" t="str">
            <v>B</v>
          </cell>
          <cell r="D2252" t="str">
            <v>E</v>
          </cell>
          <cell r="E2252">
            <v>9.433962264150943E-3</v>
          </cell>
          <cell r="F2252">
            <v>0.5</v>
          </cell>
          <cell r="G2252" t="str">
            <v>&gt;=30</v>
          </cell>
          <cell r="H2252" t="str">
            <v>KS2 English</v>
          </cell>
          <cell r="I2252" t="str">
            <v>KS4 English</v>
          </cell>
        </row>
        <row r="2253">
          <cell r="B2253" t="str">
            <v>KS2-4</v>
          </cell>
          <cell r="C2253" t="str">
            <v>N</v>
          </cell>
          <cell r="D2253" t="str">
            <v>E</v>
          </cell>
          <cell r="E2253">
            <v>9.433962264150943E-3</v>
          </cell>
          <cell r="F2253">
            <v>0.5</v>
          </cell>
          <cell r="G2253" t="str">
            <v>&gt;=30</v>
          </cell>
          <cell r="H2253" t="str">
            <v>KS2 English</v>
          </cell>
          <cell r="I2253" t="str">
            <v>KS4 English</v>
          </cell>
        </row>
        <row r="2254">
          <cell r="B2254" t="str">
            <v>KS2-4</v>
          </cell>
          <cell r="C2254" t="str">
            <v>2</v>
          </cell>
          <cell r="D2254" t="str">
            <v>E</v>
          </cell>
          <cell r="E2254">
            <v>9.433962264150943E-3</v>
          </cell>
          <cell r="F2254">
            <v>0.5</v>
          </cell>
          <cell r="G2254" t="str">
            <v>&gt;=30</v>
          </cell>
          <cell r="H2254" t="str">
            <v>KS2 English</v>
          </cell>
          <cell r="I2254" t="str">
            <v>KS4 English</v>
          </cell>
        </row>
        <row r="2255">
          <cell r="B2255" t="str">
            <v>KS2-4</v>
          </cell>
          <cell r="C2255" t="str">
            <v>3C</v>
          </cell>
          <cell r="D2255" t="str">
            <v>E</v>
          </cell>
          <cell r="E2255">
            <v>9.433962264150943E-3</v>
          </cell>
          <cell r="F2255">
            <v>0.5</v>
          </cell>
          <cell r="G2255" t="str">
            <v>&gt;=30</v>
          </cell>
          <cell r="H2255" t="str">
            <v>KS2 English</v>
          </cell>
          <cell r="I2255" t="str">
            <v>KS4 English</v>
          </cell>
        </row>
        <row r="2256">
          <cell r="B2256" t="str">
            <v>KS2-4</v>
          </cell>
          <cell r="C2256" t="str">
            <v>3B</v>
          </cell>
          <cell r="D2256" t="str">
            <v>E</v>
          </cell>
          <cell r="E2256">
            <v>9.433962264150943E-3</v>
          </cell>
          <cell r="F2256">
            <v>0.5</v>
          </cell>
          <cell r="G2256" t="str">
            <v>&gt;=30</v>
          </cell>
          <cell r="H2256" t="str">
            <v>KS2 English</v>
          </cell>
          <cell r="I2256" t="str">
            <v>KS4 English</v>
          </cell>
        </row>
        <row r="2257">
          <cell r="B2257" t="str">
            <v>KS2-4</v>
          </cell>
          <cell r="C2257" t="str">
            <v>3A</v>
          </cell>
          <cell r="D2257" t="str">
            <v>E</v>
          </cell>
          <cell r="E2257">
            <v>9.433962264150943E-3</v>
          </cell>
          <cell r="F2257">
            <v>0.5</v>
          </cell>
          <cell r="G2257" t="str">
            <v>&gt;=30</v>
          </cell>
          <cell r="H2257" t="str">
            <v>KS2 English</v>
          </cell>
          <cell r="I2257" t="str">
            <v>KS4 English</v>
          </cell>
        </row>
        <row r="2258">
          <cell r="B2258" t="str">
            <v>KS2-4</v>
          </cell>
          <cell r="C2258" t="str">
            <v>4C</v>
          </cell>
          <cell r="D2258" t="str">
            <v>E</v>
          </cell>
          <cell r="E2258">
            <v>9.433962264150943E-3</v>
          </cell>
          <cell r="F2258">
            <v>0.5</v>
          </cell>
          <cell r="G2258" t="str">
            <v>&gt;=30</v>
          </cell>
          <cell r="H2258" t="str">
            <v>KS2 English</v>
          </cell>
          <cell r="I2258" t="str">
            <v>KS4 English</v>
          </cell>
        </row>
        <row r="2259">
          <cell r="B2259" t="str">
            <v>KS2-4</v>
          </cell>
          <cell r="C2259" t="str">
            <v>4B</v>
          </cell>
          <cell r="D2259" t="str">
            <v>E</v>
          </cell>
          <cell r="E2259">
            <v>0</v>
          </cell>
          <cell r="F2259">
            <v>0.5</v>
          </cell>
          <cell r="G2259" t="str">
            <v>&gt;=30</v>
          </cell>
          <cell r="H2259" t="str">
            <v>KS2 English</v>
          </cell>
          <cell r="I2259" t="str">
            <v>KS4 English</v>
          </cell>
        </row>
        <row r="2260">
          <cell r="B2260" t="str">
            <v>KS2-4</v>
          </cell>
          <cell r="C2260" t="str">
            <v>4A</v>
          </cell>
          <cell r="D2260" t="str">
            <v>E</v>
          </cell>
          <cell r="E2260">
            <v>0</v>
          </cell>
          <cell r="F2260">
            <v>0.5</v>
          </cell>
          <cell r="G2260" t="str">
            <v>&gt;=30</v>
          </cell>
          <cell r="H2260" t="str">
            <v>KS2 English</v>
          </cell>
          <cell r="I2260" t="str">
            <v>KS4 English</v>
          </cell>
        </row>
        <row r="2261">
          <cell r="B2261" t="str">
            <v>KS2-4</v>
          </cell>
          <cell r="C2261" t="str">
            <v>5C</v>
          </cell>
          <cell r="D2261" t="str">
            <v>E</v>
          </cell>
          <cell r="E2261">
            <v>3.1367628607277288E-4</v>
          </cell>
          <cell r="F2261">
            <v>0.5</v>
          </cell>
          <cell r="G2261" t="str">
            <v>&gt;=30</v>
          </cell>
          <cell r="H2261" t="str">
            <v>KS2 English</v>
          </cell>
          <cell r="I2261" t="str">
            <v>KS4 English</v>
          </cell>
        </row>
        <row r="2262">
          <cell r="B2262" t="str">
            <v>KS2-4</v>
          </cell>
          <cell r="C2262" t="str">
            <v>5B</v>
          </cell>
          <cell r="D2262" t="str">
            <v>E</v>
          </cell>
          <cell r="E2262">
            <v>6.020469596628537E-4</v>
          </cell>
          <cell r="F2262">
            <v>0.5</v>
          </cell>
          <cell r="G2262" t="str">
            <v>&gt;=30</v>
          </cell>
          <cell r="H2262" t="str">
            <v>KS2 English</v>
          </cell>
          <cell r="I2262" t="str">
            <v>KS4 English</v>
          </cell>
        </row>
        <row r="2263">
          <cell r="B2263" t="str">
            <v>KS2-4</v>
          </cell>
          <cell r="C2263" t="str">
            <v>5A</v>
          </cell>
          <cell r="D2263" t="str">
            <v>E</v>
          </cell>
          <cell r="E2263">
            <v>0</v>
          </cell>
          <cell r="F2263">
            <v>0.5</v>
          </cell>
          <cell r="G2263" t="str">
            <v>&gt;=30</v>
          </cell>
          <cell r="H2263" t="str">
            <v>KS2 English</v>
          </cell>
          <cell r="I2263" t="str">
            <v>KS4 English</v>
          </cell>
        </row>
        <row r="2264">
          <cell r="B2264" t="str">
            <v>.</v>
          </cell>
          <cell r="C2264" t="str">
            <v>.</v>
          </cell>
          <cell r="D2264" t="str">
            <v>.</v>
          </cell>
          <cell r="E2264" t="str">
            <v>.</v>
          </cell>
          <cell r="F2264" t="str">
            <v>.</v>
          </cell>
          <cell r="G2264" t="str">
            <v>.</v>
          </cell>
          <cell r="H2264" t="str">
            <v>.</v>
          </cell>
          <cell r="I2264" t="str">
            <v>.</v>
          </cell>
        </row>
        <row r="2265">
          <cell r="B2265" t="str">
            <v>.</v>
          </cell>
          <cell r="C2265" t="str">
            <v>.</v>
          </cell>
          <cell r="D2265" t="str">
            <v>.</v>
          </cell>
          <cell r="E2265" t="str">
            <v>.</v>
          </cell>
          <cell r="F2265" t="str">
            <v>.</v>
          </cell>
          <cell r="G2265" t="str">
            <v>.</v>
          </cell>
          <cell r="H2265" t="str">
            <v>KS2 English</v>
          </cell>
          <cell r="I2265" t="str">
            <v>KS4 English</v>
          </cell>
        </row>
        <row r="2266">
          <cell r="B2266" t="str">
            <v>.</v>
          </cell>
          <cell r="C2266" t="str">
            <v>.</v>
          </cell>
          <cell r="D2266" t="str">
            <v>.</v>
          </cell>
          <cell r="E2266" t="str">
            <v>.</v>
          </cell>
          <cell r="F2266" t="str">
            <v>.</v>
          </cell>
          <cell r="G2266" t="str">
            <v>.</v>
          </cell>
          <cell r="H2266" t="str">
            <v>KS2 English</v>
          </cell>
          <cell r="I2266" t="str">
            <v>KS4 English</v>
          </cell>
        </row>
        <row r="2267">
          <cell r="B2267" t="str">
            <v>.</v>
          </cell>
          <cell r="C2267" t="str">
            <v>.</v>
          </cell>
          <cell r="D2267" t="str">
            <v>.</v>
          </cell>
          <cell r="E2267" t="str">
            <v>.</v>
          </cell>
          <cell r="F2267" t="str">
            <v>.</v>
          </cell>
          <cell r="G2267" t="str">
            <v>.</v>
          </cell>
          <cell r="H2267" t="str">
            <v>KS2 English</v>
          </cell>
          <cell r="I2267" t="str">
            <v>KS4 English</v>
          </cell>
        </row>
        <row r="2268">
          <cell r="B2268" t="str">
            <v>.</v>
          </cell>
          <cell r="C2268" t="str">
            <v>.</v>
          </cell>
          <cell r="D2268" t="str">
            <v>.</v>
          </cell>
          <cell r="E2268" t="str">
            <v>.</v>
          </cell>
          <cell r="F2268" t="str">
            <v>.</v>
          </cell>
          <cell r="G2268" t="str">
            <v>.</v>
          </cell>
          <cell r="H2268" t="str">
            <v>KS2 English</v>
          </cell>
          <cell r="I2268" t="str">
            <v>KS4 English</v>
          </cell>
        </row>
        <row r="2269">
          <cell r="B2269" t="str">
            <v>.</v>
          </cell>
          <cell r="C2269" t="str">
            <v>.</v>
          </cell>
          <cell r="D2269" t="str">
            <v>.</v>
          </cell>
          <cell r="E2269" t="str">
            <v>.</v>
          </cell>
          <cell r="F2269" t="str">
            <v>.</v>
          </cell>
          <cell r="G2269" t="str">
            <v>.</v>
          </cell>
          <cell r="H2269" t="str">
            <v>.</v>
          </cell>
          <cell r="I2269" t="str">
            <v>.</v>
          </cell>
        </row>
        <row r="2270">
          <cell r="B2270" t="str">
            <v>.</v>
          </cell>
          <cell r="C2270" t="str">
            <v>.</v>
          </cell>
          <cell r="D2270" t="str">
            <v>.</v>
          </cell>
          <cell r="E2270" t="str">
            <v>.</v>
          </cell>
          <cell r="F2270" t="str">
            <v>.</v>
          </cell>
          <cell r="G2270" t="str">
            <v>.</v>
          </cell>
          <cell r="H2270" t="str">
            <v>.</v>
          </cell>
          <cell r="I2270" t="str">
            <v>.</v>
          </cell>
        </row>
        <row r="2271">
          <cell r="B2271" t="str">
            <v>KS2-4</v>
          </cell>
          <cell r="C2271" t="str">
            <v>B</v>
          </cell>
          <cell r="D2271" t="str">
            <v>E</v>
          </cell>
          <cell r="E2271">
            <v>0.30303030303030304</v>
          </cell>
          <cell r="F2271">
            <v>0.25</v>
          </cell>
          <cell r="G2271" t="str">
            <v>&lt;25</v>
          </cell>
          <cell r="H2271" t="str">
            <v>KS2 English</v>
          </cell>
          <cell r="I2271" t="str">
            <v>KS4 English</v>
          </cell>
        </row>
        <row r="2272">
          <cell r="B2272" t="str">
            <v>KS2-4</v>
          </cell>
          <cell r="C2272" t="str">
            <v>N</v>
          </cell>
          <cell r="D2272" t="str">
            <v>E</v>
          </cell>
          <cell r="E2272">
            <v>0.3392857142857143</v>
          </cell>
          <cell r="F2272">
            <v>0.25</v>
          </cell>
          <cell r="G2272" t="str">
            <v>&lt;25</v>
          </cell>
          <cell r="H2272" t="str">
            <v>KS2 English</v>
          </cell>
          <cell r="I2272" t="str">
            <v>KS4 English</v>
          </cell>
        </row>
        <row r="2273">
          <cell r="B2273" t="str">
            <v>KS2-4</v>
          </cell>
          <cell r="C2273" t="str">
            <v>2</v>
          </cell>
          <cell r="D2273" t="str">
            <v>E</v>
          </cell>
          <cell r="E2273">
            <v>0.30673316708229426</v>
          </cell>
          <cell r="F2273">
            <v>0.25</v>
          </cell>
          <cell r="G2273" t="str">
            <v>&lt;25</v>
          </cell>
          <cell r="H2273" t="str">
            <v>KS2 English</v>
          </cell>
          <cell r="I2273" t="str">
            <v>KS4 English</v>
          </cell>
        </row>
        <row r="2274">
          <cell r="B2274" t="str">
            <v>KS2-4</v>
          </cell>
          <cell r="C2274" t="str">
            <v>3C</v>
          </cell>
          <cell r="D2274" t="str">
            <v>E</v>
          </cell>
          <cell r="E2274">
            <v>0.32504440497335702</v>
          </cell>
          <cell r="F2274">
            <v>0.25</v>
          </cell>
          <cell r="G2274" t="str">
            <v>&lt;25</v>
          </cell>
          <cell r="H2274" t="str">
            <v>KS2 English</v>
          </cell>
          <cell r="I2274" t="str">
            <v>KS4 English</v>
          </cell>
        </row>
        <row r="2275">
          <cell r="B2275" t="str">
            <v>KS2-4</v>
          </cell>
          <cell r="C2275" t="str">
            <v>3B</v>
          </cell>
          <cell r="D2275" t="str">
            <v>E</v>
          </cell>
          <cell r="E2275">
            <v>0.27571580063626722</v>
          </cell>
          <cell r="F2275">
            <v>0.25</v>
          </cell>
          <cell r="G2275" t="str">
            <v>&lt;25</v>
          </cell>
          <cell r="H2275" t="str">
            <v>KS2 English</v>
          </cell>
          <cell r="I2275" t="str">
            <v>KS4 English</v>
          </cell>
        </row>
        <row r="2276">
          <cell r="B2276" t="str">
            <v>KS2-4</v>
          </cell>
          <cell r="C2276" t="str">
            <v>3A</v>
          </cell>
          <cell r="D2276" t="str">
            <v>E</v>
          </cell>
          <cell r="E2276">
            <v>0.19615069615069616</v>
          </cell>
          <cell r="F2276">
            <v>0.25</v>
          </cell>
          <cell r="G2276" t="str">
            <v>&lt;25</v>
          </cell>
          <cell r="H2276" t="str">
            <v>KS2 English</v>
          </cell>
          <cell r="I2276" t="str">
            <v>KS4 English</v>
          </cell>
        </row>
        <row r="2277">
          <cell r="B2277" t="str">
            <v>KS2-4</v>
          </cell>
          <cell r="C2277" t="str">
            <v>4C</v>
          </cell>
          <cell r="D2277" t="str">
            <v>E</v>
          </cell>
          <cell r="E2277">
            <v>0.10607887032891337</v>
          </cell>
          <cell r="F2277">
            <v>0.25</v>
          </cell>
          <cell r="G2277" t="str">
            <v>&lt;25</v>
          </cell>
          <cell r="H2277" t="str">
            <v>KS2 English</v>
          </cell>
          <cell r="I2277" t="str">
            <v>KS4 English</v>
          </cell>
        </row>
        <row r="2278">
          <cell r="B2278" t="str">
            <v>KS2-4</v>
          </cell>
          <cell r="C2278" t="str">
            <v>4B</v>
          </cell>
          <cell r="D2278" t="str">
            <v>E</v>
          </cell>
          <cell r="E2278">
            <v>4.348607367475292E-2</v>
          </cell>
          <cell r="F2278">
            <v>0.25</v>
          </cell>
          <cell r="G2278" t="str">
            <v>&lt;25</v>
          </cell>
          <cell r="H2278" t="str">
            <v>KS2 English</v>
          </cell>
          <cell r="I2278" t="str">
            <v>KS4 English</v>
          </cell>
        </row>
        <row r="2279">
          <cell r="B2279" t="str">
            <v>KS2-4</v>
          </cell>
          <cell r="C2279" t="str">
            <v>4A</v>
          </cell>
          <cell r="D2279" t="str">
            <v>E</v>
          </cell>
          <cell r="E2279">
            <v>1.7956499747091553E-2</v>
          </cell>
          <cell r="F2279">
            <v>0.25</v>
          </cell>
          <cell r="G2279" t="str">
            <v>&lt;25</v>
          </cell>
          <cell r="H2279" t="str">
            <v>KS2 English</v>
          </cell>
          <cell r="I2279" t="str">
            <v>KS4 English</v>
          </cell>
        </row>
        <row r="2280">
          <cell r="B2280" t="str">
            <v>KS2-4</v>
          </cell>
          <cell r="C2280" t="str">
            <v>5C</v>
          </cell>
          <cell r="D2280" t="str">
            <v>E</v>
          </cell>
          <cell r="E2280">
            <v>7.1127502634351948E-3</v>
          </cell>
          <cell r="F2280">
            <v>0.25</v>
          </cell>
          <cell r="G2280" t="str">
            <v>&lt;25</v>
          </cell>
          <cell r="H2280" t="str">
            <v>KS2 English</v>
          </cell>
          <cell r="I2280" t="str">
            <v>KS4 English</v>
          </cell>
        </row>
        <row r="2281">
          <cell r="B2281" t="str">
            <v>KS2-4</v>
          </cell>
          <cell r="C2281" t="str">
            <v>5B</v>
          </cell>
          <cell r="D2281" t="str">
            <v>E</v>
          </cell>
          <cell r="E2281">
            <v>1.3812154696132596E-3</v>
          </cell>
          <cell r="F2281">
            <v>0.25</v>
          </cell>
          <cell r="G2281" t="str">
            <v>&lt;25</v>
          </cell>
          <cell r="H2281" t="str">
            <v>KS2 English</v>
          </cell>
          <cell r="I2281" t="str">
            <v>KS4 English</v>
          </cell>
        </row>
        <row r="2282">
          <cell r="B2282" t="str">
            <v>KS2-4</v>
          </cell>
          <cell r="C2282" t="str">
            <v>5A</v>
          </cell>
          <cell r="D2282" t="str">
            <v>E</v>
          </cell>
          <cell r="E2282">
            <v>1.3812154696132596E-3</v>
          </cell>
          <cell r="F2282">
            <v>0.25</v>
          </cell>
          <cell r="G2282" t="str">
            <v>&lt;25</v>
          </cell>
          <cell r="H2282" t="str">
            <v>KS2 English</v>
          </cell>
          <cell r="I2282" t="str">
            <v>KS4 English</v>
          </cell>
        </row>
        <row r="2283">
          <cell r="B2283" t="str">
            <v>.</v>
          </cell>
          <cell r="C2283" t="str">
            <v>.</v>
          </cell>
          <cell r="D2283" t="str">
            <v>.</v>
          </cell>
          <cell r="E2283" t="str">
            <v>.</v>
          </cell>
          <cell r="F2283" t="str">
            <v>.</v>
          </cell>
          <cell r="G2283" t="str">
            <v>.</v>
          </cell>
          <cell r="H2283" t="str">
            <v>.</v>
          </cell>
          <cell r="I2283" t="str">
            <v>.</v>
          </cell>
        </row>
        <row r="2284">
          <cell r="B2284" t="str">
            <v>.</v>
          </cell>
          <cell r="C2284" t="str">
            <v>.</v>
          </cell>
          <cell r="D2284" t="str">
            <v>.</v>
          </cell>
          <cell r="E2284" t="str">
            <v>.</v>
          </cell>
          <cell r="F2284" t="str">
            <v>.</v>
          </cell>
          <cell r="G2284" t="str">
            <v>.</v>
          </cell>
          <cell r="H2284" t="str">
            <v>.</v>
          </cell>
          <cell r="I2284" t="str">
            <v>.</v>
          </cell>
        </row>
        <row r="2285">
          <cell r="B2285" t="str">
            <v>.</v>
          </cell>
          <cell r="C2285" t="str">
            <v>.</v>
          </cell>
          <cell r="D2285" t="str">
            <v>.</v>
          </cell>
          <cell r="E2285" t="str">
            <v>.</v>
          </cell>
          <cell r="F2285" t="str">
            <v>.</v>
          </cell>
          <cell r="G2285" t="str">
            <v>.</v>
          </cell>
          <cell r="H2285" t="str">
            <v>KS2 English</v>
          </cell>
          <cell r="I2285" t="str">
            <v>KS4 English</v>
          </cell>
        </row>
        <row r="2286">
          <cell r="B2286" t="str">
            <v>.</v>
          </cell>
          <cell r="C2286" t="str">
            <v>.</v>
          </cell>
          <cell r="D2286" t="str">
            <v>.</v>
          </cell>
          <cell r="E2286" t="str">
            <v>.</v>
          </cell>
          <cell r="F2286" t="str">
            <v>.</v>
          </cell>
          <cell r="G2286" t="str">
            <v>.</v>
          </cell>
          <cell r="H2286" t="str">
            <v>KS2 English</v>
          </cell>
          <cell r="I2286" t="str">
            <v>KS4 English</v>
          </cell>
        </row>
        <row r="2287">
          <cell r="B2287" t="str">
            <v>.</v>
          </cell>
          <cell r="C2287" t="str">
            <v>.</v>
          </cell>
          <cell r="D2287" t="str">
            <v>.</v>
          </cell>
          <cell r="E2287" t="str">
            <v>.</v>
          </cell>
          <cell r="F2287" t="str">
            <v>.</v>
          </cell>
          <cell r="G2287" t="str">
            <v>.</v>
          </cell>
          <cell r="H2287" t="str">
            <v>KS2 English</v>
          </cell>
          <cell r="I2287" t="str">
            <v>KS4 English</v>
          </cell>
        </row>
        <row r="2288">
          <cell r="B2288" t="str">
            <v>.</v>
          </cell>
          <cell r="C2288" t="str">
            <v>.</v>
          </cell>
          <cell r="D2288" t="str">
            <v>.</v>
          </cell>
          <cell r="E2288" t="str">
            <v>.</v>
          </cell>
          <cell r="F2288" t="str">
            <v>.</v>
          </cell>
          <cell r="G2288" t="str">
            <v>.</v>
          </cell>
          <cell r="H2288" t="str">
            <v>.</v>
          </cell>
          <cell r="I2288" t="str">
            <v>.</v>
          </cell>
        </row>
        <row r="2289">
          <cell r="B2289" t="str">
            <v>.</v>
          </cell>
          <cell r="C2289" t="str">
            <v>.</v>
          </cell>
          <cell r="D2289" t="str">
            <v>.</v>
          </cell>
          <cell r="E2289" t="str">
            <v>.</v>
          </cell>
          <cell r="F2289" t="str">
            <v>.</v>
          </cell>
          <cell r="G2289" t="str">
            <v>.</v>
          </cell>
          <cell r="H2289" t="str">
            <v>.</v>
          </cell>
          <cell r="I2289" t="str">
            <v>.</v>
          </cell>
        </row>
        <row r="2290">
          <cell r="B2290" t="str">
            <v>KS2-4</v>
          </cell>
          <cell r="C2290" t="str">
            <v>B</v>
          </cell>
          <cell r="D2290" t="str">
            <v>E</v>
          </cell>
          <cell r="E2290">
            <v>0.34595524956970741</v>
          </cell>
          <cell r="F2290">
            <v>0.25</v>
          </cell>
          <cell r="G2290" t="str">
            <v>&gt;=25 &amp; &lt;26</v>
          </cell>
          <cell r="H2290" t="str">
            <v>KS2 English</v>
          </cell>
          <cell r="I2290" t="str">
            <v>KS4 English</v>
          </cell>
        </row>
        <row r="2291">
          <cell r="B2291" t="str">
            <v>KS2-4</v>
          </cell>
          <cell r="C2291" t="str">
            <v>N</v>
          </cell>
          <cell r="D2291" t="str">
            <v>E</v>
          </cell>
          <cell r="E2291">
            <v>0.39534883720930231</v>
          </cell>
          <cell r="F2291">
            <v>0.25</v>
          </cell>
          <cell r="G2291" t="str">
            <v>&gt;=25 &amp; &lt;26</v>
          </cell>
          <cell r="H2291" t="str">
            <v>KS2 English</v>
          </cell>
          <cell r="I2291" t="str">
            <v>KS4 English</v>
          </cell>
        </row>
        <row r="2292">
          <cell r="B2292" t="str">
            <v>KS2-4</v>
          </cell>
          <cell r="C2292" t="str">
            <v>2</v>
          </cell>
          <cell r="D2292" t="str">
            <v>E</v>
          </cell>
          <cell r="E2292">
            <v>0.39719626168224298</v>
          </cell>
          <cell r="F2292">
            <v>0.25</v>
          </cell>
          <cell r="G2292" t="str">
            <v>&gt;=25 &amp; &lt;26</v>
          </cell>
          <cell r="H2292" t="str">
            <v>KS2 English</v>
          </cell>
          <cell r="I2292" t="str">
            <v>KS4 English</v>
          </cell>
        </row>
        <row r="2293">
          <cell r="B2293" t="str">
            <v>KS2-4</v>
          </cell>
          <cell r="C2293" t="str">
            <v>3C</v>
          </cell>
          <cell r="D2293" t="str">
            <v>E</v>
          </cell>
          <cell r="E2293">
            <v>0.3301075268817204</v>
          </cell>
          <cell r="F2293">
            <v>0.25</v>
          </cell>
          <cell r="G2293" t="str">
            <v>&gt;=25 &amp; &lt;26</v>
          </cell>
          <cell r="H2293" t="str">
            <v>KS2 English</v>
          </cell>
          <cell r="I2293" t="str">
            <v>KS4 English</v>
          </cell>
        </row>
        <row r="2294">
          <cell r="B2294" t="str">
            <v>KS2-4</v>
          </cell>
          <cell r="C2294" t="str">
            <v>3B</v>
          </cell>
          <cell r="D2294" t="str">
            <v>E</v>
          </cell>
          <cell r="E2294">
            <v>0.24390243902439024</v>
          </cell>
          <cell r="F2294">
            <v>0.25</v>
          </cell>
          <cell r="G2294" t="str">
            <v>&gt;=25 &amp; &lt;26</v>
          </cell>
          <cell r="H2294" t="str">
            <v>KS2 English</v>
          </cell>
          <cell r="I2294" t="str">
            <v>KS4 English</v>
          </cell>
        </row>
        <row r="2295">
          <cell r="B2295" t="str">
            <v>KS2-4</v>
          </cell>
          <cell r="C2295" t="str">
            <v>3A</v>
          </cell>
          <cell r="D2295" t="str">
            <v>E</v>
          </cell>
          <cell r="E2295">
            <v>0.17948717948717949</v>
          </cell>
          <cell r="F2295">
            <v>0.25</v>
          </cell>
          <cell r="G2295" t="str">
            <v>&gt;=25 &amp; &lt;26</v>
          </cell>
          <cell r="H2295" t="str">
            <v>KS2 English</v>
          </cell>
          <cell r="I2295" t="str">
            <v>KS4 English</v>
          </cell>
        </row>
        <row r="2296">
          <cell r="B2296" t="str">
            <v>KS2-4</v>
          </cell>
          <cell r="C2296" t="str">
            <v>4C</v>
          </cell>
          <cell r="D2296" t="str">
            <v>E</v>
          </cell>
          <cell r="E2296">
            <v>9.8372601408792809E-2</v>
          </cell>
          <cell r="F2296">
            <v>0.25</v>
          </cell>
          <cell r="G2296" t="str">
            <v>&gt;=25 &amp; &lt;26</v>
          </cell>
          <cell r="H2296" t="str">
            <v>KS2 English</v>
          </cell>
          <cell r="I2296" t="str">
            <v>KS4 English</v>
          </cell>
        </row>
        <row r="2297">
          <cell r="B2297" t="str">
            <v>KS2-4</v>
          </cell>
          <cell r="C2297" t="str">
            <v>4B</v>
          </cell>
          <cell r="D2297" t="str">
            <v>E</v>
          </cell>
          <cell r="E2297">
            <v>3.2441542026543077E-2</v>
          </cell>
          <cell r="F2297">
            <v>0.25</v>
          </cell>
          <cell r="G2297" t="str">
            <v>&gt;=25 &amp; &lt;26</v>
          </cell>
          <cell r="H2297" t="str">
            <v>KS2 English</v>
          </cell>
          <cell r="I2297" t="str">
            <v>KS4 English</v>
          </cell>
        </row>
        <row r="2298">
          <cell r="B2298" t="str">
            <v>KS2-4</v>
          </cell>
          <cell r="C2298" t="str">
            <v>4A</v>
          </cell>
          <cell r="D2298" t="str">
            <v>E</v>
          </cell>
          <cell r="E2298">
            <v>1.2455023526155549E-2</v>
          </cell>
          <cell r="F2298">
            <v>0.25</v>
          </cell>
          <cell r="G2298" t="str">
            <v>&gt;=25 &amp; &lt;26</v>
          </cell>
          <cell r="H2298" t="str">
            <v>KS2 English</v>
          </cell>
          <cell r="I2298" t="str">
            <v>KS4 English</v>
          </cell>
        </row>
        <row r="2299">
          <cell r="B2299" t="str">
            <v>KS2-4</v>
          </cell>
          <cell r="C2299" t="str">
            <v>5C</v>
          </cell>
          <cell r="D2299" t="str">
            <v>E</v>
          </cell>
          <cell r="E2299">
            <v>3.4305317324185248E-3</v>
          </cell>
          <cell r="F2299">
            <v>0.25</v>
          </cell>
          <cell r="G2299" t="str">
            <v>&gt;=25 &amp; &lt;26</v>
          </cell>
          <cell r="H2299" t="str">
            <v>KS2 English</v>
          </cell>
          <cell r="I2299" t="str">
            <v>KS4 English</v>
          </cell>
        </row>
        <row r="2300">
          <cell r="B2300" t="str">
            <v>KS2-4</v>
          </cell>
          <cell r="C2300" t="str">
            <v>5B</v>
          </cell>
          <cell r="D2300" t="str">
            <v>E</v>
          </cell>
          <cell r="E2300">
            <v>0</v>
          </cell>
          <cell r="F2300">
            <v>0.25</v>
          </cell>
          <cell r="G2300" t="str">
            <v>&gt;=25 &amp; &lt;26</v>
          </cell>
          <cell r="H2300" t="str">
            <v>KS2 English</v>
          </cell>
          <cell r="I2300" t="str">
            <v>KS4 English</v>
          </cell>
        </row>
        <row r="2301">
          <cell r="B2301" t="str">
            <v>KS2-4</v>
          </cell>
          <cell r="C2301" t="str">
            <v>5A</v>
          </cell>
          <cell r="D2301" t="str">
            <v>E</v>
          </cell>
          <cell r="E2301">
            <v>0</v>
          </cell>
          <cell r="F2301">
            <v>0.25</v>
          </cell>
          <cell r="G2301" t="str">
            <v>&gt;=25 &amp; &lt;26</v>
          </cell>
          <cell r="H2301" t="str">
            <v>KS2 English</v>
          </cell>
          <cell r="I2301" t="str">
            <v>KS4 English</v>
          </cell>
        </row>
        <row r="2302">
          <cell r="B2302" t="str">
            <v>.</v>
          </cell>
          <cell r="C2302" t="str">
            <v>.</v>
          </cell>
          <cell r="D2302" t="str">
            <v>.</v>
          </cell>
          <cell r="E2302" t="str">
            <v>.</v>
          </cell>
          <cell r="F2302" t="str">
            <v>.</v>
          </cell>
          <cell r="G2302" t="str">
            <v>.</v>
          </cell>
          <cell r="H2302" t="str">
            <v>.</v>
          </cell>
          <cell r="I2302" t="str">
            <v>.</v>
          </cell>
        </row>
        <row r="2303">
          <cell r="B2303" t="str">
            <v>.</v>
          </cell>
          <cell r="C2303" t="str">
            <v>.</v>
          </cell>
          <cell r="D2303" t="str">
            <v>.</v>
          </cell>
          <cell r="E2303" t="str">
            <v>.</v>
          </cell>
          <cell r="F2303" t="str">
            <v>.</v>
          </cell>
          <cell r="G2303" t="str">
            <v>.</v>
          </cell>
          <cell r="H2303" t="str">
            <v>KS2 English</v>
          </cell>
          <cell r="I2303" t="str">
            <v>KS4 English</v>
          </cell>
        </row>
        <row r="2304">
          <cell r="B2304" t="str">
            <v>.</v>
          </cell>
          <cell r="C2304" t="str">
            <v>.</v>
          </cell>
          <cell r="D2304" t="str">
            <v>.</v>
          </cell>
          <cell r="E2304" t="str">
            <v>.</v>
          </cell>
          <cell r="F2304" t="str">
            <v>.</v>
          </cell>
          <cell r="G2304" t="str">
            <v>.</v>
          </cell>
          <cell r="H2304" t="str">
            <v>KS2 English</v>
          </cell>
          <cell r="I2304" t="str">
            <v>KS4 English</v>
          </cell>
        </row>
        <row r="2305">
          <cell r="B2305" t="str">
            <v>.</v>
          </cell>
          <cell r="C2305" t="str">
            <v>.</v>
          </cell>
          <cell r="D2305" t="str">
            <v>.</v>
          </cell>
          <cell r="E2305" t="str">
            <v>.</v>
          </cell>
          <cell r="F2305" t="str">
            <v>.</v>
          </cell>
          <cell r="G2305" t="str">
            <v>.</v>
          </cell>
          <cell r="H2305" t="str">
            <v>KS2 English</v>
          </cell>
          <cell r="I2305" t="str">
            <v>KS4 English</v>
          </cell>
        </row>
        <row r="2306">
          <cell r="B2306" t="str">
            <v>.</v>
          </cell>
          <cell r="C2306" t="str">
            <v>.</v>
          </cell>
          <cell r="D2306" t="str">
            <v>.</v>
          </cell>
          <cell r="E2306" t="str">
            <v>.</v>
          </cell>
          <cell r="F2306" t="str">
            <v>.</v>
          </cell>
          <cell r="G2306" t="str">
            <v>.</v>
          </cell>
          <cell r="H2306" t="str">
            <v>KS2 English</v>
          </cell>
          <cell r="I2306" t="str">
            <v>KS4 English</v>
          </cell>
        </row>
        <row r="2307">
          <cell r="B2307" t="str">
            <v>.</v>
          </cell>
          <cell r="C2307" t="str">
            <v>.</v>
          </cell>
          <cell r="D2307" t="str">
            <v>.</v>
          </cell>
          <cell r="E2307" t="str">
            <v>.</v>
          </cell>
          <cell r="F2307" t="str">
            <v>.</v>
          </cell>
          <cell r="G2307" t="str">
            <v>.</v>
          </cell>
          <cell r="H2307" t="str">
            <v>.</v>
          </cell>
          <cell r="I2307" t="str">
            <v>.</v>
          </cell>
        </row>
        <row r="2308">
          <cell r="B2308" t="str">
            <v>.</v>
          </cell>
          <cell r="C2308" t="str">
            <v>.</v>
          </cell>
          <cell r="D2308" t="str">
            <v>.</v>
          </cell>
          <cell r="E2308" t="str">
            <v>.</v>
          </cell>
          <cell r="F2308" t="str">
            <v>.</v>
          </cell>
          <cell r="G2308" t="str">
            <v>.</v>
          </cell>
          <cell r="H2308" t="str">
            <v>.</v>
          </cell>
          <cell r="I2308" t="str">
            <v>.</v>
          </cell>
        </row>
        <row r="2309">
          <cell r="B2309" t="str">
            <v>KS2-4</v>
          </cell>
          <cell r="C2309" t="str">
            <v>B</v>
          </cell>
          <cell r="D2309" t="str">
            <v>E</v>
          </cell>
          <cell r="E2309">
            <v>0.34369602763385149</v>
          </cell>
          <cell r="F2309">
            <v>0.25</v>
          </cell>
          <cell r="G2309" t="str">
            <v>&gt;=26 &amp; &lt;27</v>
          </cell>
          <cell r="H2309" t="str">
            <v>KS2 English</v>
          </cell>
          <cell r="I2309" t="str">
            <v>KS4 English</v>
          </cell>
        </row>
        <row r="2310">
          <cell r="B2310" t="str">
            <v>KS2-4</v>
          </cell>
          <cell r="C2310" t="str">
            <v>N</v>
          </cell>
          <cell r="D2310" t="str">
            <v>E</v>
          </cell>
          <cell r="E2310">
            <v>0.3922018348623853</v>
          </cell>
          <cell r="F2310">
            <v>0.25</v>
          </cell>
          <cell r="G2310" t="str">
            <v>&gt;=26 &amp; &lt;27</v>
          </cell>
          <cell r="H2310" t="str">
            <v>KS2 English</v>
          </cell>
          <cell r="I2310" t="str">
            <v>KS4 English</v>
          </cell>
        </row>
        <row r="2311">
          <cell r="B2311" t="str">
            <v>KS2-4</v>
          </cell>
          <cell r="C2311" t="str">
            <v>2</v>
          </cell>
          <cell r="D2311" t="str">
            <v>E</v>
          </cell>
          <cell r="E2311">
            <v>0.37021276595744679</v>
          </cell>
          <cell r="F2311">
            <v>0.25</v>
          </cell>
          <cell r="G2311" t="str">
            <v>&gt;=26 &amp; &lt;27</v>
          </cell>
          <cell r="H2311" t="str">
            <v>KS2 English</v>
          </cell>
          <cell r="I2311" t="str">
            <v>KS4 English</v>
          </cell>
        </row>
        <row r="2312">
          <cell r="B2312" t="str">
            <v>KS2-4</v>
          </cell>
          <cell r="C2312" t="str">
            <v>3C</v>
          </cell>
          <cell r="D2312" t="str">
            <v>E</v>
          </cell>
          <cell r="E2312">
            <v>0.37342386032977692</v>
          </cell>
          <cell r="F2312">
            <v>0.25</v>
          </cell>
          <cell r="G2312" t="str">
            <v>&gt;=26 &amp; &lt;27</v>
          </cell>
          <cell r="H2312" t="str">
            <v>KS2 English</v>
          </cell>
          <cell r="I2312" t="str">
            <v>KS4 English</v>
          </cell>
        </row>
        <row r="2313">
          <cell r="B2313" t="str">
            <v>KS2-4</v>
          </cell>
          <cell r="C2313" t="str">
            <v>3B</v>
          </cell>
          <cell r="D2313" t="str">
            <v>E</v>
          </cell>
          <cell r="E2313">
            <v>0.27146001467351433</v>
          </cell>
          <cell r="F2313">
            <v>0.25</v>
          </cell>
          <cell r="G2313" t="str">
            <v>&gt;=26 &amp; &lt;27</v>
          </cell>
          <cell r="H2313" t="str">
            <v>KS2 English</v>
          </cell>
          <cell r="I2313" t="str">
            <v>KS4 English</v>
          </cell>
        </row>
        <row r="2314">
          <cell r="B2314" t="str">
            <v>KS2-4</v>
          </cell>
          <cell r="C2314" t="str">
            <v>3A</v>
          </cell>
          <cell r="D2314" t="str">
            <v>E</v>
          </cell>
          <cell r="E2314">
            <v>0.20557156580211336</v>
          </cell>
          <cell r="F2314">
            <v>0.25</v>
          </cell>
          <cell r="G2314" t="str">
            <v>&gt;=26 &amp; &lt;27</v>
          </cell>
          <cell r="H2314" t="str">
            <v>KS2 English</v>
          </cell>
          <cell r="I2314" t="str">
            <v>KS4 English</v>
          </cell>
        </row>
        <row r="2315">
          <cell r="B2315" t="str">
            <v>KS2-4</v>
          </cell>
          <cell r="C2315" t="str">
            <v>4C</v>
          </cell>
          <cell r="D2315" t="str">
            <v>E</v>
          </cell>
          <cell r="E2315">
            <v>8.7314085739282593E-2</v>
          </cell>
          <cell r="F2315">
            <v>0.25</v>
          </cell>
          <cell r="G2315" t="str">
            <v>&gt;=26 &amp; &lt;27</v>
          </cell>
          <cell r="H2315" t="str">
            <v>KS2 English</v>
          </cell>
          <cell r="I2315" t="str">
            <v>KS4 English</v>
          </cell>
        </row>
        <row r="2316">
          <cell r="B2316" t="str">
            <v>KS2-4</v>
          </cell>
          <cell r="C2316" t="str">
            <v>4B</v>
          </cell>
          <cell r="D2316" t="str">
            <v>E</v>
          </cell>
          <cell r="E2316">
            <v>3.0725462304409673E-2</v>
          </cell>
          <cell r="F2316">
            <v>0.25</v>
          </cell>
          <cell r="G2316" t="str">
            <v>&gt;=26 &amp; &lt;27</v>
          </cell>
          <cell r="H2316" t="str">
            <v>KS2 English</v>
          </cell>
          <cell r="I2316" t="str">
            <v>KS4 English</v>
          </cell>
        </row>
        <row r="2317">
          <cell r="B2317" t="str">
            <v>KS2-4</v>
          </cell>
          <cell r="C2317" t="str">
            <v>4A</v>
          </cell>
          <cell r="D2317" t="str">
            <v>E</v>
          </cell>
          <cell r="E2317">
            <v>9.6201691822856202E-3</v>
          </cell>
          <cell r="F2317">
            <v>0.25</v>
          </cell>
          <cell r="G2317" t="str">
            <v>&gt;=26 &amp; &lt;27</v>
          </cell>
          <cell r="H2317" t="str">
            <v>KS2 English</v>
          </cell>
          <cell r="I2317" t="str">
            <v>KS4 English</v>
          </cell>
        </row>
        <row r="2318">
          <cell r="B2318" t="str">
            <v>KS2-4</v>
          </cell>
          <cell r="C2318" t="str">
            <v>5C</v>
          </cell>
          <cell r="D2318" t="str">
            <v>E</v>
          </cell>
          <cell r="E2318">
            <v>2.1538071709109336E-3</v>
          </cell>
          <cell r="F2318">
            <v>0.25</v>
          </cell>
          <cell r="G2318" t="str">
            <v>&gt;=26 &amp; &lt;27</v>
          </cell>
          <cell r="H2318" t="str">
            <v>KS2 English</v>
          </cell>
          <cell r="I2318" t="str">
            <v>KS4 English</v>
          </cell>
        </row>
        <row r="2319">
          <cell r="B2319" t="str">
            <v>KS2-4</v>
          </cell>
          <cell r="C2319" t="str">
            <v>5B</v>
          </cell>
          <cell r="D2319" t="str">
            <v>E</v>
          </cell>
          <cell r="E2319">
            <v>5.5524708495280405E-4</v>
          </cell>
          <cell r="F2319">
            <v>0.25</v>
          </cell>
          <cell r="G2319" t="str">
            <v>&gt;=26 &amp; &lt;27</v>
          </cell>
          <cell r="H2319" t="str">
            <v>KS2 English</v>
          </cell>
          <cell r="I2319" t="str">
            <v>KS4 English</v>
          </cell>
        </row>
        <row r="2320">
          <cell r="B2320" t="str">
            <v>KS2-4</v>
          </cell>
          <cell r="C2320" t="str">
            <v>5A</v>
          </cell>
          <cell r="D2320" t="str">
            <v>E</v>
          </cell>
          <cell r="E2320">
            <v>0</v>
          </cell>
          <cell r="F2320">
            <v>0.25</v>
          </cell>
          <cell r="G2320" t="str">
            <v>&gt;=26 &amp; &lt;27</v>
          </cell>
          <cell r="H2320" t="str">
            <v>KS2 English</v>
          </cell>
          <cell r="I2320" t="str">
            <v>KS4 English</v>
          </cell>
        </row>
        <row r="2321">
          <cell r="B2321" t="str">
            <v>.</v>
          </cell>
          <cell r="C2321" t="str">
            <v>.</v>
          </cell>
          <cell r="D2321" t="str">
            <v>.</v>
          </cell>
          <cell r="E2321" t="str">
            <v>.</v>
          </cell>
          <cell r="F2321" t="str">
            <v>.</v>
          </cell>
          <cell r="G2321" t="str">
            <v>.</v>
          </cell>
          <cell r="H2321" t="str">
            <v>.</v>
          </cell>
          <cell r="I2321" t="str">
            <v>.</v>
          </cell>
        </row>
        <row r="2322">
          <cell r="B2322" t="str">
            <v>.</v>
          </cell>
          <cell r="C2322" t="str">
            <v>.</v>
          </cell>
          <cell r="D2322" t="str">
            <v>.</v>
          </cell>
          <cell r="E2322" t="str">
            <v>.</v>
          </cell>
          <cell r="F2322" t="str">
            <v>.</v>
          </cell>
          <cell r="G2322" t="str">
            <v>.</v>
          </cell>
          <cell r="H2322" t="str">
            <v>KS2 English</v>
          </cell>
          <cell r="I2322" t="str">
            <v>KS4 English</v>
          </cell>
        </row>
        <row r="2323">
          <cell r="B2323" t="str">
            <v>.</v>
          </cell>
          <cell r="C2323" t="str">
            <v>.</v>
          </cell>
          <cell r="D2323" t="str">
            <v>.</v>
          </cell>
          <cell r="E2323" t="str">
            <v>.</v>
          </cell>
          <cell r="F2323" t="str">
            <v>.</v>
          </cell>
          <cell r="G2323" t="str">
            <v>.</v>
          </cell>
          <cell r="H2323" t="str">
            <v>KS2 English</v>
          </cell>
          <cell r="I2323" t="str">
            <v>KS4 English</v>
          </cell>
        </row>
        <row r="2324">
          <cell r="B2324" t="str">
            <v>.</v>
          </cell>
          <cell r="C2324" t="str">
            <v>.</v>
          </cell>
          <cell r="D2324" t="str">
            <v>.</v>
          </cell>
          <cell r="E2324" t="str">
            <v>.</v>
          </cell>
          <cell r="F2324" t="str">
            <v>.</v>
          </cell>
          <cell r="G2324" t="str">
            <v>.</v>
          </cell>
          <cell r="H2324" t="str">
            <v>KS2 English</v>
          </cell>
          <cell r="I2324" t="str">
            <v>KS4 English</v>
          </cell>
        </row>
        <row r="2325">
          <cell r="B2325" t="str">
            <v>.</v>
          </cell>
          <cell r="C2325" t="str">
            <v>.</v>
          </cell>
          <cell r="D2325" t="str">
            <v>.</v>
          </cell>
          <cell r="E2325" t="str">
            <v>.</v>
          </cell>
          <cell r="F2325" t="str">
            <v>.</v>
          </cell>
          <cell r="G2325" t="str">
            <v>.</v>
          </cell>
          <cell r="H2325" t="str">
            <v>KS2 English</v>
          </cell>
          <cell r="I2325" t="str">
            <v>KS4 English</v>
          </cell>
        </row>
        <row r="2326">
          <cell r="B2326" t="str">
            <v>.</v>
          </cell>
          <cell r="C2326" t="str">
            <v>.</v>
          </cell>
          <cell r="D2326" t="str">
            <v>.</v>
          </cell>
          <cell r="E2326" t="str">
            <v>.</v>
          </cell>
          <cell r="F2326" t="str">
            <v>.</v>
          </cell>
          <cell r="G2326" t="str">
            <v>.</v>
          </cell>
          <cell r="H2326" t="str">
            <v>.</v>
          </cell>
          <cell r="I2326" t="str">
            <v>.</v>
          </cell>
        </row>
        <row r="2327">
          <cell r="B2327" t="str">
            <v>.</v>
          </cell>
          <cell r="C2327" t="str">
            <v>.</v>
          </cell>
          <cell r="D2327" t="str">
            <v>.</v>
          </cell>
          <cell r="E2327" t="str">
            <v>.</v>
          </cell>
          <cell r="F2327" t="str">
            <v>.</v>
          </cell>
          <cell r="G2327" t="str">
            <v>.</v>
          </cell>
          <cell r="H2327" t="str">
            <v>.</v>
          </cell>
          <cell r="I2327" t="str">
            <v>.</v>
          </cell>
        </row>
        <row r="2328">
          <cell r="B2328" t="str">
            <v>KS2-4</v>
          </cell>
          <cell r="C2328" t="str">
            <v>B</v>
          </cell>
          <cell r="D2328" t="str">
            <v>E</v>
          </cell>
          <cell r="E2328">
            <v>0.38285714285714284</v>
          </cell>
          <cell r="F2328">
            <v>0.25</v>
          </cell>
          <cell r="G2328" t="str">
            <v>&gt;=27 &amp; &lt;28</v>
          </cell>
          <cell r="H2328" t="str">
            <v>KS2 English</v>
          </cell>
          <cell r="I2328" t="str">
            <v>KS4 English</v>
          </cell>
        </row>
        <row r="2329">
          <cell r="B2329" t="str">
            <v>KS2-4</v>
          </cell>
          <cell r="C2329" t="str">
            <v>N</v>
          </cell>
          <cell r="D2329" t="str">
            <v>E</v>
          </cell>
          <cell r="E2329">
            <v>0.41013824884792627</v>
          </cell>
          <cell r="F2329">
            <v>0.25</v>
          </cell>
          <cell r="G2329" t="str">
            <v>&gt;=27 &amp; &lt;28</v>
          </cell>
          <cell r="H2329" t="str">
            <v>KS2 English</v>
          </cell>
          <cell r="I2329" t="str">
            <v>KS4 English</v>
          </cell>
        </row>
        <row r="2330">
          <cell r="B2330" t="str">
            <v>KS2-4</v>
          </cell>
          <cell r="C2330" t="str">
            <v>2</v>
          </cell>
          <cell r="D2330" t="str">
            <v>E</v>
          </cell>
          <cell r="E2330">
            <v>0.41726618705035973</v>
          </cell>
          <cell r="F2330">
            <v>0.25</v>
          </cell>
          <cell r="G2330" t="str">
            <v>&gt;=27 &amp; &lt;28</v>
          </cell>
          <cell r="H2330" t="str">
            <v>KS2 English</v>
          </cell>
          <cell r="I2330" t="str">
            <v>KS4 English</v>
          </cell>
        </row>
        <row r="2331">
          <cell r="B2331" t="str">
            <v>KS2-4</v>
          </cell>
          <cell r="C2331" t="str">
            <v>3C</v>
          </cell>
          <cell r="D2331" t="str">
            <v>E</v>
          </cell>
          <cell r="E2331">
            <v>0.32578397212543553</v>
          </cell>
          <cell r="F2331">
            <v>0.25</v>
          </cell>
          <cell r="G2331" t="str">
            <v>&gt;=27 &amp; &lt;28</v>
          </cell>
          <cell r="H2331" t="str">
            <v>KS2 English</v>
          </cell>
          <cell r="I2331" t="str">
            <v>KS4 English</v>
          </cell>
        </row>
        <row r="2332">
          <cell r="B2332" t="str">
            <v>KS2-4</v>
          </cell>
          <cell r="C2332" t="str">
            <v>3B</v>
          </cell>
          <cell r="D2332" t="str">
            <v>E</v>
          </cell>
          <cell r="E2332">
            <v>0.22836538461538461</v>
          </cell>
          <cell r="F2332">
            <v>0.25</v>
          </cell>
          <cell r="G2332" t="str">
            <v>&gt;=27 &amp; &lt;28</v>
          </cell>
          <cell r="H2332" t="str">
            <v>KS2 English</v>
          </cell>
          <cell r="I2332" t="str">
            <v>KS4 English</v>
          </cell>
        </row>
        <row r="2333">
          <cell r="B2333" t="str">
            <v>KS2-4</v>
          </cell>
          <cell r="C2333" t="str">
            <v>3A</v>
          </cell>
          <cell r="D2333" t="str">
            <v>E</v>
          </cell>
          <cell r="E2333">
            <v>0.15373563218390804</v>
          </cell>
          <cell r="F2333">
            <v>0.25</v>
          </cell>
          <cell r="G2333" t="str">
            <v>&gt;=27 &amp; &lt;28</v>
          </cell>
          <cell r="H2333" t="str">
            <v>KS2 English</v>
          </cell>
          <cell r="I2333" t="str">
            <v>KS4 English</v>
          </cell>
        </row>
        <row r="2334">
          <cell r="B2334" t="str">
            <v>KS2-4</v>
          </cell>
          <cell r="C2334" t="str">
            <v>4C</v>
          </cell>
          <cell r="D2334" t="str">
            <v>E</v>
          </cell>
          <cell r="E2334">
            <v>7.0066848229759837E-2</v>
          </cell>
          <cell r="F2334">
            <v>0.25</v>
          </cell>
          <cell r="G2334" t="str">
            <v>&gt;=27 &amp; &lt;28</v>
          </cell>
          <cell r="H2334" t="str">
            <v>KS2 English</v>
          </cell>
          <cell r="I2334" t="str">
            <v>KS4 English</v>
          </cell>
        </row>
        <row r="2335">
          <cell r="B2335" t="str">
            <v>KS2-4</v>
          </cell>
          <cell r="C2335" t="str">
            <v>4B</v>
          </cell>
          <cell r="D2335" t="str">
            <v>E</v>
          </cell>
          <cell r="E2335">
            <v>2.0745364420782082E-2</v>
          </cell>
          <cell r="F2335">
            <v>0.25</v>
          </cell>
          <cell r="G2335" t="str">
            <v>&gt;=27 &amp; &lt;28</v>
          </cell>
          <cell r="H2335" t="str">
            <v>KS2 English</v>
          </cell>
          <cell r="I2335" t="str">
            <v>KS4 English</v>
          </cell>
        </row>
        <row r="2336">
          <cell r="B2336" t="str">
            <v>KS2-4</v>
          </cell>
          <cell r="C2336" t="str">
            <v>4A</v>
          </cell>
          <cell r="D2336" t="str">
            <v>E</v>
          </cell>
          <cell r="E2336">
            <v>5.8601134215500944E-3</v>
          </cell>
          <cell r="F2336">
            <v>0.25</v>
          </cell>
          <cell r="G2336" t="str">
            <v>&gt;=27 &amp; &lt;28</v>
          </cell>
          <cell r="H2336" t="str">
            <v>KS2 English</v>
          </cell>
          <cell r="I2336" t="str">
            <v>KS4 English</v>
          </cell>
        </row>
        <row r="2337">
          <cell r="B2337" t="str">
            <v>KS2-4</v>
          </cell>
          <cell r="C2337" t="str">
            <v>5C</v>
          </cell>
          <cell r="D2337" t="str">
            <v>E</v>
          </cell>
          <cell r="E2337">
            <v>1.9302535066272038E-3</v>
          </cell>
          <cell r="F2337">
            <v>0.25</v>
          </cell>
          <cell r="G2337" t="str">
            <v>&gt;=27 &amp; &lt;28</v>
          </cell>
          <cell r="H2337" t="str">
            <v>KS2 English</v>
          </cell>
          <cell r="I2337" t="str">
            <v>KS4 English</v>
          </cell>
        </row>
        <row r="2338">
          <cell r="B2338" t="str">
            <v>KS2-4</v>
          </cell>
          <cell r="C2338" t="str">
            <v>5B</v>
          </cell>
          <cell r="D2338" t="str">
            <v>E</v>
          </cell>
          <cell r="E2338">
            <v>9.765625E-4</v>
          </cell>
          <cell r="F2338">
            <v>0.25</v>
          </cell>
          <cell r="G2338" t="str">
            <v>&gt;=27 &amp; &lt;28</v>
          </cell>
          <cell r="H2338" t="str">
            <v>KS2 English</v>
          </cell>
          <cell r="I2338" t="str">
            <v>KS4 English</v>
          </cell>
        </row>
        <row r="2339">
          <cell r="B2339" t="str">
            <v>KS2-4</v>
          </cell>
          <cell r="C2339" t="str">
            <v>5A</v>
          </cell>
          <cell r="D2339" t="str">
            <v>E</v>
          </cell>
          <cell r="E2339">
            <v>0</v>
          </cell>
          <cell r="F2339">
            <v>0.25</v>
          </cell>
          <cell r="G2339" t="str">
            <v>&gt;=27 &amp; &lt;28</v>
          </cell>
          <cell r="H2339" t="str">
            <v>KS2 English</v>
          </cell>
          <cell r="I2339" t="str">
            <v>KS4 English</v>
          </cell>
        </row>
        <row r="2340">
          <cell r="B2340" t="str">
            <v>.</v>
          </cell>
          <cell r="C2340" t="str">
            <v>.</v>
          </cell>
          <cell r="D2340" t="str">
            <v>.</v>
          </cell>
          <cell r="E2340" t="str">
            <v>.</v>
          </cell>
          <cell r="F2340" t="str">
            <v>.</v>
          </cell>
          <cell r="G2340" t="str">
            <v>.</v>
          </cell>
          <cell r="H2340" t="str">
            <v>.</v>
          </cell>
          <cell r="I2340" t="str">
            <v>.</v>
          </cell>
        </row>
        <row r="2341">
          <cell r="B2341" t="str">
            <v>.</v>
          </cell>
          <cell r="C2341" t="str">
            <v>.</v>
          </cell>
          <cell r="D2341" t="str">
            <v>.</v>
          </cell>
          <cell r="E2341" t="str">
            <v>.</v>
          </cell>
          <cell r="F2341" t="str">
            <v>.</v>
          </cell>
          <cell r="G2341" t="str">
            <v>.</v>
          </cell>
          <cell r="H2341" t="str">
            <v>KS2 English</v>
          </cell>
          <cell r="I2341" t="str">
            <v>KS4 English</v>
          </cell>
        </row>
        <row r="2342">
          <cell r="B2342" t="str">
            <v>.</v>
          </cell>
          <cell r="C2342" t="str">
            <v>.</v>
          </cell>
          <cell r="D2342" t="str">
            <v>.</v>
          </cell>
          <cell r="E2342" t="str">
            <v>.</v>
          </cell>
          <cell r="F2342" t="str">
            <v>.</v>
          </cell>
          <cell r="G2342" t="str">
            <v>.</v>
          </cell>
          <cell r="H2342" t="str">
            <v>KS2 English</v>
          </cell>
          <cell r="I2342" t="str">
            <v>KS4 English</v>
          </cell>
        </row>
        <row r="2343">
          <cell r="B2343" t="str">
            <v>.</v>
          </cell>
          <cell r="C2343" t="str">
            <v>.</v>
          </cell>
          <cell r="D2343" t="str">
            <v>.</v>
          </cell>
          <cell r="E2343" t="str">
            <v>.</v>
          </cell>
          <cell r="F2343" t="str">
            <v>.</v>
          </cell>
          <cell r="G2343" t="str">
            <v>.</v>
          </cell>
          <cell r="H2343" t="str">
            <v>KS2 English</v>
          </cell>
          <cell r="I2343" t="str">
            <v>KS4 English</v>
          </cell>
        </row>
        <row r="2344">
          <cell r="B2344" t="str">
            <v>.</v>
          </cell>
          <cell r="C2344" t="str">
            <v>.</v>
          </cell>
          <cell r="D2344" t="str">
            <v>.</v>
          </cell>
          <cell r="E2344" t="str">
            <v>.</v>
          </cell>
          <cell r="F2344" t="str">
            <v>.</v>
          </cell>
          <cell r="G2344" t="str">
            <v>.</v>
          </cell>
          <cell r="H2344" t="str">
            <v>KS2 English</v>
          </cell>
          <cell r="I2344" t="str">
            <v>KS4 English</v>
          </cell>
        </row>
        <row r="2345">
          <cell r="B2345" t="str">
            <v>.</v>
          </cell>
          <cell r="C2345" t="str">
            <v>.</v>
          </cell>
          <cell r="D2345" t="str">
            <v>.</v>
          </cell>
          <cell r="E2345" t="str">
            <v>.</v>
          </cell>
          <cell r="F2345" t="str">
            <v>.</v>
          </cell>
          <cell r="G2345" t="str">
            <v>.</v>
          </cell>
          <cell r="H2345" t="str">
            <v>.</v>
          </cell>
          <cell r="I2345" t="str">
            <v>.</v>
          </cell>
        </row>
        <row r="2346">
          <cell r="B2346" t="str">
            <v>.</v>
          </cell>
          <cell r="C2346" t="str">
            <v>.</v>
          </cell>
          <cell r="D2346" t="str">
            <v>.</v>
          </cell>
          <cell r="E2346" t="str">
            <v>.</v>
          </cell>
          <cell r="F2346" t="str">
            <v>.</v>
          </cell>
          <cell r="G2346" t="str">
            <v>.</v>
          </cell>
          <cell r="H2346" t="str">
            <v>.</v>
          </cell>
          <cell r="I2346" t="str">
            <v>.</v>
          </cell>
        </row>
        <row r="2347">
          <cell r="B2347" t="str">
            <v>KS2-4</v>
          </cell>
          <cell r="C2347" t="str">
            <v>B</v>
          </cell>
          <cell r="D2347" t="str">
            <v>E</v>
          </cell>
          <cell r="E2347">
            <v>0.30630630630630629</v>
          </cell>
          <cell r="F2347">
            <v>0.25</v>
          </cell>
          <cell r="G2347" t="str">
            <v>&gt;=28 &amp; &lt;29</v>
          </cell>
          <cell r="H2347" t="str">
            <v>KS2 English</v>
          </cell>
          <cell r="I2347" t="str">
            <v>KS4 English</v>
          </cell>
        </row>
        <row r="2348">
          <cell r="B2348" t="str">
            <v>KS2-4</v>
          </cell>
          <cell r="C2348" t="str">
            <v>N</v>
          </cell>
          <cell r="D2348" t="str">
            <v>E</v>
          </cell>
          <cell r="E2348">
            <v>0.30630630630630629</v>
          </cell>
          <cell r="F2348">
            <v>0.25</v>
          </cell>
          <cell r="G2348" t="str">
            <v>&gt;=28 &amp; &lt;29</v>
          </cell>
          <cell r="H2348" t="str">
            <v>KS2 English</v>
          </cell>
          <cell r="I2348" t="str">
            <v>KS4 English</v>
          </cell>
        </row>
        <row r="2349">
          <cell r="B2349" t="str">
            <v>KS2-4</v>
          </cell>
          <cell r="C2349" t="str">
            <v>2</v>
          </cell>
          <cell r="D2349" t="str">
            <v>E</v>
          </cell>
          <cell r="E2349">
            <v>0.2696629213483146</v>
          </cell>
          <cell r="F2349">
            <v>0.25</v>
          </cell>
          <cell r="G2349" t="str">
            <v>&gt;=28 &amp; &lt;29</v>
          </cell>
          <cell r="H2349" t="str">
            <v>KS2 English</v>
          </cell>
          <cell r="I2349" t="str">
            <v>KS4 English</v>
          </cell>
        </row>
        <row r="2350">
          <cell r="B2350" t="str">
            <v>KS2-4</v>
          </cell>
          <cell r="C2350" t="str">
            <v>3C</v>
          </cell>
          <cell r="D2350" t="str">
            <v>E</v>
          </cell>
          <cell r="E2350">
            <v>0.2696629213483146</v>
          </cell>
          <cell r="F2350">
            <v>0.25</v>
          </cell>
          <cell r="G2350" t="str">
            <v>&gt;=28 &amp; &lt;29</v>
          </cell>
          <cell r="H2350" t="str">
            <v>KS2 English</v>
          </cell>
          <cell r="I2350" t="str">
            <v>KS4 English</v>
          </cell>
        </row>
        <row r="2351">
          <cell r="B2351" t="str">
            <v>KS2-4</v>
          </cell>
          <cell r="C2351" t="str">
            <v>3B</v>
          </cell>
          <cell r="D2351" t="str">
            <v>E</v>
          </cell>
          <cell r="E2351">
            <v>0.15957446808510639</v>
          </cell>
          <cell r="F2351">
            <v>0.25</v>
          </cell>
          <cell r="G2351" t="str">
            <v>&gt;=28 &amp; &lt;29</v>
          </cell>
          <cell r="H2351" t="str">
            <v>KS2 English</v>
          </cell>
          <cell r="I2351" t="str">
            <v>KS4 English</v>
          </cell>
        </row>
        <row r="2352">
          <cell r="B2352" t="str">
            <v>KS2-4</v>
          </cell>
          <cell r="C2352" t="str">
            <v>3A</v>
          </cell>
          <cell r="D2352" t="str">
            <v>E</v>
          </cell>
          <cell r="E2352">
            <v>0.12063492063492064</v>
          </cell>
          <cell r="F2352">
            <v>0.25</v>
          </cell>
          <cell r="G2352" t="str">
            <v>&gt;=28 &amp; &lt;29</v>
          </cell>
          <cell r="H2352" t="str">
            <v>KS2 English</v>
          </cell>
          <cell r="I2352" t="str">
            <v>KS4 English</v>
          </cell>
        </row>
        <row r="2353">
          <cell r="B2353" t="str">
            <v>KS2-4</v>
          </cell>
          <cell r="C2353" t="str">
            <v>4C</v>
          </cell>
          <cell r="D2353" t="str">
            <v>E</v>
          </cell>
          <cell r="E2353">
            <v>4.5633359559402044E-2</v>
          </cell>
          <cell r="F2353">
            <v>0.25</v>
          </cell>
          <cell r="G2353" t="str">
            <v>&gt;=28 &amp; &lt;29</v>
          </cell>
          <cell r="H2353" t="str">
            <v>KS2 English</v>
          </cell>
          <cell r="I2353" t="str">
            <v>KS4 English</v>
          </cell>
        </row>
        <row r="2354">
          <cell r="B2354" t="str">
            <v>KS2-4</v>
          </cell>
          <cell r="C2354" t="str">
            <v>4B</v>
          </cell>
          <cell r="D2354" t="str">
            <v>E</v>
          </cell>
          <cell r="E2354">
            <v>9.8496630378434417E-3</v>
          </cell>
          <cell r="F2354">
            <v>0.25</v>
          </cell>
          <cell r="G2354" t="str">
            <v>&gt;=28 &amp; &lt;29</v>
          </cell>
          <cell r="H2354" t="str">
            <v>KS2 English</v>
          </cell>
          <cell r="I2354" t="str">
            <v>KS4 English</v>
          </cell>
        </row>
        <row r="2355">
          <cell r="B2355" t="str">
            <v>KS2-4</v>
          </cell>
          <cell r="C2355" t="str">
            <v>4A</v>
          </cell>
          <cell r="D2355" t="str">
            <v>E</v>
          </cell>
          <cell r="E2355">
            <v>2.4473813020068525E-3</v>
          </cell>
          <cell r="F2355">
            <v>0.25</v>
          </cell>
          <cell r="G2355" t="str">
            <v>&gt;=28 &amp; &lt;29</v>
          </cell>
          <cell r="H2355" t="str">
            <v>KS2 English</v>
          </cell>
          <cell r="I2355" t="str">
            <v>KS4 English</v>
          </cell>
        </row>
        <row r="2356">
          <cell r="B2356" t="str">
            <v>KS2-4</v>
          </cell>
          <cell r="C2356" t="str">
            <v>5C</v>
          </cell>
          <cell r="D2356" t="str">
            <v>E</v>
          </cell>
          <cell r="E2356">
            <v>8.1256771397616469E-4</v>
          </cell>
          <cell r="F2356">
            <v>0.25</v>
          </cell>
          <cell r="G2356" t="str">
            <v>&gt;=28 &amp; &lt;29</v>
          </cell>
          <cell r="H2356" t="str">
            <v>KS2 English</v>
          </cell>
          <cell r="I2356" t="str">
            <v>KS4 English</v>
          </cell>
        </row>
        <row r="2357">
          <cell r="B2357" t="str">
            <v>KS2-4</v>
          </cell>
          <cell r="C2357" t="str">
            <v>5B</v>
          </cell>
          <cell r="D2357" t="str">
            <v>E</v>
          </cell>
          <cell r="E2357">
            <v>0</v>
          </cell>
          <cell r="F2357">
            <v>0.25</v>
          </cell>
          <cell r="G2357" t="str">
            <v>&gt;=28 &amp; &lt;29</v>
          </cell>
          <cell r="H2357" t="str">
            <v>KS2 English</v>
          </cell>
          <cell r="I2357" t="str">
            <v>KS4 English</v>
          </cell>
        </row>
        <row r="2358">
          <cell r="B2358" t="str">
            <v>KS2-4</v>
          </cell>
          <cell r="C2358" t="str">
            <v>5A</v>
          </cell>
          <cell r="D2358" t="str">
            <v>E</v>
          </cell>
          <cell r="E2358">
            <v>0</v>
          </cell>
          <cell r="F2358">
            <v>0.25</v>
          </cell>
          <cell r="G2358" t="str">
            <v>&gt;=28 &amp; &lt;29</v>
          </cell>
          <cell r="H2358" t="str">
            <v>KS2 English</v>
          </cell>
          <cell r="I2358" t="str">
            <v>KS4 English</v>
          </cell>
        </row>
        <row r="2359">
          <cell r="B2359" t="str">
            <v>.</v>
          </cell>
          <cell r="C2359" t="str">
            <v>.</v>
          </cell>
          <cell r="D2359" t="str">
            <v>.</v>
          </cell>
          <cell r="E2359" t="str">
            <v>.</v>
          </cell>
          <cell r="F2359" t="str">
            <v>.</v>
          </cell>
          <cell r="G2359" t="str">
            <v>.</v>
          </cell>
          <cell r="H2359" t="str">
            <v>.</v>
          </cell>
          <cell r="I2359" t="str">
            <v>.</v>
          </cell>
        </row>
        <row r="2360">
          <cell r="B2360" t="str">
            <v>.</v>
          </cell>
          <cell r="C2360" t="str">
            <v>.</v>
          </cell>
          <cell r="D2360" t="str">
            <v>.</v>
          </cell>
          <cell r="E2360" t="str">
            <v>.</v>
          </cell>
          <cell r="F2360" t="str">
            <v>.</v>
          </cell>
          <cell r="G2360" t="str">
            <v>.</v>
          </cell>
          <cell r="H2360" t="str">
            <v>KS2 English</v>
          </cell>
          <cell r="I2360" t="str">
            <v>KS4 English</v>
          </cell>
        </row>
        <row r="2361">
          <cell r="B2361" t="str">
            <v>.</v>
          </cell>
          <cell r="C2361" t="str">
            <v>.</v>
          </cell>
          <cell r="D2361" t="str">
            <v>.</v>
          </cell>
          <cell r="E2361" t="str">
            <v>.</v>
          </cell>
          <cell r="F2361" t="str">
            <v>.</v>
          </cell>
          <cell r="G2361" t="str">
            <v>.</v>
          </cell>
          <cell r="H2361" t="str">
            <v>KS2 English</v>
          </cell>
          <cell r="I2361" t="str">
            <v>KS4 English</v>
          </cell>
        </row>
        <row r="2362">
          <cell r="B2362" t="str">
            <v>.</v>
          </cell>
          <cell r="C2362" t="str">
            <v>.</v>
          </cell>
          <cell r="D2362" t="str">
            <v>.</v>
          </cell>
          <cell r="E2362" t="str">
            <v>.</v>
          </cell>
          <cell r="F2362" t="str">
            <v>.</v>
          </cell>
          <cell r="G2362" t="str">
            <v>.</v>
          </cell>
          <cell r="H2362" t="str">
            <v>KS2 English</v>
          </cell>
          <cell r="I2362" t="str">
            <v>KS4 English</v>
          </cell>
        </row>
        <row r="2363">
          <cell r="B2363" t="str">
            <v>.</v>
          </cell>
          <cell r="C2363" t="str">
            <v>.</v>
          </cell>
          <cell r="D2363" t="str">
            <v>.</v>
          </cell>
          <cell r="E2363" t="str">
            <v>.</v>
          </cell>
          <cell r="F2363" t="str">
            <v>.</v>
          </cell>
          <cell r="G2363" t="str">
            <v>.</v>
          </cell>
          <cell r="H2363" t="str">
            <v>KS2 English</v>
          </cell>
          <cell r="I2363" t="str">
            <v>KS4 English</v>
          </cell>
        </row>
        <row r="2364">
          <cell r="B2364" t="str">
            <v>.</v>
          </cell>
          <cell r="C2364" t="str">
            <v>.</v>
          </cell>
          <cell r="D2364" t="str">
            <v>.</v>
          </cell>
          <cell r="E2364" t="str">
            <v>.</v>
          </cell>
          <cell r="F2364" t="str">
            <v>.</v>
          </cell>
          <cell r="G2364" t="str">
            <v>.</v>
          </cell>
          <cell r="H2364" t="str">
            <v>.</v>
          </cell>
          <cell r="I2364" t="str">
            <v>.</v>
          </cell>
        </row>
        <row r="2365">
          <cell r="B2365" t="str">
            <v>.</v>
          </cell>
          <cell r="C2365" t="str">
            <v>.</v>
          </cell>
          <cell r="D2365" t="str">
            <v>.</v>
          </cell>
          <cell r="E2365" t="str">
            <v>.</v>
          </cell>
          <cell r="F2365" t="str">
            <v>.</v>
          </cell>
          <cell r="G2365" t="str">
            <v>.</v>
          </cell>
          <cell r="H2365" t="str">
            <v>.</v>
          </cell>
          <cell r="I2365" t="str">
            <v>.</v>
          </cell>
        </row>
        <row r="2366">
          <cell r="B2366" t="str">
            <v>KS2-4</v>
          </cell>
          <cell r="C2366" t="str">
            <v>B</v>
          </cell>
          <cell r="D2366" t="str">
            <v>E</v>
          </cell>
          <cell r="E2366">
            <v>1.4184397163120567E-2</v>
          </cell>
          <cell r="F2366">
            <v>0.25</v>
          </cell>
          <cell r="G2366" t="str">
            <v>&gt;=29 &amp; &lt;30</v>
          </cell>
          <cell r="H2366" t="str">
            <v>KS2 English</v>
          </cell>
          <cell r="I2366" t="str">
            <v>KS4 English</v>
          </cell>
        </row>
        <row r="2367">
          <cell r="B2367" t="str">
            <v>KS2-4</v>
          </cell>
          <cell r="C2367" t="str">
            <v>N</v>
          </cell>
          <cell r="D2367" t="str">
            <v>E</v>
          </cell>
          <cell r="E2367">
            <v>1.4184397163120567E-2</v>
          </cell>
          <cell r="F2367">
            <v>0.25</v>
          </cell>
          <cell r="G2367" t="str">
            <v>&gt;=29 &amp; &lt;30</v>
          </cell>
          <cell r="H2367" t="str">
            <v>KS2 English</v>
          </cell>
          <cell r="I2367" t="str">
            <v>KS4 English</v>
          </cell>
        </row>
        <row r="2368">
          <cell r="B2368" t="str">
            <v>KS2-4</v>
          </cell>
          <cell r="C2368" t="str">
            <v>2</v>
          </cell>
          <cell r="D2368" t="str">
            <v>E</v>
          </cell>
          <cell r="E2368">
            <v>1.4184397163120567E-2</v>
          </cell>
          <cell r="F2368">
            <v>0.25</v>
          </cell>
          <cell r="G2368" t="str">
            <v>&gt;=29 &amp; &lt;30</v>
          </cell>
          <cell r="H2368" t="str">
            <v>KS2 English</v>
          </cell>
          <cell r="I2368" t="str">
            <v>KS4 English</v>
          </cell>
        </row>
        <row r="2369">
          <cell r="B2369" t="str">
            <v>KS2-4</v>
          </cell>
          <cell r="C2369" t="str">
            <v>3C</v>
          </cell>
          <cell r="D2369" t="str">
            <v>E</v>
          </cell>
          <cell r="E2369">
            <v>1.4184397163120567E-2</v>
          </cell>
          <cell r="F2369">
            <v>0.25</v>
          </cell>
          <cell r="G2369" t="str">
            <v>&gt;=29 &amp; &lt;30</v>
          </cell>
          <cell r="H2369" t="str">
            <v>KS2 English</v>
          </cell>
          <cell r="I2369" t="str">
            <v>KS4 English</v>
          </cell>
        </row>
        <row r="2370">
          <cell r="B2370" t="str">
            <v>KS2-4</v>
          </cell>
          <cell r="C2370" t="str">
            <v>3B</v>
          </cell>
          <cell r="D2370" t="str">
            <v>E</v>
          </cell>
          <cell r="E2370">
            <v>1.4184397163120567E-2</v>
          </cell>
          <cell r="F2370">
            <v>0.25</v>
          </cell>
          <cell r="G2370" t="str">
            <v>&gt;=29 &amp; &lt;30</v>
          </cell>
          <cell r="H2370" t="str">
            <v>KS2 English</v>
          </cell>
          <cell r="I2370" t="str">
            <v>KS4 English</v>
          </cell>
        </row>
        <row r="2371">
          <cell r="B2371" t="str">
            <v>KS2-4</v>
          </cell>
          <cell r="C2371" t="str">
            <v>3A</v>
          </cell>
          <cell r="D2371" t="str">
            <v>E</v>
          </cell>
          <cell r="E2371">
            <v>1.4184397163120567E-2</v>
          </cell>
          <cell r="F2371">
            <v>0.25</v>
          </cell>
          <cell r="G2371" t="str">
            <v>&gt;=29 &amp; &lt;30</v>
          </cell>
          <cell r="H2371" t="str">
            <v>KS2 English</v>
          </cell>
          <cell r="I2371" t="str">
            <v>KS4 English</v>
          </cell>
        </row>
        <row r="2372">
          <cell r="B2372" t="str">
            <v>KS2-4</v>
          </cell>
          <cell r="C2372" t="str">
            <v>4C</v>
          </cell>
          <cell r="D2372" t="str">
            <v>E</v>
          </cell>
          <cell r="E2372">
            <v>1.4184397163120567E-2</v>
          </cell>
          <cell r="F2372">
            <v>0.25</v>
          </cell>
          <cell r="G2372" t="str">
            <v>&gt;=29 &amp; &lt;30</v>
          </cell>
          <cell r="H2372" t="str">
            <v>KS2 English</v>
          </cell>
          <cell r="I2372" t="str">
            <v>KS4 English</v>
          </cell>
        </row>
        <row r="2373">
          <cell r="B2373" t="str">
            <v>KS2-4</v>
          </cell>
          <cell r="C2373" t="str">
            <v>4B</v>
          </cell>
          <cell r="D2373" t="str">
            <v>E</v>
          </cell>
          <cell r="E2373">
            <v>3.5460992907801418E-3</v>
          </cell>
          <cell r="F2373">
            <v>0.25</v>
          </cell>
          <cell r="G2373" t="str">
            <v>&gt;=29 &amp; &lt;30</v>
          </cell>
          <cell r="H2373" t="str">
            <v>KS2 English</v>
          </cell>
          <cell r="I2373" t="str">
            <v>KS4 English</v>
          </cell>
        </row>
        <row r="2374">
          <cell r="B2374" t="str">
            <v>KS2-4</v>
          </cell>
          <cell r="C2374" t="str">
            <v>4A</v>
          </cell>
          <cell r="D2374" t="str">
            <v>E</v>
          </cell>
          <cell r="E2374">
            <v>0</v>
          </cell>
          <cell r="F2374">
            <v>0.25</v>
          </cell>
          <cell r="G2374" t="str">
            <v>&gt;=29 &amp; &lt;30</v>
          </cell>
          <cell r="H2374" t="str">
            <v>KS2 English</v>
          </cell>
          <cell r="I2374" t="str">
            <v>KS4 English</v>
          </cell>
        </row>
        <row r="2375">
          <cell r="B2375" t="str">
            <v>KS2-4</v>
          </cell>
          <cell r="C2375" t="str">
            <v>5C</v>
          </cell>
          <cell r="D2375" t="str">
            <v>E</v>
          </cell>
          <cell r="E2375">
            <v>0</v>
          </cell>
          <cell r="F2375">
            <v>0.25</v>
          </cell>
          <cell r="G2375" t="str">
            <v>&gt;=29 &amp; &lt;30</v>
          </cell>
          <cell r="H2375" t="str">
            <v>KS2 English</v>
          </cell>
          <cell r="I2375" t="str">
            <v>KS4 English</v>
          </cell>
        </row>
        <row r="2376">
          <cell r="B2376" t="str">
            <v>KS2-4</v>
          </cell>
          <cell r="C2376" t="str">
            <v>5B</v>
          </cell>
          <cell r="D2376" t="str">
            <v>E</v>
          </cell>
          <cell r="E2376">
            <v>0</v>
          </cell>
          <cell r="F2376">
            <v>0.25</v>
          </cell>
          <cell r="G2376" t="str">
            <v>&gt;=29 &amp; &lt;30</v>
          </cell>
          <cell r="H2376" t="str">
            <v>KS2 English</v>
          </cell>
          <cell r="I2376" t="str">
            <v>KS4 English</v>
          </cell>
        </row>
        <row r="2377">
          <cell r="B2377" t="str">
            <v>KS2-4</v>
          </cell>
          <cell r="C2377" t="str">
            <v>5A</v>
          </cell>
          <cell r="D2377" t="str">
            <v>E</v>
          </cell>
          <cell r="E2377">
            <v>0</v>
          </cell>
          <cell r="F2377">
            <v>0.25</v>
          </cell>
          <cell r="G2377" t="str">
            <v>&gt;=29 &amp; &lt;30</v>
          </cell>
          <cell r="H2377" t="str">
            <v>KS2 English</v>
          </cell>
          <cell r="I2377" t="str">
            <v>KS4 English</v>
          </cell>
        </row>
        <row r="2378">
          <cell r="B2378" t="str">
            <v>.</v>
          </cell>
          <cell r="C2378" t="str">
            <v>.</v>
          </cell>
          <cell r="D2378" t="str">
            <v>.</v>
          </cell>
          <cell r="E2378" t="str">
            <v>.</v>
          </cell>
          <cell r="F2378" t="str">
            <v>.</v>
          </cell>
          <cell r="G2378" t="str">
            <v>.</v>
          </cell>
          <cell r="H2378" t="str">
            <v>.</v>
          </cell>
          <cell r="I2378" t="str">
            <v>.</v>
          </cell>
        </row>
        <row r="2379">
          <cell r="B2379" t="str">
            <v>.</v>
          </cell>
          <cell r="C2379" t="str">
            <v>.</v>
          </cell>
          <cell r="D2379" t="str">
            <v>.</v>
          </cell>
          <cell r="E2379" t="str">
            <v>.</v>
          </cell>
          <cell r="F2379" t="str">
            <v>.</v>
          </cell>
          <cell r="G2379" t="str">
            <v>.</v>
          </cell>
          <cell r="H2379" t="str">
            <v>.</v>
          </cell>
          <cell r="I2379" t="str">
            <v>.</v>
          </cell>
        </row>
        <row r="2380">
          <cell r="B2380" t="str">
            <v>.</v>
          </cell>
          <cell r="C2380" t="str">
            <v>.</v>
          </cell>
          <cell r="D2380" t="str">
            <v>.</v>
          </cell>
          <cell r="E2380" t="str">
            <v>.</v>
          </cell>
          <cell r="F2380" t="str">
            <v>.</v>
          </cell>
          <cell r="G2380" t="str">
            <v>.</v>
          </cell>
          <cell r="H2380" t="str">
            <v>KS2 English</v>
          </cell>
          <cell r="I2380" t="str">
            <v>KS4 English</v>
          </cell>
        </row>
        <row r="2381">
          <cell r="B2381" t="str">
            <v>.</v>
          </cell>
          <cell r="C2381" t="str">
            <v>.</v>
          </cell>
          <cell r="D2381" t="str">
            <v>.</v>
          </cell>
          <cell r="E2381" t="str">
            <v>.</v>
          </cell>
          <cell r="F2381" t="str">
            <v>.</v>
          </cell>
          <cell r="G2381" t="str">
            <v>.</v>
          </cell>
          <cell r="H2381" t="str">
            <v>KS2 English</v>
          </cell>
          <cell r="I2381" t="str">
            <v>KS4 English</v>
          </cell>
        </row>
        <row r="2382">
          <cell r="B2382" t="str">
            <v>.</v>
          </cell>
          <cell r="C2382" t="str">
            <v>.</v>
          </cell>
          <cell r="D2382" t="str">
            <v>.</v>
          </cell>
          <cell r="E2382" t="str">
            <v>.</v>
          </cell>
          <cell r="F2382" t="str">
            <v>.</v>
          </cell>
          <cell r="G2382" t="str">
            <v>.</v>
          </cell>
          <cell r="H2382" t="str">
            <v>KS2 English</v>
          </cell>
          <cell r="I2382" t="str">
            <v>KS4 English</v>
          </cell>
        </row>
        <row r="2383">
          <cell r="B2383" t="str">
            <v>.</v>
          </cell>
          <cell r="C2383" t="str">
            <v>.</v>
          </cell>
          <cell r="D2383" t="str">
            <v>.</v>
          </cell>
          <cell r="E2383" t="str">
            <v>.</v>
          </cell>
          <cell r="F2383" t="str">
            <v>.</v>
          </cell>
          <cell r="G2383" t="str">
            <v>.</v>
          </cell>
          <cell r="H2383" t="str">
            <v>.</v>
          </cell>
          <cell r="I2383" t="str">
            <v>.</v>
          </cell>
        </row>
        <row r="2384">
          <cell r="B2384" t="str">
            <v>.</v>
          </cell>
          <cell r="C2384" t="str">
            <v>.</v>
          </cell>
          <cell r="D2384" t="str">
            <v>.</v>
          </cell>
          <cell r="E2384" t="str">
            <v>.</v>
          </cell>
          <cell r="F2384" t="str">
            <v>.</v>
          </cell>
          <cell r="G2384" t="str">
            <v>.</v>
          </cell>
          <cell r="H2384" t="str">
            <v>.</v>
          </cell>
          <cell r="I2384" t="str">
            <v>.</v>
          </cell>
        </row>
        <row r="2385">
          <cell r="B2385" t="str">
            <v>KS2-4</v>
          </cell>
          <cell r="C2385" t="str">
            <v>B</v>
          </cell>
          <cell r="D2385" t="str">
            <v>E</v>
          </cell>
          <cell r="E2385">
            <v>0</v>
          </cell>
          <cell r="F2385">
            <v>0.25</v>
          </cell>
          <cell r="G2385" t="str">
            <v>&gt;=30</v>
          </cell>
          <cell r="H2385" t="str">
            <v>KS2 English</v>
          </cell>
          <cell r="I2385" t="str">
            <v>KS4 English</v>
          </cell>
        </row>
        <row r="2386">
          <cell r="B2386" t="str">
            <v>KS2-4</v>
          </cell>
          <cell r="C2386" t="str">
            <v>N</v>
          </cell>
          <cell r="D2386" t="str">
            <v>E</v>
          </cell>
          <cell r="E2386">
            <v>0</v>
          </cell>
          <cell r="F2386">
            <v>0.25</v>
          </cell>
          <cell r="G2386" t="str">
            <v>&gt;=30</v>
          </cell>
          <cell r="H2386" t="str">
            <v>KS2 English</v>
          </cell>
          <cell r="I2386" t="str">
            <v>KS4 English</v>
          </cell>
        </row>
        <row r="2387">
          <cell r="B2387" t="str">
            <v>KS2-4</v>
          </cell>
          <cell r="C2387" t="str">
            <v>2</v>
          </cell>
          <cell r="D2387" t="str">
            <v>E</v>
          </cell>
          <cell r="E2387">
            <v>0</v>
          </cell>
          <cell r="F2387">
            <v>0.25</v>
          </cell>
          <cell r="G2387" t="str">
            <v>&gt;=30</v>
          </cell>
          <cell r="H2387" t="str">
            <v>KS2 English</v>
          </cell>
          <cell r="I2387" t="str">
            <v>KS4 English</v>
          </cell>
        </row>
        <row r="2388">
          <cell r="B2388" t="str">
            <v>KS2-4</v>
          </cell>
          <cell r="C2388" t="str">
            <v>3C</v>
          </cell>
          <cell r="D2388" t="str">
            <v>E</v>
          </cell>
          <cell r="E2388">
            <v>0</v>
          </cell>
          <cell r="F2388">
            <v>0.25</v>
          </cell>
          <cell r="G2388" t="str">
            <v>&gt;=30</v>
          </cell>
          <cell r="H2388" t="str">
            <v>KS2 English</v>
          </cell>
          <cell r="I2388" t="str">
            <v>KS4 English</v>
          </cell>
        </row>
        <row r="2389">
          <cell r="B2389" t="str">
            <v>KS2-4</v>
          </cell>
          <cell r="C2389" t="str">
            <v>3B</v>
          </cell>
          <cell r="D2389" t="str">
            <v>E</v>
          </cell>
          <cell r="E2389">
            <v>0</v>
          </cell>
          <cell r="F2389">
            <v>0.25</v>
          </cell>
          <cell r="G2389" t="str">
            <v>&gt;=30</v>
          </cell>
          <cell r="H2389" t="str">
            <v>KS2 English</v>
          </cell>
          <cell r="I2389" t="str">
            <v>KS4 English</v>
          </cell>
        </row>
        <row r="2390">
          <cell r="B2390" t="str">
            <v>KS2-4</v>
          </cell>
          <cell r="C2390" t="str">
            <v>3A</v>
          </cell>
          <cell r="D2390" t="str">
            <v>E</v>
          </cell>
          <cell r="E2390">
            <v>0</v>
          </cell>
          <cell r="F2390">
            <v>0.25</v>
          </cell>
          <cell r="G2390" t="str">
            <v>&gt;=30</v>
          </cell>
          <cell r="H2390" t="str">
            <v>KS2 English</v>
          </cell>
          <cell r="I2390" t="str">
            <v>KS4 English</v>
          </cell>
        </row>
        <row r="2391">
          <cell r="B2391" t="str">
            <v>KS2-4</v>
          </cell>
          <cell r="C2391" t="str">
            <v>4C</v>
          </cell>
          <cell r="D2391" t="str">
            <v>E</v>
          </cell>
          <cell r="E2391">
            <v>0</v>
          </cell>
          <cell r="F2391">
            <v>0.25</v>
          </cell>
          <cell r="G2391" t="str">
            <v>&gt;=30</v>
          </cell>
          <cell r="H2391" t="str">
            <v>KS2 English</v>
          </cell>
          <cell r="I2391" t="str">
            <v>KS4 English</v>
          </cell>
        </row>
        <row r="2392">
          <cell r="B2392" t="str">
            <v>KS2-4</v>
          </cell>
          <cell r="C2392" t="str">
            <v>4B</v>
          </cell>
          <cell r="D2392" t="str">
            <v>E</v>
          </cell>
          <cell r="E2392">
            <v>0</v>
          </cell>
          <cell r="F2392">
            <v>0.25</v>
          </cell>
          <cell r="G2392" t="str">
            <v>&gt;=30</v>
          </cell>
          <cell r="H2392" t="str">
            <v>KS2 English</v>
          </cell>
          <cell r="I2392" t="str">
            <v>KS4 English</v>
          </cell>
        </row>
        <row r="2393">
          <cell r="B2393" t="str">
            <v>KS2-4</v>
          </cell>
          <cell r="C2393" t="str">
            <v>4A</v>
          </cell>
          <cell r="D2393" t="str">
            <v>E</v>
          </cell>
          <cell r="E2393">
            <v>0</v>
          </cell>
          <cell r="F2393">
            <v>0.25</v>
          </cell>
          <cell r="G2393" t="str">
            <v>&gt;=30</v>
          </cell>
          <cell r="H2393" t="str">
            <v>KS2 English</v>
          </cell>
          <cell r="I2393" t="str">
            <v>KS4 English</v>
          </cell>
        </row>
        <row r="2394">
          <cell r="B2394" t="str">
            <v>KS2-4</v>
          </cell>
          <cell r="C2394" t="str">
            <v>5C</v>
          </cell>
          <cell r="D2394" t="str">
            <v>E</v>
          </cell>
          <cell r="E2394">
            <v>0</v>
          </cell>
          <cell r="F2394">
            <v>0.25</v>
          </cell>
          <cell r="G2394" t="str">
            <v>&gt;=30</v>
          </cell>
          <cell r="H2394" t="str">
            <v>KS2 English</v>
          </cell>
          <cell r="I2394" t="str">
            <v>KS4 English</v>
          </cell>
        </row>
        <row r="2395">
          <cell r="B2395" t="str">
            <v>KS2-4</v>
          </cell>
          <cell r="C2395" t="str">
            <v>5B</v>
          </cell>
          <cell r="D2395" t="str">
            <v>E</v>
          </cell>
          <cell r="E2395">
            <v>1.0893246187363835E-3</v>
          </cell>
          <cell r="F2395">
            <v>0.25</v>
          </cell>
          <cell r="G2395" t="str">
            <v>&gt;=30</v>
          </cell>
          <cell r="H2395" t="str">
            <v>KS2 English</v>
          </cell>
          <cell r="I2395" t="str">
            <v>KS4 English</v>
          </cell>
        </row>
        <row r="2396">
          <cell r="B2396" t="str">
            <v>KS2-4</v>
          </cell>
          <cell r="C2396" t="str">
            <v>5A</v>
          </cell>
          <cell r="D2396" t="str">
            <v>E</v>
          </cell>
          <cell r="E2396">
            <v>0</v>
          </cell>
          <cell r="F2396">
            <v>0.25</v>
          </cell>
          <cell r="G2396" t="str">
            <v>&gt;=30</v>
          </cell>
          <cell r="H2396" t="str">
            <v>KS2 English</v>
          </cell>
          <cell r="I2396" t="str">
            <v>KS4 English</v>
          </cell>
        </row>
        <row r="2397">
          <cell r="B2397" t="str">
            <v>.</v>
          </cell>
          <cell r="C2397" t="str">
            <v>.</v>
          </cell>
          <cell r="D2397" t="str">
            <v>.</v>
          </cell>
          <cell r="E2397" t="str">
            <v>.</v>
          </cell>
          <cell r="F2397" t="str">
            <v>.</v>
          </cell>
          <cell r="G2397" t="str">
            <v>.</v>
          </cell>
          <cell r="H2397" t="str">
            <v>.</v>
          </cell>
          <cell r="I2397" t="str">
            <v>.</v>
          </cell>
        </row>
        <row r="2398">
          <cell r="B2398" t="str">
            <v>.</v>
          </cell>
          <cell r="C2398" t="str">
            <v>.</v>
          </cell>
          <cell r="D2398" t="str">
            <v>.</v>
          </cell>
          <cell r="E2398" t="str">
            <v>.</v>
          </cell>
          <cell r="F2398" t="str">
            <v>.</v>
          </cell>
          <cell r="G2398" t="str">
            <v>.</v>
          </cell>
          <cell r="H2398" t="str">
            <v>KS2 English</v>
          </cell>
          <cell r="I2398" t="str">
            <v>KS4 English</v>
          </cell>
        </row>
        <row r="2399">
          <cell r="B2399" t="str">
            <v>.</v>
          </cell>
          <cell r="C2399" t="str">
            <v>.</v>
          </cell>
          <cell r="D2399" t="str">
            <v>.</v>
          </cell>
          <cell r="E2399" t="str">
            <v>.</v>
          </cell>
          <cell r="F2399" t="str">
            <v>.</v>
          </cell>
          <cell r="G2399" t="str">
            <v>.</v>
          </cell>
          <cell r="H2399" t="str">
            <v>KS2 English</v>
          </cell>
          <cell r="I2399" t="str">
            <v>KS4 English</v>
          </cell>
        </row>
        <row r="2400">
          <cell r="B2400" t="str">
            <v>.</v>
          </cell>
          <cell r="C2400" t="str">
            <v>.</v>
          </cell>
          <cell r="D2400" t="str">
            <v>.</v>
          </cell>
          <cell r="E2400" t="str">
            <v>.</v>
          </cell>
          <cell r="F2400" t="str">
            <v>.</v>
          </cell>
          <cell r="G2400" t="str">
            <v>.</v>
          </cell>
          <cell r="H2400" t="str">
            <v>KS2 English</v>
          </cell>
          <cell r="I2400" t="str">
            <v>KS4 English</v>
          </cell>
        </row>
        <row r="2401">
          <cell r="B2401" t="str">
            <v>.</v>
          </cell>
          <cell r="C2401" t="str">
            <v>.</v>
          </cell>
          <cell r="D2401" t="str">
            <v>.</v>
          </cell>
          <cell r="E2401" t="str">
            <v>.</v>
          </cell>
          <cell r="F2401" t="str">
            <v>.</v>
          </cell>
          <cell r="G2401" t="str">
            <v>.</v>
          </cell>
          <cell r="H2401" t="str">
            <v>KS2 English</v>
          </cell>
          <cell r="I2401" t="str">
            <v>KS4 English</v>
          </cell>
        </row>
        <row r="2402">
          <cell r="B2402" t="str">
            <v>.</v>
          </cell>
          <cell r="C2402" t="str">
            <v>.</v>
          </cell>
          <cell r="D2402" t="str">
            <v>.</v>
          </cell>
          <cell r="E2402" t="str">
            <v>.</v>
          </cell>
          <cell r="F2402" t="str">
            <v>.</v>
          </cell>
          <cell r="G2402" t="str">
            <v>.</v>
          </cell>
          <cell r="H2402" t="str">
            <v>.</v>
          </cell>
          <cell r="I2402" t="str">
            <v>.</v>
          </cell>
        </row>
        <row r="2403">
          <cell r="B2403" t="str">
            <v>.</v>
          </cell>
          <cell r="C2403" t="str">
            <v>.</v>
          </cell>
          <cell r="D2403" t="str">
            <v>.</v>
          </cell>
          <cell r="E2403" t="str">
            <v>.</v>
          </cell>
          <cell r="F2403" t="str">
            <v>.</v>
          </cell>
          <cell r="G2403" t="str">
            <v>.</v>
          </cell>
          <cell r="H2403" t="str">
            <v>.</v>
          </cell>
          <cell r="I2403" t="str">
            <v>.</v>
          </cell>
        </row>
        <row r="2404">
          <cell r="B2404" t="str">
            <v>KS2-4</v>
          </cell>
          <cell r="C2404" t="str">
            <v>B</v>
          </cell>
          <cell r="D2404" t="str">
            <v>E</v>
          </cell>
          <cell r="E2404">
            <v>0.30182926829268292</v>
          </cell>
          <cell r="F2404">
            <v>0.1</v>
          </cell>
          <cell r="G2404" t="str">
            <v>&lt;25</v>
          </cell>
          <cell r="H2404" t="str">
            <v>KS2 English</v>
          </cell>
          <cell r="I2404" t="str">
            <v>KS4 English</v>
          </cell>
        </row>
        <row r="2405">
          <cell r="B2405" t="str">
            <v>KS2-4</v>
          </cell>
          <cell r="C2405" t="str">
            <v>N</v>
          </cell>
          <cell r="D2405" t="str">
            <v>E</v>
          </cell>
          <cell r="E2405">
            <v>0.35279187817258884</v>
          </cell>
          <cell r="F2405">
            <v>0.1</v>
          </cell>
          <cell r="G2405" t="str">
            <v>&lt;25</v>
          </cell>
          <cell r="H2405" t="str">
            <v>KS2 English</v>
          </cell>
          <cell r="I2405" t="str">
            <v>KS4 English</v>
          </cell>
        </row>
        <row r="2406">
          <cell r="B2406" t="str">
            <v>KS2-4</v>
          </cell>
          <cell r="C2406" t="str">
            <v>2</v>
          </cell>
          <cell r="D2406" t="str">
            <v>E</v>
          </cell>
          <cell r="E2406">
            <v>0.33536585365853661</v>
          </cell>
          <cell r="F2406">
            <v>0.1</v>
          </cell>
          <cell r="G2406" t="str">
            <v>&lt;25</v>
          </cell>
          <cell r="H2406" t="str">
            <v>KS2 English</v>
          </cell>
          <cell r="I2406" t="str">
            <v>KS4 English</v>
          </cell>
        </row>
        <row r="2407">
          <cell r="B2407" t="str">
            <v>KS2-4</v>
          </cell>
          <cell r="C2407" t="str">
            <v>3C</v>
          </cell>
          <cell r="D2407" t="str">
            <v>E</v>
          </cell>
          <cell r="E2407">
            <v>0.32137285491419659</v>
          </cell>
          <cell r="F2407">
            <v>0.1</v>
          </cell>
          <cell r="G2407" t="str">
            <v>&lt;25</v>
          </cell>
          <cell r="H2407" t="str">
            <v>KS2 English</v>
          </cell>
          <cell r="I2407" t="str">
            <v>KS4 English</v>
          </cell>
        </row>
        <row r="2408">
          <cell r="B2408" t="str">
            <v>KS2-4</v>
          </cell>
          <cell r="C2408" t="str">
            <v>3B</v>
          </cell>
          <cell r="D2408" t="str">
            <v>E</v>
          </cell>
          <cell r="E2408">
            <v>0.24447334200260079</v>
          </cell>
          <cell r="F2408">
            <v>0.1</v>
          </cell>
          <cell r="G2408" t="str">
            <v>&lt;25</v>
          </cell>
          <cell r="H2408" t="str">
            <v>KS2 English</v>
          </cell>
          <cell r="I2408" t="str">
            <v>KS4 English</v>
          </cell>
        </row>
        <row r="2409">
          <cell r="B2409" t="str">
            <v>KS2-4</v>
          </cell>
          <cell r="C2409" t="str">
            <v>3A</v>
          </cell>
          <cell r="D2409" t="str">
            <v>E</v>
          </cell>
          <cell r="E2409">
            <v>0.17361784675072744</v>
          </cell>
          <cell r="F2409">
            <v>0.1</v>
          </cell>
          <cell r="G2409" t="str">
            <v>&lt;25</v>
          </cell>
          <cell r="H2409" t="str">
            <v>KS2 English</v>
          </cell>
          <cell r="I2409" t="str">
            <v>KS4 English</v>
          </cell>
        </row>
        <row r="2410">
          <cell r="B2410" t="str">
            <v>KS2-4</v>
          </cell>
          <cell r="C2410" t="str">
            <v>4C</v>
          </cell>
          <cell r="D2410" t="str">
            <v>E</v>
          </cell>
          <cell r="E2410">
            <v>8.7268128161888697E-2</v>
          </cell>
          <cell r="F2410">
            <v>0.1</v>
          </cell>
          <cell r="G2410" t="str">
            <v>&lt;25</v>
          </cell>
          <cell r="H2410" t="str">
            <v>KS2 English</v>
          </cell>
          <cell r="I2410" t="str">
            <v>KS4 English</v>
          </cell>
        </row>
        <row r="2411">
          <cell r="B2411" t="str">
            <v>KS2-4</v>
          </cell>
          <cell r="C2411" t="str">
            <v>4B</v>
          </cell>
          <cell r="D2411" t="str">
            <v>E</v>
          </cell>
          <cell r="E2411">
            <v>3.6938139741878061E-2</v>
          </cell>
          <cell r="F2411">
            <v>0.1</v>
          </cell>
          <cell r="G2411" t="str">
            <v>&lt;25</v>
          </cell>
          <cell r="H2411" t="str">
            <v>KS2 English</v>
          </cell>
          <cell r="I2411" t="str">
            <v>KS4 English</v>
          </cell>
        </row>
        <row r="2412">
          <cell r="B2412" t="str">
            <v>KS2-4</v>
          </cell>
          <cell r="C2412" t="str">
            <v>4A</v>
          </cell>
          <cell r="D2412" t="str">
            <v>E</v>
          </cell>
          <cell r="E2412">
            <v>1.3725490196078431E-2</v>
          </cell>
          <cell r="F2412">
            <v>0.1</v>
          </cell>
          <cell r="G2412" t="str">
            <v>&lt;25</v>
          </cell>
          <cell r="H2412" t="str">
            <v>KS2 English</v>
          </cell>
          <cell r="I2412" t="str">
            <v>KS4 English</v>
          </cell>
        </row>
        <row r="2413">
          <cell r="B2413" t="str">
            <v>KS2-4</v>
          </cell>
          <cell r="C2413" t="str">
            <v>5C</v>
          </cell>
          <cell r="D2413" t="str">
            <v>E</v>
          </cell>
          <cell r="E2413">
            <v>4.2857142857142859E-3</v>
          </cell>
          <cell r="F2413">
            <v>0.1</v>
          </cell>
          <cell r="G2413" t="str">
            <v>&lt;25</v>
          </cell>
          <cell r="H2413" t="str">
            <v>KS2 English</v>
          </cell>
          <cell r="I2413" t="str">
            <v>KS4 English</v>
          </cell>
        </row>
        <row r="2414">
          <cell r="B2414" t="str">
            <v>KS2-4</v>
          </cell>
          <cell r="C2414" t="str">
            <v>5B</v>
          </cell>
          <cell r="D2414" t="str">
            <v>E</v>
          </cell>
          <cell r="E2414">
            <v>3.6363636363636364E-3</v>
          </cell>
          <cell r="F2414">
            <v>0.1</v>
          </cell>
          <cell r="G2414" t="str">
            <v>&lt;25</v>
          </cell>
          <cell r="H2414" t="str">
            <v>KS2 English</v>
          </cell>
          <cell r="I2414" t="str">
            <v>KS4 English</v>
          </cell>
        </row>
        <row r="2415">
          <cell r="B2415" t="str">
            <v>KS2-4</v>
          </cell>
          <cell r="C2415" t="str">
            <v>5A</v>
          </cell>
          <cell r="D2415" t="str">
            <v>E</v>
          </cell>
          <cell r="E2415">
            <v>3.6363636363636364E-3</v>
          </cell>
          <cell r="F2415">
            <v>0.1</v>
          </cell>
          <cell r="G2415" t="str">
            <v>&lt;25</v>
          </cell>
          <cell r="H2415" t="str">
            <v>KS2 English</v>
          </cell>
          <cell r="I2415" t="str">
            <v>KS4 English</v>
          </cell>
        </row>
        <row r="2416">
          <cell r="B2416" t="str">
            <v>.</v>
          </cell>
          <cell r="C2416" t="str">
            <v>.</v>
          </cell>
          <cell r="D2416" t="str">
            <v>.</v>
          </cell>
          <cell r="E2416" t="str">
            <v>.</v>
          </cell>
          <cell r="F2416" t="str">
            <v>.</v>
          </cell>
          <cell r="G2416" t="str">
            <v>.</v>
          </cell>
          <cell r="H2416" t="str">
            <v>.</v>
          </cell>
          <cell r="I2416" t="str">
            <v>.</v>
          </cell>
        </row>
        <row r="2417">
          <cell r="B2417" t="str">
            <v>.</v>
          </cell>
          <cell r="C2417" t="str">
            <v>.</v>
          </cell>
          <cell r="D2417" t="str">
            <v>.</v>
          </cell>
          <cell r="E2417" t="str">
            <v>.</v>
          </cell>
          <cell r="F2417" t="str">
            <v>.</v>
          </cell>
          <cell r="G2417" t="str">
            <v>.</v>
          </cell>
          <cell r="H2417" t="str">
            <v>.</v>
          </cell>
          <cell r="I2417" t="str">
            <v>.</v>
          </cell>
        </row>
        <row r="2418">
          <cell r="B2418" t="str">
            <v>.</v>
          </cell>
          <cell r="C2418" t="str">
            <v>.</v>
          </cell>
          <cell r="D2418" t="str">
            <v>.</v>
          </cell>
          <cell r="E2418" t="str">
            <v>.</v>
          </cell>
          <cell r="F2418" t="str">
            <v>.</v>
          </cell>
          <cell r="G2418" t="str">
            <v>.</v>
          </cell>
          <cell r="H2418" t="str">
            <v>KS2 English</v>
          </cell>
          <cell r="I2418" t="str">
            <v>KS4 English</v>
          </cell>
        </row>
        <row r="2419">
          <cell r="B2419" t="str">
            <v>.</v>
          </cell>
          <cell r="C2419" t="str">
            <v>.</v>
          </cell>
          <cell r="D2419" t="str">
            <v>.</v>
          </cell>
          <cell r="E2419" t="str">
            <v>.</v>
          </cell>
          <cell r="F2419" t="str">
            <v>.</v>
          </cell>
          <cell r="G2419" t="str">
            <v>.</v>
          </cell>
          <cell r="H2419" t="str">
            <v>KS2 English</v>
          </cell>
          <cell r="I2419" t="str">
            <v>KS4 English</v>
          </cell>
        </row>
        <row r="2420">
          <cell r="B2420" t="str">
            <v>.</v>
          </cell>
          <cell r="C2420" t="str">
            <v>.</v>
          </cell>
          <cell r="D2420" t="str">
            <v>.</v>
          </cell>
          <cell r="E2420" t="str">
            <v>.</v>
          </cell>
          <cell r="F2420" t="str">
            <v>.</v>
          </cell>
          <cell r="G2420" t="str">
            <v>.</v>
          </cell>
          <cell r="H2420" t="str">
            <v>KS2 English</v>
          </cell>
          <cell r="I2420" t="str">
            <v>KS4 English</v>
          </cell>
        </row>
        <row r="2421">
          <cell r="B2421" t="str">
            <v>.</v>
          </cell>
          <cell r="C2421" t="str">
            <v>.</v>
          </cell>
          <cell r="D2421" t="str">
            <v>.</v>
          </cell>
          <cell r="E2421" t="str">
            <v>.</v>
          </cell>
          <cell r="F2421" t="str">
            <v>.</v>
          </cell>
          <cell r="G2421" t="str">
            <v>.</v>
          </cell>
          <cell r="H2421" t="str">
            <v>.</v>
          </cell>
          <cell r="I2421" t="str">
            <v>.</v>
          </cell>
        </row>
        <row r="2422">
          <cell r="B2422" t="str">
            <v>.</v>
          </cell>
          <cell r="C2422" t="str">
            <v>.</v>
          </cell>
          <cell r="D2422" t="str">
            <v>.</v>
          </cell>
          <cell r="E2422" t="str">
            <v>.</v>
          </cell>
          <cell r="F2422" t="str">
            <v>.</v>
          </cell>
          <cell r="G2422" t="str">
            <v>.</v>
          </cell>
          <cell r="H2422" t="str">
            <v>.</v>
          </cell>
          <cell r="I2422" t="str">
            <v>.</v>
          </cell>
        </row>
        <row r="2423">
          <cell r="B2423" t="str">
            <v>KS2-4</v>
          </cell>
          <cell r="C2423" t="str">
            <v>B</v>
          </cell>
          <cell r="D2423" t="str">
            <v>E</v>
          </cell>
          <cell r="E2423">
            <v>0.36475409836065575</v>
          </cell>
          <cell r="F2423">
            <v>0.1</v>
          </cell>
          <cell r="G2423" t="str">
            <v>&gt;=25 &amp; &lt;26</v>
          </cell>
          <cell r="H2423" t="str">
            <v>KS2 English</v>
          </cell>
          <cell r="I2423" t="str">
            <v>KS4 English</v>
          </cell>
        </row>
        <row r="2424">
          <cell r="B2424" t="str">
            <v>KS2-4</v>
          </cell>
          <cell r="C2424" t="str">
            <v>N</v>
          </cell>
          <cell r="D2424" t="str">
            <v>E</v>
          </cell>
          <cell r="E2424">
            <v>0.38690476190476192</v>
          </cell>
          <cell r="F2424">
            <v>0.1</v>
          </cell>
          <cell r="G2424" t="str">
            <v>&gt;=25 &amp; &lt;26</v>
          </cell>
          <cell r="H2424" t="str">
            <v>KS2 English</v>
          </cell>
          <cell r="I2424" t="str">
            <v>KS4 English</v>
          </cell>
        </row>
        <row r="2425">
          <cell r="B2425" t="str">
            <v>KS2-4</v>
          </cell>
          <cell r="C2425" t="str">
            <v>2</v>
          </cell>
          <cell r="D2425" t="str">
            <v>E</v>
          </cell>
          <cell r="E2425">
            <v>0.29723991507430997</v>
          </cell>
          <cell r="F2425">
            <v>0.1</v>
          </cell>
          <cell r="G2425" t="str">
            <v>&gt;=25 &amp; &lt;26</v>
          </cell>
          <cell r="H2425" t="str">
            <v>KS2 English</v>
          </cell>
          <cell r="I2425" t="str">
            <v>KS4 English</v>
          </cell>
        </row>
        <row r="2426">
          <cell r="B2426" t="str">
            <v>KS2-4</v>
          </cell>
          <cell r="C2426" t="str">
            <v>3C</v>
          </cell>
          <cell r="D2426" t="str">
            <v>E</v>
          </cell>
          <cell r="E2426">
            <v>0.29723991507430997</v>
          </cell>
          <cell r="F2426">
            <v>0.1</v>
          </cell>
          <cell r="G2426" t="str">
            <v>&gt;=25 &amp; &lt;26</v>
          </cell>
          <cell r="H2426" t="str">
            <v>KS2 English</v>
          </cell>
          <cell r="I2426" t="str">
            <v>KS4 English</v>
          </cell>
        </row>
        <row r="2427">
          <cell r="B2427" t="str">
            <v>KS2-4</v>
          </cell>
          <cell r="C2427" t="str">
            <v>3B</v>
          </cell>
          <cell r="D2427" t="str">
            <v>E</v>
          </cell>
          <cell r="E2427">
            <v>0.21286031042128603</v>
          </cell>
          <cell r="F2427">
            <v>0.1</v>
          </cell>
          <cell r="G2427" t="str">
            <v>&gt;=25 &amp; &lt;26</v>
          </cell>
          <cell r="H2427" t="str">
            <v>KS2 English</v>
          </cell>
          <cell r="I2427" t="str">
            <v>KS4 English</v>
          </cell>
        </row>
        <row r="2428">
          <cell r="B2428" t="str">
            <v>KS2-4</v>
          </cell>
          <cell r="C2428" t="str">
            <v>3A</v>
          </cell>
          <cell r="D2428" t="str">
            <v>E</v>
          </cell>
          <cell r="E2428">
            <v>0.15360983102918588</v>
          </cell>
          <cell r="F2428">
            <v>0.1</v>
          </cell>
          <cell r="G2428" t="str">
            <v>&gt;=25 &amp; &lt;26</v>
          </cell>
          <cell r="H2428" t="str">
            <v>KS2 English</v>
          </cell>
          <cell r="I2428" t="str">
            <v>KS4 English</v>
          </cell>
        </row>
        <row r="2429">
          <cell r="B2429" t="str">
            <v>KS2-4</v>
          </cell>
          <cell r="C2429" t="str">
            <v>4C</v>
          </cell>
          <cell r="D2429" t="str">
            <v>E</v>
          </cell>
          <cell r="E2429">
            <v>7.3690621193666261E-2</v>
          </cell>
          <cell r="F2429">
            <v>0.1</v>
          </cell>
          <cell r="G2429" t="str">
            <v>&gt;=25 &amp; &lt;26</v>
          </cell>
          <cell r="H2429" t="str">
            <v>KS2 English</v>
          </cell>
          <cell r="I2429" t="str">
            <v>KS4 English</v>
          </cell>
        </row>
        <row r="2430">
          <cell r="B2430" t="str">
            <v>KS2-4</v>
          </cell>
          <cell r="C2430" t="str">
            <v>4B</v>
          </cell>
          <cell r="D2430" t="str">
            <v>E</v>
          </cell>
          <cell r="E2430">
            <v>2.3746701846965697E-2</v>
          </cell>
          <cell r="F2430">
            <v>0.1</v>
          </cell>
          <cell r="G2430" t="str">
            <v>&gt;=25 &amp; &lt;26</v>
          </cell>
          <cell r="H2430" t="str">
            <v>KS2 English</v>
          </cell>
          <cell r="I2430" t="str">
            <v>KS4 English</v>
          </cell>
        </row>
        <row r="2431">
          <cell r="B2431" t="str">
            <v>KS2-4</v>
          </cell>
          <cell r="C2431" t="str">
            <v>4A</v>
          </cell>
          <cell r="D2431" t="str">
            <v>E</v>
          </cell>
          <cell r="E2431">
            <v>1.2482662968099861E-2</v>
          </cell>
          <cell r="F2431">
            <v>0.1</v>
          </cell>
          <cell r="G2431" t="str">
            <v>&gt;=25 &amp; &lt;26</v>
          </cell>
          <cell r="H2431" t="str">
            <v>KS2 English</v>
          </cell>
          <cell r="I2431" t="str">
            <v>KS4 English</v>
          </cell>
        </row>
        <row r="2432">
          <cell r="B2432" t="str">
            <v>KS2-4</v>
          </cell>
          <cell r="C2432" t="str">
            <v>5C</v>
          </cell>
          <cell r="D2432" t="str">
            <v>E</v>
          </cell>
          <cell r="E2432">
            <v>3.6809815950920245E-3</v>
          </cell>
          <cell r="F2432">
            <v>0.1</v>
          </cell>
          <cell r="G2432" t="str">
            <v>&gt;=25 &amp; &lt;26</v>
          </cell>
          <cell r="H2432" t="str">
            <v>KS2 English</v>
          </cell>
          <cell r="I2432" t="str">
            <v>KS4 English</v>
          </cell>
        </row>
        <row r="2433">
          <cell r="B2433" t="str">
            <v>KS2-4</v>
          </cell>
          <cell r="C2433" t="str">
            <v>5B</v>
          </cell>
          <cell r="D2433" t="str">
            <v>E</v>
          </cell>
          <cell r="E2433">
            <v>0</v>
          </cell>
          <cell r="F2433">
            <v>0.1</v>
          </cell>
          <cell r="G2433" t="str">
            <v>&gt;=25 &amp; &lt;26</v>
          </cell>
          <cell r="H2433" t="str">
            <v>KS2 English</v>
          </cell>
          <cell r="I2433" t="str">
            <v>KS4 English</v>
          </cell>
        </row>
        <row r="2434">
          <cell r="B2434" t="str">
            <v>KS2-4</v>
          </cell>
          <cell r="C2434" t="str">
            <v>5A</v>
          </cell>
          <cell r="D2434" t="str">
            <v>E</v>
          </cell>
          <cell r="E2434">
            <v>0</v>
          </cell>
          <cell r="F2434">
            <v>0.1</v>
          </cell>
          <cell r="G2434" t="str">
            <v>&gt;=25 &amp; &lt;26</v>
          </cell>
          <cell r="H2434" t="str">
            <v>KS2 English</v>
          </cell>
          <cell r="I2434" t="str">
            <v>KS4 English</v>
          </cell>
        </row>
        <row r="2435">
          <cell r="B2435" t="str">
            <v>.</v>
          </cell>
          <cell r="C2435" t="str">
            <v>.</v>
          </cell>
          <cell r="D2435" t="str">
            <v>.</v>
          </cell>
          <cell r="E2435" t="str">
            <v>.</v>
          </cell>
          <cell r="F2435" t="str">
            <v>.</v>
          </cell>
          <cell r="G2435" t="str">
            <v>.</v>
          </cell>
          <cell r="H2435" t="str">
            <v>.</v>
          </cell>
          <cell r="I2435" t="str">
            <v>.</v>
          </cell>
        </row>
        <row r="2436">
          <cell r="B2436" t="str">
            <v>.</v>
          </cell>
          <cell r="C2436" t="str">
            <v>.</v>
          </cell>
          <cell r="D2436" t="str">
            <v>.</v>
          </cell>
          <cell r="E2436" t="str">
            <v>.</v>
          </cell>
          <cell r="F2436" t="str">
            <v>.</v>
          </cell>
          <cell r="G2436" t="str">
            <v>.</v>
          </cell>
          <cell r="H2436" t="str">
            <v>KS2 English</v>
          </cell>
          <cell r="I2436" t="str">
            <v>KS4 English</v>
          </cell>
        </row>
        <row r="2437">
          <cell r="B2437" t="str">
            <v>.</v>
          </cell>
          <cell r="C2437" t="str">
            <v>.</v>
          </cell>
          <cell r="D2437" t="str">
            <v>.</v>
          </cell>
          <cell r="E2437" t="str">
            <v>.</v>
          </cell>
          <cell r="F2437" t="str">
            <v>.</v>
          </cell>
          <cell r="G2437" t="str">
            <v>.</v>
          </cell>
          <cell r="H2437" t="str">
            <v>KS2 English</v>
          </cell>
          <cell r="I2437" t="str">
            <v>KS4 English</v>
          </cell>
        </row>
        <row r="2438">
          <cell r="B2438" t="str">
            <v>.</v>
          </cell>
          <cell r="C2438" t="str">
            <v>.</v>
          </cell>
          <cell r="D2438" t="str">
            <v>.</v>
          </cell>
          <cell r="E2438" t="str">
            <v>.</v>
          </cell>
          <cell r="F2438" t="str">
            <v>.</v>
          </cell>
          <cell r="G2438" t="str">
            <v>.</v>
          </cell>
          <cell r="H2438" t="str">
            <v>KS2 English</v>
          </cell>
          <cell r="I2438" t="str">
            <v>KS4 English</v>
          </cell>
        </row>
        <row r="2439">
          <cell r="B2439" t="str">
            <v>.</v>
          </cell>
          <cell r="C2439" t="str">
            <v>.</v>
          </cell>
          <cell r="D2439" t="str">
            <v>.</v>
          </cell>
          <cell r="E2439" t="str">
            <v>.</v>
          </cell>
          <cell r="F2439" t="str">
            <v>.</v>
          </cell>
          <cell r="G2439" t="str">
            <v>.</v>
          </cell>
          <cell r="H2439" t="str">
            <v>KS2 English</v>
          </cell>
          <cell r="I2439" t="str">
            <v>KS4 English</v>
          </cell>
        </row>
        <row r="2440">
          <cell r="B2440" t="str">
            <v>.</v>
          </cell>
          <cell r="C2440" t="str">
            <v>.</v>
          </cell>
          <cell r="D2440" t="str">
            <v>.</v>
          </cell>
          <cell r="E2440" t="str">
            <v>.</v>
          </cell>
          <cell r="F2440" t="str">
            <v>.</v>
          </cell>
          <cell r="G2440" t="str">
            <v>.</v>
          </cell>
          <cell r="H2440" t="str">
            <v>.</v>
          </cell>
          <cell r="I2440" t="str">
            <v>.</v>
          </cell>
        </row>
        <row r="2441">
          <cell r="B2441" t="str">
            <v>.</v>
          </cell>
          <cell r="C2441" t="str">
            <v>.</v>
          </cell>
          <cell r="D2441" t="str">
            <v>.</v>
          </cell>
          <cell r="E2441" t="str">
            <v>.</v>
          </cell>
          <cell r="F2441" t="str">
            <v>.</v>
          </cell>
          <cell r="G2441" t="str">
            <v>.</v>
          </cell>
          <cell r="H2441" t="str">
            <v>.</v>
          </cell>
          <cell r="I2441" t="str">
            <v>.</v>
          </cell>
        </row>
        <row r="2442">
          <cell r="B2442" t="str">
            <v>KS2-4</v>
          </cell>
          <cell r="C2442" t="str">
            <v>B</v>
          </cell>
          <cell r="D2442" t="str">
            <v>E</v>
          </cell>
          <cell r="E2442">
            <v>0.33603238866396762</v>
          </cell>
          <cell r="F2442">
            <v>0.1</v>
          </cell>
          <cell r="G2442" t="str">
            <v>&gt;=26 &amp; &lt;27</v>
          </cell>
          <cell r="H2442" t="str">
            <v>KS2 English</v>
          </cell>
          <cell r="I2442" t="str">
            <v>KS4 English</v>
          </cell>
        </row>
        <row r="2443">
          <cell r="B2443" t="str">
            <v>KS2-4</v>
          </cell>
          <cell r="C2443" t="str">
            <v>N</v>
          </cell>
          <cell r="D2443" t="str">
            <v>E</v>
          </cell>
          <cell r="E2443">
            <v>0.39634146341463417</v>
          </cell>
          <cell r="F2443">
            <v>0.1</v>
          </cell>
          <cell r="G2443" t="str">
            <v>&gt;=26 &amp; &lt;27</v>
          </cell>
          <cell r="H2443" t="str">
            <v>KS2 English</v>
          </cell>
          <cell r="I2443" t="str">
            <v>KS4 English</v>
          </cell>
        </row>
        <row r="2444">
          <cell r="B2444" t="str">
            <v>KS2-4</v>
          </cell>
          <cell r="C2444" t="str">
            <v>2</v>
          </cell>
          <cell r="D2444" t="str">
            <v>E</v>
          </cell>
          <cell r="E2444">
            <v>0.37014314928425357</v>
          </cell>
          <cell r="F2444">
            <v>0.1</v>
          </cell>
          <cell r="G2444" t="str">
            <v>&gt;=26 &amp; &lt;27</v>
          </cell>
          <cell r="H2444" t="str">
            <v>KS2 English</v>
          </cell>
          <cell r="I2444" t="str">
            <v>KS4 English</v>
          </cell>
        </row>
        <row r="2445">
          <cell r="B2445" t="str">
            <v>KS2-4</v>
          </cell>
          <cell r="C2445" t="str">
            <v>3C</v>
          </cell>
          <cell r="D2445" t="str">
            <v>E</v>
          </cell>
          <cell r="E2445">
            <v>0.37014314928425357</v>
          </cell>
          <cell r="F2445">
            <v>0.1</v>
          </cell>
          <cell r="G2445" t="str">
            <v>&gt;=26 &amp; &lt;27</v>
          </cell>
          <cell r="H2445" t="str">
            <v>KS2 English</v>
          </cell>
          <cell r="I2445" t="str">
            <v>KS4 English</v>
          </cell>
        </row>
        <row r="2446">
          <cell r="B2446" t="str">
            <v>KS2-4</v>
          </cell>
          <cell r="C2446" t="str">
            <v>3B</v>
          </cell>
          <cell r="D2446" t="str">
            <v>E</v>
          </cell>
          <cell r="E2446">
            <v>0.22745098039215686</v>
          </cell>
          <cell r="F2446">
            <v>0.1</v>
          </cell>
          <cell r="G2446" t="str">
            <v>&gt;=26 &amp; &lt;27</v>
          </cell>
          <cell r="H2446" t="str">
            <v>KS2 English</v>
          </cell>
          <cell r="I2446" t="str">
            <v>KS4 English</v>
          </cell>
        </row>
        <row r="2447">
          <cell r="B2447" t="str">
            <v>KS2-4</v>
          </cell>
          <cell r="C2447" t="str">
            <v>3A</v>
          </cell>
          <cell r="D2447" t="str">
            <v>E</v>
          </cell>
          <cell r="E2447">
            <v>0.18679950186799502</v>
          </cell>
          <cell r="F2447">
            <v>0.1</v>
          </cell>
          <cell r="G2447" t="str">
            <v>&gt;=26 &amp; &lt;27</v>
          </cell>
          <cell r="H2447" t="str">
            <v>KS2 English</v>
          </cell>
          <cell r="I2447" t="str">
            <v>KS4 English</v>
          </cell>
        </row>
        <row r="2448">
          <cell r="B2448" t="str">
            <v>KS2-4</v>
          </cell>
          <cell r="C2448" t="str">
            <v>4C</v>
          </cell>
          <cell r="D2448" t="str">
            <v>E</v>
          </cell>
          <cell r="E2448">
            <v>7.2949705482555499E-2</v>
          </cell>
          <cell r="F2448">
            <v>0.1</v>
          </cell>
          <cell r="G2448" t="str">
            <v>&gt;=26 &amp; &lt;27</v>
          </cell>
          <cell r="H2448" t="str">
            <v>KS2 English</v>
          </cell>
          <cell r="I2448" t="str">
            <v>KS4 English</v>
          </cell>
        </row>
        <row r="2449">
          <cell r="B2449" t="str">
            <v>KS2-4</v>
          </cell>
          <cell r="C2449" t="str">
            <v>4B</v>
          </cell>
          <cell r="D2449" t="str">
            <v>E</v>
          </cell>
          <cell r="E2449">
            <v>2.3148148148148147E-2</v>
          </cell>
          <cell r="F2449">
            <v>0.1</v>
          </cell>
          <cell r="G2449" t="str">
            <v>&gt;=26 &amp; &lt;27</v>
          </cell>
          <cell r="H2449" t="str">
            <v>KS2 English</v>
          </cell>
          <cell r="I2449" t="str">
            <v>KS4 English</v>
          </cell>
        </row>
        <row r="2450">
          <cell r="B2450" t="str">
            <v>KS2-4</v>
          </cell>
          <cell r="C2450" t="str">
            <v>4A</v>
          </cell>
          <cell r="D2450" t="str">
            <v>E</v>
          </cell>
          <cell r="E2450">
            <v>7.296311309282529E-3</v>
          </cell>
          <cell r="F2450">
            <v>0.1</v>
          </cell>
          <cell r="G2450" t="str">
            <v>&gt;=26 &amp; &lt;27</v>
          </cell>
          <cell r="H2450" t="str">
            <v>KS2 English</v>
          </cell>
          <cell r="I2450" t="str">
            <v>KS4 English</v>
          </cell>
        </row>
        <row r="2451">
          <cell r="B2451" t="str">
            <v>KS2-4</v>
          </cell>
          <cell r="C2451" t="str">
            <v>5C</v>
          </cell>
          <cell r="D2451" t="str">
            <v>E</v>
          </cell>
          <cell r="E2451">
            <v>1.5342129487572874E-3</v>
          </cell>
          <cell r="F2451">
            <v>0.1</v>
          </cell>
          <cell r="G2451" t="str">
            <v>&gt;=26 &amp; &lt;27</v>
          </cell>
          <cell r="H2451" t="str">
            <v>KS2 English</v>
          </cell>
          <cell r="I2451" t="str">
            <v>KS4 English</v>
          </cell>
        </row>
        <row r="2452">
          <cell r="B2452" t="str">
            <v>KS2-4</v>
          </cell>
          <cell r="C2452" t="str">
            <v>5B</v>
          </cell>
          <cell r="D2452" t="str">
            <v>E</v>
          </cell>
          <cell r="E2452">
            <v>1.2642225031605564E-3</v>
          </cell>
          <cell r="F2452">
            <v>0.1</v>
          </cell>
          <cell r="G2452" t="str">
            <v>&gt;=26 &amp; &lt;27</v>
          </cell>
          <cell r="H2452" t="str">
            <v>KS2 English</v>
          </cell>
          <cell r="I2452" t="str">
            <v>KS4 English</v>
          </cell>
        </row>
        <row r="2453">
          <cell r="B2453" t="str">
            <v>KS2-4</v>
          </cell>
          <cell r="C2453" t="str">
            <v>5A</v>
          </cell>
          <cell r="D2453" t="str">
            <v>E</v>
          </cell>
          <cell r="E2453">
            <v>1.2642225031605564E-3</v>
          </cell>
          <cell r="F2453">
            <v>0.1</v>
          </cell>
          <cell r="G2453" t="str">
            <v>&gt;=26 &amp; &lt;27</v>
          </cell>
          <cell r="H2453" t="str">
            <v>KS2 English</v>
          </cell>
          <cell r="I2453" t="str">
            <v>KS4 English</v>
          </cell>
        </row>
        <row r="2454">
          <cell r="B2454" t="str">
            <v>.</v>
          </cell>
          <cell r="C2454" t="str">
            <v>.</v>
          </cell>
          <cell r="D2454" t="str">
            <v>.</v>
          </cell>
          <cell r="E2454" t="str">
            <v>.</v>
          </cell>
          <cell r="F2454" t="str">
            <v>.</v>
          </cell>
          <cell r="G2454" t="str">
            <v>.</v>
          </cell>
          <cell r="H2454" t="str">
            <v>.</v>
          </cell>
          <cell r="I2454" t="str">
            <v>.</v>
          </cell>
        </row>
        <row r="2455">
          <cell r="B2455" t="str">
            <v>.</v>
          </cell>
          <cell r="C2455" t="str">
            <v>.</v>
          </cell>
          <cell r="D2455" t="str">
            <v>.</v>
          </cell>
          <cell r="E2455" t="str">
            <v>.</v>
          </cell>
          <cell r="F2455" t="str">
            <v>.</v>
          </cell>
          <cell r="G2455" t="str">
            <v>.</v>
          </cell>
          <cell r="H2455" t="str">
            <v>KS2 English</v>
          </cell>
          <cell r="I2455" t="str">
            <v>KS4 English</v>
          </cell>
        </row>
        <row r="2456">
          <cell r="B2456" t="str">
            <v>.</v>
          </cell>
          <cell r="C2456" t="str">
            <v>.</v>
          </cell>
          <cell r="D2456" t="str">
            <v>.</v>
          </cell>
          <cell r="E2456" t="str">
            <v>.</v>
          </cell>
          <cell r="F2456" t="str">
            <v>.</v>
          </cell>
          <cell r="G2456" t="str">
            <v>.</v>
          </cell>
          <cell r="H2456" t="str">
            <v>KS2 English</v>
          </cell>
          <cell r="I2456" t="str">
            <v>KS4 English</v>
          </cell>
        </row>
        <row r="2457">
          <cell r="B2457" t="str">
            <v>.</v>
          </cell>
          <cell r="C2457" t="str">
            <v>.</v>
          </cell>
          <cell r="D2457" t="str">
            <v>.</v>
          </cell>
          <cell r="E2457" t="str">
            <v>.</v>
          </cell>
          <cell r="F2457" t="str">
            <v>.</v>
          </cell>
          <cell r="G2457" t="str">
            <v>.</v>
          </cell>
          <cell r="H2457" t="str">
            <v>KS2 English</v>
          </cell>
          <cell r="I2457" t="str">
            <v>KS4 English</v>
          </cell>
        </row>
        <row r="2458">
          <cell r="B2458" t="str">
            <v>.</v>
          </cell>
          <cell r="C2458" t="str">
            <v>.</v>
          </cell>
          <cell r="D2458" t="str">
            <v>.</v>
          </cell>
          <cell r="E2458" t="str">
            <v>.</v>
          </cell>
          <cell r="F2458" t="str">
            <v>.</v>
          </cell>
          <cell r="G2458" t="str">
            <v>.</v>
          </cell>
          <cell r="H2458" t="str">
            <v>KS2 English</v>
          </cell>
          <cell r="I2458" t="str">
            <v>KS4 English</v>
          </cell>
        </row>
        <row r="2459">
          <cell r="B2459" t="str">
            <v>.</v>
          </cell>
          <cell r="C2459" t="str">
            <v>.</v>
          </cell>
          <cell r="D2459" t="str">
            <v>.</v>
          </cell>
          <cell r="E2459" t="str">
            <v>.</v>
          </cell>
          <cell r="F2459" t="str">
            <v>.</v>
          </cell>
          <cell r="G2459" t="str">
            <v>.</v>
          </cell>
          <cell r="H2459" t="str">
            <v>.</v>
          </cell>
          <cell r="I2459" t="str">
            <v>.</v>
          </cell>
        </row>
        <row r="2460">
          <cell r="B2460" t="str">
            <v>.</v>
          </cell>
          <cell r="C2460" t="str">
            <v>.</v>
          </cell>
          <cell r="D2460" t="str">
            <v>.</v>
          </cell>
          <cell r="E2460" t="str">
            <v>.</v>
          </cell>
          <cell r="F2460" t="str">
            <v>.</v>
          </cell>
          <cell r="G2460" t="str">
            <v>.</v>
          </cell>
          <cell r="H2460" t="str">
            <v>.</v>
          </cell>
          <cell r="I2460" t="str">
            <v>.</v>
          </cell>
        </row>
        <row r="2461">
          <cell r="B2461" t="str">
            <v>KS2-4</v>
          </cell>
          <cell r="C2461" t="str">
            <v>B</v>
          </cell>
          <cell r="D2461" t="str">
            <v>E</v>
          </cell>
          <cell r="E2461">
            <v>0.34959349593495936</v>
          </cell>
          <cell r="F2461">
            <v>0.1</v>
          </cell>
          <cell r="G2461" t="str">
            <v>&gt;=27 &amp; &lt;28</v>
          </cell>
          <cell r="H2461" t="str">
            <v>KS2 English</v>
          </cell>
          <cell r="I2461" t="str">
            <v>KS4 English</v>
          </cell>
        </row>
        <row r="2462">
          <cell r="B2462" t="str">
            <v>KS2-4</v>
          </cell>
          <cell r="C2462" t="str">
            <v>N</v>
          </cell>
          <cell r="D2462" t="str">
            <v>E</v>
          </cell>
          <cell r="E2462">
            <v>0.38129496402877699</v>
          </cell>
          <cell r="F2462">
            <v>0.1</v>
          </cell>
          <cell r="G2462" t="str">
            <v>&gt;=27 &amp; &lt;28</v>
          </cell>
          <cell r="H2462" t="str">
            <v>KS2 English</v>
          </cell>
          <cell r="I2462" t="str">
            <v>KS4 English</v>
          </cell>
        </row>
        <row r="2463">
          <cell r="B2463" t="str">
            <v>KS2-4</v>
          </cell>
          <cell r="C2463" t="str">
            <v>2</v>
          </cell>
          <cell r="D2463" t="str">
            <v>E</v>
          </cell>
          <cell r="E2463">
            <v>0.38129496402877699</v>
          </cell>
          <cell r="F2463">
            <v>0.1</v>
          </cell>
          <cell r="G2463" t="str">
            <v>&gt;=27 &amp; &lt;28</v>
          </cell>
          <cell r="H2463" t="str">
            <v>KS2 English</v>
          </cell>
          <cell r="I2463" t="str">
            <v>KS4 English</v>
          </cell>
        </row>
        <row r="2464">
          <cell r="B2464" t="str">
            <v>KS2-4</v>
          </cell>
          <cell r="C2464" t="str">
            <v>3C</v>
          </cell>
          <cell r="D2464" t="str">
            <v>E</v>
          </cell>
          <cell r="E2464">
            <v>0.32160804020100503</v>
          </cell>
          <cell r="F2464">
            <v>0.1</v>
          </cell>
          <cell r="G2464" t="str">
            <v>&gt;=27 &amp; &lt;28</v>
          </cell>
          <cell r="H2464" t="str">
            <v>KS2 English</v>
          </cell>
          <cell r="I2464" t="str">
            <v>KS4 English</v>
          </cell>
        </row>
        <row r="2465">
          <cell r="B2465" t="str">
            <v>KS2-4</v>
          </cell>
          <cell r="C2465" t="str">
            <v>3B</v>
          </cell>
          <cell r="D2465" t="str">
            <v>E</v>
          </cell>
          <cell r="E2465">
            <v>0.23423423423423423</v>
          </cell>
          <cell r="F2465">
            <v>0.1</v>
          </cell>
          <cell r="G2465" t="str">
            <v>&gt;=27 &amp; &lt;28</v>
          </cell>
          <cell r="H2465" t="str">
            <v>KS2 English</v>
          </cell>
          <cell r="I2465" t="str">
            <v>KS4 English</v>
          </cell>
        </row>
        <row r="2466">
          <cell r="B2466" t="str">
            <v>KS2-4</v>
          </cell>
          <cell r="C2466" t="str">
            <v>3A</v>
          </cell>
          <cell r="D2466" t="str">
            <v>E</v>
          </cell>
          <cell r="E2466">
            <v>0.12204724409448819</v>
          </cell>
          <cell r="F2466">
            <v>0.1</v>
          </cell>
          <cell r="G2466" t="str">
            <v>&gt;=27 &amp; &lt;28</v>
          </cell>
          <cell r="H2466" t="str">
            <v>KS2 English</v>
          </cell>
          <cell r="I2466" t="str">
            <v>KS4 English</v>
          </cell>
        </row>
        <row r="2467">
          <cell r="B2467" t="str">
            <v>KS2-4</v>
          </cell>
          <cell r="C2467" t="str">
            <v>4C</v>
          </cell>
          <cell r="D2467" t="str">
            <v>E</v>
          </cell>
          <cell r="E2467">
            <v>4.6875E-2</v>
          </cell>
          <cell r="F2467">
            <v>0.1</v>
          </cell>
          <cell r="G2467" t="str">
            <v>&gt;=27 &amp; &lt;28</v>
          </cell>
          <cell r="H2467" t="str">
            <v>KS2 English</v>
          </cell>
          <cell r="I2467" t="str">
            <v>KS4 English</v>
          </cell>
        </row>
        <row r="2468">
          <cell r="B2468" t="str">
            <v>KS2-4</v>
          </cell>
          <cell r="C2468" t="str">
            <v>4B</v>
          </cell>
          <cell r="D2468" t="str">
            <v>E</v>
          </cell>
          <cell r="E2468">
            <v>1.654501216545012E-2</v>
          </cell>
          <cell r="F2468">
            <v>0.1</v>
          </cell>
          <cell r="G2468" t="str">
            <v>&gt;=27 &amp; &lt;28</v>
          </cell>
          <cell r="H2468" t="str">
            <v>KS2 English</v>
          </cell>
          <cell r="I2468" t="str">
            <v>KS4 English</v>
          </cell>
        </row>
        <row r="2469">
          <cell r="B2469" t="str">
            <v>KS2-4</v>
          </cell>
          <cell r="C2469" t="str">
            <v>4A</v>
          </cell>
          <cell r="D2469" t="str">
            <v>E</v>
          </cell>
          <cell r="E2469">
            <v>3.2649253731343282E-3</v>
          </cell>
          <cell r="F2469">
            <v>0.1</v>
          </cell>
          <cell r="G2469" t="str">
            <v>&gt;=27 &amp; &lt;28</v>
          </cell>
          <cell r="H2469" t="str">
            <v>KS2 English</v>
          </cell>
          <cell r="I2469" t="str">
            <v>KS4 English</v>
          </cell>
        </row>
        <row r="2470">
          <cell r="B2470" t="str">
            <v>KS2-4</v>
          </cell>
          <cell r="C2470" t="str">
            <v>5C</v>
          </cell>
          <cell r="D2470" t="str">
            <v>E</v>
          </cell>
          <cell r="E2470">
            <v>6.1500615006150063E-4</v>
          </cell>
          <cell r="F2470">
            <v>0.1</v>
          </cell>
          <cell r="G2470" t="str">
            <v>&gt;=27 &amp; &lt;28</v>
          </cell>
          <cell r="H2470" t="str">
            <v>KS2 English</v>
          </cell>
          <cell r="I2470" t="str">
            <v>KS4 English</v>
          </cell>
        </row>
        <row r="2471">
          <cell r="B2471" t="str">
            <v>KS2-4</v>
          </cell>
          <cell r="C2471" t="str">
            <v>5B</v>
          </cell>
          <cell r="D2471" t="str">
            <v>E</v>
          </cell>
          <cell r="E2471">
            <v>9.7370983446932818E-4</v>
          </cell>
          <cell r="F2471">
            <v>0.1</v>
          </cell>
          <cell r="G2471" t="str">
            <v>&gt;=27 &amp; &lt;28</v>
          </cell>
          <cell r="H2471" t="str">
            <v>KS2 English</v>
          </cell>
          <cell r="I2471" t="str">
            <v>KS4 English</v>
          </cell>
        </row>
        <row r="2472">
          <cell r="B2472" t="str">
            <v>KS2-4</v>
          </cell>
          <cell r="C2472" t="str">
            <v>5A</v>
          </cell>
          <cell r="D2472" t="str">
            <v>E</v>
          </cell>
          <cell r="E2472">
            <v>9.7370983446932818E-4</v>
          </cell>
          <cell r="F2472">
            <v>0.1</v>
          </cell>
          <cell r="G2472" t="str">
            <v>&gt;=27 &amp; &lt;28</v>
          </cell>
          <cell r="H2472" t="str">
            <v>KS2 English</v>
          </cell>
          <cell r="I2472" t="str">
            <v>KS4 English</v>
          </cell>
        </row>
        <row r="2473">
          <cell r="B2473" t="str">
            <v>.</v>
          </cell>
          <cell r="C2473" t="str">
            <v>.</v>
          </cell>
          <cell r="D2473" t="str">
            <v>.</v>
          </cell>
          <cell r="E2473" t="str">
            <v>.</v>
          </cell>
          <cell r="F2473" t="str">
            <v>.</v>
          </cell>
          <cell r="G2473" t="str">
            <v>.</v>
          </cell>
          <cell r="H2473" t="str">
            <v>.</v>
          </cell>
          <cell r="I2473" t="str">
            <v>.</v>
          </cell>
        </row>
        <row r="2474">
          <cell r="B2474" t="str">
            <v>.</v>
          </cell>
          <cell r="C2474" t="str">
            <v>.</v>
          </cell>
          <cell r="D2474" t="str">
            <v>.</v>
          </cell>
          <cell r="E2474" t="str">
            <v>.</v>
          </cell>
          <cell r="F2474" t="str">
            <v>.</v>
          </cell>
          <cell r="G2474" t="str">
            <v>.</v>
          </cell>
          <cell r="H2474" t="str">
            <v>KS2 English</v>
          </cell>
          <cell r="I2474" t="str">
            <v>KS4 English</v>
          </cell>
        </row>
        <row r="2475">
          <cell r="B2475" t="str">
            <v>.</v>
          </cell>
          <cell r="C2475" t="str">
            <v>.</v>
          </cell>
          <cell r="D2475" t="str">
            <v>.</v>
          </cell>
          <cell r="E2475" t="str">
            <v>.</v>
          </cell>
          <cell r="F2475" t="str">
            <v>.</v>
          </cell>
          <cell r="G2475" t="str">
            <v>.</v>
          </cell>
          <cell r="H2475" t="str">
            <v>KS2 English</v>
          </cell>
          <cell r="I2475" t="str">
            <v>KS4 English</v>
          </cell>
        </row>
        <row r="2476">
          <cell r="B2476" t="str">
            <v>.</v>
          </cell>
          <cell r="C2476" t="str">
            <v>.</v>
          </cell>
          <cell r="D2476" t="str">
            <v>.</v>
          </cell>
          <cell r="E2476" t="str">
            <v>.</v>
          </cell>
          <cell r="F2476" t="str">
            <v>.</v>
          </cell>
          <cell r="G2476" t="str">
            <v>.</v>
          </cell>
          <cell r="H2476" t="str">
            <v>KS2 English</v>
          </cell>
          <cell r="I2476" t="str">
            <v>KS4 English</v>
          </cell>
        </row>
        <row r="2477">
          <cell r="B2477" t="str">
            <v>.</v>
          </cell>
          <cell r="C2477" t="str">
            <v>.</v>
          </cell>
          <cell r="D2477" t="str">
            <v>.</v>
          </cell>
          <cell r="E2477" t="str">
            <v>.</v>
          </cell>
          <cell r="F2477" t="str">
            <v>.</v>
          </cell>
          <cell r="G2477" t="str">
            <v>.</v>
          </cell>
          <cell r="H2477" t="str">
            <v>KS2 English</v>
          </cell>
          <cell r="I2477" t="str">
            <v>KS4 English</v>
          </cell>
        </row>
        <row r="2478">
          <cell r="B2478" t="str">
            <v>.</v>
          </cell>
          <cell r="C2478" t="str">
            <v>.</v>
          </cell>
          <cell r="D2478" t="str">
            <v>.</v>
          </cell>
          <cell r="E2478" t="str">
            <v>.</v>
          </cell>
          <cell r="F2478" t="str">
            <v>.</v>
          </cell>
          <cell r="G2478" t="str">
            <v>.</v>
          </cell>
          <cell r="H2478" t="str">
            <v>.</v>
          </cell>
          <cell r="I2478" t="str">
            <v>.</v>
          </cell>
        </row>
        <row r="2479">
          <cell r="B2479" t="str">
            <v>.</v>
          </cell>
          <cell r="C2479" t="str">
            <v>.</v>
          </cell>
          <cell r="D2479" t="str">
            <v>.</v>
          </cell>
          <cell r="E2479" t="str">
            <v>.</v>
          </cell>
          <cell r="F2479" t="str">
            <v>.</v>
          </cell>
          <cell r="G2479" t="str">
            <v>.</v>
          </cell>
          <cell r="H2479" t="str">
            <v>.</v>
          </cell>
          <cell r="I2479" t="str">
            <v>.</v>
          </cell>
        </row>
        <row r="2480">
          <cell r="B2480" t="str">
            <v>KS2-4</v>
          </cell>
          <cell r="C2480" t="str">
            <v>B</v>
          </cell>
          <cell r="D2480" t="str">
            <v>E</v>
          </cell>
          <cell r="E2480">
            <v>0.25663716814159293</v>
          </cell>
          <cell r="F2480">
            <v>0.1</v>
          </cell>
          <cell r="G2480" t="str">
            <v>&gt;=28 &amp; &lt;29</v>
          </cell>
          <cell r="H2480" t="str">
            <v>KS2 English</v>
          </cell>
          <cell r="I2480" t="str">
            <v>KS4 English</v>
          </cell>
        </row>
        <row r="2481">
          <cell r="B2481" t="str">
            <v>KS2-4</v>
          </cell>
          <cell r="C2481" t="str">
            <v>N</v>
          </cell>
          <cell r="D2481" t="str">
            <v>E</v>
          </cell>
          <cell r="E2481">
            <v>0.25663716814159293</v>
          </cell>
          <cell r="F2481">
            <v>0.1</v>
          </cell>
          <cell r="G2481" t="str">
            <v>&gt;=28 &amp; &lt;29</v>
          </cell>
          <cell r="H2481" t="str">
            <v>KS2 English</v>
          </cell>
          <cell r="I2481" t="str">
            <v>KS4 English</v>
          </cell>
        </row>
        <row r="2482">
          <cell r="B2482" t="str">
            <v>KS2-4</v>
          </cell>
          <cell r="C2482" t="str">
            <v>2</v>
          </cell>
          <cell r="D2482" t="str">
            <v>E</v>
          </cell>
          <cell r="E2482">
            <v>0.25663716814159293</v>
          </cell>
          <cell r="F2482">
            <v>0.1</v>
          </cell>
          <cell r="G2482" t="str">
            <v>&gt;=28 &amp; &lt;29</v>
          </cell>
          <cell r="H2482" t="str">
            <v>KS2 English</v>
          </cell>
          <cell r="I2482" t="str">
            <v>KS4 English</v>
          </cell>
        </row>
        <row r="2483">
          <cell r="B2483" t="str">
            <v>KS2-4</v>
          </cell>
          <cell r="C2483" t="str">
            <v>3C</v>
          </cell>
          <cell r="D2483" t="str">
            <v>E</v>
          </cell>
          <cell r="E2483">
            <v>0.25663716814159293</v>
          </cell>
          <cell r="F2483">
            <v>0.1</v>
          </cell>
          <cell r="G2483" t="str">
            <v>&gt;=28 &amp; &lt;29</v>
          </cell>
          <cell r="H2483" t="str">
            <v>KS2 English</v>
          </cell>
          <cell r="I2483" t="str">
            <v>KS4 English</v>
          </cell>
        </row>
        <row r="2484">
          <cell r="B2484" t="str">
            <v>KS2-4</v>
          </cell>
          <cell r="C2484" t="str">
            <v>3B</v>
          </cell>
          <cell r="D2484" t="str">
            <v>E</v>
          </cell>
          <cell r="E2484">
            <v>0.12244897959183673</v>
          </cell>
          <cell r="F2484">
            <v>0.1</v>
          </cell>
          <cell r="G2484" t="str">
            <v>&gt;=28 &amp; &lt;29</v>
          </cell>
          <cell r="H2484" t="str">
            <v>KS2 English</v>
          </cell>
          <cell r="I2484" t="str">
            <v>KS4 English</v>
          </cell>
        </row>
        <row r="2485">
          <cell r="B2485" t="str">
            <v>KS2-4</v>
          </cell>
          <cell r="C2485" t="str">
            <v>3A</v>
          </cell>
          <cell r="D2485" t="str">
            <v>E</v>
          </cell>
          <cell r="E2485">
            <v>0.12244897959183673</v>
          </cell>
          <cell r="F2485">
            <v>0.1</v>
          </cell>
          <cell r="G2485" t="str">
            <v>&gt;=28 &amp; &lt;29</v>
          </cell>
          <cell r="H2485" t="str">
            <v>KS2 English</v>
          </cell>
          <cell r="I2485" t="str">
            <v>KS4 English</v>
          </cell>
        </row>
        <row r="2486">
          <cell r="B2486" t="str">
            <v>KS2-4</v>
          </cell>
          <cell r="C2486" t="str">
            <v>4C</v>
          </cell>
          <cell r="D2486" t="str">
            <v>E</v>
          </cell>
          <cell r="E2486">
            <v>4.3032786885245901E-2</v>
          </cell>
          <cell r="F2486">
            <v>0.1</v>
          </cell>
          <cell r="G2486" t="str">
            <v>&gt;=28 &amp; &lt;29</v>
          </cell>
          <cell r="H2486" t="str">
            <v>KS2 English</v>
          </cell>
          <cell r="I2486" t="str">
            <v>KS4 English</v>
          </cell>
        </row>
        <row r="2487">
          <cell r="B2487" t="str">
            <v>KS2-4</v>
          </cell>
          <cell r="C2487" t="str">
            <v>4B</v>
          </cell>
          <cell r="D2487" t="str">
            <v>E</v>
          </cell>
          <cell r="E2487">
            <v>3.7546933667083854E-3</v>
          </cell>
          <cell r="F2487">
            <v>0.1</v>
          </cell>
          <cell r="G2487" t="str">
            <v>&gt;=28 &amp; &lt;29</v>
          </cell>
          <cell r="H2487" t="str">
            <v>KS2 English</v>
          </cell>
          <cell r="I2487" t="str">
            <v>KS4 English</v>
          </cell>
        </row>
        <row r="2488">
          <cell r="B2488" t="str">
            <v>KS2-4</v>
          </cell>
          <cell r="C2488" t="str">
            <v>4A</v>
          </cell>
          <cell r="D2488" t="str">
            <v>E</v>
          </cell>
          <cell r="E2488">
            <v>4.8899755501222494E-3</v>
          </cell>
          <cell r="F2488">
            <v>0.1</v>
          </cell>
          <cell r="G2488" t="str">
            <v>&gt;=28 &amp; &lt;29</v>
          </cell>
          <cell r="H2488" t="str">
            <v>KS2 English</v>
          </cell>
          <cell r="I2488" t="str">
            <v>KS4 English</v>
          </cell>
        </row>
        <row r="2489">
          <cell r="B2489" t="str">
            <v>KS2-4</v>
          </cell>
          <cell r="C2489" t="str">
            <v>5C</v>
          </cell>
          <cell r="D2489" t="str">
            <v>E</v>
          </cell>
          <cell r="E2489">
            <v>1.968503937007874E-3</v>
          </cell>
          <cell r="F2489">
            <v>0.1</v>
          </cell>
          <cell r="G2489" t="str">
            <v>&gt;=28 &amp; &lt;29</v>
          </cell>
          <cell r="H2489" t="str">
            <v>KS2 English</v>
          </cell>
          <cell r="I2489" t="str">
            <v>KS4 English</v>
          </cell>
        </row>
        <row r="2490">
          <cell r="B2490" t="str">
            <v>KS2-4</v>
          </cell>
          <cell r="C2490" t="str">
            <v>5B</v>
          </cell>
          <cell r="D2490" t="str">
            <v>E</v>
          </cell>
          <cell r="E2490">
            <v>0</v>
          </cell>
          <cell r="F2490">
            <v>0.1</v>
          </cell>
          <cell r="G2490" t="str">
            <v>&gt;=28 &amp; &lt;29</v>
          </cell>
          <cell r="H2490" t="str">
            <v>KS2 English</v>
          </cell>
          <cell r="I2490" t="str">
            <v>KS4 English</v>
          </cell>
        </row>
        <row r="2491">
          <cell r="B2491" t="str">
            <v>KS2-4</v>
          </cell>
          <cell r="C2491" t="str">
            <v>5A</v>
          </cell>
          <cell r="D2491" t="str">
            <v>E</v>
          </cell>
          <cell r="E2491">
            <v>0</v>
          </cell>
          <cell r="F2491">
            <v>0.1</v>
          </cell>
          <cell r="G2491" t="str">
            <v>&gt;=28 &amp; &lt;29</v>
          </cell>
          <cell r="H2491" t="str">
            <v>KS2 English</v>
          </cell>
          <cell r="I2491" t="str">
            <v>KS4 English</v>
          </cell>
        </row>
        <row r="2492">
          <cell r="B2492" t="str">
            <v>.</v>
          </cell>
          <cell r="C2492" t="str">
            <v>.</v>
          </cell>
          <cell r="D2492" t="str">
            <v>.</v>
          </cell>
          <cell r="E2492" t="str">
            <v>.</v>
          </cell>
          <cell r="F2492" t="str">
            <v>.</v>
          </cell>
          <cell r="G2492" t="str">
            <v>.</v>
          </cell>
          <cell r="H2492" t="str">
            <v>.</v>
          </cell>
          <cell r="I2492" t="str">
            <v>.</v>
          </cell>
        </row>
        <row r="2493">
          <cell r="B2493" t="str">
            <v>.</v>
          </cell>
          <cell r="C2493" t="str">
            <v>.</v>
          </cell>
          <cell r="D2493" t="str">
            <v>.</v>
          </cell>
          <cell r="E2493" t="str">
            <v>.</v>
          </cell>
          <cell r="F2493" t="str">
            <v>.</v>
          </cell>
          <cell r="G2493" t="str">
            <v>.</v>
          </cell>
          <cell r="H2493" t="str">
            <v>KS2 English</v>
          </cell>
          <cell r="I2493" t="str">
            <v>KS4 English</v>
          </cell>
        </row>
        <row r="2494">
          <cell r="B2494" t="str">
            <v>.</v>
          </cell>
          <cell r="C2494" t="str">
            <v>.</v>
          </cell>
          <cell r="D2494" t="str">
            <v>.</v>
          </cell>
          <cell r="E2494" t="str">
            <v>.</v>
          </cell>
          <cell r="F2494" t="str">
            <v>.</v>
          </cell>
          <cell r="G2494" t="str">
            <v>.</v>
          </cell>
          <cell r="H2494" t="str">
            <v>KS2 English</v>
          </cell>
          <cell r="I2494" t="str">
            <v>KS4 English</v>
          </cell>
        </row>
        <row r="2495">
          <cell r="B2495" t="str">
            <v>.</v>
          </cell>
          <cell r="C2495" t="str">
            <v>.</v>
          </cell>
          <cell r="D2495" t="str">
            <v>.</v>
          </cell>
          <cell r="E2495" t="str">
            <v>.</v>
          </cell>
          <cell r="F2495" t="str">
            <v>.</v>
          </cell>
          <cell r="G2495" t="str">
            <v>.</v>
          </cell>
          <cell r="H2495" t="str">
            <v>KS2 English</v>
          </cell>
          <cell r="I2495" t="str">
            <v>KS4 English</v>
          </cell>
        </row>
        <row r="2496">
          <cell r="B2496" t="str">
            <v>.</v>
          </cell>
          <cell r="C2496" t="str">
            <v>.</v>
          </cell>
          <cell r="D2496" t="str">
            <v>.</v>
          </cell>
          <cell r="E2496" t="str">
            <v>.</v>
          </cell>
          <cell r="F2496" t="str">
            <v>.</v>
          </cell>
          <cell r="G2496" t="str">
            <v>.</v>
          </cell>
          <cell r="H2496" t="str">
            <v>KS2 English</v>
          </cell>
          <cell r="I2496" t="str">
            <v>KS4 English</v>
          </cell>
        </row>
        <row r="2497">
          <cell r="B2497" t="str">
            <v>.</v>
          </cell>
          <cell r="C2497" t="str">
            <v>.</v>
          </cell>
          <cell r="D2497" t="str">
            <v>.</v>
          </cell>
          <cell r="E2497" t="str">
            <v>.</v>
          </cell>
          <cell r="F2497" t="str">
            <v>.</v>
          </cell>
          <cell r="G2497" t="str">
            <v>.</v>
          </cell>
          <cell r="H2497" t="str">
            <v>.</v>
          </cell>
          <cell r="I2497" t="str">
            <v>.</v>
          </cell>
        </row>
        <row r="2498">
          <cell r="B2498" t="str">
            <v>.</v>
          </cell>
          <cell r="C2498" t="str">
            <v>.</v>
          </cell>
          <cell r="D2498" t="str">
            <v>.</v>
          </cell>
          <cell r="E2498" t="str">
            <v>.</v>
          </cell>
          <cell r="F2498" t="str">
            <v>.</v>
          </cell>
          <cell r="G2498" t="str">
            <v>.</v>
          </cell>
          <cell r="H2498" t="str">
            <v>.</v>
          </cell>
          <cell r="I2498" t="str">
            <v>.</v>
          </cell>
        </row>
        <row r="2499">
          <cell r="B2499" t="str">
            <v>KS2-4</v>
          </cell>
          <cell r="C2499" t="str">
            <v>B</v>
          </cell>
          <cell r="D2499" t="str">
            <v>E</v>
          </cell>
          <cell r="E2499">
            <v>1.4851485148514851E-2</v>
          </cell>
          <cell r="F2499">
            <v>0.1</v>
          </cell>
          <cell r="G2499" t="str">
            <v>&gt;=29 &amp; &lt;30</v>
          </cell>
          <cell r="H2499" t="str">
            <v>KS2 English</v>
          </cell>
          <cell r="I2499" t="str">
            <v>KS4 English</v>
          </cell>
        </row>
        <row r="2500">
          <cell r="B2500" t="str">
            <v>KS2-4</v>
          </cell>
          <cell r="C2500" t="str">
            <v>N</v>
          </cell>
          <cell r="D2500" t="str">
            <v>E</v>
          </cell>
          <cell r="E2500">
            <v>1.4851485148514851E-2</v>
          </cell>
          <cell r="F2500">
            <v>0.1</v>
          </cell>
          <cell r="G2500" t="str">
            <v>&gt;=29 &amp; &lt;30</v>
          </cell>
          <cell r="H2500" t="str">
            <v>KS2 English</v>
          </cell>
          <cell r="I2500" t="str">
            <v>KS4 English</v>
          </cell>
        </row>
        <row r="2501">
          <cell r="B2501" t="str">
            <v>KS2-4</v>
          </cell>
          <cell r="C2501" t="str">
            <v>2</v>
          </cell>
          <cell r="D2501" t="str">
            <v>E</v>
          </cell>
          <cell r="E2501">
            <v>1.4851485148514851E-2</v>
          </cell>
          <cell r="F2501">
            <v>0.1</v>
          </cell>
          <cell r="G2501" t="str">
            <v>&gt;=29 &amp; &lt;30</v>
          </cell>
          <cell r="H2501" t="str">
            <v>KS2 English</v>
          </cell>
          <cell r="I2501" t="str">
            <v>KS4 English</v>
          </cell>
        </row>
        <row r="2502">
          <cell r="B2502" t="str">
            <v>KS2-4</v>
          </cell>
          <cell r="C2502" t="str">
            <v>3C</v>
          </cell>
          <cell r="D2502" t="str">
            <v>E</v>
          </cell>
          <cell r="E2502">
            <v>1.4851485148514851E-2</v>
          </cell>
          <cell r="F2502">
            <v>0.1</v>
          </cell>
          <cell r="G2502" t="str">
            <v>&gt;=29 &amp; &lt;30</v>
          </cell>
          <cell r="H2502" t="str">
            <v>KS2 English</v>
          </cell>
          <cell r="I2502" t="str">
            <v>KS4 English</v>
          </cell>
        </row>
        <row r="2503">
          <cell r="B2503" t="str">
            <v>KS2-4</v>
          </cell>
          <cell r="C2503" t="str">
            <v>3B</v>
          </cell>
          <cell r="D2503" t="str">
            <v>E</v>
          </cell>
          <cell r="E2503">
            <v>1.4851485148514851E-2</v>
          </cell>
          <cell r="F2503">
            <v>0.1</v>
          </cell>
          <cell r="G2503" t="str">
            <v>&gt;=29 &amp; &lt;30</v>
          </cell>
          <cell r="H2503" t="str">
            <v>KS2 English</v>
          </cell>
          <cell r="I2503" t="str">
            <v>KS4 English</v>
          </cell>
        </row>
        <row r="2504">
          <cell r="B2504" t="str">
            <v>KS2-4</v>
          </cell>
          <cell r="C2504" t="str">
            <v>3A</v>
          </cell>
          <cell r="D2504" t="str">
            <v>E</v>
          </cell>
          <cell r="E2504">
            <v>1.4851485148514851E-2</v>
          </cell>
          <cell r="F2504">
            <v>0.1</v>
          </cell>
          <cell r="G2504" t="str">
            <v>&gt;=29 &amp; &lt;30</v>
          </cell>
          <cell r="H2504" t="str">
            <v>KS2 English</v>
          </cell>
          <cell r="I2504" t="str">
            <v>KS4 English</v>
          </cell>
        </row>
        <row r="2505">
          <cell r="B2505" t="str">
            <v>KS2-4</v>
          </cell>
          <cell r="C2505" t="str">
            <v>4C</v>
          </cell>
          <cell r="D2505" t="str">
            <v>E</v>
          </cell>
          <cell r="E2505">
            <v>1.4851485148514851E-2</v>
          </cell>
          <cell r="F2505">
            <v>0.1</v>
          </cell>
          <cell r="G2505" t="str">
            <v>&gt;=29 &amp; &lt;30</v>
          </cell>
          <cell r="H2505" t="str">
            <v>KS2 English</v>
          </cell>
          <cell r="I2505" t="str">
            <v>KS4 English</v>
          </cell>
        </row>
        <row r="2506">
          <cell r="B2506" t="str">
            <v>KS2-4</v>
          </cell>
          <cell r="C2506" t="str">
            <v>4B</v>
          </cell>
          <cell r="D2506" t="str">
            <v>E</v>
          </cell>
          <cell r="E2506">
            <v>1.4851485148514851E-2</v>
          </cell>
          <cell r="F2506">
            <v>0.1</v>
          </cell>
          <cell r="G2506" t="str">
            <v>&gt;=29 &amp; &lt;30</v>
          </cell>
          <cell r="H2506" t="str">
            <v>KS2 English</v>
          </cell>
          <cell r="I2506" t="str">
            <v>KS4 English</v>
          </cell>
        </row>
        <row r="2507">
          <cell r="B2507" t="str">
            <v>KS2-4</v>
          </cell>
          <cell r="C2507" t="str">
            <v>4A</v>
          </cell>
          <cell r="D2507" t="str">
            <v>E</v>
          </cell>
          <cell r="E2507">
            <v>0</v>
          </cell>
          <cell r="F2507">
            <v>0.1</v>
          </cell>
          <cell r="G2507" t="str">
            <v>&gt;=29 &amp; &lt;30</v>
          </cell>
          <cell r="H2507" t="str">
            <v>KS2 English</v>
          </cell>
          <cell r="I2507" t="str">
            <v>KS4 English</v>
          </cell>
        </row>
        <row r="2508">
          <cell r="B2508" t="str">
            <v>KS2-4</v>
          </cell>
          <cell r="C2508" t="str">
            <v>5C</v>
          </cell>
          <cell r="D2508" t="str">
            <v>E</v>
          </cell>
          <cell r="E2508">
            <v>0</v>
          </cell>
          <cell r="F2508">
            <v>0.1</v>
          </cell>
          <cell r="G2508" t="str">
            <v>&gt;=29 &amp; &lt;30</v>
          </cell>
          <cell r="H2508" t="str">
            <v>KS2 English</v>
          </cell>
          <cell r="I2508" t="str">
            <v>KS4 English</v>
          </cell>
        </row>
        <row r="2509">
          <cell r="B2509" t="str">
            <v>KS2-4</v>
          </cell>
          <cell r="C2509" t="str">
            <v>5B</v>
          </cell>
          <cell r="D2509" t="str">
            <v>E</v>
          </cell>
          <cell r="E2509">
            <v>0</v>
          </cell>
          <cell r="F2509">
            <v>0.1</v>
          </cell>
          <cell r="G2509" t="str">
            <v>&gt;=29 &amp; &lt;30</v>
          </cell>
          <cell r="H2509" t="str">
            <v>KS2 English</v>
          </cell>
          <cell r="I2509" t="str">
            <v>KS4 English</v>
          </cell>
        </row>
        <row r="2510">
          <cell r="B2510" t="str">
            <v>KS2-4</v>
          </cell>
          <cell r="C2510" t="str">
            <v>5A</v>
          </cell>
          <cell r="D2510" t="str">
            <v>E</v>
          </cell>
          <cell r="E2510">
            <v>0</v>
          </cell>
          <cell r="F2510">
            <v>0.1</v>
          </cell>
          <cell r="G2510" t="str">
            <v>&gt;=29 &amp; &lt;30</v>
          </cell>
          <cell r="H2510" t="str">
            <v>KS2 English</v>
          </cell>
          <cell r="I2510" t="str">
            <v>KS4 English</v>
          </cell>
        </row>
        <row r="2511">
          <cell r="B2511" t="str">
            <v>.</v>
          </cell>
          <cell r="C2511" t="str">
            <v>.</v>
          </cell>
          <cell r="D2511" t="str">
            <v>.</v>
          </cell>
          <cell r="E2511" t="str">
            <v>.</v>
          </cell>
          <cell r="F2511" t="str">
            <v>.</v>
          </cell>
          <cell r="G2511" t="str">
            <v>.</v>
          </cell>
          <cell r="H2511" t="str">
            <v>.</v>
          </cell>
          <cell r="I2511" t="str">
            <v>.</v>
          </cell>
        </row>
        <row r="2512">
          <cell r="B2512" t="str">
            <v>.</v>
          </cell>
          <cell r="C2512" t="str">
            <v>.</v>
          </cell>
          <cell r="D2512" t="str">
            <v>.</v>
          </cell>
          <cell r="E2512" t="str">
            <v>.</v>
          </cell>
          <cell r="F2512" t="str">
            <v>.</v>
          </cell>
          <cell r="G2512" t="str">
            <v>.</v>
          </cell>
          <cell r="H2512" t="str">
            <v>KS2 English</v>
          </cell>
          <cell r="I2512" t="str">
            <v>KS4 English</v>
          </cell>
        </row>
        <row r="2513">
          <cell r="B2513" t="str">
            <v>.</v>
          </cell>
          <cell r="C2513" t="str">
            <v>.</v>
          </cell>
          <cell r="D2513" t="str">
            <v>.</v>
          </cell>
          <cell r="E2513" t="str">
            <v>.</v>
          </cell>
          <cell r="F2513" t="str">
            <v>.</v>
          </cell>
          <cell r="G2513" t="str">
            <v>.</v>
          </cell>
          <cell r="H2513" t="str">
            <v>KS2 English</v>
          </cell>
          <cell r="I2513" t="str">
            <v>KS4 English</v>
          </cell>
        </row>
        <row r="2514">
          <cell r="B2514" t="str">
            <v>.</v>
          </cell>
          <cell r="C2514" t="str">
            <v>.</v>
          </cell>
          <cell r="D2514" t="str">
            <v>.</v>
          </cell>
          <cell r="E2514" t="str">
            <v>.</v>
          </cell>
          <cell r="F2514" t="str">
            <v>.</v>
          </cell>
          <cell r="G2514" t="str">
            <v>.</v>
          </cell>
          <cell r="H2514" t="str">
            <v>KS2 English</v>
          </cell>
          <cell r="I2514" t="str">
            <v>KS4 English</v>
          </cell>
        </row>
        <row r="2515">
          <cell r="B2515" t="str">
            <v>.</v>
          </cell>
          <cell r="C2515" t="str">
            <v>.</v>
          </cell>
          <cell r="D2515" t="str">
            <v>.</v>
          </cell>
          <cell r="E2515" t="str">
            <v>.</v>
          </cell>
          <cell r="F2515" t="str">
            <v>.</v>
          </cell>
          <cell r="G2515" t="str">
            <v>.</v>
          </cell>
          <cell r="H2515" t="str">
            <v>KS2 English</v>
          </cell>
          <cell r="I2515" t="str">
            <v>KS4 English</v>
          </cell>
        </row>
        <row r="2516">
          <cell r="B2516" t="str">
            <v>.</v>
          </cell>
          <cell r="C2516" t="str">
            <v>.</v>
          </cell>
          <cell r="D2516" t="str">
            <v>.</v>
          </cell>
          <cell r="E2516" t="str">
            <v>.</v>
          </cell>
          <cell r="F2516" t="str">
            <v>.</v>
          </cell>
          <cell r="G2516" t="str">
            <v>.</v>
          </cell>
          <cell r="H2516" t="str">
            <v>.</v>
          </cell>
          <cell r="I2516" t="str">
            <v>.</v>
          </cell>
        </row>
        <row r="2517">
          <cell r="B2517" t="str">
            <v>.</v>
          </cell>
          <cell r="C2517" t="str">
            <v>.</v>
          </cell>
          <cell r="D2517" t="str">
            <v>.</v>
          </cell>
          <cell r="E2517" t="str">
            <v>.</v>
          </cell>
          <cell r="F2517" t="str">
            <v>.</v>
          </cell>
          <cell r="G2517" t="str">
            <v>.</v>
          </cell>
          <cell r="H2517" t="str">
            <v>.</v>
          </cell>
          <cell r="I2517" t="str">
            <v>.</v>
          </cell>
        </row>
        <row r="2518">
          <cell r="B2518" t="str">
            <v>KS2-4</v>
          </cell>
          <cell r="C2518" t="str">
            <v>B</v>
          </cell>
          <cell r="D2518" t="str">
            <v>E</v>
          </cell>
          <cell r="E2518">
            <v>0</v>
          </cell>
          <cell r="F2518">
            <v>0.1</v>
          </cell>
          <cell r="G2518" t="str">
            <v>&gt;=30</v>
          </cell>
          <cell r="H2518" t="str">
            <v>KS2 English</v>
          </cell>
          <cell r="I2518" t="str">
            <v>KS4 English</v>
          </cell>
        </row>
        <row r="2519">
          <cell r="B2519" t="str">
            <v>KS2-4</v>
          </cell>
          <cell r="C2519" t="str">
            <v>N</v>
          </cell>
          <cell r="D2519" t="str">
            <v>E</v>
          </cell>
          <cell r="E2519">
            <v>0</v>
          </cell>
          <cell r="F2519">
            <v>0.1</v>
          </cell>
          <cell r="G2519" t="str">
            <v>&gt;=30</v>
          </cell>
          <cell r="H2519" t="str">
            <v>KS2 English</v>
          </cell>
          <cell r="I2519" t="str">
            <v>KS4 English</v>
          </cell>
        </row>
        <row r="2520">
          <cell r="B2520" t="str">
            <v>KS2-4</v>
          </cell>
          <cell r="C2520" t="str">
            <v>2</v>
          </cell>
          <cell r="D2520" t="str">
            <v>E</v>
          </cell>
          <cell r="E2520">
            <v>0</v>
          </cell>
          <cell r="F2520">
            <v>0.1</v>
          </cell>
          <cell r="G2520" t="str">
            <v>&gt;=30</v>
          </cell>
          <cell r="H2520" t="str">
            <v>KS2 English</v>
          </cell>
          <cell r="I2520" t="str">
            <v>KS4 English</v>
          </cell>
        </row>
        <row r="2521">
          <cell r="B2521" t="str">
            <v>KS2-4</v>
          </cell>
          <cell r="C2521" t="str">
            <v>3C</v>
          </cell>
          <cell r="D2521" t="str">
            <v>E</v>
          </cell>
          <cell r="E2521">
            <v>0</v>
          </cell>
          <cell r="F2521">
            <v>0.1</v>
          </cell>
          <cell r="G2521" t="str">
            <v>&gt;=30</v>
          </cell>
          <cell r="H2521" t="str">
            <v>KS2 English</v>
          </cell>
          <cell r="I2521" t="str">
            <v>KS4 English</v>
          </cell>
        </row>
        <row r="2522">
          <cell r="B2522" t="str">
            <v>KS2-4</v>
          </cell>
          <cell r="C2522" t="str">
            <v>3B</v>
          </cell>
          <cell r="D2522" t="str">
            <v>E</v>
          </cell>
          <cell r="E2522">
            <v>0</v>
          </cell>
          <cell r="F2522">
            <v>0.1</v>
          </cell>
          <cell r="G2522" t="str">
            <v>&gt;=30</v>
          </cell>
          <cell r="H2522" t="str">
            <v>KS2 English</v>
          </cell>
          <cell r="I2522" t="str">
            <v>KS4 English</v>
          </cell>
        </row>
        <row r="2523">
          <cell r="B2523" t="str">
            <v>KS2-4</v>
          </cell>
          <cell r="C2523" t="str">
            <v>3A</v>
          </cell>
          <cell r="D2523" t="str">
            <v>E</v>
          </cell>
          <cell r="E2523">
            <v>0</v>
          </cell>
          <cell r="F2523">
            <v>0.1</v>
          </cell>
          <cell r="G2523" t="str">
            <v>&gt;=30</v>
          </cell>
          <cell r="H2523" t="str">
            <v>KS2 English</v>
          </cell>
          <cell r="I2523" t="str">
            <v>KS4 English</v>
          </cell>
        </row>
        <row r="2524">
          <cell r="B2524" t="str">
            <v>KS2-4</v>
          </cell>
          <cell r="C2524" t="str">
            <v>4C</v>
          </cell>
          <cell r="D2524" t="str">
            <v>E</v>
          </cell>
          <cell r="E2524">
            <v>0</v>
          </cell>
          <cell r="F2524">
            <v>0.1</v>
          </cell>
          <cell r="G2524" t="str">
            <v>&gt;=30</v>
          </cell>
          <cell r="H2524" t="str">
            <v>KS2 English</v>
          </cell>
          <cell r="I2524" t="str">
            <v>KS4 English</v>
          </cell>
        </row>
        <row r="2525">
          <cell r="B2525" t="str">
            <v>KS2-4</v>
          </cell>
          <cell r="C2525" t="str">
            <v>4B</v>
          </cell>
          <cell r="D2525" t="str">
            <v>E</v>
          </cell>
          <cell r="E2525">
            <v>0</v>
          </cell>
          <cell r="F2525">
            <v>0.1</v>
          </cell>
          <cell r="G2525" t="str">
            <v>&gt;=30</v>
          </cell>
          <cell r="H2525" t="str">
            <v>KS2 English</v>
          </cell>
          <cell r="I2525" t="str">
            <v>KS4 English</v>
          </cell>
        </row>
        <row r="2526">
          <cell r="B2526" t="str">
            <v>KS2-4</v>
          </cell>
          <cell r="C2526" t="str">
            <v>4A</v>
          </cell>
          <cell r="D2526" t="str">
            <v>E</v>
          </cell>
          <cell r="E2526">
            <v>0</v>
          </cell>
          <cell r="F2526">
            <v>0.1</v>
          </cell>
          <cell r="G2526" t="str">
            <v>&gt;=30</v>
          </cell>
          <cell r="H2526" t="str">
            <v>KS2 English</v>
          </cell>
          <cell r="I2526" t="str">
            <v>KS4 English</v>
          </cell>
        </row>
        <row r="2527">
          <cell r="B2527" t="str">
            <v>KS2-4</v>
          </cell>
          <cell r="C2527" t="str">
            <v>5C</v>
          </cell>
          <cell r="D2527" t="str">
            <v>E</v>
          </cell>
          <cell r="E2527">
            <v>0</v>
          </cell>
          <cell r="F2527">
            <v>0.1</v>
          </cell>
          <cell r="G2527" t="str">
            <v>&gt;=30</v>
          </cell>
          <cell r="H2527" t="str">
            <v>KS2 English</v>
          </cell>
          <cell r="I2527" t="str">
            <v>KS4 English</v>
          </cell>
        </row>
        <row r="2528">
          <cell r="B2528" t="str">
            <v>KS2-4</v>
          </cell>
          <cell r="C2528" t="str">
            <v>5B</v>
          </cell>
          <cell r="D2528" t="str">
            <v>E</v>
          </cell>
          <cell r="E2528">
            <v>0</v>
          </cell>
          <cell r="F2528">
            <v>0.1</v>
          </cell>
          <cell r="G2528" t="str">
            <v>&gt;=30</v>
          </cell>
          <cell r="H2528" t="str">
            <v>KS2 English</v>
          </cell>
          <cell r="I2528" t="str">
            <v>KS4 English</v>
          </cell>
        </row>
        <row r="2529">
          <cell r="B2529" t="str">
            <v>KS2-4</v>
          </cell>
          <cell r="C2529" t="str">
            <v>5A</v>
          </cell>
          <cell r="D2529" t="str">
            <v>E</v>
          </cell>
          <cell r="E2529">
            <v>0</v>
          </cell>
          <cell r="F2529">
            <v>0.1</v>
          </cell>
          <cell r="G2529" t="str">
            <v>&gt;=30</v>
          </cell>
          <cell r="H2529" t="str">
            <v>KS2 English</v>
          </cell>
          <cell r="I2529" t="str">
            <v>KS4 English</v>
          </cell>
        </row>
        <row r="2530">
          <cell r="B2530" t="str">
            <v>.</v>
          </cell>
        </row>
        <row r="2531">
          <cell r="B2531" t="str">
            <v>.</v>
          </cell>
        </row>
        <row r="2532">
          <cell r="B2532" t="str">
            <v>.</v>
          </cell>
          <cell r="C2532" t="str">
            <v>.</v>
          </cell>
          <cell r="D2532" t="str">
            <v>.</v>
          </cell>
          <cell r="E2532" t="str">
            <v>.</v>
          </cell>
          <cell r="F2532" t="str">
            <v>.</v>
          </cell>
          <cell r="G2532" t="str">
            <v>.</v>
          </cell>
          <cell r="H2532" t="str">
            <v>KS2 English</v>
          </cell>
          <cell r="I2532" t="str">
            <v>KS4 English</v>
          </cell>
        </row>
        <row r="2533">
          <cell r="B2533" t="str">
            <v>.</v>
          </cell>
          <cell r="C2533" t="str">
            <v>.</v>
          </cell>
          <cell r="D2533" t="str">
            <v>.</v>
          </cell>
          <cell r="E2533" t="str">
            <v>.</v>
          </cell>
          <cell r="F2533" t="str">
            <v>.</v>
          </cell>
          <cell r="G2533" t="str">
            <v>.</v>
          </cell>
          <cell r="H2533" t="str">
            <v>KS2 English</v>
          </cell>
          <cell r="I2533" t="str">
            <v>KS4 English</v>
          </cell>
        </row>
        <row r="2534">
          <cell r="B2534" t="str">
            <v>.</v>
          </cell>
          <cell r="C2534" t="str">
            <v>.</v>
          </cell>
          <cell r="D2534" t="str">
            <v>.</v>
          </cell>
          <cell r="E2534" t="str">
            <v>.</v>
          </cell>
          <cell r="F2534" t="str">
            <v>.</v>
          </cell>
          <cell r="G2534" t="str">
            <v>.</v>
          </cell>
          <cell r="H2534" t="str">
            <v>KS2 English</v>
          </cell>
          <cell r="I2534" t="str">
            <v>KS4 English</v>
          </cell>
        </row>
        <row r="2535">
          <cell r="B2535" t="str">
            <v>.</v>
          </cell>
          <cell r="C2535" t="str">
            <v>.</v>
          </cell>
          <cell r="D2535" t="str">
            <v>.</v>
          </cell>
          <cell r="E2535" t="str">
            <v>.</v>
          </cell>
          <cell r="F2535" t="str">
            <v>.</v>
          </cell>
          <cell r="G2535" t="str">
            <v>.</v>
          </cell>
          <cell r="H2535" t="str">
            <v>.</v>
          </cell>
          <cell r="I2535" t="str">
            <v>.</v>
          </cell>
        </row>
        <row r="2536">
          <cell r="B2536" t="str">
            <v>.</v>
          </cell>
          <cell r="C2536" t="str">
            <v>.</v>
          </cell>
          <cell r="D2536" t="str">
            <v>.</v>
          </cell>
          <cell r="E2536" t="str">
            <v>.</v>
          </cell>
          <cell r="F2536" t="str">
            <v>.</v>
          </cell>
          <cell r="G2536" t="str">
            <v>.</v>
          </cell>
          <cell r="H2536" t="str">
            <v>.</v>
          </cell>
          <cell r="I2536" t="str">
            <v>.</v>
          </cell>
        </row>
        <row r="2537">
          <cell r="B2537" t="str">
            <v>KS2-4</v>
          </cell>
          <cell r="C2537" t="str">
            <v>B</v>
          </cell>
          <cell r="D2537" t="str">
            <v>E</v>
          </cell>
          <cell r="E2537">
            <v>0.2718715393133998</v>
          </cell>
          <cell r="F2537">
            <v>1</v>
          </cell>
          <cell r="G2537" t="str">
            <v>&lt;25</v>
          </cell>
          <cell r="H2537" t="str">
            <v>KS2 English</v>
          </cell>
          <cell r="I2537" t="str">
            <v>KS4 English</v>
          </cell>
        </row>
        <row r="2538">
          <cell r="B2538" t="str">
            <v>KS2-4</v>
          </cell>
          <cell r="C2538" t="str">
            <v>N</v>
          </cell>
          <cell r="D2538" t="str">
            <v>E</v>
          </cell>
          <cell r="E2538">
            <v>0.30396954866775422</v>
          </cell>
          <cell r="F2538">
            <v>1</v>
          </cell>
          <cell r="G2538" t="str">
            <v>&lt;25</v>
          </cell>
          <cell r="H2538" t="str">
            <v>KS2 English</v>
          </cell>
          <cell r="I2538" t="str">
            <v>KS4 English</v>
          </cell>
        </row>
        <row r="2539">
          <cell r="B2539" t="str">
            <v>KS2-4</v>
          </cell>
          <cell r="C2539" t="str">
            <v>2</v>
          </cell>
          <cell r="D2539" t="str">
            <v>E</v>
          </cell>
          <cell r="E2539">
            <v>0.33046153846153847</v>
          </cell>
          <cell r="F2539">
            <v>1</v>
          </cell>
          <cell r="G2539" t="str">
            <v>&lt;25</v>
          </cell>
          <cell r="H2539" t="str">
            <v>KS2 English</v>
          </cell>
          <cell r="I2539" t="str">
            <v>KS4 English</v>
          </cell>
        </row>
        <row r="2540">
          <cell r="B2540" t="str">
            <v>KS2-4</v>
          </cell>
          <cell r="C2540" t="str">
            <v>3C</v>
          </cell>
          <cell r="D2540" t="str">
            <v>E</v>
          </cell>
          <cell r="E2540">
            <v>0.3555096621920637</v>
          </cell>
          <cell r="F2540">
            <v>1</v>
          </cell>
          <cell r="G2540" t="str">
            <v>&lt;25</v>
          </cell>
          <cell r="H2540" t="str">
            <v>KS2 English</v>
          </cell>
          <cell r="I2540" t="str">
            <v>KS4 English</v>
          </cell>
        </row>
        <row r="2541">
          <cell r="B2541" t="str">
            <v>KS2-4</v>
          </cell>
          <cell r="C2541" t="str">
            <v>3B</v>
          </cell>
          <cell r="D2541" t="str">
            <v>E</v>
          </cell>
          <cell r="E2541">
            <v>0.29907606632071887</v>
          </cell>
          <cell r="F2541">
            <v>1</v>
          </cell>
          <cell r="G2541" t="str">
            <v>&lt;25</v>
          </cell>
          <cell r="H2541" t="str">
            <v>KS2 English</v>
          </cell>
          <cell r="I2541" t="str">
            <v>KS4 English</v>
          </cell>
        </row>
        <row r="2542">
          <cell r="B2542" t="str">
            <v>KS2-4</v>
          </cell>
          <cell r="C2542" t="str">
            <v>3A</v>
          </cell>
          <cell r="D2542" t="str">
            <v>E</v>
          </cell>
          <cell r="E2542">
            <v>0.25129154888390681</v>
          </cell>
          <cell r="F2542">
            <v>1</v>
          </cell>
          <cell r="G2542" t="str">
            <v>&lt;25</v>
          </cell>
          <cell r="H2542" t="str">
            <v>KS2 English</v>
          </cell>
          <cell r="I2542" t="str">
            <v>KS4 English</v>
          </cell>
        </row>
        <row r="2543">
          <cell r="B2543" t="str">
            <v>KS2-4</v>
          </cell>
          <cell r="C2543" t="str">
            <v>4C</v>
          </cell>
          <cell r="D2543" t="str">
            <v>E</v>
          </cell>
          <cell r="E2543">
            <v>0.15053397438624858</v>
          </cell>
          <cell r="F2543">
            <v>1</v>
          </cell>
          <cell r="G2543" t="str">
            <v>&lt;25</v>
          </cell>
          <cell r="H2543" t="str">
            <v>KS2 English</v>
          </cell>
          <cell r="I2543" t="str">
            <v>KS4 English</v>
          </cell>
        </row>
        <row r="2544">
          <cell r="B2544" t="str">
            <v>KS2-4</v>
          </cell>
          <cell r="C2544" t="str">
            <v>4B</v>
          </cell>
          <cell r="D2544" t="str">
            <v>E</v>
          </cell>
          <cell r="E2544">
            <v>7.2902519167579408E-2</v>
          </cell>
          <cell r="F2544">
            <v>1</v>
          </cell>
          <cell r="G2544" t="str">
            <v>&lt;25</v>
          </cell>
          <cell r="H2544" t="str">
            <v>KS2 English</v>
          </cell>
          <cell r="I2544" t="str">
            <v>KS4 English</v>
          </cell>
        </row>
        <row r="2545">
          <cell r="B2545" t="str">
            <v>KS2-4</v>
          </cell>
          <cell r="C2545" t="str">
            <v>4A</v>
          </cell>
          <cell r="D2545" t="str">
            <v>E</v>
          </cell>
          <cell r="E2545">
            <v>3.3413923501332835E-2</v>
          </cell>
          <cell r="F2545">
            <v>1</v>
          </cell>
          <cell r="G2545" t="str">
            <v>&lt;25</v>
          </cell>
          <cell r="H2545" t="str">
            <v>KS2 English</v>
          </cell>
          <cell r="I2545" t="str">
            <v>KS4 English</v>
          </cell>
        </row>
        <row r="2546">
          <cell r="B2546" t="str">
            <v>KS2-4</v>
          </cell>
          <cell r="C2546" t="str">
            <v>5C</v>
          </cell>
          <cell r="D2546" t="str">
            <v>E</v>
          </cell>
          <cell r="E2546">
            <v>1.2592831772683243E-2</v>
          </cell>
          <cell r="F2546">
            <v>1</v>
          </cell>
          <cell r="G2546" t="str">
            <v>&lt;25</v>
          </cell>
          <cell r="H2546" t="str">
            <v>KS2 English</v>
          </cell>
          <cell r="I2546" t="str">
            <v>KS4 English</v>
          </cell>
        </row>
        <row r="2547">
          <cell r="B2547" t="str">
            <v>KS2-4</v>
          </cell>
          <cell r="C2547" t="str">
            <v>5B</v>
          </cell>
          <cell r="D2547" t="str">
            <v>E</v>
          </cell>
          <cell r="E2547">
            <v>3.6231884057971015E-3</v>
          </cell>
          <cell r="F2547">
            <v>1</v>
          </cell>
          <cell r="G2547" t="str">
            <v>&lt;25</v>
          </cell>
          <cell r="H2547" t="str">
            <v>KS2 English</v>
          </cell>
          <cell r="I2547" t="str">
            <v>KS4 English</v>
          </cell>
        </row>
        <row r="2548">
          <cell r="B2548" t="str">
            <v>KS2-4</v>
          </cell>
          <cell r="C2548" t="str">
            <v>5A</v>
          </cell>
          <cell r="D2548" t="str">
            <v>E</v>
          </cell>
          <cell r="E2548">
            <v>5.9523809523809521E-3</v>
          </cell>
          <cell r="F2548">
            <v>1</v>
          </cell>
          <cell r="G2548" t="str">
            <v>&lt;25</v>
          </cell>
          <cell r="H2548" t="str">
            <v>KS2 English</v>
          </cell>
          <cell r="I2548" t="str">
            <v>KS4 English</v>
          </cell>
        </row>
        <row r="2549">
          <cell r="B2549" t="str">
            <v>.</v>
          </cell>
        </row>
        <row r="2550">
          <cell r="B2550" t="str">
            <v>.</v>
          </cell>
        </row>
        <row r="2551">
          <cell r="B2551" t="str">
            <v>.</v>
          </cell>
          <cell r="C2551" t="str">
            <v>.</v>
          </cell>
          <cell r="D2551" t="str">
            <v>.</v>
          </cell>
          <cell r="E2551" t="str">
            <v>.</v>
          </cell>
          <cell r="F2551" t="str">
            <v>.</v>
          </cell>
          <cell r="G2551" t="str">
            <v>.</v>
          </cell>
          <cell r="H2551" t="str">
            <v>KS2 English</v>
          </cell>
          <cell r="I2551" t="str">
            <v>KS4 English</v>
          </cell>
        </row>
        <row r="2552">
          <cell r="B2552" t="str">
            <v>.</v>
          </cell>
          <cell r="C2552" t="str">
            <v>.</v>
          </cell>
          <cell r="D2552" t="str">
            <v>.</v>
          </cell>
          <cell r="E2552" t="str">
            <v>.</v>
          </cell>
          <cell r="F2552" t="str">
            <v>.</v>
          </cell>
          <cell r="G2552" t="str">
            <v>.</v>
          </cell>
          <cell r="H2552" t="str">
            <v>KS2 English</v>
          </cell>
          <cell r="I2552" t="str">
            <v>KS4 English</v>
          </cell>
        </row>
        <row r="2553">
          <cell r="B2553" t="str">
            <v>.</v>
          </cell>
          <cell r="C2553" t="str">
            <v>.</v>
          </cell>
          <cell r="D2553" t="str">
            <v>.</v>
          </cell>
          <cell r="E2553" t="str">
            <v>.</v>
          </cell>
          <cell r="F2553" t="str">
            <v>.</v>
          </cell>
          <cell r="G2553" t="str">
            <v>.</v>
          </cell>
          <cell r="H2553" t="str">
            <v>KS2 English</v>
          </cell>
          <cell r="I2553" t="str">
            <v>KS4 English</v>
          </cell>
        </row>
        <row r="2554">
          <cell r="B2554" t="str">
            <v>.</v>
          </cell>
          <cell r="C2554" t="str">
            <v>.</v>
          </cell>
          <cell r="D2554" t="str">
            <v>.</v>
          </cell>
          <cell r="E2554" t="str">
            <v>.</v>
          </cell>
          <cell r="F2554" t="str">
            <v>.</v>
          </cell>
          <cell r="G2554" t="str">
            <v>.</v>
          </cell>
          <cell r="H2554" t="str">
            <v>.</v>
          </cell>
          <cell r="I2554" t="str">
            <v>.</v>
          </cell>
        </row>
        <row r="2555">
          <cell r="B2555" t="str">
            <v>.</v>
          </cell>
          <cell r="C2555" t="str">
            <v>.</v>
          </cell>
          <cell r="D2555" t="str">
            <v>.</v>
          </cell>
          <cell r="E2555" t="str">
            <v>.</v>
          </cell>
          <cell r="F2555" t="str">
            <v>.</v>
          </cell>
          <cell r="G2555" t="str">
            <v>.</v>
          </cell>
          <cell r="H2555" t="str">
            <v>.</v>
          </cell>
          <cell r="I2555" t="str">
            <v>.</v>
          </cell>
        </row>
        <row r="2556">
          <cell r="B2556" t="str">
            <v>KS2-4</v>
          </cell>
          <cell r="C2556" t="str">
            <v>B</v>
          </cell>
          <cell r="D2556" t="str">
            <v>E</v>
          </cell>
          <cell r="E2556">
            <v>0.29253203711886877</v>
          </cell>
          <cell r="F2556">
            <v>1</v>
          </cell>
          <cell r="G2556" t="str">
            <v>&gt;=25 &amp; &lt;26</v>
          </cell>
          <cell r="H2556" t="str">
            <v>KS2 English</v>
          </cell>
          <cell r="I2556" t="str">
            <v>KS4 English</v>
          </cell>
        </row>
        <row r="2557">
          <cell r="B2557" t="str">
            <v>KS2-4</v>
          </cell>
          <cell r="C2557" t="str">
            <v>N</v>
          </cell>
          <cell r="D2557" t="str">
            <v>E</v>
          </cell>
          <cell r="E2557">
            <v>0.3410054512416717</v>
          </cell>
          <cell r="F2557">
            <v>1</v>
          </cell>
          <cell r="G2557" t="str">
            <v>&gt;=25 &amp; &lt;26</v>
          </cell>
          <cell r="H2557" t="str">
            <v>KS2 English</v>
          </cell>
          <cell r="I2557" t="str">
            <v>KS4 English</v>
          </cell>
        </row>
        <row r="2558">
          <cell r="B2558" t="str">
            <v>KS2-4</v>
          </cell>
          <cell r="C2558" t="str">
            <v>2</v>
          </cell>
          <cell r="D2558" t="str">
            <v>E</v>
          </cell>
          <cell r="E2558">
            <v>0.36423841059602646</v>
          </cell>
          <cell r="F2558">
            <v>1</v>
          </cell>
          <cell r="G2558" t="str">
            <v>&gt;=25 &amp; &lt;26</v>
          </cell>
          <cell r="H2558" t="str">
            <v>KS2 English</v>
          </cell>
          <cell r="I2558" t="str">
            <v>KS4 English</v>
          </cell>
        </row>
        <row r="2559">
          <cell r="B2559" t="str">
            <v>KS2-4</v>
          </cell>
          <cell r="C2559" t="str">
            <v>3C</v>
          </cell>
          <cell r="D2559" t="str">
            <v>E</v>
          </cell>
          <cell r="E2559">
            <v>0.35493030459473413</v>
          </cell>
          <cell r="F2559">
            <v>1</v>
          </cell>
          <cell r="G2559" t="str">
            <v>&gt;=25 &amp; &lt;26</v>
          </cell>
          <cell r="H2559" t="str">
            <v>KS2 English</v>
          </cell>
          <cell r="I2559" t="str">
            <v>KS4 English</v>
          </cell>
        </row>
        <row r="2560">
          <cell r="B2560" t="str">
            <v>KS2-4</v>
          </cell>
          <cell r="C2560" t="str">
            <v>3B</v>
          </cell>
          <cell r="D2560" t="str">
            <v>E</v>
          </cell>
          <cell r="E2560">
            <v>0.30906081919735207</v>
          </cell>
          <cell r="F2560">
            <v>1</v>
          </cell>
          <cell r="G2560" t="str">
            <v>&gt;=25 &amp; &lt;26</v>
          </cell>
          <cell r="H2560" t="str">
            <v>KS2 English</v>
          </cell>
          <cell r="I2560" t="str">
            <v>KS4 English</v>
          </cell>
        </row>
        <row r="2561">
          <cell r="B2561" t="str">
            <v>KS2-4</v>
          </cell>
          <cell r="C2561" t="str">
            <v>3A</v>
          </cell>
          <cell r="D2561" t="str">
            <v>E</v>
          </cell>
          <cell r="E2561">
            <v>0.25342360363132788</v>
          </cell>
          <cell r="F2561">
            <v>1</v>
          </cell>
          <cell r="G2561" t="str">
            <v>&gt;=25 &amp; &lt;26</v>
          </cell>
          <cell r="H2561" t="str">
            <v>KS2 English</v>
          </cell>
          <cell r="I2561" t="str">
            <v>KS4 English</v>
          </cell>
        </row>
        <row r="2562">
          <cell r="B2562" t="str">
            <v>KS2-4</v>
          </cell>
          <cell r="C2562" t="str">
            <v>4C</v>
          </cell>
          <cell r="D2562" t="str">
            <v>E</v>
          </cell>
          <cell r="E2562">
            <v>0.13901833807419961</v>
          </cell>
          <cell r="F2562">
            <v>1</v>
          </cell>
          <cell r="G2562" t="str">
            <v>&gt;=25 &amp; &lt;26</v>
          </cell>
          <cell r="H2562" t="str">
            <v>KS2 English</v>
          </cell>
          <cell r="I2562" t="str">
            <v>KS4 English</v>
          </cell>
        </row>
        <row r="2563">
          <cell r="B2563" t="str">
            <v>KS2-4</v>
          </cell>
          <cell r="C2563" t="str">
            <v>4B</v>
          </cell>
          <cell r="D2563" t="str">
            <v>E</v>
          </cell>
          <cell r="E2563">
            <v>5.8483044831540439E-2</v>
          </cell>
          <cell r="F2563">
            <v>1</v>
          </cell>
          <cell r="G2563" t="str">
            <v>&gt;=25 &amp; &lt;26</v>
          </cell>
          <cell r="H2563" t="str">
            <v>KS2 English</v>
          </cell>
          <cell r="I2563" t="str">
            <v>KS4 English</v>
          </cell>
        </row>
        <row r="2564">
          <cell r="B2564" t="str">
            <v>KS2-4</v>
          </cell>
          <cell r="C2564" t="str">
            <v>4A</v>
          </cell>
          <cell r="D2564" t="str">
            <v>E</v>
          </cell>
          <cell r="E2564">
            <v>2.5622826318404429E-2</v>
          </cell>
          <cell r="F2564">
            <v>1</v>
          </cell>
          <cell r="G2564" t="str">
            <v>&gt;=25 &amp; &lt;26</v>
          </cell>
          <cell r="H2564" t="str">
            <v>KS2 English</v>
          </cell>
          <cell r="I2564" t="str">
            <v>KS4 English</v>
          </cell>
        </row>
        <row r="2565">
          <cell r="B2565" t="str">
            <v>KS2-4</v>
          </cell>
          <cell r="C2565" t="str">
            <v>5C</v>
          </cell>
          <cell r="D2565" t="str">
            <v>E</v>
          </cell>
          <cell r="E2565">
            <v>7.6132470498667679E-3</v>
          </cell>
          <cell r="F2565">
            <v>1</v>
          </cell>
          <cell r="G2565" t="str">
            <v>&gt;=25 &amp; &lt;26</v>
          </cell>
          <cell r="H2565" t="str">
            <v>KS2 English</v>
          </cell>
          <cell r="I2565" t="str">
            <v>KS4 English</v>
          </cell>
        </row>
        <row r="2566">
          <cell r="B2566" t="str">
            <v>KS2-4</v>
          </cell>
          <cell r="C2566" t="str">
            <v>5B</v>
          </cell>
          <cell r="D2566" t="str">
            <v>E</v>
          </cell>
          <cell r="E2566">
            <v>1.0235414534288639E-3</v>
          </cell>
          <cell r="F2566">
            <v>1</v>
          </cell>
          <cell r="G2566" t="str">
            <v>&gt;=25 &amp; &lt;26</v>
          </cell>
          <cell r="H2566" t="str">
            <v>KS2 English</v>
          </cell>
          <cell r="I2566" t="str">
            <v>KS4 English</v>
          </cell>
        </row>
        <row r="2567">
          <cell r="B2567" t="str">
            <v>KS2-4</v>
          </cell>
          <cell r="C2567" t="str">
            <v>5A</v>
          </cell>
          <cell r="D2567" t="str">
            <v>E</v>
          </cell>
          <cell r="E2567">
            <v>0</v>
          </cell>
          <cell r="F2567">
            <v>1</v>
          </cell>
          <cell r="G2567" t="str">
            <v>&gt;=25 &amp; &lt;26</v>
          </cell>
          <cell r="H2567" t="str">
            <v>KS2 English</v>
          </cell>
          <cell r="I2567" t="str">
            <v>KS4 English</v>
          </cell>
        </row>
        <row r="2568">
          <cell r="B2568" t="str">
            <v>.</v>
          </cell>
        </row>
        <row r="2569">
          <cell r="B2569" t="str">
            <v>.</v>
          </cell>
        </row>
        <row r="2570">
          <cell r="B2570" t="str">
            <v>.</v>
          </cell>
          <cell r="C2570" t="str">
            <v>.</v>
          </cell>
          <cell r="D2570" t="str">
            <v>.</v>
          </cell>
          <cell r="E2570" t="str">
            <v>.</v>
          </cell>
          <cell r="F2570" t="str">
            <v>.</v>
          </cell>
          <cell r="G2570" t="str">
            <v>.</v>
          </cell>
          <cell r="H2570" t="str">
            <v>KS2 English</v>
          </cell>
          <cell r="I2570" t="str">
            <v>KS4 English</v>
          </cell>
        </row>
        <row r="2571">
          <cell r="B2571" t="str">
            <v>.</v>
          </cell>
          <cell r="C2571" t="str">
            <v>.</v>
          </cell>
          <cell r="D2571" t="str">
            <v>.</v>
          </cell>
          <cell r="E2571" t="str">
            <v>.</v>
          </cell>
          <cell r="F2571" t="str">
            <v>.</v>
          </cell>
          <cell r="G2571" t="str">
            <v>.</v>
          </cell>
          <cell r="H2571" t="str">
            <v>KS2 English</v>
          </cell>
          <cell r="I2571" t="str">
            <v>KS4 English</v>
          </cell>
        </row>
        <row r="2572">
          <cell r="B2572" t="str">
            <v>.</v>
          </cell>
          <cell r="C2572" t="str">
            <v>.</v>
          </cell>
          <cell r="D2572" t="str">
            <v>.</v>
          </cell>
          <cell r="E2572" t="str">
            <v>.</v>
          </cell>
          <cell r="F2572" t="str">
            <v>.</v>
          </cell>
          <cell r="G2572" t="str">
            <v>.</v>
          </cell>
          <cell r="H2572" t="str">
            <v>KS2 English</v>
          </cell>
          <cell r="I2572" t="str">
            <v>KS4 English</v>
          </cell>
        </row>
        <row r="2573">
          <cell r="B2573" t="str">
            <v>.</v>
          </cell>
          <cell r="C2573" t="str">
            <v>.</v>
          </cell>
          <cell r="D2573" t="str">
            <v>.</v>
          </cell>
          <cell r="E2573" t="str">
            <v>.</v>
          </cell>
          <cell r="F2573" t="str">
            <v>.</v>
          </cell>
          <cell r="G2573" t="str">
            <v>.</v>
          </cell>
          <cell r="H2573" t="str">
            <v>.</v>
          </cell>
          <cell r="I2573" t="str">
            <v>.</v>
          </cell>
        </row>
        <row r="2574">
          <cell r="B2574" t="str">
            <v>.</v>
          </cell>
          <cell r="C2574" t="str">
            <v>.</v>
          </cell>
          <cell r="D2574" t="str">
            <v>.</v>
          </cell>
          <cell r="E2574" t="str">
            <v>.</v>
          </cell>
          <cell r="F2574" t="str">
            <v>.</v>
          </cell>
          <cell r="G2574" t="str">
            <v>.</v>
          </cell>
          <cell r="H2574" t="str">
            <v>.</v>
          </cell>
          <cell r="I2574" t="str">
            <v>.</v>
          </cell>
        </row>
        <row r="2575">
          <cell r="B2575" t="str">
            <v>KS2-4</v>
          </cell>
          <cell r="C2575" t="str">
            <v>B</v>
          </cell>
          <cell r="D2575" t="str">
            <v>E</v>
          </cell>
          <cell r="E2575">
            <v>0.31402679275019701</v>
          </cell>
          <cell r="F2575">
            <v>1</v>
          </cell>
          <cell r="G2575" t="str">
            <v>&gt;=26 &amp; &lt;27</v>
          </cell>
          <cell r="H2575" t="str">
            <v>KS2 English</v>
          </cell>
          <cell r="I2575" t="str">
            <v>KS4 English</v>
          </cell>
        </row>
        <row r="2576">
          <cell r="B2576" t="str">
            <v>KS2-4</v>
          </cell>
          <cell r="C2576" t="str">
            <v>N</v>
          </cell>
          <cell r="D2576" t="str">
            <v>E</v>
          </cell>
          <cell r="E2576">
            <v>0.34549244398124024</v>
          </cell>
          <cell r="F2576">
            <v>1</v>
          </cell>
          <cell r="G2576" t="str">
            <v>&gt;=26 &amp; &lt;27</v>
          </cell>
          <cell r="H2576" t="str">
            <v>KS2 English</v>
          </cell>
          <cell r="I2576" t="str">
            <v>KS4 English</v>
          </cell>
        </row>
        <row r="2577">
          <cell r="B2577" t="str">
            <v>KS2-4</v>
          </cell>
          <cell r="C2577" t="str">
            <v>2</v>
          </cell>
          <cell r="D2577" t="str">
            <v>E</v>
          </cell>
          <cell r="E2577">
            <v>0.36807511737089205</v>
          </cell>
          <cell r="F2577">
            <v>1</v>
          </cell>
          <cell r="G2577" t="str">
            <v>&gt;=26 &amp; &lt;27</v>
          </cell>
          <cell r="H2577" t="str">
            <v>KS2 English</v>
          </cell>
          <cell r="I2577" t="str">
            <v>KS4 English</v>
          </cell>
        </row>
        <row r="2578">
          <cell r="B2578" t="str">
            <v>KS2-4</v>
          </cell>
          <cell r="C2578" t="str">
            <v>3C</v>
          </cell>
          <cell r="D2578" t="str">
            <v>E</v>
          </cell>
          <cell r="E2578">
            <v>0.37897678417884778</v>
          </cell>
          <cell r="F2578">
            <v>1</v>
          </cell>
          <cell r="G2578" t="str">
            <v>&gt;=26 &amp; &lt;27</v>
          </cell>
          <cell r="H2578" t="str">
            <v>KS2 English</v>
          </cell>
          <cell r="I2578" t="str">
            <v>KS4 English</v>
          </cell>
        </row>
        <row r="2579">
          <cell r="B2579" t="str">
            <v>KS2-4</v>
          </cell>
          <cell r="C2579" t="str">
            <v>3B</v>
          </cell>
          <cell r="D2579" t="str">
            <v>E</v>
          </cell>
          <cell r="E2579">
            <v>0.32010452392618</v>
          </cell>
          <cell r="F2579">
            <v>1</v>
          </cell>
          <cell r="G2579" t="str">
            <v>&gt;=26 &amp; &lt;27</v>
          </cell>
          <cell r="H2579" t="str">
            <v>KS2 English</v>
          </cell>
          <cell r="I2579" t="str">
            <v>KS4 English</v>
          </cell>
        </row>
        <row r="2580">
          <cell r="B2580" t="str">
            <v>KS2-4</v>
          </cell>
          <cell r="C2580" t="str">
            <v>3A</v>
          </cell>
          <cell r="D2580" t="str">
            <v>E</v>
          </cell>
          <cell r="E2580">
            <v>0.24845070422535212</v>
          </cell>
          <cell r="F2580">
            <v>1</v>
          </cell>
          <cell r="G2580" t="str">
            <v>&gt;=26 &amp; &lt;27</v>
          </cell>
          <cell r="H2580" t="str">
            <v>KS2 English</v>
          </cell>
          <cell r="I2580" t="str">
            <v>KS4 English</v>
          </cell>
        </row>
        <row r="2581">
          <cell r="B2581" t="str">
            <v>KS2-4</v>
          </cell>
          <cell r="C2581" t="str">
            <v>4C</v>
          </cell>
          <cell r="D2581" t="str">
            <v>E</v>
          </cell>
          <cell r="E2581">
            <v>0.13530992776751219</v>
          </cell>
          <cell r="F2581">
            <v>1</v>
          </cell>
          <cell r="G2581" t="str">
            <v>&gt;=26 &amp; &lt;27</v>
          </cell>
          <cell r="H2581" t="str">
            <v>KS2 English</v>
          </cell>
          <cell r="I2581" t="str">
            <v>KS4 English</v>
          </cell>
        </row>
        <row r="2582">
          <cell r="B2582" t="str">
            <v>KS2-4</v>
          </cell>
          <cell r="C2582" t="str">
            <v>4B</v>
          </cell>
          <cell r="D2582" t="str">
            <v>E</v>
          </cell>
          <cell r="E2582">
            <v>5.7160892130733623E-2</v>
          </cell>
          <cell r="F2582">
            <v>1</v>
          </cell>
          <cell r="G2582" t="str">
            <v>&gt;=26 &amp; &lt;27</v>
          </cell>
          <cell r="H2582" t="str">
            <v>KS2 English</v>
          </cell>
          <cell r="I2582" t="str">
            <v>KS4 English</v>
          </cell>
        </row>
        <row r="2583">
          <cell r="B2583" t="str">
            <v>KS2-4</v>
          </cell>
          <cell r="C2583" t="str">
            <v>4A</v>
          </cell>
          <cell r="D2583" t="str">
            <v>E</v>
          </cell>
          <cell r="E2583">
            <v>2.1218141087958071E-2</v>
          </cell>
          <cell r="F2583">
            <v>1</v>
          </cell>
          <cell r="G2583" t="str">
            <v>&gt;=26 &amp; &lt;27</v>
          </cell>
          <cell r="H2583" t="str">
            <v>KS2 English</v>
          </cell>
          <cell r="I2583" t="str">
            <v>KS4 English</v>
          </cell>
        </row>
        <row r="2584">
          <cell r="B2584" t="str">
            <v>KS2-4</v>
          </cell>
          <cell r="C2584" t="str">
            <v>5C</v>
          </cell>
          <cell r="D2584" t="str">
            <v>E</v>
          </cell>
          <cell r="E2584">
            <v>6.4886020324086786E-3</v>
          </cell>
          <cell r="F2584">
            <v>1</v>
          </cell>
          <cell r="G2584" t="str">
            <v>&gt;=26 &amp; &lt;27</v>
          </cell>
          <cell r="H2584" t="str">
            <v>KS2 English</v>
          </cell>
          <cell r="I2584" t="str">
            <v>KS4 English</v>
          </cell>
        </row>
        <row r="2585">
          <cell r="B2585" t="str">
            <v>KS2-4</v>
          </cell>
          <cell r="C2585" t="str">
            <v>5B</v>
          </cell>
          <cell r="D2585" t="str">
            <v>E</v>
          </cell>
          <cell r="E2585">
            <v>1.3069759843162881E-3</v>
          </cell>
          <cell r="F2585">
            <v>1</v>
          </cell>
          <cell r="G2585" t="str">
            <v>&gt;=26 &amp; &lt;27</v>
          </cell>
          <cell r="H2585" t="str">
            <v>KS2 English</v>
          </cell>
          <cell r="I2585" t="str">
            <v>KS4 English</v>
          </cell>
        </row>
        <row r="2586">
          <cell r="B2586" t="str">
            <v>KS2-4</v>
          </cell>
          <cell r="C2586" t="str">
            <v>5A</v>
          </cell>
          <cell r="D2586" t="str">
            <v>E</v>
          </cell>
          <cell r="E2586">
            <v>0</v>
          </cell>
          <cell r="F2586">
            <v>1</v>
          </cell>
          <cell r="G2586" t="str">
            <v>&gt;=26 &amp; &lt;27</v>
          </cell>
          <cell r="H2586" t="str">
            <v>KS2 English</v>
          </cell>
          <cell r="I2586" t="str">
            <v>KS4 English</v>
          </cell>
        </row>
        <row r="2587">
          <cell r="B2587" t="str">
            <v>.</v>
          </cell>
        </row>
        <row r="2588">
          <cell r="B2588" t="str">
            <v>.</v>
          </cell>
        </row>
        <row r="2589">
          <cell r="B2589" t="str">
            <v>.</v>
          </cell>
          <cell r="C2589" t="str">
            <v>.</v>
          </cell>
          <cell r="D2589" t="str">
            <v>.</v>
          </cell>
          <cell r="E2589" t="str">
            <v>.</v>
          </cell>
          <cell r="F2589" t="str">
            <v>.</v>
          </cell>
          <cell r="G2589" t="str">
            <v>.</v>
          </cell>
          <cell r="H2589" t="str">
            <v>KS2 English</v>
          </cell>
          <cell r="I2589" t="str">
            <v>KS4 English</v>
          </cell>
        </row>
        <row r="2590">
          <cell r="B2590" t="str">
            <v>.</v>
          </cell>
          <cell r="C2590" t="str">
            <v>.</v>
          </cell>
          <cell r="D2590" t="str">
            <v>.</v>
          </cell>
          <cell r="E2590" t="str">
            <v>.</v>
          </cell>
          <cell r="F2590" t="str">
            <v>.</v>
          </cell>
          <cell r="G2590" t="str">
            <v>.</v>
          </cell>
          <cell r="H2590" t="str">
            <v>KS2 English</v>
          </cell>
          <cell r="I2590" t="str">
            <v>KS4 English</v>
          </cell>
        </row>
        <row r="2591">
          <cell r="B2591" t="str">
            <v>.</v>
          </cell>
          <cell r="C2591" t="str">
            <v>.</v>
          </cell>
          <cell r="D2591" t="str">
            <v>.</v>
          </cell>
          <cell r="E2591" t="str">
            <v>.</v>
          </cell>
          <cell r="F2591" t="str">
            <v>.</v>
          </cell>
          <cell r="G2591" t="str">
            <v>.</v>
          </cell>
          <cell r="H2591" t="str">
            <v>KS2 English</v>
          </cell>
          <cell r="I2591" t="str">
            <v>KS4 English</v>
          </cell>
        </row>
        <row r="2592">
          <cell r="B2592" t="str">
            <v>.</v>
          </cell>
          <cell r="C2592" t="str">
            <v>.</v>
          </cell>
          <cell r="D2592" t="str">
            <v>.</v>
          </cell>
          <cell r="E2592" t="str">
            <v>.</v>
          </cell>
          <cell r="F2592" t="str">
            <v>.</v>
          </cell>
          <cell r="G2592" t="str">
            <v>.</v>
          </cell>
          <cell r="H2592" t="str">
            <v>.</v>
          </cell>
          <cell r="I2592" t="str">
            <v>.</v>
          </cell>
        </row>
        <row r="2593">
          <cell r="B2593" t="str">
            <v>.</v>
          </cell>
          <cell r="C2593" t="str">
            <v>.</v>
          </cell>
          <cell r="D2593" t="str">
            <v>.</v>
          </cell>
          <cell r="E2593" t="str">
            <v>.</v>
          </cell>
          <cell r="F2593" t="str">
            <v>.</v>
          </cell>
          <cell r="G2593" t="str">
            <v>.</v>
          </cell>
          <cell r="H2593" t="str">
            <v>.</v>
          </cell>
          <cell r="I2593" t="str">
            <v>.</v>
          </cell>
        </row>
        <row r="2594">
          <cell r="B2594" t="str">
            <v>KS2-4</v>
          </cell>
          <cell r="C2594" t="str">
            <v>B</v>
          </cell>
          <cell r="D2594" t="str">
            <v>E</v>
          </cell>
          <cell r="E2594">
            <v>0.35787923416789397</v>
          </cell>
          <cell r="F2594">
            <v>1</v>
          </cell>
          <cell r="G2594" t="str">
            <v>&gt;=27 &amp; &lt;28</v>
          </cell>
          <cell r="H2594" t="str">
            <v>KS2 English</v>
          </cell>
          <cell r="I2594" t="str">
            <v>KS4 English</v>
          </cell>
        </row>
        <row r="2595">
          <cell r="B2595" t="str">
            <v>KS2-4</v>
          </cell>
          <cell r="C2595" t="str">
            <v>N</v>
          </cell>
          <cell r="D2595" t="str">
            <v>E</v>
          </cell>
          <cell r="E2595">
            <v>0.37449392712550605</v>
          </cell>
          <cell r="F2595">
            <v>1</v>
          </cell>
          <cell r="G2595" t="str">
            <v>&gt;=27 &amp; &lt;28</v>
          </cell>
          <cell r="H2595" t="str">
            <v>KS2 English</v>
          </cell>
          <cell r="I2595" t="str">
            <v>KS4 English</v>
          </cell>
        </row>
        <row r="2596">
          <cell r="B2596" t="str">
            <v>KS2-4</v>
          </cell>
          <cell r="C2596" t="str">
            <v>2</v>
          </cell>
          <cell r="D2596" t="str">
            <v>E</v>
          </cell>
          <cell r="E2596">
            <v>0.40816326530612246</v>
          </cell>
          <cell r="F2596">
            <v>1</v>
          </cell>
          <cell r="G2596" t="str">
            <v>&gt;=27 &amp; &lt;28</v>
          </cell>
          <cell r="H2596" t="str">
            <v>KS2 English</v>
          </cell>
          <cell r="I2596" t="str">
            <v>KS4 English</v>
          </cell>
        </row>
        <row r="2597">
          <cell r="B2597" t="str">
            <v>KS2-4</v>
          </cell>
          <cell r="C2597" t="str">
            <v>3C</v>
          </cell>
          <cell r="D2597" t="str">
            <v>E</v>
          </cell>
          <cell r="E2597">
            <v>0.36177474402730375</v>
          </cell>
          <cell r="F2597">
            <v>1</v>
          </cell>
          <cell r="G2597" t="str">
            <v>&gt;=27 &amp; &lt;28</v>
          </cell>
          <cell r="H2597" t="str">
            <v>KS2 English</v>
          </cell>
          <cell r="I2597" t="str">
            <v>KS4 English</v>
          </cell>
        </row>
        <row r="2598">
          <cell r="B2598" t="str">
            <v>KS2-4</v>
          </cell>
          <cell r="C2598" t="str">
            <v>3B</v>
          </cell>
          <cell r="D2598" t="str">
            <v>E</v>
          </cell>
          <cell r="E2598">
            <v>0.29936481634907486</v>
          </cell>
          <cell r="F2598">
            <v>1</v>
          </cell>
          <cell r="G2598" t="str">
            <v>&gt;=27 &amp; &lt;28</v>
          </cell>
          <cell r="H2598" t="str">
            <v>KS2 English</v>
          </cell>
          <cell r="I2598" t="str">
            <v>KS4 English</v>
          </cell>
        </row>
        <row r="2599">
          <cell r="B2599" t="str">
            <v>KS2-4</v>
          </cell>
          <cell r="C2599" t="str">
            <v>3A</v>
          </cell>
          <cell r="D2599" t="str">
            <v>E</v>
          </cell>
          <cell r="E2599">
            <v>0.21212121212121213</v>
          </cell>
          <cell r="F2599">
            <v>1</v>
          </cell>
          <cell r="G2599" t="str">
            <v>&gt;=27 &amp; &lt;28</v>
          </cell>
          <cell r="H2599" t="str">
            <v>KS2 English</v>
          </cell>
          <cell r="I2599" t="str">
            <v>KS4 English</v>
          </cell>
        </row>
        <row r="2600">
          <cell r="B2600" t="str">
            <v>KS2-4</v>
          </cell>
          <cell r="C2600" t="str">
            <v>4C</v>
          </cell>
          <cell r="D2600" t="str">
            <v>E</v>
          </cell>
          <cell r="E2600">
            <v>0.11337855221611508</v>
          </cell>
          <cell r="F2600">
            <v>1</v>
          </cell>
          <cell r="G2600" t="str">
            <v>&gt;=27 &amp; &lt;28</v>
          </cell>
          <cell r="H2600" t="str">
            <v>KS2 English</v>
          </cell>
          <cell r="I2600" t="str">
            <v>KS4 English</v>
          </cell>
        </row>
        <row r="2601">
          <cell r="B2601" t="str">
            <v>KS2-4</v>
          </cell>
          <cell r="C2601" t="str">
            <v>4B</v>
          </cell>
          <cell r="D2601" t="str">
            <v>E</v>
          </cell>
          <cell r="E2601">
            <v>4.0997821157010096E-2</v>
          </cell>
          <cell r="F2601">
            <v>1</v>
          </cell>
          <cell r="G2601" t="str">
            <v>&gt;=27 &amp; &lt;28</v>
          </cell>
          <cell r="H2601" t="str">
            <v>KS2 English</v>
          </cell>
          <cell r="I2601" t="str">
            <v>KS4 English</v>
          </cell>
        </row>
        <row r="2602">
          <cell r="B2602" t="str">
            <v>KS2-4</v>
          </cell>
          <cell r="C2602" t="str">
            <v>4A</v>
          </cell>
          <cell r="D2602" t="str">
            <v>E</v>
          </cell>
          <cell r="E2602">
            <v>1.3925982449446777E-2</v>
          </cell>
          <cell r="F2602">
            <v>1</v>
          </cell>
          <cell r="G2602" t="str">
            <v>&gt;=27 &amp; &lt;28</v>
          </cell>
          <cell r="H2602" t="str">
            <v>KS2 English</v>
          </cell>
          <cell r="I2602" t="str">
            <v>KS4 English</v>
          </cell>
        </row>
        <row r="2603">
          <cell r="B2603" t="str">
            <v>KS2-4</v>
          </cell>
          <cell r="C2603" t="str">
            <v>5C</v>
          </cell>
          <cell r="D2603" t="str">
            <v>E</v>
          </cell>
          <cell r="E2603">
            <v>3.8339320254213872E-3</v>
          </cell>
          <cell r="F2603">
            <v>1</v>
          </cell>
          <cell r="G2603" t="str">
            <v>&gt;=27 &amp; &lt;28</v>
          </cell>
          <cell r="H2603" t="str">
            <v>KS2 English</v>
          </cell>
          <cell r="I2603" t="str">
            <v>KS4 English</v>
          </cell>
        </row>
        <row r="2604">
          <cell r="B2604" t="str">
            <v>KS2-4</v>
          </cell>
          <cell r="C2604" t="str">
            <v>5B</v>
          </cell>
          <cell r="D2604" t="str">
            <v>E</v>
          </cell>
          <cell r="E2604">
            <v>5.8147986625963074E-4</v>
          </cell>
          <cell r="F2604">
            <v>1</v>
          </cell>
          <cell r="G2604" t="str">
            <v>&gt;=27 &amp; &lt;28</v>
          </cell>
          <cell r="H2604" t="str">
            <v>KS2 English</v>
          </cell>
          <cell r="I2604" t="str">
            <v>KS4 English</v>
          </cell>
        </row>
        <row r="2605">
          <cell r="B2605" t="str">
            <v>KS2-4</v>
          </cell>
          <cell r="C2605" t="str">
            <v>5A</v>
          </cell>
          <cell r="D2605" t="str">
            <v>E</v>
          </cell>
          <cell r="E2605">
            <v>0</v>
          </cell>
          <cell r="F2605">
            <v>1</v>
          </cell>
          <cell r="G2605" t="str">
            <v>&gt;=27 &amp; &lt;28</v>
          </cell>
          <cell r="H2605" t="str">
            <v>KS2 English</v>
          </cell>
          <cell r="I2605" t="str">
            <v>KS4 English</v>
          </cell>
        </row>
        <row r="2606">
          <cell r="B2606" t="str">
            <v>.</v>
          </cell>
        </row>
        <row r="2607">
          <cell r="B2607" t="str">
            <v>.</v>
          </cell>
        </row>
        <row r="2608">
          <cell r="B2608" t="str">
            <v>.</v>
          </cell>
          <cell r="C2608" t="str">
            <v>.</v>
          </cell>
          <cell r="D2608" t="str">
            <v>.</v>
          </cell>
          <cell r="E2608" t="str">
            <v>.</v>
          </cell>
          <cell r="F2608" t="str">
            <v>.</v>
          </cell>
          <cell r="G2608" t="str">
            <v>.</v>
          </cell>
          <cell r="H2608" t="str">
            <v>KS2 English</v>
          </cell>
          <cell r="I2608" t="str">
            <v>KS4 English</v>
          </cell>
        </row>
        <row r="2609">
          <cell r="B2609" t="str">
            <v>.</v>
          </cell>
          <cell r="C2609" t="str">
            <v>.</v>
          </cell>
          <cell r="D2609" t="str">
            <v>.</v>
          </cell>
          <cell r="E2609" t="str">
            <v>.</v>
          </cell>
          <cell r="F2609" t="str">
            <v>.</v>
          </cell>
          <cell r="G2609" t="str">
            <v>.</v>
          </cell>
          <cell r="H2609" t="str">
            <v>KS2 English</v>
          </cell>
          <cell r="I2609" t="str">
            <v>KS4 English</v>
          </cell>
        </row>
        <row r="2610">
          <cell r="B2610" t="str">
            <v>.</v>
          </cell>
          <cell r="C2610" t="str">
            <v>.</v>
          </cell>
          <cell r="D2610" t="str">
            <v>.</v>
          </cell>
          <cell r="E2610" t="str">
            <v>.</v>
          </cell>
          <cell r="F2610" t="str">
            <v>.</v>
          </cell>
          <cell r="G2610" t="str">
            <v>.</v>
          </cell>
          <cell r="H2610" t="str">
            <v>KS2 English</v>
          </cell>
          <cell r="I2610" t="str">
            <v>KS4 English</v>
          </cell>
        </row>
        <row r="2611">
          <cell r="B2611" t="str">
            <v>.</v>
          </cell>
          <cell r="C2611" t="str">
            <v>.</v>
          </cell>
          <cell r="D2611" t="str">
            <v>.</v>
          </cell>
          <cell r="E2611" t="str">
            <v>.</v>
          </cell>
          <cell r="F2611" t="str">
            <v>.</v>
          </cell>
          <cell r="G2611" t="str">
            <v>.</v>
          </cell>
          <cell r="H2611" t="str">
            <v>.</v>
          </cell>
          <cell r="I2611" t="str">
            <v>.</v>
          </cell>
        </row>
        <row r="2612">
          <cell r="B2612" t="str">
            <v>.</v>
          </cell>
          <cell r="C2612" t="str">
            <v>.</v>
          </cell>
          <cell r="D2612" t="str">
            <v>.</v>
          </cell>
          <cell r="E2612" t="str">
            <v>.</v>
          </cell>
          <cell r="F2612" t="str">
            <v>.</v>
          </cell>
          <cell r="G2612" t="str">
            <v>.</v>
          </cell>
          <cell r="H2612" t="str">
            <v>.</v>
          </cell>
          <cell r="I2612" t="str">
            <v>.</v>
          </cell>
        </row>
        <row r="2613">
          <cell r="B2613" t="str">
            <v>KS2-4</v>
          </cell>
          <cell r="C2613" t="str">
            <v>B</v>
          </cell>
          <cell r="D2613" t="str">
            <v>E</v>
          </cell>
          <cell r="E2613">
            <v>0.36253776435045315</v>
          </cell>
          <cell r="F2613">
            <v>1</v>
          </cell>
          <cell r="G2613" t="str">
            <v>&gt;=28 &amp; &lt;29</v>
          </cell>
          <cell r="H2613" t="str">
            <v>KS2 English</v>
          </cell>
          <cell r="I2613" t="str">
            <v>KS4 English</v>
          </cell>
        </row>
        <row r="2614">
          <cell r="B2614" t="str">
            <v>KS2-4</v>
          </cell>
          <cell r="C2614" t="str">
            <v>N</v>
          </cell>
          <cell r="D2614" t="str">
            <v>E</v>
          </cell>
          <cell r="E2614">
            <v>0.42342342342342343</v>
          </cell>
          <cell r="F2614">
            <v>1</v>
          </cell>
          <cell r="G2614" t="str">
            <v>&gt;=28 &amp; &lt;29</v>
          </cell>
          <cell r="H2614" t="str">
            <v>KS2 English</v>
          </cell>
          <cell r="I2614" t="str">
            <v>KS4 English</v>
          </cell>
        </row>
        <row r="2615">
          <cell r="B2615" t="str">
            <v>KS2-4</v>
          </cell>
          <cell r="C2615" t="str">
            <v>2</v>
          </cell>
          <cell r="D2615" t="str">
            <v>E</v>
          </cell>
          <cell r="E2615">
            <v>0.44285714285714284</v>
          </cell>
          <cell r="F2615">
            <v>1</v>
          </cell>
          <cell r="G2615" t="str">
            <v>&gt;=28 &amp; &lt;29</v>
          </cell>
          <cell r="H2615" t="str">
            <v>KS2 English</v>
          </cell>
          <cell r="I2615" t="str">
            <v>KS4 English</v>
          </cell>
        </row>
        <row r="2616">
          <cell r="B2616" t="str">
            <v>KS2-4</v>
          </cell>
          <cell r="C2616" t="str">
            <v>3C</v>
          </cell>
          <cell r="D2616" t="str">
            <v>E</v>
          </cell>
          <cell r="E2616">
            <v>0.34637681159420292</v>
          </cell>
          <cell r="F2616">
            <v>1</v>
          </cell>
          <cell r="G2616" t="str">
            <v>&gt;=28 &amp; &lt;29</v>
          </cell>
          <cell r="H2616" t="str">
            <v>KS2 English</v>
          </cell>
          <cell r="I2616" t="str">
            <v>KS4 English</v>
          </cell>
        </row>
        <row r="2617">
          <cell r="B2617" t="str">
            <v>KS2-4</v>
          </cell>
          <cell r="C2617" t="str">
            <v>3B</v>
          </cell>
          <cell r="D2617" t="str">
            <v>E</v>
          </cell>
          <cell r="E2617">
            <v>0.27867203219315895</v>
          </cell>
          <cell r="F2617">
            <v>1</v>
          </cell>
          <cell r="G2617" t="str">
            <v>&gt;=28 &amp; &lt;29</v>
          </cell>
          <cell r="H2617" t="str">
            <v>KS2 English</v>
          </cell>
          <cell r="I2617" t="str">
            <v>KS4 English</v>
          </cell>
        </row>
        <row r="2618">
          <cell r="B2618" t="str">
            <v>KS2-4</v>
          </cell>
          <cell r="C2618" t="str">
            <v>3A</v>
          </cell>
          <cell r="D2618" t="str">
            <v>E</v>
          </cell>
          <cell r="E2618">
            <v>0.19298245614035087</v>
          </cell>
          <cell r="F2618">
            <v>1</v>
          </cell>
          <cell r="G2618" t="str">
            <v>&gt;=28 &amp; &lt;29</v>
          </cell>
          <cell r="H2618" t="str">
            <v>KS2 English</v>
          </cell>
          <cell r="I2618" t="str">
            <v>KS4 English</v>
          </cell>
        </row>
        <row r="2619">
          <cell r="B2619" t="str">
            <v>KS2-4</v>
          </cell>
          <cell r="C2619" t="str">
            <v>4C</v>
          </cell>
          <cell r="D2619" t="str">
            <v>E</v>
          </cell>
          <cell r="E2619">
            <v>8.5060757684060045E-2</v>
          </cell>
          <cell r="F2619">
            <v>1</v>
          </cell>
          <cell r="G2619" t="str">
            <v>&gt;=28 &amp; &lt;29</v>
          </cell>
          <cell r="H2619" t="str">
            <v>KS2 English</v>
          </cell>
          <cell r="I2619" t="str">
            <v>KS4 English</v>
          </cell>
        </row>
        <row r="2620">
          <cell r="B2620" t="str">
            <v>KS2-4</v>
          </cell>
          <cell r="C2620" t="str">
            <v>4B</v>
          </cell>
          <cell r="D2620" t="str">
            <v>E</v>
          </cell>
          <cell r="E2620">
            <v>3.1101353823637028E-2</v>
          </cell>
          <cell r="F2620">
            <v>1</v>
          </cell>
          <cell r="G2620" t="str">
            <v>&gt;=28 &amp; &lt;29</v>
          </cell>
          <cell r="H2620" t="str">
            <v>KS2 English</v>
          </cell>
          <cell r="I2620" t="str">
            <v>KS4 English</v>
          </cell>
        </row>
        <row r="2621">
          <cell r="B2621" t="str">
            <v>KS2-4</v>
          </cell>
          <cell r="C2621" t="str">
            <v>4A</v>
          </cell>
          <cell r="D2621" t="str">
            <v>E</v>
          </cell>
          <cell r="E2621">
            <v>1.1825751176541572E-2</v>
          </cell>
          <cell r="F2621">
            <v>1</v>
          </cell>
          <cell r="G2621" t="str">
            <v>&gt;=28 &amp; &lt;29</v>
          </cell>
          <cell r="H2621" t="str">
            <v>KS2 English</v>
          </cell>
          <cell r="I2621" t="str">
            <v>KS4 English</v>
          </cell>
        </row>
        <row r="2622">
          <cell r="B2622" t="str">
            <v>KS2-4</v>
          </cell>
          <cell r="C2622" t="str">
            <v>5C</v>
          </cell>
          <cell r="D2622" t="str">
            <v>E</v>
          </cell>
          <cell r="E2622">
            <v>2.4101830232733296E-3</v>
          </cell>
          <cell r="F2622">
            <v>1</v>
          </cell>
          <cell r="G2622" t="str">
            <v>&gt;=28 &amp; &lt;29</v>
          </cell>
          <cell r="H2622" t="str">
            <v>KS2 English</v>
          </cell>
          <cell r="I2622" t="str">
            <v>KS4 English</v>
          </cell>
        </row>
        <row r="2623">
          <cell r="B2623" t="str">
            <v>KS2-4</v>
          </cell>
          <cell r="C2623" t="str">
            <v>5B</v>
          </cell>
          <cell r="D2623" t="str">
            <v>E</v>
          </cell>
          <cell r="E2623">
            <v>7.859575582918522E-4</v>
          </cell>
          <cell r="F2623">
            <v>1</v>
          </cell>
          <cell r="G2623" t="str">
            <v>&gt;=28 &amp; &lt;29</v>
          </cell>
          <cell r="H2623" t="str">
            <v>KS2 English</v>
          </cell>
          <cell r="I2623" t="str">
            <v>KS4 English</v>
          </cell>
        </row>
        <row r="2624">
          <cell r="B2624" t="str">
            <v>KS2-4</v>
          </cell>
          <cell r="C2624" t="str">
            <v>5A</v>
          </cell>
          <cell r="D2624" t="str">
            <v>E</v>
          </cell>
          <cell r="E2624">
            <v>0</v>
          </cell>
          <cell r="F2624">
            <v>1</v>
          </cell>
          <cell r="G2624" t="str">
            <v>&gt;=28 &amp; &lt;29</v>
          </cell>
          <cell r="H2624" t="str">
            <v>KS2 English</v>
          </cell>
          <cell r="I2624" t="str">
            <v>KS4 English</v>
          </cell>
        </row>
        <row r="2625">
          <cell r="B2625" t="str">
            <v>.</v>
          </cell>
        </row>
        <row r="2626">
          <cell r="B2626" t="str">
            <v>.</v>
          </cell>
        </row>
        <row r="2627">
          <cell r="B2627" t="str">
            <v>.</v>
          </cell>
          <cell r="C2627" t="str">
            <v>.</v>
          </cell>
          <cell r="D2627" t="str">
            <v>.</v>
          </cell>
          <cell r="E2627" t="str">
            <v>.</v>
          </cell>
          <cell r="F2627" t="str">
            <v>.</v>
          </cell>
          <cell r="G2627" t="str">
            <v>.</v>
          </cell>
          <cell r="H2627" t="str">
            <v>KS2 English</v>
          </cell>
          <cell r="I2627" t="str">
            <v>KS4 English</v>
          </cell>
        </row>
        <row r="2628">
          <cell r="B2628" t="str">
            <v>.</v>
          </cell>
          <cell r="C2628" t="str">
            <v>.</v>
          </cell>
          <cell r="D2628" t="str">
            <v>.</v>
          </cell>
          <cell r="E2628" t="str">
            <v>.</v>
          </cell>
          <cell r="F2628" t="str">
            <v>.</v>
          </cell>
          <cell r="G2628" t="str">
            <v>.</v>
          </cell>
          <cell r="H2628" t="str">
            <v>KS2 English</v>
          </cell>
          <cell r="I2628" t="str">
            <v>KS4 English</v>
          </cell>
        </row>
        <row r="2629">
          <cell r="B2629" t="str">
            <v>.</v>
          </cell>
          <cell r="C2629" t="str">
            <v>.</v>
          </cell>
          <cell r="D2629" t="str">
            <v>.</v>
          </cell>
          <cell r="E2629" t="str">
            <v>.</v>
          </cell>
          <cell r="F2629" t="str">
            <v>.</v>
          </cell>
          <cell r="G2629" t="str">
            <v>.</v>
          </cell>
          <cell r="H2629" t="str">
            <v>KS2 English</v>
          </cell>
          <cell r="I2629" t="str">
            <v>KS4 English</v>
          </cell>
        </row>
        <row r="2630">
          <cell r="B2630" t="str">
            <v>.</v>
          </cell>
          <cell r="C2630" t="str">
            <v>.</v>
          </cell>
          <cell r="D2630" t="str">
            <v>.</v>
          </cell>
          <cell r="E2630" t="str">
            <v>.</v>
          </cell>
          <cell r="F2630" t="str">
            <v>.</v>
          </cell>
          <cell r="G2630" t="str">
            <v>.</v>
          </cell>
          <cell r="H2630" t="str">
            <v>.</v>
          </cell>
          <cell r="I2630" t="str">
            <v>.</v>
          </cell>
        </row>
        <row r="2631">
          <cell r="B2631" t="str">
            <v>.</v>
          </cell>
          <cell r="C2631" t="str">
            <v>.</v>
          </cell>
          <cell r="D2631" t="str">
            <v>.</v>
          </cell>
          <cell r="E2631" t="str">
            <v>.</v>
          </cell>
          <cell r="F2631" t="str">
            <v>.</v>
          </cell>
          <cell r="G2631" t="str">
            <v>.</v>
          </cell>
          <cell r="H2631" t="str">
            <v>.</v>
          </cell>
          <cell r="I2631" t="str">
            <v>.</v>
          </cell>
        </row>
        <row r="2632">
          <cell r="B2632" t="str">
            <v>KS2-4</v>
          </cell>
          <cell r="C2632" t="str">
            <v>B</v>
          </cell>
          <cell r="D2632" t="str">
            <v>E</v>
          </cell>
          <cell r="E2632">
            <v>0.28104575163398693</v>
          </cell>
          <cell r="F2632">
            <v>1</v>
          </cell>
          <cell r="G2632" t="str">
            <v>&gt;=29 &amp; &lt;30</v>
          </cell>
          <cell r="H2632" t="str">
            <v>KS2 English</v>
          </cell>
          <cell r="I2632" t="str">
            <v>KS4 English</v>
          </cell>
        </row>
        <row r="2633">
          <cell r="B2633" t="str">
            <v>KS2-4</v>
          </cell>
          <cell r="C2633" t="str">
            <v>N</v>
          </cell>
          <cell r="D2633" t="str">
            <v>E</v>
          </cell>
          <cell r="E2633">
            <v>0.28104575163398693</v>
          </cell>
          <cell r="F2633">
            <v>1</v>
          </cell>
          <cell r="G2633" t="str">
            <v>&gt;=29 &amp; &lt;30</v>
          </cell>
          <cell r="H2633" t="str">
            <v>KS2 English</v>
          </cell>
          <cell r="I2633" t="str">
            <v>KS4 English</v>
          </cell>
        </row>
        <row r="2634">
          <cell r="B2634" t="str">
            <v>KS2-4</v>
          </cell>
          <cell r="C2634" t="str">
            <v>2</v>
          </cell>
          <cell r="D2634" t="str">
            <v>E</v>
          </cell>
          <cell r="E2634">
            <v>0.28104575163398693</v>
          </cell>
          <cell r="F2634">
            <v>1</v>
          </cell>
          <cell r="G2634" t="str">
            <v>&gt;=29 &amp; &lt;30</v>
          </cell>
          <cell r="H2634" t="str">
            <v>KS2 English</v>
          </cell>
          <cell r="I2634" t="str">
            <v>KS4 English</v>
          </cell>
        </row>
        <row r="2635">
          <cell r="B2635" t="str">
            <v>KS2-4</v>
          </cell>
          <cell r="C2635" t="str">
            <v>3C</v>
          </cell>
          <cell r="D2635" t="str">
            <v>E</v>
          </cell>
          <cell r="E2635">
            <v>0.28104575163398693</v>
          </cell>
          <cell r="F2635">
            <v>1</v>
          </cell>
          <cell r="G2635" t="str">
            <v>&gt;=29 &amp; &lt;30</v>
          </cell>
          <cell r="H2635" t="str">
            <v>KS2 English</v>
          </cell>
          <cell r="I2635" t="str">
            <v>KS4 English</v>
          </cell>
        </row>
        <row r="2636">
          <cell r="B2636" t="str">
            <v>KS2-4</v>
          </cell>
          <cell r="C2636" t="str">
            <v>3B</v>
          </cell>
          <cell r="D2636" t="str">
            <v>E</v>
          </cell>
          <cell r="E2636">
            <v>0.28104575163398693</v>
          </cell>
          <cell r="F2636">
            <v>1</v>
          </cell>
          <cell r="G2636" t="str">
            <v>&gt;=29 &amp; &lt;30</v>
          </cell>
          <cell r="H2636" t="str">
            <v>KS2 English</v>
          </cell>
          <cell r="I2636" t="str">
            <v>KS4 English</v>
          </cell>
        </row>
        <row r="2637">
          <cell r="B2637" t="str">
            <v>KS2-4</v>
          </cell>
          <cell r="C2637" t="str">
            <v>3A</v>
          </cell>
          <cell r="D2637" t="str">
            <v>E</v>
          </cell>
          <cell r="E2637">
            <v>0.17123287671232876</v>
          </cell>
          <cell r="F2637">
            <v>1</v>
          </cell>
          <cell r="G2637" t="str">
            <v>&gt;=29 &amp; &lt;30</v>
          </cell>
          <cell r="H2637" t="str">
            <v>KS2 English</v>
          </cell>
          <cell r="I2637" t="str">
            <v>KS4 English</v>
          </cell>
        </row>
        <row r="2638">
          <cell r="B2638" t="str">
            <v>KS2-4</v>
          </cell>
          <cell r="C2638" t="str">
            <v>4C</v>
          </cell>
          <cell r="D2638" t="str">
            <v>E</v>
          </cell>
          <cell r="E2638">
            <v>4.9004594180704443E-2</v>
          </cell>
          <cell r="F2638">
            <v>1</v>
          </cell>
          <cell r="G2638" t="str">
            <v>&gt;=29 &amp; &lt;30</v>
          </cell>
          <cell r="H2638" t="str">
            <v>KS2 English</v>
          </cell>
          <cell r="I2638" t="str">
            <v>KS4 English</v>
          </cell>
        </row>
        <row r="2639">
          <cell r="B2639" t="str">
            <v>KS2-4</v>
          </cell>
          <cell r="C2639" t="str">
            <v>4B</v>
          </cell>
          <cell r="D2639" t="str">
            <v>E</v>
          </cell>
          <cell r="E2639">
            <v>1.4214641080312722E-2</v>
          </cell>
          <cell r="F2639">
            <v>1</v>
          </cell>
          <cell r="G2639" t="str">
            <v>&gt;=29 &amp; &lt;30</v>
          </cell>
          <cell r="H2639" t="str">
            <v>KS2 English</v>
          </cell>
          <cell r="I2639" t="str">
            <v>KS4 English</v>
          </cell>
        </row>
        <row r="2640">
          <cell r="B2640" t="str">
            <v>KS2-4</v>
          </cell>
          <cell r="C2640" t="str">
            <v>4A</v>
          </cell>
          <cell r="D2640" t="str">
            <v>E</v>
          </cell>
          <cell r="E2640">
            <v>4.3062200956937796E-3</v>
          </cell>
          <cell r="F2640">
            <v>1</v>
          </cell>
          <cell r="G2640" t="str">
            <v>&gt;=29 &amp; &lt;30</v>
          </cell>
          <cell r="H2640" t="str">
            <v>KS2 English</v>
          </cell>
          <cell r="I2640" t="str">
            <v>KS4 English</v>
          </cell>
        </row>
        <row r="2641">
          <cell r="B2641" t="str">
            <v>KS2-4</v>
          </cell>
          <cell r="C2641" t="str">
            <v>5C</v>
          </cell>
          <cell r="D2641" t="str">
            <v>E</v>
          </cell>
          <cell r="E2641">
            <v>1.257071024512885E-3</v>
          </cell>
          <cell r="F2641">
            <v>1</v>
          </cell>
          <cell r="G2641" t="str">
            <v>&gt;=29 &amp; &lt;30</v>
          </cell>
          <cell r="H2641" t="str">
            <v>KS2 English</v>
          </cell>
          <cell r="I2641" t="str">
            <v>KS4 English</v>
          </cell>
        </row>
        <row r="2642">
          <cell r="B2642" t="str">
            <v>KS2-4</v>
          </cell>
          <cell r="C2642" t="str">
            <v>5B</v>
          </cell>
          <cell r="D2642" t="str">
            <v>E</v>
          </cell>
          <cell r="E2642">
            <v>0</v>
          </cell>
          <cell r="F2642">
            <v>1</v>
          </cell>
          <cell r="G2642" t="str">
            <v>&gt;=29 &amp; &lt;30</v>
          </cell>
          <cell r="H2642" t="str">
            <v>KS2 English</v>
          </cell>
          <cell r="I2642" t="str">
            <v>KS4 English</v>
          </cell>
        </row>
        <row r="2643">
          <cell r="B2643" t="str">
            <v>KS2-4</v>
          </cell>
          <cell r="C2643" t="str">
            <v>5A</v>
          </cell>
          <cell r="D2643" t="str">
            <v>E</v>
          </cell>
          <cell r="E2643">
            <v>0</v>
          </cell>
          <cell r="F2643">
            <v>1</v>
          </cell>
          <cell r="G2643" t="str">
            <v>&gt;=29 &amp; &lt;30</v>
          </cell>
          <cell r="H2643" t="str">
            <v>KS2 English</v>
          </cell>
          <cell r="I2643" t="str">
            <v>KS4 English</v>
          </cell>
        </row>
        <row r="2644">
          <cell r="B2644" t="str">
            <v>.</v>
          </cell>
        </row>
        <row r="2645">
          <cell r="B2645" t="str">
            <v>.</v>
          </cell>
        </row>
        <row r="2646">
          <cell r="B2646" t="str">
            <v>.</v>
          </cell>
          <cell r="C2646" t="str">
            <v>.</v>
          </cell>
          <cell r="D2646" t="str">
            <v>.</v>
          </cell>
          <cell r="E2646" t="str">
            <v>.</v>
          </cell>
          <cell r="F2646" t="str">
            <v>.</v>
          </cell>
          <cell r="G2646" t="str">
            <v>.</v>
          </cell>
          <cell r="H2646" t="str">
            <v>KS2 English</v>
          </cell>
          <cell r="I2646" t="str">
            <v>KS4 English</v>
          </cell>
        </row>
        <row r="2647">
          <cell r="B2647" t="str">
            <v>.</v>
          </cell>
          <cell r="C2647" t="str">
            <v>.</v>
          </cell>
          <cell r="D2647" t="str">
            <v>.</v>
          </cell>
          <cell r="E2647" t="str">
            <v>.</v>
          </cell>
          <cell r="F2647" t="str">
            <v>.</v>
          </cell>
          <cell r="G2647" t="str">
            <v>.</v>
          </cell>
          <cell r="H2647" t="str">
            <v>KS2 English</v>
          </cell>
          <cell r="I2647" t="str">
            <v>KS4 English</v>
          </cell>
        </row>
        <row r="2648">
          <cell r="B2648" t="str">
            <v>.</v>
          </cell>
          <cell r="C2648" t="str">
            <v>.</v>
          </cell>
          <cell r="D2648" t="str">
            <v>.</v>
          </cell>
          <cell r="E2648" t="str">
            <v>.</v>
          </cell>
          <cell r="F2648" t="str">
            <v>.</v>
          </cell>
          <cell r="G2648" t="str">
            <v>.</v>
          </cell>
          <cell r="H2648" t="str">
            <v>KS2 English</v>
          </cell>
          <cell r="I2648" t="str">
            <v>KS4 English</v>
          </cell>
        </row>
        <row r="2649">
          <cell r="B2649" t="str">
            <v>.</v>
          </cell>
          <cell r="C2649" t="str">
            <v>.</v>
          </cell>
          <cell r="D2649" t="str">
            <v>.</v>
          </cell>
          <cell r="E2649" t="str">
            <v>.</v>
          </cell>
          <cell r="F2649" t="str">
            <v>.</v>
          </cell>
          <cell r="G2649" t="str">
            <v>.</v>
          </cell>
          <cell r="H2649" t="str">
            <v>.</v>
          </cell>
          <cell r="I2649" t="str">
            <v>.</v>
          </cell>
        </row>
        <row r="2650">
          <cell r="B2650" t="str">
            <v>.</v>
          </cell>
          <cell r="C2650" t="str">
            <v>.</v>
          </cell>
          <cell r="D2650" t="str">
            <v>.</v>
          </cell>
          <cell r="E2650" t="str">
            <v>.</v>
          </cell>
          <cell r="F2650" t="str">
            <v>.</v>
          </cell>
          <cell r="G2650" t="str">
            <v>.</v>
          </cell>
          <cell r="H2650" t="str">
            <v>.</v>
          </cell>
          <cell r="I2650" t="str">
            <v>.</v>
          </cell>
        </row>
        <row r="2651">
          <cell r="B2651" t="str">
            <v>KS2-4</v>
          </cell>
          <cell r="C2651" t="str">
            <v>B</v>
          </cell>
          <cell r="D2651" t="str">
            <v>E</v>
          </cell>
          <cell r="E2651">
            <v>3.7313432835820892E-2</v>
          </cell>
          <cell r="F2651">
            <v>1</v>
          </cell>
          <cell r="G2651" t="str">
            <v>&gt;=30</v>
          </cell>
          <cell r="H2651" t="str">
            <v>KS2 English</v>
          </cell>
          <cell r="I2651" t="str">
            <v>KS4 English</v>
          </cell>
        </row>
        <row r="2652">
          <cell r="B2652" t="str">
            <v>KS2-4</v>
          </cell>
          <cell r="C2652" t="str">
            <v>N</v>
          </cell>
          <cell r="D2652" t="str">
            <v>E</v>
          </cell>
          <cell r="E2652">
            <v>3.7313432835820892E-2</v>
          </cell>
          <cell r="F2652">
            <v>1</v>
          </cell>
          <cell r="G2652" t="str">
            <v>&gt;=30</v>
          </cell>
          <cell r="H2652" t="str">
            <v>KS2 English</v>
          </cell>
          <cell r="I2652" t="str">
            <v>KS4 English</v>
          </cell>
        </row>
        <row r="2653">
          <cell r="B2653" t="str">
            <v>KS2-4</v>
          </cell>
          <cell r="C2653" t="str">
            <v>2</v>
          </cell>
          <cell r="D2653" t="str">
            <v>E</v>
          </cell>
          <cell r="E2653">
            <v>3.7313432835820892E-2</v>
          </cell>
          <cell r="F2653">
            <v>1</v>
          </cell>
          <cell r="G2653" t="str">
            <v>&gt;=30</v>
          </cell>
          <cell r="H2653" t="str">
            <v>KS2 English</v>
          </cell>
          <cell r="I2653" t="str">
            <v>KS4 English</v>
          </cell>
        </row>
        <row r="2654">
          <cell r="B2654" t="str">
            <v>KS2-4</v>
          </cell>
          <cell r="C2654" t="str">
            <v>3C</v>
          </cell>
          <cell r="D2654" t="str">
            <v>E</v>
          </cell>
          <cell r="E2654">
            <v>3.7313432835820892E-2</v>
          </cell>
          <cell r="F2654">
            <v>1</v>
          </cell>
          <cell r="G2654" t="str">
            <v>&gt;=30</v>
          </cell>
          <cell r="H2654" t="str">
            <v>KS2 English</v>
          </cell>
          <cell r="I2654" t="str">
            <v>KS4 English</v>
          </cell>
        </row>
        <row r="2655">
          <cell r="B2655" t="str">
            <v>KS2-4</v>
          </cell>
          <cell r="C2655" t="str">
            <v>3B</v>
          </cell>
          <cell r="D2655" t="str">
            <v>E</v>
          </cell>
          <cell r="E2655">
            <v>3.7313432835820892E-2</v>
          </cell>
          <cell r="F2655">
            <v>1</v>
          </cell>
          <cell r="G2655" t="str">
            <v>&gt;=30</v>
          </cell>
          <cell r="H2655" t="str">
            <v>KS2 English</v>
          </cell>
          <cell r="I2655" t="str">
            <v>KS4 English</v>
          </cell>
        </row>
        <row r="2656">
          <cell r="B2656" t="str">
            <v>KS2-4</v>
          </cell>
          <cell r="C2656" t="str">
            <v>3A</v>
          </cell>
          <cell r="D2656" t="str">
            <v>E</v>
          </cell>
          <cell r="E2656">
            <v>3.7313432835820892E-2</v>
          </cell>
          <cell r="F2656">
            <v>1</v>
          </cell>
          <cell r="G2656" t="str">
            <v>&gt;=30</v>
          </cell>
          <cell r="H2656" t="str">
            <v>KS2 English</v>
          </cell>
          <cell r="I2656" t="str">
            <v>KS4 English</v>
          </cell>
        </row>
        <row r="2657">
          <cell r="B2657" t="str">
            <v>KS2-4</v>
          </cell>
          <cell r="C2657" t="str">
            <v>4C</v>
          </cell>
          <cell r="D2657" t="str">
            <v>E</v>
          </cell>
          <cell r="E2657">
            <v>3.7313432835820892E-2</v>
          </cell>
          <cell r="F2657">
            <v>1</v>
          </cell>
          <cell r="G2657" t="str">
            <v>&gt;=30</v>
          </cell>
          <cell r="H2657" t="str">
            <v>KS2 English</v>
          </cell>
          <cell r="I2657" t="str">
            <v>KS4 English</v>
          </cell>
        </row>
        <row r="2658">
          <cell r="B2658" t="str">
            <v>KS2-4</v>
          </cell>
          <cell r="C2658" t="str">
            <v>4B</v>
          </cell>
          <cell r="D2658" t="str">
            <v>E</v>
          </cell>
          <cell r="E2658">
            <v>1.0111223458038423E-3</v>
          </cell>
          <cell r="F2658">
            <v>1</v>
          </cell>
          <cell r="G2658" t="str">
            <v>&gt;=30</v>
          </cell>
          <cell r="H2658" t="str">
            <v>KS2 English</v>
          </cell>
          <cell r="I2658" t="str">
            <v>KS4 English</v>
          </cell>
        </row>
        <row r="2659">
          <cell r="B2659" t="str">
            <v>KS2-4</v>
          </cell>
          <cell r="C2659" t="str">
            <v>4A</v>
          </cell>
          <cell r="D2659" t="str">
            <v>E</v>
          </cell>
          <cell r="E2659">
            <v>4.807692307692308E-4</v>
          </cell>
          <cell r="F2659">
            <v>1</v>
          </cell>
          <cell r="G2659" t="str">
            <v>&gt;=30</v>
          </cell>
          <cell r="H2659" t="str">
            <v>KS2 English</v>
          </cell>
          <cell r="I2659" t="str">
            <v>KS4 English</v>
          </cell>
        </row>
        <row r="2660">
          <cell r="B2660" t="str">
            <v>KS2-4</v>
          </cell>
          <cell r="C2660" t="str">
            <v>5C</v>
          </cell>
          <cell r="D2660" t="str">
            <v>E</v>
          </cell>
          <cell r="E2660">
            <v>1.5730690577316344E-4</v>
          </cell>
          <cell r="F2660">
            <v>1</v>
          </cell>
          <cell r="G2660" t="str">
            <v>&gt;=30</v>
          </cell>
          <cell r="H2660" t="str">
            <v>KS2 English</v>
          </cell>
          <cell r="I2660" t="str">
            <v>KS4 English</v>
          </cell>
        </row>
        <row r="2661">
          <cell r="B2661" t="str">
            <v>KS2-4</v>
          </cell>
          <cell r="C2661" t="str">
            <v>5B</v>
          </cell>
          <cell r="D2661" t="str">
            <v>E</v>
          </cell>
          <cell r="E2661">
            <v>6.9348127600554787E-4</v>
          </cell>
          <cell r="F2661">
            <v>1</v>
          </cell>
          <cell r="G2661" t="str">
            <v>&gt;=30</v>
          </cell>
          <cell r="H2661" t="str">
            <v>KS2 English</v>
          </cell>
          <cell r="I2661" t="str">
            <v>KS4 English</v>
          </cell>
        </row>
        <row r="2662">
          <cell r="B2662" t="str">
            <v>KS2-4</v>
          </cell>
          <cell r="C2662" t="str">
            <v>5A</v>
          </cell>
          <cell r="D2662" t="str">
            <v>E</v>
          </cell>
          <cell r="E2662">
            <v>0</v>
          </cell>
          <cell r="F2662">
            <v>1</v>
          </cell>
          <cell r="G2662" t="str">
            <v>&gt;=30</v>
          </cell>
          <cell r="H2662" t="str">
            <v>KS2 English</v>
          </cell>
          <cell r="I2662" t="str">
            <v>KS4 English</v>
          </cell>
        </row>
        <row r="2663">
          <cell r="B2663" t="str">
            <v>.</v>
          </cell>
          <cell r="C2663" t="str">
            <v>.</v>
          </cell>
          <cell r="D2663" t="str">
            <v>.</v>
          </cell>
          <cell r="E2663" t="str">
            <v>.</v>
          </cell>
          <cell r="F2663" t="str">
            <v>.</v>
          </cell>
          <cell r="G2663" t="str">
            <v>.</v>
          </cell>
          <cell r="H2663" t="str">
            <v>.</v>
          </cell>
          <cell r="I2663" t="str">
            <v>.</v>
          </cell>
        </row>
        <row r="2664">
          <cell r="B2664" t="str">
            <v>.</v>
          </cell>
          <cell r="C2664" t="str">
            <v>.</v>
          </cell>
          <cell r="D2664" t="str">
            <v>.</v>
          </cell>
          <cell r="E2664" t="str">
            <v>.</v>
          </cell>
          <cell r="F2664" t="str">
            <v>.</v>
          </cell>
          <cell r="G2664" t="str">
            <v>.</v>
          </cell>
          <cell r="H2664" t="str">
            <v>.</v>
          </cell>
          <cell r="I2664" t="str">
            <v>.</v>
          </cell>
        </row>
        <row r="2665">
          <cell r="B2665" t="str">
            <v>KS2-4</v>
          </cell>
          <cell r="C2665" t="str">
            <v>B</v>
          </cell>
          <cell r="D2665" t="str">
            <v>D</v>
          </cell>
          <cell r="E2665">
            <v>0.13687561214495592</v>
          </cell>
          <cell r="F2665">
            <v>0.75</v>
          </cell>
          <cell r="G2665" t="str">
            <v>&lt;25</v>
          </cell>
          <cell r="H2665" t="str">
            <v>KS2 English</v>
          </cell>
          <cell r="I2665" t="str">
            <v>KS4 English</v>
          </cell>
        </row>
        <row r="2666">
          <cell r="B2666" t="str">
            <v>KS2-4</v>
          </cell>
          <cell r="C2666" t="str">
            <v>N</v>
          </cell>
          <cell r="D2666" t="str">
            <v>D</v>
          </cell>
          <cell r="E2666">
            <v>0.14723032069970846</v>
          </cell>
          <cell r="F2666">
            <v>0.75</v>
          </cell>
          <cell r="G2666" t="str">
            <v>&lt;25</v>
          </cell>
          <cell r="H2666" t="str">
            <v>KS2 English</v>
          </cell>
          <cell r="I2666" t="str">
            <v>KS4 English</v>
          </cell>
        </row>
        <row r="2667">
          <cell r="B2667" t="str">
            <v>KS2-4</v>
          </cell>
          <cell r="C2667" t="str">
            <v>2</v>
          </cell>
          <cell r="D2667" t="str">
            <v>D</v>
          </cell>
          <cell r="E2667">
            <v>0.20843881856540084</v>
          </cell>
          <cell r="F2667">
            <v>0.75</v>
          </cell>
          <cell r="G2667" t="str">
            <v>&lt;25</v>
          </cell>
          <cell r="H2667" t="str">
            <v>KS2 English</v>
          </cell>
          <cell r="I2667" t="str">
            <v>KS4 English</v>
          </cell>
        </row>
        <row r="2668">
          <cell r="B2668" t="str">
            <v>KS2-4</v>
          </cell>
          <cell r="C2668" t="str">
            <v>3C</v>
          </cell>
          <cell r="D2668" t="str">
            <v>D</v>
          </cell>
          <cell r="E2668">
            <v>0.26385853367772699</v>
          </cell>
          <cell r="F2668">
            <v>0.75</v>
          </cell>
          <cell r="G2668" t="str">
            <v>&lt;25</v>
          </cell>
          <cell r="H2668" t="str">
            <v>KS2 English</v>
          </cell>
          <cell r="I2668" t="str">
            <v>KS4 English</v>
          </cell>
        </row>
        <row r="2669">
          <cell r="B2669" t="str">
            <v>KS2-4</v>
          </cell>
          <cell r="C2669" t="str">
            <v>3B</v>
          </cell>
          <cell r="D2669" t="str">
            <v>D</v>
          </cell>
          <cell r="E2669">
            <v>0.33293474547318075</v>
          </cell>
          <cell r="F2669">
            <v>0.75</v>
          </cell>
          <cell r="G2669" t="str">
            <v>&lt;25</v>
          </cell>
          <cell r="H2669" t="str">
            <v>KS2 English</v>
          </cell>
          <cell r="I2669" t="str">
            <v>KS4 English</v>
          </cell>
        </row>
        <row r="2670">
          <cell r="B2670" t="str">
            <v>KS2-4</v>
          </cell>
          <cell r="C2670" t="str">
            <v>3A</v>
          </cell>
          <cell r="D2670" t="str">
            <v>D</v>
          </cell>
          <cell r="E2670">
            <v>0.35825013137151868</v>
          </cell>
          <cell r="F2670">
            <v>0.75</v>
          </cell>
          <cell r="G2670" t="str">
            <v>&lt;25</v>
          </cell>
          <cell r="H2670" t="str">
            <v>KS2 English</v>
          </cell>
          <cell r="I2670" t="str">
            <v>KS4 English</v>
          </cell>
        </row>
        <row r="2671">
          <cell r="B2671" t="str">
            <v>KS2-4</v>
          </cell>
          <cell r="C2671" t="str">
            <v>4C</v>
          </cell>
          <cell r="D2671" t="str">
            <v>D</v>
          </cell>
          <cell r="E2671">
            <v>0.33753120036305878</v>
          </cell>
          <cell r="F2671">
            <v>0.75</v>
          </cell>
          <cell r="G2671" t="str">
            <v>&lt;25</v>
          </cell>
          <cell r="H2671" t="str">
            <v>KS2 English</v>
          </cell>
          <cell r="I2671" t="str">
            <v>KS4 English</v>
          </cell>
        </row>
        <row r="2672">
          <cell r="B2672" t="str">
            <v>KS2-4</v>
          </cell>
          <cell r="C2672" t="str">
            <v>4B</v>
          </cell>
          <cell r="D2672" t="str">
            <v>D</v>
          </cell>
          <cell r="E2672">
            <v>0.23781088758768623</v>
          </cell>
          <cell r="F2672">
            <v>0.75</v>
          </cell>
          <cell r="G2672" t="str">
            <v>&lt;25</v>
          </cell>
          <cell r="H2672" t="str">
            <v>KS2 English</v>
          </cell>
          <cell r="I2672" t="str">
            <v>KS4 English</v>
          </cell>
        </row>
        <row r="2673">
          <cell r="B2673" t="str">
            <v>KS2-4</v>
          </cell>
          <cell r="C2673" t="str">
            <v>4A</v>
          </cell>
          <cell r="D2673" t="str">
            <v>D</v>
          </cell>
          <cell r="E2673">
            <v>0.13589076723016905</v>
          </cell>
          <cell r="F2673">
            <v>0.75</v>
          </cell>
          <cell r="G2673" t="str">
            <v>&lt;25</v>
          </cell>
          <cell r="H2673" t="str">
            <v>KS2 English</v>
          </cell>
          <cell r="I2673" t="str">
            <v>KS4 English</v>
          </cell>
        </row>
        <row r="2674">
          <cell r="B2674" t="str">
            <v>KS2-4</v>
          </cell>
          <cell r="C2674" t="str">
            <v>5C</v>
          </cell>
          <cell r="D2674" t="str">
            <v>D</v>
          </cell>
          <cell r="E2674">
            <v>5.5794715961846882E-2</v>
          </cell>
          <cell r="F2674">
            <v>0.75</v>
          </cell>
          <cell r="G2674" t="str">
            <v>&lt;25</v>
          </cell>
          <cell r="H2674" t="str">
            <v>KS2 English</v>
          </cell>
          <cell r="I2674" t="str">
            <v>KS4 English</v>
          </cell>
        </row>
        <row r="2675">
          <cell r="B2675" t="str">
            <v>KS2-4</v>
          </cell>
          <cell r="C2675" t="str">
            <v>5B</v>
          </cell>
          <cell r="D2675" t="str">
            <v>D</v>
          </cell>
          <cell r="E2675">
            <v>1.1892450879007239E-2</v>
          </cell>
          <cell r="F2675">
            <v>0.75</v>
          </cell>
          <cell r="G2675" t="str">
            <v>&lt;25</v>
          </cell>
          <cell r="H2675" t="str">
            <v>KS2 English</v>
          </cell>
          <cell r="I2675" t="str">
            <v>KS4 English</v>
          </cell>
        </row>
        <row r="2676">
          <cell r="B2676" t="str">
            <v>KS2-4</v>
          </cell>
          <cell r="C2676" t="str">
            <v>5A</v>
          </cell>
          <cell r="D2676" t="str">
            <v>D</v>
          </cell>
          <cell r="E2676">
            <v>6.7567567567567571E-3</v>
          </cell>
          <cell r="F2676">
            <v>0.75</v>
          </cell>
          <cell r="G2676" t="str">
            <v>&lt;25</v>
          </cell>
          <cell r="H2676" t="str">
            <v>KS2 English</v>
          </cell>
          <cell r="I2676" t="str">
            <v>KS4 English</v>
          </cell>
        </row>
        <row r="2677">
          <cell r="B2677" t="str">
            <v>.</v>
          </cell>
          <cell r="C2677" t="str">
            <v>.</v>
          </cell>
          <cell r="D2677" t="str">
            <v>.</v>
          </cell>
          <cell r="E2677" t="str">
            <v>.</v>
          </cell>
          <cell r="F2677" t="str">
            <v>.</v>
          </cell>
          <cell r="G2677" t="str">
            <v>.</v>
          </cell>
          <cell r="H2677" t="str">
            <v>.</v>
          </cell>
          <cell r="I2677" t="str">
            <v>.</v>
          </cell>
        </row>
        <row r="2678">
          <cell r="B2678" t="str">
            <v>.</v>
          </cell>
          <cell r="C2678" t="str">
            <v>.</v>
          </cell>
          <cell r="D2678" t="str">
            <v>.</v>
          </cell>
          <cell r="E2678" t="str">
            <v>.</v>
          </cell>
          <cell r="F2678" t="str">
            <v>.</v>
          </cell>
          <cell r="G2678" t="str">
            <v>.</v>
          </cell>
          <cell r="H2678" t="str">
            <v>.</v>
          </cell>
          <cell r="I2678" t="str">
            <v>.</v>
          </cell>
        </row>
        <row r="2679">
          <cell r="B2679" t="str">
            <v>.</v>
          </cell>
          <cell r="C2679" t="str">
            <v>.</v>
          </cell>
          <cell r="D2679" t="str">
            <v>.</v>
          </cell>
          <cell r="E2679" t="str">
            <v>.</v>
          </cell>
          <cell r="F2679" t="str">
            <v>.</v>
          </cell>
          <cell r="G2679" t="str">
            <v>.</v>
          </cell>
          <cell r="H2679" t="str">
            <v>KS2 English</v>
          </cell>
          <cell r="I2679" t="str">
            <v>KS4 English</v>
          </cell>
        </row>
        <row r="2680">
          <cell r="B2680" t="str">
            <v>.</v>
          </cell>
          <cell r="C2680" t="str">
            <v>.</v>
          </cell>
          <cell r="D2680" t="str">
            <v>.</v>
          </cell>
          <cell r="E2680" t="str">
            <v>.</v>
          </cell>
          <cell r="F2680" t="str">
            <v>.</v>
          </cell>
          <cell r="G2680" t="str">
            <v>.</v>
          </cell>
          <cell r="H2680" t="str">
            <v>KS2 English</v>
          </cell>
          <cell r="I2680" t="str">
            <v>KS4 English</v>
          </cell>
        </row>
        <row r="2681">
          <cell r="B2681" t="str">
            <v>.</v>
          </cell>
          <cell r="C2681" t="str">
            <v>.</v>
          </cell>
          <cell r="D2681" t="str">
            <v>.</v>
          </cell>
          <cell r="E2681" t="str">
            <v>.</v>
          </cell>
          <cell r="F2681" t="str">
            <v>.</v>
          </cell>
          <cell r="G2681" t="str">
            <v>.</v>
          </cell>
          <cell r="H2681" t="str">
            <v>KS2 English</v>
          </cell>
          <cell r="I2681" t="str">
            <v>KS4 English</v>
          </cell>
        </row>
        <row r="2682">
          <cell r="B2682" t="str">
            <v>.</v>
          </cell>
          <cell r="C2682" t="str">
            <v>.</v>
          </cell>
          <cell r="D2682" t="str">
            <v>.</v>
          </cell>
          <cell r="E2682" t="str">
            <v>.</v>
          </cell>
          <cell r="F2682" t="str">
            <v>.</v>
          </cell>
          <cell r="G2682" t="str">
            <v>.</v>
          </cell>
          <cell r="H2682" t="str">
            <v>.</v>
          </cell>
          <cell r="I2682" t="str">
            <v>.</v>
          </cell>
        </row>
        <row r="2683">
          <cell r="B2683" t="str">
            <v>.</v>
          </cell>
          <cell r="C2683" t="str">
            <v>.</v>
          </cell>
          <cell r="D2683" t="str">
            <v>.</v>
          </cell>
          <cell r="E2683" t="str">
            <v>.</v>
          </cell>
          <cell r="F2683" t="str">
            <v>.</v>
          </cell>
          <cell r="G2683" t="str">
            <v>.</v>
          </cell>
          <cell r="H2683" t="str">
            <v>.</v>
          </cell>
          <cell r="I2683" t="str">
            <v>.</v>
          </cell>
        </row>
        <row r="2684">
          <cell r="B2684" t="str">
            <v>KS2-4</v>
          </cell>
          <cell r="C2684" t="str">
            <v>B</v>
          </cell>
          <cell r="D2684" t="str">
            <v>D</v>
          </cell>
          <cell r="E2684">
            <v>0.15570307785153892</v>
          </cell>
          <cell r="F2684">
            <v>0.75</v>
          </cell>
          <cell r="G2684" t="str">
            <v>&gt;=25 &amp; &lt;26</v>
          </cell>
          <cell r="H2684" t="str">
            <v>KS2 English</v>
          </cell>
          <cell r="I2684" t="str">
            <v>KS4 English</v>
          </cell>
        </row>
        <row r="2685">
          <cell r="B2685" t="str">
            <v>KS2-4</v>
          </cell>
          <cell r="C2685" t="str">
            <v>N</v>
          </cell>
          <cell r="D2685" t="str">
            <v>D</v>
          </cell>
          <cell r="E2685">
            <v>0.12805872756933115</v>
          </cell>
          <cell r="F2685">
            <v>0.75</v>
          </cell>
          <cell r="G2685" t="str">
            <v>&gt;=25 &amp; &lt;26</v>
          </cell>
          <cell r="H2685" t="str">
            <v>KS2 English</v>
          </cell>
          <cell r="I2685" t="str">
            <v>KS4 English</v>
          </cell>
        </row>
        <row r="2686">
          <cell r="B2686" t="str">
            <v>KS2-4</v>
          </cell>
          <cell r="C2686" t="str">
            <v>2</v>
          </cell>
          <cell r="D2686" t="str">
            <v>D</v>
          </cell>
          <cell r="E2686">
            <v>0.21823617339312407</v>
          </cell>
          <cell r="F2686">
            <v>0.75</v>
          </cell>
          <cell r="G2686" t="str">
            <v>&gt;=25 &amp; &lt;26</v>
          </cell>
          <cell r="H2686" t="str">
            <v>KS2 English</v>
          </cell>
          <cell r="I2686" t="str">
            <v>KS4 English</v>
          </cell>
        </row>
        <row r="2687">
          <cell r="B2687" t="str">
            <v>KS2-4</v>
          </cell>
          <cell r="C2687" t="str">
            <v>3C</v>
          </cell>
          <cell r="D2687" t="str">
            <v>D</v>
          </cell>
          <cell r="E2687">
            <v>0.29958391123439665</v>
          </cell>
          <cell r="F2687">
            <v>0.75</v>
          </cell>
          <cell r="G2687" t="str">
            <v>&gt;=25 &amp; &lt;26</v>
          </cell>
          <cell r="H2687" t="str">
            <v>KS2 English</v>
          </cell>
          <cell r="I2687" t="str">
            <v>KS4 English</v>
          </cell>
        </row>
        <row r="2688">
          <cell r="B2688" t="str">
            <v>KS2-4</v>
          </cell>
          <cell r="C2688" t="str">
            <v>3B</v>
          </cell>
          <cell r="D2688" t="str">
            <v>D</v>
          </cell>
          <cell r="E2688">
            <v>0.37051680316294833</v>
          </cell>
          <cell r="F2688">
            <v>0.75</v>
          </cell>
          <cell r="G2688" t="str">
            <v>&gt;=25 &amp; &lt;26</v>
          </cell>
          <cell r="H2688" t="str">
            <v>KS2 English</v>
          </cell>
          <cell r="I2688" t="str">
            <v>KS4 English</v>
          </cell>
        </row>
        <row r="2689">
          <cell r="B2689" t="str">
            <v>KS2-4</v>
          </cell>
          <cell r="C2689" t="str">
            <v>3A</v>
          </cell>
          <cell r="D2689" t="str">
            <v>D</v>
          </cell>
          <cell r="E2689">
            <v>0.38851002273196944</v>
          </cell>
          <cell r="F2689">
            <v>0.75</v>
          </cell>
          <cell r="G2689" t="str">
            <v>&gt;=25 &amp; &lt;26</v>
          </cell>
          <cell r="H2689" t="str">
            <v>KS2 English</v>
          </cell>
          <cell r="I2689" t="str">
            <v>KS4 English</v>
          </cell>
        </row>
        <row r="2690">
          <cell r="B2690" t="str">
            <v>KS2-4</v>
          </cell>
          <cell r="C2690" t="str">
            <v>4C</v>
          </cell>
          <cell r="D2690" t="str">
            <v>D</v>
          </cell>
          <cell r="E2690">
            <v>0.34729620661824051</v>
          </cell>
          <cell r="F2690">
            <v>0.75</v>
          </cell>
          <cell r="G2690" t="str">
            <v>&gt;=25 &amp; &lt;26</v>
          </cell>
          <cell r="H2690" t="str">
            <v>KS2 English</v>
          </cell>
          <cell r="I2690" t="str">
            <v>KS4 English</v>
          </cell>
        </row>
        <row r="2691">
          <cell r="B2691" t="str">
            <v>KS2-4</v>
          </cell>
          <cell r="C2691" t="str">
            <v>4B</v>
          </cell>
          <cell r="D2691" t="str">
            <v>D</v>
          </cell>
          <cell r="E2691">
            <v>0.21855640397637227</v>
          </cell>
          <cell r="F2691">
            <v>0.75</v>
          </cell>
          <cell r="G2691" t="str">
            <v>&gt;=25 &amp; &lt;26</v>
          </cell>
          <cell r="H2691" t="str">
            <v>KS2 English</v>
          </cell>
          <cell r="I2691" t="str">
            <v>KS4 English</v>
          </cell>
        </row>
        <row r="2692">
          <cell r="B2692" t="str">
            <v>KS2-4</v>
          </cell>
          <cell r="C2692" t="str">
            <v>4A</v>
          </cell>
          <cell r="D2692" t="str">
            <v>D</v>
          </cell>
          <cell r="E2692">
            <v>0.11395001864975755</v>
          </cell>
          <cell r="F2692">
            <v>0.75</v>
          </cell>
          <cell r="G2692" t="str">
            <v>&gt;=25 &amp; &lt;26</v>
          </cell>
          <cell r="H2692" t="str">
            <v>KS2 English</v>
          </cell>
          <cell r="I2692" t="str">
            <v>KS4 English</v>
          </cell>
        </row>
        <row r="2693">
          <cell r="B2693" t="str">
            <v>KS2-4</v>
          </cell>
          <cell r="C2693" t="str">
            <v>5C</v>
          </cell>
          <cell r="D2693" t="str">
            <v>D</v>
          </cell>
          <cell r="E2693">
            <v>4.082484555017532E-2</v>
          </cell>
          <cell r="F2693">
            <v>0.75</v>
          </cell>
          <cell r="G2693" t="str">
            <v>&gt;=25 &amp; &lt;26</v>
          </cell>
          <cell r="H2693" t="str">
            <v>KS2 English</v>
          </cell>
          <cell r="I2693" t="str">
            <v>KS4 English</v>
          </cell>
        </row>
        <row r="2694">
          <cell r="B2694" t="str">
            <v>KS2-4</v>
          </cell>
          <cell r="C2694" t="str">
            <v>5B</v>
          </cell>
          <cell r="D2694" t="str">
            <v>D</v>
          </cell>
          <cell r="E2694">
            <v>9.9099099099099093E-3</v>
          </cell>
          <cell r="F2694">
            <v>0.75</v>
          </cell>
          <cell r="G2694" t="str">
            <v>&gt;=25 &amp; &lt;26</v>
          </cell>
          <cell r="H2694" t="str">
            <v>KS2 English</v>
          </cell>
          <cell r="I2694" t="str">
            <v>KS4 English</v>
          </cell>
        </row>
        <row r="2695">
          <cell r="B2695" t="str">
            <v>KS2-4</v>
          </cell>
          <cell r="C2695" t="str">
            <v>5A</v>
          </cell>
          <cell r="D2695" t="str">
            <v>D</v>
          </cell>
          <cell r="E2695">
            <v>0</v>
          </cell>
          <cell r="F2695">
            <v>0.75</v>
          </cell>
          <cell r="G2695" t="str">
            <v>&gt;=25 &amp; &lt;26</v>
          </cell>
          <cell r="H2695" t="str">
            <v>KS2 English</v>
          </cell>
          <cell r="I2695" t="str">
            <v>KS4 English</v>
          </cell>
        </row>
        <row r="2696">
          <cell r="B2696" t="str">
            <v>.</v>
          </cell>
          <cell r="C2696" t="str">
            <v>.</v>
          </cell>
          <cell r="D2696" t="str">
            <v>.</v>
          </cell>
          <cell r="E2696" t="str">
            <v>.</v>
          </cell>
          <cell r="F2696" t="str">
            <v>.</v>
          </cell>
          <cell r="G2696" t="str">
            <v>.</v>
          </cell>
          <cell r="H2696" t="str">
            <v>.</v>
          </cell>
          <cell r="I2696" t="str">
            <v>.</v>
          </cell>
        </row>
        <row r="2697">
          <cell r="B2697" t="str">
            <v>.</v>
          </cell>
          <cell r="C2697" t="str">
            <v>.</v>
          </cell>
          <cell r="D2697" t="str">
            <v>.</v>
          </cell>
          <cell r="E2697" t="str">
            <v>.</v>
          </cell>
          <cell r="F2697" t="str">
            <v>.</v>
          </cell>
          <cell r="G2697" t="str">
            <v>.</v>
          </cell>
          <cell r="H2697" t="str">
            <v>.</v>
          </cell>
          <cell r="I2697" t="str">
            <v>.</v>
          </cell>
        </row>
        <row r="2698">
          <cell r="B2698" t="str">
            <v>.</v>
          </cell>
          <cell r="C2698" t="str">
            <v>.</v>
          </cell>
          <cell r="D2698" t="str">
            <v>.</v>
          </cell>
          <cell r="E2698" t="str">
            <v>.</v>
          </cell>
          <cell r="F2698" t="str">
            <v>.</v>
          </cell>
          <cell r="G2698" t="str">
            <v>.</v>
          </cell>
          <cell r="H2698" t="str">
            <v>KS2 English</v>
          </cell>
          <cell r="I2698" t="str">
            <v>KS4 English</v>
          </cell>
        </row>
        <row r="2699">
          <cell r="B2699" t="str">
            <v>.</v>
          </cell>
          <cell r="C2699" t="str">
            <v>.</v>
          </cell>
          <cell r="D2699" t="str">
            <v>.</v>
          </cell>
          <cell r="E2699" t="str">
            <v>.</v>
          </cell>
          <cell r="F2699" t="str">
            <v>.</v>
          </cell>
          <cell r="G2699" t="str">
            <v>.</v>
          </cell>
          <cell r="H2699" t="str">
            <v>KS2 English</v>
          </cell>
          <cell r="I2699" t="str">
            <v>KS4 English</v>
          </cell>
        </row>
        <row r="2700">
          <cell r="B2700" t="str">
            <v>.</v>
          </cell>
          <cell r="C2700" t="str">
            <v>.</v>
          </cell>
          <cell r="D2700" t="str">
            <v>.</v>
          </cell>
          <cell r="E2700" t="str">
            <v>.</v>
          </cell>
          <cell r="F2700" t="str">
            <v>.</v>
          </cell>
          <cell r="G2700" t="str">
            <v>.</v>
          </cell>
          <cell r="H2700" t="str">
            <v>KS2 English</v>
          </cell>
          <cell r="I2700" t="str">
            <v>KS4 English</v>
          </cell>
        </row>
        <row r="2701">
          <cell r="B2701" t="str">
            <v>.</v>
          </cell>
          <cell r="C2701" t="str">
            <v>.</v>
          </cell>
          <cell r="D2701" t="str">
            <v>.</v>
          </cell>
          <cell r="E2701" t="str">
            <v>.</v>
          </cell>
          <cell r="F2701" t="str">
            <v>.</v>
          </cell>
          <cell r="G2701" t="str">
            <v>.</v>
          </cell>
          <cell r="H2701" t="str">
            <v>.</v>
          </cell>
          <cell r="I2701" t="str">
            <v>.</v>
          </cell>
        </row>
        <row r="2702">
          <cell r="B2702" t="str">
            <v>.</v>
          </cell>
          <cell r="C2702" t="str">
            <v>.</v>
          </cell>
          <cell r="D2702" t="str">
            <v>.</v>
          </cell>
          <cell r="E2702" t="str">
            <v>.</v>
          </cell>
          <cell r="F2702" t="str">
            <v>.</v>
          </cell>
          <cell r="G2702" t="str">
            <v>.</v>
          </cell>
          <cell r="H2702" t="str">
            <v>.</v>
          </cell>
          <cell r="I2702" t="str">
            <v>.</v>
          </cell>
        </row>
        <row r="2703">
          <cell r="B2703" t="str">
            <v>KS2-4</v>
          </cell>
          <cell r="C2703" t="str">
            <v>B</v>
          </cell>
          <cell r="D2703" t="str">
            <v>D</v>
          </cell>
          <cell r="E2703">
            <v>0.16995205114544487</v>
          </cell>
          <cell r="F2703">
            <v>0.75</v>
          </cell>
          <cell r="G2703" t="str">
            <v>&gt;=26 &amp; &lt;27</v>
          </cell>
          <cell r="H2703" t="str">
            <v>KS2 English</v>
          </cell>
          <cell r="I2703" t="str">
            <v>KS4 English</v>
          </cell>
        </row>
        <row r="2704">
          <cell r="B2704" t="str">
            <v>KS2-4</v>
          </cell>
          <cell r="C2704" t="str">
            <v>N</v>
          </cell>
          <cell r="D2704" t="str">
            <v>D</v>
          </cell>
          <cell r="E2704">
            <v>0.16425470332850942</v>
          </cell>
          <cell r="F2704">
            <v>0.75</v>
          </cell>
          <cell r="G2704" t="str">
            <v>&gt;=26 &amp; &lt;27</v>
          </cell>
          <cell r="H2704" t="str">
            <v>KS2 English</v>
          </cell>
          <cell r="I2704" t="str">
            <v>KS4 English</v>
          </cell>
        </row>
        <row r="2705">
          <cell r="B2705" t="str">
            <v>KS2-4</v>
          </cell>
          <cell r="C2705" t="str">
            <v>2</v>
          </cell>
          <cell r="D2705" t="str">
            <v>D</v>
          </cell>
          <cell r="E2705">
            <v>0.23225806451612904</v>
          </cell>
          <cell r="F2705">
            <v>0.75</v>
          </cell>
          <cell r="G2705" t="str">
            <v>&gt;=26 &amp; &lt;27</v>
          </cell>
          <cell r="H2705" t="str">
            <v>KS2 English</v>
          </cell>
          <cell r="I2705" t="str">
            <v>KS4 English</v>
          </cell>
        </row>
        <row r="2706">
          <cell r="B2706" t="str">
            <v>KS2-4</v>
          </cell>
          <cell r="C2706" t="str">
            <v>3C</v>
          </cell>
          <cell r="D2706" t="str">
            <v>D</v>
          </cell>
          <cell r="E2706">
            <v>0.31073785242951407</v>
          </cell>
          <cell r="F2706">
            <v>0.75</v>
          </cell>
          <cell r="G2706" t="str">
            <v>&gt;=26 &amp; &lt;27</v>
          </cell>
          <cell r="H2706" t="str">
            <v>KS2 English</v>
          </cell>
          <cell r="I2706" t="str">
            <v>KS4 English</v>
          </cell>
        </row>
        <row r="2707">
          <cell r="B2707" t="str">
            <v>KS2-4</v>
          </cell>
          <cell r="C2707" t="str">
            <v>3B</v>
          </cell>
          <cell r="D2707" t="str">
            <v>D</v>
          </cell>
          <cell r="E2707">
            <v>0.37222715173025733</v>
          </cell>
          <cell r="F2707">
            <v>0.75</v>
          </cell>
          <cell r="G2707" t="str">
            <v>&gt;=26 &amp; &lt;27</v>
          </cell>
          <cell r="H2707" t="str">
            <v>KS2 English</v>
          </cell>
          <cell r="I2707" t="str">
            <v>KS4 English</v>
          </cell>
        </row>
        <row r="2708">
          <cell r="B2708" t="str">
            <v>KS2-4</v>
          </cell>
          <cell r="C2708" t="str">
            <v>3A</v>
          </cell>
          <cell r="D2708" t="str">
            <v>D</v>
          </cell>
          <cell r="E2708">
            <v>0.40481633897271757</v>
          </cell>
          <cell r="F2708">
            <v>0.75</v>
          </cell>
          <cell r="G2708" t="str">
            <v>&gt;=26 &amp; &lt;27</v>
          </cell>
          <cell r="H2708" t="str">
            <v>KS2 English</v>
          </cell>
          <cell r="I2708" t="str">
            <v>KS4 English</v>
          </cell>
        </row>
        <row r="2709">
          <cell r="B2709" t="str">
            <v>KS2-4</v>
          </cell>
          <cell r="C2709" t="str">
            <v>4C</v>
          </cell>
          <cell r="D2709" t="str">
            <v>D</v>
          </cell>
          <cell r="E2709">
            <v>0.34345953298571752</v>
          </cell>
          <cell r="F2709">
            <v>0.75</v>
          </cell>
          <cell r="G2709" t="str">
            <v>&gt;=26 &amp; &lt;27</v>
          </cell>
          <cell r="H2709" t="str">
            <v>KS2 English</v>
          </cell>
          <cell r="I2709" t="str">
            <v>KS4 English</v>
          </cell>
        </row>
        <row r="2710">
          <cell r="B2710" t="str">
            <v>KS2-4</v>
          </cell>
          <cell r="C2710" t="str">
            <v>4B</v>
          </cell>
          <cell r="D2710" t="str">
            <v>D</v>
          </cell>
          <cell r="E2710">
            <v>0.2127101578232567</v>
          </cell>
          <cell r="F2710">
            <v>0.75</v>
          </cell>
          <cell r="G2710" t="str">
            <v>&gt;=26 &amp; &lt;27</v>
          </cell>
          <cell r="H2710" t="str">
            <v>KS2 English</v>
          </cell>
          <cell r="I2710" t="str">
            <v>KS4 English</v>
          </cell>
        </row>
        <row r="2711">
          <cell r="B2711" t="str">
            <v>KS2-4</v>
          </cell>
          <cell r="C2711" t="str">
            <v>4A</v>
          </cell>
          <cell r="D2711" t="str">
            <v>D</v>
          </cell>
          <cell r="E2711">
            <v>0.10654592207501817</v>
          </cell>
          <cell r="F2711">
            <v>0.75</v>
          </cell>
          <cell r="G2711" t="str">
            <v>&gt;=26 &amp; &lt;27</v>
          </cell>
          <cell r="H2711" t="str">
            <v>KS2 English</v>
          </cell>
          <cell r="I2711" t="str">
            <v>KS4 English</v>
          </cell>
        </row>
        <row r="2712">
          <cell r="B2712" t="str">
            <v>KS2-4</v>
          </cell>
          <cell r="C2712" t="str">
            <v>5C</v>
          </cell>
          <cell r="D2712" t="str">
            <v>D</v>
          </cell>
          <cell r="E2712">
            <v>3.6399409739301523E-2</v>
          </cell>
          <cell r="F2712">
            <v>0.75</v>
          </cell>
          <cell r="G2712" t="str">
            <v>&gt;=26 &amp; &lt;27</v>
          </cell>
          <cell r="H2712" t="str">
            <v>KS2 English</v>
          </cell>
          <cell r="I2712" t="str">
            <v>KS4 English</v>
          </cell>
        </row>
        <row r="2713">
          <cell r="B2713" t="str">
            <v>KS2-4</v>
          </cell>
          <cell r="C2713" t="str">
            <v>5B</v>
          </cell>
          <cell r="D2713" t="str">
            <v>D</v>
          </cell>
          <cell r="E2713">
            <v>8.2440230832646327E-3</v>
          </cell>
          <cell r="F2713">
            <v>0.75</v>
          </cell>
          <cell r="G2713" t="str">
            <v>&gt;=26 &amp; &lt;27</v>
          </cell>
          <cell r="H2713" t="str">
            <v>KS2 English</v>
          </cell>
          <cell r="I2713" t="str">
            <v>KS4 English</v>
          </cell>
        </row>
        <row r="2714">
          <cell r="B2714" t="str">
            <v>KS2-4</v>
          </cell>
          <cell r="C2714" t="str">
            <v>5A</v>
          </cell>
          <cell r="D2714" t="str">
            <v>D</v>
          </cell>
          <cell r="E2714">
            <v>0</v>
          </cell>
          <cell r="F2714">
            <v>0.75</v>
          </cell>
          <cell r="G2714" t="str">
            <v>&gt;=26 &amp; &lt;27</v>
          </cell>
          <cell r="H2714" t="str">
            <v>KS2 English</v>
          </cell>
          <cell r="I2714" t="str">
            <v>KS4 English</v>
          </cell>
        </row>
        <row r="2715">
          <cell r="B2715" t="str">
            <v>.</v>
          </cell>
          <cell r="C2715" t="str">
            <v>.</v>
          </cell>
          <cell r="D2715" t="str">
            <v>.</v>
          </cell>
          <cell r="E2715" t="str">
            <v>.</v>
          </cell>
          <cell r="F2715" t="str">
            <v>.</v>
          </cell>
          <cell r="G2715" t="str">
            <v>.</v>
          </cell>
          <cell r="H2715" t="str">
            <v>.</v>
          </cell>
          <cell r="I2715" t="str">
            <v>.</v>
          </cell>
        </row>
        <row r="2716">
          <cell r="B2716" t="str">
            <v>.</v>
          </cell>
          <cell r="C2716" t="str">
            <v>.</v>
          </cell>
          <cell r="D2716" t="str">
            <v>.</v>
          </cell>
          <cell r="E2716" t="str">
            <v>.</v>
          </cell>
          <cell r="F2716" t="str">
            <v>.</v>
          </cell>
          <cell r="G2716" t="str">
            <v>.</v>
          </cell>
          <cell r="H2716" t="str">
            <v>KS2 English</v>
          </cell>
          <cell r="I2716" t="str">
            <v>KS4 English</v>
          </cell>
        </row>
        <row r="2717">
          <cell r="B2717" t="str">
            <v>.</v>
          </cell>
          <cell r="C2717" t="str">
            <v>.</v>
          </cell>
          <cell r="D2717" t="str">
            <v>.</v>
          </cell>
          <cell r="E2717" t="str">
            <v>.</v>
          </cell>
          <cell r="F2717" t="str">
            <v>.</v>
          </cell>
          <cell r="G2717" t="str">
            <v>.</v>
          </cell>
          <cell r="H2717" t="str">
            <v>KS2 English</v>
          </cell>
          <cell r="I2717" t="str">
            <v>KS4 English</v>
          </cell>
        </row>
        <row r="2718">
          <cell r="B2718" t="str">
            <v>.</v>
          </cell>
          <cell r="C2718" t="str">
            <v>.</v>
          </cell>
          <cell r="D2718" t="str">
            <v>.</v>
          </cell>
          <cell r="E2718" t="str">
            <v>.</v>
          </cell>
          <cell r="F2718" t="str">
            <v>.</v>
          </cell>
          <cell r="G2718" t="str">
            <v>.</v>
          </cell>
          <cell r="H2718" t="str">
            <v>KS2 English</v>
          </cell>
          <cell r="I2718" t="str">
            <v>KS4 English</v>
          </cell>
        </row>
        <row r="2719">
          <cell r="B2719" t="str">
            <v>.</v>
          </cell>
          <cell r="C2719" t="str">
            <v>.</v>
          </cell>
          <cell r="D2719" t="str">
            <v>.</v>
          </cell>
          <cell r="E2719" t="str">
            <v>.</v>
          </cell>
          <cell r="F2719" t="str">
            <v>.</v>
          </cell>
          <cell r="G2719" t="str">
            <v>.</v>
          </cell>
          <cell r="H2719" t="str">
            <v>KS2 English</v>
          </cell>
          <cell r="I2719" t="str">
            <v>KS4 English</v>
          </cell>
        </row>
        <row r="2720">
          <cell r="B2720" t="str">
            <v>.</v>
          </cell>
          <cell r="C2720" t="str">
            <v>.</v>
          </cell>
          <cell r="D2720" t="str">
            <v>.</v>
          </cell>
          <cell r="E2720" t="str">
            <v>.</v>
          </cell>
          <cell r="F2720" t="str">
            <v>.</v>
          </cell>
          <cell r="G2720" t="str">
            <v>.</v>
          </cell>
          <cell r="H2720" t="str">
            <v>.</v>
          </cell>
          <cell r="I2720" t="str">
            <v>.</v>
          </cell>
        </row>
        <row r="2721">
          <cell r="B2721" t="str">
            <v>.</v>
          </cell>
          <cell r="C2721" t="str">
            <v>.</v>
          </cell>
          <cell r="D2721" t="str">
            <v>.</v>
          </cell>
          <cell r="E2721" t="str">
            <v>.</v>
          </cell>
          <cell r="F2721" t="str">
            <v>.</v>
          </cell>
          <cell r="G2721" t="str">
            <v>.</v>
          </cell>
          <cell r="H2721" t="str">
            <v>.</v>
          </cell>
          <cell r="I2721" t="str">
            <v>.</v>
          </cell>
        </row>
        <row r="2722">
          <cell r="B2722" t="str">
            <v>KS2-4</v>
          </cell>
          <cell r="C2722" t="str">
            <v>B</v>
          </cell>
          <cell r="D2722" t="str">
            <v>D</v>
          </cell>
          <cell r="E2722">
            <v>0.17850098619329388</v>
          </cell>
          <cell r="F2722">
            <v>0.75</v>
          </cell>
          <cell r="G2722" t="str">
            <v>&gt;=27 &amp; &lt;28</v>
          </cell>
          <cell r="H2722" t="str">
            <v>KS2 English</v>
          </cell>
          <cell r="I2722" t="str">
            <v>KS4 English</v>
          </cell>
        </row>
        <row r="2723">
          <cell r="B2723" t="str">
            <v>KS2-4</v>
          </cell>
          <cell r="C2723" t="str">
            <v>N</v>
          </cell>
          <cell r="D2723" t="str">
            <v>D</v>
          </cell>
          <cell r="E2723">
            <v>0.18130311614730879</v>
          </cell>
          <cell r="F2723">
            <v>0.75</v>
          </cell>
          <cell r="G2723" t="str">
            <v>&gt;=27 &amp; &lt;28</v>
          </cell>
          <cell r="H2723" t="str">
            <v>KS2 English</v>
          </cell>
          <cell r="I2723" t="str">
            <v>KS4 English</v>
          </cell>
        </row>
        <row r="2724">
          <cell r="B2724" t="str">
            <v>KS2-4</v>
          </cell>
          <cell r="C2724" t="str">
            <v>2</v>
          </cell>
          <cell r="D2724" t="str">
            <v>D</v>
          </cell>
          <cell r="E2724">
            <v>0.27207637231503579</v>
          </cell>
          <cell r="F2724">
            <v>0.75</v>
          </cell>
          <cell r="G2724" t="str">
            <v>&gt;=27 &amp; &lt;28</v>
          </cell>
          <cell r="H2724" t="str">
            <v>KS2 English</v>
          </cell>
          <cell r="I2724" t="str">
            <v>KS4 English</v>
          </cell>
        </row>
        <row r="2725">
          <cell r="B2725" t="str">
            <v>KS2-4</v>
          </cell>
          <cell r="C2725" t="str">
            <v>3C</v>
          </cell>
          <cell r="D2725" t="str">
            <v>D</v>
          </cell>
          <cell r="E2725">
            <v>0.34631578947368419</v>
          </cell>
          <cell r="F2725">
            <v>0.75</v>
          </cell>
          <cell r="G2725" t="str">
            <v>&gt;=27 &amp; &lt;28</v>
          </cell>
          <cell r="H2725" t="str">
            <v>KS2 English</v>
          </cell>
          <cell r="I2725" t="str">
            <v>KS4 English</v>
          </cell>
        </row>
        <row r="2726">
          <cell r="B2726" t="str">
            <v>KS2-4</v>
          </cell>
          <cell r="C2726" t="str">
            <v>3B</v>
          </cell>
          <cell r="D2726" t="str">
            <v>D</v>
          </cell>
          <cell r="E2726">
            <v>0.40481565086531224</v>
          </cell>
          <cell r="F2726">
            <v>0.75</v>
          </cell>
          <cell r="G2726" t="str">
            <v>&gt;=27 &amp; &lt;28</v>
          </cell>
          <cell r="H2726" t="str">
            <v>KS2 English</v>
          </cell>
          <cell r="I2726" t="str">
            <v>KS4 English</v>
          </cell>
        </row>
        <row r="2727">
          <cell r="B2727" t="str">
            <v>KS2-4</v>
          </cell>
          <cell r="C2727" t="str">
            <v>3A</v>
          </cell>
          <cell r="D2727" t="str">
            <v>D</v>
          </cell>
          <cell r="E2727">
            <v>0.40933488914819138</v>
          </cell>
          <cell r="F2727">
            <v>0.75</v>
          </cell>
          <cell r="G2727" t="str">
            <v>&gt;=27 &amp; &lt;28</v>
          </cell>
          <cell r="H2727" t="str">
            <v>KS2 English</v>
          </cell>
          <cell r="I2727" t="str">
            <v>KS4 English</v>
          </cell>
        </row>
        <row r="2728">
          <cell r="B2728" t="str">
            <v>KS2-4</v>
          </cell>
          <cell r="C2728" t="str">
            <v>4C</v>
          </cell>
          <cell r="D2728" t="str">
            <v>D</v>
          </cell>
          <cell r="E2728">
            <v>0.31616595135908443</v>
          </cell>
          <cell r="F2728">
            <v>0.75</v>
          </cell>
          <cell r="G2728" t="str">
            <v>&gt;=27 &amp; &lt;28</v>
          </cell>
          <cell r="H2728" t="str">
            <v>KS2 English</v>
          </cell>
          <cell r="I2728" t="str">
            <v>KS4 English</v>
          </cell>
        </row>
        <row r="2729">
          <cell r="B2729" t="str">
            <v>KS2-4</v>
          </cell>
          <cell r="C2729" t="str">
            <v>4B</v>
          </cell>
          <cell r="D2729" t="str">
            <v>D</v>
          </cell>
          <cell r="E2729">
            <v>0.18413129464549266</v>
          </cell>
          <cell r="F2729">
            <v>0.75</v>
          </cell>
          <cell r="G2729" t="str">
            <v>&gt;=27 &amp; &lt;28</v>
          </cell>
          <cell r="H2729" t="str">
            <v>KS2 English</v>
          </cell>
          <cell r="I2729" t="str">
            <v>KS4 English</v>
          </cell>
        </row>
        <row r="2730">
          <cell r="B2730" t="str">
            <v>KS2-4</v>
          </cell>
          <cell r="C2730" t="str">
            <v>4A</v>
          </cell>
          <cell r="D2730" t="str">
            <v>D</v>
          </cell>
          <cell r="E2730">
            <v>8.3501386438114444E-2</v>
          </cell>
          <cell r="F2730">
            <v>0.75</v>
          </cell>
          <cell r="G2730" t="str">
            <v>&gt;=27 &amp; &lt;28</v>
          </cell>
          <cell r="H2730" t="str">
            <v>KS2 English</v>
          </cell>
          <cell r="I2730" t="str">
            <v>KS4 English</v>
          </cell>
        </row>
        <row r="2731">
          <cell r="B2731" t="str">
            <v>KS2-4</v>
          </cell>
          <cell r="C2731" t="str">
            <v>5C</v>
          </cell>
          <cell r="D2731" t="str">
            <v>D</v>
          </cell>
          <cell r="E2731">
            <v>2.3516136312344844E-2</v>
          </cell>
          <cell r="F2731">
            <v>0.75</v>
          </cell>
          <cell r="G2731" t="str">
            <v>&gt;=27 &amp; &lt;28</v>
          </cell>
          <cell r="H2731" t="str">
            <v>KS2 English</v>
          </cell>
          <cell r="I2731" t="str">
            <v>KS4 English</v>
          </cell>
        </row>
        <row r="2732">
          <cell r="B2732" t="str">
            <v>KS2-4</v>
          </cell>
          <cell r="C2732" t="str">
            <v>5B</v>
          </cell>
          <cell r="D2732" t="str">
            <v>D</v>
          </cell>
          <cell r="E2732">
            <v>3.8975501113585748E-3</v>
          </cell>
          <cell r="F2732">
            <v>0.75</v>
          </cell>
          <cell r="G2732" t="str">
            <v>&gt;=27 &amp; &lt;28</v>
          </cell>
          <cell r="H2732" t="str">
            <v>KS2 English</v>
          </cell>
          <cell r="I2732" t="str">
            <v>KS4 English</v>
          </cell>
        </row>
        <row r="2733">
          <cell r="B2733" t="str">
            <v>KS2-4</v>
          </cell>
          <cell r="C2733" t="str">
            <v>5A</v>
          </cell>
          <cell r="D2733" t="str">
            <v>D</v>
          </cell>
          <cell r="E2733">
            <v>2.2988505747126436E-3</v>
          </cell>
          <cell r="F2733">
            <v>0.75</v>
          </cell>
          <cell r="G2733" t="str">
            <v>&gt;=27 &amp; &lt;28</v>
          </cell>
          <cell r="H2733" t="str">
            <v>KS2 English</v>
          </cell>
          <cell r="I2733" t="str">
            <v>KS4 English</v>
          </cell>
        </row>
        <row r="2734">
          <cell r="B2734" t="str">
            <v>.</v>
          </cell>
          <cell r="C2734" t="str">
            <v>.</v>
          </cell>
          <cell r="D2734" t="str">
            <v>.</v>
          </cell>
          <cell r="E2734" t="str">
            <v>.</v>
          </cell>
          <cell r="F2734" t="str">
            <v>.</v>
          </cell>
          <cell r="G2734" t="str">
            <v>.</v>
          </cell>
          <cell r="H2734" t="str">
            <v>.</v>
          </cell>
          <cell r="I2734" t="str">
            <v>.</v>
          </cell>
        </row>
        <row r="2735">
          <cell r="B2735" t="str">
            <v>.</v>
          </cell>
          <cell r="C2735" t="str">
            <v>.</v>
          </cell>
          <cell r="D2735" t="str">
            <v>.</v>
          </cell>
          <cell r="E2735" t="str">
            <v>.</v>
          </cell>
          <cell r="F2735" t="str">
            <v>.</v>
          </cell>
          <cell r="G2735" t="str">
            <v>.</v>
          </cell>
          <cell r="H2735" t="str">
            <v>KS2 English</v>
          </cell>
          <cell r="I2735" t="str">
            <v>KS4 English</v>
          </cell>
        </row>
        <row r="2736">
          <cell r="B2736" t="str">
            <v>.</v>
          </cell>
          <cell r="C2736" t="str">
            <v>.</v>
          </cell>
          <cell r="D2736" t="str">
            <v>.</v>
          </cell>
          <cell r="E2736" t="str">
            <v>.</v>
          </cell>
          <cell r="F2736" t="str">
            <v>.</v>
          </cell>
          <cell r="G2736" t="str">
            <v>.</v>
          </cell>
          <cell r="H2736" t="str">
            <v>KS2 English</v>
          </cell>
          <cell r="I2736" t="str">
            <v>KS4 English</v>
          </cell>
        </row>
        <row r="2737">
          <cell r="B2737" t="str">
            <v>.</v>
          </cell>
          <cell r="C2737" t="str">
            <v>.</v>
          </cell>
          <cell r="D2737" t="str">
            <v>.</v>
          </cell>
          <cell r="E2737" t="str">
            <v>.</v>
          </cell>
          <cell r="F2737" t="str">
            <v>.</v>
          </cell>
          <cell r="G2737" t="str">
            <v>.</v>
          </cell>
          <cell r="H2737" t="str">
            <v>KS2 English</v>
          </cell>
          <cell r="I2737" t="str">
            <v>KS4 English</v>
          </cell>
        </row>
        <row r="2738">
          <cell r="B2738" t="str">
            <v>.</v>
          </cell>
          <cell r="C2738" t="str">
            <v>.</v>
          </cell>
          <cell r="D2738" t="str">
            <v>.</v>
          </cell>
          <cell r="E2738" t="str">
            <v>.</v>
          </cell>
          <cell r="F2738" t="str">
            <v>.</v>
          </cell>
          <cell r="G2738" t="str">
            <v>.</v>
          </cell>
          <cell r="H2738" t="str">
            <v>KS2 English</v>
          </cell>
          <cell r="I2738" t="str">
            <v>KS4 English</v>
          </cell>
        </row>
        <row r="2739">
          <cell r="B2739" t="str">
            <v>.</v>
          </cell>
          <cell r="C2739" t="str">
            <v>.</v>
          </cell>
          <cell r="D2739" t="str">
            <v>.</v>
          </cell>
          <cell r="E2739" t="str">
            <v>.</v>
          </cell>
          <cell r="F2739" t="str">
            <v>.</v>
          </cell>
          <cell r="G2739" t="str">
            <v>.</v>
          </cell>
          <cell r="H2739" t="str">
            <v>.</v>
          </cell>
          <cell r="I2739" t="str">
            <v>.</v>
          </cell>
        </row>
        <row r="2740">
          <cell r="B2740" t="str">
            <v>.</v>
          </cell>
          <cell r="C2740" t="str">
            <v>.</v>
          </cell>
          <cell r="D2740" t="str">
            <v>.</v>
          </cell>
          <cell r="E2740" t="str">
            <v>.</v>
          </cell>
          <cell r="F2740" t="str">
            <v>.</v>
          </cell>
          <cell r="G2740" t="str">
            <v>.</v>
          </cell>
          <cell r="H2740" t="str">
            <v>.</v>
          </cell>
          <cell r="I2740" t="str">
            <v>.</v>
          </cell>
        </row>
        <row r="2741">
          <cell r="B2741" t="str">
            <v>KS2-4</v>
          </cell>
          <cell r="C2741" t="str">
            <v>B</v>
          </cell>
          <cell r="D2741" t="str">
            <v>D</v>
          </cell>
          <cell r="E2741">
            <v>0.26666666666666666</v>
          </cell>
          <cell r="F2741">
            <v>0.75</v>
          </cell>
          <cell r="G2741" t="str">
            <v>&gt;=28 &amp; &lt;29</v>
          </cell>
          <cell r="H2741" t="str">
            <v>KS2 English</v>
          </cell>
          <cell r="I2741" t="str">
            <v>KS4 English</v>
          </cell>
        </row>
        <row r="2742">
          <cell r="B2742" t="str">
            <v>KS2-4</v>
          </cell>
          <cell r="C2742" t="str">
            <v>N</v>
          </cell>
          <cell r="D2742" t="str">
            <v>D</v>
          </cell>
          <cell r="E2742">
            <v>0.22222222222222221</v>
          </cell>
          <cell r="F2742">
            <v>0.75</v>
          </cell>
          <cell r="G2742" t="str">
            <v>&gt;=28 &amp; &lt;29</v>
          </cell>
          <cell r="H2742" t="str">
            <v>KS2 English</v>
          </cell>
          <cell r="I2742" t="str">
            <v>KS4 English</v>
          </cell>
        </row>
        <row r="2743">
          <cell r="B2743" t="str">
            <v>KS2-4</v>
          </cell>
          <cell r="C2743" t="str">
            <v>2</v>
          </cell>
          <cell r="D2743" t="str">
            <v>D</v>
          </cell>
          <cell r="E2743">
            <v>0.37006578947368424</v>
          </cell>
          <cell r="F2743">
            <v>0.75</v>
          </cell>
          <cell r="G2743" t="str">
            <v>&gt;=28 &amp; &lt;29</v>
          </cell>
          <cell r="H2743" t="str">
            <v>KS2 English</v>
          </cell>
          <cell r="I2743" t="str">
            <v>KS4 English</v>
          </cell>
        </row>
        <row r="2744">
          <cell r="B2744" t="str">
            <v>KS2-4</v>
          </cell>
          <cell r="C2744" t="str">
            <v>3C</v>
          </cell>
          <cell r="D2744" t="str">
            <v>D</v>
          </cell>
          <cell r="E2744">
            <v>0.37006578947368424</v>
          </cell>
          <cell r="F2744">
            <v>0.75</v>
          </cell>
          <cell r="G2744" t="str">
            <v>&gt;=28 &amp; &lt;29</v>
          </cell>
          <cell r="H2744" t="str">
            <v>KS2 English</v>
          </cell>
          <cell r="I2744" t="str">
            <v>KS4 English</v>
          </cell>
        </row>
        <row r="2745">
          <cell r="B2745" t="str">
            <v>KS2-4</v>
          </cell>
          <cell r="C2745" t="str">
            <v>3B</v>
          </cell>
          <cell r="D2745" t="str">
            <v>D</v>
          </cell>
          <cell r="E2745">
            <v>0.39862068965517239</v>
          </cell>
          <cell r="F2745">
            <v>0.75</v>
          </cell>
          <cell r="G2745" t="str">
            <v>&gt;=28 &amp; &lt;29</v>
          </cell>
          <cell r="H2745" t="str">
            <v>KS2 English</v>
          </cell>
          <cell r="I2745" t="str">
            <v>KS4 English</v>
          </cell>
        </row>
        <row r="2746">
          <cell r="B2746" t="str">
            <v>KS2-4</v>
          </cell>
          <cell r="C2746" t="str">
            <v>3A</v>
          </cell>
          <cell r="D2746" t="str">
            <v>D</v>
          </cell>
          <cell r="E2746">
            <v>0.40535868625756266</v>
          </cell>
          <cell r="F2746">
            <v>0.75</v>
          </cell>
          <cell r="G2746" t="str">
            <v>&gt;=28 &amp; &lt;29</v>
          </cell>
          <cell r="H2746" t="str">
            <v>KS2 English</v>
          </cell>
          <cell r="I2746" t="str">
            <v>KS4 English</v>
          </cell>
        </row>
        <row r="2747">
          <cell r="B2747" t="str">
            <v>KS2-4</v>
          </cell>
          <cell r="C2747" t="str">
            <v>4C</v>
          </cell>
          <cell r="D2747" t="str">
            <v>D</v>
          </cell>
          <cell r="E2747">
            <v>0.288818359375</v>
          </cell>
          <cell r="F2747">
            <v>0.75</v>
          </cell>
          <cell r="G2747" t="str">
            <v>&gt;=28 &amp; &lt;29</v>
          </cell>
          <cell r="H2747" t="str">
            <v>KS2 English</v>
          </cell>
          <cell r="I2747" t="str">
            <v>KS4 English</v>
          </cell>
        </row>
        <row r="2748">
          <cell r="B2748" t="str">
            <v>KS2-4</v>
          </cell>
          <cell r="C2748" t="str">
            <v>4B</v>
          </cell>
          <cell r="D2748" t="str">
            <v>D</v>
          </cell>
          <cell r="E2748">
            <v>0.14578512396694215</v>
          </cell>
          <cell r="F2748">
            <v>0.75</v>
          </cell>
          <cell r="G2748" t="str">
            <v>&gt;=28 &amp; &lt;29</v>
          </cell>
          <cell r="H2748" t="str">
            <v>KS2 English</v>
          </cell>
          <cell r="I2748" t="str">
            <v>KS4 English</v>
          </cell>
        </row>
        <row r="2749">
          <cell r="B2749" t="str">
            <v>KS2-4</v>
          </cell>
          <cell r="C2749" t="str">
            <v>4A</v>
          </cell>
          <cell r="D2749" t="str">
            <v>D</v>
          </cell>
          <cell r="E2749">
            <v>6.5497264242034114E-2</v>
          </cell>
          <cell r="F2749">
            <v>0.75</v>
          </cell>
          <cell r="G2749" t="str">
            <v>&gt;=28 &amp; &lt;29</v>
          </cell>
          <cell r="H2749" t="str">
            <v>KS2 English</v>
          </cell>
          <cell r="I2749" t="str">
            <v>KS4 English</v>
          </cell>
        </row>
        <row r="2750">
          <cell r="B2750" t="str">
            <v>KS2-4</v>
          </cell>
          <cell r="C2750" t="str">
            <v>5C</v>
          </cell>
          <cell r="D2750" t="str">
            <v>D</v>
          </cell>
          <cell r="E2750">
            <v>1.941651882515277E-2</v>
          </cell>
          <cell r="F2750">
            <v>0.75</v>
          </cell>
          <cell r="G2750" t="str">
            <v>&gt;=28 &amp; &lt;29</v>
          </cell>
          <cell r="H2750" t="str">
            <v>KS2 English</v>
          </cell>
          <cell r="I2750" t="str">
            <v>KS4 English</v>
          </cell>
        </row>
        <row r="2751">
          <cell r="B2751" t="str">
            <v>KS2-4</v>
          </cell>
          <cell r="C2751" t="str">
            <v>5B</v>
          </cell>
          <cell r="D2751" t="str">
            <v>D</v>
          </cell>
          <cell r="E2751">
            <v>2.7054447074737909E-3</v>
          </cell>
          <cell r="F2751">
            <v>0.75</v>
          </cell>
          <cell r="G2751" t="str">
            <v>&gt;=28 &amp; &lt;29</v>
          </cell>
          <cell r="H2751" t="str">
            <v>KS2 English</v>
          </cell>
          <cell r="I2751" t="str">
            <v>KS4 English</v>
          </cell>
        </row>
        <row r="2752">
          <cell r="B2752" t="str">
            <v>KS2-4</v>
          </cell>
          <cell r="C2752" t="str">
            <v>5A</v>
          </cell>
          <cell r="D2752" t="str">
            <v>D</v>
          </cell>
          <cell r="E2752">
            <v>0</v>
          </cell>
          <cell r="F2752">
            <v>0.75</v>
          </cell>
          <cell r="G2752" t="str">
            <v>&gt;=28 &amp; &lt;29</v>
          </cell>
          <cell r="H2752" t="str">
            <v>KS2 English</v>
          </cell>
          <cell r="I2752" t="str">
            <v>KS4 English</v>
          </cell>
        </row>
        <row r="2753">
          <cell r="B2753" t="str">
            <v>.</v>
          </cell>
          <cell r="C2753" t="str">
            <v>.</v>
          </cell>
          <cell r="D2753" t="str">
            <v>.</v>
          </cell>
          <cell r="E2753" t="str">
            <v>.</v>
          </cell>
          <cell r="F2753" t="str">
            <v>.</v>
          </cell>
          <cell r="G2753" t="str">
            <v>.</v>
          </cell>
          <cell r="H2753" t="str">
            <v>.</v>
          </cell>
          <cell r="I2753" t="str">
            <v>.</v>
          </cell>
        </row>
        <row r="2754">
          <cell r="B2754" t="str">
            <v>.</v>
          </cell>
          <cell r="C2754" t="str">
            <v>.</v>
          </cell>
          <cell r="D2754" t="str">
            <v>.</v>
          </cell>
          <cell r="E2754" t="str">
            <v>.</v>
          </cell>
          <cell r="F2754" t="str">
            <v>.</v>
          </cell>
          <cell r="G2754" t="str">
            <v>.</v>
          </cell>
          <cell r="H2754" t="str">
            <v>KS2 English</v>
          </cell>
          <cell r="I2754" t="str">
            <v>KS4 English</v>
          </cell>
        </row>
        <row r="2755">
          <cell r="B2755" t="str">
            <v>.</v>
          </cell>
          <cell r="C2755" t="str">
            <v>.</v>
          </cell>
          <cell r="D2755" t="str">
            <v>.</v>
          </cell>
          <cell r="E2755" t="str">
            <v>.</v>
          </cell>
          <cell r="F2755" t="str">
            <v>.</v>
          </cell>
          <cell r="G2755" t="str">
            <v>.</v>
          </cell>
          <cell r="H2755" t="str">
            <v>KS2 English</v>
          </cell>
          <cell r="I2755" t="str">
            <v>KS4 English</v>
          </cell>
        </row>
        <row r="2756">
          <cell r="B2756" t="str">
            <v>.</v>
          </cell>
          <cell r="C2756" t="str">
            <v>.</v>
          </cell>
          <cell r="D2756" t="str">
            <v>.</v>
          </cell>
          <cell r="E2756" t="str">
            <v>.</v>
          </cell>
          <cell r="F2756" t="str">
            <v>.</v>
          </cell>
          <cell r="G2756" t="str">
            <v>.</v>
          </cell>
          <cell r="H2756" t="str">
            <v>KS2 English</v>
          </cell>
          <cell r="I2756" t="str">
            <v>KS4 English</v>
          </cell>
        </row>
        <row r="2757">
          <cell r="B2757" t="str">
            <v>.</v>
          </cell>
          <cell r="C2757" t="str">
            <v>.</v>
          </cell>
          <cell r="D2757" t="str">
            <v>.</v>
          </cell>
          <cell r="E2757" t="str">
            <v>.</v>
          </cell>
          <cell r="F2757" t="str">
            <v>.</v>
          </cell>
          <cell r="G2757" t="str">
            <v>.</v>
          </cell>
          <cell r="H2757" t="str">
            <v>KS2 English</v>
          </cell>
          <cell r="I2757" t="str">
            <v>KS4 English</v>
          </cell>
        </row>
        <row r="2758">
          <cell r="B2758" t="str">
            <v>.</v>
          </cell>
          <cell r="C2758" t="str">
            <v>.</v>
          </cell>
          <cell r="D2758" t="str">
            <v>.</v>
          </cell>
          <cell r="E2758" t="str">
            <v>.</v>
          </cell>
          <cell r="F2758" t="str">
            <v>.</v>
          </cell>
          <cell r="G2758" t="str">
            <v>.</v>
          </cell>
          <cell r="H2758" t="str">
            <v>.</v>
          </cell>
          <cell r="I2758" t="str">
            <v>.</v>
          </cell>
        </row>
        <row r="2759">
          <cell r="B2759" t="str">
            <v>.</v>
          </cell>
          <cell r="C2759" t="str">
            <v>.</v>
          </cell>
          <cell r="D2759" t="str">
            <v>.</v>
          </cell>
          <cell r="E2759" t="str">
            <v>.</v>
          </cell>
          <cell r="F2759" t="str">
            <v>.</v>
          </cell>
          <cell r="G2759" t="str">
            <v>.</v>
          </cell>
          <cell r="H2759" t="str">
            <v>.</v>
          </cell>
          <cell r="I2759" t="str">
            <v>.</v>
          </cell>
        </row>
        <row r="2760">
          <cell r="B2760" t="str">
            <v>KS2-4</v>
          </cell>
          <cell r="C2760" t="str">
            <v>B</v>
          </cell>
          <cell r="D2760" t="str">
            <v>D</v>
          </cell>
          <cell r="E2760">
            <v>0.32624113475177308</v>
          </cell>
          <cell r="F2760">
            <v>0.75</v>
          </cell>
          <cell r="G2760" t="str">
            <v>&gt;=29 &amp; &lt;30</v>
          </cell>
          <cell r="H2760" t="str">
            <v>KS2 English</v>
          </cell>
          <cell r="I2760" t="str">
            <v>KS4 English</v>
          </cell>
        </row>
        <row r="2761">
          <cell r="B2761" t="str">
            <v>KS2-4</v>
          </cell>
          <cell r="C2761" t="str">
            <v>N</v>
          </cell>
          <cell r="D2761" t="str">
            <v>D</v>
          </cell>
          <cell r="E2761">
            <v>0.32624113475177308</v>
          </cell>
          <cell r="F2761">
            <v>0.75</v>
          </cell>
          <cell r="G2761" t="str">
            <v>&gt;=29 &amp; &lt;30</v>
          </cell>
          <cell r="H2761" t="str">
            <v>KS2 English</v>
          </cell>
          <cell r="I2761" t="str">
            <v>KS4 English</v>
          </cell>
        </row>
        <row r="2762">
          <cell r="B2762" t="str">
            <v>KS2-4</v>
          </cell>
          <cell r="C2762" t="str">
            <v>2</v>
          </cell>
          <cell r="D2762" t="str">
            <v>D</v>
          </cell>
          <cell r="E2762">
            <v>0.32624113475177308</v>
          </cell>
          <cell r="F2762">
            <v>0.75</v>
          </cell>
          <cell r="G2762" t="str">
            <v>&gt;=29 &amp; &lt;30</v>
          </cell>
          <cell r="H2762" t="str">
            <v>KS2 English</v>
          </cell>
          <cell r="I2762" t="str">
            <v>KS4 English</v>
          </cell>
        </row>
        <row r="2763">
          <cell r="B2763" t="str">
            <v>KS2-4</v>
          </cell>
          <cell r="C2763" t="str">
            <v>3C</v>
          </cell>
          <cell r="D2763" t="str">
            <v>D</v>
          </cell>
          <cell r="E2763">
            <v>0.32624113475177308</v>
          </cell>
          <cell r="F2763">
            <v>0.75</v>
          </cell>
          <cell r="G2763" t="str">
            <v>&gt;=29 &amp; &lt;30</v>
          </cell>
          <cell r="H2763" t="str">
            <v>KS2 English</v>
          </cell>
          <cell r="I2763" t="str">
            <v>KS4 English</v>
          </cell>
        </row>
        <row r="2764">
          <cell r="B2764" t="str">
            <v>KS2-4</v>
          </cell>
          <cell r="C2764" t="str">
            <v>3B</v>
          </cell>
          <cell r="D2764" t="str">
            <v>D</v>
          </cell>
          <cell r="E2764">
            <v>0.32624113475177308</v>
          </cell>
          <cell r="F2764">
            <v>0.75</v>
          </cell>
          <cell r="G2764" t="str">
            <v>&gt;=29 &amp; &lt;30</v>
          </cell>
          <cell r="H2764" t="str">
            <v>KS2 English</v>
          </cell>
          <cell r="I2764" t="str">
            <v>KS4 English</v>
          </cell>
        </row>
        <row r="2765">
          <cell r="B2765" t="str">
            <v>KS2-4</v>
          </cell>
          <cell r="C2765" t="str">
            <v>3A</v>
          </cell>
          <cell r="D2765" t="str">
            <v>D</v>
          </cell>
          <cell r="E2765">
            <v>0.32624113475177308</v>
          </cell>
          <cell r="F2765">
            <v>0.75</v>
          </cell>
          <cell r="G2765" t="str">
            <v>&gt;=29 &amp; &lt;30</v>
          </cell>
          <cell r="H2765" t="str">
            <v>KS2 English</v>
          </cell>
          <cell r="I2765" t="str">
            <v>KS4 English</v>
          </cell>
        </row>
        <row r="2766">
          <cell r="B2766" t="str">
            <v>KS2-4</v>
          </cell>
          <cell r="C2766" t="str">
            <v>4C</v>
          </cell>
          <cell r="D2766" t="str">
            <v>D</v>
          </cell>
          <cell r="E2766">
            <v>0.14207650273224043</v>
          </cell>
          <cell r="F2766">
            <v>0.75</v>
          </cell>
          <cell r="G2766" t="str">
            <v>&gt;=29 &amp; &lt;30</v>
          </cell>
          <cell r="H2766" t="str">
            <v>KS2 English</v>
          </cell>
          <cell r="I2766" t="str">
            <v>KS4 English</v>
          </cell>
        </row>
        <row r="2767">
          <cell r="B2767" t="str">
            <v>KS2-4</v>
          </cell>
          <cell r="C2767" t="str">
            <v>4B</v>
          </cell>
          <cell r="D2767" t="str">
            <v>D</v>
          </cell>
          <cell r="E2767">
            <v>4.867724867724868E-2</v>
          </cell>
          <cell r="F2767">
            <v>0.75</v>
          </cell>
          <cell r="G2767" t="str">
            <v>&gt;=29 &amp; &lt;30</v>
          </cell>
          <cell r="H2767" t="str">
            <v>KS2 English</v>
          </cell>
          <cell r="I2767" t="str">
            <v>KS4 English</v>
          </cell>
        </row>
        <row r="2768">
          <cell r="B2768" t="str">
            <v>KS2-4</v>
          </cell>
          <cell r="C2768" t="str">
            <v>4A</v>
          </cell>
          <cell r="D2768" t="str">
            <v>D</v>
          </cell>
          <cell r="E2768">
            <v>2.0408163265306121E-2</v>
          </cell>
          <cell r="F2768">
            <v>0.75</v>
          </cell>
          <cell r="G2768" t="str">
            <v>&gt;=29 &amp; &lt;30</v>
          </cell>
          <cell r="H2768" t="str">
            <v>KS2 English</v>
          </cell>
          <cell r="I2768" t="str">
            <v>KS4 English</v>
          </cell>
        </row>
        <row r="2769">
          <cell r="B2769" t="str">
            <v>KS2-4</v>
          </cell>
          <cell r="C2769" t="str">
            <v>5C</v>
          </cell>
          <cell r="D2769" t="str">
            <v>D</v>
          </cell>
          <cell r="E2769">
            <v>3.1620553359683794E-3</v>
          </cell>
          <cell r="F2769">
            <v>0.75</v>
          </cell>
          <cell r="G2769" t="str">
            <v>&gt;=29 &amp; &lt;30</v>
          </cell>
          <cell r="H2769" t="str">
            <v>KS2 English</v>
          </cell>
          <cell r="I2769" t="str">
            <v>KS4 English</v>
          </cell>
        </row>
        <row r="2770">
          <cell r="B2770" t="str">
            <v>KS2-4</v>
          </cell>
          <cell r="C2770" t="str">
            <v>5B</v>
          </cell>
          <cell r="D2770" t="str">
            <v>D</v>
          </cell>
          <cell r="E2770">
            <v>1.8796992481203006E-3</v>
          </cell>
          <cell r="F2770">
            <v>0.75</v>
          </cell>
          <cell r="G2770" t="str">
            <v>&gt;=29 &amp; &lt;30</v>
          </cell>
          <cell r="H2770" t="str">
            <v>KS2 English</v>
          </cell>
          <cell r="I2770" t="str">
            <v>KS4 English</v>
          </cell>
        </row>
        <row r="2771">
          <cell r="B2771" t="str">
            <v>KS2-4</v>
          </cell>
          <cell r="C2771" t="str">
            <v>5A</v>
          </cell>
          <cell r="D2771" t="str">
            <v>D</v>
          </cell>
          <cell r="E2771">
            <v>0</v>
          </cell>
          <cell r="F2771">
            <v>0.75</v>
          </cell>
          <cell r="G2771" t="str">
            <v>&gt;=29 &amp; &lt;30</v>
          </cell>
          <cell r="H2771" t="str">
            <v>KS2 English</v>
          </cell>
          <cell r="I2771" t="str">
            <v>KS4 English</v>
          </cell>
        </row>
        <row r="2772">
          <cell r="B2772" t="str">
            <v>.</v>
          </cell>
          <cell r="C2772" t="str">
            <v>.</v>
          </cell>
          <cell r="D2772" t="str">
            <v>.</v>
          </cell>
          <cell r="E2772" t="str">
            <v>.</v>
          </cell>
          <cell r="F2772" t="str">
            <v>.</v>
          </cell>
          <cell r="G2772" t="str">
            <v>.</v>
          </cell>
          <cell r="H2772" t="str">
            <v>.</v>
          </cell>
          <cell r="I2772" t="str">
            <v>.</v>
          </cell>
        </row>
        <row r="2773">
          <cell r="B2773" t="str">
            <v>.</v>
          </cell>
          <cell r="C2773" t="str">
            <v>.</v>
          </cell>
          <cell r="D2773" t="str">
            <v>.</v>
          </cell>
          <cell r="E2773" t="str">
            <v>.</v>
          </cell>
          <cell r="F2773" t="str">
            <v>.</v>
          </cell>
          <cell r="G2773" t="str">
            <v>.</v>
          </cell>
          <cell r="H2773" t="str">
            <v>KS2 English</v>
          </cell>
          <cell r="I2773" t="str">
            <v>KS4 English</v>
          </cell>
        </row>
        <row r="2774">
          <cell r="B2774" t="str">
            <v>.</v>
          </cell>
          <cell r="C2774" t="str">
            <v>.</v>
          </cell>
          <cell r="D2774" t="str">
            <v>.</v>
          </cell>
          <cell r="E2774" t="str">
            <v>.</v>
          </cell>
          <cell r="F2774" t="str">
            <v>.</v>
          </cell>
          <cell r="G2774" t="str">
            <v>.</v>
          </cell>
          <cell r="H2774" t="str">
            <v>KS2 English</v>
          </cell>
          <cell r="I2774" t="str">
            <v>KS4 English</v>
          </cell>
        </row>
        <row r="2775">
          <cell r="B2775" t="str">
            <v>.</v>
          </cell>
          <cell r="C2775" t="str">
            <v>.</v>
          </cell>
          <cell r="D2775" t="str">
            <v>.</v>
          </cell>
          <cell r="E2775" t="str">
            <v>.</v>
          </cell>
          <cell r="F2775" t="str">
            <v>.</v>
          </cell>
          <cell r="G2775" t="str">
            <v>.</v>
          </cell>
          <cell r="H2775" t="str">
            <v>KS2 English</v>
          </cell>
          <cell r="I2775" t="str">
            <v>KS4 English</v>
          </cell>
        </row>
        <row r="2776">
          <cell r="B2776" t="str">
            <v>.</v>
          </cell>
          <cell r="C2776" t="str">
            <v>.</v>
          </cell>
          <cell r="D2776" t="str">
            <v>.</v>
          </cell>
          <cell r="E2776" t="str">
            <v>.</v>
          </cell>
          <cell r="F2776" t="str">
            <v>.</v>
          </cell>
          <cell r="G2776" t="str">
            <v>.</v>
          </cell>
          <cell r="H2776" t="str">
            <v>KS2 English</v>
          </cell>
          <cell r="I2776" t="str">
            <v>KS4 English</v>
          </cell>
        </row>
        <row r="2777">
          <cell r="B2777" t="str">
            <v>.</v>
          </cell>
          <cell r="C2777" t="str">
            <v>.</v>
          </cell>
          <cell r="D2777" t="str">
            <v>.</v>
          </cell>
          <cell r="E2777" t="str">
            <v>.</v>
          </cell>
          <cell r="F2777" t="str">
            <v>.</v>
          </cell>
          <cell r="G2777" t="str">
            <v>.</v>
          </cell>
          <cell r="H2777" t="str">
            <v>.</v>
          </cell>
          <cell r="I2777" t="str">
            <v>.</v>
          </cell>
        </row>
        <row r="2778">
          <cell r="B2778" t="str">
            <v>.</v>
          </cell>
          <cell r="C2778" t="str">
            <v>.</v>
          </cell>
          <cell r="D2778" t="str">
            <v>.</v>
          </cell>
          <cell r="E2778" t="str">
            <v>.</v>
          </cell>
          <cell r="F2778" t="str">
            <v>.</v>
          </cell>
          <cell r="G2778" t="str">
            <v>.</v>
          </cell>
          <cell r="H2778" t="str">
            <v>.</v>
          </cell>
          <cell r="I2778" t="str">
            <v>.</v>
          </cell>
        </row>
        <row r="2779">
          <cell r="B2779" t="str">
            <v>KS2-4</v>
          </cell>
          <cell r="C2779" t="str">
            <v>B</v>
          </cell>
          <cell r="D2779" t="str">
            <v>D</v>
          </cell>
          <cell r="E2779">
            <v>0.12631578947368421</v>
          </cell>
          <cell r="F2779">
            <v>0.75</v>
          </cell>
          <cell r="G2779" t="str">
            <v>&gt;=30</v>
          </cell>
          <cell r="H2779" t="str">
            <v>KS2 English</v>
          </cell>
          <cell r="I2779" t="str">
            <v>KS4 English</v>
          </cell>
        </row>
        <row r="2780">
          <cell r="B2780" t="str">
            <v>KS2-4</v>
          </cell>
          <cell r="C2780" t="str">
            <v>N</v>
          </cell>
          <cell r="D2780" t="str">
            <v>D</v>
          </cell>
          <cell r="E2780">
            <v>0.12631578947368421</v>
          </cell>
          <cell r="F2780">
            <v>0.75</v>
          </cell>
          <cell r="G2780" t="str">
            <v>&gt;=30</v>
          </cell>
          <cell r="H2780" t="str">
            <v>KS2 English</v>
          </cell>
          <cell r="I2780" t="str">
            <v>KS4 English</v>
          </cell>
        </row>
        <row r="2781">
          <cell r="B2781" t="str">
            <v>KS2-4</v>
          </cell>
          <cell r="C2781" t="str">
            <v>2</v>
          </cell>
          <cell r="D2781" t="str">
            <v>D</v>
          </cell>
          <cell r="E2781">
            <v>0.12631578947368421</v>
          </cell>
          <cell r="F2781">
            <v>0.75</v>
          </cell>
          <cell r="G2781" t="str">
            <v>&gt;=30</v>
          </cell>
          <cell r="H2781" t="str">
            <v>KS2 English</v>
          </cell>
          <cell r="I2781" t="str">
            <v>KS4 English</v>
          </cell>
        </row>
        <row r="2782">
          <cell r="B2782" t="str">
            <v>KS2-4</v>
          </cell>
          <cell r="C2782" t="str">
            <v>3C</v>
          </cell>
          <cell r="D2782" t="str">
            <v>D</v>
          </cell>
          <cell r="E2782">
            <v>0.12631578947368421</v>
          </cell>
          <cell r="F2782">
            <v>0.75</v>
          </cell>
          <cell r="G2782" t="str">
            <v>&gt;=30</v>
          </cell>
          <cell r="H2782" t="str">
            <v>KS2 English</v>
          </cell>
          <cell r="I2782" t="str">
            <v>KS4 English</v>
          </cell>
        </row>
        <row r="2783">
          <cell r="B2783" t="str">
            <v>KS2-4</v>
          </cell>
          <cell r="C2783" t="str">
            <v>3B</v>
          </cell>
          <cell r="D2783" t="str">
            <v>D</v>
          </cell>
          <cell r="E2783">
            <v>0.12631578947368421</v>
          </cell>
          <cell r="F2783">
            <v>0.75</v>
          </cell>
          <cell r="G2783" t="str">
            <v>&gt;=30</v>
          </cell>
          <cell r="H2783" t="str">
            <v>KS2 English</v>
          </cell>
          <cell r="I2783" t="str">
            <v>KS4 English</v>
          </cell>
        </row>
        <row r="2784">
          <cell r="B2784" t="str">
            <v>KS2-4</v>
          </cell>
          <cell r="C2784" t="str">
            <v>3A</v>
          </cell>
          <cell r="D2784" t="str">
            <v>D</v>
          </cell>
          <cell r="E2784">
            <v>0.12631578947368421</v>
          </cell>
          <cell r="F2784">
            <v>0.75</v>
          </cell>
          <cell r="G2784" t="str">
            <v>&gt;=30</v>
          </cell>
          <cell r="H2784" t="str">
            <v>KS2 English</v>
          </cell>
          <cell r="I2784" t="str">
            <v>KS4 English</v>
          </cell>
        </row>
        <row r="2785">
          <cell r="B2785" t="str">
            <v>KS2-4</v>
          </cell>
          <cell r="C2785" t="str">
            <v>4C</v>
          </cell>
          <cell r="D2785" t="str">
            <v>D</v>
          </cell>
          <cell r="E2785">
            <v>0.12631578947368421</v>
          </cell>
          <cell r="F2785">
            <v>0.75</v>
          </cell>
          <cell r="G2785" t="str">
            <v>&gt;=30</v>
          </cell>
          <cell r="H2785" t="str">
            <v>KS2 English</v>
          </cell>
          <cell r="I2785" t="str">
            <v>KS4 English</v>
          </cell>
        </row>
        <row r="2786">
          <cell r="B2786" t="str">
            <v>KS2-4</v>
          </cell>
          <cell r="C2786" t="str">
            <v>4B</v>
          </cell>
          <cell r="D2786" t="str">
            <v>D</v>
          </cell>
          <cell r="E2786">
            <v>2.3460410557184751E-2</v>
          </cell>
          <cell r="F2786">
            <v>0.75</v>
          </cell>
          <cell r="G2786" t="str">
            <v>&gt;=30</v>
          </cell>
          <cell r="H2786" t="str">
            <v>KS2 English</v>
          </cell>
          <cell r="I2786" t="str">
            <v>KS4 English</v>
          </cell>
        </row>
        <row r="2787">
          <cell r="B2787" t="str">
            <v>KS2-4</v>
          </cell>
          <cell r="C2787" t="str">
            <v>4A</v>
          </cell>
          <cell r="D2787" t="str">
            <v>D</v>
          </cell>
          <cell r="E2787">
            <v>7.4779061862678452E-3</v>
          </cell>
          <cell r="F2787">
            <v>0.75</v>
          </cell>
          <cell r="G2787" t="str">
            <v>&gt;=30</v>
          </cell>
          <cell r="H2787" t="str">
            <v>KS2 English</v>
          </cell>
          <cell r="I2787" t="str">
            <v>KS4 English</v>
          </cell>
        </row>
        <row r="2788">
          <cell r="B2788" t="str">
            <v>KS2-4</v>
          </cell>
          <cell r="C2788" t="str">
            <v>5C</v>
          </cell>
          <cell r="D2788" t="str">
            <v>D</v>
          </cell>
          <cell r="E2788">
            <v>2.0751193193608631E-3</v>
          </cell>
          <cell r="F2788">
            <v>0.75</v>
          </cell>
          <cell r="G2788" t="str">
            <v>&gt;=30</v>
          </cell>
          <cell r="H2788" t="str">
            <v>KS2 English</v>
          </cell>
          <cell r="I2788" t="str">
            <v>KS4 English</v>
          </cell>
        </row>
        <row r="2789">
          <cell r="B2789" t="str">
            <v>KS2-4</v>
          </cell>
          <cell r="C2789" t="str">
            <v>5B</v>
          </cell>
          <cell r="D2789" t="str">
            <v>D</v>
          </cell>
          <cell r="E2789">
            <v>8.7527352297593001E-4</v>
          </cell>
          <cell r="F2789">
            <v>0.75</v>
          </cell>
          <cell r="G2789" t="str">
            <v>&gt;=30</v>
          </cell>
          <cell r="H2789" t="str">
            <v>KS2 English</v>
          </cell>
          <cell r="I2789" t="str">
            <v>KS4 English</v>
          </cell>
        </row>
        <row r="2790">
          <cell r="B2790" t="str">
            <v>KS2-4</v>
          </cell>
          <cell r="C2790" t="str">
            <v>5A</v>
          </cell>
          <cell r="D2790" t="str">
            <v>D</v>
          </cell>
          <cell r="E2790">
            <v>0</v>
          </cell>
          <cell r="F2790">
            <v>0.75</v>
          </cell>
          <cell r="G2790" t="str">
            <v>&gt;=30</v>
          </cell>
          <cell r="H2790" t="str">
            <v>KS2 English</v>
          </cell>
          <cell r="I2790" t="str">
            <v>KS4 English</v>
          </cell>
        </row>
        <row r="2791">
          <cell r="B2791" t="str">
            <v>.</v>
          </cell>
          <cell r="C2791" t="str">
            <v>.</v>
          </cell>
          <cell r="D2791" t="str">
            <v>.</v>
          </cell>
          <cell r="E2791" t="str">
            <v>.</v>
          </cell>
          <cell r="F2791" t="str">
            <v>.</v>
          </cell>
          <cell r="G2791" t="str">
            <v>.</v>
          </cell>
          <cell r="H2791" t="str">
            <v>.</v>
          </cell>
          <cell r="I2791" t="str">
            <v>.</v>
          </cell>
        </row>
        <row r="2792">
          <cell r="B2792" t="str">
            <v>.</v>
          </cell>
          <cell r="C2792" t="str">
            <v>.</v>
          </cell>
          <cell r="D2792" t="str">
            <v>.</v>
          </cell>
          <cell r="E2792" t="str">
            <v>.</v>
          </cell>
          <cell r="F2792" t="str">
            <v>.</v>
          </cell>
          <cell r="G2792" t="str">
            <v>.</v>
          </cell>
          <cell r="H2792" t="str">
            <v>.</v>
          </cell>
          <cell r="I2792" t="str">
            <v>.</v>
          </cell>
        </row>
        <row r="2793">
          <cell r="B2793" t="str">
            <v>.</v>
          </cell>
          <cell r="C2793" t="str">
            <v>.</v>
          </cell>
          <cell r="D2793" t="str">
            <v>.</v>
          </cell>
          <cell r="E2793" t="str">
            <v>.</v>
          </cell>
          <cell r="F2793" t="str">
            <v>.</v>
          </cell>
          <cell r="G2793" t="str">
            <v>.</v>
          </cell>
          <cell r="H2793" t="str">
            <v>KS2 English</v>
          </cell>
          <cell r="I2793" t="str">
            <v>KS4 English</v>
          </cell>
        </row>
        <row r="2794">
          <cell r="B2794" t="str">
            <v>.</v>
          </cell>
          <cell r="C2794" t="str">
            <v>.</v>
          </cell>
          <cell r="D2794" t="str">
            <v>.</v>
          </cell>
          <cell r="E2794" t="str">
            <v>.</v>
          </cell>
          <cell r="F2794" t="str">
            <v>.</v>
          </cell>
          <cell r="G2794" t="str">
            <v>.</v>
          </cell>
          <cell r="H2794" t="str">
            <v>KS2 English</v>
          </cell>
          <cell r="I2794" t="str">
            <v>KS4 English</v>
          </cell>
        </row>
        <row r="2795">
          <cell r="B2795" t="str">
            <v>.</v>
          </cell>
          <cell r="C2795" t="str">
            <v>.</v>
          </cell>
          <cell r="D2795" t="str">
            <v>.</v>
          </cell>
          <cell r="E2795" t="str">
            <v>.</v>
          </cell>
          <cell r="F2795" t="str">
            <v>.</v>
          </cell>
          <cell r="G2795" t="str">
            <v>.</v>
          </cell>
          <cell r="H2795" t="str">
            <v>KS2 English</v>
          </cell>
          <cell r="I2795" t="str">
            <v>KS4 English</v>
          </cell>
        </row>
        <row r="2796">
          <cell r="B2796" t="str">
            <v>.</v>
          </cell>
          <cell r="C2796" t="str">
            <v>.</v>
          </cell>
          <cell r="D2796" t="str">
            <v>.</v>
          </cell>
          <cell r="E2796" t="str">
            <v>.</v>
          </cell>
          <cell r="F2796" t="str">
            <v>.</v>
          </cell>
          <cell r="G2796" t="str">
            <v>.</v>
          </cell>
          <cell r="H2796" t="str">
            <v>.</v>
          </cell>
          <cell r="I2796" t="str">
            <v>.</v>
          </cell>
        </row>
        <row r="2797">
          <cell r="B2797" t="str">
            <v>.</v>
          </cell>
          <cell r="C2797" t="str">
            <v>.</v>
          </cell>
          <cell r="D2797" t="str">
            <v>.</v>
          </cell>
          <cell r="E2797" t="str">
            <v>.</v>
          </cell>
          <cell r="F2797" t="str">
            <v>.</v>
          </cell>
          <cell r="G2797" t="str">
            <v>.</v>
          </cell>
          <cell r="H2797" t="str">
            <v>.</v>
          </cell>
          <cell r="I2797" t="str">
            <v>.</v>
          </cell>
        </row>
        <row r="2798">
          <cell r="B2798" t="str">
            <v>KS2-4</v>
          </cell>
          <cell r="C2798" t="str">
            <v>B</v>
          </cell>
          <cell r="D2798" t="str">
            <v>D</v>
          </cell>
          <cell r="E2798">
            <v>0.15054906128232376</v>
          </cell>
          <cell r="F2798">
            <v>0.5</v>
          </cell>
          <cell r="G2798" t="str">
            <v>&lt;25</v>
          </cell>
          <cell r="H2798" t="str">
            <v>KS2 English</v>
          </cell>
          <cell r="I2798" t="str">
            <v>KS4 English</v>
          </cell>
        </row>
        <row r="2799">
          <cell r="B2799" t="str">
            <v>KS2-4</v>
          </cell>
          <cell r="C2799" t="str">
            <v>N</v>
          </cell>
          <cell r="D2799" t="str">
            <v>D</v>
          </cell>
          <cell r="E2799">
            <v>0.1657638136511376</v>
          </cell>
          <cell r="F2799">
            <v>0.5</v>
          </cell>
          <cell r="G2799" t="str">
            <v>&lt;25</v>
          </cell>
          <cell r="H2799" t="str">
            <v>KS2 English</v>
          </cell>
          <cell r="I2799" t="str">
            <v>KS4 English</v>
          </cell>
        </row>
        <row r="2800">
          <cell r="B2800" t="str">
            <v>KS2-4</v>
          </cell>
          <cell r="C2800" t="str">
            <v>2</v>
          </cell>
          <cell r="D2800" t="str">
            <v>D</v>
          </cell>
          <cell r="E2800">
            <v>0.23067173637515842</v>
          </cell>
          <cell r="F2800">
            <v>0.5</v>
          </cell>
          <cell r="G2800" t="str">
            <v>&lt;25</v>
          </cell>
          <cell r="H2800" t="str">
            <v>KS2 English</v>
          </cell>
          <cell r="I2800" t="str">
            <v>KS4 English</v>
          </cell>
        </row>
        <row r="2801">
          <cell r="B2801" t="str">
            <v>KS2-4</v>
          </cell>
          <cell r="C2801" t="str">
            <v>3C</v>
          </cell>
          <cell r="D2801" t="str">
            <v>D</v>
          </cell>
          <cell r="E2801">
            <v>0.28309150133254368</v>
          </cell>
          <cell r="F2801">
            <v>0.5</v>
          </cell>
          <cell r="G2801" t="str">
            <v>&lt;25</v>
          </cell>
          <cell r="H2801" t="str">
            <v>KS2 English</v>
          </cell>
          <cell r="I2801" t="str">
            <v>KS4 English</v>
          </cell>
        </row>
        <row r="2802">
          <cell r="B2802" t="str">
            <v>KS2-4</v>
          </cell>
          <cell r="C2802" t="str">
            <v>3B</v>
          </cell>
          <cell r="D2802" t="str">
            <v>D</v>
          </cell>
          <cell r="E2802">
            <v>0.34539732494099135</v>
          </cell>
          <cell r="F2802">
            <v>0.5</v>
          </cell>
          <cell r="G2802" t="str">
            <v>&lt;25</v>
          </cell>
          <cell r="H2802" t="str">
            <v>KS2 English</v>
          </cell>
          <cell r="I2802" t="str">
            <v>KS4 English</v>
          </cell>
        </row>
        <row r="2803">
          <cell r="B2803" t="str">
            <v>KS2-4</v>
          </cell>
          <cell r="C2803" t="str">
            <v>3A</v>
          </cell>
          <cell r="D2803" t="str">
            <v>D</v>
          </cell>
          <cell r="E2803">
            <v>0.36293748735585679</v>
          </cell>
          <cell r="F2803">
            <v>0.5</v>
          </cell>
          <cell r="G2803" t="str">
            <v>&lt;25</v>
          </cell>
          <cell r="H2803" t="str">
            <v>KS2 English</v>
          </cell>
          <cell r="I2803" t="str">
            <v>KS4 English</v>
          </cell>
        </row>
        <row r="2804">
          <cell r="B2804" t="str">
            <v>KS2-4</v>
          </cell>
          <cell r="C2804" t="str">
            <v>4C</v>
          </cell>
          <cell r="D2804" t="str">
            <v>D</v>
          </cell>
          <cell r="E2804">
            <v>0.32338522404747572</v>
          </cell>
          <cell r="F2804">
            <v>0.5</v>
          </cell>
          <cell r="G2804" t="str">
            <v>&lt;25</v>
          </cell>
          <cell r="H2804" t="str">
            <v>KS2 English</v>
          </cell>
          <cell r="I2804" t="str">
            <v>KS4 English</v>
          </cell>
        </row>
        <row r="2805">
          <cell r="B2805" t="str">
            <v>KS2-4</v>
          </cell>
          <cell r="C2805" t="str">
            <v>4B</v>
          </cell>
          <cell r="D2805" t="str">
            <v>D</v>
          </cell>
          <cell r="E2805">
            <v>0.21911401341334275</v>
          </cell>
          <cell r="F2805">
            <v>0.5</v>
          </cell>
          <cell r="G2805" t="str">
            <v>&lt;25</v>
          </cell>
          <cell r="H2805" t="str">
            <v>KS2 English</v>
          </cell>
          <cell r="I2805" t="str">
            <v>KS4 English</v>
          </cell>
        </row>
        <row r="2806">
          <cell r="B2806" t="str">
            <v>KS2-4</v>
          </cell>
          <cell r="C2806" t="str">
            <v>4A</v>
          </cell>
          <cell r="D2806" t="str">
            <v>D</v>
          </cell>
          <cell r="E2806">
            <v>0.12059686888454012</v>
          </cell>
          <cell r="F2806">
            <v>0.5</v>
          </cell>
          <cell r="G2806" t="str">
            <v>&lt;25</v>
          </cell>
          <cell r="H2806" t="str">
            <v>KS2 English</v>
          </cell>
          <cell r="I2806" t="str">
            <v>KS4 English</v>
          </cell>
        </row>
        <row r="2807">
          <cell r="B2807" t="str">
            <v>KS2-4</v>
          </cell>
          <cell r="C2807" t="str">
            <v>5C</v>
          </cell>
          <cell r="D2807" t="str">
            <v>D</v>
          </cell>
          <cell r="E2807">
            <v>4.9349993689259117E-2</v>
          </cell>
          <cell r="F2807">
            <v>0.5</v>
          </cell>
          <cell r="G2807" t="str">
            <v>&lt;25</v>
          </cell>
          <cell r="H2807" t="str">
            <v>KS2 English</v>
          </cell>
          <cell r="I2807" t="str">
            <v>KS4 English</v>
          </cell>
        </row>
        <row r="2808">
          <cell r="B2808" t="str">
            <v>KS2-4</v>
          </cell>
          <cell r="C2808" t="str">
            <v>5B</v>
          </cell>
          <cell r="D2808" t="str">
            <v>D</v>
          </cell>
          <cell r="E2808">
            <v>9.5313741064336783E-3</v>
          </cell>
          <cell r="F2808">
            <v>0.5</v>
          </cell>
          <cell r="G2808" t="str">
            <v>&lt;25</v>
          </cell>
          <cell r="H2808" t="str">
            <v>KS2 English</v>
          </cell>
          <cell r="I2808" t="str">
            <v>KS4 English</v>
          </cell>
        </row>
        <row r="2809">
          <cell r="B2809" t="str">
            <v>KS2-4</v>
          </cell>
          <cell r="C2809" t="str">
            <v>5A</v>
          </cell>
          <cell r="D2809" t="str">
            <v>D</v>
          </cell>
          <cell r="E2809">
            <v>0</v>
          </cell>
          <cell r="F2809">
            <v>0.5</v>
          </cell>
          <cell r="G2809" t="str">
            <v>&lt;25</v>
          </cell>
          <cell r="H2809" t="str">
            <v>KS2 English</v>
          </cell>
          <cell r="I2809" t="str">
            <v>KS4 English</v>
          </cell>
        </row>
        <row r="2810">
          <cell r="B2810" t="str">
            <v>.</v>
          </cell>
          <cell r="C2810" t="str">
            <v>.</v>
          </cell>
          <cell r="D2810" t="str">
            <v>.</v>
          </cell>
          <cell r="E2810" t="str">
            <v>.</v>
          </cell>
          <cell r="F2810" t="str">
            <v>.</v>
          </cell>
          <cell r="G2810" t="str">
            <v>.</v>
          </cell>
          <cell r="H2810" t="str">
            <v>.</v>
          </cell>
          <cell r="I2810" t="str">
            <v>.</v>
          </cell>
        </row>
        <row r="2811">
          <cell r="B2811" t="str">
            <v>.</v>
          </cell>
          <cell r="C2811" t="str">
            <v>.</v>
          </cell>
          <cell r="D2811" t="str">
            <v>.</v>
          </cell>
          <cell r="E2811" t="str">
            <v>.</v>
          </cell>
          <cell r="F2811" t="str">
            <v>.</v>
          </cell>
          <cell r="G2811" t="str">
            <v>.</v>
          </cell>
          <cell r="H2811" t="str">
            <v>KS2 English</v>
          </cell>
          <cell r="I2811" t="str">
            <v>KS4 English</v>
          </cell>
        </row>
        <row r="2812">
          <cell r="B2812" t="str">
            <v>.</v>
          </cell>
          <cell r="C2812" t="str">
            <v>.</v>
          </cell>
          <cell r="D2812" t="str">
            <v>.</v>
          </cell>
          <cell r="E2812" t="str">
            <v>.</v>
          </cell>
          <cell r="F2812" t="str">
            <v>.</v>
          </cell>
          <cell r="G2812" t="str">
            <v>.</v>
          </cell>
          <cell r="H2812" t="str">
            <v>KS2 English</v>
          </cell>
          <cell r="I2812" t="str">
            <v>KS4 English</v>
          </cell>
        </row>
        <row r="2813">
          <cell r="B2813" t="str">
            <v>.</v>
          </cell>
          <cell r="C2813" t="str">
            <v>.</v>
          </cell>
          <cell r="D2813" t="str">
            <v>.</v>
          </cell>
          <cell r="E2813" t="str">
            <v>.</v>
          </cell>
          <cell r="F2813" t="str">
            <v>.</v>
          </cell>
          <cell r="G2813" t="str">
            <v>.</v>
          </cell>
          <cell r="H2813" t="str">
            <v>KS2 English</v>
          </cell>
          <cell r="I2813" t="str">
            <v>KS4 English</v>
          </cell>
        </row>
        <row r="2814">
          <cell r="B2814" t="str">
            <v>.</v>
          </cell>
          <cell r="C2814" t="str">
            <v>.</v>
          </cell>
          <cell r="D2814" t="str">
            <v>.</v>
          </cell>
          <cell r="E2814" t="str">
            <v>.</v>
          </cell>
          <cell r="F2814" t="str">
            <v>.</v>
          </cell>
          <cell r="G2814" t="str">
            <v>.</v>
          </cell>
          <cell r="H2814" t="str">
            <v>KS2 English</v>
          </cell>
          <cell r="I2814" t="str">
            <v>KS4 English</v>
          </cell>
        </row>
        <row r="2815">
          <cell r="B2815" t="str">
            <v>.</v>
          </cell>
          <cell r="C2815" t="str">
            <v>.</v>
          </cell>
          <cell r="D2815" t="str">
            <v>.</v>
          </cell>
          <cell r="E2815" t="str">
            <v>.</v>
          </cell>
          <cell r="F2815" t="str">
            <v>.</v>
          </cell>
          <cell r="G2815" t="str">
            <v>.</v>
          </cell>
          <cell r="H2815" t="str">
            <v>.</v>
          </cell>
          <cell r="I2815" t="str">
            <v>.</v>
          </cell>
        </row>
        <row r="2816">
          <cell r="B2816" t="str">
            <v>.</v>
          </cell>
          <cell r="C2816" t="str">
            <v>.</v>
          </cell>
          <cell r="D2816" t="str">
            <v>.</v>
          </cell>
          <cell r="E2816" t="str">
            <v>.</v>
          </cell>
          <cell r="F2816" t="str">
            <v>.</v>
          </cell>
          <cell r="G2816" t="str">
            <v>.</v>
          </cell>
          <cell r="H2816" t="str">
            <v>.</v>
          </cell>
          <cell r="I2816" t="str">
            <v>.</v>
          </cell>
        </row>
        <row r="2817">
          <cell r="B2817" t="str">
            <v>KS2-4</v>
          </cell>
          <cell r="C2817" t="str">
            <v>B</v>
          </cell>
          <cell r="D2817" t="str">
            <v>D</v>
          </cell>
          <cell r="E2817">
            <v>0.17038358608385371</v>
          </cell>
          <cell r="F2817">
            <v>0.5</v>
          </cell>
          <cell r="G2817" t="str">
            <v>&gt;=25 &amp; &lt;26</v>
          </cell>
          <cell r="H2817" t="str">
            <v>KS2 English</v>
          </cell>
          <cell r="I2817" t="str">
            <v>KS4 English</v>
          </cell>
        </row>
        <row r="2818">
          <cell r="B2818" t="str">
            <v>KS2-4</v>
          </cell>
          <cell r="C2818" t="str">
            <v>N</v>
          </cell>
          <cell r="D2818" t="str">
            <v>D</v>
          </cell>
          <cell r="E2818">
            <v>0.14655172413793102</v>
          </cell>
          <cell r="F2818">
            <v>0.5</v>
          </cell>
          <cell r="G2818" t="str">
            <v>&gt;=25 &amp; &lt;26</v>
          </cell>
          <cell r="H2818" t="str">
            <v>KS2 English</v>
          </cell>
          <cell r="I2818" t="str">
            <v>KS4 English</v>
          </cell>
        </row>
        <row r="2819">
          <cell r="B2819" t="str">
            <v>KS2-4</v>
          </cell>
          <cell r="C2819" t="str">
            <v>2</v>
          </cell>
          <cell r="D2819" t="str">
            <v>D</v>
          </cell>
          <cell r="E2819">
            <v>0.25458715596330272</v>
          </cell>
          <cell r="F2819">
            <v>0.5</v>
          </cell>
          <cell r="G2819" t="str">
            <v>&gt;=25 &amp; &lt;26</v>
          </cell>
          <cell r="H2819" t="str">
            <v>KS2 English</v>
          </cell>
          <cell r="I2819" t="str">
            <v>KS4 English</v>
          </cell>
        </row>
        <row r="2820">
          <cell r="B2820" t="str">
            <v>KS2-4</v>
          </cell>
          <cell r="C2820" t="str">
            <v>3C</v>
          </cell>
          <cell r="D2820" t="str">
            <v>D</v>
          </cell>
          <cell r="E2820">
            <v>0.32816675574559057</v>
          </cell>
          <cell r="F2820">
            <v>0.5</v>
          </cell>
          <cell r="G2820" t="str">
            <v>&gt;=25 &amp; &lt;26</v>
          </cell>
          <cell r="H2820" t="str">
            <v>KS2 English</v>
          </cell>
          <cell r="I2820" t="str">
            <v>KS4 English</v>
          </cell>
        </row>
        <row r="2821">
          <cell r="B2821" t="str">
            <v>KS2-4</v>
          </cell>
          <cell r="C2821" t="str">
            <v>3B</v>
          </cell>
          <cell r="D2821" t="str">
            <v>D</v>
          </cell>
          <cell r="E2821">
            <v>0.39446808510638298</v>
          </cell>
          <cell r="F2821">
            <v>0.5</v>
          </cell>
          <cell r="G2821" t="str">
            <v>&gt;=25 &amp; &lt;26</v>
          </cell>
          <cell r="H2821" t="str">
            <v>KS2 English</v>
          </cell>
          <cell r="I2821" t="str">
            <v>KS4 English</v>
          </cell>
        </row>
        <row r="2822">
          <cell r="B2822" t="str">
            <v>KS2-4</v>
          </cell>
          <cell r="C2822" t="str">
            <v>3A</v>
          </cell>
          <cell r="D2822" t="str">
            <v>D</v>
          </cell>
          <cell r="E2822">
            <v>0.39276649746192893</v>
          </cell>
          <cell r="F2822">
            <v>0.5</v>
          </cell>
          <cell r="G2822" t="str">
            <v>&gt;=25 &amp; &lt;26</v>
          </cell>
          <cell r="H2822" t="str">
            <v>KS2 English</v>
          </cell>
          <cell r="I2822" t="str">
            <v>KS4 English</v>
          </cell>
        </row>
        <row r="2823">
          <cell r="B2823" t="str">
            <v>KS2-4</v>
          </cell>
          <cell r="C2823" t="str">
            <v>4C</v>
          </cell>
          <cell r="D2823" t="str">
            <v>D</v>
          </cell>
          <cell r="E2823">
            <v>0.32932458697764821</v>
          </cell>
          <cell r="F2823">
            <v>0.5</v>
          </cell>
          <cell r="G2823" t="str">
            <v>&gt;=25 &amp; &lt;26</v>
          </cell>
          <cell r="H2823" t="str">
            <v>KS2 English</v>
          </cell>
          <cell r="I2823" t="str">
            <v>KS4 English</v>
          </cell>
        </row>
        <row r="2824">
          <cell r="B2824" t="str">
            <v>KS2-4</v>
          </cell>
          <cell r="C2824" t="str">
            <v>4B</v>
          </cell>
          <cell r="D2824" t="str">
            <v>D</v>
          </cell>
          <cell r="E2824">
            <v>0.2037493304767006</v>
          </cell>
          <cell r="F2824">
            <v>0.5</v>
          </cell>
          <cell r="G2824" t="str">
            <v>&gt;=25 &amp; &lt;26</v>
          </cell>
          <cell r="H2824" t="str">
            <v>KS2 English</v>
          </cell>
          <cell r="I2824" t="str">
            <v>KS4 English</v>
          </cell>
        </row>
        <row r="2825">
          <cell r="B2825" t="str">
            <v>KS2-4</v>
          </cell>
          <cell r="C2825" t="str">
            <v>4A</v>
          </cell>
          <cell r="D2825" t="str">
            <v>D</v>
          </cell>
          <cell r="E2825">
            <v>0.10193177147554459</v>
          </cell>
          <cell r="F2825">
            <v>0.5</v>
          </cell>
          <cell r="G2825" t="str">
            <v>&gt;=25 &amp; &lt;26</v>
          </cell>
          <cell r="H2825" t="str">
            <v>KS2 English</v>
          </cell>
          <cell r="I2825" t="str">
            <v>KS4 English</v>
          </cell>
        </row>
        <row r="2826">
          <cell r="B2826" t="str">
            <v>KS2-4</v>
          </cell>
          <cell r="C2826" t="str">
            <v>5C</v>
          </cell>
          <cell r="D2826" t="str">
            <v>D</v>
          </cell>
          <cell r="E2826">
            <v>3.8776758409785936E-2</v>
          </cell>
          <cell r="F2826">
            <v>0.5</v>
          </cell>
          <cell r="G2826" t="str">
            <v>&gt;=25 &amp; &lt;26</v>
          </cell>
          <cell r="H2826" t="str">
            <v>KS2 English</v>
          </cell>
          <cell r="I2826" t="str">
            <v>KS4 English</v>
          </cell>
        </row>
        <row r="2827">
          <cell r="B2827" t="str">
            <v>KS2-4</v>
          </cell>
          <cell r="C2827" t="str">
            <v>5B</v>
          </cell>
          <cell r="D2827" t="str">
            <v>D</v>
          </cell>
          <cell r="E2827">
            <v>8.3547557840616959E-3</v>
          </cell>
          <cell r="F2827">
            <v>0.5</v>
          </cell>
          <cell r="G2827" t="str">
            <v>&gt;=25 &amp; &lt;26</v>
          </cell>
          <cell r="H2827" t="str">
            <v>KS2 English</v>
          </cell>
          <cell r="I2827" t="str">
            <v>KS4 English</v>
          </cell>
        </row>
        <row r="2828">
          <cell r="B2828" t="str">
            <v>KS2-4</v>
          </cell>
          <cell r="C2828" t="str">
            <v>5A</v>
          </cell>
          <cell r="D2828" t="str">
            <v>D</v>
          </cell>
          <cell r="E2828">
            <v>0</v>
          </cell>
          <cell r="F2828">
            <v>0.5</v>
          </cell>
          <cell r="G2828" t="str">
            <v>&gt;=25 &amp; &lt;26</v>
          </cell>
          <cell r="H2828" t="str">
            <v>KS2 English</v>
          </cell>
          <cell r="I2828" t="str">
            <v>KS4 English</v>
          </cell>
        </row>
        <row r="2829">
          <cell r="B2829" t="str">
            <v>.</v>
          </cell>
          <cell r="C2829" t="str">
            <v>.</v>
          </cell>
          <cell r="D2829" t="str">
            <v>.</v>
          </cell>
          <cell r="E2829" t="str">
            <v>.</v>
          </cell>
          <cell r="F2829" t="str">
            <v>.</v>
          </cell>
          <cell r="G2829" t="str">
            <v>.</v>
          </cell>
          <cell r="H2829" t="str">
            <v>.</v>
          </cell>
          <cell r="I2829" t="str">
            <v>.</v>
          </cell>
        </row>
        <row r="2830">
          <cell r="B2830" t="str">
            <v>.</v>
          </cell>
          <cell r="C2830" t="str">
            <v>.</v>
          </cell>
          <cell r="D2830" t="str">
            <v>.</v>
          </cell>
          <cell r="E2830" t="str">
            <v>.</v>
          </cell>
          <cell r="F2830" t="str">
            <v>.</v>
          </cell>
          <cell r="G2830" t="str">
            <v>.</v>
          </cell>
          <cell r="H2830" t="str">
            <v>.</v>
          </cell>
          <cell r="I2830" t="str">
            <v>.</v>
          </cell>
        </row>
        <row r="2831">
          <cell r="B2831" t="str">
            <v>.</v>
          </cell>
          <cell r="C2831" t="str">
            <v>.</v>
          </cell>
          <cell r="D2831" t="str">
            <v>.</v>
          </cell>
          <cell r="E2831" t="str">
            <v>.</v>
          </cell>
          <cell r="F2831" t="str">
            <v>.</v>
          </cell>
          <cell r="G2831" t="str">
            <v>.</v>
          </cell>
          <cell r="H2831" t="str">
            <v>KS2 English</v>
          </cell>
          <cell r="I2831" t="str">
            <v>KS4 English</v>
          </cell>
        </row>
        <row r="2832">
          <cell r="B2832" t="str">
            <v>.</v>
          </cell>
          <cell r="C2832" t="str">
            <v>.</v>
          </cell>
          <cell r="D2832" t="str">
            <v>.</v>
          </cell>
          <cell r="E2832" t="str">
            <v>.</v>
          </cell>
          <cell r="F2832" t="str">
            <v>.</v>
          </cell>
          <cell r="G2832" t="str">
            <v>.</v>
          </cell>
          <cell r="H2832" t="str">
            <v>KS2 English</v>
          </cell>
          <cell r="I2832" t="str">
            <v>KS4 English</v>
          </cell>
        </row>
        <row r="2833">
          <cell r="B2833" t="str">
            <v>.</v>
          </cell>
          <cell r="C2833" t="str">
            <v>.</v>
          </cell>
          <cell r="D2833" t="str">
            <v>.</v>
          </cell>
          <cell r="E2833" t="str">
            <v>.</v>
          </cell>
          <cell r="F2833" t="str">
            <v>.</v>
          </cell>
          <cell r="G2833" t="str">
            <v>.</v>
          </cell>
          <cell r="H2833" t="str">
            <v>KS2 English</v>
          </cell>
          <cell r="I2833" t="str">
            <v>KS4 English</v>
          </cell>
        </row>
        <row r="2834">
          <cell r="B2834" t="str">
            <v>.</v>
          </cell>
          <cell r="C2834" t="str">
            <v>.</v>
          </cell>
          <cell r="D2834" t="str">
            <v>.</v>
          </cell>
          <cell r="E2834" t="str">
            <v>.</v>
          </cell>
          <cell r="F2834" t="str">
            <v>.</v>
          </cell>
          <cell r="G2834" t="str">
            <v>.</v>
          </cell>
          <cell r="H2834" t="str">
            <v>.</v>
          </cell>
          <cell r="I2834" t="str">
            <v>.</v>
          </cell>
        </row>
        <row r="2835">
          <cell r="B2835" t="str">
            <v>.</v>
          </cell>
          <cell r="C2835" t="str">
            <v>.</v>
          </cell>
          <cell r="D2835" t="str">
            <v>.</v>
          </cell>
          <cell r="E2835" t="str">
            <v>.</v>
          </cell>
          <cell r="F2835" t="str">
            <v>.</v>
          </cell>
          <cell r="G2835" t="str">
            <v>.</v>
          </cell>
          <cell r="H2835" t="str">
            <v>.</v>
          </cell>
          <cell r="I2835" t="str">
            <v>.</v>
          </cell>
        </row>
        <row r="2836">
          <cell r="B2836" t="str">
            <v>KS2-4</v>
          </cell>
          <cell r="C2836" t="str">
            <v>B</v>
          </cell>
          <cell r="D2836" t="str">
            <v>D</v>
          </cell>
          <cell r="E2836">
            <v>0.19615692554043235</v>
          </cell>
          <cell r="F2836">
            <v>0.5</v>
          </cell>
          <cell r="G2836" t="str">
            <v>&gt;=26 &amp; &lt;27</v>
          </cell>
          <cell r="H2836" t="str">
            <v>KS2 English</v>
          </cell>
          <cell r="I2836" t="str">
            <v>KS4 English</v>
          </cell>
        </row>
        <row r="2837">
          <cell r="B2837" t="str">
            <v>KS2-4</v>
          </cell>
          <cell r="C2837" t="str">
            <v>N</v>
          </cell>
          <cell r="D2837" t="str">
            <v>D</v>
          </cell>
          <cell r="E2837">
            <v>0.18171683389074694</v>
          </cell>
          <cell r="F2837">
            <v>0.5</v>
          </cell>
          <cell r="G2837" t="str">
            <v>&gt;=26 &amp; &lt;27</v>
          </cell>
          <cell r="H2837" t="str">
            <v>KS2 English</v>
          </cell>
          <cell r="I2837" t="str">
            <v>KS4 English</v>
          </cell>
        </row>
        <row r="2838">
          <cell r="B2838" t="str">
            <v>KS2-4</v>
          </cell>
          <cell r="C2838" t="str">
            <v>2</v>
          </cell>
          <cell r="D2838" t="str">
            <v>D</v>
          </cell>
          <cell r="E2838">
            <v>0.27454909819639278</v>
          </cell>
          <cell r="F2838">
            <v>0.5</v>
          </cell>
          <cell r="G2838" t="str">
            <v>&gt;=26 &amp; &lt;27</v>
          </cell>
          <cell r="H2838" t="str">
            <v>KS2 English</v>
          </cell>
          <cell r="I2838" t="str">
            <v>KS4 English</v>
          </cell>
        </row>
        <row r="2839">
          <cell r="B2839" t="str">
            <v>KS2-4</v>
          </cell>
          <cell r="C2839" t="str">
            <v>3C</v>
          </cell>
          <cell r="D2839" t="str">
            <v>D</v>
          </cell>
          <cell r="E2839">
            <v>0.32745825602968459</v>
          </cell>
          <cell r="F2839">
            <v>0.5</v>
          </cell>
          <cell r="G2839" t="str">
            <v>&gt;=26 &amp; &lt;27</v>
          </cell>
          <cell r="H2839" t="str">
            <v>KS2 English</v>
          </cell>
          <cell r="I2839" t="str">
            <v>KS4 English</v>
          </cell>
        </row>
        <row r="2840">
          <cell r="B2840" t="str">
            <v>KS2-4</v>
          </cell>
          <cell r="C2840" t="str">
            <v>3B</v>
          </cell>
          <cell r="D2840" t="str">
            <v>D</v>
          </cell>
          <cell r="E2840">
            <v>0.37491479209270623</v>
          </cell>
          <cell r="F2840">
            <v>0.5</v>
          </cell>
          <cell r="G2840" t="str">
            <v>&gt;=26 &amp; &lt;27</v>
          </cell>
          <cell r="H2840" t="str">
            <v>KS2 English</v>
          </cell>
          <cell r="I2840" t="str">
            <v>KS4 English</v>
          </cell>
        </row>
        <row r="2841">
          <cell r="B2841" t="str">
            <v>KS2-4</v>
          </cell>
          <cell r="C2841" t="str">
            <v>3A</v>
          </cell>
          <cell r="D2841" t="str">
            <v>D</v>
          </cell>
          <cell r="E2841">
            <v>0.40760491537213078</v>
          </cell>
          <cell r="F2841">
            <v>0.5</v>
          </cell>
          <cell r="G2841" t="str">
            <v>&gt;=26 &amp; &lt;27</v>
          </cell>
          <cell r="H2841" t="str">
            <v>KS2 English</v>
          </cell>
          <cell r="I2841" t="str">
            <v>KS4 English</v>
          </cell>
        </row>
        <row r="2842">
          <cell r="B2842" t="str">
            <v>KS2-4</v>
          </cell>
          <cell r="C2842" t="str">
            <v>4C</v>
          </cell>
          <cell r="D2842" t="str">
            <v>D</v>
          </cell>
          <cell r="E2842">
            <v>0.3368037480478917</v>
          </cell>
          <cell r="F2842">
            <v>0.5</v>
          </cell>
          <cell r="G2842" t="str">
            <v>&gt;=26 &amp; &lt;27</v>
          </cell>
          <cell r="H2842" t="str">
            <v>KS2 English</v>
          </cell>
          <cell r="I2842" t="str">
            <v>KS4 English</v>
          </cell>
        </row>
        <row r="2843">
          <cell r="B2843" t="str">
            <v>KS2-4</v>
          </cell>
          <cell r="C2843" t="str">
            <v>4B</v>
          </cell>
          <cell r="D2843" t="str">
            <v>D</v>
          </cell>
          <cell r="E2843">
            <v>0.19556309170552494</v>
          </cell>
          <cell r="F2843">
            <v>0.5</v>
          </cell>
          <cell r="G2843" t="str">
            <v>&gt;=26 &amp; &lt;27</v>
          </cell>
          <cell r="H2843" t="str">
            <v>KS2 English</v>
          </cell>
          <cell r="I2843" t="str">
            <v>KS4 English</v>
          </cell>
        </row>
        <row r="2844">
          <cell r="B2844" t="str">
            <v>KS2-4</v>
          </cell>
          <cell r="C2844" t="str">
            <v>4A</v>
          </cell>
          <cell r="D2844" t="str">
            <v>D</v>
          </cell>
          <cell r="E2844">
            <v>8.9804808578369769E-2</v>
          </cell>
          <cell r="F2844">
            <v>0.5</v>
          </cell>
          <cell r="G2844" t="str">
            <v>&gt;=26 &amp; &lt;27</v>
          </cell>
          <cell r="H2844" t="str">
            <v>KS2 English</v>
          </cell>
          <cell r="I2844" t="str">
            <v>KS4 English</v>
          </cell>
        </row>
        <row r="2845">
          <cell r="B2845" t="str">
            <v>KS2-4</v>
          </cell>
          <cell r="C2845" t="str">
            <v>5C</v>
          </cell>
          <cell r="D2845" t="str">
            <v>D</v>
          </cell>
          <cell r="E2845">
            <v>2.9073209235019402E-2</v>
          </cell>
          <cell r="F2845">
            <v>0.5</v>
          </cell>
          <cell r="G2845" t="str">
            <v>&gt;=26 &amp; &lt;27</v>
          </cell>
          <cell r="H2845" t="str">
            <v>KS2 English</v>
          </cell>
          <cell r="I2845" t="str">
            <v>KS4 English</v>
          </cell>
        </row>
        <row r="2846">
          <cell r="B2846" t="str">
            <v>KS2-4</v>
          </cell>
          <cell r="C2846" t="str">
            <v>5B</v>
          </cell>
          <cell r="D2846" t="str">
            <v>D</v>
          </cell>
          <cell r="E2846">
            <v>4.1666666666666666E-3</v>
          </cell>
          <cell r="F2846">
            <v>0.5</v>
          </cell>
          <cell r="G2846" t="str">
            <v>&gt;=26 &amp; &lt;27</v>
          </cell>
          <cell r="H2846" t="str">
            <v>KS2 English</v>
          </cell>
          <cell r="I2846" t="str">
            <v>KS4 English</v>
          </cell>
        </row>
        <row r="2847">
          <cell r="B2847" t="str">
            <v>KS2-4</v>
          </cell>
          <cell r="C2847" t="str">
            <v>5A</v>
          </cell>
          <cell r="D2847" t="str">
            <v>D</v>
          </cell>
          <cell r="E2847">
            <v>0</v>
          </cell>
          <cell r="F2847">
            <v>0.5</v>
          </cell>
          <cell r="G2847" t="str">
            <v>&gt;=26 &amp; &lt;27</v>
          </cell>
          <cell r="H2847" t="str">
            <v>KS2 English</v>
          </cell>
          <cell r="I2847" t="str">
            <v>KS4 English</v>
          </cell>
        </row>
        <row r="2848">
          <cell r="B2848" t="str">
            <v>.</v>
          </cell>
          <cell r="C2848" t="str">
            <v>.</v>
          </cell>
          <cell r="D2848" t="str">
            <v>.</v>
          </cell>
          <cell r="E2848" t="str">
            <v>.</v>
          </cell>
          <cell r="F2848" t="str">
            <v>.</v>
          </cell>
          <cell r="G2848" t="str">
            <v>.</v>
          </cell>
          <cell r="H2848" t="str">
            <v>.</v>
          </cell>
          <cell r="I2848" t="str">
            <v>.</v>
          </cell>
        </row>
        <row r="2849">
          <cell r="B2849" t="str">
            <v>.</v>
          </cell>
          <cell r="C2849" t="str">
            <v>.</v>
          </cell>
          <cell r="D2849" t="str">
            <v>.</v>
          </cell>
          <cell r="E2849" t="str">
            <v>.</v>
          </cell>
          <cell r="F2849" t="str">
            <v>.</v>
          </cell>
          <cell r="G2849" t="str">
            <v>.</v>
          </cell>
          <cell r="H2849" t="str">
            <v>KS2 English</v>
          </cell>
          <cell r="I2849" t="str">
            <v>KS4 English</v>
          </cell>
        </row>
        <row r="2850">
          <cell r="B2850" t="str">
            <v>.</v>
          </cell>
          <cell r="C2850" t="str">
            <v>.</v>
          </cell>
          <cell r="D2850" t="str">
            <v>.</v>
          </cell>
          <cell r="E2850" t="str">
            <v>.</v>
          </cell>
          <cell r="F2850" t="str">
            <v>.</v>
          </cell>
          <cell r="G2850" t="str">
            <v>.</v>
          </cell>
          <cell r="H2850" t="str">
            <v>KS2 English</v>
          </cell>
          <cell r="I2850" t="str">
            <v>KS4 English</v>
          </cell>
        </row>
        <row r="2851">
          <cell r="B2851" t="str">
            <v>.</v>
          </cell>
          <cell r="C2851" t="str">
            <v>.</v>
          </cell>
          <cell r="D2851" t="str">
            <v>.</v>
          </cell>
          <cell r="E2851" t="str">
            <v>.</v>
          </cell>
          <cell r="F2851" t="str">
            <v>.</v>
          </cell>
          <cell r="G2851" t="str">
            <v>.</v>
          </cell>
          <cell r="H2851" t="str">
            <v>KS2 English</v>
          </cell>
          <cell r="I2851" t="str">
            <v>KS4 English</v>
          </cell>
        </row>
        <row r="2852">
          <cell r="B2852" t="str">
            <v>.</v>
          </cell>
          <cell r="C2852" t="str">
            <v>.</v>
          </cell>
          <cell r="D2852" t="str">
            <v>.</v>
          </cell>
          <cell r="E2852" t="str">
            <v>.</v>
          </cell>
          <cell r="F2852" t="str">
            <v>.</v>
          </cell>
          <cell r="G2852" t="str">
            <v>.</v>
          </cell>
          <cell r="H2852" t="str">
            <v>KS2 English</v>
          </cell>
          <cell r="I2852" t="str">
            <v>KS4 English</v>
          </cell>
        </row>
        <row r="2853">
          <cell r="B2853" t="str">
            <v>.</v>
          </cell>
          <cell r="C2853" t="str">
            <v>.</v>
          </cell>
          <cell r="D2853" t="str">
            <v>.</v>
          </cell>
          <cell r="E2853" t="str">
            <v>.</v>
          </cell>
          <cell r="F2853" t="str">
            <v>.</v>
          </cell>
          <cell r="G2853" t="str">
            <v>.</v>
          </cell>
          <cell r="H2853" t="str">
            <v>.</v>
          </cell>
          <cell r="I2853" t="str">
            <v>.</v>
          </cell>
        </row>
        <row r="2854">
          <cell r="B2854" t="str">
            <v>.</v>
          </cell>
          <cell r="C2854" t="str">
            <v>.</v>
          </cell>
          <cell r="D2854" t="str">
            <v>.</v>
          </cell>
          <cell r="E2854" t="str">
            <v>.</v>
          </cell>
          <cell r="F2854" t="str">
            <v>.</v>
          </cell>
          <cell r="G2854" t="str">
            <v>.</v>
          </cell>
          <cell r="H2854" t="str">
            <v>.</v>
          </cell>
          <cell r="I2854" t="str">
            <v>.</v>
          </cell>
        </row>
        <row r="2855">
          <cell r="B2855" t="str">
            <v>KS2-4</v>
          </cell>
          <cell r="C2855" t="str">
            <v>B</v>
          </cell>
          <cell r="D2855" t="str">
            <v>D</v>
          </cell>
          <cell r="E2855">
            <v>0.19369369369369369</v>
          </cell>
          <cell r="F2855">
            <v>0.5</v>
          </cell>
          <cell r="G2855" t="str">
            <v>&gt;=27 &amp; &lt;28</v>
          </cell>
          <cell r="H2855" t="str">
            <v>KS2 English</v>
          </cell>
          <cell r="I2855" t="str">
            <v>KS4 English</v>
          </cell>
        </row>
        <row r="2856">
          <cell r="B2856" t="str">
            <v>KS2-4</v>
          </cell>
          <cell r="C2856" t="str">
            <v>N</v>
          </cell>
          <cell r="D2856" t="str">
            <v>D</v>
          </cell>
          <cell r="E2856">
            <v>0.20582120582120583</v>
          </cell>
          <cell r="F2856">
            <v>0.5</v>
          </cell>
          <cell r="G2856" t="str">
            <v>&gt;=27 &amp; &lt;28</v>
          </cell>
          <cell r="H2856" t="str">
            <v>KS2 English</v>
          </cell>
          <cell r="I2856" t="str">
            <v>KS4 English</v>
          </cell>
        </row>
        <row r="2857">
          <cell r="B2857" t="str">
            <v>KS2-4</v>
          </cell>
          <cell r="C2857" t="str">
            <v>2</v>
          </cell>
          <cell r="D2857" t="str">
            <v>D</v>
          </cell>
          <cell r="E2857">
            <v>0.26865671641791045</v>
          </cell>
          <cell r="F2857">
            <v>0.5</v>
          </cell>
          <cell r="G2857" t="str">
            <v>&gt;=27 &amp; &lt;28</v>
          </cell>
          <cell r="H2857" t="str">
            <v>KS2 English</v>
          </cell>
          <cell r="I2857" t="str">
            <v>KS4 English</v>
          </cell>
        </row>
        <row r="2858">
          <cell r="B2858" t="str">
            <v>KS2-4</v>
          </cell>
          <cell r="C2858" t="str">
            <v>3C</v>
          </cell>
          <cell r="D2858" t="str">
            <v>D</v>
          </cell>
          <cell r="E2858">
            <v>0.36507936507936506</v>
          </cell>
          <cell r="F2858">
            <v>0.5</v>
          </cell>
          <cell r="G2858" t="str">
            <v>&gt;=27 &amp; &lt;28</v>
          </cell>
          <cell r="H2858" t="str">
            <v>KS2 English</v>
          </cell>
          <cell r="I2858" t="str">
            <v>KS4 English</v>
          </cell>
        </row>
        <row r="2859">
          <cell r="B2859" t="str">
            <v>KS2-4</v>
          </cell>
          <cell r="C2859" t="str">
            <v>3B</v>
          </cell>
          <cell r="D2859" t="str">
            <v>D</v>
          </cell>
          <cell r="E2859">
            <v>0.43032069970845482</v>
          </cell>
          <cell r="F2859">
            <v>0.5</v>
          </cell>
          <cell r="G2859" t="str">
            <v>&gt;=27 &amp; &lt;28</v>
          </cell>
          <cell r="H2859" t="str">
            <v>KS2 English</v>
          </cell>
          <cell r="I2859" t="str">
            <v>KS4 English</v>
          </cell>
        </row>
        <row r="2860">
          <cell r="B2860" t="str">
            <v>KS2-4</v>
          </cell>
          <cell r="C2860" t="str">
            <v>3A</v>
          </cell>
          <cell r="D2860" t="str">
            <v>D</v>
          </cell>
          <cell r="E2860">
            <v>0.4060672514619883</v>
          </cell>
          <cell r="F2860">
            <v>0.5</v>
          </cell>
          <cell r="G2860" t="str">
            <v>&gt;=27 &amp; &lt;28</v>
          </cell>
          <cell r="H2860" t="str">
            <v>KS2 English</v>
          </cell>
          <cell r="I2860" t="str">
            <v>KS4 English</v>
          </cell>
        </row>
        <row r="2861">
          <cell r="B2861" t="str">
            <v>KS2-4</v>
          </cell>
          <cell r="C2861" t="str">
            <v>4C</v>
          </cell>
          <cell r="D2861" t="str">
            <v>D</v>
          </cell>
          <cell r="E2861">
            <v>0.30641445374075421</v>
          </cell>
          <cell r="F2861">
            <v>0.5</v>
          </cell>
          <cell r="G2861" t="str">
            <v>&gt;=27 &amp; &lt;28</v>
          </cell>
          <cell r="H2861" t="str">
            <v>KS2 English</v>
          </cell>
          <cell r="I2861" t="str">
            <v>KS4 English</v>
          </cell>
        </row>
        <row r="2862">
          <cell r="B2862" t="str">
            <v>KS2-4</v>
          </cell>
          <cell r="C2862" t="str">
            <v>4B</v>
          </cell>
          <cell r="D2862" t="str">
            <v>D</v>
          </cell>
          <cell r="E2862">
            <v>0.16727858869884482</v>
          </cell>
          <cell r="F2862">
            <v>0.5</v>
          </cell>
          <cell r="G2862" t="str">
            <v>&gt;=27 &amp; &lt;28</v>
          </cell>
          <cell r="H2862" t="str">
            <v>KS2 English</v>
          </cell>
          <cell r="I2862" t="str">
            <v>KS4 English</v>
          </cell>
        </row>
        <row r="2863">
          <cell r="B2863" t="str">
            <v>KS2-4</v>
          </cell>
          <cell r="C2863" t="str">
            <v>4A</v>
          </cell>
          <cell r="D2863" t="str">
            <v>D</v>
          </cell>
          <cell r="E2863">
            <v>6.8160332766118353E-2</v>
          </cell>
          <cell r="F2863">
            <v>0.5</v>
          </cell>
          <cell r="G2863" t="str">
            <v>&gt;=27 &amp; &lt;28</v>
          </cell>
          <cell r="H2863" t="str">
            <v>KS2 English</v>
          </cell>
          <cell r="I2863" t="str">
            <v>KS4 English</v>
          </cell>
        </row>
        <row r="2864">
          <cell r="B2864" t="str">
            <v>KS2-4</v>
          </cell>
          <cell r="C2864" t="str">
            <v>5C</v>
          </cell>
          <cell r="D2864" t="str">
            <v>D</v>
          </cell>
          <cell r="E2864">
            <v>1.9357413689882259E-2</v>
          </cell>
          <cell r="F2864">
            <v>0.5</v>
          </cell>
          <cell r="G2864" t="str">
            <v>&gt;=27 &amp; &lt;28</v>
          </cell>
          <cell r="H2864" t="str">
            <v>KS2 English</v>
          </cell>
          <cell r="I2864" t="str">
            <v>KS4 English</v>
          </cell>
        </row>
        <row r="2865">
          <cell r="B2865" t="str">
            <v>KS2-4</v>
          </cell>
          <cell r="C2865" t="str">
            <v>5B</v>
          </cell>
          <cell r="D2865" t="str">
            <v>D</v>
          </cell>
          <cell r="E2865">
            <v>2.9224229543039319E-3</v>
          </cell>
          <cell r="F2865">
            <v>0.5</v>
          </cell>
          <cell r="G2865" t="str">
            <v>&gt;=27 &amp; &lt;28</v>
          </cell>
          <cell r="H2865" t="str">
            <v>KS2 English</v>
          </cell>
          <cell r="I2865" t="str">
            <v>KS4 English</v>
          </cell>
        </row>
        <row r="2866">
          <cell r="B2866" t="str">
            <v>KS2-4</v>
          </cell>
          <cell r="C2866" t="str">
            <v>5A</v>
          </cell>
          <cell r="D2866" t="str">
            <v>D</v>
          </cell>
          <cell r="E2866">
            <v>3.2362459546925568E-3</v>
          </cell>
          <cell r="F2866">
            <v>0.5</v>
          </cell>
          <cell r="G2866" t="str">
            <v>&gt;=27 &amp; &lt;28</v>
          </cell>
          <cell r="H2866" t="str">
            <v>KS2 English</v>
          </cell>
          <cell r="I2866" t="str">
            <v>KS4 English</v>
          </cell>
        </row>
        <row r="2867">
          <cell r="B2867" t="str">
            <v>.</v>
          </cell>
          <cell r="C2867" t="str">
            <v>.</v>
          </cell>
          <cell r="D2867" t="str">
            <v>.</v>
          </cell>
          <cell r="E2867" t="str">
            <v>.</v>
          </cell>
          <cell r="F2867" t="str">
            <v>.</v>
          </cell>
          <cell r="G2867" t="str">
            <v>.</v>
          </cell>
          <cell r="H2867" t="str">
            <v>.</v>
          </cell>
          <cell r="I2867" t="str">
            <v>.</v>
          </cell>
        </row>
        <row r="2868">
          <cell r="B2868" t="str">
            <v>.</v>
          </cell>
          <cell r="C2868" t="str">
            <v>.</v>
          </cell>
          <cell r="D2868" t="str">
            <v>.</v>
          </cell>
          <cell r="E2868" t="str">
            <v>.</v>
          </cell>
          <cell r="F2868" t="str">
            <v>.</v>
          </cell>
          <cell r="G2868" t="str">
            <v>.</v>
          </cell>
          <cell r="H2868" t="str">
            <v>.</v>
          </cell>
          <cell r="I2868" t="str">
            <v>.</v>
          </cell>
        </row>
        <row r="2869">
          <cell r="B2869" t="str">
            <v>.</v>
          </cell>
          <cell r="C2869" t="str">
            <v>.</v>
          </cell>
          <cell r="D2869" t="str">
            <v>.</v>
          </cell>
          <cell r="E2869" t="str">
            <v>.</v>
          </cell>
          <cell r="F2869" t="str">
            <v>.</v>
          </cell>
          <cell r="G2869" t="str">
            <v>.</v>
          </cell>
          <cell r="H2869" t="str">
            <v>KS2 English</v>
          </cell>
          <cell r="I2869" t="str">
            <v>KS4 English</v>
          </cell>
        </row>
        <row r="2870">
          <cell r="B2870" t="str">
            <v>.</v>
          </cell>
          <cell r="C2870" t="str">
            <v>.</v>
          </cell>
          <cell r="D2870" t="str">
            <v>.</v>
          </cell>
          <cell r="E2870" t="str">
            <v>.</v>
          </cell>
          <cell r="F2870" t="str">
            <v>.</v>
          </cell>
          <cell r="G2870" t="str">
            <v>.</v>
          </cell>
          <cell r="H2870" t="str">
            <v>KS2 English</v>
          </cell>
          <cell r="I2870" t="str">
            <v>KS4 English</v>
          </cell>
        </row>
        <row r="2871">
          <cell r="B2871" t="str">
            <v>.</v>
          </cell>
          <cell r="C2871" t="str">
            <v>.</v>
          </cell>
          <cell r="D2871" t="str">
            <v>.</v>
          </cell>
          <cell r="E2871" t="str">
            <v>.</v>
          </cell>
          <cell r="F2871" t="str">
            <v>.</v>
          </cell>
          <cell r="G2871" t="str">
            <v>.</v>
          </cell>
          <cell r="H2871" t="str">
            <v>KS2 English</v>
          </cell>
          <cell r="I2871" t="str">
            <v>KS4 English</v>
          </cell>
        </row>
        <row r="2872">
          <cell r="B2872" t="str">
            <v>.</v>
          </cell>
          <cell r="C2872" t="str">
            <v>.</v>
          </cell>
          <cell r="D2872" t="str">
            <v>.</v>
          </cell>
          <cell r="E2872" t="str">
            <v>.</v>
          </cell>
          <cell r="F2872" t="str">
            <v>.</v>
          </cell>
          <cell r="G2872" t="str">
            <v>.</v>
          </cell>
          <cell r="H2872" t="str">
            <v>.</v>
          </cell>
          <cell r="I2872" t="str">
            <v>.</v>
          </cell>
        </row>
        <row r="2873">
          <cell r="B2873" t="str">
            <v>.</v>
          </cell>
          <cell r="C2873" t="str">
            <v>.</v>
          </cell>
          <cell r="D2873" t="str">
            <v>.</v>
          </cell>
          <cell r="E2873" t="str">
            <v>.</v>
          </cell>
          <cell r="F2873" t="str">
            <v>.</v>
          </cell>
          <cell r="G2873" t="str">
            <v>.</v>
          </cell>
          <cell r="H2873" t="str">
            <v>.</v>
          </cell>
          <cell r="I2873" t="str">
            <v>.</v>
          </cell>
        </row>
        <row r="2874">
          <cell r="B2874" t="str">
            <v>KS2-4</v>
          </cell>
          <cell r="C2874" t="str">
            <v>B</v>
          </cell>
          <cell r="D2874" t="str">
            <v>D</v>
          </cell>
          <cell r="E2874">
            <v>0.2937062937062937</v>
          </cell>
          <cell r="F2874">
            <v>0.5</v>
          </cell>
          <cell r="G2874" t="str">
            <v>&gt;=28 &amp; &lt;29</v>
          </cell>
          <cell r="H2874" t="str">
            <v>KS2 English</v>
          </cell>
          <cell r="I2874" t="str">
            <v>KS4 English</v>
          </cell>
        </row>
        <row r="2875">
          <cell r="B2875" t="str">
            <v>KS2-4</v>
          </cell>
          <cell r="C2875" t="str">
            <v>N</v>
          </cell>
          <cell r="D2875" t="str">
            <v>D</v>
          </cell>
          <cell r="E2875">
            <v>0.2360248447204969</v>
          </cell>
          <cell r="F2875">
            <v>0.5</v>
          </cell>
          <cell r="G2875" t="str">
            <v>&gt;=28 &amp; &lt;29</v>
          </cell>
          <cell r="H2875" t="str">
            <v>KS2 English</v>
          </cell>
          <cell r="I2875" t="str">
            <v>KS4 English</v>
          </cell>
        </row>
        <row r="2876">
          <cell r="B2876" t="str">
            <v>KS2-4</v>
          </cell>
          <cell r="C2876" t="str">
            <v>2</v>
          </cell>
          <cell r="D2876" t="str">
            <v>D</v>
          </cell>
          <cell r="E2876">
            <v>0.2360248447204969</v>
          </cell>
          <cell r="F2876">
            <v>0.5</v>
          </cell>
          <cell r="G2876" t="str">
            <v>&gt;=28 &amp; &lt;29</v>
          </cell>
          <cell r="H2876" t="str">
            <v>KS2 English</v>
          </cell>
          <cell r="I2876" t="str">
            <v>KS4 English</v>
          </cell>
        </row>
        <row r="2877">
          <cell r="B2877" t="str">
            <v>KS2-4</v>
          </cell>
          <cell r="C2877" t="str">
            <v>3C</v>
          </cell>
          <cell r="D2877" t="str">
            <v>D</v>
          </cell>
          <cell r="E2877">
            <v>0.4217252396166134</v>
          </cell>
          <cell r="F2877">
            <v>0.5</v>
          </cell>
          <cell r="G2877" t="str">
            <v>&gt;=28 &amp; &lt;29</v>
          </cell>
          <cell r="H2877" t="str">
            <v>KS2 English</v>
          </cell>
          <cell r="I2877" t="str">
            <v>KS4 English</v>
          </cell>
        </row>
        <row r="2878">
          <cell r="B2878" t="str">
            <v>KS2-4</v>
          </cell>
          <cell r="C2878" t="str">
            <v>3B</v>
          </cell>
          <cell r="D2878" t="str">
            <v>D</v>
          </cell>
          <cell r="E2878">
            <v>0.40938166311300639</v>
          </cell>
          <cell r="F2878">
            <v>0.5</v>
          </cell>
          <cell r="G2878" t="str">
            <v>&gt;=28 &amp; &lt;29</v>
          </cell>
          <cell r="H2878" t="str">
            <v>KS2 English</v>
          </cell>
          <cell r="I2878" t="str">
            <v>KS4 English</v>
          </cell>
        </row>
        <row r="2879">
          <cell r="B2879" t="str">
            <v>KS2-4</v>
          </cell>
          <cell r="C2879" t="str">
            <v>3A</v>
          </cell>
          <cell r="D2879" t="str">
            <v>D</v>
          </cell>
          <cell r="E2879">
            <v>0.41039671682626538</v>
          </cell>
          <cell r="F2879">
            <v>0.5</v>
          </cell>
          <cell r="G2879" t="str">
            <v>&gt;=28 &amp; &lt;29</v>
          </cell>
          <cell r="H2879" t="str">
            <v>KS2 English</v>
          </cell>
          <cell r="I2879" t="str">
            <v>KS4 English</v>
          </cell>
        </row>
        <row r="2880">
          <cell r="B2880" t="str">
            <v>KS2-4</v>
          </cell>
          <cell r="C2880" t="str">
            <v>4C</v>
          </cell>
          <cell r="D2880" t="str">
            <v>D</v>
          </cell>
          <cell r="E2880">
            <v>0.26601723491944551</v>
          </cell>
          <cell r="F2880">
            <v>0.5</v>
          </cell>
          <cell r="G2880" t="str">
            <v>&gt;=28 &amp; &lt;29</v>
          </cell>
          <cell r="H2880" t="str">
            <v>KS2 English</v>
          </cell>
          <cell r="I2880" t="str">
            <v>KS4 English</v>
          </cell>
        </row>
        <row r="2881">
          <cell r="B2881" t="str">
            <v>KS2-4</v>
          </cell>
          <cell r="C2881" t="str">
            <v>4B</v>
          </cell>
          <cell r="D2881" t="str">
            <v>D</v>
          </cell>
          <cell r="E2881">
            <v>0.12825651302605209</v>
          </cell>
          <cell r="F2881">
            <v>0.5</v>
          </cell>
          <cell r="G2881" t="str">
            <v>&gt;=28 &amp; &lt;29</v>
          </cell>
          <cell r="H2881" t="str">
            <v>KS2 English</v>
          </cell>
          <cell r="I2881" t="str">
            <v>KS4 English</v>
          </cell>
        </row>
        <row r="2882">
          <cell r="B2882" t="str">
            <v>KS2-4</v>
          </cell>
          <cell r="C2882" t="str">
            <v>4A</v>
          </cell>
          <cell r="D2882" t="str">
            <v>D</v>
          </cell>
          <cell r="E2882">
            <v>5.5903614457831326E-2</v>
          </cell>
          <cell r="F2882">
            <v>0.5</v>
          </cell>
          <cell r="G2882" t="str">
            <v>&gt;=28 &amp; &lt;29</v>
          </cell>
          <cell r="H2882" t="str">
            <v>KS2 English</v>
          </cell>
          <cell r="I2882" t="str">
            <v>KS4 English</v>
          </cell>
        </row>
        <row r="2883">
          <cell r="B2883" t="str">
            <v>KS2-4</v>
          </cell>
          <cell r="C2883" t="str">
            <v>5C</v>
          </cell>
          <cell r="D2883" t="str">
            <v>D</v>
          </cell>
          <cell r="E2883">
            <v>1.7423593259068837E-2</v>
          </cell>
          <cell r="F2883">
            <v>0.5</v>
          </cell>
          <cell r="G2883" t="str">
            <v>&gt;=28 &amp; &lt;29</v>
          </cell>
          <cell r="H2883" t="str">
            <v>KS2 English</v>
          </cell>
          <cell r="I2883" t="str">
            <v>KS4 English</v>
          </cell>
        </row>
        <row r="2884">
          <cell r="B2884" t="str">
            <v>KS2-4</v>
          </cell>
          <cell r="C2884" t="str">
            <v>5B</v>
          </cell>
          <cell r="D2884" t="str">
            <v>D</v>
          </cell>
          <cell r="E2884">
            <v>1.4925373134328358E-3</v>
          </cell>
          <cell r="F2884">
            <v>0.5</v>
          </cell>
          <cell r="G2884" t="str">
            <v>&gt;=28 &amp; &lt;29</v>
          </cell>
          <cell r="H2884" t="str">
            <v>KS2 English</v>
          </cell>
          <cell r="I2884" t="str">
            <v>KS4 English</v>
          </cell>
        </row>
        <row r="2885">
          <cell r="B2885" t="str">
            <v>KS2-4</v>
          </cell>
          <cell r="C2885" t="str">
            <v>5A</v>
          </cell>
          <cell r="D2885" t="str">
            <v>D</v>
          </cell>
          <cell r="E2885">
            <v>0</v>
          </cell>
          <cell r="F2885">
            <v>0.5</v>
          </cell>
          <cell r="G2885" t="str">
            <v>&gt;=28 &amp; &lt;29</v>
          </cell>
          <cell r="H2885" t="str">
            <v>KS2 English</v>
          </cell>
          <cell r="I2885" t="str">
            <v>KS4 English</v>
          </cell>
        </row>
        <row r="2886">
          <cell r="B2886" t="str">
            <v>.</v>
          </cell>
          <cell r="C2886" t="str">
            <v>.</v>
          </cell>
          <cell r="D2886" t="str">
            <v>.</v>
          </cell>
          <cell r="E2886" t="str">
            <v>.</v>
          </cell>
          <cell r="F2886" t="str">
            <v>.</v>
          </cell>
          <cell r="G2886" t="str">
            <v>.</v>
          </cell>
          <cell r="H2886" t="str">
            <v>.</v>
          </cell>
          <cell r="I2886" t="str">
            <v>.</v>
          </cell>
        </row>
        <row r="2887">
          <cell r="B2887" t="str">
            <v>.</v>
          </cell>
          <cell r="C2887" t="str">
            <v>.</v>
          </cell>
          <cell r="D2887" t="str">
            <v>.</v>
          </cell>
          <cell r="E2887" t="str">
            <v>.</v>
          </cell>
          <cell r="F2887" t="str">
            <v>.</v>
          </cell>
          <cell r="G2887" t="str">
            <v>.</v>
          </cell>
          <cell r="H2887" t="str">
            <v>KS2 English</v>
          </cell>
          <cell r="I2887" t="str">
            <v>KS4 English</v>
          </cell>
        </row>
        <row r="2888">
          <cell r="B2888" t="str">
            <v>.</v>
          </cell>
          <cell r="C2888" t="str">
            <v>.</v>
          </cell>
          <cell r="D2888" t="str">
            <v>.</v>
          </cell>
          <cell r="E2888" t="str">
            <v>.</v>
          </cell>
          <cell r="F2888" t="str">
            <v>.</v>
          </cell>
          <cell r="G2888" t="str">
            <v>.</v>
          </cell>
          <cell r="H2888" t="str">
            <v>KS2 English</v>
          </cell>
          <cell r="I2888" t="str">
            <v>KS4 English</v>
          </cell>
        </row>
        <row r="2889">
          <cell r="B2889" t="str">
            <v>.</v>
          </cell>
          <cell r="C2889" t="str">
            <v>.</v>
          </cell>
          <cell r="D2889" t="str">
            <v>.</v>
          </cell>
          <cell r="E2889" t="str">
            <v>.</v>
          </cell>
          <cell r="F2889" t="str">
            <v>.</v>
          </cell>
          <cell r="G2889" t="str">
            <v>.</v>
          </cell>
          <cell r="H2889" t="str">
            <v>KS2 English</v>
          </cell>
          <cell r="I2889" t="str">
            <v>KS4 English</v>
          </cell>
        </row>
        <row r="2890">
          <cell r="B2890" t="str">
            <v>.</v>
          </cell>
          <cell r="C2890" t="str">
            <v>.</v>
          </cell>
          <cell r="D2890" t="str">
            <v>.</v>
          </cell>
          <cell r="E2890" t="str">
            <v>.</v>
          </cell>
          <cell r="F2890" t="str">
            <v>.</v>
          </cell>
          <cell r="G2890" t="str">
            <v>.</v>
          </cell>
          <cell r="H2890" t="str">
            <v>KS2 English</v>
          </cell>
          <cell r="I2890" t="str">
            <v>KS4 English</v>
          </cell>
        </row>
        <row r="2891">
          <cell r="B2891" t="str">
            <v>.</v>
          </cell>
          <cell r="C2891" t="str">
            <v>.</v>
          </cell>
          <cell r="D2891" t="str">
            <v>.</v>
          </cell>
          <cell r="E2891" t="str">
            <v>.</v>
          </cell>
          <cell r="F2891" t="str">
            <v>.</v>
          </cell>
          <cell r="G2891" t="str">
            <v>.</v>
          </cell>
          <cell r="H2891" t="str">
            <v>.</v>
          </cell>
          <cell r="I2891" t="str">
            <v>.</v>
          </cell>
        </row>
        <row r="2892">
          <cell r="B2892" t="str">
            <v>.</v>
          </cell>
          <cell r="C2892" t="str">
            <v>.</v>
          </cell>
          <cell r="D2892" t="str">
            <v>.</v>
          </cell>
          <cell r="E2892" t="str">
            <v>.</v>
          </cell>
          <cell r="F2892" t="str">
            <v>.</v>
          </cell>
          <cell r="G2892" t="str">
            <v>.</v>
          </cell>
          <cell r="H2892" t="str">
            <v>.</v>
          </cell>
          <cell r="I2892" t="str">
            <v>.</v>
          </cell>
        </row>
        <row r="2893">
          <cell r="B2893" t="str">
            <v>KS2-4</v>
          </cell>
          <cell r="C2893" t="str">
            <v>B</v>
          </cell>
          <cell r="D2893" t="str">
            <v>D</v>
          </cell>
          <cell r="E2893">
            <v>0.28431372549019607</v>
          </cell>
          <cell r="F2893">
            <v>0.5</v>
          </cell>
          <cell r="G2893" t="str">
            <v>&gt;=29 &amp; &lt;30</v>
          </cell>
          <cell r="H2893" t="str">
            <v>KS2 English</v>
          </cell>
          <cell r="I2893" t="str">
            <v>KS4 English</v>
          </cell>
        </row>
        <row r="2894">
          <cell r="B2894" t="str">
            <v>KS2-4</v>
          </cell>
          <cell r="C2894" t="str">
            <v>N</v>
          </cell>
          <cell r="D2894" t="str">
            <v>D</v>
          </cell>
          <cell r="E2894">
            <v>0.28431372549019607</v>
          </cell>
          <cell r="F2894">
            <v>0.5</v>
          </cell>
          <cell r="G2894" t="str">
            <v>&gt;=29 &amp; &lt;30</v>
          </cell>
          <cell r="H2894" t="str">
            <v>KS2 English</v>
          </cell>
          <cell r="I2894" t="str">
            <v>KS4 English</v>
          </cell>
        </row>
        <row r="2895">
          <cell r="B2895" t="str">
            <v>KS2-4</v>
          </cell>
          <cell r="C2895" t="str">
            <v>2</v>
          </cell>
          <cell r="D2895" t="str">
            <v>D</v>
          </cell>
          <cell r="E2895">
            <v>0.28431372549019607</v>
          </cell>
          <cell r="F2895">
            <v>0.5</v>
          </cell>
          <cell r="G2895" t="str">
            <v>&gt;=29 &amp; &lt;30</v>
          </cell>
          <cell r="H2895" t="str">
            <v>KS2 English</v>
          </cell>
          <cell r="I2895" t="str">
            <v>KS4 English</v>
          </cell>
        </row>
        <row r="2896">
          <cell r="B2896" t="str">
            <v>KS2-4</v>
          </cell>
          <cell r="C2896" t="str">
            <v>3C</v>
          </cell>
          <cell r="D2896" t="str">
            <v>D</v>
          </cell>
          <cell r="E2896">
            <v>0.28431372549019607</v>
          </cell>
          <cell r="F2896">
            <v>0.5</v>
          </cell>
          <cell r="G2896" t="str">
            <v>&gt;=29 &amp; &lt;30</v>
          </cell>
          <cell r="H2896" t="str">
            <v>KS2 English</v>
          </cell>
          <cell r="I2896" t="str">
            <v>KS4 English</v>
          </cell>
        </row>
        <row r="2897">
          <cell r="B2897" t="str">
            <v>KS2-4</v>
          </cell>
          <cell r="C2897" t="str">
            <v>3B</v>
          </cell>
          <cell r="D2897" t="str">
            <v>D</v>
          </cell>
          <cell r="E2897">
            <v>0.28431372549019607</v>
          </cell>
          <cell r="F2897">
            <v>0.5</v>
          </cell>
          <cell r="G2897" t="str">
            <v>&gt;=29 &amp; &lt;30</v>
          </cell>
          <cell r="H2897" t="str">
            <v>KS2 English</v>
          </cell>
          <cell r="I2897" t="str">
            <v>KS4 English</v>
          </cell>
        </row>
        <row r="2898">
          <cell r="B2898" t="str">
            <v>KS2-4</v>
          </cell>
          <cell r="C2898" t="str">
            <v>3A</v>
          </cell>
          <cell r="D2898" t="str">
            <v>D</v>
          </cell>
          <cell r="E2898">
            <v>0.28431372549019607</v>
          </cell>
          <cell r="F2898">
            <v>0.5</v>
          </cell>
          <cell r="G2898" t="str">
            <v>&gt;=29 &amp; &lt;30</v>
          </cell>
          <cell r="H2898" t="str">
            <v>KS2 English</v>
          </cell>
          <cell r="I2898" t="str">
            <v>KS4 English</v>
          </cell>
        </row>
        <row r="2899">
          <cell r="B2899" t="str">
            <v>KS2-4</v>
          </cell>
          <cell r="C2899" t="str">
            <v>4C</v>
          </cell>
          <cell r="D2899" t="str">
            <v>D</v>
          </cell>
          <cell r="E2899">
            <v>0.12449799196787148</v>
          </cell>
          <cell r="F2899">
            <v>0.5</v>
          </cell>
          <cell r="G2899" t="str">
            <v>&gt;=29 &amp; &lt;30</v>
          </cell>
          <cell r="H2899" t="str">
            <v>KS2 English</v>
          </cell>
          <cell r="I2899" t="str">
            <v>KS4 English</v>
          </cell>
        </row>
        <row r="2900">
          <cell r="B2900" t="str">
            <v>KS2-4</v>
          </cell>
          <cell r="C2900" t="str">
            <v>4B</v>
          </cell>
          <cell r="D2900" t="str">
            <v>D</v>
          </cell>
          <cell r="E2900">
            <v>3.4071550255536626E-2</v>
          </cell>
          <cell r="F2900">
            <v>0.5</v>
          </cell>
          <cell r="G2900" t="str">
            <v>&gt;=29 &amp; &lt;30</v>
          </cell>
          <cell r="H2900" t="str">
            <v>KS2 English</v>
          </cell>
          <cell r="I2900" t="str">
            <v>KS4 English</v>
          </cell>
        </row>
        <row r="2901">
          <cell r="B2901" t="str">
            <v>KS2-4</v>
          </cell>
          <cell r="C2901" t="str">
            <v>4A</v>
          </cell>
          <cell r="D2901" t="str">
            <v>D</v>
          </cell>
          <cell r="E2901">
            <v>1.8682399213372666E-2</v>
          </cell>
          <cell r="F2901">
            <v>0.5</v>
          </cell>
          <cell r="G2901" t="str">
            <v>&gt;=29 &amp; &lt;30</v>
          </cell>
          <cell r="H2901" t="str">
            <v>KS2 English</v>
          </cell>
          <cell r="I2901" t="str">
            <v>KS4 English</v>
          </cell>
        </row>
        <row r="2902">
          <cell r="B2902" t="str">
            <v>KS2-4</v>
          </cell>
          <cell r="C2902" t="str">
            <v>5C</v>
          </cell>
          <cell r="D2902" t="str">
            <v>D</v>
          </cell>
          <cell r="E2902">
            <v>1.9538882375928096E-3</v>
          </cell>
          <cell r="F2902">
            <v>0.5</v>
          </cell>
          <cell r="G2902" t="str">
            <v>&gt;=29 &amp; &lt;30</v>
          </cell>
          <cell r="H2902" t="str">
            <v>KS2 English</v>
          </cell>
          <cell r="I2902" t="str">
            <v>KS4 English</v>
          </cell>
        </row>
        <row r="2903">
          <cell r="B2903" t="str">
            <v>KS2-4</v>
          </cell>
          <cell r="C2903" t="str">
            <v>5B</v>
          </cell>
          <cell r="D2903" t="str">
            <v>D</v>
          </cell>
          <cell r="E2903">
            <v>9.1491308325709062E-4</v>
          </cell>
          <cell r="F2903">
            <v>0.5</v>
          </cell>
          <cell r="G2903" t="str">
            <v>&gt;=29 &amp; &lt;30</v>
          </cell>
          <cell r="H2903" t="str">
            <v>KS2 English</v>
          </cell>
          <cell r="I2903" t="str">
            <v>KS4 English</v>
          </cell>
        </row>
        <row r="2904">
          <cell r="B2904" t="str">
            <v>KS2-4</v>
          </cell>
          <cell r="C2904" t="str">
            <v>5A</v>
          </cell>
          <cell r="D2904" t="str">
            <v>D</v>
          </cell>
          <cell r="E2904">
            <v>0</v>
          </cell>
          <cell r="F2904">
            <v>0.5</v>
          </cell>
          <cell r="G2904" t="str">
            <v>&gt;=29 &amp; &lt;30</v>
          </cell>
          <cell r="H2904" t="str">
            <v>KS2 English</v>
          </cell>
          <cell r="I2904" t="str">
            <v>KS4 English</v>
          </cell>
        </row>
        <row r="2905">
          <cell r="B2905" t="str">
            <v>.</v>
          </cell>
          <cell r="C2905" t="str">
            <v>.</v>
          </cell>
          <cell r="D2905" t="str">
            <v>.</v>
          </cell>
          <cell r="E2905" t="str">
            <v>.</v>
          </cell>
          <cell r="F2905" t="str">
            <v>.</v>
          </cell>
          <cell r="G2905" t="str">
            <v>.</v>
          </cell>
          <cell r="H2905" t="str">
            <v>.</v>
          </cell>
          <cell r="I2905" t="str">
            <v>.</v>
          </cell>
        </row>
        <row r="2906">
          <cell r="B2906" t="str">
            <v>.</v>
          </cell>
          <cell r="C2906" t="str">
            <v>.</v>
          </cell>
          <cell r="D2906" t="str">
            <v>.</v>
          </cell>
          <cell r="E2906" t="str">
            <v>.</v>
          </cell>
          <cell r="F2906" t="str">
            <v>.</v>
          </cell>
          <cell r="G2906" t="str">
            <v>.</v>
          </cell>
          <cell r="H2906" t="str">
            <v>.</v>
          </cell>
          <cell r="I2906" t="str">
            <v>.</v>
          </cell>
        </row>
        <row r="2907">
          <cell r="B2907" t="str">
            <v>.</v>
          </cell>
          <cell r="C2907" t="str">
            <v>.</v>
          </cell>
          <cell r="D2907" t="str">
            <v>.</v>
          </cell>
          <cell r="E2907" t="str">
            <v>.</v>
          </cell>
          <cell r="F2907" t="str">
            <v>.</v>
          </cell>
          <cell r="G2907" t="str">
            <v>.</v>
          </cell>
          <cell r="H2907" t="str">
            <v>KS2 English</v>
          </cell>
          <cell r="I2907" t="str">
            <v>KS4 English</v>
          </cell>
        </row>
        <row r="2908">
          <cell r="B2908" t="str">
            <v>.</v>
          </cell>
          <cell r="C2908" t="str">
            <v>.</v>
          </cell>
          <cell r="D2908" t="str">
            <v>.</v>
          </cell>
          <cell r="E2908" t="str">
            <v>.</v>
          </cell>
          <cell r="F2908" t="str">
            <v>.</v>
          </cell>
          <cell r="G2908" t="str">
            <v>.</v>
          </cell>
          <cell r="H2908" t="str">
            <v>KS2 English</v>
          </cell>
          <cell r="I2908" t="str">
            <v>KS4 English</v>
          </cell>
        </row>
        <row r="2909">
          <cell r="B2909" t="str">
            <v>.</v>
          </cell>
          <cell r="C2909" t="str">
            <v>.</v>
          </cell>
          <cell r="D2909" t="str">
            <v>.</v>
          </cell>
          <cell r="E2909" t="str">
            <v>.</v>
          </cell>
          <cell r="F2909" t="str">
            <v>.</v>
          </cell>
          <cell r="G2909" t="str">
            <v>.</v>
          </cell>
          <cell r="H2909" t="str">
            <v>KS2 English</v>
          </cell>
          <cell r="I2909" t="str">
            <v>KS4 English</v>
          </cell>
        </row>
        <row r="2910">
          <cell r="B2910" t="str">
            <v>.</v>
          </cell>
          <cell r="C2910" t="str">
            <v>.</v>
          </cell>
          <cell r="D2910" t="str">
            <v>.</v>
          </cell>
          <cell r="E2910" t="str">
            <v>.</v>
          </cell>
          <cell r="F2910" t="str">
            <v>.</v>
          </cell>
          <cell r="G2910" t="str">
            <v>.</v>
          </cell>
          <cell r="H2910" t="str">
            <v>.</v>
          </cell>
          <cell r="I2910" t="str">
            <v>.</v>
          </cell>
        </row>
        <row r="2911">
          <cell r="B2911" t="str">
            <v>.</v>
          </cell>
          <cell r="C2911" t="str">
            <v>.</v>
          </cell>
          <cell r="D2911" t="str">
            <v>.</v>
          </cell>
          <cell r="E2911" t="str">
            <v>.</v>
          </cell>
          <cell r="F2911" t="str">
            <v>.</v>
          </cell>
          <cell r="G2911" t="str">
            <v>.</v>
          </cell>
          <cell r="H2911" t="str">
            <v>.</v>
          </cell>
          <cell r="I2911" t="str">
            <v>.</v>
          </cell>
        </row>
        <row r="2912">
          <cell r="B2912" t="str">
            <v>KS2-4</v>
          </cell>
          <cell r="C2912" t="str">
            <v>B</v>
          </cell>
          <cell r="D2912" t="str">
            <v>D</v>
          </cell>
          <cell r="E2912">
            <v>0.12264150943396226</v>
          </cell>
          <cell r="F2912">
            <v>0.5</v>
          </cell>
          <cell r="G2912" t="str">
            <v>&gt;=30</v>
          </cell>
          <cell r="H2912" t="str">
            <v>KS2 English</v>
          </cell>
          <cell r="I2912" t="str">
            <v>KS4 English</v>
          </cell>
        </row>
        <row r="2913">
          <cell r="B2913" t="str">
            <v>KS2-4</v>
          </cell>
          <cell r="C2913" t="str">
            <v>N</v>
          </cell>
          <cell r="D2913" t="str">
            <v>D</v>
          </cell>
          <cell r="E2913">
            <v>0.12264150943396226</v>
          </cell>
          <cell r="F2913">
            <v>0.5</v>
          </cell>
          <cell r="G2913" t="str">
            <v>&gt;=30</v>
          </cell>
          <cell r="H2913" t="str">
            <v>KS2 English</v>
          </cell>
          <cell r="I2913" t="str">
            <v>KS4 English</v>
          </cell>
        </row>
        <row r="2914">
          <cell r="B2914" t="str">
            <v>KS2-4</v>
          </cell>
          <cell r="C2914" t="str">
            <v>2</v>
          </cell>
          <cell r="D2914" t="str">
            <v>D</v>
          </cell>
          <cell r="E2914">
            <v>0.12264150943396226</v>
          </cell>
          <cell r="F2914">
            <v>0.5</v>
          </cell>
          <cell r="G2914" t="str">
            <v>&gt;=30</v>
          </cell>
          <cell r="H2914" t="str">
            <v>KS2 English</v>
          </cell>
          <cell r="I2914" t="str">
            <v>KS4 English</v>
          </cell>
        </row>
        <row r="2915">
          <cell r="B2915" t="str">
            <v>KS2-4</v>
          </cell>
          <cell r="C2915" t="str">
            <v>3C</v>
          </cell>
          <cell r="D2915" t="str">
            <v>D</v>
          </cell>
          <cell r="E2915">
            <v>0.12264150943396226</v>
          </cell>
          <cell r="F2915">
            <v>0.5</v>
          </cell>
          <cell r="G2915" t="str">
            <v>&gt;=30</v>
          </cell>
          <cell r="H2915" t="str">
            <v>KS2 English</v>
          </cell>
          <cell r="I2915" t="str">
            <v>KS4 English</v>
          </cell>
        </row>
        <row r="2916">
          <cell r="B2916" t="str">
            <v>KS2-4</v>
          </cell>
          <cell r="C2916" t="str">
            <v>3B</v>
          </cell>
          <cell r="D2916" t="str">
            <v>D</v>
          </cell>
          <cell r="E2916">
            <v>0.12264150943396226</v>
          </cell>
          <cell r="F2916">
            <v>0.5</v>
          </cell>
          <cell r="G2916" t="str">
            <v>&gt;=30</v>
          </cell>
          <cell r="H2916" t="str">
            <v>KS2 English</v>
          </cell>
          <cell r="I2916" t="str">
            <v>KS4 English</v>
          </cell>
        </row>
        <row r="2917">
          <cell r="B2917" t="str">
            <v>KS2-4</v>
          </cell>
          <cell r="C2917" t="str">
            <v>3A</v>
          </cell>
          <cell r="D2917" t="str">
            <v>D</v>
          </cell>
          <cell r="E2917">
            <v>0.12264150943396226</v>
          </cell>
          <cell r="F2917">
            <v>0.5</v>
          </cell>
          <cell r="G2917" t="str">
            <v>&gt;=30</v>
          </cell>
          <cell r="H2917" t="str">
            <v>KS2 English</v>
          </cell>
          <cell r="I2917" t="str">
            <v>KS4 English</v>
          </cell>
        </row>
        <row r="2918">
          <cell r="B2918" t="str">
            <v>KS2-4</v>
          </cell>
          <cell r="C2918" t="str">
            <v>4C</v>
          </cell>
          <cell r="D2918" t="str">
            <v>D</v>
          </cell>
          <cell r="E2918">
            <v>0.12264150943396226</v>
          </cell>
          <cell r="F2918">
            <v>0.5</v>
          </cell>
          <cell r="G2918" t="str">
            <v>&gt;=30</v>
          </cell>
          <cell r="H2918" t="str">
            <v>KS2 English</v>
          </cell>
          <cell r="I2918" t="str">
            <v>KS4 English</v>
          </cell>
        </row>
        <row r="2919">
          <cell r="B2919" t="str">
            <v>KS2-4</v>
          </cell>
          <cell r="C2919" t="str">
            <v>4B</v>
          </cell>
          <cell r="D2919" t="str">
            <v>D</v>
          </cell>
          <cell r="E2919">
            <v>1.5915119363395226E-2</v>
          </cell>
          <cell r="F2919">
            <v>0.5</v>
          </cell>
          <cell r="G2919" t="str">
            <v>&gt;=30</v>
          </cell>
          <cell r="H2919" t="str">
            <v>KS2 English</v>
          </cell>
          <cell r="I2919" t="str">
            <v>KS4 English</v>
          </cell>
        </row>
        <row r="2920">
          <cell r="B2920" t="str">
            <v>KS2-4</v>
          </cell>
          <cell r="C2920" t="str">
            <v>4A</v>
          </cell>
          <cell r="D2920" t="str">
            <v>D</v>
          </cell>
          <cell r="E2920">
            <v>5.5617352614015575E-3</v>
          </cell>
          <cell r="F2920">
            <v>0.5</v>
          </cell>
          <cell r="G2920" t="str">
            <v>&gt;=30</v>
          </cell>
          <cell r="H2920" t="str">
            <v>KS2 English</v>
          </cell>
          <cell r="I2920" t="str">
            <v>KS4 English</v>
          </cell>
        </row>
        <row r="2921">
          <cell r="B2921" t="str">
            <v>KS2-4</v>
          </cell>
          <cell r="C2921" t="str">
            <v>5C</v>
          </cell>
          <cell r="D2921" t="str">
            <v>D</v>
          </cell>
          <cell r="E2921">
            <v>1.8820577164366374E-3</v>
          </cell>
          <cell r="F2921">
            <v>0.5</v>
          </cell>
          <cell r="G2921" t="str">
            <v>&gt;=30</v>
          </cell>
          <cell r="H2921" t="str">
            <v>KS2 English</v>
          </cell>
          <cell r="I2921" t="str">
            <v>KS4 English</v>
          </cell>
        </row>
        <row r="2922">
          <cell r="B2922" t="str">
            <v>KS2-4</v>
          </cell>
          <cell r="C2922" t="str">
            <v>5B</v>
          </cell>
          <cell r="D2922" t="str">
            <v>D</v>
          </cell>
          <cell r="E2922">
            <v>1.2040939193257074E-3</v>
          </cell>
          <cell r="F2922">
            <v>0.5</v>
          </cell>
          <cell r="G2922" t="str">
            <v>&gt;=30</v>
          </cell>
          <cell r="H2922" t="str">
            <v>KS2 English</v>
          </cell>
          <cell r="I2922" t="str">
            <v>KS4 English</v>
          </cell>
        </row>
        <row r="2923">
          <cell r="B2923" t="str">
            <v>KS2-4</v>
          </cell>
          <cell r="C2923" t="str">
            <v>5A</v>
          </cell>
          <cell r="D2923" t="str">
            <v>D</v>
          </cell>
          <cell r="E2923">
            <v>0</v>
          </cell>
          <cell r="F2923">
            <v>0.5</v>
          </cell>
          <cell r="G2923" t="str">
            <v>&gt;=30</v>
          </cell>
          <cell r="H2923" t="str">
            <v>KS2 English</v>
          </cell>
          <cell r="I2923" t="str">
            <v>KS4 English</v>
          </cell>
        </row>
        <row r="2924">
          <cell r="B2924" t="str">
            <v>.</v>
          </cell>
          <cell r="C2924" t="str">
            <v>.</v>
          </cell>
          <cell r="D2924" t="str">
            <v>.</v>
          </cell>
          <cell r="E2924" t="str">
            <v>.</v>
          </cell>
          <cell r="F2924" t="str">
            <v>.</v>
          </cell>
          <cell r="G2924" t="str">
            <v>.</v>
          </cell>
          <cell r="H2924" t="str">
            <v>.</v>
          </cell>
          <cell r="I2924" t="str">
            <v>.</v>
          </cell>
        </row>
        <row r="2925">
          <cell r="B2925" t="str">
            <v>.</v>
          </cell>
          <cell r="C2925" t="str">
            <v>.</v>
          </cell>
          <cell r="D2925" t="str">
            <v>.</v>
          </cell>
          <cell r="E2925" t="str">
            <v>.</v>
          </cell>
          <cell r="F2925" t="str">
            <v>.</v>
          </cell>
          <cell r="G2925" t="str">
            <v>.</v>
          </cell>
          <cell r="H2925" t="str">
            <v>KS2 English</v>
          </cell>
          <cell r="I2925" t="str">
            <v>KS4 English</v>
          </cell>
        </row>
        <row r="2926">
          <cell r="B2926" t="str">
            <v>.</v>
          </cell>
          <cell r="C2926" t="str">
            <v>.</v>
          </cell>
          <cell r="D2926" t="str">
            <v>.</v>
          </cell>
          <cell r="E2926" t="str">
            <v>.</v>
          </cell>
          <cell r="F2926" t="str">
            <v>.</v>
          </cell>
          <cell r="G2926" t="str">
            <v>.</v>
          </cell>
          <cell r="H2926" t="str">
            <v>KS2 English</v>
          </cell>
          <cell r="I2926" t="str">
            <v>KS4 English</v>
          </cell>
        </row>
        <row r="2927">
          <cell r="B2927" t="str">
            <v>.</v>
          </cell>
          <cell r="C2927" t="str">
            <v>.</v>
          </cell>
          <cell r="D2927" t="str">
            <v>.</v>
          </cell>
          <cell r="E2927" t="str">
            <v>.</v>
          </cell>
          <cell r="F2927" t="str">
            <v>.</v>
          </cell>
          <cell r="G2927" t="str">
            <v>.</v>
          </cell>
          <cell r="H2927" t="str">
            <v>KS2 English</v>
          </cell>
          <cell r="I2927" t="str">
            <v>KS4 English</v>
          </cell>
        </row>
        <row r="2928">
          <cell r="B2928" t="str">
            <v>.</v>
          </cell>
          <cell r="C2928" t="str">
            <v>.</v>
          </cell>
          <cell r="D2928" t="str">
            <v>.</v>
          </cell>
          <cell r="E2928" t="str">
            <v>.</v>
          </cell>
          <cell r="F2928" t="str">
            <v>.</v>
          </cell>
          <cell r="G2928" t="str">
            <v>.</v>
          </cell>
          <cell r="H2928" t="str">
            <v>KS2 English</v>
          </cell>
          <cell r="I2928" t="str">
            <v>KS4 English</v>
          </cell>
        </row>
        <row r="2929">
          <cell r="B2929" t="str">
            <v>.</v>
          </cell>
          <cell r="C2929" t="str">
            <v>.</v>
          </cell>
          <cell r="D2929" t="str">
            <v>.</v>
          </cell>
          <cell r="E2929" t="str">
            <v>.</v>
          </cell>
          <cell r="F2929" t="str">
            <v>.</v>
          </cell>
          <cell r="G2929" t="str">
            <v>.</v>
          </cell>
          <cell r="H2929" t="str">
            <v>.</v>
          </cell>
          <cell r="I2929" t="str">
            <v>.</v>
          </cell>
        </row>
        <row r="2930">
          <cell r="B2930" t="str">
            <v>.</v>
          </cell>
          <cell r="C2930" t="str">
            <v>.</v>
          </cell>
          <cell r="D2930" t="str">
            <v>.</v>
          </cell>
          <cell r="E2930" t="str">
            <v>.</v>
          </cell>
          <cell r="F2930" t="str">
            <v>.</v>
          </cell>
          <cell r="G2930" t="str">
            <v>.</v>
          </cell>
          <cell r="H2930" t="str">
            <v>.</v>
          </cell>
          <cell r="I2930" t="str">
            <v>.</v>
          </cell>
        </row>
        <row r="2931">
          <cell r="B2931" t="str">
            <v>KS2-4</v>
          </cell>
          <cell r="C2931" t="str">
            <v>B</v>
          </cell>
          <cell r="D2931" t="str">
            <v>D</v>
          </cell>
          <cell r="E2931">
            <v>0.17259552042160739</v>
          </cell>
          <cell r="F2931">
            <v>0.25</v>
          </cell>
          <cell r="G2931" t="str">
            <v>&lt;25</v>
          </cell>
          <cell r="H2931" t="str">
            <v>KS2 English</v>
          </cell>
          <cell r="I2931" t="str">
            <v>KS4 English</v>
          </cell>
        </row>
        <row r="2932">
          <cell r="B2932" t="str">
            <v>KS2-4</v>
          </cell>
          <cell r="C2932" t="str">
            <v>N</v>
          </cell>
          <cell r="D2932" t="str">
            <v>D</v>
          </cell>
          <cell r="E2932">
            <v>0.17857142857142858</v>
          </cell>
          <cell r="F2932">
            <v>0.25</v>
          </cell>
          <cell r="G2932" t="str">
            <v>&lt;25</v>
          </cell>
          <cell r="H2932" t="str">
            <v>KS2 English</v>
          </cell>
          <cell r="I2932" t="str">
            <v>KS4 English</v>
          </cell>
        </row>
        <row r="2933">
          <cell r="B2933" t="str">
            <v>KS2-4</v>
          </cell>
          <cell r="C2933" t="str">
            <v>2</v>
          </cell>
          <cell r="D2933" t="str">
            <v>D</v>
          </cell>
          <cell r="E2933">
            <v>0.23192019950124687</v>
          </cell>
          <cell r="F2933">
            <v>0.25</v>
          </cell>
          <cell r="G2933" t="str">
            <v>&lt;25</v>
          </cell>
          <cell r="H2933" t="str">
            <v>KS2 English</v>
          </cell>
          <cell r="I2933" t="str">
            <v>KS4 English</v>
          </cell>
        </row>
        <row r="2934">
          <cell r="B2934" t="str">
            <v>KS2-4</v>
          </cell>
          <cell r="C2934" t="str">
            <v>3C</v>
          </cell>
          <cell r="D2934" t="str">
            <v>D</v>
          </cell>
          <cell r="E2934">
            <v>0.31675547661338072</v>
          </cell>
          <cell r="F2934">
            <v>0.25</v>
          </cell>
          <cell r="G2934" t="str">
            <v>&lt;25</v>
          </cell>
          <cell r="H2934" t="str">
            <v>KS2 English</v>
          </cell>
          <cell r="I2934" t="str">
            <v>KS4 English</v>
          </cell>
        </row>
        <row r="2935">
          <cell r="B2935" t="str">
            <v>KS2-4</v>
          </cell>
          <cell r="C2935" t="str">
            <v>3B</v>
          </cell>
          <cell r="D2935" t="str">
            <v>D</v>
          </cell>
          <cell r="E2935">
            <v>0.35418875927889715</v>
          </cell>
          <cell r="F2935">
            <v>0.25</v>
          </cell>
          <cell r="G2935" t="str">
            <v>&lt;25</v>
          </cell>
          <cell r="H2935" t="str">
            <v>KS2 English</v>
          </cell>
          <cell r="I2935" t="str">
            <v>KS4 English</v>
          </cell>
        </row>
        <row r="2936">
          <cell r="B2936" t="str">
            <v>KS2-4</v>
          </cell>
          <cell r="C2936" t="str">
            <v>3A</v>
          </cell>
          <cell r="D2936" t="str">
            <v>D</v>
          </cell>
          <cell r="E2936">
            <v>0.35503685503685506</v>
          </cell>
          <cell r="F2936">
            <v>0.25</v>
          </cell>
          <cell r="G2936" t="str">
            <v>&lt;25</v>
          </cell>
          <cell r="H2936" t="str">
            <v>KS2 English</v>
          </cell>
          <cell r="I2936" t="str">
            <v>KS4 English</v>
          </cell>
        </row>
        <row r="2937">
          <cell r="B2937" t="str">
            <v>KS2-4</v>
          </cell>
          <cell r="C2937" t="str">
            <v>4C</v>
          </cell>
          <cell r="D2937" t="str">
            <v>D</v>
          </cell>
          <cell r="E2937">
            <v>0.31840881694506629</v>
          </cell>
          <cell r="F2937">
            <v>0.25</v>
          </cell>
          <cell r="G2937" t="str">
            <v>&lt;25</v>
          </cell>
          <cell r="H2937" t="str">
            <v>KS2 English</v>
          </cell>
          <cell r="I2937" t="str">
            <v>KS4 English</v>
          </cell>
        </row>
        <row r="2938">
          <cell r="B2938" t="str">
            <v>KS2-4</v>
          </cell>
          <cell r="C2938" t="str">
            <v>4B</v>
          </cell>
          <cell r="D2938" t="str">
            <v>D</v>
          </cell>
          <cell r="E2938">
            <v>0.20539083557951482</v>
          </cell>
          <cell r="F2938">
            <v>0.25</v>
          </cell>
          <cell r="G2938" t="str">
            <v>&lt;25</v>
          </cell>
          <cell r="H2938" t="str">
            <v>KS2 English</v>
          </cell>
          <cell r="I2938" t="str">
            <v>KS4 English</v>
          </cell>
        </row>
        <row r="2939">
          <cell r="B2939" t="str">
            <v>KS2-4</v>
          </cell>
          <cell r="C2939" t="str">
            <v>4A</v>
          </cell>
          <cell r="D2939" t="str">
            <v>D</v>
          </cell>
          <cell r="E2939">
            <v>0.11254425897824988</v>
          </cell>
          <cell r="F2939">
            <v>0.25</v>
          </cell>
          <cell r="G2939" t="str">
            <v>&lt;25</v>
          </cell>
          <cell r="H2939" t="str">
            <v>KS2 English</v>
          </cell>
          <cell r="I2939" t="str">
            <v>KS4 English</v>
          </cell>
        </row>
        <row r="2940">
          <cell r="B2940" t="str">
            <v>KS2-4</v>
          </cell>
          <cell r="C2940" t="str">
            <v>5C</v>
          </cell>
          <cell r="D2940" t="str">
            <v>D</v>
          </cell>
          <cell r="E2940">
            <v>3.6880927291886197E-2</v>
          </cell>
          <cell r="F2940">
            <v>0.25</v>
          </cell>
          <cell r="G2940" t="str">
            <v>&lt;25</v>
          </cell>
          <cell r="H2940" t="str">
            <v>KS2 English</v>
          </cell>
          <cell r="I2940" t="str">
            <v>KS4 English</v>
          </cell>
        </row>
        <row r="2941">
          <cell r="B2941" t="str">
            <v>KS2-4</v>
          </cell>
          <cell r="C2941" t="str">
            <v>5B</v>
          </cell>
          <cell r="D2941" t="str">
            <v>D</v>
          </cell>
          <cell r="E2941">
            <v>1.1049723756906077E-2</v>
          </cell>
          <cell r="F2941">
            <v>0.25</v>
          </cell>
          <cell r="G2941" t="str">
            <v>&lt;25</v>
          </cell>
          <cell r="H2941" t="str">
            <v>KS2 English</v>
          </cell>
          <cell r="I2941" t="str">
            <v>KS4 English</v>
          </cell>
        </row>
        <row r="2942">
          <cell r="B2942" t="str">
            <v>KS2-4</v>
          </cell>
          <cell r="C2942" t="str">
            <v>5A</v>
          </cell>
          <cell r="D2942" t="str">
            <v>D</v>
          </cell>
          <cell r="E2942">
            <v>1.1049723756906077E-2</v>
          </cell>
          <cell r="F2942">
            <v>0.25</v>
          </cell>
          <cell r="G2942" t="str">
            <v>&lt;25</v>
          </cell>
          <cell r="H2942" t="str">
            <v>KS2 English</v>
          </cell>
          <cell r="I2942" t="str">
            <v>KS4 English</v>
          </cell>
        </row>
        <row r="2943">
          <cell r="B2943" t="str">
            <v>.</v>
          </cell>
          <cell r="C2943" t="str">
            <v>.</v>
          </cell>
          <cell r="D2943" t="str">
            <v>.</v>
          </cell>
          <cell r="E2943" t="str">
            <v>.</v>
          </cell>
          <cell r="F2943" t="str">
            <v>.</v>
          </cell>
          <cell r="G2943" t="str">
            <v>.</v>
          </cell>
          <cell r="H2943" t="str">
            <v>.</v>
          </cell>
          <cell r="I2943" t="str">
            <v>.</v>
          </cell>
        </row>
        <row r="2944">
          <cell r="B2944" t="str">
            <v>.</v>
          </cell>
          <cell r="C2944" t="str">
            <v>.</v>
          </cell>
          <cell r="D2944" t="str">
            <v>.</v>
          </cell>
          <cell r="E2944" t="str">
            <v>.</v>
          </cell>
          <cell r="F2944" t="str">
            <v>.</v>
          </cell>
          <cell r="G2944" t="str">
            <v>.</v>
          </cell>
          <cell r="H2944" t="str">
            <v>.</v>
          </cell>
          <cell r="I2944" t="str">
            <v>.</v>
          </cell>
        </row>
        <row r="2945">
          <cell r="B2945" t="str">
            <v>.</v>
          </cell>
          <cell r="C2945" t="str">
            <v>.</v>
          </cell>
          <cell r="D2945" t="str">
            <v>.</v>
          </cell>
          <cell r="E2945" t="str">
            <v>.</v>
          </cell>
          <cell r="F2945" t="str">
            <v>.</v>
          </cell>
          <cell r="G2945" t="str">
            <v>.</v>
          </cell>
          <cell r="H2945" t="str">
            <v>KS2 English</v>
          </cell>
          <cell r="I2945" t="str">
            <v>KS4 English</v>
          </cell>
        </row>
        <row r="2946">
          <cell r="B2946" t="str">
            <v>.</v>
          </cell>
          <cell r="C2946" t="str">
            <v>.</v>
          </cell>
          <cell r="D2946" t="str">
            <v>.</v>
          </cell>
          <cell r="E2946" t="str">
            <v>.</v>
          </cell>
          <cell r="F2946" t="str">
            <v>.</v>
          </cell>
          <cell r="G2946" t="str">
            <v>.</v>
          </cell>
          <cell r="H2946" t="str">
            <v>KS2 English</v>
          </cell>
          <cell r="I2946" t="str">
            <v>KS4 English</v>
          </cell>
        </row>
        <row r="2947">
          <cell r="B2947" t="str">
            <v>.</v>
          </cell>
          <cell r="C2947" t="str">
            <v>.</v>
          </cell>
          <cell r="D2947" t="str">
            <v>.</v>
          </cell>
          <cell r="E2947" t="str">
            <v>.</v>
          </cell>
          <cell r="F2947" t="str">
            <v>.</v>
          </cell>
          <cell r="G2947" t="str">
            <v>.</v>
          </cell>
          <cell r="H2947" t="str">
            <v>KS2 English</v>
          </cell>
          <cell r="I2947" t="str">
            <v>KS4 English</v>
          </cell>
        </row>
        <row r="2948">
          <cell r="B2948" t="str">
            <v>.</v>
          </cell>
          <cell r="C2948" t="str">
            <v>.</v>
          </cell>
          <cell r="D2948" t="str">
            <v>.</v>
          </cell>
          <cell r="E2948" t="str">
            <v>.</v>
          </cell>
          <cell r="F2948" t="str">
            <v>.</v>
          </cell>
          <cell r="G2948" t="str">
            <v>.</v>
          </cell>
          <cell r="H2948" t="str">
            <v>.</v>
          </cell>
          <cell r="I2948" t="str">
            <v>.</v>
          </cell>
        </row>
        <row r="2949">
          <cell r="B2949" t="str">
            <v>.</v>
          </cell>
          <cell r="C2949" t="str">
            <v>.</v>
          </cell>
          <cell r="D2949" t="str">
            <v>.</v>
          </cell>
          <cell r="E2949" t="str">
            <v>.</v>
          </cell>
          <cell r="F2949" t="str">
            <v>.</v>
          </cell>
          <cell r="G2949" t="str">
            <v>.</v>
          </cell>
          <cell r="H2949" t="str">
            <v>.</v>
          </cell>
          <cell r="I2949" t="str">
            <v>.</v>
          </cell>
        </row>
        <row r="2950">
          <cell r="B2950" t="str">
            <v>KS2-4</v>
          </cell>
          <cell r="C2950" t="str">
            <v>B</v>
          </cell>
          <cell r="D2950" t="str">
            <v>D</v>
          </cell>
          <cell r="E2950">
            <v>0.19965576592082615</v>
          </cell>
          <cell r="F2950">
            <v>0.25</v>
          </cell>
          <cell r="G2950" t="str">
            <v>&gt;=25 &amp; &lt;26</v>
          </cell>
          <cell r="H2950" t="str">
            <v>KS2 English</v>
          </cell>
          <cell r="I2950" t="str">
            <v>KS4 English</v>
          </cell>
        </row>
        <row r="2951">
          <cell r="B2951" t="str">
            <v>KS2-4</v>
          </cell>
          <cell r="C2951" t="str">
            <v>N</v>
          </cell>
          <cell r="D2951" t="str">
            <v>D</v>
          </cell>
          <cell r="E2951">
            <v>0.1744186046511628</v>
          </cell>
          <cell r="F2951">
            <v>0.25</v>
          </cell>
          <cell r="G2951" t="str">
            <v>&gt;=25 &amp; &lt;26</v>
          </cell>
          <cell r="H2951" t="str">
            <v>KS2 English</v>
          </cell>
          <cell r="I2951" t="str">
            <v>KS4 English</v>
          </cell>
        </row>
        <row r="2952">
          <cell r="B2952" t="str">
            <v>KS2-4</v>
          </cell>
          <cell r="C2952" t="str">
            <v>2</v>
          </cell>
          <cell r="D2952" t="str">
            <v>D</v>
          </cell>
          <cell r="E2952">
            <v>0.23364485981308411</v>
          </cell>
          <cell r="F2952">
            <v>0.25</v>
          </cell>
          <cell r="G2952" t="str">
            <v>&gt;=25 &amp; &lt;26</v>
          </cell>
          <cell r="H2952" t="str">
            <v>KS2 English</v>
          </cell>
          <cell r="I2952" t="str">
            <v>KS4 English</v>
          </cell>
        </row>
        <row r="2953">
          <cell r="B2953" t="str">
            <v>KS2-4</v>
          </cell>
          <cell r="C2953" t="str">
            <v>3C</v>
          </cell>
          <cell r="D2953" t="str">
            <v>D</v>
          </cell>
          <cell r="E2953">
            <v>0.34838709677419355</v>
          </cell>
          <cell r="F2953">
            <v>0.25</v>
          </cell>
          <cell r="G2953" t="str">
            <v>&gt;=25 &amp; &lt;26</v>
          </cell>
          <cell r="H2953" t="str">
            <v>KS2 English</v>
          </cell>
          <cell r="I2953" t="str">
            <v>KS4 English</v>
          </cell>
        </row>
        <row r="2954">
          <cell r="B2954" t="str">
            <v>KS2-4</v>
          </cell>
          <cell r="C2954" t="str">
            <v>3B</v>
          </cell>
          <cell r="D2954" t="str">
            <v>D</v>
          </cell>
          <cell r="E2954">
            <v>0.42944250871080142</v>
          </cell>
          <cell r="F2954">
            <v>0.25</v>
          </cell>
          <cell r="G2954" t="str">
            <v>&gt;=25 &amp; &lt;26</v>
          </cell>
          <cell r="H2954" t="str">
            <v>KS2 English</v>
          </cell>
          <cell r="I2954" t="str">
            <v>KS4 English</v>
          </cell>
        </row>
        <row r="2955">
          <cell r="B2955" t="str">
            <v>KS2-4</v>
          </cell>
          <cell r="C2955" t="str">
            <v>3A</v>
          </cell>
          <cell r="D2955" t="str">
            <v>D</v>
          </cell>
          <cell r="E2955">
            <v>0.39679487179487177</v>
          </cell>
          <cell r="F2955">
            <v>0.25</v>
          </cell>
          <cell r="G2955" t="str">
            <v>&gt;=25 &amp; &lt;26</v>
          </cell>
          <cell r="H2955" t="str">
            <v>KS2 English</v>
          </cell>
          <cell r="I2955" t="str">
            <v>KS4 English</v>
          </cell>
        </row>
        <row r="2956">
          <cell r="B2956" t="str">
            <v>KS2-4</v>
          </cell>
          <cell r="C2956" t="str">
            <v>4C</v>
          </cell>
          <cell r="D2956" t="str">
            <v>D</v>
          </cell>
          <cell r="E2956">
            <v>0.31722127762934177</v>
          </cell>
          <cell r="F2956">
            <v>0.25</v>
          </cell>
          <cell r="G2956" t="str">
            <v>&gt;=25 &amp; &lt;26</v>
          </cell>
          <cell r="H2956" t="str">
            <v>KS2 English</v>
          </cell>
          <cell r="I2956" t="str">
            <v>KS4 English</v>
          </cell>
        </row>
        <row r="2957">
          <cell r="B2957" t="str">
            <v>KS2-4</v>
          </cell>
          <cell r="C2957" t="str">
            <v>4B</v>
          </cell>
          <cell r="D2957" t="str">
            <v>D</v>
          </cell>
          <cell r="E2957">
            <v>0.18137771223930904</v>
          </cell>
          <cell r="F2957">
            <v>0.25</v>
          </cell>
          <cell r="G2957" t="str">
            <v>&gt;=25 &amp; &lt;26</v>
          </cell>
          <cell r="H2957" t="str">
            <v>KS2 English</v>
          </cell>
          <cell r="I2957" t="str">
            <v>KS4 English</v>
          </cell>
        </row>
        <row r="2958">
          <cell r="B2958" t="str">
            <v>KS2-4</v>
          </cell>
          <cell r="C2958" t="str">
            <v>4A</v>
          </cell>
          <cell r="D2958" t="str">
            <v>D</v>
          </cell>
          <cell r="E2958">
            <v>8.137282037088292E-2</v>
          </cell>
          <cell r="F2958">
            <v>0.25</v>
          </cell>
          <cell r="G2958" t="str">
            <v>&gt;=25 &amp; &lt;26</v>
          </cell>
          <cell r="H2958" t="str">
            <v>KS2 English</v>
          </cell>
          <cell r="I2958" t="str">
            <v>KS4 English</v>
          </cell>
        </row>
        <row r="2959">
          <cell r="B2959" t="str">
            <v>KS2-4</v>
          </cell>
          <cell r="C2959" t="str">
            <v>5C</v>
          </cell>
          <cell r="D2959" t="str">
            <v>D</v>
          </cell>
          <cell r="E2959">
            <v>2.9159519725557463E-2</v>
          </cell>
          <cell r="F2959">
            <v>0.25</v>
          </cell>
          <cell r="G2959" t="str">
            <v>&gt;=25 &amp; &lt;26</v>
          </cell>
          <cell r="H2959" t="str">
            <v>KS2 English</v>
          </cell>
          <cell r="I2959" t="str">
            <v>KS4 English</v>
          </cell>
        </row>
        <row r="2960">
          <cell r="B2960" t="str">
            <v>KS2-4</v>
          </cell>
          <cell r="C2960" t="str">
            <v>5B</v>
          </cell>
          <cell r="D2960" t="str">
            <v>D</v>
          </cell>
          <cell r="E2960">
            <v>7.100591715976331E-3</v>
          </cell>
          <cell r="F2960">
            <v>0.25</v>
          </cell>
          <cell r="G2960" t="str">
            <v>&gt;=25 &amp; &lt;26</v>
          </cell>
          <cell r="H2960" t="str">
            <v>KS2 English</v>
          </cell>
          <cell r="I2960" t="str">
            <v>KS4 English</v>
          </cell>
        </row>
        <row r="2961">
          <cell r="B2961" t="str">
            <v>KS2-4</v>
          </cell>
          <cell r="C2961" t="str">
            <v>5A</v>
          </cell>
          <cell r="D2961" t="str">
            <v>D</v>
          </cell>
          <cell r="E2961">
            <v>7.100591715976331E-3</v>
          </cell>
          <cell r="F2961">
            <v>0.25</v>
          </cell>
          <cell r="G2961" t="str">
            <v>&gt;=25 &amp; &lt;26</v>
          </cell>
          <cell r="H2961" t="str">
            <v>KS2 English</v>
          </cell>
          <cell r="I2961" t="str">
            <v>KS4 English</v>
          </cell>
        </row>
        <row r="2962">
          <cell r="B2962" t="str">
            <v>.</v>
          </cell>
          <cell r="C2962" t="str">
            <v>.</v>
          </cell>
          <cell r="D2962" t="str">
            <v>.</v>
          </cell>
          <cell r="E2962" t="str">
            <v>.</v>
          </cell>
          <cell r="F2962" t="str">
            <v>.</v>
          </cell>
          <cell r="G2962" t="str">
            <v>.</v>
          </cell>
          <cell r="H2962" t="str">
            <v>.</v>
          </cell>
          <cell r="I2962" t="str">
            <v>.</v>
          </cell>
        </row>
        <row r="2963">
          <cell r="B2963" t="str">
            <v>.</v>
          </cell>
          <cell r="C2963" t="str">
            <v>.</v>
          </cell>
          <cell r="D2963" t="str">
            <v>.</v>
          </cell>
          <cell r="E2963" t="str">
            <v>.</v>
          </cell>
          <cell r="F2963" t="str">
            <v>.</v>
          </cell>
          <cell r="G2963" t="str">
            <v>.</v>
          </cell>
          <cell r="H2963" t="str">
            <v>KS2 English</v>
          </cell>
          <cell r="I2963" t="str">
            <v>KS4 English</v>
          </cell>
        </row>
        <row r="2964">
          <cell r="B2964" t="str">
            <v>.</v>
          </cell>
          <cell r="C2964" t="str">
            <v>.</v>
          </cell>
          <cell r="D2964" t="str">
            <v>.</v>
          </cell>
          <cell r="E2964" t="str">
            <v>.</v>
          </cell>
          <cell r="F2964" t="str">
            <v>.</v>
          </cell>
          <cell r="G2964" t="str">
            <v>.</v>
          </cell>
          <cell r="H2964" t="str">
            <v>KS2 English</v>
          </cell>
          <cell r="I2964" t="str">
            <v>KS4 English</v>
          </cell>
        </row>
        <row r="2965">
          <cell r="B2965" t="str">
            <v>.</v>
          </cell>
          <cell r="C2965" t="str">
            <v>.</v>
          </cell>
          <cell r="D2965" t="str">
            <v>.</v>
          </cell>
          <cell r="E2965" t="str">
            <v>.</v>
          </cell>
          <cell r="F2965" t="str">
            <v>.</v>
          </cell>
          <cell r="G2965" t="str">
            <v>.</v>
          </cell>
          <cell r="H2965" t="str">
            <v>KS2 English</v>
          </cell>
          <cell r="I2965" t="str">
            <v>KS4 English</v>
          </cell>
        </row>
        <row r="2966">
          <cell r="B2966" t="str">
            <v>.</v>
          </cell>
          <cell r="C2966" t="str">
            <v>.</v>
          </cell>
          <cell r="D2966" t="str">
            <v>.</v>
          </cell>
          <cell r="E2966" t="str">
            <v>.</v>
          </cell>
          <cell r="F2966" t="str">
            <v>.</v>
          </cell>
          <cell r="G2966" t="str">
            <v>.</v>
          </cell>
          <cell r="H2966" t="str">
            <v>KS2 English</v>
          </cell>
          <cell r="I2966" t="str">
            <v>KS4 English</v>
          </cell>
        </row>
        <row r="2967">
          <cell r="B2967" t="str">
            <v>.</v>
          </cell>
          <cell r="C2967" t="str">
            <v>.</v>
          </cell>
          <cell r="D2967" t="str">
            <v>.</v>
          </cell>
          <cell r="E2967" t="str">
            <v>.</v>
          </cell>
          <cell r="F2967" t="str">
            <v>.</v>
          </cell>
          <cell r="G2967" t="str">
            <v>.</v>
          </cell>
          <cell r="H2967" t="str">
            <v>.</v>
          </cell>
          <cell r="I2967" t="str">
            <v>.</v>
          </cell>
        </row>
        <row r="2968">
          <cell r="B2968" t="str">
            <v>.</v>
          </cell>
          <cell r="C2968" t="str">
            <v>.</v>
          </cell>
          <cell r="D2968" t="str">
            <v>.</v>
          </cell>
          <cell r="E2968" t="str">
            <v>.</v>
          </cell>
          <cell r="F2968" t="str">
            <v>.</v>
          </cell>
          <cell r="G2968" t="str">
            <v>.</v>
          </cell>
          <cell r="H2968" t="str">
            <v>.</v>
          </cell>
          <cell r="I2968" t="str">
            <v>.</v>
          </cell>
        </row>
        <row r="2969">
          <cell r="B2969" t="str">
            <v>KS2-4</v>
          </cell>
          <cell r="C2969" t="str">
            <v>B</v>
          </cell>
          <cell r="D2969" t="str">
            <v>D</v>
          </cell>
          <cell r="E2969">
            <v>0.19689119170984457</v>
          </cell>
          <cell r="F2969">
            <v>0.25</v>
          </cell>
          <cell r="G2969" t="str">
            <v>&gt;=26 &amp; &lt;27</v>
          </cell>
          <cell r="H2969" t="str">
            <v>KS2 English</v>
          </cell>
          <cell r="I2969" t="str">
            <v>KS4 English</v>
          </cell>
        </row>
        <row r="2970">
          <cell r="B2970" t="str">
            <v>KS2-4</v>
          </cell>
          <cell r="C2970" t="str">
            <v>N</v>
          </cell>
          <cell r="D2970" t="str">
            <v>D</v>
          </cell>
          <cell r="E2970">
            <v>0.19266055045871561</v>
          </cell>
          <cell r="F2970">
            <v>0.25</v>
          </cell>
          <cell r="G2970" t="str">
            <v>&gt;=26 &amp; &lt;27</v>
          </cell>
          <cell r="H2970" t="str">
            <v>KS2 English</v>
          </cell>
          <cell r="I2970" t="str">
            <v>KS4 English</v>
          </cell>
        </row>
        <row r="2971">
          <cell r="B2971" t="str">
            <v>KS2-4</v>
          </cell>
          <cell r="C2971" t="str">
            <v>2</v>
          </cell>
          <cell r="D2971" t="str">
            <v>D</v>
          </cell>
          <cell r="E2971">
            <v>0.26382978723404255</v>
          </cell>
          <cell r="F2971">
            <v>0.25</v>
          </cell>
          <cell r="G2971" t="str">
            <v>&gt;=26 &amp; &lt;27</v>
          </cell>
          <cell r="H2971" t="str">
            <v>KS2 English</v>
          </cell>
          <cell r="I2971" t="str">
            <v>KS4 English</v>
          </cell>
        </row>
        <row r="2972">
          <cell r="B2972" t="str">
            <v>KS2-4</v>
          </cell>
          <cell r="C2972" t="str">
            <v>3C</v>
          </cell>
          <cell r="D2972" t="str">
            <v>D</v>
          </cell>
          <cell r="E2972">
            <v>0.32783705140640157</v>
          </cell>
          <cell r="F2972">
            <v>0.25</v>
          </cell>
          <cell r="G2972" t="str">
            <v>&gt;=26 &amp; &lt;27</v>
          </cell>
          <cell r="H2972" t="str">
            <v>KS2 English</v>
          </cell>
          <cell r="I2972" t="str">
            <v>KS4 English</v>
          </cell>
        </row>
        <row r="2973">
          <cell r="B2973" t="str">
            <v>KS2-4</v>
          </cell>
          <cell r="C2973" t="str">
            <v>3B</v>
          </cell>
          <cell r="D2973" t="str">
            <v>D</v>
          </cell>
          <cell r="E2973">
            <v>0.38664710198092445</v>
          </cell>
          <cell r="F2973">
            <v>0.25</v>
          </cell>
          <cell r="G2973" t="str">
            <v>&gt;=26 &amp; &lt;27</v>
          </cell>
          <cell r="H2973" t="str">
            <v>KS2 English</v>
          </cell>
          <cell r="I2973" t="str">
            <v>KS4 English</v>
          </cell>
        </row>
        <row r="2974">
          <cell r="B2974" t="str">
            <v>KS2-4</v>
          </cell>
          <cell r="C2974" t="str">
            <v>3A</v>
          </cell>
          <cell r="D2974" t="str">
            <v>D</v>
          </cell>
          <cell r="E2974">
            <v>0.38088376560999038</v>
          </cell>
          <cell r="F2974">
            <v>0.25</v>
          </cell>
          <cell r="G2974" t="str">
            <v>&gt;=26 &amp; &lt;27</v>
          </cell>
          <cell r="H2974" t="str">
            <v>KS2 English</v>
          </cell>
          <cell r="I2974" t="str">
            <v>KS4 English</v>
          </cell>
        </row>
        <row r="2975">
          <cell r="B2975" t="str">
            <v>KS2-4</v>
          </cell>
          <cell r="C2975" t="str">
            <v>4C</v>
          </cell>
          <cell r="D2975" t="str">
            <v>D</v>
          </cell>
          <cell r="E2975">
            <v>0.30533683289588803</v>
          </cell>
          <cell r="F2975">
            <v>0.25</v>
          </cell>
          <cell r="G2975" t="str">
            <v>&gt;=26 &amp; &lt;27</v>
          </cell>
          <cell r="H2975" t="str">
            <v>KS2 English</v>
          </cell>
          <cell r="I2975" t="str">
            <v>KS4 English</v>
          </cell>
        </row>
        <row r="2976">
          <cell r="B2976" t="str">
            <v>KS2-4</v>
          </cell>
          <cell r="C2976" t="str">
            <v>4B</v>
          </cell>
          <cell r="D2976" t="str">
            <v>D</v>
          </cell>
          <cell r="E2976">
            <v>0.17539118065433854</v>
          </cell>
          <cell r="F2976">
            <v>0.25</v>
          </cell>
          <cell r="G2976" t="str">
            <v>&gt;=26 &amp; &lt;27</v>
          </cell>
          <cell r="H2976" t="str">
            <v>KS2 English</v>
          </cell>
          <cell r="I2976" t="str">
            <v>KS4 English</v>
          </cell>
        </row>
        <row r="2977">
          <cell r="B2977" t="str">
            <v>KS2-4</v>
          </cell>
          <cell r="C2977" t="str">
            <v>4A</v>
          </cell>
          <cell r="D2977" t="str">
            <v>D</v>
          </cell>
          <cell r="E2977">
            <v>8.2600762978935149E-2</v>
          </cell>
          <cell r="F2977">
            <v>0.25</v>
          </cell>
          <cell r="G2977" t="str">
            <v>&gt;=26 &amp; &lt;27</v>
          </cell>
          <cell r="H2977" t="str">
            <v>KS2 English</v>
          </cell>
          <cell r="I2977" t="str">
            <v>KS4 English</v>
          </cell>
        </row>
        <row r="2978">
          <cell r="B2978" t="str">
            <v>KS2-4</v>
          </cell>
          <cell r="C2978" t="str">
            <v>5C</v>
          </cell>
          <cell r="D2978" t="str">
            <v>D</v>
          </cell>
          <cell r="E2978">
            <v>2.1031293551247943E-2</v>
          </cell>
          <cell r="F2978">
            <v>0.25</v>
          </cell>
          <cell r="G2978" t="str">
            <v>&gt;=26 &amp; &lt;27</v>
          </cell>
          <cell r="H2978" t="str">
            <v>KS2 English</v>
          </cell>
          <cell r="I2978" t="str">
            <v>KS4 English</v>
          </cell>
        </row>
        <row r="2979">
          <cell r="B2979" t="str">
            <v>KS2-4</v>
          </cell>
          <cell r="C2979" t="str">
            <v>5B</v>
          </cell>
          <cell r="D2979" t="str">
            <v>D</v>
          </cell>
          <cell r="E2979">
            <v>3.886729594669628E-3</v>
          </cell>
          <cell r="F2979">
            <v>0.25</v>
          </cell>
          <cell r="G2979" t="str">
            <v>&gt;=26 &amp; &lt;27</v>
          </cell>
          <cell r="H2979" t="str">
            <v>KS2 English</v>
          </cell>
          <cell r="I2979" t="str">
            <v>KS4 English</v>
          </cell>
        </row>
        <row r="2980">
          <cell r="B2980" t="str">
            <v>KS2-4</v>
          </cell>
          <cell r="C2980" t="str">
            <v>5A</v>
          </cell>
          <cell r="D2980" t="str">
            <v>D</v>
          </cell>
          <cell r="E2980">
            <v>0</v>
          </cell>
          <cell r="F2980">
            <v>0.25</v>
          </cell>
          <cell r="G2980" t="str">
            <v>&gt;=26 &amp; &lt;27</v>
          </cell>
          <cell r="H2980" t="str">
            <v>KS2 English</v>
          </cell>
          <cell r="I2980" t="str">
            <v>KS4 English</v>
          </cell>
        </row>
        <row r="2981">
          <cell r="B2981" t="str">
            <v>.</v>
          </cell>
          <cell r="C2981" t="str">
            <v>.</v>
          </cell>
          <cell r="D2981" t="str">
            <v>.</v>
          </cell>
          <cell r="E2981" t="str">
            <v>.</v>
          </cell>
          <cell r="F2981" t="str">
            <v>.</v>
          </cell>
          <cell r="G2981" t="str">
            <v>.</v>
          </cell>
          <cell r="H2981" t="str">
            <v>.</v>
          </cell>
          <cell r="I2981" t="str">
            <v>.</v>
          </cell>
        </row>
        <row r="2982">
          <cell r="B2982" t="str">
            <v>.</v>
          </cell>
          <cell r="C2982" t="str">
            <v>.</v>
          </cell>
          <cell r="D2982" t="str">
            <v>.</v>
          </cell>
          <cell r="E2982" t="str">
            <v>.</v>
          </cell>
          <cell r="F2982" t="str">
            <v>.</v>
          </cell>
          <cell r="G2982" t="str">
            <v>.</v>
          </cell>
          <cell r="H2982" t="str">
            <v>KS2 English</v>
          </cell>
          <cell r="I2982" t="str">
            <v>KS4 English</v>
          </cell>
        </row>
        <row r="2983">
          <cell r="B2983" t="str">
            <v>.</v>
          </cell>
          <cell r="C2983" t="str">
            <v>.</v>
          </cell>
          <cell r="D2983" t="str">
            <v>.</v>
          </cell>
          <cell r="E2983" t="str">
            <v>.</v>
          </cell>
          <cell r="F2983" t="str">
            <v>.</v>
          </cell>
          <cell r="G2983" t="str">
            <v>.</v>
          </cell>
          <cell r="H2983" t="str">
            <v>KS2 English</v>
          </cell>
          <cell r="I2983" t="str">
            <v>KS4 English</v>
          </cell>
        </row>
        <row r="2984">
          <cell r="B2984" t="str">
            <v>.</v>
          </cell>
          <cell r="C2984" t="str">
            <v>.</v>
          </cell>
          <cell r="D2984" t="str">
            <v>.</v>
          </cell>
          <cell r="E2984" t="str">
            <v>.</v>
          </cell>
          <cell r="F2984" t="str">
            <v>.</v>
          </cell>
          <cell r="G2984" t="str">
            <v>.</v>
          </cell>
          <cell r="H2984" t="str">
            <v>KS2 English</v>
          </cell>
          <cell r="I2984" t="str">
            <v>KS4 English</v>
          </cell>
        </row>
        <row r="2985">
          <cell r="B2985" t="str">
            <v>.</v>
          </cell>
          <cell r="C2985" t="str">
            <v>.</v>
          </cell>
          <cell r="D2985" t="str">
            <v>.</v>
          </cell>
          <cell r="E2985" t="str">
            <v>.</v>
          </cell>
          <cell r="F2985" t="str">
            <v>.</v>
          </cell>
          <cell r="G2985" t="str">
            <v>.</v>
          </cell>
          <cell r="H2985" t="str">
            <v>KS2 English</v>
          </cell>
          <cell r="I2985" t="str">
            <v>KS4 English</v>
          </cell>
        </row>
        <row r="2986">
          <cell r="B2986" t="str">
            <v>.</v>
          </cell>
          <cell r="C2986" t="str">
            <v>.</v>
          </cell>
          <cell r="D2986" t="str">
            <v>.</v>
          </cell>
          <cell r="E2986" t="str">
            <v>.</v>
          </cell>
          <cell r="F2986" t="str">
            <v>.</v>
          </cell>
          <cell r="G2986" t="str">
            <v>.</v>
          </cell>
          <cell r="H2986" t="str">
            <v>.</v>
          </cell>
          <cell r="I2986" t="str">
            <v>.</v>
          </cell>
        </row>
        <row r="2987">
          <cell r="B2987" t="str">
            <v>.</v>
          </cell>
          <cell r="C2987" t="str">
            <v>.</v>
          </cell>
          <cell r="D2987" t="str">
            <v>.</v>
          </cell>
          <cell r="E2987" t="str">
            <v>.</v>
          </cell>
          <cell r="F2987" t="str">
            <v>.</v>
          </cell>
          <cell r="G2987" t="str">
            <v>.</v>
          </cell>
          <cell r="H2987" t="str">
            <v>.</v>
          </cell>
          <cell r="I2987" t="str">
            <v>.</v>
          </cell>
        </row>
        <row r="2988">
          <cell r="B2988" t="str">
            <v>KS2-4</v>
          </cell>
          <cell r="C2988" t="str">
            <v>B</v>
          </cell>
          <cell r="D2988" t="str">
            <v>D</v>
          </cell>
          <cell r="E2988">
            <v>0.2257142857142857</v>
          </cell>
          <cell r="F2988">
            <v>0.25</v>
          </cell>
          <cell r="G2988" t="str">
            <v>&gt;=27 &amp; &lt;28</v>
          </cell>
          <cell r="H2988" t="str">
            <v>KS2 English</v>
          </cell>
          <cell r="I2988" t="str">
            <v>KS4 English</v>
          </cell>
        </row>
        <row r="2989">
          <cell r="B2989" t="str">
            <v>KS2-4</v>
          </cell>
          <cell r="C2989" t="str">
            <v>N</v>
          </cell>
          <cell r="D2989" t="str">
            <v>D</v>
          </cell>
          <cell r="E2989">
            <v>0.2304147465437788</v>
          </cell>
          <cell r="F2989">
            <v>0.25</v>
          </cell>
          <cell r="G2989" t="str">
            <v>&gt;=27 &amp; &lt;28</v>
          </cell>
          <cell r="H2989" t="str">
            <v>KS2 English</v>
          </cell>
          <cell r="I2989" t="str">
            <v>KS4 English</v>
          </cell>
        </row>
        <row r="2990">
          <cell r="B2990" t="str">
            <v>KS2-4</v>
          </cell>
          <cell r="C2990" t="str">
            <v>2</v>
          </cell>
          <cell r="D2990" t="str">
            <v>D</v>
          </cell>
          <cell r="E2990">
            <v>0.2733812949640288</v>
          </cell>
          <cell r="F2990">
            <v>0.25</v>
          </cell>
          <cell r="G2990" t="str">
            <v>&gt;=27 &amp; &lt;28</v>
          </cell>
          <cell r="H2990" t="str">
            <v>KS2 English</v>
          </cell>
          <cell r="I2990" t="str">
            <v>KS4 English</v>
          </cell>
        </row>
        <row r="2991">
          <cell r="B2991" t="str">
            <v>KS2-4</v>
          </cell>
          <cell r="C2991" t="str">
            <v>3C</v>
          </cell>
          <cell r="D2991" t="str">
            <v>D</v>
          </cell>
          <cell r="E2991">
            <v>0.37804878048780488</v>
          </cell>
          <cell r="F2991">
            <v>0.25</v>
          </cell>
          <cell r="G2991" t="str">
            <v>&gt;=27 &amp; &lt;28</v>
          </cell>
          <cell r="H2991" t="str">
            <v>KS2 English</v>
          </cell>
          <cell r="I2991" t="str">
            <v>KS4 English</v>
          </cell>
        </row>
        <row r="2992">
          <cell r="B2992" t="str">
            <v>KS2-4</v>
          </cell>
          <cell r="C2992" t="str">
            <v>3B</v>
          </cell>
          <cell r="D2992" t="str">
            <v>D</v>
          </cell>
          <cell r="E2992">
            <v>0.44230769230769229</v>
          </cell>
          <cell r="F2992">
            <v>0.25</v>
          </cell>
          <cell r="G2992" t="str">
            <v>&gt;=27 &amp; &lt;28</v>
          </cell>
          <cell r="H2992" t="str">
            <v>KS2 English</v>
          </cell>
          <cell r="I2992" t="str">
            <v>KS4 English</v>
          </cell>
        </row>
        <row r="2993">
          <cell r="B2993" t="str">
            <v>KS2-4</v>
          </cell>
          <cell r="C2993" t="str">
            <v>3A</v>
          </cell>
          <cell r="D2993" t="str">
            <v>D</v>
          </cell>
          <cell r="E2993">
            <v>0.40301724137931033</v>
          </cell>
          <cell r="F2993">
            <v>0.25</v>
          </cell>
          <cell r="G2993" t="str">
            <v>&gt;=27 &amp; &lt;28</v>
          </cell>
          <cell r="H2993" t="str">
            <v>KS2 English</v>
          </cell>
          <cell r="I2993" t="str">
            <v>KS4 English</v>
          </cell>
        </row>
        <row r="2994">
          <cell r="B2994" t="str">
            <v>KS2-4</v>
          </cell>
          <cell r="C2994" t="str">
            <v>4C</v>
          </cell>
          <cell r="D2994" t="str">
            <v>D</v>
          </cell>
          <cell r="E2994">
            <v>0.28744738796731867</v>
          </cell>
          <cell r="F2994">
            <v>0.25</v>
          </cell>
          <cell r="G2994" t="str">
            <v>&gt;=27 &amp; &lt;28</v>
          </cell>
          <cell r="H2994" t="str">
            <v>KS2 English</v>
          </cell>
          <cell r="I2994" t="str">
            <v>KS4 English</v>
          </cell>
        </row>
        <row r="2995">
          <cell r="B2995" t="str">
            <v>KS2-4</v>
          </cell>
          <cell r="C2995" t="str">
            <v>4B</v>
          </cell>
          <cell r="D2995" t="str">
            <v>D</v>
          </cell>
          <cell r="E2995">
            <v>0.14374885257940151</v>
          </cell>
          <cell r="F2995">
            <v>0.25</v>
          </cell>
          <cell r="G2995" t="str">
            <v>&gt;=27 &amp; &lt;28</v>
          </cell>
          <cell r="H2995" t="str">
            <v>KS2 English</v>
          </cell>
          <cell r="I2995" t="str">
            <v>KS4 English</v>
          </cell>
        </row>
        <row r="2996">
          <cell r="B2996" t="str">
            <v>KS2-4</v>
          </cell>
          <cell r="C2996" t="str">
            <v>4A</v>
          </cell>
          <cell r="D2996" t="str">
            <v>D</v>
          </cell>
          <cell r="E2996">
            <v>5.7088846880907373E-2</v>
          </cell>
          <cell r="F2996">
            <v>0.25</v>
          </cell>
          <cell r="G2996" t="str">
            <v>&gt;=27 &amp; &lt;28</v>
          </cell>
          <cell r="H2996" t="str">
            <v>KS2 English</v>
          </cell>
          <cell r="I2996" t="str">
            <v>KS4 English</v>
          </cell>
        </row>
        <row r="2997">
          <cell r="B2997" t="str">
            <v>KS2-4</v>
          </cell>
          <cell r="C2997" t="str">
            <v>5C</v>
          </cell>
          <cell r="D2997" t="str">
            <v>D</v>
          </cell>
          <cell r="E2997">
            <v>1.634281302277699E-2</v>
          </cell>
          <cell r="F2997">
            <v>0.25</v>
          </cell>
          <cell r="G2997" t="str">
            <v>&gt;=27 &amp; &lt;28</v>
          </cell>
          <cell r="H2997" t="str">
            <v>KS2 English</v>
          </cell>
          <cell r="I2997" t="str">
            <v>KS4 English</v>
          </cell>
        </row>
        <row r="2998">
          <cell r="B2998" t="str">
            <v>KS2-4</v>
          </cell>
          <cell r="C2998" t="str">
            <v>5B</v>
          </cell>
          <cell r="D2998" t="str">
            <v>D</v>
          </cell>
          <cell r="E2998">
            <v>2.44140625E-3</v>
          </cell>
          <cell r="F2998">
            <v>0.25</v>
          </cell>
          <cell r="G2998" t="str">
            <v>&gt;=27 &amp; &lt;28</v>
          </cell>
          <cell r="H2998" t="str">
            <v>KS2 English</v>
          </cell>
          <cell r="I2998" t="str">
            <v>KS4 English</v>
          </cell>
        </row>
        <row r="2999">
          <cell r="B2999" t="str">
            <v>KS2-4</v>
          </cell>
          <cell r="C2999" t="str">
            <v>5A</v>
          </cell>
          <cell r="D2999" t="str">
            <v>D</v>
          </cell>
          <cell r="E2999">
            <v>5.6179775280898875E-3</v>
          </cell>
          <cell r="F2999">
            <v>0.25</v>
          </cell>
          <cell r="G2999" t="str">
            <v>&gt;=27 &amp; &lt;28</v>
          </cell>
          <cell r="H2999" t="str">
            <v>KS2 English</v>
          </cell>
          <cell r="I2999" t="str">
            <v>KS4 English</v>
          </cell>
        </row>
        <row r="3000">
          <cell r="B3000" t="str">
            <v>.</v>
          </cell>
          <cell r="C3000" t="str">
            <v>.</v>
          </cell>
          <cell r="D3000" t="str">
            <v>.</v>
          </cell>
          <cell r="E3000" t="str">
            <v>.</v>
          </cell>
          <cell r="F3000" t="str">
            <v>.</v>
          </cell>
          <cell r="G3000" t="str">
            <v>.</v>
          </cell>
          <cell r="H3000" t="str">
            <v>.</v>
          </cell>
          <cell r="I3000" t="str">
            <v>.</v>
          </cell>
        </row>
        <row r="3001">
          <cell r="B3001" t="str">
            <v>.</v>
          </cell>
          <cell r="C3001" t="str">
            <v>.</v>
          </cell>
          <cell r="D3001" t="str">
            <v>.</v>
          </cell>
          <cell r="E3001" t="str">
            <v>.</v>
          </cell>
          <cell r="F3001" t="str">
            <v>.</v>
          </cell>
          <cell r="G3001" t="str">
            <v>.</v>
          </cell>
          <cell r="H3001" t="str">
            <v>KS2 English</v>
          </cell>
          <cell r="I3001" t="str">
            <v>KS4 English</v>
          </cell>
        </row>
        <row r="3002">
          <cell r="B3002" t="str">
            <v>.</v>
          </cell>
          <cell r="C3002" t="str">
            <v>.</v>
          </cell>
          <cell r="D3002" t="str">
            <v>.</v>
          </cell>
          <cell r="E3002" t="str">
            <v>.</v>
          </cell>
          <cell r="F3002" t="str">
            <v>.</v>
          </cell>
          <cell r="G3002" t="str">
            <v>.</v>
          </cell>
          <cell r="H3002" t="str">
            <v>KS2 English</v>
          </cell>
          <cell r="I3002" t="str">
            <v>KS4 English</v>
          </cell>
        </row>
        <row r="3003">
          <cell r="B3003" t="str">
            <v>.</v>
          </cell>
          <cell r="C3003" t="str">
            <v>.</v>
          </cell>
          <cell r="D3003" t="str">
            <v>.</v>
          </cell>
          <cell r="E3003" t="str">
            <v>.</v>
          </cell>
          <cell r="F3003" t="str">
            <v>.</v>
          </cell>
          <cell r="G3003" t="str">
            <v>.</v>
          </cell>
          <cell r="H3003" t="str">
            <v>KS2 English</v>
          </cell>
          <cell r="I3003" t="str">
            <v>KS4 English</v>
          </cell>
        </row>
        <row r="3004">
          <cell r="B3004" t="str">
            <v>.</v>
          </cell>
          <cell r="C3004" t="str">
            <v>.</v>
          </cell>
          <cell r="D3004" t="str">
            <v>.</v>
          </cell>
          <cell r="E3004" t="str">
            <v>.</v>
          </cell>
          <cell r="F3004" t="str">
            <v>.</v>
          </cell>
          <cell r="G3004" t="str">
            <v>.</v>
          </cell>
          <cell r="H3004" t="str">
            <v>KS2 English</v>
          </cell>
          <cell r="I3004" t="str">
            <v>KS4 English</v>
          </cell>
        </row>
        <row r="3005">
          <cell r="B3005" t="str">
            <v>.</v>
          </cell>
          <cell r="C3005" t="str">
            <v>.</v>
          </cell>
          <cell r="D3005" t="str">
            <v>.</v>
          </cell>
          <cell r="E3005" t="str">
            <v>.</v>
          </cell>
          <cell r="F3005" t="str">
            <v>.</v>
          </cell>
          <cell r="G3005" t="str">
            <v>.</v>
          </cell>
          <cell r="H3005" t="str">
            <v>.</v>
          </cell>
          <cell r="I3005" t="str">
            <v>.</v>
          </cell>
        </row>
        <row r="3006">
          <cell r="B3006" t="str">
            <v>.</v>
          </cell>
          <cell r="C3006" t="str">
            <v>.</v>
          </cell>
          <cell r="D3006" t="str">
            <v>.</v>
          </cell>
          <cell r="E3006" t="str">
            <v>.</v>
          </cell>
          <cell r="F3006" t="str">
            <v>.</v>
          </cell>
          <cell r="G3006" t="str">
            <v>.</v>
          </cell>
          <cell r="H3006" t="str">
            <v>.</v>
          </cell>
          <cell r="I3006" t="str">
            <v>.</v>
          </cell>
        </row>
        <row r="3007">
          <cell r="B3007" t="str">
            <v>KS2-4</v>
          </cell>
          <cell r="C3007" t="str">
            <v>B</v>
          </cell>
          <cell r="D3007" t="str">
            <v>D</v>
          </cell>
          <cell r="E3007">
            <v>0.28828828828828829</v>
          </cell>
          <cell r="F3007">
            <v>0.25</v>
          </cell>
          <cell r="G3007" t="str">
            <v>&gt;=28 &amp; &lt;29</v>
          </cell>
          <cell r="H3007" t="str">
            <v>KS2 English</v>
          </cell>
          <cell r="I3007" t="str">
            <v>KS4 English</v>
          </cell>
        </row>
        <row r="3008">
          <cell r="B3008" t="str">
            <v>KS2-4</v>
          </cell>
          <cell r="C3008" t="str">
            <v>N</v>
          </cell>
          <cell r="D3008" t="str">
            <v>D</v>
          </cell>
          <cell r="E3008">
            <v>0.28828828828828829</v>
          </cell>
          <cell r="F3008">
            <v>0.25</v>
          </cell>
          <cell r="G3008" t="str">
            <v>&gt;=28 &amp; &lt;29</v>
          </cell>
          <cell r="H3008" t="str">
            <v>KS2 English</v>
          </cell>
          <cell r="I3008" t="str">
            <v>KS4 English</v>
          </cell>
        </row>
        <row r="3009">
          <cell r="B3009" t="str">
            <v>KS2-4</v>
          </cell>
          <cell r="C3009" t="str">
            <v>2</v>
          </cell>
          <cell r="D3009" t="str">
            <v>D</v>
          </cell>
          <cell r="E3009">
            <v>0.43258426966292135</v>
          </cell>
          <cell r="F3009">
            <v>0.25</v>
          </cell>
          <cell r="G3009" t="str">
            <v>&gt;=28 &amp; &lt;29</v>
          </cell>
          <cell r="H3009" t="str">
            <v>KS2 English</v>
          </cell>
          <cell r="I3009" t="str">
            <v>KS4 English</v>
          </cell>
        </row>
        <row r="3010">
          <cell r="B3010" t="str">
            <v>KS2-4</v>
          </cell>
          <cell r="C3010" t="str">
            <v>3C</v>
          </cell>
          <cell r="D3010" t="str">
            <v>D</v>
          </cell>
          <cell r="E3010">
            <v>0.43258426966292135</v>
          </cell>
          <cell r="F3010">
            <v>0.25</v>
          </cell>
          <cell r="G3010" t="str">
            <v>&gt;=28 &amp; &lt;29</v>
          </cell>
          <cell r="H3010" t="str">
            <v>KS2 English</v>
          </cell>
          <cell r="I3010" t="str">
            <v>KS4 English</v>
          </cell>
        </row>
        <row r="3011">
          <cell r="B3011" t="str">
            <v>KS2-4</v>
          </cell>
          <cell r="C3011" t="str">
            <v>3B</v>
          </cell>
          <cell r="D3011" t="str">
            <v>D</v>
          </cell>
          <cell r="E3011">
            <v>0.39361702127659576</v>
          </cell>
          <cell r="F3011">
            <v>0.25</v>
          </cell>
          <cell r="G3011" t="str">
            <v>&gt;=28 &amp; &lt;29</v>
          </cell>
          <cell r="H3011" t="str">
            <v>KS2 English</v>
          </cell>
          <cell r="I3011" t="str">
            <v>KS4 English</v>
          </cell>
        </row>
        <row r="3012">
          <cell r="B3012" t="str">
            <v>KS2-4</v>
          </cell>
          <cell r="C3012" t="str">
            <v>3A</v>
          </cell>
          <cell r="D3012" t="str">
            <v>D</v>
          </cell>
          <cell r="E3012">
            <v>0.39365079365079364</v>
          </cell>
          <cell r="F3012">
            <v>0.25</v>
          </cell>
          <cell r="G3012" t="str">
            <v>&gt;=28 &amp; &lt;29</v>
          </cell>
          <cell r="H3012" t="str">
            <v>KS2 English</v>
          </cell>
          <cell r="I3012" t="str">
            <v>KS4 English</v>
          </cell>
        </row>
        <row r="3013">
          <cell r="B3013" t="str">
            <v>KS2-4</v>
          </cell>
          <cell r="C3013" t="str">
            <v>4C</v>
          </cell>
          <cell r="D3013" t="str">
            <v>D</v>
          </cell>
          <cell r="E3013">
            <v>0.20928402832415421</v>
          </cell>
          <cell r="F3013">
            <v>0.25</v>
          </cell>
          <cell r="G3013" t="str">
            <v>&gt;=28 &amp; &lt;29</v>
          </cell>
          <cell r="H3013" t="str">
            <v>KS2 English</v>
          </cell>
          <cell r="I3013" t="str">
            <v>KS4 English</v>
          </cell>
        </row>
        <row r="3014">
          <cell r="B3014" t="str">
            <v>KS2-4</v>
          </cell>
          <cell r="C3014" t="str">
            <v>4B</v>
          </cell>
          <cell r="D3014" t="str">
            <v>D</v>
          </cell>
          <cell r="E3014">
            <v>0.10108864696734059</v>
          </cell>
          <cell r="F3014">
            <v>0.25</v>
          </cell>
          <cell r="G3014" t="str">
            <v>&gt;=28 &amp; &lt;29</v>
          </cell>
          <cell r="H3014" t="str">
            <v>KS2 English</v>
          </cell>
          <cell r="I3014" t="str">
            <v>KS4 English</v>
          </cell>
        </row>
        <row r="3015">
          <cell r="B3015" t="str">
            <v>KS2-4</v>
          </cell>
          <cell r="C3015" t="str">
            <v>4A</v>
          </cell>
          <cell r="D3015" t="str">
            <v>D</v>
          </cell>
          <cell r="E3015">
            <v>3.3773861967694566E-2</v>
          </cell>
          <cell r="F3015">
            <v>0.25</v>
          </cell>
          <cell r="G3015" t="str">
            <v>&gt;=28 &amp; &lt;29</v>
          </cell>
          <cell r="H3015" t="str">
            <v>KS2 English</v>
          </cell>
          <cell r="I3015" t="str">
            <v>KS4 English</v>
          </cell>
        </row>
        <row r="3016">
          <cell r="B3016" t="str">
            <v>KS2-4</v>
          </cell>
          <cell r="C3016" t="str">
            <v>5C</v>
          </cell>
          <cell r="D3016" t="str">
            <v>D</v>
          </cell>
          <cell r="E3016">
            <v>9.7508125677139759E-3</v>
          </cell>
          <cell r="F3016">
            <v>0.25</v>
          </cell>
          <cell r="G3016" t="str">
            <v>&gt;=28 &amp; &lt;29</v>
          </cell>
          <cell r="H3016" t="str">
            <v>KS2 English</v>
          </cell>
          <cell r="I3016" t="str">
            <v>KS4 English</v>
          </cell>
        </row>
        <row r="3017">
          <cell r="B3017" t="str">
            <v>KS2-4</v>
          </cell>
          <cell r="C3017" t="str">
            <v>5B</v>
          </cell>
          <cell r="D3017" t="str">
            <v>D</v>
          </cell>
          <cell r="E3017">
            <v>2.7397260273972603E-3</v>
          </cell>
          <cell r="F3017">
            <v>0.25</v>
          </cell>
          <cell r="G3017" t="str">
            <v>&gt;=28 &amp; &lt;29</v>
          </cell>
          <cell r="H3017" t="str">
            <v>KS2 English</v>
          </cell>
          <cell r="I3017" t="str">
            <v>KS4 English</v>
          </cell>
        </row>
        <row r="3018">
          <cell r="B3018" t="str">
            <v>KS2-4</v>
          </cell>
          <cell r="C3018" t="str">
            <v>5A</v>
          </cell>
          <cell r="D3018" t="str">
            <v>D</v>
          </cell>
          <cell r="E3018">
            <v>0</v>
          </cell>
          <cell r="F3018">
            <v>0.25</v>
          </cell>
          <cell r="G3018" t="str">
            <v>&gt;=28 &amp; &lt;29</v>
          </cell>
          <cell r="H3018" t="str">
            <v>KS2 English</v>
          </cell>
          <cell r="I3018" t="str">
            <v>KS4 English</v>
          </cell>
        </row>
        <row r="3019">
          <cell r="B3019" t="str">
            <v>.</v>
          </cell>
          <cell r="C3019" t="str">
            <v>.</v>
          </cell>
          <cell r="D3019" t="str">
            <v>.</v>
          </cell>
          <cell r="E3019" t="str">
            <v>.</v>
          </cell>
          <cell r="F3019" t="str">
            <v>.</v>
          </cell>
          <cell r="G3019" t="str">
            <v>.</v>
          </cell>
          <cell r="H3019" t="str">
            <v>.</v>
          </cell>
          <cell r="I3019" t="str">
            <v>.</v>
          </cell>
        </row>
        <row r="3020">
          <cell r="B3020" t="str">
            <v>.</v>
          </cell>
          <cell r="C3020" t="str">
            <v>.</v>
          </cell>
          <cell r="D3020" t="str">
            <v>.</v>
          </cell>
          <cell r="E3020" t="str">
            <v>.</v>
          </cell>
          <cell r="F3020" t="str">
            <v>.</v>
          </cell>
          <cell r="G3020" t="str">
            <v>.</v>
          </cell>
          <cell r="H3020" t="str">
            <v>KS2 English</v>
          </cell>
          <cell r="I3020" t="str">
            <v>KS4 English</v>
          </cell>
        </row>
        <row r="3021">
          <cell r="B3021" t="str">
            <v>.</v>
          </cell>
          <cell r="C3021" t="str">
            <v>.</v>
          </cell>
          <cell r="D3021" t="str">
            <v>.</v>
          </cell>
          <cell r="E3021" t="str">
            <v>.</v>
          </cell>
          <cell r="F3021" t="str">
            <v>.</v>
          </cell>
          <cell r="G3021" t="str">
            <v>.</v>
          </cell>
          <cell r="H3021" t="str">
            <v>KS2 English</v>
          </cell>
          <cell r="I3021" t="str">
            <v>KS4 English</v>
          </cell>
        </row>
        <row r="3022">
          <cell r="B3022" t="str">
            <v>.</v>
          </cell>
          <cell r="C3022" t="str">
            <v>.</v>
          </cell>
          <cell r="D3022" t="str">
            <v>.</v>
          </cell>
          <cell r="E3022" t="str">
            <v>.</v>
          </cell>
          <cell r="F3022" t="str">
            <v>.</v>
          </cell>
          <cell r="G3022" t="str">
            <v>.</v>
          </cell>
          <cell r="H3022" t="str">
            <v>KS2 English</v>
          </cell>
          <cell r="I3022" t="str">
            <v>KS4 English</v>
          </cell>
        </row>
        <row r="3023">
          <cell r="B3023" t="str">
            <v>.</v>
          </cell>
          <cell r="C3023" t="str">
            <v>.</v>
          </cell>
          <cell r="D3023" t="str">
            <v>.</v>
          </cell>
          <cell r="E3023" t="str">
            <v>.</v>
          </cell>
          <cell r="F3023" t="str">
            <v>.</v>
          </cell>
          <cell r="G3023" t="str">
            <v>.</v>
          </cell>
          <cell r="H3023" t="str">
            <v>KS2 English</v>
          </cell>
          <cell r="I3023" t="str">
            <v>KS4 English</v>
          </cell>
        </row>
        <row r="3024">
          <cell r="B3024" t="str">
            <v>.</v>
          </cell>
          <cell r="C3024" t="str">
            <v>.</v>
          </cell>
          <cell r="D3024" t="str">
            <v>.</v>
          </cell>
          <cell r="E3024" t="str">
            <v>.</v>
          </cell>
          <cell r="F3024" t="str">
            <v>.</v>
          </cell>
          <cell r="G3024" t="str">
            <v>.</v>
          </cell>
          <cell r="H3024" t="str">
            <v>.</v>
          </cell>
          <cell r="I3024" t="str">
            <v>.</v>
          </cell>
        </row>
        <row r="3025">
          <cell r="B3025" t="str">
            <v>.</v>
          </cell>
          <cell r="C3025" t="str">
            <v>.</v>
          </cell>
          <cell r="D3025" t="str">
            <v>.</v>
          </cell>
          <cell r="E3025" t="str">
            <v>.</v>
          </cell>
          <cell r="F3025" t="str">
            <v>.</v>
          </cell>
          <cell r="G3025" t="str">
            <v>.</v>
          </cell>
          <cell r="H3025" t="str">
            <v>.</v>
          </cell>
          <cell r="I3025" t="str">
            <v>.</v>
          </cell>
        </row>
        <row r="3026">
          <cell r="B3026" t="str">
            <v>KS2-4</v>
          </cell>
          <cell r="C3026" t="str">
            <v>B</v>
          </cell>
          <cell r="D3026" t="str">
            <v>D</v>
          </cell>
          <cell r="E3026">
            <v>0.14893617021276595</v>
          </cell>
          <cell r="F3026">
            <v>0.25</v>
          </cell>
          <cell r="G3026" t="str">
            <v>&gt;=29 &amp; &lt;30</v>
          </cell>
          <cell r="H3026" t="str">
            <v>KS2 English</v>
          </cell>
          <cell r="I3026" t="str">
            <v>KS4 English</v>
          </cell>
        </row>
        <row r="3027">
          <cell r="B3027" t="str">
            <v>KS2-4</v>
          </cell>
          <cell r="C3027" t="str">
            <v>N</v>
          </cell>
          <cell r="D3027" t="str">
            <v>D</v>
          </cell>
          <cell r="E3027">
            <v>0.14893617021276595</v>
          </cell>
          <cell r="F3027">
            <v>0.25</v>
          </cell>
          <cell r="G3027" t="str">
            <v>&gt;=29 &amp; &lt;30</v>
          </cell>
          <cell r="H3027" t="str">
            <v>KS2 English</v>
          </cell>
          <cell r="I3027" t="str">
            <v>KS4 English</v>
          </cell>
        </row>
        <row r="3028">
          <cell r="B3028" t="str">
            <v>KS2-4</v>
          </cell>
          <cell r="C3028" t="str">
            <v>2</v>
          </cell>
          <cell r="D3028" t="str">
            <v>D</v>
          </cell>
          <cell r="E3028">
            <v>0.14893617021276595</v>
          </cell>
          <cell r="F3028">
            <v>0.25</v>
          </cell>
          <cell r="G3028" t="str">
            <v>&gt;=29 &amp; &lt;30</v>
          </cell>
          <cell r="H3028" t="str">
            <v>KS2 English</v>
          </cell>
          <cell r="I3028" t="str">
            <v>KS4 English</v>
          </cell>
        </row>
        <row r="3029">
          <cell r="B3029" t="str">
            <v>KS2-4</v>
          </cell>
          <cell r="C3029" t="str">
            <v>3C</v>
          </cell>
          <cell r="D3029" t="str">
            <v>D</v>
          </cell>
          <cell r="E3029">
            <v>0.14893617021276595</v>
          </cell>
          <cell r="F3029">
            <v>0.25</v>
          </cell>
          <cell r="G3029" t="str">
            <v>&gt;=29 &amp; &lt;30</v>
          </cell>
          <cell r="H3029" t="str">
            <v>KS2 English</v>
          </cell>
          <cell r="I3029" t="str">
            <v>KS4 English</v>
          </cell>
        </row>
        <row r="3030">
          <cell r="B3030" t="str">
            <v>KS2-4</v>
          </cell>
          <cell r="C3030" t="str">
            <v>3B</v>
          </cell>
          <cell r="D3030" t="str">
            <v>D</v>
          </cell>
          <cell r="E3030">
            <v>0.14893617021276595</v>
          </cell>
          <cell r="F3030">
            <v>0.25</v>
          </cell>
          <cell r="G3030" t="str">
            <v>&gt;=29 &amp; &lt;30</v>
          </cell>
          <cell r="H3030" t="str">
            <v>KS2 English</v>
          </cell>
          <cell r="I3030" t="str">
            <v>KS4 English</v>
          </cell>
        </row>
        <row r="3031">
          <cell r="B3031" t="str">
            <v>KS2-4</v>
          </cell>
          <cell r="C3031" t="str">
            <v>3A</v>
          </cell>
          <cell r="D3031" t="str">
            <v>D</v>
          </cell>
          <cell r="E3031">
            <v>0.14893617021276595</v>
          </cell>
          <cell r="F3031">
            <v>0.25</v>
          </cell>
          <cell r="G3031" t="str">
            <v>&gt;=29 &amp; &lt;30</v>
          </cell>
          <cell r="H3031" t="str">
            <v>KS2 English</v>
          </cell>
          <cell r="I3031" t="str">
            <v>KS4 English</v>
          </cell>
        </row>
        <row r="3032">
          <cell r="B3032" t="str">
            <v>KS2-4</v>
          </cell>
          <cell r="C3032" t="str">
            <v>4C</v>
          </cell>
          <cell r="D3032" t="str">
            <v>D</v>
          </cell>
          <cell r="E3032">
            <v>0.14893617021276595</v>
          </cell>
          <cell r="F3032">
            <v>0.25</v>
          </cell>
          <cell r="G3032" t="str">
            <v>&gt;=29 &amp; &lt;30</v>
          </cell>
          <cell r="H3032" t="str">
            <v>KS2 English</v>
          </cell>
          <cell r="I3032" t="str">
            <v>KS4 English</v>
          </cell>
        </row>
        <row r="3033">
          <cell r="B3033" t="str">
            <v>KS2-4</v>
          </cell>
          <cell r="C3033" t="str">
            <v>4B</v>
          </cell>
          <cell r="D3033" t="str">
            <v>D</v>
          </cell>
          <cell r="E3033">
            <v>2.4822695035460994E-2</v>
          </cell>
          <cell r="F3033">
            <v>0.25</v>
          </cell>
          <cell r="G3033" t="str">
            <v>&gt;=29 &amp; &lt;30</v>
          </cell>
          <cell r="H3033" t="str">
            <v>KS2 English</v>
          </cell>
          <cell r="I3033" t="str">
            <v>KS4 English</v>
          </cell>
        </row>
        <row r="3034">
          <cell r="B3034" t="str">
            <v>KS2-4</v>
          </cell>
          <cell r="C3034" t="str">
            <v>4A</v>
          </cell>
          <cell r="D3034" t="str">
            <v>D</v>
          </cell>
          <cell r="E3034">
            <v>2.1881838074398249E-3</v>
          </cell>
          <cell r="F3034">
            <v>0.25</v>
          </cell>
          <cell r="G3034" t="str">
            <v>&gt;=29 &amp; &lt;30</v>
          </cell>
          <cell r="H3034" t="str">
            <v>KS2 English</v>
          </cell>
          <cell r="I3034" t="str">
            <v>KS4 English</v>
          </cell>
        </row>
        <row r="3035">
          <cell r="B3035" t="str">
            <v>KS2-4</v>
          </cell>
          <cell r="C3035" t="str">
            <v>5C</v>
          </cell>
          <cell r="D3035" t="str">
            <v>D</v>
          </cell>
          <cell r="E3035">
            <v>7.77000777000777E-4</v>
          </cell>
          <cell r="F3035">
            <v>0.25</v>
          </cell>
          <cell r="G3035" t="str">
            <v>&gt;=29 &amp; &lt;30</v>
          </cell>
          <cell r="H3035" t="str">
            <v>KS2 English</v>
          </cell>
          <cell r="I3035" t="str">
            <v>KS4 English</v>
          </cell>
        </row>
        <row r="3036">
          <cell r="B3036" t="str">
            <v>KS2-4</v>
          </cell>
          <cell r="C3036" t="str">
            <v>5B</v>
          </cell>
          <cell r="D3036" t="str">
            <v>D</v>
          </cell>
          <cell r="E3036">
            <v>0</v>
          </cell>
          <cell r="F3036">
            <v>0.25</v>
          </cell>
          <cell r="G3036" t="str">
            <v>&gt;=29 &amp; &lt;30</v>
          </cell>
          <cell r="H3036" t="str">
            <v>KS2 English</v>
          </cell>
          <cell r="I3036" t="str">
            <v>KS4 English</v>
          </cell>
        </row>
        <row r="3037">
          <cell r="B3037" t="str">
            <v>KS2-4</v>
          </cell>
          <cell r="C3037" t="str">
            <v>5A</v>
          </cell>
          <cell r="D3037" t="str">
            <v>D</v>
          </cell>
          <cell r="E3037">
            <v>0</v>
          </cell>
          <cell r="F3037">
            <v>0.25</v>
          </cell>
          <cell r="G3037" t="str">
            <v>&gt;=29 &amp; &lt;30</v>
          </cell>
          <cell r="H3037" t="str">
            <v>KS2 English</v>
          </cell>
          <cell r="I3037" t="str">
            <v>KS4 English</v>
          </cell>
        </row>
        <row r="3038">
          <cell r="B3038" t="str">
            <v>.</v>
          </cell>
          <cell r="C3038" t="str">
            <v>.</v>
          </cell>
          <cell r="D3038" t="str">
            <v>.</v>
          </cell>
          <cell r="E3038" t="str">
            <v>.</v>
          </cell>
          <cell r="F3038" t="str">
            <v>.</v>
          </cell>
          <cell r="G3038" t="str">
            <v>.</v>
          </cell>
          <cell r="H3038" t="str">
            <v>.</v>
          </cell>
          <cell r="I3038" t="str">
            <v>.</v>
          </cell>
        </row>
        <row r="3039">
          <cell r="B3039" t="str">
            <v>.</v>
          </cell>
          <cell r="C3039" t="str">
            <v>.</v>
          </cell>
          <cell r="D3039" t="str">
            <v>.</v>
          </cell>
          <cell r="E3039" t="str">
            <v>.</v>
          </cell>
          <cell r="F3039" t="str">
            <v>.</v>
          </cell>
          <cell r="G3039" t="str">
            <v>.</v>
          </cell>
          <cell r="H3039" t="str">
            <v>.</v>
          </cell>
          <cell r="I3039" t="str">
            <v>.</v>
          </cell>
        </row>
        <row r="3040">
          <cell r="B3040" t="str">
            <v>.</v>
          </cell>
          <cell r="C3040" t="str">
            <v>.</v>
          </cell>
          <cell r="D3040" t="str">
            <v>.</v>
          </cell>
          <cell r="E3040" t="str">
            <v>.</v>
          </cell>
          <cell r="F3040" t="str">
            <v>.</v>
          </cell>
          <cell r="G3040" t="str">
            <v>.</v>
          </cell>
          <cell r="H3040" t="str">
            <v>KS2 English</v>
          </cell>
          <cell r="I3040" t="str">
            <v>KS4 English</v>
          </cell>
        </row>
        <row r="3041">
          <cell r="B3041" t="str">
            <v>.</v>
          </cell>
          <cell r="C3041" t="str">
            <v>.</v>
          </cell>
          <cell r="D3041" t="str">
            <v>.</v>
          </cell>
          <cell r="E3041" t="str">
            <v>.</v>
          </cell>
          <cell r="F3041" t="str">
            <v>.</v>
          </cell>
          <cell r="G3041" t="str">
            <v>.</v>
          </cell>
          <cell r="H3041" t="str">
            <v>KS2 English</v>
          </cell>
          <cell r="I3041" t="str">
            <v>KS4 English</v>
          </cell>
        </row>
        <row r="3042">
          <cell r="B3042" t="str">
            <v>.</v>
          </cell>
          <cell r="C3042" t="str">
            <v>.</v>
          </cell>
          <cell r="D3042" t="str">
            <v>.</v>
          </cell>
          <cell r="E3042" t="str">
            <v>.</v>
          </cell>
          <cell r="F3042" t="str">
            <v>.</v>
          </cell>
          <cell r="G3042" t="str">
            <v>.</v>
          </cell>
          <cell r="H3042" t="str">
            <v>KS2 English</v>
          </cell>
          <cell r="I3042" t="str">
            <v>KS4 English</v>
          </cell>
        </row>
        <row r="3043">
          <cell r="B3043" t="str">
            <v>.</v>
          </cell>
          <cell r="C3043" t="str">
            <v>.</v>
          </cell>
          <cell r="D3043" t="str">
            <v>.</v>
          </cell>
          <cell r="E3043" t="str">
            <v>.</v>
          </cell>
          <cell r="F3043" t="str">
            <v>.</v>
          </cell>
          <cell r="G3043" t="str">
            <v>.</v>
          </cell>
          <cell r="H3043" t="str">
            <v>.</v>
          </cell>
          <cell r="I3043" t="str">
            <v>.</v>
          </cell>
        </row>
        <row r="3044">
          <cell r="B3044" t="str">
            <v>.</v>
          </cell>
          <cell r="C3044" t="str">
            <v>.</v>
          </cell>
          <cell r="D3044" t="str">
            <v>.</v>
          </cell>
          <cell r="E3044" t="str">
            <v>.</v>
          </cell>
          <cell r="F3044" t="str">
            <v>.</v>
          </cell>
          <cell r="G3044" t="str">
            <v>.</v>
          </cell>
          <cell r="H3044" t="str">
            <v>.</v>
          </cell>
          <cell r="I3044" t="str">
            <v>.</v>
          </cell>
        </row>
        <row r="3045">
          <cell r="B3045" t="str">
            <v>KS2-4</v>
          </cell>
          <cell r="C3045" t="str">
            <v>B</v>
          </cell>
          <cell r="D3045" t="str">
            <v>D</v>
          </cell>
          <cell r="E3045">
            <v>0</v>
          </cell>
          <cell r="F3045">
            <v>0.25</v>
          </cell>
          <cell r="G3045" t="str">
            <v>&gt;=30</v>
          </cell>
          <cell r="H3045" t="str">
            <v>KS2 English</v>
          </cell>
          <cell r="I3045" t="str">
            <v>KS4 English</v>
          </cell>
        </row>
        <row r="3046">
          <cell r="B3046" t="str">
            <v>KS2-4</v>
          </cell>
          <cell r="C3046" t="str">
            <v>N</v>
          </cell>
          <cell r="D3046" t="str">
            <v>D</v>
          </cell>
          <cell r="E3046">
            <v>0</v>
          </cell>
          <cell r="F3046">
            <v>0.25</v>
          </cell>
          <cell r="G3046" t="str">
            <v>&gt;=30</v>
          </cell>
          <cell r="H3046" t="str">
            <v>KS2 English</v>
          </cell>
          <cell r="I3046" t="str">
            <v>KS4 English</v>
          </cell>
        </row>
        <row r="3047">
          <cell r="B3047" t="str">
            <v>KS2-4</v>
          </cell>
          <cell r="C3047" t="str">
            <v>2</v>
          </cell>
          <cell r="D3047" t="str">
            <v>D</v>
          </cell>
          <cell r="E3047">
            <v>0</v>
          </cell>
          <cell r="F3047">
            <v>0.25</v>
          </cell>
          <cell r="G3047" t="str">
            <v>&gt;=30</v>
          </cell>
          <cell r="H3047" t="str">
            <v>KS2 English</v>
          </cell>
          <cell r="I3047" t="str">
            <v>KS4 English</v>
          </cell>
        </row>
        <row r="3048">
          <cell r="B3048" t="str">
            <v>KS2-4</v>
          </cell>
          <cell r="C3048" t="str">
            <v>3C</v>
          </cell>
          <cell r="D3048" t="str">
            <v>D</v>
          </cell>
          <cell r="E3048">
            <v>0</v>
          </cell>
          <cell r="F3048">
            <v>0.25</v>
          </cell>
          <cell r="G3048" t="str">
            <v>&gt;=30</v>
          </cell>
          <cell r="H3048" t="str">
            <v>KS2 English</v>
          </cell>
          <cell r="I3048" t="str">
            <v>KS4 English</v>
          </cell>
        </row>
        <row r="3049">
          <cell r="B3049" t="str">
            <v>KS2-4</v>
          </cell>
          <cell r="C3049" t="str">
            <v>3B</v>
          </cell>
          <cell r="D3049" t="str">
            <v>D</v>
          </cell>
          <cell r="E3049">
            <v>0</v>
          </cell>
          <cell r="F3049">
            <v>0.25</v>
          </cell>
          <cell r="G3049" t="str">
            <v>&gt;=30</v>
          </cell>
          <cell r="H3049" t="str">
            <v>KS2 English</v>
          </cell>
          <cell r="I3049" t="str">
            <v>KS4 English</v>
          </cell>
        </row>
        <row r="3050">
          <cell r="B3050" t="str">
            <v>KS2-4</v>
          </cell>
          <cell r="C3050" t="str">
            <v>3A</v>
          </cell>
          <cell r="D3050" t="str">
            <v>D</v>
          </cell>
          <cell r="E3050">
            <v>0</v>
          </cell>
          <cell r="F3050">
            <v>0.25</v>
          </cell>
          <cell r="G3050" t="str">
            <v>&gt;=30</v>
          </cell>
          <cell r="H3050" t="str">
            <v>KS2 English</v>
          </cell>
          <cell r="I3050" t="str">
            <v>KS4 English</v>
          </cell>
        </row>
        <row r="3051">
          <cell r="B3051" t="str">
            <v>KS2-4</v>
          </cell>
          <cell r="C3051" t="str">
            <v>4C</v>
          </cell>
          <cell r="D3051" t="str">
            <v>D</v>
          </cell>
          <cell r="E3051">
            <v>0</v>
          </cell>
          <cell r="F3051">
            <v>0.25</v>
          </cell>
          <cell r="G3051" t="str">
            <v>&gt;=30</v>
          </cell>
          <cell r="H3051" t="str">
            <v>KS2 English</v>
          </cell>
          <cell r="I3051" t="str">
            <v>KS4 English</v>
          </cell>
        </row>
        <row r="3052">
          <cell r="B3052" t="str">
            <v>KS2-4</v>
          </cell>
          <cell r="C3052" t="str">
            <v>4B</v>
          </cell>
          <cell r="D3052" t="str">
            <v>D</v>
          </cell>
          <cell r="E3052">
            <v>0</v>
          </cell>
          <cell r="F3052">
            <v>0.25</v>
          </cell>
          <cell r="G3052" t="str">
            <v>&gt;=30</v>
          </cell>
          <cell r="H3052" t="str">
            <v>KS2 English</v>
          </cell>
          <cell r="I3052" t="str">
            <v>KS4 English</v>
          </cell>
        </row>
        <row r="3053">
          <cell r="B3053" t="str">
            <v>KS2-4</v>
          </cell>
          <cell r="C3053" t="str">
            <v>4A</v>
          </cell>
          <cell r="D3053" t="str">
            <v>D</v>
          </cell>
          <cell r="E3053">
            <v>0</v>
          </cell>
          <cell r="F3053">
            <v>0.25</v>
          </cell>
          <cell r="G3053" t="str">
            <v>&gt;=30</v>
          </cell>
          <cell r="H3053" t="str">
            <v>KS2 English</v>
          </cell>
          <cell r="I3053" t="str">
            <v>KS4 English</v>
          </cell>
        </row>
        <row r="3054">
          <cell r="B3054" t="str">
            <v>KS2-4</v>
          </cell>
          <cell r="C3054" t="str">
            <v>5C</v>
          </cell>
          <cell r="D3054" t="str">
            <v>D</v>
          </cell>
          <cell r="E3054">
            <v>1.2330456226880395E-3</v>
          </cell>
          <cell r="F3054">
            <v>0.25</v>
          </cell>
          <cell r="G3054" t="str">
            <v>&gt;=30</v>
          </cell>
          <cell r="H3054" t="str">
            <v>KS2 English</v>
          </cell>
          <cell r="I3054" t="str">
            <v>KS4 English</v>
          </cell>
        </row>
        <row r="3055">
          <cell r="B3055" t="str">
            <v>KS2-4</v>
          </cell>
          <cell r="C3055" t="str">
            <v>5B</v>
          </cell>
          <cell r="D3055" t="str">
            <v>D</v>
          </cell>
          <cell r="E3055">
            <v>1.0893246187363835E-3</v>
          </cell>
          <cell r="F3055">
            <v>0.25</v>
          </cell>
          <cell r="G3055" t="str">
            <v>&gt;=30</v>
          </cell>
          <cell r="H3055" t="str">
            <v>KS2 English</v>
          </cell>
          <cell r="I3055" t="str">
            <v>KS4 English</v>
          </cell>
        </row>
        <row r="3056">
          <cell r="B3056" t="str">
            <v>KS2-4</v>
          </cell>
          <cell r="C3056" t="str">
            <v>5A</v>
          </cell>
          <cell r="D3056" t="str">
            <v>D</v>
          </cell>
          <cell r="E3056">
            <v>0</v>
          </cell>
          <cell r="F3056">
            <v>0.25</v>
          </cell>
          <cell r="G3056" t="str">
            <v>&gt;=30</v>
          </cell>
          <cell r="H3056" t="str">
            <v>KS2 English</v>
          </cell>
          <cell r="I3056" t="str">
            <v>KS4 English</v>
          </cell>
        </row>
        <row r="3057">
          <cell r="B3057" t="str">
            <v>.</v>
          </cell>
          <cell r="C3057" t="str">
            <v>.</v>
          </cell>
          <cell r="D3057" t="str">
            <v>.</v>
          </cell>
          <cell r="E3057" t="str">
            <v>.</v>
          </cell>
          <cell r="F3057" t="str">
            <v>.</v>
          </cell>
          <cell r="G3057" t="str">
            <v>.</v>
          </cell>
          <cell r="H3057" t="str">
            <v>.</v>
          </cell>
          <cell r="I3057" t="str">
            <v>.</v>
          </cell>
        </row>
        <row r="3058">
          <cell r="B3058" t="str">
            <v>.</v>
          </cell>
          <cell r="C3058" t="str">
            <v>.</v>
          </cell>
          <cell r="D3058" t="str">
            <v>.</v>
          </cell>
          <cell r="E3058" t="str">
            <v>.</v>
          </cell>
          <cell r="F3058" t="str">
            <v>.</v>
          </cell>
          <cell r="G3058" t="str">
            <v>.</v>
          </cell>
          <cell r="H3058" t="str">
            <v>KS2 English</v>
          </cell>
          <cell r="I3058" t="str">
            <v>KS4 English</v>
          </cell>
        </row>
        <row r="3059">
          <cell r="B3059" t="str">
            <v>.</v>
          </cell>
          <cell r="C3059" t="str">
            <v>.</v>
          </cell>
          <cell r="D3059" t="str">
            <v>.</v>
          </cell>
          <cell r="E3059" t="str">
            <v>.</v>
          </cell>
          <cell r="F3059" t="str">
            <v>.</v>
          </cell>
          <cell r="G3059" t="str">
            <v>.</v>
          </cell>
          <cell r="H3059" t="str">
            <v>KS2 English</v>
          </cell>
          <cell r="I3059" t="str">
            <v>KS4 English</v>
          </cell>
        </row>
        <row r="3060">
          <cell r="B3060" t="str">
            <v>.</v>
          </cell>
          <cell r="C3060" t="str">
            <v>.</v>
          </cell>
          <cell r="D3060" t="str">
            <v>.</v>
          </cell>
          <cell r="E3060" t="str">
            <v>.</v>
          </cell>
          <cell r="F3060" t="str">
            <v>.</v>
          </cell>
          <cell r="G3060" t="str">
            <v>.</v>
          </cell>
          <cell r="H3060" t="str">
            <v>KS2 English</v>
          </cell>
          <cell r="I3060" t="str">
            <v>KS4 English</v>
          </cell>
        </row>
        <row r="3061">
          <cell r="B3061" t="str">
            <v>.</v>
          </cell>
          <cell r="C3061" t="str">
            <v>.</v>
          </cell>
          <cell r="D3061" t="str">
            <v>.</v>
          </cell>
          <cell r="E3061" t="str">
            <v>.</v>
          </cell>
          <cell r="F3061" t="str">
            <v>.</v>
          </cell>
          <cell r="G3061" t="str">
            <v>.</v>
          </cell>
          <cell r="H3061" t="str">
            <v>KS2 English</v>
          </cell>
          <cell r="I3061" t="str">
            <v>KS4 English</v>
          </cell>
        </row>
        <row r="3062">
          <cell r="B3062" t="str">
            <v>.</v>
          </cell>
          <cell r="C3062" t="str">
            <v>.</v>
          </cell>
          <cell r="D3062" t="str">
            <v>.</v>
          </cell>
          <cell r="E3062" t="str">
            <v>.</v>
          </cell>
          <cell r="F3062" t="str">
            <v>.</v>
          </cell>
          <cell r="G3062" t="str">
            <v>.</v>
          </cell>
          <cell r="H3062" t="str">
            <v>.</v>
          </cell>
          <cell r="I3062" t="str">
            <v>.</v>
          </cell>
        </row>
        <row r="3063">
          <cell r="B3063" t="str">
            <v>.</v>
          </cell>
          <cell r="C3063" t="str">
            <v>.</v>
          </cell>
          <cell r="D3063" t="str">
            <v>.</v>
          </cell>
          <cell r="E3063" t="str">
            <v>.</v>
          </cell>
          <cell r="F3063" t="str">
            <v>.</v>
          </cell>
          <cell r="G3063" t="str">
            <v>.</v>
          </cell>
          <cell r="H3063" t="str">
            <v>.</v>
          </cell>
          <cell r="I3063" t="str">
            <v>.</v>
          </cell>
        </row>
        <row r="3064">
          <cell r="B3064" t="str">
            <v>KS2-4</v>
          </cell>
          <cell r="C3064" t="str">
            <v>B</v>
          </cell>
          <cell r="D3064" t="str">
            <v>D</v>
          </cell>
          <cell r="E3064">
            <v>0.1798780487804878</v>
          </cell>
          <cell r="F3064">
            <v>0.1</v>
          </cell>
          <cell r="G3064" t="str">
            <v>&lt;25</v>
          </cell>
          <cell r="H3064" t="str">
            <v>KS2 English</v>
          </cell>
          <cell r="I3064" t="str">
            <v>KS4 English</v>
          </cell>
        </row>
        <row r="3065">
          <cell r="B3065" t="str">
            <v>KS2-4</v>
          </cell>
          <cell r="C3065" t="str">
            <v>N</v>
          </cell>
          <cell r="D3065" t="str">
            <v>D</v>
          </cell>
          <cell r="E3065">
            <v>0.21573604060913706</v>
          </cell>
          <cell r="F3065">
            <v>0.1</v>
          </cell>
          <cell r="G3065" t="str">
            <v>&lt;25</v>
          </cell>
          <cell r="H3065" t="str">
            <v>KS2 English</v>
          </cell>
          <cell r="I3065" t="str">
            <v>KS4 English</v>
          </cell>
        </row>
        <row r="3066">
          <cell r="B3066" t="str">
            <v>KS2-4</v>
          </cell>
          <cell r="C3066" t="str">
            <v>2</v>
          </cell>
          <cell r="D3066" t="str">
            <v>D</v>
          </cell>
          <cell r="E3066">
            <v>0.26219512195121952</v>
          </cell>
          <cell r="F3066">
            <v>0.1</v>
          </cell>
          <cell r="G3066" t="str">
            <v>&lt;25</v>
          </cell>
          <cell r="H3066" t="str">
            <v>KS2 English</v>
          </cell>
          <cell r="I3066" t="str">
            <v>KS4 English</v>
          </cell>
        </row>
        <row r="3067">
          <cell r="B3067" t="str">
            <v>KS2-4</v>
          </cell>
          <cell r="C3067" t="str">
            <v>3C</v>
          </cell>
          <cell r="D3067" t="str">
            <v>D</v>
          </cell>
          <cell r="E3067">
            <v>0.31201248049921998</v>
          </cell>
          <cell r="F3067">
            <v>0.1</v>
          </cell>
          <cell r="G3067" t="str">
            <v>&lt;25</v>
          </cell>
          <cell r="H3067" t="str">
            <v>KS2 English</v>
          </cell>
          <cell r="I3067" t="str">
            <v>KS4 English</v>
          </cell>
        </row>
        <row r="3068">
          <cell r="B3068" t="str">
            <v>KS2-4</v>
          </cell>
          <cell r="C3068" t="str">
            <v>3B</v>
          </cell>
          <cell r="D3068" t="str">
            <v>D</v>
          </cell>
          <cell r="E3068">
            <v>0.36410923276983093</v>
          </cell>
          <cell r="F3068">
            <v>0.1</v>
          </cell>
          <cell r="G3068" t="str">
            <v>&lt;25</v>
          </cell>
          <cell r="H3068" t="str">
            <v>KS2 English</v>
          </cell>
          <cell r="I3068" t="str">
            <v>KS4 English</v>
          </cell>
        </row>
        <row r="3069">
          <cell r="B3069" t="str">
            <v>KS2-4</v>
          </cell>
          <cell r="C3069" t="str">
            <v>3A</v>
          </cell>
          <cell r="D3069" t="str">
            <v>D</v>
          </cell>
          <cell r="E3069">
            <v>0.34626576139670223</v>
          </cell>
          <cell r="F3069">
            <v>0.1</v>
          </cell>
          <cell r="G3069" t="str">
            <v>&lt;25</v>
          </cell>
          <cell r="H3069" t="str">
            <v>KS2 English</v>
          </cell>
          <cell r="I3069" t="str">
            <v>KS4 English</v>
          </cell>
        </row>
        <row r="3070">
          <cell r="B3070" t="str">
            <v>KS2-4</v>
          </cell>
          <cell r="C3070" t="str">
            <v>4C</v>
          </cell>
          <cell r="D3070" t="str">
            <v>D</v>
          </cell>
          <cell r="E3070">
            <v>0.30227655986509278</v>
          </cell>
          <cell r="F3070">
            <v>0.1</v>
          </cell>
          <cell r="G3070" t="str">
            <v>&lt;25</v>
          </cell>
          <cell r="H3070" t="str">
            <v>KS2 English</v>
          </cell>
          <cell r="I3070" t="str">
            <v>KS4 English</v>
          </cell>
        </row>
        <row r="3071">
          <cell r="B3071" t="str">
            <v>KS2-4</v>
          </cell>
          <cell r="C3071" t="str">
            <v>4B</v>
          </cell>
          <cell r="D3071" t="str">
            <v>D</v>
          </cell>
          <cell r="E3071">
            <v>0.19270137961726747</v>
          </cell>
          <cell r="F3071">
            <v>0.1</v>
          </cell>
          <cell r="G3071" t="str">
            <v>&lt;25</v>
          </cell>
          <cell r="H3071" t="str">
            <v>KS2 English</v>
          </cell>
          <cell r="I3071" t="str">
            <v>KS4 English</v>
          </cell>
        </row>
        <row r="3072">
          <cell r="B3072" t="str">
            <v>KS2-4</v>
          </cell>
          <cell r="C3072" t="str">
            <v>4A</v>
          </cell>
          <cell r="D3072" t="str">
            <v>D</v>
          </cell>
          <cell r="E3072">
            <v>9.0849673202614376E-2</v>
          </cell>
          <cell r="F3072">
            <v>0.1</v>
          </cell>
          <cell r="G3072" t="str">
            <v>&lt;25</v>
          </cell>
          <cell r="H3072" t="str">
            <v>KS2 English</v>
          </cell>
          <cell r="I3072" t="str">
            <v>KS4 English</v>
          </cell>
        </row>
        <row r="3073">
          <cell r="B3073" t="str">
            <v>KS2-4</v>
          </cell>
          <cell r="C3073" t="str">
            <v>5C</v>
          </cell>
          <cell r="D3073" t="str">
            <v>D</v>
          </cell>
          <cell r="E3073">
            <v>0.03</v>
          </cell>
          <cell r="F3073">
            <v>0.1</v>
          </cell>
          <cell r="G3073" t="str">
            <v>&lt;25</v>
          </cell>
          <cell r="H3073" t="str">
            <v>KS2 English</v>
          </cell>
          <cell r="I3073" t="str">
            <v>KS4 English</v>
          </cell>
        </row>
        <row r="3074">
          <cell r="B3074" t="str">
            <v>KS2-4</v>
          </cell>
          <cell r="C3074" t="str">
            <v>5B</v>
          </cell>
          <cell r="D3074" t="str">
            <v>D</v>
          </cell>
          <cell r="E3074">
            <v>7.2727272727272727E-3</v>
          </cell>
          <cell r="F3074">
            <v>0.1</v>
          </cell>
          <cell r="G3074" t="str">
            <v>&lt;25</v>
          </cell>
          <cell r="H3074" t="str">
            <v>KS2 English</v>
          </cell>
          <cell r="I3074" t="str">
            <v>KS4 English</v>
          </cell>
        </row>
        <row r="3075">
          <cell r="B3075" t="str">
            <v>KS2-4</v>
          </cell>
          <cell r="C3075" t="str">
            <v>5A</v>
          </cell>
          <cell r="D3075" t="str">
            <v>D</v>
          </cell>
          <cell r="E3075">
            <v>7.2727272727272727E-3</v>
          </cell>
          <cell r="F3075">
            <v>0.1</v>
          </cell>
          <cell r="G3075" t="str">
            <v>&lt;25</v>
          </cell>
          <cell r="H3075" t="str">
            <v>KS2 English</v>
          </cell>
          <cell r="I3075" t="str">
            <v>KS4 English</v>
          </cell>
        </row>
        <row r="3076">
          <cell r="B3076" t="str">
            <v>.</v>
          </cell>
          <cell r="C3076" t="str">
            <v>.</v>
          </cell>
          <cell r="D3076" t="str">
            <v>.</v>
          </cell>
          <cell r="E3076" t="str">
            <v>.</v>
          </cell>
          <cell r="F3076" t="str">
            <v>.</v>
          </cell>
          <cell r="G3076" t="str">
            <v>.</v>
          </cell>
          <cell r="H3076" t="str">
            <v>.</v>
          </cell>
          <cell r="I3076" t="str">
            <v>.</v>
          </cell>
        </row>
        <row r="3077">
          <cell r="B3077" t="str">
            <v>.</v>
          </cell>
          <cell r="C3077" t="str">
            <v>.</v>
          </cell>
          <cell r="D3077" t="str">
            <v>.</v>
          </cell>
          <cell r="E3077" t="str">
            <v>.</v>
          </cell>
          <cell r="F3077" t="str">
            <v>.</v>
          </cell>
          <cell r="G3077" t="str">
            <v>.</v>
          </cell>
          <cell r="H3077" t="str">
            <v>.</v>
          </cell>
          <cell r="I3077" t="str">
            <v>.</v>
          </cell>
        </row>
        <row r="3078">
          <cell r="B3078" t="str">
            <v>.</v>
          </cell>
          <cell r="C3078" t="str">
            <v>.</v>
          </cell>
          <cell r="D3078" t="str">
            <v>.</v>
          </cell>
          <cell r="E3078" t="str">
            <v>.</v>
          </cell>
          <cell r="F3078" t="str">
            <v>.</v>
          </cell>
          <cell r="G3078" t="str">
            <v>.</v>
          </cell>
          <cell r="H3078" t="str">
            <v>KS2 English</v>
          </cell>
          <cell r="I3078" t="str">
            <v>KS4 English</v>
          </cell>
        </row>
        <row r="3079">
          <cell r="B3079" t="str">
            <v>.</v>
          </cell>
          <cell r="C3079" t="str">
            <v>.</v>
          </cell>
          <cell r="D3079" t="str">
            <v>.</v>
          </cell>
          <cell r="E3079" t="str">
            <v>.</v>
          </cell>
          <cell r="F3079" t="str">
            <v>.</v>
          </cell>
          <cell r="G3079" t="str">
            <v>.</v>
          </cell>
          <cell r="H3079" t="str">
            <v>KS2 English</v>
          </cell>
          <cell r="I3079" t="str">
            <v>KS4 English</v>
          </cell>
        </row>
        <row r="3080">
          <cell r="B3080" t="str">
            <v>.</v>
          </cell>
          <cell r="C3080" t="str">
            <v>.</v>
          </cell>
          <cell r="D3080" t="str">
            <v>.</v>
          </cell>
          <cell r="E3080" t="str">
            <v>.</v>
          </cell>
          <cell r="F3080" t="str">
            <v>.</v>
          </cell>
          <cell r="G3080" t="str">
            <v>.</v>
          </cell>
          <cell r="H3080" t="str">
            <v>KS2 English</v>
          </cell>
          <cell r="I3080" t="str">
            <v>KS4 English</v>
          </cell>
        </row>
        <row r="3081">
          <cell r="B3081" t="str">
            <v>.</v>
          </cell>
          <cell r="C3081" t="str">
            <v>.</v>
          </cell>
          <cell r="D3081" t="str">
            <v>.</v>
          </cell>
          <cell r="E3081" t="str">
            <v>.</v>
          </cell>
          <cell r="F3081" t="str">
            <v>.</v>
          </cell>
          <cell r="G3081" t="str">
            <v>.</v>
          </cell>
          <cell r="H3081" t="str">
            <v>.</v>
          </cell>
          <cell r="I3081" t="str">
            <v>.</v>
          </cell>
        </row>
        <row r="3082">
          <cell r="B3082" t="str">
            <v>.</v>
          </cell>
          <cell r="C3082" t="str">
            <v>.</v>
          </cell>
          <cell r="D3082" t="str">
            <v>.</v>
          </cell>
          <cell r="E3082" t="str">
            <v>.</v>
          </cell>
          <cell r="F3082" t="str">
            <v>.</v>
          </cell>
          <cell r="G3082" t="str">
            <v>.</v>
          </cell>
          <cell r="H3082" t="str">
            <v>.</v>
          </cell>
          <cell r="I3082" t="str">
            <v>.</v>
          </cell>
        </row>
        <row r="3083">
          <cell r="B3083" t="str">
            <v>KS2-4</v>
          </cell>
          <cell r="C3083" t="str">
            <v>B</v>
          </cell>
          <cell r="D3083" t="str">
            <v>D</v>
          </cell>
          <cell r="E3083">
            <v>0.23770491803278687</v>
          </cell>
          <cell r="F3083">
            <v>0.1</v>
          </cell>
          <cell r="G3083" t="str">
            <v>&gt;=25 &amp; &lt;26</v>
          </cell>
          <cell r="H3083" t="str">
            <v>KS2 English</v>
          </cell>
          <cell r="I3083" t="str">
            <v>KS4 English</v>
          </cell>
        </row>
        <row r="3084">
          <cell r="B3084" t="str">
            <v>KS2-4</v>
          </cell>
          <cell r="C3084" t="str">
            <v>N</v>
          </cell>
          <cell r="D3084" t="str">
            <v>D</v>
          </cell>
          <cell r="E3084">
            <v>0.19642857142857142</v>
          </cell>
          <cell r="F3084">
            <v>0.1</v>
          </cell>
          <cell r="G3084" t="str">
            <v>&gt;=25 &amp; &lt;26</v>
          </cell>
          <cell r="H3084" t="str">
            <v>KS2 English</v>
          </cell>
          <cell r="I3084" t="str">
            <v>KS4 English</v>
          </cell>
        </row>
        <row r="3085">
          <cell r="B3085" t="str">
            <v>KS2-4</v>
          </cell>
          <cell r="C3085" t="str">
            <v>2</v>
          </cell>
          <cell r="D3085" t="str">
            <v>D</v>
          </cell>
          <cell r="E3085">
            <v>0.36093418259023352</v>
          </cell>
          <cell r="F3085">
            <v>0.1</v>
          </cell>
          <cell r="G3085" t="str">
            <v>&gt;=25 &amp; &lt;26</v>
          </cell>
          <cell r="H3085" t="str">
            <v>KS2 English</v>
          </cell>
          <cell r="I3085" t="str">
            <v>KS4 English</v>
          </cell>
        </row>
        <row r="3086">
          <cell r="B3086" t="str">
            <v>KS2-4</v>
          </cell>
          <cell r="C3086" t="str">
            <v>3C</v>
          </cell>
          <cell r="D3086" t="str">
            <v>D</v>
          </cell>
          <cell r="E3086">
            <v>0.36093418259023352</v>
          </cell>
          <cell r="F3086">
            <v>0.1</v>
          </cell>
          <cell r="G3086" t="str">
            <v>&gt;=25 &amp; &lt;26</v>
          </cell>
          <cell r="H3086" t="str">
            <v>KS2 English</v>
          </cell>
          <cell r="I3086" t="str">
            <v>KS4 English</v>
          </cell>
        </row>
        <row r="3087">
          <cell r="B3087" t="str">
            <v>KS2-4</v>
          </cell>
          <cell r="C3087" t="str">
            <v>3B</v>
          </cell>
          <cell r="D3087" t="str">
            <v>D</v>
          </cell>
          <cell r="E3087">
            <v>0.43237250554323725</v>
          </cell>
          <cell r="F3087">
            <v>0.1</v>
          </cell>
          <cell r="G3087" t="str">
            <v>&gt;=25 &amp; &lt;26</v>
          </cell>
          <cell r="H3087" t="str">
            <v>KS2 English</v>
          </cell>
          <cell r="I3087" t="str">
            <v>KS4 English</v>
          </cell>
        </row>
        <row r="3088">
          <cell r="B3088" t="str">
            <v>KS2-4</v>
          </cell>
          <cell r="C3088" t="str">
            <v>3A</v>
          </cell>
          <cell r="D3088" t="str">
            <v>D</v>
          </cell>
          <cell r="E3088">
            <v>0.37327188940092165</v>
          </cell>
          <cell r="F3088">
            <v>0.1</v>
          </cell>
          <cell r="G3088" t="str">
            <v>&gt;=25 &amp; &lt;26</v>
          </cell>
          <cell r="H3088" t="str">
            <v>KS2 English</v>
          </cell>
          <cell r="I3088" t="str">
            <v>KS4 English</v>
          </cell>
        </row>
        <row r="3089">
          <cell r="B3089" t="str">
            <v>KS2-4</v>
          </cell>
          <cell r="C3089" t="str">
            <v>4C</v>
          </cell>
          <cell r="D3089" t="str">
            <v>D</v>
          </cell>
          <cell r="E3089">
            <v>0.28989037758830694</v>
          </cell>
          <cell r="F3089">
            <v>0.1</v>
          </cell>
          <cell r="G3089" t="str">
            <v>&gt;=25 &amp; &lt;26</v>
          </cell>
          <cell r="H3089" t="str">
            <v>KS2 English</v>
          </cell>
          <cell r="I3089" t="str">
            <v>KS4 English</v>
          </cell>
        </row>
        <row r="3090">
          <cell r="B3090" t="str">
            <v>KS2-4</v>
          </cell>
          <cell r="C3090" t="str">
            <v>4B</v>
          </cell>
          <cell r="D3090" t="str">
            <v>D</v>
          </cell>
          <cell r="E3090">
            <v>0.14986807387862797</v>
          </cell>
          <cell r="F3090">
            <v>0.1</v>
          </cell>
          <cell r="G3090" t="str">
            <v>&gt;=25 &amp; &lt;26</v>
          </cell>
          <cell r="H3090" t="str">
            <v>KS2 English</v>
          </cell>
          <cell r="I3090" t="str">
            <v>KS4 English</v>
          </cell>
        </row>
        <row r="3091">
          <cell r="B3091" t="str">
            <v>KS2-4</v>
          </cell>
          <cell r="C3091" t="str">
            <v>4A</v>
          </cell>
          <cell r="D3091" t="str">
            <v>D</v>
          </cell>
          <cell r="E3091">
            <v>7.4202496532593615E-2</v>
          </cell>
          <cell r="F3091">
            <v>0.1</v>
          </cell>
          <cell r="G3091" t="str">
            <v>&gt;=25 &amp; &lt;26</v>
          </cell>
          <cell r="H3091" t="str">
            <v>KS2 English</v>
          </cell>
          <cell r="I3091" t="str">
            <v>KS4 English</v>
          </cell>
        </row>
        <row r="3092">
          <cell r="B3092" t="str">
            <v>KS2-4</v>
          </cell>
          <cell r="C3092" t="str">
            <v>5C</v>
          </cell>
          <cell r="D3092" t="str">
            <v>D</v>
          </cell>
          <cell r="E3092">
            <v>2.5766871165644172E-2</v>
          </cell>
          <cell r="F3092">
            <v>0.1</v>
          </cell>
          <cell r="G3092" t="str">
            <v>&gt;=25 &amp; &lt;26</v>
          </cell>
          <cell r="H3092" t="str">
            <v>KS2 English</v>
          </cell>
          <cell r="I3092" t="str">
            <v>KS4 English</v>
          </cell>
        </row>
        <row r="3093">
          <cell r="B3093" t="str">
            <v>KS2-4</v>
          </cell>
          <cell r="C3093" t="str">
            <v>5B</v>
          </cell>
          <cell r="D3093" t="str">
            <v>D</v>
          </cell>
          <cell r="E3093">
            <v>3.105590062111801E-3</v>
          </cell>
          <cell r="F3093">
            <v>0.1</v>
          </cell>
          <cell r="G3093" t="str">
            <v>&gt;=25 &amp; &lt;26</v>
          </cell>
          <cell r="H3093" t="str">
            <v>KS2 English</v>
          </cell>
          <cell r="I3093" t="str">
            <v>KS4 English</v>
          </cell>
        </row>
        <row r="3094">
          <cell r="B3094" t="str">
            <v>KS2-4</v>
          </cell>
          <cell r="C3094" t="str">
            <v>5A</v>
          </cell>
          <cell r="D3094" t="str">
            <v>D</v>
          </cell>
          <cell r="E3094">
            <v>3.105590062111801E-3</v>
          </cell>
          <cell r="F3094">
            <v>0.1</v>
          </cell>
          <cell r="G3094" t="str">
            <v>&gt;=25 &amp; &lt;26</v>
          </cell>
          <cell r="H3094" t="str">
            <v>KS2 English</v>
          </cell>
          <cell r="I3094" t="str">
            <v>KS4 English</v>
          </cell>
        </row>
        <row r="3095">
          <cell r="B3095" t="str">
            <v>.</v>
          </cell>
          <cell r="C3095" t="str">
            <v>.</v>
          </cell>
          <cell r="D3095" t="str">
            <v>.</v>
          </cell>
          <cell r="E3095" t="str">
            <v>.</v>
          </cell>
          <cell r="F3095" t="str">
            <v>.</v>
          </cell>
          <cell r="G3095" t="str">
            <v>.</v>
          </cell>
          <cell r="H3095" t="str">
            <v>.</v>
          </cell>
          <cell r="I3095" t="str">
            <v>.</v>
          </cell>
        </row>
        <row r="3096">
          <cell r="B3096" t="str">
            <v>.</v>
          </cell>
          <cell r="C3096" t="str">
            <v>.</v>
          </cell>
          <cell r="D3096" t="str">
            <v>.</v>
          </cell>
          <cell r="E3096" t="str">
            <v>.</v>
          </cell>
          <cell r="F3096" t="str">
            <v>.</v>
          </cell>
          <cell r="G3096" t="str">
            <v>.</v>
          </cell>
          <cell r="H3096" t="str">
            <v>KS2 English</v>
          </cell>
          <cell r="I3096" t="str">
            <v>KS4 English</v>
          </cell>
        </row>
        <row r="3097">
          <cell r="B3097" t="str">
            <v>.</v>
          </cell>
          <cell r="C3097" t="str">
            <v>.</v>
          </cell>
          <cell r="D3097" t="str">
            <v>.</v>
          </cell>
          <cell r="E3097" t="str">
            <v>.</v>
          </cell>
          <cell r="F3097" t="str">
            <v>.</v>
          </cell>
          <cell r="G3097" t="str">
            <v>.</v>
          </cell>
          <cell r="H3097" t="str">
            <v>KS2 English</v>
          </cell>
          <cell r="I3097" t="str">
            <v>KS4 English</v>
          </cell>
        </row>
        <row r="3098">
          <cell r="B3098" t="str">
            <v>.</v>
          </cell>
          <cell r="C3098" t="str">
            <v>.</v>
          </cell>
          <cell r="D3098" t="str">
            <v>.</v>
          </cell>
          <cell r="E3098" t="str">
            <v>.</v>
          </cell>
          <cell r="F3098" t="str">
            <v>.</v>
          </cell>
          <cell r="G3098" t="str">
            <v>.</v>
          </cell>
          <cell r="H3098" t="str">
            <v>KS2 English</v>
          </cell>
          <cell r="I3098" t="str">
            <v>KS4 English</v>
          </cell>
        </row>
        <row r="3099">
          <cell r="B3099" t="str">
            <v>.</v>
          </cell>
          <cell r="C3099" t="str">
            <v>.</v>
          </cell>
          <cell r="D3099" t="str">
            <v>.</v>
          </cell>
          <cell r="E3099" t="str">
            <v>.</v>
          </cell>
          <cell r="F3099" t="str">
            <v>.</v>
          </cell>
          <cell r="G3099" t="str">
            <v>.</v>
          </cell>
          <cell r="H3099" t="str">
            <v>KS2 English</v>
          </cell>
          <cell r="I3099" t="str">
            <v>KS4 English</v>
          </cell>
        </row>
        <row r="3100">
          <cell r="B3100" t="str">
            <v>.</v>
          </cell>
          <cell r="C3100" t="str">
            <v>.</v>
          </cell>
          <cell r="D3100" t="str">
            <v>.</v>
          </cell>
          <cell r="E3100" t="str">
            <v>.</v>
          </cell>
          <cell r="F3100" t="str">
            <v>.</v>
          </cell>
          <cell r="G3100" t="str">
            <v>.</v>
          </cell>
          <cell r="H3100" t="str">
            <v>.</v>
          </cell>
          <cell r="I3100" t="str">
            <v>.</v>
          </cell>
        </row>
        <row r="3101">
          <cell r="B3101" t="str">
            <v>.</v>
          </cell>
          <cell r="C3101" t="str">
            <v>.</v>
          </cell>
          <cell r="D3101" t="str">
            <v>.</v>
          </cell>
          <cell r="E3101" t="str">
            <v>.</v>
          </cell>
          <cell r="F3101" t="str">
            <v>.</v>
          </cell>
          <cell r="G3101" t="str">
            <v>.</v>
          </cell>
          <cell r="H3101" t="str">
            <v>.</v>
          </cell>
          <cell r="I3101" t="str">
            <v>.</v>
          </cell>
        </row>
        <row r="3102">
          <cell r="B3102" t="str">
            <v>KS2-4</v>
          </cell>
          <cell r="C3102" t="str">
            <v>B</v>
          </cell>
          <cell r="D3102" t="str">
            <v>D</v>
          </cell>
          <cell r="E3102">
            <v>0.21862348178137653</v>
          </cell>
          <cell r="F3102">
            <v>0.1</v>
          </cell>
          <cell r="G3102" t="str">
            <v>&gt;=26 &amp; &lt;27</v>
          </cell>
          <cell r="H3102" t="str">
            <v>KS2 English</v>
          </cell>
          <cell r="I3102" t="str">
            <v>KS4 English</v>
          </cell>
        </row>
        <row r="3103">
          <cell r="B3103" t="str">
            <v>KS2-4</v>
          </cell>
          <cell r="C3103" t="str">
            <v>N</v>
          </cell>
          <cell r="D3103" t="str">
            <v>D</v>
          </cell>
          <cell r="E3103">
            <v>0.1951219512195122</v>
          </cell>
          <cell r="F3103">
            <v>0.1</v>
          </cell>
          <cell r="G3103" t="str">
            <v>&gt;=26 &amp; &lt;27</v>
          </cell>
          <cell r="H3103" t="str">
            <v>KS2 English</v>
          </cell>
          <cell r="I3103" t="str">
            <v>KS4 English</v>
          </cell>
        </row>
        <row r="3104">
          <cell r="B3104" t="str">
            <v>KS2-4</v>
          </cell>
          <cell r="C3104" t="str">
            <v>2</v>
          </cell>
          <cell r="D3104" t="str">
            <v>D</v>
          </cell>
          <cell r="E3104">
            <v>0.34355828220858897</v>
          </cell>
          <cell r="F3104">
            <v>0.1</v>
          </cell>
          <cell r="G3104" t="str">
            <v>&gt;=26 &amp; &lt;27</v>
          </cell>
          <cell r="H3104" t="str">
            <v>KS2 English</v>
          </cell>
          <cell r="I3104" t="str">
            <v>KS4 English</v>
          </cell>
        </row>
        <row r="3105">
          <cell r="B3105" t="str">
            <v>KS2-4</v>
          </cell>
          <cell r="C3105" t="str">
            <v>3C</v>
          </cell>
          <cell r="D3105" t="str">
            <v>D</v>
          </cell>
          <cell r="E3105">
            <v>0.34355828220858897</v>
          </cell>
          <cell r="F3105">
            <v>0.1</v>
          </cell>
          <cell r="G3105" t="str">
            <v>&gt;=26 &amp; &lt;27</v>
          </cell>
          <cell r="H3105" t="str">
            <v>KS2 English</v>
          </cell>
          <cell r="I3105" t="str">
            <v>KS4 English</v>
          </cell>
        </row>
        <row r="3106">
          <cell r="B3106" t="str">
            <v>KS2-4</v>
          </cell>
          <cell r="C3106" t="str">
            <v>3B</v>
          </cell>
          <cell r="D3106" t="str">
            <v>D</v>
          </cell>
          <cell r="E3106">
            <v>0.38039215686274508</v>
          </cell>
          <cell r="F3106">
            <v>0.1</v>
          </cell>
          <cell r="G3106" t="str">
            <v>&gt;=26 &amp; &lt;27</v>
          </cell>
          <cell r="H3106" t="str">
            <v>KS2 English</v>
          </cell>
          <cell r="I3106" t="str">
            <v>KS4 English</v>
          </cell>
        </row>
        <row r="3107">
          <cell r="B3107" t="str">
            <v>KS2-4</v>
          </cell>
          <cell r="C3107" t="str">
            <v>3A</v>
          </cell>
          <cell r="D3107" t="str">
            <v>D</v>
          </cell>
          <cell r="E3107">
            <v>0.37110834371108342</v>
          </cell>
          <cell r="F3107">
            <v>0.1</v>
          </cell>
          <cell r="G3107" t="str">
            <v>&gt;=26 &amp; &lt;27</v>
          </cell>
          <cell r="H3107" t="str">
            <v>KS2 English</v>
          </cell>
          <cell r="I3107" t="str">
            <v>KS4 English</v>
          </cell>
        </row>
        <row r="3108">
          <cell r="B3108" t="str">
            <v>KS2-4</v>
          </cell>
          <cell r="C3108" t="str">
            <v>4C</v>
          </cell>
          <cell r="D3108" t="str">
            <v>D</v>
          </cell>
          <cell r="E3108">
            <v>0.27684639782510195</v>
          </cell>
          <cell r="F3108">
            <v>0.1</v>
          </cell>
          <cell r="G3108" t="str">
            <v>&gt;=26 &amp; &lt;27</v>
          </cell>
          <cell r="H3108" t="str">
            <v>KS2 English</v>
          </cell>
          <cell r="I3108" t="str">
            <v>KS4 English</v>
          </cell>
        </row>
        <row r="3109">
          <cell r="B3109" t="str">
            <v>KS2-4</v>
          </cell>
          <cell r="C3109" t="str">
            <v>4B</v>
          </cell>
          <cell r="D3109" t="str">
            <v>D</v>
          </cell>
          <cell r="E3109">
            <v>0.15562678062678062</v>
          </cell>
          <cell r="F3109">
            <v>0.1</v>
          </cell>
          <cell r="G3109" t="str">
            <v>&gt;=26 &amp; &lt;27</v>
          </cell>
          <cell r="H3109" t="str">
            <v>KS2 English</v>
          </cell>
          <cell r="I3109" t="str">
            <v>KS4 English</v>
          </cell>
        </row>
        <row r="3110">
          <cell r="B3110" t="str">
            <v>KS2-4</v>
          </cell>
          <cell r="C3110" t="str">
            <v>4A</v>
          </cell>
          <cell r="D3110" t="str">
            <v>D</v>
          </cell>
          <cell r="E3110">
            <v>6.6882853668423184E-2</v>
          </cell>
          <cell r="F3110">
            <v>0.1</v>
          </cell>
          <cell r="G3110" t="str">
            <v>&gt;=26 &amp; &lt;27</v>
          </cell>
          <cell r="H3110" t="str">
            <v>KS2 English</v>
          </cell>
          <cell r="I3110" t="str">
            <v>KS4 English</v>
          </cell>
        </row>
        <row r="3111">
          <cell r="B3111" t="str">
            <v>KS2-4</v>
          </cell>
          <cell r="C3111" t="str">
            <v>5C</v>
          </cell>
          <cell r="D3111" t="str">
            <v>D</v>
          </cell>
          <cell r="E3111">
            <v>2.3013194231359314E-2</v>
          </cell>
          <cell r="F3111">
            <v>0.1</v>
          </cell>
          <cell r="G3111" t="str">
            <v>&gt;=26 &amp; &lt;27</v>
          </cell>
          <cell r="H3111" t="str">
            <v>KS2 English</v>
          </cell>
          <cell r="I3111" t="str">
            <v>KS4 English</v>
          </cell>
        </row>
        <row r="3112">
          <cell r="B3112" t="str">
            <v>KS2-4</v>
          </cell>
          <cell r="C3112" t="str">
            <v>5B</v>
          </cell>
          <cell r="D3112" t="str">
            <v>D</v>
          </cell>
          <cell r="E3112">
            <v>3.7926675094816687E-3</v>
          </cell>
          <cell r="F3112">
            <v>0.1</v>
          </cell>
          <cell r="G3112" t="str">
            <v>&gt;=26 &amp; &lt;27</v>
          </cell>
          <cell r="H3112" t="str">
            <v>KS2 English</v>
          </cell>
          <cell r="I3112" t="str">
            <v>KS4 English</v>
          </cell>
        </row>
        <row r="3113">
          <cell r="B3113" t="str">
            <v>KS2-4</v>
          </cell>
          <cell r="C3113" t="str">
            <v>5A</v>
          </cell>
          <cell r="D3113" t="str">
            <v>D</v>
          </cell>
          <cell r="E3113">
            <v>3.7926675094816687E-3</v>
          </cell>
          <cell r="F3113">
            <v>0.1</v>
          </cell>
          <cell r="G3113" t="str">
            <v>&gt;=26 &amp; &lt;27</v>
          </cell>
          <cell r="H3113" t="str">
            <v>KS2 English</v>
          </cell>
          <cell r="I3113" t="str">
            <v>KS4 English</v>
          </cell>
        </row>
        <row r="3114">
          <cell r="B3114" t="str">
            <v>.</v>
          </cell>
          <cell r="C3114" t="str">
            <v>.</v>
          </cell>
          <cell r="D3114" t="str">
            <v>.</v>
          </cell>
          <cell r="E3114" t="str">
            <v>.</v>
          </cell>
          <cell r="F3114" t="str">
            <v>.</v>
          </cell>
          <cell r="G3114" t="str">
            <v>.</v>
          </cell>
          <cell r="H3114" t="str">
            <v>.</v>
          </cell>
          <cell r="I3114" t="str">
            <v>.</v>
          </cell>
        </row>
        <row r="3115">
          <cell r="B3115" t="str">
            <v>.</v>
          </cell>
          <cell r="C3115" t="str">
            <v>.</v>
          </cell>
          <cell r="D3115" t="str">
            <v>.</v>
          </cell>
          <cell r="E3115" t="str">
            <v>.</v>
          </cell>
          <cell r="F3115" t="str">
            <v>.</v>
          </cell>
          <cell r="G3115" t="str">
            <v>.</v>
          </cell>
          <cell r="H3115" t="str">
            <v>KS2 English</v>
          </cell>
          <cell r="I3115" t="str">
            <v>KS4 English</v>
          </cell>
        </row>
        <row r="3116">
          <cell r="B3116" t="str">
            <v>.</v>
          </cell>
          <cell r="C3116" t="str">
            <v>.</v>
          </cell>
          <cell r="D3116" t="str">
            <v>.</v>
          </cell>
          <cell r="E3116" t="str">
            <v>.</v>
          </cell>
          <cell r="F3116" t="str">
            <v>.</v>
          </cell>
          <cell r="G3116" t="str">
            <v>.</v>
          </cell>
          <cell r="H3116" t="str">
            <v>KS2 English</v>
          </cell>
          <cell r="I3116" t="str">
            <v>KS4 English</v>
          </cell>
        </row>
        <row r="3117">
          <cell r="B3117" t="str">
            <v>.</v>
          </cell>
          <cell r="C3117" t="str">
            <v>.</v>
          </cell>
          <cell r="D3117" t="str">
            <v>.</v>
          </cell>
          <cell r="E3117" t="str">
            <v>.</v>
          </cell>
          <cell r="F3117" t="str">
            <v>.</v>
          </cell>
          <cell r="G3117" t="str">
            <v>.</v>
          </cell>
          <cell r="H3117" t="str">
            <v>KS2 English</v>
          </cell>
          <cell r="I3117" t="str">
            <v>KS4 English</v>
          </cell>
        </row>
        <row r="3118">
          <cell r="B3118" t="str">
            <v>.</v>
          </cell>
          <cell r="C3118" t="str">
            <v>.</v>
          </cell>
          <cell r="D3118" t="str">
            <v>.</v>
          </cell>
          <cell r="E3118" t="str">
            <v>.</v>
          </cell>
          <cell r="F3118" t="str">
            <v>.</v>
          </cell>
          <cell r="G3118" t="str">
            <v>.</v>
          </cell>
          <cell r="H3118" t="str">
            <v>KS2 English</v>
          </cell>
          <cell r="I3118" t="str">
            <v>KS4 English</v>
          </cell>
        </row>
        <row r="3119">
          <cell r="B3119" t="str">
            <v>.</v>
          </cell>
          <cell r="C3119" t="str">
            <v>.</v>
          </cell>
          <cell r="D3119" t="str">
            <v>.</v>
          </cell>
          <cell r="E3119" t="str">
            <v>.</v>
          </cell>
          <cell r="F3119" t="str">
            <v>.</v>
          </cell>
          <cell r="G3119" t="str">
            <v>.</v>
          </cell>
          <cell r="H3119" t="str">
            <v>.</v>
          </cell>
          <cell r="I3119" t="str">
            <v>.</v>
          </cell>
        </row>
        <row r="3120">
          <cell r="B3120" t="str">
            <v>.</v>
          </cell>
          <cell r="C3120" t="str">
            <v>.</v>
          </cell>
          <cell r="D3120" t="str">
            <v>.</v>
          </cell>
          <cell r="E3120" t="str">
            <v>.</v>
          </cell>
          <cell r="F3120" t="str">
            <v>.</v>
          </cell>
          <cell r="G3120" t="str">
            <v>.</v>
          </cell>
          <cell r="H3120" t="str">
            <v>.</v>
          </cell>
          <cell r="I3120" t="str">
            <v>.</v>
          </cell>
        </row>
        <row r="3121">
          <cell r="B3121" t="str">
            <v>KS2-4</v>
          </cell>
          <cell r="C3121" t="str">
            <v>B</v>
          </cell>
          <cell r="D3121" t="str">
            <v>D</v>
          </cell>
          <cell r="E3121">
            <v>0.25203252032520324</v>
          </cell>
          <cell r="F3121">
            <v>0.1</v>
          </cell>
          <cell r="G3121" t="str">
            <v>&gt;=27 &amp; &lt;28</v>
          </cell>
          <cell r="H3121" t="str">
            <v>KS2 English</v>
          </cell>
          <cell r="I3121" t="str">
            <v>KS4 English</v>
          </cell>
        </row>
        <row r="3122">
          <cell r="B3122" t="str">
            <v>KS2-4</v>
          </cell>
          <cell r="C3122" t="str">
            <v>N</v>
          </cell>
          <cell r="D3122" t="str">
            <v>D</v>
          </cell>
          <cell r="E3122">
            <v>0.28776978417266186</v>
          </cell>
          <cell r="F3122">
            <v>0.1</v>
          </cell>
          <cell r="G3122" t="str">
            <v>&gt;=27 &amp; &lt;28</v>
          </cell>
          <cell r="H3122" t="str">
            <v>KS2 English</v>
          </cell>
          <cell r="I3122" t="str">
            <v>KS4 English</v>
          </cell>
        </row>
        <row r="3123">
          <cell r="B3123" t="str">
            <v>KS2-4</v>
          </cell>
          <cell r="C3123" t="str">
            <v>2</v>
          </cell>
          <cell r="D3123" t="str">
            <v>D</v>
          </cell>
          <cell r="E3123">
            <v>0.28776978417266186</v>
          </cell>
          <cell r="F3123">
            <v>0.1</v>
          </cell>
          <cell r="G3123" t="str">
            <v>&gt;=27 &amp; &lt;28</v>
          </cell>
          <cell r="H3123" t="str">
            <v>KS2 English</v>
          </cell>
          <cell r="I3123" t="str">
            <v>KS4 English</v>
          </cell>
        </row>
        <row r="3124">
          <cell r="B3124" t="str">
            <v>KS2-4</v>
          </cell>
          <cell r="C3124" t="str">
            <v>3C</v>
          </cell>
          <cell r="D3124" t="str">
            <v>D</v>
          </cell>
          <cell r="E3124">
            <v>0.36180904522613067</v>
          </cell>
          <cell r="F3124">
            <v>0.1</v>
          </cell>
          <cell r="G3124" t="str">
            <v>&gt;=27 &amp; &lt;28</v>
          </cell>
          <cell r="H3124" t="str">
            <v>KS2 English</v>
          </cell>
          <cell r="I3124" t="str">
            <v>KS4 English</v>
          </cell>
        </row>
        <row r="3125">
          <cell r="B3125" t="str">
            <v>KS2-4</v>
          </cell>
          <cell r="C3125" t="str">
            <v>3B</v>
          </cell>
          <cell r="D3125" t="str">
            <v>D</v>
          </cell>
          <cell r="E3125">
            <v>0.42342342342342343</v>
          </cell>
          <cell r="F3125">
            <v>0.1</v>
          </cell>
          <cell r="G3125" t="str">
            <v>&gt;=27 &amp; &lt;28</v>
          </cell>
          <cell r="H3125" t="str">
            <v>KS2 English</v>
          </cell>
          <cell r="I3125" t="str">
            <v>KS4 English</v>
          </cell>
        </row>
        <row r="3126">
          <cell r="B3126" t="str">
            <v>KS2-4</v>
          </cell>
          <cell r="C3126" t="str">
            <v>3A</v>
          </cell>
          <cell r="D3126" t="str">
            <v>D</v>
          </cell>
          <cell r="E3126">
            <v>0.38976377952755903</v>
          </cell>
          <cell r="F3126">
            <v>0.1</v>
          </cell>
          <cell r="G3126" t="str">
            <v>&gt;=27 &amp; &lt;28</v>
          </cell>
          <cell r="H3126" t="str">
            <v>KS2 English</v>
          </cell>
          <cell r="I3126" t="str">
            <v>KS4 English</v>
          </cell>
        </row>
        <row r="3127">
          <cell r="B3127" t="str">
            <v>KS2-4</v>
          </cell>
          <cell r="C3127" t="str">
            <v>4C</v>
          </cell>
          <cell r="D3127" t="str">
            <v>D</v>
          </cell>
          <cell r="E3127">
            <v>0.25067934782608697</v>
          </cell>
          <cell r="F3127">
            <v>0.1</v>
          </cell>
          <cell r="G3127" t="str">
            <v>&gt;=27 &amp; &lt;28</v>
          </cell>
          <cell r="H3127" t="str">
            <v>KS2 English</v>
          </cell>
          <cell r="I3127" t="str">
            <v>KS4 English</v>
          </cell>
        </row>
        <row r="3128">
          <cell r="B3128" t="str">
            <v>KS2-4</v>
          </cell>
          <cell r="C3128" t="str">
            <v>4B</v>
          </cell>
          <cell r="D3128" t="str">
            <v>D</v>
          </cell>
          <cell r="E3128">
            <v>0.12068126520681265</v>
          </cell>
          <cell r="F3128">
            <v>0.1</v>
          </cell>
          <cell r="G3128" t="str">
            <v>&gt;=27 &amp; &lt;28</v>
          </cell>
          <cell r="H3128" t="str">
            <v>KS2 English</v>
          </cell>
          <cell r="I3128" t="str">
            <v>KS4 English</v>
          </cell>
        </row>
        <row r="3129">
          <cell r="B3129" t="str">
            <v>KS2-4</v>
          </cell>
          <cell r="C3129" t="str">
            <v>4A</v>
          </cell>
          <cell r="D3129" t="str">
            <v>D</v>
          </cell>
          <cell r="E3129">
            <v>3.7779850746268655E-2</v>
          </cell>
          <cell r="F3129">
            <v>0.1</v>
          </cell>
          <cell r="G3129" t="str">
            <v>&gt;=27 &amp; &lt;28</v>
          </cell>
          <cell r="H3129" t="str">
            <v>KS2 English</v>
          </cell>
          <cell r="I3129" t="str">
            <v>KS4 English</v>
          </cell>
        </row>
        <row r="3130">
          <cell r="B3130" t="str">
            <v>KS2-4</v>
          </cell>
          <cell r="C3130" t="str">
            <v>5C</v>
          </cell>
          <cell r="D3130" t="str">
            <v>D</v>
          </cell>
          <cell r="E3130">
            <v>9.5325953259532588E-3</v>
          </cell>
          <cell r="F3130">
            <v>0.1</v>
          </cell>
          <cell r="G3130" t="str">
            <v>&gt;=27 &amp; &lt;28</v>
          </cell>
          <cell r="H3130" t="str">
            <v>KS2 English</v>
          </cell>
          <cell r="I3130" t="str">
            <v>KS4 English</v>
          </cell>
        </row>
        <row r="3131">
          <cell r="B3131" t="str">
            <v>KS2-4</v>
          </cell>
          <cell r="C3131" t="str">
            <v>5B</v>
          </cell>
          <cell r="D3131" t="str">
            <v>D</v>
          </cell>
          <cell r="E3131">
            <v>9.7370983446932818E-4</v>
          </cell>
          <cell r="F3131">
            <v>0.1</v>
          </cell>
          <cell r="G3131" t="str">
            <v>&gt;=27 &amp; &lt;28</v>
          </cell>
          <cell r="H3131" t="str">
            <v>KS2 English</v>
          </cell>
          <cell r="I3131" t="str">
            <v>KS4 English</v>
          </cell>
        </row>
        <row r="3132">
          <cell r="B3132" t="str">
            <v>KS2-4</v>
          </cell>
          <cell r="C3132" t="str">
            <v>5A</v>
          </cell>
          <cell r="D3132" t="str">
            <v>D</v>
          </cell>
          <cell r="E3132">
            <v>9.7370983446932818E-4</v>
          </cell>
          <cell r="F3132">
            <v>0.1</v>
          </cell>
          <cell r="G3132" t="str">
            <v>&gt;=27 &amp; &lt;28</v>
          </cell>
          <cell r="H3132" t="str">
            <v>KS2 English</v>
          </cell>
          <cell r="I3132" t="str">
            <v>KS4 English</v>
          </cell>
        </row>
        <row r="3133">
          <cell r="B3133" t="str">
            <v>.</v>
          </cell>
          <cell r="C3133" t="str">
            <v>.</v>
          </cell>
          <cell r="D3133" t="str">
            <v>.</v>
          </cell>
          <cell r="E3133" t="str">
            <v>.</v>
          </cell>
          <cell r="F3133" t="str">
            <v>.</v>
          </cell>
          <cell r="G3133" t="str">
            <v>.</v>
          </cell>
          <cell r="H3133" t="str">
            <v>.</v>
          </cell>
          <cell r="I3133" t="str">
            <v>.</v>
          </cell>
        </row>
        <row r="3134">
          <cell r="B3134" t="str">
            <v>.</v>
          </cell>
          <cell r="C3134" t="str">
            <v>.</v>
          </cell>
          <cell r="D3134" t="str">
            <v>.</v>
          </cell>
          <cell r="E3134" t="str">
            <v>.</v>
          </cell>
          <cell r="F3134" t="str">
            <v>.</v>
          </cell>
          <cell r="G3134" t="str">
            <v>.</v>
          </cell>
          <cell r="H3134" t="str">
            <v>KS2 English</v>
          </cell>
          <cell r="I3134" t="str">
            <v>KS4 English</v>
          </cell>
        </row>
        <row r="3135">
          <cell r="B3135" t="str">
            <v>.</v>
          </cell>
          <cell r="C3135" t="str">
            <v>.</v>
          </cell>
          <cell r="D3135" t="str">
            <v>.</v>
          </cell>
          <cell r="E3135" t="str">
            <v>.</v>
          </cell>
          <cell r="F3135" t="str">
            <v>.</v>
          </cell>
          <cell r="G3135" t="str">
            <v>.</v>
          </cell>
          <cell r="H3135" t="str">
            <v>KS2 English</v>
          </cell>
          <cell r="I3135" t="str">
            <v>KS4 English</v>
          </cell>
        </row>
        <row r="3136">
          <cell r="B3136" t="str">
            <v>.</v>
          </cell>
          <cell r="C3136" t="str">
            <v>.</v>
          </cell>
          <cell r="D3136" t="str">
            <v>.</v>
          </cell>
          <cell r="E3136" t="str">
            <v>.</v>
          </cell>
          <cell r="F3136" t="str">
            <v>.</v>
          </cell>
          <cell r="G3136" t="str">
            <v>.</v>
          </cell>
          <cell r="H3136" t="str">
            <v>KS2 English</v>
          </cell>
          <cell r="I3136" t="str">
            <v>KS4 English</v>
          </cell>
        </row>
        <row r="3137">
          <cell r="B3137" t="str">
            <v>.</v>
          </cell>
          <cell r="C3137" t="str">
            <v>.</v>
          </cell>
          <cell r="D3137" t="str">
            <v>.</v>
          </cell>
          <cell r="E3137" t="str">
            <v>.</v>
          </cell>
          <cell r="F3137" t="str">
            <v>.</v>
          </cell>
          <cell r="G3137" t="str">
            <v>.</v>
          </cell>
          <cell r="H3137" t="str">
            <v>KS2 English</v>
          </cell>
          <cell r="I3137" t="str">
            <v>KS4 English</v>
          </cell>
        </row>
        <row r="3138">
          <cell r="B3138" t="str">
            <v>.</v>
          </cell>
          <cell r="C3138" t="str">
            <v>.</v>
          </cell>
          <cell r="D3138" t="str">
            <v>.</v>
          </cell>
          <cell r="E3138" t="str">
            <v>.</v>
          </cell>
          <cell r="F3138" t="str">
            <v>.</v>
          </cell>
          <cell r="G3138" t="str">
            <v>.</v>
          </cell>
          <cell r="H3138" t="str">
            <v>.</v>
          </cell>
          <cell r="I3138" t="str">
            <v>.</v>
          </cell>
        </row>
        <row r="3139">
          <cell r="B3139" t="str">
            <v>.</v>
          </cell>
          <cell r="C3139" t="str">
            <v>.</v>
          </cell>
          <cell r="D3139" t="str">
            <v>.</v>
          </cell>
          <cell r="E3139" t="str">
            <v>.</v>
          </cell>
          <cell r="F3139" t="str">
            <v>.</v>
          </cell>
          <cell r="G3139" t="str">
            <v>.</v>
          </cell>
          <cell r="H3139" t="str">
            <v>.</v>
          </cell>
          <cell r="I3139" t="str">
            <v>.</v>
          </cell>
        </row>
        <row r="3140">
          <cell r="B3140" t="str">
            <v>KS2-4</v>
          </cell>
          <cell r="C3140" t="str">
            <v>B</v>
          </cell>
          <cell r="D3140" t="str">
            <v>D</v>
          </cell>
          <cell r="E3140">
            <v>0.36283185840707965</v>
          </cell>
          <cell r="F3140">
            <v>0.1</v>
          </cell>
          <cell r="G3140" t="str">
            <v>&gt;=28 &amp; &lt;29</v>
          </cell>
          <cell r="H3140" t="str">
            <v>KS2 English</v>
          </cell>
          <cell r="I3140" t="str">
            <v>KS4 English</v>
          </cell>
        </row>
        <row r="3141">
          <cell r="B3141" t="str">
            <v>KS2-4</v>
          </cell>
          <cell r="C3141" t="str">
            <v>N</v>
          </cell>
          <cell r="D3141" t="str">
            <v>D</v>
          </cell>
          <cell r="E3141">
            <v>0.36283185840707965</v>
          </cell>
          <cell r="F3141">
            <v>0.1</v>
          </cell>
          <cell r="G3141" t="str">
            <v>&gt;=28 &amp; &lt;29</v>
          </cell>
          <cell r="H3141" t="str">
            <v>KS2 English</v>
          </cell>
          <cell r="I3141" t="str">
            <v>KS4 English</v>
          </cell>
        </row>
        <row r="3142">
          <cell r="B3142" t="str">
            <v>KS2-4</v>
          </cell>
          <cell r="C3142" t="str">
            <v>2</v>
          </cell>
          <cell r="D3142" t="str">
            <v>D</v>
          </cell>
          <cell r="E3142">
            <v>0.36283185840707965</v>
          </cell>
          <cell r="F3142">
            <v>0.1</v>
          </cell>
          <cell r="G3142" t="str">
            <v>&gt;=28 &amp; &lt;29</v>
          </cell>
          <cell r="H3142" t="str">
            <v>KS2 English</v>
          </cell>
          <cell r="I3142" t="str">
            <v>KS4 English</v>
          </cell>
        </row>
        <row r="3143">
          <cell r="B3143" t="str">
            <v>KS2-4</v>
          </cell>
          <cell r="C3143" t="str">
            <v>3C</v>
          </cell>
          <cell r="D3143" t="str">
            <v>D</v>
          </cell>
          <cell r="E3143">
            <v>0.36283185840707965</v>
          </cell>
          <cell r="F3143">
            <v>0.1</v>
          </cell>
          <cell r="G3143" t="str">
            <v>&gt;=28 &amp; &lt;29</v>
          </cell>
          <cell r="H3143" t="str">
            <v>KS2 English</v>
          </cell>
          <cell r="I3143" t="str">
            <v>KS4 English</v>
          </cell>
        </row>
        <row r="3144">
          <cell r="B3144" t="str">
            <v>KS2-4</v>
          </cell>
          <cell r="C3144" t="str">
            <v>3B</v>
          </cell>
          <cell r="D3144" t="str">
            <v>D</v>
          </cell>
          <cell r="E3144">
            <v>0.34693877551020408</v>
          </cell>
          <cell r="F3144">
            <v>0.1</v>
          </cell>
          <cell r="G3144" t="str">
            <v>&gt;=28 &amp; &lt;29</v>
          </cell>
          <cell r="H3144" t="str">
            <v>KS2 English</v>
          </cell>
          <cell r="I3144" t="str">
            <v>KS4 English</v>
          </cell>
        </row>
        <row r="3145">
          <cell r="B3145" t="str">
            <v>KS2-4</v>
          </cell>
          <cell r="C3145" t="str">
            <v>3A</v>
          </cell>
          <cell r="D3145" t="str">
            <v>D</v>
          </cell>
          <cell r="E3145">
            <v>0.34693877551020408</v>
          </cell>
          <cell r="F3145">
            <v>0.1</v>
          </cell>
          <cell r="G3145" t="str">
            <v>&gt;=28 &amp; &lt;29</v>
          </cell>
          <cell r="H3145" t="str">
            <v>KS2 English</v>
          </cell>
          <cell r="I3145" t="str">
            <v>KS4 English</v>
          </cell>
        </row>
        <row r="3146">
          <cell r="B3146" t="str">
            <v>KS2-4</v>
          </cell>
          <cell r="C3146" t="str">
            <v>4C</v>
          </cell>
          <cell r="D3146" t="str">
            <v>D</v>
          </cell>
          <cell r="E3146">
            <v>0.20081967213114754</v>
          </cell>
          <cell r="F3146">
            <v>0.1</v>
          </cell>
          <cell r="G3146" t="str">
            <v>&gt;=28 &amp; &lt;29</v>
          </cell>
          <cell r="H3146" t="str">
            <v>KS2 English</v>
          </cell>
          <cell r="I3146" t="str">
            <v>KS4 English</v>
          </cell>
        </row>
        <row r="3147">
          <cell r="B3147" t="str">
            <v>KS2-4</v>
          </cell>
          <cell r="C3147" t="str">
            <v>4B</v>
          </cell>
          <cell r="D3147" t="str">
            <v>D</v>
          </cell>
          <cell r="E3147">
            <v>8.8861076345431791E-2</v>
          </cell>
          <cell r="F3147">
            <v>0.1</v>
          </cell>
          <cell r="G3147" t="str">
            <v>&gt;=28 &amp; &lt;29</v>
          </cell>
          <cell r="H3147" t="str">
            <v>KS2 English</v>
          </cell>
          <cell r="I3147" t="str">
            <v>KS4 English</v>
          </cell>
        </row>
        <row r="3148">
          <cell r="B3148" t="str">
            <v>KS2-4</v>
          </cell>
          <cell r="C3148" t="str">
            <v>4A</v>
          </cell>
          <cell r="D3148" t="str">
            <v>D</v>
          </cell>
          <cell r="E3148">
            <v>2.9339853300733496E-2</v>
          </cell>
          <cell r="F3148">
            <v>0.1</v>
          </cell>
          <cell r="G3148" t="str">
            <v>&gt;=28 &amp; &lt;29</v>
          </cell>
          <cell r="H3148" t="str">
            <v>KS2 English</v>
          </cell>
          <cell r="I3148" t="str">
            <v>KS4 English</v>
          </cell>
        </row>
        <row r="3149">
          <cell r="B3149" t="str">
            <v>KS2-4</v>
          </cell>
          <cell r="C3149" t="str">
            <v>5C</v>
          </cell>
          <cell r="D3149" t="str">
            <v>D</v>
          </cell>
          <cell r="E3149">
            <v>7.2178477690288713E-3</v>
          </cell>
          <cell r="F3149">
            <v>0.1</v>
          </cell>
          <cell r="G3149" t="str">
            <v>&gt;=28 &amp; &lt;29</v>
          </cell>
          <cell r="H3149" t="str">
            <v>KS2 English</v>
          </cell>
          <cell r="I3149" t="str">
            <v>KS4 English</v>
          </cell>
        </row>
        <row r="3150">
          <cell r="B3150" t="str">
            <v>KS2-4</v>
          </cell>
          <cell r="C3150" t="str">
            <v>5B</v>
          </cell>
          <cell r="D3150" t="str">
            <v>D</v>
          </cell>
          <cell r="E3150">
            <v>0</v>
          </cell>
          <cell r="F3150">
            <v>0.1</v>
          </cell>
          <cell r="G3150" t="str">
            <v>&gt;=28 &amp; &lt;29</v>
          </cell>
          <cell r="H3150" t="str">
            <v>KS2 English</v>
          </cell>
          <cell r="I3150" t="str">
            <v>KS4 English</v>
          </cell>
        </row>
        <row r="3151">
          <cell r="B3151" t="str">
            <v>KS2-4</v>
          </cell>
          <cell r="C3151" t="str">
            <v>5A</v>
          </cell>
          <cell r="D3151" t="str">
            <v>D</v>
          </cell>
          <cell r="E3151">
            <v>0</v>
          </cell>
          <cell r="F3151">
            <v>0.1</v>
          </cell>
          <cell r="G3151" t="str">
            <v>&gt;=28 &amp; &lt;29</v>
          </cell>
          <cell r="H3151" t="str">
            <v>KS2 English</v>
          </cell>
          <cell r="I3151" t="str">
            <v>KS4 English</v>
          </cell>
        </row>
        <row r="3152">
          <cell r="B3152" t="str">
            <v>.</v>
          </cell>
          <cell r="C3152" t="str">
            <v>.</v>
          </cell>
          <cell r="D3152" t="str">
            <v>.</v>
          </cell>
          <cell r="E3152" t="str">
            <v>.</v>
          </cell>
          <cell r="F3152" t="str">
            <v>.</v>
          </cell>
          <cell r="G3152" t="str">
            <v>.</v>
          </cell>
          <cell r="H3152" t="str">
            <v>.</v>
          </cell>
          <cell r="I3152" t="str">
            <v>.</v>
          </cell>
        </row>
        <row r="3153">
          <cell r="B3153" t="str">
            <v>.</v>
          </cell>
          <cell r="C3153" t="str">
            <v>.</v>
          </cell>
          <cell r="D3153" t="str">
            <v>.</v>
          </cell>
          <cell r="E3153" t="str">
            <v>.</v>
          </cell>
          <cell r="F3153" t="str">
            <v>.</v>
          </cell>
          <cell r="G3153" t="str">
            <v>.</v>
          </cell>
          <cell r="H3153" t="str">
            <v>KS2 English</v>
          </cell>
          <cell r="I3153" t="str">
            <v>KS4 English</v>
          </cell>
        </row>
        <row r="3154">
          <cell r="B3154" t="str">
            <v>.</v>
          </cell>
          <cell r="C3154" t="str">
            <v>.</v>
          </cell>
          <cell r="D3154" t="str">
            <v>.</v>
          </cell>
          <cell r="E3154" t="str">
            <v>.</v>
          </cell>
          <cell r="F3154" t="str">
            <v>.</v>
          </cell>
          <cell r="G3154" t="str">
            <v>.</v>
          </cell>
          <cell r="H3154" t="str">
            <v>KS2 English</v>
          </cell>
          <cell r="I3154" t="str">
            <v>KS4 English</v>
          </cell>
        </row>
        <row r="3155">
          <cell r="B3155" t="str">
            <v>.</v>
          </cell>
          <cell r="C3155" t="str">
            <v>.</v>
          </cell>
          <cell r="D3155" t="str">
            <v>.</v>
          </cell>
          <cell r="E3155" t="str">
            <v>.</v>
          </cell>
          <cell r="F3155" t="str">
            <v>.</v>
          </cell>
          <cell r="G3155" t="str">
            <v>.</v>
          </cell>
          <cell r="H3155" t="str">
            <v>KS2 English</v>
          </cell>
          <cell r="I3155" t="str">
            <v>KS4 English</v>
          </cell>
        </row>
        <row r="3156">
          <cell r="B3156" t="str">
            <v>.</v>
          </cell>
          <cell r="C3156" t="str">
            <v>.</v>
          </cell>
          <cell r="D3156" t="str">
            <v>.</v>
          </cell>
          <cell r="E3156" t="str">
            <v>.</v>
          </cell>
          <cell r="F3156" t="str">
            <v>.</v>
          </cell>
          <cell r="G3156" t="str">
            <v>.</v>
          </cell>
          <cell r="H3156" t="str">
            <v>KS2 English</v>
          </cell>
          <cell r="I3156" t="str">
            <v>KS4 English</v>
          </cell>
        </row>
        <row r="3157">
          <cell r="B3157" t="str">
            <v>.</v>
          </cell>
          <cell r="C3157" t="str">
            <v>.</v>
          </cell>
          <cell r="D3157" t="str">
            <v>.</v>
          </cell>
          <cell r="E3157" t="str">
            <v>.</v>
          </cell>
          <cell r="F3157" t="str">
            <v>.</v>
          </cell>
          <cell r="G3157" t="str">
            <v>.</v>
          </cell>
          <cell r="H3157" t="str">
            <v>.</v>
          </cell>
          <cell r="I3157" t="str">
            <v>.</v>
          </cell>
        </row>
        <row r="3158">
          <cell r="B3158" t="str">
            <v>.</v>
          </cell>
          <cell r="C3158" t="str">
            <v>.</v>
          </cell>
          <cell r="D3158" t="str">
            <v>.</v>
          </cell>
          <cell r="E3158" t="str">
            <v>.</v>
          </cell>
          <cell r="F3158" t="str">
            <v>.</v>
          </cell>
          <cell r="G3158" t="str">
            <v>.</v>
          </cell>
          <cell r="H3158" t="str">
            <v>.</v>
          </cell>
          <cell r="I3158" t="str">
            <v>.</v>
          </cell>
        </row>
        <row r="3159">
          <cell r="B3159" t="str">
            <v>KS2-4</v>
          </cell>
          <cell r="C3159" t="str">
            <v>B</v>
          </cell>
          <cell r="D3159" t="str">
            <v>D</v>
          </cell>
          <cell r="E3159">
            <v>9.9009900990099015E-2</v>
          </cell>
          <cell r="F3159">
            <v>0.1</v>
          </cell>
          <cell r="G3159" t="str">
            <v>&gt;=29 &amp; &lt;30</v>
          </cell>
          <cell r="H3159" t="str">
            <v>KS2 English</v>
          </cell>
          <cell r="I3159" t="str">
            <v>KS4 English</v>
          </cell>
        </row>
        <row r="3160">
          <cell r="B3160" t="str">
            <v>KS2-4</v>
          </cell>
          <cell r="C3160" t="str">
            <v>N</v>
          </cell>
          <cell r="D3160" t="str">
            <v>D</v>
          </cell>
          <cell r="E3160">
            <v>9.9009900990099015E-2</v>
          </cell>
          <cell r="F3160">
            <v>0.1</v>
          </cell>
          <cell r="G3160" t="str">
            <v>&gt;=29 &amp; &lt;30</v>
          </cell>
          <cell r="H3160" t="str">
            <v>KS2 English</v>
          </cell>
          <cell r="I3160" t="str">
            <v>KS4 English</v>
          </cell>
        </row>
        <row r="3161">
          <cell r="B3161" t="str">
            <v>KS2-4</v>
          </cell>
          <cell r="C3161" t="str">
            <v>2</v>
          </cell>
          <cell r="D3161" t="str">
            <v>D</v>
          </cell>
          <cell r="E3161">
            <v>9.9009900990099015E-2</v>
          </cell>
          <cell r="F3161">
            <v>0.1</v>
          </cell>
          <cell r="G3161" t="str">
            <v>&gt;=29 &amp; &lt;30</v>
          </cell>
          <cell r="H3161" t="str">
            <v>KS2 English</v>
          </cell>
          <cell r="I3161" t="str">
            <v>KS4 English</v>
          </cell>
        </row>
        <row r="3162">
          <cell r="B3162" t="str">
            <v>KS2-4</v>
          </cell>
          <cell r="C3162" t="str">
            <v>3C</v>
          </cell>
          <cell r="D3162" t="str">
            <v>D</v>
          </cell>
          <cell r="E3162">
            <v>9.9009900990099015E-2</v>
          </cell>
          <cell r="F3162">
            <v>0.1</v>
          </cell>
          <cell r="G3162" t="str">
            <v>&gt;=29 &amp; &lt;30</v>
          </cell>
          <cell r="H3162" t="str">
            <v>KS2 English</v>
          </cell>
          <cell r="I3162" t="str">
            <v>KS4 English</v>
          </cell>
        </row>
        <row r="3163">
          <cell r="B3163" t="str">
            <v>KS2-4</v>
          </cell>
          <cell r="C3163" t="str">
            <v>3B</v>
          </cell>
          <cell r="D3163" t="str">
            <v>D</v>
          </cell>
          <cell r="E3163">
            <v>9.9009900990099015E-2</v>
          </cell>
          <cell r="F3163">
            <v>0.1</v>
          </cell>
          <cell r="G3163" t="str">
            <v>&gt;=29 &amp; &lt;30</v>
          </cell>
          <cell r="H3163" t="str">
            <v>KS2 English</v>
          </cell>
          <cell r="I3163" t="str">
            <v>KS4 English</v>
          </cell>
        </row>
        <row r="3164">
          <cell r="B3164" t="str">
            <v>KS2-4</v>
          </cell>
          <cell r="C3164" t="str">
            <v>3A</v>
          </cell>
          <cell r="D3164" t="str">
            <v>D</v>
          </cell>
          <cell r="E3164">
            <v>9.9009900990099015E-2</v>
          </cell>
          <cell r="F3164">
            <v>0.1</v>
          </cell>
          <cell r="G3164" t="str">
            <v>&gt;=29 &amp; &lt;30</v>
          </cell>
          <cell r="H3164" t="str">
            <v>KS2 English</v>
          </cell>
          <cell r="I3164" t="str">
            <v>KS4 English</v>
          </cell>
        </row>
        <row r="3165">
          <cell r="B3165" t="str">
            <v>KS2-4</v>
          </cell>
          <cell r="C3165" t="str">
            <v>4C</v>
          </cell>
          <cell r="D3165" t="str">
            <v>D</v>
          </cell>
          <cell r="E3165">
            <v>9.9009900990099015E-2</v>
          </cell>
          <cell r="F3165">
            <v>0.1</v>
          </cell>
          <cell r="G3165" t="str">
            <v>&gt;=29 &amp; &lt;30</v>
          </cell>
          <cell r="H3165" t="str">
            <v>KS2 English</v>
          </cell>
          <cell r="I3165" t="str">
            <v>KS4 English</v>
          </cell>
        </row>
        <row r="3166">
          <cell r="B3166" t="str">
            <v>KS2-4</v>
          </cell>
          <cell r="C3166" t="str">
            <v>4B</v>
          </cell>
          <cell r="D3166" t="str">
            <v>D</v>
          </cell>
          <cell r="E3166">
            <v>9.9009900990099015E-2</v>
          </cell>
          <cell r="F3166">
            <v>0.1</v>
          </cell>
          <cell r="G3166" t="str">
            <v>&gt;=29 &amp; &lt;30</v>
          </cell>
          <cell r="H3166" t="str">
            <v>KS2 English</v>
          </cell>
          <cell r="I3166" t="str">
            <v>KS4 English</v>
          </cell>
        </row>
        <row r="3167">
          <cell r="B3167" t="str">
            <v>KS2-4</v>
          </cell>
          <cell r="C3167" t="str">
            <v>4A</v>
          </cell>
          <cell r="D3167" t="str">
            <v>D</v>
          </cell>
          <cell r="E3167">
            <v>5.2910052910052907E-3</v>
          </cell>
          <cell r="F3167">
            <v>0.1</v>
          </cell>
          <cell r="G3167" t="str">
            <v>&gt;=29 &amp; &lt;30</v>
          </cell>
          <cell r="H3167" t="str">
            <v>KS2 English</v>
          </cell>
          <cell r="I3167" t="str">
            <v>KS4 English</v>
          </cell>
        </row>
        <row r="3168">
          <cell r="B3168" t="str">
            <v>KS2-4</v>
          </cell>
          <cell r="C3168" t="str">
            <v>5C</v>
          </cell>
          <cell r="D3168" t="str">
            <v>D</v>
          </cell>
          <cell r="E3168">
            <v>0</v>
          </cell>
          <cell r="F3168">
            <v>0.1</v>
          </cell>
          <cell r="G3168" t="str">
            <v>&gt;=29 &amp; &lt;30</v>
          </cell>
          <cell r="H3168" t="str">
            <v>KS2 English</v>
          </cell>
          <cell r="I3168" t="str">
            <v>KS4 English</v>
          </cell>
        </row>
        <row r="3169">
          <cell r="B3169" t="str">
            <v>KS2-4</v>
          </cell>
          <cell r="C3169" t="str">
            <v>5B</v>
          </cell>
          <cell r="D3169" t="str">
            <v>D</v>
          </cell>
          <cell r="E3169">
            <v>0</v>
          </cell>
          <cell r="F3169">
            <v>0.1</v>
          </cell>
          <cell r="G3169" t="str">
            <v>&gt;=29 &amp; &lt;30</v>
          </cell>
          <cell r="H3169" t="str">
            <v>KS2 English</v>
          </cell>
          <cell r="I3169" t="str">
            <v>KS4 English</v>
          </cell>
        </row>
        <row r="3170">
          <cell r="B3170" t="str">
            <v>KS2-4</v>
          </cell>
          <cell r="C3170" t="str">
            <v>5A</v>
          </cell>
          <cell r="D3170" t="str">
            <v>D</v>
          </cell>
          <cell r="E3170">
            <v>0</v>
          </cell>
          <cell r="F3170">
            <v>0.1</v>
          </cell>
          <cell r="G3170" t="str">
            <v>&gt;=29 &amp; &lt;30</v>
          </cell>
          <cell r="H3170" t="str">
            <v>KS2 English</v>
          </cell>
          <cell r="I3170" t="str">
            <v>KS4 English</v>
          </cell>
        </row>
        <row r="3171">
          <cell r="B3171" t="str">
            <v>.</v>
          </cell>
          <cell r="C3171" t="str">
            <v>.</v>
          </cell>
          <cell r="D3171" t="str">
            <v>.</v>
          </cell>
          <cell r="E3171" t="str">
            <v>.</v>
          </cell>
          <cell r="F3171" t="str">
            <v>.</v>
          </cell>
          <cell r="G3171" t="str">
            <v>.</v>
          </cell>
          <cell r="H3171" t="str">
            <v>.</v>
          </cell>
          <cell r="I3171" t="str">
            <v>.</v>
          </cell>
        </row>
        <row r="3172">
          <cell r="B3172" t="str">
            <v>.</v>
          </cell>
          <cell r="C3172" t="str">
            <v>.</v>
          </cell>
          <cell r="D3172" t="str">
            <v>.</v>
          </cell>
          <cell r="E3172" t="str">
            <v>.</v>
          </cell>
          <cell r="F3172" t="str">
            <v>.</v>
          </cell>
          <cell r="G3172" t="str">
            <v>.</v>
          </cell>
          <cell r="H3172" t="str">
            <v>KS2 English</v>
          </cell>
          <cell r="I3172" t="str">
            <v>KS4 English</v>
          </cell>
        </row>
        <row r="3173">
          <cell r="B3173" t="str">
            <v>.</v>
          </cell>
          <cell r="C3173" t="str">
            <v>.</v>
          </cell>
          <cell r="D3173" t="str">
            <v>.</v>
          </cell>
          <cell r="E3173" t="str">
            <v>.</v>
          </cell>
          <cell r="F3173" t="str">
            <v>.</v>
          </cell>
          <cell r="G3173" t="str">
            <v>.</v>
          </cell>
          <cell r="H3173" t="str">
            <v>KS2 English</v>
          </cell>
          <cell r="I3173" t="str">
            <v>KS4 English</v>
          </cell>
        </row>
        <row r="3174">
          <cell r="B3174" t="str">
            <v>.</v>
          </cell>
          <cell r="C3174" t="str">
            <v>.</v>
          </cell>
          <cell r="D3174" t="str">
            <v>.</v>
          </cell>
          <cell r="E3174" t="str">
            <v>.</v>
          </cell>
          <cell r="F3174" t="str">
            <v>.</v>
          </cell>
          <cell r="G3174" t="str">
            <v>.</v>
          </cell>
          <cell r="H3174" t="str">
            <v>KS2 English</v>
          </cell>
          <cell r="I3174" t="str">
            <v>KS4 English</v>
          </cell>
        </row>
        <row r="3175">
          <cell r="B3175" t="str">
            <v>.</v>
          </cell>
          <cell r="C3175" t="str">
            <v>.</v>
          </cell>
          <cell r="D3175" t="str">
            <v>.</v>
          </cell>
          <cell r="E3175" t="str">
            <v>.</v>
          </cell>
          <cell r="F3175" t="str">
            <v>.</v>
          </cell>
          <cell r="G3175" t="str">
            <v>.</v>
          </cell>
          <cell r="H3175" t="str">
            <v>KS2 English</v>
          </cell>
          <cell r="I3175" t="str">
            <v>KS4 English</v>
          </cell>
        </row>
        <row r="3176">
          <cell r="B3176" t="str">
            <v>.</v>
          </cell>
          <cell r="C3176" t="str">
            <v>.</v>
          </cell>
          <cell r="D3176" t="str">
            <v>.</v>
          </cell>
          <cell r="E3176" t="str">
            <v>.</v>
          </cell>
          <cell r="F3176" t="str">
            <v>.</v>
          </cell>
          <cell r="G3176" t="str">
            <v>.</v>
          </cell>
          <cell r="H3176" t="str">
            <v>.</v>
          </cell>
          <cell r="I3176" t="str">
            <v>.</v>
          </cell>
        </row>
        <row r="3177">
          <cell r="B3177" t="str">
            <v>.</v>
          </cell>
          <cell r="C3177" t="str">
            <v>.</v>
          </cell>
          <cell r="D3177" t="str">
            <v>.</v>
          </cell>
          <cell r="E3177" t="str">
            <v>.</v>
          </cell>
          <cell r="F3177" t="str">
            <v>.</v>
          </cell>
          <cell r="G3177" t="str">
            <v>.</v>
          </cell>
          <cell r="H3177" t="str">
            <v>.</v>
          </cell>
          <cell r="I3177" t="str">
            <v>.</v>
          </cell>
        </row>
        <row r="3178">
          <cell r="B3178" t="str">
            <v>KS2-4</v>
          </cell>
          <cell r="C3178" t="str">
            <v>B</v>
          </cell>
          <cell r="D3178" t="str">
            <v>D</v>
          </cell>
          <cell r="E3178">
            <v>0</v>
          </cell>
          <cell r="F3178">
            <v>0.1</v>
          </cell>
          <cell r="G3178" t="str">
            <v>&gt;=30</v>
          </cell>
          <cell r="H3178" t="str">
            <v>KS2 English</v>
          </cell>
          <cell r="I3178" t="str">
            <v>KS4 English</v>
          </cell>
        </row>
        <row r="3179">
          <cell r="B3179" t="str">
            <v>KS2-4</v>
          </cell>
          <cell r="C3179" t="str">
            <v>N</v>
          </cell>
          <cell r="D3179" t="str">
            <v>D</v>
          </cell>
          <cell r="E3179">
            <v>0</v>
          </cell>
          <cell r="F3179">
            <v>0.1</v>
          </cell>
          <cell r="G3179" t="str">
            <v>&gt;=30</v>
          </cell>
          <cell r="H3179" t="str">
            <v>KS2 English</v>
          </cell>
          <cell r="I3179" t="str">
            <v>KS4 English</v>
          </cell>
        </row>
        <row r="3180">
          <cell r="B3180" t="str">
            <v>KS2-4</v>
          </cell>
          <cell r="C3180" t="str">
            <v>2</v>
          </cell>
          <cell r="D3180" t="str">
            <v>D</v>
          </cell>
          <cell r="E3180">
            <v>0</v>
          </cell>
          <cell r="F3180">
            <v>0.1</v>
          </cell>
          <cell r="G3180" t="str">
            <v>&gt;=30</v>
          </cell>
          <cell r="H3180" t="str">
            <v>KS2 English</v>
          </cell>
          <cell r="I3180" t="str">
            <v>KS4 English</v>
          </cell>
        </row>
        <row r="3181">
          <cell r="B3181" t="str">
            <v>KS2-4</v>
          </cell>
          <cell r="C3181" t="str">
            <v>3C</v>
          </cell>
          <cell r="D3181" t="str">
            <v>D</v>
          </cell>
          <cell r="E3181">
            <v>0</v>
          </cell>
          <cell r="F3181">
            <v>0.1</v>
          </cell>
          <cell r="G3181" t="str">
            <v>&gt;=30</v>
          </cell>
          <cell r="H3181" t="str">
            <v>KS2 English</v>
          </cell>
          <cell r="I3181" t="str">
            <v>KS4 English</v>
          </cell>
        </row>
        <row r="3182">
          <cell r="B3182" t="str">
            <v>KS2-4</v>
          </cell>
          <cell r="C3182" t="str">
            <v>3B</v>
          </cell>
          <cell r="D3182" t="str">
            <v>D</v>
          </cell>
          <cell r="E3182">
            <v>0</v>
          </cell>
          <cell r="F3182">
            <v>0.1</v>
          </cell>
          <cell r="G3182" t="str">
            <v>&gt;=30</v>
          </cell>
          <cell r="H3182" t="str">
            <v>KS2 English</v>
          </cell>
          <cell r="I3182" t="str">
            <v>KS4 English</v>
          </cell>
        </row>
        <row r="3183">
          <cell r="B3183" t="str">
            <v>KS2-4</v>
          </cell>
          <cell r="C3183" t="str">
            <v>3A</v>
          </cell>
          <cell r="D3183" t="str">
            <v>D</v>
          </cell>
          <cell r="E3183">
            <v>0</v>
          </cell>
          <cell r="F3183">
            <v>0.1</v>
          </cell>
          <cell r="G3183" t="str">
            <v>&gt;=30</v>
          </cell>
          <cell r="H3183" t="str">
            <v>KS2 English</v>
          </cell>
          <cell r="I3183" t="str">
            <v>KS4 English</v>
          </cell>
        </row>
        <row r="3184">
          <cell r="B3184" t="str">
            <v>KS2-4</v>
          </cell>
          <cell r="C3184" t="str">
            <v>4C</v>
          </cell>
          <cell r="D3184" t="str">
            <v>D</v>
          </cell>
          <cell r="E3184">
            <v>0</v>
          </cell>
          <cell r="F3184">
            <v>0.1</v>
          </cell>
          <cell r="G3184" t="str">
            <v>&gt;=30</v>
          </cell>
          <cell r="H3184" t="str">
            <v>KS2 English</v>
          </cell>
          <cell r="I3184" t="str">
            <v>KS4 English</v>
          </cell>
        </row>
        <row r="3185">
          <cell r="B3185" t="str">
            <v>KS2-4</v>
          </cell>
          <cell r="C3185" t="str">
            <v>4B</v>
          </cell>
          <cell r="D3185" t="str">
            <v>D</v>
          </cell>
          <cell r="E3185">
            <v>0</v>
          </cell>
          <cell r="F3185">
            <v>0.1</v>
          </cell>
          <cell r="G3185" t="str">
            <v>&gt;=30</v>
          </cell>
          <cell r="H3185" t="str">
            <v>KS2 English</v>
          </cell>
          <cell r="I3185" t="str">
            <v>KS4 English</v>
          </cell>
        </row>
        <row r="3186">
          <cell r="B3186" t="str">
            <v>KS2-4</v>
          </cell>
          <cell r="C3186" t="str">
            <v>4A</v>
          </cell>
          <cell r="D3186" t="str">
            <v>D</v>
          </cell>
          <cell r="E3186">
            <v>0</v>
          </cell>
          <cell r="F3186">
            <v>0.1</v>
          </cell>
          <cell r="G3186" t="str">
            <v>&gt;=30</v>
          </cell>
          <cell r="H3186" t="str">
            <v>KS2 English</v>
          </cell>
          <cell r="I3186" t="str">
            <v>KS4 English</v>
          </cell>
        </row>
        <row r="3187">
          <cell r="B3187" t="str">
            <v>KS2-4</v>
          </cell>
          <cell r="C3187" t="str">
            <v>5C</v>
          </cell>
          <cell r="D3187" t="str">
            <v>D</v>
          </cell>
          <cell r="E3187">
            <v>1.5128593040847202E-3</v>
          </cell>
          <cell r="F3187">
            <v>0.1</v>
          </cell>
          <cell r="G3187" t="str">
            <v>&gt;=30</v>
          </cell>
          <cell r="H3187" t="str">
            <v>KS2 English</v>
          </cell>
          <cell r="I3187" t="str">
            <v>KS4 English</v>
          </cell>
        </row>
        <row r="3188">
          <cell r="B3188" t="str">
            <v>KS2-4</v>
          </cell>
          <cell r="C3188" t="str">
            <v>5B</v>
          </cell>
          <cell r="D3188" t="str">
            <v>D</v>
          </cell>
          <cell r="E3188">
            <v>2.331002331002331E-3</v>
          </cell>
          <cell r="F3188">
            <v>0.1</v>
          </cell>
          <cell r="G3188" t="str">
            <v>&gt;=30</v>
          </cell>
          <cell r="H3188" t="str">
            <v>KS2 English</v>
          </cell>
          <cell r="I3188" t="str">
            <v>KS4 English</v>
          </cell>
        </row>
        <row r="3189">
          <cell r="B3189" t="str">
            <v>KS2-4</v>
          </cell>
          <cell r="C3189" t="str">
            <v>5A</v>
          </cell>
          <cell r="D3189" t="str">
            <v>D</v>
          </cell>
          <cell r="E3189">
            <v>2.331002331002331E-3</v>
          </cell>
          <cell r="F3189">
            <v>0.1</v>
          </cell>
          <cell r="G3189" t="str">
            <v>&gt;=30</v>
          </cell>
          <cell r="H3189" t="str">
            <v>KS2 English</v>
          </cell>
          <cell r="I3189" t="str">
            <v>KS4 English</v>
          </cell>
        </row>
        <row r="3190">
          <cell r="B3190" t="str">
            <v>.</v>
          </cell>
        </row>
        <row r="3191">
          <cell r="B3191" t="str">
            <v>.</v>
          </cell>
        </row>
        <row r="3192">
          <cell r="B3192" t="str">
            <v>.</v>
          </cell>
          <cell r="C3192" t="str">
            <v>.</v>
          </cell>
          <cell r="D3192" t="str">
            <v>.</v>
          </cell>
          <cell r="E3192" t="str">
            <v>.</v>
          </cell>
          <cell r="F3192" t="str">
            <v>.</v>
          </cell>
          <cell r="G3192" t="str">
            <v>.</v>
          </cell>
          <cell r="H3192" t="str">
            <v>KS2 English</v>
          </cell>
          <cell r="I3192" t="str">
            <v>KS4 English</v>
          </cell>
        </row>
        <row r="3193">
          <cell r="B3193" t="str">
            <v>.</v>
          </cell>
          <cell r="C3193" t="str">
            <v>.</v>
          </cell>
          <cell r="D3193" t="str">
            <v>.</v>
          </cell>
          <cell r="E3193" t="str">
            <v>.</v>
          </cell>
          <cell r="F3193" t="str">
            <v>.</v>
          </cell>
          <cell r="G3193" t="str">
            <v>.</v>
          </cell>
          <cell r="H3193" t="str">
            <v>KS2 English</v>
          </cell>
          <cell r="I3193" t="str">
            <v>KS4 English</v>
          </cell>
        </row>
        <row r="3194">
          <cell r="B3194" t="str">
            <v>.</v>
          </cell>
          <cell r="C3194" t="str">
            <v>.</v>
          </cell>
          <cell r="D3194" t="str">
            <v>.</v>
          </cell>
          <cell r="E3194" t="str">
            <v>.</v>
          </cell>
          <cell r="F3194" t="str">
            <v>.</v>
          </cell>
          <cell r="G3194" t="str">
            <v>.</v>
          </cell>
          <cell r="H3194" t="str">
            <v>KS2 English</v>
          </cell>
          <cell r="I3194" t="str">
            <v>KS4 English</v>
          </cell>
        </row>
        <row r="3195">
          <cell r="B3195" t="str">
            <v>.</v>
          </cell>
          <cell r="C3195" t="str">
            <v>.</v>
          </cell>
          <cell r="D3195" t="str">
            <v>.</v>
          </cell>
          <cell r="E3195" t="str">
            <v>.</v>
          </cell>
          <cell r="F3195" t="str">
            <v>.</v>
          </cell>
          <cell r="G3195" t="str">
            <v>.</v>
          </cell>
          <cell r="H3195" t="str">
            <v>.</v>
          </cell>
          <cell r="I3195" t="str">
            <v>.</v>
          </cell>
        </row>
        <row r="3196">
          <cell r="B3196" t="str">
            <v>.</v>
          </cell>
          <cell r="C3196" t="str">
            <v>.</v>
          </cell>
          <cell r="D3196" t="str">
            <v>.</v>
          </cell>
          <cell r="E3196" t="str">
            <v>.</v>
          </cell>
          <cell r="F3196" t="str">
            <v>.</v>
          </cell>
          <cell r="G3196" t="str">
            <v>.</v>
          </cell>
          <cell r="H3196" t="str">
            <v>.</v>
          </cell>
          <cell r="I3196" t="str">
            <v>.</v>
          </cell>
        </row>
        <row r="3197">
          <cell r="B3197" t="str">
            <v>KS2-4</v>
          </cell>
          <cell r="C3197" t="str">
            <v>B</v>
          </cell>
          <cell r="D3197" t="str">
            <v>D</v>
          </cell>
          <cell r="E3197">
            <v>0.12255444813584349</v>
          </cell>
          <cell r="F3197">
            <v>1</v>
          </cell>
          <cell r="G3197" t="str">
            <v>&lt;25</v>
          </cell>
          <cell r="H3197" t="str">
            <v>KS2 English</v>
          </cell>
          <cell r="I3197" t="str">
            <v>KS4 English</v>
          </cell>
        </row>
        <row r="3198">
          <cell r="B3198" t="str">
            <v>KS2-4</v>
          </cell>
          <cell r="C3198" t="str">
            <v>N</v>
          </cell>
          <cell r="D3198" t="str">
            <v>D</v>
          </cell>
          <cell r="E3198">
            <v>0.13077759651984774</v>
          </cell>
          <cell r="F3198">
            <v>1</v>
          </cell>
          <cell r="G3198" t="str">
            <v>&lt;25</v>
          </cell>
          <cell r="H3198" t="str">
            <v>KS2 English</v>
          </cell>
          <cell r="I3198" t="str">
            <v>KS4 English</v>
          </cell>
        </row>
        <row r="3199">
          <cell r="B3199" t="str">
            <v>KS2-4</v>
          </cell>
          <cell r="C3199" t="str">
            <v>2</v>
          </cell>
          <cell r="D3199" t="str">
            <v>D</v>
          </cell>
          <cell r="E3199">
            <v>0.192</v>
          </cell>
          <cell r="F3199">
            <v>1</v>
          </cell>
          <cell r="G3199" t="str">
            <v>&lt;25</v>
          </cell>
          <cell r="H3199" t="str">
            <v>KS2 English</v>
          </cell>
          <cell r="I3199" t="str">
            <v>KS4 English</v>
          </cell>
        </row>
        <row r="3200">
          <cell r="B3200" t="str">
            <v>KS2-4</v>
          </cell>
          <cell r="C3200" t="str">
            <v>3C</v>
          </cell>
          <cell r="D3200" t="str">
            <v>D</v>
          </cell>
          <cell r="E3200">
            <v>0.24693907655996461</v>
          </cell>
          <cell r="F3200">
            <v>1</v>
          </cell>
          <cell r="G3200" t="str">
            <v>&lt;25</v>
          </cell>
          <cell r="H3200" t="str">
            <v>KS2 English</v>
          </cell>
          <cell r="I3200" t="str">
            <v>KS4 English</v>
          </cell>
        </row>
        <row r="3201">
          <cell r="B3201" t="str">
            <v>KS2-4</v>
          </cell>
          <cell r="C3201" t="str">
            <v>3B</v>
          </cell>
          <cell r="D3201" t="str">
            <v>D</v>
          </cell>
          <cell r="E3201">
            <v>0.31730160739146945</v>
          </cell>
          <cell r="F3201">
            <v>1</v>
          </cell>
          <cell r="G3201" t="str">
            <v>&lt;25</v>
          </cell>
          <cell r="H3201" t="str">
            <v>KS2 English</v>
          </cell>
          <cell r="I3201" t="str">
            <v>KS4 English</v>
          </cell>
        </row>
        <row r="3202">
          <cell r="B3202" t="str">
            <v>KS2-4</v>
          </cell>
          <cell r="C3202" t="str">
            <v>3A</v>
          </cell>
          <cell r="D3202" t="str">
            <v>D</v>
          </cell>
          <cell r="E3202">
            <v>0.34798713324885466</v>
          </cell>
          <cell r="F3202">
            <v>1</v>
          </cell>
          <cell r="G3202" t="str">
            <v>&lt;25</v>
          </cell>
          <cell r="H3202" t="str">
            <v>KS2 English</v>
          </cell>
          <cell r="I3202" t="str">
            <v>KS4 English</v>
          </cell>
        </row>
        <row r="3203">
          <cell r="B3203" t="str">
            <v>KS2-4</v>
          </cell>
          <cell r="C3203" t="str">
            <v>4C</v>
          </cell>
          <cell r="D3203" t="str">
            <v>D</v>
          </cell>
          <cell r="E3203">
            <v>0.33999914904480277</v>
          </cell>
          <cell r="F3203">
            <v>1</v>
          </cell>
          <cell r="G3203" t="str">
            <v>&lt;25</v>
          </cell>
          <cell r="H3203" t="str">
            <v>KS2 English</v>
          </cell>
          <cell r="I3203" t="str">
            <v>KS4 English</v>
          </cell>
        </row>
        <row r="3204">
          <cell r="B3204" t="str">
            <v>KS2-4</v>
          </cell>
          <cell r="C3204" t="str">
            <v>4B</v>
          </cell>
          <cell r="D3204" t="str">
            <v>D</v>
          </cell>
          <cell r="E3204">
            <v>0.24683461117196057</v>
          </cell>
          <cell r="F3204">
            <v>1</v>
          </cell>
          <cell r="G3204" t="str">
            <v>&lt;25</v>
          </cell>
          <cell r="H3204" t="str">
            <v>KS2 English</v>
          </cell>
          <cell r="I3204" t="str">
            <v>KS4 English</v>
          </cell>
        </row>
        <row r="3205">
          <cell r="B3205" t="str">
            <v>KS2-4</v>
          </cell>
          <cell r="C3205" t="str">
            <v>4A</v>
          </cell>
          <cell r="D3205" t="str">
            <v>D</v>
          </cell>
          <cell r="E3205">
            <v>0.14766598474986051</v>
          </cell>
          <cell r="F3205">
            <v>1</v>
          </cell>
          <cell r="G3205" t="str">
            <v>&lt;25</v>
          </cell>
          <cell r="H3205" t="str">
            <v>KS2 English</v>
          </cell>
          <cell r="I3205" t="str">
            <v>KS4 English</v>
          </cell>
        </row>
        <row r="3206">
          <cell r="B3206" t="str">
            <v>KS2-4</v>
          </cell>
          <cell r="C3206" t="str">
            <v>5C</v>
          </cell>
          <cell r="D3206" t="str">
            <v>D</v>
          </cell>
          <cell r="E3206">
            <v>6.3222473361317408E-2</v>
          </cell>
          <cell r="F3206">
            <v>1</v>
          </cell>
          <cell r="G3206" t="str">
            <v>&lt;25</v>
          </cell>
          <cell r="H3206" t="str">
            <v>KS2 English</v>
          </cell>
          <cell r="I3206" t="str">
            <v>KS4 English</v>
          </cell>
        </row>
        <row r="3207">
          <cell r="B3207" t="str">
            <v>KS2-4</v>
          </cell>
          <cell r="C3207" t="str">
            <v>5B</v>
          </cell>
          <cell r="D3207" t="str">
            <v>D</v>
          </cell>
          <cell r="E3207">
            <v>1.4895330112721417E-2</v>
          </cell>
          <cell r="F3207">
            <v>1</v>
          </cell>
          <cell r="G3207" t="str">
            <v>&lt;25</v>
          </cell>
          <cell r="H3207" t="str">
            <v>KS2 English</v>
          </cell>
          <cell r="I3207" t="str">
            <v>KS4 English</v>
          </cell>
        </row>
        <row r="3208">
          <cell r="B3208" t="str">
            <v>KS2-4</v>
          </cell>
          <cell r="C3208" t="str">
            <v>5A</v>
          </cell>
          <cell r="D3208" t="str">
            <v>D</v>
          </cell>
          <cell r="E3208">
            <v>5.9523809523809521E-3</v>
          </cell>
          <cell r="F3208">
            <v>1</v>
          </cell>
          <cell r="G3208" t="str">
            <v>&lt;25</v>
          </cell>
          <cell r="H3208" t="str">
            <v>KS2 English</v>
          </cell>
          <cell r="I3208" t="str">
            <v>KS4 English</v>
          </cell>
        </row>
        <row r="3209">
          <cell r="B3209" t="str">
            <v>.</v>
          </cell>
        </row>
        <row r="3210">
          <cell r="B3210" t="str">
            <v>.</v>
          </cell>
        </row>
        <row r="3211">
          <cell r="B3211" t="str">
            <v>.</v>
          </cell>
          <cell r="C3211" t="str">
            <v>.</v>
          </cell>
          <cell r="D3211" t="str">
            <v>.</v>
          </cell>
          <cell r="E3211" t="str">
            <v>.</v>
          </cell>
          <cell r="F3211" t="str">
            <v>.</v>
          </cell>
          <cell r="G3211" t="str">
            <v>.</v>
          </cell>
          <cell r="H3211" t="str">
            <v>KS2 English</v>
          </cell>
          <cell r="I3211" t="str">
            <v>KS4 English</v>
          </cell>
        </row>
        <row r="3212">
          <cell r="B3212" t="str">
            <v>.</v>
          </cell>
          <cell r="C3212" t="str">
            <v>.</v>
          </cell>
          <cell r="D3212" t="str">
            <v>.</v>
          </cell>
          <cell r="E3212" t="str">
            <v>.</v>
          </cell>
          <cell r="F3212" t="str">
            <v>.</v>
          </cell>
          <cell r="G3212" t="str">
            <v>.</v>
          </cell>
          <cell r="H3212" t="str">
            <v>KS2 English</v>
          </cell>
          <cell r="I3212" t="str">
            <v>KS4 English</v>
          </cell>
        </row>
        <row r="3213">
          <cell r="B3213" t="str">
            <v>.</v>
          </cell>
          <cell r="C3213" t="str">
            <v>.</v>
          </cell>
          <cell r="D3213" t="str">
            <v>.</v>
          </cell>
          <cell r="E3213" t="str">
            <v>.</v>
          </cell>
          <cell r="F3213" t="str">
            <v>.</v>
          </cell>
          <cell r="G3213" t="str">
            <v>.</v>
          </cell>
          <cell r="H3213" t="str">
            <v>KS2 English</v>
          </cell>
          <cell r="I3213" t="str">
            <v>KS4 English</v>
          </cell>
        </row>
        <row r="3214">
          <cell r="B3214" t="str">
            <v>.</v>
          </cell>
          <cell r="C3214" t="str">
            <v>.</v>
          </cell>
          <cell r="D3214" t="str">
            <v>.</v>
          </cell>
          <cell r="E3214" t="str">
            <v>.</v>
          </cell>
          <cell r="F3214" t="str">
            <v>.</v>
          </cell>
          <cell r="G3214" t="str">
            <v>.</v>
          </cell>
          <cell r="H3214" t="str">
            <v>.</v>
          </cell>
          <cell r="I3214" t="str">
            <v>.</v>
          </cell>
        </row>
        <row r="3215">
          <cell r="B3215" t="str">
            <v>.</v>
          </cell>
          <cell r="C3215" t="str">
            <v>.</v>
          </cell>
          <cell r="D3215" t="str">
            <v>.</v>
          </cell>
          <cell r="E3215" t="str">
            <v>.</v>
          </cell>
          <cell r="F3215" t="str">
            <v>.</v>
          </cell>
          <cell r="G3215" t="str">
            <v>.</v>
          </cell>
          <cell r="H3215" t="str">
            <v>.</v>
          </cell>
          <cell r="I3215" t="str">
            <v>.</v>
          </cell>
        </row>
        <row r="3216">
          <cell r="B3216" t="str">
            <v>KS2-4</v>
          </cell>
          <cell r="C3216" t="str">
            <v>B</v>
          </cell>
          <cell r="D3216" t="str">
            <v>D</v>
          </cell>
          <cell r="E3216">
            <v>0.13433495360141406</v>
          </cell>
          <cell r="F3216">
            <v>1</v>
          </cell>
          <cell r="G3216" t="str">
            <v>&gt;=25 &amp; &lt;26</v>
          </cell>
          <cell r="H3216" t="str">
            <v>KS2 English</v>
          </cell>
          <cell r="I3216" t="str">
            <v>KS4 English</v>
          </cell>
        </row>
        <row r="3217">
          <cell r="B3217" t="str">
            <v>KS2-4</v>
          </cell>
          <cell r="C3217" t="str">
            <v>N</v>
          </cell>
          <cell r="D3217" t="str">
            <v>D</v>
          </cell>
          <cell r="E3217">
            <v>0.11326468806783767</v>
          </cell>
          <cell r="F3217">
            <v>1</v>
          </cell>
          <cell r="G3217" t="str">
            <v>&gt;=25 &amp; &lt;26</v>
          </cell>
          <cell r="H3217" t="str">
            <v>KS2 English</v>
          </cell>
          <cell r="I3217" t="str">
            <v>KS4 English</v>
          </cell>
        </row>
        <row r="3218">
          <cell r="B3218" t="str">
            <v>KS2-4</v>
          </cell>
          <cell r="C3218" t="str">
            <v>2</v>
          </cell>
          <cell r="D3218" t="str">
            <v>D</v>
          </cell>
          <cell r="E3218">
            <v>0.18763796909492272</v>
          </cell>
          <cell r="F3218">
            <v>1</v>
          </cell>
          <cell r="G3218" t="str">
            <v>&gt;=25 &amp; &lt;26</v>
          </cell>
          <cell r="H3218" t="str">
            <v>KS2 English</v>
          </cell>
          <cell r="I3218" t="str">
            <v>KS4 English</v>
          </cell>
        </row>
        <row r="3219">
          <cell r="B3219" t="str">
            <v>KS2-4</v>
          </cell>
          <cell r="C3219" t="str">
            <v>3C</v>
          </cell>
          <cell r="D3219" t="str">
            <v>D</v>
          </cell>
          <cell r="E3219">
            <v>0.26897263810015487</v>
          </cell>
          <cell r="F3219">
            <v>1</v>
          </cell>
          <cell r="G3219" t="str">
            <v>&gt;=25 &amp; &lt;26</v>
          </cell>
          <cell r="H3219" t="str">
            <v>KS2 English</v>
          </cell>
          <cell r="I3219" t="str">
            <v>KS4 English</v>
          </cell>
        </row>
        <row r="3220">
          <cell r="B3220" t="str">
            <v>KS2-4</v>
          </cell>
          <cell r="C3220" t="str">
            <v>3B</v>
          </cell>
          <cell r="D3220" t="str">
            <v>D</v>
          </cell>
          <cell r="E3220">
            <v>0.35353744311129498</v>
          </cell>
          <cell r="F3220">
            <v>1</v>
          </cell>
          <cell r="G3220" t="str">
            <v>&gt;=25 &amp; &lt;26</v>
          </cell>
          <cell r="H3220" t="str">
            <v>KS2 English</v>
          </cell>
          <cell r="I3220" t="str">
            <v>KS4 English</v>
          </cell>
        </row>
        <row r="3221">
          <cell r="B3221" t="str">
            <v>KS2-4</v>
          </cell>
          <cell r="C3221" t="str">
            <v>3A</v>
          </cell>
          <cell r="D3221" t="str">
            <v>D</v>
          </cell>
          <cell r="E3221">
            <v>0.36913371287890445</v>
          </cell>
          <cell r="F3221">
            <v>1</v>
          </cell>
          <cell r="G3221" t="str">
            <v>&gt;=25 &amp; &lt;26</v>
          </cell>
          <cell r="H3221" t="str">
            <v>KS2 English</v>
          </cell>
          <cell r="I3221" t="str">
            <v>KS4 English</v>
          </cell>
        </row>
        <row r="3222">
          <cell r="B3222" t="str">
            <v>KS2-4</v>
          </cell>
          <cell r="C3222" t="str">
            <v>4C</v>
          </cell>
          <cell r="D3222" t="str">
            <v>D</v>
          </cell>
          <cell r="E3222">
            <v>0.35138897294680144</v>
          </cell>
          <cell r="F3222">
            <v>1</v>
          </cell>
          <cell r="G3222" t="str">
            <v>&gt;=25 &amp; &lt;26</v>
          </cell>
          <cell r="H3222" t="str">
            <v>KS2 English</v>
          </cell>
          <cell r="I3222" t="str">
            <v>KS4 English</v>
          </cell>
        </row>
        <row r="3223">
          <cell r="B3223" t="str">
            <v>KS2-4</v>
          </cell>
          <cell r="C3223" t="str">
            <v>4B</v>
          </cell>
          <cell r="D3223" t="str">
            <v>D</v>
          </cell>
          <cell r="E3223">
            <v>0.23491508764265823</v>
          </cell>
          <cell r="F3223">
            <v>1</v>
          </cell>
          <cell r="G3223" t="str">
            <v>&gt;=25 &amp; &lt;26</v>
          </cell>
          <cell r="H3223" t="str">
            <v>KS2 English</v>
          </cell>
          <cell r="I3223" t="str">
            <v>KS4 English</v>
          </cell>
        </row>
        <row r="3224">
          <cell r="B3224" t="str">
            <v>KS2-4</v>
          </cell>
          <cell r="C3224" t="str">
            <v>4A</v>
          </cell>
          <cell r="D3224" t="str">
            <v>D</v>
          </cell>
          <cell r="E3224">
            <v>0.1277592448009085</v>
          </cell>
          <cell r="F3224">
            <v>1</v>
          </cell>
          <cell r="G3224" t="str">
            <v>&gt;=25 &amp; &lt;26</v>
          </cell>
          <cell r="H3224" t="str">
            <v>KS2 English</v>
          </cell>
          <cell r="I3224" t="str">
            <v>KS4 English</v>
          </cell>
        </row>
        <row r="3225">
          <cell r="B3225" t="str">
            <v>KS2-4</v>
          </cell>
          <cell r="C3225" t="str">
            <v>5C</v>
          </cell>
          <cell r="D3225" t="str">
            <v>D</v>
          </cell>
          <cell r="E3225">
            <v>4.8407562492069532E-2</v>
          </cell>
          <cell r="F3225">
            <v>1</v>
          </cell>
          <cell r="G3225" t="str">
            <v>&gt;=25 &amp; &lt;26</v>
          </cell>
          <cell r="H3225" t="str">
            <v>KS2 English</v>
          </cell>
          <cell r="I3225" t="str">
            <v>KS4 English</v>
          </cell>
        </row>
        <row r="3226">
          <cell r="B3226" t="str">
            <v>KS2-4</v>
          </cell>
          <cell r="C3226" t="str">
            <v>5B</v>
          </cell>
          <cell r="D3226" t="str">
            <v>D</v>
          </cell>
          <cell r="E3226">
            <v>1.2964858410098942E-2</v>
          </cell>
          <cell r="F3226">
            <v>1</v>
          </cell>
          <cell r="G3226" t="str">
            <v>&gt;=25 &amp; &lt;26</v>
          </cell>
          <cell r="H3226" t="str">
            <v>KS2 English</v>
          </cell>
          <cell r="I3226" t="str">
            <v>KS4 English</v>
          </cell>
        </row>
        <row r="3227">
          <cell r="B3227" t="str">
            <v>KS2-4</v>
          </cell>
          <cell r="C3227" t="str">
            <v>5A</v>
          </cell>
          <cell r="D3227" t="str">
            <v>D</v>
          </cell>
          <cell r="E3227">
            <v>0</v>
          </cell>
          <cell r="F3227">
            <v>1</v>
          </cell>
          <cell r="G3227" t="str">
            <v>&gt;=25 &amp; &lt;26</v>
          </cell>
          <cell r="H3227" t="str">
            <v>KS2 English</v>
          </cell>
          <cell r="I3227" t="str">
            <v>KS4 English</v>
          </cell>
        </row>
        <row r="3228">
          <cell r="B3228" t="str">
            <v>.</v>
          </cell>
        </row>
        <row r="3229">
          <cell r="B3229" t="str">
            <v>.</v>
          </cell>
        </row>
        <row r="3230">
          <cell r="B3230" t="str">
            <v>.</v>
          </cell>
          <cell r="C3230" t="str">
            <v>.</v>
          </cell>
          <cell r="D3230" t="str">
            <v>.</v>
          </cell>
          <cell r="E3230" t="str">
            <v>.</v>
          </cell>
          <cell r="F3230" t="str">
            <v>.</v>
          </cell>
          <cell r="G3230" t="str">
            <v>.</v>
          </cell>
          <cell r="H3230" t="str">
            <v>KS2 English</v>
          </cell>
          <cell r="I3230" t="str">
            <v>KS4 English</v>
          </cell>
        </row>
        <row r="3231">
          <cell r="B3231" t="str">
            <v>.</v>
          </cell>
          <cell r="C3231" t="str">
            <v>.</v>
          </cell>
          <cell r="D3231" t="str">
            <v>.</v>
          </cell>
          <cell r="E3231" t="str">
            <v>.</v>
          </cell>
          <cell r="F3231" t="str">
            <v>.</v>
          </cell>
          <cell r="G3231" t="str">
            <v>.</v>
          </cell>
          <cell r="H3231" t="str">
            <v>KS2 English</v>
          </cell>
          <cell r="I3231" t="str">
            <v>KS4 English</v>
          </cell>
        </row>
        <row r="3232">
          <cell r="B3232" t="str">
            <v>.</v>
          </cell>
          <cell r="C3232" t="str">
            <v>.</v>
          </cell>
          <cell r="D3232" t="str">
            <v>.</v>
          </cell>
          <cell r="E3232" t="str">
            <v>.</v>
          </cell>
          <cell r="F3232" t="str">
            <v>.</v>
          </cell>
          <cell r="G3232" t="str">
            <v>.</v>
          </cell>
          <cell r="H3232" t="str">
            <v>KS2 English</v>
          </cell>
          <cell r="I3232" t="str">
            <v>KS4 English</v>
          </cell>
        </row>
        <row r="3233">
          <cell r="B3233" t="str">
            <v>.</v>
          </cell>
          <cell r="C3233" t="str">
            <v>.</v>
          </cell>
          <cell r="D3233" t="str">
            <v>.</v>
          </cell>
          <cell r="E3233" t="str">
            <v>.</v>
          </cell>
          <cell r="F3233" t="str">
            <v>.</v>
          </cell>
          <cell r="G3233" t="str">
            <v>.</v>
          </cell>
          <cell r="H3233" t="str">
            <v>.</v>
          </cell>
          <cell r="I3233" t="str">
            <v>.</v>
          </cell>
        </row>
        <row r="3234">
          <cell r="B3234" t="str">
            <v>.</v>
          </cell>
          <cell r="C3234" t="str">
            <v>.</v>
          </cell>
          <cell r="D3234" t="str">
            <v>.</v>
          </cell>
          <cell r="E3234" t="str">
            <v>.</v>
          </cell>
          <cell r="F3234" t="str">
            <v>.</v>
          </cell>
          <cell r="G3234" t="str">
            <v>.</v>
          </cell>
          <cell r="H3234" t="str">
            <v>.</v>
          </cell>
          <cell r="I3234" t="str">
            <v>.</v>
          </cell>
        </row>
        <row r="3235">
          <cell r="B3235" t="str">
            <v>KS2-4</v>
          </cell>
          <cell r="C3235" t="str">
            <v>B</v>
          </cell>
          <cell r="D3235" t="str">
            <v>D</v>
          </cell>
          <cell r="E3235">
            <v>0.14854215918045705</v>
          </cell>
          <cell r="F3235">
            <v>1</v>
          </cell>
          <cell r="G3235" t="str">
            <v>&gt;=26 &amp; &lt;27</v>
          </cell>
          <cell r="H3235" t="str">
            <v>KS2 English</v>
          </cell>
          <cell r="I3235" t="str">
            <v>KS4 English</v>
          </cell>
        </row>
        <row r="3236">
          <cell r="B3236" t="str">
            <v>KS2-4</v>
          </cell>
          <cell r="C3236" t="str">
            <v>N</v>
          </cell>
          <cell r="D3236" t="str">
            <v>D</v>
          </cell>
          <cell r="E3236">
            <v>0.14695153725898905</v>
          </cell>
          <cell r="F3236">
            <v>1</v>
          </cell>
          <cell r="G3236" t="str">
            <v>&gt;=26 &amp; &lt;27</v>
          </cell>
          <cell r="H3236" t="str">
            <v>KS2 English</v>
          </cell>
          <cell r="I3236" t="str">
            <v>KS4 English</v>
          </cell>
        </row>
        <row r="3237">
          <cell r="B3237" t="str">
            <v>KS2-4</v>
          </cell>
          <cell r="C3237" t="str">
            <v>2</v>
          </cell>
          <cell r="D3237" t="str">
            <v>D</v>
          </cell>
          <cell r="E3237">
            <v>0.20751173708920187</v>
          </cell>
          <cell r="F3237">
            <v>1</v>
          </cell>
          <cell r="G3237" t="str">
            <v>&gt;=26 &amp; &lt;27</v>
          </cell>
          <cell r="H3237" t="str">
            <v>KS2 English</v>
          </cell>
          <cell r="I3237" t="str">
            <v>KS4 English</v>
          </cell>
        </row>
        <row r="3238">
          <cell r="B3238" t="str">
            <v>KS2-4</v>
          </cell>
          <cell r="C3238" t="str">
            <v>3C</v>
          </cell>
          <cell r="D3238" t="str">
            <v>D</v>
          </cell>
          <cell r="E3238">
            <v>0.27343078245915736</v>
          </cell>
          <cell r="F3238">
            <v>1</v>
          </cell>
          <cell r="G3238" t="str">
            <v>&gt;=26 &amp; &lt;27</v>
          </cell>
          <cell r="H3238" t="str">
            <v>KS2 English</v>
          </cell>
          <cell r="I3238" t="str">
            <v>KS4 English</v>
          </cell>
        </row>
        <row r="3239">
          <cell r="B3239" t="str">
            <v>KS2-4</v>
          </cell>
          <cell r="C3239" t="str">
            <v>3B</v>
          </cell>
          <cell r="D3239" t="str">
            <v>D</v>
          </cell>
          <cell r="E3239">
            <v>0.35472807447329741</v>
          </cell>
          <cell r="F3239">
            <v>1</v>
          </cell>
          <cell r="G3239" t="str">
            <v>&gt;=26 &amp; &lt;27</v>
          </cell>
          <cell r="H3239" t="str">
            <v>KS2 English</v>
          </cell>
          <cell r="I3239" t="str">
            <v>KS4 English</v>
          </cell>
        </row>
        <row r="3240">
          <cell r="B3240" t="str">
            <v>KS2-4</v>
          </cell>
          <cell r="C3240" t="str">
            <v>3A</v>
          </cell>
          <cell r="D3240" t="str">
            <v>D</v>
          </cell>
          <cell r="E3240">
            <v>0.39030985915492955</v>
          </cell>
          <cell r="F3240">
            <v>1</v>
          </cell>
          <cell r="G3240" t="str">
            <v>&gt;=26 &amp; &lt;27</v>
          </cell>
          <cell r="H3240" t="str">
            <v>KS2 English</v>
          </cell>
          <cell r="I3240" t="str">
            <v>KS4 English</v>
          </cell>
        </row>
        <row r="3241">
          <cell r="B3241" t="str">
            <v>KS2-4</v>
          </cell>
          <cell r="C3241" t="str">
            <v>4C</v>
          </cell>
          <cell r="D3241" t="str">
            <v>D</v>
          </cell>
          <cell r="E3241">
            <v>0.35209138249622041</v>
          </cell>
          <cell r="F3241">
            <v>1</v>
          </cell>
          <cell r="G3241" t="str">
            <v>&gt;=26 &amp; &lt;27</v>
          </cell>
          <cell r="H3241" t="str">
            <v>KS2 English</v>
          </cell>
          <cell r="I3241" t="str">
            <v>KS4 English</v>
          </cell>
        </row>
        <row r="3242">
          <cell r="B3242" t="str">
            <v>KS2-4</v>
          </cell>
          <cell r="C3242" t="str">
            <v>4B</v>
          </cell>
          <cell r="D3242" t="str">
            <v>D</v>
          </cell>
          <cell r="E3242">
            <v>0.23127367092158788</v>
          </cell>
          <cell r="F3242">
            <v>1</v>
          </cell>
          <cell r="G3242" t="str">
            <v>&gt;=26 &amp; &lt;27</v>
          </cell>
          <cell r="H3242" t="str">
            <v>KS2 English</v>
          </cell>
          <cell r="I3242" t="str">
            <v>KS4 English</v>
          </cell>
        </row>
        <row r="3243">
          <cell r="B3243" t="str">
            <v>KS2-4</v>
          </cell>
          <cell r="C3243" t="str">
            <v>4A</v>
          </cell>
          <cell r="D3243" t="str">
            <v>D</v>
          </cell>
          <cell r="E3243">
            <v>0.12177184158248447</v>
          </cell>
          <cell r="F3243">
            <v>1</v>
          </cell>
          <cell r="G3243" t="str">
            <v>&gt;=26 &amp; &lt;27</v>
          </cell>
          <cell r="H3243" t="str">
            <v>KS2 English</v>
          </cell>
          <cell r="I3243" t="str">
            <v>KS4 English</v>
          </cell>
        </row>
        <row r="3244">
          <cell r="B3244" t="str">
            <v>KS2-4</v>
          </cell>
          <cell r="C3244" t="str">
            <v>5C</v>
          </cell>
          <cell r="D3244" t="str">
            <v>D</v>
          </cell>
          <cell r="E3244">
            <v>4.2811040922823403E-2</v>
          </cell>
          <cell r="F3244">
            <v>1</v>
          </cell>
          <cell r="G3244" t="str">
            <v>&gt;=26 &amp; &lt;27</v>
          </cell>
          <cell r="H3244" t="str">
            <v>KS2 English</v>
          </cell>
          <cell r="I3244" t="str">
            <v>KS4 English</v>
          </cell>
        </row>
        <row r="3245">
          <cell r="B3245" t="str">
            <v>KS2-4</v>
          </cell>
          <cell r="C3245" t="str">
            <v>5B</v>
          </cell>
          <cell r="D3245" t="str">
            <v>D</v>
          </cell>
          <cell r="E3245">
            <v>9.1488318902140167E-3</v>
          </cell>
          <cell r="F3245">
            <v>1</v>
          </cell>
          <cell r="G3245" t="str">
            <v>&gt;=26 &amp; &lt;27</v>
          </cell>
          <cell r="H3245" t="str">
            <v>KS2 English</v>
          </cell>
          <cell r="I3245" t="str">
            <v>KS4 English</v>
          </cell>
        </row>
        <row r="3246">
          <cell r="B3246" t="str">
            <v>KS2-4</v>
          </cell>
          <cell r="C3246" t="str">
            <v>5A</v>
          </cell>
          <cell r="D3246" t="str">
            <v>D</v>
          </cell>
          <cell r="E3246">
            <v>1.9305019305019305E-3</v>
          </cell>
          <cell r="F3246">
            <v>1</v>
          </cell>
          <cell r="G3246" t="str">
            <v>&gt;=26 &amp; &lt;27</v>
          </cell>
          <cell r="H3246" t="str">
            <v>KS2 English</v>
          </cell>
          <cell r="I3246" t="str">
            <v>KS4 English</v>
          </cell>
        </row>
        <row r="3247">
          <cell r="B3247" t="str">
            <v>.</v>
          </cell>
        </row>
        <row r="3248">
          <cell r="B3248" t="str">
            <v>.</v>
          </cell>
        </row>
        <row r="3249">
          <cell r="B3249" t="str">
            <v>.</v>
          </cell>
          <cell r="C3249" t="str">
            <v>.</v>
          </cell>
          <cell r="D3249" t="str">
            <v>.</v>
          </cell>
          <cell r="E3249" t="str">
            <v>.</v>
          </cell>
          <cell r="F3249" t="str">
            <v>.</v>
          </cell>
          <cell r="G3249" t="str">
            <v>.</v>
          </cell>
          <cell r="H3249" t="str">
            <v>KS2 English</v>
          </cell>
          <cell r="I3249" t="str">
            <v>KS4 English</v>
          </cell>
        </row>
        <row r="3250">
          <cell r="B3250" t="str">
            <v>.</v>
          </cell>
          <cell r="C3250" t="str">
            <v>.</v>
          </cell>
          <cell r="D3250" t="str">
            <v>.</v>
          </cell>
          <cell r="E3250" t="str">
            <v>.</v>
          </cell>
          <cell r="F3250" t="str">
            <v>.</v>
          </cell>
          <cell r="G3250" t="str">
            <v>.</v>
          </cell>
          <cell r="H3250" t="str">
            <v>KS2 English</v>
          </cell>
          <cell r="I3250" t="str">
            <v>KS4 English</v>
          </cell>
        </row>
        <row r="3251">
          <cell r="B3251" t="str">
            <v>.</v>
          </cell>
          <cell r="C3251" t="str">
            <v>.</v>
          </cell>
          <cell r="D3251" t="str">
            <v>.</v>
          </cell>
          <cell r="E3251" t="str">
            <v>.</v>
          </cell>
          <cell r="F3251" t="str">
            <v>.</v>
          </cell>
          <cell r="G3251" t="str">
            <v>.</v>
          </cell>
          <cell r="H3251" t="str">
            <v>KS2 English</v>
          </cell>
          <cell r="I3251" t="str">
            <v>KS4 English</v>
          </cell>
        </row>
        <row r="3252">
          <cell r="B3252" t="str">
            <v>.</v>
          </cell>
          <cell r="C3252" t="str">
            <v>.</v>
          </cell>
          <cell r="D3252" t="str">
            <v>.</v>
          </cell>
          <cell r="E3252" t="str">
            <v>.</v>
          </cell>
          <cell r="F3252" t="str">
            <v>.</v>
          </cell>
          <cell r="G3252" t="str">
            <v>.</v>
          </cell>
          <cell r="H3252" t="str">
            <v>.</v>
          </cell>
          <cell r="I3252" t="str">
            <v>.</v>
          </cell>
        </row>
        <row r="3253">
          <cell r="B3253" t="str">
            <v>.</v>
          </cell>
          <cell r="C3253" t="str">
            <v>.</v>
          </cell>
          <cell r="D3253" t="str">
            <v>.</v>
          </cell>
          <cell r="E3253" t="str">
            <v>.</v>
          </cell>
          <cell r="F3253" t="str">
            <v>.</v>
          </cell>
          <cell r="G3253" t="str">
            <v>.</v>
          </cell>
          <cell r="H3253" t="str">
            <v>.</v>
          </cell>
          <cell r="I3253" t="str">
            <v>.</v>
          </cell>
        </row>
        <row r="3254">
          <cell r="B3254" t="str">
            <v>KS2-4</v>
          </cell>
          <cell r="C3254" t="str">
            <v>B</v>
          </cell>
          <cell r="D3254" t="str">
            <v>D</v>
          </cell>
          <cell r="E3254">
            <v>0.15979381443298968</v>
          </cell>
          <cell r="F3254">
            <v>1</v>
          </cell>
          <cell r="G3254" t="str">
            <v>&gt;=27 &amp; &lt;28</v>
          </cell>
          <cell r="H3254" t="str">
            <v>KS2 English</v>
          </cell>
          <cell r="I3254" t="str">
            <v>KS4 English</v>
          </cell>
        </row>
        <row r="3255">
          <cell r="B3255" t="str">
            <v>KS2-4</v>
          </cell>
          <cell r="C3255" t="str">
            <v>N</v>
          </cell>
          <cell r="D3255" t="str">
            <v>D</v>
          </cell>
          <cell r="E3255">
            <v>0.16599190283400811</v>
          </cell>
          <cell r="F3255">
            <v>1</v>
          </cell>
          <cell r="G3255" t="str">
            <v>&gt;=27 &amp; &lt;28</v>
          </cell>
          <cell r="H3255" t="str">
            <v>KS2 English</v>
          </cell>
          <cell r="I3255" t="str">
            <v>KS4 English</v>
          </cell>
        </row>
        <row r="3256">
          <cell r="B3256" t="str">
            <v>KS2-4</v>
          </cell>
          <cell r="C3256" t="str">
            <v>2</v>
          </cell>
          <cell r="D3256" t="str">
            <v>D</v>
          </cell>
          <cell r="E3256">
            <v>0.23639455782312926</v>
          </cell>
          <cell r="F3256">
            <v>1</v>
          </cell>
          <cell r="G3256" t="str">
            <v>&gt;=27 &amp; &lt;28</v>
          </cell>
          <cell r="H3256" t="str">
            <v>KS2 English</v>
          </cell>
          <cell r="I3256" t="str">
            <v>KS4 English</v>
          </cell>
        </row>
        <row r="3257">
          <cell r="B3257" t="str">
            <v>KS2-4</v>
          </cell>
          <cell r="C3257" t="str">
            <v>3C</v>
          </cell>
          <cell r="D3257" t="str">
            <v>D</v>
          </cell>
          <cell r="E3257">
            <v>0.32461130072051575</v>
          </cell>
          <cell r="F3257">
            <v>1</v>
          </cell>
          <cell r="G3257" t="str">
            <v>&gt;=27 &amp; &lt;28</v>
          </cell>
          <cell r="H3257" t="str">
            <v>KS2 English</v>
          </cell>
          <cell r="I3257" t="str">
            <v>KS4 English</v>
          </cell>
        </row>
        <row r="3258">
          <cell r="B3258" t="str">
            <v>KS2-4</v>
          </cell>
          <cell r="C3258" t="str">
            <v>3B</v>
          </cell>
          <cell r="D3258" t="str">
            <v>D</v>
          </cell>
          <cell r="E3258">
            <v>0.39436619718309857</v>
          </cell>
          <cell r="F3258">
            <v>1</v>
          </cell>
          <cell r="G3258" t="str">
            <v>&gt;=27 &amp; &lt;28</v>
          </cell>
          <cell r="H3258" t="str">
            <v>KS2 English</v>
          </cell>
          <cell r="I3258" t="str">
            <v>KS4 English</v>
          </cell>
        </row>
        <row r="3259">
          <cell r="B3259" t="str">
            <v>KS2-4</v>
          </cell>
          <cell r="C3259" t="str">
            <v>3A</v>
          </cell>
          <cell r="D3259" t="str">
            <v>D</v>
          </cell>
          <cell r="E3259">
            <v>0.40640692640692638</v>
          </cell>
          <cell r="F3259">
            <v>1</v>
          </cell>
          <cell r="G3259" t="str">
            <v>&gt;=27 &amp; &lt;28</v>
          </cell>
          <cell r="H3259" t="str">
            <v>KS2 English</v>
          </cell>
          <cell r="I3259" t="str">
            <v>KS4 English</v>
          </cell>
        </row>
        <row r="3260">
          <cell r="B3260" t="str">
            <v>KS2-4</v>
          </cell>
          <cell r="C3260" t="str">
            <v>4C</v>
          </cell>
          <cell r="D3260" t="str">
            <v>D</v>
          </cell>
          <cell r="E3260">
            <v>0.32803180914512925</v>
          </cell>
          <cell r="F3260">
            <v>1</v>
          </cell>
          <cell r="G3260" t="str">
            <v>&gt;=27 &amp; &lt;28</v>
          </cell>
          <cell r="H3260" t="str">
            <v>KS2 English</v>
          </cell>
          <cell r="I3260" t="str">
            <v>KS4 English</v>
          </cell>
        </row>
        <row r="3261">
          <cell r="B3261" t="str">
            <v>KS2-4</v>
          </cell>
          <cell r="C3261" t="str">
            <v>4B</v>
          </cell>
          <cell r="D3261" t="str">
            <v>D</v>
          </cell>
          <cell r="E3261">
            <v>0.20325492462981903</v>
          </cell>
          <cell r="F3261">
            <v>1</v>
          </cell>
          <cell r="G3261" t="str">
            <v>&gt;=27 &amp; &lt;28</v>
          </cell>
          <cell r="H3261" t="str">
            <v>KS2 English</v>
          </cell>
          <cell r="I3261" t="str">
            <v>KS4 English</v>
          </cell>
        </row>
        <row r="3262">
          <cell r="B3262" t="str">
            <v>KS2-4</v>
          </cell>
          <cell r="C3262" t="str">
            <v>4A</v>
          </cell>
          <cell r="D3262" t="str">
            <v>D</v>
          </cell>
          <cell r="E3262">
            <v>0.10034338038916445</v>
          </cell>
          <cell r="F3262">
            <v>1</v>
          </cell>
          <cell r="G3262" t="str">
            <v>&gt;=27 &amp; &lt;28</v>
          </cell>
          <cell r="H3262" t="str">
            <v>KS2 English</v>
          </cell>
          <cell r="I3262" t="str">
            <v>KS4 English</v>
          </cell>
        </row>
        <row r="3263">
          <cell r="B3263" t="str">
            <v>KS2-4</v>
          </cell>
          <cell r="C3263" t="str">
            <v>5C</v>
          </cell>
          <cell r="D3263" t="str">
            <v>D</v>
          </cell>
          <cell r="E3263">
            <v>2.9462558717877868E-2</v>
          </cell>
          <cell r="F3263">
            <v>1</v>
          </cell>
          <cell r="G3263" t="str">
            <v>&gt;=27 &amp; &lt;28</v>
          </cell>
          <cell r="H3263" t="str">
            <v>KS2 English</v>
          </cell>
          <cell r="I3263" t="str">
            <v>KS4 English</v>
          </cell>
        </row>
        <row r="3264">
          <cell r="B3264" t="str">
            <v>KS2-4</v>
          </cell>
          <cell r="C3264" t="str">
            <v>5B</v>
          </cell>
          <cell r="D3264" t="str">
            <v>D</v>
          </cell>
          <cell r="E3264">
            <v>5.5240587294664925E-3</v>
          </cell>
          <cell r="F3264">
            <v>1</v>
          </cell>
          <cell r="G3264" t="str">
            <v>&gt;=27 &amp; &lt;28</v>
          </cell>
          <cell r="H3264" t="str">
            <v>KS2 English</v>
          </cell>
          <cell r="I3264" t="str">
            <v>KS4 English</v>
          </cell>
        </row>
        <row r="3265">
          <cell r="B3265" t="str">
            <v>KS2-4</v>
          </cell>
          <cell r="C3265" t="str">
            <v>5A</v>
          </cell>
          <cell r="D3265" t="str">
            <v>D</v>
          </cell>
          <cell r="E3265">
            <v>3.4188034188034188E-3</v>
          </cell>
          <cell r="F3265">
            <v>1</v>
          </cell>
          <cell r="G3265" t="str">
            <v>&gt;=27 &amp; &lt;28</v>
          </cell>
          <cell r="H3265" t="str">
            <v>KS2 English</v>
          </cell>
          <cell r="I3265" t="str">
            <v>KS4 English</v>
          </cell>
        </row>
        <row r="3266">
          <cell r="B3266" t="str">
            <v>.</v>
          </cell>
        </row>
        <row r="3267">
          <cell r="B3267" t="str">
            <v>.</v>
          </cell>
        </row>
        <row r="3268">
          <cell r="B3268" t="str">
            <v>.</v>
          </cell>
          <cell r="C3268" t="str">
            <v>.</v>
          </cell>
          <cell r="D3268" t="str">
            <v>.</v>
          </cell>
          <cell r="E3268" t="str">
            <v>.</v>
          </cell>
          <cell r="F3268" t="str">
            <v>.</v>
          </cell>
          <cell r="G3268" t="str">
            <v>.</v>
          </cell>
          <cell r="H3268" t="str">
            <v>KS2 English</v>
          </cell>
          <cell r="I3268" t="str">
            <v>KS4 English</v>
          </cell>
        </row>
        <row r="3269">
          <cell r="B3269" t="str">
            <v>.</v>
          </cell>
          <cell r="C3269" t="str">
            <v>.</v>
          </cell>
          <cell r="D3269" t="str">
            <v>.</v>
          </cell>
          <cell r="E3269" t="str">
            <v>.</v>
          </cell>
          <cell r="F3269" t="str">
            <v>.</v>
          </cell>
          <cell r="G3269" t="str">
            <v>.</v>
          </cell>
          <cell r="H3269" t="str">
            <v>KS2 English</v>
          </cell>
          <cell r="I3269" t="str">
            <v>KS4 English</v>
          </cell>
        </row>
        <row r="3270">
          <cell r="B3270" t="str">
            <v>.</v>
          </cell>
          <cell r="C3270" t="str">
            <v>.</v>
          </cell>
          <cell r="D3270" t="str">
            <v>.</v>
          </cell>
          <cell r="E3270" t="str">
            <v>.</v>
          </cell>
          <cell r="F3270" t="str">
            <v>.</v>
          </cell>
          <cell r="G3270" t="str">
            <v>.</v>
          </cell>
          <cell r="H3270" t="str">
            <v>KS2 English</v>
          </cell>
          <cell r="I3270" t="str">
            <v>KS4 English</v>
          </cell>
        </row>
        <row r="3271">
          <cell r="B3271" t="str">
            <v>.</v>
          </cell>
          <cell r="C3271" t="str">
            <v>.</v>
          </cell>
          <cell r="D3271" t="str">
            <v>.</v>
          </cell>
          <cell r="E3271" t="str">
            <v>.</v>
          </cell>
          <cell r="F3271" t="str">
            <v>.</v>
          </cell>
          <cell r="G3271" t="str">
            <v>.</v>
          </cell>
          <cell r="H3271" t="str">
            <v>.</v>
          </cell>
          <cell r="I3271" t="str">
            <v>.</v>
          </cell>
        </row>
        <row r="3272">
          <cell r="B3272" t="str">
            <v>.</v>
          </cell>
          <cell r="C3272" t="str">
            <v>.</v>
          </cell>
          <cell r="D3272" t="str">
            <v>.</v>
          </cell>
          <cell r="E3272" t="str">
            <v>.</v>
          </cell>
          <cell r="F3272" t="str">
            <v>.</v>
          </cell>
          <cell r="G3272" t="str">
            <v>.</v>
          </cell>
          <cell r="H3272" t="str">
            <v>.</v>
          </cell>
          <cell r="I3272" t="str">
            <v>.</v>
          </cell>
        </row>
        <row r="3273">
          <cell r="B3273" t="str">
            <v>KS2-4</v>
          </cell>
          <cell r="C3273" t="str">
            <v>B</v>
          </cell>
          <cell r="D3273" t="str">
            <v>D</v>
          </cell>
          <cell r="E3273">
            <v>0.23262839879154079</v>
          </cell>
          <cell r="F3273">
            <v>1</v>
          </cell>
          <cell r="G3273" t="str">
            <v>&gt;=28 &amp; &lt;29</v>
          </cell>
          <cell r="H3273" t="str">
            <v>KS2 English</v>
          </cell>
          <cell r="I3273" t="str">
            <v>KS4 English</v>
          </cell>
        </row>
        <row r="3274">
          <cell r="B3274" t="str">
            <v>KS2-4</v>
          </cell>
          <cell r="C3274" t="str">
            <v>N</v>
          </cell>
          <cell r="D3274" t="str">
            <v>D</v>
          </cell>
          <cell r="E3274">
            <v>0.19369369369369369</v>
          </cell>
          <cell r="F3274">
            <v>1</v>
          </cell>
          <cell r="G3274" t="str">
            <v>&gt;=28 &amp; &lt;29</v>
          </cell>
          <cell r="H3274" t="str">
            <v>KS2 English</v>
          </cell>
          <cell r="I3274" t="str">
            <v>KS4 English</v>
          </cell>
        </row>
        <row r="3275">
          <cell r="B3275" t="str">
            <v>KS2-4</v>
          </cell>
          <cell r="C3275" t="str">
            <v>2</v>
          </cell>
          <cell r="D3275" t="str">
            <v>D</v>
          </cell>
          <cell r="E3275">
            <v>0.23571428571428571</v>
          </cell>
          <cell r="F3275">
            <v>1</v>
          </cell>
          <cell r="G3275" t="str">
            <v>&gt;=28 &amp; &lt;29</v>
          </cell>
          <cell r="H3275" t="str">
            <v>KS2 English</v>
          </cell>
          <cell r="I3275" t="str">
            <v>KS4 English</v>
          </cell>
        </row>
        <row r="3276">
          <cell r="B3276" t="str">
            <v>KS2-4</v>
          </cell>
          <cell r="C3276" t="str">
            <v>3C</v>
          </cell>
          <cell r="D3276" t="str">
            <v>D</v>
          </cell>
          <cell r="E3276">
            <v>0.36231884057971014</v>
          </cell>
          <cell r="F3276">
            <v>1</v>
          </cell>
          <cell r="G3276" t="str">
            <v>&gt;=28 &amp; &lt;29</v>
          </cell>
          <cell r="H3276" t="str">
            <v>KS2 English</v>
          </cell>
          <cell r="I3276" t="str">
            <v>KS4 English</v>
          </cell>
        </row>
        <row r="3277">
          <cell r="B3277" t="str">
            <v>KS2-4</v>
          </cell>
          <cell r="C3277" t="str">
            <v>3B</v>
          </cell>
          <cell r="D3277" t="str">
            <v>D</v>
          </cell>
          <cell r="E3277">
            <v>0.3903420523138833</v>
          </cell>
          <cell r="F3277">
            <v>1</v>
          </cell>
          <cell r="G3277" t="str">
            <v>&gt;=28 &amp; &lt;29</v>
          </cell>
          <cell r="H3277" t="str">
            <v>KS2 English</v>
          </cell>
          <cell r="I3277" t="str">
            <v>KS4 English</v>
          </cell>
        </row>
        <row r="3278">
          <cell r="B3278" t="str">
            <v>KS2-4</v>
          </cell>
          <cell r="C3278" t="str">
            <v>3A</v>
          </cell>
          <cell r="D3278" t="str">
            <v>D</v>
          </cell>
          <cell r="E3278">
            <v>0.40538847117794485</v>
          </cell>
          <cell r="F3278">
            <v>1</v>
          </cell>
          <cell r="G3278" t="str">
            <v>&gt;=28 &amp; &lt;29</v>
          </cell>
          <cell r="H3278" t="str">
            <v>KS2 English</v>
          </cell>
          <cell r="I3278" t="str">
            <v>KS4 English</v>
          </cell>
        </row>
        <row r="3279">
          <cell r="B3279" t="str">
            <v>KS2-4</v>
          </cell>
          <cell r="C3279" t="str">
            <v>4C</v>
          </cell>
          <cell r="D3279" t="str">
            <v>D</v>
          </cell>
          <cell r="E3279">
            <v>0.31343817012151537</v>
          </cell>
          <cell r="F3279">
            <v>1</v>
          </cell>
          <cell r="G3279" t="str">
            <v>&gt;=28 &amp; &lt;29</v>
          </cell>
          <cell r="H3279" t="str">
            <v>KS2 English</v>
          </cell>
          <cell r="I3279" t="str">
            <v>KS4 English</v>
          </cell>
        </row>
        <row r="3280">
          <cell r="B3280" t="str">
            <v>KS2-4</v>
          </cell>
          <cell r="C3280" t="str">
            <v>4B</v>
          </cell>
          <cell r="D3280" t="str">
            <v>D</v>
          </cell>
          <cell r="E3280">
            <v>0.17489937797292351</v>
          </cell>
          <cell r="F3280">
            <v>1</v>
          </cell>
          <cell r="G3280" t="str">
            <v>&gt;=28 &amp; &lt;29</v>
          </cell>
          <cell r="H3280" t="str">
            <v>KS2 English</v>
          </cell>
          <cell r="I3280" t="str">
            <v>KS4 English</v>
          </cell>
        </row>
        <row r="3281">
          <cell r="B3281" t="str">
            <v>KS2-4</v>
          </cell>
          <cell r="C3281" t="str">
            <v>4A</v>
          </cell>
          <cell r="D3281" t="str">
            <v>D</v>
          </cell>
          <cell r="E3281">
            <v>8.3745625678773986E-2</v>
          </cell>
          <cell r="F3281">
            <v>1</v>
          </cell>
          <cell r="G3281" t="str">
            <v>&gt;=28 &amp; &lt;29</v>
          </cell>
          <cell r="H3281" t="str">
            <v>KS2 English</v>
          </cell>
          <cell r="I3281" t="str">
            <v>KS4 English</v>
          </cell>
        </row>
        <row r="3282">
          <cell r="B3282" t="str">
            <v>KS2-4</v>
          </cell>
          <cell r="C3282" t="str">
            <v>5C</v>
          </cell>
          <cell r="D3282" t="str">
            <v>D</v>
          </cell>
          <cell r="E3282">
            <v>2.4101830232733299E-2</v>
          </cell>
          <cell r="F3282">
            <v>1</v>
          </cell>
          <cell r="G3282" t="str">
            <v>&gt;=28 &amp; &lt;29</v>
          </cell>
          <cell r="H3282" t="str">
            <v>KS2 English</v>
          </cell>
          <cell r="I3282" t="str">
            <v>KS4 English</v>
          </cell>
        </row>
        <row r="3283">
          <cell r="B3283" t="str">
            <v>KS2-4</v>
          </cell>
          <cell r="C3283" t="str">
            <v>5B</v>
          </cell>
          <cell r="D3283" t="str">
            <v>D</v>
          </cell>
          <cell r="E3283">
            <v>2.881844380403458E-3</v>
          </cell>
          <cell r="F3283">
            <v>1</v>
          </cell>
          <cell r="G3283" t="str">
            <v>&gt;=28 &amp; &lt;29</v>
          </cell>
          <cell r="H3283" t="str">
            <v>KS2 English</v>
          </cell>
          <cell r="I3283" t="str">
            <v>KS4 English</v>
          </cell>
        </row>
        <row r="3284">
          <cell r="B3284" t="str">
            <v>KS2-4</v>
          </cell>
          <cell r="C3284" t="str">
            <v>5A</v>
          </cell>
          <cell r="D3284" t="str">
            <v>D</v>
          </cell>
          <cell r="E3284">
            <v>4.7846889952153108E-3</v>
          </cell>
          <cell r="F3284">
            <v>1</v>
          </cell>
          <cell r="G3284" t="str">
            <v>&gt;=28 &amp; &lt;29</v>
          </cell>
          <cell r="H3284" t="str">
            <v>KS2 English</v>
          </cell>
          <cell r="I3284" t="str">
            <v>KS4 English</v>
          </cell>
        </row>
        <row r="3285">
          <cell r="B3285" t="str">
            <v>.</v>
          </cell>
        </row>
        <row r="3286">
          <cell r="B3286" t="str">
            <v>.</v>
          </cell>
        </row>
        <row r="3287">
          <cell r="B3287" t="str">
            <v>.</v>
          </cell>
          <cell r="C3287" t="str">
            <v>.</v>
          </cell>
          <cell r="D3287" t="str">
            <v>.</v>
          </cell>
          <cell r="E3287" t="str">
            <v>.</v>
          </cell>
          <cell r="F3287" t="str">
            <v>.</v>
          </cell>
          <cell r="G3287" t="str">
            <v>.</v>
          </cell>
          <cell r="H3287" t="str">
            <v>KS2 English</v>
          </cell>
          <cell r="I3287" t="str">
            <v>KS4 English</v>
          </cell>
        </row>
        <row r="3288">
          <cell r="B3288" t="str">
            <v>.</v>
          </cell>
          <cell r="C3288" t="str">
            <v>.</v>
          </cell>
          <cell r="D3288" t="str">
            <v>.</v>
          </cell>
          <cell r="E3288" t="str">
            <v>.</v>
          </cell>
          <cell r="F3288" t="str">
            <v>.</v>
          </cell>
          <cell r="G3288" t="str">
            <v>.</v>
          </cell>
          <cell r="H3288" t="str">
            <v>KS2 English</v>
          </cell>
          <cell r="I3288" t="str">
            <v>KS4 English</v>
          </cell>
        </row>
        <row r="3289">
          <cell r="B3289" t="str">
            <v>.</v>
          </cell>
          <cell r="C3289" t="str">
            <v>.</v>
          </cell>
          <cell r="D3289" t="str">
            <v>.</v>
          </cell>
          <cell r="E3289" t="str">
            <v>.</v>
          </cell>
          <cell r="F3289" t="str">
            <v>.</v>
          </cell>
          <cell r="G3289" t="str">
            <v>.</v>
          </cell>
          <cell r="H3289" t="str">
            <v>KS2 English</v>
          </cell>
          <cell r="I3289" t="str">
            <v>KS4 English</v>
          </cell>
        </row>
        <row r="3290">
          <cell r="B3290" t="str">
            <v>.</v>
          </cell>
          <cell r="C3290" t="str">
            <v>.</v>
          </cell>
          <cell r="D3290" t="str">
            <v>.</v>
          </cell>
          <cell r="E3290" t="str">
            <v>.</v>
          </cell>
          <cell r="F3290" t="str">
            <v>.</v>
          </cell>
          <cell r="G3290" t="str">
            <v>.</v>
          </cell>
          <cell r="H3290" t="str">
            <v>.</v>
          </cell>
          <cell r="I3290" t="str">
            <v>.</v>
          </cell>
        </row>
        <row r="3291">
          <cell r="B3291" t="str">
            <v>.</v>
          </cell>
          <cell r="C3291" t="str">
            <v>.</v>
          </cell>
          <cell r="D3291" t="str">
            <v>.</v>
          </cell>
          <cell r="E3291" t="str">
            <v>.</v>
          </cell>
          <cell r="F3291" t="str">
            <v>.</v>
          </cell>
          <cell r="G3291" t="str">
            <v>.</v>
          </cell>
          <cell r="H3291" t="str">
            <v>.</v>
          </cell>
          <cell r="I3291" t="str">
            <v>.</v>
          </cell>
        </row>
        <row r="3292">
          <cell r="B3292" t="str">
            <v>KS2-4</v>
          </cell>
          <cell r="C3292" t="str">
            <v>B</v>
          </cell>
          <cell r="D3292" t="str">
            <v>D</v>
          </cell>
          <cell r="E3292">
            <v>0.33333333333333331</v>
          </cell>
          <cell r="F3292">
            <v>1</v>
          </cell>
          <cell r="G3292" t="str">
            <v>&gt;=29 &amp; &lt;30</v>
          </cell>
          <cell r="H3292" t="str">
            <v>KS2 English</v>
          </cell>
          <cell r="I3292" t="str">
            <v>KS4 English</v>
          </cell>
        </row>
        <row r="3293">
          <cell r="B3293" t="str">
            <v>KS2-4</v>
          </cell>
          <cell r="C3293" t="str">
            <v>N</v>
          </cell>
          <cell r="D3293" t="str">
            <v>D</v>
          </cell>
          <cell r="E3293">
            <v>0.33333333333333331</v>
          </cell>
          <cell r="F3293">
            <v>1</v>
          </cell>
          <cell r="G3293" t="str">
            <v>&gt;=29 &amp; &lt;30</v>
          </cell>
          <cell r="H3293" t="str">
            <v>KS2 English</v>
          </cell>
          <cell r="I3293" t="str">
            <v>KS4 English</v>
          </cell>
        </row>
        <row r="3294">
          <cell r="B3294" t="str">
            <v>KS2-4</v>
          </cell>
          <cell r="C3294" t="str">
            <v>2</v>
          </cell>
          <cell r="D3294" t="str">
            <v>D</v>
          </cell>
          <cell r="E3294">
            <v>0.33333333333333331</v>
          </cell>
          <cell r="F3294">
            <v>1</v>
          </cell>
          <cell r="G3294" t="str">
            <v>&gt;=29 &amp; &lt;30</v>
          </cell>
          <cell r="H3294" t="str">
            <v>KS2 English</v>
          </cell>
          <cell r="I3294" t="str">
            <v>KS4 English</v>
          </cell>
        </row>
        <row r="3295">
          <cell r="B3295" t="str">
            <v>KS2-4</v>
          </cell>
          <cell r="C3295" t="str">
            <v>3C</v>
          </cell>
          <cell r="D3295" t="str">
            <v>D</v>
          </cell>
          <cell r="E3295">
            <v>0.33333333333333331</v>
          </cell>
          <cell r="F3295">
            <v>1</v>
          </cell>
          <cell r="G3295" t="str">
            <v>&gt;=29 &amp; &lt;30</v>
          </cell>
          <cell r="H3295" t="str">
            <v>KS2 English</v>
          </cell>
          <cell r="I3295" t="str">
            <v>KS4 English</v>
          </cell>
        </row>
        <row r="3296">
          <cell r="B3296" t="str">
            <v>KS2-4</v>
          </cell>
          <cell r="C3296" t="str">
            <v>3B</v>
          </cell>
          <cell r="D3296" t="str">
            <v>D</v>
          </cell>
          <cell r="E3296">
            <v>0.33333333333333331</v>
          </cell>
          <cell r="F3296">
            <v>1</v>
          </cell>
          <cell r="G3296" t="str">
            <v>&gt;=29 &amp; &lt;30</v>
          </cell>
          <cell r="H3296" t="str">
            <v>KS2 English</v>
          </cell>
          <cell r="I3296" t="str">
            <v>KS4 English</v>
          </cell>
        </row>
        <row r="3297">
          <cell r="B3297" t="str">
            <v>KS2-4</v>
          </cell>
          <cell r="C3297" t="str">
            <v>3A</v>
          </cell>
          <cell r="D3297" t="str">
            <v>D</v>
          </cell>
          <cell r="E3297">
            <v>0.38356164383561642</v>
          </cell>
          <cell r="F3297">
            <v>1</v>
          </cell>
          <cell r="G3297" t="str">
            <v>&gt;=29 &amp; &lt;30</v>
          </cell>
          <cell r="H3297" t="str">
            <v>KS2 English</v>
          </cell>
          <cell r="I3297" t="str">
            <v>KS4 English</v>
          </cell>
        </row>
        <row r="3298">
          <cell r="B3298" t="str">
            <v>KS2-4</v>
          </cell>
          <cell r="C3298" t="str">
            <v>4C</v>
          </cell>
          <cell r="D3298" t="str">
            <v>D</v>
          </cell>
          <cell r="E3298">
            <v>0.22664624808575803</v>
          </cell>
          <cell r="F3298">
            <v>1</v>
          </cell>
          <cell r="G3298" t="str">
            <v>&gt;=29 &amp; &lt;30</v>
          </cell>
          <cell r="H3298" t="str">
            <v>KS2 English</v>
          </cell>
          <cell r="I3298" t="str">
            <v>KS4 English</v>
          </cell>
        </row>
        <row r="3299">
          <cell r="B3299" t="str">
            <v>KS2-4</v>
          </cell>
          <cell r="C3299" t="str">
            <v>4B</v>
          </cell>
          <cell r="D3299" t="str">
            <v>D</v>
          </cell>
          <cell r="E3299">
            <v>8.9552238805970144E-2</v>
          </cell>
          <cell r="F3299">
            <v>1</v>
          </cell>
          <cell r="G3299" t="str">
            <v>&gt;=29 &amp; &lt;30</v>
          </cell>
          <cell r="H3299" t="str">
            <v>KS2 English</v>
          </cell>
          <cell r="I3299" t="str">
            <v>KS4 English</v>
          </cell>
        </row>
        <row r="3300">
          <cell r="B3300" t="str">
            <v>KS2-4</v>
          </cell>
          <cell r="C3300" t="str">
            <v>4A</v>
          </cell>
          <cell r="D3300" t="str">
            <v>D</v>
          </cell>
          <cell r="E3300">
            <v>3.1100478468899521E-2</v>
          </cell>
          <cell r="F3300">
            <v>1</v>
          </cell>
          <cell r="G3300" t="str">
            <v>&gt;=29 &amp; &lt;30</v>
          </cell>
          <cell r="H3300" t="str">
            <v>KS2 English</v>
          </cell>
          <cell r="I3300" t="str">
            <v>KS4 English</v>
          </cell>
        </row>
        <row r="3301">
          <cell r="B3301" t="str">
            <v>KS2-4</v>
          </cell>
          <cell r="C3301" t="str">
            <v>5C</v>
          </cell>
          <cell r="D3301" t="str">
            <v>D</v>
          </cell>
          <cell r="E3301">
            <v>7.1234024722396814E-3</v>
          </cell>
          <cell r="F3301">
            <v>1</v>
          </cell>
          <cell r="G3301" t="str">
            <v>&gt;=29 &amp; &lt;30</v>
          </cell>
          <cell r="H3301" t="str">
            <v>KS2 English</v>
          </cell>
          <cell r="I3301" t="str">
            <v>KS4 English</v>
          </cell>
        </row>
        <row r="3302">
          <cell r="B3302" t="str">
            <v>KS2-4</v>
          </cell>
          <cell r="C3302" t="str">
            <v>5B</v>
          </cell>
          <cell r="D3302" t="str">
            <v>D</v>
          </cell>
          <cell r="E3302">
            <v>2.6525198938992041E-3</v>
          </cell>
          <cell r="F3302">
            <v>1</v>
          </cell>
          <cell r="G3302" t="str">
            <v>&gt;=29 &amp; &lt;30</v>
          </cell>
          <cell r="H3302" t="str">
            <v>KS2 English</v>
          </cell>
          <cell r="I3302" t="str">
            <v>KS4 English</v>
          </cell>
        </row>
        <row r="3303">
          <cell r="B3303" t="str">
            <v>KS2-4</v>
          </cell>
          <cell r="C3303" t="str">
            <v>5A</v>
          </cell>
          <cell r="D3303" t="str">
            <v>D</v>
          </cell>
          <cell r="E3303">
            <v>0</v>
          </cell>
          <cell r="F3303">
            <v>1</v>
          </cell>
          <cell r="G3303" t="str">
            <v>&gt;=29 &amp; &lt;30</v>
          </cell>
          <cell r="H3303" t="str">
            <v>KS2 English</v>
          </cell>
          <cell r="I3303" t="str">
            <v>KS4 English</v>
          </cell>
        </row>
        <row r="3304">
          <cell r="B3304" t="str">
            <v>.</v>
          </cell>
        </row>
        <row r="3305">
          <cell r="B3305" t="str">
            <v>.</v>
          </cell>
        </row>
        <row r="3306">
          <cell r="B3306" t="str">
            <v>.</v>
          </cell>
          <cell r="C3306" t="str">
            <v>.</v>
          </cell>
          <cell r="D3306" t="str">
            <v>.</v>
          </cell>
          <cell r="E3306" t="str">
            <v>.</v>
          </cell>
          <cell r="F3306" t="str">
            <v>.</v>
          </cell>
          <cell r="G3306" t="str">
            <v>.</v>
          </cell>
          <cell r="H3306" t="str">
            <v>KS2 English</v>
          </cell>
          <cell r="I3306" t="str">
            <v>KS4 English</v>
          </cell>
        </row>
        <row r="3307">
          <cell r="B3307" t="str">
            <v>.</v>
          </cell>
          <cell r="C3307" t="str">
            <v>.</v>
          </cell>
          <cell r="D3307" t="str">
            <v>.</v>
          </cell>
          <cell r="E3307" t="str">
            <v>.</v>
          </cell>
          <cell r="F3307" t="str">
            <v>.</v>
          </cell>
          <cell r="G3307" t="str">
            <v>.</v>
          </cell>
          <cell r="H3307" t="str">
            <v>KS2 English</v>
          </cell>
          <cell r="I3307" t="str">
            <v>KS4 English</v>
          </cell>
        </row>
        <row r="3308">
          <cell r="B3308" t="str">
            <v>.</v>
          </cell>
          <cell r="C3308" t="str">
            <v>.</v>
          </cell>
          <cell r="D3308" t="str">
            <v>.</v>
          </cell>
          <cell r="E3308" t="str">
            <v>.</v>
          </cell>
          <cell r="F3308" t="str">
            <v>.</v>
          </cell>
          <cell r="G3308" t="str">
            <v>.</v>
          </cell>
          <cell r="H3308" t="str">
            <v>KS2 English</v>
          </cell>
          <cell r="I3308" t="str">
            <v>KS4 English</v>
          </cell>
        </row>
        <row r="3309">
          <cell r="B3309" t="str">
            <v>.</v>
          </cell>
          <cell r="C3309" t="str">
            <v>.</v>
          </cell>
          <cell r="D3309" t="str">
            <v>.</v>
          </cell>
          <cell r="E3309" t="str">
            <v>.</v>
          </cell>
          <cell r="F3309" t="str">
            <v>.</v>
          </cell>
          <cell r="G3309" t="str">
            <v>.</v>
          </cell>
          <cell r="H3309" t="str">
            <v>.</v>
          </cell>
          <cell r="I3309" t="str">
            <v>.</v>
          </cell>
        </row>
        <row r="3310">
          <cell r="B3310" t="str">
            <v>.</v>
          </cell>
          <cell r="C3310" t="str">
            <v>.</v>
          </cell>
          <cell r="D3310" t="str">
            <v>.</v>
          </cell>
          <cell r="E3310" t="str">
            <v>.</v>
          </cell>
          <cell r="F3310" t="str">
            <v>.</v>
          </cell>
          <cell r="G3310" t="str">
            <v>.</v>
          </cell>
          <cell r="H3310" t="str">
            <v>.</v>
          </cell>
          <cell r="I3310" t="str">
            <v>.</v>
          </cell>
        </row>
        <row r="3311">
          <cell r="B3311" t="str">
            <v>KS2-4</v>
          </cell>
          <cell r="C3311" t="str">
            <v>B</v>
          </cell>
          <cell r="D3311" t="str">
            <v>D</v>
          </cell>
          <cell r="E3311">
            <v>0.14925373134328357</v>
          </cell>
          <cell r="F3311">
            <v>1</v>
          </cell>
          <cell r="G3311" t="str">
            <v>&gt;=30</v>
          </cell>
          <cell r="H3311" t="str">
            <v>KS2 English</v>
          </cell>
          <cell r="I3311" t="str">
            <v>KS4 English</v>
          </cell>
        </row>
        <row r="3312">
          <cell r="B3312" t="str">
            <v>KS2-4</v>
          </cell>
          <cell r="C3312" t="str">
            <v>N</v>
          </cell>
          <cell r="D3312" t="str">
            <v>D</v>
          </cell>
          <cell r="E3312">
            <v>0.14925373134328357</v>
          </cell>
          <cell r="F3312">
            <v>1</v>
          </cell>
          <cell r="G3312" t="str">
            <v>&gt;=30</v>
          </cell>
          <cell r="H3312" t="str">
            <v>KS2 English</v>
          </cell>
          <cell r="I3312" t="str">
            <v>KS4 English</v>
          </cell>
        </row>
        <row r="3313">
          <cell r="B3313" t="str">
            <v>KS2-4</v>
          </cell>
          <cell r="C3313" t="str">
            <v>2</v>
          </cell>
          <cell r="D3313" t="str">
            <v>D</v>
          </cell>
          <cell r="E3313">
            <v>0.14925373134328357</v>
          </cell>
          <cell r="F3313">
            <v>1</v>
          </cell>
          <cell r="G3313" t="str">
            <v>&gt;=30</v>
          </cell>
          <cell r="H3313" t="str">
            <v>KS2 English</v>
          </cell>
          <cell r="I3313" t="str">
            <v>KS4 English</v>
          </cell>
        </row>
        <row r="3314">
          <cell r="B3314" t="str">
            <v>KS2-4</v>
          </cell>
          <cell r="C3314" t="str">
            <v>3C</v>
          </cell>
          <cell r="D3314" t="str">
            <v>D</v>
          </cell>
          <cell r="E3314">
            <v>0.14925373134328357</v>
          </cell>
          <cell r="F3314">
            <v>1</v>
          </cell>
          <cell r="G3314" t="str">
            <v>&gt;=30</v>
          </cell>
          <cell r="H3314" t="str">
            <v>KS2 English</v>
          </cell>
          <cell r="I3314" t="str">
            <v>KS4 English</v>
          </cell>
        </row>
        <row r="3315">
          <cell r="B3315" t="str">
            <v>KS2-4</v>
          </cell>
          <cell r="C3315" t="str">
            <v>3B</v>
          </cell>
          <cell r="D3315" t="str">
            <v>D</v>
          </cell>
          <cell r="E3315">
            <v>0.14925373134328357</v>
          </cell>
          <cell r="F3315">
            <v>1</v>
          </cell>
          <cell r="G3315" t="str">
            <v>&gt;=30</v>
          </cell>
          <cell r="H3315" t="str">
            <v>KS2 English</v>
          </cell>
          <cell r="I3315" t="str">
            <v>KS4 English</v>
          </cell>
        </row>
        <row r="3316">
          <cell r="B3316" t="str">
            <v>KS2-4</v>
          </cell>
          <cell r="C3316" t="str">
            <v>3A</v>
          </cell>
          <cell r="D3316" t="str">
            <v>D</v>
          </cell>
          <cell r="E3316">
            <v>0.14925373134328357</v>
          </cell>
          <cell r="F3316">
            <v>1</v>
          </cell>
          <cell r="G3316" t="str">
            <v>&gt;=30</v>
          </cell>
          <cell r="H3316" t="str">
            <v>KS2 English</v>
          </cell>
          <cell r="I3316" t="str">
            <v>KS4 English</v>
          </cell>
        </row>
        <row r="3317">
          <cell r="B3317" t="str">
            <v>KS2-4</v>
          </cell>
          <cell r="C3317" t="str">
            <v>4C</v>
          </cell>
          <cell r="D3317" t="str">
            <v>D</v>
          </cell>
          <cell r="E3317">
            <v>0.14925373134328357</v>
          </cell>
          <cell r="F3317">
            <v>1</v>
          </cell>
          <cell r="G3317" t="str">
            <v>&gt;=30</v>
          </cell>
          <cell r="H3317" t="str">
            <v>KS2 English</v>
          </cell>
          <cell r="I3317" t="str">
            <v>KS4 English</v>
          </cell>
        </row>
        <row r="3318">
          <cell r="B3318" t="str">
            <v>KS2-4</v>
          </cell>
          <cell r="C3318" t="str">
            <v>4B</v>
          </cell>
          <cell r="D3318" t="str">
            <v>D</v>
          </cell>
          <cell r="E3318">
            <v>3.2355915065722954E-2</v>
          </cell>
          <cell r="F3318">
            <v>1</v>
          </cell>
          <cell r="G3318" t="str">
            <v>&gt;=30</v>
          </cell>
          <cell r="H3318" t="str">
            <v>KS2 English</v>
          </cell>
          <cell r="I3318" t="str">
            <v>KS4 English</v>
          </cell>
        </row>
        <row r="3319">
          <cell r="B3319" t="str">
            <v>KS2-4</v>
          </cell>
          <cell r="C3319" t="str">
            <v>4A</v>
          </cell>
          <cell r="D3319" t="str">
            <v>D</v>
          </cell>
          <cell r="E3319">
            <v>1.2980769230769231E-2</v>
          </cell>
          <cell r="F3319">
            <v>1</v>
          </cell>
          <cell r="G3319" t="str">
            <v>&gt;=30</v>
          </cell>
          <cell r="H3319" t="str">
            <v>KS2 English</v>
          </cell>
          <cell r="I3319" t="str">
            <v>KS4 English</v>
          </cell>
        </row>
        <row r="3320">
          <cell r="B3320" t="str">
            <v>KS2-4</v>
          </cell>
          <cell r="C3320" t="str">
            <v>5C</v>
          </cell>
          <cell r="D3320" t="str">
            <v>D</v>
          </cell>
          <cell r="E3320">
            <v>3.6180588327827594E-3</v>
          </cell>
          <cell r="F3320">
            <v>1</v>
          </cell>
          <cell r="G3320" t="str">
            <v>&gt;=30</v>
          </cell>
          <cell r="H3320" t="str">
            <v>KS2 English</v>
          </cell>
          <cell r="I3320" t="str">
            <v>KS4 English</v>
          </cell>
        </row>
        <row r="3321">
          <cell r="B3321" t="str">
            <v>KS2-4</v>
          </cell>
          <cell r="C3321" t="str">
            <v>5B</v>
          </cell>
          <cell r="D3321" t="str">
            <v>D</v>
          </cell>
          <cell r="E3321">
            <v>6.9348127600554787E-4</v>
          </cell>
          <cell r="F3321">
            <v>1</v>
          </cell>
          <cell r="G3321" t="str">
            <v>&gt;=30</v>
          </cell>
          <cell r="H3321" t="str">
            <v>KS2 English</v>
          </cell>
          <cell r="I3321" t="str">
            <v>KS4 English</v>
          </cell>
        </row>
        <row r="3322">
          <cell r="B3322" t="str">
            <v>KS2-4</v>
          </cell>
          <cell r="C3322" t="str">
            <v>5A</v>
          </cell>
          <cell r="D3322" t="str">
            <v>D</v>
          </cell>
          <cell r="E3322">
            <v>0</v>
          </cell>
          <cell r="F3322">
            <v>1</v>
          </cell>
          <cell r="G3322" t="str">
            <v>&gt;=30</v>
          </cell>
          <cell r="H3322" t="str">
            <v>KS2 English</v>
          </cell>
          <cell r="I3322" t="str">
            <v>KS4 English</v>
          </cell>
        </row>
        <row r="3323">
          <cell r="B3323" t="str">
            <v>.</v>
          </cell>
          <cell r="C3323" t="str">
            <v>.</v>
          </cell>
          <cell r="D3323" t="str">
            <v>.</v>
          </cell>
          <cell r="E3323" t="str">
            <v>.</v>
          </cell>
          <cell r="F3323" t="str">
            <v>.</v>
          </cell>
          <cell r="G3323" t="str">
            <v>.</v>
          </cell>
          <cell r="H3323" t="str">
            <v>.</v>
          </cell>
          <cell r="I3323" t="str">
            <v>.</v>
          </cell>
        </row>
        <row r="3324">
          <cell r="B3324" t="str">
            <v>.</v>
          </cell>
          <cell r="C3324" t="str">
            <v>.</v>
          </cell>
          <cell r="D3324" t="str">
            <v>.</v>
          </cell>
          <cell r="E3324" t="str">
            <v>.</v>
          </cell>
          <cell r="F3324" t="str">
            <v>.</v>
          </cell>
          <cell r="G3324" t="str">
            <v>.</v>
          </cell>
          <cell r="H3324" t="str">
            <v>.</v>
          </cell>
          <cell r="I3324" t="str">
            <v>.</v>
          </cell>
        </row>
        <row r="3325">
          <cell r="B3325" t="str">
            <v>KS2-4</v>
          </cell>
          <cell r="C3325" t="str">
            <v>B</v>
          </cell>
          <cell r="D3325" t="str">
            <v>C</v>
          </cell>
          <cell r="E3325">
            <v>4.6767874632713029E-2</v>
          </cell>
          <cell r="F3325">
            <v>0.75</v>
          </cell>
          <cell r="G3325" t="str">
            <v>&lt;25</v>
          </cell>
          <cell r="H3325" t="str">
            <v>KS2 English</v>
          </cell>
          <cell r="I3325" t="str">
            <v>KS4 English</v>
          </cell>
        </row>
        <row r="3326">
          <cell r="B3326" t="str">
            <v>KS2-4</v>
          </cell>
          <cell r="C3326" t="str">
            <v>N</v>
          </cell>
          <cell r="D3326" t="str">
            <v>C</v>
          </cell>
          <cell r="E3326">
            <v>3.4985422740524783E-2</v>
          </cell>
          <cell r="F3326">
            <v>0.75</v>
          </cell>
          <cell r="G3326" t="str">
            <v>&lt;25</v>
          </cell>
          <cell r="H3326" t="str">
            <v>KS2 English</v>
          </cell>
          <cell r="I3326" t="str">
            <v>KS4 English</v>
          </cell>
        </row>
        <row r="3327">
          <cell r="B3327" t="str">
            <v>KS2-4</v>
          </cell>
          <cell r="C3327" t="str">
            <v>2</v>
          </cell>
          <cell r="D3327" t="str">
            <v>C</v>
          </cell>
          <cell r="E3327">
            <v>5.9915611814345994E-2</v>
          </cell>
          <cell r="F3327">
            <v>0.75</v>
          </cell>
          <cell r="G3327" t="str">
            <v>&lt;25</v>
          </cell>
          <cell r="H3327" t="str">
            <v>KS2 English</v>
          </cell>
          <cell r="I3327" t="str">
            <v>KS4 English</v>
          </cell>
        </row>
        <row r="3328">
          <cell r="B3328" t="str">
            <v>KS2-4</v>
          </cell>
          <cell r="C3328" t="str">
            <v>3C</v>
          </cell>
          <cell r="D3328" t="str">
            <v>C</v>
          </cell>
          <cell r="E3328">
            <v>0.10073514802304788</v>
          </cell>
          <cell r="F3328">
            <v>0.75</v>
          </cell>
          <cell r="G3328" t="str">
            <v>&lt;25</v>
          </cell>
          <cell r="H3328" t="str">
            <v>KS2 English</v>
          </cell>
          <cell r="I3328" t="str">
            <v>KS4 English</v>
          </cell>
        </row>
        <row r="3329">
          <cell r="B3329" t="str">
            <v>KS2-4</v>
          </cell>
          <cell r="C3329" t="str">
            <v>3B</v>
          </cell>
          <cell r="D3329" t="str">
            <v>C</v>
          </cell>
          <cell r="E3329">
            <v>0.15476597198496755</v>
          </cell>
          <cell r="F3329">
            <v>0.75</v>
          </cell>
          <cell r="G3329" t="str">
            <v>&lt;25</v>
          </cell>
          <cell r="H3329" t="str">
            <v>KS2 English</v>
          </cell>
          <cell r="I3329" t="str">
            <v>KS4 English</v>
          </cell>
        </row>
        <row r="3330">
          <cell r="B3330" t="str">
            <v>KS2-4</v>
          </cell>
          <cell r="C3330" t="str">
            <v>3A</v>
          </cell>
          <cell r="D3330" t="str">
            <v>C</v>
          </cell>
          <cell r="E3330">
            <v>0.23909616395165528</v>
          </cell>
          <cell r="F3330">
            <v>0.75</v>
          </cell>
          <cell r="G3330" t="str">
            <v>&lt;25</v>
          </cell>
          <cell r="H3330" t="str">
            <v>KS2 English</v>
          </cell>
          <cell r="I3330" t="str">
            <v>KS4 English</v>
          </cell>
        </row>
        <row r="3331">
          <cell r="B3331" t="str">
            <v>KS2-4</v>
          </cell>
          <cell r="C3331" t="str">
            <v>4C</v>
          </cell>
          <cell r="D3331" t="str">
            <v>C</v>
          </cell>
          <cell r="E3331">
            <v>0.36822101202632174</v>
          </cell>
          <cell r="F3331">
            <v>0.75</v>
          </cell>
          <cell r="G3331" t="str">
            <v>&lt;25</v>
          </cell>
          <cell r="H3331" t="str">
            <v>KS2 English</v>
          </cell>
          <cell r="I3331" t="str">
            <v>KS4 English</v>
          </cell>
        </row>
        <row r="3332">
          <cell r="B3332" t="str">
            <v>KS2-4</v>
          </cell>
          <cell r="C3332" t="str">
            <v>4B</v>
          </cell>
          <cell r="D3332" t="str">
            <v>C</v>
          </cell>
          <cell r="E3332">
            <v>0.44605484375905852</v>
          </cell>
          <cell r="F3332">
            <v>0.75</v>
          </cell>
          <cell r="G3332" t="str">
            <v>&lt;25</v>
          </cell>
          <cell r="H3332" t="str">
            <v>KS2 English</v>
          </cell>
          <cell r="I3332" t="str">
            <v>KS4 English</v>
          </cell>
        </row>
        <row r="3333">
          <cell r="B3333" t="str">
            <v>KS2-4</v>
          </cell>
          <cell r="C3333" t="str">
            <v>4A</v>
          </cell>
          <cell r="D3333" t="str">
            <v>C</v>
          </cell>
          <cell r="E3333">
            <v>0.42165149544863462</v>
          </cell>
          <cell r="F3333">
            <v>0.75</v>
          </cell>
          <cell r="G3333" t="str">
            <v>&lt;25</v>
          </cell>
          <cell r="H3333" t="str">
            <v>KS2 English</v>
          </cell>
          <cell r="I3333" t="str">
            <v>KS4 English</v>
          </cell>
        </row>
        <row r="3334">
          <cell r="B3334" t="str">
            <v>KS2-4</v>
          </cell>
          <cell r="C3334" t="str">
            <v>5C</v>
          </cell>
          <cell r="D3334" t="str">
            <v>C</v>
          </cell>
          <cell r="E3334">
            <v>0.28116822824343718</v>
          </cell>
          <cell r="F3334">
            <v>0.75</v>
          </cell>
          <cell r="G3334" t="str">
            <v>&lt;25</v>
          </cell>
          <cell r="H3334" t="str">
            <v>KS2 English</v>
          </cell>
          <cell r="I3334" t="str">
            <v>KS4 English</v>
          </cell>
        </row>
        <row r="3335">
          <cell r="B3335" t="str">
            <v>KS2-4</v>
          </cell>
          <cell r="C3335" t="str">
            <v>5B</v>
          </cell>
          <cell r="D3335" t="str">
            <v>C</v>
          </cell>
          <cell r="E3335">
            <v>0.10961737331954498</v>
          </cell>
          <cell r="F3335">
            <v>0.75</v>
          </cell>
          <cell r="G3335" t="str">
            <v>&lt;25</v>
          </cell>
          <cell r="H3335" t="str">
            <v>KS2 English</v>
          </cell>
          <cell r="I3335" t="str">
            <v>KS4 English</v>
          </cell>
        </row>
        <row r="3336">
          <cell r="B3336" t="str">
            <v>KS2-4</v>
          </cell>
          <cell r="C3336" t="str">
            <v>5A</v>
          </cell>
          <cell r="D3336" t="str">
            <v>C</v>
          </cell>
          <cell r="E3336">
            <v>4.72972972972973E-2</v>
          </cell>
          <cell r="F3336">
            <v>0.75</v>
          </cell>
          <cell r="G3336" t="str">
            <v>&lt;25</v>
          </cell>
          <cell r="H3336" t="str">
            <v>KS2 English</v>
          </cell>
          <cell r="I3336" t="str">
            <v>KS4 English</v>
          </cell>
        </row>
        <row r="3337">
          <cell r="B3337" t="str">
            <v>.</v>
          </cell>
          <cell r="C3337" t="str">
            <v>.</v>
          </cell>
          <cell r="D3337" t="str">
            <v>.</v>
          </cell>
          <cell r="E3337" t="str">
            <v>.</v>
          </cell>
          <cell r="F3337" t="str">
            <v>.</v>
          </cell>
          <cell r="G3337" t="str">
            <v>.</v>
          </cell>
          <cell r="H3337" t="str">
            <v>.</v>
          </cell>
          <cell r="I3337" t="str">
            <v>.</v>
          </cell>
        </row>
        <row r="3338">
          <cell r="B3338" t="str">
            <v>.</v>
          </cell>
          <cell r="C3338" t="str">
            <v>.</v>
          </cell>
          <cell r="D3338" t="str">
            <v>.</v>
          </cell>
          <cell r="E3338" t="str">
            <v>.</v>
          </cell>
          <cell r="F3338" t="str">
            <v>.</v>
          </cell>
          <cell r="G3338" t="str">
            <v>.</v>
          </cell>
          <cell r="H3338" t="str">
            <v>.</v>
          </cell>
          <cell r="I3338" t="str">
            <v>.</v>
          </cell>
        </row>
        <row r="3339">
          <cell r="B3339" t="str">
            <v>.</v>
          </cell>
          <cell r="C3339" t="str">
            <v>.</v>
          </cell>
          <cell r="D3339" t="str">
            <v>.</v>
          </cell>
          <cell r="E3339" t="str">
            <v>.</v>
          </cell>
          <cell r="F3339" t="str">
            <v>.</v>
          </cell>
          <cell r="G3339" t="str">
            <v>.</v>
          </cell>
          <cell r="H3339" t="str">
            <v>KS2 English</v>
          </cell>
          <cell r="I3339" t="str">
            <v>KS4 English</v>
          </cell>
        </row>
        <row r="3340">
          <cell r="B3340" t="str">
            <v>.</v>
          </cell>
          <cell r="C3340" t="str">
            <v>.</v>
          </cell>
          <cell r="D3340" t="str">
            <v>.</v>
          </cell>
          <cell r="E3340" t="str">
            <v>.</v>
          </cell>
          <cell r="F3340" t="str">
            <v>.</v>
          </cell>
          <cell r="G3340" t="str">
            <v>.</v>
          </cell>
          <cell r="H3340" t="str">
            <v>KS2 English</v>
          </cell>
          <cell r="I3340" t="str">
            <v>KS4 English</v>
          </cell>
        </row>
        <row r="3341">
          <cell r="B3341" t="str">
            <v>.</v>
          </cell>
          <cell r="C3341" t="str">
            <v>.</v>
          </cell>
          <cell r="D3341" t="str">
            <v>.</v>
          </cell>
          <cell r="E3341" t="str">
            <v>.</v>
          </cell>
          <cell r="F3341" t="str">
            <v>.</v>
          </cell>
          <cell r="G3341" t="str">
            <v>.</v>
          </cell>
          <cell r="H3341" t="str">
            <v>KS2 English</v>
          </cell>
          <cell r="I3341" t="str">
            <v>KS4 English</v>
          </cell>
        </row>
        <row r="3342">
          <cell r="B3342" t="str">
            <v>.</v>
          </cell>
          <cell r="C3342" t="str">
            <v>.</v>
          </cell>
          <cell r="D3342" t="str">
            <v>.</v>
          </cell>
          <cell r="E3342" t="str">
            <v>.</v>
          </cell>
          <cell r="F3342" t="str">
            <v>.</v>
          </cell>
          <cell r="G3342" t="str">
            <v>.</v>
          </cell>
          <cell r="H3342" t="str">
            <v>.</v>
          </cell>
          <cell r="I3342" t="str">
            <v>.</v>
          </cell>
        </row>
        <row r="3343">
          <cell r="B3343" t="str">
            <v>.</v>
          </cell>
          <cell r="C3343" t="str">
            <v>.</v>
          </cell>
          <cell r="D3343" t="str">
            <v>.</v>
          </cell>
          <cell r="E3343" t="str">
            <v>.</v>
          </cell>
          <cell r="F3343" t="str">
            <v>.</v>
          </cell>
          <cell r="G3343" t="str">
            <v>.</v>
          </cell>
          <cell r="H3343" t="str">
            <v>.</v>
          </cell>
          <cell r="I3343" t="str">
            <v>.</v>
          </cell>
        </row>
        <row r="3344">
          <cell r="B3344" t="str">
            <v>KS2-4</v>
          </cell>
          <cell r="C3344" t="str">
            <v>B</v>
          </cell>
          <cell r="D3344" t="str">
            <v>C</v>
          </cell>
          <cell r="E3344">
            <v>3.2589016294508145E-2</v>
          </cell>
          <cell r="F3344">
            <v>0.75</v>
          </cell>
          <cell r="G3344" t="str">
            <v>&gt;=25 &amp; &lt;26</v>
          </cell>
          <cell r="H3344" t="str">
            <v>KS2 English</v>
          </cell>
          <cell r="I3344" t="str">
            <v>KS4 English</v>
          </cell>
        </row>
        <row r="3345">
          <cell r="B3345" t="str">
            <v>KS2-4</v>
          </cell>
          <cell r="C3345" t="str">
            <v>N</v>
          </cell>
          <cell r="D3345" t="str">
            <v>C</v>
          </cell>
          <cell r="E3345">
            <v>4.4045676998368678E-2</v>
          </cell>
          <cell r="F3345">
            <v>0.75</v>
          </cell>
          <cell r="G3345" t="str">
            <v>&gt;=25 &amp; &lt;26</v>
          </cell>
          <cell r="H3345" t="str">
            <v>KS2 English</v>
          </cell>
          <cell r="I3345" t="str">
            <v>KS4 English</v>
          </cell>
        </row>
        <row r="3346">
          <cell r="B3346" t="str">
            <v>KS2-4</v>
          </cell>
          <cell r="C3346" t="str">
            <v>2</v>
          </cell>
          <cell r="D3346" t="str">
            <v>C</v>
          </cell>
          <cell r="E3346">
            <v>6.1285500747384154E-2</v>
          </cell>
          <cell r="F3346">
            <v>0.75</v>
          </cell>
          <cell r="G3346" t="str">
            <v>&gt;=25 &amp; &lt;26</v>
          </cell>
          <cell r="H3346" t="str">
            <v>KS2 English</v>
          </cell>
          <cell r="I3346" t="str">
            <v>KS4 English</v>
          </cell>
        </row>
        <row r="3347">
          <cell r="B3347" t="str">
            <v>KS2-4</v>
          </cell>
          <cell r="C3347" t="str">
            <v>3C</v>
          </cell>
          <cell r="D3347" t="str">
            <v>C</v>
          </cell>
          <cell r="E3347">
            <v>9.4660194174757281E-2</v>
          </cell>
          <cell r="F3347">
            <v>0.75</v>
          </cell>
          <cell r="G3347" t="str">
            <v>&gt;=25 &amp; &lt;26</v>
          </cell>
          <cell r="H3347" t="str">
            <v>KS2 English</v>
          </cell>
          <cell r="I3347" t="str">
            <v>KS4 English</v>
          </cell>
        </row>
        <row r="3348">
          <cell r="B3348" t="str">
            <v>KS2-4</v>
          </cell>
          <cell r="C3348" t="str">
            <v>3B</v>
          </cell>
          <cell r="D3348" t="str">
            <v>C</v>
          </cell>
          <cell r="E3348">
            <v>0.15475854278452414</v>
          </cell>
          <cell r="F3348">
            <v>0.75</v>
          </cell>
          <cell r="G3348" t="str">
            <v>&gt;=25 &amp; &lt;26</v>
          </cell>
          <cell r="H3348" t="str">
            <v>KS2 English</v>
          </cell>
          <cell r="I3348" t="str">
            <v>KS4 English</v>
          </cell>
        </row>
        <row r="3349">
          <cell r="B3349" t="str">
            <v>KS2-4</v>
          </cell>
          <cell r="C3349" t="str">
            <v>3A</v>
          </cell>
          <cell r="D3349" t="str">
            <v>C</v>
          </cell>
          <cell r="E3349">
            <v>0.25087828063649514</v>
          </cell>
          <cell r="F3349">
            <v>0.75</v>
          </cell>
          <cell r="G3349" t="str">
            <v>&gt;=25 &amp; &lt;26</v>
          </cell>
          <cell r="H3349" t="str">
            <v>KS2 English</v>
          </cell>
          <cell r="I3349" t="str">
            <v>KS4 English</v>
          </cell>
        </row>
        <row r="3350">
          <cell r="B3350" t="str">
            <v>KS2-4</v>
          </cell>
          <cell r="C3350" t="str">
            <v>4C</v>
          </cell>
          <cell r="D3350" t="str">
            <v>C</v>
          </cell>
          <cell r="E3350">
            <v>0.38894269572235673</v>
          </cell>
          <cell r="F3350">
            <v>0.75</v>
          </cell>
          <cell r="G3350" t="str">
            <v>&gt;=25 &amp; &lt;26</v>
          </cell>
          <cell r="H3350" t="str">
            <v>KS2 English</v>
          </cell>
          <cell r="I3350" t="str">
            <v>KS4 English</v>
          </cell>
        </row>
        <row r="3351">
          <cell r="B3351" t="str">
            <v>KS2-4</v>
          </cell>
          <cell r="C3351" t="str">
            <v>4B</v>
          </cell>
          <cell r="D3351" t="str">
            <v>C</v>
          </cell>
          <cell r="E3351">
            <v>0.47320270854343754</v>
          </cell>
          <cell r="F3351">
            <v>0.75</v>
          </cell>
          <cell r="G3351" t="str">
            <v>&gt;=25 &amp; &lt;26</v>
          </cell>
          <cell r="H3351" t="str">
            <v>KS2 English</v>
          </cell>
          <cell r="I3351" t="str">
            <v>KS4 English</v>
          </cell>
        </row>
        <row r="3352">
          <cell r="B3352" t="str">
            <v>KS2-4</v>
          </cell>
          <cell r="C3352" t="str">
            <v>4A</v>
          </cell>
          <cell r="D3352" t="str">
            <v>C</v>
          </cell>
          <cell r="E3352">
            <v>0.42092502797463632</v>
          </cell>
          <cell r="F3352">
            <v>0.75</v>
          </cell>
          <cell r="G3352" t="str">
            <v>&gt;=25 &amp; &lt;26</v>
          </cell>
          <cell r="H3352" t="str">
            <v>KS2 English</v>
          </cell>
          <cell r="I3352" t="str">
            <v>KS4 English</v>
          </cell>
        </row>
        <row r="3353">
          <cell r="B3353" t="str">
            <v>KS2-4</v>
          </cell>
          <cell r="C3353" t="str">
            <v>5C</v>
          </cell>
          <cell r="D3353" t="str">
            <v>C</v>
          </cell>
          <cell r="E3353">
            <v>0.25889130071798294</v>
          </cell>
          <cell r="F3353">
            <v>0.75</v>
          </cell>
          <cell r="G3353" t="str">
            <v>&gt;=25 &amp; &lt;26</v>
          </cell>
          <cell r="H3353" t="str">
            <v>KS2 English</v>
          </cell>
          <cell r="I3353" t="str">
            <v>KS4 English</v>
          </cell>
        </row>
        <row r="3354">
          <cell r="B3354" t="str">
            <v>KS2-4</v>
          </cell>
          <cell r="C3354" t="str">
            <v>5B</v>
          </cell>
          <cell r="D3354" t="str">
            <v>C</v>
          </cell>
          <cell r="E3354">
            <v>6.3513513513513517E-2</v>
          </cell>
          <cell r="F3354">
            <v>0.75</v>
          </cell>
          <cell r="G3354" t="str">
            <v>&gt;=25 &amp; &lt;26</v>
          </cell>
          <cell r="H3354" t="str">
            <v>KS2 English</v>
          </cell>
          <cell r="I3354" t="str">
            <v>KS4 English</v>
          </cell>
        </row>
        <row r="3355">
          <cell r="B3355" t="str">
            <v>KS2-4</v>
          </cell>
          <cell r="C3355" t="str">
            <v>5A</v>
          </cell>
          <cell r="D3355" t="str">
            <v>C</v>
          </cell>
          <cell r="E3355">
            <v>2.564102564102564E-2</v>
          </cell>
          <cell r="F3355">
            <v>0.75</v>
          </cell>
          <cell r="G3355" t="str">
            <v>&gt;=25 &amp; &lt;26</v>
          </cell>
          <cell r="H3355" t="str">
            <v>KS2 English</v>
          </cell>
          <cell r="I3355" t="str">
            <v>KS4 English</v>
          </cell>
        </row>
        <row r="3356">
          <cell r="B3356" t="str">
            <v>.</v>
          </cell>
          <cell r="C3356" t="str">
            <v>.</v>
          </cell>
          <cell r="D3356" t="str">
            <v>.</v>
          </cell>
          <cell r="E3356" t="str">
            <v>.</v>
          </cell>
          <cell r="F3356" t="str">
            <v>.</v>
          </cell>
          <cell r="G3356" t="str">
            <v>.</v>
          </cell>
          <cell r="H3356" t="str">
            <v>.</v>
          </cell>
          <cell r="I3356" t="str">
            <v>.</v>
          </cell>
        </row>
        <row r="3357">
          <cell r="B3357" t="str">
            <v>.</v>
          </cell>
          <cell r="C3357" t="str">
            <v>.</v>
          </cell>
          <cell r="D3357" t="str">
            <v>.</v>
          </cell>
          <cell r="E3357" t="str">
            <v>.</v>
          </cell>
          <cell r="F3357" t="str">
            <v>.</v>
          </cell>
          <cell r="G3357" t="str">
            <v>.</v>
          </cell>
          <cell r="H3357" t="str">
            <v>.</v>
          </cell>
          <cell r="I3357" t="str">
            <v>.</v>
          </cell>
        </row>
        <row r="3358">
          <cell r="B3358" t="str">
            <v>.</v>
          </cell>
          <cell r="C3358" t="str">
            <v>.</v>
          </cell>
          <cell r="D3358" t="str">
            <v>.</v>
          </cell>
          <cell r="E3358" t="str">
            <v>.</v>
          </cell>
          <cell r="F3358" t="str">
            <v>.</v>
          </cell>
          <cell r="G3358" t="str">
            <v>.</v>
          </cell>
          <cell r="H3358" t="str">
            <v>KS2 English</v>
          </cell>
          <cell r="I3358" t="str">
            <v>KS4 English</v>
          </cell>
        </row>
        <row r="3359">
          <cell r="B3359" t="str">
            <v>.</v>
          </cell>
          <cell r="C3359" t="str">
            <v>.</v>
          </cell>
          <cell r="D3359" t="str">
            <v>.</v>
          </cell>
          <cell r="E3359" t="str">
            <v>.</v>
          </cell>
          <cell r="F3359" t="str">
            <v>.</v>
          </cell>
          <cell r="G3359" t="str">
            <v>.</v>
          </cell>
          <cell r="H3359" t="str">
            <v>KS2 English</v>
          </cell>
          <cell r="I3359" t="str">
            <v>KS4 English</v>
          </cell>
        </row>
        <row r="3360">
          <cell r="B3360" t="str">
            <v>.</v>
          </cell>
          <cell r="C3360" t="str">
            <v>.</v>
          </cell>
          <cell r="D3360" t="str">
            <v>.</v>
          </cell>
          <cell r="E3360" t="str">
            <v>.</v>
          </cell>
          <cell r="F3360" t="str">
            <v>.</v>
          </cell>
          <cell r="G3360" t="str">
            <v>.</v>
          </cell>
          <cell r="H3360" t="str">
            <v>KS2 English</v>
          </cell>
          <cell r="I3360" t="str">
            <v>KS4 English</v>
          </cell>
        </row>
        <row r="3361">
          <cell r="B3361" t="str">
            <v>.</v>
          </cell>
          <cell r="C3361" t="str">
            <v>.</v>
          </cell>
          <cell r="D3361" t="str">
            <v>.</v>
          </cell>
          <cell r="E3361" t="str">
            <v>.</v>
          </cell>
          <cell r="F3361" t="str">
            <v>.</v>
          </cell>
          <cell r="G3361" t="str">
            <v>.</v>
          </cell>
          <cell r="H3361" t="str">
            <v>.</v>
          </cell>
          <cell r="I3361" t="str">
            <v>.</v>
          </cell>
        </row>
        <row r="3362">
          <cell r="B3362" t="str">
            <v>.</v>
          </cell>
          <cell r="C3362" t="str">
            <v>.</v>
          </cell>
          <cell r="D3362" t="str">
            <v>.</v>
          </cell>
          <cell r="E3362" t="str">
            <v>.</v>
          </cell>
          <cell r="F3362" t="str">
            <v>.</v>
          </cell>
          <cell r="G3362" t="str">
            <v>.</v>
          </cell>
          <cell r="H3362" t="str">
            <v>.</v>
          </cell>
          <cell r="I3362" t="str">
            <v>.</v>
          </cell>
        </row>
        <row r="3363">
          <cell r="B3363" t="str">
            <v>KS2-4</v>
          </cell>
          <cell r="C3363" t="str">
            <v>B</v>
          </cell>
          <cell r="D3363" t="str">
            <v>C</v>
          </cell>
          <cell r="E3363">
            <v>3.6228023441662226E-2</v>
          </cell>
          <cell r="F3363">
            <v>0.75</v>
          </cell>
          <cell r="G3363" t="str">
            <v>&gt;=26 &amp; &lt;27</v>
          </cell>
          <cell r="H3363" t="str">
            <v>KS2 English</v>
          </cell>
          <cell r="I3363" t="str">
            <v>KS4 English</v>
          </cell>
        </row>
        <row r="3364">
          <cell r="B3364" t="str">
            <v>KS2-4</v>
          </cell>
          <cell r="C3364" t="str">
            <v>N</v>
          </cell>
          <cell r="D3364" t="str">
            <v>C</v>
          </cell>
          <cell r="E3364">
            <v>3.6179450072358899E-2</v>
          </cell>
          <cell r="F3364">
            <v>0.75</v>
          </cell>
          <cell r="G3364" t="str">
            <v>&gt;=26 &amp; &lt;27</v>
          </cell>
          <cell r="H3364" t="str">
            <v>KS2 English</v>
          </cell>
          <cell r="I3364" t="str">
            <v>KS4 English</v>
          </cell>
        </row>
        <row r="3365">
          <cell r="B3365" t="str">
            <v>KS2-4</v>
          </cell>
          <cell r="C3365" t="str">
            <v>2</v>
          </cell>
          <cell r="D3365" t="str">
            <v>C</v>
          </cell>
          <cell r="E3365">
            <v>6.3225806451612909E-2</v>
          </cell>
          <cell r="F3365">
            <v>0.75</v>
          </cell>
          <cell r="G3365" t="str">
            <v>&gt;=26 &amp; &lt;27</v>
          </cell>
          <cell r="H3365" t="str">
            <v>KS2 English</v>
          </cell>
          <cell r="I3365" t="str">
            <v>KS4 English</v>
          </cell>
        </row>
        <row r="3366">
          <cell r="B3366" t="str">
            <v>KS2-4</v>
          </cell>
          <cell r="C3366" t="str">
            <v>3C</v>
          </cell>
          <cell r="D3366" t="str">
            <v>C</v>
          </cell>
          <cell r="E3366">
            <v>9.2681463707258549E-2</v>
          </cell>
          <cell r="F3366">
            <v>0.75</v>
          </cell>
          <cell r="G3366" t="str">
            <v>&gt;=26 &amp; &lt;27</v>
          </cell>
          <cell r="H3366" t="str">
            <v>KS2 English</v>
          </cell>
          <cell r="I3366" t="str">
            <v>KS4 English</v>
          </cell>
        </row>
        <row r="3367">
          <cell r="B3367" t="str">
            <v>KS2-4</v>
          </cell>
          <cell r="C3367" t="str">
            <v>3B</v>
          </cell>
          <cell r="D3367" t="str">
            <v>C</v>
          </cell>
          <cell r="E3367">
            <v>0.15794143744454303</v>
          </cell>
          <cell r="F3367">
            <v>0.75</v>
          </cell>
          <cell r="G3367" t="str">
            <v>&gt;=26 &amp; &lt;27</v>
          </cell>
          <cell r="H3367" t="str">
            <v>KS2 English</v>
          </cell>
          <cell r="I3367" t="str">
            <v>KS4 English</v>
          </cell>
        </row>
        <row r="3368">
          <cell r="B3368" t="str">
            <v>KS2-4</v>
          </cell>
          <cell r="C3368" t="str">
            <v>3A</v>
          </cell>
          <cell r="D3368" t="str">
            <v>C</v>
          </cell>
          <cell r="E3368">
            <v>0.24752324340801707</v>
          </cell>
          <cell r="F3368">
            <v>0.75</v>
          </cell>
          <cell r="G3368" t="str">
            <v>&gt;=26 &amp; &lt;27</v>
          </cell>
          <cell r="H3368" t="str">
            <v>KS2 English</v>
          </cell>
          <cell r="I3368" t="str">
            <v>KS4 English</v>
          </cell>
        </row>
        <row r="3369">
          <cell r="B3369" t="str">
            <v>KS2-4</v>
          </cell>
          <cell r="C3369" t="str">
            <v>4C</v>
          </cell>
          <cell r="D3369" t="str">
            <v>C</v>
          </cell>
          <cell r="E3369">
            <v>0.38681704828836999</v>
          </cell>
          <cell r="F3369">
            <v>0.75</v>
          </cell>
          <cell r="G3369" t="str">
            <v>&gt;=26 &amp; &lt;27</v>
          </cell>
          <cell r="H3369" t="str">
            <v>KS2 English</v>
          </cell>
          <cell r="I3369" t="str">
            <v>KS4 English</v>
          </cell>
        </row>
        <row r="3370">
          <cell r="B3370" t="str">
            <v>KS2-4</v>
          </cell>
          <cell r="C3370" t="str">
            <v>4B</v>
          </cell>
          <cell r="D3370" t="str">
            <v>C</v>
          </cell>
          <cell r="E3370">
            <v>0.4580152671755725</v>
          </cell>
          <cell r="F3370">
            <v>0.75</v>
          </cell>
          <cell r="G3370" t="str">
            <v>&gt;=26 &amp; &lt;27</v>
          </cell>
          <cell r="H3370" t="str">
            <v>KS2 English</v>
          </cell>
          <cell r="I3370" t="str">
            <v>KS4 English</v>
          </cell>
        </row>
        <row r="3371">
          <cell r="B3371" t="str">
            <v>KS2-4</v>
          </cell>
          <cell r="C3371" t="str">
            <v>4A</v>
          </cell>
          <cell r="D3371" t="str">
            <v>C</v>
          </cell>
          <cell r="E3371">
            <v>0.38973670970987756</v>
          </cell>
          <cell r="F3371">
            <v>0.75</v>
          </cell>
          <cell r="G3371" t="str">
            <v>&gt;=26 &amp; &lt;27</v>
          </cell>
          <cell r="H3371" t="str">
            <v>KS2 English</v>
          </cell>
          <cell r="I3371" t="str">
            <v>KS4 English</v>
          </cell>
        </row>
        <row r="3372">
          <cell r="B3372" t="str">
            <v>KS2-4</v>
          </cell>
          <cell r="C3372" t="str">
            <v>5C</v>
          </cell>
          <cell r="D3372" t="str">
            <v>C</v>
          </cell>
          <cell r="E3372">
            <v>0.21566873854134061</v>
          </cell>
          <cell r="F3372">
            <v>0.75</v>
          </cell>
          <cell r="G3372" t="str">
            <v>&gt;=26 &amp; &lt;27</v>
          </cell>
          <cell r="H3372" t="str">
            <v>KS2 English</v>
          </cell>
          <cell r="I3372" t="str">
            <v>KS4 English</v>
          </cell>
        </row>
        <row r="3373">
          <cell r="B3373" t="str">
            <v>KS2-4</v>
          </cell>
          <cell r="C3373" t="str">
            <v>5B</v>
          </cell>
          <cell r="D3373" t="str">
            <v>C</v>
          </cell>
          <cell r="E3373">
            <v>6.2654575432811208E-2</v>
          </cell>
          <cell r="F3373">
            <v>0.75</v>
          </cell>
          <cell r="G3373" t="str">
            <v>&gt;=26 &amp; &lt;27</v>
          </cell>
          <cell r="H3373" t="str">
            <v>KS2 English</v>
          </cell>
          <cell r="I3373" t="str">
            <v>KS4 English</v>
          </cell>
        </row>
        <row r="3374">
          <cell r="B3374" t="str">
            <v>KS2-4</v>
          </cell>
          <cell r="C3374" t="str">
            <v>5A</v>
          </cell>
          <cell r="D3374" t="str">
            <v>C</v>
          </cell>
          <cell r="E3374">
            <v>1.2254901960784314E-2</v>
          </cell>
          <cell r="F3374">
            <v>0.75</v>
          </cell>
          <cell r="G3374" t="str">
            <v>&gt;=26 &amp; &lt;27</v>
          </cell>
          <cell r="H3374" t="str">
            <v>KS2 English</v>
          </cell>
          <cell r="I3374" t="str">
            <v>KS4 English</v>
          </cell>
        </row>
        <row r="3375">
          <cell r="B3375" t="str">
            <v>.</v>
          </cell>
          <cell r="C3375" t="str">
            <v>.</v>
          </cell>
          <cell r="D3375" t="str">
            <v>.</v>
          </cell>
          <cell r="E3375" t="str">
            <v>.</v>
          </cell>
          <cell r="F3375" t="str">
            <v>.</v>
          </cell>
          <cell r="G3375" t="str">
            <v>.</v>
          </cell>
          <cell r="H3375" t="str">
            <v>.</v>
          </cell>
          <cell r="I3375" t="str">
            <v>.</v>
          </cell>
        </row>
        <row r="3376">
          <cell r="B3376" t="str">
            <v>.</v>
          </cell>
          <cell r="C3376" t="str">
            <v>.</v>
          </cell>
          <cell r="D3376" t="str">
            <v>.</v>
          </cell>
          <cell r="E3376" t="str">
            <v>.</v>
          </cell>
          <cell r="F3376" t="str">
            <v>.</v>
          </cell>
          <cell r="G3376" t="str">
            <v>.</v>
          </cell>
          <cell r="H3376" t="str">
            <v>KS2 English</v>
          </cell>
          <cell r="I3376" t="str">
            <v>KS4 English</v>
          </cell>
        </row>
        <row r="3377">
          <cell r="B3377" t="str">
            <v>.</v>
          </cell>
          <cell r="C3377" t="str">
            <v>.</v>
          </cell>
          <cell r="D3377" t="str">
            <v>.</v>
          </cell>
          <cell r="E3377" t="str">
            <v>.</v>
          </cell>
          <cell r="F3377" t="str">
            <v>.</v>
          </cell>
          <cell r="G3377" t="str">
            <v>.</v>
          </cell>
          <cell r="H3377" t="str">
            <v>KS2 English</v>
          </cell>
          <cell r="I3377" t="str">
            <v>KS4 English</v>
          </cell>
        </row>
        <row r="3378">
          <cell r="B3378" t="str">
            <v>.</v>
          </cell>
          <cell r="C3378" t="str">
            <v>.</v>
          </cell>
          <cell r="D3378" t="str">
            <v>.</v>
          </cell>
          <cell r="E3378" t="str">
            <v>.</v>
          </cell>
          <cell r="F3378" t="str">
            <v>.</v>
          </cell>
          <cell r="G3378" t="str">
            <v>.</v>
          </cell>
          <cell r="H3378" t="str">
            <v>KS2 English</v>
          </cell>
          <cell r="I3378" t="str">
            <v>KS4 English</v>
          </cell>
        </row>
        <row r="3379">
          <cell r="B3379" t="str">
            <v>.</v>
          </cell>
          <cell r="C3379" t="str">
            <v>.</v>
          </cell>
          <cell r="D3379" t="str">
            <v>.</v>
          </cell>
          <cell r="E3379" t="str">
            <v>.</v>
          </cell>
          <cell r="F3379" t="str">
            <v>.</v>
          </cell>
          <cell r="G3379" t="str">
            <v>.</v>
          </cell>
          <cell r="H3379" t="str">
            <v>KS2 English</v>
          </cell>
          <cell r="I3379" t="str">
            <v>KS4 English</v>
          </cell>
        </row>
        <row r="3380">
          <cell r="B3380" t="str">
            <v>.</v>
          </cell>
          <cell r="C3380" t="str">
            <v>.</v>
          </cell>
          <cell r="D3380" t="str">
            <v>.</v>
          </cell>
          <cell r="E3380" t="str">
            <v>.</v>
          </cell>
          <cell r="F3380" t="str">
            <v>.</v>
          </cell>
          <cell r="G3380" t="str">
            <v>.</v>
          </cell>
          <cell r="H3380" t="str">
            <v>.</v>
          </cell>
          <cell r="I3380" t="str">
            <v>.</v>
          </cell>
        </row>
        <row r="3381">
          <cell r="B3381" t="str">
            <v>.</v>
          </cell>
          <cell r="C3381" t="str">
            <v>.</v>
          </cell>
          <cell r="D3381" t="str">
            <v>.</v>
          </cell>
          <cell r="E3381" t="str">
            <v>.</v>
          </cell>
          <cell r="F3381" t="str">
            <v>.</v>
          </cell>
          <cell r="G3381" t="str">
            <v>.</v>
          </cell>
          <cell r="H3381" t="str">
            <v>.</v>
          </cell>
          <cell r="I3381" t="str">
            <v>.</v>
          </cell>
        </row>
        <row r="3382">
          <cell r="B3382" t="str">
            <v>KS2-4</v>
          </cell>
          <cell r="C3382" t="str">
            <v>B</v>
          </cell>
          <cell r="D3382" t="str">
            <v>C</v>
          </cell>
          <cell r="E3382">
            <v>5.7199211045364892E-2</v>
          </cell>
          <cell r="F3382">
            <v>0.75</v>
          </cell>
          <cell r="G3382" t="str">
            <v>&gt;=27 &amp; &lt;28</v>
          </cell>
          <cell r="H3382" t="str">
            <v>KS2 English</v>
          </cell>
          <cell r="I3382" t="str">
            <v>KS4 English</v>
          </cell>
        </row>
        <row r="3383">
          <cell r="B3383" t="str">
            <v>KS2-4</v>
          </cell>
          <cell r="C3383" t="str">
            <v>N</v>
          </cell>
          <cell r="D3383" t="str">
            <v>C</v>
          </cell>
          <cell r="E3383">
            <v>4.6742209631728045E-2</v>
          </cell>
          <cell r="F3383">
            <v>0.75</v>
          </cell>
          <cell r="G3383" t="str">
            <v>&gt;=27 &amp; &lt;28</v>
          </cell>
          <cell r="H3383" t="str">
            <v>KS2 English</v>
          </cell>
          <cell r="I3383" t="str">
            <v>KS4 English</v>
          </cell>
        </row>
        <row r="3384">
          <cell r="B3384" t="str">
            <v>KS2-4</v>
          </cell>
          <cell r="C3384" t="str">
            <v>2</v>
          </cell>
          <cell r="D3384" t="str">
            <v>C</v>
          </cell>
          <cell r="E3384">
            <v>6.9212410501193311E-2</v>
          </cell>
          <cell r="F3384">
            <v>0.75</v>
          </cell>
          <cell r="G3384" t="str">
            <v>&gt;=27 &amp; &lt;28</v>
          </cell>
          <cell r="H3384" t="str">
            <v>KS2 English</v>
          </cell>
          <cell r="I3384" t="str">
            <v>KS4 English</v>
          </cell>
        </row>
        <row r="3385">
          <cell r="B3385" t="str">
            <v>KS2-4</v>
          </cell>
          <cell r="C3385" t="str">
            <v>3C</v>
          </cell>
          <cell r="D3385" t="str">
            <v>C</v>
          </cell>
          <cell r="E3385">
            <v>0.12157894736842105</v>
          </cell>
          <cell r="F3385">
            <v>0.75</v>
          </cell>
          <cell r="G3385" t="str">
            <v>&gt;=27 &amp; &lt;28</v>
          </cell>
          <cell r="H3385" t="str">
            <v>KS2 English</v>
          </cell>
          <cell r="I3385" t="str">
            <v>KS4 English</v>
          </cell>
        </row>
        <row r="3386">
          <cell r="B3386" t="str">
            <v>KS2-4</v>
          </cell>
          <cell r="C3386" t="str">
            <v>3B</v>
          </cell>
          <cell r="D3386" t="str">
            <v>C</v>
          </cell>
          <cell r="E3386">
            <v>0.18773513920240784</v>
          </cell>
          <cell r="F3386">
            <v>0.75</v>
          </cell>
          <cell r="G3386" t="str">
            <v>&gt;=27 &amp; &lt;28</v>
          </cell>
          <cell r="H3386" t="str">
            <v>KS2 English</v>
          </cell>
          <cell r="I3386" t="str">
            <v>KS4 English</v>
          </cell>
        </row>
        <row r="3387">
          <cell r="B3387" t="str">
            <v>KS2-4</v>
          </cell>
          <cell r="C3387" t="str">
            <v>3A</v>
          </cell>
          <cell r="D3387" t="str">
            <v>C</v>
          </cell>
          <cell r="E3387">
            <v>0.28611435239206534</v>
          </cell>
          <cell r="F3387">
            <v>0.75</v>
          </cell>
          <cell r="G3387" t="str">
            <v>&gt;=27 &amp; &lt;28</v>
          </cell>
          <cell r="H3387" t="str">
            <v>KS2 English</v>
          </cell>
          <cell r="I3387" t="str">
            <v>KS4 English</v>
          </cell>
        </row>
        <row r="3388">
          <cell r="B3388" t="str">
            <v>KS2-4</v>
          </cell>
          <cell r="C3388" t="str">
            <v>4C</v>
          </cell>
          <cell r="D3388" t="str">
            <v>C</v>
          </cell>
          <cell r="E3388">
            <v>0.42234938801462407</v>
          </cell>
          <cell r="F3388">
            <v>0.75</v>
          </cell>
          <cell r="G3388" t="str">
            <v>&gt;=27 &amp; &lt;28</v>
          </cell>
          <cell r="H3388" t="str">
            <v>KS2 English</v>
          </cell>
          <cell r="I3388" t="str">
            <v>KS4 English</v>
          </cell>
        </row>
        <row r="3389">
          <cell r="B3389" t="str">
            <v>KS2-4</v>
          </cell>
          <cell r="C3389" t="str">
            <v>4B</v>
          </cell>
          <cell r="D3389" t="str">
            <v>C</v>
          </cell>
          <cell r="E3389">
            <v>0.43987248361768699</v>
          </cell>
          <cell r="F3389">
            <v>0.75</v>
          </cell>
          <cell r="G3389" t="str">
            <v>&gt;=27 &amp; &lt;28</v>
          </cell>
          <cell r="H3389" t="str">
            <v>KS2 English</v>
          </cell>
          <cell r="I3389" t="str">
            <v>KS4 English</v>
          </cell>
        </row>
        <row r="3390">
          <cell r="B3390" t="str">
            <v>KS2-4</v>
          </cell>
          <cell r="C3390" t="str">
            <v>4A</v>
          </cell>
          <cell r="D3390" t="str">
            <v>C</v>
          </cell>
          <cell r="E3390">
            <v>0.34642046886816236</v>
          </cell>
          <cell r="F3390">
            <v>0.75</v>
          </cell>
          <cell r="G3390" t="str">
            <v>&gt;=27 &amp; &lt;28</v>
          </cell>
          <cell r="H3390" t="str">
            <v>KS2 English</v>
          </cell>
          <cell r="I3390" t="str">
            <v>KS4 English</v>
          </cell>
        </row>
        <row r="3391">
          <cell r="B3391" t="str">
            <v>KS2-4</v>
          </cell>
          <cell r="C3391" t="str">
            <v>5C</v>
          </cell>
          <cell r="D3391" t="str">
            <v>C</v>
          </cell>
          <cell r="E3391">
            <v>0.16578650417512977</v>
          </cell>
          <cell r="F3391">
            <v>0.75</v>
          </cell>
          <cell r="G3391" t="str">
            <v>&gt;=27 &amp; &lt;28</v>
          </cell>
          <cell r="H3391" t="str">
            <v>KS2 English</v>
          </cell>
          <cell r="I3391" t="str">
            <v>KS4 English</v>
          </cell>
        </row>
        <row r="3392">
          <cell r="B3392" t="str">
            <v>KS2-4</v>
          </cell>
          <cell r="C3392" t="str">
            <v>5B</v>
          </cell>
          <cell r="D3392" t="str">
            <v>C</v>
          </cell>
          <cell r="E3392">
            <v>3.6005939123979216E-2</v>
          </cell>
          <cell r="F3392">
            <v>0.75</v>
          </cell>
          <cell r="G3392" t="str">
            <v>&gt;=27 &amp; &lt;28</v>
          </cell>
          <cell r="H3392" t="str">
            <v>KS2 English</v>
          </cell>
          <cell r="I3392" t="str">
            <v>KS4 English</v>
          </cell>
        </row>
        <row r="3393">
          <cell r="B3393" t="str">
            <v>KS2-4</v>
          </cell>
          <cell r="C3393" t="str">
            <v>5A</v>
          </cell>
          <cell r="D3393" t="str">
            <v>C</v>
          </cell>
          <cell r="E3393">
            <v>6.8965517241379309E-3</v>
          </cell>
          <cell r="F3393">
            <v>0.75</v>
          </cell>
          <cell r="G3393" t="str">
            <v>&gt;=27 &amp; &lt;28</v>
          </cell>
          <cell r="H3393" t="str">
            <v>KS2 English</v>
          </cell>
          <cell r="I3393" t="str">
            <v>KS4 English</v>
          </cell>
        </row>
        <row r="3394">
          <cell r="B3394" t="str">
            <v>.</v>
          </cell>
          <cell r="C3394" t="str">
            <v>.</v>
          </cell>
          <cell r="D3394" t="str">
            <v>.</v>
          </cell>
          <cell r="E3394" t="str">
            <v>.</v>
          </cell>
          <cell r="F3394" t="str">
            <v>.</v>
          </cell>
          <cell r="G3394" t="str">
            <v>.</v>
          </cell>
          <cell r="H3394" t="str">
            <v>.</v>
          </cell>
          <cell r="I3394" t="str">
            <v>.</v>
          </cell>
        </row>
        <row r="3395">
          <cell r="B3395" t="str">
            <v>.</v>
          </cell>
          <cell r="C3395" t="str">
            <v>.</v>
          </cell>
          <cell r="D3395" t="str">
            <v>.</v>
          </cell>
          <cell r="E3395" t="str">
            <v>.</v>
          </cell>
          <cell r="F3395" t="str">
            <v>.</v>
          </cell>
          <cell r="G3395" t="str">
            <v>.</v>
          </cell>
          <cell r="H3395" t="str">
            <v>KS2 English</v>
          </cell>
          <cell r="I3395" t="str">
            <v>KS4 English</v>
          </cell>
        </row>
        <row r="3396">
          <cell r="B3396" t="str">
            <v>.</v>
          </cell>
          <cell r="C3396" t="str">
            <v>.</v>
          </cell>
          <cell r="D3396" t="str">
            <v>.</v>
          </cell>
          <cell r="E3396" t="str">
            <v>.</v>
          </cell>
          <cell r="F3396" t="str">
            <v>.</v>
          </cell>
          <cell r="G3396" t="str">
            <v>.</v>
          </cell>
          <cell r="H3396" t="str">
            <v>KS2 English</v>
          </cell>
          <cell r="I3396" t="str">
            <v>KS4 English</v>
          </cell>
        </row>
        <row r="3397">
          <cell r="B3397" t="str">
            <v>.</v>
          </cell>
          <cell r="C3397" t="str">
            <v>.</v>
          </cell>
          <cell r="D3397" t="str">
            <v>.</v>
          </cell>
          <cell r="E3397" t="str">
            <v>.</v>
          </cell>
          <cell r="F3397" t="str">
            <v>.</v>
          </cell>
          <cell r="G3397" t="str">
            <v>.</v>
          </cell>
          <cell r="H3397" t="str">
            <v>KS2 English</v>
          </cell>
          <cell r="I3397" t="str">
            <v>KS4 English</v>
          </cell>
        </row>
        <row r="3398">
          <cell r="B3398" t="str">
            <v>.</v>
          </cell>
          <cell r="C3398" t="str">
            <v>.</v>
          </cell>
          <cell r="D3398" t="str">
            <v>.</v>
          </cell>
          <cell r="E3398" t="str">
            <v>.</v>
          </cell>
          <cell r="F3398" t="str">
            <v>.</v>
          </cell>
          <cell r="G3398" t="str">
            <v>.</v>
          </cell>
          <cell r="H3398" t="str">
            <v>KS2 English</v>
          </cell>
          <cell r="I3398" t="str">
            <v>KS4 English</v>
          </cell>
        </row>
        <row r="3399">
          <cell r="B3399" t="str">
            <v>.</v>
          </cell>
          <cell r="C3399" t="str">
            <v>.</v>
          </cell>
          <cell r="D3399" t="str">
            <v>.</v>
          </cell>
          <cell r="E3399" t="str">
            <v>.</v>
          </cell>
          <cell r="F3399" t="str">
            <v>.</v>
          </cell>
          <cell r="G3399" t="str">
            <v>.</v>
          </cell>
          <cell r="H3399" t="str">
            <v>.</v>
          </cell>
          <cell r="I3399" t="str">
            <v>.</v>
          </cell>
        </row>
        <row r="3400">
          <cell r="B3400" t="str">
            <v>.</v>
          </cell>
          <cell r="C3400" t="str">
            <v>.</v>
          </cell>
          <cell r="D3400" t="str">
            <v>.</v>
          </cell>
          <cell r="E3400" t="str">
            <v>.</v>
          </cell>
          <cell r="F3400" t="str">
            <v>.</v>
          </cell>
          <cell r="G3400" t="str">
            <v>.</v>
          </cell>
          <cell r="H3400" t="str">
            <v>.</v>
          </cell>
          <cell r="I3400" t="str">
            <v>.</v>
          </cell>
        </row>
        <row r="3401">
          <cell r="B3401" t="str">
            <v>KS2-4</v>
          </cell>
          <cell r="C3401" t="str">
            <v>B</v>
          </cell>
          <cell r="D3401" t="str">
            <v>C</v>
          </cell>
          <cell r="E3401">
            <v>7.0833333333333331E-2</v>
          </cell>
          <cell r="F3401">
            <v>0.75</v>
          </cell>
          <cell r="G3401" t="str">
            <v>&gt;=28 &amp; &lt;29</v>
          </cell>
          <cell r="H3401" t="str">
            <v>KS2 English</v>
          </cell>
          <cell r="I3401" t="str">
            <v>KS4 English</v>
          </cell>
        </row>
        <row r="3402">
          <cell r="B3402" t="str">
            <v>KS2-4</v>
          </cell>
          <cell r="C3402" t="str">
            <v>N</v>
          </cell>
          <cell r="D3402" t="str">
            <v>C</v>
          </cell>
          <cell r="E3402">
            <v>9.7222222222222224E-2</v>
          </cell>
          <cell r="F3402">
            <v>0.75</v>
          </cell>
          <cell r="G3402" t="str">
            <v>&gt;=28 &amp; &lt;29</v>
          </cell>
          <cell r="H3402" t="str">
            <v>KS2 English</v>
          </cell>
          <cell r="I3402" t="str">
            <v>KS4 English</v>
          </cell>
        </row>
        <row r="3403">
          <cell r="B3403" t="str">
            <v>KS2-4</v>
          </cell>
          <cell r="C3403" t="str">
            <v>2</v>
          </cell>
          <cell r="D3403" t="str">
            <v>C</v>
          </cell>
          <cell r="E3403">
            <v>0.12664473684210525</v>
          </cell>
          <cell r="F3403">
            <v>0.75</v>
          </cell>
          <cell r="G3403" t="str">
            <v>&gt;=28 &amp; &lt;29</v>
          </cell>
          <cell r="H3403" t="str">
            <v>KS2 English</v>
          </cell>
          <cell r="I3403" t="str">
            <v>KS4 English</v>
          </cell>
        </row>
        <row r="3404">
          <cell r="B3404" t="str">
            <v>KS2-4</v>
          </cell>
          <cell r="C3404" t="str">
            <v>3C</v>
          </cell>
          <cell r="D3404" t="str">
            <v>C</v>
          </cell>
          <cell r="E3404">
            <v>0.12664473684210525</v>
          </cell>
          <cell r="F3404">
            <v>0.75</v>
          </cell>
          <cell r="G3404" t="str">
            <v>&gt;=28 &amp; &lt;29</v>
          </cell>
          <cell r="H3404" t="str">
            <v>KS2 English</v>
          </cell>
          <cell r="I3404" t="str">
            <v>KS4 English</v>
          </cell>
        </row>
        <row r="3405">
          <cell r="B3405" t="str">
            <v>KS2-4</v>
          </cell>
          <cell r="C3405" t="str">
            <v>3B</v>
          </cell>
          <cell r="D3405" t="str">
            <v>C</v>
          </cell>
          <cell r="E3405">
            <v>0.2413793103448276</v>
          </cell>
          <cell r="F3405">
            <v>0.75</v>
          </cell>
          <cell r="G3405" t="str">
            <v>&gt;=28 &amp; &lt;29</v>
          </cell>
          <cell r="H3405" t="str">
            <v>KS2 English</v>
          </cell>
          <cell r="I3405" t="str">
            <v>KS4 English</v>
          </cell>
        </row>
        <row r="3406">
          <cell r="B3406" t="str">
            <v>KS2-4</v>
          </cell>
          <cell r="C3406" t="str">
            <v>3A</v>
          </cell>
          <cell r="D3406" t="str">
            <v>C</v>
          </cell>
          <cell r="E3406">
            <v>0.32843560933448573</v>
          </cell>
          <cell r="F3406">
            <v>0.75</v>
          </cell>
          <cell r="G3406" t="str">
            <v>&gt;=28 &amp; &lt;29</v>
          </cell>
          <cell r="H3406" t="str">
            <v>KS2 English</v>
          </cell>
          <cell r="I3406" t="str">
            <v>KS4 English</v>
          </cell>
        </row>
        <row r="3407">
          <cell r="B3407" t="str">
            <v>KS2-4</v>
          </cell>
          <cell r="C3407" t="str">
            <v>4C</v>
          </cell>
          <cell r="D3407" t="str">
            <v>C</v>
          </cell>
          <cell r="E3407">
            <v>0.449462890625</v>
          </cell>
          <cell r="F3407">
            <v>0.75</v>
          </cell>
          <cell r="G3407" t="str">
            <v>&gt;=28 &amp; &lt;29</v>
          </cell>
          <cell r="H3407" t="str">
            <v>KS2 English</v>
          </cell>
          <cell r="I3407" t="str">
            <v>KS4 English</v>
          </cell>
        </row>
        <row r="3408">
          <cell r="B3408" t="str">
            <v>KS2-4</v>
          </cell>
          <cell r="C3408" t="str">
            <v>4B</v>
          </cell>
          <cell r="D3408" t="str">
            <v>C</v>
          </cell>
          <cell r="E3408">
            <v>0.43603305785123969</v>
          </cell>
          <cell r="F3408">
            <v>0.75</v>
          </cell>
          <cell r="G3408" t="str">
            <v>&gt;=28 &amp; &lt;29</v>
          </cell>
          <cell r="H3408" t="str">
            <v>KS2 English</v>
          </cell>
          <cell r="I3408" t="str">
            <v>KS4 English</v>
          </cell>
        </row>
        <row r="3409">
          <cell r="B3409" t="str">
            <v>KS2-4</v>
          </cell>
          <cell r="C3409" t="str">
            <v>4A</v>
          </cell>
          <cell r="D3409" t="str">
            <v>C</v>
          </cell>
          <cell r="E3409">
            <v>0.32137109752172516</v>
          </cell>
          <cell r="F3409">
            <v>0.75</v>
          </cell>
          <cell r="G3409" t="str">
            <v>&gt;=28 &amp; &lt;29</v>
          </cell>
          <cell r="H3409" t="str">
            <v>KS2 English</v>
          </cell>
          <cell r="I3409" t="str">
            <v>KS4 English</v>
          </cell>
        </row>
        <row r="3410">
          <cell r="B3410" t="str">
            <v>KS2-4</v>
          </cell>
          <cell r="C3410" t="str">
            <v>5C</v>
          </cell>
          <cell r="D3410" t="str">
            <v>C</v>
          </cell>
          <cell r="E3410">
            <v>0.13936526710033512</v>
          </cell>
          <cell r="F3410">
            <v>0.75</v>
          </cell>
          <cell r="G3410" t="str">
            <v>&gt;=28 &amp; &lt;29</v>
          </cell>
          <cell r="H3410" t="str">
            <v>KS2 English</v>
          </cell>
          <cell r="I3410" t="str">
            <v>KS4 English</v>
          </cell>
        </row>
        <row r="3411">
          <cell r="B3411" t="str">
            <v>KS2-4</v>
          </cell>
          <cell r="C3411" t="str">
            <v>5B</v>
          </cell>
          <cell r="D3411" t="str">
            <v>C</v>
          </cell>
          <cell r="E3411">
            <v>3.3818058843422386E-2</v>
          </cell>
          <cell r="F3411">
            <v>0.75</v>
          </cell>
          <cell r="G3411" t="str">
            <v>&gt;=28 &amp; &lt;29</v>
          </cell>
          <cell r="H3411" t="str">
            <v>KS2 English</v>
          </cell>
          <cell r="I3411" t="str">
            <v>KS4 English</v>
          </cell>
        </row>
        <row r="3412">
          <cell r="B3412" t="str">
            <v>KS2-4</v>
          </cell>
          <cell r="C3412" t="str">
            <v>5A</v>
          </cell>
          <cell r="D3412" t="str">
            <v>C</v>
          </cell>
          <cell r="E3412">
            <v>3.0120481927710845E-3</v>
          </cell>
          <cell r="F3412">
            <v>0.75</v>
          </cell>
          <cell r="G3412" t="str">
            <v>&gt;=28 &amp; &lt;29</v>
          </cell>
          <cell r="H3412" t="str">
            <v>KS2 English</v>
          </cell>
          <cell r="I3412" t="str">
            <v>KS4 English</v>
          </cell>
        </row>
        <row r="3413">
          <cell r="B3413" t="str">
            <v>.</v>
          </cell>
          <cell r="C3413" t="str">
            <v>.</v>
          </cell>
          <cell r="D3413" t="str">
            <v>.</v>
          </cell>
          <cell r="E3413" t="str">
            <v>.</v>
          </cell>
          <cell r="F3413" t="str">
            <v>.</v>
          </cell>
          <cell r="G3413" t="str">
            <v>.</v>
          </cell>
          <cell r="H3413" t="str">
            <v>.</v>
          </cell>
          <cell r="I3413" t="str">
            <v>.</v>
          </cell>
        </row>
        <row r="3414">
          <cell r="B3414" t="str">
            <v>.</v>
          </cell>
          <cell r="C3414" t="str">
            <v>.</v>
          </cell>
          <cell r="D3414" t="str">
            <v>.</v>
          </cell>
          <cell r="E3414" t="str">
            <v>.</v>
          </cell>
          <cell r="F3414" t="str">
            <v>.</v>
          </cell>
          <cell r="G3414" t="str">
            <v>.</v>
          </cell>
          <cell r="H3414" t="str">
            <v>KS2 English</v>
          </cell>
          <cell r="I3414" t="str">
            <v>KS4 English</v>
          </cell>
        </row>
        <row r="3415">
          <cell r="B3415" t="str">
            <v>.</v>
          </cell>
          <cell r="C3415" t="str">
            <v>.</v>
          </cell>
          <cell r="D3415" t="str">
            <v>.</v>
          </cell>
          <cell r="E3415" t="str">
            <v>.</v>
          </cell>
          <cell r="F3415" t="str">
            <v>.</v>
          </cell>
          <cell r="G3415" t="str">
            <v>.</v>
          </cell>
          <cell r="H3415" t="str">
            <v>KS2 English</v>
          </cell>
          <cell r="I3415" t="str">
            <v>KS4 English</v>
          </cell>
        </row>
        <row r="3416">
          <cell r="B3416" t="str">
            <v>.</v>
          </cell>
          <cell r="C3416" t="str">
            <v>.</v>
          </cell>
          <cell r="D3416" t="str">
            <v>.</v>
          </cell>
          <cell r="E3416" t="str">
            <v>.</v>
          </cell>
          <cell r="F3416" t="str">
            <v>.</v>
          </cell>
          <cell r="G3416" t="str">
            <v>.</v>
          </cell>
          <cell r="H3416" t="str">
            <v>KS2 English</v>
          </cell>
          <cell r="I3416" t="str">
            <v>KS4 English</v>
          </cell>
        </row>
        <row r="3417">
          <cell r="B3417" t="str">
            <v>.</v>
          </cell>
          <cell r="C3417" t="str">
            <v>.</v>
          </cell>
          <cell r="D3417" t="str">
            <v>.</v>
          </cell>
          <cell r="E3417" t="str">
            <v>.</v>
          </cell>
          <cell r="F3417" t="str">
            <v>.</v>
          </cell>
          <cell r="G3417" t="str">
            <v>.</v>
          </cell>
          <cell r="H3417" t="str">
            <v>KS2 English</v>
          </cell>
          <cell r="I3417" t="str">
            <v>KS4 English</v>
          </cell>
        </row>
        <row r="3418">
          <cell r="B3418" t="str">
            <v>.</v>
          </cell>
          <cell r="C3418" t="str">
            <v>.</v>
          </cell>
          <cell r="D3418" t="str">
            <v>.</v>
          </cell>
          <cell r="E3418" t="str">
            <v>.</v>
          </cell>
          <cell r="F3418" t="str">
            <v>.</v>
          </cell>
          <cell r="G3418" t="str">
            <v>.</v>
          </cell>
          <cell r="H3418" t="str">
            <v>.</v>
          </cell>
          <cell r="I3418" t="str">
            <v>.</v>
          </cell>
        </row>
        <row r="3419">
          <cell r="B3419" t="str">
            <v>.</v>
          </cell>
          <cell r="C3419" t="str">
            <v>.</v>
          </cell>
          <cell r="D3419" t="str">
            <v>.</v>
          </cell>
          <cell r="E3419" t="str">
            <v>.</v>
          </cell>
          <cell r="F3419" t="str">
            <v>.</v>
          </cell>
          <cell r="G3419" t="str">
            <v>.</v>
          </cell>
          <cell r="H3419" t="str">
            <v>.</v>
          </cell>
          <cell r="I3419" t="str">
            <v>.</v>
          </cell>
        </row>
        <row r="3420">
          <cell r="B3420" t="str">
            <v>KS2-4</v>
          </cell>
          <cell r="C3420" t="str">
            <v>B</v>
          </cell>
          <cell r="D3420" t="str">
            <v>C</v>
          </cell>
          <cell r="E3420">
            <v>0.38297872340425532</v>
          </cell>
          <cell r="F3420">
            <v>0.75</v>
          </cell>
          <cell r="G3420" t="str">
            <v>&gt;=29 &amp; &lt;30</v>
          </cell>
          <cell r="H3420" t="str">
            <v>KS2 English</v>
          </cell>
          <cell r="I3420" t="str">
            <v>KS4 English</v>
          </cell>
        </row>
        <row r="3421">
          <cell r="B3421" t="str">
            <v>KS2-4</v>
          </cell>
          <cell r="C3421" t="str">
            <v>N</v>
          </cell>
          <cell r="D3421" t="str">
            <v>C</v>
          </cell>
          <cell r="E3421">
            <v>0.38297872340425532</v>
          </cell>
          <cell r="F3421">
            <v>0.75</v>
          </cell>
          <cell r="G3421" t="str">
            <v>&gt;=29 &amp; &lt;30</v>
          </cell>
          <cell r="H3421" t="str">
            <v>KS2 English</v>
          </cell>
          <cell r="I3421" t="str">
            <v>KS4 English</v>
          </cell>
        </row>
        <row r="3422">
          <cell r="B3422" t="str">
            <v>KS2-4</v>
          </cell>
          <cell r="C3422" t="str">
            <v>2</v>
          </cell>
          <cell r="D3422" t="str">
            <v>C</v>
          </cell>
          <cell r="E3422">
            <v>0.38297872340425532</v>
          </cell>
          <cell r="F3422">
            <v>0.75</v>
          </cell>
          <cell r="G3422" t="str">
            <v>&gt;=29 &amp; &lt;30</v>
          </cell>
          <cell r="H3422" t="str">
            <v>KS2 English</v>
          </cell>
          <cell r="I3422" t="str">
            <v>KS4 English</v>
          </cell>
        </row>
        <row r="3423">
          <cell r="B3423" t="str">
            <v>KS2-4</v>
          </cell>
          <cell r="C3423" t="str">
            <v>3C</v>
          </cell>
          <cell r="D3423" t="str">
            <v>C</v>
          </cell>
          <cell r="E3423">
            <v>0.38297872340425532</v>
          </cell>
          <cell r="F3423">
            <v>0.75</v>
          </cell>
          <cell r="G3423" t="str">
            <v>&gt;=29 &amp; &lt;30</v>
          </cell>
          <cell r="H3423" t="str">
            <v>KS2 English</v>
          </cell>
          <cell r="I3423" t="str">
            <v>KS4 English</v>
          </cell>
        </row>
        <row r="3424">
          <cell r="B3424" t="str">
            <v>KS2-4</v>
          </cell>
          <cell r="C3424" t="str">
            <v>3B</v>
          </cell>
          <cell r="D3424" t="str">
            <v>C</v>
          </cell>
          <cell r="E3424">
            <v>0.38297872340425532</v>
          </cell>
          <cell r="F3424">
            <v>0.75</v>
          </cell>
          <cell r="G3424" t="str">
            <v>&gt;=29 &amp; &lt;30</v>
          </cell>
          <cell r="H3424" t="str">
            <v>KS2 English</v>
          </cell>
          <cell r="I3424" t="str">
            <v>KS4 English</v>
          </cell>
        </row>
        <row r="3425">
          <cell r="B3425" t="str">
            <v>KS2-4</v>
          </cell>
          <cell r="C3425" t="str">
            <v>3A</v>
          </cell>
          <cell r="D3425" t="str">
            <v>C</v>
          </cell>
          <cell r="E3425">
            <v>0.38297872340425532</v>
          </cell>
          <cell r="F3425">
            <v>0.75</v>
          </cell>
          <cell r="G3425" t="str">
            <v>&gt;=29 &amp; &lt;30</v>
          </cell>
          <cell r="H3425" t="str">
            <v>KS2 English</v>
          </cell>
          <cell r="I3425" t="str">
            <v>KS4 English</v>
          </cell>
        </row>
        <row r="3426">
          <cell r="B3426" t="str">
            <v>KS2-4</v>
          </cell>
          <cell r="C3426" t="str">
            <v>4C</v>
          </cell>
          <cell r="D3426" t="str">
            <v>C</v>
          </cell>
          <cell r="E3426">
            <v>0.46721311475409838</v>
          </cell>
          <cell r="F3426">
            <v>0.75</v>
          </cell>
          <cell r="G3426" t="str">
            <v>&gt;=29 &amp; &lt;30</v>
          </cell>
          <cell r="H3426" t="str">
            <v>KS2 English</v>
          </cell>
          <cell r="I3426" t="str">
            <v>KS4 English</v>
          </cell>
        </row>
        <row r="3427">
          <cell r="B3427" t="str">
            <v>KS2-4</v>
          </cell>
          <cell r="C3427" t="str">
            <v>4B</v>
          </cell>
          <cell r="D3427" t="str">
            <v>C</v>
          </cell>
          <cell r="E3427">
            <v>0.33862433862433861</v>
          </cell>
          <cell r="F3427">
            <v>0.75</v>
          </cell>
          <cell r="G3427" t="str">
            <v>&gt;=29 &amp; &lt;30</v>
          </cell>
          <cell r="H3427" t="str">
            <v>KS2 English</v>
          </cell>
          <cell r="I3427" t="str">
            <v>KS4 English</v>
          </cell>
        </row>
        <row r="3428">
          <cell r="B3428" t="str">
            <v>KS2-4</v>
          </cell>
          <cell r="C3428" t="str">
            <v>4A</v>
          </cell>
          <cell r="D3428" t="str">
            <v>C</v>
          </cell>
          <cell r="E3428">
            <v>0.21066491112574062</v>
          </cell>
          <cell r="F3428">
            <v>0.75</v>
          </cell>
          <cell r="G3428" t="str">
            <v>&gt;=29 &amp; &lt;30</v>
          </cell>
          <cell r="H3428" t="str">
            <v>KS2 English</v>
          </cell>
          <cell r="I3428" t="str">
            <v>KS4 English</v>
          </cell>
        </row>
        <row r="3429">
          <cell r="B3429" t="str">
            <v>KS2-4</v>
          </cell>
          <cell r="C3429" t="str">
            <v>5C</v>
          </cell>
          <cell r="D3429" t="str">
            <v>C</v>
          </cell>
          <cell r="E3429">
            <v>6.3768115942028983E-2</v>
          </cell>
          <cell r="F3429">
            <v>0.75</v>
          </cell>
          <cell r="G3429" t="str">
            <v>&gt;=29 &amp; &lt;30</v>
          </cell>
          <cell r="H3429" t="str">
            <v>KS2 English</v>
          </cell>
          <cell r="I3429" t="str">
            <v>KS4 English</v>
          </cell>
        </row>
        <row r="3430">
          <cell r="B3430" t="str">
            <v>KS2-4</v>
          </cell>
          <cell r="C3430" t="str">
            <v>5B</v>
          </cell>
          <cell r="D3430" t="str">
            <v>C</v>
          </cell>
          <cell r="E3430">
            <v>1.6917293233082706E-2</v>
          </cell>
          <cell r="F3430">
            <v>0.75</v>
          </cell>
          <cell r="G3430" t="str">
            <v>&gt;=29 &amp; &lt;30</v>
          </cell>
          <cell r="H3430" t="str">
            <v>KS2 English</v>
          </cell>
          <cell r="I3430" t="str">
            <v>KS4 English</v>
          </cell>
        </row>
        <row r="3431">
          <cell r="B3431" t="str">
            <v>KS2-4</v>
          </cell>
          <cell r="C3431" t="str">
            <v>5A</v>
          </cell>
          <cell r="D3431" t="str">
            <v>C</v>
          </cell>
          <cell r="E3431">
            <v>4.8780487804878049E-3</v>
          </cell>
          <cell r="F3431">
            <v>0.75</v>
          </cell>
          <cell r="G3431" t="str">
            <v>&gt;=29 &amp; &lt;30</v>
          </cell>
          <cell r="H3431" t="str">
            <v>KS2 English</v>
          </cell>
          <cell r="I3431" t="str">
            <v>KS4 English</v>
          </cell>
        </row>
        <row r="3432">
          <cell r="B3432" t="str">
            <v>.</v>
          </cell>
          <cell r="C3432" t="str">
            <v>.</v>
          </cell>
          <cell r="D3432" t="str">
            <v>.</v>
          </cell>
          <cell r="E3432" t="str">
            <v>.</v>
          </cell>
          <cell r="F3432" t="str">
            <v>.</v>
          </cell>
          <cell r="G3432" t="str">
            <v>.</v>
          </cell>
          <cell r="H3432" t="str">
            <v>.</v>
          </cell>
          <cell r="I3432" t="str">
            <v>.</v>
          </cell>
        </row>
        <row r="3433">
          <cell r="B3433" t="str">
            <v>.</v>
          </cell>
          <cell r="C3433" t="str">
            <v>.</v>
          </cell>
          <cell r="D3433" t="str">
            <v>.</v>
          </cell>
          <cell r="E3433" t="str">
            <v>.</v>
          </cell>
          <cell r="F3433" t="str">
            <v>.</v>
          </cell>
          <cell r="G3433" t="str">
            <v>.</v>
          </cell>
          <cell r="H3433" t="str">
            <v>KS2 English</v>
          </cell>
          <cell r="I3433" t="str">
            <v>KS4 English</v>
          </cell>
        </row>
        <row r="3434">
          <cell r="B3434" t="str">
            <v>.</v>
          </cell>
          <cell r="C3434" t="str">
            <v>.</v>
          </cell>
          <cell r="D3434" t="str">
            <v>.</v>
          </cell>
          <cell r="E3434" t="str">
            <v>.</v>
          </cell>
          <cell r="F3434" t="str">
            <v>.</v>
          </cell>
          <cell r="G3434" t="str">
            <v>.</v>
          </cell>
          <cell r="H3434" t="str">
            <v>KS2 English</v>
          </cell>
          <cell r="I3434" t="str">
            <v>KS4 English</v>
          </cell>
        </row>
        <row r="3435">
          <cell r="B3435" t="str">
            <v>.</v>
          </cell>
          <cell r="C3435" t="str">
            <v>.</v>
          </cell>
          <cell r="D3435" t="str">
            <v>.</v>
          </cell>
          <cell r="E3435" t="str">
            <v>.</v>
          </cell>
          <cell r="F3435" t="str">
            <v>.</v>
          </cell>
          <cell r="G3435" t="str">
            <v>.</v>
          </cell>
          <cell r="H3435" t="str">
            <v>KS2 English</v>
          </cell>
          <cell r="I3435" t="str">
            <v>KS4 English</v>
          </cell>
        </row>
        <row r="3436">
          <cell r="B3436" t="str">
            <v>.</v>
          </cell>
          <cell r="C3436" t="str">
            <v>.</v>
          </cell>
          <cell r="D3436" t="str">
            <v>.</v>
          </cell>
          <cell r="E3436" t="str">
            <v>.</v>
          </cell>
          <cell r="F3436" t="str">
            <v>.</v>
          </cell>
          <cell r="G3436" t="str">
            <v>.</v>
          </cell>
          <cell r="H3436" t="str">
            <v>KS2 English</v>
          </cell>
          <cell r="I3436" t="str">
            <v>KS4 English</v>
          </cell>
        </row>
        <row r="3437">
          <cell r="B3437" t="str">
            <v>.</v>
          </cell>
          <cell r="C3437" t="str">
            <v>.</v>
          </cell>
          <cell r="D3437" t="str">
            <v>.</v>
          </cell>
          <cell r="E3437" t="str">
            <v>.</v>
          </cell>
          <cell r="F3437" t="str">
            <v>.</v>
          </cell>
          <cell r="G3437" t="str">
            <v>.</v>
          </cell>
          <cell r="H3437" t="str">
            <v>.</v>
          </cell>
          <cell r="I3437" t="str">
            <v>.</v>
          </cell>
        </row>
        <row r="3438">
          <cell r="B3438" t="str">
            <v>.</v>
          </cell>
          <cell r="C3438" t="str">
            <v>.</v>
          </cell>
          <cell r="D3438" t="str">
            <v>.</v>
          </cell>
          <cell r="E3438" t="str">
            <v>.</v>
          </cell>
          <cell r="F3438" t="str">
            <v>.</v>
          </cell>
          <cell r="G3438" t="str">
            <v>.</v>
          </cell>
          <cell r="H3438" t="str">
            <v>.</v>
          </cell>
          <cell r="I3438" t="str">
            <v>.</v>
          </cell>
        </row>
        <row r="3439">
          <cell r="B3439" t="str">
            <v>KS2-4</v>
          </cell>
          <cell r="C3439" t="str">
            <v>B</v>
          </cell>
          <cell r="D3439" t="str">
            <v>C</v>
          </cell>
          <cell r="E3439">
            <v>0.35789473684210527</v>
          </cell>
          <cell r="F3439">
            <v>0.75</v>
          </cell>
          <cell r="G3439" t="str">
            <v>&gt;=30</v>
          </cell>
          <cell r="H3439" t="str">
            <v>KS2 English</v>
          </cell>
          <cell r="I3439" t="str">
            <v>KS4 English</v>
          </cell>
        </row>
        <row r="3440">
          <cell r="B3440" t="str">
            <v>KS2-4</v>
          </cell>
          <cell r="C3440" t="str">
            <v>N</v>
          </cell>
          <cell r="D3440" t="str">
            <v>C</v>
          </cell>
          <cell r="E3440">
            <v>0.35789473684210527</v>
          </cell>
          <cell r="F3440">
            <v>0.75</v>
          </cell>
          <cell r="G3440" t="str">
            <v>&gt;=30</v>
          </cell>
          <cell r="H3440" t="str">
            <v>KS2 English</v>
          </cell>
          <cell r="I3440" t="str">
            <v>KS4 English</v>
          </cell>
        </row>
        <row r="3441">
          <cell r="B3441" t="str">
            <v>KS2-4</v>
          </cell>
          <cell r="C3441" t="str">
            <v>2</v>
          </cell>
          <cell r="D3441" t="str">
            <v>C</v>
          </cell>
          <cell r="E3441">
            <v>0.35789473684210527</v>
          </cell>
          <cell r="F3441">
            <v>0.75</v>
          </cell>
          <cell r="G3441" t="str">
            <v>&gt;=30</v>
          </cell>
          <cell r="H3441" t="str">
            <v>KS2 English</v>
          </cell>
          <cell r="I3441" t="str">
            <v>KS4 English</v>
          </cell>
        </row>
        <row r="3442">
          <cell r="B3442" t="str">
            <v>KS2-4</v>
          </cell>
          <cell r="C3442" t="str">
            <v>3C</v>
          </cell>
          <cell r="D3442" t="str">
            <v>C</v>
          </cell>
          <cell r="E3442">
            <v>0.35789473684210527</v>
          </cell>
          <cell r="F3442">
            <v>0.75</v>
          </cell>
          <cell r="G3442" t="str">
            <v>&gt;=30</v>
          </cell>
          <cell r="H3442" t="str">
            <v>KS2 English</v>
          </cell>
          <cell r="I3442" t="str">
            <v>KS4 English</v>
          </cell>
        </row>
        <row r="3443">
          <cell r="B3443" t="str">
            <v>KS2-4</v>
          </cell>
          <cell r="C3443" t="str">
            <v>3B</v>
          </cell>
          <cell r="D3443" t="str">
            <v>C</v>
          </cell>
          <cell r="E3443">
            <v>0.35789473684210527</v>
          </cell>
          <cell r="F3443">
            <v>0.75</v>
          </cell>
          <cell r="G3443" t="str">
            <v>&gt;=30</v>
          </cell>
          <cell r="H3443" t="str">
            <v>KS2 English</v>
          </cell>
          <cell r="I3443" t="str">
            <v>KS4 English</v>
          </cell>
        </row>
        <row r="3444">
          <cell r="B3444" t="str">
            <v>KS2-4</v>
          </cell>
          <cell r="C3444" t="str">
            <v>3A</v>
          </cell>
          <cell r="D3444" t="str">
            <v>C</v>
          </cell>
          <cell r="E3444">
            <v>0.35789473684210527</v>
          </cell>
          <cell r="F3444">
            <v>0.75</v>
          </cell>
          <cell r="G3444" t="str">
            <v>&gt;=30</v>
          </cell>
          <cell r="H3444" t="str">
            <v>KS2 English</v>
          </cell>
          <cell r="I3444" t="str">
            <v>KS4 English</v>
          </cell>
        </row>
        <row r="3445">
          <cell r="B3445" t="str">
            <v>KS2-4</v>
          </cell>
          <cell r="C3445" t="str">
            <v>4C</v>
          </cell>
          <cell r="D3445" t="str">
            <v>C</v>
          </cell>
          <cell r="E3445">
            <v>0.35789473684210527</v>
          </cell>
          <cell r="F3445">
            <v>0.75</v>
          </cell>
          <cell r="G3445" t="str">
            <v>&gt;=30</v>
          </cell>
          <cell r="H3445" t="str">
            <v>KS2 English</v>
          </cell>
          <cell r="I3445" t="str">
            <v>KS4 English</v>
          </cell>
        </row>
        <row r="3446">
          <cell r="B3446" t="str">
            <v>KS2-4</v>
          </cell>
          <cell r="C3446" t="str">
            <v>4B</v>
          </cell>
          <cell r="D3446" t="str">
            <v>C</v>
          </cell>
          <cell r="E3446">
            <v>0.22140762463343108</v>
          </cell>
          <cell r="F3446">
            <v>0.75</v>
          </cell>
          <cell r="G3446" t="str">
            <v>&gt;=30</v>
          </cell>
          <cell r="H3446" t="str">
            <v>KS2 English</v>
          </cell>
          <cell r="I3446" t="str">
            <v>KS4 English</v>
          </cell>
        </row>
        <row r="3447">
          <cell r="B3447" t="str">
            <v>KS2-4</v>
          </cell>
          <cell r="C3447" t="str">
            <v>4A</v>
          </cell>
          <cell r="D3447" t="str">
            <v>C</v>
          </cell>
          <cell r="E3447">
            <v>0.11216859279401767</v>
          </cell>
          <cell r="F3447">
            <v>0.75</v>
          </cell>
          <cell r="G3447" t="str">
            <v>&gt;=30</v>
          </cell>
          <cell r="H3447" t="str">
            <v>KS2 English</v>
          </cell>
          <cell r="I3447" t="str">
            <v>KS4 English</v>
          </cell>
        </row>
        <row r="3448">
          <cell r="B3448" t="str">
            <v>KS2-4</v>
          </cell>
          <cell r="C3448" t="str">
            <v>5C</v>
          </cell>
          <cell r="D3448" t="str">
            <v>C</v>
          </cell>
          <cell r="E3448">
            <v>4.3369993774642041E-2</v>
          </cell>
          <cell r="F3448">
            <v>0.75</v>
          </cell>
          <cell r="G3448" t="str">
            <v>&gt;=30</v>
          </cell>
          <cell r="H3448" t="str">
            <v>KS2 English</v>
          </cell>
          <cell r="I3448" t="str">
            <v>KS4 English</v>
          </cell>
        </row>
        <row r="3449">
          <cell r="B3449" t="str">
            <v>KS2-4</v>
          </cell>
          <cell r="C3449" t="str">
            <v>5B</v>
          </cell>
          <cell r="D3449" t="str">
            <v>C</v>
          </cell>
          <cell r="E3449">
            <v>9.1903719912472641E-3</v>
          </cell>
          <cell r="F3449">
            <v>0.75</v>
          </cell>
          <cell r="G3449" t="str">
            <v>&gt;=30</v>
          </cell>
          <cell r="H3449" t="str">
            <v>KS2 English</v>
          </cell>
          <cell r="I3449" t="str">
            <v>KS4 English</v>
          </cell>
        </row>
        <row r="3450">
          <cell r="B3450" t="str">
            <v>KS2-4</v>
          </cell>
          <cell r="C3450" t="str">
            <v>5A</v>
          </cell>
          <cell r="D3450" t="str">
            <v>C</v>
          </cell>
          <cell r="E3450">
            <v>2.9940119760479044E-3</v>
          </cell>
          <cell r="F3450">
            <v>0.75</v>
          </cell>
          <cell r="G3450" t="str">
            <v>&gt;=30</v>
          </cell>
          <cell r="H3450" t="str">
            <v>KS2 English</v>
          </cell>
          <cell r="I3450" t="str">
            <v>KS4 English</v>
          </cell>
        </row>
        <row r="3451">
          <cell r="B3451" t="str">
            <v>.</v>
          </cell>
          <cell r="C3451" t="str">
            <v>.</v>
          </cell>
          <cell r="D3451" t="str">
            <v>.</v>
          </cell>
          <cell r="E3451" t="str">
            <v>.</v>
          </cell>
          <cell r="F3451" t="str">
            <v>.</v>
          </cell>
          <cell r="G3451" t="str">
            <v>.</v>
          </cell>
          <cell r="H3451" t="str">
            <v>.</v>
          </cell>
          <cell r="I3451" t="str">
            <v>.</v>
          </cell>
        </row>
        <row r="3452">
          <cell r="B3452" t="str">
            <v>.</v>
          </cell>
          <cell r="C3452" t="str">
            <v>.</v>
          </cell>
          <cell r="D3452" t="str">
            <v>.</v>
          </cell>
          <cell r="E3452" t="str">
            <v>.</v>
          </cell>
          <cell r="F3452" t="str">
            <v>.</v>
          </cell>
          <cell r="G3452" t="str">
            <v>.</v>
          </cell>
          <cell r="H3452" t="str">
            <v>.</v>
          </cell>
          <cell r="I3452" t="str">
            <v>.</v>
          </cell>
        </row>
        <row r="3453">
          <cell r="B3453" t="str">
            <v>.</v>
          </cell>
          <cell r="C3453" t="str">
            <v>.</v>
          </cell>
          <cell r="D3453" t="str">
            <v>.</v>
          </cell>
          <cell r="E3453" t="str">
            <v>.</v>
          </cell>
          <cell r="F3453" t="str">
            <v>.</v>
          </cell>
          <cell r="G3453" t="str">
            <v>.</v>
          </cell>
          <cell r="H3453" t="str">
            <v>KS2 English</v>
          </cell>
          <cell r="I3453" t="str">
            <v>KS4 English</v>
          </cell>
        </row>
        <row r="3454">
          <cell r="B3454" t="str">
            <v>.</v>
          </cell>
          <cell r="C3454" t="str">
            <v>.</v>
          </cell>
          <cell r="D3454" t="str">
            <v>.</v>
          </cell>
          <cell r="E3454" t="str">
            <v>.</v>
          </cell>
          <cell r="F3454" t="str">
            <v>.</v>
          </cell>
          <cell r="G3454" t="str">
            <v>.</v>
          </cell>
          <cell r="H3454" t="str">
            <v>KS2 English</v>
          </cell>
          <cell r="I3454" t="str">
            <v>KS4 English</v>
          </cell>
        </row>
        <row r="3455">
          <cell r="B3455" t="str">
            <v>.</v>
          </cell>
          <cell r="C3455" t="str">
            <v>.</v>
          </cell>
          <cell r="D3455" t="str">
            <v>.</v>
          </cell>
          <cell r="E3455" t="str">
            <v>.</v>
          </cell>
          <cell r="F3455" t="str">
            <v>.</v>
          </cell>
          <cell r="G3455" t="str">
            <v>.</v>
          </cell>
          <cell r="H3455" t="str">
            <v>KS2 English</v>
          </cell>
          <cell r="I3455" t="str">
            <v>KS4 English</v>
          </cell>
        </row>
        <row r="3456">
          <cell r="B3456" t="str">
            <v>.</v>
          </cell>
          <cell r="C3456" t="str">
            <v>.</v>
          </cell>
          <cell r="D3456" t="str">
            <v>.</v>
          </cell>
          <cell r="E3456" t="str">
            <v>.</v>
          </cell>
          <cell r="F3456" t="str">
            <v>.</v>
          </cell>
          <cell r="G3456" t="str">
            <v>.</v>
          </cell>
          <cell r="H3456" t="str">
            <v>.</v>
          </cell>
          <cell r="I3456" t="str">
            <v>.</v>
          </cell>
        </row>
        <row r="3457">
          <cell r="B3457" t="str">
            <v>.</v>
          </cell>
          <cell r="C3457" t="str">
            <v>.</v>
          </cell>
          <cell r="D3457" t="str">
            <v>.</v>
          </cell>
          <cell r="E3457" t="str">
            <v>.</v>
          </cell>
          <cell r="F3457" t="str">
            <v>.</v>
          </cell>
          <cell r="G3457" t="str">
            <v>.</v>
          </cell>
          <cell r="H3457" t="str">
            <v>.</v>
          </cell>
          <cell r="I3457" t="str">
            <v>.</v>
          </cell>
        </row>
        <row r="3458">
          <cell r="B3458" t="str">
            <v>KS2-4</v>
          </cell>
          <cell r="C3458" t="str">
            <v>B</v>
          </cell>
          <cell r="D3458" t="str">
            <v>C</v>
          </cell>
          <cell r="E3458">
            <v>5.4197662061636558E-2</v>
          </cell>
          <cell r="F3458">
            <v>0.5</v>
          </cell>
          <cell r="G3458" t="str">
            <v>&lt;25</v>
          </cell>
          <cell r="H3458" t="str">
            <v>KS2 English</v>
          </cell>
          <cell r="I3458" t="str">
            <v>KS4 English</v>
          </cell>
        </row>
        <row r="3459">
          <cell r="B3459" t="str">
            <v>KS2-4</v>
          </cell>
          <cell r="C3459" t="str">
            <v>N</v>
          </cell>
          <cell r="D3459" t="str">
            <v>C</v>
          </cell>
          <cell r="E3459">
            <v>3.8461538461538464E-2</v>
          </cell>
          <cell r="F3459">
            <v>0.5</v>
          </cell>
          <cell r="G3459" t="str">
            <v>&lt;25</v>
          </cell>
          <cell r="H3459" t="str">
            <v>KS2 English</v>
          </cell>
          <cell r="I3459" t="str">
            <v>KS4 English</v>
          </cell>
        </row>
        <row r="3460">
          <cell r="B3460" t="str">
            <v>KS2-4</v>
          </cell>
          <cell r="C3460" t="str">
            <v>2</v>
          </cell>
          <cell r="D3460" t="str">
            <v>C</v>
          </cell>
          <cell r="E3460">
            <v>7.3510773130544993E-2</v>
          </cell>
          <cell r="F3460">
            <v>0.5</v>
          </cell>
          <cell r="G3460" t="str">
            <v>&lt;25</v>
          </cell>
          <cell r="H3460" t="str">
            <v>KS2 English</v>
          </cell>
          <cell r="I3460" t="str">
            <v>KS4 English</v>
          </cell>
        </row>
        <row r="3461">
          <cell r="B3461" t="str">
            <v>KS2-4</v>
          </cell>
          <cell r="C3461" t="str">
            <v>3C</v>
          </cell>
          <cell r="D3461" t="str">
            <v>C</v>
          </cell>
          <cell r="E3461">
            <v>0.1211134142730234</v>
          </cell>
          <cell r="F3461">
            <v>0.5</v>
          </cell>
          <cell r="G3461" t="str">
            <v>&lt;25</v>
          </cell>
          <cell r="H3461" t="str">
            <v>KS2 English</v>
          </cell>
          <cell r="I3461" t="str">
            <v>KS4 English</v>
          </cell>
        </row>
        <row r="3462">
          <cell r="B3462" t="str">
            <v>KS2-4</v>
          </cell>
          <cell r="C3462" t="str">
            <v>3B</v>
          </cell>
          <cell r="D3462" t="str">
            <v>C</v>
          </cell>
          <cell r="E3462">
            <v>0.17728822449514817</v>
          </cell>
          <cell r="F3462">
            <v>0.5</v>
          </cell>
          <cell r="G3462" t="str">
            <v>&lt;25</v>
          </cell>
          <cell r="H3462" t="str">
            <v>KS2 English</v>
          </cell>
          <cell r="I3462" t="str">
            <v>KS4 English</v>
          </cell>
        </row>
        <row r="3463">
          <cell r="B3463" t="str">
            <v>KS2-4</v>
          </cell>
          <cell r="C3463" t="str">
            <v>3A</v>
          </cell>
          <cell r="D3463" t="str">
            <v>C</v>
          </cell>
          <cell r="E3463">
            <v>0.26320048553510011</v>
          </cell>
          <cell r="F3463">
            <v>0.5</v>
          </cell>
          <cell r="G3463" t="str">
            <v>&lt;25</v>
          </cell>
          <cell r="H3463" t="str">
            <v>KS2 English</v>
          </cell>
          <cell r="I3463" t="str">
            <v>KS4 English</v>
          </cell>
        </row>
        <row r="3464">
          <cell r="B3464" t="str">
            <v>KS2-4</v>
          </cell>
          <cell r="C3464" t="str">
            <v>4C</v>
          </cell>
          <cell r="D3464" t="str">
            <v>C</v>
          </cell>
          <cell r="E3464">
            <v>0.39434075857916917</v>
          </cell>
          <cell r="F3464">
            <v>0.5</v>
          </cell>
          <cell r="G3464" t="str">
            <v>&lt;25</v>
          </cell>
          <cell r="H3464" t="str">
            <v>KS2 English</v>
          </cell>
          <cell r="I3464" t="str">
            <v>KS4 English</v>
          </cell>
        </row>
        <row r="3465">
          <cell r="B3465" t="str">
            <v>KS2-4</v>
          </cell>
          <cell r="C3465" t="str">
            <v>4B</v>
          </cell>
          <cell r="D3465" t="str">
            <v>C</v>
          </cell>
          <cell r="E3465">
            <v>0.45111189551711967</v>
          </cell>
          <cell r="F3465">
            <v>0.5</v>
          </cell>
          <cell r="G3465" t="str">
            <v>&lt;25</v>
          </cell>
          <cell r="H3465" t="str">
            <v>KS2 English</v>
          </cell>
          <cell r="I3465" t="str">
            <v>KS4 English</v>
          </cell>
        </row>
        <row r="3466">
          <cell r="B3466" t="str">
            <v>KS2-4</v>
          </cell>
          <cell r="C3466" t="str">
            <v>4A</v>
          </cell>
          <cell r="D3466" t="str">
            <v>C</v>
          </cell>
          <cell r="E3466">
            <v>0.41059197651663404</v>
          </cell>
          <cell r="F3466">
            <v>0.5</v>
          </cell>
          <cell r="G3466" t="str">
            <v>&lt;25</v>
          </cell>
          <cell r="H3466" t="str">
            <v>KS2 English</v>
          </cell>
          <cell r="I3466" t="str">
            <v>KS4 English</v>
          </cell>
        </row>
        <row r="3467">
          <cell r="B3467" t="str">
            <v>KS2-4</v>
          </cell>
          <cell r="C3467" t="str">
            <v>5C</v>
          </cell>
          <cell r="D3467" t="str">
            <v>C</v>
          </cell>
          <cell r="E3467">
            <v>0.25684715385586265</v>
          </cell>
          <cell r="F3467">
            <v>0.5</v>
          </cell>
          <cell r="G3467" t="str">
            <v>&lt;25</v>
          </cell>
          <cell r="H3467" t="str">
            <v>KS2 English</v>
          </cell>
          <cell r="I3467" t="str">
            <v>KS4 English</v>
          </cell>
        </row>
        <row r="3468">
          <cell r="B3468" t="str">
            <v>KS2-4</v>
          </cell>
          <cell r="C3468" t="str">
            <v>5B</v>
          </cell>
          <cell r="D3468" t="str">
            <v>C</v>
          </cell>
          <cell r="E3468">
            <v>8.3399523431294684E-2</v>
          </cell>
          <cell r="F3468">
            <v>0.5</v>
          </cell>
          <cell r="G3468" t="str">
            <v>&lt;25</v>
          </cell>
          <cell r="H3468" t="str">
            <v>KS2 English</v>
          </cell>
          <cell r="I3468" t="str">
            <v>KS4 English</v>
          </cell>
        </row>
        <row r="3469">
          <cell r="B3469" t="str">
            <v>KS2-4</v>
          </cell>
          <cell r="C3469" t="str">
            <v>5A</v>
          </cell>
          <cell r="D3469" t="str">
            <v>C</v>
          </cell>
          <cell r="E3469">
            <v>1.9801980198019802E-2</v>
          </cell>
          <cell r="F3469">
            <v>0.5</v>
          </cell>
          <cell r="G3469" t="str">
            <v>&lt;25</v>
          </cell>
          <cell r="H3469" t="str">
            <v>KS2 English</v>
          </cell>
          <cell r="I3469" t="str">
            <v>KS4 English</v>
          </cell>
        </row>
        <row r="3470">
          <cell r="B3470" t="str">
            <v>.</v>
          </cell>
          <cell r="C3470" t="str">
            <v>.</v>
          </cell>
          <cell r="D3470" t="str">
            <v>.</v>
          </cell>
          <cell r="E3470" t="str">
            <v>.</v>
          </cell>
          <cell r="F3470" t="str">
            <v>.</v>
          </cell>
          <cell r="G3470" t="str">
            <v>.</v>
          </cell>
          <cell r="H3470" t="str">
            <v>.</v>
          </cell>
          <cell r="I3470" t="str">
            <v>.</v>
          </cell>
        </row>
        <row r="3471">
          <cell r="B3471" t="str">
            <v>.</v>
          </cell>
          <cell r="C3471" t="str">
            <v>.</v>
          </cell>
          <cell r="D3471" t="str">
            <v>.</v>
          </cell>
          <cell r="E3471" t="str">
            <v>.</v>
          </cell>
          <cell r="F3471" t="str">
            <v>.</v>
          </cell>
          <cell r="G3471" t="str">
            <v>.</v>
          </cell>
          <cell r="H3471" t="str">
            <v>KS2 English</v>
          </cell>
          <cell r="I3471" t="str">
            <v>KS4 English</v>
          </cell>
        </row>
        <row r="3472">
          <cell r="B3472" t="str">
            <v>.</v>
          </cell>
          <cell r="C3472" t="str">
            <v>.</v>
          </cell>
          <cell r="D3472" t="str">
            <v>.</v>
          </cell>
          <cell r="E3472" t="str">
            <v>.</v>
          </cell>
          <cell r="F3472" t="str">
            <v>.</v>
          </cell>
          <cell r="G3472" t="str">
            <v>.</v>
          </cell>
          <cell r="H3472" t="str">
            <v>KS2 English</v>
          </cell>
          <cell r="I3472" t="str">
            <v>KS4 English</v>
          </cell>
        </row>
        <row r="3473">
          <cell r="B3473" t="str">
            <v>.</v>
          </cell>
          <cell r="C3473" t="str">
            <v>.</v>
          </cell>
          <cell r="D3473" t="str">
            <v>.</v>
          </cell>
          <cell r="E3473" t="str">
            <v>.</v>
          </cell>
          <cell r="F3473" t="str">
            <v>.</v>
          </cell>
          <cell r="G3473" t="str">
            <v>.</v>
          </cell>
          <cell r="H3473" t="str">
            <v>KS2 English</v>
          </cell>
          <cell r="I3473" t="str">
            <v>KS4 English</v>
          </cell>
        </row>
        <row r="3474">
          <cell r="B3474" t="str">
            <v>.</v>
          </cell>
          <cell r="C3474" t="str">
            <v>.</v>
          </cell>
          <cell r="D3474" t="str">
            <v>.</v>
          </cell>
          <cell r="E3474" t="str">
            <v>.</v>
          </cell>
          <cell r="F3474" t="str">
            <v>.</v>
          </cell>
          <cell r="G3474" t="str">
            <v>.</v>
          </cell>
          <cell r="H3474" t="str">
            <v>KS2 English</v>
          </cell>
          <cell r="I3474" t="str">
            <v>KS4 English</v>
          </cell>
        </row>
        <row r="3475">
          <cell r="B3475" t="str">
            <v>.</v>
          </cell>
          <cell r="C3475" t="str">
            <v>.</v>
          </cell>
          <cell r="D3475" t="str">
            <v>.</v>
          </cell>
          <cell r="E3475" t="str">
            <v>.</v>
          </cell>
          <cell r="F3475" t="str">
            <v>.</v>
          </cell>
          <cell r="G3475" t="str">
            <v>.</v>
          </cell>
          <cell r="H3475" t="str">
            <v>.</v>
          </cell>
          <cell r="I3475" t="str">
            <v>.</v>
          </cell>
        </row>
        <row r="3476">
          <cell r="B3476" t="str">
            <v>.</v>
          </cell>
          <cell r="C3476" t="str">
            <v>.</v>
          </cell>
          <cell r="D3476" t="str">
            <v>.</v>
          </cell>
          <cell r="E3476" t="str">
            <v>.</v>
          </cell>
          <cell r="F3476" t="str">
            <v>.</v>
          </cell>
          <cell r="G3476" t="str">
            <v>.</v>
          </cell>
          <cell r="H3476" t="str">
            <v>.</v>
          </cell>
          <cell r="I3476" t="str">
            <v>.</v>
          </cell>
        </row>
        <row r="3477">
          <cell r="B3477" t="str">
            <v>KS2-4</v>
          </cell>
          <cell r="C3477" t="str">
            <v>B</v>
          </cell>
          <cell r="D3477" t="str">
            <v>C</v>
          </cell>
          <cell r="E3477">
            <v>3.9250669045495096E-2</v>
          </cell>
          <cell r="F3477">
            <v>0.5</v>
          </cell>
          <cell r="G3477" t="str">
            <v>&gt;=25 &amp; &lt;26</v>
          </cell>
          <cell r="H3477" t="str">
            <v>KS2 English</v>
          </cell>
          <cell r="I3477" t="str">
            <v>KS4 English</v>
          </cell>
        </row>
        <row r="3478">
          <cell r="B3478" t="str">
            <v>KS2-4</v>
          </cell>
          <cell r="C3478" t="str">
            <v>N</v>
          </cell>
          <cell r="D3478" t="str">
            <v>C</v>
          </cell>
          <cell r="E3478">
            <v>5.0492610837438424E-2</v>
          </cell>
          <cell r="F3478">
            <v>0.5</v>
          </cell>
          <cell r="G3478" t="str">
            <v>&gt;=25 &amp; &lt;26</v>
          </cell>
          <cell r="H3478" t="str">
            <v>KS2 English</v>
          </cell>
          <cell r="I3478" t="str">
            <v>KS4 English</v>
          </cell>
        </row>
        <row r="3479">
          <cell r="B3479" t="str">
            <v>KS2-4</v>
          </cell>
          <cell r="C3479" t="str">
            <v>2</v>
          </cell>
          <cell r="D3479" t="str">
            <v>C</v>
          </cell>
          <cell r="E3479">
            <v>7.3394495412844041E-2</v>
          </cell>
          <cell r="F3479">
            <v>0.5</v>
          </cell>
          <cell r="G3479" t="str">
            <v>&gt;=25 &amp; &lt;26</v>
          </cell>
          <cell r="H3479" t="str">
            <v>KS2 English</v>
          </cell>
          <cell r="I3479" t="str">
            <v>KS4 English</v>
          </cell>
        </row>
        <row r="3480">
          <cell r="B3480" t="str">
            <v>KS2-4</v>
          </cell>
          <cell r="C3480" t="str">
            <v>3C</v>
          </cell>
          <cell r="D3480" t="str">
            <v>C</v>
          </cell>
          <cell r="E3480">
            <v>0.11063602351683592</v>
          </cell>
          <cell r="F3480">
            <v>0.5</v>
          </cell>
          <cell r="G3480" t="str">
            <v>&gt;=25 &amp; &lt;26</v>
          </cell>
          <cell r="H3480" t="str">
            <v>KS2 English</v>
          </cell>
          <cell r="I3480" t="str">
            <v>KS4 English</v>
          </cell>
        </row>
        <row r="3481">
          <cell r="B3481" t="str">
            <v>KS2-4</v>
          </cell>
          <cell r="C3481" t="str">
            <v>3B</v>
          </cell>
          <cell r="D3481" t="str">
            <v>C</v>
          </cell>
          <cell r="E3481">
            <v>0.1702127659574468</v>
          </cell>
          <cell r="F3481">
            <v>0.5</v>
          </cell>
          <cell r="G3481" t="str">
            <v>&gt;=25 &amp; &lt;26</v>
          </cell>
          <cell r="H3481" t="str">
            <v>KS2 English</v>
          </cell>
          <cell r="I3481" t="str">
            <v>KS4 English</v>
          </cell>
        </row>
        <row r="3482">
          <cell r="B3482" t="str">
            <v>KS2-4</v>
          </cell>
          <cell r="C3482" t="str">
            <v>3A</v>
          </cell>
          <cell r="D3482" t="str">
            <v>C</v>
          </cell>
          <cell r="E3482">
            <v>0.28299492385786801</v>
          </cell>
          <cell r="F3482">
            <v>0.5</v>
          </cell>
          <cell r="G3482" t="str">
            <v>&gt;=25 &amp; &lt;26</v>
          </cell>
          <cell r="H3482" t="str">
            <v>KS2 English</v>
          </cell>
          <cell r="I3482" t="str">
            <v>KS4 English</v>
          </cell>
        </row>
        <row r="3483">
          <cell r="B3483" t="str">
            <v>KS2-4</v>
          </cell>
          <cell r="C3483" t="str">
            <v>4C</v>
          </cell>
          <cell r="D3483" t="str">
            <v>C</v>
          </cell>
          <cell r="E3483">
            <v>0.41095724003887268</v>
          </cell>
          <cell r="F3483">
            <v>0.5</v>
          </cell>
          <cell r="G3483" t="str">
            <v>&gt;=25 &amp; &lt;26</v>
          </cell>
          <cell r="H3483" t="str">
            <v>KS2 English</v>
          </cell>
          <cell r="I3483" t="str">
            <v>KS4 English</v>
          </cell>
        </row>
        <row r="3484">
          <cell r="B3484" t="str">
            <v>KS2-4</v>
          </cell>
          <cell r="C3484" t="str">
            <v>4B</v>
          </cell>
          <cell r="D3484" t="str">
            <v>C</v>
          </cell>
          <cell r="E3484">
            <v>0.4785216925549009</v>
          </cell>
          <cell r="F3484">
            <v>0.5</v>
          </cell>
          <cell r="G3484" t="str">
            <v>&gt;=25 &amp; &lt;26</v>
          </cell>
          <cell r="H3484" t="str">
            <v>KS2 English</v>
          </cell>
          <cell r="I3484" t="str">
            <v>KS4 English</v>
          </cell>
        </row>
        <row r="3485">
          <cell r="B3485" t="str">
            <v>KS2-4</v>
          </cell>
          <cell r="C3485" t="str">
            <v>4A</v>
          </cell>
          <cell r="D3485" t="str">
            <v>C</v>
          </cell>
          <cell r="E3485">
            <v>0.40854911631730373</v>
          </cell>
          <cell r="F3485">
            <v>0.5</v>
          </cell>
          <cell r="G3485" t="str">
            <v>&gt;=25 &amp; &lt;26</v>
          </cell>
          <cell r="H3485" t="str">
            <v>KS2 English</v>
          </cell>
          <cell r="I3485" t="str">
            <v>KS4 English</v>
          </cell>
        </row>
        <row r="3486">
          <cell r="B3486" t="str">
            <v>KS2-4</v>
          </cell>
          <cell r="C3486" t="str">
            <v>5C</v>
          </cell>
          <cell r="D3486" t="str">
            <v>C</v>
          </cell>
          <cell r="E3486">
            <v>0.24685015290519877</v>
          </cell>
          <cell r="F3486">
            <v>0.5</v>
          </cell>
          <cell r="G3486" t="str">
            <v>&gt;=25 &amp; &lt;26</v>
          </cell>
          <cell r="H3486" t="str">
            <v>KS2 English</v>
          </cell>
          <cell r="I3486" t="str">
            <v>KS4 English</v>
          </cell>
        </row>
        <row r="3487">
          <cell r="B3487" t="str">
            <v>KS2-4</v>
          </cell>
          <cell r="C3487" t="str">
            <v>5B</v>
          </cell>
          <cell r="D3487" t="str">
            <v>C</v>
          </cell>
          <cell r="E3487">
            <v>6.0411311053984576E-2</v>
          </cell>
          <cell r="F3487">
            <v>0.5</v>
          </cell>
          <cell r="G3487" t="str">
            <v>&gt;=25 &amp; &lt;26</v>
          </cell>
          <cell r="H3487" t="str">
            <v>KS2 English</v>
          </cell>
          <cell r="I3487" t="str">
            <v>KS4 English</v>
          </cell>
        </row>
        <row r="3488">
          <cell r="B3488" t="str">
            <v>KS2-4</v>
          </cell>
          <cell r="C3488" t="str">
            <v>5A</v>
          </cell>
          <cell r="D3488" t="str">
            <v>C</v>
          </cell>
          <cell r="E3488">
            <v>9.3457943925233638E-3</v>
          </cell>
          <cell r="F3488">
            <v>0.5</v>
          </cell>
          <cell r="G3488" t="str">
            <v>&gt;=25 &amp; &lt;26</v>
          </cell>
          <cell r="H3488" t="str">
            <v>KS2 English</v>
          </cell>
          <cell r="I3488" t="str">
            <v>KS4 English</v>
          </cell>
        </row>
        <row r="3489">
          <cell r="B3489" t="str">
            <v>.</v>
          </cell>
          <cell r="C3489" t="str">
            <v>.</v>
          </cell>
          <cell r="D3489" t="str">
            <v>.</v>
          </cell>
          <cell r="E3489" t="str">
            <v>.</v>
          </cell>
          <cell r="F3489" t="str">
            <v>.</v>
          </cell>
          <cell r="G3489" t="str">
            <v>.</v>
          </cell>
          <cell r="H3489" t="str">
            <v>.</v>
          </cell>
          <cell r="I3489" t="str">
            <v>.</v>
          </cell>
        </row>
        <row r="3490">
          <cell r="B3490" t="str">
            <v>.</v>
          </cell>
          <cell r="C3490" t="str">
            <v>.</v>
          </cell>
          <cell r="D3490" t="str">
            <v>.</v>
          </cell>
          <cell r="E3490" t="str">
            <v>.</v>
          </cell>
          <cell r="F3490" t="str">
            <v>.</v>
          </cell>
          <cell r="G3490" t="str">
            <v>.</v>
          </cell>
          <cell r="H3490" t="str">
            <v>.</v>
          </cell>
          <cell r="I3490" t="str">
            <v>.</v>
          </cell>
        </row>
        <row r="3491">
          <cell r="B3491" t="str">
            <v>.</v>
          </cell>
          <cell r="C3491" t="str">
            <v>.</v>
          </cell>
          <cell r="D3491" t="str">
            <v>.</v>
          </cell>
          <cell r="E3491" t="str">
            <v>.</v>
          </cell>
          <cell r="F3491" t="str">
            <v>.</v>
          </cell>
          <cell r="G3491" t="str">
            <v>.</v>
          </cell>
          <cell r="H3491" t="str">
            <v>KS2 English</v>
          </cell>
          <cell r="I3491" t="str">
            <v>KS4 English</v>
          </cell>
        </row>
        <row r="3492">
          <cell r="B3492" t="str">
            <v>.</v>
          </cell>
          <cell r="C3492" t="str">
            <v>.</v>
          </cell>
          <cell r="D3492" t="str">
            <v>.</v>
          </cell>
          <cell r="E3492" t="str">
            <v>.</v>
          </cell>
          <cell r="F3492" t="str">
            <v>.</v>
          </cell>
          <cell r="G3492" t="str">
            <v>.</v>
          </cell>
          <cell r="H3492" t="str">
            <v>KS2 English</v>
          </cell>
          <cell r="I3492" t="str">
            <v>KS4 English</v>
          </cell>
        </row>
        <row r="3493">
          <cell r="B3493" t="str">
            <v>.</v>
          </cell>
          <cell r="C3493" t="str">
            <v>.</v>
          </cell>
          <cell r="D3493" t="str">
            <v>.</v>
          </cell>
          <cell r="E3493" t="str">
            <v>.</v>
          </cell>
          <cell r="F3493" t="str">
            <v>.</v>
          </cell>
          <cell r="G3493" t="str">
            <v>.</v>
          </cell>
          <cell r="H3493" t="str">
            <v>KS2 English</v>
          </cell>
          <cell r="I3493" t="str">
            <v>KS4 English</v>
          </cell>
        </row>
        <row r="3494">
          <cell r="B3494" t="str">
            <v>.</v>
          </cell>
          <cell r="C3494" t="str">
            <v>.</v>
          </cell>
          <cell r="D3494" t="str">
            <v>.</v>
          </cell>
          <cell r="E3494" t="str">
            <v>.</v>
          </cell>
          <cell r="F3494" t="str">
            <v>.</v>
          </cell>
          <cell r="G3494" t="str">
            <v>.</v>
          </cell>
          <cell r="H3494" t="str">
            <v>.</v>
          </cell>
          <cell r="I3494" t="str">
            <v>.</v>
          </cell>
        </row>
        <row r="3495">
          <cell r="B3495" t="str">
            <v>.</v>
          </cell>
          <cell r="C3495" t="str">
            <v>.</v>
          </cell>
          <cell r="D3495" t="str">
            <v>.</v>
          </cell>
          <cell r="E3495" t="str">
            <v>.</v>
          </cell>
          <cell r="F3495" t="str">
            <v>.</v>
          </cell>
          <cell r="G3495" t="str">
            <v>.</v>
          </cell>
          <cell r="H3495" t="str">
            <v>.</v>
          </cell>
          <cell r="I3495" t="str">
            <v>.</v>
          </cell>
        </row>
        <row r="3496">
          <cell r="B3496" t="str">
            <v>KS2-4</v>
          </cell>
          <cell r="C3496" t="str">
            <v>B</v>
          </cell>
          <cell r="D3496" t="str">
            <v>C</v>
          </cell>
          <cell r="E3496">
            <v>3.6028823058446756E-2</v>
          </cell>
          <cell r="F3496">
            <v>0.5</v>
          </cell>
          <cell r="G3496" t="str">
            <v>&gt;=26 &amp; &lt;27</v>
          </cell>
          <cell r="H3496" t="str">
            <v>KS2 English</v>
          </cell>
          <cell r="I3496" t="str">
            <v>KS4 English</v>
          </cell>
        </row>
        <row r="3497">
          <cell r="B3497" t="str">
            <v>KS2-4</v>
          </cell>
          <cell r="C3497" t="str">
            <v>N</v>
          </cell>
          <cell r="D3497" t="str">
            <v>C</v>
          </cell>
          <cell r="E3497">
            <v>4.1248606465997768E-2</v>
          </cell>
          <cell r="F3497">
            <v>0.5</v>
          </cell>
          <cell r="G3497" t="str">
            <v>&gt;=26 &amp; &lt;27</v>
          </cell>
          <cell r="H3497" t="str">
            <v>KS2 English</v>
          </cell>
          <cell r="I3497" t="str">
            <v>KS4 English</v>
          </cell>
        </row>
        <row r="3498">
          <cell r="B3498" t="str">
            <v>KS2-4</v>
          </cell>
          <cell r="C3498" t="str">
            <v>2</v>
          </cell>
          <cell r="D3498" t="str">
            <v>C</v>
          </cell>
          <cell r="E3498">
            <v>6.8136272545090179E-2</v>
          </cell>
          <cell r="F3498">
            <v>0.5</v>
          </cell>
          <cell r="G3498" t="str">
            <v>&gt;=26 &amp; &lt;27</v>
          </cell>
          <cell r="H3498" t="str">
            <v>KS2 English</v>
          </cell>
          <cell r="I3498" t="str">
            <v>KS4 English</v>
          </cell>
        </row>
        <row r="3499">
          <cell r="B3499" t="str">
            <v>KS2-4</v>
          </cell>
          <cell r="C3499" t="str">
            <v>3C</v>
          </cell>
          <cell r="D3499" t="str">
            <v>C</v>
          </cell>
          <cell r="E3499">
            <v>0.10482374768089053</v>
          </cell>
          <cell r="F3499">
            <v>0.5</v>
          </cell>
          <cell r="G3499" t="str">
            <v>&gt;=26 &amp; &lt;27</v>
          </cell>
          <cell r="H3499" t="str">
            <v>KS2 English</v>
          </cell>
          <cell r="I3499" t="str">
            <v>KS4 English</v>
          </cell>
        </row>
        <row r="3500">
          <cell r="B3500" t="str">
            <v>KS2-4</v>
          </cell>
          <cell r="C3500" t="str">
            <v>3B</v>
          </cell>
          <cell r="D3500" t="str">
            <v>C</v>
          </cell>
          <cell r="E3500">
            <v>0.17825494205862305</v>
          </cell>
          <cell r="F3500">
            <v>0.5</v>
          </cell>
          <cell r="G3500" t="str">
            <v>&gt;=26 &amp; &lt;27</v>
          </cell>
          <cell r="H3500" t="str">
            <v>KS2 English</v>
          </cell>
          <cell r="I3500" t="str">
            <v>KS4 English</v>
          </cell>
        </row>
        <row r="3501">
          <cell r="B3501" t="str">
            <v>KS2-4</v>
          </cell>
          <cell r="C3501" t="str">
            <v>3A</v>
          </cell>
          <cell r="D3501" t="str">
            <v>C</v>
          </cell>
          <cell r="E3501">
            <v>0.26733132390447484</v>
          </cell>
          <cell r="F3501">
            <v>0.5</v>
          </cell>
          <cell r="G3501" t="str">
            <v>&gt;=26 &amp; &lt;27</v>
          </cell>
          <cell r="H3501" t="str">
            <v>KS2 English</v>
          </cell>
          <cell r="I3501" t="str">
            <v>KS4 English</v>
          </cell>
        </row>
        <row r="3502">
          <cell r="B3502" t="str">
            <v>KS2-4</v>
          </cell>
          <cell r="C3502" t="str">
            <v>4C</v>
          </cell>
          <cell r="D3502" t="str">
            <v>C</v>
          </cell>
          <cell r="E3502">
            <v>0.40343571056741279</v>
          </cell>
          <cell r="F3502">
            <v>0.5</v>
          </cell>
          <cell r="G3502" t="str">
            <v>&gt;=26 &amp; &lt;27</v>
          </cell>
          <cell r="H3502" t="str">
            <v>KS2 English</v>
          </cell>
          <cell r="I3502" t="str">
            <v>KS4 English</v>
          </cell>
        </row>
        <row r="3503">
          <cell r="B3503" t="str">
            <v>KS2-4</v>
          </cell>
          <cell r="C3503" t="str">
            <v>4B</v>
          </cell>
          <cell r="D3503" t="str">
            <v>C</v>
          </cell>
          <cell r="E3503">
            <v>0.45683199095662003</v>
          </cell>
          <cell r="F3503">
            <v>0.5</v>
          </cell>
          <cell r="G3503" t="str">
            <v>&gt;=26 &amp; &lt;27</v>
          </cell>
          <cell r="H3503" t="str">
            <v>KS2 English</v>
          </cell>
          <cell r="I3503" t="str">
            <v>KS4 English</v>
          </cell>
        </row>
        <row r="3504">
          <cell r="B3504" t="str">
            <v>KS2-4</v>
          </cell>
          <cell r="C3504" t="str">
            <v>4A</v>
          </cell>
          <cell r="D3504" t="str">
            <v>C</v>
          </cell>
          <cell r="E3504">
            <v>0.37781687191086538</v>
          </cell>
          <cell r="F3504">
            <v>0.5</v>
          </cell>
          <cell r="G3504" t="str">
            <v>&gt;=26 &amp; &lt;27</v>
          </cell>
          <cell r="H3504" t="str">
            <v>KS2 English</v>
          </cell>
          <cell r="I3504" t="str">
            <v>KS4 English</v>
          </cell>
        </row>
        <row r="3505">
          <cell r="B3505" t="str">
            <v>KS2-4</v>
          </cell>
          <cell r="C3505" t="str">
            <v>5C</v>
          </cell>
          <cell r="D3505" t="str">
            <v>C</v>
          </cell>
          <cell r="E3505">
            <v>0.1981187923436164</v>
          </cell>
          <cell r="F3505">
            <v>0.5</v>
          </cell>
          <cell r="G3505" t="str">
            <v>&gt;=26 &amp; &lt;27</v>
          </cell>
          <cell r="H3505" t="str">
            <v>KS2 English</v>
          </cell>
          <cell r="I3505" t="str">
            <v>KS4 English</v>
          </cell>
        </row>
        <row r="3506">
          <cell r="B3506" t="str">
            <v>KS2-4</v>
          </cell>
          <cell r="C3506" t="str">
            <v>5B</v>
          </cell>
          <cell r="D3506" t="str">
            <v>C</v>
          </cell>
          <cell r="E3506">
            <v>5.2976190476190475E-2</v>
          </cell>
          <cell r="F3506">
            <v>0.5</v>
          </cell>
          <cell r="G3506" t="str">
            <v>&gt;=26 &amp; &lt;27</v>
          </cell>
          <cell r="H3506" t="str">
            <v>KS2 English</v>
          </cell>
          <cell r="I3506" t="str">
            <v>KS4 English</v>
          </cell>
        </row>
        <row r="3507">
          <cell r="B3507" t="str">
            <v>KS2-4</v>
          </cell>
          <cell r="C3507" t="str">
            <v>5A</v>
          </cell>
          <cell r="D3507" t="str">
            <v>C</v>
          </cell>
          <cell r="E3507">
            <v>7.0921985815602835E-3</v>
          </cell>
          <cell r="F3507">
            <v>0.5</v>
          </cell>
          <cell r="G3507" t="str">
            <v>&gt;=26 &amp; &lt;27</v>
          </cell>
          <cell r="H3507" t="str">
            <v>KS2 English</v>
          </cell>
          <cell r="I3507" t="str">
            <v>KS4 English</v>
          </cell>
        </row>
        <row r="3508">
          <cell r="B3508" t="str">
            <v>.</v>
          </cell>
          <cell r="C3508" t="str">
            <v>.</v>
          </cell>
          <cell r="D3508" t="str">
            <v>.</v>
          </cell>
          <cell r="E3508" t="str">
            <v>.</v>
          </cell>
          <cell r="F3508" t="str">
            <v>.</v>
          </cell>
          <cell r="G3508" t="str">
            <v>.</v>
          </cell>
          <cell r="H3508" t="str">
            <v>.</v>
          </cell>
          <cell r="I3508" t="str">
            <v>.</v>
          </cell>
        </row>
        <row r="3509">
          <cell r="B3509" t="str">
            <v>.</v>
          </cell>
          <cell r="C3509" t="str">
            <v>.</v>
          </cell>
          <cell r="D3509" t="str">
            <v>.</v>
          </cell>
          <cell r="E3509" t="str">
            <v>.</v>
          </cell>
          <cell r="F3509" t="str">
            <v>.</v>
          </cell>
          <cell r="G3509" t="str">
            <v>.</v>
          </cell>
          <cell r="H3509" t="str">
            <v>KS2 English</v>
          </cell>
          <cell r="I3509" t="str">
            <v>KS4 English</v>
          </cell>
        </row>
        <row r="3510">
          <cell r="B3510" t="str">
            <v>.</v>
          </cell>
          <cell r="C3510" t="str">
            <v>.</v>
          </cell>
          <cell r="D3510" t="str">
            <v>.</v>
          </cell>
          <cell r="E3510" t="str">
            <v>.</v>
          </cell>
          <cell r="F3510" t="str">
            <v>.</v>
          </cell>
          <cell r="G3510" t="str">
            <v>.</v>
          </cell>
          <cell r="H3510" t="str">
            <v>KS2 English</v>
          </cell>
          <cell r="I3510" t="str">
            <v>KS4 English</v>
          </cell>
        </row>
        <row r="3511">
          <cell r="B3511" t="str">
            <v>.</v>
          </cell>
          <cell r="C3511" t="str">
            <v>.</v>
          </cell>
          <cell r="D3511" t="str">
            <v>.</v>
          </cell>
          <cell r="E3511" t="str">
            <v>.</v>
          </cell>
          <cell r="F3511" t="str">
            <v>.</v>
          </cell>
          <cell r="G3511" t="str">
            <v>.</v>
          </cell>
          <cell r="H3511" t="str">
            <v>KS2 English</v>
          </cell>
          <cell r="I3511" t="str">
            <v>KS4 English</v>
          </cell>
        </row>
        <row r="3512">
          <cell r="B3512" t="str">
            <v>.</v>
          </cell>
          <cell r="C3512" t="str">
            <v>.</v>
          </cell>
          <cell r="D3512" t="str">
            <v>.</v>
          </cell>
          <cell r="E3512" t="str">
            <v>.</v>
          </cell>
          <cell r="F3512" t="str">
            <v>.</v>
          </cell>
          <cell r="G3512" t="str">
            <v>.</v>
          </cell>
          <cell r="H3512" t="str">
            <v>KS2 English</v>
          </cell>
          <cell r="I3512" t="str">
            <v>KS4 English</v>
          </cell>
        </row>
        <row r="3513">
          <cell r="B3513" t="str">
            <v>.</v>
          </cell>
          <cell r="C3513" t="str">
            <v>.</v>
          </cell>
          <cell r="D3513" t="str">
            <v>.</v>
          </cell>
          <cell r="E3513" t="str">
            <v>.</v>
          </cell>
          <cell r="F3513" t="str">
            <v>.</v>
          </cell>
          <cell r="G3513" t="str">
            <v>.</v>
          </cell>
          <cell r="H3513" t="str">
            <v>.</v>
          </cell>
          <cell r="I3513" t="str">
            <v>.</v>
          </cell>
        </row>
        <row r="3514">
          <cell r="B3514" t="str">
            <v>.</v>
          </cell>
          <cell r="C3514" t="str">
            <v>.</v>
          </cell>
          <cell r="D3514" t="str">
            <v>.</v>
          </cell>
          <cell r="E3514" t="str">
            <v>.</v>
          </cell>
          <cell r="F3514" t="str">
            <v>.</v>
          </cell>
          <cell r="G3514" t="str">
            <v>.</v>
          </cell>
          <cell r="H3514" t="str">
            <v>.</v>
          </cell>
          <cell r="I3514" t="str">
            <v>.</v>
          </cell>
        </row>
        <row r="3515">
          <cell r="B3515" t="str">
            <v>KS2-4</v>
          </cell>
          <cell r="C3515" t="str">
            <v>B</v>
          </cell>
          <cell r="D3515" t="str">
            <v>C</v>
          </cell>
          <cell r="E3515">
            <v>5.7057057057057055E-2</v>
          </cell>
          <cell r="F3515">
            <v>0.5</v>
          </cell>
          <cell r="G3515" t="str">
            <v>&gt;=27 &amp; &lt;28</v>
          </cell>
          <cell r="H3515" t="str">
            <v>KS2 English</v>
          </cell>
          <cell r="I3515" t="str">
            <v>KS4 English</v>
          </cell>
        </row>
        <row r="3516">
          <cell r="B3516" t="str">
            <v>KS2-4</v>
          </cell>
          <cell r="C3516" t="str">
            <v>N</v>
          </cell>
          <cell r="D3516" t="str">
            <v>C</v>
          </cell>
          <cell r="E3516">
            <v>5.8212058212058215E-2</v>
          </cell>
          <cell r="F3516">
            <v>0.5</v>
          </cell>
          <cell r="G3516" t="str">
            <v>&gt;=27 &amp; &lt;28</v>
          </cell>
          <cell r="H3516" t="str">
            <v>KS2 English</v>
          </cell>
          <cell r="I3516" t="str">
            <v>KS4 English</v>
          </cell>
        </row>
        <row r="3517">
          <cell r="B3517" t="str">
            <v>KS2-4</v>
          </cell>
          <cell r="C3517" t="str">
            <v>2</v>
          </cell>
          <cell r="D3517" t="str">
            <v>C</v>
          </cell>
          <cell r="E3517">
            <v>5.9701492537313432E-2</v>
          </cell>
          <cell r="F3517">
            <v>0.5</v>
          </cell>
          <cell r="G3517" t="str">
            <v>&gt;=27 &amp; &lt;28</v>
          </cell>
          <cell r="H3517" t="str">
            <v>KS2 English</v>
          </cell>
          <cell r="I3517" t="str">
            <v>KS4 English</v>
          </cell>
        </row>
        <row r="3518">
          <cell r="B3518" t="str">
            <v>KS2-4</v>
          </cell>
          <cell r="C3518" t="str">
            <v>3C</v>
          </cell>
          <cell r="D3518" t="str">
            <v>C</v>
          </cell>
          <cell r="E3518">
            <v>0.12531328320802004</v>
          </cell>
          <cell r="F3518">
            <v>0.5</v>
          </cell>
          <cell r="G3518" t="str">
            <v>&gt;=27 &amp; &lt;28</v>
          </cell>
          <cell r="H3518" t="str">
            <v>KS2 English</v>
          </cell>
          <cell r="I3518" t="str">
            <v>KS4 English</v>
          </cell>
        </row>
        <row r="3519">
          <cell r="B3519" t="str">
            <v>KS2-4</v>
          </cell>
          <cell r="C3519" t="str">
            <v>3B</v>
          </cell>
          <cell r="D3519" t="str">
            <v>C</v>
          </cell>
          <cell r="E3519">
            <v>0.20408163265306123</v>
          </cell>
          <cell r="F3519">
            <v>0.5</v>
          </cell>
          <cell r="G3519" t="str">
            <v>&gt;=27 &amp; &lt;28</v>
          </cell>
          <cell r="H3519" t="str">
            <v>KS2 English</v>
          </cell>
          <cell r="I3519" t="str">
            <v>KS4 English</v>
          </cell>
        </row>
        <row r="3520">
          <cell r="B3520" t="str">
            <v>KS2-4</v>
          </cell>
          <cell r="C3520" t="str">
            <v>3A</v>
          </cell>
          <cell r="D3520" t="str">
            <v>C</v>
          </cell>
          <cell r="E3520">
            <v>0.31615497076023391</v>
          </cell>
          <cell r="F3520">
            <v>0.5</v>
          </cell>
          <cell r="G3520" t="str">
            <v>&gt;=27 &amp; &lt;28</v>
          </cell>
          <cell r="H3520" t="str">
            <v>KS2 English</v>
          </cell>
          <cell r="I3520" t="str">
            <v>KS4 English</v>
          </cell>
        </row>
        <row r="3521">
          <cell r="B3521" t="str">
            <v>KS2-4</v>
          </cell>
          <cell r="C3521" t="str">
            <v>4C</v>
          </cell>
          <cell r="D3521" t="str">
            <v>C</v>
          </cell>
          <cell r="E3521">
            <v>0.44367648842003155</v>
          </cell>
          <cell r="F3521">
            <v>0.5</v>
          </cell>
          <cell r="G3521" t="str">
            <v>&gt;=27 &amp; &lt;28</v>
          </cell>
          <cell r="H3521" t="str">
            <v>KS2 English</v>
          </cell>
          <cell r="I3521" t="str">
            <v>KS4 English</v>
          </cell>
        </row>
        <row r="3522">
          <cell r="B3522" t="str">
            <v>KS2-4</v>
          </cell>
          <cell r="C3522" t="str">
            <v>4B</v>
          </cell>
          <cell r="D3522" t="str">
            <v>C</v>
          </cell>
          <cell r="E3522">
            <v>0.4359272857526641</v>
          </cell>
          <cell r="F3522">
            <v>0.5</v>
          </cell>
          <cell r="G3522" t="str">
            <v>&gt;=27 &amp; &lt;28</v>
          </cell>
          <cell r="H3522" t="str">
            <v>KS2 English</v>
          </cell>
          <cell r="I3522" t="str">
            <v>KS4 English</v>
          </cell>
        </row>
        <row r="3523">
          <cell r="B3523" t="str">
            <v>KS2-4</v>
          </cell>
          <cell r="C3523" t="str">
            <v>4A</v>
          </cell>
          <cell r="D3523" t="str">
            <v>C</v>
          </cell>
          <cell r="E3523">
            <v>0.33153715258082811</v>
          </cell>
          <cell r="F3523">
            <v>0.5</v>
          </cell>
          <cell r="G3523" t="str">
            <v>&gt;=27 &amp; &lt;28</v>
          </cell>
          <cell r="H3523" t="str">
            <v>KS2 English</v>
          </cell>
          <cell r="I3523" t="str">
            <v>KS4 English</v>
          </cell>
        </row>
        <row r="3524">
          <cell r="B3524" t="str">
            <v>KS2-4</v>
          </cell>
          <cell r="C3524" t="str">
            <v>5C</v>
          </cell>
          <cell r="D3524" t="str">
            <v>C</v>
          </cell>
          <cell r="E3524">
            <v>0.14913856183063925</v>
          </cell>
          <cell r="F3524">
            <v>0.5</v>
          </cell>
          <cell r="G3524" t="str">
            <v>&gt;=27 &amp; &lt;28</v>
          </cell>
          <cell r="H3524" t="str">
            <v>KS2 English</v>
          </cell>
          <cell r="I3524" t="str">
            <v>KS4 English</v>
          </cell>
        </row>
        <row r="3525">
          <cell r="B3525" t="str">
            <v>KS2-4</v>
          </cell>
          <cell r="C3525" t="str">
            <v>5B</v>
          </cell>
          <cell r="D3525" t="str">
            <v>C</v>
          </cell>
          <cell r="E3525">
            <v>3.0818278427205102E-2</v>
          </cell>
          <cell r="F3525">
            <v>0.5</v>
          </cell>
          <cell r="G3525" t="str">
            <v>&gt;=27 &amp; &lt;28</v>
          </cell>
          <cell r="H3525" t="str">
            <v>KS2 English</v>
          </cell>
          <cell r="I3525" t="str">
            <v>KS4 English</v>
          </cell>
        </row>
        <row r="3526">
          <cell r="B3526" t="str">
            <v>KS2-4</v>
          </cell>
          <cell r="C3526" t="str">
            <v>5A</v>
          </cell>
          <cell r="D3526" t="str">
            <v>C</v>
          </cell>
          <cell r="E3526">
            <v>9.7087378640776691E-3</v>
          </cell>
          <cell r="F3526">
            <v>0.5</v>
          </cell>
          <cell r="G3526" t="str">
            <v>&gt;=27 &amp; &lt;28</v>
          </cell>
          <cell r="H3526" t="str">
            <v>KS2 English</v>
          </cell>
          <cell r="I3526" t="str">
            <v>KS4 English</v>
          </cell>
        </row>
        <row r="3527">
          <cell r="B3527" t="str">
            <v>.</v>
          </cell>
          <cell r="C3527" t="str">
            <v>.</v>
          </cell>
          <cell r="D3527" t="str">
            <v>.</v>
          </cell>
          <cell r="E3527" t="str">
            <v>.</v>
          </cell>
          <cell r="F3527" t="str">
            <v>.</v>
          </cell>
          <cell r="G3527" t="str">
            <v>.</v>
          </cell>
          <cell r="H3527" t="str">
            <v>.</v>
          </cell>
          <cell r="I3527" t="str">
            <v>.</v>
          </cell>
        </row>
        <row r="3528">
          <cell r="B3528" t="str">
            <v>.</v>
          </cell>
          <cell r="C3528" t="str">
            <v>.</v>
          </cell>
          <cell r="D3528" t="str">
            <v>.</v>
          </cell>
          <cell r="E3528" t="str">
            <v>.</v>
          </cell>
          <cell r="F3528" t="str">
            <v>.</v>
          </cell>
          <cell r="G3528" t="str">
            <v>.</v>
          </cell>
          <cell r="H3528" t="str">
            <v>.</v>
          </cell>
          <cell r="I3528" t="str">
            <v>.</v>
          </cell>
        </row>
        <row r="3529">
          <cell r="B3529" t="str">
            <v>.</v>
          </cell>
          <cell r="C3529" t="str">
            <v>.</v>
          </cell>
          <cell r="D3529" t="str">
            <v>.</v>
          </cell>
          <cell r="E3529" t="str">
            <v>.</v>
          </cell>
          <cell r="F3529" t="str">
            <v>.</v>
          </cell>
          <cell r="G3529" t="str">
            <v>.</v>
          </cell>
          <cell r="H3529" t="str">
            <v>KS2 English</v>
          </cell>
          <cell r="I3529" t="str">
            <v>KS4 English</v>
          </cell>
        </row>
        <row r="3530">
          <cell r="B3530" t="str">
            <v>.</v>
          </cell>
          <cell r="C3530" t="str">
            <v>.</v>
          </cell>
          <cell r="D3530" t="str">
            <v>.</v>
          </cell>
          <cell r="E3530" t="str">
            <v>.</v>
          </cell>
          <cell r="F3530" t="str">
            <v>.</v>
          </cell>
          <cell r="G3530" t="str">
            <v>.</v>
          </cell>
          <cell r="H3530" t="str">
            <v>KS2 English</v>
          </cell>
          <cell r="I3530" t="str">
            <v>KS4 English</v>
          </cell>
        </row>
        <row r="3531">
          <cell r="B3531" t="str">
            <v>.</v>
          </cell>
          <cell r="C3531" t="str">
            <v>.</v>
          </cell>
          <cell r="D3531" t="str">
            <v>.</v>
          </cell>
          <cell r="E3531" t="str">
            <v>.</v>
          </cell>
          <cell r="F3531" t="str">
            <v>.</v>
          </cell>
          <cell r="G3531" t="str">
            <v>.</v>
          </cell>
          <cell r="H3531" t="str">
            <v>KS2 English</v>
          </cell>
          <cell r="I3531" t="str">
            <v>KS4 English</v>
          </cell>
        </row>
        <row r="3532">
          <cell r="B3532" t="str">
            <v>.</v>
          </cell>
          <cell r="C3532" t="str">
            <v>.</v>
          </cell>
          <cell r="D3532" t="str">
            <v>.</v>
          </cell>
          <cell r="E3532" t="str">
            <v>.</v>
          </cell>
          <cell r="F3532" t="str">
            <v>.</v>
          </cell>
          <cell r="G3532" t="str">
            <v>.</v>
          </cell>
          <cell r="H3532" t="str">
            <v>.</v>
          </cell>
          <cell r="I3532" t="str">
            <v>.</v>
          </cell>
        </row>
        <row r="3533">
          <cell r="B3533" t="str">
            <v>.</v>
          </cell>
          <cell r="C3533" t="str">
            <v>.</v>
          </cell>
          <cell r="D3533" t="str">
            <v>.</v>
          </cell>
          <cell r="E3533" t="str">
            <v>.</v>
          </cell>
          <cell r="F3533" t="str">
            <v>.</v>
          </cell>
          <cell r="G3533" t="str">
            <v>.</v>
          </cell>
          <cell r="H3533" t="str">
            <v>.</v>
          </cell>
          <cell r="I3533" t="str">
            <v>.</v>
          </cell>
        </row>
        <row r="3534">
          <cell r="B3534" t="str">
            <v>KS2-4</v>
          </cell>
          <cell r="C3534" t="str">
            <v>B</v>
          </cell>
          <cell r="D3534" t="str">
            <v>C</v>
          </cell>
          <cell r="E3534">
            <v>6.9930069930069935E-2</v>
          </cell>
          <cell r="F3534">
            <v>0.5</v>
          </cell>
          <cell r="G3534" t="str">
            <v>&gt;=28 &amp; &lt;29</v>
          </cell>
          <cell r="H3534" t="str">
            <v>KS2 English</v>
          </cell>
          <cell r="I3534" t="str">
            <v>KS4 English</v>
          </cell>
        </row>
        <row r="3535">
          <cell r="B3535" t="str">
            <v>KS2-4</v>
          </cell>
          <cell r="C3535" t="str">
            <v>N</v>
          </cell>
          <cell r="D3535" t="str">
            <v>C</v>
          </cell>
          <cell r="E3535">
            <v>0.10559006211180125</v>
          </cell>
          <cell r="F3535">
            <v>0.5</v>
          </cell>
          <cell r="G3535" t="str">
            <v>&gt;=28 &amp; &lt;29</v>
          </cell>
          <cell r="H3535" t="str">
            <v>KS2 English</v>
          </cell>
          <cell r="I3535" t="str">
            <v>KS4 English</v>
          </cell>
        </row>
        <row r="3536">
          <cell r="B3536" t="str">
            <v>KS2-4</v>
          </cell>
          <cell r="C3536" t="str">
            <v>2</v>
          </cell>
          <cell r="D3536" t="str">
            <v>C</v>
          </cell>
          <cell r="E3536">
            <v>0.10559006211180125</v>
          </cell>
          <cell r="F3536">
            <v>0.5</v>
          </cell>
          <cell r="G3536" t="str">
            <v>&gt;=28 &amp; &lt;29</v>
          </cell>
          <cell r="H3536" t="str">
            <v>KS2 English</v>
          </cell>
          <cell r="I3536" t="str">
            <v>KS4 English</v>
          </cell>
        </row>
        <row r="3537">
          <cell r="B3537" t="str">
            <v>KS2-4</v>
          </cell>
          <cell r="C3537" t="str">
            <v>3C</v>
          </cell>
          <cell r="D3537" t="str">
            <v>C</v>
          </cell>
          <cell r="E3537">
            <v>0.14696485623003194</v>
          </cell>
          <cell r="F3537">
            <v>0.5</v>
          </cell>
          <cell r="G3537" t="str">
            <v>&gt;=28 &amp; &lt;29</v>
          </cell>
          <cell r="H3537" t="str">
            <v>KS2 English</v>
          </cell>
          <cell r="I3537" t="str">
            <v>KS4 English</v>
          </cell>
        </row>
        <row r="3538">
          <cell r="B3538" t="str">
            <v>KS2-4</v>
          </cell>
          <cell r="C3538" t="str">
            <v>3B</v>
          </cell>
          <cell r="D3538" t="str">
            <v>C</v>
          </cell>
          <cell r="E3538">
            <v>0.27931769722814498</v>
          </cell>
          <cell r="F3538">
            <v>0.5</v>
          </cell>
          <cell r="G3538" t="str">
            <v>&gt;=28 &amp; &lt;29</v>
          </cell>
          <cell r="H3538" t="str">
            <v>KS2 English</v>
          </cell>
          <cell r="I3538" t="str">
            <v>KS4 English</v>
          </cell>
        </row>
        <row r="3539">
          <cell r="B3539" t="str">
            <v>KS2-4</v>
          </cell>
          <cell r="C3539" t="str">
            <v>3A</v>
          </cell>
          <cell r="D3539" t="str">
            <v>C</v>
          </cell>
          <cell r="E3539">
            <v>0.35294117647058826</v>
          </cell>
          <cell r="F3539">
            <v>0.5</v>
          </cell>
          <cell r="G3539" t="str">
            <v>&gt;=28 &amp; &lt;29</v>
          </cell>
          <cell r="H3539" t="str">
            <v>KS2 English</v>
          </cell>
          <cell r="I3539" t="str">
            <v>KS4 English</v>
          </cell>
        </row>
        <row r="3540">
          <cell r="B3540" t="str">
            <v>KS2-4</v>
          </cell>
          <cell r="C3540" t="str">
            <v>4C</v>
          </cell>
          <cell r="D3540" t="str">
            <v>C</v>
          </cell>
          <cell r="E3540">
            <v>0.4713375796178344</v>
          </cell>
          <cell r="F3540">
            <v>0.5</v>
          </cell>
          <cell r="G3540" t="str">
            <v>&gt;=28 &amp; &lt;29</v>
          </cell>
          <cell r="H3540" t="str">
            <v>KS2 English</v>
          </cell>
          <cell r="I3540" t="str">
            <v>KS4 English</v>
          </cell>
        </row>
        <row r="3541">
          <cell r="B3541" t="str">
            <v>KS2-4</v>
          </cell>
          <cell r="C3541" t="str">
            <v>4B</v>
          </cell>
          <cell r="D3541" t="str">
            <v>C</v>
          </cell>
          <cell r="E3541">
            <v>0.42710420841683366</v>
          </cell>
          <cell r="F3541">
            <v>0.5</v>
          </cell>
          <cell r="G3541" t="str">
            <v>&gt;=28 &amp; &lt;29</v>
          </cell>
          <cell r="H3541" t="str">
            <v>KS2 English</v>
          </cell>
          <cell r="I3541" t="str">
            <v>KS4 English</v>
          </cell>
        </row>
        <row r="3542">
          <cell r="B3542" t="str">
            <v>KS2-4</v>
          </cell>
          <cell r="C3542" t="str">
            <v>4A</v>
          </cell>
          <cell r="D3542" t="str">
            <v>C</v>
          </cell>
          <cell r="E3542">
            <v>0.30072289156626508</v>
          </cell>
          <cell r="F3542">
            <v>0.5</v>
          </cell>
          <cell r="G3542" t="str">
            <v>&gt;=28 &amp; &lt;29</v>
          </cell>
          <cell r="H3542" t="str">
            <v>KS2 English</v>
          </cell>
          <cell r="I3542" t="str">
            <v>KS4 English</v>
          </cell>
        </row>
        <row r="3543">
          <cell r="B3543" t="str">
            <v>KS2-4</v>
          </cell>
          <cell r="C3543" t="str">
            <v>5C</v>
          </cell>
          <cell r="D3543" t="str">
            <v>C</v>
          </cell>
          <cell r="E3543">
            <v>0.12410739788631819</v>
          </cell>
          <cell r="F3543">
            <v>0.5</v>
          </cell>
          <cell r="G3543" t="str">
            <v>&gt;=28 &amp; &lt;29</v>
          </cell>
          <cell r="H3543" t="str">
            <v>KS2 English</v>
          </cell>
          <cell r="I3543" t="str">
            <v>KS4 English</v>
          </cell>
        </row>
        <row r="3544">
          <cell r="B3544" t="str">
            <v>KS2-4</v>
          </cell>
          <cell r="C3544" t="str">
            <v>5B</v>
          </cell>
          <cell r="D3544" t="str">
            <v>C</v>
          </cell>
          <cell r="E3544">
            <v>2.6368159203980099E-2</v>
          </cell>
          <cell r="F3544">
            <v>0.5</v>
          </cell>
          <cell r="G3544" t="str">
            <v>&gt;=28 &amp; &lt;29</v>
          </cell>
          <cell r="H3544" t="str">
            <v>KS2 English</v>
          </cell>
          <cell r="I3544" t="str">
            <v>KS4 English</v>
          </cell>
        </row>
        <row r="3545">
          <cell r="B3545" t="str">
            <v>KS2-4</v>
          </cell>
          <cell r="C3545" t="str">
            <v>5A</v>
          </cell>
          <cell r="D3545" t="str">
            <v>C</v>
          </cell>
          <cell r="E3545">
            <v>4.2372881355932203E-3</v>
          </cell>
          <cell r="F3545">
            <v>0.5</v>
          </cell>
          <cell r="G3545" t="str">
            <v>&gt;=28 &amp; &lt;29</v>
          </cell>
          <cell r="H3545" t="str">
            <v>KS2 English</v>
          </cell>
          <cell r="I3545" t="str">
            <v>KS4 English</v>
          </cell>
        </row>
        <row r="3546">
          <cell r="B3546" t="str">
            <v>.</v>
          </cell>
          <cell r="C3546" t="str">
            <v>.</v>
          </cell>
          <cell r="D3546" t="str">
            <v>.</v>
          </cell>
          <cell r="E3546" t="str">
            <v>.</v>
          </cell>
          <cell r="F3546" t="str">
            <v>.</v>
          </cell>
          <cell r="G3546" t="str">
            <v>.</v>
          </cell>
          <cell r="H3546" t="str">
            <v>.</v>
          </cell>
          <cell r="I3546" t="str">
            <v>.</v>
          </cell>
        </row>
        <row r="3547">
          <cell r="B3547" t="str">
            <v>.</v>
          </cell>
          <cell r="C3547" t="str">
            <v>.</v>
          </cell>
          <cell r="D3547" t="str">
            <v>.</v>
          </cell>
          <cell r="E3547" t="str">
            <v>.</v>
          </cell>
          <cell r="F3547" t="str">
            <v>.</v>
          </cell>
          <cell r="G3547" t="str">
            <v>.</v>
          </cell>
          <cell r="H3547" t="str">
            <v>KS2 English</v>
          </cell>
          <cell r="I3547" t="str">
            <v>KS4 English</v>
          </cell>
        </row>
        <row r="3548">
          <cell r="B3548" t="str">
            <v>.</v>
          </cell>
          <cell r="C3548" t="str">
            <v>.</v>
          </cell>
          <cell r="D3548" t="str">
            <v>.</v>
          </cell>
          <cell r="E3548" t="str">
            <v>.</v>
          </cell>
          <cell r="F3548" t="str">
            <v>.</v>
          </cell>
          <cell r="G3548" t="str">
            <v>.</v>
          </cell>
          <cell r="H3548" t="str">
            <v>KS2 English</v>
          </cell>
          <cell r="I3548" t="str">
            <v>KS4 English</v>
          </cell>
        </row>
        <row r="3549">
          <cell r="B3549" t="str">
            <v>.</v>
          </cell>
          <cell r="C3549" t="str">
            <v>.</v>
          </cell>
          <cell r="D3549" t="str">
            <v>.</v>
          </cell>
          <cell r="E3549" t="str">
            <v>.</v>
          </cell>
          <cell r="F3549" t="str">
            <v>.</v>
          </cell>
          <cell r="G3549" t="str">
            <v>.</v>
          </cell>
          <cell r="H3549" t="str">
            <v>KS2 English</v>
          </cell>
          <cell r="I3549" t="str">
            <v>KS4 English</v>
          </cell>
        </row>
        <row r="3550">
          <cell r="B3550" t="str">
            <v>.</v>
          </cell>
          <cell r="C3550" t="str">
            <v>.</v>
          </cell>
          <cell r="D3550" t="str">
            <v>.</v>
          </cell>
          <cell r="E3550" t="str">
            <v>.</v>
          </cell>
          <cell r="F3550" t="str">
            <v>.</v>
          </cell>
          <cell r="G3550" t="str">
            <v>.</v>
          </cell>
          <cell r="H3550" t="str">
            <v>KS2 English</v>
          </cell>
          <cell r="I3550" t="str">
            <v>KS4 English</v>
          </cell>
        </row>
        <row r="3551">
          <cell r="B3551" t="str">
            <v>.</v>
          </cell>
          <cell r="C3551" t="str">
            <v>.</v>
          </cell>
          <cell r="D3551" t="str">
            <v>.</v>
          </cell>
          <cell r="E3551" t="str">
            <v>.</v>
          </cell>
          <cell r="F3551" t="str">
            <v>.</v>
          </cell>
          <cell r="G3551" t="str">
            <v>.</v>
          </cell>
          <cell r="H3551" t="str">
            <v>.</v>
          </cell>
          <cell r="I3551" t="str">
            <v>.</v>
          </cell>
        </row>
        <row r="3552">
          <cell r="B3552" t="str">
            <v>.</v>
          </cell>
          <cell r="C3552" t="str">
            <v>.</v>
          </cell>
          <cell r="D3552" t="str">
            <v>.</v>
          </cell>
          <cell r="E3552" t="str">
            <v>.</v>
          </cell>
          <cell r="F3552" t="str">
            <v>.</v>
          </cell>
          <cell r="G3552" t="str">
            <v>.</v>
          </cell>
          <cell r="H3552" t="str">
            <v>.</v>
          </cell>
          <cell r="I3552" t="str">
            <v>.</v>
          </cell>
        </row>
        <row r="3553">
          <cell r="B3553" t="str">
            <v>KS2-4</v>
          </cell>
          <cell r="C3553" t="str">
            <v>B</v>
          </cell>
          <cell r="D3553" t="str">
            <v>C</v>
          </cell>
          <cell r="E3553">
            <v>0.44117647058823528</v>
          </cell>
          <cell r="F3553">
            <v>0.5</v>
          </cell>
          <cell r="G3553" t="str">
            <v>&gt;=29 &amp; &lt;30</v>
          </cell>
          <cell r="H3553" t="str">
            <v>KS2 English</v>
          </cell>
          <cell r="I3553" t="str">
            <v>KS4 English</v>
          </cell>
        </row>
        <row r="3554">
          <cell r="B3554" t="str">
            <v>KS2-4</v>
          </cell>
          <cell r="C3554" t="str">
            <v>N</v>
          </cell>
          <cell r="D3554" t="str">
            <v>C</v>
          </cell>
          <cell r="E3554">
            <v>0.44117647058823528</v>
          </cell>
          <cell r="F3554">
            <v>0.5</v>
          </cell>
          <cell r="G3554" t="str">
            <v>&gt;=29 &amp; &lt;30</v>
          </cell>
          <cell r="H3554" t="str">
            <v>KS2 English</v>
          </cell>
          <cell r="I3554" t="str">
            <v>KS4 English</v>
          </cell>
        </row>
        <row r="3555">
          <cell r="B3555" t="str">
            <v>KS2-4</v>
          </cell>
          <cell r="C3555" t="str">
            <v>2</v>
          </cell>
          <cell r="D3555" t="str">
            <v>C</v>
          </cell>
          <cell r="E3555">
            <v>0.44117647058823528</v>
          </cell>
          <cell r="F3555">
            <v>0.5</v>
          </cell>
          <cell r="G3555" t="str">
            <v>&gt;=29 &amp; &lt;30</v>
          </cell>
          <cell r="H3555" t="str">
            <v>KS2 English</v>
          </cell>
          <cell r="I3555" t="str">
            <v>KS4 English</v>
          </cell>
        </row>
        <row r="3556">
          <cell r="B3556" t="str">
            <v>KS2-4</v>
          </cell>
          <cell r="C3556" t="str">
            <v>3C</v>
          </cell>
          <cell r="D3556" t="str">
            <v>C</v>
          </cell>
          <cell r="E3556">
            <v>0.44117647058823528</v>
          </cell>
          <cell r="F3556">
            <v>0.5</v>
          </cell>
          <cell r="G3556" t="str">
            <v>&gt;=29 &amp; &lt;30</v>
          </cell>
          <cell r="H3556" t="str">
            <v>KS2 English</v>
          </cell>
          <cell r="I3556" t="str">
            <v>KS4 English</v>
          </cell>
        </row>
        <row r="3557">
          <cell r="B3557" t="str">
            <v>KS2-4</v>
          </cell>
          <cell r="C3557" t="str">
            <v>3B</v>
          </cell>
          <cell r="D3557" t="str">
            <v>C</v>
          </cell>
          <cell r="E3557">
            <v>0.44117647058823528</v>
          </cell>
          <cell r="F3557">
            <v>0.5</v>
          </cell>
          <cell r="G3557" t="str">
            <v>&gt;=29 &amp; &lt;30</v>
          </cell>
          <cell r="H3557" t="str">
            <v>KS2 English</v>
          </cell>
          <cell r="I3557" t="str">
            <v>KS4 English</v>
          </cell>
        </row>
        <row r="3558">
          <cell r="B3558" t="str">
            <v>KS2-4</v>
          </cell>
          <cell r="C3558" t="str">
            <v>3A</v>
          </cell>
          <cell r="D3558" t="str">
            <v>C</v>
          </cell>
          <cell r="E3558">
            <v>0.44117647058823528</v>
          </cell>
          <cell r="F3558">
            <v>0.5</v>
          </cell>
          <cell r="G3558" t="str">
            <v>&gt;=29 &amp; &lt;30</v>
          </cell>
          <cell r="H3558" t="str">
            <v>KS2 English</v>
          </cell>
          <cell r="I3558" t="str">
            <v>KS4 English</v>
          </cell>
        </row>
        <row r="3559">
          <cell r="B3559" t="str">
            <v>KS2-4</v>
          </cell>
          <cell r="C3559" t="str">
            <v>4C</v>
          </cell>
          <cell r="D3559" t="str">
            <v>C</v>
          </cell>
          <cell r="E3559">
            <v>0.48995983935742971</v>
          </cell>
          <cell r="F3559">
            <v>0.5</v>
          </cell>
          <cell r="G3559" t="str">
            <v>&gt;=29 &amp; &lt;30</v>
          </cell>
          <cell r="H3559" t="str">
            <v>KS2 English</v>
          </cell>
          <cell r="I3559" t="str">
            <v>KS4 English</v>
          </cell>
        </row>
        <row r="3560">
          <cell r="B3560" t="str">
            <v>KS2-4</v>
          </cell>
          <cell r="C3560" t="str">
            <v>4B</v>
          </cell>
          <cell r="D3560" t="str">
            <v>C</v>
          </cell>
          <cell r="E3560">
            <v>0.3270868824531516</v>
          </cell>
          <cell r="F3560">
            <v>0.5</v>
          </cell>
          <cell r="G3560" t="str">
            <v>&gt;=29 &amp; &lt;30</v>
          </cell>
          <cell r="H3560" t="str">
            <v>KS2 English</v>
          </cell>
          <cell r="I3560" t="str">
            <v>KS4 English</v>
          </cell>
        </row>
        <row r="3561">
          <cell r="B3561" t="str">
            <v>KS2-4</v>
          </cell>
          <cell r="C3561" t="str">
            <v>4A</v>
          </cell>
          <cell r="D3561" t="str">
            <v>C</v>
          </cell>
          <cell r="E3561">
            <v>0.19764011799410031</v>
          </cell>
          <cell r="F3561">
            <v>0.5</v>
          </cell>
          <cell r="G3561" t="str">
            <v>&gt;=29 &amp; &lt;30</v>
          </cell>
          <cell r="H3561" t="str">
            <v>KS2 English</v>
          </cell>
          <cell r="I3561" t="str">
            <v>KS4 English</v>
          </cell>
        </row>
        <row r="3562">
          <cell r="B3562" t="str">
            <v>KS2-4</v>
          </cell>
          <cell r="C3562" t="str">
            <v>5C</v>
          </cell>
          <cell r="D3562" t="str">
            <v>C</v>
          </cell>
          <cell r="E3562">
            <v>5.3536537710042985E-2</v>
          </cell>
          <cell r="F3562">
            <v>0.5</v>
          </cell>
          <cell r="G3562" t="str">
            <v>&gt;=29 &amp; &lt;30</v>
          </cell>
          <cell r="H3562" t="str">
            <v>KS2 English</v>
          </cell>
          <cell r="I3562" t="str">
            <v>KS4 English</v>
          </cell>
        </row>
        <row r="3563">
          <cell r="B3563" t="str">
            <v>KS2-4</v>
          </cell>
          <cell r="C3563" t="str">
            <v>5B</v>
          </cell>
          <cell r="D3563" t="str">
            <v>C</v>
          </cell>
          <cell r="E3563">
            <v>1.1893870082342177E-2</v>
          </cell>
          <cell r="F3563">
            <v>0.5</v>
          </cell>
          <cell r="G3563" t="str">
            <v>&gt;=29 &amp; &lt;30</v>
          </cell>
          <cell r="H3563" t="str">
            <v>KS2 English</v>
          </cell>
          <cell r="I3563" t="str">
            <v>KS4 English</v>
          </cell>
        </row>
        <row r="3564">
          <cell r="B3564" t="str">
            <v>KS2-4</v>
          </cell>
          <cell r="C3564" t="str">
            <v>5A</v>
          </cell>
          <cell r="D3564" t="str">
            <v>C</v>
          </cell>
          <cell r="E3564">
            <v>6.7567567567567571E-3</v>
          </cell>
          <cell r="F3564">
            <v>0.5</v>
          </cell>
          <cell r="G3564" t="str">
            <v>&gt;=29 &amp; &lt;30</v>
          </cell>
          <cell r="H3564" t="str">
            <v>KS2 English</v>
          </cell>
          <cell r="I3564" t="str">
            <v>KS4 English</v>
          </cell>
        </row>
        <row r="3565">
          <cell r="B3565" t="str">
            <v>.</v>
          </cell>
          <cell r="C3565" t="str">
            <v>.</v>
          </cell>
          <cell r="D3565" t="str">
            <v>.</v>
          </cell>
          <cell r="E3565" t="str">
            <v>.</v>
          </cell>
          <cell r="F3565" t="str">
            <v>.</v>
          </cell>
          <cell r="G3565" t="str">
            <v>.</v>
          </cell>
          <cell r="H3565" t="str">
            <v>.</v>
          </cell>
          <cell r="I3565" t="str">
            <v>.</v>
          </cell>
        </row>
        <row r="3566">
          <cell r="B3566" t="str">
            <v>.</v>
          </cell>
          <cell r="C3566" t="str">
            <v>.</v>
          </cell>
          <cell r="D3566" t="str">
            <v>.</v>
          </cell>
          <cell r="E3566" t="str">
            <v>.</v>
          </cell>
          <cell r="F3566" t="str">
            <v>.</v>
          </cell>
          <cell r="G3566" t="str">
            <v>.</v>
          </cell>
          <cell r="H3566" t="str">
            <v>.</v>
          </cell>
          <cell r="I3566" t="str">
            <v>.</v>
          </cell>
        </row>
        <row r="3567">
          <cell r="B3567" t="str">
            <v>.</v>
          </cell>
          <cell r="C3567" t="str">
            <v>.</v>
          </cell>
          <cell r="D3567" t="str">
            <v>.</v>
          </cell>
          <cell r="E3567" t="str">
            <v>.</v>
          </cell>
          <cell r="F3567" t="str">
            <v>.</v>
          </cell>
          <cell r="G3567" t="str">
            <v>.</v>
          </cell>
          <cell r="H3567" t="str">
            <v>KS2 English</v>
          </cell>
          <cell r="I3567" t="str">
            <v>KS4 English</v>
          </cell>
        </row>
        <row r="3568">
          <cell r="B3568" t="str">
            <v>.</v>
          </cell>
          <cell r="C3568" t="str">
            <v>.</v>
          </cell>
          <cell r="D3568" t="str">
            <v>.</v>
          </cell>
          <cell r="E3568" t="str">
            <v>.</v>
          </cell>
          <cell r="F3568" t="str">
            <v>.</v>
          </cell>
          <cell r="G3568" t="str">
            <v>.</v>
          </cell>
          <cell r="H3568" t="str">
            <v>KS2 English</v>
          </cell>
          <cell r="I3568" t="str">
            <v>KS4 English</v>
          </cell>
        </row>
        <row r="3569">
          <cell r="B3569" t="str">
            <v>.</v>
          </cell>
          <cell r="C3569" t="str">
            <v>.</v>
          </cell>
          <cell r="D3569" t="str">
            <v>.</v>
          </cell>
          <cell r="E3569" t="str">
            <v>.</v>
          </cell>
          <cell r="F3569" t="str">
            <v>.</v>
          </cell>
          <cell r="G3569" t="str">
            <v>.</v>
          </cell>
          <cell r="H3569" t="str">
            <v>KS2 English</v>
          </cell>
          <cell r="I3569" t="str">
            <v>KS4 English</v>
          </cell>
        </row>
        <row r="3570">
          <cell r="B3570" t="str">
            <v>.</v>
          </cell>
          <cell r="C3570" t="str">
            <v>.</v>
          </cell>
          <cell r="D3570" t="str">
            <v>.</v>
          </cell>
          <cell r="E3570" t="str">
            <v>.</v>
          </cell>
          <cell r="F3570" t="str">
            <v>.</v>
          </cell>
          <cell r="G3570" t="str">
            <v>.</v>
          </cell>
          <cell r="H3570" t="str">
            <v>.</v>
          </cell>
          <cell r="I3570" t="str">
            <v>.</v>
          </cell>
        </row>
        <row r="3571">
          <cell r="B3571" t="str">
            <v>.</v>
          </cell>
          <cell r="C3571" t="str">
            <v>.</v>
          </cell>
          <cell r="D3571" t="str">
            <v>.</v>
          </cell>
          <cell r="E3571" t="str">
            <v>.</v>
          </cell>
          <cell r="F3571" t="str">
            <v>.</v>
          </cell>
          <cell r="G3571" t="str">
            <v>.</v>
          </cell>
          <cell r="H3571" t="str">
            <v>.</v>
          </cell>
          <cell r="I3571" t="str">
            <v>.</v>
          </cell>
        </row>
        <row r="3572">
          <cell r="B3572" t="str">
            <v>KS2-4</v>
          </cell>
          <cell r="C3572" t="str">
            <v>B</v>
          </cell>
          <cell r="D3572" t="str">
            <v>C</v>
          </cell>
          <cell r="E3572">
            <v>0.42452830188679247</v>
          </cell>
          <cell r="F3572">
            <v>0.5</v>
          </cell>
          <cell r="G3572" t="str">
            <v>&gt;=30</v>
          </cell>
          <cell r="H3572" t="str">
            <v>KS2 English</v>
          </cell>
          <cell r="I3572" t="str">
            <v>KS4 English</v>
          </cell>
        </row>
        <row r="3573">
          <cell r="B3573" t="str">
            <v>KS2-4</v>
          </cell>
          <cell r="C3573" t="str">
            <v>N</v>
          </cell>
          <cell r="D3573" t="str">
            <v>C</v>
          </cell>
          <cell r="E3573">
            <v>0.42452830188679247</v>
          </cell>
          <cell r="F3573">
            <v>0.5</v>
          </cell>
          <cell r="G3573" t="str">
            <v>&gt;=30</v>
          </cell>
          <cell r="H3573" t="str">
            <v>KS2 English</v>
          </cell>
          <cell r="I3573" t="str">
            <v>KS4 English</v>
          </cell>
        </row>
        <row r="3574">
          <cell r="B3574" t="str">
            <v>KS2-4</v>
          </cell>
          <cell r="C3574" t="str">
            <v>2</v>
          </cell>
          <cell r="D3574" t="str">
            <v>C</v>
          </cell>
          <cell r="E3574">
            <v>0.42452830188679247</v>
          </cell>
          <cell r="F3574">
            <v>0.5</v>
          </cell>
          <cell r="G3574" t="str">
            <v>&gt;=30</v>
          </cell>
          <cell r="H3574" t="str">
            <v>KS2 English</v>
          </cell>
          <cell r="I3574" t="str">
            <v>KS4 English</v>
          </cell>
        </row>
        <row r="3575">
          <cell r="B3575" t="str">
            <v>KS2-4</v>
          </cell>
          <cell r="C3575" t="str">
            <v>3C</v>
          </cell>
          <cell r="D3575" t="str">
            <v>C</v>
          </cell>
          <cell r="E3575">
            <v>0.42452830188679247</v>
          </cell>
          <cell r="F3575">
            <v>0.5</v>
          </cell>
          <cell r="G3575" t="str">
            <v>&gt;=30</v>
          </cell>
          <cell r="H3575" t="str">
            <v>KS2 English</v>
          </cell>
          <cell r="I3575" t="str">
            <v>KS4 English</v>
          </cell>
        </row>
        <row r="3576">
          <cell r="B3576" t="str">
            <v>KS2-4</v>
          </cell>
          <cell r="C3576" t="str">
            <v>3B</v>
          </cell>
          <cell r="D3576" t="str">
            <v>C</v>
          </cell>
          <cell r="E3576">
            <v>0.42452830188679247</v>
          </cell>
          <cell r="F3576">
            <v>0.5</v>
          </cell>
          <cell r="G3576" t="str">
            <v>&gt;=30</v>
          </cell>
          <cell r="H3576" t="str">
            <v>KS2 English</v>
          </cell>
          <cell r="I3576" t="str">
            <v>KS4 English</v>
          </cell>
        </row>
        <row r="3577">
          <cell r="B3577" t="str">
            <v>KS2-4</v>
          </cell>
          <cell r="C3577" t="str">
            <v>3A</v>
          </cell>
          <cell r="D3577" t="str">
            <v>C</v>
          </cell>
          <cell r="E3577">
            <v>0.42452830188679247</v>
          </cell>
          <cell r="F3577">
            <v>0.5</v>
          </cell>
          <cell r="G3577" t="str">
            <v>&gt;=30</v>
          </cell>
          <cell r="H3577" t="str">
            <v>KS2 English</v>
          </cell>
          <cell r="I3577" t="str">
            <v>KS4 English</v>
          </cell>
        </row>
        <row r="3578">
          <cell r="B3578" t="str">
            <v>KS2-4</v>
          </cell>
          <cell r="C3578" t="str">
            <v>4C</v>
          </cell>
          <cell r="D3578" t="str">
            <v>C</v>
          </cell>
          <cell r="E3578">
            <v>0.42452830188679247</v>
          </cell>
          <cell r="F3578">
            <v>0.5</v>
          </cell>
          <cell r="G3578" t="str">
            <v>&gt;=30</v>
          </cell>
          <cell r="H3578" t="str">
            <v>KS2 English</v>
          </cell>
          <cell r="I3578" t="str">
            <v>KS4 English</v>
          </cell>
        </row>
        <row r="3579">
          <cell r="B3579" t="str">
            <v>KS2-4</v>
          </cell>
          <cell r="C3579" t="str">
            <v>4B</v>
          </cell>
          <cell r="D3579" t="str">
            <v>C</v>
          </cell>
          <cell r="E3579">
            <v>0.21750663129973474</v>
          </cell>
          <cell r="F3579">
            <v>0.5</v>
          </cell>
          <cell r="G3579" t="str">
            <v>&gt;=30</v>
          </cell>
          <cell r="H3579" t="str">
            <v>KS2 English</v>
          </cell>
          <cell r="I3579" t="str">
            <v>KS4 English</v>
          </cell>
        </row>
        <row r="3580">
          <cell r="B3580" t="str">
            <v>KS2-4</v>
          </cell>
          <cell r="C3580" t="str">
            <v>4A</v>
          </cell>
          <cell r="D3580" t="str">
            <v>C</v>
          </cell>
          <cell r="E3580">
            <v>0.10233592880978866</v>
          </cell>
          <cell r="F3580">
            <v>0.5</v>
          </cell>
          <cell r="G3580" t="str">
            <v>&gt;=30</v>
          </cell>
          <cell r="H3580" t="str">
            <v>KS2 English</v>
          </cell>
          <cell r="I3580" t="str">
            <v>KS4 English</v>
          </cell>
        </row>
        <row r="3581">
          <cell r="B3581" t="str">
            <v>KS2-4</v>
          </cell>
          <cell r="C3581" t="str">
            <v>5C</v>
          </cell>
          <cell r="D3581" t="str">
            <v>C</v>
          </cell>
          <cell r="E3581">
            <v>3.8268506900878296E-2</v>
          </cell>
          <cell r="F3581">
            <v>0.5</v>
          </cell>
          <cell r="G3581" t="str">
            <v>&gt;=30</v>
          </cell>
          <cell r="H3581" t="str">
            <v>KS2 English</v>
          </cell>
          <cell r="I3581" t="str">
            <v>KS4 English</v>
          </cell>
        </row>
        <row r="3582">
          <cell r="B3582" t="str">
            <v>KS2-4</v>
          </cell>
          <cell r="C3582" t="str">
            <v>5B</v>
          </cell>
          <cell r="D3582" t="str">
            <v>C</v>
          </cell>
          <cell r="E3582">
            <v>6.6225165562913907E-3</v>
          </cell>
          <cell r="F3582">
            <v>0.5</v>
          </cell>
          <cell r="G3582" t="str">
            <v>&gt;=30</v>
          </cell>
          <cell r="H3582" t="str">
            <v>KS2 English</v>
          </cell>
          <cell r="I3582" t="str">
            <v>KS4 English</v>
          </cell>
        </row>
        <row r="3583">
          <cell r="B3583" t="str">
            <v>KS2-4</v>
          </cell>
          <cell r="C3583" t="str">
            <v>5A</v>
          </cell>
          <cell r="D3583" t="str">
            <v>C</v>
          </cell>
          <cell r="E3583">
            <v>4.048582995951417E-3</v>
          </cell>
          <cell r="F3583">
            <v>0.5</v>
          </cell>
          <cell r="G3583" t="str">
            <v>&gt;=30</v>
          </cell>
          <cell r="H3583" t="str">
            <v>KS2 English</v>
          </cell>
          <cell r="I3583" t="str">
            <v>KS4 English</v>
          </cell>
        </row>
        <row r="3584">
          <cell r="B3584" t="str">
            <v>.</v>
          </cell>
          <cell r="C3584" t="str">
            <v>.</v>
          </cell>
          <cell r="D3584" t="str">
            <v>.</v>
          </cell>
          <cell r="E3584" t="str">
            <v>.</v>
          </cell>
          <cell r="F3584" t="str">
            <v>.</v>
          </cell>
          <cell r="G3584" t="str">
            <v>.</v>
          </cell>
          <cell r="H3584" t="str">
            <v>.</v>
          </cell>
          <cell r="I3584" t="str">
            <v>.</v>
          </cell>
        </row>
        <row r="3585">
          <cell r="B3585" t="str">
            <v>.</v>
          </cell>
          <cell r="C3585" t="str">
            <v>.</v>
          </cell>
          <cell r="D3585" t="str">
            <v>.</v>
          </cell>
          <cell r="E3585" t="str">
            <v>.</v>
          </cell>
          <cell r="F3585" t="str">
            <v>.</v>
          </cell>
          <cell r="G3585" t="str">
            <v>.</v>
          </cell>
          <cell r="H3585" t="str">
            <v>KS2 English</v>
          </cell>
          <cell r="I3585" t="str">
            <v>KS4 English</v>
          </cell>
        </row>
        <row r="3586">
          <cell r="B3586" t="str">
            <v>.</v>
          </cell>
          <cell r="C3586" t="str">
            <v>.</v>
          </cell>
          <cell r="D3586" t="str">
            <v>.</v>
          </cell>
          <cell r="E3586" t="str">
            <v>.</v>
          </cell>
          <cell r="F3586" t="str">
            <v>.</v>
          </cell>
          <cell r="G3586" t="str">
            <v>.</v>
          </cell>
          <cell r="H3586" t="str">
            <v>KS2 English</v>
          </cell>
          <cell r="I3586" t="str">
            <v>KS4 English</v>
          </cell>
        </row>
        <row r="3587">
          <cell r="B3587" t="str">
            <v>.</v>
          </cell>
          <cell r="C3587" t="str">
            <v>.</v>
          </cell>
          <cell r="D3587" t="str">
            <v>.</v>
          </cell>
          <cell r="E3587" t="str">
            <v>.</v>
          </cell>
          <cell r="F3587" t="str">
            <v>.</v>
          </cell>
          <cell r="G3587" t="str">
            <v>.</v>
          </cell>
          <cell r="H3587" t="str">
            <v>KS2 English</v>
          </cell>
          <cell r="I3587" t="str">
            <v>KS4 English</v>
          </cell>
        </row>
        <row r="3588">
          <cell r="B3588" t="str">
            <v>.</v>
          </cell>
          <cell r="C3588" t="str">
            <v>.</v>
          </cell>
          <cell r="D3588" t="str">
            <v>.</v>
          </cell>
          <cell r="E3588" t="str">
            <v>.</v>
          </cell>
          <cell r="F3588" t="str">
            <v>.</v>
          </cell>
          <cell r="G3588" t="str">
            <v>.</v>
          </cell>
          <cell r="H3588" t="str">
            <v>KS2 English</v>
          </cell>
          <cell r="I3588" t="str">
            <v>KS4 English</v>
          </cell>
        </row>
        <row r="3589">
          <cell r="B3589" t="str">
            <v>.</v>
          </cell>
          <cell r="C3589" t="str">
            <v>.</v>
          </cell>
          <cell r="D3589" t="str">
            <v>.</v>
          </cell>
          <cell r="E3589" t="str">
            <v>.</v>
          </cell>
          <cell r="F3589" t="str">
            <v>.</v>
          </cell>
          <cell r="G3589" t="str">
            <v>.</v>
          </cell>
          <cell r="H3589" t="str">
            <v>.</v>
          </cell>
          <cell r="I3589" t="str">
            <v>.</v>
          </cell>
        </row>
        <row r="3590">
          <cell r="B3590" t="str">
            <v>.</v>
          </cell>
          <cell r="C3590" t="str">
            <v>.</v>
          </cell>
          <cell r="D3590" t="str">
            <v>.</v>
          </cell>
          <cell r="E3590" t="str">
            <v>.</v>
          </cell>
          <cell r="F3590" t="str">
            <v>.</v>
          </cell>
          <cell r="G3590" t="str">
            <v>.</v>
          </cell>
          <cell r="H3590" t="str">
            <v>.</v>
          </cell>
          <cell r="I3590" t="str">
            <v>.</v>
          </cell>
        </row>
        <row r="3591">
          <cell r="B3591" t="str">
            <v>KS2-4</v>
          </cell>
          <cell r="C3591" t="str">
            <v>B</v>
          </cell>
          <cell r="D3591" t="str">
            <v>C</v>
          </cell>
          <cell r="E3591">
            <v>6.6534914361001313E-2</v>
          </cell>
          <cell r="F3591">
            <v>0.25</v>
          </cell>
          <cell r="G3591" t="str">
            <v>&lt;25</v>
          </cell>
          <cell r="H3591" t="str">
            <v>KS2 English</v>
          </cell>
          <cell r="I3591" t="str">
            <v>KS4 English</v>
          </cell>
        </row>
        <row r="3592">
          <cell r="B3592" t="str">
            <v>KS2-4</v>
          </cell>
          <cell r="C3592" t="str">
            <v>N</v>
          </cell>
          <cell r="D3592" t="str">
            <v>C</v>
          </cell>
          <cell r="E3592">
            <v>4.9369747899159662E-2</v>
          </cell>
          <cell r="F3592">
            <v>0.25</v>
          </cell>
          <cell r="G3592" t="str">
            <v>&lt;25</v>
          </cell>
          <cell r="H3592" t="str">
            <v>KS2 English</v>
          </cell>
          <cell r="I3592" t="str">
            <v>KS4 English</v>
          </cell>
        </row>
        <row r="3593">
          <cell r="B3593" t="str">
            <v>KS2-4</v>
          </cell>
          <cell r="C3593" t="str">
            <v>2</v>
          </cell>
          <cell r="D3593" t="str">
            <v>C</v>
          </cell>
          <cell r="E3593">
            <v>0.11221945137157108</v>
          </cell>
          <cell r="F3593">
            <v>0.25</v>
          </cell>
          <cell r="G3593" t="str">
            <v>&lt;25</v>
          </cell>
          <cell r="H3593" t="str">
            <v>KS2 English</v>
          </cell>
          <cell r="I3593" t="str">
            <v>KS4 English</v>
          </cell>
        </row>
        <row r="3594">
          <cell r="B3594" t="str">
            <v>KS2-4</v>
          </cell>
          <cell r="C3594" t="str">
            <v>3C</v>
          </cell>
          <cell r="D3594" t="str">
            <v>C</v>
          </cell>
          <cell r="E3594">
            <v>0.14387211367673181</v>
          </cell>
          <cell r="F3594">
            <v>0.25</v>
          </cell>
          <cell r="G3594" t="str">
            <v>&lt;25</v>
          </cell>
          <cell r="H3594" t="str">
            <v>KS2 English</v>
          </cell>
          <cell r="I3594" t="str">
            <v>KS4 English</v>
          </cell>
        </row>
        <row r="3595">
          <cell r="B3595" t="str">
            <v>KS2-4</v>
          </cell>
          <cell r="C3595" t="str">
            <v>3B</v>
          </cell>
          <cell r="D3595" t="str">
            <v>C</v>
          </cell>
          <cell r="E3595">
            <v>0.2073170731707317</v>
          </cell>
          <cell r="F3595">
            <v>0.25</v>
          </cell>
          <cell r="G3595" t="str">
            <v>&lt;25</v>
          </cell>
          <cell r="H3595" t="str">
            <v>KS2 English</v>
          </cell>
          <cell r="I3595" t="str">
            <v>KS4 English</v>
          </cell>
        </row>
        <row r="3596">
          <cell r="B3596" t="str">
            <v>KS2-4</v>
          </cell>
          <cell r="C3596" t="str">
            <v>3A</v>
          </cell>
          <cell r="D3596" t="str">
            <v>C</v>
          </cell>
          <cell r="E3596">
            <v>0.30958230958230959</v>
          </cell>
          <cell r="F3596">
            <v>0.25</v>
          </cell>
          <cell r="G3596" t="str">
            <v>&lt;25</v>
          </cell>
          <cell r="H3596" t="str">
            <v>KS2 English</v>
          </cell>
          <cell r="I3596" t="str">
            <v>KS4 English</v>
          </cell>
        </row>
        <row r="3597">
          <cell r="B3597" t="str">
            <v>KS2-4</v>
          </cell>
          <cell r="C3597" t="str">
            <v>4C</v>
          </cell>
          <cell r="D3597" t="str">
            <v>C</v>
          </cell>
          <cell r="E3597">
            <v>0.41122782848286549</v>
          </cell>
          <cell r="F3597">
            <v>0.25</v>
          </cell>
          <cell r="G3597" t="str">
            <v>&lt;25</v>
          </cell>
          <cell r="H3597" t="str">
            <v>KS2 English</v>
          </cell>
          <cell r="I3597" t="str">
            <v>KS4 English</v>
          </cell>
        </row>
        <row r="3598">
          <cell r="B3598" t="str">
            <v>KS2-4</v>
          </cell>
          <cell r="C3598" t="str">
            <v>4B</v>
          </cell>
          <cell r="D3598" t="str">
            <v>C</v>
          </cell>
          <cell r="E3598">
            <v>0.44779874213836479</v>
          </cell>
          <cell r="F3598">
            <v>0.25</v>
          </cell>
          <cell r="G3598" t="str">
            <v>&lt;25</v>
          </cell>
          <cell r="H3598" t="str">
            <v>KS2 English</v>
          </cell>
          <cell r="I3598" t="str">
            <v>KS4 English</v>
          </cell>
        </row>
        <row r="3599">
          <cell r="B3599" t="str">
            <v>KS2-4</v>
          </cell>
          <cell r="C3599" t="str">
            <v>4A</v>
          </cell>
          <cell r="D3599" t="str">
            <v>C</v>
          </cell>
          <cell r="E3599">
            <v>0.38897319170460293</v>
          </cell>
          <cell r="F3599">
            <v>0.25</v>
          </cell>
          <cell r="G3599" t="str">
            <v>&lt;25</v>
          </cell>
          <cell r="H3599" t="str">
            <v>KS2 English</v>
          </cell>
          <cell r="I3599" t="str">
            <v>KS4 English</v>
          </cell>
        </row>
        <row r="3600">
          <cell r="B3600" t="str">
            <v>KS2-4</v>
          </cell>
          <cell r="C3600" t="str">
            <v>5C</v>
          </cell>
          <cell r="D3600" t="str">
            <v>C</v>
          </cell>
          <cell r="E3600">
            <v>0.24525816649104321</v>
          </cell>
          <cell r="F3600">
            <v>0.25</v>
          </cell>
          <cell r="G3600" t="str">
            <v>&lt;25</v>
          </cell>
          <cell r="H3600" t="str">
            <v>KS2 English</v>
          </cell>
          <cell r="I3600" t="str">
            <v>KS4 English</v>
          </cell>
        </row>
        <row r="3601">
          <cell r="B3601" t="str">
            <v>KS2-4</v>
          </cell>
          <cell r="C3601" t="str">
            <v>5B</v>
          </cell>
          <cell r="D3601" t="str">
            <v>C</v>
          </cell>
          <cell r="E3601">
            <v>6.2154696132596686E-2</v>
          </cell>
          <cell r="F3601">
            <v>0.25</v>
          </cell>
          <cell r="G3601" t="str">
            <v>&lt;25</v>
          </cell>
          <cell r="H3601" t="str">
            <v>KS2 English</v>
          </cell>
          <cell r="I3601" t="str">
            <v>KS4 English</v>
          </cell>
        </row>
        <row r="3602">
          <cell r="B3602" t="str">
            <v>KS2-4</v>
          </cell>
          <cell r="C3602" t="str">
            <v>5A</v>
          </cell>
          <cell r="D3602" t="str">
            <v>C</v>
          </cell>
          <cell r="E3602">
            <v>6.2154696132596686E-2</v>
          </cell>
          <cell r="F3602">
            <v>0.25</v>
          </cell>
          <cell r="G3602" t="str">
            <v>&lt;25</v>
          </cell>
          <cell r="H3602" t="str">
            <v>KS2 English</v>
          </cell>
          <cell r="I3602" t="str">
            <v>KS4 English</v>
          </cell>
        </row>
        <row r="3603">
          <cell r="B3603" t="str">
            <v>.</v>
          </cell>
          <cell r="C3603" t="str">
            <v>.</v>
          </cell>
          <cell r="D3603" t="str">
            <v>.</v>
          </cell>
          <cell r="E3603" t="str">
            <v>.</v>
          </cell>
          <cell r="F3603" t="str">
            <v>.</v>
          </cell>
          <cell r="G3603" t="str">
            <v>.</v>
          </cell>
          <cell r="H3603" t="str">
            <v>.</v>
          </cell>
          <cell r="I3603" t="str">
            <v>.</v>
          </cell>
        </row>
        <row r="3604">
          <cell r="B3604" t="str">
            <v>.</v>
          </cell>
          <cell r="C3604" t="str">
            <v>.</v>
          </cell>
          <cell r="D3604" t="str">
            <v>.</v>
          </cell>
          <cell r="E3604" t="str">
            <v>.</v>
          </cell>
          <cell r="F3604" t="str">
            <v>.</v>
          </cell>
          <cell r="G3604" t="str">
            <v>.</v>
          </cell>
          <cell r="H3604" t="str">
            <v>.</v>
          </cell>
          <cell r="I3604" t="str">
            <v>.</v>
          </cell>
        </row>
        <row r="3605">
          <cell r="B3605" t="str">
            <v>.</v>
          </cell>
          <cell r="C3605" t="str">
            <v>.</v>
          </cell>
          <cell r="D3605" t="str">
            <v>.</v>
          </cell>
          <cell r="E3605" t="str">
            <v>.</v>
          </cell>
          <cell r="F3605" t="str">
            <v>.</v>
          </cell>
          <cell r="G3605" t="str">
            <v>.</v>
          </cell>
          <cell r="H3605" t="str">
            <v>KS2 English</v>
          </cell>
          <cell r="I3605" t="str">
            <v>KS4 English</v>
          </cell>
        </row>
        <row r="3606">
          <cell r="B3606" t="str">
            <v>.</v>
          </cell>
          <cell r="C3606" t="str">
            <v>.</v>
          </cell>
          <cell r="D3606" t="str">
            <v>.</v>
          </cell>
          <cell r="E3606" t="str">
            <v>.</v>
          </cell>
          <cell r="F3606" t="str">
            <v>.</v>
          </cell>
          <cell r="G3606" t="str">
            <v>.</v>
          </cell>
          <cell r="H3606" t="str">
            <v>KS2 English</v>
          </cell>
          <cell r="I3606" t="str">
            <v>KS4 English</v>
          </cell>
        </row>
        <row r="3607">
          <cell r="B3607" t="str">
            <v>.</v>
          </cell>
          <cell r="C3607" t="str">
            <v>.</v>
          </cell>
          <cell r="D3607" t="str">
            <v>.</v>
          </cell>
          <cell r="E3607" t="str">
            <v>.</v>
          </cell>
          <cell r="F3607" t="str">
            <v>.</v>
          </cell>
          <cell r="G3607" t="str">
            <v>.</v>
          </cell>
          <cell r="H3607" t="str">
            <v>KS2 English</v>
          </cell>
          <cell r="I3607" t="str">
            <v>KS4 English</v>
          </cell>
        </row>
        <row r="3608">
          <cell r="B3608" t="str">
            <v>.</v>
          </cell>
          <cell r="C3608" t="str">
            <v>.</v>
          </cell>
          <cell r="D3608" t="str">
            <v>.</v>
          </cell>
          <cell r="E3608" t="str">
            <v>.</v>
          </cell>
          <cell r="F3608" t="str">
            <v>.</v>
          </cell>
          <cell r="G3608" t="str">
            <v>.</v>
          </cell>
          <cell r="H3608" t="str">
            <v>.</v>
          </cell>
          <cell r="I3608" t="str">
            <v>.</v>
          </cell>
        </row>
        <row r="3609">
          <cell r="B3609" t="str">
            <v>.</v>
          </cell>
          <cell r="C3609" t="str">
            <v>.</v>
          </cell>
          <cell r="D3609" t="str">
            <v>.</v>
          </cell>
          <cell r="E3609" t="str">
            <v>.</v>
          </cell>
          <cell r="F3609" t="str">
            <v>.</v>
          </cell>
          <cell r="G3609" t="str">
            <v>.</v>
          </cell>
          <cell r="H3609" t="str">
            <v>.</v>
          </cell>
          <cell r="I3609" t="str">
            <v>.</v>
          </cell>
        </row>
        <row r="3610">
          <cell r="B3610" t="str">
            <v>KS2-4</v>
          </cell>
          <cell r="C3610" t="str">
            <v>B</v>
          </cell>
          <cell r="D3610" t="str">
            <v>C</v>
          </cell>
          <cell r="E3610">
            <v>4.9913941480206538E-2</v>
          </cell>
          <cell r="F3610">
            <v>0.25</v>
          </cell>
          <cell r="G3610" t="str">
            <v>&gt;=25 &amp; &lt;26</v>
          </cell>
          <cell r="H3610" t="str">
            <v>KS2 English</v>
          </cell>
          <cell r="I3610" t="str">
            <v>KS4 English</v>
          </cell>
        </row>
        <row r="3611">
          <cell r="B3611" t="str">
            <v>KS2-4</v>
          </cell>
          <cell r="C3611" t="str">
            <v>N</v>
          </cell>
          <cell r="D3611" t="str">
            <v>C</v>
          </cell>
          <cell r="E3611">
            <v>4.4186046511627906E-2</v>
          </cell>
          <cell r="F3611">
            <v>0.25</v>
          </cell>
          <cell r="G3611" t="str">
            <v>&gt;=25 &amp; &lt;26</v>
          </cell>
          <cell r="H3611" t="str">
            <v>KS2 English</v>
          </cell>
          <cell r="I3611" t="str">
            <v>KS4 English</v>
          </cell>
        </row>
        <row r="3612">
          <cell r="B3612" t="str">
            <v>KS2-4</v>
          </cell>
          <cell r="C3612" t="str">
            <v>2</v>
          </cell>
          <cell r="D3612" t="str">
            <v>C</v>
          </cell>
          <cell r="E3612">
            <v>0.11214953271028037</v>
          </cell>
          <cell r="F3612">
            <v>0.25</v>
          </cell>
          <cell r="G3612" t="str">
            <v>&gt;=25 &amp; &lt;26</v>
          </cell>
          <cell r="H3612" t="str">
            <v>KS2 English</v>
          </cell>
          <cell r="I3612" t="str">
            <v>KS4 English</v>
          </cell>
        </row>
        <row r="3613">
          <cell r="B3613" t="str">
            <v>KS2-4</v>
          </cell>
          <cell r="C3613" t="str">
            <v>3C</v>
          </cell>
          <cell r="D3613" t="str">
            <v>C</v>
          </cell>
          <cell r="E3613">
            <v>0.13010752688172042</v>
          </cell>
          <cell r="F3613">
            <v>0.25</v>
          </cell>
          <cell r="G3613" t="str">
            <v>&gt;=25 &amp; &lt;26</v>
          </cell>
          <cell r="H3613" t="str">
            <v>KS2 English</v>
          </cell>
          <cell r="I3613" t="str">
            <v>KS4 English</v>
          </cell>
        </row>
        <row r="3614">
          <cell r="B3614" t="str">
            <v>KS2-4</v>
          </cell>
          <cell r="C3614" t="str">
            <v>3B</v>
          </cell>
          <cell r="D3614" t="str">
            <v>C</v>
          </cell>
          <cell r="E3614">
            <v>0.18205574912891986</v>
          </cell>
          <cell r="F3614">
            <v>0.25</v>
          </cell>
          <cell r="G3614" t="str">
            <v>&gt;=25 &amp; &lt;26</v>
          </cell>
          <cell r="H3614" t="str">
            <v>KS2 English</v>
          </cell>
          <cell r="I3614" t="str">
            <v>KS4 English</v>
          </cell>
        </row>
        <row r="3615">
          <cell r="B3615" t="str">
            <v>KS2-4</v>
          </cell>
          <cell r="C3615" t="str">
            <v>3A</v>
          </cell>
          <cell r="D3615" t="str">
            <v>C</v>
          </cell>
          <cell r="E3615">
            <v>0.31538461538461537</v>
          </cell>
          <cell r="F3615">
            <v>0.25</v>
          </cell>
          <cell r="G3615" t="str">
            <v>&gt;=25 &amp; &lt;26</v>
          </cell>
          <cell r="H3615" t="str">
            <v>KS2 English</v>
          </cell>
          <cell r="I3615" t="str">
            <v>KS4 English</v>
          </cell>
        </row>
        <row r="3616">
          <cell r="B3616" t="str">
            <v>KS2-4</v>
          </cell>
          <cell r="C3616" t="str">
            <v>4C</v>
          </cell>
          <cell r="D3616" t="str">
            <v>C</v>
          </cell>
          <cell r="E3616">
            <v>0.431624969638086</v>
          </cell>
          <cell r="F3616">
            <v>0.25</v>
          </cell>
          <cell r="G3616" t="str">
            <v>&gt;=25 &amp; &lt;26</v>
          </cell>
          <cell r="H3616" t="str">
            <v>KS2 English</v>
          </cell>
          <cell r="I3616" t="str">
            <v>KS4 English</v>
          </cell>
        </row>
        <row r="3617">
          <cell r="B3617" t="str">
            <v>KS2-4</v>
          </cell>
          <cell r="C3617" t="str">
            <v>4B</v>
          </cell>
          <cell r="D3617" t="str">
            <v>C</v>
          </cell>
          <cell r="E3617">
            <v>0.47798609648198864</v>
          </cell>
          <cell r="F3617">
            <v>0.25</v>
          </cell>
          <cell r="G3617" t="str">
            <v>&gt;=25 &amp; &lt;26</v>
          </cell>
          <cell r="H3617" t="str">
            <v>KS2 English</v>
          </cell>
          <cell r="I3617" t="str">
            <v>KS4 English</v>
          </cell>
        </row>
        <row r="3618">
          <cell r="B3618" t="str">
            <v>KS2-4</v>
          </cell>
          <cell r="C3618" t="str">
            <v>4A</v>
          </cell>
          <cell r="D3618" t="str">
            <v>C</v>
          </cell>
          <cell r="E3618">
            <v>0.39302518682535287</v>
          </cell>
          <cell r="F3618">
            <v>0.25</v>
          </cell>
          <cell r="G3618" t="str">
            <v>&gt;=25 &amp; &lt;26</v>
          </cell>
          <cell r="H3618" t="str">
            <v>KS2 English</v>
          </cell>
          <cell r="I3618" t="str">
            <v>KS4 English</v>
          </cell>
        </row>
        <row r="3619">
          <cell r="B3619" t="str">
            <v>KS2-4</v>
          </cell>
          <cell r="C3619" t="str">
            <v>5C</v>
          </cell>
          <cell r="D3619" t="str">
            <v>C</v>
          </cell>
          <cell r="E3619">
            <v>0.23254104386179858</v>
          </cell>
          <cell r="F3619">
            <v>0.25</v>
          </cell>
          <cell r="G3619" t="str">
            <v>&gt;=25 &amp; &lt;26</v>
          </cell>
          <cell r="H3619" t="str">
            <v>KS2 English</v>
          </cell>
          <cell r="I3619" t="str">
            <v>KS4 English</v>
          </cell>
        </row>
        <row r="3620">
          <cell r="B3620" t="str">
            <v>KS2-4</v>
          </cell>
          <cell r="C3620" t="str">
            <v>5B</v>
          </cell>
          <cell r="D3620" t="str">
            <v>C</v>
          </cell>
          <cell r="E3620">
            <v>4.2603550295857988E-2</v>
          </cell>
          <cell r="F3620">
            <v>0.25</v>
          </cell>
          <cell r="G3620" t="str">
            <v>&gt;=25 &amp; &lt;26</v>
          </cell>
          <cell r="H3620" t="str">
            <v>KS2 English</v>
          </cell>
          <cell r="I3620" t="str">
            <v>KS4 English</v>
          </cell>
        </row>
        <row r="3621">
          <cell r="B3621" t="str">
            <v>KS2-4</v>
          </cell>
          <cell r="C3621" t="str">
            <v>5A</v>
          </cell>
          <cell r="D3621" t="str">
            <v>C</v>
          </cell>
          <cell r="E3621">
            <v>4.2603550295857988E-2</v>
          </cell>
          <cell r="F3621">
            <v>0.25</v>
          </cell>
          <cell r="G3621" t="str">
            <v>&gt;=25 &amp; &lt;26</v>
          </cell>
          <cell r="H3621" t="str">
            <v>KS2 English</v>
          </cell>
          <cell r="I3621" t="str">
            <v>KS4 English</v>
          </cell>
        </row>
        <row r="3622">
          <cell r="B3622" t="str">
            <v>.</v>
          </cell>
          <cell r="C3622" t="str">
            <v>.</v>
          </cell>
          <cell r="D3622" t="str">
            <v>.</v>
          </cell>
          <cell r="E3622" t="str">
            <v>.</v>
          </cell>
          <cell r="F3622" t="str">
            <v>.</v>
          </cell>
          <cell r="G3622" t="str">
            <v>.</v>
          </cell>
          <cell r="H3622" t="str">
            <v>.</v>
          </cell>
          <cell r="I3622" t="str">
            <v>.</v>
          </cell>
        </row>
        <row r="3623">
          <cell r="B3623" t="str">
            <v>.</v>
          </cell>
          <cell r="C3623" t="str">
            <v>.</v>
          </cell>
          <cell r="D3623" t="str">
            <v>.</v>
          </cell>
          <cell r="E3623" t="str">
            <v>.</v>
          </cell>
          <cell r="F3623" t="str">
            <v>.</v>
          </cell>
          <cell r="G3623" t="str">
            <v>.</v>
          </cell>
          <cell r="H3623" t="str">
            <v>KS2 English</v>
          </cell>
          <cell r="I3623" t="str">
            <v>KS4 English</v>
          </cell>
        </row>
        <row r="3624">
          <cell r="B3624" t="str">
            <v>.</v>
          </cell>
          <cell r="C3624" t="str">
            <v>.</v>
          </cell>
          <cell r="D3624" t="str">
            <v>.</v>
          </cell>
          <cell r="E3624" t="str">
            <v>.</v>
          </cell>
          <cell r="F3624" t="str">
            <v>.</v>
          </cell>
          <cell r="G3624" t="str">
            <v>.</v>
          </cell>
          <cell r="H3624" t="str">
            <v>KS2 English</v>
          </cell>
          <cell r="I3624" t="str">
            <v>KS4 English</v>
          </cell>
        </row>
        <row r="3625">
          <cell r="B3625" t="str">
            <v>.</v>
          </cell>
          <cell r="C3625" t="str">
            <v>.</v>
          </cell>
          <cell r="D3625" t="str">
            <v>.</v>
          </cell>
          <cell r="E3625" t="str">
            <v>.</v>
          </cell>
          <cell r="F3625" t="str">
            <v>.</v>
          </cell>
          <cell r="G3625" t="str">
            <v>.</v>
          </cell>
          <cell r="H3625" t="str">
            <v>KS2 English</v>
          </cell>
          <cell r="I3625" t="str">
            <v>KS4 English</v>
          </cell>
        </row>
        <row r="3626">
          <cell r="B3626" t="str">
            <v>.</v>
          </cell>
          <cell r="C3626" t="str">
            <v>.</v>
          </cell>
          <cell r="D3626" t="str">
            <v>.</v>
          </cell>
          <cell r="E3626" t="str">
            <v>.</v>
          </cell>
          <cell r="F3626" t="str">
            <v>.</v>
          </cell>
          <cell r="G3626" t="str">
            <v>.</v>
          </cell>
          <cell r="H3626" t="str">
            <v>KS2 English</v>
          </cell>
          <cell r="I3626" t="str">
            <v>KS4 English</v>
          </cell>
        </row>
        <row r="3627">
          <cell r="B3627" t="str">
            <v>.</v>
          </cell>
          <cell r="C3627" t="str">
            <v>.</v>
          </cell>
          <cell r="D3627" t="str">
            <v>.</v>
          </cell>
          <cell r="E3627" t="str">
            <v>.</v>
          </cell>
          <cell r="F3627" t="str">
            <v>.</v>
          </cell>
          <cell r="G3627" t="str">
            <v>.</v>
          </cell>
          <cell r="H3627" t="str">
            <v>.</v>
          </cell>
          <cell r="I3627" t="str">
            <v>.</v>
          </cell>
        </row>
        <row r="3628">
          <cell r="B3628" t="str">
            <v>.</v>
          </cell>
          <cell r="C3628" t="str">
            <v>.</v>
          </cell>
          <cell r="D3628" t="str">
            <v>.</v>
          </cell>
          <cell r="E3628" t="str">
            <v>.</v>
          </cell>
          <cell r="F3628" t="str">
            <v>.</v>
          </cell>
          <cell r="G3628" t="str">
            <v>.</v>
          </cell>
          <cell r="H3628" t="str">
            <v>.</v>
          </cell>
          <cell r="I3628" t="str">
            <v>.</v>
          </cell>
        </row>
        <row r="3629">
          <cell r="B3629" t="str">
            <v>KS2-4</v>
          </cell>
          <cell r="C3629" t="str">
            <v>B</v>
          </cell>
          <cell r="D3629" t="str">
            <v>C</v>
          </cell>
          <cell r="E3629">
            <v>4.4905008635578586E-2</v>
          </cell>
          <cell r="F3629">
            <v>0.25</v>
          </cell>
          <cell r="G3629" t="str">
            <v>&gt;=26 &amp; &lt;27</v>
          </cell>
          <cell r="H3629" t="str">
            <v>KS2 English</v>
          </cell>
          <cell r="I3629" t="str">
            <v>KS4 English</v>
          </cell>
        </row>
        <row r="3630">
          <cell r="B3630" t="str">
            <v>KS2-4</v>
          </cell>
          <cell r="C3630" t="str">
            <v>N</v>
          </cell>
          <cell r="D3630" t="str">
            <v>C</v>
          </cell>
          <cell r="E3630">
            <v>5.5045871559633031E-2</v>
          </cell>
          <cell r="F3630">
            <v>0.25</v>
          </cell>
          <cell r="G3630" t="str">
            <v>&gt;=26 &amp; &lt;27</v>
          </cell>
          <cell r="H3630" t="str">
            <v>KS2 English</v>
          </cell>
          <cell r="I3630" t="str">
            <v>KS4 English</v>
          </cell>
        </row>
        <row r="3631">
          <cell r="B3631" t="str">
            <v>KS2-4</v>
          </cell>
          <cell r="C3631" t="str">
            <v>2</v>
          </cell>
          <cell r="D3631" t="str">
            <v>C</v>
          </cell>
          <cell r="E3631">
            <v>9.7872340425531917E-2</v>
          </cell>
          <cell r="F3631">
            <v>0.25</v>
          </cell>
          <cell r="G3631" t="str">
            <v>&gt;=26 &amp; &lt;27</v>
          </cell>
          <cell r="H3631" t="str">
            <v>KS2 English</v>
          </cell>
          <cell r="I3631" t="str">
            <v>KS4 English</v>
          </cell>
        </row>
        <row r="3632">
          <cell r="B3632" t="str">
            <v>KS2-4</v>
          </cell>
          <cell r="C3632" t="str">
            <v>3C</v>
          </cell>
          <cell r="D3632" t="str">
            <v>C</v>
          </cell>
          <cell r="E3632">
            <v>0.12221144519883609</v>
          </cell>
          <cell r="F3632">
            <v>0.25</v>
          </cell>
          <cell r="G3632" t="str">
            <v>&gt;=26 &amp; &lt;27</v>
          </cell>
          <cell r="H3632" t="str">
            <v>KS2 English</v>
          </cell>
          <cell r="I3632" t="str">
            <v>KS4 English</v>
          </cell>
        </row>
        <row r="3633">
          <cell r="B3633" t="str">
            <v>KS2-4</v>
          </cell>
          <cell r="C3633" t="str">
            <v>3B</v>
          </cell>
          <cell r="D3633" t="str">
            <v>C</v>
          </cell>
          <cell r="E3633">
            <v>0.22597212032281733</v>
          </cell>
          <cell r="F3633">
            <v>0.25</v>
          </cell>
          <cell r="G3633" t="str">
            <v>&gt;=26 &amp; &lt;27</v>
          </cell>
          <cell r="H3633" t="str">
            <v>KS2 English</v>
          </cell>
          <cell r="I3633" t="str">
            <v>KS4 English</v>
          </cell>
        </row>
        <row r="3634">
          <cell r="B3634" t="str">
            <v>KS2-4</v>
          </cell>
          <cell r="C3634" t="str">
            <v>3A</v>
          </cell>
          <cell r="D3634" t="str">
            <v>C</v>
          </cell>
          <cell r="E3634">
            <v>0.29682997118155618</v>
          </cell>
          <cell r="F3634">
            <v>0.25</v>
          </cell>
          <cell r="G3634" t="str">
            <v>&gt;=26 &amp; &lt;27</v>
          </cell>
          <cell r="H3634" t="str">
            <v>KS2 English</v>
          </cell>
          <cell r="I3634" t="str">
            <v>KS4 English</v>
          </cell>
        </row>
        <row r="3635">
          <cell r="B3635" t="str">
            <v>KS2-4</v>
          </cell>
          <cell r="C3635" t="str">
            <v>4C</v>
          </cell>
          <cell r="D3635" t="str">
            <v>C</v>
          </cell>
          <cell r="E3635">
            <v>0.42642169728783902</v>
          </cell>
          <cell r="F3635">
            <v>0.25</v>
          </cell>
          <cell r="G3635" t="str">
            <v>&gt;=26 &amp; &lt;27</v>
          </cell>
          <cell r="H3635" t="str">
            <v>KS2 English</v>
          </cell>
          <cell r="I3635" t="str">
            <v>KS4 English</v>
          </cell>
        </row>
        <row r="3636">
          <cell r="B3636" t="str">
            <v>KS2-4</v>
          </cell>
          <cell r="C3636" t="str">
            <v>4B</v>
          </cell>
          <cell r="D3636" t="str">
            <v>C</v>
          </cell>
          <cell r="E3636">
            <v>0.44381223328591751</v>
          </cell>
          <cell r="F3636">
            <v>0.25</v>
          </cell>
          <cell r="G3636" t="str">
            <v>&gt;=26 &amp; &lt;27</v>
          </cell>
          <cell r="H3636" t="str">
            <v>KS2 English</v>
          </cell>
          <cell r="I3636" t="str">
            <v>KS4 English</v>
          </cell>
        </row>
        <row r="3637">
          <cell r="B3637" t="str">
            <v>KS2-4</v>
          </cell>
          <cell r="C3637" t="str">
            <v>4A</v>
          </cell>
          <cell r="D3637" t="str">
            <v>C</v>
          </cell>
          <cell r="E3637">
            <v>0.35279482501243986</v>
          </cell>
          <cell r="F3637">
            <v>0.25</v>
          </cell>
          <cell r="G3637" t="str">
            <v>&gt;=26 &amp; &lt;27</v>
          </cell>
          <cell r="H3637" t="str">
            <v>KS2 English</v>
          </cell>
          <cell r="I3637" t="str">
            <v>KS4 English</v>
          </cell>
        </row>
        <row r="3638">
          <cell r="B3638" t="str">
            <v>KS2-4</v>
          </cell>
          <cell r="C3638" t="str">
            <v>5C</v>
          </cell>
          <cell r="D3638" t="str">
            <v>C</v>
          </cell>
          <cell r="E3638">
            <v>0.16723679209426073</v>
          </cell>
          <cell r="F3638">
            <v>0.25</v>
          </cell>
          <cell r="G3638" t="str">
            <v>&gt;=26 &amp; &lt;27</v>
          </cell>
          <cell r="H3638" t="str">
            <v>KS2 English</v>
          </cell>
          <cell r="I3638" t="str">
            <v>KS4 English</v>
          </cell>
        </row>
        <row r="3639">
          <cell r="B3639" t="str">
            <v>KS2-4</v>
          </cell>
          <cell r="C3639" t="str">
            <v>5B</v>
          </cell>
          <cell r="D3639" t="str">
            <v>C</v>
          </cell>
          <cell r="E3639">
            <v>4.2754025541365905E-2</v>
          </cell>
          <cell r="F3639">
            <v>0.25</v>
          </cell>
          <cell r="G3639" t="str">
            <v>&gt;=26 &amp; &lt;27</v>
          </cell>
          <cell r="H3639" t="str">
            <v>KS2 English</v>
          </cell>
          <cell r="I3639" t="str">
            <v>KS4 English</v>
          </cell>
        </row>
        <row r="3640">
          <cell r="B3640" t="str">
            <v>KS2-4</v>
          </cell>
          <cell r="C3640" t="str">
            <v>5A</v>
          </cell>
          <cell r="D3640" t="str">
            <v>C</v>
          </cell>
          <cell r="E3640">
            <v>6.7567567567567571E-3</v>
          </cell>
          <cell r="F3640">
            <v>0.25</v>
          </cell>
          <cell r="G3640" t="str">
            <v>&gt;=26 &amp; &lt;27</v>
          </cell>
          <cell r="H3640" t="str">
            <v>KS2 English</v>
          </cell>
          <cell r="I3640" t="str">
            <v>KS4 English</v>
          </cell>
        </row>
        <row r="3641">
          <cell r="B3641" t="str">
            <v>.</v>
          </cell>
          <cell r="C3641" t="str">
            <v>.</v>
          </cell>
          <cell r="D3641" t="str">
            <v>.</v>
          </cell>
          <cell r="E3641" t="str">
            <v>.</v>
          </cell>
          <cell r="F3641" t="str">
            <v>.</v>
          </cell>
          <cell r="G3641" t="str">
            <v>.</v>
          </cell>
          <cell r="H3641" t="str">
            <v>.</v>
          </cell>
          <cell r="I3641" t="str">
            <v>.</v>
          </cell>
        </row>
        <row r="3642">
          <cell r="B3642" t="str">
            <v>.</v>
          </cell>
          <cell r="C3642" t="str">
            <v>.</v>
          </cell>
          <cell r="D3642" t="str">
            <v>.</v>
          </cell>
          <cell r="E3642" t="str">
            <v>.</v>
          </cell>
          <cell r="F3642" t="str">
            <v>.</v>
          </cell>
          <cell r="G3642" t="str">
            <v>.</v>
          </cell>
          <cell r="H3642" t="str">
            <v>KS2 English</v>
          </cell>
          <cell r="I3642" t="str">
            <v>KS4 English</v>
          </cell>
        </row>
        <row r="3643">
          <cell r="B3643" t="str">
            <v>.</v>
          </cell>
          <cell r="C3643" t="str">
            <v>.</v>
          </cell>
          <cell r="D3643" t="str">
            <v>.</v>
          </cell>
          <cell r="E3643" t="str">
            <v>.</v>
          </cell>
          <cell r="F3643" t="str">
            <v>.</v>
          </cell>
          <cell r="G3643" t="str">
            <v>.</v>
          </cell>
          <cell r="H3643" t="str">
            <v>KS2 English</v>
          </cell>
          <cell r="I3643" t="str">
            <v>KS4 English</v>
          </cell>
        </row>
        <row r="3644">
          <cell r="B3644" t="str">
            <v>.</v>
          </cell>
          <cell r="C3644" t="str">
            <v>.</v>
          </cell>
          <cell r="D3644" t="str">
            <v>.</v>
          </cell>
          <cell r="E3644" t="str">
            <v>.</v>
          </cell>
          <cell r="F3644" t="str">
            <v>.</v>
          </cell>
          <cell r="G3644" t="str">
            <v>.</v>
          </cell>
          <cell r="H3644" t="str">
            <v>KS2 English</v>
          </cell>
          <cell r="I3644" t="str">
            <v>KS4 English</v>
          </cell>
        </row>
        <row r="3645">
          <cell r="B3645" t="str">
            <v>.</v>
          </cell>
          <cell r="C3645" t="str">
            <v>.</v>
          </cell>
          <cell r="D3645" t="str">
            <v>.</v>
          </cell>
          <cell r="E3645" t="str">
            <v>.</v>
          </cell>
          <cell r="F3645" t="str">
            <v>.</v>
          </cell>
          <cell r="G3645" t="str">
            <v>.</v>
          </cell>
          <cell r="H3645" t="str">
            <v>KS2 English</v>
          </cell>
          <cell r="I3645" t="str">
            <v>KS4 English</v>
          </cell>
        </row>
        <row r="3646">
          <cell r="B3646" t="str">
            <v>.</v>
          </cell>
          <cell r="C3646" t="str">
            <v>.</v>
          </cell>
          <cell r="D3646" t="str">
            <v>.</v>
          </cell>
          <cell r="E3646" t="str">
            <v>.</v>
          </cell>
          <cell r="F3646" t="str">
            <v>.</v>
          </cell>
          <cell r="G3646" t="str">
            <v>.</v>
          </cell>
          <cell r="H3646" t="str">
            <v>.</v>
          </cell>
          <cell r="I3646" t="str">
            <v>.</v>
          </cell>
        </row>
        <row r="3647">
          <cell r="B3647" t="str">
            <v>.</v>
          </cell>
          <cell r="C3647" t="str">
            <v>.</v>
          </cell>
          <cell r="D3647" t="str">
            <v>.</v>
          </cell>
          <cell r="E3647" t="str">
            <v>.</v>
          </cell>
          <cell r="F3647" t="str">
            <v>.</v>
          </cell>
          <cell r="G3647" t="str">
            <v>.</v>
          </cell>
          <cell r="H3647" t="str">
            <v>.</v>
          </cell>
          <cell r="I3647" t="str">
            <v>.</v>
          </cell>
        </row>
        <row r="3648">
          <cell r="B3648" t="str">
            <v>KS2-4</v>
          </cell>
          <cell r="C3648" t="str">
            <v>B</v>
          </cell>
          <cell r="D3648" t="str">
            <v>C</v>
          </cell>
          <cell r="E3648">
            <v>5.1428571428571428E-2</v>
          </cell>
          <cell r="F3648">
            <v>0.25</v>
          </cell>
          <cell r="G3648" t="str">
            <v>&gt;=27 &amp; &lt;28</v>
          </cell>
          <cell r="H3648" t="str">
            <v>KS2 English</v>
          </cell>
          <cell r="I3648" t="str">
            <v>KS4 English</v>
          </cell>
        </row>
        <row r="3649">
          <cell r="B3649" t="str">
            <v>KS2-4</v>
          </cell>
          <cell r="C3649" t="str">
            <v>N</v>
          </cell>
          <cell r="D3649" t="str">
            <v>C</v>
          </cell>
          <cell r="E3649">
            <v>7.8341013824884786E-2</v>
          </cell>
          <cell r="F3649">
            <v>0.25</v>
          </cell>
          <cell r="G3649" t="str">
            <v>&gt;=27 &amp; &lt;28</v>
          </cell>
          <cell r="H3649" t="str">
            <v>KS2 English</v>
          </cell>
          <cell r="I3649" t="str">
            <v>KS4 English</v>
          </cell>
        </row>
        <row r="3650">
          <cell r="B3650" t="str">
            <v>KS2-4</v>
          </cell>
          <cell r="C3650" t="str">
            <v>2</v>
          </cell>
          <cell r="D3650" t="str">
            <v>C</v>
          </cell>
          <cell r="E3650">
            <v>8.6330935251798566E-2</v>
          </cell>
          <cell r="F3650">
            <v>0.25</v>
          </cell>
          <cell r="G3650" t="str">
            <v>&gt;=27 &amp; &lt;28</v>
          </cell>
          <cell r="H3650" t="str">
            <v>KS2 English</v>
          </cell>
          <cell r="I3650" t="str">
            <v>KS4 English</v>
          </cell>
        </row>
        <row r="3651">
          <cell r="B3651" t="str">
            <v>KS2-4</v>
          </cell>
          <cell r="C3651" t="str">
            <v>3C</v>
          </cell>
          <cell r="D3651" t="str">
            <v>C</v>
          </cell>
          <cell r="E3651">
            <v>0.1480836236933798</v>
          </cell>
          <cell r="F3651">
            <v>0.25</v>
          </cell>
          <cell r="G3651" t="str">
            <v>&gt;=27 &amp; &lt;28</v>
          </cell>
          <cell r="H3651" t="str">
            <v>KS2 English</v>
          </cell>
          <cell r="I3651" t="str">
            <v>KS4 English</v>
          </cell>
        </row>
        <row r="3652">
          <cell r="B3652" t="str">
            <v>KS2-4</v>
          </cell>
          <cell r="C3652" t="str">
            <v>3B</v>
          </cell>
          <cell r="D3652" t="str">
            <v>C</v>
          </cell>
          <cell r="E3652">
            <v>0.22596153846153846</v>
          </cell>
          <cell r="F3652">
            <v>0.25</v>
          </cell>
          <cell r="G3652" t="str">
            <v>&gt;=27 &amp; &lt;28</v>
          </cell>
          <cell r="H3652" t="str">
            <v>KS2 English</v>
          </cell>
          <cell r="I3652" t="str">
            <v>KS4 English</v>
          </cell>
        </row>
        <row r="3653">
          <cell r="B3653" t="str">
            <v>KS2-4</v>
          </cell>
          <cell r="C3653" t="str">
            <v>3A</v>
          </cell>
          <cell r="D3653" t="str">
            <v>C</v>
          </cell>
          <cell r="E3653">
            <v>0.33620689655172414</v>
          </cell>
          <cell r="F3653">
            <v>0.25</v>
          </cell>
          <cell r="G3653" t="str">
            <v>&gt;=27 &amp; &lt;28</v>
          </cell>
          <cell r="H3653" t="str">
            <v>KS2 English</v>
          </cell>
          <cell r="I3653" t="str">
            <v>KS4 English</v>
          </cell>
        </row>
        <row r="3654">
          <cell r="B3654" t="str">
            <v>KS2-4</v>
          </cell>
          <cell r="C3654" t="str">
            <v>4C</v>
          </cell>
          <cell r="D3654" t="str">
            <v>C</v>
          </cell>
          <cell r="E3654">
            <v>0.46075761327061154</v>
          </cell>
          <cell r="F3654">
            <v>0.25</v>
          </cell>
          <cell r="G3654" t="str">
            <v>&gt;=27 &amp; &lt;28</v>
          </cell>
          <cell r="H3654" t="str">
            <v>KS2 English</v>
          </cell>
          <cell r="I3654" t="str">
            <v>KS4 English</v>
          </cell>
        </row>
        <row r="3655">
          <cell r="B3655" t="str">
            <v>KS2-4</v>
          </cell>
          <cell r="C3655" t="str">
            <v>4B</v>
          </cell>
          <cell r="D3655" t="str">
            <v>C</v>
          </cell>
          <cell r="E3655">
            <v>0.44079309711767944</v>
          </cell>
          <cell r="F3655">
            <v>0.25</v>
          </cell>
          <cell r="G3655" t="str">
            <v>&gt;=27 &amp; &lt;28</v>
          </cell>
          <cell r="H3655" t="str">
            <v>KS2 English</v>
          </cell>
          <cell r="I3655" t="str">
            <v>KS4 English</v>
          </cell>
        </row>
        <row r="3656">
          <cell r="B3656" t="str">
            <v>KS2-4</v>
          </cell>
          <cell r="C3656" t="str">
            <v>4A</v>
          </cell>
          <cell r="D3656" t="str">
            <v>C</v>
          </cell>
          <cell r="E3656">
            <v>0.30945179584120985</v>
          </cell>
          <cell r="F3656">
            <v>0.25</v>
          </cell>
          <cell r="G3656" t="str">
            <v>&gt;=27 &amp; &lt;28</v>
          </cell>
          <cell r="H3656" t="str">
            <v>KS2 English</v>
          </cell>
          <cell r="I3656" t="str">
            <v>KS4 English</v>
          </cell>
        </row>
        <row r="3657">
          <cell r="B3657" t="str">
            <v>KS2-4</v>
          </cell>
          <cell r="C3657" t="str">
            <v>5C</v>
          </cell>
          <cell r="D3657" t="str">
            <v>C</v>
          </cell>
          <cell r="E3657">
            <v>0.13331617552438554</v>
          </cell>
          <cell r="F3657">
            <v>0.25</v>
          </cell>
          <cell r="G3657" t="str">
            <v>&gt;=27 &amp; &lt;28</v>
          </cell>
          <cell r="H3657" t="str">
            <v>KS2 English</v>
          </cell>
          <cell r="I3657" t="str">
            <v>KS4 English</v>
          </cell>
        </row>
        <row r="3658">
          <cell r="B3658" t="str">
            <v>KS2-4</v>
          </cell>
          <cell r="C3658" t="str">
            <v>5B</v>
          </cell>
          <cell r="D3658" t="str">
            <v>C</v>
          </cell>
          <cell r="E3658">
            <v>2.490234375E-2</v>
          </cell>
          <cell r="F3658">
            <v>0.25</v>
          </cell>
          <cell r="G3658" t="str">
            <v>&gt;=27 &amp; &lt;28</v>
          </cell>
          <cell r="H3658" t="str">
            <v>KS2 English</v>
          </cell>
          <cell r="I3658" t="str">
            <v>KS4 English</v>
          </cell>
        </row>
        <row r="3659">
          <cell r="B3659" t="str">
            <v>KS2-4</v>
          </cell>
          <cell r="C3659" t="str">
            <v>5A</v>
          </cell>
          <cell r="D3659" t="str">
            <v>C</v>
          </cell>
          <cell r="E3659">
            <v>0</v>
          </cell>
          <cell r="F3659">
            <v>0.25</v>
          </cell>
          <cell r="G3659" t="str">
            <v>&gt;=27 &amp; &lt;28</v>
          </cell>
          <cell r="H3659" t="str">
            <v>KS2 English</v>
          </cell>
          <cell r="I3659" t="str">
            <v>KS4 English</v>
          </cell>
        </row>
        <row r="3660">
          <cell r="B3660" t="str">
            <v>.</v>
          </cell>
          <cell r="C3660" t="str">
            <v>.</v>
          </cell>
          <cell r="D3660" t="str">
            <v>.</v>
          </cell>
          <cell r="E3660" t="str">
            <v>.</v>
          </cell>
          <cell r="F3660" t="str">
            <v>.</v>
          </cell>
          <cell r="G3660" t="str">
            <v>.</v>
          </cell>
          <cell r="H3660" t="str">
            <v>.</v>
          </cell>
          <cell r="I3660" t="str">
            <v>.</v>
          </cell>
        </row>
        <row r="3661">
          <cell r="B3661" t="str">
            <v>.</v>
          </cell>
          <cell r="C3661" t="str">
            <v>.</v>
          </cell>
          <cell r="D3661" t="str">
            <v>.</v>
          </cell>
          <cell r="E3661" t="str">
            <v>.</v>
          </cell>
          <cell r="F3661" t="str">
            <v>.</v>
          </cell>
          <cell r="G3661" t="str">
            <v>.</v>
          </cell>
          <cell r="H3661" t="str">
            <v>KS2 English</v>
          </cell>
          <cell r="I3661" t="str">
            <v>KS4 English</v>
          </cell>
        </row>
        <row r="3662">
          <cell r="B3662" t="str">
            <v>.</v>
          </cell>
          <cell r="C3662" t="str">
            <v>.</v>
          </cell>
          <cell r="D3662" t="str">
            <v>.</v>
          </cell>
          <cell r="E3662" t="str">
            <v>.</v>
          </cell>
          <cell r="F3662" t="str">
            <v>.</v>
          </cell>
          <cell r="G3662" t="str">
            <v>.</v>
          </cell>
          <cell r="H3662" t="str">
            <v>KS2 English</v>
          </cell>
          <cell r="I3662" t="str">
            <v>KS4 English</v>
          </cell>
        </row>
        <row r="3663">
          <cell r="B3663" t="str">
            <v>.</v>
          </cell>
          <cell r="C3663" t="str">
            <v>.</v>
          </cell>
          <cell r="D3663" t="str">
            <v>.</v>
          </cell>
          <cell r="E3663" t="str">
            <v>.</v>
          </cell>
          <cell r="F3663" t="str">
            <v>.</v>
          </cell>
          <cell r="G3663" t="str">
            <v>.</v>
          </cell>
          <cell r="H3663" t="str">
            <v>KS2 English</v>
          </cell>
          <cell r="I3663" t="str">
            <v>KS4 English</v>
          </cell>
        </row>
        <row r="3664">
          <cell r="B3664" t="str">
            <v>.</v>
          </cell>
          <cell r="C3664" t="str">
            <v>.</v>
          </cell>
          <cell r="D3664" t="str">
            <v>.</v>
          </cell>
          <cell r="E3664" t="str">
            <v>.</v>
          </cell>
          <cell r="F3664" t="str">
            <v>.</v>
          </cell>
          <cell r="G3664" t="str">
            <v>.</v>
          </cell>
          <cell r="H3664" t="str">
            <v>KS2 English</v>
          </cell>
          <cell r="I3664" t="str">
            <v>KS4 English</v>
          </cell>
        </row>
        <row r="3665">
          <cell r="B3665" t="str">
            <v>.</v>
          </cell>
          <cell r="C3665" t="str">
            <v>.</v>
          </cell>
          <cell r="D3665" t="str">
            <v>.</v>
          </cell>
          <cell r="E3665" t="str">
            <v>.</v>
          </cell>
          <cell r="F3665" t="str">
            <v>.</v>
          </cell>
          <cell r="G3665" t="str">
            <v>.</v>
          </cell>
          <cell r="H3665" t="str">
            <v>.</v>
          </cell>
          <cell r="I3665" t="str">
            <v>.</v>
          </cell>
        </row>
        <row r="3666">
          <cell r="B3666" t="str">
            <v>.</v>
          </cell>
          <cell r="C3666" t="str">
            <v>.</v>
          </cell>
          <cell r="D3666" t="str">
            <v>.</v>
          </cell>
          <cell r="E3666" t="str">
            <v>.</v>
          </cell>
          <cell r="F3666" t="str">
            <v>.</v>
          </cell>
          <cell r="G3666" t="str">
            <v>.</v>
          </cell>
          <cell r="H3666" t="str">
            <v>.</v>
          </cell>
          <cell r="I3666" t="str">
            <v>.</v>
          </cell>
        </row>
        <row r="3667">
          <cell r="B3667" t="str">
            <v>KS2-4</v>
          </cell>
          <cell r="C3667" t="str">
            <v>B</v>
          </cell>
          <cell r="D3667" t="str">
            <v>C</v>
          </cell>
          <cell r="E3667">
            <v>0.10810810810810811</v>
          </cell>
          <cell r="F3667">
            <v>0.25</v>
          </cell>
          <cell r="G3667" t="str">
            <v>&gt;=28 &amp; &lt;29</v>
          </cell>
          <cell r="H3667" t="str">
            <v>KS2 English</v>
          </cell>
          <cell r="I3667" t="str">
            <v>KS4 English</v>
          </cell>
        </row>
        <row r="3668">
          <cell r="B3668" t="str">
            <v>KS2-4</v>
          </cell>
          <cell r="C3668" t="str">
            <v>N</v>
          </cell>
          <cell r="D3668" t="str">
            <v>C</v>
          </cell>
          <cell r="E3668">
            <v>0.10810810810810811</v>
          </cell>
          <cell r="F3668">
            <v>0.25</v>
          </cell>
          <cell r="G3668" t="str">
            <v>&gt;=28 &amp; &lt;29</v>
          </cell>
          <cell r="H3668" t="str">
            <v>KS2 English</v>
          </cell>
          <cell r="I3668" t="str">
            <v>KS4 English</v>
          </cell>
        </row>
        <row r="3669">
          <cell r="B3669" t="str">
            <v>KS2-4</v>
          </cell>
          <cell r="C3669" t="str">
            <v>2</v>
          </cell>
          <cell r="D3669" t="str">
            <v>C</v>
          </cell>
          <cell r="E3669">
            <v>0.16292134831460675</v>
          </cell>
          <cell r="F3669">
            <v>0.25</v>
          </cell>
          <cell r="G3669" t="str">
            <v>&gt;=28 &amp; &lt;29</v>
          </cell>
          <cell r="H3669" t="str">
            <v>KS2 English</v>
          </cell>
          <cell r="I3669" t="str">
            <v>KS4 English</v>
          </cell>
        </row>
        <row r="3670">
          <cell r="B3670" t="str">
            <v>KS2-4</v>
          </cell>
          <cell r="C3670" t="str">
            <v>3C</v>
          </cell>
          <cell r="D3670" t="str">
            <v>C</v>
          </cell>
          <cell r="E3670">
            <v>0.16292134831460675</v>
          </cell>
          <cell r="F3670">
            <v>0.25</v>
          </cell>
          <cell r="G3670" t="str">
            <v>&gt;=28 &amp; &lt;29</v>
          </cell>
          <cell r="H3670" t="str">
            <v>KS2 English</v>
          </cell>
          <cell r="I3670" t="str">
            <v>KS4 English</v>
          </cell>
        </row>
        <row r="3671">
          <cell r="B3671" t="str">
            <v>KS2-4</v>
          </cell>
          <cell r="C3671" t="str">
            <v>3B</v>
          </cell>
          <cell r="D3671" t="str">
            <v>C</v>
          </cell>
          <cell r="E3671">
            <v>0.35638297872340424</v>
          </cell>
          <cell r="F3671">
            <v>0.25</v>
          </cell>
          <cell r="G3671" t="str">
            <v>&gt;=28 &amp; &lt;29</v>
          </cell>
          <cell r="H3671" t="str">
            <v>KS2 English</v>
          </cell>
          <cell r="I3671" t="str">
            <v>KS4 English</v>
          </cell>
        </row>
        <row r="3672">
          <cell r="B3672" t="str">
            <v>KS2-4</v>
          </cell>
          <cell r="C3672" t="str">
            <v>3A</v>
          </cell>
          <cell r="D3672" t="str">
            <v>C</v>
          </cell>
          <cell r="E3672">
            <v>0.38412698412698415</v>
          </cell>
          <cell r="F3672">
            <v>0.25</v>
          </cell>
          <cell r="G3672" t="str">
            <v>&gt;=28 &amp; &lt;29</v>
          </cell>
          <cell r="H3672" t="str">
            <v>KS2 English</v>
          </cell>
          <cell r="I3672" t="str">
            <v>KS4 English</v>
          </cell>
        </row>
        <row r="3673">
          <cell r="B3673" t="str">
            <v>KS2-4</v>
          </cell>
          <cell r="C3673" t="str">
            <v>4C</v>
          </cell>
          <cell r="D3673" t="str">
            <v>C</v>
          </cell>
          <cell r="E3673">
            <v>0.51534225019669555</v>
          </cell>
          <cell r="F3673">
            <v>0.25</v>
          </cell>
          <cell r="G3673" t="str">
            <v>&gt;=28 &amp; &lt;29</v>
          </cell>
          <cell r="H3673" t="str">
            <v>KS2 English</v>
          </cell>
          <cell r="I3673" t="str">
            <v>KS4 English</v>
          </cell>
        </row>
        <row r="3674">
          <cell r="B3674" t="str">
            <v>KS2-4</v>
          </cell>
          <cell r="C3674" t="str">
            <v>4B</v>
          </cell>
          <cell r="D3674" t="str">
            <v>C</v>
          </cell>
          <cell r="E3674">
            <v>0.40487299118714359</v>
          </cell>
          <cell r="F3674">
            <v>0.25</v>
          </cell>
          <cell r="G3674" t="str">
            <v>&gt;=28 &amp; &lt;29</v>
          </cell>
          <cell r="H3674" t="str">
            <v>KS2 English</v>
          </cell>
          <cell r="I3674" t="str">
            <v>KS4 English</v>
          </cell>
        </row>
        <row r="3675">
          <cell r="B3675" t="str">
            <v>KS2-4</v>
          </cell>
          <cell r="C3675" t="str">
            <v>4A</v>
          </cell>
          <cell r="D3675" t="str">
            <v>C</v>
          </cell>
          <cell r="E3675">
            <v>0.272148800783162</v>
          </cell>
          <cell r="F3675">
            <v>0.25</v>
          </cell>
          <cell r="G3675" t="str">
            <v>&gt;=28 &amp; &lt;29</v>
          </cell>
          <cell r="H3675" t="str">
            <v>KS2 English</v>
          </cell>
          <cell r="I3675" t="str">
            <v>KS4 English</v>
          </cell>
        </row>
        <row r="3676">
          <cell r="B3676" t="str">
            <v>KS2-4</v>
          </cell>
          <cell r="C3676" t="str">
            <v>5C</v>
          </cell>
          <cell r="D3676" t="str">
            <v>C</v>
          </cell>
          <cell r="E3676">
            <v>0.10157096424702058</v>
          </cell>
          <cell r="F3676">
            <v>0.25</v>
          </cell>
          <cell r="G3676" t="str">
            <v>&gt;=28 &amp; &lt;29</v>
          </cell>
          <cell r="H3676" t="str">
            <v>KS2 English</v>
          </cell>
          <cell r="I3676" t="str">
            <v>KS4 English</v>
          </cell>
        </row>
        <row r="3677">
          <cell r="B3677" t="str">
            <v>KS2-4</v>
          </cell>
          <cell r="C3677" t="str">
            <v>5B</v>
          </cell>
          <cell r="D3677" t="str">
            <v>C</v>
          </cell>
          <cell r="E3677">
            <v>2.1004566210045664E-2</v>
          </cell>
          <cell r="F3677">
            <v>0.25</v>
          </cell>
          <cell r="G3677" t="str">
            <v>&gt;=28 &amp; &lt;29</v>
          </cell>
          <cell r="H3677" t="str">
            <v>KS2 English</v>
          </cell>
          <cell r="I3677" t="str">
            <v>KS4 English</v>
          </cell>
        </row>
        <row r="3678">
          <cell r="B3678" t="str">
            <v>KS2-4</v>
          </cell>
          <cell r="C3678" t="str">
            <v>5A</v>
          </cell>
          <cell r="D3678" t="str">
            <v>C</v>
          </cell>
          <cell r="E3678">
            <v>7.0422535211267607E-3</v>
          </cell>
          <cell r="F3678">
            <v>0.25</v>
          </cell>
          <cell r="G3678" t="str">
            <v>&gt;=28 &amp; &lt;29</v>
          </cell>
          <cell r="H3678" t="str">
            <v>KS2 English</v>
          </cell>
          <cell r="I3678" t="str">
            <v>KS4 English</v>
          </cell>
        </row>
        <row r="3679">
          <cell r="B3679" t="str">
            <v>.</v>
          </cell>
          <cell r="C3679" t="str">
            <v>.</v>
          </cell>
          <cell r="D3679" t="str">
            <v>.</v>
          </cell>
          <cell r="E3679" t="str">
            <v>.</v>
          </cell>
          <cell r="F3679" t="str">
            <v>.</v>
          </cell>
          <cell r="G3679" t="str">
            <v>.</v>
          </cell>
          <cell r="H3679" t="str">
            <v>.</v>
          </cell>
          <cell r="I3679" t="str">
            <v>.</v>
          </cell>
        </row>
        <row r="3680">
          <cell r="B3680" t="str">
            <v>.</v>
          </cell>
          <cell r="C3680" t="str">
            <v>.</v>
          </cell>
          <cell r="D3680" t="str">
            <v>.</v>
          </cell>
          <cell r="E3680" t="str">
            <v>.</v>
          </cell>
          <cell r="F3680" t="str">
            <v>.</v>
          </cell>
          <cell r="G3680" t="str">
            <v>.</v>
          </cell>
          <cell r="H3680" t="str">
            <v>KS2 English</v>
          </cell>
          <cell r="I3680" t="str">
            <v>KS4 English</v>
          </cell>
        </row>
        <row r="3681">
          <cell r="B3681" t="str">
            <v>.</v>
          </cell>
          <cell r="C3681" t="str">
            <v>.</v>
          </cell>
          <cell r="D3681" t="str">
            <v>.</v>
          </cell>
          <cell r="E3681" t="str">
            <v>.</v>
          </cell>
          <cell r="F3681" t="str">
            <v>.</v>
          </cell>
          <cell r="G3681" t="str">
            <v>.</v>
          </cell>
          <cell r="H3681" t="str">
            <v>KS2 English</v>
          </cell>
          <cell r="I3681" t="str">
            <v>KS4 English</v>
          </cell>
        </row>
        <row r="3682">
          <cell r="B3682" t="str">
            <v>.</v>
          </cell>
          <cell r="C3682" t="str">
            <v>.</v>
          </cell>
          <cell r="D3682" t="str">
            <v>.</v>
          </cell>
          <cell r="E3682" t="str">
            <v>.</v>
          </cell>
          <cell r="F3682" t="str">
            <v>.</v>
          </cell>
          <cell r="G3682" t="str">
            <v>.</v>
          </cell>
          <cell r="H3682" t="str">
            <v>KS2 English</v>
          </cell>
          <cell r="I3682" t="str">
            <v>KS4 English</v>
          </cell>
        </row>
        <row r="3683">
          <cell r="B3683" t="str">
            <v>.</v>
          </cell>
          <cell r="C3683" t="str">
            <v>.</v>
          </cell>
          <cell r="D3683" t="str">
            <v>.</v>
          </cell>
          <cell r="E3683" t="str">
            <v>.</v>
          </cell>
          <cell r="F3683" t="str">
            <v>.</v>
          </cell>
          <cell r="G3683" t="str">
            <v>.</v>
          </cell>
          <cell r="H3683" t="str">
            <v>KS2 English</v>
          </cell>
          <cell r="I3683" t="str">
            <v>KS4 English</v>
          </cell>
        </row>
        <row r="3684">
          <cell r="B3684" t="str">
            <v>.</v>
          </cell>
          <cell r="C3684" t="str">
            <v>.</v>
          </cell>
          <cell r="D3684" t="str">
            <v>.</v>
          </cell>
          <cell r="E3684" t="str">
            <v>.</v>
          </cell>
          <cell r="F3684" t="str">
            <v>.</v>
          </cell>
          <cell r="G3684" t="str">
            <v>.</v>
          </cell>
          <cell r="H3684" t="str">
            <v>.</v>
          </cell>
          <cell r="I3684" t="str">
            <v>.</v>
          </cell>
        </row>
        <row r="3685">
          <cell r="B3685" t="str">
            <v>.</v>
          </cell>
          <cell r="C3685" t="str">
            <v>.</v>
          </cell>
          <cell r="D3685" t="str">
            <v>.</v>
          </cell>
          <cell r="E3685" t="str">
            <v>.</v>
          </cell>
          <cell r="F3685" t="str">
            <v>.</v>
          </cell>
          <cell r="G3685" t="str">
            <v>.</v>
          </cell>
          <cell r="H3685" t="str">
            <v>.</v>
          </cell>
          <cell r="I3685" t="str">
            <v>.</v>
          </cell>
        </row>
        <row r="3686">
          <cell r="B3686" t="str">
            <v>KS2-4</v>
          </cell>
          <cell r="C3686" t="str">
            <v>B</v>
          </cell>
          <cell r="D3686" t="str">
            <v>C</v>
          </cell>
          <cell r="E3686">
            <v>0.46808510638297873</v>
          </cell>
          <cell r="F3686">
            <v>0.25</v>
          </cell>
          <cell r="G3686" t="str">
            <v>&gt;=29 &amp; &lt;30</v>
          </cell>
          <cell r="H3686" t="str">
            <v>KS2 English</v>
          </cell>
          <cell r="I3686" t="str">
            <v>KS4 English</v>
          </cell>
        </row>
        <row r="3687">
          <cell r="B3687" t="str">
            <v>KS2-4</v>
          </cell>
          <cell r="C3687" t="str">
            <v>N</v>
          </cell>
          <cell r="D3687" t="str">
            <v>C</v>
          </cell>
          <cell r="E3687">
            <v>0.46808510638297873</v>
          </cell>
          <cell r="F3687">
            <v>0.25</v>
          </cell>
          <cell r="G3687" t="str">
            <v>&gt;=29 &amp; &lt;30</v>
          </cell>
          <cell r="H3687" t="str">
            <v>KS2 English</v>
          </cell>
          <cell r="I3687" t="str">
            <v>KS4 English</v>
          </cell>
        </row>
        <row r="3688">
          <cell r="B3688" t="str">
            <v>KS2-4</v>
          </cell>
          <cell r="C3688" t="str">
            <v>2</v>
          </cell>
          <cell r="D3688" t="str">
            <v>C</v>
          </cell>
          <cell r="E3688">
            <v>0.46808510638297873</v>
          </cell>
          <cell r="F3688">
            <v>0.25</v>
          </cell>
          <cell r="G3688" t="str">
            <v>&gt;=29 &amp; &lt;30</v>
          </cell>
          <cell r="H3688" t="str">
            <v>KS2 English</v>
          </cell>
          <cell r="I3688" t="str">
            <v>KS4 English</v>
          </cell>
        </row>
        <row r="3689">
          <cell r="B3689" t="str">
            <v>KS2-4</v>
          </cell>
          <cell r="C3689" t="str">
            <v>3C</v>
          </cell>
          <cell r="D3689" t="str">
            <v>C</v>
          </cell>
          <cell r="E3689">
            <v>0.46808510638297873</v>
          </cell>
          <cell r="F3689">
            <v>0.25</v>
          </cell>
          <cell r="G3689" t="str">
            <v>&gt;=29 &amp; &lt;30</v>
          </cell>
          <cell r="H3689" t="str">
            <v>KS2 English</v>
          </cell>
          <cell r="I3689" t="str">
            <v>KS4 English</v>
          </cell>
        </row>
        <row r="3690">
          <cell r="B3690" t="str">
            <v>KS2-4</v>
          </cell>
          <cell r="C3690" t="str">
            <v>3B</v>
          </cell>
          <cell r="D3690" t="str">
            <v>C</v>
          </cell>
          <cell r="E3690">
            <v>0.46808510638297873</v>
          </cell>
          <cell r="F3690">
            <v>0.25</v>
          </cell>
          <cell r="G3690" t="str">
            <v>&gt;=29 &amp; &lt;30</v>
          </cell>
          <cell r="H3690" t="str">
            <v>KS2 English</v>
          </cell>
          <cell r="I3690" t="str">
            <v>KS4 English</v>
          </cell>
        </row>
        <row r="3691">
          <cell r="B3691" t="str">
            <v>KS2-4</v>
          </cell>
          <cell r="C3691" t="str">
            <v>3A</v>
          </cell>
          <cell r="D3691" t="str">
            <v>C</v>
          </cell>
          <cell r="E3691">
            <v>0.46808510638297873</v>
          </cell>
          <cell r="F3691">
            <v>0.25</v>
          </cell>
          <cell r="G3691" t="str">
            <v>&gt;=29 &amp; &lt;30</v>
          </cell>
          <cell r="H3691" t="str">
            <v>KS2 English</v>
          </cell>
          <cell r="I3691" t="str">
            <v>KS4 English</v>
          </cell>
        </row>
        <row r="3692">
          <cell r="B3692" t="str">
            <v>KS2-4</v>
          </cell>
          <cell r="C3692" t="str">
            <v>4C</v>
          </cell>
          <cell r="D3692" t="str">
            <v>C</v>
          </cell>
          <cell r="E3692">
            <v>0.46808510638297873</v>
          </cell>
          <cell r="F3692">
            <v>0.25</v>
          </cell>
          <cell r="G3692" t="str">
            <v>&gt;=29 &amp; &lt;30</v>
          </cell>
          <cell r="H3692" t="str">
            <v>KS2 English</v>
          </cell>
          <cell r="I3692" t="str">
            <v>KS4 English</v>
          </cell>
        </row>
        <row r="3693">
          <cell r="B3693" t="str">
            <v>KS2-4</v>
          </cell>
          <cell r="C3693" t="str">
            <v>4B</v>
          </cell>
          <cell r="D3693" t="str">
            <v>C</v>
          </cell>
          <cell r="E3693">
            <v>0.27304964539007093</v>
          </cell>
          <cell r="F3693">
            <v>0.25</v>
          </cell>
          <cell r="G3693" t="str">
            <v>&gt;=29 &amp; &lt;30</v>
          </cell>
          <cell r="H3693" t="str">
            <v>KS2 English</v>
          </cell>
          <cell r="I3693" t="str">
            <v>KS4 English</v>
          </cell>
        </row>
        <row r="3694">
          <cell r="B3694" t="str">
            <v>KS2-4</v>
          </cell>
          <cell r="C3694" t="str">
            <v>4A</v>
          </cell>
          <cell r="D3694" t="str">
            <v>C</v>
          </cell>
          <cell r="E3694">
            <v>0.1575492341356674</v>
          </cell>
          <cell r="F3694">
            <v>0.25</v>
          </cell>
          <cell r="G3694" t="str">
            <v>&gt;=29 &amp; &lt;30</v>
          </cell>
          <cell r="H3694" t="str">
            <v>KS2 English</v>
          </cell>
          <cell r="I3694" t="str">
            <v>KS4 English</v>
          </cell>
        </row>
        <row r="3695">
          <cell r="B3695" t="str">
            <v>KS2-4</v>
          </cell>
          <cell r="C3695" t="str">
            <v>5C</v>
          </cell>
          <cell r="D3695" t="str">
            <v>C</v>
          </cell>
          <cell r="E3695">
            <v>3.1857031857031856E-2</v>
          </cell>
          <cell r="F3695">
            <v>0.25</v>
          </cell>
          <cell r="G3695" t="str">
            <v>&gt;=29 &amp; &lt;30</v>
          </cell>
          <cell r="H3695" t="str">
            <v>KS2 English</v>
          </cell>
          <cell r="I3695" t="str">
            <v>KS4 English</v>
          </cell>
        </row>
        <row r="3696">
          <cell r="B3696" t="str">
            <v>KS2-4</v>
          </cell>
          <cell r="C3696" t="str">
            <v>5B</v>
          </cell>
          <cell r="D3696" t="str">
            <v>C</v>
          </cell>
          <cell r="E3696">
            <v>3.0721966205837174E-3</v>
          </cell>
          <cell r="F3696">
            <v>0.25</v>
          </cell>
          <cell r="G3696" t="str">
            <v>&gt;=29 &amp; &lt;30</v>
          </cell>
          <cell r="H3696" t="str">
            <v>KS2 English</v>
          </cell>
          <cell r="I3696" t="str">
            <v>KS4 English</v>
          </cell>
        </row>
        <row r="3697">
          <cell r="B3697" t="str">
            <v>KS2-4</v>
          </cell>
          <cell r="C3697" t="str">
            <v>5A</v>
          </cell>
          <cell r="D3697" t="str">
            <v>C</v>
          </cell>
          <cell r="E3697">
            <v>3.0721966205837174E-3</v>
          </cell>
          <cell r="F3697">
            <v>0.25</v>
          </cell>
          <cell r="G3697" t="str">
            <v>&gt;=29 &amp; &lt;30</v>
          </cell>
          <cell r="H3697" t="str">
            <v>KS2 English</v>
          </cell>
          <cell r="I3697" t="str">
            <v>KS4 English</v>
          </cell>
        </row>
        <row r="3698">
          <cell r="B3698" t="str">
            <v>.</v>
          </cell>
          <cell r="C3698" t="str">
            <v>.</v>
          </cell>
          <cell r="D3698" t="str">
            <v>.</v>
          </cell>
          <cell r="E3698" t="str">
            <v>.</v>
          </cell>
          <cell r="F3698" t="str">
            <v>.</v>
          </cell>
          <cell r="G3698" t="str">
            <v>.</v>
          </cell>
          <cell r="H3698" t="str">
            <v>.</v>
          </cell>
          <cell r="I3698" t="str">
            <v>.</v>
          </cell>
        </row>
        <row r="3699">
          <cell r="B3699" t="str">
            <v>.</v>
          </cell>
          <cell r="C3699" t="str">
            <v>.</v>
          </cell>
          <cell r="D3699" t="str">
            <v>.</v>
          </cell>
          <cell r="E3699" t="str">
            <v>.</v>
          </cell>
          <cell r="F3699" t="str">
            <v>.</v>
          </cell>
          <cell r="G3699" t="str">
            <v>.</v>
          </cell>
          <cell r="H3699" t="str">
            <v>.</v>
          </cell>
          <cell r="I3699" t="str">
            <v>.</v>
          </cell>
        </row>
        <row r="3700">
          <cell r="B3700" t="str">
            <v>.</v>
          </cell>
          <cell r="C3700" t="str">
            <v>.</v>
          </cell>
          <cell r="D3700" t="str">
            <v>.</v>
          </cell>
          <cell r="E3700" t="str">
            <v>.</v>
          </cell>
          <cell r="F3700" t="str">
            <v>.</v>
          </cell>
          <cell r="G3700" t="str">
            <v>.</v>
          </cell>
          <cell r="H3700" t="str">
            <v>KS2 English</v>
          </cell>
          <cell r="I3700" t="str">
            <v>KS4 English</v>
          </cell>
        </row>
        <row r="3701">
          <cell r="B3701" t="str">
            <v>.</v>
          </cell>
          <cell r="C3701" t="str">
            <v>.</v>
          </cell>
          <cell r="D3701" t="str">
            <v>.</v>
          </cell>
          <cell r="E3701" t="str">
            <v>.</v>
          </cell>
          <cell r="F3701" t="str">
            <v>.</v>
          </cell>
          <cell r="G3701" t="str">
            <v>.</v>
          </cell>
          <cell r="H3701" t="str">
            <v>KS2 English</v>
          </cell>
          <cell r="I3701" t="str">
            <v>KS4 English</v>
          </cell>
        </row>
        <row r="3702">
          <cell r="B3702" t="str">
            <v>.</v>
          </cell>
          <cell r="C3702" t="str">
            <v>.</v>
          </cell>
          <cell r="D3702" t="str">
            <v>.</v>
          </cell>
          <cell r="E3702" t="str">
            <v>.</v>
          </cell>
          <cell r="F3702" t="str">
            <v>.</v>
          </cell>
          <cell r="G3702" t="str">
            <v>.</v>
          </cell>
          <cell r="H3702" t="str">
            <v>KS2 English</v>
          </cell>
          <cell r="I3702" t="str">
            <v>KS4 English</v>
          </cell>
        </row>
        <row r="3703">
          <cell r="B3703" t="str">
            <v>.</v>
          </cell>
          <cell r="C3703" t="str">
            <v>.</v>
          </cell>
          <cell r="D3703" t="str">
            <v>.</v>
          </cell>
          <cell r="E3703" t="str">
            <v>.</v>
          </cell>
          <cell r="F3703" t="str">
            <v>.</v>
          </cell>
          <cell r="G3703" t="str">
            <v>.</v>
          </cell>
          <cell r="H3703" t="str">
            <v>.</v>
          </cell>
          <cell r="I3703" t="str">
            <v>.</v>
          </cell>
        </row>
        <row r="3704">
          <cell r="B3704" t="str">
            <v>.</v>
          </cell>
          <cell r="C3704" t="str">
            <v>.</v>
          </cell>
          <cell r="D3704" t="str">
            <v>.</v>
          </cell>
          <cell r="E3704" t="str">
            <v>.</v>
          </cell>
          <cell r="F3704" t="str">
            <v>.</v>
          </cell>
          <cell r="G3704" t="str">
            <v>.</v>
          </cell>
          <cell r="H3704" t="str">
            <v>.</v>
          </cell>
          <cell r="I3704" t="str">
            <v>.</v>
          </cell>
        </row>
        <row r="3705">
          <cell r="B3705" t="str">
            <v>KS2-4</v>
          </cell>
          <cell r="C3705" t="str">
            <v>B</v>
          </cell>
          <cell r="D3705" t="str">
            <v>C</v>
          </cell>
          <cell r="E3705">
            <v>0.19078947368421054</v>
          </cell>
          <cell r="F3705">
            <v>0.25</v>
          </cell>
          <cell r="G3705" t="str">
            <v>&gt;=30</v>
          </cell>
          <cell r="H3705" t="str">
            <v>KS2 English</v>
          </cell>
          <cell r="I3705" t="str">
            <v>KS4 English</v>
          </cell>
        </row>
        <row r="3706">
          <cell r="B3706" t="str">
            <v>KS2-4</v>
          </cell>
          <cell r="C3706" t="str">
            <v>N</v>
          </cell>
          <cell r="D3706" t="str">
            <v>C</v>
          </cell>
          <cell r="E3706">
            <v>0.19078947368421054</v>
          </cell>
          <cell r="F3706">
            <v>0.25</v>
          </cell>
          <cell r="G3706" t="str">
            <v>&gt;=30</v>
          </cell>
          <cell r="H3706" t="str">
            <v>KS2 English</v>
          </cell>
          <cell r="I3706" t="str">
            <v>KS4 English</v>
          </cell>
        </row>
        <row r="3707">
          <cell r="B3707" t="str">
            <v>KS2-4</v>
          </cell>
          <cell r="C3707" t="str">
            <v>2</v>
          </cell>
          <cell r="D3707" t="str">
            <v>C</v>
          </cell>
          <cell r="E3707">
            <v>0.19078947368421054</v>
          </cell>
          <cell r="F3707">
            <v>0.25</v>
          </cell>
          <cell r="G3707" t="str">
            <v>&gt;=30</v>
          </cell>
          <cell r="H3707" t="str">
            <v>KS2 English</v>
          </cell>
          <cell r="I3707" t="str">
            <v>KS4 English</v>
          </cell>
        </row>
        <row r="3708">
          <cell r="B3708" t="str">
            <v>KS2-4</v>
          </cell>
          <cell r="C3708" t="str">
            <v>3C</v>
          </cell>
          <cell r="D3708" t="str">
            <v>C</v>
          </cell>
          <cell r="E3708">
            <v>0.19078947368421054</v>
          </cell>
          <cell r="F3708">
            <v>0.25</v>
          </cell>
          <cell r="G3708" t="str">
            <v>&gt;=30</v>
          </cell>
          <cell r="H3708" t="str">
            <v>KS2 English</v>
          </cell>
          <cell r="I3708" t="str">
            <v>KS4 English</v>
          </cell>
        </row>
        <row r="3709">
          <cell r="B3709" t="str">
            <v>KS2-4</v>
          </cell>
          <cell r="C3709" t="str">
            <v>3B</v>
          </cell>
          <cell r="D3709" t="str">
            <v>C</v>
          </cell>
          <cell r="E3709">
            <v>0.19078947368421054</v>
          </cell>
          <cell r="F3709">
            <v>0.25</v>
          </cell>
          <cell r="G3709" t="str">
            <v>&gt;=30</v>
          </cell>
          <cell r="H3709" t="str">
            <v>KS2 English</v>
          </cell>
          <cell r="I3709" t="str">
            <v>KS4 English</v>
          </cell>
        </row>
        <row r="3710">
          <cell r="B3710" t="str">
            <v>KS2-4</v>
          </cell>
          <cell r="C3710" t="str">
            <v>3A</v>
          </cell>
          <cell r="D3710" t="str">
            <v>C</v>
          </cell>
          <cell r="E3710">
            <v>0.19078947368421054</v>
          </cell>
          <cell r="F3710">
            <v>0.25</v>
          </cell>
          <cell r="G3710" t="str">
            <v>&gt;=30</v>
          </cell>
          <cell r="H3710" t="str">
            <v>KS2 English</v>
          </cell>
          <cell r="I3710" t="str">
            <v>KS4 English</v>
          </cell>
        </row>
        <row r="3711">
          <cell r="B3711" t="str">
            <v>KS2-4</v>
          </cell>
          <cell r="C3711" t="str">
            <v>4C</v>
          </cell>
          <cell r="D3711" t="str">
            <v>C</v>
          </cell>
          <cell r="E3711">
            <v>0.19078947368421054</v>
          </cell>
          <cell r="F3711">
            <v>0.25</v>
          </cell>
          <cell r="G3711" t="str">
            <v>&gt;=30</v>
          </cell>
          <cell r="H3711" t="str">
            <v>KS2 English</v>
          </cell>
          <cell r="I3711" t="str">
            <v>KS4 English</v>
          </cell>
        </row>
        <row r="3712">
          <cell r="B3712" t="str">
            <v>KS2-4</v>
          </cell>
          <cell r="C3712" t="str">
            <v>4B</v>
          </cell>
          <cell r="D3712" t="str">
            <v>C</v>
          </cell>
          <cell r="E3712">
            <v>0.19078947368421054</v>
          </cell>
          <cell r="F3712">
            <v>0.25</v>
          </cell>
          <cell r="G3712" t="str">
            <v>&gt;=30</v>
          </cell>
          <cell r="H3712" t="str">
            <v>KS2 English</v>
          </cell>
          <cell r="I3712" t="str">
            <v>KS4 English</v>
          </cell>
        </row>
        <row r="3713">
          <cell r="B3713" t="str">
            <v>KS2-4</v>
          </cell>
          <cell r="C3713" t="str">
            <v>4A</v>
          </cell>
          <cell r="D3713" t="str">
            <v>C</v>
          </cell>
          <cell r="E3713">
            <v>8.4183673469387751E-2</v>
          </cell>
          <cell r="F3713">
            <v>0.25</v>
          </cell>
          <cell r="G3713" t="str">
            <v>&gt;=30</v>
          </cell>
          <cell r="H3713" t="str">
            <v>KS2 English</v>
          </cell>
          <cell r="I3713" t="str">
            <v>KS4 English</v>
          </cell>
        </row>
        <row r="3714">
          <cell r="B3714" t="str">
            <v>KS2-4</v>
          </cell>
          <cell r="C3714" t="str">
            <v>5C</v>
          </cell>
          <cell r="D3714" t="str">
            <v>C</v>
          </cell>
          <cell r="E3714">
            <v>3.2059186189889025E-2</v>
          </cell>
          <cell r="F3714">
            <v>0.25</v>
          </cell>
          <cell r="G3714" t="str">
            <v>&gt;=30</v>
          </cell>
          <cell r="H3714" t="str">
            <v>KS2 English</v>
          </cell>
          <cell r="I3714" t="str">
            <v>KS4 English</v>
          </cell>
        </row>
        <row r="3715">
          <cell r="B3715" t="str">
            <v>KS2-4</v>
          </cell>
          <cell r="C3715" t="str">
            <v>5B</v>
          </cell>
          <cell r="D3715" t="str">
            <v>C</v>
          </cell>
          <cell r="E3715">
            <v>6.5359477124183009E-3</v>
          </cell>
          <cell r="F3715">
            <v>0.25</v>
          </cell>
          <cell r="G3715" t="str">
            <v>&gt;=30</v>
          </cell>
          <cell r="H3715" t="str">
            <v>KS2 English</v>
          </cell>
          <cell r="I3715" t="str">
            <v>KS4 English</v>
          </cell>
        </row>
        <row r="3716">
          <cell r="B3716" t="str">
            <v>KS2-4</v>
          </cell>
          <cell r="C3716" t="str">
            <v>5A</v>
          </cell>
          <cell r="D3716" t="str">
            <v>C</v>
          </cell>
          <cell r="E3716">
            <v>0</v>
          </cell>
          <cell r="F3716">
            <v>0.25</v>
          </cell>
          <cell r="G3716" t="str">
            <v>&gt;=30</v>
          </cell>
          <cell r="H3716" t="str">
            <v>KS2 English</v>
          </cell>
          <cell r="I3716" t="str">
            <v>KS4 English</v>
          </cell>
        </row>
        <row r="3717">
          <cell r="B3717" t="str">
            <v>.</v>
          </cell>
          <cell r="C3717" t="str">
            <v>.</v>
          </cell>
          <cell r="D3717" t="str">
            <v>.</v>
          </cell>
          <cell r="E3717" t="str">
            <v>.</v>
          </cell>
          <cell r="F3717" t="str">
            <v>.</v>
          </cell>
          <cell r="G3717" t="str">
            <v>.</v>
          </cell>
          <cell r="H3717" t="str">
            <v>.</v>
          </cell>
          <cell r="I3717" t="str">
            <v>.</v>
          </cell>
        </row>
        <row r="3718">
          <cell r="B3718" t="str">
            <v>.</v>
          </cell>
          <cell r="C3718" t="str">
            <v>.</v>
          </cell>
          <cell r="D3718" t="str">
            <v>.</v>
          </cell>
          <cell r="E3718" t="str">
            <v>.</v>
          </cell>
          <cell r="F3718" t="str">
            <v>.</v>
          </cell>
          <cell r="G3718" t="str">
            <v>.</v>
          </cell>
          <cell r="H3718" t="str">
            <v>KS2 English</v>
          </cell>
          <cell r="I3718" t="str">
            <v>KS4 English</v>
          </cell>
        </row>
        <row r="3719">
          <cell r="B3719" t="str">
            <v>.</v>
          </cell>
          <cell r="C3719" t="str">
            <v>.</v>
          </cell>
          <cell r="D3719" t="str">
            <v>.</v>
          </cell>
          <cell r="E3719" t="str">
            <v>.</v>
          </cell>
          <cell r="F3719" t="str">
            <v>.</v>
          </cell>
          <cell r="G3719" t="str">
            <v>.</v>
          </cell>
          <cell r="H3719" t="str">
            <v>KS2 English</v>
          </cell>
          <cell r="I3719" t="str">
            <v>KS4 English</v>
          </cell>
        </row>
        <row r="3720">
          <cell r="B3720" t="str">
            <v>.</v>
          </cell>
          <cell r="C3720" t="str">
            <v>.</v>
          </cell>
          <cell r="D3720" t="str">
            <v>.</v>
          </cell>
          <cell r="E3720" t="str">
            <v>.</v>
          </cell>
          <cell r="F3720" t="str">
            <v>.</v>
          </cell>
          <cell r="G3720" t="str">
            <v>.</v>
          </cell>
          <cell r="H3720" t="str">
            <v>KS2 English</v>
          </cell>
          <cell r="I3720" t="str">
            <v>KS4 English</v>
          </cell>
        </row>
        <row r="3721">
          <cell r="B3721" t="str">
            <v>.</v>
          </cell>
          <cell r="C3721" t="str">
            <v>.</v>
          </cell>
          <cell r="D3721" t="str">
            <v>.</v>
          </cell>
          <cell r="E3721" t="str">
            <v>.</v>
          </cell>
          <cell r="F3721" t="str">
            <v>.</v>
          </cell>
          <cell r="G3721" t="str">
            <v>.</v>
          </cell>
          <cell r="H3721" t="str">
            <v>KS2 English</v>
          </cell>
          <cell r="I3721" t="str">
            <v>KS4 English</v>
          </cell>
        </row>
        <row r="3722">
          <cell r="B3722" t="str">
            <v>.</v>
          </cell>
          <cell r="C3722" t="str">
            <v>.</v>
          </cell>
          <cell r="D3722" t="str">
            <v>.</v>
          </cell>
          <cell r="E3722" t="str">
            <v>.</v>
          </cell>
          <cell r="F3722" t="str">
            <v>.</v>
          </cell>
          <cell r="G3722" t="str">
            <v>.</v>
          </cell>
          <cell r="H3722" t="str">
            <v>.</v>
          </cell>
          <cell r="I3722" t="str">
            <v>.</v>
          </cell>
        </row>
        <row r="3723">
          <cell r="B3723" t="str">
            <v>.</v>
          </cell>
          <cell r="C3723" t="str">
            <v>.</v>
          </cell>
          <cell r="D3723" t="str">
            <v>.</v>
          </cell>
          <cell r="E3723" t="str">
            <v>.</v>
          </cell>
          <cell r="F3723" t="str">
            <v>.</v>
          </cell>
          <cell r="G3723" t="str">
            <v>.</v>
          </cell>
          <cell r="H3723" t="str">
            <v>.</v>
          </cell>
          <cell r="I3723" t="str">
            <v>.</v>
          </cell>
        </row>
        <row r="3724">
          <cell r="B3724" t="str">
            <v>KS2-4</v>
          </cell>
          <cell r="C3724" t="str">
            <v>B</v>
          </cell>
          <cell r="D3724" t="str">
            <v>C</v>
          </cell>
          <cell r="E3724">
            <v>9.6036585365853661E-2</v>
          </cell>
          <cell r="F3724">
            <v>0.1</v>
          </cell>
          <cell r="G3724" t="str">
            <v>&lt;25</v>
          </cell>
          <cell r="H3724" t="str">
            <v>KS2 English</v>
          </cell>
          <cell r="I3724" t="str">
            <v>KS4 English</v>
          </cell>
        </row>
        <row r="3725">
          <cell r="B3725" t="str">
            <v>KS2-4</v>
          </cell>
          <cell r="C3725" t="str">
            <v>N</v>
          </cell>
          <cell r="D3725" t="str">
            <v>C</v>
          </cell>
          <cell r="E3725">
            <v>6.5989847715736044E-2</v>
          </cell>
          <cell r="F3725">
            <v>0.1</v>
          </cell>
          <cell r="G3725" t="str">
            <v>&lt;25</v>
          </cell>
          <cell r="H3725" t="str">
            <v>KS2 English</v>
          </cell>
          <cell r="I3725" t="str">
            <v>KS4 English</v>
          </cell>
        </row>
        <row r="3726">
          <cell r="B3726" t="str">
            <v>KS2-4</v>
          </cell>
          <cell r="C3726" t="str">
            <v>2</v>
          </cell>
          <cell r="D3726" t="str">
            <v>C</v>
          </cell>
          <cell r="E3726">
            <v>0.11585365853658537</v>
          </cell>
          <cell r="F3726">
            <v>0.1</v>
          </cell>
          <cell r="G3726" t="str">
            <v>&lt;25</v>
          </cell>
          <cell r="H3726" t="str">
            <v>KS2 English</v>
          </cell>
          <cell r="I3726" t="str">
            <v>KS4 English</v>
          </cell>
        </row>
        <row r="3727">
          <cell r="B3727" t="str">
            <v>KS2-4</v>
          </cell>
          <cell r="C3727" t="str">
            <v>3C</v>
          </cell>
          <cell r="D3727" t="str">
            <v>C</v>
          </cell>
          <cell r="E3727">
            <v>0.16848673946957879</v>
          </cell>
          <cell r="F3727">
            <v>0.1</v>
          </cell>
          <cell r="G3727" t="str">
            <v>&lt;25</v>
          </cell>
          <cell r="H3727" t="str">
            <v>KS2 English</v>
          </cell>
          <cell r="I3727" t="str">
            <v>KS4 English</v>
          </cell>
        </row>
        <row r="3728">
          <cell r="B3728" t="str">
            <v>KS2-4</v>
          </cell>
          <cell r="C3728" t="str">
            <v>3B</v>
          </cell>
          <cell r="D3728" t="str">
            <v>C</v>
          </cell>
          <cell r="E3728">
            <v>0.25227568270481143</v>
          </cell>
          <cell r="F3728">
            <v>0.1</v>
          </cell>
          <cell r="G3728" t="str">
            <v>&lt;25</v>
          </cell>
          <cell r="H3728" t="str">
            <v>KS2 English</v>
          </cell>
          <cell r="I3728" t="str">
            <v>KS4 English</v>
          </cell>
        </row>
        <row r="3729">
          <cell r="B3729" t="str">
            <v>KS2-4</v>
          </cell>
          <cell r="C3729" t="str">
            <v>3A</v>
          </cell>
          <cell r="D3729" t="str">
            <v>C</v>
          </cell>
          <cell r="E3729">
            <v>0.35499515033947626</v>
          </cell>
          <cell r="F3729">
            <v>0.1</v>
          </cell>
          <cell r="G3729" t="str">
            <v>&lt;25</v>
          </cell>
          <cell r="H3729" t="str">
            <v>KS2 English</v>
          </cell>
          <cell r="I3729" t="str">
            <v>KS4 English</v>
          </cell>
        </row>
        <row r="3730">
          <cell r="B3730" t="str">
            <v>KS2-4</v>
          </cell>
          <cell r="C3730" t="str">
            <v>4C</v>
          </cell>
          <cell r="D3730" t="str">
            <v>C</v>
          </cell>
          <cell r="E3730">
            <v>0.44435075885328834</v>
          </cell>
          <cell r="F3730">
            <v>0.1</v>
          </cell>
          <cell r="G3730" t="str">
            <v>&lt;25</v>
          </cell>
          <cell r="H3730" t="str">
            <v>KS2 English</v>
          </cell>
          <cell r="I3730" t="str">
            <v>KS4 English</v>
          </cell>
        </row>
        <row r="3731">
          <cell r="B3731" t="str">
            <v>KS2-4</v>
          </cell>
          <cell r="C3731" t="str">
            <v>4B</v>
          </cell>
          <cell r="D3731" t="str">
            <v>C</v>
          </cell>
          <cell r="E3731">
            <v>0.46239430351579885</v>
          </cell>
          <cell r="F3731">
            <v>0.1</v>
          </cell>
          <cell r="G3731" t="str">
            <v>&lt;25</v>
          </cell>
          <cell r="H3731" t="str">
            <v>KS2 English</v>
          </cell>
          <cell r="I3731" t="str">
            <v>KS4 English</v>
          </cell>
        </row>
        <row r="3732">
          <cell r="B3732" t="str">
            <v>KS2-4</v>
          </cell>
          <cell r="C3732" t="str">
            <v>4A</v>
          </cell>
          <cell r="D3732" t="str">
            <v>C</v>
          </cell>
          <cell r="E3732">
            <v>0.40980392156862744</v>
          </cell>
          <cell r="F3732">
            <v>0.1</v>
          </cell>
          <cell r="G3732" t="str">
            <v>&lt;25</v>
          </cell>
          <cell r="H3732" t="str">
            <v>KS2 English</v>
          </cell>
          <cell r="I3732" t="str">
            <v>KS4 English</v>
          </cell>
        </row>
        <row r="3733">
          <cell r="B3733" t="str">
            <v>KS2-4</v>
          </cell>
          <cell r="C3733" t="str">
            <v>5C</v>
          </cell>
          <cell r="D3733" t="str">
            <v>C</v>
          </cell>
          <cell r="E3733">
            <v>0.25</v>
          </cell>
          <cell r="F3733">
            <v>0.1</v>
          </cell>
          <cell r="G3733" t="str">
            <v>&lt;25</v>
          </cell>
          <cell r="H3733" t="str">
            <v>KS2 English</v>
          </cell>
          <cell r="I3733" t="str">
            <v>KS4 English</v>
          </cell>
        </row>
        <row r="3734">
          <cell r="B3734" t="str">
            <v>KS2-4</v>
          </cell>
          <cell r="C3734" t="str">
            <v>5B</v>
          </cell>
          <cell r="D3734" t="str">
            <v>C</v>
          </cell>
          <cell r="E3734">
            <v>6.9090909090909092E-2</v>
          </cell>
          <cell r="F3734">
            <v>0.1</v>
          </cell>
          <cell r="G3734" t="str">
            <v>&lt;25</v>
          </cell>
          <cell r="H3734" t="str">
            <v>KS2 English</v>
          </cell>
          <cell r="I3734" t="str">
            <v>KS4 English</v>
          </cell>
        </row>
        <row r="3735">
          <cell r="B3735" t="str">
            <v>KS2-4</v>
          </cell>
          <cell r="C3735" t="str">
            <v>5A</v>
          </cell>
          <cell r="D3735" t="str">
            <v>C</v>
          </cell>
          <cell r="E3735">
            <v>6.9090909090909092E-2</v>
          </cell>
          <cell r="F3735">
            <v>0.1</v>
          </cell>
          <cell r="G3735" t="str">
            <v>&lt;25</v>
          </cell>
          <cell r="H3735" t="str">
            <v>KS2 English</v>
          </cell>
          <cell r="I3735" t="str">
            <v>KS4 English</v>
          </cell>
        </row>
        <row r="3736">
          <cell r="B3736" t="str">
            <v>.</v>
          </cell>
          <cell r="C3736" t="str">
            <v>.</v>
          </cell>
          <cell r="D3736" t="str">
            <v>.</v>
          </cell>
          <cell r="E3736" t="str">
            <v>.</v>
          </cell>
          <cell r="F3736" t="str">
            <v>.</v>
          </cell>
          <cell r="G3736" t="str">
            <v>.</v>
          </cell>
          <cell r="H3736" t="str">
            <v>.</v>
          </cell>
          <cell r="I3736" t="str">
            <v>.</v>
          </cell>
        </row>
        <row r="3737">
          <cell r="B3737" t="str">
            <v>.</v>
          </cell>
          <cell r="C3737" t="str">
            <v>.</v>
          </cell>
          <cell r="D3737" t="str">
            <v>.</v>
          </cell>
          <cell r="E3737" t="str">
            <v>.</v>
          </cell>
          <cell r="F3737" t="str">
            <v>.</v>
          </cell>
          <cell r="G3737" t="str">
            <v>.</v>
          </cell>
          <cell r="H3737" t="str">
            <v>.</v>
          </cell>
          <cell r="I3737" t="str">
            <v>.</v>
          </cell>
        </row>
        <row r="3738">
          <cell r="B3738" t="str">
            <v>.</v>
          </cell>
          <cell r="C3738" t="str">
            <v>.</v>
          </cell>
          <cell r="D3738" t="str">
            <v>.</v>
          </cell>
          <cell r="E3738" t="str">
            <v>.</v>
          </cell>
          <cell r="F3738" t="str">
            <v>.</v>
          </cell>
          <cell r="G3738" t="str">
            <v>.</v>
          </cell>
          <cell r="H3738" t="str">
            <v>KS2 English</v>
          </cell>
          <cell r="I3738" t="str">
            <v>KS4 English</v>
          </cell>
        </row>
        <row r="3739">
          <cell r="B3739" t="str">
            <v>.</v>
          </cell>
          <cell r="C3739" t="str">
            <v>.</v>
          </cell>
          <cell r="D3739" t="str">
            <v>.</v>
          </cell>
          <cell r="E3739" t="str">
            <v>.</v>
          </cell>
          <cell r="F3739" t="str">
            <v>.</v>
          </cell>
          <cell r="G3739" t="str">
            <v>.</v>
          </cell>
          <cell r="H3739" t="str">
            <v>KS2 English</v>
          </cell>
          <cell r="I3739" t="str">
            <v>KS4 English</v>
          </cell>
        </row>
        <row r="3740">
          <cell r="B3740" t="str">
            <v>.</v>
          </cell>
          <cell r="C3740" t="str">
            <v>.</v>
          </cell>
          <cell r="D3740" t="str">
            <v>.</v>
          </cell>
          <cell r="E3740" t="str">
            <v>.</v>
          </cell>
          <cell r="F3740" t="str">
            <v>.</v>
          </cell>
          <cell r="G3740" t="str">
            <v>.</v>
          </cell>
          <cell r="H3740" t="str">
            <v>KS2 English</v>
          </cell>
          <cell r="I3740" t="str">
            <v>KS4 English</v>
          </cell>
        </row>
        <row r="3741">
          <cell r="B3741" t="str">
            <v>.</v>
          </cell>
          <cell r="C3741" t="str">
            <v>.</v>
          </cell>
          <cell r="D3741" t="str">
            <v>.</v>
          </cell>
          <cell r="E3741" t="str">
            <v>.</v>
          </cell>
          <cell r="F3741" t="str">
            <v>.</v>
          </cell>
          <cell r="G3741" t="str">
            <v>.</v>
          </cell>
          <cell r="H3741" t="str">
            <v>.</v>
          </cell>
          <cell r="I3741" t="str">
            <v>.</v>
          </cell>
        </row>
        <row r="3742">
          <cell r="B3742" t="str">
            <v>.</v>
          </cell>
          <cell r="C3742" t="str">
            <v>.</v>
          </cell>
          <cell r="D3742" t="str">
            <v>.</v>
          </cell>
          <cell r="E3742" t="str">
            <v>.</v>
          </cell>
          <cell r="F3742" t="str">
            <v>.</v>
          </cell>
          <cell r="G3742" t="str">
            <v>.</v>
          </cell>
          <cell r="H3742" t="str">
            <v>.</v>
          </cell>
          <cell r="I3742" t="str">
            <v>.</v>
          </cell>
        </row>
        <row r="3743">
          <cell r="B3743" t="str">
            <v>KS2-4</v>
          </cell>
          <cell r="C3743" t="str">
            <v>B</v>
          </cell>
          <cell r="D3743" t="str">
            <v>C</v>
          </cell>
          <cell r="E3743">
            <v>6.5573770491803282E-2</v>
          </cell>
          <cell r="F3743">
            <v>0.1</v>
          </cell>
          <cell r="G3743" t="str">
            <v>&gt;=25 &amp; &lt;26</v>
          </cell>
          <cell r="H3743" t="str">
            <v>KS2 English</v>
          </cell>
          <cell r="I3743" t="str">
            <v>KS4 English</v>
          </cell>
        </row>
        <row r="3744">
          <cell r="B3744" t="str">
            <v>KS2-4</v>
          </cell>
          <cell r="C3744" t="str">
            <v>N</v>
          </cell>
          <cell r="D3744" t="str">
            <v>C</v>
          </cell>
          <cell r="E3744">
            <v>5.3571428571428568E-2</v>
          </cell>
          <cell r="F3744">
            <v>0.1</v>
          </cell>
          <cell r="G3744" t="str">
            <v>&gt;=25 &amp; &lt;26</v>
          </cell>
          <cell r="H3744" t="str">
            <v>KS2 English</v>
          </cell>
          <cell r="I3744" t="str">
            <v>KS4 English</v>
          </cell>
        </row>
        <row r="3745">
          <cell r="B3745" t="str">
            <v>KS2-4</v>
          </cell>
          <cell r="C3745" t="str">
            <v>2</v>
          </cell>
          <cell r="D3745" t="str">
            <v>C</v>
          </cell>
          <cell r="E3745">
            <v>0.14225053078556263</v>
          </cell>
          <cell r="F3745">
            <v>0.1</v>
          </cell>
          <cell r="G3745" t="str">
            <v>&gt;=25 &amp; &lt;26</v>
          </cell>
          <cell r="H3745" t="str">
            <v>KS2 English</v>
          </cell>
          <cell r="I3745" t="str">
            <v>KS4 English</v>
          </cell>
        </row>
        <row r="3746">
          <cell r="B3746" t="str">
            <v>KS2-4</v>
          </cell>
          <cell r="C3746" t="str">
            <v>3C</v>
          </cell>
          <cell r="D3746" t="str">
            <v>C</v>
          </cell>
          <cell r="E3746">
            <v>0.14225053078556263</v>
          </cell>
          <cell r="F3746">
            <v>0.1</v>
          </cell>
          <cell r="G3746" t="str">
            <v>&gt;=25 &amp; &lt;26</v>
          </cell>
          <cell r="H3746" t="str">
            <v>KS2 English</v>
          </cell>
          <cell r="I3746" t="str">
            <v>KS4 English</v>
          </cell>
        </row>
        <row r="3747">
          <cell r="B3747" t="str">
            <v>KS2-4</v>
          </cell>
          <cell r="C3747" t="str">
            <v>3B</v>
          </cell>
          <cell r="D3747" t="str">
            <v>C</v>
          </cell>
          <cell r="E3747">
            <v>0.2328159645232816</v>
          </cell>
          <cell r="F3747">
            <v>0.1</v>
          </cell>
          <cell r="G3747" t="str">
            <v>&gt;=25 &amp; &lt;26</v>
          </cell>
          <cell r="H3747" t="str">
            <v>KS2 English</v>
          </cell>
          <cell r="I3747" t="str">
            <v>KS4 English</v>
          </cell>
        </row>
        <row r="3748">
          <cell r="B3748" t="str">
            <v>KS2-4</v>
          </cell>
          <cell r="C3748" t="str">
            <v>3A</v>
          </cell>
          <cell r="D3748" t="str">
            <v>C</v>
          </cell>
          <cell r="E3748">
            <v>0.36098310291858676</v>
          </cell>
          <cell r="F3748">
            <v>0.1</v>
          </cell>
          <cell r="G3748" t="str">
            <v>&gt;=25 &amp; &lt;26</v>
          </cell>
          <cell r="H3748" t="str">
            <v>KS2 English</v>
          </cell>
          <cell r="I3748" t="str">
            <v>KS4 English</v>
          </cell>
        </row>
        <row r="3749">
          <cell r="B3749" t="str">
            <v>KS2-4</v>
          </cell>
          <cell r="C3749" t="str">
            <v>4C</v>
          </cell>
          <cell r="D3749" t="str">
            <v>C</v>
          </cell>
          <cell r="E3749">
            <v>0.46285018270401951</v>
          </cell>
          <cell r="F3749">
            <v>0.1</v>
          </cell>
          <cell r="G3749" t="str">
            <v>&gt;=25 &amp; &lt;26</v>
          </cell>
          <cell r="H3749" t="str">
            <v>KS2 English</v>
          </cell>
          <cell r="I3749" t="str">
            <v>KS4 English</v>
          </cell>
        </row>
        <row r="3750">
          <cell r="B3750" t="str">
            <v>KS2-4</v>
          </cell>
          <cell r="C3750" t="str">
            <v>4B</v>
          </cell>
          <cell r="D3750" t="str">
            <v>C</v>
          </cell>
          <cell r="E3750">
            <v>0.48918205804749343</v>
          </cell>
          <cell r="F3750">
            <v>0.1</v>
          </cell>
          <cell r="G3750" t="str">
            <v>&gt;=25 &amp; &lt;26</v>
          </cell>
          <cell r="H3750" t="str">
            <v>KS2 English</v>
          </cell>
          <cell r="I3750" t="str">
            <v>KS4 English</v>
          </cell>
        </row>
        <row r="3751">
          <cell r="B3751" t="str">
            <v>KS2-4</v>
          </cell>
          <cell r="C3751" t="str">
            <v>4A</v>
          </cell>
          <cell r="D3751" t="str">
            <v>C</v>
          </cell>
          <cell r="E3751">
            <v>0.37031900138696255</v>
          </cell>
          <cell r="F3751">
            <v>0.1</v>
          </cell>
          <cell r="G3751" t="str">
            <v>&gt;=25 &amp; &lt;26</v>
          </cell>
          <cell r="H3751" t="str">
            <v>KS2 English</v>
          </cell>
          <cell r="I3751" t="str">
            <v>KS4 English</v>
          </cell>
        </row>
        <row r="3752">
          <cell r="B3752" t="str">
            <v>KS2-4</v>
          </cell>
          <cell r="C3752" t="str">
            <v>5C</v>
          </cell>
          <cell r="D3752" t="str">
            <v>C</v>
          </cell>
          <cell r="E3752">
            <v>0.2343558282208589</v>
          </cell>
          <cell r="F3752">
            <v>0.1</v>
          </cell>
          <cell r="G3752" t="str">
            <v>&gt;=25 &amp; &lt;26</v>
          </cell>
          <cell r="H3752" t="str">
            <v>KS2 English</v>
          </cell>
          <cell r="I3752" t="str">
            <v>KS4 English</v>
          </cell>
        </row>
        <row r="3753">
          <cell r="B3753" t="str">
            <v>KS2-4</v>
          </cell>
          <cell r="C3753" t="str">
            <v>5B</v>
          </cell>
          <cell r="D3753" t="str">
            <v>C</v>
          </cell>
          <cell r="E3753">
            <v>4.6583850931677016E-2</v>
          </cell>
          <cell r="F3753">
            <v>0.1</v>
          </cell>
          <cell r="G3753" t="str">
            <v>&gt;=25 &amp; &lt;26</v>
          </cell>
          <cell r="H3753" t="str">
            <v>KS2 English</v>
          </cell>
          <cell r="I3753" t="str">
            <v>KS4 English</v>
          </cell>
        </row>
        <row r="3754">
          <cell r="B3754" t="str">
            <v>KS2-4</v>
          </cell>
          <cell r="C3754" t="str">
            <v>5A</v>
          </cell>
          <cell r="D3754" t="str">
            <v>C</v>
          </cell>
          <cell r="E3754">
            <v>4.6583850931677016E-2</v>
          </cell>
          <cell r="F3754">
            <v>0.1</v>
          </cell>
          <cell r="G3754" t="str">
            <v>&gt;=25 &amp; &lt;26</v>
          </cell>
          <cell r="H3754" t="str">
            <v>KS2 English</v>
          </cell>
          <cell r="I3754" t="str">
            <v>KS4 English</v>
          </cell>
        </row>
        <row r="3755">
          <cell r="B3755" t="str">
            <v>.</v>
          </cell>
          <cell r="C3755" t="str">
            <v>.</v>
          </cell>
          <cell r="D3755" t="str">
            <v>.</v>
          </cell>
          <cell r="E3755" t="str">
            <v>.</v>
          </cell>
          <cell r="F3755" t="str">
            <v>.</v>
          </cell>
          <cell r="G3755" t="str">
            <v>.</v>
          </cell>
          <cell r="H3755" t="str">
            <v>.</v>
          </cell>
          <cell r="I3755" t="str">
            <v>.</v>
          </cell>
        </row>
        <row r="3756">
          <cell r="B3756" t="str">
            <v>.</v>
          </cell>
          <cell r="C3756" t="str">
            <v>.</v>
          </cell>
          <cell r="D3756" t="str">
            <v>.</v>
          </cell>
          <cell r="E3756" t="str">
            <v>.</v>
          </cell>
          <cell r="F3756" t="str">
            <v>.</v>
          </cell>
          <cell r="G3756" t="str">
            <v>.</v>
          </cell>
          <cell r="H3756" t="str">
            <v>KS2 English</v>
          </cell>
          <cell r="I3756" t="str">
            <v>KS4 English</v>
          </cell>
        </row>
        <row r="3757">
          <cell r="B3757" t="str">
            <v>.</v>
          </cell>
          <cell r="C3757" t="str">
            <v>.</v>
          </cell>
          <cell r="D3757" t="str">
            <v>.</v>
          </cell>
          <cell r="E3757" t="str">
            <v>.</v>
          </cell>
          <cell r="F3757" t="str">
            <v>.</v>
          </cell>
          <cell r="G3757" t="str">
            <v>.</v>
          </cell>
          <cell r="H3757" t="str">
            <v>KS2 English</v>
          </cell>
          <cell r="I3757" t="str">
            <v>KS4 English</v>
          </cell>
        </row>
        <row r="3758">
          <cell r="B3758" t="str">
            <v>.</v>
          </cell>
          <cell r="C3758" t="str">
            <v>.</v>
          </cell>
          <cell r="D3758" t="str">
            <v>.</v>
          </cell>
          <cell r="E3758" t="str">
            <v>.</v>
          </cell>
          <cell r="F3758" t="str">
            <v>.</v>
          </cell>
          <cell r="G3758" t="str">
            <v>.</v>
          </cell>
          <cell r="H3758" t="str">
            <v>KS2 English</v>
          </cell>
          <cell r="I3758" t="str">
            <v>KS4 English</v>
          </cell>
        </row>
        <row r="3759">
          <cell r="B3759" t="str">
            <v>.</v>
          </cell>
          <cell r="C3759" t="str">
            <v>.</v>
          </cell>
          <cell r="D3759" t="str">
            <v>.</v>
          </cell>
          <cell r="E3759" t="str">
            <v>.</v>
          </cell>
          <cell r="F3759" t="str">
            <v>.</v>
          </cell>
          <cell r="G3759" t="str">
            <v>.</v>
          </cell>
          <cell r="H3759" t="str">
            <v>KS2 English</v>
          </cell>
          <cell r="I3759" t="str">
            <v>KS4 English</v>
          </cell>
        </row>
        <row r="3760">
          <cell r="B3760" t="str">
            <v>.</v>
          </cell>
          <cell r="C3760" t="str">
            <v>.</v>
          </cell>
          <cell r="D3760" t="str">
            <v>.</v>
          </cell>
          <cell r="E3760" t="str">
            <v>.</v>
          </cell>
          <cell r="F3760" t="str">
            <v>.</v>
          </cell>
          <cell r="G3760" t="str">
            <v>.</v>
          </cell>
          <cell r="H3760" t="str">
            <v>.</v>
          </cell>
          <cell r="I3760" t="str">
            <v>.</v>
          </cell>
        </row>
        <row r="3761">
          <cell r="B3761" t="str">
            <v>.</v>
          </cell>
          <cell r="C3761" t="str">
            <v>.</v>
          </cell>
          <cell r="D3761" t="str">
            <v>.</v>
          </cell>
          <cell r="E3761" t="str">
            <v>.</v>
          </cell>
          <cell r="F3761" t="str">
            <v>.</v>
          </cell>
          <cell r="G3761" t="str">
            <v>.</v>
          </cell>
          <cell r="H3761" t="str">
            <v>.</v>
          </cell>
          <cell r="I3761" t="str">
            <v>.</v>
          </cell>
        </row>
        <row r="3762">
          <cell r="B3762" t="str">
            <v>KS2-4</v>
          </cell>
          <cell r="C3762" t="str">
            <v>B</v>
          </cell>
          <cell r="D3762" t="str">
            <v>C</v>
          </cell>
          <cell r="E3762">
            <v>5.6680161943319839E-2</v>
          </cell>
          <cell r="F3762">
            <v>0.1</v>
          </cell>
          <cell r="G3762" t="str">
            <v>&gt;=26 &amp; &lt;27</v>
          </cell>
          <cell r="H3762" t="str">
            <v>KS2 English</v>
          </cell>
          <cell r="I3762" t="str">
            <v>KS4 English</v>
          </cell>
        </row>
        <row r="3763">
          <cell r="B3763" t="str">
            <v>KS2-4</v>
          </cell>
          <cell r="C3763" t="str">
            <v>N</v>
          </cell>
          <cell r="D3763" t="str">
            <v>C</v>
          </cell>
          <cell r="E3763">
            <v>6.097560975609756E-2</v>
          </cell>
          <cell r="F3763">
            <v>0.1</v>
          </cell>
          <cell r="G3763" t="str">
            <v>&gt;=26 &amp; &lt;27</v>
          </cell>
          <cell r="H3763" t="str">
            <v>KS2 English</v>
          </cell>
          <cell r="I3763" t="str">
            <v>KS4 English</v>
          </cell>
        </row>
        <row r="3764">
          <cell r="B3764" t="str">
            <v>KS2-4</v>
          </cell>
          <cell r="C3764" t="str">
            <v>2</v>
          </cell>
          <cell r="D3764" t="str">
            <v>C</v>
          </cell>
          <cell r="E3764">
            <v>0.1329243353783231</v>
          </cell>
          <cell r="F3764">
            <v>0.1</v>
          </cell>
          <cell r="G3764" t="str">
            <v>&gt;=26 &amp; &lt;27</v>
          </cell>
          <cell r="H3764" t="str">
            <v>KS2 English</v>
          </cell>
          <cell r="I3764" t="str">
            <v>KS4 English</v>
          </cell>
        </row>
        <row r="3765">
          <cell r="B3765" t="str">
            <v>KS2-4</v>
          </cell>
          <cell r="C3765" t="str">
            <v>3C</v>
          </cell>
          <cell r="D3765" t="str">
            <v>C</v>
          </cell>
          <cell r="E3765">
            <v>0.1329243353783231</v>
          </cell>
          <cell r="F3765">
            <v>0.1</v>
          </cell>
          <cell r="G3765" t="str">
            <v>&gt;=26 &amp; &lt;27</v>
          </cell>
          <cell r="H3765" t="str">
            <v>KS2 English</v>
          </cell>
          <cell r="I3765" t="str">
            <v>KS4 English</v>
          </cell>
        </row>
        <row r="3766">
          <cell r="B3766" t="str">
            <v>KS2-4</v>
          </cell>
          <cell r="C3766" t="str">
            <v>3B</v>
          </cell>
          <cell r="D3766" t="str">
            <v>C</v>
          </cell>
          <cell r="E3766">
            <v>0.27843137254901962</v>
          </cell>
          <cell r="F3766">
            <v>0.1</v>
          </cell>
          <cell r="G3766" t="str">
            <v>&gt;=26 &amp; &lt;27</v>
          </cell>
          <cell r="H3766" t="str">
            <v>KS2 English</v>
          </cell>
          <cell r="I3766" t="str">
            <v>KS4 English</v>
          </cell>
        </row>
        <row r="3767">
          <cell r="B3767" t="str">
            <v>KS2-4</v>
          </cell>
          <cell r="C3767" t="str">
            <v>3A</v>
          </cell>
          <cell r="D3767" t="str">
            <v>C</v>
          </cell>
          <cell r="E3767">
            <v>0.33748443337484435</v>
          </cell>
          <cell r="F3767">
            <v>0.1</v>
          </cell>
          <cell r="G3767" t="str">
            <v>&gt;=26 &amp; &lt;27</v>
          </cell>
          <cell r="H3767" t="str">
            <v>KS2 English</v>
          </cell>
          <cell r="I3767" t="str">
            <v>KS4 English</v>
          </cell>
        </row>
        <row r="3768">
          <cell r="B3768" t="str">
            <v>KS2-4</v>
          </cell>
          <cell r="C3768" t="str">
            <v>4C</v>
          </cell>
          <cell r="D3768" t="str">
            <v>C</v>
          </cell>
          <cell r="E3768">
            <v>0.45582238332578162</v>
          </cell>
          <cell r="F3768">
            <v>0.1</v>
          </cell>
          <cell r="G3768" t="str">
            <v>&gt;=26 &amp; &lt;27</v>
          </cell>
          <cell r="H3768" t="str">
            <v>KS2 English</v>
          </cell>
          <cell r="I3768" t="str">
            <v>KS4 English</v>
          </cell>
        </row>
        <row r="3769">
          <cell r="B3769" t="str">
            <v>KS2-4</v>
          </cell>
          <cell r="C3769" t="str">
            <v>4B</v>
          </cell>
          <cell r="D3769" t="str">
            <v>C</v>
          </cell>
          <cell r="E3769">
            <v>0.43055555555555558</v>
          </cell>
          <cell r="F3769">
            <v>0.1</v>
          </cell>
          <cell r="G3769" t="str">
            <v>&gt;=26 &amp; &lt;27</v>
          </cell>
          <cell r="H3769" t="str">
            <v>KS2 English</v>
          </cell>
          <cell r="I3769" t="str">
            <v>KS4 English</v>
          </cell>
        </row>
        <row r="3770">
          <cell r="B3770" t="str">
            <v>KS2-4</v>
          </cell>
          <cell r="C3770" t="str">
            <v>4A</v>
          </cell>
          <cell r="D3770" t="str">
            <v>C</v>
          </cell>
          <cell r="E3770">
            <v>0.34049452776651806</v>
          </cell>
          <cell r="F3770">
            <v>0.1</v>
          </cell>
          <cell r="G3770" t="str">
            <v>&gt;=26 &amp; &lt;27</v>
          </cell>
          <cell r="H3770" t="str">
            <v>KS2 English</v>
          </cell>
          <cell r="I3770" t="str">
            <v>KS4 English</v>
          </cell>
        </row>
        <row r="3771">
          <cell r="B3771" t="str">
            <v>KS2-4</v>
          </cell>
          <cell r="C3771" t="str">
            <v>5C</v>
          </cell>
          <cell r="D3771" t="str">
            <v>C</v>
          </cell>
          <cell r="E3771">
            <v>0.14943234120895979</v>
          </cell>
          <cell r="F3771">
            <v>0.1</v>
          </cell>
          <cell r="G3771" t="str">
            <v>&gt;=26 &amp; &lt;27</v>
          </cell>
          <cell r="H3771" t="str">
            <v>KS2 English</v>
          </cell>
          <cell r="I3771" t="str">
            <v>KS4 English</v>
          </cell>
        </row>
        <row r="3772">
          <cell r="B3772" t="str">
            <v>KS2-4</v>
          </cell>
          <cell r="C3772" t="str">
            <v>5B</v>
          </cell>
          <cell r="D3772" t="str">
            <v>C</v>
          </cell>
          <cell r="E3772">
            <v>2.6548672566371681E-2</v>
          </cell>
          <cell r="F3772">
            <v>0.1</v>
          </cell>
          <cell r="G3772" t="str">
            <v>&gt;=26 &amp; &lt;27</v>
          </cell>
          <cell r="H3772" t="str">
            <v>KS2 English</v>
          </cell>
          <cell r="I3772" t="str">
            <v>KS4 English</v>
          </cell>
        </row>
        <row r="3773">
          <cell r="B3773" t="str">
            <v>KS2-4</v>
          </cell>
          <cell r="C3773" t="str">
            <v>5A</v>
          </cell>
          <cell r="D3773" t="str">
            <v>C</v>
          </cell>
          <cell r="E3773">
            <v>2.6548672566371681E-2</v>
          </cell>
          <cell r="F3773">
            <v>0.1</v>
          </cell>
          <cell r="G3773" t="str">
            <v>&gt;=26 &amp; &lt;27</v>
          </cell>
          <cell r="H3773" t="str">
            <v>KS2 English</v>
          </cell>
          <cell r="I3773" t="str">
            <v>KS4 English</v>
          </cell>
        </row>
        <row r="3774">
          <cell r="B3774" t="str">
            <v>.</v>
          </cell>
          <cell r="C3774" t="str">
            <v>.</v>
          </cell>
          <cell r="D3774" t="str">
            <v>.</v>
          </cell>
          <cell r="E3774" t="str">
            <v>.</v>
          </cell>
          <cell r="F3774" t="str">
            <v>.</v>
          </cell>
          <cell r="G3774" t="str">
            <v>.</v>
          </cell>
          <cell r="H3774" t="str">
            <v>.</v>
          </cell>
          <cell r="I3774" t="str">
            <v>.</v>
          </cell>
        </row>
        <row r="3775">
          <cell r="B3775" t="str">
            <v>.</v>
          </cell>
          <cell r="C3775" t="str">
            <v>.</v>
          </cell>
          <cell r="D3775" t="str">
            <v>.</v>
          </cell>
          <cell r="E3775" t="str">
            <v>.</v>
          </cell>
          <cell r="F3775" t="str">
            <v>.</v>
          </cell>
          <cell r="G3775" t="str">
            <v>.</v>
          </cell>
          <cell r="H3775" t="str">
            <v>KS2 English</v>
          </cell>
          <cell r="I3775" t="str">
            <v>KS4 English</v>
          </cell>
        </row>
        <row r="3776">
          <cell r="B3776" t="str">
            <v>.</v>
          </cell>
          <cell r="C3776" t="str">
            <v>.</v>
          </cell>
          <cell r="D3776" t="str">
            <v>.</v>
          </cell>
          <cell r="E3776" t="str">
            <v>.</v>
          </cell>
          <cell r="F3776" t="str">
            <v>.</v>
          </cell>
          <cell r="G3776" t="str">
            <v>.</v>
          </cell>
          <cell r="H3776" t="str">
            <v>KS2 English</v>
          </cell>
          <cell r="I3776" t="str">
            <v>KS4 English</v>
          </cell>
        </row>
        <row r="3777">
          <cell r="B3777" t="str">
            <v>.</v>
          </cell>
          <cell r="C3777" t="str">
            <v>.</v>
          </cell>
          <cell r="D3777" t="str">
            <v>.</v>
          </cell>
          <cell r="E3777" t="str">
            <v>.</v>
          </cell>
          <cell r="F3777" t="str">
            <v>.</v>
          </cell>
          <cell r="G3777" t="str">
            <v>.</v>
          </cell>
          <cell r="H3777" t="str">
            <v>KS2 English</v>
          </cell>
          <cell r="I3777" t="str">
            <v>KS4 English</v>
          </cell>
        </row>
        <row r="3778">
          <cell r="B3778" t="str">
            <v>.</v>
          </cell>
          <cell r="C3778" t="str">
            <v>.</v>
          </cell>
          <cell r="D3778" t="str">
            <v>.</v>
          </cell>
          <cell r="E3778" t="str">
            <v>.</v>
          </cell>
          <cell r="F3778" t="str">
            <v>.</v>
          </cell>
          <cell r="G3778" t="str">
            <v>.</v>
          </cell>
          <cell r="H3778" t="str">
            <v>KS2 English</v>
          </cell>
          <cell r="I3778" t="str">
            <v>KS4 English</v>
          </cell>
        </row>
        <row r="3779">
          <cell r="B3779" t="str">
            <v>.</v>
          </cell>
          <cell r="C3779" t="str">
            <v>.</v>
          </cell>
          <cell r="D3779" t="str">
            <v>.</v>
          </cell>
          <cell r="E3779" t="str">
            <v>.</v>
          </cell>
          <cell r="F3779" t="str">
            <v>.</v>
          </cell>
          <cell r="G3779" t="str">
            <v>.</v>
          </cell>
          <cell r="H3779" t="str">
            <v>.</v>
          </cell>
          <cell r="I3779" t="str">
            <v>.</v>
          </cell>
        </row>
        <row r="3780">
          <cell r="B3780" t="str">
            <v>.</v>
          </cell>
          <cell r="C3780" t="str">
            <v>.</v>
          </cell>
          <cell r="D3780" t="str">
            <v>.</v>
          </cell>
          <cell r="E3780" t="str">
            <v>.</v>
          </cell>
          <cell r="F3780" t="str">
            <v>.</v>
          </cell>
          <cell r="G3780" t="str">
            <v>.</v>
          </cell>
          <cell r="H3780" t="str">
            <v>.</v>
          </cell>
          <cell r="I3780" t="str">
            <v>.</v>
          </cell>
        </row>
        <row r="3781">
          <cell r="B3781" t="str">
            <v>KS2-4</v>
          </cell>
          <cell r="C3781" t="str">
            <v>B</v>
          </cell>
          <cell r="D3781" t="str">
            <v>C</v>
          </cell>
          <cell r="E3781">
            <v>4.878048780487805E-2</v>
          </cell>
          <cell r="F3781">
            <v>0.1</v>
          </cell>
          <cell r="G3781" t="str">
            <v>&gt;=27 &amp; &lt;28</v>
          </cell>
          <cell r="H3781" t="str">
            <v>KS2 English</v>
          </cell>
          <cell r="I3781" t="str">
            <v>KS4 English</v>
          </cell>
        </row>
        <row r="3782">
          <cell r="B3782" t="str">
            <v>KS2-4</v>
          </cell>
          <cell r="C3782" t="str">
            <v>N</v>
          </cell>
          <cell r="D3782" t="str">
            <v>C</v>
          </cell>
          <cell r="E3782">
            <v>0.1079136690647482</v>
          </cell>
          <cell r="F3782">
            <v>0.1</v>
          </cell>
          <cell r="G3782" t="str">
            <v>&gt;=27 &amp; &lt;28</v>
          </cell>
          <cell r="H3782" t="str">
            <v>KS2 English</v>
          </cell>
          <cell r="I3782" t="str">
            <v>KS4 English</v>
          </cell>
        </row>
        <row r="3783">
          <cell r="B3783" t="str">
            <v>KS2-4</v>
          </cell>
          <cell r="C3783" t="str">
            <v>2</v>
          </cell>
          <cell r="D3783" t="str">
            <v>C</v>
          </cell>
          <cell r="E3783">
            <v>0.1079136690647482</v>
          </cell>
          <cell r="F3783">
            <v>0.1</v>
          </cell>
          <cell r="G3783" t="str">
            <v>&gt;=27 &amp; &lt;28</v>
          </cell>
          <cell r="H3783" t="str">
            <v>KS2 English</v>
          </cell>
          <cell r="I3783" t="str">
            <v>KS4 English</v>
          </cell>
        </row>
        <row r="3784">
          <cell r="B3784" t="str">
            <v>KS2-4</v>
          </cell>
          <cell r="C3784" t="str">
            <v>3C</v>
          </cell>
          <cell r="D3784" t="str">
            <v>C</v>
          </cell>
          <cell r="E3784">
            <v>0.17587939698492464</v>
          </cell>
          <cell r="F3784">
            <v>0.1</v>
          </cell>
          <cell r="G3784" t="str">
            <v>&gt;=27 &amp; &lt;28</v>
          </cell>
          <cell r="H3784" t="str">
            <v>KS2 English</v>
          </cell>
          <cell r="I3784" t="str">
            <v>KS4 English</v>
          </cell>
        </row>
        <row r="3785">
          <cell r="B3785" t="str">
            <v>KS2-4</v>
          </cell>
          <cell r="C3785" t="str">
            <v>3B</v>
          </cell>
          <cell r="D3785" t="str">
            <v>C</v>
          </cell>
          <cell r="E3785">
            <v>0.23123123123123124</v>
          </cell>
          <cell r="F3785">
            <v>0.1</v>
          </cell>
          <cell r="G3785" t="str">
            <v>&gt;=27 &amp; &lt;28</v>
          </cell>
          <cell r="H3785" t="str">
            <v>KS2 English</v>
          </cell>
          <cell r="I3785" t="str">
            <v>KS4 English</v>
          </cell>
        </row>
        <row r="3786">
          <cell r="B3786" t="str">
            <v>KS2-4</v>
          </cell>
          <cell r="C3786" t="str">
            <v>3A</v>
          </cell>
          <cell r="D3786" t="str">
            <v>C</v>
          </cell>
          <cell r="E3786">
            <v>0.36220472440944884</v>
          </cell>
          <cell r="F3786">
            <v>0.1</v>
          </cell>
          <cell r="G3786" t="str">
            <v>&gt;=27 &amp; &lt;28</v>
          </cell>
          <cell r="H3786" t="str">
            <v>KS2 English</v>
          </cell>
          <cell r="I3786" t="str">
            <v>KS4 English</v>
          </cell>
        </row>
        <row r="3787">
          <cell r="B3787" t="str">
            <v>KS2-4</v>
          </cell>
          <cell r="C3787" t="str">
            <v>4C</v>
          </cell>
          <cell r="D3787" t="str">
            <v>C</v>
          </cell>
          <cell r="E3787">
            <v>0.50271739130434778</v>
          </cell>
          <cell r="F3787">
            <v>0.1</v>
          </cell>
          <cell r="G3787" t="str">
            <v>&gt;=27 &amp; &lt;28</v>
          </cell>
          <cell r="H3787" t="str">
            <v>KS2 English</v>
          </cell>
          <cell r="I3787" t="str">
            <v>KS4 English</v>
          </cell>
        </row>
        <row r="3788">
          <cell r="B3788" t="str">
            <v>KS2-4</v>
          </cell>
          <cell r="C3788" t="str">
            <v>4B</v>
          </cell>
          <cell r="D3788" t="str">
            <v>C</v>
          </cell>
          <cell r="E3788">
            <v>0.44622871046228713</v>
          </cell>
          <cell r="F3788">
            <v>0.1</v>
          </cell>
          <cell r="G3788" t="str">
            <v>&gt;=27 &amp; &lt;28</v>
          </cell>
          <cell r="H3788" t="str">
            <v>KS2 English</v>
          </cell>
          <cell r="I3788" t="str">
            <v>KS4 English</v>
          </cell>
        </row>
        <row r="3789">
          <cell r="B3789" t="str">
            <v>KS2-4</v>
          </cell>
          <cell r="C3789" t="str">
            <v>4A</v>
          </cell>
          <cell r="D3789" t="str">
            <v>C</v>
          </cell>
          <cell r="E3789">
            <v>0.2887126865671642</v>
          </cell>
          <cell r="F3789">
            <v>0.1</v>
          </cell>
          <cell r="G3789" t="str">
            <v>&gt;=27 &amp; &lt;28</v>
          </cell>
          <cell r="H3789" t="str">
            <v>KS2 English</v>
          </cell>
          <cell r="I3789" t="str">
            <v>KS4 English</v>
          </cell>
        </row>
        <row r="3790">
          <cell r="B3790" t="str">
            <v>KS2-4</v>
          </cell>
          <cell r="C3790" t="str">
            <v>5C</v>
          </cell>
          <cell r="D3790" t="str">
            <v>C</v>
          </cell>
          <cell r="E3790">
            <v>0.12238622386223862</v>
          </cell>
          <cell r="F3790">
            <v>0.1</v>
          </cell>
          <cell r="G3790" t="str">
            <v>&gt;=27 &amp; &lt;28</v>
          </cell>
          <cell r="H3790" t="str">
            <v>KS2 English</v>
          </cell>
          <cell r="I3790" t="str">
            <v>KS4 English</v>
          </cell>
        </row>
        <row r="3791">
          <cell r="B3791" t="str">
            <v>KS2-4</v>
          </cell>
          <cell r="C3791" t="str">
            <v>5B</v>
          </cell>
          <cell r="D3791" t="str">
            <v>C</v>
          </cell>
          <cell r="E3791">
            <v>2.3369036027263874E-2</v>
          </cell>
          <cell r="F3791">
            <v>0.1</v>
          </cell>
          <cell r="G3791" t="str">
            <v>&gt;=27 &amp; &lt;28</v>
          </cell>
          <cell r="H3791" t="str">
            <v>KS2 English</v>
          </cell>
          <cell r="I3791" t="str">
            <v>KS4 English</v>
          </cell>
        </row>
        <row r="3792">
          <cell r="B3792" t="str">
            <v>KS2-4</v>
          </cell>
          <cell r="C3792" t="str">
            <v>5A</v>
          </cell>
          <cell r="D3792" t="str">
            <v>C</v>
          </cell>
          <cell r="E3792">
            <v>2.3369036027263874E-2</v>
          </cell>
          <cell r="F3792">
            <v>0.1</v>
          </cell>
          <cell r="G3792" t="str">
            <v>&gt;=27 &amp; &lt;28</v>
          </cell>
          <cell r="H3792" t="str">
            <v>KS2 English</v>
          </cell>
          <cell r="I3792" t="str">
            <v>KS4 English</v>
          </cell>
        </row>
        <row r="3793">
          <cell r="B3793" t="str">
            <v>.</v>
          </cell>
          <cell r="C3793" t="str">
            <v>.</v>
          </cell>
          <cell r="D3793" t="str">
            <v>.</v>
          </cell>
          <cell r="E3793" t="str">
            <v>.</v>
          </cell>
          <cell r="F3793" t="str">
            <v>.</v>
          </cell>
          <cell r="G3793" t="str">
            <v>.</v>
          </cell>
          <cell r="H3793" t="str">
            <v>.</v>
          </cell>
          <cell r="I3793" t="str">
            <v>.</v>
          </cell>
        </row>
        <row r="3794">
          <cell r="B3794" t="str">
            <v>.</v>
          </cell>
          <cell r="C3794" t="str">
            <v>.</v>
          </cell>
          <cell r="D3794" t="str">
            <v>.</v>
          </cell>
          <cell r="E3794" t="str">
            <v>.</v>
          </cell>
          <cell r="F3794" t="str">
            <v>.</v>
          </cell>
          <cell r="G3794" t="str">
            <v>.</v>
          </cell>
          <cell r="H3794" t="str">
            <v>KS2 English</v>
          </cell>
          <cell r="I3794" t="str">
            <v>KS4 English</v>
          </cell>
        </row>
        <row r="3795">
          <cell r="B3795" t="str">
            <v>.</v>
          </cell>
          <cell r="C3795" t="str">
            <v>.</v>
          </cell>
          <cell r="D3795" t="str">
            <v>.</v>
          </cell>
          <cell r="E3795" t="str">
            <v>.</v>
          </cell>
          <cell r="F3795" t="str">
            <v>.</v>
          </cell>
          <cell r="G3795" t="str">
            <v>.</v>
          </cell>
          <cell r="H3795" t="str">
            <v>KS2 English</v>
          </cell>
          <cell r="I3795" t="str">
            <v>KS4 English</v>
          </cell>
        </row>
        <row r="3796">
          <cell r="B3796" t="str">
            <v>.</v>
          </cell>
          <cell r="C3796" t="str">
            <v>.</v>
          </cell>
          <cell r="D3796" t="str">
            <v>.</v>
          </cell>
          <cell r="E3796" t="str">
            <v>.</v>
          </cell>
          <cell r="F3796" t="str">
            <v>.</v>
          </cell>
          <cell r="G3796" t="str">
            <v>.</v>
          </cell>
          <cell r="H3796" t="str">
            <v>KS2 English</v>
          </cell>
          <cell r="I3796" t="str">
            <v>KS4 English</v>
          </cell>
        </row>
        <row r="3797">
          <cell r="B3797" t="str">
            <v>.</v>
          </cell>
          <cell r="C3797" t="str">
            <v>.</v>
          </cell>
          <cell r="D3797" t="str">
            <v>.</v>
          </cell>
          <cell r="E3797" t="str">
            <v>.</v>
          </cell>
          <cell r="F3797" t="str">
            <v>.</v>
          </cell>
          <cell r="G3797" t="str">
            <v>.</v>
          </cell>
          <cell r="H3797" t="str">
            <v>KS2 English</v>
          </cell>
          <cell r="I3797" t="str">
            <v>KS4 English</v>
          </cell>
        </row>
        <row r="3798">
          <cell r="B3798" t="str">
            <v>.</v>
          </cell>
          <cell r="C3798" t="str">
            <v>.</v>
          </cell>
          <cell r="D3798" t="str">
            <v>.</v>
          </cell>
          <cell r="E3798" t="str">
            <v>.</v>
          </cell>
          <cell r="F3798" t="str">
            <v>.</v>
          </cell>
          <cell r="G3798" t="str">
            <v>.</v>
          </cell>
          <cell r="H3798" t="str">
            <v>.</v>
          </cell>
          <cell r="I3798" t="str">
            <v>.</v>
          </cell>
        </row>
        <row r="3799">
          <cell r="B3799" t="str">
            <v>.</v>
          </cell>
          <cell r="C3799" t="str">
            <v>.</v>
          </cell>
          <cell r="D3799" t="str">
            <v>.</v>
          </cell>
          <cell r="E3799" t="str">
            <v>.</v>
          </cell>
          <cell r="F3799" t="str">
            <v>.</v>
          </cell>
          <cell r="G3799" t="str">
            <v>.</v>
          </cell>
          <cell r="H3799" t="str">
            <v>.</v>
          </cell>
          <cell r="I3799" t="str">
            <v>.</v>
          </cell>
        </row>
        <row r="3800">
          <cell r="B3800" t="str">
            <v>KS2-4</v>
          </cell>
          <cell r="C3800" t="str">
            <v>B</v>
          </cell>
          <cell r="D3800" t="str">
            <v>C</v>
          </cell>
          <cell r="E3800">
            <v>0.20353982300884957</v>
          </cell>
          <cell r="F3800">
            <v>0.1</v>
          </cell>
          <cell r="G3800" t="str">
            <v>&gt;=28 &amp; &lt;29</v>
          </cell>
          <cell r="H3800" t="str">
            <v>KS2 English</v>
          </cell>
          <cell r="I3800" t="str">
            <v>KS4 English</v>
          </cell>
        </row>
        <row r="3801">
          <cell r="B3801" t="str">
            <v>KS2-4</v>
          </cell>
          <cell r="C3801" t="str">
            <v>N</v>
          </cell>
          <cell r="D3801" t="str">
            <v>C</v>
          </cell>
          <cell r="E3801">
            <v>0.20353982300884957</v>
          </cell>
          <cell r="F3801">
            <v>0.1</v>
          </cell>
          <cell r="G3801" t="str">
            <v>&gt;=28 &amp; &lt;29</v>
          </cell>
          <cell r="H3801" t="str">
            <v>KS2 English</v>
          </cell>
          <cell r="I3801" t="str">
            <v>KS4 English</v>
          </cell>
        </row>
        <row r="3802">
          <cell r="B3802" t="str">
            <v>KS2-4</v>
          </cell>
          <cell r="C3802" t="str">
            <v>2</v>
          </cell>
          <cell r="D3802" t="str">
            <v>C</v>
          </cell>
          <cell r="E3802">
            <v>0.20353982300884957</v>
          </cell>
          <cell r="F3802">
            <v>0.1</v>
          </cell>
          <cell r="G3802" t="str">
            <v>&gt;=28 &amp; &lt;29</v>
          </cell>
          <cell r="H3802" t="str">
            <v>KS2 English</v>
          </cell>
          <cell r="I3802" t="str">
            <v>KS4 English</v>
          </cell>
        </row>
        <row r="3803">
          <cell r="B3803" t="str">
            <v>KS2-4</v>
          </cell>
          <cell r="C3803" t="str">
            <v>3C</v>
          </cell>
          <cell r="D3803" t="str">
            <v>C</v>
          </cell>
          <cell r="E3803">
            <v>0.20353982300884957</v>
          </cell>
          <cell r="F3803">
            <v>0.1</v>
          </cell>
          <cell r="G3803" t="str">
            <v>&gt;=28 &amp; &lt;29</v>
          </cell>
          <cell r="H3803" t="str">
            <v>KS2 English</v>
          </cell>
          <cell r="I3803" t="str">
            <v>KS4 English</v>
          </cell>
        </row>
        <row r="3804">
          <cell r="B3804" t="str">
            <v>KS2-4</v>
          </cell>
          <cell r="C3804" t="str">
            <v>3B</v>
          </cell>
          <cell r="D3804" t="str">
            <v>C</v>
          </cell>
          <cell r="E3804">
            <v>0.41836734693877553</v>
          </cell>
          <cell r="F3804">
            <v>0.1</v>
          </cell>
          <cell r="G3804" t="str">
            <v>&gt;=28 &amp; &lt;29</v>
          </cell>
          <cell r="H3804" t="str">
            <v>KS2 English</v>
          </cell>
          <cell r="I3804" t="str">
            <v>KS4 English</v>
          </cell>
        </row>
        <row r="3805">
          <cell r="B3805" t="str">
            <v>KS2-4</v>
          </cell>
          <cell r="C3805" t="str">
            <v>3A</v>
          </cell>
          <cell r="D3805" t="str">
            <v>C</v>
          </cell>
          <cell r="E3805">
            <v>0.41836734693877553</v>
          </cell>
          <cell r="F3805">
            <v>0.1</v>
          </cell>
          <cell r="G3805" t="str">
            <v>&gt;=28 &amp; &lt;29</v>
          </cell>
          <cell r="H3805" t="str">
            <v>KS2 English</v>
          </cell>
          <cell r="I3805" t="str">
            <v>KS4 English</v>
          </cell>
        </row>
        <row r="3806">
          <cell r="B3806" t="str">
            <v>KS2-4</v>
          </cell>
          <cell r="C3806" t="str">
            <v>4C</v>
          </cell>
          <cell r="D3806" t="str">
            <v>C</v>
          </cell>
          <cell r="E3806">
            <v>0.49385245901639346</v>
          </cell>
          <cell r="F3806">
            <v>0.1</v>
          </cell>
          <cell r="G3806" t="str">
            <v>&gt;=28 &amp; &lt;29</v>
          </cell>
          <cell r="H3806" t="str">
            <v>KS2 English</v>
          </cell>
          <cell r="I3806" t="str">
            <v>KS4 English</v>
          </cell>
        </row>
        <row r="3807">
          <cell r="B3807" t="str">
            <v>KS2-4</v>
          </cell>
          <cell r="C3807" t="str">
            <v>4B</v>
          </cell>
          <cell r="D3807" t="str">
            <v>C</v>
          </cell>
          <cell r="E3807">
            <v>0.32540675844806005</v>
          </cell>
          <cell r="F3807">
            <v>0.1</v>
          </cell>
          <cell r="G3807" t="str">
            <v>&gt;=28 &amp; &lt;29</v>
          </cell>
          <cell r="H3807" t="str">
            <v>KS2 English</v>
          </cell>
          <cell r="I3807" t="str">
            <v>KS4 English</v>
          </cell>
        </row>
        <row r="3808">
          <cell r="B3808" t="str">
            <v>KS2-4</v>
          </cell>
          <cell r="C3808" t="str">
            <v>4A</v>
          </cell>
          <cell r="D3808" t="str">
            <v>C</v>
          </cell>
          <cell r="E3808">
            <v>0.23960880195599021</v>
          </cell>
          <cell r="F3808">
            <v>0.1</v>
          </cell>
          <cell r="G3808" t="str">
            <v>&gt;=28 &amp; &lt;29</v>
          </cell>
          <cell r="H3808" t="str">
            <v>KS2 English</v>
          </cell>
          <cell r="I3808" t="str">
            <v>KS4 English</v>
          </cell>
        </row>
        <row r="3809">
          <cell r="B3809" t="str">
            <v>KS2-4</v>
          </cell>
          <cell r="C3809" t="str">
            <v>5C</v>
          </cell>
          <cell r="D3809" t="str">
            <v>C</v>
          </cell>
          <cell r="E3809">
            <v>8.070866141732283E-2</v>
          </cell>
          <cell r="F3809">
            <v>0.1</v>
          </cell>
          <cell r="G3809" t="str">
            <v>&gt;=28 &amp; &lt;29</v>
          </cell>
          <cell r="H3809" t="str">
            <v>KS2 English</v>
          </cell>
          <cell r="I3809" t="str">
            <v>KS4 English</v>
          </cell>
        </row>
        <row r="3810">
          <cell r="B3810" t="str">
            <v>KS2-4</v>
          </cell>
          <cell r="C3810" t="str">
            <v>5B</v>
          </cell>
          <cell r="D3810" t="str">
            <v>C</v>
          </cell>
          <cell r="E3810">
            <v>1.1363636363636364E-2</v>
          </cell>
          <cell r="F3810">
            <v>0.1</v>
          </cell>
          <cell r="G3810" t="str">
            <v>&gt;=28 &amp; &lt;29</v>
          </cell>
          <cell r="H3810" t="str">
            <v>KS2 English</v>
          </cell>
          <cell r="I3810" t="str">
            <v>KS4 English</v>
          </cell>
        </row>
        <row r="3811">
          <cell r="B3811" t="str">
            <v>KS2-4</v>
          </cell>
          <cell r="C3811" t="str">
            <v>5A</v>
          </cell>
          <cell r="D3811" t="str">
            <v>C</v>
          </cell>
          <cell r="E3811">
            <v>1.1363636363636364E-2</v>
          </cell>
          <cell r="F3811">
            <v>0.1</v>
          </cell>
          <cell r="G3811" t="str">
            <v>&gt;=28 &amp; &lt;29</v>
          </cell>
          <cell r="H3811" t="str">
            <v>KS2 English</v>
          </cell>
          <cell r="I3811" t="str">
            <v>KS4 English</v>
          </cell>
        </row>
        <row r="3812">
          <cell r="B3812" t="str">
            <v>.</v>
          </cell>
          <cell r="C3812" t="str">
            <v>.</v>
          </cell>
          <cell r="D3812" t="str">
            <v>.</v>
          </cell>
          <cell r="E3812" t="str">
            <v>.</v>
          </cell>
          <cell r="F3812" t="str">
            <v>.</v>
          </cell>
          <cell r="G3812" t="str">
            <v>.</v>
          </cell>
          <cell r="H3812" t="str">
            <v>.</v>
          </cell>
          <cell r="I3812" t="str">
            <v>.</v>
          </cell>
        </row>
        <row r="3813">
          <cell r="B3813" t="str">
            <v>.</v>
          </cell>
          <cell r="C3813" t="str">
            <v>.</v>
          </cell>
          <cell r="D3813" t="str">
            <v>.</v>
          </cell>
          <cell r="E3813" t="str">
            <v>.</v>
          </cell>
          <cell r="F3813" t="str">
            <v>.</v>
          </cell>
          <cell r="G3813" t="str">
            <v>.</v>
          </cell>
          <cell r="H3813" t="str">
            <v>KS2 English</v>
          </cell>
          <cell r="I3813" t="str">
            <v>KS4 English</v>
          </cell>
        </row>
        <row r="3814">
          <cell r="B3814" t="str">
            <v>.</v>
          </cell>
          <cell r="C3814" t="str">
            <v>.</v>
          </cell>
          <cell r="D3814" t="str">
            <v>.</v>
          </cell>
          <cell r="E3814" t="str">
            <v>.</v>
          </cell>
          <cell r="F3814" t="str">
            <v>.</v>
          </cell>
          <cell r="G3814" t="str">
            <v>.</v>
          </cell>
          <cell r="H3814" t="str">
            <v>KS2 English</v>
          </cell>
          <cell r="I3814" t="str">
            <v>KS4 English</v>
          </cell>
        </row>
        <row r="3815">
          <cell r="B3815" t="str">
            <v>.</v>
          </cell>
          <cell r="C3815" t="str">
            <v>.</v>
          </cell>
          <cell r="D3815" t="str">
            <v>.</v>
          </cell>
          <cell r="E3815" t="str">
            <v>.</v>
          </cell>
          <cell r="F3815" t="str">
            <v>.</v>
          </cell>
          <cell r="G3815" t="str">
            <v>.</v>
          </cell>
          <cell r="H3815" t="str">
            <v>KS2 English</v>
          </cell>
          <cell r="I3815" t="str">
            <v>KS4 English</v>
          </cell>
        </row>
        <row r="3816">
          <cell r="B3816" t="str">
            <v>.</v>
          </cell>
          <cell r="C3816" t="str">
            <v>.</v>
          </cell>
          <cell r="D3816" t="str">
            <v>.</v>
          </cell>
          <cell r="E3816" t="str">
            <v>.</v>
          </cell>
          <cell r="F3816" t="str">
            <v>.</v>
          </cell>
          <cell r="G3816" t="str">
            <v>.</v>
          </cell>
          <cell r="H3816" t="str">
            <v>KS2 English</v>
          </cell>
          <cell r="I3816" t="str">
            <v>KS4 English</v>
          </cell>
        </row>
        <row r="3817">
          <cell r="B3817" t="str">
            <v>.</v>
          </cell>
          <cell r="C3817" t="str">
            <v>.</v>
          </cell>
          <cell r="D3817" t="str">
            <v>.</v>
          </cell>
          <cell r="E3817" t="str">
            <v>.</v>
          </cell>
          <cell r="F3817" t="str">
            <v>.</v>
          </cell>
          <cell r="G3817" t="str">
            <v>.</v>
          </cell>
          <cell r="H3817" t="str">
            <v>.</v>
          </cell>
          <cell r="I3817" t="str">
            <v>.</v>
          </cell>
        </row>
        <row r="3818">
          <cell r="B3818" t="str">
            <v>.</v>
          </cell>
          <cell r="C3818" t="str">
            <v>.</v>
          </cell>
          <cell r="D3818" t="str">
            <v>.</v>
          </cell>
          <cell r="E3818" t="str">
            <v>.</v>
          </cell>
          <cell r="F3818" t="str">
            <v>.</v>
          </cell>
          <cell r="G3818" t="str">
            <v>.</v>
          </cell>
          <cell r="H3818" t="str">
            <v>.</v>
          </cell>
          <cell r="I3818" t="str">
            <v>.</v>
          </cell>
        </row>
        <row r="3819">
          <cell r="B3819" t="str">
            <v>KS2-4</v>
          </cell>
          <cell r="C3819" t="str">
            <v>B</v>
          </cell>
          <cell r="D3819" t="str">
            <v>C</v>
          </cell>
          <cell r="E3819">
            <v>0.42079207920792078</v>
          </cell>
          <cell r="F3819">
            <v>0.1</v>
          </cell>
          <cell r="G3819" t="str">
            <v>&gt;=29 &amp; &lt;30</v>
          </cell>
          <cell r="H3819" t="str">
            <v>KS2 English</v>
          </cell>
          <cell r="I3819" t="str">
            <v>KS4 English</v>
          </cell>
        </row>
        <row r="3820">
          <cell r="B3820" t="str">
            <v>KS2-4</v>
          </cell>
          <cell r="C3820" t="str">
            <v>N</v>
          </cell>
          <cell r="D3820" t="str">
            <v>C</v>
          </cell>
          <cell r="E3820">
            <v>0.42079207920792078</v>
          </cell>
          <cell r="F3820">
            <v>0.1</v>
          </cell>
          <cell r="G3820" t="str">
            <v>&gt;=29 &amp; &lt;30</v>
          </cell>
          <cell r="H3820" t="str">
            <v>KS2 English</v>
          </cell>
          <cell r="I3820" t="str">
            <v>KS4 English</v>
          </cell>
        </row>
        <row r="3821">
          <cell r="B3821" t="str">
            <v>KS2-4</v>
          </cell>
          <cell r="C3821" t="str">
            <v>2</v>
          </cell>
          <cell r="D3821" t="str">
            <v>C</v>
          </cell>
          <cell r="E3821">
            <v>0.42079207920792078</v>
          </cell>
          <cell r="F3821">
            <v>0.1</v>
          </cell>
          <cell r="G3821" t="str">
            <v>&gt;=29 &amp; &lt;30</v>
          </cell>
          <cell r="H3821" t="str">
            <v>KS2 English</v>
          </cell>
          <cell r="I3821" t="str">
            <v>KS4 English</v>
          </cell>
        </row>
        <row r="3822">
          <cell r="B3822" t="str">
            <v>KS2-4</v>
          </cell>
          <cell r="C3822" t="str">
            <v>3C</v>
          </cell>
          <cell r="D3822" t="str">
            <v>C</v>
          </cell>
          <cell r="E3822">
            <v>0.42079207920792078</v>
          </cell>
          <cell r="F3822">
            <v>0.1</v>
          </cell>
          <cell r="G3822" t="str">
            <v>&gt;=29 &amp; &lt;30</v>
          </cell>
          <cell r="H3822" t="str">
            <v>KS2 English</v>
          </cell>
          <cell r="I3822" t="str">
            <v>KS4 English</v>
          </cell>
        </row>
        <row r="3823">
          <cell r="B3823" t="str">
            <v>KS2-4</v>
          </cell>
          <cell r="C3823" t="str">
            <v>3B</v>
          </cell>
          <cell r="D3823" t="str">
            <v>C</v>
          </cell>
          <cell r="E3823">
            <v>0.42079207920792078</v>
          </cell>
          <cell r="F3823">
            <v>0.1</v>
          </cell>
          <cell r="G3823" t="str">
            <v>&gt;=29 &amp; &lt;30</v>
          </cell>
          <cell r="H3823" t="str">
            <v>KS2 English</v>
          </cell>
          <cell r="I3823" t="str">
            <v>KS4 English</v>
          </cell>
        </row>
        <row r="3824">
          <cell r="B3824" t="str">
            <v>KS2-4</v>
          </cell>
          <cell r="C3824" t="str">
            <v>3A</v>
          </cell>
          <cell r="D3824" t="str">
            <v>C</v>
          </cell>
          <cell r="E3824">
            <v>0.42079207920792078</v>
          </cell>
          <cell r="F3824">
            <v>0.1</v>
          </cell>
          <cell r="G3824" t="str">
            <v>&gt;=29 &amp; &lt;30</v>
          </cell>
          <cell r="H3824" t="str">
            <v>KS2 English</v>
          </cell>
          <cell r="I3824" t="str">
            <v>KS4 English</v>
          </cell>
        </row>
        <row r="3825">
          <cell r="B3825" t="str">
            <v>KS2-4</v>
          </cell>
          <cell r="C3825" t="str">
            <v>4C</v>
          </cell>
          <cell r="D3825" t="str">
            <v>C</v>
          </cell>
          <cell r="E3825">
            <v>0.42079207920792078</v>
          </cell>
          <cell r="F3825">
            <v>0.1</v>
          </cell>
          <cell r="G3825" t="str">
            <v>&gt;=29 &amp; &lt;30</v>
          </cell>
          <cell r="H3825" t="str">
            <v>KS2 English</v>
          </cell>
          <cell r="I3825" t="str">
            <v>KS4 English</v>
          </cell>
        </row>
        <row r="3826">
          <cell r="B3826" t="str">
            <v>KS2-4</v>
          </cell>
          <cell r="C3826" t="str">
            <v>4B</v>
          </cell>
          <cell r="D3826" t="str">
            <v>C</v>
          </cell>
          <cell r="E3826">
            <v>0.42079207920792078</v>
          </cell>
          <cell r="F3826">
            <v>0.1</v>
          </cell>
          <cell r="G3826" t="str">
            <v>&gt;=29 &amp; &lt;30</v>
          </cell>
          <cell r="H3826" t="str">
            <v>KS2 English</v>
          </cell>
          <cell r="I3826" t="str">
            <v>KS4 English</v>
          </cell>
        </row>
        <row r="3827">
          <cell r="B3827" t="str">
            <v>KS2-4</v>
          </cell>
          <cell r="C3827" t="str">
            <v>4A</v>
          </cell>
          <cell r="D3827" t="str">
            <v>C</v>
          </cell>
          <cell r="E3827">
            <v>0.24867724867724866</v>
          </cell>
          <cell r="F3827">
            <v>0.1</v>
          </cell>
          <cell r="G3827" t="str">
            <v>&gt;=29 &amp; &lt;30</v>
          </cell>
          <cell r="H3827" t="str">
            <v>KS2 English</v>
          </cell>
          <cell r="I3827" t="str">
            <v>KS4 English</v>
          </cell>
        </row>
        <row r="3828">
          <cell r="B3828" t="str">
            <v>KS2-4</v>
          </cell>
          <cell r="C3828" t="str">
            <v>5C</v>
          </cell>
          <cell r="D3828" t="str">
            <v>C</v>
          </cell>
          <cell r="E3828">
            <v>4.9815498154981548E-2</v>
          </cell>
          <cell r="F3828">
            <v>0.1</v>
          </cell>
          <cell r="G3828" t="str">
            <v>&gt;=29 &amp; &lt;30</v>
          </cell>
          <cell r="H3828" t="str">
            <v>KS2 English</v>
          </cell>
          <cell r="I3828" t="str">
            <v>KS4 English</v>
          </cell>
        </row>
        <row r="3829">
          <cell r="B3829" t="str">
            <v>KS2-4</v>
          </cell>
          <cell r="C3829" t="str">
            <v>5B</v>
          </cell>
          <cell r="D3829" t="str">
            <v>C</v>
          </cell>
          <cell r="E3829">
            <v>3.3333333333333335E-3</v>
          </cell>
          <cell r="F3829">
            <v>0.1</v>
          </cell>
          <cell r="G3829" t="str">
            <v>&gt;=29 &amp; &lt;30</v>
          </cell>
          <cell r="H3829" t="str">
            <v>KS2 English</v>
          </cell>
          <cell r="I3829" t="str">
            <v>KS4 English</v>
          </cell>
        </row>
        <row r="3830">
          <cell r="B3830" t="str">
            <v>KS2-4</v>
          </cell>
          <cell r="C3830" t="str">
            <v>5A</v>
          </cell>
          <cell r="D3830" t="str">
            <v>C</v>
          </cell>
          <cell r="E3830">
            <v>3.3333333333333335E-3</v>
          </cell>
          <cell r="F3830">
            <v>0.1</v>
          </cell>
          <cell r="G3830" t="str">
            <v>&gt;=29 &amp; &lt;30</v>
          </cell>
          <cell r="H3830" t="str">
            <v>KS2 English</v>
          </cell>
          <cell r="I3830" t="str">
            <v>KS4 English</v>
          </cell>
        </row>
        <row r="3831">
          <cell r="B3831" t="str">
            <v>.</v>
          </cell>
          <cell r="C3831" t="str">
            <v>.</v>
          </cell>
          <cell r="D3831" t="str">
            <v>.</v>
          </cell>
          <cell r="E3831" t="str">
            <v>.</v>
          </cell>
          <cell r="F3831" t="str">
            <v>.</v>
          </cell>
          <cell r="G3831" t="str">
            <v>.</v>
          </cell>
          <cell r="H3831" t="str">
            <v>.</v>
          </cell>
          <cell r="I3831" t="str">
            <v>.</v>
          </cell>
        </row>
        <row r="3832">
          <cell r="B3832" t="str">
            <v>.</v>
          </cell>
          <cell r="C3832" t="str">
            <v>.</v>
          </cell>
          <cell r="D3832" t="str">
            <v>.</v>
          </cell>
          <cell r="E3832" t="str">
            <v>.</v>
          </cell>
          <cell r="F3832" t="str">
            <v>.</v>
          </cell>
          <cell r="G3832" t="str">
            <v>.</v>
          </cell>
          <cell r="H3832" t="str">
            <v>KS2 English</v>
          </cell>
          <cell r="I3832" t="str">
            <v>KS4 English</v>
          </cell>
        </row>
        <row r="3833">
          <cell r="B3833" t="str">
            <v>.</v>
          </cell>
          <cell r="C3833" t="str">
            <v>.</v>
          </cell>
          <cell r="D3833" t="str">
            <v>.</v>
          </cell>
          <cell r="E3833" t="str">
            <v>.</v>
          </cell>
          <cell r="F3833" t="str">
            <v>.</v>
          </cell>
          <cell r="G3833" t="str">
            <v>.</v>
          </cell>
          <cell r="H3833" t="str">
            <v>KS2 English</v>
          </cell>
          <cell r="I3833" t="str">
            <v>KS4 English</v>
          </cell>
        </row>
        <row r="3834">
          <cell r="B3834" t="str">
            <v>.</v>
          </cell>
          <cell r="C3834" t="str">
            <v>.</v>
          </cell>
          <cell r="D3834" t="str">
            <v>.</v>
          </cell>
          <cell r="E3834" t="str">
            <v>.</v>
          </cell>
          <cell r="F3834" t="str">
            <v>.</v>
          </cell>
          <cell r="G3834" t="str">
            <v>.</v>
          </cell>
          <cell r="H3834" t="str">
            <v>KS2 English</v>
          </cell>
          <cell r="I3834" t="str">
            <v>KS4 English</v>
          </cell>
        </row>
        <row r="3835">
          <cell r="B3835" t="str">
            <v>.</v>
          </cell>
          <cell r="C3835" t="str">
            <v>.</v>
          </cell>
          <cell r="D3835" t="str">
            <v>.</v>
          </cell>
          <cell r="E3835" t="str">
            <v>.</v>
          </cell>
          <cell r="F3835" t="str">
            <v>.</v>
          </cell>
          <cell r="G3835" t="str">
            <v>.</v>
          </cell>
          <cell r="H3835" t="str">
            <v>KS2 English</v>
          </cell>
          <cell r="I3835" t="str">
            <v>KS4 English</v>
          </cell>
        </row>
        <row r="3836">
          <cell r="B3836" t="str">
            <v>.</v>
          </cell>
          <cell r="C3836" t="str">
            <v>.</v>
          </cell>
          <cell r="D3836" t="str">
            <v>.</v>
          </cell>
          <cell r="E3836" t="str">
            <v>.</v>
          </cell>
          <cell r="F3836" t="str">
            <v>.</v>
          </cell>
          <cell r="G3836" t="str">
            <v>.</v>
          </cell>
          <cell r="H3836" t="str">
            <v>.</v>
          </cell>
          <cell r="I3836" t="str">
            <v>.</v>
          </cell>
        </row>
        <row r="3837">
          <cell r="B3837" t="str">
            <v>.</v>
          </cell>
          <cell r="C3837" t="str">
            <v>.</v>
          </cell>
          <cell r="D3837" t="str">
            <v>.</v>
          </cell>
          <cell r="E3837" t="str">
            <v>.</v>
          </cell>
          <cell r="F3837" t="str">
            <v>.</v>
          </cell>
          <cell r="G3837" t="str">
            <v>.</v>
          </cell>
          <cell r="H3837" t="str">
            <v>.</v>
          </cell>
          <cell r="I3837" t="str">
            <v>.</v>
          </cell>
        </row>
        <row r="3838">
          <cell r="B3838" t="str">
            <v>KS2-4</v>
          </cell>
          <cell r="C3838" t="str">
            <v>B</v>
          </cell>
          <cell r="D3838" t="str">
            <v>C</v>
          </cell>
          <cell r="E3838">
            <v>0.15899581589958159</v>
          </cell>
          <cell r="F3838">
            <v>0.1</v>
          </cell>
          <cell r="G3838" t="str">
            <v>&gt;=30</v>
          </cell>
          <cell r="H3838" t="str">
            <v>KS2 English</v>
          </cell>
          <cell r="I3838" t="str">
            <v>KS4 English</v>
          </cell>
        </row>
        <row r="3839">
          <cell r="B3839" t="str">
            <v>KS2-4</v>
          </cell>
          <cell r="C3839" t="str">
            <v>N</v>
          </cell>
          <cell r="D3839" t="str">
            <v>C</v>
          </cell>
          <cell r="E3839">
            <v>0.15899581589958159</v>
          </cell>
          <cell r="F3839">
            <v>0.1</v>
          </cell>
          <cell r="G3839" t="str">
            <v>&gt;=30</v>
          </cell>
          <cell r="H3839" t="str">
            <v>KS2 English</v>
          </cell>
          <cell r="I3839" t="str">
            <v>KS4 English</v>
          </cell>
        </row>
        <row r="3840">
          <cell r="B3840" t="str">
            <v>KS2-4</v>
          </cell>
          <cell r="C3840" t="str">
            <v>2</v>
          </cell>
          <cell r="D3840" t="str">
            <v>C</v>
          </cell>
          <cell r="E3840">
            <v>0.15899581589958159</v>
          </cell>
          <cell r="F3840">
            <v>0.1</v>
          </cell>
          <cell r="G3840" t="str">
            <v>&gt;=30</v>
          </cell>
          <cell r="H3840" t="str">
            <v>KS2 English</v>
          </cell>
          <cell r="I3840" t="str">
            <v>KS4 English</v>
          </cell>
        </row>
        <row r="3841">
          <cell r="B3841" t="str">
            <v>KS2-4</v>
          </cell>
          <cell r="C3841" t="str">
            <v>3C</v>
          </cell>
          <cell r="D3841" t="str">
            <v>C</v>
          </cell>
          <cell r="E3841">
            <v>0.15899581589958159</v>
          </cell>
          <cell r="F3841">
            <v>0.1</v>
          </cell>
          <cell r="G3841" t="str">
            <v>&gt;=30</v>
          </cell>
          <cell r="H3841" t="str">
            <v>KS2 English</v>
          </cell>
          <cell r="I3841" t="str">
            <v>KS4 English</v>
          </cell>
        </row>
        <row r="3842">
          <cell r="B3842" t="str">
            <v>KS2-4</v>
          </cell>
          <cell r="C3842" t="str">
            <v>3B</v>
          </cell>
          <cell r="D3842" t="str">
            <v>C</v>
          </cell>
          <cell r="E3842">
            <v>0.15899581589958159</v>
          </cell>
          <cell r="F3842">
            <v>0.1</v>
          </cell>
          <cell r="G3842" t="str">
            <v>&gt;=30</v>
          </cell>
          <cell r="H3842" t="str">
            <v>KS2 English</v>
          </cell>
          <cell r="I3842" t="str">
            <v>KS4 English</v>
          </cell>
        </row>
        <row r="3843">
          <cell r="B3843" t="str">
            <v>KS2-4</v>
          </cell>
          <cell r="C3843" t="str">
            <v>3A</v>
          </cell>
          <cell r="D3843" t="str">
            <v>C</v>
          </cell>
          <cell r="E3843">
            <v>0.15899581589958159</v>
          </cell>
          <cell r="F3843">
            <v>0.1</v>
          </cell>
          <cell r="G3843" t="str">
            <v>&gt;=30</v>
          </cell>
          <cell r="H3843" t="str">
            <v>KS2 English</v>
          </cell>
          <cell r="I3843" t="str">
            <v>KS4 English</v>
          </cell>
        </row>
        <row r="3844">
          <cell r="B3844" t="str">
            <v>KS2-4</v>
          </cell>
          <cell r="C3844" t="str">
            <v>4C</v>
          </cell>
          <cell r="D3844" t="str">
            <v>C</v>
          </cell>
          <cell r="E3844">
            <v>0.15899581589958159</v>
          </cell>
          <cell r="F3844">
            <v>0.1</v>
          </cell>
          <cell r="G3844" t="str">
            <v>&gt;=30</v>
          </cell>
          <cell r="H3844" t="str">
            <v>KS2 English</v>
          </cell>
          <cell r="I3844" t="str">
            <v>KS4 English</v>
          </cell>
        </row>
        <row r="3845">
          <cell r="B3845" t="str">
            <v>KS2-4</v>
          </cell>
          <cell r="C3845" t="str">
            <v>4B</v>
          </cell>
          <cell r="D3845" t="str">
            <v>C</v>
          </cell>
          <cell r="E3845">
            <v>0.15899581589958159</v>
          </cell>
          <cell r="F3845">
            <v>0.1</v>
          </cell>
          <cell r="G3845" t="str">
            <v>&gt;=30</v>
          </cell>
          <cell r="H3845" t="str">
            <v>KS2 English</v>
          </cell>
          <cell r="I3845" t="str">
            <v>KS4 English</v>
          </cell>
        </row>
        <row r="3846">
          <cell r="B3846" t="str">
            <v>KS2-4</v>
          </cell>
          <cell r="C3846" t="str">
            <v>4A</v>
          </cell>
          <cell r="D3846" t="str">
            <v>C</v>
          </cell>
          <cell r="E3846">
            <v>0.15899581589958159</v>
          </cell>
          <cell r="F3846">
            <v>0.1</v>
          </cell>
          <cell r="G3846" t="str">
            <v>&gt;=30</v>
          </cell>
          <cell r="H3846" t="str">
            <v>KS2 English</v>
          </cell>
          <cell r="I3846" t="str">
            <v>KS4 English</v>
          </cell>
        </row>
        <row r="3847">
          <cell r="B3847" t="str">
            <v>KS2-4</v>
          </cell>
          <cell r="C3847" t="str">
            <v>5C</v>
          </cell>
          <cell r="D3847" t="str">
            <v>C</v>
          </cell>
          <cell r="E3847">
            <v>4.084720121028744E-2</v>
          </cell>
          <cell r="F3847">
            <v>0.1</v>
          </cell>
          <cell r="G3847" t="str">
            <v>&gt;=30</v>
          </cell>
          <cell r="H3847" t="str">
            <v>KS2 English</v>
          </cell>
          <cell r="I3847" t="str">
            <v>KS4 English</v>
          </cell>
        </row>
        <row r="3848">
          <cell r="B3848" t="str">
            <v>KS2-4</v>
          </cell>
          <cell r="C3848" t="str">
            <v>5B</v>
          </cell>
          <cell r="D3848" t="str">
            <v>C</v>
          </cell>
          <cell r="E3848">
            <v>6.993006993006993E-3</v>
          </cell>
          <cell r="F3848">
            <v>0.1</v>
          </cell>
          <cell r="G3848" t="str">
            <v>&gt;=30</v>
          </cell>
          <cell r="H3848" t="str">
            <v>KS2 English</v>
          </cell>
          <cell r="I3848" t="str">
            <v>KS4 English</v>
          </cell>
        </row>
        <row r="3849">
          <cell r="B3849" t="str">
            <v>KS2-4</v>
          </cell>
          <cell r="C3849" t="str">
            <v>5A</v>
          </cell>
          <cell r="D3849" t="str">
            <v>C</v>
          </cell>
          <cell r="E3849">
            <v>6.993006993006993E-3</v>
          </cell>
          <cell r="F3849">
            <v>0.1</v>
          </cell>
          <cell r="G3849" t="str">
            <v>&gt;=30</v>
          </cell>
          <cell r="H3849" t="str">
            <v>KS2 English</v>
          </cell>
          <cell r="I3849" t="str">
            <v>KS4 English</v>
          </cell>
        </row>
        <row r="3850">
          <cell r="B3850" t="str">
            <v>.</v>
          </cell>
        </row>
        <row r="3851">
          <cell r="B3851" t="str">
            <v>.</v>
          </cell>
        </row>
        <row r="3852">
          <cell r="B3852" t="str">
            <v>.</v>
          </cell>
          <cell r="C3852" t="str">
            <v>.</v>
          </cell>
          <cell r="D3852" t="str">
            <v>.</v>
          </cell>
          <cell r="E3852" t="str">
            <v>.</v>
          </cell>
          <cell r="F3852" t="str">
            <v>.</v>
          </cell>
          <cell r="G3852" t="str">
            <v>.</v>
          </cell>
          <cell r="H3852" t="str">
            <v>KS2 English</v>
          </cell>
          <cell r="I3852" t="str">
            <v>KS4 English</v>
          </cell>
        </row>
        <row r="3853">
          <cell r="B3853" t="str">
            <v>.</v>
          </cell>
          <cell r="C3853" t="str">
            <v>.</v>
          </cell>
          <cell r="D3853" t="str">
            <v>.</v>
          </cell>
          <cell r="E3853" t="str">
            <v>.</v>
          </cell>
          <cell r="F3853" t="str">
            <v>.</v>
          </cell>
          <cell r="G3853" t="str">
            <v>.</v>
          </cell>
          <cell r="H3853" t="str">
            <v>KS2 English</v>
          </cell>
          <cell r="I3853" t="str">
            <v>KS4 English</v>
          </cell>
        </row>
        <row r="3854">
          <cell r="B3854" t="str">
            <v>.</v>
          </cell>
          <cell r="C3854" t="str">
            <v>.</v>
          </cell>
          <cell r="D3854" t="str">
            <v>.</v>
          </cell>
          <cell r="E3854" t="str">
            <v>.</v>
          </cell>
          <cell r="F3854" t="str">
            <v>.</v>
          </cell>
          <cell r="G3854" t="str">
            <v>.</v>
          </cell>
          <cell r="H3854" t="str">
            <v>KS2 English</v>
          </cell>
          <cell r="I3854" t="str">
            <v>KS4 English</v>
          </cell>
        </row>
        <row r="3855">
          <cell r="B3855" t="str">
            <v>.</v>
          </cell>
          <cell r="C3855" t="str">
            <v>.</v>
          </cell>
          <cell r="D3855" t="str">
            <v>.</v>
          </cell>
          <cell r="E3855" t="str">
            <v>.</v>
          </cell>
          <cell r="F3855" t="str">
            <v>.</v>
          </cell>
          <cell r="G3855" t="str">
            <v>.</v>
          </cell>
          <cell r="H3855" t="str">
            <v>.</v>
          </cell>
          <cell r="I3855" t="str">
            <v>.</v>
          </cell>
        </row>
        <row r="3856">
          <cell r="B3856" t="str">
            <v>.</v>
          </cell>
          <cell r="C3856" t="str">
            <v>.</v>
          </cell>
          <cell r="D3856" t="str">
            <v>.</v>
          </cell>
          <cell r="E3856" t="str">
            <v>.</v>
          </cell>
          <cell r="F3856" t="str">
            <v>.</v>
          </cell>
          <cell r="G3856" t="str">
            <v>.</v>
          </cell>
          <cell r="H3856" t="str">
            <v>.</v>
          </cell>
          <cell r="I3856" t="str">
            <v>.</v>
          </cell>
        </row>
        <row r="3857">
          <cell r="B3857" t="str">
            <v>KS2-4</v>
          </cell>
          <cell r="C3857" t="str">
            <v>B</v>
          </cell>
          <cell r="D3857" t="str">
            <v>C</v>
          </cell>
          <cell r="E3857">
            <v>4.0974529346622372E-2</v>
          </cell>
          <cell r="F3857">
            <v>1</v>
          </cell>
          <cell r="G3857" t="str">
            <v>&lt;25</v>
          </cell>
          <cell r="H3857" t="str">
            <v>KS2 English</v>
          </cell>
          <cell r="I3857" t="str">
            <v>KS4 English</v>
          </cell>
        </row>
        <row r="3858">
          <cell r="B3858" t="str">
            <v>KS2-4</v>
          </cell>
          <cell r="C3858" t="str">
            <v>N</v>
          </cell>
          <cell r="D3858" t="str">
            <v>C</v>
          </cell>
          <cell r="E3858">
            <v>2.9635671560630777E-2</v>
          </cell>
          <cell r="F3858">
            <v>1</v>
          </cell>
          <cell r="G3858" t="str">
            <v>&lt;25</v>
          </cell>
          <cell r="H3858" t="str">
            <v>KS2 English</v>
          </cell>
          <cell r="I3858" t="str">
            <v>KS4 English</v>
          </cell>
        </row>
        <row r="3859">
          <cell r="B3859" t="str">
            <v>KS2-4</v>
          </cell>
          <cell r="C3859" t="str">
            <v>2</v>
          </cell>
          <cell r="D3859" t="str">
            <v>C</v>
          </cell>
          <cell r="E3859">
            <v>5.046153846153846E-2</v>
          </cell>
          <cell r="F3859">
            <v>1</v>
          </cell>
          <cell r="G3859" t="str">
            <v>&lt;25</v>
          </cell>
          <cell r="H3859" t="str">
            <v>KS2 English</v>
          </cell>
          <cell r="I3859" t="str">
            <v>KS4 English</v>
          </cell>
        </row>
        <row r="3860">
          <cell r="B3860" t="str">
            <v>KS2-4</v>
          </cell>
          <cell r="C3860" t="str">
            <v>3C</v>
          </cell>
          <cell r="D3860" t="str">
            <v>C</v>
          </cell>
          <cell r="E3860">
            <v>8.57058563209913E-2</v>
          </cell>
          <cell r="F3860">
            <v>1</v>
          </cell>
          <cell r="G3860" t="str">
            <v>&lt;25</v>
          </cell>
          <cell r="H3860" t="str">
            <v>KS2 English</v>
          </cell>
          <cell r="I3860" t="str">
            <v>KS4 English</v>
          </cell>
        </row>
        <row r="3861">
          <cell r="B3861" t="str">
            <v>KS2-4</v>
          </cell>
          <cell r="C3861" t="str">
            <v>3B</v>
          </cell>
          <cell r="D3861" t="str">
            <v>C</v>
          </cell>
          <cell r="E3861">
            <v>0.13972914820908747</v>
          </cell>
          <cell r="F3861">
            <v>1</v>
          </cell>
          <cell r="G3861" t="str">
            <v>&lt;25</v>
          </cell>
          <cell r="H3861" t="str">
            <v>KS2 English</v>
          </cell>
          <cell r="I3861" t="str">
            <v>KS4 English</v>
          </cell>
        </row>
        <row r="3862">
          <cell r="B3862" t="str">
            <v>KS2-4</v>
          </cell>
          <cell r="C3862" t="str">
            <v>3A</v>
          </cell>
          <cell r="D3862" t="str">
            <v>C</v>
          </cell>
          <cell r="E3862">
            <v>0.22302368651915391</v>
          </cell>
          <cell r="F3862">
            <v>1</v>
          </cell>
          <cell r="G3862" t="str">
            <v>&lt;25</v>
          </cell>
          <cell r="H3862" t="str">
            <v>KS2 English</v>
          </cell>
          <cell r="I3862" t="str">
            <v>KS4 English</v>
          </cell>
        </row>
        <row r="3863">
          <cell r="B3863" t="str">
            <v>KS2-4</v>
          </cell>
          <cell r="C3863" t="str">
            <v>4C</v>
          </cell>
          <cell r="D3863" t="str">
            <v>C</v>
          </cell>
          <cell r="E3863">
            <v>0.34625366974428795</v>
          </cell>
          <cell r="F3863">
            <v>1</v>
          </cell>
          <cell r="G3863" t="str">
            <v>&lt;25</v>
          </cell>
          <cell r="H3863" t="str">
            <v>KS2 English</v>
          </cell>
          <cell r="I3863" t="str">
            <v>KS4 English</v>
          </cell>
        </row>
        <row r="3864">
          <cell r="B3864" t="str">
            <v>KS2-4</v>
          </cell>
          <cell r="C3864" t="str">
            <v>4B</v>
          </cell>
          <cell r="D3864" t="str">
            <v>C</v>
          </cell>
          <cell r="E3864">
            <v>0.44118291347207012</v>
          </cell>
          <cell r="F3864">
            <v>1</v>
          </cell>
          <cell r="G3864" t="str">
            <v>&lt;25</v>
          </cell>
          <cell r="H3864" t="str">
            <v>KS2 English</v>
          </cell>
          <cell r="I3864" t="str">
            <v>KS4 English</v>
          </cell>
        </row>
        <row r="3865">
          <cell r="B3865" t="str">
            <v>KS2-4</v>
          </cell>
          <cell r="C3865" t="str">
            <v>4A</v>
          </cell>
          <cell r="D3865" t="str">
            <v>C</v>
          </cell>
          <cell r="E3865">
            <v>0.43053747442811979</v>
          </cell>
          <cell r="F3865">
            <v>1</v>
          </cell>
          <cell r="G3865" t="str">
            <v>&lt;25</v>
          </cell>
          <cell r="H3865" t="str">
            <v>KS2 English</v>
          </cell>
          <cell r="I3865" t="str">
            <v>KS4 English</v>
          </cell>
        </row>
        <row r="3866">
          <cell r="B3866" t="str">
            <v>KS2-4</v>
          </cell>
          <cell r="C3866" t="str">
            <v>5C</v>
          </cell>
          <cell r="D3866" t="str">
            <v>C</v>
          </cell>
          <cell r="E3866">
            <v>0.30119470455279301</v>
          </cell>
          <cell r="F3866">
            <v>1</v>
          </cell>
          <cell r="G3866" t="str">
            <v>&lt;25</v>
          </cell>
          <cell r="H3866" t="str">
            <v>KS2 English</v>
          </cell>
          <cell r="I3866" t="str">
            <v>KS4 English</v>
          </cell>
        </row>
        <row r="3867">
          <cell r="B3867" t="str">
            <v>KS2-4</v>
          </cell>
          <cell r="C3867" t="str">
            <v>5B</v>
          </cell>
          <cell r="D3867" t="str">
            <v>C</v>
          </cell>
          <cell r="E3867">
            <v>0.12520128824476651</v>
          </cell>
          <cell r="F3867">
            <v>1</v>
          </cell>
          <cell r="G3867" t="str">
            <v>&lt;25</v>
          </cell>
          <cell r="H3867" t="str">
            <v>KS2 English</v>
          </cell>
          <cell r="I3867" t="str">
            <v>KS4 English</v>
          </cell>
        </row>
        <row r="3868">
          <cell r="B3868" t="str">
            <v>KS2-4</v>
          </cell>
          <cell r="C3868" t="str">
            <v>5A</v>
          </cell>
          <cell r="D3868" t="str">
            <v>C</v>
          </cell>
          <cell r="E3868">
            <v>4.7619047619047616E-2</v>
          </cell>
          <cell r="F3868">
            <v>1</v>
          </cell>
          <cell r="G3868" t="str">
            <v>&lt;25</v>
          </cell>
          <cell r="H3868" t="str">
            <v>KS2 English</v>
          </cell>
          <cell r="I3868" t="str">
            <v>KS4 English</v>
          </cell>
        </row>
        <row r="3869">
          <cell r="B3869" t="str">
            <v>.</v>
          </cell>
        </row>
        <row r="3870">
          <cell r="B3870" t="str">
            <v>.</v>
          </cell>
        </row>
        <row r="3871">
          <cell r="B3871" t="str">
            <v>.</v>
          </cell>
          <cell r="C3871" t="str">
            <v>.</v>
          </cell>
          <cell r="D3871" t="str">
            <v>.</v>
          </cell>
          <cell r="E3871" t="str">
            <v>.</v>
          </cell>
          <cell r="F3871" t="str">
            <v>.</v>
          </cell>
          <cell r="G3871" t="str">
            <v>.</v>
          </cell>
          <cell r="H3871" t="str">
            <v>KS2 English</v>
          </cell>
          <cell r="I3871" t="str">
            <v>KS4 English</v>
          </cell>
        </row>
        <row r="3872">
          <cell r="B3872" t="str">
            <v>.</v>
          </cell>
          <cell r="C3872" t="str">
            <v>.</v>
          </cell>
          <cell r="D3872" t="str">
            <v>.</v>
          </cell>
          <cell r="E3872" t="str">
            <v>.</v>
          </cell>
          <cell r="F3872" t="str">
            <v>.</v>
          </cell>
          <cell r="G3872" t="str">
            <v>.</v>
          </cell>
          <cell r="H3872" t="str">
            <v>KS2 English</v>
          </cell>
          <cell r="I3872" t="str">
            <v>KS4 English</v>
          </cell>
        </row>
        <row r="3873">
          <cell r="B3873" t="str">
            <v>.</v>
          </cell>
          <cell r="C3873" t="str">
            <v>.</v>
          </cell>
          <cell r="D3873" t="str">
            <v>.</v>
          </cell>
          <cell r="E3873" t="str">
            <v>.</v>
          </cell>
          <cell r="F3873" t="str">
            <v>.</v>
          </cell>
          <cell r="G3873" t="str">
            <v>.</v>
          </cell>
          <cell r="H3873" t="str">
            <v>KS2 English</v>
          </cell>
          <cell r="I3873" t="str">
            <v>KS4 English</v>
          </cell>
        </row>
        <row r="3874">
          <cell r="B3874" t="str">
            <v>.</v>
          </cell>
          <cell r="C3874" t="str">
            <v>.</v>
          </cell>
          <cell r="D3874" t="str">
            <v>.</v>
          </cell>
          <cell r="E3874" t="str">
            <v>.</v>
          </cell>
          <cell r="F3874" t="str">
            <v>.</v>
          </cell>
          <cell r="G3874" t="str">
            <v>.</v>
          </cell>
          <cell r="H3874" t="str">
            <v>.</v>
          </cell>
          <cell r="I3874" t="str">
            <v>.</v>
          </cell>
        </row>
        <row r="3875">
          <cell r="B3875" t="str">
            <v>.</v>
          </cell>
          <cell r="C3875" t="str">
            <v>.</v>
          </cell>
          <cell r="D3875" t="str">
            <v>.</v>
          </cell>
          <cell r="E3875" t="str">
            <v>.</v>
          </cell>
          <cell r="F3875" t="str">
            <v>.</v>
          </cell>
          <cell r="G3875" t="str">
            <v>.</v>
          </cell>
          <cell r="H3875" t="str">
            <v>.</v>
          </cell>
          <cell r="I3875" t="str">
            <v>.</v>
          </cell>
        </row>
        <row r="3876">
          <cell r="B3876" t="str">
            <v>KS2-4</v>
          </cell>
          <cell r="C3876" t="str">
            <v>B</v>
          </cell>
          <cell r="D3876" t="str">
            <v>C</v>
          </cell>
          <cell r="E3876">
            <v>2.9164825452938577E-2</v>
          </cell>
          <cell r="F3876">
            <v>1</v>
          </cell>
          <cell r="G3876" t="str">
            <v>&gt;=25 &amp; &lt;26</v>
          </cell>
          <cell r="H3876" t="str">
            <v>KS2 English</v>
          </cell>
          <cell r="I3876" t="str">
            <v>KS4 English</v>
          </cell>
        </row>
        <row r="3877">
          <cell r="B3877" t="str">
            <v>KS2-4</v>
          </cell>
          <cell r="C3877" t="str">
            <v>N</v>
          </cell>
          <cell r="D3877" t="str">
            <v>C</v>
          </cell>
          <cell r="E3877">
            <v>3.3918837068443369E-2</v>
          </cell>
          <cell r="F3877">
            <v>1</v>
          </cell>
          <cell r="G3877" t="str">
            <v>&gt;=25 &amp; &lt;26</v>
          </cell>
          <cell r="H3877" t="str">
            <v>KS2 English</v>
          </cell>
          <cell r="I3877" t="str">
            <v>KS4 English</v>
          </cell>
        </row>
        <row r="3878">
          <cell r="B3878" t="str">
            <v>KS2-4</v>
          </cell>
          <cell r="C3878" t="str">
            <v>2</v>
          </cell>
          <cell r="D3878" t="str">
            <v>C</v>
          </cell>
          <cell r="E3878">
            <v>5.2980132450331126E-2</v>
          </cell>
          <cell r="F3878">
            <v>1</v>
          </cell>
          <cell r="G3878" t="str">
            <v>&gt;=25 &amp; &lt;26</v>
          </cell>
          <cell r="H3878" t="str">
            <v>KS2 English</v>
          </cell>
          <cell r="I3878" t="str">
            <v>KS4 English</v>
          </cell>
        </row>
        <row r="3879">
          <cell r="B3879" t="str">
            <v>KS2-4</v>
          </cell>
          <cell r="C3879" t="str">
            <v>3C</v>
          </cell>
          <cell r="D3879" t="str">
            <v>C</v>
          </cell>
          <cell r="E3879">
            <v>8.1827568404749612E-2</v>
          </cell>
          <cell r="F3879">
            <v>1</v>
          </cell>
          <cell r="G3879" t="str">
            <v>&gt;=25 &amp; &lt;26</v>
          </cell>
          <cell r="H3879" t="str">
            <v>KS2 English</v>
          </cell>
          <cell r="I3879" t="str">
            <v>KS4 English</v>
          </cell>
        </row>
        <row r="3880">
          <cell r="B3880" t="str">
            <v>KS2-4</v>
          </cell>
          <cell r="C3880" t="str">
            <v>3B</v>
          </cell>
          <cell r="D3880" t="str">
            <v>C</v>
          </cell>
          <cell r="E3880">
            <v>0.13529168390566818</v>
          </cell>
          <cell r="F3880">
            <v>1</v>
          </cell>
          <cell r="G3880" t="str">
            <v>&gt;=25 &amp; &lt;26</v>
          </cell>
          <cell r="H3880" t="str">
            <v>KS2 English</v>
          </cell>
          <cell r="I3880" t="str">
            <v>KS4 English</v>
          </cell>
        </row>
        <row r="3881">
          <cell r="B3881" t="str">
            <v>KS2-4</v>
          </cell>
          <cell r="C3881" t="str">
            <v>3A</v>
          </cell>
          <cell r="D3881" t="str">
            <v>C</v>
          </cell>
          <cell r="E3881">
            <v>0.22480381597168794</v>
          </cell>
          <cell r="F3881">
            <v>1</v>
          </cell>
          <cell r="G3881" t="str">
            <v>&gt;=25 &amp; &lt;26</v>
          </cell>
          <cell r="H3881" t="str">
            <v>KS2 English</v>
          </cell>
          <cell r="I3881" t="str">
            <v>KS4 English</v>
          </cell>
        </row>
        <row r="3882">
          <cell r="B3882" t="str">
            <v>KS2-4</v>
          </cell>
          <cell r="C3882" t="str">
            <v>4C</v>
          </cell>
          <cell r="D3882" t="str">
            <v>C</v>
          </cell>
          <cell r="E3882">
            <v>0.36355383404950675</v>
          </cell>
          <cell r="F3882">
            <v>1</v>
          </cell>
          <cell r="G3882" t="str">
            <v>&gt;=25 &amp; &lt;26</v>
          </cell>
          <cell r="H3882" t="str">
            <v>KS2 English</v>
          </cell>
          <cell r="I3882" t="str">
            <v>KS4 English</v>
          </cell>
        </row>
        <row r="3883">
          <cell r="B3883" t="str">
            <v>KS2-4</v>
          </cell>
          <cell r="C3883" t="str">
            <v>4B</v>
          </cell>
          <cell r="D3883" t="str">
            <v>C</v>
          </cell>
          <cell r="E3883">
            <v>0.45972806203243599</v>
          </cell>
          <cell r="F3883">
            <v>1</v>
          </cell>
          <cell r="G3883" t="str">
            <v>&gt;=25 &amp; &lt;26</v>
          </cell>
          <cell r="H3883" t="str">
            <v>KS2 English</v>
          </cell>
          <cell r="I3883" t="str">
            <v>KS4 English</v>
          </cell>
        </row>
        <row r="3884">
          <cell r="B3884" t="str">
            <v>KS2-4</v>
          </cell>
          <cell r="C3884" t="str">
            <v>4A</v>
          </cell>
          <cell r="D3884" t="str">
            <v>C</v>
          </cell>
          <cell r="E3884">
            <v>0.42558023990347077</v>
          </cell>
          <cell r="F3884">
            <v>1</v>
          </cell>
          <cell r="G3884" t="str">
            <v>&gt;=25 &amp; &lt;26</v>
          </cell>
          <cell r="H3884" t="str">
            <v>KS2 English</v>
          </cell>
          <cell r="I3884" t="str">
            <v>KS4 English</v>
          </cell>
        </row>
        <row r="3885">
          <cell r="B3885" t="str">
            <v>KS2-4</v>
          </cell>
          <cell r="C3885" t="str">
            <v>5C</v>
          </cell>
          <cell r="D3885" t="str">
            <v>C</v>
          </cell>
          <cell r="E3885">
            <v>0.27439411242228146</v>
          </cell>
          <cell r="F3885">
            <v>1</v>
          </cell>
          <cell r="G3885" t="str">
            <v>&gt;=25 &amp; &lt;26</v>
          </cell>
          <cell r="H3885" t="str">
            <v>KS2 English</v>
          </cell>
          <cell r="I3885" t="str">
            <v>KS4 English</v>
          </cell>
        </row>
        <row r="3886">
          <cell r="B3886" t="str">
            <v>KS2-4</v>
          </cell>
          <cell r="C3886" t="str">
            <v>5B</v>
          </cell>
          <cell r="D3886" t="str">
            <v>C</v>
          </cell>
          <cell r="E3886">
            <v>8.0859774820880248E-2</v>
          </cell>
          <cell r="F3886">
            <v>1</v>
          </cell>
          <cell r="G3886" t="str">
            <v>&gt;=25 &amp; &lt;26</v>
          </cell>
          <cell r="H3886" t="str">
            <v>KS2 English</v>
          </cell>
          <cell r="I3886" t="str">
            <v>KS4 English</v>
          </cell>
        </row>
        <row r="3887">
          <cell r="B3887" t="str">
            <v>KS2-4</v>
          </cell>
          <cell r="C3887" t="str">
            <v>5A</v>
          </cell>
          <cell r="D3887" t="str">
            <v>C</v>
          </cell>
          <cell r="E3887">
            <v>4.1025641025641026E-2</v>
          </cell>
          <cell r="F3887">
            <v>1</v>
          </cell>
          <cell r="G3887" t="str">
            <v>&gt;=25 &amp; &lt;26</v>
          </cell>
          <cell r="H3887" t="str">
            <v>KS2 English</v>
          </cell>
          <cell r="I3887" t="str">
            <v>KS4 English</v>
          </cell>
        </row>
        <row r="3888">
          <cell r="B3888" t="str">
            <v>.</v>
          </cell>
        </row>
        <row r="3889">
          <cell r="B3889" t="str">
            <v>.</v>
          </cell>
        </row>
        <row r="3890">
          <cell r="B3890" t="str">
            <v>.</v>
          </cell>
          <cell r="C3890" t="str">
            <v>.</v>
          </cell>
          <cell r="D3890" t="str">
            <v>.</v>
          </cell>
          <cell r="E3890" t="str">
            <v>.</v>
          </cell>
          <cell r="F3890" t="str">
            <v>.</v>
          </cell>
          <cell r="G3890" t="str">
            <v>.</v>
          </cell>
          <cell r="H3890" t="str">
            <v>KS2 English</v>
          </cell>
          <cell r="I3890" t="str">
            <v>KS4 English</v>
          </cell>
        </row>
        <row r="3891">
          <cell r="B3891" t="str">
            <v>.</v>
          </cell>
          <cell r="C3891" t="str">
            <v>.</v>
          </cell>
          <cell r="D3891" t="str">
            <v>.</v>
          </cell>
          <cell r="E3891" t="str">
            <v>.</v>
          </cell>
          <cell r="F3891" t="str">
            <v>.</v>
          </cell>
          <cell r="G3891" t="str">
            <v>.</v>
          </cell>
          <cell r="H3891" t="str">
            <v>KS2 English</v>
          </cell>
          <cell r="I3891" t="str">
            <v>KS4 English</v>
          </cell>
        </row>
        <row r="3892">
          <cell r="B3892" t="str">
            <v>.</v>
          </cell>
          <cell r="C3892" t="str">
            <v>.</v>
          </cell>
          <cell r="D3892" t="str">
            <v>.</v>
          </cell>
          <cell r="E3892" t="str">
            <v>.</v>
          </cell>
          <cell r="F3892" t="str">
            <v>.</v>
          </cell>
          <cell r="G3892" t="str">
            <v>.</v>
          </cell>
          <cell r="H3892" t="str">
            <v>KS2 English</v>
          </cell>
          <cell r="I3892" t="str">
            <v>KS4 English</v>
          </cell>
        </row>
        <row r="3893">
          <cell r="B3893" t="str">
            <v>.</v>
          </cell>
          <cell r="C3893" t="str">
            <v>.</v>
          </cell>
          <cell r="D3893" t="str">
            <v>.</v>
          </cell>
          <cell r="E3893" t="str">
            <v>.</v>
          </cell>
          <cell r="F3893" t="str">
            <v>.</v>
          </cell>
          <cell r="G3893" t="str">
            <v>.</v>
          </cell>
          <cell r="H3893" t="str">
            <v>.</v>
          </cell>
          <cell r="I3893" t="str">
            <v>.</v>
          </cell>
        </row>
        <row r="3894">
          <cell r="B3894" t="str">
            <v>.</v>
          </cell>
          <cell r="C3894" t="str">
            <v>.</v>
          </cell>
          <cell r="D3894" t="str">
            <v>.</v>
          </cell>
          <cell r="E3894" t="str">
            <v>.</v>
          </cell>
          <cell r="F3894" t="str">
            <v>.</v>
          </cell>
          <cell r="G3894" t="str">
            <v>.</v>
          </cell>
          <cell r="H3894" t="str">
            <v>.</v>
          </cell>
          <cell r="I3894" t="str">
            <v>.</v>
          </cell>
        </row>
        <row r="3895">
          <cell r="B3895" t="str">
            <v>KS2-4</v>
          </cell>
          <cell r="C3895" t="str">
            <v>B</v>
          </cell>
          <cell r="D3895" t="str">
            <v>C</v>
          </cell>
          <cell r="E3895">
            <v>3.0732860520094562E-2</v>
          </cell>
          <cell r="F3895">
            <v>1</v>
          </cell>
          <cell r="G3895" t="str">
            <v>&gt;=26 &amp; &lt;27</v>
          </cell>
          <cell r="H3895" t="str">
            <v>KS2 English</v>
          </cell>
          <cell r="I3895" t="str">
            <v>KS4 English</v>
          </cell>
        </row>
        <row r="3896">
          <cell r="B3896" t="str">
            <v>KS2-4</v>
          </cell>
          <cell r="C3896" t="str">
            <v>N</v>
          </cell>
          <cell r="D3896" t="str">
            <v>C</v>
          </cell>
          <cell r="E3896">
            <v>2.9702970297029702E-2</v>
          </cell>
          <cell r="F3896">
            <v>1</v>
          </cell>
          <cell r="G3896" t="str">
            <v>&gt;=26 &amp; &lt;27</v>
          </cell>
          <cell r="H3896" t="str">
            <v>KS2 English</v>
          </cell>
          <cell r="I3896" t="str">
            <v>KS4 English</v>
          </cell>
        </row>
        <row r="3897">
          <cell r="B3897" t="str">
            <v>KS2-4</v>
          </cell>
          <cell r="C3897" t="str">
            <v>2</v>
          </cell>
          <cell r="D3897" t="str">
            <v>C</v>
          </cell>
          <cell r="E3897">
            <v>5.0704225352112678E-2</v>
          </cell>
          <cell r="F3897">
            <v>1</v>
          </cell>
          <cell r="G3897" t="str">
            <v>&gt;=26 &amp; &lt;27</v>
          </cell>
          <cell r="H3897" t="str">
            <v>KS2 English</v>
          </cell>
          <cell r="I3897" t="str">
            <v>KS4 English</v>
          </cell>
        </row>
        <row r="3898">
          <cell r="B3898" t="str">
            <v>KS2-4</v>
          </cell>
          <cell r="C3898" t="str">
            <v>3C</v>
          </cell>
          <cell r="D3898" t="str">
            <v>C</v>
          </cell>
          <cell r="E3898">
            <v>7.7815993121238172E-2</v>
          </cell>
          <cell r="F3898">
            <v>1</v>
          </cell>
          <cell r="G3898" t="str">
            <v>&gt;=26 &amp; &lt;27</v>
          </cell>
          <cell r="H3898" t="str">
            <v>KS2 English</v>
          </cell>
          <cell r="I3898" t="str">
            <v>KS4 English</v>
          </cell>
        </row>
        <row r="3899">
          <cell r="B3899" t="str">
            <v>KS2-4</v>
          </cell>
          <cell r="C3899" t="str">
            <v>3B</v>
          </cell>
          <cell r="D3899" t="str">
            <v>C</v>
          </cell>
          <cell r="E3899">
            <v>0.14143393761228157</v>
          </cell>
          <cell r="F3899">
            <v>1</v>
          </cell>
          <cell r="G3899" t="str">
            <v>&gt;=26 &amp; &lt;27</v>
          </cell>
          <cell r="H3899" t="str">
            <v>KS2 English</v>
          </cell>
          <cell r="I3899" t="str">
            <v>KS4 English</v>
          </cell>
        </row>
        <row r="3900">
          <cell r="B3900" t="str">
            <v>KS2-4</v>
          </cell>
          <cell r="C3900" t="str">
            <v>3A</v>
          </cell>
          <cell r="D3900" t="str">
            <v>C</v>
          </cell>
          <cell r="E3900">
            <v>0.22039436619718311</v>
          </cell>
          <cell r="F3900">
            <v>1</v>
          </cell>
          <cell r="G3900" t="str">
            <v>&gt;=26 &amp; &lt;27</v>
          </cell>
          <cell r="H3900" t="str">
            <v>KS2 English</v>
          </cell>
          <cell r="I3900" t="str">
            <v>KS4 English</v>
          </cell>
        </row>
        <row r="3901">
          <cell r="B3901" t="str">
            <v>KS2-4</v>
          </cell>
          <cell r="C3901" t="str">
            <v>4C</v>
          </cell>
          <cell r="D3901" t="str">
            <v>C</v>
          </cell>
          <cell r="E3901">
            <v>0.36196035612296323</v>
          </cell>
          <cell r="F3901">
            <v>1</v>
          </cell>
          <cell r="G3901" t="str">
            <v>&gt;=26 &amp; &lt;27</v>
          </cell>
          <cell r="H3901" t="str">
            <v>KS2 English</v>
          </cell>
          <cell r="I3901" t="str">
            <v>KS4 English</v>
          </cell>
        </row>
        <row r="3902">
          <cell r="B3902" t="str">
            <v>KS2-4</v>
          </cell>
          <cell r="C3902" t="str">
            <v>4B</v>
          </cell>
          <cell r="D3902" t="str">
            <v>C</v>
          </cell>
          <cell r="E3902">
            <v>0.44781876841071677</v>
          </cell>
          <cell r="F3902">
            <v>1</v>
          </cell>
          <cell r="G3902" t="str">
            <v>&gt;=26 &amp; &lt;27</v>
          </cell>
          <cell r="H3902" t="str">
            <v>KS2 English</v>
          </cell>
          <cell r="I3902" t="str">
            <v>KS4 English</v>
          </cell>
        </row>
        <row r="3903">
          <cell r="B3903" t="str">
            <v>KS2-4</v>
          </cell>
          <cell r="C3903" t="str">
            <v>4A</v>
          </cell>
          <cell r="D3903" t="str">
            <v>C</v>
          </cell>
          <cell r="E3903">
            <v>0.40115812164503994</v>
          </cell>
          <cell r="F3903">
            <v>1</v>
          </cell>
          <cell r="G3903" t="str">
            <v>&gt;=26 &amp; &lt;27</v>
          </cell>
          <cell r="H3903" t="str">
            <v>KS2 English</v>
          </cell>
          <cell r="I3903" t="str">
            <v>KS4 English</v>
          </cell>
        </row>
        <row r="3904">
          <cell r="B3904" t="str">
            <v>KS2-4</v>
          </cell>
          <cell r="C3904" t="str">
            <v>5C</v>
          </cell>
          <cell r="D3904" t="str">
            <v>C</v>
          </cell>
          <cell r="E3904">
            <v>0.23564954682779457</v>
          </cell>
          <cell r="F3904">
            <v>1</v>
          </cell>
          <cell r="G3904" t="str">
            <v>&gt;=26 &amp; &lt;27</v>
          </cell>
          <cell r="H3904" t="str">
            <v>KS2 English</v>
          </cell>
          <cell r="I3904" t="str">
            <v>KS4 English</v>
          </cell>
        </row>
        <row r="3905">
          <cell r="B3905" t="str">
            <v>KS2-4</v>
          </cell>
          <cell r="C3905" t="str">
            <v>5B</v>
          </cell>
          <cell r="D3905" t="str">
            <v>C</v>
          </cell>
          <cell r="E3905">
            <v>7.4007515111909825E-2</v>
          </cell>
          <cell r="F3905">
            <v>1</v>
          </cell>
          <cell r="G3905" t="str">
            <v>&gt;=26 &amp; &lt;27</v>
          </cell>
          <cell r="H3905" t="str">
            <v>KS2 English</v>
          </cell>
          <cell r="I3905" t="str">
            <v>KS4 English</v>
          </cell>
        </row>
        <row r="3906">
          <cell r="B3906" t="str">
            <v>KS2-4</v>
          </cell>
          <cell r="C3906" t="str">
            <v>5A</v>
          </cell>
          <cell r="D3906" t="str">
            <v>C</v>
          </cell>
          <cell r="E3906">
            <v>1.9305019305019305E-2</v>
          </cell>
          <cell r="F3906">
            <v>1</v>
          </cell>
          <cell r="G3906" t="str">
            <v>&gt;=26 &amp; &lt;27</v>
          </cell>
          <cell r="H3906" t="str">
            <v>KS2 English</v>
          </cell>
          <cell r="I3906" t="str">
            <v>KS4 English</v>
          </cell>
        </row>
        <row r="3907">
          <cell r="B3907" t="str">
            <v>.</v>
          </cell>
        </row>
        <row r="3908">
          <cell r="B3908" t="str">
            <v>.</v>
          </cell>
        </row>
        <row r="3909">
          <cell r="B3909" t="str">
            <v>.</v>
          </cell>
          <cell r="C3909" t="str">
            <v>.</v>
          </cell>
          <cell r="D3909" t="str">
            <v>.</v>
          </cell>
          <cell r="E3909" t="str">
            <v>.</v>
          </cell>
          <cell r="F3909" t="str">
            <v>.</v>
          </cell>
          <cell r="G3909" t="str">
            <v>.</v>
          </cell>
          <cell r="H3909" t="str">
            <v>KS2 English</v>
          </cell>
          <cell r="I3909" t="str">
            <v>KS4 English</v>
          </cell>
        </row>
        <row r="3910">
          <cell r="B3910" t="str">
            <v>.</v>
          </cell>
          <cell r="C3910" t="str">
            <v>.</v>
          </cell>
          <cell r="D3910" t="str">
            <v>.</v>
          </cell>
          <cell r="E3910" t="str">
            <v>.</v>
          </cell>
          <cell r="F3910" t="str">
            <v>.</v>
          </cell>
          <cell r="G3910" t="str">
            <v>.</v>
          </cell>
          <cell r="H3910" t="str">
            <v>KS2 English</v>
          </cell>
          <cell r="I3910" t="str">
            <v>KS4 English</v>
          </cell>
        </row>
        <row r="3911">
          <cell r="B3911" t="str">
            <v>.</v>
          </cell>
          <cell r="C3911" t="str">
            <v>.</v>
          </cell>
          <cell r="D3911" t="str">
            <v>.</v>
          </cell>
          <cell r="E3911" t="str">
            <v>.</v>
          </cell>
          <cell r="F3911" t="str">
            <v>.</v>
          </cell>
          <cell r="G3911" t="str">
            <v>.</v>
          </cell>
          <cell r="H3911" t="str">
            <v>KS2 English</v>
          </cell>
          <cell r="I3911" t="str">
            <v>KS4 English</v>
          </cell>
        </row>
        <row r="3912">
          <cell r="B3912" t="str">
            <v>.</v>
          </cell>
          <cell r="C3912" t="str">
            <v>.</v>
          </cell>
          <cell r="D3912" t="str">
            <v>.</v>
          </cell>
          <cell r="E3912" t="str">
            <v>.</v>
          </cell>
          <cell r="F3912" t="str">
            <v>.</v>
          </cell>
          <cell r="G3912" t="str">
            <v>.</v>
          </cell>
          <cell r="H3912" t="str">
            <v>.</v>
          </cell>
          <cell r="I3912" t="str">
            <v>.</v>
          </cell>
        </row>
        <row r="3913">
          <cell r="B3913" t="str">
            <v>.</v>
          </cell>
          <cell r="C3913" t="str">
            <v>.</v>
          </cell>
          <cell r="D3913" t="str">
            <v>.</v>
          </cell>
          <cell r="E3913" t="str">
            <v>.</v>
          </cell>
          <cell r="F3913" t="str">
            <v>.</v>
          </cell>
          <cell r="G3913" t="str">
            <v>.</v>
          </cell>
          <cell r="H3913" t="str">
            <v>.</v>
          </cell>
          <cell r="I3913" t="str">
            <v>.</v>
          </cell>
        </row>
        <row r="3914">
          <cell r="B3914" t="str">
            <v>KS2-4</v>
          </cell>
          <cell r="C3914" t="str">
            <v>B</v>
          </cell>
          <cell r="D3914" t="str">
            <v>C</v>
          </cell>
          <cell r="E3914">
            <v>5.0073637702503684E-2</v>
          </cell>
          <cell r="F3914">
            <v>1</v>
          </cell>
          <cell r="G3914" t="str">
            <v>&gt;=27 &amp; &lt;28</v>
          </cell>
          <cell r="H3914" t="str">
            <v>KS2 English</v>
          </cell>
          <cell r="I3914" t="str">
            <v>KS4 English</v>
          </cell>
        </row>
        <row r="3915">
          <cell r="B3915" t="str">
            <v>KS2-4</v>
          </cell>
          <cell r="C3915" t="str">
            <v>N</v>
          </cell>
          <cell r="D3915" t="str">
            <v>C</v>
          </cell>
          <cell r="E3915">
            <v>3.8461538461538464E-2</v>
          </cell>
          <cell r="F3915">
            <v>1</v>
          </cell>
          <cell r="G3915" t="str">
            <v>&gt;=27 &amp; &lt;28</v>
          </cell>
          <cell r="H3915" t="str">
            <v>KS2 English</v>
          </cell>
          <cell r="I3915" t="str">
            <v>KS4 English</v>
          </cell>
        </row>
        <row r="3916">
          <cell r="B3916" t="str">
            <v>KS2-4</v>
          </cell>
          <cell r="C3916" t="str">
            <v>2</v>
          </cell>
          <cell r="D3916" t="str">
            <v>C</v>
          </cell>
          <cell r="E3916">
            <v>6.1224489795918366E-2</v>
          </cell>
          <cell r="F3916">
            <v>1</v>
          </cell>
          <cell r="G3916" t="str">
            <v>&gt;=27 &amp; &lt;28</v>
          </cell>
          <cell r="H3916" t="str">
            <v>KS2 English</v>
          </cell>
          <cell r="I3916" t="str">
            <v>KS4 English</v>
          </cell>
        </row>
        <row r="3917">
          <cell r="B3917" t="str">
            <v>KS2-4</v>
          </cell>
          <cell r="C3917" t="str">
            <v>3C</v>
          </cell>
          <cell r="D3917" t="str">
            <v>C</v>
          </cell>
          <cell r="E3917">
            <v>0.10959423587409936</v>
          </cell>
          <cell r="F3917">
            <v>1</v>
          </cell>
          <cell r="G3917" t="str">
            <v>&gt;=27 &amp; &lt;28</v>
          </cell>
          <cell r="H3917" t="str">
            <v>KS2 English</v>
          </cell>
          <cell r="I3917" t="str">
            <v>KS4 English</v>
          </cell>
        </row>
        <row r="3918">
          <cell r="B3918" t="str">
            <v>KS2-4</v>
          </cell>
          <cell r="C3918" t="str">
            <v>3B</v>
          </cell>
          <cell r="D3918" t="str">
            <v>C</v>
          </cell>
          <cell r="E3918">
            <v>0.17094725214029274</v>
          </cell>
          <cell r="F3918">
            <v>1</v>
          </cell>
          <cell r="G3918" t="str">
            <v>&gt;=27 &amp; &lt;28</v>
          </cell>
          <cell r="H3918" t="str">
            <v>KS2 English</v>
          </cell>
          <cell r="I3918" t="str">
            <v>KS4 English</v>
          </cell>
        </row>
        <row r="3919">
          <cell r="B3919" t="str">
            <v>KS2-4</v>
          </cell>
          <cell r="C3919" t="str">
            <v>3A</v>
          </cell>
          <cell r="D3919" t="str">
            <v>C</v>
          </cell>
          <cell r="E3919">
            <v>0.26112554112554115</v>
          </cell>
          <cell r="F3919">
            <v>1</v>
          </cell>
          <cell r="G3919" t="str">
            <v>&gt;=27 &amp; &lt;28</v>
          </cell>
          <cell r="H3919" t="str">
            <v>KS2 English</v>
          </cell>
          <cell r="I3919" t="str">
            <v>KS4 English</v>
          </cell>
        </row>
        <row r="3920">
          <cell r="B3920" t="str">
            <v>KS2-4</v>
          </cell>
          <cell r="C3920" t="str">
            <v>4C</v>
          </cell>
          <cell r="D3920" t="str">
            <v>C</v>
          </cell>
          <cell r="E3920">
            <v>0.40100573032393871</v>
          </cell>
          <cell r="F3920">
            <v>1</v>
          </cell>
          <cell r="G3920" t="str">
            <v>&gt;=27 &amp; &lt;28</v>
          </cell>
          <cell r="H3920" t="str">
            <v>KS2 English</v>
          </cell>
          <cell r="I3920" t="str">
            <v>KS4 English</v>
          </cell>
        </row>
        <row r="3921">
          <cell r="B3921" t="str">
            <v>KS2-4</v>
          </cell>
          <cell r="C3921" t="str">
            <v>4B</v>
          </cell>
          <cell r="D3921" t="str">
            <v>C</v>
          </cell>
          <cell r="E3921">
            <v>0.44052647961225488</v>
          </cell>
          <cell r="F3921">
            <v>1</v>
          </cell>
          <cell r="G3921" t="str">
            <v>&gt;=27 &amp; &lt;28</v>
          </cell>
          <cell r="H3921" t="str">
            <v>KS2 English</v>
          </cell>
          <cell r="I3921" t="str">
            <v>KS4 English</v>
          </cell>
        </row>
        <row r="3922">
          <cell r="B3922" t="str">
            <v>KS2-4</v>
          </cell>
          <cell r="C3922" t="str">
            <v>4A</v>
          </cell>
          <cell r="D3922" t="str">
            <v>C</v>
          </cell>
          <cell r="E3922">
            <v>0.36422167111789394</v>
          </cell>
          <cell r="F3922">
            <v>1</v>
          </cell>
          <cell r="G3922" t="str">
            <v>&gt;=27 &amp; &lt;28</v>
          </cell>
          <cell r="H3922" t="str">
            <v>KS2 English</v>
          </cell>
          <cell r="I3922" t="str">
            <v>KS4 English</v>
          </cell>
        </row>
        <row r="3923">
          <cell r="B3923" t="str">
            <v>KS2-4</v>
          </cell>
          <cell r="C3923" t="str">
            <v>5C</v>
          </cell>
          <cell r="D3923" t="str">
            <v>C</v>
          </cell>
          <cell r="E3923">
            <v>0.18465045592705168</v>
          </cell>
          <cell r="F3923">
            <v>1</v>
          </cell>
          <cell r="G3923" t="str">
            <v>&gt;=27 &amp; &lt;28</v>
          </cell>
          <cell r="H3923" t="str">
            <v>KS2 English</v>
          </cell>
          <cell r="I3923" t="str">
            <v>KS4 English</v>
          </cell>
        </row>
        <row r="3924">
          <cell r="B3924" t="str">
            <v>KS2-4</v>
          </cell>
          <cell r="C3924" t="str">
            <v>5B</v>
          </cell>
          <cell r="D3924" t="str">
            <v>C</v>
          </cell>
          <cell r="E3924">
            <v>4.7535979066724812E-2</v>
          </cell>
          <cell r="F3924">
            <v>1</v>
          </cell>
          <cell r="G3924" t="str">
            <v>&gt;=27 &amp; &lt;28</v>
          </cell>
          <cell r="H3924" t="str">
            <v>KS2 English</v>
          </cell>
          <cell r="I3924" t="str">
            <v>KS4 English</v>
          </cell>
        </row>
        <row r="3925">
          <cell r="B3925" t="str">
            <v>KS2-4</v>
          </cell>
          <cell r="C3925" t="str">
            <v>5A</v>
          </cell>
          <cell r="D3925" t="str">
            <v>C</v>
          </cell>
          <cell r="E3925">
            <v>1.1965811965811967E-2</v>
          </cell>
          <cell r="F3925">
            <v>1</v>
          </cell>
          <cell r="G3925" t="str">
            <v>&gt;=27 &amp; &lt;28</v>
          </cell>
          <cell r="H3925" t="str">
            <v>KS2 English</v>
          </cell>
          <cell r="I3925" t="str">
            <v>KS4 English</v>
          </cell>
        </row>
        <row r="3926">
          <cell r="B3926" t="str">
            <v>.</v>
          </cell>
        </row>
        <row r="3927">
          <cell r="B3927" t="str">
            <v>.</v>
          </cell>
        </row>
        <row r="3928">
          <cell r="B3928" t="str">
            <v>.</v>
          </cell>
          <cell r="C3928" t="str">
            <v>.</v>
          </cell>
          <cell r="D3928" t="str">
            <v>.</v>
          </cell>
          <cell r="E3928" t="str">
            <v>.</v>
          </cell>
          <cell r="F3928" t="str">
            <v>.</v>
          </cell>
          <cell r="G3928" t="str">
            <v>.</v>
          </cell>
          <cell r="H3928" t="str">
            <v>KS2 English</v>
          </cell>
          <cell r="I3928" t="str">
            <v>KS4 English</v>
          </cell>
        </row>
        <row r="3929">
          <cell r="B3929" t="str">
            <v>.</v>
          </cell>
          <cell r="C3929" t="str">
            <v>.</v>
          </cell>
          <cell r="D3929" t="str">
            <v>.</v>
          </cell>
          <cell r="E3929" t="str">
            <v>.</v>
          </cell>
          <cell r="F3929" t="str">
            <v>.</v>
          </cell>
          <cell r="G3929" t="str">
            <v>.</v>
          </cell>
          <cell r="H3929" t="str">
            <v>KS2 English</v>
          </cell>
          <cell r="I3929" t="str">
            <v>KS4 English</v>
          </cell>
        </row>
        <row r="3930">
          <cell r="B3930" t="str">
            <v>.</v>
          </cell>
          <cell r="C3930" t="str">
            <v>.</v>
          </cell>
          <cell r="D3930" t="str">
            <v>.</v>
          </cell>
          <cell r="E3930" t="str">
            <v>.</v>
          </cell>
          <cell r="F3930" t="str">
            <v>.</v>
          </cell>
          <cell r="G3930" t="str">
            <v>.</v>
          </cell>
          <cell r="H3930" t="str">
            <v>KS2 English</v>
          </cell>
          <cell r="I3930" t="str">
            <v>KS4 English</v>
          </cell>
        </row>
        <row r="3931">
          <cell r="B3931" t="str">
            <v>.</v>
          </cell>
          <cell r="C3931" t="str">
            <v>.</v>
          </cell>
          <cell r="D3931" t="str">
            <v>.</v>
          </cell>
          <cell r="E3931" t="str">
            <v>.</v>
          </cell>
          <cell r="F3931" t="str">
            <v>.</v>
          </cell>
          <cell r="G3931" t="str">
            <v>.</v>
          </cell>
          <cell r="H3931" t="str">
            <v>.</v>
          </cell>
          <cell r="I3931" t="str">
            <v>.</v>
          </cell>
        </row>
        <row r="3932">
          <cell r="B3932" t="str">
            <v>.</v>
          </cell>
          <cell r="C3932" t="str">
            <v>.</v>
          </cell>
          <cell r="D3932" t="str">
            <v>.</v>
          </cell>
          <cell r="E3932" t="str">
            <v>.</v>
          </cell>
          <cell r="F3932" t="str">
            <v>.</v>
          </cell>
          <cell r="G3932" t="str">
            <v>.</v>
          </cell>
          <cell r="H3932" t="str">
            <v>.</v>
          </cell>
          <cell r="I3932" t="str">
            <v>.</v>
          </cell>
        </row>
        <row r="3933">
          <cell r="B3933" t="str">
            <v>KS2-4</v>
          </cell>
          <cell r="C3933" t="str">
            <v>B</v>
          </cell>
          <cell r="D3933" t="str">
            <v>C</v>
          </cell>
          <cell r="E3933">
            <v>6.0422960725075532E-2</v>
          </cell>
          <cell r="F3933">
            <v>1</v>
          </cell>
          <cell r="G3933" t="str">
            <v>&gt;=28 &amp; &lt;29</v>
          </cell>
          <cell r="H3933" t="str">
            <v>KS2 English</v>
          </cell>
          <cell r="I3933" t="str">
            <v>KS4 English</v>
          </cell>
        </row>
        <row r="3934">
          <cell r="B3934" t="str">
            <v>KS2-4</v>
          </cell>
          <cell r="C3934" t="str">
            <v>N</v>
          </cell>
          <cell r="D3934" t="str">
            <v>C</v>
          </cell>
          <cell r="E3934">
            <v>7.2072072072072071E-2</v>
          </cell>
          <cell r="F3934">
            <v>1</v>
          </cell>
          <cell r="G3934" t="str">
            <v>&gt;=28 &amp; &lt;29</v>
          </cell>
          <cell r="H3934" t="str">
            <v>KS2 English</v>
          </cell>
          <cell r="I3934" t="str">
            <v>KS4 English</v>
          </cell>
        </row>
        <row r="3935">
          <cell r="B3935" t="str">
            <v>KS2-4</v>
          </cell>
          <cell r="C3935" t="str">
            <v>2</v>
          </cell>
          <cell r="D3935" t="str">
            <v>C</v>
          </cell>
          <cell r="E3935">
            <v>9.285714285714286E-2</v>
          </cell>
          <cell r="F3935">
            <v>1</v>
          </cell>
          <cell r="G3935" t="str">
            <v>&gt;=28 &amp; &lt;29</v>
          </cell>
          <cell r="H3935" t="str">
            <v>KS2 English</v>
          </cell>
          <cell r="I3935" t="str">
            <v>KS4 English</v>
          </cell>
        </row>
        <row r="3936">
          <cell r="B3936" t="str">
            <v>KS2-4</v>
          </cell>
          <cell r="C3936" t="str">
            <v>3C</v>
          </cell>
          <cell r="D3936" t="str">
            <v>C</v>
          </cell>
          <cell r="E3936">
            <v>0.11159420289855072</v>
          </cell>
          <cell r="F3936">
            <v>1</v>
          </cell>
          <cell r="G3936" t="str">
            <v>&gt;=28 &amp; &lt;29</v>
          </cell>
          <cell r="H3936" t="str">
            <v>KS2 English</v>
          </cell>
          <cell r="I3936" t="str">
            <v>KS4 English</v>
          </cell>
        </row>
        <row r="3937">
          <cell r="B3937" t="str">
            <v>KS2-4</v>
          </cell>
          <cell r="C3937" t="str">
            <v>3B</v>
          </cell>
          <cell r="D3937" t="str">
            <v>C</v>
          </cell>
          <cell r="E3937">
            <v>0.20724346076458752</v>
          </cell>
          <cell r="F3937">
            <v>1</v>
          </cell>
          <cell r="G3937" t="str">
            <v>&gt;=28 &amp; &lt;29</v>
          </cell>
          <cell r="H3937" t="str">
            <v>KS2 English</v>
          </cell>
          <cell r="I3937" t="str">
            <v>KS4 English</v>
          </cell>
        </row>
        <row r="3938">
          <cell r="B3938" t="str">
            <v>KS2-4</v>
          </cell>
          <cell r="C3938" t="str">
            <v>3A</v>
          </cell>
          <cell r="D3938" t="str">
            <v>C</v>
          </cell>
          <cell r="E3938">
            <v>0.29385964912280704</v>
          </cell>
          <cell r="F3938">
            <v>1</v>
          </cell>
          <cell r="G3938" t="str">
            <v>&gt;=28 &amp; &lt;29</v>
          </cell>
          <cell r="H3938" t="str">
            <v>KS2 English</v>
          </cell>
          <cell r="I3938" t="str">
            <v>KS4 English</v>
          </cell>
        </row>
        <row r="3939">
          <cell r="B3939" t="str">
            <v>KS2-4</v>
          </cell>
          <cell r="C3939" t="str">
            <v>4C</v>
          </cell>
          <cell r="D3939" t="str">
            <v>C</v>
          </cell>
          <cell r="E3939">
            <v>0.42458899213724088</v>
          </cell>
          <cell r="F3939">
            <v>1</v>
          </cell>
          <cell r="G3939" t="str">
            <v>&gt;=28 &amp; &lt;29</v>
          </cell>
          <cell r="H3939" t="str">
            <v>KS2 English</v>
          </cell>
          <cell r="I3939" t="str">
            <v>KS4 English</v>
          </cell>
        </row>
        <row r="3940">
          <cell r="B3940" t="str">
            <v>KS2-4</v>
          </cell>
          <cell r="C3940" t="str">
            <v>4B</v>
          </cell>
          <cell r="D3940" t="str">
            <v>C</v>
          </cell>
          <cell r="E3940">
            <v>0.4352969874374924</v>
          </cell>
          <cell r="F3940">
            <v>1</v>
          </cell>
          <cell r="G3940" t="str">
            <v>&gt;=28 &amp; &lt;29</v>
          </cell>
          <cell r="H3940" t="str">
            <v>KS2 English</v>
          </cell>
          <cell r="I3940" t="str">
            <v>KS4 English</v>
          </cell>
        </row>
        <row r="3941">
          <cell r="B3941" t="str">
            <v>KS2-4</v>
          </cell>
          <cell r="C3941" t="str">
            <v>4A</v>
          </cell>
          <cell r="D3941" t="str">
            <v>C</v>
          </cell>
          <cell r="E3941">
            <v>0.33848195969590927</v>
          </cell>
          <cell r="F3941">
            <v>1</v>
          </cell>
          <cell r="G3941" t="str">
            <v>&gt;=28 &amp; &lt;29</v>
          </cell>
          <cell r="H3941" t="str">
            <v>KS2 English</v>
          </cell>
          <cell r="I3941" t="str">
            <v>KS4 English</v>
          </cell>
        </row>
        <row r="3942">
          <cell r="B3942" t="str">
            <v>KS2-4</v>
          </cell>
          <cell r="C3942" t="str">
            <v>5C</v>
          </cell>
          <cell r="D3942" t="str">
            <v>C</v>
          </cell>
          <cell r="E3942">
            <v>0.15824357912178957</v>
          </cell>
          <cell r="F3942">
            <v>1</v>
          </cell>
          <cell r="G3942" t="str">
            <v>&gt;=28 &amp; &lt;29</v>
          </cell>
          <cell r="H3942" t="str">
            <v>KS2 English</v>
          </cell>
          <cell r="I3942" t="str">
            <v>KS4 English</v>
          </cell>
        </row>
        <row r="3943">
          <cell r="B3943" t="str">
            <v>KS2-4</v>
          </cell>
          <cell r="C3943" t="str">
            <v>5B</v>
          </cell>
          <cell r="D3943" t="str">
            <v>C</v>
          </cell>
          <cell r="E3943">
            <v>4.0607807178412364E-2</v>
          </cell>
          <cell r="F3943">
            <v>1</v>
          </cell>
          <cell r="G3943" t="str">
            <v>&gt;=28 &amp; &lt;29</v>
          </cell>
          <cell r="H3943" t="str">
            <v>KS2 English</v>
          </cell>
          <cell r="I3943" t="str">
            <v>KS4 English</v>
          </cell>
        </row>
        <row r="3944">
          <cell r="B3944" t="str">
            <v>KS2-4</v>
          </cell>
          <cell r="C3944" t="str">
            <v>5A</v>
          </cell>
          <cell r="D3944" t="str">
            <v>C</v>
          </cell>
          <cell r="E3944">
            <v>4.7846889952153108E-3</v>
          </cell>
          <cell r="F3944">
            <v>1</v>
          </cell>
          <cell r="G3944" t="str">
            <v>&gt;=28 &amp; &lt;29</v>
          </cell>
          <cell r="H3944" t="str">
            <v>KS2 English</v>
          </cell>
          <cell r="I3944" t="str">
            <v>KS4 English</v>
          </cell>
        </row>
        <row r="3945">
          <cell r="B3945" t="str">
            <v>.</v>
          </cell>
        </row>
        <row r="3946">
          <cell r="B3946" t="str">
            <v>.</v>
          </cell>
        </row>
        <row r="3947">
          <cell r="B3947" t="str">
            <v>.</v>
          </cell>
          <cell r="C3947" t="str">
            <v>.</v>
          </cell>
          <cell r="D3947" t="str">
            <v>.</v>
          </cell>
          <cell r="E3947" t="str">
            <v>.</v>
          </cell>
          <cell r="F3947" t="str">
            <v>.</v>
          </cell>
          <cell r="G3947" t="str">
            <v>.</v>
          </cell>
          <cell r="H3947" t="str">
            <v>KS2 English</v>
          </cell>
          <cell r="I3947" t="str">
            <v>KS4 English</v>
          </cell>
        </row>
        <row r="3948">
          <cell r="B3948" t="str">
            <v>.</v>
          </cell>
          <cell r="C3948" t="str">
            <v>.</v>
          </cell>
          <cell r="D3948" t="str">
            <v>.</v>
          </cell>
          <cell r="E3948" t="str">
            <v>.</v>
          </cell>
          <cell r="F3948" t="str">
            <v>.</v>
          </cell>
          <cell r="G3948" t="str">
            <v>.</v>
          </cell>
          <cell r="H3948" t="str">
            <v>KS2 English</v>
          </cell>
          <cell r="I3948" t="str">
            <v>KS4 English</v>
          </cell>
        </row>
        <row r="3949">
          <cell r="B3949" t="str">
            <v>.</v>
          </cell>
          <cell r="C3949" t="str">
            <v>.</v>
          </cell>
          <cell r="D3949" t="str">
            <v>.</v>
          </cell>
          <cell r="E3949" t="str">
            <v>.</v>
          </cell>
          <cell r="F3949" t="str">
            <v>.</v>
          </cell>
          <cell r="G3949" t="str">
            <v>.</v>
          </cell>
          <cell r="H3949" t="str">
            <v>KS2 English</v>
          </cell>
          <cell r="I3949" t="str">
            <v>KS4 English</v>
          </cell>
        </row>
        <row r="3950">
          <cell r="B3950" t="str">
            <v>.</v>
          </cell>
          <cell r="C3950" t="str">
            <v>.</v>
          </cell>
          <cell r="D3950" t="str">
            <v>.</v>
          </cell>
          <cell r="E3950" t="str">
            <v>.</v>
          </cell>
          <cell r="F3950" t="str">
            <v>.</v>
          </cell>
          <cell r="G3950" t="str">
            <v>.</v>
          </cell>
          <cell r="H3950" t="str">
            <v>.</v>
          </cell>
          <cell r="I3950" t="str">
            <v>.</v>
          </cell>
        </row>
        <row r="3951">
          <cell r="B3951" t="str">
            <v>.</v>
          </cell>
          <cell r="C3951" t="str">
            <v>.</v>
          </cell>
          <cell r="D3951" t="str">
            <v>.</v>
          </cell>
          <cell r="E3951" t="str">
            <v>.</v>
          </cell>
          <cell r="F3951" t="str">
            <v>.</v>
          </cell>
          <cell r="G3951" t="str">
            <v>.</v>
          </cell>
          <cell r="H3951" t="str">
            <v>.</v>
          </cell>
          <cell r="I3951" t="str">
            <v>.</v>
          </cell>
        </row>
        <row r="3952">
          <cell r="B3952" t="str">
            <v>KS2-4</v>
          </cell>
          <cell r="C3952" t="str">
            <v>B</v>
          </cell>
          <cell r="D3952" t="str">
            <v>C</v>
          </cell>
          <cell r="E3952">
            <v>0.20915032679738563</v>
          </cell>
          <cell r="F3952">
            <v>1</v>
          </cell>
          <cell r="G3952" t="str">
            <v>&gt;=29 &amp; &lt;30</v>
          </cell>
          <cell r="H3952" t="str">
            <v>KS2 English</v>
          </cell>
          <cell r="I3952" t="str">
            <v>KS4 English</v>
          </cell>
        </row>
        <row r="3953">
          <cell r="B3953" t="str">
            <v>KS2-4</v>
          </cell>
          <cell r="C3953" t="str">
            <v>N</v>
          </cell>
          <cell r="D3953" t="str">
            <v>C</v>
          </cell>
          <cell r="E3953">
            <v>0.20915032679738563</v>
          </cell>
          <cell r="F3953">
            <v>1</v>
          </cell>
          <cell r="G3953" t="str">
            <v>&gt;=29 &amp; &lt;30</v>
          </cell>
          <cell r="H3953" t="str">
            <v>KS2 English</v>
          </cell>
          <cell r="I3953" t="str">
            <v>KS4 English</v>
          </cell>
        </row>
        <row r="3954">
          <cell r="B3954" t="str">
            <v>KS2-4</v>
          </cell>
          <cell r="C3954" t="str">
            <v>2</v>
          </cell>
          <cell r="D3954" t="str">
            <v>C</v>
          </cell>
          <cell r="E3954">
            <v>0.20915032679738563</v>
          </cell>
          <cell r="F3954">
            <v>1</v>
          </cell>
          <cell r="G3954" t="str">
            <v>&gt;=29 &amp; &lt;30</v>
          </cell>
          <cell r="H3954" t="str">
            <v>KS2 English</v>
          </cell>
          <cell r="I3954" t="str">
            <v>KS4 English</v>
          </cell>
        </row>
        <row r="3955">
          <cell r="B3955" t="str">
            <v>KS2-4</v>
          </cell>
          <cell r="C3955" t="str">
            <v>3C</v>
          </cell>
          <cell r="D3955" t="str">
            <v>C</v>
          </cell>
          <cell r="E3955">
            <v>0.20915032679738563</v>
          </cell>
          <cell r="F3955">
            <v>1</v>
          </cell>
          <cell r="G3955" t="str">
            <v>&gt;=29 &amp; &lt;30</v>
          </cell>
          <cell r="H3955" t="str">
            <v>KS2 English</v>
          </cell>
          <cell r="I3955" t="str">
            <v>KS4 English</v>
          </cell>
        </row>
        <row r="3956">
          <cell r="B3956" t="str">
            <v>KS2-4</v>
          </cell>
          <cell r="C3956" t="str">
            <v>3B</v>
          </cell>
          <cell r="D3956" t="str">
            <v>C</v>
          </cell>
          <cell r="E3956">
            <v>0.20915032679738563</v>
          </cell>
          <cell r="F3956">
            <v>1</v>
          </cell>
          <cell r="G3956" t="str">
            <v>&gt;=29 &amp; &lt;30</v>
          </cell>
          <cell r="H3956" t="str">
            <v>KS2 English</v>
          </cell>
          <cell r="I3956" t="str">
            <v>KS4 English</v>
          </cell>
        </row>
        <row r="3957">
          <cell r="B3957" t="str">
            <v>KS2-4</v>
          </cell>
          <cell r="C3957" t="str">
            <v>3A</v>
          </cell>
          <cell r="D3957" t="str">
            <v>C</v>
          </cell>
          <cell r="E3957">
            <v>0.34246575342465752</v>
          </cell>
          <cell r="F3957">
            <v>1</v>
          </cell>
          <cell r="G3957" t="str">
            <v>&gt;=29 &amp; &lt;30</v>
          </cell>
          <cell r="H3957" t="str">
            <v>KS2 English</v>
          </cell>
          <cell r="I3957" t="str">
            <v>KS4 English</v>
          </cell>
        </row>
        <row r="3958">
          <cell r="B3958" t="str">
            <v>KS2-4</v>
          </cell>
          <cell r="C3958" t="str">
            <v>4C</v>
          </cell>
          <cell r="D3958" t="str">
            <v>C</v>
          </cell>
          <cell r="E3958">
            <v>0.43032159264931086</v>
          </cell>
          <cell r="F3958">
            <v>1</v>
          </cell>
          <cell r="G3958" t="str">
            <v>&gt;=29 &amp; &lt;30</v>
          </cell>
          <cell r="H3958" t="str">
            <v>KS2 English</v>
          </cell>
          <cell r="I3958" t="str">
            <v>KS4 English</v>
          </cell>
        </row>
        <row r="3959">
          <cell r="B3959" t="str">
            <v>KS2-4</v>
          </cell>
          <cell r="C3959" t="str">
            <v>4B</v>
          </cell>
          <cell r="D3959" t="str">
            <v>C</v>
          </cell>
          <cell r="E3959">
            <v>0.36958066808813078</v>
          </cell>
          <cell r="F3959">
            <v>1</v>
          </cell>
          <cell r="G3959" t="str">
            <v>&gt;=29 &amp; &lt;30</v>
          </cell>
          <cell r="H3959" t="str">
            <v>KS2 English</v>
          </cell>
          <cell r="I3959" t="str">
            <v>KS4 English</v>
          </cell>
        </row>
        <row r="3960">
          <cell r="B3960" t="str">
            <v>KS2-4</v>
          </cell>
          <cell r="C3960" t="str">
            <v>4A</v>
          </cell>
          <cell r="D3960" t="str">
            <v>C</v>
          </cell>
          <cell r="E3960">
            <v>0.25215311004784691</v>
          </cell>
          <cell r="F3960">
            <v>1</v>
          </cell>
          <cell r="G3960" t="str">
            <v>&gt;=29 &amp; &lt;30</v>
          </cell>
          <cell r="H3960" t="str">
            <v>KS2 English</v>
          </cell>
          <cell r="I3960" t="str">
            <v>KS4 English</v>
          </cell>
        </row>
        <row r="3961">
          <cell r="B3961" t="str">
            <v>KS2-4</v>
          </cell>
          <cell r="C3961" t="str">
            <v>5C</v>
          </cell>
          <cell r="D3961" t="str">
            <v>C</v>
          </cell>
          <cell r="E3961">
            <v>9.1766184789440597E-2</v>
          </cell>
          <cell r="F3961">
            <v>1</v>
          </cell>
          <cell r="G3961" t="str">
            <v>&gt;=29 &amp; &lt;30</v>
          </cell>
          <cell r="H3961" t="str">
            <v>KS2 English</v>
          </cell>
          <cell r="I3961" t="str">
            <v>KS4 English</v>
          </cell>
        </row>
        <row r="3962">
          <cell r="B3962" t="str">
            <v>KS2-4</v>
          </cell>
          <cell r="C3962" t="str">
            <v>5B</v>
          </cell>
          <cell r="D3962" t="str">
            <v>C</v>
          </cell>
          <cell r="E3962">
            <v>2.59946949602122E-2</v>
          </cell>
          <cell r="F3962">
            <v>1</v>
          </cell>
          <cell r="G3962" t="str">
            <v>&gt;=29 &amp; &lt;30</v>
          </cell>
          <cell r="H3962" t="str">
            <v>KS2 English</v>
          </cell>
          <cell r="I3962" t="str">
            <v>KS4 English</v>
          </cell>
        </row>
        <row r="3963">
          <cell r="B3963" t="str">
            <v>KS2-4</v>
          </cell>
          <cell r="C3963" t="str">
            <v>5A</v>
          </cell>
          <cell r="D3963" t="str">
            <v>C</v>
          </cell>
          <cell r="E3963">
            <v>8.5470085470085479E-3</v>
          </cell>
          <cell r="F3963">
            <v>1</v>
          </cell>
          <cell r="G3963" t="str">
            <v>&gt;=29 &amp; &lt;30</v>
          </cell>
          <cell r="H3963" t="str">
            <v>KS2 English</v>
          </cell>
          <cell r="I3963" t="str">
            <v>KS4 English</v>
          </cell>
        </row>
        <row r="3964">
          <cell r="B3964" t="str">
            <v>.</v>
          </cell>
        </row>
        <row r="3965">
          <cell r="B3965" t="str">
            <v>.</v>
          </cell>
        </row>
        <row r="3966">
          <cell r="B3966" t="str">
            <v>.</v>
          </cell>
          <cell r="C3966" t="str">
            <v>.</v>
          </cell>
          <cell r="D3966" t="str">
            <v>.</v>
          </cell>
          <cell r="E3966" t="str">
            <v>.</v>
          </cell>
          <cell r="F3966" t="str">
            <v>.</v>
          </cell>
          <cell r="G3966" t="str">
            <v>.</v>
          </cell>
          <cell r="H3966" t="str">
            <v>KS2 English</v>
          </cell>
          <cell r="I3966" t="str">
            <v>KS4 English</v>
          </cell>
        </row>
        <row r="3967">
          <cell r="B3967" t="str">
            <v>.</v>
          </cell>
          <cell r="C3967" t="str">
            <v>.</v>
          </cell>
          <cell r="D3967" t="str">
            <v>.</v>
          </cell>
          <cell r="E3967" t="str">
            <v>.</v>
          </cell>
          <cell r="F3967" t="str">
            <v>.</v>
          </cell>
          <cell r="G3967" t="str">
            <v>.</v>
          </cell>
          <cell r="H3967" t="str">
            <v>KS2 English</v>
          </cell>
          <cell r="I3967" t="str">
            <v>KS4 English</v>
          </cell>
        </row>
        <row r="3968">
          <cell r="B3968" t="str">
            <v>.</v>
          </cell>
          <cell r="C3968" t="str">
            <v>.</v>
          </cell>
          <cell r="D3968" t="str">
            <v>.</v>
          </cell>
          <cell r="E3968" t="str">
            <v>.</v>
          </cell>
          <cell r="F3968" t="str">
            <v>.</v>
          </cell>
          <cell r="G3968" t="str">
            <v>.</v>
          </cell>
          <cell r="H3968" t="str">
            <v>KS2 English</v>
          </cell>
          <cell r="I3968" t="str">
            <v>KS4 English</v>
          </cell>
        </row>
        <row r="3969">
          <cell r="B3969" t="str">
            <v>.</v>
          </cell>
          <cell r="C3969" t="str">
            <v>.</v>
          </cell>
          <cell r="D3969" t="str">
            <v>.</v>
          </cell>
          <cell r="E3969" t="str">
            <v>.</v>
          </cell>
          <cell r="F3969" t="str">
            <v>.</v>
          </cell>
          <cell r="G3969" t="str">
            <v>.</v>
          </cell>
          <cell r="H3969" t="str">
            <v>.</v>
          </cell>
          <cell r="I3969" t="str">
            <v>.</v>
          </cell>
        </row>
        <row r="3970">
          <cell r="B3970" t="str">
            <v>.</v>
          </cell>
          <cell r="C3970" t="str">
            <v>.</v>
          </cell>
          <cell r="D3970" t="str">
            <v>.</v>
          </cell>
          <cell r="E3970" t="str">
            <v>.</v>
          </cell>
          <cell r="F3970" t="str">
            <v>.</v>
          </cell>
          <cell r="G3970" t="str">
            <v>.</v>
          </cell>
          <cell r="H3970" t="str">
            <v>.</v>
          </cell>
          <cell r="I3970" t="str">
            <v>.</v>
          </cell>
        </row>
        <row r="3971">
          <cell r="B3971" t="str">
            <v>KS2-4</v>
          </cell>
          <cell r="C3971" t="str">
            <v>B</v>
          </cell>
          <cell r="D3971" t="str">
            <v>C</v>
          </cell>
          <cell r="E3971">
            <v>0.33582089552238809</v>
          </cell>
          <cell r="F3971">
            <v>1</v>
          </cell>
          <cell r="G3971" t="str">
            <v>&gt;=30</v>
          </cell>
          <cell r="H3971" t="str">
            <v>KS2 English</v>
          </cell>
          <cell r="I3971" t="str">
            <v>KS4 English</v>
          </cell>
        </row>
        <row r="3972">
          <cell r="B3972" t="str">
            <v>KS2-4</v>
          </cell>
          <cell r="C3972" t="str">
            <v>N</v>
          </cell>
          <cell r="D3972" t="str">
            <v>C</v>
          </cell>
          <cell r="E3972">
            <v>0.33582089552238809</v>
          </cell>
          <cell r="F3972">
            <v>1</v>
          </cell>
          <cell r="G3972" t="str">
            <v>&gt;=30</v>
          </cell>
          <cell r="H3972" t="str">
            <v>KS2 English</v>
          </cell>
          <cell r="I3972" t="str">
            <v>KS4 English</v>
          </cell>
        </row>
        <row r="3973">
          <cell r="B3973" t="str">
            <v>KS2-4</v>
          </cell>
          <cell r="C3973" t="str">
            <v>2</v>
          </cell>
          <cell r="D3973" t="str">
            <v>C</v>
          </cell>
          <cell r="E3973">
            <v>0.33582089552238809</v>
          </cell>
          <cell r="F3973">
            <v>1</v>
          </cell>
          <cell r="G3973" t="str">
            <v>&gt;=30</v>
          </cell>
          <cell r="H3973" t="str">
            <v>KS2 English</v>
          </cell>
          <cell r="I3973" t="str">
            <v>KS4 English</v>
          </cell>
        </row>
        <row r="3974">
          <cell r="B3974" t="str">
            <v>KS2-4</v>
          </cell>
          <cell r="C3974" t="str">
            <v>3C</v>
          </cell>
          <cell r="D3974" t="str">
            <v>C</v>
          </cell>
          <cell r="E3974">
            <v>0.33582089552238809</v>
          </cell>
          <cell r="F3974">
            <v>1</v>
          </cell>
          <cell r="G3974" t="str">
            <v>&gt;=30</v>
          </cell>
          <cell r="H3974" t="str">
            <v>KS2 English</v>
          </cell>
          <cell r="I3974" t="str">
            <v>KS4 English</v>
          </cell>
        </row>
        <row r="3975">
          <cell r="B3975" t="str">
            <v>KS2-4</v>
          </cell>
          <cell r="C3975" t="str">
            <v>3B</v>
          </cell>
          <cell r="D3975" t="str">
            <v>C</v>
          </cell>
          <cell r="E3975">
            <v>0.33582089552238809</v>
          </cell>
          <cell r="F3975">
            <v>1</v>
          </cell>
          <cell r="G3975" t="str">
            <v>&gt;=30</v>
          </cell>
          <cell r="H3975" t="str">
            <v>KS2 English</v>
          </cell>
          <cell r="I3975" t="str">
            <v>KS4 English</v>
          </cell>
        </row>
        <row r="3976">
          <cell r="B3976" t="str">
            <v>KS2-4</v>
          </cell>
          <cell r="C3976" t="str">
            <v>3A</v>
          </cell>
          <cell r="D3976" t="str">
            <v>C</v>
          </cell>
          <cell r="E3976">
            <v>0.33582089552238809</v>
          </cell>
          <cell r="F3976">
            <v>1</v>
          </cell>
          <cell r="G3976" t="str">
            <v>&gt;=30</v>
          </cell>
          <cell r="H3976" t="str">
            <v>KS2 English</v>
          </cell>
          <cell r="I3976" t="str">
            <v>KS4 English</v>
          </cell>
        </row>
        <row r="3977">
          <cell r="B3977" t="str">
            <v>KS2-4</v>
          </cell>
          <cell r="C3977" t="str">
            <v>4C</v>
          </cell>
          <cell r="D3977" t="str">
            <v>C</v>
          </cell>
          <cell r="E3977">
            <v>0.33582089552238809</v>
          </cell>
          <cell r="F3977">
            <v>1</v>
          </cell>
          <cell r="G3977" t="str">
            <v>&gt;=30</v>
          </cell>
          <cell r="H3977" t="str">
            <v>KS2 English</v>
          </cell>
          <cell r="I3977" t="str">
            <v>KS4 English</v>
          </cell>
        </row>
        <row r="3978">
          <cell r="B3978" t="str">
            <v>KS2-4</v>
          </cell>
          <cell r="C3978" t="str">
            <v>4B</v>
          </cell>
          <cell r="D3978" t="str">
            <v>C</v>
          </cell>
          <cell r="E3978">
            <v>0.2558139534883721</v>
          </cell>
          <cell r="F3978">
            <v>1</v>
          </cell>
          <cell r="G3978" t="str">
            <v>&gt;=30</v>
          </cell>
          <cell r="H3978" t="str">
            <v>KS2 English</v>
          </cell>
          <cell r="I3978" t="str">
            <v>KS4 English</v>
          </cell>
        </row>
        <row r="3979">
          <cell r="B3979" t="str">
            <v>KS2-4</v>
          </cell>
          <cell r="C3979" t="str">
            <v>4A</v>
          </cell>
          <cell r="D3979" t="str">
            <v>C</v>
          </cell>
          <cell r="E3979">
            <v>0.14182692307692307</v>
          </cell>
          <cell r="F3979">
            <v>1</v>
          </cell>
          <cell r="G3979" t="str">
            <v>&gt;=30</v>
          </cell>
          <cell r="H3979" t="str">
            <v>KS2 English</v>
          </cell>
          <cell r="I3979" t="str">
            <v>KS4 English</v>
          </cell>
        </row>
        <row r="3980">
          <cell r="B3980" t="str">
            <v>KS2-4</v>
          </cell>
          <cell r="C3980" t="str">
            <v>5C</v>
          </cell>
          <cell r="D3980" t="str">
            <v>C</v>
          </cell>
          <cell r="E3980">
            <v>5.788894132452415E-2</v>
          </cell>
          <cell r="F3980">
            <v>1</v>
          </cell>
          <cell r="G3980" t="str">
            <v>&gt;=30</v>
          </cell>
          <cell r="H3980" t="str">
            <v>KS2 English</v>
          </cell>
          <cell r="I3980" t="str">
            <v>KS4 English</v>
          </cell>
        </row>
        <row r="3981">
          <cell r="B3981" t="str">
            <v>KS2-4</v>
          </cell>
          <cell r="C3981" t="str">
            <v>5B</v>
          </cell>
          <cell r="D3981" t="str">
            <v>C</v>
          </cell>
          <cell r="E3981">
            <v>1.3176144244105409E-2</v>
          </cell>
          <cell r="F3981">
            <v>1</v>
          </cell>
          <cell r="G3981" t="str">
            <v>&gt;=30</v>
          </cell>
          <cell r="H3981" t="str">
            <v>KS2 English</v>
          </cell>
          <cell r="I3981" t="str">
            <v>KS4 English</v>
          </cell>
        </row>
        <row r="3982">
          <cell r="B3982" t="str">
            <v>KS2-4</v>
          </cell>
          <cell r="C3982" t="str">
            <v>5A</v>
          </cell>
          <cell r="D3982" t="str">
            <v>C</v>
          </cell>
          <cell r="E3982">
            <v>2.5316455696202532E-3</v>
          </cell>
          <cell r="F3982">
            <v>1</v>
          </cell>
          <cell r="G3982" t="str">
            <v>&gt;=30</v>
          </cell>
          <cell r="H3982" t="str">
            <v>KS2 English</v>
          </cell>
          <cell r="I3982" t="str">
            <v>KS4 English</v>
          </cell>
        </row>
        <row r="3983">
          <cell r="B3983" t="str">
            <v>.</v>
          </cell>
          <cell r="C3983" t="str">
            <v>.</v>
          </cell>
          <cell r="D3983" t="str">
            <v>.</v>
          </cell>
          <cell r="E3983" t="str">
            <v>.</v>
          </cell>
          <cell r="F3983" t="str">
            <v>.</v>
          </cell>
          <cell r="G3983" t="str">
            <v>.</v>
          </cell>
          <cell r="H3983" t="str">
            <v>.</v>
          </cell>
          <cell r="I3983" t="str">
            <v>.</v>
          </cell>
        </row>
        <row r="3984">
          <cell r="B3984" t="str">
            <v>.</v>
          </cell>
          <cell r="C3984" t="str">
            <v>.</v>
          </cell>
          <cell r="D3984" t="str">
            <v>.</v>
          </cell>
          <cell r="E3984" t="str">
            <v>.</v>
          </cell>
          <cell r="F3984" t="str">
            <v>.</v>
          </cell>
          <cell r="G3984" t="str">
            <v>.</v>
          </cell>
          <cell r="H3984" t="str">
            <v>.</v>
          </cell>
          <cell r="I3984" t="str">
            <v>.</v>
          </cell>
        </row>
        <row r="3985">
          <cell r="B3985" t="str">
            <v>KS2-4</v>
          </cell>
          <cell r="C3985" t="str">
            <v>B</v>
          </cell>
          <cell r="D3985" t="str">
            <v>B</v>
          </cell>
          <cell r="E3985">
            <v>9.0597453476983347E-3</v>
          </cell>
          <cell r="F3985">
            <v>0.75</v>
          </cell>
          <cell r="G3985" t="str">
            <v>&lt;25</v>
          </cell>
          <cell r="H3985" t="str">
            <v>KS2 English</v>
          </cell>
          <cell r="I3985" t="str">
            <v>KS4 English</v>
          </cell>
        </row>
        <row r="3986">
          <cell r="B3986" t="str">
            <v>KS2-4</v>
          </cell>
          <cell r="C3986" t="str">
            <v>N</v>
          </cell>
          <cell r="D3986" t="str">
            <v>B</v>
          </cell>
          <cell r="E3986">
            <v>3.6443148688046646E-3</v>
          </cell>
          <cell r="F3986">
            <v>0.75</v>
          </cell>
          <cell r="G3986" t="str">
            <v>&lt;25</v>
          </cell>
          <cell r="H3986" t="str">
            <v>KS2 English</v>
          </cell>
          <cell r="I3986" t="str">
            <v>KS4 English</v>
          </cell>
        </row>
        <row r="3987">
          <cell r="B3987" t="str">
            <v>KS2-4</v>
          </cell>
          <cell r="C3987" t="str">
            <v>2</v>
          </cell>
          <cell r="D3987" t="str">
            <v>B</v>
          </cell>
          <cell r="E3987">
            <v>6.7510548523206752E-3</v>
          </cell>
          <cell r="F3987">
            <v>0.75</v>
          </cell>
          <cell r="G3987" t="str">
            <v>&lt;25</v>
          </cell>
          <cell r="H3987" t="str">
            <v>KS2 English</v>
          </cell>
          <cell r="I3987" t="str">
            <v>KS4 English</v>
          </cell>
        </row>
        <row r="3988">
          <cell r="B3988" t="str">
            <v>KS2-4</v>
          </cell>
          <cell r="C3988" t="str">
            <v>3C</v>
          </cell>
          <cell r="D3988" t="str">
            <v>B</v>
          </cell>
          <cell r="E3988">
            <v>8.1462348499900649E-3</v>
          </cell>
          <cell r="F3988">
            <v>0.75</v>
          </cell>
          <cell r="G3988" t="str">
            <v>&lt;25</v>
          </cell>
          <cell r="H3988" t="str">
            <v>KS2 English</v>
          </cell>
          <cell r="I3988" t="str">
            <v>KS4 English</v>
          </cell>
        </row>
        <row r="3989">
          <cell r="B3989" t="str">
            <v>KS2-4</v>
          </cell>
          <cell r="C3989" t="str">
            <v>3B</v>
          </cell>
          <cell r="D3989" t="str">
            <v>B</v>
          </cell>
          <cell r="E3989">
            <v>1.7936453706867101E-2</v>
          </cell>
          <cell r="F3989">
            <v>0.75</v>
          </cell>
          <cell r="G3989" t="str">
            <v>&lt;25</v>
          </cell>
          <cell r="H3989" t="str">
            <v>KS2 English</v>
          </cell>
          <cell r="I3989" t="str">
            <v>KS4 English</v>
          </cell>
        </row>
        <row r="3990">
          <cell r="B3990" t="str">
            <v>KS2-4</v>
          </cell>
          <cell r="C3990" t="str">
            <v>3A</v>
          </cell>
          <cell r="D3990" t="str">
            <v>B</v>
          </cell>
          <cell r="E3990">
            <v>3.3236994219653176E-2</v>
          </cell>
          <cell r="F3990">
            <v>0.75</v>
          </cell>
          <cell r="G3990" t="str">
            <v>&lt;25</v>
          </cell>
          <cell r="H3990" t="str">
            <v>KS2 English</v>
          </cell>
          <cell r="I3990" t="str">
            <v>KS4 English</v>
          </cell>
        </row>
        <row r="3991">
          <cell r="B3991" t="str">
            <v>KS2-4</v>
          </cell>
          <cell r="C3991" t="str">
            <v>4C</v>
          </cell>
          <cell r="D3991" t="str">
            <v>B</v>
          </cell>
          <cell r="E3991">
            <v>7.9192194236442026E-2</v>
          </cell>
          <cell r="F3991">
            <v>0.75</v>
          </cell>
          <cell r="G3991" t="str">
            <v>&lt;25</v>
          </cell>
          <cell r="H3991" t="str">
            <v>KS2 English</v>
          </cell>
          <cell r="I3991" t="str">
            <v>KS4 English</v>
          </cell>
        </row>
        <row r="3992">
          <cell r="B3992" t="str">
            <v>KS2-4</v>
          </cell>
          <cell r="C3992" t="str">
            <v>4B</v>
          </cell>
          <cell r="D3992" t="str">
            <v>B</v>
          </cell>
          <cell r="E3992">
            <v>0.18319902603049451</v>
          </cell>
          <cell r="F3992">
            <v>0.75</v>
          </cell>
          <cell r="G3992" t="str">
            <v>&lt;25</v>
          </cell>
          <cell r="H3992" t="str">
            <v>KS2 English</v>
          </cell>
          <cell r="I3992" t="str">
            <v>KS4 English</v>
          </cell>
        </row>
        <row r="3993">
          <cell r="B3993" t="str">
            <v>KS2-4</v>
          </cell>
          <cell r="C3993" t="str">
            <v>4A</v>
          </cell>
          <cell r="D3993" t="str">
            <v>B</v>
          </cell>
          <cell r="E3993">
            <v>0.29860208062418725</v>
          </cell>
          <cell r="F3993">
            <v>0.75</v>
          </cell>
          <cell r="G3993" t="str">
            <v>&lt;25</v>
          </cell>
          <cell r="H3993" t="str">
            <v>KS2 English</v>
          </cell>
          <cell r="I3993" t="str">
            <v>KS4 English</v>
          </cell>
        </row>
        <row r="3994">
          <cell r="B3994" t="str">
            <v>KS2-4</v>
          </cell>
          <cell r="C3994" t="str">
            <v>5C</v>
          </cell>
          <cell r="D3994" t="str">
            <v>B</v>
          </cell>
          <cell r="E3994">
            <v>0.38296615176838017</v>
          </cell>
          <cell r="F3994">
            <v>0.75</v>
          </cell>
          <cell r="G3994" t="str">
            <v>&lt;25</v>
          </cell>
          <cell r="H3994" t="str">
            <v>KS2 English</v>
          </cell>
          <cell r="I3994" t="str">
            <v>KS4 English</v>
          </cell>
        </row>
        <row r="3995">
          <cell r="B3995" t="str">
            <v>KS2-4</v>
          </cell>
          <cell r="C3995" t="str">
            <v>5B</v>
          </cell>
          <cell r="D3995" t="str">
            <v>B</v>
          </cell>
          <cell r="E3995">
            <v>0.29989658738366082</v>
          </cell>
          <cell r="F3995">
            <v>0.75</v>
          </cell>
          <cell r="G3995" t="str">
            <v>&lt;25</v>
          </cell>
          <cell r="H3995" t="str">
            <v>KS2 English</v>
          </cell>
          <cell r="I3995" t="str">
            <v>KS4 English</v>
          </cell>
        </row>
        <row r="3996">
          <cell r="B3996" t="str">
            <v>KS2-4</v>
          </cell>
          <cell r="C3996" t="str">
            <v>5A</v>
          </cell>
          <cell r="D3996" t="str">
            <v>B</v>
          </cell>
          <cell r="E3996">
            <v>0.14189189189189189</v>
          </cell>
          <cell r="F3996">
            <v>0.75</v>
          </cell>
          <cell r="G3996" t="str">
            <v>&lt;25</v>
          </cell>
          <cell r="H3996" t="str">
            <v>KS2 English</v>
          </cell>
          <cell r="I3996" t="str">
            <v>KS4 English</v>
          </cell>
        </row>
        <row r="3997">
          <cell r="B3997" t="str">
            <v>.</v>
          </cell>
          <cell r="C3997" t="str">
            <v>.</v>
          </cell>
          <cell r="D3997" t="str">
            <v>.</v>
          </cell>
          <cell r="E3997" t="str">
            <v>.</v>
          </cell>
          <cell r="F3997" t="str">
            <v>.</v>
          </cell>
          <cell r="G3997" t="str">
            <v>.</v>
          </cell>
          <cell r="H3997" t="str">
            <v>.</v>
          </cell>
          <cell r="I3997" t="str">
            <v>.</v>
          </cell>
        </row>
        <row r="3998">
          <cell r="B3998" t="str">
            <v>.</v>
          </cell>
          <cell r="C3998" t="str">
            <v>.</v>
          </cell>
          <cell r="D3998" t="str">
            <v>.</v>
          </cell>
          <cell r="E3998" t="str">
            <v>.</v>
          </cell>
          <cell r="F3998" t="str">
            <v>.</v>
          </cell>
          <cell r="G3998" t="str">
            <v>.</v>
          </cell>
          <cell r="H3998" t="str">
            <v>.</v>
          </cell>
          <cell r="I3998" t="str">
            <v>.</v>
          </cell>
        </row>
        <row r="3999">
          <cell r="B3999" t="str">
            <v>.</v>
          </cell>
          <cell r="C3999" t="str">
            <v>.</v>
          </cell>
          <cell r="D3999" t="str">
            <v>.</v>
          </cell>
          <cell r="E3999" t="str">
            <v>.</v>
          </cell>
          <cell r="F3999" t="str">
            <v>.</v>
          </cell>
          <cell r="G3999" t="str">
            <v>.</v>
          </cell>
          <cell r="H3999" t="str">
            <v>KS2 English</v>
          </cell>
          <cell r="I3999" t="str">
            <v>KS4 English</v>
          </cell>
        </row>
        <row r="4000">
          <cell r="B4000" t="str">
            <v>.</v>
          </cell>
          <cell r="C4000" t="str">
            <v>.</v>
          </cell>
          <cell r="D4000" t="str">
            <v>.</v>
          </cell>
          <cell r="E4000" t="str">
            <v>.</v>
          </cell>
          <cell r="F4000" t="str">
            <v>.</v>
          </cell>
          <cell r="G4000" t="str">
            <v>.</v>
          </cell>
          <cell r="H4000" t="str">
            <v>KS2 English</v>
          </cell>
          <cell r="I4000" t="str">
            <v>KS4 English</v>
          </cell>
        </row>
        <row r="4001">
          <cell r="B4001" t="str">
            <v>.</v>
          </cell>
          <cell r="C4001" t="str">
            <v>.</v>
          </cell>
          <cell r="D4001" t="str">
            <v>.</v>
          </cell>
          <cell r="E4001" t="str">
            <v>.</v>
          </cell>
          <cell r="F4001" t="str">
            <v>.</v>
          </cell>
          <cell r="G4001" t="str">
            <v>.</v>
          </cell>
          <cell r="H4001" t="str">
            <v>KS2 English</v>
          </cell>
          <cell r="I4001" t="str">
            <v>KS4 English</v>
          </cell>
        </row>
        <row r="4002">
          <cell r="B4002" t="str">
            <v>.</v>
          </cell>
          <cell r="C4002" t="str">
            <v>.</v>
          </cell>
          <cell r="D4002" t="str">
            <v>.</v>
          </cell>
          <cell r="E4002" t="str">
            <v>.</v>
          </cell>
          <cell r="F4002" t="str">
            <v>.</v>
          </cell>
          <cell r="G4002" t="str">
            <v>.</v>
          </cell>
          <cell r="H4002" t="str">
            <v>.</v>
          </cell>
          <cell r="I4002" t="str">
            <v>.</v>
          </cell>
        </row>
        <row r="4003">
          <cell r="B4003" t="str">
            <v>.</v>
          </cell>
          <cell r="C4003" t="str">
            <v>.</v>
          </cell>
          <cell r="D4003" t="str">
            <v>.</v>
          </cell>
          <cell r="E4003" t="str">
            <v>.</v>
          </cell>
          <cell r="F4003" t="str">
            <v>.</v>
          </cell>
          <cell r="G4003" t="str">
            <v>.</v>
          </cell>
          <cell r="H4003" t="str">
            <v>.</v>
          </cell>
          <cell r="I4003" t="str">
            <v>.</v>
          </cell>
        </row>
        <row r="4004">
          <cell r="B4004" t="str">
            <v>KS2-4</v>
          </cell>
          <cell r="C4004" t="str">
            <v>B</v>
          </cell>
          <cell r="D4004" t="str">
            <v>B</v>
          </cell>
          <cell r="E4004">
            <v>4.2245021122510563E-3</v>
          </cell>
          <cell r="F4004">
            <v>0.75</v>
          </cell>
          <cell r="G4004" t="str">
            <v>&gt;=25 &amp; &lt;26</v>
          </cell>
          <cell r="H4004" t="str">
            <v>KS2 English</v>
          </cell>
          <cell r="I4004" t="str">
            <v>KS4 English</v>
          </cell>
        </row>
        <row r="4005">
          <cell r="B4005" t="str">
            <v>KS2-4</v>
          </cell>
          <cell r="C4005" t="str">
            <v>N</v>
          </cell>
          <cell r="D4005" t="str">
            <v>B</v>
          </cell>
          <cell r="E4005">
            <v>8.1566068515497557E-4</v>
          </cell>
          <cell r="F4005">
            <v>0.75</v>
          </cell>
          <cell r="G4005" t="str">
            <v>&gt;=25 &amp; &lt;26</v>
          </cell>
          <cell r="H4005" t="str">
            <v>KS2 English</v>
          </cell>
          <cell r="I4005" t="str">
            <v>KS4 English</v>
          </cell>
        </row>
        <row r="4006">
          <cell r="B4006" t="str">
            <v>KS2-4</v>
          </cell>
          <cell r="C4006" t="str">
            <v>2</v>
          </cell>
          <cell r="D4006" t="str">
            <v>B</v>
          </cell>
          <cell r="E4006">
            <v>1.4947683109118087E-3</v>
          </cell>
          <cell r="F4006">
            <v>0.75</v>
          </cell>
          <cell r="G4006" t="str">
            <v>&gt;=25 &amp; &lt;26</v>
          </cell>
          <cell r="H4006" t="str">
            <v>KS2 English</v>
          </cell>
          <cell r="I4006" t="str">
            <v>KS4 English</v>
          </cell>
        </row>
        <row r="4007">
          <cell r="B4007" t="str">
            <v>KS2-4</v>
          </cell>
          <cell r="C4007" t="str">
            <v>3C</v>
          </cell>
          <cell r="D4007" t="str">
            <v>B</v>
          </cell>
          <cell r="E4007">
            <v>5.8945908460471567E-3</v>
          </cell>
          <cell r="F4007">
            <v>0.75</v>
          </cell>
          <cell r="G4007" t="str">
            <v>&gt;=25 &amp; &lt;26</v>
          </cell>
          <cell r="H4007" t="str">
            <v>KS2 English</v>
          </cell>
          <cell r="I4007" t="str">
            <v>KS4 English</v>
          </cell>
        </row>
        <row r="4008">
          <cell r="B4008" t="str">
            <v>KS2-4</v>
          </cell>
          <cell r="C4008" t="str">
            <v>3B</v>
          </cell>
          <cell r="D4008" t="str">
            <v>B</v>
          </cell>
          <cell r="E4008">
            <v>1.4967523298503248E-2</v>
          </cell>
          <cell r="F4008">
            <v>0.75</v>
          </cell>
          <cell r="G4008" t="str">
            <v>&gt;=25 &amp; &lt;26</v>
          </cell>
          <cell r="H4008" t="str">
            <v>KS2 English</v>
          </cell>
          <cell r="I4008" t="str">
            <v>KS4 English</v>
          </cell>
        </row>
        <row r="4009">
          <cell r="B4009" t="str">
            <v>KS2-4</v>
          </cell>
          <cell r="C4009" t="str">
            <v>3A</v>
          </cell>
          <cell r="D4009" t="str">
            <v>B</v>
          </cell>
          <cell r="E4009">
            <v>2.9344905972308329E-2</v>
          </cell>
          <cell r="F4009">
            <v>0.75</v>
          </cell>
          <cell r="G4009" t="str">
            <v>&gt;=25 &amp; &lt;26</v>
          </cell>
          <cell r="H4009" t="str">
            <v>KS2 English</v>
          </cell>
          <cell r="I4009" t="str">
            <v>KS4 English</v>
          </cell>
        </row>
        <row r="4010">
          <cell r="B4010" t="str">
            <v>KS2-4</v>
          </cell>
          <cell r="C4010" t="str">
            <v>4C</v>
          </cell>
          <cell r="D4010" t="str">
            <v>B</v>
          </cell>
          <cell r="E4010">
            <v>8.2485875706214684E-2</v>
          </cell>
          <cell r="F4010">
            <v>0.75</v>
          </cell>
          <cell r="G4010" t="str">
            <v>&gt;=25 &amp; &lt;26</v>
          </cell>
          <cell r="H4010" t="str">
            <v>KS2 English</v>
          </cell>
          <cell r="I4010" t="str">
            <v>KS4 English</v>
          </cell>
        </row>
        <row r="4011">
          <cell r="B4011" t="str">
            <v>KS2-4</v>
          </cell>
          <cell r="C4011" t="str">
            <v>4B</v>
          </cell>
          <cell r="D4011" t="str">
            <v>B</v>
          </cell>
          <cell r="E4011">
            <v>0.2001152571675551</v>
          </cell>
          <cell r="F4011">
            <v>0.75</v>
          </cell>
          <cell r="G4011" t="str">
            <v>&gt;=25 &amp; &lt;26</v>
          </cell>
          <cell r="H4011" t="str">
            <v>KS2 English</v>
          </cell>
          <cell r="I4011" t="str">
            <v>KS4 English</v>
          </cell>
        </row>
        <row r="4012">
          <cell r="B4012" t="str">
            <v>KS2-4</v>
          </cell>
          <cell r="C4012" t="str">
            <v>4A</v>
          </cell>
          <cell r="D4012" t="str">
            <v>B</v>
          </cell>
          <cell r="E4012">
            <v>0.32609101081685937</v>
          </cell>
          <cell r="F4012">
            <v>0.75</v>
          </cell>
          <cell r="G4012" t="str">
            <v>&gt;=25 &amp; &lt;26</v>
          </cell>
          <cell r="H4012" t="str">
            <v>KS2 English</v>
          </cell>
          <cell r="I4012" t="str">
            <v>KS4 English</v>
          </cell>
        </row>
        <row r="4013">
          <cell r="B4013" t="str">
            <v>KS2-4</v>
          </cell>
          <cell r="C4013" t="str">
            <v>5C</v>
          </cell>
          <cell r="D4013" t="str">
            <v>B</v>
          </cell>
          <cell r="E4013">
            <v>0.38829520788111538</v>
          </cell>
          <cell r="F4013">
            <v>0.75</v>
          </cell>
          <cell r="G4013" t="str">
            <v>&gt;=25 &amp; &lt;26</v>
          </cell>
          <cell r="H4013" t="str">
            <v>KS2 English</v>
          </cell>
          <cell r="I4013" t="str">
            <v>KS4 English</v>
          </cell>
        </row>
        <row r="4014">
          <cell r="B4014" t="str">
            <v>KS2-4</v>
          </cell>
          <cell r="C4014" t="str">
            <v>5B</v>
          </cell>
          <cell r="D4014" t="str">
            <v>B</v>
          </cell>
          <cell r="E4014">
            <v>0.28378378378378377</v>
          </cell>
          <cell r="F4014">
            <v>0.75</v>
          </cell>
          <cell r="G4014" t="str">
            <v>&gt;=25 &amp; &lt;26</v>
          </cell>
          <cell r="H4014" t="str">
            <v>KS2 English</v>
          </cell>
          <cell r="I4014" t="str">
            <v>KS4 English</v>
          </cell>
        </row>
        <row r="4015">
          <cell r="B4015" t="str">
            <v>KS2-4</v>
          </cell>
          <cell r="C4015" t="str">
            <v>5A</v>
          </cell>
          <cell r="D4015" t="str">
            <v>B</v>
          </cell>
          <cell r="E4015">
            <v>7.6923076923076927E-2</v>
          </cell>
          <cell r="F4015">
            <v>0.75</v>
          </cell>
          <cell r="G4015" t="str">
            <v>&gt;=25 &amp; &lt;26</v>
          </cell>
          <cell r="H4015" t="str">
            <v>KS2 English</v>
          </cell>
          <cell r="I4015" t="str">
            <v>KS4 English</v>
          </cell>
        </row>
        <row r="4016">
          <cell r="B4016" t="str">
            <v>.</v>
          </cell>
          <cell r="C4016" t="str">
            <v>.</v>
          </cell>
          <cell r="D4016" t="str">
            <v>.</v>
          </cell>
          <cell r="E4016" t="str">
            <v>.</v>
          </cell>
          <cell r="F4016" t="str">
            <v>.</v>
          </cell>
          <cell r="G4016" t="str">
            <v>.</v>
          </cell>
          <cell r="H4016" t="str">
            <v>.</v>
          </cell>
          <cell r="I4016" t="str">
            <v>.</v>
          </cell>
        </row>
        <row r="4017">
          <cell r="B4017" t="str">
            <v>.</v>
          </cell>
          <cell r="C4017" t="str">
            <v>.</v>
          </cell>
          <cell r="D4017" t="str">
            <v>.</v>
          </cell>
          <cell r="E4017" t="str">
            <v>.</v>
          </cell>
          <cell r="F4017" t="str">
            <v>.</v>
          </cell>
          <cell r="G4017" t="str">
            <v>.</v>
          </cell>
          <cell r="H4017" t="str">
            <v>.</v>
          </cell>
          <cell r="I4017" t="str">
            <v>.</v>
          </cell>
        </row>
        <row r="4018">
          <cell r="B4018" t="str">
            <v>.</v>
          </cell>
          <cell r="C4018" t="str">
            <v>.</v>
          </cell>
          <cell r="D4018" t="str">
            <v>.</v>
          </cell>
          <cell r="E4018" t="str">
            <v>.</v>
          </cell>
          <cell r="F4018" t="str">
            <v>.</v>
          </cell>
          <cell r="G4018" t="str">
            <v>.</v>
          </cell>
          <cell r="H4018" t="str">
            <v>KS2 English</v>
          </cell>
          <cell r="I4018" t="str">
            <v>KS4 English</v>
          </cell>
        </row>
        <row r="4019">
          <cell r="B4019" t="str">
            <v>.</v>
          </cell>
          <cell r="C4019" t="str">
            <v>.</v>
          </cell>
          <cell r="D4019" t="str">
            <v>.</v>
          </cell>
          <cell r="E4019" t="str">
            <v>.</v>
          </cell>
          <cell r="F4019" t="str">
            <v>.</v>
          </cell>
          <cell r="G4019" t="str">
            <v>.</v>
          </cell>
          <cell r="H4019" t="str">
            <v>KS2 English</v>
          </cell>
          <cell r="I4019" t="str">
            <v>KS4 English</v>
          </cell>
        </row>
        <row r="4020">
          <cell r="B4020" t="str">
            <v>.</v>
          </cell>
          <cell r="C4020" t="str">
            <v>.</v>
          </cell>
          <cell r="D4020" t="str">
            <v>.</v>
          </cell>
          <cell r="E4020" t="str">
            <v>.</v>
          </cell>
          <cell r="F4020" t="str">
            <v>.</v>
          </cell>
          <cell r="G4020" t="str">
            <v>.</v>
          </cell>
          <cell r="H4020" t="str">
            <v>KS2 English</v>
          </cell>
          <cell r="I4020" t="str">
            <v>KS4 English</v>
          </cell>
        </row>
        <row r="4021">
          <cell r="B4021" t="str">
            <v>.</v>
          </cell>
          <cell r="C4021" t="str">
            <v>.</v>
          </cell>
          <cell r="D4021" t="str">
            <v>.</v>
          </cell>
          <cell r="E4021" t="str">
            <v>.</v>
          </cell>
          <cell r="F4021" t="str">
            <v>.</v>
          </cell>
          <cell r="G4021" t="str">
            <v>.</v>
          </cell>
          <cell r="H4021" t="str">
            <v>.</v>
          </cell>
          <cell r="I4021" t="str">
            <v>.</v>
          </cell>
        </row>
        <row r="4022">
          <cell r="B4022" t="str">
            <v>.</v>
          </cell>
          <cell r="C4022" t="str">
            <v>.</v>
          </cell>
          <cell r="D4022" t="str">
            <v>.</v>
          </cell>
          <cell r="E4022" t="str">
            <v>.</v>
          </cell>
          <cell r="F4022" t="str">
            <v>.</v>
          </cell>
          <cell r="G4022" t="str">
            <v>.</v>
          </cell>
          <cell r="H4022" t="str">
            <v>.</v>
          </cell>
          <cell r="I4022" t="str">
            <v>.</v>
          </cell>
        </row>
        <row r="4023">
          <cell r="B4023" t="str">
            <v>KS2-4</v>
          </cell>
          <cell r="C4023" t="str">
            <v>B</v>
          </cell>
          <cell r="D4023" t="str">
            <v>B</v>
          </cell>
          <cell r="E4023">
            <v>3.7293553542887587E-3</v>
          </cell>
          <cell r="F4023">
            <v>0.75</v>
          </cell>
          <cell r="G4023" t="str">
            <v>&gt;=26 &amp; &lt;27</v>
          </cell>
          <cell r="H4023" t="str">
            <v>KS2 English</v>
          </cell>
          <cell r="I4023" t="str">
            <v>KS4 English</v>
          </cell>
        </row>
        <row r="4024">
          <cell r="B4024" t="str">
            <v>KS2-4</v>
          </cell>
          <cell r="C4024" t="str">
            <v>N</v>
          </cell>
          <cell r="D4024" t="str">
            <v>B</v>
          </cell>
          <cell r="E4024">
            <v>4.3415340086830683E-3</v>
          </cell>
          <cell r="F4024">
            <v>0.75</v>
          </cell>
          <cell r="G4024" t="str">
            <v>&gt;=26 &amp; &lt;27</v>
          </cell>
          <cell r="H4024" t="str">
            <v>KS2 English</v>
          </cell>
          <cell r="I4024" t="str">
            <v>KS4 English</v>
          </cell>
        </row>
        <row r="4025">
          <cell r="B4025" t="str">
            <v>KS2-4</v>
          </cell>
          <cell r="C4025" t="str">
            <v>2</v>
          </cell>
          <cell r="D4025" t="str">
            <v>B</v>
          </cell>
          <cell r="E4025">
            <v>2.5806451612903226E-3</v>
          </cell>
          <cell r="F4025">
            <v>0.75</v>
          </cell>
          <cell r="G4025" t="str">
            <v>&gt;=26 &amp; &lt;27</v>
          </cell>
          <cell r="H4025" t="str">
            <v>KS2 English</v>
          </cell>
          <cell r="I4025" t="str">
            <v>KS4 English</v>
          </cell>
        </row>
        <row r="4026">
          <cell r="B4026" t="str">
            <v>KS2-4</v>
          </cell>
          <cell r="C4026" t="str">
            <v>3C</v>
          </cell>
          <cell r="D4026" t="str">
            <v>B</v>
          </cell>
          <cell r="E4026">
            <v>8.3983203359328136E-3</v>
          </cell>
          <cell r="F4026">
            <v>0.75</v>
          </cell>
          <cell r="G4026" t="str">
            <v>&gt;=26 &amp; &lt;27</v>
          </cell>
          <cell r="H4026" t="str">
            <v>KS2 English</v>
          </cell>
          <cell r="I4026" t="str">
            <v>KS4 English</v>
          </cell>
        </row>
        <row r="4027">
          <cell r="B4027" t="str">
            <v>KS2-4</v>
          </cell>
          <cell r="C4027" t="str">
            <v>3B</v>
          </cell>
          <cell r="D4027" t="str">
            <v>B</v>
          </cell>
          <cell r="E4027">
            <v>1.4640638864241348E-2</v>
          </cell>
          <cell r="F4027">
            <v>0.75</v>
          </cell>
          <cell r="G4027" t="str">
            <v>&gt;=26 &amp; &lt;27</v>
          </cell>
          <cell r="H4027" t="str">
            <v>KS2 English</v>
          </cell>
          <cell r="I4027" t="str">
            <v>KS4 English</v>
          </cell>
        </row>
        <row r="4028">
          <cell r="B4028" t="str">
            <v>KS2-4</v>
          </cell>
          <cell r="C4028" t="str">
            <v>3A</v>
          </cell>
          <cell r="D4028" t="str">
            <v>B</v>
          </cell>
          <cell r="E4028">
            <v>3.3988721231519588E-2</v>
          </cell>
          <cell r="F4028">
            <v>0.75</v>
          </cell>
          <cell r="G4028" t="str">
            <v>&gt;=26 &amp; &lt;27</v>
          </cell>
          <cell r="H4028" t="str">
            <v>KS2 English</v>
          </cell>
          <cell r="I4028" t="str">
            <v>KS4 English</v>
          </cell>
        </row>
        <row r="4029">
          <cell r="B4029" t="str">
            <v>KS2-4</v>
          </cell>
          <cell r="C4029" t="str">
            <v>4C</v>
          </cell>
          <cell r="D4029" t="str">
            <v>B</v>
          </cell>
          <cell r="E4029">
            <v>9.8673770120154158E-2</v>
          </cell>
          <cell r="F4029">
            <v>0.75</v>
          </cell>
          <cell r="G4029" t="str">
            <v>&gt;=26 &amp; &lt;27</v>
          </cell>
          <cell r="H4029" t="str">
            <v>KS2 English</v>
          </cell>
          <cell r="I4029" t="str">
            <v>KS4 English</v>
          </cell>
        </row>
        <row r="4030">
          <cell r="B4030" t="str">
            <v>KS2-4</v>
          </cell>
          <cell r="C4030" t="str">
            <v>4B</v>
          </cell>
          <cell r="D4030" t="str">
            <v>B</v>
          </cell>
          <cell r="E4030">
            <v>0.21725284503348474</v>
          </cell>
          <cell r="F4030">
            <v>0.75</v>
          </cell>
          <cell r="G4030" t="str">
            <v>&gt;=26 &amp; &lt;27</v>
          </cell>
          <cell r="H4030" t="str">
            <v>KS2 English</v>
          </cell>
          <cell r="I4030" t="str">
            <v>KS4 English</v>
          </cell>
        </row>
        <row r="4031">
          <cell r="B4031" t="str">
            <v>KS2-4</v>
          </cell>
          <cell r="C4031" t="str">
            <v>4A</v>
          </cell>
          <cell r="D4031" t="str">
            <v>B</v>
          </cell>
          <cell r="E4031">
            <v>0.34535189222427187</v>
          </cell>
          <cell r="F4031">
            <v>0.75</v>
          </cell>
          <cell r="G4031" t="str">
            <v>&gt;=26 &amp; &lt;27</v>
          </cell>
          <cell r="H4031" t="str">
            <v>KS2 English</v>
          </cell>
          <cell r="I4031" t="str">
            <v>KS4 English</v>
          </cell>
        </row>
        <row r="4032">
          <cell r="B4032" t="str">
            <v>KS2-4</v>
          </cell>
          <cell r="C4032" t="str">
            <v>5C</v>
          </cell>
          <cell r="D4032" t="str">
            <v>B</v>
          </cell>
          <cell r="E4032">
            <v>0.38894602691946517</v>
          </cell>
          <cell r="F4032">
            <v>0.75</v>
          </cell>
          <cell r="G4032" t="str">
            <v>&gt;=26 &amp; &lt;27</v>
          </cell>
          <cell r="H4032" t="str">
            <v>KS2 English</v>
          </cell>
          <cell r="I4032" t="str">
            <v>KS4 English</v>
          </cell>
        </row>
        <row r="4033">
          <cell r="B4033" t="str">
            <v>KS2-4</v>
          </cell>
          <cell r="C4033" t="str">
            <v>5B</v>
          </cell>
          <cell r="D4033" t="str">
            <v>B</v>
          </cell>
          <cell r="E4033">
            <v>0.25989282769991756</v>
          </cell>
          <cell r="F4033">
            <v>0.75</v>
          </cell>
          <cell r="G4033" t="str">
            <v>&gt;=26 &amp; &lt;27</v>
          </cell>
          <cell r="H4033" t="str">
            <v>KS2 English</v>
          </cell>
          <cell r="I4033" t="str">
            <v>KS4 English</v>
          </cell>
        </row>
        <row r="4034">
          <cell r="B4034" t="str">
            <v>KS2-4</v>
          </cell>
          <cell r="C4034" t="str">
            <v>5A</v>
          </cell>
          <cell r="D4034" t="str">
            <v>B</v>
          </cell>
          <cell r="E4034">
            <v>7.5980392156862739E-2</v>
          </cell>
          <cell r="F4034">
            <v>0.75</v>
          </cell>
          <cell r="G4034" t="str">
            <v>&gt;=26 &amp; &lt;27</v>
          </cell>
          <cell r="H4034" t="str">
            <v>KS2 English</v>
          </cell>
          <cell r="I4034" t="str">
            <v>KS4 English</v>
          </cell>
        </row>
        <row r="4035">
          <cell r="B4035" t="str">
            <v>.</v>
          </cell>
          <cell r="C4035" t="str">
            <v>.</v>
          </cell>
          <cell r="D4035" t="str">
            <v>.</v>
          </cell>
          <cell r="E4035" t="str">
            <v>.</v>
          </cell>
          <cell r="F4035" t="str">
            <v>.</v>
          </cell>
          <cell r="G4035" t="str">
            <v>.</v>
          </cell>
          <cell r="H4035" t="str">
            <v>.</v>
          </cell>
          <cell r="I4035" t="str">
            <v>.</v>
          </cell>
        </row>
        <row r="4036">
          <cell r="B4036" t="str">
            <v>.</v>
          </cell>
          <cell r="C4036" t="str">
            <v>.</v>
          </cell>
          <cell r="D4036" t="str">
            <v>.</v>
          </cell>
          <cell r="E4036" t="str">
            <v>.</v>
          </cell>
          <cell r="F4036" t="str">
            <v>.</v>
          </cell>
          <cell r="G4036" t="str">
            <v>.</v>
          </cell>
          <cell r="H4036" t="str">
            <v>KS2 English</v>
          </cell>
          <cell r="I4036" t="str">
            <v>KS4 English</v>
          </cell>
        </row>
        <row r="4037">
          <cell r="B4037" t="str">
            <v>.</v>
          </cell>
          <cell r="C4037" t="str">
            <v>.</v>
          </cell>
          <cell r="D4037" t="str">
            <v>.</v>
          </cell>
          <cell r="E4037" t="str">
            <v>.</v>
          </cell>
          <cell r="F4037" t="str">
            <v>.</v>
          </cell>
          <cell r="G4037" t="str">
            <v>.</v>
          </cell>
          <cell r="H4037" t="str">
            <v>KS2 English</v>
          </cell>
          <cell r="I4037" t="str">
            <v>KS4 English</v>
          </cell>
        </row>
        <row r="4038">
          <cell r="B4038" t="str">
            <v>.</v>
          </cell>
          <cell r="C4038" t="str">
            <v>.</v>
          </cell>
          <cell r="D4038" t="str">
            <v>.</v>
          </cell>
          <cell r="E4038" t="str">
            <v>.</v>
          </cell>
          <cell r="F4038" t="str">
            <v>.</v>
          </cell>
          <cell r="G4038" t="str">
            <v>.</v>
          </cell>
          <cell r="H4038" t="str">
            <v>KS2 English</v>
          </cell>
          <cell r="I4038" t="str">
            <v>KS4 English</v>
          </cell>
        </row>
        <row r="4039">
          <cell r="B4039" t="str">
            <v>.</v>
          </cell>
          <cell r="C4039" t="str">
            <v>.</v>
          </cell>
          <cell r="D4039" t="str">
            <v>.</v>
          </cell>
          <cell r="E4039" t="str">
            <v>.</v>
          </cell>
          <cell r="F4039" t="str">
            <v>.</v>
          </cell>
          <cell r="G4039" t="str">
            <v>.</v>
          </cell>
          <cell r="H4039" t="str">
            <v>KS2 English</v>
          </cell>
          <cell r="I4039" t="str">
            <v>KS4 English</v>
          </cell>
        </row>
        <row r="4040">
          <cell r="B4040" t="str">
            <v>.</v>
          </cell>
          <cell r="C4040" t="str">
            <v>.</v>
          </cell>
          <cell r="D4040" t="str">
            <v>.</v>
          </cell>
          <cell r="E4040" t="str">
            <v>.</v>
          </cell>
          <cell r="F4040" t="str">
            <v>.</v>
          </cell>
          <cell r="G4040" t="str">
            <v>.</v>
          </cell>
          <cell r="H4040" t="str">
            <v>.</v>
          </cell>
          <cell r="I4040" t="str">
            <v>.</v>
          </cell>
        </row>
        <row r="4041">
          <cell r="B4041" t="str">
            <v>.</v>
          </cell>
          <cell r="C4041" t="str">
            <v>.</v>
          </cell>
          <cell r="D4041" t="str">
            <v>.</v>
          </cell>
          <cell r="E4041" t="str">
            <v>.</v>
          </cell>
          <cell r="F4041" t="str">
            <v>.</v>
          </cell>
          <cell r="G4041" t="str">
            <v>.</v>
          </cell>
          <cell r="H4041" t="str">
            <v>.</v>
          </cell>
          <cell r="I4041" t="str">
            <v>.</v>
          </cell>
        </row>
        <row r="4042">
          <cell r="B4042" t="str">
            <v>KS2-4</v>
          </cell>
          <cell r="C4042" t="str">
            <v>B</v>
          </cell>
          <cell r="D4042" t="str">
            <v>B</v>
          </cell>
          <cell r="E4042">
            <v>7.889546351084813E-3</v>
          </cell>
          <cell r="F4042">
            <v>0.75</v>
          </cell>
          <cell r="G4042" t="str">
            <v>&gt;=27 &amp; &lt;28</v>
          </cell>
          <cell r="H4042" t="str">
            <v>KS2 English</v>
          </cell>
          <cell r="I4042" t="str">
            <v>KS4 English</v>
          </cell>
        </row>
        <row r="4043">
          <cell r="B4043" t="str">
            <v>KS2-4</v>
          </cell>
          <cell r="C4043" t="str">
            <v>N</v>
          </cell>
          <cell r="D4043" t="str">
            <v>B</v>
          </cell>
          <cell r="E4043">
            <v>4.24929178470255E-3</v>
          </cell>
          <cell r="F4043">
            <v>0.75</v>
          </cell>
          <cell r="G4043" t="str">
            <v>&gt;=27 &amp; &lt;28</v>
          </cell>
          <cell r="H4043" t="str">
            <v>KS2 English</v>
          </cell>
          <cell r="I4043" t="str">
            <v>KS4 English</v>
          </cell>
        </row>
        <row r="4044">
          <cell r="B4044" t="str">
            <v>KS2-4</v>
          </cell>
          <cell r="C4044" t="str">
            <v>2</v>
          </cell>
          <cell r="D4044" t="str">
            <v>B</v>
          </cell>
          <cell r="E4044">
            <v>1.1933174224343675E-2</v>
          </cell>
          <cell r="F4044">
            <v>0.75</v>
          </cell>
          <cell r="G4044" t="str">
            <v>&gt;=27 &amp; &lt;28</v>
          </cell>
          <cell r="H4044" t="str">
            <v>KS2 English</v>
          </cell>
          <cell r="I4044" t="str">
            <v>KS4 English</v>
          </cell>
        </row>
        <row r="4045">
          <cell r="B4045" t="str">
            <v>KS2-4</v>
          </cell>
          <cell r="C4045" t="str">
            <v>3C</v>
          </cell>
          <cell r="D4045" t="str">
            <v>B</v>
          </cell>
          <cell r="E4045">
            <v>7.3684210526315788E-3</v>
          </cell>
          <cell r="F4045">
            <v>0.75</v>
          </cell>
          <cell r="G4045" t="str">
            <v>&gt;=27 &amp; &lt;28</v>
          </cell>
          <cell r="H4045" t="str">
            <v>KS2 English</v>
          </cell>
          <cell r="I4045" t="str">
            <v>KS4 English</v>
          </cell>
        </row>
        <row r="4046">
          <cell r="B4046" t="str">
            <v>KS2-4</v>
          </cell>
          <cell r="C4046" t="str">
            <v>3B</v>
          </cell>
          <cell r="D4046" t="str">
            <v>B</v>
          </cell>
          <cell r="E4046">
            <v>2.3325808878856283E-2</v>
          </cell>
          <cell r="F4046">
            <v>0.75</v>
          </cell>
          <cell r="G4046" t="str">
            <v>&gt;=27 &amp; &lt;28</v>
          </cell>
          <cell r="H4046" t="str">
            <v>KS2 English</v>
          </cell>
          <cell r="I4046" t="str">
            <v>KS4 English</v>
          </cell>
        </row>
        <row r="4047">
          <cell r="B4047" t="str">
            <v>KS2-4</v>
          </cell>
          <cell r="C4047" t="str">
            <v>3A</v>
          </cell>
          <cell r="D4047" t="str">
            <v>B</v>
          </cell>
          <cell r="E4047">
            <v>4.5974329054842472E-2</v>
          </cell>
          <cell r="F4047">
            <v>0.75</v>
          </cell>
          <cell r="G4047" t="str">
            <v>&gt;=27 &amp; &lt;28</v>
          </cell>
          <cell r="H4047" t="str">
            <v>KS2 English</v>
          </cell>
          <cell r="I4047" t="str">
            <v>KS4 English</v>
          </cell>
        </row>
        <row r="4048">
          <cell r="B4048" t="str">
            <v>KS2-4</v>
          </cell>
          <cell r="C4048" t="str">
            <v>4C</v>
          </cell>
          <cell r="D4048" t="str">
            <v>B</v>
          </cell>
          <cell r="E4048">
            <v>0.11969480209823558</v>
          </cell>
          <cell r="F4048">
            <v>0.75</v>
          </cell>
          <cell r="G4048" t="str">
            <v>&gt;=27 &amp; &lt;28</v>
          </cell>
          <cell r="H4048" t="str">
            <v>KS2 English</v>
          </cell>
          <cell r="I4048" t="str">
            <v>KS4 English</v>
          </cell>
        </row>
        <row r="4049">
          <cell r="B4049" t="str">
            <v>KS2-4</v>
          </cell>
          <cell r="C4049" t="str">
            <v>4B</v>
          </cell>
          <cell r="D4049" t="str">
            <v>B</v>
          </cell>
          <cell r="E4049">
            <v>0.27085424169077277</v>
          </cell>
          <cell r="F4049">
            <v>0.75</v>
          </cell>
          <cell r="G4049" t="str">
            <v>&gt;=27 &amp; &lt;28</v>
          </cell>
          <cell r="H4049" t="str">
            <v>KS2 English</v>
          </cell>
          <cell r="I4049" t="str">
            <v>KS4 English</v>
          </cell>
        </row>
        <row r="4050">
          <cell r="B4050" t="str">
            <v>KS2-4</v>
          </cell>
          <cell r="C4050" t="str">
            <v>4A</v>
          </cell>
          <cell r="D4050" t="str">
            <v>B</v>
          </cell>
          <cell r="E4050">
            <v>0.39330728510209229</v>
          </cell>
          <cell r="F4050">
            <v>0.75</v>
          </cell>
          <cell r="G4050" t="str">
            <v>&gt;=27 &amp; &lt;28</v>
          </cell>
          <cell r="H4050" t="str">
            <v>KS2 English</v>
          </cell>
          <cell r="I4050" t="str">
            <v>KS4 English</v>
          </cell>
        </row>
        <row r="4051">
          <cell r="B4051" t="str">
            <v>KS2-4</v>
          </cell>
          <cell r="C4051" t="str">
            <v>5C</v>
          </cell>
          <cell r="D4051" t="str">
            <v>B</v>
          </cell>
          <cell r="E4051">
            <v>0.38749717896637326</v>
          </cell>
          <cell r="F4051">
            <v>0.75</v>
          </cell>
          <cell r="G4051" t="str">
            <v>&gt;=27 &amp; &lt;28</v>
          </cell>
          <cell r="H4051" t="str">
            <v>KS2 English</v>
          </cell>
          <cell r="I4051" t="str">
            <v>KS4 English</v>
          </cell>
        </row>
        <row r="4052">
          <cell r="B4052" t="str">
            <v>KS2-4</v>
          </cell>
          <cell r="C4052" t="str">
            <v>5B</v>
          </cell>
          <cell r="D4052" t="str">
            <v>B</v>
          </cell>
          <cell r="E4052">
            <v>0.22160356347438753</v>
          </cell>
          <cell r="F4052">
            <v>0.75</v>
          </cell>
          <cell r="G4052" t="str">
            <v>&gt;=27 &amp; &lt;28</v>
          </cell>
          <cell r="H4052" t="str">
            <v>KS2 English</v>
          </cell>
          <cell r="I4052" t="str">
            <v>KS4 English</v>
          </cell>
        </row>
        <row r="4053">
          <cell r="B4053" t="str">
            <v>KS2-4</v>
          </cell>
          <cell r="C4053" t="str">
            <v>5A</v>
          </cell>
          <cell r="D4053" t="str">
            <v>B</v>
          </cell>
          <cell r="E4053">
            <v>7.586206896551724E-2</v>
          </cell>
          <cell r="F4053">
            <v>0.75</v>
          </cell>
          <cell r="G4053" t="str">
            <v>&gt;=27 &amp; &lt;28</v>
          </cell>
          <cell r="H4053" t="str">
            <v>KS2 English</v>
          </cell>
          <cell r="I4053" t="str">
            <v>KS4 English</v>
          </cell>
        </row>
        <row r="4054">
          <cell r="B4054" t="str">
            <v>.</v>
          </cell>
          <cell r="C4054" t="str">
            <v>.</v>
          </cell>
          <cell r="D4054" t="str">
            <v>.</v>
          </cell>
          <cell r="E4054" t="str">
            <v>.</v>
          </cell>
          <cell r="F4054" t="str">
            <v>.</v>
          </cell>
          <cell r="G4054" t="str">
            <v>.</v>
          </cell>
          <cell r="H4054" t="str">
            <v>.</v>
          </cell>
          <cell r="I4054" t="str">
            <v>.</v>
          </cell>
        </row>
        <row r="4055">
          <cell r="B4055" t="str">
            <v>.</v>
          </cell>
          <cell r="C4055" t="str">
            <v>.</v>
          </cell>
          <cell r="D4055" t="str">
            <v>.</v>
          </cell>
          <cell r="E4055" t="str">
            <v>.</v>
          </cell>
          <cell r="F4055" t="str">
            <v>.</v>
          </cell>
          <cell r="G4055" t="str">
            <v>.</v>
          </cell>
          <cell r="H4055" t="str">
            <v>KS2 English</v>
          </cell>
          <cell r="I4055" t="str">
            <v>KS4 English</v>
          </cell>
        </row>
        <row r="4056">
          <cell r="B4056" t="str">
            <v>.</v>
          </cell>
          <cell r="C4056" t="str">
            <v>.</v>
          </cell>
          <cell r="D4056" t="str">
            <v>.</v>
          </cell>
          <cell r="E4056" t="str">
            <v>.</v>
          </cell>
          <cell r="F4056" t="str">
            <v>.</v>
          </cell>
          <cell r="G4056" t="str">
            <v>.</v>
          </cell>
          <cell r="H4056" t="str">
            <v>KS2 English</v>
          </cell>
          <cell r="I4056" t="str">
            <v>KS4 English</v>
          </cell>
        </row>
        <row r="4057">
          <cell r="B4057" t="str">
            <v>.</v>
          </cell>
          <cell r="C4057" t="str">
            <v>.</v>
          </cell>
          <cell r="D4057" t="str">
            <v>.</v>
          </cell>
          <cell r="E4057" t="str">
            <v>.</v>
          </cell>
          <cell r="F4057" t="str">
            <v>.</v>
          </cell>
          <cell r="G4057" t="str">
            <v>.</v>
          </cell>
          <cell r="H4057" t="str">
            <v>KS2 English</v>
          </cell>
          <cell r="I4057" t="str">
            <v>KS4 English</v>
          </cell>
        </row>
        <row r="4058">
          <cell r="B4058" t="str">
            <v>.</v>
          </cell>
          <cell r="C4058" t="str">
            <v>.</v>
          </cell>
          <cell r="D4058" t="str">
            <v>.</v>
          </cell>
          <cell r="E4058" t="str">
            <v>.</v>
          </cell>
          <cell r="F4058" t="str">
            <v>.</v>
          </cell>
          <cell r="G4058" t="str">
            <v>.</v>
          </cell>
          <cell r="H4058" t="str">
            <v>KS2 English</v>
          </cell>
          <cell r="I4058" t="str">
            <v>KS4 English</v>
          </cell>
        </row>
        <row r="4059">
          <cell r="B4059" t="str">
            <v>.</v>
          </cell>
          <cell r="C4059" t="str">
            <v>.</v>
          </cell>
          <cell r="D4059" t="str">
            <v>.</v>
          </cell>
          <cell r="E4059" t="str">
            <v>.</v>
          </cell>
          <cell r="F4059" t="str">
            <v>.</v>
          </cell>
          <cell r="G4059" t="str">
            <v>.</v>
          </cell>
          <cell r="H4059" t="str">
            <v>.</v>
          </cell>
          <cell r="I4059" t="str">
            <v>.</v>
          </cell>
        </row>
        <row r="4060">
          <cell r="B4060" t="str">
            <v>.</v>
          </cell>
          <cell r="C4060" t="str">
            <v>.</v>
          </cell>
          <cell r="D4060" t="str">
            <v>.</v>
          </cell>
          <cell r="E4060" t="str">
            <v>.</v>
          </cell>
          <cell r="F4060" t="str">
            <v>.</v>
          </cell>
          <cell r="G4060" t="str">
            <v>.</v>
          </cell>
          <cell r="H4060" t="str">
            <v>.</v>
          </cell>
          <cell r="I4060" t="str">
            <v>.</v>
          </cell>
        </row>
        <row r="4061">
          <cell r="B4061" t="str">
            <v>KS2-4</v>
          </cell>
          <cell r="C4061" t="str">
            <v>B</v>
          </cell>
          <cell r="D4061" t="str">
            <v>B</v>
          </cell>
          <cell r="E4061">
            <v>0</v>
          </cell>
          <cell r="F4061">
            <v>0.75</v>
          </cell>
          <cell r="G4061" t="str">
            <v>&gt;=28 &amp; &lt;29</v>
          </cell>
          <cell r="H4061" t="str">
            <v>KS2 English</v>
          </cell>
          <cell r="I4061" t="str">
            <v>KS4 English</v>
          </cell>
        </row>
        <row r="4062">
          <cell r="B4062" t="str">
            <v>KS2-4</v>
          </cell>
          <cell r="C4062" t="str">
            <v>N</v>
          </cell>
          <cell r="D4062" t="str">
            <v>B</v>
          </cell>
          <cell r="E4062">
            <v>0</v>
          </cell>
          <cell r="F4062">
            <v>0.75</v>
          </cell>
          <cell r="G4062" t="str">
            <v>&gt;=28 &amp; &lt;29</v>
          </cell>
          <cell r="H4062" t="str">
            <v>KS2 English</v>
          </cell>
          <cell r="I4062" t="str">
            <v>KS4 English</v>
          </cell>
        </row>
        <row r="4063">
          <cell r="B4063" t="str">
            <v>KS2-4</v>
          </cell>
          <cell r="C4063" t="str">
            <v>2</v>
          </cell>
          <cell r="D4063" t="str">
            <v>B</v>
          </cell>
          <cell r="E4063">
            <v>1.3157894736842105E-2</v>
          </cell>
          <cell r="F4063">
            <v>0.75</v>
          </cell>
          <cell r="G4063" t="str">
            <v>&gt;=28 &amp; &lt;29</v>
          </cell>
          <cell r="H4063" t="str">
            <v>KS2 English</v>
          </cell>
          <cell r="I4063" t="str">
            <v>KS4 English</v>
          </cell>
        </row>
        <row r="4064">
          <cell r="B4064" t="str">
            <v>KS2-4</v>
          </cell>
          <cell r="C4064" t="str">
            <v>3C</v>
          </cell>
          <cell r="D4064" t="str">
            <v>B</v>
          </cell>
          <cell r="E4064">
            <v>1.3157894736842105E-2</v>
          </cell>
          <cell r="F4064">
            <v>0.75</v>
          </cell>
          <cell r="G4064" t="str">
            <v>&gt;=28 &amp; &lt;29</v>
          </cell>
          <cell r="H4064" t="str">
            <v>KS2 English</v>
          </cell>
          <cell r="I4064" t="str">
            <v>KS4 English</v>
          </cell>
        </row>
        <row r="4065">
          <cell r="B4065" t="str">
            <v>KS2-4</v>
          </cell>
          <cell r="C4065" t="str">
            <v>3B</v>
          </cell>
          <cell r="D4065" t="str">
            <v>B</v>
          </cell>
          <cell r="E4065">
            <v>3.1724137931034485E-2</v>
          </cell>
          <cell r="F4065">
            <v>0.75</v>
          </cell>
          <cell r="G4065" t="str">
            <v>&gt;=28 &amp; &lt;29</v>
          </cell>
          <cell r="H4065" t="str">
            <v>KS2 English</v>
          </cell>
          <cell r="I4065" t="str">
            <v>KS4 English</v>
          </cell>
        </row>
        <row r="4066">
          <cell r="B4066" t="str">
            <v>KS2-4</v>
          </cell>
          <cell r="C4066" t="str">
            <v>3A</v>
          </cell>
          <cell r="D4066" t="str">
            <v>B</v>
          </cell>
          <cell r="E4066">
            <v>4.6672428694900604E-2</v>
          </cell>
          <cell r="F4066">
            <v>0.75</v>
          </cell>
          <cell r="G4066" t="str">
            <v>&gt;=28 &amp; &lt;29</v>
          </cell>
          <cell r="H4066" t="str">
            <v>KS2 English</v>
          </cell>
          <cell r="I4066" t="str">
            <v>KS4 English</v>
          </cell>
        </row>
        <row r="4067">
          <cell r="B4067" t="str">
            <v>KS2-4</v>
          </cell>
          <cell r="C4067" t="str">
            <v>4C</v>
          </cell>
          <cell r="D4067" t="str">
            <v>B</v>
          </cell>
          <cell r="E4067">
            <v>0.15234375</v>
          </cell>
          <cell r="F4067">
            <v>0.75</v>
          </cell>
          <cell r="G4067" t="str">
            <v>&gt;=28 &amp; &lt;29</v>
          </cell>
          <cell r="H4067" t="str">
            <v>KS2 English</v>
          </cell>
          <cell r="I4067" t="str">
            <v>KS4 English</v>
          </cell>
        </row>
        <row r="4068">
          <cell r="B4068" t="str">
            <v>KS2-4</v>
          </cell>
          <cell r="C4068" t="str">
            <v>4B</v>
          </cell>
          <cell r="D4068" t="str">
            <v>B</v>
          </cell>
          <cell r="E4068">
            <v>0.30446280991735536</v>
          </cell>
          <cell r="F4068">
            <v>0.75</v>
          </cell>
          <cell r="G4068" t="str">
            <v>&gt;=28 &amp; &lt;29</v>
          </cell>
          <cell r="H4068" t="str">
            <v>KS2 English</v>
          </cell>
          <cell r="I4068" t="str">
            <v>KS4 English</v>
          </cell>
        </row>
        <row r="4069">
          <cell r="B4069" t="str">
            <v>KS2-4</v>
          </cell>
          <cell r="C4069" t="str">
            <v>4A</v>
          </cell>
          <cell r="D4069" t="str">
            <v>B</v>
          </cell>
          <cell r="E4069">
            <v>0.4102027679433537</v>
          </cell>
          <cell r="F4069">
            <v>0.75</v>
          </cell>
          <cell r="G4069" t="str">
            <v>&gt;=28 &amp; &lt;29</v>
          </cell>
          <cell r="H4069" t="str">
            <v>KS2 English</v>
          </cell>
          <cell r="I4069" t="str">
            <v>KS4 English</v>
          </cell>
        </row>
        <row r="4070">
          <cell r="B4070" t="str">
            <v>KS2-4</v>
          </cell>
          <cell r="C4070" t="str">
            <v>5C</v>
          </cell>
          <cell r="D4070" t="str">
            <v>B</v>
          </cell>
          <cell r="E4070">
            <v>0.37502464025231619</v>
          </cell>
          <cell r="F4070">
            <v>0.75</v>
          </cell>
          <cell r="G4070" t="str">
            <v>&gt;=28 &amp; &lt;29</v>
          </cell>
          <cell r="H4070" t="str">
            <v>KS2 English</v>
          </cell>
          <cell r="I4070" t="str">
            <v>KS4 English</v>
          </cell>
        </row>
        <row r="4071">
          <cell r="B4071" t="str">
            <v>KS2-4</v>
          </cell>
          <cell r="C4071" t="str">
            <v>5B</v>
          </cell>
          <cell r="D4071" t="str">
            <v>B</v>
          </cell>
          <cell r="E4071">
            <v>0.19445383834967872</v>
          </cell>
          <cell r="F4071">
            <v>0.75</v>
          </cell>
          <cell r="G4071" t="str">
            <v>&gt;=28 &amp; &lt;29</v>
          </cell>
          <cell r="H4071" t="str">
            <v>KS2 English</v>
          </cell>
          <cell r="I4071" t="str">
            <v>KS4 English</v>
          </cell>
        </row>
        <row r="4072">
          <cell r="B4072" t="str">
            <v>KS2-4</v>
          </cell>
          <cell r="C4072" t="str">
            <v>5A</v>
          </cell>
          <cell r="D4072" t="str">
            <v>B</v>
          </cell>
          <cell r="E4072">
            <v>6.3253012048192767E-2</v>
          </cell>
          <cell r="F4072">
            <v>0.75</v>
          </cell>
          <cell r="G4072" t="str">
            <v>&gt;=28 &amp; &lt;29</v>
          </cell>
          <cell r="H4072" t="str">
            <v>KS2 English</v>
          </cell>
          <cell r="I4072" t="str">
            <v>KS4 English</v>
          </cell>
        </row>
        <row r="4073">
          <cell r="B4073" t="str">
            <v>.</v>
          </cell>
          <cell r="C4073" t="str">
            <v>.</v>
          </cell>
          <cell r="D4073" t="str">
            <v>.</v>
          </cell>
          <cell r="E4073" t="str">
            <v>.</v>
          </cell>
          <cell r="F4073" t="str">
            <v>.</v>
          </cell>
          <cell r="G4073" t="str">
            <v>.</v>
          </cell>
          <cell r="H4073" t="str">
            <v>.</v>
          </cell>
          <cell r="I4073" t="str">
            <v>.</v>
          </cell>
        </row>
        <row r="4074">
          <cell r="B4074" t="str">
            <v>.</v>
          </cell>
          <cell r="C4074" t="str">
            <v>.</v>
          </cell>
          <cell r="D4074" t="str">
            <v>.</v>
          </cell>
          <cell r="E4074" t="str">
            <v>.</v>
          </cell>
          <cell r="F4074" t="str">
            <v>.</v>
          </cell>
          <cell r="G4074" t="str">
            <v>.</v>
          </cell>
          <cell r="H4074" t="str">
            <v>KS2 English</v>
          </cell>
          <cell r="I4074" t="str">
            <v>KS4 English</v>
          </cell>
        </row>
        <row r="4075">
          <cell r="B4075" t="str">
            <v>.</v>
          </cell>
          <cell r="C4075" t="str">
            <v>.</v>
          </cell>
          <cell r="D4075" t="str">
            <v>.</v>
          </cell>
          <cell r="E4075" t="str">
            <v>.</v>
          </cell>
          <cell r="F4075" t="str">
            <v>.</v>
          </cell>
          <cell r="G4075" t="str">
            <v>.</v>
          </cell>
          <cell r="H4075" t="str">
            <v>KS2 English</v>
          </cell>
          <cell r="I4075" t="str">
            <v>KS4 English</v>
          </cell>
        </row>
        <row r="4076">
          <cell r="B4076" t="str">
            <v>.</v>
          </cell>
          <cell r="C4076" t="str">
            <v>.</v>
          </cell>
          <cell r="D4076" t="str">
            <v>.</v>
          </cell>
          <cell r="E4076" t="str">
            <v>.</v>
          </cell>
          <cell r="F4076" t="str">
            <v>.</v>
          </cell>
          <cell r="G4076" t="str">
            <v>.</v>
          </cell>
          <cell r="H4076" t="str">
            <v>KS2 English</v>
          </cell>
          <cell r="I4076" t="str">
            <v>KS4 English</v>
          </cell>
        </row>
        <row r="4077">
          <cell r="B4077" t="str">
            <v>.</v>
          </cell>
          <cell r="C4077" t="str">
            <v>.</v>
          </cell>
          <cell r="D4077" t="str">
            <v>.</v>
          </cell>
          <cell r="E4077" t="str">
            <v>.</v>
          </cell>
          <cell r="F4077" t="str">
            <v>.</v>
          </cell>
          <cell r="G4077" t="str">
            <v>.</v>
          </cell>
          <cell r="H4077" t="str">
            <v>KS2 English</v>
          </cell>
          <cell r="I4077" t="str">
            <v>KS4 English</v>
          </cell>
        </row>
        <row r="4078">
          <cell r="B4078" t="str">
            <v>.</v>
          </cell>
          <cell r="C4078" t="str">
            <v>.</v>
          </cell>
          <cell r="D4078" t="str">
            <v>.</v>
          </cell>
          <cell r="E4078" t="str">
            <v>.</v>
          </cell>
          <cell r="F4078" t="str">
            <v>.</v>
          </cell>
          <cell r="G4078" t="str">
            <v>.</v>
          </cell>
          <cell r="H4078" t="str">
            <v>.</v>
          </cell>
          <cell r="I4078" t="str">
            <v>.</v>
          </cell>
        </row>
        <row r="4079">
          <cell r="B4079" t="str">
            <v>.</v>
          </cell>
          <cell r="C4079" t="str">
            <v>.</v>
          </cell>
          <cell r="D4079" t="str">
            <v>.</v>
          </cell>
          <cell r="E4079" t="str">
            <v>.</v>
          </cell>
          <cell r="F4079" t="str">
            <v>.</v>
          </cell>
          <cell r="G4079" t="str">
            <v>.</v>
          </cell>
          <cell r="H4079" t="str">
            <v>.</v>
          </cell>
          <cell r="I4079" t="str">
            <v>.</v>
          </cell>
        </row>
        <row r="4080">
          <cell r="B4080" t="str">
            <v>KS2-4</v>
          </cell>
          <cell r="C4080" t="str">
            <v>B</v>
          </cell>
          <cell r="D4080" t="str">
            <v>B</v>
          </cell>
          <cell r="E4080">
            <v>9.2198581560283682E-2</v>
          </cell>
          <cell r="F4080">
            <v>0.75</v>
          </cell>
          <cell r="G4080" t="str">
            <v>&gt;=29 &amp; &lt;30</v>
          </cell>
          <cell r="H4080" t="str">
            <v>KS2 English</v>
          </cell>
          <cell r="I4080" t="str">
            <v>KS4 English</v>
          </cell>
        </row>
        <row r="4081">
          <cell r="B4081" t="str">
            <v>KS2-4</v>
          </cell>
          <cell r="C4081" t="str">
            <v>N</v>
          </cell>
          <cell r="D4081" t="str">
            <v>B</v>
          </cell>
          <cell r="E4081">
            <v>9.2198581560283682E-2</v>
          </cell>
          <cell r="F4081">
            <v>0.75</v>
          </cell>
          <cell r="G4081" t="str">
            <v>&gt;=29 &amp; &lt;30</v>
          </cell>
          <cell r="H4081" t="str">
            <v>KS2 English</v>
          </cell>
          <cell r="I4081" t="str">
            <v>KS4 English</v>
          </cell>
        </row>
        <row r="4082">
          <cell r="B4082" t="str">
            <v>KS2-4</v>
          </cell>
          <cell r="C4082" t="str">
            <v>2</v>
          </cell>
          <cell r="D4082" t="str">
            <v>B</v>
          </cell>
          <cell r="E4082">
            <v>9.2198581560283682E-2</v>
          </cell>
          <cell r="F4082">
            <v>0.75</v>
          </cell>
          <cell r="G4082" t="str">
            <v>&gt;=29 &amp; &lt;30</v>
          </cell>
          <cell r="H4082" t="str">
            <v>KS2 English</v>
          </cell>
          <cell r="I4082" t="str">
            <v>KS4 English</v>
          </cell>
        </row>
        <row r="4083">
          <cell r="B4083" t="str">
            <v>KS2-4</v>
          </cell>
          <cell r="C4083" t="str">
            <v>3C</v>
          </cell>
          <cell r="D4083" t="str">
            <v>B</v>
          </cell>
          <cell r="E4083">
            <v>9.2198581560283682E-2</v>
          </cell>
          <cell r="F4083">
            <v>0.75</v>
          </cell>
          <cell r="G4083" t="str">
            <v>&gt;=29 &amp; &lt;30</v>
          </cell>
          <cell r="H4083" t="str">
            <v>KS2 English</v>
          </cell>
          <cell r="I4083" t="str">
            <v>KS4 English</v>
          </cell>
        </row>
        <row r="4084">
          <cell r="B4084" t="str">
            <v>KS2-4</v>
          </cell>
          <cell r="C4084" t="str">
            <v>3B</v>
          </cell>
          <cell r="D4084" t="str">
            <v>B</v>
          </cell>
          <cell r="E4084">
            <v>9.2198581560283682E-2</v>
          </cell>
          <cell r="F4084">
            <v>0.75</v>
          </cell>
          <cell r="G4084" t="str">
            <v>&gt;=29 &amp; &lt;30</v>
          </cell>
          <cell r="H4084" t="str">
            <v>KS2 English</v>
          </cell>
          <cell r="I4084" t="str">
            <v>KS4 English</v>
          </cell>
        </row>
        <row r="4085">
          <cell r="B4085" t="str">
            <v>KS2-4</v>
          </cell>
          <cell r="C4085" t="str">
            <v>3A</v>
          </cell>
          <cell r="D4085" t="str">
            <v>B</v>
          </cell>
          <cell r="E4085">
            <v>9.2198581560283682E-2</v>
          </cell>
          <cell r="F4085">
            <v>0.75</v>
          </cell>
          <cell r="G4085" t="str">
            <v>&gt;=29 &amp; &lt;30</v>
          </cell>
          <cell r="H4085" t="str">
            <v>KS2 English</v>
          </cell>
          <cell r="I4085" t="str">
            <v>KS4 English</v>
          </cell>
        </row>
        <row r="4086">
          <cell r="B4086" t="str">
            <v>KS2-4</v>
          </cell>
          <cell r="C4086" t="str">
            <v>4C</v>
          </cell>
          <cell r="D4086" t="str">
            <v>B</v>
          </cell>
          <cell r="E4086">
            <v>0.30601092896174864</v>
          </cell>
          <cell r="F4086">
            <v>0.75</v>
          </cell>
          <cell r="G4086" t="str">
            <v>&gt;=29 &amp; &lt;30</v>
          </cell>
          <cell r="H4086" t="str">
            <v>KS2 English</v>
          </cell>
          <cell r="I4086" t="str">
            <v>KS4 English</v>
          </cell>
        </row>
        <row r="4087">
          <cell r="B4087" t="str">
            <v>KS2-4</v>
          </cell>
          <cell r="C4087" t="str">
            <v>4B</v>
          </cell>
          <cell r="D4087" t="str">
            <v>B</v>
          </cell>
          <cell r="E4087">
            <v>0.44444444444444442</v>
          </cell>
          <cell r="F4087">
            <v>0.75</v>
          </cell>
          <cell r="G4087" t="str">
            <v>&gt;=29 &amp; &lt;30</v>
          </cell>
          <cell r="H4087" t="str">
            <v>KS2 English</v>
          </cell>
          <cell r="I4087" t="str">
            <v>KS4 English</v>
          </cell>
        </row>
        <row r="4088">
          <cell r="B4088" t="str">
            <v>KS2-4</v>
          </cell>
          <cell r="C4088" t="str">
            <v>4A</v>
          </cell>
          <cell r="D4088" t="str">
            <v>B</v>
          </cell>
          <cell r="E4088">
            <v>0.42791310072416061</v>
          </cell>
          <cell r="F4088">
            <v>0.75</v>
          </cell>
          <cell r="G4088" t="str">
            <v>&gt;=29 &amp; &lt;30</v>
          </cell>
          <cell r="H4088" t="str">
            <v>KS2 English</v>
          </cell>
          <cell r="I4088" t="str">
            <v>KS4 English</v>
          </cell>
        </row>
        <row r="4089">
          <cell r="B4089" t="str">
            <v>KS2-4</v>
          </cell>
          <cell r="C4089" t="str">
            <v>5C</v>
          </cell>
          <cell r="D4089" t="str">
            <v>B</v>
          </cell>
          <cell r="E4089">
            <v>0.33017127799736495</v>
          </cell>
          <cell r="F4089">
            <v>0.75</v>
          </cell>
          <cell r="G4089" t="str">
            <v>&gt;=29 &amp; &lt;30</v>
          </cell>
          <cell r="H4089" t="str">
            <v>KS2 English</v>
          </cell>
          <cell r="I4089" t="str">
            <v>KS4 English</v>
          </cell>
        </row>
        <row r="4090">
          <cell r="B4090" t="str">
            <v>KS2-4</v>
          </cell>
          <cell r="C4090" t="str">
            <v>5B</v>
          </cell>
          <cell r="D4090" t="str">
            <v>B</v>
          </cell>
          <cell r="E4090">
            <v>0.17857142857142858</v>
          </cell>
          <cell r="F4090">
            <v>0.75</v>
          </cell>
          <cell r="G4090" t="str">
            <v>&gt;=29 &amp; &lt;30</v>
          </cell>
          <cell r="H4090" t="str">
            <v>KS2 English</v>
          </cell>
          <cell r="I4090" t="str">
            <v>KS4 English</v>
          </cell>
        </row>
        <row r="4091">
          <cell r="B4091" t="str">
            <v>KS2-4</v>
          </cell>
          <cell r="C4091" t="str">
            <v>5A</v>
          </cell>
          <cell r="D4091" t="str">
            <v>B</v>
          </cell>
          <cell r="E4091">
            <v>2.9268292682926831E-2</v>
          </cell>
          <cell r="F4091">
            <v>0.75</v>
          </cell>
          <cell r="G4091" t="str">
            <v>&gt;=29 &amp; &lt;30</v>
          </cell>
          <cell r="H4091" t="str">
            <v>KS2 English</v>
          </cell>
          <cell r="I4091" t="str">
            <v>KS4 English</v>
          </cell>
        </row>
        <row r="4092">
          <cell r="B4092" t="str">
            <v>.</v>
          </cell>
          <cell r="C4092" t="str">
            <v>.</v>
          </cell>
          <cell r="D4092" t="str">
            <v>.</v>
          </cell>
          <cell r="E4092" t="str">
            <v>.</v>
          </cell>
          <cell r="F4092" t="str">
            <v>.</v>
          </cell>
          <cell r="G4092" t="str">
            <v>.</v>
          </cell>
          <cell r="H4092" t="str">
            <v>.</v>
          </cell>
          <cell r="I4092" t="str">
            <v>.</v>
          </cell>
        </row>
        <row r="4093">
          <cell r="B4093" t="str">
            <v>.</v>
          </cell>
          <cell r="C4093" t="str">
            <v>.</v>
          </cell>
          <cell r="D4093" t="str">
            <v>.</v>
          </cell>
          <cell r="E4093" t="str">
            <v>.</v>
          </cell>
          <cell r="F4093" t="str">
            <v>.</v>
          </cell>
          <cell r="G4093" t="str">
            <v>.</v>
          </cell>
          <cell r="H4093" t="str">
            <v>KS2 English</v>
          </cell>
          <cell r="I4093" t="str">
            <v>KS4 English</v>
          </cell>
        </row>
        <row r="4094">
          <cell r="B4094" t="str">
            <v>.</v>
          </cell>
          <cell r="C4094" t="str">
            <v>.</v>
          </cell>
          <cell r="D4094" t="str">
            <v>.</v>
          </cell>
          <cell r="E4094" t="str">
            <v>.</v>
          </cell>
          <cell r="F4094" t="str">
            <v>.</v>
          </cell>
          <cell r="G4094" t="str">
            <v>.</v>
          </cell>
          <cell r="H4094" t="str">
            <v>KS2 English</v>
          </cell>
          <cell r="I4094" t="str">
            <v>KS4 English</v>
          </cell>
        </row>
        <row r="4095">
          <cell r="B4095" t="str">
            <v>.</v>
          </cell>
          <cell r="C4095" t="str">
            <v>.</v>
          </cell>
          <cell r="D4095" t="str">
            <v>.</v>
          </cell>
          <cell r="E4095" t="str">
            <v>.</v>
          </cell>
          <cell r="F4095" t="str">
            <v>.</v>
          </cell>
          <cell r="G4095" t="str">
            <v>.</v>
          </cell>
          <cell r="H4095" t="str">
            <v>KS2 English</v>
          </cell>
          <cell r="I4095" t="str">
            <v>KS4 English</v>
          </cell>
        </row>
        <row r="4096">
          <cell r="B4096" t="str">
            <v>.</v>
          </cell>
          <cell r="C4096" t="str">
            <v>.</v>
          </cell>
          <cell r="D4096" t="str">
            <v>.</v>
          </cell>
          <cell r="E4096" t="str">
            <v>.</v>
          </cell>
          <cell r="F4096" t="str">
            <v>.</v>
          </cell>
          <cell r="G4096" t="str">
            <v>.</v>
          </cell>
          <cell r="H4096" t="str">
            <v>KS2 English</v>
          </cell>
          <cell r="I4096" t="str">
            <v>KS4 English</v>
          </cell>
        </row>
        <row r="4097">
          <cell r="B4097" t="str">
            <v>.</v>
          </cell>
          <cell r="C4097" t="str">
            <v>.</v>
          </cell>
          <cell r="D4097" t="str">
            <v>.</v>
          </cell>
          <cell r="E4097" t="str">
            <v>.</v>
          </cell>
          <cell r="F4097" t="str">
            <v>.</v>
          </cell>
          <cell r="G4097" t="str">
            <v>.</v>
          </cell>
          <cell r="H4097" t="str">
            <v>.</v>
          </cell>
          <cell r="I4097" t="str">
            <v>.</v>
          </cell>
        </row>
        <row r="4098">
          <cell r="B4098" t="str">
            <v>.</v>
          </cell>
          <cell r="C4098" t="str">
            <v>.</v>
          </cell>
          <cell r="D4098" t="str">
            <v>.</v>
          </cell>
          <cell r="E4098" t="str">
            <v>.</v>
          </cell>
          <cell r="F4098" t="str">
            <v>.</v>
          </cell>
          <cell r="G4098" t="str">
            <v>.</v>
          </cell>
          <cell r="H4098" t="str">
            <v>.</v>
          </cell>
          <cell r="I4098" t="str">
            <v>.</v>
          </cell>
        </row>
        <row r="4099">
          <cell r="B4099" t="str">
            <v>KS2-4</v>
          </cell>
          <cell r="C4099" t="str">
            <v>B</v>
          </cell>
          <cell r="D4099" t="str">
            <v>B</v>
          </cell>
          <cell r="E4099">
            <v>0.30526315789473685</v>
          </cell>
          <cell r="F4099">
            <v>0.75</v>
          </cell>
          <cell r="G4099" t="str">
            <v>&gt;=30</v>
          </cell>
          <cell r="H4099" t="str">
            <v>KS2 English</v>
          </cell>
          <cell r="I4099" t="str">
            <v>KS4 English</v>
          </cell>
        </row>
        <row r="4100">
          <cell r="B4100" t="str">
            <v>KS2-4</v>
          </cell>
          <cell r="C4100" t="str">
            <v>N</v>
          </cell>
          <cell r="D4100" t="str">
            <v>B</v>
          </cell>
          <cell r="E4100">
            <v>0.30526315789473685</v>
          </cell>
          <cell r="F4100">
            <v>0.75</v>
          </cell>
          <cell r="G4100" t="str">
            <v>&gt;=30</v>
          </cell>
          <cell r="H4100" t="str">
            <v>KS2 English</v>
          </cell>
          <cell r="I4100" t="str">
            <v>KS4 English</v>
          </cell>
        </row>
        <row r="4101">
          <cell r="B4101" t="str">
            <v>KS2-4</v>
          </cell>
          <cell r="C4101" t="str">
            <v>2</v>
          </cell>
          <cell r="D4101" t="str">
            <v>B</v>
          </cell>
          <cell r="E4101">
            <v>0.30526315789473685</v>
          </cell>
          <cell r="F4101">
            <v>0.75</v>
          </cell>
          <cell r="G4101" t="str">
            <v>&gt;=30</v>
          </cell>
          <cell r="H4101" t="str">
            <v>KS2 English</v>
          </cell>
          <cell r="I4101" t="str">
            <v>KS4 English</v>
          </cell>
        </row>
        <row r="4102">
          <cell r="B4102" t="str">
            <v>KS2-4</v>
          </cell>
          <cell r="C4102" t="str">
            <v>3C</v>
          </cell>
          <cell r="D4102" t="str">
            <v>B</v>
          </cell>
          <cell r="E4102">
            <v>0.30526315789473685</v>
          </cell>
          <cell r="F4102">
            <v>0.75</v>
          </cell>
          <cell r="G4102" t="str">
            <v>&gt;=30</v>
          </cell>
          <cell r="H4102" t="str">
            <v>KS2 English</v>
          </cell>
          <cell r="I4102" t="str">
            <v>KS4 English</v>
          </cell>
        </row>
        <row r="4103">
          <cell r="B4103" t="str">
            <v>KS2-4</v>
          </cell>
          <cell r="C4103" t="str">
            <v>3B</v>
          </cell>
          <cell r="D4103" t="str">
            <v>B</v>
          </cell>
          <cell r="E4103">
            <v>0.30526315789473685</v>
          </cell>
          <cell r="F4103">
            <v>0.75</v>
          </cell>
          <cell r="G4103" t="str">
            <v>&gt;=30</v>
          </cell>
          <cell r="H4103" t="str">
            <v>KS2 English</v>
          </cell>
          <cell r="I4103" t="str">
            <v>KS4 English</v>
          </cell>
        </row>
        <row r="4104">
          <cell r="B4104" t="str">
            <v>KS2-4</v>
          </cell>
          <cell r="C4104" t="str">
            <v>3A</v>
          </cell>
          <cell r="D4104" t="str">
            <v>B</v>
          </cell>
          <cell r="E4104">
            <v>0.30526315789473685</v>
          </cell>
          <cell r="F4104">
            <v>0.75</v>
          </cell>
          <cell r="G4104" t="str">
            <v>&gt;=30</v>
          </cell>
          <cell r="H4104" t="str">
            <v>KS2 English</v>
          </cell>
          <cell r="I4104" t="str">
            <v>KS4 English</v>
          </cell>
        </row>
        <row r="4105">
          <cell r="B4105" t="str">
            <v>KS2-4</v>
          </cell>
          <cell r="C4105" t="str">
            <v>4C</v>
          </cell>
          <cell r="D4105" t="str">
            <v>B</v>
          </cell>
          <cell r="E4105">
            <v>0.30526315789473685</v>
          </cell>
          <cell r="F4105">
            <v>0.75</v>
          </cell>
          <cell r="G4105" t="str">
            <v>&gt;=30</v>
          </cell>
          <cell r="H4105" t="str">
            <v>KS2 English</v>
          </cell>
          <cell r="I4105" t="str">
            <v>KS4 English</v>
          </cell>
        </row>
        <row r="4106">
          <cell r="B4106" t="str">
            <v>KS2-4</v>
          </cell>
          <cell r="C4106" t="str">
            <v>4B</v>
          </cell>
          <cell r="D4106" t="str">
            <v>B</v>
          </cell>
          <cell r="E4106">
            <v>0.48240469208211145</v>
          </cell>
          <cell r="F4106">
            <v>0.75</v>
          </cell>
          <cell r="G4106" t="str">
            <v>&gt;=30</v>
          </cell>
          <cell r="H4106" t="str">
            <v>KS2 English</v>
          </cell>
          <cell r="I4106" t="str">
            <v>KS4 English</v>
          </cell>
        </row>
        <row r="4107">
          <cell r="B4107" t="str">
            <v>KS2-4</v>
          </cell>
          <cell r="C4107" t="str">
            <v>4A</v>
          </cell>
          <cell r="D4107" t="str">
            <v>B</v>
          </cell>
          <cell r="E4107">
            <v>0.47382732834806252</v>
          </cell>
          <cell r="F4107">
            <v>0.75</v>
          </cell>
          <cell r="G4107" t="str">
            <v>&gt;=30</v>
          </cell>
          <cell r="H4107" t="str">
            <v>KS2 English</v>
          </cell>
          <cell r="I4107" t="str">
            <v>KS4 English</v>
          </cell>
        </row>
        <row r="4108">
          <cell r="B4108" t="str">
            <v>KS2-4</v>
          </cell>
          <cell r="C4108" t="str">
            <v>5C</v>
          </cell>
          <cell r="D4108" t="str">
            <v>B</v>
          </cell>
          <cell r="E4108">
            <v>0.3017223490350695</v>
          </cell>
          <cell r="F4108">
            <v>0.75</v>
          </cell>
          <cell r="G4108" t="str">
            <v>&gt;=30</v>
          </cell>
          <cell r="H4108" t="str">
            <v>KS2 English</v>
          </cell>
          <cell r="I4108" t="str">
            <v>KS4 English</v>
          </cell>
        </row>
        <row r="4109">
          <cell r="B4109" t="str">
            <v>KS2-4</v>
          </cell>
          <cell r="C4109" t="str">
            <v>5B</v>
          </cell>
          <cell r="D4109" t="str">
            <v>B</v>
          </cell>
          <cell r="E4109">
            <v>0.11159737417943107</v>
          </cell>
          <cell r="F4109">
            <v>0.75</v>
          </cell>
          <cell r="G4109" t="str">
            <v>&gt;=30</v>
          </cell>
          <cell r="H4109" t="str">
            <v>KS2 English</v>
          </cell>
          <cell r="I4109" t="str">
            <v>KS4 English</v>
          </cell>
        </row>
        <row r="4110">
          <cell r="B4110" t="str">
            <v>KS2-4</v>
          </cell>
          <cell r="C4110" t="str">
            <v>5A</v>
          </cell>
          <cell r="D4110" t="str">
            <v>B</v>
          </cell>
          <cell r="E4110">
            <v>4.1916167664670656E-2</v>
          </cell>
          <cell r="F4110">
            <v>0.75</v>
          </cell>
          <cell r="G4110" t="str">
            <v>&gt;=30</v>
          </cell>
          <cell r="H4110" t="str">
            <v>KS2 English</v>
          </cell>
          <cell r="I4110" t="str">
            <v>KS4 English</v>
          </cell>
        </row>
        <row r="4111">
          <cell r="B4111" t="str">
            <v>.</v>
          </cell>
          <cell r="C4111" t="str">
            <v>.</v>
          </cell>
          <cell r="D4111" t="str">
            <v>.</v>
          </cell>
          <cell r="E4111" t="str">
            <v>.</v>
          </cell>
          <cell r="F4111" t="str">
            <v>.</v>
          </cell>
          <cell r="G4111" t="str">
            <v>.</v>
          </cell>
          <cell r="H4111" t="str">
            <v>.</v>
          </cell>
          <cell r="I4111" t="str">
            <v>.</v>
          </cell>
        </row>
        <row r="4112">
          <cell r="B4112" t="str">
            <v>.</v>
          </cell>
          <cell r="C4112" t="str">
            <v>.</v>
          </cell>
          <cell r="D4112" t="str">
            <v>.</v>
          </cell>
          <cell r="E4112" t="str">
            <v>.</v>
          </cell>
          <cell r="F4112" t="str">
            <v>.</v>
          </cell>
          <cell r="G4112" t="str">
            <v>.</v>
          </cell>
          <cell r="H4112" t="str">
            <v>.</v>
          </cell>
          <cell r="I4112" t="str">
            <v>.</v>
          </cell>
        </row>
        <row r="4113">
          <cell r="B4113" t="str">
            <v>.</v>
          </cell>
          <cell r="C4113" t="str">
            <v>.</v>
          </cell>
          <cell r="D4113" t="str">
            <v>.</v>
          </cell>
          <cell r="E4113" t="str">
            <v>.</v>
          </cell>
          <cell r="F4113" t="str">
            <v>.</v>
          </cell>
          <cell r="G4113" t="str">
            <v>.</v>
          </cell>
          <cell r="H4113" t="str">
            <v>KS2 English</v>
          </cell>
          <cell r="I4113" t="str">
            <v>KS4 English</v>
          </cell>
        </row>
        <row r="4114">
          <cell r="B4114" t="str">
            <v>.</v>
          </cell>
          <cell r="C4114" t="str">
            <v>.</v>
          </cell>
          <cell r="D4114" t="str">
            <v>.</v>
          </cell>
          <cell r="E4114" t="str">
            <v>.</v>
          </cell>
          <cell r="F4114" t="str">
            <v>.</v>
          </cell>
          <cell r="G4114" t="str">
            <v>.</v>
          </cell>
          <cell r="H4114" t="str">
            <v>KS2 English</v>
          </cell>
          <cell r="I4114" t="str">
            <v>KS4 English</v>
          </cell>
        </row>
        <row r="4115">
          <cell r="B4115" t="str">
            <v>.</v>
          </cell>
          <cell r="C4115" t="str">
            <v>.</v>
          </cell>
          <cell r="D4115" t="str">
            <v>.</v>
          </cell>
          <cell r="E4115" t="str">
            <v>.</v>
          </cell>
          <cell r="F4115" t="str">
            <v>.</v>
          </cell>
          <cell r="G4115" t="str">
            <v>.</v>
          </cell>
          <cell r="H4115" t="str">
            <v>KS2 English</v>
          </cell>
          <cell r="I4115" t="str">
            <v>KS4 English</v>
          </cell>
        </row>
        <row r="4116">
          <cell r="B4116" t="str">
            <v>.</v>
          </cell>
          <cell r="C4116" t="str">
            <v>.</v>
          </cell>
          <cell r="D4116" t="str">
            <v>.</v>
          </cell>
          <cell r="E4116" t="str">
            <v>.</v>
          </cell>
          <cell r="F4116" t="str">
            <v>.</v>
          </cell>
          <cell r="G4116" t="str">
            <v>.</v>
          </cell>
          <cell r="H4116" t="str">
            <v>.</v>
          </cell>
          <cell r="I4116" t="str">
            <v>.</v>
          </cell>
        </row>
        <row r="4117">
          <cell r="B4117" t="str">
            <v>.</v>
          </cell>
          <cell r="C4117" t="str">
            <v>.</v>
          </cell>
          <cell r="D4117" t="str">
            <v>.</v>
          </cell>
          <cell r="E4117" t="str">
            <v>.</v>
          </cell>
          <cell r="F4117" t="str">
            <v>.</v>
          </cell>
          <cell r="G4117" t="str">
            <v>.</v>
          </cell>
          <cell r="H4117" t="str">
            <v>.</v>
          </cell>
          <cell r="I4117" t="str">
            <v>.</v>
          </cell>
        </row>
        <row r="4118">
          <cell r="B4118" t="str">
            <v>KS2-4</v>
          </cell>
          <cell r="C4118" t="str">
            <v>B</v>
          </cell>
          <cell r="D4118" t="str">
            <v>B</v>
          </cell>
          <cell r="E4118">
            <v>1.1689691817215728E-2</v>
          </cell>
          <cell r="F4118">
            <v>0.5</v>
          </cell>
          <cell r="G4118" t="str">
            <v>&lt;25</v>
          </cell>
          <cell r="H4118" t="str">
            <v>KS2 English</v>
          </cell>
          <cell r="I4118" t="str">
            <v>KS4 English</v>
          </cell>
        </row>
        <row r="4119">
          <cell r="B4119" t="str">
            <v>KS2-4</v>
          </cell>
          <cell r="C4119" t="str">
            <v>N</v>
          </cell>
          <cell r="D4119" t="str">
            <v>B</v>
          </cell>
          <cell r="E4119">
            <v>3.791982665222102E-3</v>
          </cell>
          <cell r="F4119">
            <v>0.5</v>
          </cell>
          <cell r="G4119" t="str">
            <v>&lt;25</v>
          </cell>
          <cell r="H4119" t="str">
            <v>KS2 English</v>
          </cell>
          <cell r="I4119" t="str">
            <v>KS4 English</v>
          </cell>
        </row>
        <row r="4120">
          <cell r="B4120" t="str">
            <v>KS2-4</v>
          </cell>
          <cell r="C4120" t="str">
            <v>2</v>
          </cell>
          <cell r="D4120" t="str">
            <v>B</v>
          </cell>
          <cell r="E4120">
            <v>1.0139416983523447E-2</v>
          </cell>
          <cell r="F4120">
            <v>0.5</v>
          </cell>
          <cell r="G4120" t="str">
            <v>&lt;25</v>
          </cell>
          <cell r="H4120" t="str">
            <v>KS2 English</v>
          </cell>
          <cell r="I4120" t="str">
            <v>KS4 English</v>
          </cell>
        </row>
        <row r="4121">
          <cell r="B4121" t="str">
            <v>KS2-4</v>
          </cell>
          <cell r="C4121" t="str">
            <v>3C</v>
          </cell>
          <cell r="D4121" t="str">
            <v>B</v>
          </cell>
          <cell r="E4121">
            <v>9.1797453360971271E-3</v>
          </cell>
          <cell r="F4121">
            <v>0.5</v>
          </cell>
          <cell r="G4121" t="str">
            <v>&lt;25</v>
          </cell>
          <cell r="H4121" t="str">
            <v>KS2 English</v>
          </cell>
          <cell r="I4121" t="str">
            <v>KS4 English</v>
          </cell>
        </row>
        <row r="4122">
          <cell r="B4122" t="str">
            <v>KS2-4</v>
          </cell>
          <cell r="C4122" t="str">
            <v>3B</v>
          </cell>
          <cell r="D4122" t="str">
            <v>B</v>
          </cell>
          <cell r="E4122">
            <v>2.2029897718332022E-2</v>
          </cell>
          <cell r="F4122">
            <v>0.5</v>
          </cell>
          <cell r="G4122" t="str">
            <v>&lt;25</v>
          </cell>
          <cell r="H4122" t="str">
            <v>KS2 English</v>
          </cell>
          <cell r="I4122" t="str">
            <v>KS4 English</v>
          </cell>
        </row>
        <row r="4123">
          <cell r="B4123" t="str">
            <v>KS2-4</v>
          </cell>
          <cell r="C4123" t="str">
            <v>3A</v>
          </cell>
          <cell r="D4123" t="str">
            <v>B</v>
          </cell>
          <cell r="E4123">
            <v>3.9045114303054823E-2</v>
          </cell>
          <cell r="F4123">
            <v>0.5</v>
          </cell>
          <cell r="G4123" t="str">
            <v>&lt;25</v>
          </cell>
          <cell r="H4123" t="str">
            <v>KS2 English</v>
          </cell>
          <cell r="I4123" t="str">
            <v>KS4 English</v>
          </cell>
        </row>
        <row r="4124">
          <cell r="B4124" t="str">
            <v>KS2-4</v>
          </cell>
          <cell r="C4124" t="str">
            <v>4C</v>
          </cell>
          <cell r="D4124" t="str">
            <v>B</v>
          </cell>
          <cell r="E4124">
            <v>9.0995097617614179E-2</v>
          </cell>
          <cell r="F4124">
            <v>0.5</v>
          </cell>
          <cell r="G4124" t="str">
            <v>&lt;25</v>
          </cell>
          <cell r="H4124" t="str">
            <v>KS2 English</v>
          </cell>
          <cell r="I4124" t="str">
            <v>KS4 English</v>
          </cell>
        </row>
        <row r="4125">
          <cell r="B4125" t="str">
            <v>KS2-4</v>
          </cell>
          <cell r="C4125" t="str">
            <v>4B</v>
          </cell>
          <cell r="D4125" t="str">
            <v>B</v>
          </cell>
          <cell r="E4125">
            <v>0.20208259795270031</v>
          </cell>
          <cell r="F4125">
            <v>0.5</v>
          </cell>
          <cell r="G4125" t="str">
            <v>&lt;25</v>
          </cell>
          <cell r="H4125" t="str">
            <v>KS2 English</v>
          </cell>
          <cell r="I4125" t="str">
            <v>KS4 English</v>
          </cell>
        </row>
        <row r="4126">
          <cell r="B4126" t="str">
            <v>KS2-4</v>
          </cell>
          <cell r="C4126" t="str">
            <v>4A</v>
          </cell>
          <cell r="D4126" t="str">
            <v>B</v>
          </cell>
          <cell r="E4126">
            <v>0.32008317025440314</v>
          </cell>
          <cell r="F4126">
            <v>0.5</v>
          </cell>
          <cell r="G4126" t="str">
            <v>&lt;25</v>
          </cell>
          <cell r="H4126" t="str">
            <v>KS2 English</v>
          </cell>
          <cell r="I4126" t="str">
            <v>KS4 English</v>
          </cell>
        </row>
        <row r="4127">
          <cell r="B4127" t="str">
            <v>KS2-4</v>
          </cell>
          <cell r="C4127" t="str">
            <v>5C</v>
          </cell>
          <cell r="D4127" t="str">
            <v>B</v>
          </cell>
          <cell r="E4127">
            <v>0.38621734191594093</v>
          </cell>
          <cell r="F4127">
            <v>0.5</v>
          </cell>
          <cell r="G4127" t="str">
            <v>&lt;25</v>
          </cell>
          <cell r="H4127" t="str">
            <v>KS2 English</v>
          </cell>
          <cell r="I4127" t="str">
            <v>KS4 English</v>
          </cell>
        </row>
        <row r="4128">
          <cell r="B4128" t="str">
            <v>KS2-4</v>
          </cell>
          <cell r="C4128" t="str">
            <v>5B</v>
          </cell>
          <cell r="D4128" t="str">
            <v>B</v>
          </cell>
          <cell r="E4128">
            <v>0.27561556791104053</v>
          </cell>
          <cell r="F4128">
            <v>0.5</v>
          </cell>
          <cell r="G4128" t="str">
            <v>&lt;25</v>
          </cell>
          <cell r="H4128" t="str">
            <v>KS2 English</v>
          </cell>
          <cell r="I4128" t="str">
            <v>KS4 English</v>
          </cell>
        </row>
        <row r="4129">
          <cell r="B4129" t="str">
            <v>KS2-4</v>
          </cell>
          <cell r="C4129" t="str">
            <v>5A</v>
          </cell>
          <cell r="D4129" t="str">
            <v>B</v>
          </cell>
          <cell r="E4129">
            <v>0.12871287128712872</v>
          </cell>
          <cell r="F4129">
            <v>0.5</v>
          </cell>
          <cell r="G4129" t="str">
            <v>&lt;25</v>
          </cell>
          <cell r="H4129" t="str">
            <v>KS2 English</v>
          </cell>
          <cell r="I4129" t="str">
            <v>KS4 English</v>
          </cell>
        </row>
        <row r="4130">
          <cell r="B4130" t="str">
            <v>.</v>
          </cell>
          <cell r="C4130" t="str">
            <v>.</v>
          </cell>
          <cell r="D4130" t="str">
            <v>.</v>
          </cell>
          <cell r="E4130" t="str">
            <v>.</v>
          </cell>
          <cell r="F4130" t="str">
            <v>.</v>
          </cell>
          <cell r="G4130" t="str">
            <v>.</v>
          </cell>
          <cell r="H4130" t="str">
            <v>.</v>
          </cell>
          <cell r="I4130" t="str">
            <v>.</v>
          </cell>
        </row>
        <row r="4131">
          <cell r="B4131" t="str">
            <v>.</v>
          </cell>
          <cell r="C4131" t="str">
            <v>.</v>
          </cell>
          <cell r="D4131" t="str">
            <v>.</v>
          </cell>
          <cell r="E4131" t="str">
            <v>.</v>
          </cell>
          <cell r="F4131" t="str">
            <v>.</v>
          </cell>
          <cell r="G4131" t="str">
            <v>.</v>
          </cell>
          <cell r="H4131" t="str">
            <v>KS2 English</v>
          </cell>
          <cell r="I4131" t="str">
            <v>KS4 English</v>
          </cell>
        </row>
        <row r="4132">
          <cell r="B4132" t="str">
            <v>.</v>
          </cell>
          <cell r="C4132" t="str">
            <v>.</v>
          </cell>
          <cell r="D4132" t="str">
            <v>.</v>
          </cell>
          <cell r="E4132" t="str">
            <v>.</v>
          </cell>
          <cell r="F4132" t="str">
            <v>.</v>
          </cell>
          <cell r="G4132" t="str">
            <v>.</v>
          </cell>
          <cell r="H4132" t="str">
            <v>KS2 English</v>
          </cell>
          <cell r="I4132" t="str">
            <v>KS4 English</v>
          </cell>
        </row>
        <row r="4133">
          <cell r="B4133" t="str">
            <v>.</v>
          </cell>
          <cell r="C4133" t="str">
            <v>.</v>
          </cell>
          <cell r="D4133" t="str">
            <v>.</v>
          </cell>
          <cell r="E4133" t="str">
            <v>.</v>
          </cell>
          <cell r="F4133" t="str">
            <v>.</v>
          </cell>
          <cell r="G4133" t="str">
            <v>.</v>
          </cell>
          <cell r="H4133" t="str">
            <v>KS2 English</v>
          </cell>
          <cell r="I4133" t="str">
            <v>KS4 English</v>
          </cell>
        </row>
        <row r="4134">
          <cell r="B4134" t="str">
            <v>.</v>
          </cell>
          <cell r="C4134" t="str">
            <v>.</v>
          </cell>
          <cell r="D4134" t="str">
            <v>.</v>
          </cell>
          <cell r="E4134" t="str">
            <v>.</v>
          </cell>
          <cell r="F4134" t="str">
            <v>.</v>
          </cell>
          <cell r="G4134" t="str">
            <v>.</v>
          </cell>
          <cell r="H4134" t="str">
            <v>KS2 English</v>
          </cell>
          <cell r="I4134" t="str">
            <v>KS4 English</v>
          </cell>
        </row>
        <row r="4135">
          <cell r="B4135" t="str">
            <v>.</v>
          </cell>
          <cell r="C4135" t="str">
            <v>.</v>
          </cell>
          <cell r="D4135" t="str">
            <v>.</v>
          </cell>
          <cell r="E4135" t="str">
            <v>.</v>
          </cell>
          <cell r="F4135" t="str">
            <v>.</v>
          </cell>
          <cell r="G4135" t="str">
            <v>.</v>
          </cell>
          <cell r="H4135" t="str">
            <v>.</v>
          </cell>
          <cell r="I4135" t="str">
            <v>.</v>
          </cell>
        </row>
        <row r="4136">
          <cell r="B4136" t="str">
            <v>.</v>
          </cell>
          <cell r="C4136" t="str">
            <v>.</v>
          </cell>
          <cell r="D4136" t="str">
            <v>.</v>
          </cell>
          <cell r="E4136" t="str">
            <v>.</v>
          </cell>
          <cell r="F4136" t="str">
            <v>.</v>
          </cell>
          <cell r="G4136" t="str">
            <v>.</v>
          </cell>
          <cell r="H4136" t="str">
            <v>.</v>
          </cell>
          <cell r="I4136" t="str">
            <v>.</v>
          </cell>
        </row>
        <row r="4137">
          <cell r="B4137" t="str">
            <v>KS2-4</v>
          </cell>
          <cell r="C4137" t="str">
            <v>B</v>
          </cell>
          <cell r="D4137" t="str">
            <v>B</v>
          </cell>
          <cell r="E4137">
            <v>6.2444246208742194E-3</v>
          </cell>
          <cell r="F4137">
            <v>0.5</v>
          </cell>
          <cell r="G4137" t="str">
            <v>&gt;=25 &amp; &lt;26</v>
          </cell>
          <cell r="H4137" t="str">
            <v>KS2 English</v>
          </cell>
          <cell r="I4137" t="str">
            <v>KS4 English</v>
          </cell>
        </row>
        <row r="4138">
          <cell r="B4138" t="str">
            <v>KS2-4</v>
          </cell>
          <cell r="C4138" t="str">
            <v>N</v>
          </cell>
          <cell r="D4138" t="str">
            <v>B</v>
          </cell>
          <cell r="E4138">
            <v>1.2315270935960591E-3</v>
          </cell>
          <cell r="F4138">
            <v>0.5</v>
          </cell>
          <cell r="G4138" t="str">
            <v>&gt;=25 &amp; &lt;26</v>
          </cell>
          <cell r="H4138" t="str">
            <v>KS2 English</v>
          </cell>
          <cell r="I4138" t="str">
            <v>KS4 English</v>
          </cell>
        </row>
        <row r="4139">
          <cell r="B4139" t="str">
            <v>KS2-4</v>
          </cell>
          <cell r="C4139" t="str">
            <v>2</v>
          </cell>
          <cell r="D4139" t="str">
            <v>B</v>
          </cell>
          <cell r="E4139">
            <v>2.2935779816513763E-3</v>
          </cell>
          <cell r="F4139">
            <v>0.5</v>
          </cell>
          <cell r="G4139" t="str">
            <v>&gt;=25 &amp; &lt;26</v>
          </cell>
          <cell r="H4139" t="str">
            <v>KS2 English</v>
          </cell>
          <cell r="I4139" t="str">
            <v>KS4 English</v>
          </cell>
        </row>
        <row r="4140">
          <cell r="B4140" t="str">
            <v>KS2-4</v>
          </cell>
          <cell r="C4140" t="str">
            <v>3C</v>
          </cell>
          <cell r="D4140" t="str">
            <v>B</v>
          </cell>
          <cell r="E4140">
            <v>8.0171031533939063E-3</v>
          </cell>
          <cell r="F4140">
            <v>0.5</v>
          </cell>
          <cell r="G4140" t="str">
            <v>&gt;=25 &amp; &lt;26</v>
          </cell>
          <cell r="H4140" t="str">
            <v>KS2 English</v>
          </cell>
          <cell r="I4140" t="str">
            <v>KS4 English</v>
          </cell>
        </row>
        <row r="4141">
          <cell r="B4141" t="str">
            <v>KS2-4</v>
          </cell>
          <cell r="C4141" t="str">
            <v>3B</v>
          </cell>
          <cell r="D4141" t="str">
            <v>B</v>
          </cell>
          <cell r="E4141">
            <v>1.7021276595744681E-2</v>
          </cell>
          <cell r="F4141">
            <v>0.5</v>
          </cell>
          <cell r="G4141" t="str">
            <v>&gt;=25 &amp; &lt;26</v>
          </cell>
          <cell r="H4141" t="str">
            <v>KS2 English</v>
          </cell>
          <cell r="I4141" t="str">
            <v>KS4 English</v>
          </cell>
        </row>
        <row r="4142">
          <cell r="B4142" t="str">
            <v>KS2-4</v>
          </cell>
          <cell r="C4142" t="str">
            <v>3A</v>
          </cell>
          <cell r="D4142" t="str">
            <v>B</v>
          </cell>
          <cell r="E4142">
            <v>3.2043147208121826E-2</v>
          </cell>
          <cell r="F4142">
            <v>0.5</v>
          </cell>
          <cell r="G4142" t="str">
            <v>&gt;=25 &amp; &lt;26</v>
          </cell>
          <cell r="H4142" t="str">
            <v>KS2 English</v>
          </cell>
          <cell r="I4142" t="str">
            <v>KS4 English</v>
          </cell>
        </row>
        <row r="4143">
          <cell r="B4143" t="str">
            <v>KS2-4</v>
          </cell>
          <cell r="C4143" t="str">
            <v>4C</v>
          </cell>
          <cell r="D4143" t="str">
            <v>B</v>
          </cell>
          <cell r="E4143">
            <v>9.6088435374149656E-2</v>
          </cell>
          <cell r="F4143">
            <v>0.5</v>
          </cell>
          <cell r="G4143" t="str">
            <v>&gt;=25 &amp; &lt;26</v>
          </cell>
          <cell r="H4143" t="str">
            <v>KS2 English</v>
          </cell>
          <cell r="I4143" t="str">
            <v>KS4 English</v>
          </cell>
        </row>
        <row r="4144">
          <cell r="B4144" t="str">
            <v>KS2-4</v>
          </cell>
          <cell r="C4144" t="str">
            <v>4B</v>
          </cell>
          <cell r="D4144" t="str">
            <v>B</v>
          </cell>
          <cell r="E4144">
            <v>0.21853240492769149</v>
          </cell>
          <cell r="F4144">
            <v>0.5</v>
          </cell>
          <cell r="G4144" t="str">
            <v>&gt;=25 &amp; &lt;26</v>
          </cell>
          <cell r="H4144" t="str">
            <v>KS2 English</v>
          </cell>
          <cell r="I4144" t="str">
            <v>KS4 English</v>
          </cell>
        </row>
        <row r="4145">
          <cell r="B4145" t="str">
            <v>KS2-4</v>
          </cell>
          <cell r="C4145" t="str">
            <v>4A</v>
          </cell>
          <cell r="D4145" t="str">
            <v>B</v>
          </cell>
          <cell r="E4145">
            <v>0.34662282504452663</v>
          </cell>
          <cell r="F4145">
            <v>0.5</v>
          </cell>
          <cell r="G4145" t="str">
            <v>&gt;=25 &amp; &lt;26</v>
          </cell>
          <cell r="H4145" t="str">
            <v>KS2 English</v>
          </cell>
          <cell r="I4145" t="str">
            <v>KS4 English</v>
          </cell>
        </row>
        <row r="4146">
          <cell r="B4146" t="str">
            <v>KS2-4</v>
          </cell>
          <cell r="C4146" t="str">
            <v>5C</v>
          </cell>
          <cell r="D4146" t="str">
            <v>B</v>
          </cell>
          <cell r="E4146">
            <v>0.38850152905198776</v>
          </cell>
          <cell r="F4146">
            <v>0.5</v>
          </cell>
          <cell r="G4146" t="str">
            <v>&gt;=25 &amp; &lt;26</v>
          </cell>
          <cell r="H4146" t="str">
            <v>KS2 English</v>
          </cell>
          <cell r="I4146" t="str">
            <v>KS4 English</v>
          </cell>
        </row>
        <row r="4147">
          <cell r="B4147" t="str">
            <v>KS2-4</v>
          </cell>
          <cell r="C4147" t="str">
            <v>5B</v>
          </cell>
          <cell r="D4147" t="str">
            <v>B</v>
          </cell>
          <cell r="E4147">
            <v>0.27056555269922877</v>
          </cell>
          <cell r="F4147">
            <v>0.5</v>
          </cell>
          <cell r="G4147" t="str">
            <v>&gt;=25 &amp; &lt;26</v>
          </cell>
          <cell r="H4147" t="str">
            <v>KS2 English</v>
          </cell>
          <cell r="I4147" t="str">
            <v>KS4 English</v>
          </cell>
        </row>
        <row r="4148">
          <cell r="B4148" t="str">
            <v>KS2-4</v>
          </cell>
          <cell r="C4148" t="str">
            <v>5A</v>
          </cell>
          <cell r="D4148" t="str">
            <v>B</v>
          </cell>
          <cell r="E4148">
            <v>7.476635514018691E-2</v>
          </cell>
          <cell r="F4148">
            <v>0.5</v>
          </cell>
          <cell r="G4148" t="str">
            <v>&gt;=25 &amp; &lt;26</v>
          </cell>
          <cell r="H4148" t="str">
            <v>KS2 English</v>
          </cell>
          <cell r="I4148" t="str">
            <v>KS4 English</v>
          </cell>
        </row>
        <row r="4149">
          <cell r="B4149" t="str">
            <v>.</v>
          </cell>
          <cell r="C4149" t="str">
            <v>.</v>
          </cell>
          <cell r="D4149" t="str">
            <v>.</v>
          </cell>
          <cell r="E4149" t="str">
            <v>.</v>
          </cell>
          <cell r="F4149" t="str">
            <v>.</v>
          </cell>
          <cell r="G4149" t="str">
            <v>.</v>
          </cell>
          <cell r="H4149" t="str">
            <v>.</v>
          </cell>
          <cell r="I4149" t="str">
            <v>.</v>
          </cell>
        </row>
        <row r="4150">
          <cell r="B4150" t="str">
            <v>.</v>
          </cell>
          <cell r="C4150" t="str">
            <v>.</v>
          </cell>
          <cell r="D4150" t="str">
            <v>.</v>
          </cell>
          <cell r="E4150" t="str">
            <v>.</v>
          </cell>
          <cell r="F4150" t="str">
            <v>.</v>
          </cell>
          <cell r="G4150" t="str">
            <v>.</v>
          </cell>
          <cell r="H4150" t="str">
            <v>.</v>
          </cell>
          <cell r="I4150" t="str">
            <v>.</v>
          </cell>
        </row>
        <row r="4151">
          <cell r="B4151" t="str">
            <v>.</v>
          </cell>
          <cell r="C4151" t="str">
            <v>.</v>
          </cell>
          <cell r="D4151" t="str">
            <v>.</v>
          </cell>
          <cell r="E4151" t="str">
            <v>.</v>
          </cell>
          <cell r="F4151" t="str">
            <v>.</v>
          </cell>
          <cell r="G4151" t="str">
            <v>.</v>
          </cell>
          <cell r="H4151" t="str">
            <v>KS2 English</v>
          </cell>
          <cell r="I4151" t="str">
            <v>KS4 English</v>
          </cell>
        </row>
        <row r="4152">
          <cell r="B4152" t="str">
            <v>.</v>
          </cell>
          <cell r="C4152" t="str">
            <v>.</v>
          </cell>
          <cell r="D4152" t="str">
            <v>.</v>
          </cell>
          <cell r="E4152" t="str">
            <v>.</v>
          </cell>
          <cell r="F4152" t="str">
            <v>.</v>
          </cell>
          <cell r="G4152" t="str">
            <v>.</v>
          </cell>
          <cell r="H4152" t="str">
            <v>KS2 English</v>
          </cell>
          <cell r="I4152" t="str">
            <v>KS4 English</v>
          </cell>
        </row>
        <row r="4153">
          <cell r="B4153" t="str">
            <v>.</v>
          </cell>
          <cell r="C4153" t="str">
            <v>.</v>
          </cell>
          <cell r="D4153" t="str">
            <v>.</v>
          </cell>
          <cell r="E4153" t="str">
            <v>.</v>
          </cell>
          <cell r="F4153" t="str">
            <v>.</v>
          </cell>
          <cell r="G4153" t="str">
            <v>.</v>
          </cell>
          <cell r="H4153" t="str">
            <v>KS2 English</v>
          </cell>
          <cell r="I4153" t="str">
            <v>KS4 English</v>
          </cell>
        </row>
        <row r="4154">
          <cell r="B4154" t="str">
            <v>.</v>
          </cell>
          <cell r="C4154" t="str">
            <v>.</v>
          </cell>
          <cell r="D4154" t="str">
            <v>.</v>
          </cell>
          <cell r="E4154" t="str">
            <v>.</v>
          </cell>
          <cell r="F4154" t="str">
            <v>.</v>
          </cell>
          <cell r="G4154" t="str">
            <v>.</v>
          </cell>
          <cell r="H4154" t="str">
            <v>.</v>
          </cell>
          <cell r="I4154" t="str">
            <v>.</v>
          </cell>
        </row>
        <row r="4155">
          <cell r="B4155" t="str">
            <v>.</v>
          </cell>
          <cell r="C4155" t="str">
            <v>.</v>
          </cell>
          <cell r="D4155" t="str">
            <v>.</v>
          </cell>
          <cell r="E4155" t="str">
            <v>.</v>
          </cell>
          <cell r="F4155" t="str">
            <v>.</v>
          </cell>
          <cell r="G4155" t="str">
            <v>.</v>
          </cell>
          <cell r="H4155" t="str">
            <v>.</v>
          </cell>
          <cell r="I4155" t="str">
            <v>.</v>
          </cell>
        </row>
        <row r="4156">
          <cell r="B4156" t="str">
            <v>KS2-4</v>
          </cell>
          <cell r="C4156" t="str">
            <v>B</v>
          </cell>
          <cell r="D4156" t="str">
            <v>B</v>
          </cell>
          <cell r="E4156">
            <v>5.6044835868694952E-3</v>
          </cell>
          <cell r="F4156">
            <v>0.5</v>
          </cell>
          <cell r="G4156" t="str">
            <v>&gt;=26 &amp; &lt;27</v>
          </cell>
          <cell r="H4156" t="str">
            <v>KS2 English</v>
          </cell>
          <cell r="I4156" t="str">
            <v>KS4 English</v>
          </cell>
        </row>
        <row r="4157">
          <cell r="B4157" t="str">
            <v>KS2-4</v>
          </cell>
          <cell r="C4157" t="str">
            <v>N</v>
          </cell>
          <cell r="D4157" t="str">
            <v>B</v>
          </cell>
          <cell r="E4157">
            <v>5.5741360089186179E-3</v>
          </cell>
          <cell r="F4157">
            <v>0.5</v>
          </cell>
          <cell r="G4157" t="str">
            <v>&gt;=26 &amp; &lt;27</v>
          </cell>
          <cell r="H4157" t="str">
            <v>KS2 English</v>
          </cell>
          <cell r="I4157" t="str">
            <v>KS4 English</v>
          </cell>
        </row>
        <row r="4158">
          <cell r="B4158" t="str">
            <v>KS2-4</v>
          </cell>
          <cell r="C4158" t="str">
            <v>2</v>
          </cell>
          <cell r="D4158" t="str">
            <v>B</v>
          </cell>
          <cell r="E4158">
            <v>4.0080160320641279E-3</v>
          </cell>
          <cell r="F4158">
            <v>0.5</v>
          </cell>
          <cell r="G4158" t="str">
            <v>&gt;=26 &amp; &lt;27</v>
          </cell>
          <cell r="H4158" t="str">
            <v>KS2 English</v>
          </cell>
          <cell r="I4158" t="str">
            <v>KS4 English</v>
          </cell>
        </row>
        <row r="4159">
          <cell r="B4159" t="str">
            <v>KS2-4</v>
          </cell>
          <cell r="C4159" t="str">
            <v>3C</v>
          </cell>
          <cell r="D4159" t="str">
            <v>B</v>
          </cell>
          <cell r="E4159">
            <v>9.74025974025974E-3</v>
          </cell>
          <cell r="F4159">
            <v>0.5</v>
          </cell>
          <cell r="G4159" t="str">
            <v>&gt;=26 &amp; &lt;27</v>
          </cell>
          <cell r="H4159" t="str">
            <v>KS2 English</v>
          </cell>
          <cell r="I4159" t="str">
            <v>KS4 English</v>
          </cell>
        </row>
        <row r="4160">
          <cell r="B4160" t="str">
            <v>KS2-4</v>
          </cell>
          <cell r="C4160" t="str">
            <v>3B</v>
          </cell>
          <cell r="D4160" t="str">
            <v>B</v>
          </cell>
          <cell r="E4160">
            <v>1.7382413087934562E-2</v>
          </cell>
          <cell r="F4160">
            <v>0.5</v>
          </cell>
          <cell r="G4160" t="str">
            <v>&gt;=26 &amp; &lt;27</v>
          </cell>
          <cell r="H4160" t="str">
            <v>KS2 English</v>
          </cell>
          <cell r="I4160" t="str">
            <v>KS4 English</v>
          </cell>
        </row>
        <row r="4161">
          <cell r="B4161" t="str">
            <v>KS2-4</v>
          </cell>
          <cell r="C4161" t="str">
            <v>3A</v>
          </cell>
          <cell r="D4161" t="str">
            <v>B</v>
          </cell>
          <cell r="E4161">
            <v>4.2198006028286578E-2</v>
          </cell>
          <cell r="F4161">
            <v>0.5</v>
          </cell>
          <cell r="G4161" t="str">
            <v>&gt;=26 &amp; &lt;27</v>
          </cell>
          <cell r="H4161" t="str">
            <v>KS2 English</v>
          </cell>
          <cell r="I4161" t="str">
            <v>KS4 English</v>
          </cell>
        </row>
        <row r="4162">
          <cell r="B4162" t="str">
            <v>KS2-4</v>
          </cell>
          <cell r="C4162" t="str">
            <v>4C</v>
          </cell>
          <cell r="D4162" t="str">
            <v>B</v>
          </cell>
          <cell r="E4162">
            <v>0.11287523859101163</v>
          </cell>
          <cell r="F4162">
            <v>0.5</v>
          </cell>
          <cell r="G4162" t="str">
            <v>&gt;=26 &amp; &lt;27</v>
          </cell>
          <cell r="H4162" t="str">
            <v>KS2 English</v>
          </cell>
          <cell r="I4162" t="str">
            <v>KS4 English</v>
          </cell>
        </row>
        <row r="4163">
          <cell r="B4163" t="str">
            <v>KS2-4</v>
          </cell>
          <cell r="C4163" t="str">
            <v>4B</v>
          </cell>
          <cell r="D4163" t="str">
            <v>B</v>
          </cell>
          <cell r="E4163">
            <v>0.23908435777871981</v>
          </cell>
          <cell r="F4163">
            <v>0.5</v>
          </cell>
          <cell r="G4163" t="str">
            <v>&gt;=26 &amp; &lt;27</v>
          </cell>
          <cell r="H4163" t="str">
            <v>KS2 English</v>
          </cell>
          <cell r="I4163" t="str">
            <v>KS4 English</v>
          </cell>
        </row>
        <row r="4164">
          <cell r="B4164" t="str">
            <v>KS2-4</v>
          </cell>
          <cell r="C4164" t="str">
            <v>4A</v>
          </cell>
          <cell r="D4164" t="str">
            <v>B</v>
          </cell>
          <cell r="E4164">
            <v>0.36014073887911535</v>
          </cell>
          <cell r="F4164">
            <v>0.5</v>
          </cell>
          <cell r="G4164" t="str">
            <v>&gt;=26 &amp; &lt;27</v>
          </cell>
          <cell r="H4164" t="str">
            <v>KS2 English</v>
          </cell>
          <cell r="I4164" t="str">
            <v>KS4 English</v>
          </cell>
        </row>
        <row r="4165">
          <cell r="B4165" t="str">
            <v>KS2-4</v>
          </cell>
          <cell r="C4165" t="str">
            <v>5C</v>
          </cell>
          <cell r="D4165" t="str">
            <v>B</v>
          </cell>
          <cell r="E4165">
            <v>0.38788397026902582</v>
          </cell>
          <cell r="F4165">
            <v>0.5</v>
          </cell>
          <cell r="G4165" t="str">
            <v>&gt;=26 &amp; &lt;27</v>
          </cell>
          <cell r="H4165" t="str">
            <v>KS2 English</v>
          </cell>
          <cell r="I4165" t="str">
            <v>KS4 English</v>
          </cell>
        </row>
        <row r="4166">
          <cell r="B4166" t="str">
            <v>KS2-4</v>
          </cell>
          <cell r="C4166" t="str">
            <v>5B</v>
          </cell>
          <cell r="D4166" t="str">
            <v>B</v>
          </cell>
          <cell r="E4166">
            <v>0.23571428571428571</v>
          </cell>
          <cell r="F4166">
            <v>0.5</v>
          </cell>
          <cell r="G4166" t="str">
            <v>&gt;=26 &amp; &lt;27</v>
          </cell>
          <cell r="H4166" t="str">
            <v>KS2 English</v>
          </cell>
          <cell r="I4166" t="str">
            <v>KS4 English</v>
          </cell>
        </row>
        <row r="4167">
          <cell r="B4167" t="str">
            <v>KS2-4</v>
          </cell>
          <cell r="C4167" t="str">
            <v>5A</v>
          </cell>
          <cell r="D4167" t="str">
            <v>B</v>
          </cell>
          <cell r="E4167">
            <v>7.0921985815602842E-2</v>
          </cell>
          <cell r="F4167">
            <v>0.5</v>
          </cell>
          <cell r="G4167" t="str">
            <v>&gt;=26 &amp; &lt;27</v>
          </cell>
          <cell r="H4167" t="str">
            <v>KS2 English</v>
          </cell>
          <cell r="I4167" t="str">
            <v>KS4 English</v>
          </cell>
        </row>
        <row r="4168">
          <cell r="B4168" t="str">
            <v>.</v>
          </cell>
          <cell r="C4168" t="str">
            <v>.</v>
          </cell>
          <cell r="D4168" t="str">
            <v>.</v>
          </cell>
          <cell r="E4168" t="str">
            <v>.</v>
          </cell>
          <cell r="F4168" t="str">
            <v>.</v>
          </cell>
          <cell r="G4168" t="str">
            <v>.</v>
          </cell>
          <cell r="H4168" t="str">
            <v>.</v>
          </cell>
          <cell r="I4168" t="str">
            <v>.</v>
          </cell>
        </row>
        <row r="4169">
          <cell r="B4169" t="str">
            <v>.</v>
          </cell>
          <cell r="C4169" t="str">
            <v>.</v>
          </cell>
          <cell r="D4169" t="str">
            <v>.</v>
          </cell>
          <cell r="E4169" t="str">
            <v>.</v>
          </cell>
          <cell r="F4169" t="str">
            <v>.</v>
          </cell>
          <cell r="G4169" t="str">
            <v>.</v>
          </cell>
          <cell r="H4169" t="str">
            <v>KS2 English</v>
          </cell>
          <cell r="I4169" t="str">
            <v>KS4 English</v>
          </cell>
        </row>
        <row r="4170">
          <cell r="B4170" t="str">
            <v>.</v>
          </cell>
          <cell r="C4170" t="str">
            <v>.</v>
          </cell>
          <cell r="D4170" t="str">
            <v>.</v>
          </cell>
          <cell r="E4170" t="str">
            <v>.</v>
          </cell>
          <cell r="F4170" t="str">
            <v>.</v>
          </cell>
          <cell r="G4170" t="str">
            <v>.</v>
          </cell>
          <cell r="H4170" t="str">
            <v>KS2 English</v>
          </cell>
          <cell r="I4170" t="str">
            <v>KS4 English</v>
          </cell>
        </row>
        <row r="4171">
          <cell r="B4171" t="str">
            <v>.</v>
          </cell>
          <cell r="C4171" t="str">
            <v>.</v>
          </cell>
          <cell r="D4171" t="str">
            <v>.</v>
          </cell>
          <cell r="E4171" t="str">
            <v>.</v>
          </cell>
          <cell r="F4171" t="str">
            <v>.</v>
          </cell>
          <cell r="G4171" t="str">
            <v>.</v>
          </cell>
          <cell r="H4171" t="str">
            <v>KS2 English</v>
          </cell>
          <cell r="I4171" t="str">
            <v>KS4 English</v>
          </cell>
        </row>
        <row r="4172">
          <cell r="B4172" t="str">
            <v>.</v>
          </cell>
          <cell r="C4172" t="str">
            <v>.</v>
          </cell>
          <cell r="D4172" t="str">
            <v>.</v>
          </cell>
          <cell r="E4172" t="str">
            <v>.</v>
          </cell>
          <cell r="F4172" t="str">
            <v>.</v>
          </cell>
          <cell r="G4172" t="str">
            <v>.</v>
          </cell>
          <cell r="H4172" t="str">
            <v>KS2 English</v>
          </cell>
          <cell r="I4172" t="str">
            <v>KS4 English</v>
          </cell>
        </row>
        <row r="4173">
          <cell r="B4173" t="str">
            <v>.</v>
          </cell>
          <cell r="C4173" t="str">
            <v>.</v>
          </cell>
          <cell r="D4173" t="str">
            <v>.</v>
          </cell>
          <cell r="E4173" t="str">
            <v>.</v>
          </cell>
          <cell r="F4173" t="str">
            <v>.</v>
          </cell>
          <cell r="G4173" t="str">
            <v>.</v>
          </cell>
          <cell r="H4173" t="str">
            <v>.</v>
          </cell>
          <cell r="I4173" t="str">
            <v>.</v>
          </cell>
        </row>
        <row r="4174">
          <cell r="B4174" t="str">
            <v>.</v>
          </cell>
          <cell r="C4174" t="str">
            <v>.</v>
          </cell>
          <cell r="D4174" t="str">
            <v>.</v>
          </cell>
          <cell r="E4174" t="str">
            <v>.</v>
          </cell>
          <cell r="F4174" t="str">
            <v>.</v>
          </cell>
          <cell r="G4174" t="str">
            <v>.</v>
          </cell>
          <cell r="H4174" t="str">
            <v>.</v>
          </cell>
          <cell r="I4174" t="str">
            <v>.</v>
          </cell>
        </row>
        <row r="4175">
          <cell r="B4175" t="str">
            <v>KS2-4</v>
          </cell>
          <cell r="C4175" t="str">
            <v>B</v>
          </cell>
          <cell r="D4175" t="str">
            <v>B</v>
          </cell>
          <cell r="E4175">
            <v>7.5075075075075074E-3</v>
          </cell>
          <cell r="F4175">
            <v>0.5</v>
          </cell>
          <cell r="G4175" t="str">
            <v>&gt;=27 &amp; &lt;28</v>
          </cell>
          <cell r="H4175" t="str">
            <v>KS2 English</v>
          </cell>
          <cell r="I4175" t="str">
            <v>KS4 English</v>
          </cell>
        </row>
        <row r="4176">
          <cell r="B4176" t="str">
            <v>KS2-4</v>
          </cell>
          <cell r="C4176" t="str">
            <v>N</v>
          </cell>
          <cell r="D4176" t="str">
            <v>B</v>
          </cell>
          <cell r="E4176">
            <v>4.1580041580041582E-3</v>
          </cell>
          <cell r="F4176">
            <v>0.5</v>
          </cell>
          <cell r="G4176" t="str">
            <v>&gt;=27 &amp; &lt;28</v>
          </cell>
          <cell r="H4176" t="str">
            <v>KS2 English</v>
          </cell>
          <cell r="I4176" t="str">
            <v>KS4 English</v>
          </cell>
        </row>
        <row r="4177">
          <cell r="B4177" t="str">
            <v>KS2-4</v>
          </cell>
          <cell r="C4177" t="str">
            <v>2</v>
          </cell>
          <cell r="D4177" t="str">
            <v>B</v>
          </cell>
          <cell r="E4177">
            <v>1.4925373134328358E-2</v>
          </cell>
          <cell r="F4177">
            <v>0.5</v>
          </cell>
          <cell r="G4177" t="str">
            <v>&gt;=27 &amp; &lt;28</v>
          </cell>
          <cell r="H4177" t="str">
            <v>KS2 English</v>
          </cell>
          <cell r="I4177" t="str">
            <v>KS4 English</v>
          </cell>
        </row>
        <row r="4178">
          <cell r="B4178" t="str">
            <v>KS2-4</v>
          </cell>
          <cell r="C4178" t="str">
            <v>3C</v>
          </cell>
          <cell r="D4178" t="str">
            <v>B</v>
          </cell>
          <cell r="E4178">
            <v>1.0025062656641603E-2</v>
          </cell>
          <cell r="F4178">
            <v>0.5</v>
          </cell>
          <cell r="G4178" t="str">
            <v>&gt;=27 &amp; &lt;28</v>
          </cell>
          <cell r="H4178" t="str">
            <v>KS2 English</v>
          </cell>
          <cell r="I4178" t="str">
            <v>KS4 English</v>
          </cell>
        </row>
        <row r="4179">
          <cell r="B4179" t="str">
            <v>KS2-4</v>
          </cell>
          <cell r="C4179" t="str">
            <v>3B</v>
          </cell>
          <cell r="D4179" t="str">
            <v>B</v>
          </cell>
          <cell r="E4179">
            <v>2.7988338192419825E-2</v>
          </cell>
          <cell r="F4179">
            <v>0.5</v>
          </cell>
          <cell r="G4179" t="str">
            <v>&gt;=27 &amp; &lt;28</v>
          </cell>
          <cell r="H4179" t="str">
            <v>KS2 English</v>
          </cell>
          <cell r="I4179" t="str">
            <v>KS4 English</v>
          </cell>
        </row>
        <row r="4180">
          <cell r="B4180" t="str">
            <v>KS2-4</v>
          </cell>
          <cell r="C4180" t="str">
            <v>3A</v>
          </cell>
          <cell r="D4180" t="str">
            <v>B</v>
          </cell>
          <cell r="E4180">
            <v>5.4459064327485381E-2</v>
          </cell>
          <cell r="F4180">
            <v>0.5</v>
          </cell>
          <cell r="G4180" t="str">
            <v>&gt;=27 &amp; &lt;28</v>
          </cell>
          <cell r="H4180" t="str">
            <v>KS2 English</v>
          </cell>
          <cell r="I4180" t="str">
            <v>KS4 English</v>
          </cell>
        </row>
        <row r="4181">
          <cell r="B4181" t="str">
            <v>KS2-4</v>
          </cell>
          <cell r="C4181" t="str">
            <v>4C</v>
          </cell>
          <cell r="D4181" t="str">
            <v>B</v>
          </cell>
          <cell r="E4181">
            <v>0.13059294288832302</v>
          </cell>
          <cell r="F4181">
            <v>0.5</v>
          </cell>
          <cell r="G4181" t="str">
            <v>&gt;=27 &amp; &lt;28</v>
          </cell>
          <cell r="H4181" t="str">
            <v>KS2 English</v>
          </cell>
          <cell r="I4181" t="str">
            <v>KS4 English</v>
          </cell>
        </row>
        <row r="4182">
          <cell r="B4182" t="str">
            <v>KS2-4</v>
          </cell>
          <cell r="C4182" t="str">
            <v>4B</v>
          </cell>
          <cell r="D4182" t="str">
            <v>B</v>
          </cell>
          <cell r="E4182">
            <v>0.29103608847497092</v>
          </cell>
          <cell r="F4182">
            <v>0.5</v>
          </cell>
          <cell r="G4182" t="str">
            <v>&gt;=27 &amp; &lt;28</v>
          </cell>
          <cell r="H4182" t="str">
            <v>KS2 English</v>
          </cell>
          <cell r="I4182" t="str">
            <v>KS4 English</v>
          </cell>
        </row>
        <row r="4183">
          <cell r="B4183" t="str">
            <v>KS2-4</v>
          </cell>
          <cell r="C4183" t="str">
            <v>4A</v>
          </cell>
          <cell r="D4183" t="str">
            <v>B</v>
          </cell>
          <cell r="E4183">
            <v>0.40971828322934389</v>
          </cell>
          <cell r="F4183">
            <v>0.5</v>
          </cell>
          <cell r="G4183" t="str">
            <v>&gt;=27 &amp; &lt;28</v>
          </cell>
          <cell r="H4183" t="str">
            <v>KS2 English</v>
          </cell>
          <cell r="I4183" t="str">
            <v>KS4 English</v>
          </cell>
        </row>
        <row r="4184">
          <cell r="B4184" t="str">
            <v>KS2-4</v>
          </cell>
          <cell r="C4184" t="str">
            <v>5C</v>
          </cell>
          <cell r="D4184" t="str">
            <v>B</v>
          </cell>
          <cell r="E4184">
            <v>0.37856715226501697</v>
          </cell>
          <cell r="F4184">
            <v>0.5</v>
          </cell>
          <cell r="G4184" t="str">
            <v>&gt;=27 &amp; &lt;28</v>
          </cell>
          <cell r="H4184" t="str">
            <v>KS2 English</v>
          </cell>
          <cell r="I4184" t="str">
            <v>KS4 English</v>
          </cell>
        </row>
        <row r="4185">
          <cell r="B4185" t="str">
            <v>KS2-4</v>
          </cell>
          <cell r="C4185" t="str">
            <v>5B</v>
          </cell>
          <cell r="D4185" t="str">
            <v>B</v>
          </cell>
          <cell r="E4185">
            <v>0.20297555791710944</v>
          </cell>
          <cell r="F4185">
            <v>0.5</v>
          </cell>
          <cell r="G4185" t="str">
            <v>&gt;=27 &amp; &lt;28</v>
          </cell>
          <cell r="H4185" t="str">
            <v>KS2 English</v>
          </cell>
          <cell r="I4185" t="str">
            <v>KS4 English</v>
          </cell>
        </row>
        <row r="4186">
          <cell r="B4186" t="str">
            <v>KS2-4</v>
          </cell>
          <cell r="C4186" t="str">
            <v>5A</v>
          </cell>
          <cell r="D4186" t="str">
            <v>B</v>
          </cell>
          <cell r="E4186">
            <v>5.8252427184466021E-2</v>
          </cell>
          <cell r="F4186">
            <v>0.5</v>
          </cell>
          <cell r="G4186" t="str">
            <v>&gt;=27 &amp; &lt;28</v>
          </cell>
          <cell r="H4186" t="str">
            <v>KS2 English</v>
          </cell>
          <cell r="I4186" t="str">
            <v>KS4 English</v>
          </cell>
        </row>
        <row r="4187">
          <cell r="B4187" t="str">
            <v>.</v>
          </cell>
          <cell r="C4187" t="str">
            <v>.</v>
          </cell>
          <cell r="D4187" t="str">
            <v>.</v>
          </cell>
          <cell r="E4187" t="str">
            <v>.</v>
          </cell>
          <cell r="F4187" t="str">
            <v>.</v>
          </cell>
          <cell r="G4187" t="str">
            <v>.</v>
          </cell>
          <cell r="H4187" t="str">
            <v>.</v>
          </cell>
          <cell r="I4187" t="str">
            <v>.</v>
          </cell>
        </row>
        <row r="4188">
          <cell r="B4188" t="str">
            <v>.</v>
          </cell>
          <cell r="C4188" t="str">
            <v>.</v>
          </cell>
          <cell r="D4188" t="str">
            <v>.</v>
          </cell>
          <cell r="E4188" t="str">
            <v>.</v>
          </cell>
          <cell r="F4188" t="str">
            <v>.</v>
          </cell>
          <cell r="G4188" t="str">
            <v>.</v>
          </cell>
          <cell r="H4188" t="str">
            <v>.</v>
          </cell>
          <cell r="I4188" t="str">
            <v>.</v>
          </cell>
        </row>
        <row r="4189">
          <cell r="B4189" t="str">
            <v>.</v>
          </cell>
          <cell r="C4189" t="str">
            <v>.</v>
          </cell>
          <cell r="D4189" t="str">
            <v>.</v>
          </cell>
          <cell r="E4189" t="str">
            <v>.</v>
          </cell>
          <cell r="F4189" t="str">
            <v>.</v>
          </cell>
          <cell r="G4189" t="str">
            <v>.</v>
          </cell>
          <cell r="H4189" t="str">
            <v>KS2 English</v>
          </cell>
          <cell r="I4189" t="str">
            <v>KS4 English</v>
          </cell>
        </row>
        <row r="4190">
          <cell r="B4190" t="str">
            <v>.</v>
          </cell>
          <cell r="C4190" t="str">
            <v>.</v>
          </cell>
          <cell r="D4190" t="str">
            <v>.</v>
          </cell>
          <cell r="E4190" t="str">
            <v>.</v>
          </cell>
          <cell r="F4190" t="str">
            <v>.</v>
          </cell>
          <cell r="G4190" t="str">
            <v>.</v>
          </cell>
          <cell r="H4190" t="str">
            <v>KS2 English</v>
          </cell>
          <cell r="I4190" t="str">
            <v>KS4 English</v>
          </cell>
        </row>
        <row r="4191">
          <cell r="B4191" t="str">
            <v>.</v>
          </cell>
          <cell r="C4191" t="str">
            <v>.</v>
          </cell>
          <cell r="D4191" t="str">
            <v>.</v>
          </cell>
          <cell r="E4191" t="str">
            <v>.</v>
          </cell>
          <cell r="F4191" t="str">
            <v>.</v>
          </cell>
          <cell r="G4191" t="str">
            <v>.</v>
          </cell>
          <cell r="H4191" t="str">
            <v>KS2 English</v>
          </cell>
          <cell r="I4191" t="str">
            <v>KS4 English</v>
          </cell>
        </row>
        <row r="4192">
          <cell r="B4192" t="str">
            <v>.</v>
          </cell>
          <cell r="C4192" t="str">
            <v>.</v>
          </cell>
          <cell r="D4192" t="str">
            <v>.</v>
          </cell>
          <cell r="E4192" t="str">
            <v>.</v>
          </cell>
          <cell r="F4192" t="str">
            <v>.</v>
          </cell>
          <cell r="G4192" t="str">
            <v>.</v>
          </cell>
          <cell r="H4192" t="str">
            <v>.</v>
          </cell>
          <cell r="I4192" t="str">
            <v>.</v>
          </cell>
        </row>
        <row r="4193">
          <cell r="B4193" t="str">
            <v>.</v>
          </cell>
          <cell r="C4193" t="str">
            <v>.</v>
          </cell>
          <cell r="D4193" t="str">
            <v>.</v>
          </cell>
          <cell r="E4193" t="str">
            <v>.</v>
          </cell>
          <cell r="F4193" t="str">
            <v>.</v>
          </cell>
          <cell r="G4193" t="str">
            <v>.</v>
          </cell>
          <cell r="H4193" t="str">
            <v>.</v>
          </cell>
          <cell r="I4193" t="str">
            <v>.</v>
          </cell>
        </row>
        <row r="4194">
          <cell r="B4194" t="str">
            <v>KS2-4</v>
          </cell>
          <cell r="C4194" t="str">
            <v>B</v>
          </cell>
          <cell r="D4194" t="str">
            <v>B</v>
          </cell>
          <cell r="E4194">
            <v>0</v>
          </cell>
          <cell r="F4194">
            <v>0.5</v>
          </cell>
          <cell r="G4194" t="str">
            <v>&gt;=28 &amp; &lt;29</v>
          </cell>
          <cell r="H4194" t="str">
            <v>KS2 English</v>
          </cell>
          <cell r="I4194" t="str">
            <v>KS4 English</v>
          </cell>
        </row>
        <row r="4195">
          <cell r="B4195" t="str">
            <v>KS2-4</v>
          </cell>
          <cell r="C4195" t="str">
            <v>N</v>
          </cell>
          <cell r="D4195" t="str">
            <v>B</v>
          </cell>
          <cell r="E4195">
            <v>0</v>
          </cell>
          <cell r="F4195">
            <v>0.5</v>
          </cell>
          <cell r="G4195" t="str">
            <v>&gt;=28 &amp; &lt;29</v>
          </cell>
          <cell r="H4195" t="str">
            <v>KS2 English</v>
          </cell>
          <cell r="I4195" t="str">
            <v>KS4 English</v>
          </cell>
        </row>
        <row r="4196">
          <cell r="B4196" t="str">
            <v>KS2-4</v>
          </cell>
          <cell r="C4196" t="str">
            <v>2</v>
          </cell>
          <cell r="D4196" t="str">
            <v>B</v>
          </cell>
          <cell r="E4196">
            <v>0</v>
          </cell>
          <cell r="F4196">
            <v>0.5</v>
          </cell>
          <cell r="G4196" t="str">
            <v>&gt;=28 &amp; &lt;29</v>
          </cell>
          <cell r="H4196" t="str">
            <v>KS2 English</v>
          </cell>
          <cell r="I4196" t="str">
            <v>KS4 English</v>
          </cell>
        </row>
        <row r="4197">
          <cell r="B4197" t="str">
            <v>KS2-4</v>
          </cell>
          <cell r="C4197" t="str">
            <v>3C</v>
          </cell>
          <cell r="D4197" t="str">
            <v>B</v>
          </cell>
          <cell r="E4197">
            <v>2.2364217252396165E-2</v>
          </cell>
          <cell r="F4197">
            <v>0.5</v>
          </cell>
          <cell r="G4197" t="str">
            <v>&gt;=28 &amp; &lt;29</v>
          </cell>
          <cell r="H4197" t="str">
            <v>KS2 English</v>
          </cell>
          <cell r="I4197" t="str">
            <v>KS4 English</v>
          </cell>
        </row>
        <row r="4198">
          <cell r="B4198" t="str">
            <v>KS2-4</v>
          </cell>
          <cell r="C4198" t="str">
            <v>3B</v>
          </cell>
          <cell r="D4198" t="str">
            <v>B</v>
          </cell>
          <cell r="E4198">
            <v>3.1982942430703626E-2</v>
          </cell>
          <cell r="F4198">
            <v>0.5</v>
          </cell>
          <cell r="G4198" t="str">
            <v>&gt;=28 &amp; &lt;29</v>
          </cell>
          <cell r="H4198" t="str">
            <v>KS2 English</v>
          </cell>
          <cell r="I4198" t="str">
            <v>KS4 English</v>
          </cell>
        </row>
        <row r="4199">
          <cell r="B4199" t="str">
            <v>KS2-4</v>
          </cell>
          <cell r="C4199" t="str">
            <v>3A</v>
          </cell>
          <cell r="D4199" t="str">
            <v>B</v>
          </cell>
          <cell r="E4199">
            <v>5.1983584131326949E-2</v>
          </cell>
          <cell r="F4199">
            <v>0.5</v>
          </cell>
          <cell r="G4199" t="str">
            <v>&gt;=28 &amp; &lt;29</v>
          </cell>
          <cell r="H4199" t="str">
            <v>KS2 English</v>
          </cell>
          <cell r="I4199" t="str">
            <v>KS4 English</v>
          </cell>
        </row>
        <row r="4200">
          <cell r="B4200" t="str">
            <v>KS2-4</v>
          </cell>
          <cell r="C4200" t="str">
            <v>4C</v>
          </cell>
          <cell r="D4200" t="str">
            <v>B</v>
          </cell>
          <cell r="E4200">
            <v>0.17085050580741851</v>
          </cell>
          <cell r="F4200">
            <v>0.5</v>
          </cell>
          <cell r="G4200" t="str">
            <v>&gt;=28 &amp; &lt;29</v>
          </cell>
          <cell r="H4200" t="str">
            <v>KS2 English</v>
          </cell>
          <cell r="I4200" t="str">
            <v>KS4 English</v>
          </cell>
        </row>
        <row r="4201">
          <cell r="B4201" t="str">
            <v>KS2-4</v>
          </cell>
          <cell r="C4201" t="str">
            <v>4B</v>
          </cell>
          <cell r="D4201" t="str">
            <v>B</v>
          </cell>
          <cell r="E4201">
            <v>0.32665330661322645</v>
          </cell>
          <cell r="F4201">
            <v>0.5</v>
          </cell>
          <cell r="G4201" t="str">
            <v>&gt;=28 &amp; &lt;29</v>
          </cell>
          <cell r="H4201" t="str">
            <v>KS2 English</v>
          </cell>
          <cell r="I4201" t="str">
            <v>KS4 English</v>
          </cell>
        </row>
        <row r="4202">
          <cell r="B4202" t="str">
            <v>KS2-4</v>
          </cell>
          <cell r="C4202" t="str">
            <v>4A</v>
          </cell>
          <cell r="D4202" t="str">
            <v>B</v>
          </cell>
          <cell r="E4202">
            <v>0.4291566265060241</v>
          </cell>
          <cell r="F4202">
            <v>0.5</v>
          </cell>
          <cell r="G4202" t="str">
            <v>&gt;=28 &amp; &lt;29</v>
          </cell>
          <cell r="H4202" t="str">
            <v>KS2 English</v>
          </cell>
          <cell r="I4202" t="str">
            <v>KS4 English</v>
          </cell>
        </row>
        <row r="4203">
          <cell r="B4203" t="str">
            <v>KS2-4</v>
          </cell>
          <cell r="C4203" t="str">
            <v>5C</v>
          </cell>
          <cell r="D4203" t="str">
            <v>B</v>
          </cell>
          <cell r="E4203">
            <v>0.36018280491288202</v>
          </cell>
          <cell r="F4203">
            <v>0.5</v>
          </cell>
          <cell r="G4203" t="str">
            <v>&gt;=28 &amp; &lt;29</v>
          </cell>
          <cell r="H4203" t="str">
            <v>KS2 English</v>
          </cell>
          <cell r="I4203" t="str">
            <v>KS4 English</v>
          </cell>
        </row>
        <row r="4204">
          <cell r="B4204" t="str">
            <v>KS2-4</v>
          </cell>
          <cell r="C4204" t="str">
            <v>5B</v>
          </cell>
          <cell r="D4204" t="str">
            <v>B</v>
          </cell>
          <cell r="E4204">
            <v>0.17562189054726368</v>
          </cell>
          <cell r="F4204">
            <v>0.5</v>
          </cell>
          <cell r="G4204" t="str">
            <v>&gt;=28 &amp; &lt;29</v>
          </cell>
          <cell r="H4204" t="str">
            <v>KS2 English</v>
          </cell>
          <cell r="I4204" t="str">
            <v>KS4 English</v>
          </cell>
        </row>
        <row r="4205">
          <cell r="B4205" t="str">
            <v>KS2-4</v>
          </cell>
          <cell r="C4205" t="str">
            <v>5A</v>
          </cell>
          <cell r="D4205" t="str">
            <v>B</v>
          </cell>
          <cell r="E4205">
            <v>4.2372881355932202E-2</v>
          </cell>
          <cell r="F4205">
            <v>0.5</v>
          </cell>
          <cell r="G4205" t="str">
            <v>&gt;=28 &amp; &lt;29</v>
          </cell>
          <cell r="H4205" t="str">
            <v>KS2 English</v>
          </cell>
          <cell r="I4205" t="str">
            <v>KS4 English</v>
          </cell>
        </row>
        <row r="4206">
          <cell r="B4206" t="str">
            <v>.</v>
          </cell>
          <cell r="C4206" t="str">
            <v>.</v>
          </cell>
          <cell r="D4206" t="str">
            <v>.</v>
          </cell>
          <cell r="E4206" t="str">
            <v>.</v>
          </cell>
          <cell r="F4206" t="str">
            <v>.</v>
          </cell>
          <cell r="G4206" t="str">
            <v>.</v>
          </cell>
          <cell r="H4206" t="str">
            <v>.</v>
          </cell>
          <cell r="I4206" t="str">
            <v>.</v>
          </cell>
        </row>
        <row r="4207">
          <cell r="B4207" t="str">
            <v>.</v>
          </cell>
          <cell r="C4207" t="str">
            <v>.</v>
          </cell>
          <cell r="D4207" t="str">
            <v>.</v>
          </cell>
          <cell r="E4207" t="str">
            <v>.</v>
          </cell>
          <cell r="F4207" t="str">
            <v>.</v>
          </cell>
          <cell r="G4207" t="str">
            <v>.</v>
          </cell>
          <cell r="H4207" t="str">
            <v>KS2 English</v>
          </cell>
          <cell r="I4207" t="str">
            <v>KS4 English</v>
          </cell>
        </row>
        <row r="4208">
          <cell r="B4208" t="str">
            <v>.</v>
          </cell>
          <cell r="C4208" t="str">
            <v>.</v>
          </cell>
          <cell r="D4208" t="str">
            <v>.</v>
          </cell>
          <cell r="E4208" t="str">
            <v>.</v>
          </cell>
          <cell r="F4208" t="str">
            <v>.</v>
          </cell>
          <cell r="G4208" t="str">
            <v>.</v>
          </cell>
          <cell r="H4208" t="str">
            <v>KS2 English</v>
          </cell>
          <cell r="I4208" t="str">
            <v>KS4 English</v>
          </cell>
        </row>
        <row r="4209">
          <cell r="B4209" t="str">
            <v>.</v>
          </cell>
          <cell r="C4209" t="str">
            <v>.</v>
          </cell>
          <cell r="D4209" t="str">
            <v>.</v>
          </cell>
          <cell r="E4209" t="str">
            <v>.</v>
          </cell>
          <cell r="F4209" t="str">
            <v>.</v>
          </cell>
          <cell r="G4209" t="str">
            <v>.</v>
          </cell>
          <cell r="H4209" t="str">
            <v>KS2 English</v>
          </cell>
          <cell r="I4209" t="str">
            <v>KS4 English</v>
          </cell>
        </row>
        <row r="4210">
          <cell r="B4210" t="str">
            <v>.</v>
          </cell>
          <cell r="C4210" t="str">
            <v>.</v>
          </cell>
          <cell r="D4210" t="str">
            <v>.</v>
          </cell>
          <cell r="E4210" t="str">
            <v>.</v>
          </cell>
          <cell r="F4210" t="str">
            <v>.</v>
          </cell>
          <cell r="G4210" t="str">
            <v>.</v>
          </cell>
          <cell r="H4210" t="str">
            <v>KS2 English</v>
          </cell>
          <cell r="I4210" t="str">
            <v>KS4 English</v>
          </cell>
        </row>
        <row r="4211">
          <cell r="B4211" t="str">
            <v>.</v>
          </cell>
          <cell r="C4211" t="str">
            <v>.</v>
          </cell>
          <cell r="D4211" t="str">
            <v>.</v>
          </cell>
          <cell r="E4211" t="str">
            <v>.</v>
          </cell>
          <cell r="F4211" t="str">
            <v>.</v>
          </cell>
          <cell r="G4211" t="str">
            <v>.</v>
          </cell>
          <cell r="H4211" t="str">
            <v>.</v>
          </cell>
          <cell r="I4211" t="str">
            <v>.</v>
          </cell>
        </row>
        <row r="4212">
          <cell r="B4212" t="str">
            <v>.</v>
          </cell>
          <cell r="C4212" t="str">
            <v>.</v>
          </cell>
          <cell r="D4212" t="str">
            <v>.</v>
          </cell>
          <cell r="E4212" t="str">
            <v>.</v>
          </cell>
          <cell r="F4212" t="str">
            <v>.</v>
          </cell>
          <cell r="G4212" t="str">
            <v>.</v>
          </cell>
          <cell r="H4212" t="str">
            <v>.</v>
          </cell>
          <cell r="I4212" t="str">
            <v>.</v>
          </cell>
        </row>
        <row r="4213">
          <cell r="B4213" t="str">
            <v>KS2-4</v>
          </cell>
          <cell r="C4213" t="str">
            <v>B</v>
          </cell>
          <cell r="D4213" t="str">
            <v>B</v>
          </cell>
          <cell r="E4213">
            <v>0.10784313725490197</v>
          </cell>
          <cell r="F4213">
            <v>0.5</v>
          </cell>
          <cell r="G4213" t="str">
            <v>&gt;=29 &amp; &lt;30</v>
          </cell>
          <cell r="H4213" t="str">
            <v>KS2 English</v>
          </cell>
          <cell r="I4213" t="str">
            <v>KS4 English</v>
          </cell>
        </row>
        <row r="4214">
          <cell r="B4214" t="str">
            <v>KS2-4</v>
          </cell>
          <cell r="C4214" t="str">
            <v>N</v>
          </cell>
          <cell r="D4214" t="str">
            <v>B</v>
          </cell>
          <cell r="E4214">
            <v>0.10784313725490197</v>
          </cell>
          <cell r="F4214">
            <v>0.5</v>
          </cell>
          <cell r="G4214" t="str">
            <v>&gt;=29 &amp; &lt;30</v>
          </cell>
          <cell r="H4214" t="str">
            <v>KS2 English</v>
          </cell>
          <cell r="I4214" t="str">
            <v>KS4 English</v>
          </cell>
        </row>
        <row r="4215">
          <cell r="B4215" t="str">
            <v>KS2-4</v>
          </cell>
          <cell r="C4215" t="str">
            <v>2</v>
          </cell>
          <cell r="D4215" t="str">
            <v>B</v>
          </cell>
          <cell r="E4215">
            <v>0.10784313725490197</v>
          </cell>
          <cell r="F4215">
            <v>0.5</v>
          </cell>
          <cell r="G4215" t="str">
            <v>&gt;=29 &amp; &lt;30</v>
          </cell>
          <cell r="H4215" t="str">
            <v>KS2 English</v>
          </cell>
          <cell r="I4215" t="str">
            <v>KS4 English</v>
          </cell>
        </row>
        <row r="4216">
          <cell r="B4216" t="str">
            <v>KS2-4</v>
          </cell>
          <cell r="C4216" t="str">
            <v>3C</v>
          </cell>
          <cell r="D4216" t="str">
            <v>B</v>
          </cell>
          <cell r="E4216">
            <v>0.10784313725490197</v>
          </cell>
          <cell r="F4216">
            <v>0.5</v>
          </cell>
          <cell r="G4216" t="str">
            <v>&gt;=29 &amp; &lt;30</v>
          </cell>
          <cell r="H4216" t="str">
            <v>KS2 English</v>
          </cell>
          <cell r="I4216" t="str">
            <v>KS4 English</v>
          </cell>
        </row>
        <row r="4217">
          <cell r="B4217" t="str">
            <v>KS2-4</v>
          </cell>
          <cell r="C4217" t="str">
            <v>3B</v>
          </cell>
          <cell r="D4217" t="str">
            <v>B</v>
          </cell>
          <cell r="E4217">
            <v>0.10784313725490197</v>
          </cell>
          <cell r="F4217">
            <v>0.5</v>
          </cell>
          <cell r="G4217" t="str">
            <v>&gt;=29 &amp; &lt;30</v>
          </cell>
          <cell r="H4217" t="str">
            <v>KS2 English</v>
          </cell>
          <cell r="I4217" t="str">
            <v>KS4 English</v>
          </cell>
        </row>
        <row r="4218">
          <cell r="B4218" t="str">
            <v>KS2-4</v>
          </cell>
          <cell r="C4218" t="str">
            <v>3A</v>
          </cell>
          <cell r="D4218" t="str">
            <v>B</v>
          </cell>
          <cell r="E4218">
            <v>0.10784313725490197</v>
          </cell>
          <cell r="F4218">
            <v>0.5</v>
          </cell>
          <cell r="G4218" t="str">
            <v>&gt;=29 &amp; &lt;30</v>
          </cell>
          <cell r="H4218" t="str">
            <v>KS2 English</v>
          </cell>
          <cell r="I4218" t="str">
            <v>KS4 English</v>
          </cell>
        </row>
        <row r="4219">
          <cell r="B4219" t="str">
            <v>KS2-4</v>
          </cell>
          <cell r="C4219" t="str">
            <v>4C</v>
          </cell>
          <cell r="D4219" t="str">
            <v>B</v>
          </cell>
          <cell r="E4219">
            <v>0.30923694779116467</v>
          </cell>
          <cell r="F4219">
            <v>0.5</v>
          </cell>
          <cell r="G4219" t="str">
            <v>&gt;=29 &amp; &lt;30</v>
          </cell>
          <cell r="H4219" t="str">
            <v>KS2 English</v>
          </cell>
          <cell r="I4219" t="str">
            <v>KS4 English</v>
          </cell>
        </row>
        <row r="4220">
          <cell r="B4220" t="str">
            <v>KS2-4</v>
          </cell>
          <cell r="C4220" t="str">
            <v>4B</v>
          </cell>
          <cell r="D4220" t="str">
            <v>B</v>
          </cell>
          <cell r="E4220">
            <v>0.46166950596252132</v>
          </cell>
          <cell r="F4220">
            <v>0.5</v>
          </cell>
          <cell r="G4220" t="str">
            <v>&gt;=29 &amp; &lt;30</v>
          </cell>
          <cell r="H4220" t="str">
            <v>KS2 English</v>
          </cell>
          <cell r="I4220" t="str">
            <v>KS4 English</v>
          </cell>
        </row>
        <row r="4221">
          <cell r="B4221" t="str">
            <v>KS2-4</v>
          </cell>
          <cell r="C4221" t="str">
            <v>4A</v>
          </cell>
          <cell r="D4221" t="str">
            <v>B</v>
          </cell>
          <cell r="E4221">
            <v>0.4169124877089479</v>
          </cell>
          <cell r="F4221">
            <v>0.5</v>
          </cell>
          <cell r="G4221" t="str">
            <v>&gt;=29 &amp; &lt;30</v>
          </cell>
          <cell r="H4221" t="str">
            <v>KS2 English</v>
          </cell>
          <cell r="I4221" t="str">
            <v>KS4 English</v>
          </cell>
        </row>
        <row r="4222">
          <cell r="B4222" t="str">
            <v>KS2-4</v>
          </cell>
          <cell r="C4222" t="str">
            <v>5C</v>
          </cell>
          <cell r="D4222" t="str">
            <v>B</v>
          </cell>
          <cell r="E4222">
            <v>0.29191090269636577</v>
          </cell>
          <cell r="F4222">
            <v>0.5</v>
          </cell>
          <cell r="G4222" t="str">
            <v>&gt;=29 &amp; &lt;30</v>
          </cell>
          <cell r="H4222" t="str">
            <v>KS2 English</v>
          </cell>
          <cell r="I4222" t="str">
            <v>KS4 English</v>
          </cell>
        </row>
        <row r="4223">
          <cell r="B4223" t="str">
            <v>KS2-4</v>
          </cell>
          <cell r="C4223" t="str">
            <v>5B</v>
          </cell>
          <cell r="D4223" t="str">
            <v>B</v>
          </cell>
          <cell r="E4223">
            <v>0.14272644098810613</v>
          </cell>
          <cell r="F4223">
            <v>0.5</v>
          </cell>
          <cell r="G4223" t="str">
            <v>&gt;=29 &amp; &lt;30</v>
          </cell>
          <cell r="H4223" t="str">
            <v>KS2 English</v>
          </cell>
          <cell r="I4223" t="str">
            <v>KS4 English</v>
          </cell>
        </row>
        <row r="4224">
          <cell r="B4224" t="str">
            <v>KS2-4</v>
          </cell>
          <cell r="C4224" t="str">
            <v>5A</v>
          </cell>
          <cell r="D4224" t="str">
            <v>B</v>
          </cell>
          <cell r="E4224">
            <v>2.7027027027027029E-2</v>
          </cell>
          <cell r="F4224">
            <v>0.5</v>
          </cell>
          <cell r="G4224" t="str">
            <v>&gt;=29 &amp; &lt;30</v>
          </cell>
          <cell r="H4224" t="str">
            <v>KS2 English</v>
          </cell>
          <cell r="I4224" t="str">
            <v>KS4 English</v>
          </cell>
        </row>
        <row r="4225">
          <cell r="B4225" t="str">
            <v>.</v>
          </cell>
          <cell r="C4225" t="str">
            <v>.</v>
          </cell>
          <cell r="D4225" t="str">
            <v>.</v>
          </cell>
          <cell r="E4225" t="str">
            <v>.</v>
          </cell>
          <cell r="F4225" t="str">
            <v>.</v>
          </cell>
          <cell r="G4225" t="str">
            <v>.</v>
          </cell>
          <cell r="H4225" t="str">
            <v>.</v>
          </cell>
          <cell r="I4225" t="str">
            <v>.</v>
          </cell>
        </row>
        <row r="4226">
          <cell r="B4226" t="str">
            <v>.</v>
          </cell>
          <cell r="C4226" t="str">
            <v>.</v>
          </cell>
          <cell r="D4226" t="str">
            <v>.</v>
          </cell>
          <cell r="E4226" t="str">
            <v>.</v>
          </cell>
          <cell r="F4226" t="str">
            <v>.</v>
          </cell>
          <cell r="G4226" t="str">
            <v>.</v>
          </cell>
          <cell r="H4226" t="str">
            <v>.</v>
          </cell>
          <cell r="I4226" t="str">
            <v>.</v>
          </cell>
        </row>
        <row r="4227">
          <cell r="B4227" t="str">
            <v>.</v>
          </cell>
          <cell r="C4227" t="str">
            <v>.</v>
          </cell>
          <cell r="D4227" t="str">
            <v>.</v>
          </cell>
          <cell r="E4227" t="str">
            <v>.</v>
          </cell>
          <cell r="F4227" t="str">
            <v>.</v>
          </cell>
          <cell r="G4227" t="str">
            <v>.</v>
          </cell>
          <cell r="H4227" t="str">
            <v>KS2 English</v>
          </cell>
          <cell r="I4227" t="str">
            <v>KS4 English</v>
          </cell>
        </row>
        <row r="4228">
          <cell r="B4228" t="str">
            <v>.</v>
          </cell>
          <cell r="C4228" t="str">
            <v>.</v>
          </cell>
          <cell r="D4228" t="str">
            <v>.</v>
          </cell>
          <cell r="E4228" t="str">
            <v>.</v>
          </cell>
          <cell r="F4228" t="str">
            <v>.</v>
          </cell>
          <cell r="G4228" t="str">
            <v>.</v>
          </cell>
          <cell r="H4228" t="str">
            <v>KS2 English</v>
          </cell>
          <cell r="I4228" t="str">
            <v>KS4 English</v>
          </cell>
        </row>
        <row r="4229">
          <cell r="B4229" t="str">
            <v>.</v>
          </cell>
          <cell r="C4229" t="str">
            <v>.</v>
          </cell>
          <cell r="D4229" t="str">
            <v>.</v>
          </cell>
          <cell r="E4229" t="str">
            <v>.</v>
          </cell>
          <cell r="F4229" t="str">
            <v>.</v>
          </cell>
          <cell r="G4229" t="str">
            <v>.</v>
          </cell>
          <cell r="H4229" t="str">
            <v>KS2 English</v>
          </cell>
          <cell r="I4229" t="str">
            <v>KS4 English</v>
          </cell>
        </row>
        <row r="4230">
          <cell r="B4230" t="str">
            <v>.</v>
          </cell>
          <cell r="C4230" t="str">
            <v>.</v>
          </cell>
          <cell r="D4230" t="str">
            <v>.</v>
          </cell>
          <cell r="E4230" t="str">
            <v>.</v>
          </cell>
          <cell r="F4230" t="str">
            <v>.</v>
          </cell>
          <cell r="G4230" t="str">
            <v>.</v>
          </cell>
          <cell r="H4230" t="str">
            <v>.</v>
          </cell>
          <cell r="I4230" t="str">
            <v>.</v>
          </cell>
        </row>
        <row r="4231">
          <cell r="B4231" t="str">
            <v>.</v>
          </cell>
          <cell r="C4231" t="str">
            <v>.</v>
          </cell>
          <cell r="D4231" t="str">
            <v>.</v>
          </cell>
          <cell r="E4231" t="str">
            <v>.</v>
          </cell>
          <cell r="F4231" t="str">
            <v>.</v>
          </cell>
          <cell r="G4231" t="str">
            <v>.</v>
          </cell>
          <cell r="H4231" t="str">
            <v>.</v>
          </cell>
          <cell r="I4231" t="str">
            <v>.</v>
          </cell>
        </row>
        <row r="4232">
          <cell r="B4232" t="str">
            <v>KS2-4</v>
          </cell>
          <cell r="C4232" t="str">
            <v>B</v>
          </cell>
          <cell r="D4232" t="str">
            <v>B</v>
          </cell>
          <cell r="E4232">
            <v>0.26415094339622641</v>
          </cell>
          <cell r="F4232">
            <v>0.5</v>
          </cell>
          <cell r="G4232" t="str">
            <v>&gt;=30</v>
          </cell>
          <cell r="H4232" t="str">
            <v>KS2 English</v>
          </cell>
          <cell r="I4232" t="str">
            <v>KS4 English</v>
          </cell>
        </row>
        <row r="4233">
          <cell r="B4233" t="str">
            <v>KS2-4</v>
          </cell>
          <cell r="C4233" t="str">
            <v>N</v>
          </cell>
          <cell r="D4233" t="str">
            <v>B</v>
          </cell>
          <cell r="E4233">
            <v>0.26415094339622641</v>
          </cell>
          <cell r="F4233">
            <v>0.5</v>
          </cell>
          <cell r="G4233" t="str">
            <v>&gt;=30</v>
          </cell>
          <cell r="H4233" t="str">
            <v>KS2 English</v>
          </cell>
          <cell r="I4233" t="str">
            <v>KS4 English</v>
          </cell>
        </row>
        <row r="4234">
          <cell r="B4234" t="str">
            <v>KS2-4</v>
          </cell>
          <cell r="C4234" t="str">
            <v>2</v>
          </cell>
          <cell r="D4234" t="str">
            <v>B</v>
          </cell>
          <cell r="E4234">
            <v>0.26415094339622641</v>
          </cell>
          <cell r="F4234">
            <v>0.5</v>
          </cell>
          <cell r="G4234" t="str">
            <v>&gt;=30</v>
          </cell>
          <cell r="H4234" t="str">
            <v>KS2 English</v>
          </cell>
          <cell r="I4234" t="str">
            <v>KS4 English</v>
          </cell>
        </row>
        <row r="4235">
          <cell r="B4235" t="str">
            <v>KS2-4</v>
          </cell>
          <cell r="C4235" t="str">
            <v>3C</v>
          </cell>
          <cell r="D4235" t="str">
            <v>B</v>
          </cell>
          <cell r="E4235">
            <v>0.26415094339622641</v>
          </cell>
          <cell r="F4235">
            <v>0.5</v>
          </cell>
          <cell r="G4235" t="str">
            <v>&gt;=30</v>
          </cell>
          <cell r="H4235" t="str">
            <v>KS2 English</v>
          </cell>
          <cell r="I4235" t="str">
            <v>KS4 English</v>
          </cell>
        </row>
        <row r="4236">
          <cell r="B4236" t="str">
            <v>KS2-4</v>
          </cell>
          <cell r="C4236" t="str">
            <v>3B</v>
          </cell>
          <cell r="D4236" t="str">
            <v>B</v>
          </cell>
          <cell r="E4236">
            <v>0.26415094339622641</v>
          </cell>
          <cell r="F4236">
            <v>0.5</v>
          </cell>
          <cell r="G4236" t="str">
            <v>&gt;=30</v>
          </cell>
          <cell r="H4236" t="str">
            <v>KS2 English</v>
          </cell>
          <cell r="I4236" t="str">
            <v>KS4 English</v>
          </cell>
        </row>
        <row r="4237">
          <cell r="B4237" t="str">
            <v>KS2-4</v>
          </cell>
          <cell r="C4237" t="str">
            <v>3A</v>
          </cell>
          <cell r="D4237" t="str">
            <v>B</v>
          </cell>
          <cell r="E4237">
            <v>0.26415094339622641</v>
          </cell>
          <cell r="F4237">
            <v>0.5</v>
          </cell>
          <cell r="G4237" t="str">
            <v>&gt;=30</v>
          </cell>
          <cell r="H4237" t="str">
            <v>KS2 English</v>
          </cell>
          <cell r="I4237" t="str">
            <v>KS4 English</v>
          </cell>
        </row>
        <row r="4238">
          <cell r="B4238" t="str">
            <v>KS2-4</v>
          </cell>
          <cell r="C4238" t="str">
            <v>4C</v>
          </cell>
          <cell r="D4238" t="str">
            <v>B</v>
          </cell>
          <cell r="E4238">
            <v>0.26415094339622641</v>
          </cell>
          <cell r="F4238">
            <v>0.5</v>
          </cell>
          <cell r="G4238" t="str">
            <v>&gt;=30</v>
          </cell>
          <cell r="H4238" t="str">
            <v>KS2 English</v>
          </cell>
          <cell r="I4238" t="str">
            <v>KS4 English</v>
          </cell>
        </row>
        <row r="4239">
          <cell r="B4239" t="str">
            <v>KS2-4</v>
          </cell>
          <cell r="C4239" t="str">
            <v>4B</v>
          </cell>
          <cell r="D4239" t="str">
            <v>B</v>
          </cell>
          <cell r="E4239">
            <v>0.48275862068965519</v>
          </cell>
          <cell r="F4239">
            <v>0.5</v>
          </cell>
          <cell r="G4239" t="str">
            <v>&gt;=30</v>
          </cell>
          <cell r="H4239" t="str">
            <v>KS2 English</v>
          </cell>
          <cell r="I4239" t="str">
            <v>KS4 English</v>
          </cell>
        </row>
        <row r="4240">
          <cell r="B4240" t="str">
            <v>KS2-4</v>
          </cell>
          <cell r="C4240" t="str">
            <v>4A</v>
          </cell>
          <cell r="D4240" t="str">
            <v>B</v>
          </cell>
          <cell r="E4240">
            <v>0.45050055617352613</v>
          </cell>
          <cell r="F4240">
            <v>0.5</v>
          </cell>
          <cell r="G4240" t="str">
            <v>&gt;=30</v>
          </cell>
          <cell r="H4240" t="str">
            <v>KS2 English</v>
          </cell>
          <cell r="I4240" t="str">
            <v>KS4 English</v>
          </cell>
        </row>
        <row r="4241">
          <cell r="B4241" t="str">
            <v>KS2-4</v>
          </cell>
          <cell r="C4241" t="str">
            <v>5C</v>
          </cell>
          <cell r="D4241" t="str">
            <v>B</v>
          </cell>
          <cell r="E4241">
            <v>0.27007528230865746</v>
          </cell>
          <cell r="F4241">
            <v>0.5</v>
          </cell>
          <cell r="G4241" t="str">
            <v>&gt;=30</v>
          </cell>
          <cell r="H4241" t="str">
            <v>KS2 English</v>
          </cell>
          <cell r="I4241" t="str">
            <v>KS4 English</v>
          </cell>
        </row>
        <row r="4242">
          <cell r="B4242" t="str">
            <v>KS2-4</v>
          </cell>
          <cell r="C4242" t="str">
            <v>5B</v>
          </cell>
          <cell r="D4242" t="str">
            <v>B</v>
          </cell>
          <cell r="E4242">
            <v>9.692956050571945E-2</v>
          </cell>
          <cell r="F4242">
            <v>0.5</v>
          </cell>
          <cell r="G4242" t="str">
            <v>&gt;=30</v>
          </cell>
          <cell r="H4242" t="str">
            <v>KS2 English</v>
          </cell>
          <cell r="I4242" t="str">
            <v>KS4 English</v>
          </cell>
        </row>
        <row r="4243">
          <cell r="B4243" t="str">
            <v>KS2-4</v>
          </cell>
          <cell r="C4243" t="str">
            <v>5A</v>
          </cell>
          <cell r="D4243" t="str">
            <v>B</v>
          </cell>
          <cell r="E4243">
            <v>3.643724696356275E-2</v>
          </cell>
          <cell r="F4243">
            <v>0.5</v>
          </cell>
          <cell r="G4243" t="str">
            <v>&gt;=30</v>
          </cell>
          <cell r="H4243" t="str">
            <v>KS2 English</v>
          </cell>
          <cell r="I4243" t="str">
            <v>KS4 English</v>
          </cell>
        </row>
        <row r="4244">
          <cell r="B4244" t="str">
            <v>.</v>
          </cell>
          <cell r="C4244" t="str">
            <v>.</v>
          </cell>
          <cell r="D4244" t="str">
            <v>.</v>
          </cell>
          <cell r="E4244" t="str">
            <v>.</v>
          </cell>
          <cell r="F4244" t="str">
            <v>.</v>
          </cell>
          <cell r="G4244" t="str">
            <v>.</v>
          </cell>
          <cell r="H4244" t="str">
            <v>.</v>
          </cell>
          <cell r="I4244" t="str">
            <v>.</v>
          </cell>
        </row>
        <row r="4245">
          <cell r="B4245" t="str">
            <v>.</v>
          </cell>
          <cell r="C4245" t="str">
            <v>.</v>
          </cell>
          <cell r="D4245" t="str">
            <v>.</v>
          </cell>
          <cell r="E4245" t="str">
            <v>.</v>
          </cell>
          <cell r="F4245" t="str">
            <v>.</v>
          </cell>
          <cell r="G4245" t="str">
            <v>.</v>
          </cell>
          <cell r="H4245" t="str">
            <v>KS2 English</v>
          </cell>
          <cell r="I4245" t="str">
            <v>KS4 English</v>
          </cell>
        </row>
        <row r="4246">
          <cell r="B4246" t="str">
            <v>.</v>
          </cell>
          <cell r="C4246" t="str">
            <v>.</v>
          </cell>
          <cell r="D4246" t="str">
            <v>.</v>
          </cell>
          <cell r="E4246" t="str">
            <v>.</v>
          </cell>
          <cell r="F4246" t="str">
            <v>.</v>
          </cell>
          <cell r="G4246" t="str">
            <v>.</v>
          </cell>
          <cell r="H4246" t="str">
            <v>KS2 English</v>
          </cell>
          <cell r="I4246" t="str">
            <v>KS4 English</v>
          </cell>
        </row>
        <row r="4247">
          <cell r="B4247" t="str">
            <v>.</v>
          </cell>
          <cell r="C4247" t="str">
            <v>.</v>
          </cell>
          <cell r="D4247" t="str">
            <v>.</v>
          </cell>
          <cell r="E4247" t="str">
            <v>.</v>
          </cell>
          <cell r="F4247" t="str">
            <v>.</v>
          </cell>
          <cell r="G4247" t="str">
            <v>.</v>
          </cell>
          <cell r="H4247" t="str">
            <v>KS2 English</v>
          </cell>
          <cell r="I4247" t="str">
            <v>KS4 English</v>
          </cell>
        </row>
        <row r="4248">
          <cell r="B4248" t="str">
            <v>.</v>
          </cell>
          <cell r="C4248" t="str">
            <v>.</v>
          </cell>
          <cell r="D4248" t="str">
            <v>.</v>
          </cell>
          <cell r="E4248" t="str">
            <v>.</v>
          </cell>
          <cell r="F4248" t="str">
            <v>.</v>
          </cell>
          <cell r="G4248" t="str">
            <v>.</v>
          </cell>
          <cell r="H4248" t="str">
            <v>KS2 English</v>
          </cell>
          <cell r="I4248" t="str">
            <v>KS4 English</v>
          </cell>
        </row>
        <row r="4249">
          <cell r="B4249" t="str">
            <v>.</v>
          </cell>
          <cell r="C4249" t="str">
            <v>.</v>
          </cell>
          <cell r="D4249" t="str">
            <v>.</v>
          </cell>
          <cell r="E4249" t="str">
            <v>.</v>
          </cell>
          <cell r="F4249" t="str">
            <v>.</v>
          </cell>
          <cell r="G4249" t="str">
            <v>.</v>
          </cell>
          <cell r="H4249" t="str">
            <v>.</v>
          </cell>
          <cell r="I4249" t="str">
            <v>.</v>
          </cell>
        </row>
        <row r="4250">
          <cell r="B4250" t="str">
            <v>.</v>
          </cell>
          <cell r="C4250" t="str">
            <v>.</v>
          </cell>
          <cell r="D4250" t="str">
            <v>.</v>
          </cell>
          <cell r="E4250" t="str">
            <v>.</v>
          </cell>
          <cell r="F4250" t="str">
            <v>.</v>
          </cell>
          <cell r="G4250" t="str">
            <v>.</v>
          </cell>
          <cell r="H4250" t="str">
            <v>.</v>
          </cell>
          <cell r="I4250" t="str">
            <v>.</v>
          </cell>
        </row>
        <row r="4251">
          <cell r="B4251" t="str">
            <v>KS2-4</v>
          </cell>
          <cell r="C4251" t="str">
            <v>B</v>
          </cell>
          <cell r="D4251" t="str">
            <v>B</v>
          </cell>
          <cell r="E4251">
            <v>1.383399209486166E-2</v>
          </cell>
          <cell r="F4251">
            <v>0.25</v>
          </cell>
          <cell r="G4251" t="str">
            <v>&lt;25</v>
          </cell>
          <cell r="H4251" t="str">
            <v>KS2 English</v>
          </cell>
          <cell r="I4251" t="str">
            <v>KS4 English</v>
          </cell>
        </row>
        <row r="4252">
          <cell r="B4252" t="str">
            <v>KS2-4</v>
          </cell>
          <cell r="C4252" t="str">
            <v>N</v>
          </cell>
          <cell r="D4252" t="str">
            <v>B</v>
          </cell>
          <cell r="E4252">
            <v>4.2016806722689074E-3</v>
          </cell>
          <cell r="F4252">
            <v>0.25</v>
          </cell>
          <cell r="G4252" t="str">
            <v>&lt;25</v>
          </cell>
          <cell r="H4252" t="str">
            <v>KS2 English</v>
          </cell>
          <cell r="I4252" t="str">
            <v>KS4 English</v>
          </cell>
        </row>
        <row r="4253">
          <cell r="B4253" t="str">
            <v>KS2-4</v>
          </cell>
          <cell r="C4253" t="str">
            <v>2</v>
          </cell>
          <cell r="D4253" t="str">
            <v>B</v>
          </cell>
          <cell r="E4253">
            <v>7.481296758104738E-3</v>
          </cell>
          <cell r="F4253">
            <v>0.25</v>
          </cell>
          <cell r="G4253" t="str">
            <v>&lt;25</v>
          </cell>
          <cell r="H4253" t="str">
            <v>KS2 English</v>
          </cell>
          <cell r="I4253" t="str">
            <v>KS4 English</v>
          </cell>
        </row>
        <row r="4254">
          <cell r="B4254" t="str">
            <v>KS2-4</v>
          </cell>
          <cell r="C4254" t="str">
            <v>3C</v>
          </cell>
          <cell r="D4254" t="str">
            <v>B</v>
          </cell>
          <cell r="E4254">
            <v>1.1841326228537596E-2</v>
          </cell>
          <cell r="F4254">
            <v>0.25</v>
          </cell>
          <cell r="G4254" t="str">
            <v>&lt;25</v>
          </cell>
          <cell r="H4254" t="str">
            <v>KS2 English</v>
          </cell>
          <cell r="I4254" t="str">
            <v>KS4 English</v>
          </cell>
        </row>
        <row r="4255">
          <cell r="B4255" t="str">
            <v>KS2-4</v>
          </cell>
          <cell r="C4255" t="str">
            <v>3B</v>
          </cell>
          <cell r="D4255" t="str">
            <v>B</v>
          </cell>
          <cell r="E4255">
            <v>2.7571580063626724E-2</v>
          </cell>
          <cell r="F4255">
            <v>0.25</v>
          </cell>
          <cell r="G4255" t="str">
            <v>&lt;25</v>
          </cell>
          <cell r="H4255" t="str">
            <v>KS2 English</v>
          </cell>
          <cell r="I4255" t="str">
            <v>KS4 English</v>
          </cell>
        </row>
        <row r="4256">
          <cell r="B4256" t="str">
            <v>KS2-4</v>
          </cell>
          <cell r="C4256" t="str">
            <v>3A</v>
          </cell>
          <cell r="D4256" t="str">
            <v>B</v>
          </cell>
          <cell r="E4256">
            <v>4.8730548730548731E-2</v>
          </cell>
          <cell r="F4256">
            <v>0.25</v>
          </cell>
          <cell r="G4256" t="str">
            <v>&lt;25</v>
          </cell>
          <cell r="H4256" t="str">
            <v>KS2 English</v>
          </cell>
          <cell r="I4256" t="str">
            <v>KS4 English</v>
          </cell>
        </row>
        <row r="4257">
          <cell r="B4257" t="str">
            <v>KS2-4</v>
          </cell>
          <cell r="C4257" t="str">
            <v>4C</v>
          </cell>
          <cell r="D4257" t="str">
            <v>B</v>
          </cell>
          <cell r="E4257">
            <v>0.10349578095402101</v>
          </cell>
          <cell r="F4257">
            <v>0.25</v>
          </cell>
          <cell r="G4257" t="str">
            <v>&lt;25</v>
          </cell>
          <cell r="H4257" t="str">
            <v>KS2 English</v>
          </cell>
          <cell r="I4257" t="str">
            <v>KS4 English</v>
          </cell>
        </row>
        <row r="4258">
          <cell r="B4258" t="str">
            <v>KS2-4</v>
          </cell>
          <cell r="C4258" t="str">
            <v>4B</v>
          </cell>
          <cell r="D4258" t="str">
            <v>B</v>
          </cell>
          <cell r="E4258">
            <v>0.22318059299191376</v>
          </cell>
          <cell r="F4258">
            <v>0.25</v>
          </cell>
          <cell r="G4258" t="str">
            <v>&lt;25</v>
          </cell>
          <cell r="H4258" t="str">
            <v>KS2 English</v>
          </cell>
          <cell r="I4258" t="str">
            <v>KS4 English</v>
          </cell>
        </row>
        <row r="4259">
          <cell r="B4259" t="str">
            <v>KS2-4</v>
          </cell>
          <cell r="C4259" t="str">
            <v>4A</v>
          </cell>
          <cell r="D4259" t="str">
            <v>B</v>
          </cell>
          <cell r="E4259">
            <v>0.33940313606474454</v>
          </cell>
          <cell r="F4259">
            <v>0.25</v>
          </cell>
          <cell r="G4259" t="str">
            <v>&lt;25</v>
          </cell>
          <cell r="H4259" t="str">
            <v>KS2 English</v>
          </cell>
          <cell r="I4259" t="str">
            <v>KS4 English</v>
          </cell>
        </row>
        <row r="4260">
          <cell r="B4260" t="str">
            <v>KS2-4</v>
          </cell>
          <cell r="C4260" t="str">
            <v>5C</v>
          </cell>
          <cell r="D4260" t="str">
            <v>B</v>
          </cell>
          <cell r="E4260">
            <v>0.38645943097997892</v>
          </cell>
          <cell r="F4260">
            <v>0.25</v>
          </cell>
          <cell r="G4260" t="str">
            <v>&lt;25</v>
          </cell>
          <cell r="H4260" t="str">
            <v>KS2 English</v>
          </cell>
          <cell r="I4260" t="str">
            <v>KS4 English</v>
          </cell>
        </row>
        <row r="4261">
          <cell r="B4261" t="str">
            <v>KS2-4</v>
          </cell>
          <cell r="C4261" t="str">
            <v>5B</v>
          </cell>
          <cell r="D4261" t="str">
            <v>B</v>
          </cell>
          <cell r="E4261">
            <v>0.23895027624309392</v>
          </cell>
          <cell r="F4261">
            <v>0.25</v>
          </cell>
          <cell r="G4261" t="str">
            <v>&lt;25</v>
          </cell>
          <cell r="H4261" t="str">
            <v>KS2 English</v>
          </cell>
          <cell r="I4261" t="str">
            <v>KS4 English</v>
          </cell>
        </row>
        <row r="4262">
          <cell r="B4262" t="str">
            <v>KS2-4</v>
          </cell>
          <cell r="C4262" t="str">
            <v>5A</v>
          </cell>
          <cell r="D4262" t="str">
            <v>B</v>
          </cell>
          <cell r="E4262">
            <v>0.23895027624309392</v>
          </cell>
          <cell r="F4262">
            <v>0.25</v>
          </cell>
          <cell r="G4262" t="str">
            <v>&lt;25</v>
          </cell>
          <cell r="H4262" t="str">
            <v>KS2 English</v>
          </cell>
          <cell r="I4262" t="str">
            <v>KS4 English</v>
          </cell>
        </row>
        <row r="4263">
          <cell r="B4263" t="str">
            <v>.</v>
          </cell>
          <cell r="C4263" t="str">
            <v>.</v>
          </cell>
          <cell r="D4263" t="str">
            <v>.</v>
          </cell>
          <cell r="E4263" t="str">
            <v>.</v>
          </cell>
          <cell r="F4263" t="str">
            <v>.</v>
          </cell>
          <cell r="G4263" t="str">
            <v>.</v>
          </cell>
          <cell r="H4263" t="str">
            <v>.</v>
          </cell>
          <cell r="I4263" t="str">
            <v>.</v>
          </cell>
        </row>
        <row r="4264">
          <cell r="B4264" t="str">
            <v>.</v>
          </cell>
          <cell r="C4264" t="str">
            <v>.</v>
          </cell>
          <cell r="D4264" t="str">
            <v>.</v>
          </cell>
          <cell r="E4264" t="str">
            <v>.</v>
          </cell>
          <cell r="F4264" t="str">
            <v>.</v>
          </cell>
          <cell r="G4264" t="str">
            <v>.</v>
          </cell>
          <cell r="H4264" t="str">
            <v>.</v>
          </cell>
          <cell r="I4264" t="str">
            <v>.</v>
          </cell>
        </row>
        <row r="4265">
          <cell r="B4265" t="str">
            <v>.</v>
          </cell>
          <cell r="C4265" t="str">
            <v>.</v>
          </cell>
          <cell r="D4265" t="str">
            <v>.</v>
          </cell>
          <cell r="E4265" t="str">
            <v>.</v>
          </cell>
          <cell r="F4265" t="str">
            <v>.</v>
          </cell>
          <cell r="G4265" t="str">
            <v>.</v>
          </cell>
          <cell r="H4265" t="str">
            <v>KS2 English</v>
          </cell>
          <cell r="I4265" t="str">
            <v>KS4 English</v>
          </cell>
        </row>
        <row r="4266">
          <cell r="B4266" t="str">
            <v>.</v>
          </cell>
          <cell r="C4266" t="str">
            <v>.</v>
          </cell>
          <cell r="D4266" t="str">
            <v>.</v>
          </cell>
          <cell r="E4266" t="str">
            <v>.</v>
          </cell>
          <cell r="F4266" t="str">
            <v>.</v>
          </cell>
          <cell r="G4266" t="str">
            <v>.</v>
          </cell>
          <cell r="H4266" t="str">
            <v>KS2 English</v>
          </cell>
          <cell r="I4266" t="str">
            <v>KS4 English</v>
          </cell>
        </row>
        <row r="4267">
          <cell r="B4267" t="str">
            <v>.</v>
          </cell>
          <cell r="C4267" t="str">
            <v>.</v>
          </cell>
          <cell r="D4267" t="str">
            <v>.</v>
          </cell>
          <cell r="E4267" t="str">
            <v>.</v>
          </cell>
          <cell r="F4267" t="str">
            <v>.</v>
          </cell>
          <cell r="G4267" t="str">
            <v>.</v>
          </cell>
          <cell r="H4267" t="str">
            <v>KS2 English</v>
          </cell>
          <cell r="I4267" t="str">
            <v>KS4 English</v>
          </cell>
        </row>
        <row r="4268">
          <cell r="B4268" t="str">
            <v>.</v>
          </cell>
          <cell r="C4268" t="str">
            <v>.</v>
          </cell>
          <cell r="D4268" t="str">
            <v>.</v>
          </cell>
          <cell r="E4268" t="str">
            <v>.</v>
          </cell>
          <cell r="F4268" t="str">
            <v>.</v>
          </cell>
          <cell r="G4268" t="str">
            <v>.</v>
          </cell>
          <cell r="H4268" t="str">
            <v>.</v>
          </cell>
          <cell r="I4268" t="str">
            <v>.</v>
          </cell>
        </row>
        <row r="4269">
          <cell r="B4269" t="str">
            <v>.</v>
          </cell>
          <cell r="C4269" t="str">
            <v>.</v>
          </cell>
          <cell r="D4269" t="str">
            <v>.</v>
          </cell>
          <cell r="E4269" t="str">
            <v>.</v>
          </cell>
          <cell r="F4269" t="str">
            <v>.</v>
          </cell>
          <cell r="G4269" t="str">
            <v>.</v>
          </cell>
          <cell r="H4269" t="str">
            <v>.</v>
          </cell>
          <cell r="I4269" t="str">
            <v>.</v>
          </cell>
        </row>
        <row r="4270">
          <cell r="B4270" t="str">
            <v>KS2-4</v>
          </cell>
          <cell r="C4270" t="str">
            <v>B</v>
          </cell>
          <cell r="D4270" t="str">
            <v>B</v>
          </cell>
          <cell r="E4270">
            <v>5.1635111876075735E-3</v>
          </cell>
          <cell r="F4270">
            <v>0.25</v>
          </cell>
          <cell r="G4270" t="str">
            <v>&gt;=25 &amp; &lt;26</v>
          </cell>
          <cell r="H4270" t="str">
            <v>KS2 English</v>
          </cell>
          <cell r="I4270" t="str">
            <v>KS4 English</v>
          </cell>
        </row>
        <row r="4271">
          <cell r="B4271" t="str">
            <v>KS2-4</v>
          </cell>
          <cell r="C4271" t="str">
            <v>N</v>
          </cell>
          <cell r="D4271" t="str">
            <v>B</v>
          </cell>
          <cell r="E4271">
            <v>2.3255813953488372E-3</v>
          </cell>
          <cell r="F4271">
            <v>0.25</v>
          </cell>
          <cell r="G4271" t="str">
            <v>&gt;=25 &amp; &lt;26</v>
          </cell>
          <cell r="H4271" t="str">
            <v>KS2 English</v>
          </cell>
          <cell r="I4271" t="str">
            <v>KS4 English</v>
          </cell>
        </row>
        <row r="4272">
          <cell r="B4272" t="str">
            <v>KS2-4</v>
          </cell>
          <cell r="C4272" t="str">
            <v>2</v>
          </cell>
          <cell r="D4272" t="str">
            <v>B</v>
          </cell>
          <cell r="E4272">
            <v>4.6728971962616819E-3</v>
          </cell>
          <cell r="F4272">
            <v>0.25</v>
          </cell>
          <cell r="G4272" t="str">
            <v>&gt;=25 &amp; &lt;26</v>
          </cell>
          <cell r="H4272" t="str">
            <v>KS2 English</v>
          </cell>
          <cell r="I4272" t="str">
            <v>KS4 English</v>
          </cell>
        </row>
        <row r="4273">
          <cell r="B4273" t="str">
            <v>KS2-4</v>
          </cell>
          <cell r="C4273" t="str">
            <v>3C</v>
          </cell>
          <cell r="D4273" t="str">
            <v>B</v>
          </cell>
          <cell r="E4273">
            <v>9.6774193548387101E-3</v>
          </cell>
          <cell r="F4273">
            <v>0.25</v>
          </cell>
          <cell r="G4273" t="str">
            <v>&gt;=25 &amp; &lt;26</v>
          </cell>
          <cell r="H4273" t="str">
            <v>KS2 English</v>
          </cell>
          <cell r="I4273" t="str">
            <v>KS4 English</v>
          </cell>
        </row>
        <row r="4274">
          <cell r="B4274" t="str">
            <v>KS2-4</v>
          </cell>
          <cell r="C4274" t="str">
            <v>3B</v>
          </cell>
          <cell r="D4274" t="str">
            <v>B</v>
          </cell>
          <cell r="E4274">
            <v>2.0905923344947737E-2</v>
          </cell>
          <cell r="F4274">
            <v>0.25</v>
          </cell>
          <cell r="G4274" t="str">
            <v>&gt;=25 &amp; &lt;26</v>
          </cell>
          <cell r="H4274" t="str">
            <v>KS2 English</v>
          </cell>
          <cell r="I4274" t="str">
            <v>KS4 English</v>
          </cell>
        </row>
        <row r="4275">
          <cell r="B4275" t="str">
            <v>KS2-4</v>
          </cell>
          <cell r="C4275" t="str">
            <v>3A</v>
          </cell>
          <cell r="D4275" t="str">
            <v>B</v>
          </cell>
          <cell r="E4275">
            <v>3.8461538461538464E-2</v>
          </cell>
          <cell r="F4275">
            <v>0.25</v>
          </cell>
          <cell r="G4275" t="str">
            <v>&gt;=25 &amp; &lt;26</v>
          </cell>
          <cell r="H4275" t="str">
            <v>KS2 English</v>
          </cell>
          <cell r="I4275" t="str">
            <v>KS4 English</v>
          </cell>
        </row>
        <row r="4276">
          <cell r="B4276" t="str">
            <v>KS2-4</v>
          </cell>
          <cell r="C4276" t="str">
            <v>4C</v>
          </cell>
          <cell r="D4276" t="str">
            <v>B</v>
          </cell>
          <cell r="E4276">
            <v>0.11003157639057566</v>
          </cell>
          <cell r="F4276">
            <v>0.25</v>
          </cell>
          <cell r="G4276" t="str">
            <v>&gt;=25 &amp; &lt;26</v>
          </cell>
          <cell r="H4276" t="str">
            <v>KS2 English</v>
          </cell>
          <cell r="I4276" t="str">
            <v>KS4 English</v>
          </cell>
        </row>
        <row r="4277">
          <cell r="B4277" t="str">
            <v>KS2-4</v>
          </cell>
          <cell r="C4277" t="str">
            <v>4B</v>
          </cell>
          <cell r="D4277" t="str">
            <v>B</v>
          </cell>
          <cell r="E4277">
            <v>0.24478618074573416</v>
          </cell>
          <cell r="F4277">
            <v>0.25</v>
          </cell>
          <cell r="G4277" t="str">
            <v>&gt;=25 &amp; &lt;26</v>
          </cell>
          <cell r="H4277" t="str">
            <v>KS2 English</v>
          </cell>
          <cell r="I4277" t="str">
            <v>KS4 English</v>
          </cell>
        </row>
        <row r="4278">
          <cell r="B4278" t="str">
            <v>KS2-4</v>
          </cell>
          <cell r="C4278" t="str">
            <v>4A</v>
          </cell>
          <cell r="D4278" t="str">
            <v>B</v>
          </cell>
          <cell r="E4278">
            <v>0.37365070578466647</v>
          </cell>
          <cell r="F4278">
            <v>0.25</v>
          </cell>
          <cell r="G4278" t="str">
            <v>&gt;=25 &amp; &lt;26</v>
          </cell>
          <cell r="H4278" t="str">
            <v>KS2 English</v>
          </cell>
          <cell r="I4278" t="str">
            <v>KS4 English</v>
          </cell>
        </row>
        <row r="4279">
          <cell r="B4279" t="str">
            <v>KS2-4</v>
          </cell>
          <cell r="C4279" t="str">
            <v>5C</v>
          </cell>
          <cell r="D4279" t="str">
            <v>B</v>
          </cell>
          <cell r="E4279">
            <v>0.3959813771134526</v>
          </cell>
          <cell r="F4279">
            <v>0.25</v>
          </cell>
          <cell r="G4279" t="str">
            <v>&gt;=25 &amp; &lt;26</v>
          </cell>
          <cell r="H4279" t="str">
            <v>KS2 English</v>
          </cell>
          <cell r="I4279" t="str">
            <v>KS4 English</v>
          </cell>
        </row>
        <row r="4280">
          <cell r="B4280" t="str">
            <v>KS2-4</v>
          </cell>
          <cell r="C4280" t="str">
            <v>5B</v>
          </cell>
          <cell r="D4280" t="str">
            <v>B</v>
          </cell>
          <cell r="E4280">
            <v>0.25917159763313607</v>
          </cell>
          <cell r="F4280">
            <v>0.25</v>
          </cell>
          <cell r="G4280" t="str">
            <v>&gt;=25 &amp; &lt;26</v>
          </cell>
          <cell r="H4280" t="str">
            <v>KS2 English</v>
          </cell>
          <cell r="I4280" t="str">
            <v>KS4 English</v>
          </cell>
        </row>
        <row r="4281">
          <cell r="B4281" t="str">
            <v>KS2-4</v>
          </cell>
          <cell r="C4281" t="str">
            <v>5A</v>
          </cell>
          <cell r="D4281" t="str">
            <v>B</v>
          </cell>
          <cell r="E4281">
            <v>0.25917159763313607</v>
          </cell>
          <cell r="F4281">
            <v>0.25</v>
          </cell>
          <cell r="G4281" t="str">
            <v>&gt;=25 &amp; &lt;26</v>
          </cell>
          <cell r="H4281" t="str">
            <v>KS2 English</v>
          </cell>
          <cell r="I4281" t="str">
            <v>KS4 English</v>
          </cell>
        </row>
        <row r="4282">
          <cell r="B4282" t="str">
            <v>.</v>
          </cell>
          <cell r="C4282" t="str">
            <v>.</v>
          </cell>
          <cell r="D4282" t="str">
            <v>.</v>
          </cell>
          <cell r="E4282" t="str">
            <v>.</v>
          </cell>
          <cell r="F4282" t="str">
            <v>.</v>
          </cell>
          <cell r="G4282" t="str">
            <v>.</v>
          </cell>
          <cell r="H4282" t="str">
            <v>.</v>
          </cell>
          <cell r="I4282" t="str">
            <v>.</v>
          </cell>
        </row>
        <row r="4283">
          <cell r="B4283" t="str">
            <v>.</v>
          </cell>
          <cell r="C4283" t="str">
            <v>.</v>
          </cell>
          <cell r="D4283" t="str">
            <v>.</v>
          </cell>
          <cell r="E4283" t="str">
            <v>.</v>
          </cell>
          <cell r="F4283" t="str">
            <v>.</v>
          </cell>
          <cell r="G4283" t="str">
            <v>.</v>
          </cell>
          <cell r="H4283" t="str">
            <v>KS2 English</v>
          </cell>
          <cell r="I4283" t="str">
            <v>KS4 English</v>
          </cell>
        </row>
        <row r="4284">
          <cell r="B4284" t="str">
            <v>.</v>
          </cell>
          <cell r="C4284" t="str">
            <v>.</v>
          </cell>
          <cell r="D4284" t="str">
            <v>.</v>
          </cell>
          <cell r="E4284" t="str">
            <v>.</v>
          </cell>
          <cell r="F4284" t="str">
            <v>.</v>
          </cell>
          <cell r="G4284" t="str">
            <v>.</v>
          </cell>
          <cell r="H4284" t="str">
            <v>KS2 English</v>
          </cell>
          <cell r="I4284" t="str">
            <v>KS4 English</v>
          </cell>
        </row>
        <row r="4285">
          <cell r="B4285" t="str">
            <v>.</v>
          </cell>
          <cell r="C4285" t="str">
            <v>.</v>
          </cell>
          <cell r="D4285" t="str">
            <v>.</v>
          </cell>
          <cell r="E4285" t="str">
            <v>.</v>
          </cell>
          <cell r="F4285" t="str">
            <v>.</v>
          </cell>
          <cell r="G4285" t="str">
            <v>.</v>
          </cell>
          <cell r="H4285" t="str">
            <v>KS2 English</v>
          </cell>
          <cell r="I4285" t="str">
            <v>KS4 English</v>
          </cell>
        </row>
        <row r="4286">
          <cell r="B4286" t="str">
            <v>.</v>
          </cell>
          <cell r="C4286" t="str">
            <v>.</v>
          </cell>
          <cell r="D4286" t="str">
            <v>.</v>
          </cell>
          <cell r="E4286" t="str">
            <v>.</v>
          </cell>
          <cell r="F4286" t="str">
            <v>.</v>
          </cell>
          <cell r="G4286" t="str">
            <v>.</v>
          </cell>
          <cell r="H4286" t="str">
            <v>KS2 English</v>
          </cell>
          <cell r="I4286" t="str">
            <v>KS4 English</v>
          </cell>
        </row>
        <row r="4287">
          <cell r="B4287" t="str">
            <v>.</v>
          </cell>
          <cell r="C4287" t="str">
            <v>.</v>
          </cell>
          <cell r="D4287" t="str">
            <v>.</v>
          </cell>
          <cell r="E4287" t="str">
            <v>.</v>
          </cell>
          <cell r="F4287" t="str">
            <v>.</v>
          </cell>
          <cell r="G4287" t="str">
            <v>.</v>
          </cell>
          <cell r="H4287" t="str">
            <v>.</v>
          </cell>
          <cell r="I4287" t="str">
            <v>.</v>
          </cell>
        </row>
        <row r="4288">
          <cell r="B4288" t="str">
            <v>.</v>
          </cell>
          <cell r="C4288" t="str">
            <v>.</v>
          </cell>
          <cell r="D4288" t="str">
            <v>.</v>
          </cell>
          <cell r="E4288" t="str">
            <v>.</v>
          </cell>
          <cell r="F4288" t="str">
            <v>.</v>
          </cell>
          <cell r="G4288" t="str">
            <v>.</v>
          </cell>
          <cell r="H4288" t="str">
            <v>.</v>
          </cell>
          <cell r="I4288" t="str">
            <v>.</v>
          </cell>
        </row>
        <row r="4289">
          <cell r="B4289" t="str">
            <v>KS2-4</v>
          </cell>
          <cell r="C4289" t="str">
            <v>B</v>
          </cell>
          <cell r="D4289" t="str">
            <v>B</v>
          </cell>
          <cell r="E4289">
            <v>1.0362694300518135E-2</v>
          </cell>
          <cell r="F4289">
            <v>0.25</v>
          </cell>
          <cell r="G4289" t="str">
            <v>&gt;=26 &amp; &lt;27</v>
          </cell>
          <cell r="H4289" t="str">
            <v>KS2 English</v>
          </cell>
          <cell r="I4289" t="str">
            <v>KS4 English</v>
          </cell>
        </row>
        <row r="4290">
          <cell r="B4290" t="str">
            <v>KS2-4</v>
          </cell>
          <cell r="C4290" t="str">
            <v>N</v>
          </cell>
          <cell r="D4290" t="str">
            <v>B</v>
          </cell>
          <cell r="E4290">
            <v>1.1467889908256881E-2</v>
          </cell>
          <cell r="F4290">
            <v>0.25</v>
          </cell>
          <cell r="G4290" t="str">
            <v>&gt;=26 &amp; &lt;27</v>
          </cell>
          <cell r="H4290" t="str">
            <v>KS2 English</v>
          </cell>
          <cell r="I4290" t="str">
            <v>KS4 English</v>
          </cell>
        </row>
        <row r="4291">
          <cell r="B4291" t="str">
            <v>KS2-4</v>
          </cell>
          <cell r="C4291" t="str">
            <v>2</v>
          </cell>
          <cell r="D4291" t="str">
            <v>B</v>
          </cell>
          <cell r="E4291">
            <v>4.2553191489361703E-3</v>
          </cell>
          <cell r="F4291">
            <v>0.25</v>
          </cell>
          <cell r="G4291" t="str">
            <v>&gt;=26 &amp; &lt;27</v>
          </cell>
          <cell r="H4291" t="str">
            <v>KS2 English</v>
          </cell>
          <cell r="I4291" t="str">
            <v>KS4 English</v>
          </cell>
        </row>
        <row r="4292">
          <cell r="B4292" t="str">
            <v>KS2-4</v>
          </cell>
          <cell r="C4292" t="str">
            <v>3C</v>
          </cell>
          <cell r="D4292" t="str">
            <v>B</v>
          </cell>
          <cell r="E4292">
            <v>1.5518913676042677E-2</v>
          </cell>
          <cell r="F4292">
            <v>0.25</v>
          </cell>
          <cell r="G4292" t="str">
            <v>&gt;=26 &amp; &lt;27</v>
          </cell>
          <cell r="H4292" t="str">
            <v>KS2 English</v>
          </cell>
          <cell r="I4292" t="str">
            <v>KS4 English</v>
          </cell>
        </row>
        <row r="4293">
          <cell r="B4293" t="str">
            <v>KS2-4</v>
          </cell>
          <cell r="C4293" t="str">
            <v>3B</v>
          </cell>
          <cell r="D4293" t="str">
            <v>B</v>
          </cell>
          <cell r="E4293">
            <v>2.2010271460014674E-2</v>
          </cell>
          <cell r="F4293">
            <v>0.25</v>
          </cell>
          <cell r="G4293" t="str">
            <v>&gt;=26 &amp; &lt;27</v>
          </cell>
          <cell r="H4293" t="str">
            <v>KS2 English</v>
          </cell>
          <cell r="I4293" t="str">
            <v>KS4 English</v>
          </cell>
        </row>
        <row r="4294">
          <cell r="B4294" t="str">
            <v>KS2-4</v>
          </cell>
          <cell r="C4294" t="str">
            <v>3A</v>
          </cell>
          <cell r="D4294" t="str">
            <v>B</v>
          </cell>
          <cell r="E4294">
            <v>5.139289145052834E-2</v>
          </cell>
          <cell r="F4294">
            <v>0.25</v>
          </cell>
          <cell r="G4294" t="str">
            <v>&gt;=26 &amp; &lt;27</v>
          </cell>
          <cell r="H4294" t="str">
            <v>KS2 English</v>
          </cell>
          <cell r="I4294" t="str">
            <v>KS4 English</v>
          </cell>
        </row>
        <row r="4295">
          <cell r="B4295" t="str">
            <v>KS2-4</v>
          </cell>
          <cell r="C4295" t="str">
            <v>4C</v>
          </cell>
          <cell r="D4295" t="str">
            <v>B</v>
          </cell>
          <cell r="E4295">
            <v>0.13648293963254593</v>
          </cell>
          <cell r="F4295">
            <v>0.25</v>
          </cell>
          <cell r="G4295" t="str">
            <v>&gt;=26 &amp; &lt;27</v>
          </cell>
          <cell r="H4295" t="str">
            <v>KS2 English</v>
          </cell>
          <cell r="I4295" t="str">
            <v>KS4 English</v>
          </cell>
        </row>
        <row r="4296">
          <cell r="B4296" t="str">
            <v>KS2-4</v>
          </cell>
          <cell r="C4296" t="str">
            <v>4B</v>
          </cell>
          <cell r="D4296" t="str">
            <v>B</v>
          </cell>
          <cell r="E4296">
            <v>0.26586059743954482</v>
          </cell>
          <cell r="F4296">
            <v>0.25</v>
          </cell>
          <cell r="G4296" t="str">
            <v>&gt;=26 &amp; &lt;27</v>
          </cell>
          <cell r="H4296" t="str">
            <v>KS2 English</v>
          </cell>
          <cell r="I4296" t="str">
            <v>KS4 English</v>
          </cell>
        </row>
        <row r="4297">
          <cell r="B4297" t="str">
            <v>KS2-4</v>
          </cell>
          <cell r="C4297" t="str">
            <v>4A</v>
          </cell>
          <cell r="D4297" t="str">
            <v>B</v>
          </cell>
          <cell r="E4297">
            <v>0.37767457289766132</v>
          </cell>
          <cell r="F4297">
            <v>0.25</v>
          </cell>
          <cell r="G4297" t="str">
            <v>&gt;=26 &amp; &lt;27</v>
          </cell>
          <cell r="H4297" t="str">
            <v>KS2 English</v>
          </cell>
          <cell r="I4297" t="str">
            <v>KS4 English</v>
          </cell>
        </row>
        <row r="4298">
          <cell r="B4298" t="str">
            <v>KS2-4</v>
          </cell>
          <cell r="C4298" t="str">
            <v>5C</v>
          </cell>
          <cell r="D4298" t="str">
            <v>B</v>
          </cell>
          <cell r="E4298">
            <v>0.38375776004054224</v>
          </cell>
          <cell r="F4298">
            <v>0.25</v>
          </cell>
          <cell r="G4298" t="str">
            <v>&gt;=26 &amp; &lt;27</v>
          </cell>
          <cell r="H4298" t="str">
            <v>KS2 English</v>
          </cell>
          <cell r="I4298" t="str">
            <v>KS4 English</v>
          </cell>
        </row>
        <row r="4299">
          <cell r="B4299" t="str">
            <v>KS2-4</v>
          </cell>
          <cell r="C4299" t="str">
            <v>5B</v>
          </cell>
          <cell r="D4299" t="str">
            <v>B</v>
          </cell>
          <cell r="E4299">
            <v>0.21488062187673515</v>
          </cell>
          <cell r="F4299">
            <v>0.25</v>
          </cell>
          <cell r="G4299" t="str">
            <v>&gt;=26 &amp; &lt;27</v>
          </cell>
          <cell r="H4299" t="str">
            <v>KS2 English</v>
          </cell>
          <cell r="I4299" t="str">
            <v>KS4 English</v>
          </cell>
        </row>
        <row r="4300">
          <cell r="B4300" t="str">
            <v>KS2-4</v>
          </cell>
          <cell r="C4300" t="str">
            <v>5A</v>
          </cell>
          <cell r="D4300" t="str">
            <v>B</v>
          </cell>
          <cell r="E4300">
            <v>6.0810810810810814E-2</v>
          </cell>
          <cell r="F4300">
            <v>0.25</v>
          </cell>
          <cell r="G4300" t="str">
            <v>&gt;=26 &amp; &lt;27</v>
          </cell>
          <cell r="H4300" t="str">
            <v>KS2 English</v>
          </cell>
          <cell r="I4300" t="str">
            <v>KS4 English</v>
          </cell>
        </row>
        <row r="4301">
          <cell r="B4301" t="str">
            <v>.</v>
          </cell>
          <cell r="C4301" t="str">
            <v>.</v>
          </cell>
          <cell r="D4301" t="str">
            <v>.</v>
          </cell>
          <cell r="E4301" t="str">
            <v>.</v>
          </cell>
          <cell r="F4301" t="str">
            <v>.</v>
          </cell>
          <cell r="G4301" t="str">
            <v>.</v>
          </cell>
          <cell r="H4301" t="str">
            <v>.</v>
          </cell>
          <cell r="I4301" t="str">
            <v>.</v>
          </cell>
        </row>
        <row r="4302">
          <cell r="B4302" t="str">
            <v>.</v>
          </cell>
          <cell r="C4302" t="str">
            <v>.</v>
          </cell>
          <cell r="D4302" t="str">
            <v>.</v>
          </cell>
          <cell r="E4302" t="str">
            <v>.</v>
          </cell>
          <cell r="F4302" t="str">
            <v>.</v>
          </cell>
          <cell r="G4302" t="str">
            <v>.</v>
          </cell>
          <cell r="H4302" t="str">
            <v>KS2 English</v>
          </cell>
          <cell r="I4302" t="str">
            <v>KS4 English</v>
          </cell>
        </row>
        <row r="4303">
          <cell r="B4303" t="str">
            <v>.</v>
          </cell>
          <cell r="C4303" t="str">
            <v>.</v>
          </cell>
          <cell r="D4303" t="str">
            <v>.</v>
          </cell>
          <cell r="E4303" t="str">
            <v>.</v>
          </cell>
          <cell r="F4303" t="str">
            <v>.</v>
          </cell>
          <cell r="G4303" t="str">
            <v>.</v>
          </cell>
          <cell r="H4303" t="str">
            <v>KS2 English</v>
          </cell>
          <cell r="I4303" t="str">
            <v>KS4 English</v>
          </cell>
        </row>
        <row r="4304">
          <cell r="B4304" t="str">
            <v>.</v>
          </cell>
          <cell r="C4304" t="str">
            <v>.</v>
          </cell>
          <cell r="D4304" t="str">
            <v>.</v>
          </cell>
          <cell r="E4304" t="str">
            <v>.</v>
          </cell>
          <cell r="F4304" t="str">
            <v>.</v>
          </cell>
          <cell r="G4304" t="str">
            <v>.</v>
          </cell>
          <cell r="H4304" t="str">
            <v>KS2 English</v>
          </cell>
          <cell r="I4304" t="str">
            <v>KS4 English</v>
          </cell>
        </row>
        <row r="4305">
          <cell r="B4305" t="str">
            <v>.</v>
          </cell>
          <cell r="C4305" t="str">
            <v>.</v>
          </cell>
          <cell r="D4305" t="str">
            <v>.</v>
          </cell>
          <cell r="E4305" t="str">
            <v>.</v>
          </cell>
          <cell r="F4305" t="str">
            <v>.</v>
          </cell>
          <cell r="G4305" t="str">
            <v>.</v>
          </cell>
          <cell r="H4305" t="str">
            <v>KS2 English</v>
          </cell>
          <cell r="I4305" t="str">
            <v>KS4 English</v>
          </cell>
        </row>
        <row r="4306">
          <cell r="B4306" t="str">
            <v>.</v>
          </cell>
          <cell r="C4306" t="str">
            <v>.</v>
          </cell>
          <cell r="D4306" t="str">
            <v>.</v>
          </cell>
          <cell r="E4306" t="str">
            <v>.</v>
          </cell>
          <cell r="F4306" t="str">
            <v>.</v>
          </cell>
          <cell r="G4306" t="str">
            <v>.</v>
          </cell>
          <cell r="H4306" t="str">
            <v>.</v>
          </cell>
          <cell r="I4306" t="str">
            <v>.</v>
          </cell>
        </row>
        <row r="4307">
          <cell r="B4307" t="str">
            <v>.</v>
          </cell>
          <cell r="C4307" t="str">
            <v>.</v>
          </cell>
          <cell r="D4307" t="str">
            <v>.</v>
          </cell>
          <cell r="E4307" t="str">
            <v>.</v>
          </cell>
          <cell r="F4307" t="str">
            <v>.</v>
          </cell>
          <cell r="G4307" t="str">
            <v>.</v>
          </cell>
          <cell r="H4307" t="str">
            <v>.</v>
          </cell>
          <cell r="I4307" t="str">
            <v>.</v>
          </cell>
        </row>
        <row r="4308">
          <cell r="B4308" t="str">
            <v>KS2-4</v>
          </cell>
          <cell r="C4308" t="str">
            <v>B</v>
          </cell>
          <cell r="D4308" t="str">
            <v>B</v>
          </cell>
          <cell r="E4308">
            <v>8.5714285714285719E-3</v>
          </cell>
          <cell r="F4308">
            <v>0.25</v>
          </cell>
          <cell r="G4308" t="str">
            <v>&gt;=27 &amp; &lt;28</v>
          </cell>
          <cell r="H4308" t="str">
            <v>KS2 English</v>
          </cell>
          <cell r="I4308" t="str">
            <v>KS4 English</v>
          </cell>
        </row>
        <row r="4309">
          <cell r="B4309" t="str">
            <v>KS2-4</v>
          </cell>
          <cell r="C4309" t="str">
            <v>N</v>
          </cell>
          <cell r="D4309" t="str">
            <v>B</v>
          </cell>
          <cell r="E4309">
            <v>4.608294930875576E-3</v>
          </cell>
          <cell r="F4309">
            <v>0.25</v>
          </cell>
          <cell r="G4309" t="str">
            <v>&gt;=27 &amp; &lt;28</v>
          </cell>
          <cell r="H4309" t="str">
            <v>KS2 English</v>
          </cell>
          <cell r="I4309" t="str">
            <v>KS4 English</v>
          </cell>
        </row>
        <row r="4310">
          <cell r="B4310" t="str">
            <v>KS2-4</v>
          </cell>
          <cell r="C4310" t="str">
            <v>2</v>
          </cell>
          <cell r="D4310" t="str">
            <v>B</v>
          </cell>
          <cell r="E4310">
            <v>7.1942446043165471E-3</v>
          </cell>
          <cell r="F4310">
            <v>0.25</v>
          </cell>
          <cell r="G4310" t="str">
            <v>&gt;=27 &amp; &lt;28</v>
          </cell>
          <cell r="H4310" t="str">
            <v>KS2 English</v>
          </cell>
          <cell r="I4310" t="str">
            <v>KS4 English</v>
          </cell>
        </row>
        <row r="4311">
          <cell r="B4311" t="str">
            <v>KS2-4</v>
          </cell>
          <cell r="C4311" t="str">
            <v>3C</v>
          </cell>
          <cell r="D4311" t="str">
            <v>B</v>
          </cell>
          <cell r="E4311">
            <v>8.7108013937282226E-3</v>
          </cell>
          <cell r="F4311">
            <v>0.25</v>
          </cell>
          <cell r="G4311" t="str">
            <v>&gt;=27 &amp; &lt;28</v>
          </cell>
          <cell r="H4311" t="str">
            <v>KS2 English</v>
          </cell>
          <cell r="I4311" t="str">
            <v>KS4 English</v>
          </cell>
        </row>
        <row r="4312">
          <cell r="B4312" t="str">
            <v>KS2-4</v>
          </cell>
          <cell r="C4312" t="str">
            <v>3B</v>
          </cell>
          <cell r="D4312" t="str">
            <v>B</v>
          </cell>
          <cell r="E4312">
            <v>3.245192307692308E-2</v>
          </cell>
          <cell r="F4312">
            <v>0.25</v>
          </cell>
          <cell r="G4312" t="str">
            <v>&gt;=27 &amp; &lt;28</v>
          </cell>
          <cell r="H4312" t="str">
            <v>KS2 English</v>
          </cell>
          <cell r="I4312" t="str">
            <v>KS4 English</v>
          </cell>
        </row>
        <row r="4313">
          <cell r="B4313" t="str">
            <v>KS2-4</v>
          </cell>
          <cell r="C4313" t="str">
            <v>3A</v>
          </cell>
          <cell r="D4313" t="str">
            <v>B</v>
          </cell>
          <cell r="E4313">
            <v>6.6091954022988508E-2</v>
          </cell>
          <cell r="F4313">
            <v>0.25</v>
          </cell>
          <cell r="G4313" t="str">
            <v>&gt;=27 &amp; &lt;28</v>
          </cell>
          <cell r="H4313" t="str">
            <v>KS2 English</v>
          </cell>
          <cell r="I4313" t="str">
            <v>KS4 English</v>
          </cell>
        </row>
        <row r="4314">
          <cell r="B4314" t="str">
            <v>KS2-4</v>
          </cell>
          <cell r="C4314" t="str">
            <v>4C</v>
          </cell>
          <cell r="D4314" t="str">
            <v>B</v>
          </cell>
          <cell r="E4314">
            <v>0.14359990096558553</v>
          </cell>
          <cell r="F4314">
            <v>0.25</v>
          </cell>
          <cell r="G4314" t="str">
            <v>&gt;=27 &amp; &lt;28</v>
          </cell>
          <cell r="H4314" t="str">
            <v>KS2 English</v>
          </cell>
          <cell r="I4314" t="str">
            <v>KS4 English</v>
          </cell>
        </row>
        <row r="4315">
          <cell r="B4315" t="str">
            <v>KS2-4</v>
          </cell>
          <cell r="C4315" t="str">
            <v>4B</v>
          </cell>
          <cell r="D4315" t="str">
            <v>B</v>
          </cell>
          <cell r="E4315">
            <v>0.31062970442445381</v>
          </cell>
          <cell r="F4315">
            <v>0.25</v>
          </cell>
          <cell r="G4315" t="str">
            <v>&gt;=27 &amp; &lt;28</v>
          </cell>
          <cell r="H4315" t="str">
            <v>KS2 English</v>
          </cell>
          <cell r="I4315" t="str">
            <v>KS4 English</v>
          </cell>
        </row>
        <row r="4316">
          <cell r="B4316" t="str">
            <v>KS2-4</v>
          </cell>
          <cell r="C4316" t="str">
            <v>4A</v>
          </cell>
          <cell r="D4316" t="str">
            <v>B</v>
          </cell>
          <cell r="E4316">
            <v>0.42551984877126653</v>
          </cell>
          <cell r="F4316">
            <v>0.25</v>
          </cell>
          <cell r="G4316" t="str">
            <v>&gt;=27 &amp; &lt;28</v>
          </cell>
          <cell r="H4316" t="str">
            <v>KS2 English</v>
          </cell>
          <cell r="I4316" t="str">
            <v>KS4 English</v>
          </cell>
        </row>
        <row r="4317">
          <cell r="B4317" t="str">
            <v>KS2-4</v>
          </cell>
          <cell r="C4317" t="str">
            <v>5C</v>
          </cell>
          <cell r="D4317" t="str">
            <v>B</v>
          </cell>
          <cell r="E4317">
            <v>0.36777763479603653</v>
          </cell>
          <cell r="F4317">
            <v>0.25</v>
          </cell>
          <cell r="G4317" t="str">
            <v>&gt;=27 &amp; &lt;28</v>
          </cell>
          <cell r="H4317" t="str">
            <v>KS2 English</v>
          </cell>
          <cell r="I4317" t="str">
            <v>KS4 English</v>
          </cell>
        </row>
        <row r="4318">
          <cell r="B4318" t="str">
            <v>KS2-4</v>
          </cell>
          <cell r="C4318" t="str">
            <v>5B</v>
          </cell>
          <cell r="D4318" t="str">
            <v>B</v>
          </cell>
          <cell r="E4318">
            <v>0.18115234375</v>
          </cell>
          <cell r="F4318">
            <v>0.25</v>
          </cell>
          <cell r="G4318" t="str">
            <v>&gt;=27 &amp; &lt;28</v>
          </cell>
          <cell r="H4318" t="str">
            <v>KS2 English</v>
          </cell>
          <cell r="I4318" t="str">
            <v>KS4 English</v>
          </cell>
        </row>
        <row r="4319">
          <cell r="B4319" t="str">
            <v>KS2-4</v>
          </cell>
          <cell r="C4319" t="str">
            <v>5A</v>
          </cell>
          <cell r="D4319" t="str">
            <v>B</v>
          </cell>
          <cell r="E4319">
            <v>5.0561797752808987E-2</v>
          </cell>
          <cell r="F4319">
            <v>0.25</v>
          </cell>
          <cell r="G4319" t="str">
            <v>&gt;=27 &amp; &lt;28</v>
          </cell>
          <cell r="H4319" t="str">
            <v>KS2 English</v>
          </cell>
          <cell r="I4319" t="str">
            <v>KS4 English</v>
          </cell>
        </row>
        <row r="4320">
          <cell r="B4320" t="str">
            <v>.</v>
          </cell>
          <cell r="C4320" t="str">
            <v>.</v>
          </cell>
          <cell r="D4320" t="str">
            <v>.</v>
          </cell>
          <cell r="E4320" t="str">
            <v>.</v>
          </cell>
          <cell r="F4320" t="str">
            <v>.</v>
          </cell>
          <cell r="G4320" t="str">
            <v>.</v>
          </cell>
          <cell r="H4320" t="str">
            <v>.</v>
          </cell>
          <cell r="I4320" t="str">
            <v>.</v>
          </cell>
        </row>
        <row r="4321">
          <cell r="B4321" t="str">
            <v>.</v>
          </cell>
          <cell r="C4321" t="str">
            <v>.</v>
          </cell>
          <cell r="D4321" t="str">
            <v>.</v>
          </cell>
          <cell r="E4321" t="str">
            <v>.</v>
          </cell>
          <cell r="F4321" t="str">
            <v>.</v>
          </cell>
          <cell r="G4321" t="str">
            <v>.</v>
          </cell>
          <cell r="H4321" t="str">
            <v>KS2 English</v>
          </cell>
          <cell r="I4321" t="str">
            <v>KS4 English</v>
          </cell>
        </row>
        <row r="4322">
          <cell r="B4322" t="str">
            <v>.</v>
          </cell>
          <cell r="C4322" t="str">
            <v>.</v>
          </cell>
          <cell r="D4322" t="str">
            <v>.</v>
          </cell>
          <cell r="E4322" t="str">
            <v>.</v>
          </cell>
          <cell r="F4322" t="str">
            <v>.</v>
          </cell>
          <cell r="G4322" t="str">
            <v>.</v>
          </cell>
          <cell r="H4322" t="str">
            <v>KS2 English</v>
          </cell>
          <cell r="I4322" t="str">
            <v>KS4 English</v>
          </cell>
        </row>
        <row r="4323">
          <cell r="B4323" t="str">
            <v>.</v>
          </cell>
          <cell r="C4323" t="str">
            <v>.</v>
          </cell>
          <cell r="D4323" t="str">
            <v>.</v>
          </cell>
          <cell r="E4323" t="str">
            <v>.</v>
          </cell>
          <cell r="F4323" t="str">
            <v>.</v>
          </cell>
          <cell r="G4323" t="str">
            <v>.</v>
          </cell>
          <cell r="H4323" t="str">
            <v>KS2 English</v>
          </cell>
          <cell r="I4323" t="str">
            <v>KS4 English</v>
          </cell>
        </row>
        <row r="4324">
          <cell r="B4324" t="str">
            <v>.</v>
          </cell>
          <cell r="C4324" t="str">
            <v>.</v>
          </cell>
          <cell r="D4324" t="str">
            <v>.</v>
          </cell>
          <cell r="E4324" t="str">
            <v>.</v>
          </cell>
          <cell r="F4324" t="str">
            <v>.</v>
          </cell>
          <cell r="G4324" t="str">
            <v>.</v>
          </cell>
          <cell r="H4324" t="str">
            <v>KS2 English</v>
          </cell>
          <cell r="I4324" t="str">
            <v>KS4 English</v>
          </cell>
        </row>
        <row r="4325">
          <cell r="B4325" t="str">
            <v>.</v>
          </cell>
          <cell r="C4325" t="str">
            <v>.</v>
          </cell>
          <cell r="D4325" t="str">
            <v>.</v>
          </cell>
          <cell r="E4325" t="str">
            <v>.</v>
          </cell>
          <cell r="F4325" t="str">
            <v>.</v>
          </cell>
          <cell r="G4325" t="str">
            <v>.</v>
          </cell>
          <cell r="H4325" t="str">
            <v>.</v>
          </cell>
          <cell r="I4325" t="str">
            <v>.</v>
          </cell>
        </row>
        <row r="4326">
          <cell r="B4326" t="str">
            <v>.</v>
          </cell>
          <cell r="C4326" t="str">
            <v>.</v>
          </cell>
          <cell r="D4326" t="str">
            <v>.</v>
          </cell>
          <cell r="E4326" t="str">
            <v>.</v>
          </cell>
          <cell r="F4326" t="str">
            <v>.</v>
          </cell>
          <cell r="G4326" t="str">
            <v>.</v>
          </cell>
          <cell r="H4326" t="str">
            <v>.</v>
          </cell>
          <cell r="I4326" t="str">
            <v>.</v>
          </cell>
        </row>
        <row r="4327">
          <cell r="B4327" t="str">
            <v>KS2-4</v>
          </cell>
          <cell r="C4327" t="str">
            <v>B</v>
          </cell>
          <cell r="D4327" t="str">
            <v>B</v>
          </cell>
          <cell r="E4327">
            <v>0</v>
          </cell>
          <cell r="F4327">
            <v>0.25</v>
          </cell>
          <cell r="G4327" t="str">
            <v>&gt;=28 &amp; &lt;29</v>
          </cell>
          <cell r="H4327" t="str">
            <v>KS2 English</v>
          </cell>
          <cell r="I4327" t="str">
            <v>KS4 English</v>
          </cell>
        </row>
        <row r="4328">
          <cell r="B4328" t="str">
            <v>KS2-4</v>
          </cell>
          <cell r="C4328" t="str">
            <v>N</v>
          </cell>
          <cell r="D4328" t="str">
            <v>B</v>
          </cell>
          <cell r="E4328">
            <v>0</v>
          </cell>
          <cell r="F4328">
            <v>0.25</v>
          </cell>
          <cell r="G4328" t="str">
            <v>&gt;=28 &amp; &lt;29</v>
          </cell>
          <cell r="H4328" t="str">
            <v>KS2 English</v>
          </cell>
          <cell r="I4328" t="str">
            <v>KS4 English</v>
          </cell>
        </row>
        <row r="4329">
          <cell r="B4329" t="str">
            <v>KS2-4</v>
          </cell>
          <cell r="C4329" t="str">
            <v>2</v>
          </cell>
          <cell r="D4329" t="str">
            <v>B</v>
          </cell>
          <cell r="E4329">
            <v>2.8089887640449437E-2</v>
          </cell>
          <cell r="F4329">
            <v>0.25</v>
          </cell>
          <cell r="G4329" t="str">
            <v>&gt;=28 &amp; &lt;29</v>
          </cell>
          <cell r="H4329" t="str">
            <v>KS2 English</v>
          </cell>
          <cell r="I4329" t="str">
            <v>KS4 English</v>
          </cell>
        </row>
        <row r="4330">
          <cell r="B4330" t="str">
            <v>KS2-4</v>
          </cell>
          <cell r="C4330" t="str">
            <v>3C</v>
          </cell>
          <cell r="D4330" t="str">
            <v>B</v>
          </cell>
          <cell r="E4330">
            <v>2.8089887640449437E-2</v>
          </cell>
          <cell r="F4330">
            <v>0.25</v>
          </cell>
          <cell r="G4330" t="str">
            <v>&gt;=28 &amp; &lt;29</v>
          </cell>
          <cell r="H4330" t="str">
            <v>KS2 English</v>
          </cell>
          <cell r="I4330" t="str">
            <v>KS4 English</v>
          </cell>
        </row>
        <row r="4331">
          <cell r="B4331" t="str">
            <v>KS2-4</v>
          </cell>
          <cell r="C4331" t="str">
            <v>3B</v>
          </cell>
          <cell r="D4331" t="str">
            <v>B</v>
          </cell>
          <cell r="E4331">
            <v>5.3191489361702128E-2</v>
          </cell>
          <cell r="F4331">
            <v>0.25</v>
          </cell>
          <cell r="G4331" t="str">
            <v>&gt;=28 &amp; &lt;29</v>
          </cell>
          <cell r="H4331" t="str">
            <v>KS2 English</v>
          </cell>
          <cell r="I4331" t="str">
            <v>KS4 English</v>
          </cell>
        </row>
        <row r="4332">
          <cell r="B4332" t="str">
            <v>KS2-4</v>
          </cell>
          <cell r="C4332" t="str">
            <v>3A</v>
          </cell>
          <cell r="D4332" t="str">
            <v>B</v>
          </cell>
          <cell r="E4332">
            <v>6.9841269841269843E-2</v>
          </cell>
          <cell r="F4332">
            <v>0.25</v>
          </cell>
          <cell r="G4332" t="str">
            <v>&gt;=28 &amp; &lt;29</v>
          </cell>
          <cell r="H4332" t="str">
            <v>KS2 English</v>
          </cell>
          <cell r="I4332" t="str">
            <v>KS4 English</v>
          </cell>
        </row>
        <row r="4333">
          <cell r="B4333" t="str">
            <v>KS2-4</v>
          </cell>
          <cell r="C4333" t="str">
            <v>4C</v>
          </cell>
          <cell r="D4333" t="str">
            <v>B</v>
          </cell>
          <cell r="E4333">
            <v>0.19276160503540518</v>
          </cell>
          <cell r="F4333">
            <v>0.25</v>
          </cell>
          <cell r="G4333" t="str">
            <v>&gt;=28 &amp; &lt;29</v>
          </cell>
          <cell r="H4333" t="str">
            <v>KS2 English</v>
          </cell>
          <cell r="I4333" t="str">
            <v>KS4 English</v>
          </cell>
        </row>
        <row r="4334">
          <cell r="B4334" t="str">
            <v>KS2-4</v>
          </cell>
          <cell r="C4334" t="str">
            <v>4B</v>
          </cell>
          <cell r="D4334" t="str">
            <v>B</v>
          </cell>
          <cell r="E4334">
            <v>0.35925349922239502</v>
          </cell>
          <cell r="F4334">
            <v>0.25</v>
          </cell>
          <cell r="G4334" t="str">
            <v>&gt;=28 &amp; &lt;29</v>
          </cell>
          <cell r="H4334" t="str">
            <v>KS2 English</v>
          </cell>
          <cell r="I4334" t="str">
            <v>KS4 English</v>
          </cell>
        </row>
        <row r="4335">
          <cell r="B4335" t="str">
            <v>KS2-4</v>
          </cell>
          <cell r="C4335" t="str">
            <v>4A</v>
          </cell>
          <cell r="D4335" t="str">
            <v>B</v>
          </cell>
          <cell r="E4335">
            <v>0.44101811062163487</v>
          </cell>
          <cell r="F4335">
            <v>0.25</v>
          </cell>
          <cell r="G4335" t="str">
            <v>&gt;=28 &amp; &lt;29</v>
          </cell>
          <cell r="H4335" t="str">
            <v>KS2 English</v>
          </cell>
          <cell r="I4335" t="str">
            <v>KS4 English</v>
          </cell>
        </row>
        <row r="4336">
          <cell r="B4336" t="str">
            <v>KS2-4</v>
          </cell>
          <cell r="C4336" t="str">
            <v>5C</v>
          </cell>
          <cell r="D4336" t="str">
            <v>B</v>
          </cell>
          <cell r="E4336">
            <v>0.33613217768147347</v>
          </cell>
          <cell r="F4336">
            <v>0.25</v>
          </cell>
          <cell r="G4336" t="str">
            <v>&gt;=28 &amp; &lt;29</v>
          </cell>
          <cell r="H4336" t="str">
            <v>KS2 English</v>
          </cell>
          <cell r="I4336" t="str">
            <v>KS4 English</v>
          </cell>
        </row>
        <row r="4337">
          <cell r="B4337" t="str">
            <v>KS2-4</v>
          </cell>
          <cell r="C4337" t="str">
            <v>5B</v>
          </cell>
          <cell r="D4337" t="str">
            <v>B</v>
          </cell>
          <cell r="E4337">
            <v>0.14155251141552511</v>
          </cell>
          <cell r="F4337">
            <v>0.25</v>
          </cell>
          <cell r="G4337" t="str">
            <v>&gt;=28 &amp; &lt;29</v>
          </cell>
          <cell r="H4337" t="str">
            <v>KS2 English</v>
          </cell>
          <cell r="I4337" t="str">
            <v>KS4 English</v>
          </cell>
        </row>
        <row r="4338">
          <cell r="B4338" t="str">
            <v>KS2-4</v>
          </cell>
          <cell r="C4338" t="str">
            <v>5A</v>
          </cell>
          <cell r="D4338" t="str">
            <v>B</v>
          </cell>
          <cell r="E4338">
            <v>2.1126760563380281E-2</v>
          </cell>
          <cell r="F4338">
            <v>0.25</v>
          </cell>
          <cell r="G4338" t="str">
            <v>&gt;=28 &amp; &lt;29</v>
          </cell>
          <cell r="H4338" t="str">
            <v>KS2 English</v>
          </cell>
          <cell r="I4338" t="str">
            <v>KS4 English</v>
          </cell>
        </row>
        <row r="4339">
          <cell r="B4339" t="str">
            <v>.</v>
          </cell>
          <cell r="C4339" t="str">
            <v>.</v>
          </cell>
          <cell r="D4339" t="str">
            <v>.</v>
          </cell>
          <cell r="E4339" t="str">
            <v>.</v>
          </cell>
          <cell r="F4339" t="str">
            <v>.</v>
          </cell>
          <cell r="G4339" t="str">
            <v>.</v>
          </cell>
          <cell r="H4339" t="str">
            <v>.</v>
          </cell>
          <cell r="I4339" t="str">
            <v>.</v>
          </cell>
        </row>
        <row r="4340">
          <cell r="B4340" t="str">
            <v>.</v>
          </cell>
          <cell r="C4340" t="str">
            <v>.</v>
          </cell>
          <cell r="D4340" t="str">
            <v>.</v>
          </cell>
          <cell r="E4340" t="str">
            <v>.</v>
          </cell>
          <cell r="F4340" t="str">
            <v>.</v>
          </cell>
          <cell r="G4340" t="str">
            <v>.</v>
          </cell>
          <cell r="H4340" t="str">
            <v>KS2 English</v>
          </cell>
          <cell r="I4340" t="str">
            <v>KS4 English</v>
          </cell>
        </row>
        <row r="4341">
          <cell r="B4341" t="str">
            <v>.</v>
          </cell>
          <cell r="C4341" t="str">
            <v>.</v>
          </cell>
          <cell r="D4341" t="str">
            <v>.</v>
          </cell>
          <cell r="E4341" t="str">
            <v>.</v>
          </cell>
          <cell r="F4341" t="str">
            <v>.</v>
          </cell>
          <cell r="G4341" t="str">
            <v>.</v>
          </cell>
          <cell r="H4341" t="str">
            <v>KS2 English</v>
          </cell>
          <cell r="I4341" t="str">
            <v>KS4 English</v>
          </cell>
        </row>
        <row r="4342">
          <cell r="B4342" t="str">
            <v>.</v>
          </cell>
          <cell r="C4342" t="str">
            <v>.</v>
          </cell>
          <cell r="D4342" t="str">
            <v>.</v>
          </cell>
          <cell r="E4342" t="str">
            <v>.</v>
          </cell>
          <cell r="F4342" t="str">
            <v>.</v>
          </cell>
          <cell r="G4342" t="str">
            <v>.</v>
          </cell>
          <cell r="H4342" t="str">
            <v>KS2 English</v>
          </cell>
          <cell r="I4342" t="str">
            <v>KS4 English</v>
          </cell>
        </row>
        <row r="4343">
          <cell r="B4343" t="str">
            <v>.</v>
          </cell>
          <cell r="C4343" t="str">
            <v>.</v>
          </cell>
          <cell r="D4343" t="str">
            <v>.</v>
          </cell>
          <cell r="E4343" t="str">
            <v>.</v>
          </cell>
          <cell r="F4343" t="str">
            <v>.</v>
          </cell>
          <cell r="G4343" t="str">
            <v>.</v>
          </cell>
          <cell r="H4343" t="str">
            <v>KS2 English</v>
          </cell>
          <cell r="I4343" t="str">
            <v>KS4 English</v>
          </cell>
        </row>
        <row r="4344">
          <cell r="B4344" t="str">
            <v>.</v>
          </cell>
          <cell r="C4344" t="str">
            <v>.</v>
          </cell>
          <cell r="D4344" t="str">
            <v>.</v>
          </cell>
          <cell r="E4344" t="str">
            <v>.</v>
          </cell>
          <cell r="F4344" t="str">
            <v>.</v>
          </cell>
          <cell r="G4344" t="str">
            <v>.</v>
          </cell>
          <cell r="H4344" t="str">
            <v>.</v>
          </cell>
          <cell r="I4344" t="str">
            <v>.</v>
          </cell>
        </row>
        <row r="4345">
          <cell r="B4345" t="str">
            <v>.</v>
          </cell>
          <cell r="C4345" t="str">
            <v>.</v>
          </cell>
          <cell r="D4345" t="str">
            <v>.</v>
          </cell>
          <cell r="E4345" t="str">
            <v>.</v>
          </cell>
          <cell r="F4345" t="str">
            <v>.</v>
          </cell>
          <cell r="G4345" t="str">
            <v>.</v>
          </cell>
          <cell r="H4345" t="str">
            <v>.</v>
          </cell>
          <cell r="I4345" t="str">
            <v>.</v>
          </cell>
        </row>
        <row r="4346">
          <cell r="B4346" t="str">
            <v>KS2-4</v>
          </cell>
          <cell r="C4346" t="str">
            <v>B</v>
          </cell>
          <cell r="D4346" t="str">
            <v>B</v>
          </cell>
          <cell r="E4346">
            <v>0.29078014184397161</v>
          </cell>
          <cell r="F4346">
            <v>0.25</v>
          </cell>
          <cell r="G4346" t="str">
            <v>&gt;=29 &amp; &lt;30</v>
          </cell>
          <cell r="H4346" t="str">
            <v>KS2 English</v>
          </cell>
          <cell r="I4346" t="str">
            <v>KS4 English</v>
          </cell>
        </row>
        <row r="4347">
          <cell r="B4347" t="str">
            <v>KS2-4</v>
          </cell>
          <cell r="C4347" t="str">
            <v>N</v>
          </cell>
          <cell r="D4347" t="str">
            <v>B</v>
          </cell>
          <cell r="E4347">
            <v>0.29078014184397161</v>
          </cell>
          <cell r="F4347">
            <v>0.25</v>
          </cell>
          <cell r="G4347" t="str">
            <v>&gt;=29 &amp; &lt;30</v>
          </cell>
          <cell r="H4347" t="str">
            <v>KS2 English</v>
          </cell>
          <cell r="I4347" t="str">
            <v>KS4 English</v>
          </cell>
        </row>
        <row r="4348">
          <cell r="B4348" t="str">
            <v>KS2-4</v>
          </cell>
          <cell r="C4348" t="str">
            <v>2</v>
          </cell>
          <cell r="D4348" t="str">
            <v>B</v>
          </cell>
          <cell r="E4348">
            <v>0.29078014184397161</v>
          </cell>
          <cell r="F4348">
            <v>0.25</v>
          </cell>
          <cell r="G4348" t="str">
            <v>&gt;=29 &amp; &lt;30</v>
          </cell>
          <cell r="H4348" t="str">
            <v>KS2 English</v>
          </cell>
          <cell r="I4348" t="str">
            <v>KS4 English</v>
          </cell>
        </row>
        <row r="4349">
          <cell r="B4349" t="str">
            <v>KS2-4</v>
          </cell>
          <cell r="C4349" t="str">
            <v>3C</v>
          </cell>
          <cell r="D4349" t="str">
            <v>B</v>
          </cell>
          <cell r="E4349">
            <v>0.29078014184397161</v>
          </cell>
          <cell r="F4349">
            <v>0.25</v>
          </cell>
          <cell r="G4349" t="str">
            <v>&gt;=29 &amp; &lt;30</v>
          </cell>
          <cell r="H4349" t="str">
            <v>KS2 English</v>
          </cell>
          <cell r="I4349" t="str">
            <v>KS4 English</v>
          </cell>
        </row>
        <row r="4350">
          <cell r="B4350" t="str">
            <v>KS2-4</v>
          </cell>
          <cell r="C4350" t="str">
            <v>3B</v>
          </cell>
          <cell r="D4350" t="str">
            <v>B</v>
          </cell>
          <cell r="E4350">
            <v>0.29078014184397161</v>
          </cell>
          <cell r="F4350">
            <v>0.25</v>
          </cell>
          <cell r="G4350" t="str">
            <v>&gt;=29 &amp; &lt;30</v>
          </cell>
          <cell r="H4350" t="str">
            <v>KS2 English</v>
          </cell>
          <cell r="I4350" t="str">
            <v>KS4 English</v>
          </cell>
        </row>
        <row r="4351">
          <cell r="B4351" t="str">
            <v>KS2-4</v>
          </cell>
          <cell r="C4351" t="str">
            <v>3A</v>
          </cell>
          <cell r="D4351" t="str">
            <v>B</v>
          </cell>
          <cell r="E4351">
            <v>0.29078014184397161</v>
          </cell>
          <cell r="F4351">
            <v>0.25</v>
          </cell>
          <cell r="G4351" t="str">
            <v>&gt;=29 &amp; &lt;30</v>
          </cell>
          <cell r="H4351" t="str">
            <v>KS2 English</v>
          </cell>
          <cell r="I4351" t="str">
            <v>KS4 English</v>
          </cell>
        </row>
        <row r="4352">
          <cell r="B4352" t="str">
            <v>KS2-4</v>
          </cell>
          <cell r="C4352" t="str">
            <v>4C</v>
          </cell>
          <cell r="D4352" t="str">
            <v>B</v>
          </cell>
          <cell r="E4352">
            <v>0.29078014184397161</v>
          </cell>
          <cell r="F4352">
            <v>0.25</v>
          </cell>
          <cell r="G4352" t="str">
            <v>&gt;=29 &amp; &lt;30</v>
          </cell>
          <cell r="H4352" t="str">
            <v>KS2 English</v>
          </cell>
          <cell r="I4352" t="str">
            <v>KS4 English</v>
          </cell>
        </row>
        <row r="4353">
          <cell r="B4353" t="str">
            <v>KS2-4</v>
          </cell>
          <cell r="C4353" t="str">
            <v>4B</v>
          </cell>
          <cell r="D4353" t="str">
            <v>B</v>
          </cell>
          <cell r="E4353">
            <v>0.46099290780141844</v>
          </cell>
          <cell r="F4353">
            <v>0.25</v>
          </cell>
          <cell r="G4353" t="str">
            <v>&gt;=29 &amp; &lt;30</v>
          </cell>
          <cell r="H4353" t="str">
            <v>KS2 English</v>
          </cell>
          <cell r="I4353" t="str">
            <v>KS4 English</v>
          </cell>
        </row>
        <row r="4354">
          <cell r="B4354" t="str">
            <v>KS2-4</v>
          </cell>
          <cell r="C4354" t="str">
            <v>4A</v>
          </cell>
          <cell r="D4354" t="str">
            <v>B</v>
          </cell>
          <cell r="E4354">
            <v>0.37417943107221008</v>
          </cell>
          <cell r="F4354">
            <v>0.25</v>
          </cell>
          <cell r="G4354" t="str">
            <v>&gt;=29 &amp; &lt;30</v>
          </cell>
          <cell r="H4354" t="str">
            <v>KS2 English</v>
          </cell>
          <cell r="I4354" t="str">
            <v>KS4 English</v>
          </cell>
        </row>
        <row r="4355">
          <cell r="B4355" t="str">
            <v>KS2-4</v>
          </cell>
          <cell r="C4355" t="str">
            <v>5C</v>
          </cell>
          <cell r="D4355" t="str">
            <v>B</v>
          </cell>
          <cell r="E4355">
            <v>0.24553224553224554</v>
          </cell>
          <cell r="F4355">
            <v>0.25</v>
          </cell>
          <cell r="G4355" t="str">
            <v>&gt;=29 &amp; &lt;30</v>
          </cell>
          <cell r="H4355" t="str">
            <v>KS2 English</v>
          </cell>
          <cell r="I4355" t="str">
            <v>KS4 English</v>
          </cell>
        </row>
        <row r="4356">
          <cell r="B4356" t="str">
            <v>KS2-4</v>
          </cell>
          <cell r="C4356" t="str">
            <v>5B</v>
          </cell>
          <cell r="D4356" t="str">
            <v>B</v>
          </cell>
          <cell r="E4356">
            <v>0.10445468509984639</v>
          </cell>
          <cell r="F4356">
            <v>0.25</v>
          </cell>
          <cell r="G4356" t="str">
            <v>&gt;=29 &amp; &lt;30</v>
          </cell>
          <cell r="H4356" t="str">
            <v>KS2 English</v>
          </cell>
          <cell r="I4356" t="str">
            <v>KS4 English</v>
          </cell>
        </row>
        <row r="4357">
          <cell r="B4357" t="str">
            <v>KS2-4</v>
          </cell>
          <cell r="C4357" t="str">
            <v>5A</v>
          </cell>
          <cell r="D4357" t="str">
            <v>B</v>
          </cell>
          <cell r="E4357">
            <v>0.10445468509984639</v>
          </cell>
          <cell r="F4357">
            <v>0.25</v>
          </cell>
          <cell r="G4357" t="str">
            <v>&gt;=29 &amp; &lt;30</v>
          </cell>
          <cell r="H4357" t="str">
            <v>KS2 English</v>
          </cell>
          <cell r="I4357" t="str">
            <v>KS4 English</v>
          </cell>
        </row>
        <row r="4358">
          <cell r="B4358" t="str">
            <v>.</v>
          </cell>
          <cell r="C4358" t="str">
            <v>.</v>
          </cell>
          <cell r="D4358" t="str">
            <v>.</v>
          </cell>
          <cell r="E4358" t="str">
            <v>.</v>
          </cell>
          <cell r="F4358" t="str">
            <v>.</v>
          </cell>
          <cell r="G4358" t="str">
            <v>.</v>
          </cell>
          <cell r="H4358" t="str">
            <v>.</v>
          </cell>
          <cell r="I4358" t="str">
            <v>.</v>
          </cell>
        </row>
        <row r="4359">
          <cell r="B4359" t="str">
            <v>.</v>
          </cell>
          <cell r="C4359" t="str">
            <v>.</v>
          </cell>
          <cell r="D4359" t="str">
            <v>.</v>
          </cell>
          <cell r="E4359" t="str">
            <v>.</v>
          </cell>
          <cell r="F4359" t="str">
            <v>.</v>
          </cell>
          <cell r="G4359" t="str">
            <v>.</v>
          </cell>
          <cell r="H4359" t="str">
            <v>.</v>
          </cell>
          <cell r="I4359" t="str">
            <v>.</v>
          </cell>
        </row>
        <row r="4360">
          <cell r="B4360" t="str">
            <v>.</v>
          </cell>
          <cell r="C4360" t="str">
            <v>.</v>
          </cell>
          <cell r="D4360" t="str">
            <v>.</v>
          </cell>
          <cell r="E4360" t="str">
            <v>.</v>
          </cell>
          <cell r="F4360" t="str">
            <v>.</v>
          </cell>
          <cell r="G4360" t="str">
            <v>.</v>
          </cell>
          <cell r="H4360" t="str">
            <v>KS2 English</v>
          </cell>
          <cell r="I4360" t="str">
            <v>KS4 English</v>
          </cell>
        </row>
        <row r="4361">
          <cell r="B4361" t="str">
            <v>.</v>
          </cell>
          <cell r="C4361" t="str">
            <v>.</v>
          </cell>
          <cell r="D4361" t="str">
            <v>.</v>
          </cell>
          <cell r="E4361" t="str">
            <v>.</v>
          </cell>
          <cell r="F4361" t="str">
            <v>.</v>
          </cell>
          <cell r="G4361" t="str">
            <v>.</v>
          </cell>
          <cell r="H4361" t="str">
            <v>KS2 English</v>
          </cell>
          <cell r="I4361" t="str">
            <v>KS4 English</v>
          </cell>
        </row>
        <row r="4362">
          <cell r="B4362" t="str">
            <v>.</v>
          </cell>
          <cell r="C4362" t="str">
            <v>.</v>
          </cell>
          <cell r="D4362" t="str">
            <v>.</v>
          </cell>
          <cell r="E4362" t="str">
            <v>.</v>
          </cell>
          <cell r="F4362" t="str">
            <v>.</v>
          </cell>
          <cell r="G4362" t="str">
            <v>.</v>
          </cell>
          <cell r="H4362" t="str">
            <v>KS2 English</v>
          </cell>
          <cell r="I4362" t="str">
            <v>KS4 English</v>
          </cell>
        </row>
        <row r="4363">
          <cell r="B4363" t="str">
            <v>.</v>
          </cell>
          <cell r="C4363" t="str">
            <v>.</v>
          </cell>
          <cell r="D4363" t="str">
            <v>.</v>
          </cell>
          <cell r="E4363" t="str">
            <v>.</v>
          </cell>
          <cell r="F4363" t="str">
            <v>.</v>
          </cell>
          <cell r="G4363" t="str">
            <v>.</v>
          </cell>
          <cell r="H4363" t="str">
            <v>.</v>
          </cell>
          <cell r="I4363" t="str">
            <v>.</v>
          </cell>
        </row>
        <row r="4364">
          <cell r="B4364" t="str">
            <v>.</v>
          </cell>
          <cell r="C4364" t="str">
            <v>.</v>
          </cell>
          <cell r="D4364" t="str">
            <v>.</v>
          </cell>
          <cell r="E4364" t="str">
            <v>.</v>
          </cell>
          <cell r="F4364" t="str">
            <v>.</v>
          </cell>
          <cell r="G4364" t="str">
            <v>.</v>
          </cell>
          <cell r="H4364" t="str">
            <v>.</v>
          </cell>
          <cell r="I4364" t="str">
            <v>.</v>
          </cell>
        </row>
        <row r="4365">
          <cell r="B4365" t="str">
            <v>KS2-4</v>
          </cell>
          <cell r="C4365" t="str">
            <v>B</v>
          </cell>
          <cell r="D4365" t="str">
            <v>B</v>
          </cell>
          <cell r="E4365">
            <v>0.45394736842105265</v>
          </cell>
          <cell r="F4365">
            <v>0.25</v>
          </cell>
          <cell r="G4365" t="str">
            <v>&gt;=30</v>
          </cell>
          <cell r="H4365" t="str">
            <v>KS2 English</v>
          </cell>
          <cell r="I4365" t="str">
            <v>KS4 English</v>
          </cell>
        </row>
        <row r="4366">
          <cell r="B4366" t="str">
            <v>KS2-4</v>
          </cell>
          <cell r="C4366" t="str">
            <v>N</v>
          </cell>
          <cell r="D4366" t="str">
            <v>B</v>
          </cell>
          <cell r="E4366">
            <v>0.45394736842105265</v>
          </cell>
          <cell r="F4366">
            <v>0.25</v>
          </cell>
          <cell r="G4366" t="str">
            <v>&gt;=30</v>
          </cell>
          <cell r="H4366" t="str">
            <v>KS2 English</v>
          </cell>
          <cell r="I4366" t="str">
            <v>KS4 English</v>
          </cell>
        </row>
        <row r="4367">
          <cell r="B4367" t="str">
            <v>KS2-4</v>
          </cell>
          <cell r="C4367" t="str">
            <v>2</v>
          </cell>
          <cell r="D4367" t="str">
            <v>B</v>
          </cell>
          <cell r="E4367">
            <v>0.45394736842105265</v>
          </cell>
          <cell r="F4367">
            <v>0.25</v>
          </cell>
          <cell r="G4367" t="str">
            <v>&gt;=30</v>
          </cell>
          <cell r="H4367" t="str">
            <v>KS2 English</v>
          </cell>
          <cell r="I4367" t="str">
            <v>KS4 English</v>
          </cell>
        </row>
        <row r="4368">
          <cell r="B4368" t="str">
            <v>KS2-4</v>
          </cell>
          <cell r="C4368" t="str">
            <v>3C</v>
          </cell>
          <cell r="D4368" t="str">
            <v>B</v>
          </cell>
          <cell r="E4368">
            <v>0.45394736842105265</v>
          </cell>
          <cell r="F4368">
            <v>0.25</v>
          </cell>
          <cell r="G4368" t="str">
            <v>&gt;=30</v>
          </cell>
          <cell r="H4368" t="str">
            <v>KS2 English</v>
          </cell>
          <cell r="I4368" t="str">
            <v>KS4 English</v>
          </cell>
        </row>
        <row r="4369">
          <cell r="B4369" t="str">
            <v>KS2-4</v>
          </cell>
          <cell r="C4369" t="str">
            <v>3B</v>
          </cell>
          <cell r="D4369" t="str">
            <v>B</v>
          </cell>
          <cell r="E4369">
            <v>0.45394736842105265</v>
          </cell>
          <cell r="F4369">
            <v>0.25</v>
          </cell>
          <cell r="G4369" t="str">
            <v>&gt;=30</v>
          </cell>
          <cell r="H4369" t="str">
            <v>KS2 English</v>
          </cell>
          <cell r="I4369" t="str">
            <v>KS4 English</v>
          </cell>
        </row>
        <row r="4370">
          <cell r="B4370" t="str">
            <v>KS2-4</v>
          </cell>
          <cell r="C4370" t="str">
            <v>3A</v>
          </cell>
          <cell r="D4370" t="str">
            <v>B</v>
          </cell>
          <cell r="E4370">
            <v>0.45394736842105265</v>
          </cell>
          <cell r="F4370">
            <v>0.25</v>
          </cell>
          <cell r="G4370" t="str">
            <v>&gt;=30</v>
          </cell>
          <cell r="H4370" t="str">
            <v>KS2 English</v>
          </cell>
          <cell r="I4370" t="str">
            <v>KS4 English</v>
          </cell>
        </row>
        <row r="4371">
          <cell r="B4371" t="str">
            <v>KS2-4</v>
          </cell>
          <cell r="C4371" t="str">
            <v>4C</v>
          </cell>
          <cell r="D4371" t="str">
            <v>B</v>
          </cell>
          <cell r="E4371">
            <v>0.45394736842105265</v>
          </cell>
          <cell r="F4371">
            <v>0.25</v>
          </cell>
          <cell r="G4371" t="str">
            <v>&gt;=30</v>
          </cell>
          <cell r="H4371" t="str">
            <v>KS2 English</v>
          </cell>
          <cell r="I4371" t="str">
            <v>KS4 English</v>
          </cell>
        </row>
        <row r="4372">
          <cell r="B4372" t="str">
            <v>KS2-4</v>
          </cell>
          <cell r="C4372" t="str">
            <v>4B</v>
          </cell>
          <cell r="D4372" t="str">
            <v>B</v>
          </cell>
          <cell r="E4372">
            <v>0.45394736842105265</v>
          </cell>
          <cell r="F4372">
            <v>0.25</v>
          </cell>
          <cell r="G4372" t="str">
            <v>&gt;=30</v>
          </cell>
          <cell r="H4372" t="str">
            <v>KS2 English</v>
          </cell>
          <cell r="I4372" t="str">
            <v>KS4 English</v>
          </cell>
        </row>
        <row r="4373">
          <cell r="B4373" t="str">
            <v>KS2-4</v>
          </cell>
          <cell r="C4373" t="str">
            <v>4A</v>
          </cell>
          <cell r="D4373" t="str">
            <v>B</v>
          </cell>
          <cell r="E4373">
            <v>0.43112244897959184</v>
          </cell>
          <cell r="F4373">
            <v>0.25</v>
          </cell>
          <cell r="G4373" t="str">
            <v>&gt;=30</v>
          </cell>
          <cell r="H4373" t="str">
            <v>KS2 English</v>
          </cell>
          <cell r="I4373" t="str">
            <v>KS4 English</v>
          </cell>
        </row>
        <row r="4374">
          <cell r="B4374" t="str">
            <v>KS2-4</v>
          </cell>
          <cell r="C4374" t="str">
            <v>5C</v>
          </cell>
          <cell r="D4374" t="str">
            <v>B</v>
          </cell>
          <cell r="E4374">
            <v>0.23859432799013564</v>
          </cell>
          <cell r="F4374">
            <v>0.25</v>
          </cell>
          <cell r="G4374" t="str">
            <v>&gt;=30</v>
          </cell>
          <cell r="H4374" t="str">
            <v>KS2 English</v>
          </cell>
          <cell r="I4374" t="str">
            <v>KS4 English</v>
          </cell>
        </row>
        <row r="4375">
          <cell r="B4375" t="str">
            <v>KS2-4</v>
          </cell>
          <cell r="C4375" t="str">
            <v>5B</v>
          </cell>
          <cell r="D4375" t="str">
            <v>B</v>
          </cell>
          <cell r="E4375">
            <v>8.1699346405228759E-2</v>
          </cell>
          <cell r="F4375">
            <v>0.25</v>
          </cell>
          <cell r="G4375" t="str">
            <v>&gt;=30</v>
          </cell>
          <cell r="H4375" t="str">
            <v>KS2 English</v>
          </cell>
          <cell r="I4375" t="str">
            <v>KS4 English</v>
          </cell>
        </row>
        <row r="4376">
          <cell r="B4376" t="str">
            <v>KS2-4</v>
          </cell>
          <cell r="C4376" t="str">
            <v>5A</v>
          </cell>
          <cell r="D4376" t="str">
            <v>B</v>
          </cell>
          <cell r="E4376">
            <v>3.4965034965034968E-2</v>
          </cell>
          <cell r="F4376">
            <v>0.25</v>
          </cell>
          <cell r="G4376" t="str">
            <v>&gt;=30</v>
          </cell>
          <cell r="H4376" t="str">
            <v>KS2 English</v>
          </cell>
          <cell r="I4376" t="str">
            <v>KS4 English</v>
          </cell>
        </row>
        <row r="4377">
          <cell r="B4377" t="str">
            <v>.</v>
          </cell>
          <cell r="C4377" t="str">
            <v>.</v>
          </cell>
          <cell r="D4377" t="str">
            <v>.</v>
          </cell>
          <cell r="E4377" t="str">
            <v>.</v>
          </cell>
          <cell r="F4377" t="str">
            <v>.</v>
          </cell>
          <cell r="G4377" t="str">
            <v>.</v>
          </cell>
          <cell r="H4377" t="str">
            <v>.</v>
          </cell>
          <cell r="I4377" t="str">
            <v>.</v>
          </cell>
        </row>
        <row r="4378">
          <cell r="B4378" t="str">
            <v>.</v>
          </cell>
          <cell r="C4378" t="str">
            <v>.</v>
          </cell>
          <cell r="D4378" t="str">
            <v>.</v>
          </cell>
          <cell r="E4378" t="str">
            <v>.</v>
          </cell>
          <cell r="F4378" t="str">
            <v>.</v>
          </cell>
          <cell r="G4378" t="str">
            <v>.</v>
          </cell>
          <cell r="H4378" t="str">
            <v>KS2 English</v>
          </cell>
          <cell r="I4378" t="str">
            <v>KS4 English</v>
          </cell>
        </row>
        <row r="4379">
          <cell r="B4379" t="str">
            <v>.</v>
          </cell>
          <cell r="C4379" t="str">
            <v>.</v>
          </cell>
          <cell r="D4379" t="str">
            <v>.</v>
          </cell>
          <cell r="E4379" t="str">
            <v>.</v>
          </cell>
          <cell r="F4379" t="str">
            <v>.</v>
          </cell>
          <cell r="G4379" t="str">
            <v>.</v>
          </cell>
          <cell r="H4379" t="str">
            <v>KS2 English</v>
          </cell>
          <cell r="I4379" t="str">
            <v>KS4 English</v>
          </cell>
        </row>
        <row r="4380">
          <cell r="B4380" t="str">
            <v>.</v>
          </cell>
          <cell r="C4380" t="str">
            <v>.</v>
          </cell>
          <cell r="D4380" t="str">
            <v>.</v>
          </cell>
          <cell r="E4380" t="str">
            <v>.</v>
          </cell>
          <cell r="F4380" t="str">
            <v>.</v>
          </cell>
          <cell r="G4380" t="str">
            <v>.</v>
          </cell>
          <cell r="H4380" t="str">
            <v>KS2 English</v>
          </cell>
          <cell r="I4380" t="str">
            <v>KS4 English</v>
          </cell>
        </row>
        <row r="4381">
          <cell r="B4381" t="str">
            <v>.</v>
          </cell>
          <cell r="C4381" t="str">
            <v>.</v>
          </cell>
          <cell r="D4381" t="str">
            <v>.</v>
          </cell>
          <cell r="E4381" t="str">
            <v>.</v>
          </cell>
          <cell r="F4381" t="str">
            <v>.</v>
          </cell>
          <cell r="G4381" t="str">
            <v>.</v>
          </cell>
          <cell r="H4381" t="str">
            <v>KS2 English</v>
          </cell>
          <cell r="I4381" t="str">
            <v>KS4 English</v>
          </cell>
        </row>
        <row r="4382">
          <cell r="B4382" t="str">
            <v>.</v>
          </cell>
          <cell r="C4382" t="str">
            <v>.</v>
          </cell>
          <cell r="D4382" t="str">
            <v>.</v>
          </cell>
          <cell r="E4382" t="str">
            <v>.</v>
          </cell>
          <cell r="F4382" t="str">
            <v>.</v>
          </cell>
          <cell r="G4382" t="str">
            <v>.</v>
          </cell>
          <cell r="H4382" t="str">
            <v>.</v>
          </cell>
          <cell r="I4382" t="str">
            <v>.</v>
          </cell>
        </row>
        <row r="4383">
          <cell r="B4383" t="str">
            <v>.</v>
          </cell>
          <cell r="C4383" t="str">
            <v>.</v>
          </cell>
          <cell r="D4383" t="str">
            <v>.</v>
          </cell>
          <cell r="E4383" t="str">
            <v>.</v>
          </cell>
          <cell r="F4383" t="str">
            <v>.</v>
          </cell>
          <cell r="G4383" t="str">
            <v>.</v>
          </cell>
          <cell r="H4383" t="str">
            <v>.</v>
          </cell>
          <cell r="I4383" t="str">
            <v>.</v>
          </cell>
        </row>
        <row r="4384">
          <cell r="B4384" t="str">
            <v>KS2-4</v>
          </cell>
          <cell r="C4384" t="str">
            <v>B</v>
          </cell>
          <cell r="D4384" t="str">
            <v>B</v>
          </cell>
          <cell r="E4384">
            <v>1.0670731707317074E-2</v>
          </cell>
          <cell r="F4384">
            <v>0.1</v>
          </cell>
          <cell r="G4384" t="str">
            <v>&lt;25</v>
          </cell>
          <cell r="H4384" t="str">
            <v>KS2 English</v>
          </cell>
          <cell r="I4384" t="str">
            <v>KS4 English</v>
          </cell>
        </row>
        <row r="4385">
          <cell r="B4385" t="str">
            <v>KS2-4</v>
          </cell>
          <cell r="C4385" t="str">
            <v>N</v>
          </cell>
          <cell r="D4385" t="str">
            <v>B</v>
          </cell>
          <cell r="E4385">
            <v>0</v>
          </cell>
          <cell r="F4385">
            <v>0.1</v>
          </cell>
          <cell r="G4385" t="str">
            <v>&lt;25</v>
          </cell>
          <cell r="H4385" t="str">
            <v>KS2 English</v>
          </cell>
          <cell r="I4385" t="str">
            <v>KS4 English</v>
          </cell>
        </row>
        <row r="4386">
          <cell r="B4386" t="str">
            <v>KS2-4</v>
          </cell>
          <cell r="C4386" t="str">
            <v>2</v>
          </cell>
          <cell r="D4386" t="str">
            <v>B</v>
          </cell>
          <cell r="E4386">
            <v>1.8292682926829267E-2</v>
          </cell>
          <cell r="F4386">
            <v>0.1</v>
          </cell>
          <cell r="G4386" t="str">
            <v>&lt;25</v>
          </cell>
          <cell r="H4386" t="str">
            <v>KS2 English</v>
          </cell>
          <cell r="I4386" t="str">
            <v>KS4 English</v>
          </cell>
        </row>
        <row r="4387">
          <cell r="B4387" t="str">
            <v>KS2-4</v>
          </cell>
          <cell r="C4387" t="str">
            <v>3C</v>
          </cell>
          <cell r="D4387" t="str">
            <v>B</v>
          </cell>
          <cell r="E4387">
            <v>1.4040561622464899E-2</v>
          </cell>
          <cell r="F4387">
            <v>0.1</v>
          </cell>
          <cell r="G4387" t="str">
            <v>&lt;25</v>
          </cell>
          <cell r="H4387" t="str">
            <v>KS2 English</v>
          </cell>
          <cell r="I4387" t="str">
            <v>KS4 English</v>
          </cell>
        </row>
        <row r="4388">
          <cell r="B4388" t="str">
            <v>KS2-4</v>
          </cell>
          <cell r="C4388" t="str">
            <v>3B</v>
          </cell>
          <cell r="D4388" t="str">
            <v>B</v>
          </cell>
          <cell r="E4388">
            <v>3.1209362808842653E-2</v>
          </cell>
          <cell r="F4388">
            <v>0.1</v>
          </cell>
          <cell r="G4388" t="str">
            <v>&lt;25</v>
          </cell>
          <cell r="H4388" t="str">
            <v>KS2 English</v>
          </cell>
          <cell r="I4388" t="str">
            <v>KS4 English</v>
          </cell>
        </row>
        <row r="4389">
          <cell r="B4389" t="str">
            <v>KS2-4</v>
          </cell>
          <cell r="C4389" t="str">
            <v>3A</v>
          </cell>
          <cell r="D4389" t="str">
            <v>B</v>
          </cell>
          <cell r="E4389">
            <v>5.0436469447138699E-2</v>
          </cell>
          <cell r="F4389">
            <v>0.1</v>
          </cell>
          <cell r="G4389" t="str">
            <v>&lt;25</v>
          </cell>
          <cell r="H4389" t="str">
            <v>KS2 English</v>
          </cell>
          <cell r="I4389" t="str">
            <v>KS4 English</v>
          </cell>
        </row>
        <row r="4390">
          <cell r="B4390" t="str">
            <v>KS2-4</v>
          </cell>
          <cell r="C4390" t="str">
            <v>4C</v>
          </cell>
          <cell r="D4390" t="str">
            <v>B</v>
          </cell>
          <cell r="E4390">
            <v>0.11509274873524451</v>
          </cell>
          <cell r="F4390">
            <v>0.1</v>
          </cell>
          <cell r="G4390" t="str">
            <v>&lt;25</v>
          </cell>
          <cell r="H4390" t="str">
            <v>KS2 English</v>
          </cell>
          <cell r="I4390" t="str">
            <v>KS4 English</v>
          </cell>
        </row>
        <row r="4391">
          <cell r="B4391" t="str">
            <v>KS2-4</v>
          </cell>
          <cell r="C4391" t="str">
            <v>4B</v>
          </cell>
          <cell r="D4391" t="str">
            <v>B</v>
          </cell>
          <cell r="E4391">
            <v>0.2340898976412995</v>
          </cell>
          <cell r="F4391">
            <v>0.1</v>
          </cell>
          <cell r="G4391" t="str">
            <v>&lt;25</v>
          </cell>
          <cell r="H4391" t="str">
            <v>KS2 English</v>
          </cell>
          <cell r="I4391" t="str">
            <v>KS4 English</v>
          </cell>
        </row>
        <row r="4392">
          <cell r="B4392" t="str">
            <v>KS2-4</v>
          </cell>
          <cell r="C4392" t="str">
            <v>4A</v>
          </cell>
          <cell r="D4392" t="str">
            <v>B</v>
          </cell>
          <cell r="E4392">
            <v>0.33464052287581697</v>
          </cell>
          <cell r="F4392">
            <v>0.1</v>
          </cell>
          <cell r="G4392" t="str">
            <v>&lt;25</v>
          </cell>
          <cell r="H4392" t="str">
            <v>KS2 English</v>
          </cell>
          <cell r="I4392" t="str">
            <v>KS4 English</v>
          </cell>
        </row>
        <row r="4393">
          <cell r="B4393" t="str">
            <v>KS2-4</v>
          </cell>
          <cell r="C4393" t="str">
            <v>5C</v>
          </cell>
          <cell r="D4393" t="str">
            <v>B</v>
          </cell>
          <cell r="E4393">
            <v>0.39428571428571429</v>
          </cell>
          <cell r="F4393">
            <v>0.1</v>
          </cell>
          <cell r="G4393" t="str">
            <v>&lt;25</v>
          </cell>
          <cell r="H4393" t="str">
            <v>KS2 English</v>
          </cell>
          <cell r="I4393" t="str">
            <v>KS4 English</v>
          </cell>
        </row>
        <row r="4394">
          <cell r="B4394" t="str">
            <v>KS2-4</v>
          </cell>
          <cell r="C4394" t="str">
            <v>5B</v>
          </cell>
          <cell r="D4394" t="str">
            <v>B</v>
          </cell>
          <cell r="E4394">
            <v>0.22545454545454546</v>
          </cell>
          <cell r="F4394">
            <v>0.1</v>
          </cell>
          <cell r="G4394" t="str">
            <v>&lt;25</v>
          </cell>
          <cell r="H4394" t="str">
            <v>KS2 English</v>
          </cell>
          <cell r="I4394" t="str">
            <v>KS4 English</v>
          </cell>
        </row>
        <row r="4395">
          <cell r="B4395" t="str">
            <v>KS2-4</v>
          </cell>
          <cell r="C4395" t="str">
            <v>5A</v>
          </cell>
          <cell r="D4395" t="str">
            <v>B</v>
          </cell>
          <cell r="E4395">
            <v>0.22545454545454546</v>
          </cell>
          <cell r="F4395">
            <v>0.1</v>
          </cell>
          <cell r="G4395" t="str">
            <v>&lt;25</v>
          </cell>
          <cell r="H4395" t="str">
            <v>KS2 English</v>
          </cell>
          <cell r="I4395" t="str">
            <v>KS4 English</v>
          </cell>
        </row>
        <row r="4396">
          <cell r="B4396" t="str">
            <v>.</v>
          </cell>
          <cell r="C4396" t="str">
            <v>.</v>
          </cell>
          <cell r="D4396" t="str">
            <v>.</v>
          </cell>
          <cell r="E4396" t="str">
            <v>.</v>
          </cell>
          <cell r="F4396" t="str">
            <v>.</v>
          </cell>
          <cell r="G4396" t="str">
            <v>.</v>
          </cell>
          <cell r="H4396" t="str">
            <v>.</v>
          </cell>
          <cell r="I4396" t="str">
            <v>.</v>
          </cell>
        </row>
        <row r="4397">
          <cell r="B4397" t="str">
            <v>.</v>
          </cell>
          <cell r="C4397" t="str">
            <v>.</v>
          </cell>
          <cell r="D4397" t="str">
            <v>.</v>
          </cell>
          <cell r="E4397" t="str">
            <v>.</v>
          </cell>
          <cell r="F4397" t="str">
            <v>.</v>
          </cell>
          <cell r="G4397" t="str">
            <v>.</v>
          </cell>
          <cell r="H4397" t="str">
            <v>.</v>
          </cell>
          <cell r="I4397" t="str">
            <v>.</v>
          </cell>
        </row>
        <row r="4398">
          <cell r="B4398" t="str">
            <v>.</v>
          </cell>
          <cell r="C4398" t="str">
            <v>.</v>
          </cell>
          <cell r="D4398" t="str">
            <v>.</v>
          </cell>
          <cell r="E4398" t="str">
            <v>.</v>
          </cell>
          <cell r="F4398" t="str">
            <v>.</v>
          </cell>
          <cell r="G4398" t="str">
            <v>.</v>
          </cell>
          <cell r="H4398" t="str">
            <v>KS2 English</v>
          </cell>
          <cell r="I4398" t="str">
            <v>KS4 English</v>
          </cell>
        </row>
        <row r="4399">
          <cell r="B4399" t="str">
            <v>.</v>
          </cell>
          <cell r="C4399" t="str">
            <v>.</v>
          </cell>
          <cell r="D4399" t="str">
            <v>.</v>
          </cell>
          <cell r="E4399" t="str">
            <v>.</v>
          </cell>
          <cell r="F4399" t="str">
            <v>.</v>
          </cell>
          <cell r="G4399" t="str">
            <v>.</v>
          </cell>
          <cell r="H4399" t="str">
            <v>KS2 English</v>
          </cell>
          <cell r="I4399" t="str">
            <v>KS4 English</v>
          </cell>
        </row>
        <row r="4400">
          <cell r="B4400" t="str">
            <v>.</v>
          </cell>
          <cell r="C4400" t="str">
            <v>.</v>
          </cell>
          <cell r="D4400" t="str">
            <v>.</v>
          </cell>
          <cell r="E4400" t="str">
            <v>.</v>
          </cell>
          <cell r="F4400" t="str">
            <v>.</v>
          </cell>
          <cell r="G4400" t="str">
            <v>.</v>
          </cell>
          <cell r="H4400" t="str">
            <v>KS2 English</v>
          </cell>
          <cell r="I4400" t="str">
            <v>KS4 English</v>
          </cell>
        </row>
        <row r="4401">
          <cell r="B4401" t="str">
            <v>.</v>
          </cell>
          <cell r="C4401" t="str">
            <v>.</v>
          </cell>
          <cell r="D4401" t="str">
            <v>.</v>
          </cell>
          <cell r="E4401" t="str">
            <v>.</v>
          </cell>
          <cell r="F4401" t="str">
            <v>.</v>
          </cell>
          <cell r="G4401" t="str">
            <v>.</v>
          </cell>
          <cell r="H4401" t="str">
            <v>.</v>
          </cell>
          <cell r="I4401" t="str">
            <v>.</v>
          </cell>
        </row>
        <row r="4402">
          <cell r="B4402" t="str">
            <v>.</v>
          </cell>
          <cell r="C4402" t="str">
            <v>.</v>
          </cell>
          <cell r="D4402" t="str">
            <v>.</v>
          </cell>
          <cell r="E4402" t="str">
            <v>.</v>
          </cell>
          <cell r="F4402" t="str">
            <v>.</v>
          </cell>
          <cell r="G4402" t="str">
            <v>.</v>
          </cell>
          <cell r="H4402" t="str">
            <v>.</v>
          </cell>
          <cell r="I4402" t="str">
            <v>.</v>
          </cell>
        </row>
        <row r="4403">
          <cell r="B4403" t="str">
            <v>KS2-4</v>
          </cell>
          <cell r="C4403" t="str">
            <v>B</v>
          </cell>
          <cell r="D4403" t="str">
            <v>B</v>
          </cell>
          <cell r="E4403">
            <v>8.1967213114754103E-3</v>
          </cell>
          <cell r="F4403">
            <v>0.1</v>
          </cell>
          <cell r="G4403" t="str">
            <v>&gt;=25 &amp; &lt;26</v>
          </cell>
          <cell r="H4403" t="str">
            <v>KS2 English</v>
          </cell>
          <cell r="I4403" t="str">
            <v>KS4 English</v>
          </cell>
        </row>
        <row r="4404">
          <cell r="B4404" t="str">
            <v>KS2-4</v>
          </cell>
          <cell r="C4404" t="str">
            <v>N</v>
          </cell>
          <cell r="D4404" t="str">
            <v>B</v>
          </cell>
          <cell r="E4404">
            <v>0</v>
          </cell>
          <cell r="F4404">
            <v>0.1</v>
          </cell>
          <cell r="G4404" t="str">
            <v>&gt;=25 &amp; &lt;26</v>
          </cell>
          <cell r="H4404" t="str">
            <v>KS2 English</v>
          </cell>
          <cell r="I4404" t="str">
            <v>KS4 English</v>
          </cell>
        </row>
        <row r="4405">
          <cell r="B4405" t="str">
            <v>KS2-4</v>
          </cell>
          <cell r="C4405" t="str">
            <v>2</v>
          </cell>
          <cell r="D4405" t="str">
            <v>B</v>
          </cell>
          <cell r="E4405">
            <v>1.0615711252653927E-2</v>
          </cell>
          <cell r="F4405">
            <v>0.1</v>
          </cell>
          <cell r="G4405" t="str">
            <v>&gt;=25 &amp; &lt;26</v>
          </cell>
          <cell r="H4405" t="str">
            <v>KS2 English</v>
          </cell>
          <cell r="I4405" t="str">
            <v>KS4 English</v>
          </cell>
        </row>
        <row r="4406">
          <cell r="B4406" t="str">
            <v>KS2-4</v>
          </cell>
          <cell r="C4406" t="str">
            <v>3C</v>
          </cell>
          <cell r="D4406" t="str">
            <v>B</v>
          </cell>
          <cell r="E4406">
            <v>1.0615711252653927E-2</v>
          </cell>
          <cell r="F4406">
            <v>0.1</v>
          </cell>
          <cell r="G4406" t="str">
            <v>&gt;=25 &amp; &lt;26</v>
          </cell>
          <cell r="H4406" t="str">
            <v>KS2 English</v>
          </cell>
          <cell r="I4406" t="str">
            <v>KS4 English</v>
          </cell>
        </row>
        <row r="4407">
          <cell r="B4407" t="str">
            <v>KS2-4</v>
          </cell>
          <cell r="C4407" t="str">
            <v>3B</v>
          </cell>
          <cell r="D4407" t="str">
            <v>B</v>
          </cell>
          <cell r="E4407">
            <v>2.6607538802660754E-2</v>
          </cell>
          <cell r="F4407">
            <v>0.1</v>
          </cell>
          <cell r="G4407" t="str">
            <v>&gt;=25 &amp; &lt;26</v>
          </cell>
          <cell r="H4407" t="str">
            <v>KS2 English</v>
          </cell>
          <cell r="I4407" t="str">
            <v>KS4 English</v>
          </cell>
        </row>
        <row r="4408">
          <cell r="B4408" t="str">
            <v>KS2-4</v>
          </cell>
          <cell r="C4408" t="str">
            <v>3A</v>
          </cell>
          <cell r="D4408" t="str">
            <v>B</v>
          </cell>
          <cell r="E4408">
            <v>4.3010752688172046E-2</v>
          </cell>
          <cell r="F4408">
            <v>0.1</v>
          </cell>
          <cell r="G4408" t="str">
            <v>&gt;=25 &amp; &lt;26</v>
          </cell>
          <cell r="H4408" t="str">
            <v>KS2 English</v>
          </cell>
          <cell r="I4408" t="str">
            <v>KS4 English</v>
          </cell>
        </row>
        <row r="4409">
          <cell r="B4409" t="str">
            <v>KS2-4</v>
          </cell>
          <cell r="C4409" t="str">
            <v>4C</v>
          </cell>
          <cell r="D4409" t="str">
            <v>B</v>
          </cell>
          <cell r="E4409">
            <v>0.12667478684531058</v>
          </cell>
          <cell r="F4409">
            <v>0.1</v>
          </cell>
          <cell r="G4409" t="str">
            <v>&gt;=25 &amp; &lt;26</v>
          </cell>
          <cell r="H4409" t="str">
            <v>KS2 English</v>
          </cell>
          <cell r="I4409" t="str">
            <v>KS4 English</v>
          </cell>
        </row>
        <row r="4410">
          <cell r="B4410" t="str">
            <v>KS2-4</v>
          </cell>
          <cell r="C4410" t="str">
            <v>4B</v>
          </cell>
          <cell r="D4410" t="str">
            <v>B</v>
          </cell>
          <cell r="E4410">
            <v>0.27229551451187334</v>
          </cell>
          <cell r="F4410">
            <v>0.1</v>
          </cell>
          <cell r="G4410" t="str">
            <v>&gt;=25 &amp; &lt;26</v>
          </cell>
          <cell r="H4410" t="str">
            <v>KS2 English</v>
          </cell>
          <cell r="I4410" t="str">
            <v>KS4 English</v>
          </cell>
        </row>
        <row r="4411">
          <cell r="B4411" t="str">
            <v>KS2-4</v>
          </cell>
          <cell r="C4411" t="str">
            <v>4A</v>
          </cell>
          <cell r="D4411" t="str">
            <v>B</v>
          </cell>
          <cell r="E4411">
            <v>0.38765603328710124</v>
          </cell>
          <cell r="F4411">
            <v>0.1</v>
          </cell>
          <cell r="G4411" t="str">
            <v>&gt;=25 &amp; &lt;26</v>
          </cell>
          <cell r="H4411" t="str">
            <v>KS2 English</v>
          </cell>
          <cell r="I4411" t="str">
            <v>KS4 English</v>
          </cell>
        </row>
        <row r="4412">
          <cell r="B4412" t="str">
            <v>KS2-4</v>
          </cell>
          <cell r="C4412" t="str">
            <v>5C</v>
          </cell>
          <cell r="D4412" t="str">
            <v>B</v>
          </cell>
          <cell r="E4412">
            <v>0.38650306748466257</v>
          </cell>
          <cell r="F4412">
            <v>0.1</v>
          </cell>
          <cell r="G4412" t="str">
            <v>&gt;=25 &amp; &lt;26</v>
          </cell>
          <cell r="H4412" t="str">
            <v>KS2 English</v>
          </cell>
          <cell r="I4412" t="str">
            <v>KS4 English</v>
          </cell>
        </row>
        <row r="4413">
          <cell r="B4413" t="str">
            <v>KS2-4</v>
          </cell>
          <cell r="C4413" t="str">
            <v>5B</v>
          </cell>
          <cell r="D4413" t="str">
            <v>B</v>
          </cell>
          <cell r="E4413">
            <v>0.24223602484472051</v>
          </cell>
          <cell r="F4413">
            <v>0.1</v>
          </cell>
          <cell r="G4413" t="str">
            <v>&gt;=25 &amp; &lt;26</v>
          </cell>
          <cell r="H4413" t="str">
            <v>KS2 English</v>
          </cell>
          <cell r="I4413" t="str">
            <v>KS4 English</v>
          </cell>
        </row>
        <row r="4414">
          <cell r="B4414" t="str">
            <v>KS2-4</v>
          </cell>
          <cell r="C4414" t="str">
            <v>5A</v>
          </cell>
          <cell r="D4414" t="str">
            <v>B</v>
          </cell>
          <cell r="E4414">
            <v>0.24223602484472051</v>
          </cell>
          <cell r="F4414">
            <v>0.1</v>
          </cell>
          <cell r="G4414" t="str">
            <v>&gt;=25 &amp; &lt;26</v>
          </cell>
          <cell r="H4414" t="str">
            <v>KS2 English</v>
          </cell>
          <cell r="I4414" t="str">
            <v>KS4 English</v>
          </cell>
        </row>
        <row r="4415">
          <cell r="B4415" t="str">
            <v>.</v>
          </cell>
          <cell r="C4415" t="str">
            <v>.</v>
          </cell>
          <cell r="D4415" t="str">
            <v>.</v>
          </cell>
          <cell r="E4415" t="str">
            <v>.</v>
          </cell>
          <cell r="F4415" t="str">
            <v>.</v>
          </cell>
          <cell r="G4415" t="str">
            <v>.</v>
          </cell>
          <cell r="H4415" t="str">
            <v>.</v>
          </cell>
          <cell r="I4415" t="str">
            <v>.</v>
          </cell>
        </row>
        <row r="4416">
          <cell r="B4416" t="str">
            <v>.</v>
          </cell>
          <cell r="C4416" t="str">
            <v>.</v>
          </cell>
          <cell r="D4416" t="str">
            <v>.</v>
          </cell>
          <cell r="E4416" t="str">
            <v>.</v>
          </cell>
          <cell r="F4416" t="str">
            <v>.</v>
          </cell>
          <cell r="G4416" t="str">
            <v>.</v>
          </cell>
          <cell r="H4416" t="str">
            <v>KS2 English</v>
          </cell>
          <cell r="I4416" t="str">
            <v>KS4 English</v>
          </cell>
        </row>
        <row r="4417">
          <cell r="B4417" t="str">
            <v>.</v>
          </cell>
          <cell r="C4417" t="str">
            <v>.</v>
          </cell>
          <cell r="D4417" t="str">
            <v>.</v>
          </cell>
          <cell r="E4417" t="str">
            <v>.</v>
          </cell>
          <cell r="F4417" t="str">
            <v>.</v>
          </cell>
          <cell r="G4417" t="str">
            <v>.</v>
          </cell>
          <cell r="H4417" t="str">
            <v>KS2 English</v>
          </cell>
          <cell r="I4417" t="str">
            <v>KS4 English</v>
          </cell>
        </row>
        <row r="4418">
          <cell r="B4418" t="str">
            <v>.</v>
          </cell>
          <cell r="C4418" t="str">
            <v>.</v>
          </cell>
          <cell r="D4418" t="str">
            <v>.</v>
          </cell>
          <cell r="E4418" t="str">
            <v>.</v>
          </cell>
          <cell r="F4418" t="str">
            <v>.</v>
          </cell>
          <cell r="G4418" t="str">
            <v>.</v>
          </cell>
          <cell r="H4418" t="str">
            <v>KS2 English</v>
          </cell>
          <cell r="I4418" t="str">
            <v>KS4 English</v>
          </cell>
        </row>
        <row r="4419">
          <cell r="B4419" t="str">
            <v>.</v>
          </cell>
          <cell r="C4419" t="str">
            <v>.</v>
          </cell>
          <cell r="D4419" t="str">
            <v>.</v>
          </cell>
          <cell r="E4419" t="str">
            <v>.</v>
          </cell>
          <cell r="F4419" t="str">
            <v>.</v>
          </cell>
          <cell r="G4419" t="str">
            <v>.</v>
          </cell>
          <cell r="H4419" t="str">
            <v>KS2 English</v>
          </cell>
          <cell r="I4419" t="str">
            <v>KS4 English</v>
          </cell>
        </row>
        <row r="4420">
          <cell r="B4420" t="str">
            <v>.</v>
          </cell>
          <cell r="C4420" t="str">
            <v>.</v>
          </cell>
          <cell r="D4420" t="str">
            <v>.</v>
          </cell>
          <cell r="E4420" t="str">
            <v>.</v>
          </cell>
          <cell r="F4420" t="str">
            <v>.</v>
          </cell>
          <cell r="G4420" t="str">
            <v>.</v>
          </cell>
          <cell r="H4420" t="str">
            <v>.</v>
          </cell>
          <cell r="I4420" t="str">
            <v>.</v>
          </cell>
        </row>
        <row r="4421">
          <cell r="B4421" t="str">
            <v>.</v>
          </cell>
          <cell r="C4421" t="str">
            <v>.</v>
          </cell>
          <cell r="D4421" t="str">
            <v>.</v>
          </cell>
          <cell r="E4421" t="str">
            <v>.</v>
          </cell>
          <cell r="F4421" t="str">
            <v>.</v>
          </cell>
          <cell r="G4421" t="str">
            <v>.</v>
          </cell>
          <cell r="H4421" t="str">
            <v>.</v>
          </cell>
          <cell r="I4421" t="str">
            <v>.</v>
          </cell>
        </row>
        <row r="4422">
          <cell r="B4422" t="str">
            <v>KS2-4</v>
          </cell>
          <cell r="C4422" t="str">
            <v>B</v>
          </cell>
          <cell r="D4422" t="str">
            <v>B</v>
          </cell>
          <cell r="E4422">
            <v>1.6194331983805668E-2</v>
          </cell>
          <cell r="F4422">
            <v>0.1</v>
          </cell>
          <cell r="G4422" t="str">
            <v>&gt;=26 &amp; &lt;27</v>
          </cell>
          <cell r="H4422" t="str">
            <v>KS2 English</v>
          </cell>
          <cell r="I4422" t="str">
            <v>KS4 English</v>
          </cell>
        </row>
        <row r="4423">
          <cell r="B4423" t="str">
            <v>KS2-4</v>
          </cell>
          <cell r="C4423" t="str">
            <v>N</v>
          </cell>
          <cell r="D4423" t="str">
            <v>B</v>
          </cell>
          <cell r="E4423">
            <v>1.8292682926829267E-2</v>
          </cell>
          <cell r="F4423">
            <v>0.1</v>
          </cell>
          <cell r="G4423" t="str">
            <v>&gt;=26 &amp; &lt;27</v>
          </cell>
          <cell r="H4423" t="str">
            <v>KS2 English</v>
          </cell>
          <cell r="I4423" t="str">
            <v>KS4 English</v>
          </cell>
        </row>
        <row r="4424">
          <cell r="B4424" t="str">
            <v>KS2-4</v>
          </cell>
          <cell r="C4424" t="str">
            <v>2</v>
          </cell>
          <cell r="D4424" t="str">
            <v>B</v>
          </cell>
          <cell r="E4424">
            <v>1.0224948875255624E-2</v>
          </cell>
          <cell r="F4424">
            <v>0.1</v>
          </cell>
          <cell r="G4424" t="str">
            <v>&gt;=26 &amp; &lt;27</v>
          </cell>
          <cell r="H4424" t="str">
            <v>KS2 English</v>
          </cell>
          <cell r="I4424" t="str">
            <v>KS4 English</v>
          </cell>
        </row>
        <row r="4425">
          <cell r="B4425" t="str">
            <v>KS2-4</v>
          </cell>
          <cell r="C4425" t="str">
            <v>3C</v>
          </cell>
          <cell r="D4425" t="str">
            <v>B</v>
          </cell>
          <cell r="E4425">
            <v>1.0224948875255624E-2</v>
          </cell>
          <cell r="F4425">
            <v>0.1</v>
          </cell>
          <cell r="G4425" t="str">
            <v>&gt;=26 &amp; &lt;27</v>
          </cell>
          <cell r="H4425" t="str">
            <v>KS2 English</v>
          </cell>
          <cell r="I4425" t="str">
            <v>KS4 English</v>
          </cell>
        </row>
        <row r="4426">
          <cell r="B4426" t="str">
            <v>KS2-4</v>
          </cell>
          <cell r="C4426" t="str">
            <v>3B</v>
          </cell>
          <cell r="D4426" t="str">
            <v>B</v>
          </cell>
          <cell r="E4426">
            <v>2.3529411764705882E-2</v>
          </cell>
          <cell r="F4426">
            <v>0.1</v>
          </cell>
          <cell r="G4426" t="str">
            <v>&gt;=26 &amp; &lt;27</v>
          </cell>
          <cell r="H4426" t="str">
            <v>KS2 English</v>
          </cell>
          <cell r="I4426" t="str">
            <v>KS4 English</v>
          </cell>
        </row>
        <row r="4427">
          <cell r="B4427" t="str">
            <v>KS2-4</v>
          </cell>
          <cell r="C4427" t="str">
            <v>3A</v>
          </cell>
          <cell r="D4427" t="str">
            <v>B</v>
          </cell>
          <cell r="E4427">
            <v>5.7285180572851806E-2</v>
          </cell>
          <cell r="F4427">
            <v>0.1</v>
          </cell>
          <cell r="G4427" t="str">
            <v>&gt;=26 &amp; &lt;27</v>
          </cell>
          <cell r="H4427" t="str">
            <v>KS2 English</v>
          </cell>
          <cell r="I4427" t="str">
            <v>KS4 English</v>
          </cell>
        </row>
        <row r="4428">
          <cell r="B4428" t="str">
            <v>KS2-4</v>
          </cell>
          <cell r="C4428" t="str">
            <v>4C</v>
          </cell>
          <cell r="D4428" t="str">
            <v>B</v>
          </cell>
          <cell r="E4428">
            <v>0.15133665609424557</v>
          </cell>
          <cell r="F4428">
            <v>0.1</v>
          </cell>
          <cell r="G4428" t="str">
            <v>&gt;=26 &amp; &lt;27</v>
          </cell>
          <cell r="H4428" t="str">
            <v>KS2 English</v>
          </cell>
          <cell r="I4428" t="str">
            <v>KS4 English</v>
          </cell>
        </row>
        <row r="4429">
          <cell r="B4429" t="str">
            <v>KS2-4</v>
          </cell>
          <cell r="C4429" t="str">
            <v>4B</v>
          </cell>
          <cell r="D4429" t="str">
            <v>B</v>
          </cell>
          <cell r="E4429">
            <v>0.29237891737891736</v>
          </cell>
          <cell r="F4429">
            <v>0.1</v>
          </cell>
          <cell r="G4429" t="str">
            <v>&gt;=26 &amp; &lt;27</v>
          </cell>
          <cell r="H4429" t="str">
            <v>KS2 English</v>
          </cell>
          <cell r="I4429" t="str">
            <v>KS4 English</v>
          </cell>
        </row>
        <row r="4430">
          <cell r="B4430" t="str">
            <v>KS2-4</v>
          </cell>
          <cell r="C4430" t="str">
            <v>4A</v>
          </cell>
          <cell r="D4430" t="str">
            <v>B</v>
          </cell>
          <cell r="E4430">
            <v>0.38710985002026754</v>
          </cell>
          <cell r="F4430">
            <v>0.1</v>
          </cell>
          <cell r="G4430" t="str">
            <v>&gt;=26 &amp; &lt;27</v>
          </cell>
          <cell r="H4430" t="str">
            <v>KS2 English</v>
          </cell>
          <cell r="I4430" t="str">
            <v>KS4 English</v>
          </cell>
        </row>
        <row r="4431">
          <cell r="B4431" t="str">
            <v>KS2-4</v>
          </cell>
          <cell r="C4431" t="str">
            <v>5C</v>
          </cell>
          <cell r="D4431" t="str">
            <v>B</v>
          </cell>
          <cell r="E4431">
            <v>0.38692850567658793</v>
          </cell>
          <cell r="F4431">
            <v>0.1</v>
          </cell>
          <cell r="G4431" t="str">
            <v>&gt;=26 &amp; &lt;27</v>
          </cell>
          <cell r="H4431" t="str">
            <v>KS2 English</v>
          </cell>
          <cell r="I4431" t="str">
            <v>KS4 English</v>
          </cell>
        </row>
        <row r="4432">
          <cell r="B4432" t="str">
            <v>KS2-4</v>
          </cell>
          <cell r="C4432" t="str">
            <v>5B</v>
          </cell>
          <cell r="D4432" t="str">
            <v>B</v>
          </cell>
          <cell r="E4432">
            <v>0.16814159292035399</v>
          </cell>
          <cell r="F4432">
            <v>0.1</v>
          </cell>
          <cell r="G4432" t="str">
            <v>&gt;=26 &amp; &lt;27</v>
          </cell>
          <cell r="H4432" t="str">
            <v>KS2 English</v>
          </cell>
          <cell r="I4432" t="str">
            <v>KS4 English</v>
          </cell>
        </row>
        <row r="4433">
          <cell r="B4433" t="str">
            <v>KS2-4</v>
          </cell>
          <cell r="C4433" t="str">
            <v>5A</v>
          </cell>
          <cell r="D4433" t="str">
            <v>B</v>
          </cell>
          <cell r="E4433">
            <v>0.16814159292035399</v>
          </cell>
          <cell r="F4433">
            <v>0.1</v>
          </cell>
          <cell r="G4433" t="str">
            <v>&gt;=26 &amp; &lt;27</v>
          </cell>
          <cell r="H4433" t="str">
            <v>KS2 English</v>
          </cell>
          <cell r="I4433" t="str">
            <v>KS4 English</v>
          </cell>
        </row>
        <row r="4434">
          <cell r="B4434" t="str">
            <v>.</v>
          </cell>
          <cell r="C4434" t="str">
            <v>.</v>
          </cell>
          <cell r="D4434" t="str">
            <v>.</v>
          </cell>
          <cell r="E4434" t="str">
            <v>.</v>
          </cell>
          <cell r="F4434" t="str">
            <v>.</v>
          </cell>
          <cell r="G4434" t="str">
            <v>.</v>
          </cell>
          <cell r="H4434" t="str">
            <v>.</v>
          </cell>
          <cell r="I4434" t="str">
            <v>.</v>
          </cell>
        </row>
        <row r="4435">
          <cell r="B4435" t="str">
            <v>.</v>
          </cell>
          <cell r="C4435" t="str">
            <v>.</v>
          </cell>
          <cell r="D4435" t="str">
            <v>.</v>
          </cell>
          <cell r="E4435" t="str">
            <v>.</v>
          </cell>
          <cell r="F4435" t="str">
            <v>.</v>
          </cell>
          <cell r="G4435" t="str">
            <v>.</v>
          </cell>
          <cell r="H4435" t="str">
            <v>KS2 English</v>
          </cell>
          <cell r="I4435" t="str">
            <v>KS4 English</v>
          </cell>
        </row>
        <row r="4436">
          <cell r="B4436" t="str">
            <v>.</v>
          </cell>
          <cell r="C4436" t="str">
            <v>.</v>
          </cell>
          <cell r="D4436" t="str">
            <v>.</v>
          </cell>
          <cell r="E4436" t="str">
            <v>.</v>
          </cell>
          <cell r="F4436" t="str">
            <v>.</v>
          </cell>
          <cell r="G4436" t="str">
            <v>.</v>
          </cell>
          <cell r="H4436" t="str">
            <v>KS2 English</v>
          </cell>
          <cell r="I4436" t="str">
            <v>KS4 English</v>
          </cell>
        </row>
        <row r="4437">
          <cell r="B4437" t="str">
            <v>.</v>
          </cell>
          <cell r="C4437" t="str">
            <v>.</v>
          </cell>
          <cell r="D4437" t="str">
            <v>.</v>
          </cell>
          <cell r="E4437" t="str">
            <v>.</v>
          </cell>
          <cell r="F4437" t="str">
            <v>.</v>
          </cell>
          <cell r="G4437" t="str">
            <v>.</v>
          </cell>
          <cell r="H4437" t="str">
            <v>KS2 English</v>
          </cell>
          <cell r="I4437" t="str">
            <v>KS4 English</v>
          </cell>
        </row>
        <row r="4438">
          <cell r="B4438" t="str">
            <v>.</v>
          </cell>
          <cell r="C4438" t="str">
            <v>.</v>
          </cell>
          <cell r="D4438" t="str">
            <v>.</v>
          </cell>
          <cell r="E4438" t="str">
            <v>.</v>
          </cell>
          <cell r="F4438" t="str">
            <v>.</v>
          </cell>
          <cell r="G4438" t="str">
            <v>.</v>
          </cell>
          <cell r="H4438" t="str">
            <v>KS2 English</v>
          </cell>
          <cell r="I4438" t="str">
            <v>KS4 English</v>
          </cell>
        </row>
        <row r="4439">
          <cell r="B4439" t="str">
            <v>.</v>
          </cell>
          <cell r="C4439" t="str">
            <v>.</v>
          </cell>
          <cell r="D4439" t="str">
            <v>.</v>
          </cell>
          <cell r="E4439" t="str">
            <v>.</v>
          </cell>
          <cell r="F4439" t="str">
            <v>.</v>
          </cell>
          <cell r="G4439" t="str">
            <v>.</v>
          </cell>
          <cell r="H4439" t="str">
            <v>.</v>
          </cell>
          <cell r="I4439" t="str">
            <v>.</v>
          </cell>
        </row>
        <row r="4440">
          <cell r="B4440" t="str">
            <v>.</v>
          </cell>
          <cell r="C4440" t="str">
            <v>.</v>
          </cell>
          <cell r="D4440" t="str">
            <v>.</v>
          </cell>
          <cell r="E4440" t="str">
            <v>.</v>
          </cell>
          <cell r="F4440" t="str">
            <v>.</v>
          </cell>
          <cell r="G4440" t="str">
            <v>.</v>
          </cell>
          <cell r="H4440" t="str">
            <v>.</v>
          </cell>
          <cell r="I4440" t="str">
            <v>.</v>
          </cell>
        </row>
        <row r="4441">
          <cell r="B4441" t="str">
            <v>KS2-4</v>
          </cell>
          <cell r="C4441" t="str">
            <v>B</v>
          </cell>
          <cell r="D4441" t="str">
            <v>B</v>
          </cell>
          <cell r="E4441">
            <v>1.6260162601626018E-2</v>
          </cell>
          <cell r="F4441">
            <v>0.1</v>
          </cell>
          <cell r="G4441" t="str">
            <v>&gt;=27 &amp; &lt;28</v>
          </cell>
          <cell r="H4441" t="str">
            <v>KS2 English</v>
          </cell>
          <cell r="I4441" t="str">
            <v>KS4 English</v>
          </cell>
        </row>
        <row r="4442">
          <cell r="B4442" t="str">
            <v>KS2-4</v>
          </cell>
          <cell r="C4442" t="str">
            <v>N</v>
          </cell>
          <cell r="D4442" t="str">
            <v>B</v>
          </cell>
          <cell r="E4442">
            <v>1.4388489208633094E-2</v>
          </cell>
          <cell r="F4442">
            <v>0.1</v>
          </cell>
          <cell r="G4442" t="str">
            <v>&gt;=27 &amp; &lt;28</v>
          </cell>
          <cell r="H4442" t="str">
            <v>KS2 English</v>
          </cell>
          <cell r="I4442" t="str">
            <v>KS4 English</v>
          </cell>
        </row>
        <row r="4443">
          <cell r="B4443" t="str">
            <v>KS2-4</v>
          </cell>
          <cell r="C4443" t="str">
            <v>2</v>
          </cell>
          <cell r="D4443" t="str">
            <v>B</v>
          </cell>
          <cell r="E4443">
            <v>1.4388489208633094E-2</v>
          </cell>
          <cell r="F4443">
            <v>0.1</v>
          </cell>
          <cell r="G4443" t="str">
            <v>&gt;=27 &amp; &lt;28</v>
          </cell>
          <cell r="H4443" t="str">
            <v>KS2 English</v>
          </cell>
          <cell r="I4443" t="str">
            <v>KS4 English</v>
          </cell>
        </row>
        <row r="4444">
          <cell r="B4444" t="str">
            <v>KS2-4</v>
          </cell>
          <cell r="C4444" t="str">
            <v>3C</v>
          </cell>
          <cell r="D4444" t="str">
            <v>B</v>
          </cell>
          <cell r="E4444">
            <v>1.0050251256281407E-2</v>
          </cell>
          <cell r="F4444">
            <v>0.1</v>
          </cell>
          <cell r="G4444" t="str">
            <v>&gt;=27 &amp; &lt;28</v>
          </cell>
          <cell r="H4444" t="str">
            <v>KS2 English</v>
          </cell>
          <cell r="I4444" t="str">
            <v>KS4 English</v>
          </cell>
        </row>
        <row r="4445">
          <cell r="B4445" t="str">
            <v>KS2-4</v>
          </cell>
          <cell r="C4445" t="str">
            <v>3B</v>
          </cell>
          <cell r="D4445" t="str">
            <v>B</v>
          </cell>
          <cell r="E4445">
            <v>5.1051051051051052E-2</v>
          </cell>
          <cell r="F4445">
            <v>0.1</v>
          </cell>
          <cell r="G4445" t="str">
            <v>&gt;=27 &amp; &lt;28</v>
          </cell>
          <cell r="H4445" t="str">
            <v>KS2 English</v>
          </cell>
          <cell r="I4445" t="str">
            <v>KS4 English</v>
          </cell>
        </row>
        <row r="4446">
          <cell r="B4446" t="str">
            <v>KS2-4</v>
          </cell>
          <cell r="C4446" t="str">
            <v>3A</v>
          </cell>
          <cell r="D4446" t="str">
            <v>B</v>
          </cell>
          <cell r="E4446">
            <v>0.10039370078740158</v>
          </cell>
          <cell r="F4446">
            <v>0.1</v>
          </cell>
          <cell r="G4446" t="str">
            <v>&gt;=27 &amp; &lt;28</v>
          </cell>
          <cell r="H4446" t="str">
            <v>KS2 English</v>
          </cell>
          <cell r="I4446" t="str">
            <v>KS4 English</v>
          </cell>
        </row>
        <row r="4447">
          <cell r="B4447" t="str">
            <v>KS2-4</v>
          </cell>
          <cell r="C4447" t="str">
            <v>4C</v>
          </cell>
          <cell r="D4447" t="str">
            <v>B</v>
          </cell>
          <cell r="E4447">
            <v>0.16236413043478262</v>
          </cell>
          <cell r="F4447">
            <v>0.1</v>
          </cell>
          <cell r="G4447" t="str">
            <v>&gt;=27 &amp; &lt;28</v>
          </cell>
          <cell r="H4447" t="str">
            <v>KS2 English</v>
          </cell>
          <cell r="I4447" t="str">
            <v>KS4 English</v>
          </cell>
        </row>
        <row r="4448">
          <cell r="B4448" t="str">
            <v>KS2-4</v>
          </cell>
          <cell r="C4448" t="str">
            <v>4B</v>
          </cell>
          <cell r="D4448" t="str">
            <v>B</v>
          </cell>
          <cell r="E4448">
            <v>0.32944038929440389</v>
          </cell>
          <cell r="F4448">
            <v>0.1</v>
          </cell>
          <cell r="G4448" t="str">
            <v>&gt;=27 &amp; &lt;28</v>
          </cell>
          <cell r="H4448" t="str">
            <v>KS2 English</v>
          </cell>
          <cell r="I4448" t="str">
            <v>KS4 English</v>
          </cell>
        </row>
        <row r="4449">
          <cell r="B4449" t="str">
            <v>KS2-4</v>
          </cell>
          <cell r="C4449" t="str">
            <v>4A</v>
          </cell>
          <cell r="D4449" t="str">
            <v>B</v>
          </cell>
          <cell r="E4449">
            <v>0.45009328358208955</v>
          </cell>
          <cell r="F4449">
            <v>0.1</v>
          </cell>
          <cell r="G4449" t="str">
            <v>&gt;=27 &amp; &lt;28</v>
          </cell>
          <cell r="H4449" t="str">
            <v>KS2 English</v>
          </cell>
          <cell r="I4449" t="str">
            <v>KS4 English</v>
          </cell>
        </row>
        <row r="4450">
          <cell r="B4450" t="str">
            <v>KS2-4</v>
          </cell>
          <cell r="C4450" t="str">
            <v>5C</v>
          </cell>
          <cell r="D4450" t="str">
            <v>B</v>
          </cell>
          <cell r="E4450">
            <v>0.35455104551045513</v>
          </cell>
          <cell r="F4450">
            <v>0.1</v>
          </cell>
          <cell r="G4450" t="str">
            <v>&gt;=27 &amp; &lt;28</v>
          </cell>
          <cell r="H4450" t="str">
            <v>KS2 English</v>
          </cell>
          <cell r="I4450" t="str">
            <v>KS4 English</v>
          </cell>
        </row>
        <row r="4451">
          <cell r="B4451" t="str">
            <v>KS2-4</v>
          </cell>
          <cell r="C4451" t="str">
            <v>5B</v>
          </cell>
          <cell r="D4451" t="str">
            <v>B</v>
          </cell>
          <cell r="E4451">
            <v>0.15189873417721519</v>
          </cell>
          <cell r="F4451">
            <v>0.1</v>
          </cell>
          <cell r="G4451" t="str">
            <v>&gt;=27 &amp; &lt;28</v>
          </cell>
          <cell r="H4451" t="str">
            <v>KS2 English</v>
          </cell>
          <cell r="I4451" t="str">
            <v>KS4 English</v>
          </cell>
        </row>
        <row r="4452">
          <cell r="B4452" t="str">
            <v>KS2-4</v>
          </cell>
          <cell r="C4452" t="str">
            <v>5A</v>
          </cell>
          <cell r="D4452" t="str">
            <v>B</v>
          </cell>
          <cell r="E4452">
            <v>0.15189873417721519</v>
          </cell>
          <cell r="F4452">
            <v>0.1</v>
          </cell>
          <cell r="G4452" t="str">
            <v>&gt;=27 &amp; &lt;28</v>
          </cell>
          <cell r="H4452" t="str">
            <v>KS2 English</v>
          </cell>
          <cell r="I4452" t="str">
            <v>KS4 English</v>
          </cell>
        </row>
        <row r="4453">
          <cell r="B4453" t="str">
            <v>.</v>
          </cell>
          <cell r="C4453" t="str">
            <v>.</v>
          </cell>
          <cell r="D4453" t="str">
            <v>.</v>
          </cell>
          <cell r="E4453" t="str">
            <v>.</v>
          </cell>
          <cell r="F4453" t="str">
            <v>.</v>
          </cell>
          <cell r="G4453" t="str">
            <v>.</v>
          </cell>
          <cell r="H4453" t="str">
            <v>.</v>
          </cell>
          <cell r="I4453" t="str">
            <v>.</v>
          </cell>
        </row>
        <row r="4454">
          <cell r="B4454" t="str">
            <v>.</v>
          </cell>
          <cell r="C4454" t="str">
            <v>.</v>
          </cell>
          <cell r="D4454" t="str">
            <v>.</v>
          </cell>
          <cell r="E4454" t="str">
            <v>.</v>
          </cell>
          <cell r="F4454" t="str">
            <v>.</v>
          </cell>
          <cell r="G4454" t="str">
            <v>.</v>
          </cell>
          <cell r="H4454" t="str">
            <v>KS2 English</v>
          </cell>
          <cell r="I4454" t="str">
            <v>KS4 English</v>
          </cell>
        </row>
        <row r="4455">
          <cell r="B4455" t="str">
            <v>.</v>
          </cell>
          <cell r="C4455" t="str">
            <v>.</v>
          </cell>
          <cell r="D4455" t="str">
            <v>.</v>
          </cell>
          <cell r="E4455" t="str">
            <v>.</v>
          </cell>
          <cell r="F4455" t="str">
            <v>.</v>
          </cell>
          <cell r="G4455" t="str">
            <v>.</v>
          </cell>
          <cell r="H4455" t="str">
            <v>KS2 English</v>
          </cell>
          <cell r="I4455" t="str">
            <v>KS4 English</v>
          </cell>
        </row>
        <row r="4456">
          <cell r="B4456" t="str">
            <v>.</v>
          </cell>
          <cell r="C4456" t="str">
            <v>.</v>
          </cell>
          <cell r="D4456" t="str">
            <v>.</v>
          </cell>
          <cell r="E4456" t="str">
            <v>.</v>
          </cell>
          <cell r="F4456" t="str">
            <v>.</v>
          </cell>
          <cell r="G4456" t="str">
            <v>.</v>
          </cell>
          <cell r="H4456" t="str">
            <v>KS2 English</v>
          </cell>
          <cell r="I4456" t="str">
            <v>KS4 English</v>
          </cell>
        </row>
        <row r="4457">
          <cell r="B4457" t="str">
            <v>.</v>
          </cell>
          <cell r="C4457" t="str">
            <v>.</v>
          </cell>
          <cell r="D4457" t="str">
            <v>.</v>
          </cell>
          <cell r="E4457" t="str">
            <v>.</v>
          </cell>
          <cell r="F4457" t="str">
            <v>.</v>
          </cell>
          <cell r="G4457" t="str">
            <v>.</v>
          </cell>
          <cell r="H4457" t="str">
            <v>KS2 English</v>
          </cell>
          <cell r="I4457" t="str">
            <v>KS4 English</v>
          </cell>
        </row>
        <row r="4458">
          <cell r="B4458" t="str">
            <v>.</v>
          </cell>
          <cell r="C4458" t="str">
            <v>.</v>
          </cell>
          <cell r="D4458" t="str">
            <v>.</v>
          </cell>
          <cell r="E4458" t="str">
            <v>.</v>
          </cell>
          <cell r="F4458" t="str">
            <v>.</v>
          </cell>
          <cell r="G4458" t="str">
            <v>.</v>
          </cell>
          <cell r="H4458" t="str">
            <v>.</v>
          </cell>
          <cell r="I4458" t="str">
            <v>.</v>
          </cell>
        </row>
        <row r="4459">
          <cell r="B4459" t="str">
            <v>.</v>
          </cell>
          <cell r="C4459" t="str">
            <v>.</v>
          </cell>
          <cell r="D4459" t="str">
            <v>.</v>
          </cell>
          <cell r="E4459" t="str">
            <v>.</v>
          </cell>
          <cell r="F4459" t="str">
            <v>.</v>
          </cell>
          <cell r="G4459" t="str">
            <v>.</v>
          </cell>
          <cell r="H4459" t="str">
            <v>.</v>
          </cell>
          <cell r="I4459" t="str">
            <v>.</v>
          </cell>
        </row>
        <row r="4460">
          <cell r="B4460" t="str">
            <v>KS2-4</v>
          </cell>
          <cell r="C4460" t="str">
            <v>B</v>
          </cell>
          <cell r="D4460" t="str">
            <v>B</v>
          </cell>
          <cell r="E4460">
            <v>3.5398230088495575E-2</v>
          </cell>
          <cell r="F4460">
            <v>0.1</v>
          </cell>
          <cell r="G4460" t="str">
            <v>&gt;=28 &amp; &lt;29</v>
          </cell>
          <cell r="H4460" t="str">
            <v>KS2 English</v>
          </cell>
          <cell r="I4460" t="str">
            <v>KS4 English</v>
          </cell>
        </row>
        <row r="4461">
          <cell r="B4461" t="str">
            <v>KS2-4</v>
          </cell>
          <cell r="C4461" t="str">
            <v>N</v>
          </cell>
          <cell r="D4461" t="str">
            <v>B</v>
          </cell>
          <cell r="E4461">
            <v>3.5398230088495575E-2</v>
          </cell>
          <cell r="F4461">
            <v>0.1</v>
          </cell>
          <cell r="G4461" t="str">
            <v>&gt;=28 &amp; &lt;29</v>
          </cell>
          <cell r="H4461" t="str">
            <v>KS2 English</v>
          </cell>
          <cell r="I4461" t="str">
            <v>KS4 English</v>
          </cell>
        </row>
        <row r="4462">
          <cell r="B4462" t="str">
            <v>KS2-4</v>
          </cell>
          <cell r="C4462" t="str">
            <v>2</v>
          </cell>
          <cell r="D4462" t="str">
            <v>B</v>
          </cell>
          <cell r="E4462">
            <v>3.5398230088495575E-2</v>
          </cell>
          <cell r="F4462">
            <v>0.1</v>
          </cell>
          <cell r="G4462" t="str">
            <v>&gt;=28 &amp; &lt;29</v>
          </cell>
          <cell r="H4462" t="str">
            <v>KS2 English</v>
          </cell>
          <cell r="I4462" t="str">
            <v>KS4 English</v>
          </cell>
        </row>
        <row r="4463">
          <cell r="B4463" t="str">
            <v>KS2-4</v>
          </cell>
          <cell r="C4463" t="str">
            <v>3C</v>
          </cell>
          <cell r="D4463" t="str">
            <v>B</v>
          </cell>
          <cell r="E4463">
            <v>3.5398230088495575E-2</v>
          </cell>
          <cell r="F4463">
            <v>0.1</v>
          </cell>
          <cell r="G4463" t="str">
            <v>&gt;=28 &amp; &lt;29</v>
          </cell>
          <cell r="H4463" t="str">
            <v>KS2 English</v>
          </cell>
          <cell r="I4463" t="str">
            <v>KS4 English</v>
          </cell>
        </row>
        <row r="4464">
          <cell r="B4464" t="str">
            <v>KS2-4</v>
          </cell>
          <cell r="C4464" t="str">
            <v>3B</v>
          </cell>
          <cell r="D4464" t="str">
            <v>B</v>
          </cell>
          <cell r="E4464">
            <v>8.1632653061224483E-2</v>
          </cell>
          <cell r="F4464">
            <v>0.1</v>
          </cell>
          <cell r="G4464" t="str">
            <v>&gt;=28 &amp; &lt;29</v>
          </cell>
          <cell r="H4464" t="str">
            <v>KS2 English</v>
          </cell>
          <cell r="I4464" t="str">
            <v>KS4 English</v>
          </cell>
        </row>
        <row r="4465">
          <cell r="B4465" t="str">
            <v>KS2-4</v>
          </cell>
          <cell r="C4465" t="str">
            <v>3A</v>
          </cell>
          <cell r="D4465" t="str">
            <v>B</v>
          </cell>
          <cell r="E4465">
            <v>8.1632653061224483E-2</v>
          </cell>
          <cell r="F4465">
            <v>0.1</v>
          </cell>
          <cell r="G4465" t="str">
            <v>&gt;=28 &amp; &lt;29</v>
          </cell>
          <cell r="H4465" t="str">
            <v>KS2 English</v>
          </cell>
          <cell r="I4465" t="str">
            <v>KS4 English</v>
          </cell>
        </row>
        <row r="4466">
          <cell r="B4466" t="str">
            <v>KS2-4</v>
          </cell>
          <cell r="C4466" t="str">
            <v>4C</v>
          </cell>
          <cell r="D4466" t="str">
            <v>B</v>
          </cell>
          <cell r="E4466">
            <v>0.22131147540983606</v>
          </cell>
          <cell r="F4466">
            <v>0.1</v>
          </cell>
          <cell r="G4466" t="str">
            <v>&gt;=28 &amp; &lt;29</v>
          </cell>
          <cell r="H4466" t="str">
            <v>KS2 English</v>
          </cell>
          <cell r="I4466" t="str">
            <v>KS4 English</v>
          </cell>
        </row>
        <row r="4467">
          <cell r="B4467" t="str">
            <v>KS2-4</v>
          </cell>
          <cell r="C4467" t="str">
            <v>4B</v>
          </cell>
          <cell r="D4467" t="str">
            <v>B</v>
          </cell>
          <cell r="E4467">
            <v>0.40425531914893614</v>
          </cell>
          <cell r="F4467">
            <v>0.1</v>
          </cell>
          <cell r="G4467" t="str">
            <v>&gt;=28 &amp; &lt;29</v>
          </cell>
          <cell r="H4467" t="str">
            <v>KS2 English</v>
          </cell>
          <cell r="I4467" t="str">
            <v>KS4 English</v>
          </cell>
        </row>
        <row r="4468">
          <cell r="B4468" t="str">
            <v>KS2-4</v>
          </cell>
          <cell r="C4468" t="str">
            <v>4A</v>
          </cell>
          <cell r="D4468" t="str">
            <v>B</v>
          </cell>
          <cell r="E4468">
            <v>0.42542787286063571</v>
          </cell>
          <cell r="F4468">
            <v>0.1</v>
          </cell>
          <cell r="G4468" t="str">
            <v>&gt;=28 &amp; &lt;29</v>
          </cell>
          <cell r="H4468" t="str">
            <v>KS2 English</v>
          </cell>
          <cell r="I4468" t="str">
            <v>KS4 English</v>
          </cell>
        </row>
        <row r="4469">
          <cell r="B4469" t="str">
            <v>KS2-4</v>
          </cell>
          <cell r="C4469" t="str">
            <v>5C</v>
          </cell>
          <cell r="D4469" t="str">
            <v>B</v>
          </cell>
          <cell r="E4469">
            <v>0.29068241469816275</v>
          </cell>
          <cell r="F4469">
            <v>0.1</v>
          </cell>
          <cell r="G4469" t="str">
            <v>&gt;=28 &amp; &lt;29</v>
          </cell>
          <cell r="H4469" t="str">
            <v>KS2 English</v>
          </cell>
          <cell r="I4469" t="str">
            <v>KS4 English</v>
          </cell>
        </row>
        <row r="4470">
          <cell r="B4470" t="str">
            <v>KS2-4</v>
          </cell>
          <cell r="C4470" t="str">
            <v>5B</v>
          </cell>
          <cell r="D4470" t="str">
            <v>B</v>
          </cell>
          <cell r="E4470">
            <v>9.0909090909090912E-2</v>
          </cell>
          <cell r="F4470">
            <v>0.1</v>
          </cell>
          <cell r="G4470" t="str">
            <v>&gt;=28 &amp; &lt;29</v>
          </cell>
          <cell r="H4470" t="str">
            <v>KS2 English</v>
          </cell>
          <cell r="I4470" t="str">
            <v>KS4 English</v>
          </cell>
        </row>
        <row r="4471">
          <cell r="B4471" t="str">
            <v>KS2-4</v>
          </cell>
          <cell r="C4471" t="str">
            <v>5A</v>
          </cell>
          <cell r="D4471" t="str">
            <v>B</v>
          </cell>
          <cell r="E4471">
            <v>9.0909090909090912E-2</v>
          </cell>
          <cell r="F4471">
            <v>0.1</v>
          </cell>
          <cell r="G4471" t="str">
            <v>&gt;=28 &amp; &lt;29</v>
          </cell>
          <cell r="H4471" t="str">
            <v>KS2 English</v>
          </cell>
          <cell r="I4471" t="str">
            <v>KS4 English</v>
          </cell>
        </row>
        <row r="4472">
          <cell r="B4472" t="str">
            <v>.</v>
          </cell>
          <cell r="C4472" t="str">
            <v>.</v>
          </cell>
          <cell r="D4472" t="str">
            <v>.</v>
          </cell>
          <cell r="E4472" t="str">
            <v>.</v>
          </cell>
          <cell r="F4472" t="str">
            <v>.</v>
          </cell>
          <cell r="G4472" t="str">
            <v>.</v>
          </cell>
          <cell r="H4472" t="str">
            <v>.</v>
          </cell>
          <cell r="I4472" t="str">
            <v>.</v>
          </cell>
        </row>
        <row r="4473">
          <cell r="B4473" t="str">
            <v>.</v>
          </cell>
          <cell r="C4473" t="str">
            <v>.</v>
          </cell>
          <cell r="D4473" t="str">
            <v>.</v>
          </cell>
          <cell r="E4473" t="str">
            <v>.</v>
          </cell>
          <cell r="F4473" t="str">
            <v>.</v>
          </cell>
          <cell r="G4473" t="str">
            <v>.</v>
          </cell>
          <cell r="H4473" t="str">
            <v>KS2 English</v>
          </cell>
          <cell r="I4473" t="str">
            <v>KS4 English</v>
          </cell>
        </row>
        <row r="4474">
          <cell r="B4474" t="str">
            <v>.</v>
          </cell>
          <cell r="C4474" t="str">
            <v>.</v>
          </cell>
          <cell r="D4474" t="str">
            <v>.</v>
          </cell>
          <cell r="E4474" t="str">
            <v>.</v>
          </cell>
          <cell r="F4474" t="str">
            <v>.</v>
          </cell>
          <cell r="G4474" t="str">
            <v>.</v>
          </cell>
          <cell r="H4474" t="str">
            <v>KS2 English</v>
          </cell>
          <cell r="I4474" t="str">
            <v>KS4 English</v>
          </cell>
        </row>
        <row r="4475">
          <cell r="B4475" t="str">
            <v>.</v>
          </cell>
          <cell r="C4475" t="str">
            <v>.</v>
          </cell>
          <cell r="D4475" t="str">
            <v>.</v>
          </cell>
          <cell r="E4475" t="str">
            <v>.</v>
          </cell>
          <cell r="F4475" t="str">
            <v>.</v>
          </cell>
          <cell r="G4475" t="str">
            <v>.</v>
          </cell>
          <cell r="H4475" t="str">
            <v>KS2 English</v>
          </cell>
          <cell r="I4475" t="str">
            <v>KS4 English</v>
          </cell>
        </row>
        <row r="4476">
          <cell r="B4476" t="str">
            <v>.</v>
          </cell>
          <cell r="C4476" t="str">
            <v>.</v>
          </cell>
          <cell r="D4476" t="str">
            <v>.</v>
          </cell>
          <cell r="E4476" t="str">
            <v>.</v>
          </cell>
          <cell r="F4476" t="str">
            <v>.</v>
          </cell>
          <cell r="G4476" t="str">
            <v>.</v>
          </cell>
          <cell r="H4476" t="str">
            <v>KS2 English</v>
          </cell>
          <cell r="I4476" t="str">
            <v>KS4 English</v>
          </cell>
        </row>
        <row r="4477">
          <cell r="B4477" t="str">
            <v>.</v>
          </cell>
          <cell r="C4477" t="str">
            <v>.</v>
          </cell>
          <cell r="D4477" t="str">
            <v>.</v>
          </cell>
          <cell r="E4477" t="str">
            <v>.</v>
          </cell>
          <cell r="F4477" t="str">
            <v>.</v>
          </cell>
          <cell r="G4477" t="str">
            <v>.</v>
          </cell>
          <cell r="H4477" t="str">
            <v>.</v>
          </cell>
          <cell r="I4477" t="str">
            <v>.</v>
          </cell>
        </row>
        <row r="4478">
          <cell r="B4478" t="str">
            <v>.</v>
          </cell>
          <cell r="C4478" t="str">
            <v>.</v>
          </cell>
          <cell r="D4478" t="str">
            <v>.</v>
          </cell>
          <cell r="E4478" t="str">
            <v>.</v>
          </cell>
          <cell r="F4478" t="str">
            <v>.</v>
          </cell>
          <cell r="G4478" t="str">
            <v>.</v>
          </cell>
          <cell r="H4478" t="str">
            <v>.</v>
          </cell>
          <cell r="I4478" t="str">
            <v>.</v>
          </cell>
        </row>
        <row r="4479">
          <cell r="B4479" t="str">
            <v>KS2-4</v>
          </cell>
          <cell r="C4479" t="str">
            <v>B</v>
          </cell>
          <cell r="D4479" t="str">
            <v>B</v>
          </cell>
          <cell r="E4479">
            <v>0.32178217821782179</v>
          </cell>
          <cell r="F4479">
            <v>0.1</v>
          </cell>
          <cell r="G4479" t="str">
            <v>&gt;=29 &amp; &lt;30</v>
          </cell>
          <cell r="H4479" t="str">
            <v>KS2 English</v>
          </cell>
          <cell r="I4479" t="str">
            <v>KS4 English</v>
          </cell>
        </row>
        <row r="4480">
          <cell r="B4480" t="str">
            <v>KS2-4</v>
          </cell>
          <cell r="C4480" t="str">
            <v>N</v>
          </cell>
          <cell r="D4480" t="str">
            <v>B</v>
          </cell>
          <cell r="E4480">
            <v>0.32178217821782179</v>
          </cell>
          <cell r="F4480">
            <v>0.1</v>
          </cell>
          <cell r="G4480" t="str">
            <v>&gt;=29 &amp; &lt;30</v>
          </cell>
          <cell r="H4480" t="str">
            <v>KS2 English</v>
          </cell>
          <cell r="I4480" t="str">
            <v>KS4 English</v>
          </cell>
        </row>
        <row r="4481">
          <cell r="B4481" t="str">
            <v>KS2-4</v>
          </cell>
          <cell r="C4481" t="str">
            <v>2</v>
          </cell>
          <cell r="D4481" t="str">
            <v>B</v>
          </cell>
          <cell r="E4481">
            <v>0.32178217821782179</v>
          </cell>
          <cell r="F4481">
            <v>0.1</v>
          </cell>
          <cell r="G4481" t="str">
            <v>&gt;=29 &amp; &lt;30</v>
          </cell>
          <cell r="H4481" t="str">
            <v>KS2 English</v>
          </cell>
          <cell r="I4481" t="str">
            <v>KS4 English</v>
          </cell>
        </row>
        <row r="4482">
          <cell r="B4482" t="str">
            <v>KS2-4</v>
          </cell>
          <cell r="C4482" t="str">
            <v>3C</v>
          </cell>
          <cell r="D4482" t="str">
            <v>B</v>
          </cell>
          <cell r="E4482">
            <v>0.32178217821782179</v>
          </cell>
          <cell r="F4482">
            <v>0.1</v>
          </cell>
          <cell r="G4482" t="str">
            <v>&gt;=29 &amp; &lt;30</v>
          </cell>
          <cell r="H4482" t="str">
            <v>KS2 English</v>
          </cell>
          <cell r="I4482" t="str">
            <v>KS4 English</v>
          </cell>
        </row>
        <row r="4483">
          <cell r="B4483" t="str">
            <v>KS2-4</v>
          </cell>
          <cell r="C4483" t="str">
            <v>3B</v>
          </cell>
          <cell r="D4483" t="str">
            <v>B</v>
          </cell>
          <cell r="E4483">
            <v>0.32178217821782179</v>
          </cell>
          <cell r="F4483">
            <v>0.1</v>
          </cell>
          <cell r="G4483" t="str">
            <v>&gt;=29 &amp; &lt;30</v>
          </cell>
          <cell r="H4483" t="str">
            <v>KS2 English</v>
          </cell>
          <cell r="I4483" t="str">
            <v>KS4 English</v>
          </cell>
        </row>
        <row r="4484">
          <cell r="B4484" t="str">
            <v>KS2-4</v>
          </cell>
          <cell r="C4484" t="str">
            <v>3A</v>
          </cell>
          <cell r="D4484" t="str">
            <v>B</v>
          </cell>
          <cell r="E4484">
            <v>0.32178217821782179</v>
          </cell>
          <cell r="F4484">
            <v>0.1</v>
          </cell>
          <cell r="G4484" t="str">
            <v>&gt;=29 &amp; &lt;30</v>
          </cell>
          <cell r="H4484" t="str">
            <v>KS2 English</v>
          </cell>
          <cell r="I4484" t="str">
            <v>KS4 English</v>
          </cell>
        </row>
        <row r="4485">
          <cell r="B4485" t="str">
            <v>KS2-4</v>
          </cell>
          <cell r="C4485" t="str">
            <v>4C</v>
          </cell>
          <cell r="D4485" t="str">
            <v>B</v>
          </cell>
          <cell r="E4485">
            <v>0.32178217821782179</v>
          </cell>
          <cell r="F4485">
            <v>0.1</v>
          </cell>
          <cell r="G4485" t="str">
            <v>&gt;=29 &amp; &lt;30</v>
          </cell>
          <cell r="H4485" t="str">
            <v>KS2 English</v>
          </cell>
          <cell r="I4485" t="str">
            <v>KS4 English</v>
          </cell>
        </row>
        <row r="4486">
          <cell r="B4486" t="str">
            <v>KS2-4</v>
          </cell>
          <cell r="C4486" t="str">
            <v>4B</v>
          </cell>
          <cell r="D4486" t="str">
            <v>B</v>
          </cell>
          <cell r="E4486">
            <v>0.32178217821782179</v>
          </cell>
          <cell r="F4486">
            <v>0.1</v>
          </cell>
          <cell r="G4486" t="str">
            <v>&gt;=29 &amp; &lt;30</v>
          </cell>
          <cell r="H4486" t="str">
            <v>KS2 English</v>
          </cell>
          <cell r="I4486" t="str">
            <v>KS4 English</v>
          </cell>
        </row>
        <row r="4487">
          <cell r="B4487" t="str">
            <v>KS2-4</v>
          </cell>
          <cell r="C4487" t="str">
            <v>4A</v>
          </cell>
          <cell r="D4487" t="str">
            <v>B</v>
          </cell>
          <cell r="E4487">
            <v>0.33862433862433861</v>
          </cell>
          <cell r="F4487">
            <v>0.1</v>
          </cell>
          <cell r="G4487" t="str">
            <v>&gt;=29 &amp; &lt;30</v>
          </cell>
          <cell r="H4487" t="str">
            <v>KS2 English</v>
          </cell>
          <cell r="I4487" t="str">
            <v>KS4 English</v>
          </cell>
        </row>
        <row r="4488">
          <cell r="B4488" t="str">
            <v>KS2-4</v>
          </cell>
          <cell r="C4488" t="str">
            <v>5C</v>
          </cell>
          <cell r="D4488" t="str">
            <v>B</v>
          </cell>
          <cell r="E4488">
            <v>0.21217712177121772</v>
          </cell>
          <cell r="F4488">
            <v>0.1</v>
          </cell>
          <cell r="G4488" t="str">
            <v>&gt;=29 &amp; &lt;30</v>
          </cell>
          <cell r="H4488" t="str">
            <v>KS2 English</v>
          </cell>
          <cell r="I4488" t="str">
            <v>KS4 English</v>
          </cell>
        </row>
        <row r="4489">
          <cell r="B4489" t="str">
            <v>KS2-4</v>
          </cell>
          <cell r="C4489" t="str">
            <v>5B</v>
          </cell>
          <cell r="D4489" t="str">
            <v>B</v>
          </cell>
          <cell r="E4489">
            <v>9.3333333333333338E-2</v>
          </cell>
          <cell r="F4489">
            <v>0.1</v>
          </cell>
          <cell r="G4489" t="str">
            <v>&gt;=29 &amp; &lt;30</v>
          </cell>
          <cell r="H4489" t="str">
            <v>KS2 English</v>
          </cell>
          <cell r="I4489" t="str">
            <v>KS4 English</v>
          </cell>
        </row>
        <row r="4490">
          <cell r="B4490" t="str">
            <v>KS2-4</v>
          </cell>
          <cell r="C4490" t="str">
            <v>5A</v>
          </cell>
          <cell r="D4490" t="str">
            <v>B</v>
          </cell>
          <cell r="E4490">
            <v>9.3333333333333338E-2</v>
          </cell>
          <cell r="F4490">
            <v>0.1</v>
          </cell>
          <cell r="G4490" t="str">
            <v>&gt;=29 &amp; &lt;30</v>
          </cell>
          <cell r="H4490" t="str">
            <v>KS2 English</v>
          </cell>
          <cell r="I4490" t="str">
            <v>KS4 English</v>
          </cell>
        </row>
        <row r="4491">
          <cell r="B4491" t="str">
            <v>.</v>
          </cell>
          <cell r="C4491" t="str">
            <v>.</v>
          </cell>
          <cell r="D4491" t="str">
            <v>.</v>
          </cell>
          <cell r="E4491" t="str">
            <v>.</v>
          </cell>
          <cell r="F4491" t="str">
            <v>.</v>
          </cell>
          <cell r="G4491" t="str">
            <v>.</v>
          </cell>
          <cell r="H4491" t="str">
            <v>.</v>
          </cell>
          <cell r="I4491" t="str">
            <v>.</v>
          </cell>
        </row>
        <row r="4492">
          <cell r="B4492" t="str">
            <v>.</v>
          </cell>
          <cell r="C4492" t="str">
            <v>.</v>
          </cell>
          <cell r="D4492" t="str">
            <v>.</v>
          </cell>
          <cell r="E4492" t="str">
            <v>.</v>
          </cell>
          <cell r="F4492" t="str">
            <v>.</v>
          </cell>
          <cell r="G4492" t="str">
            <v>.</v>
          </cell>
          <cell r="H4492" t="str">
            <v>KS2 English</v>
          </cell>
          <cell r="I4492" t="str">
            <v>KS4 English</v>
          </cell>
        </row>
        <row r="4493">
          <cell r="B4493" t="str">
            <v>.</v>
          </cell>
          <cell r="C4493" t="str">
            <v>.</v>
          </cell>
          <cell r="D4493" t="str">
            <v>.</v>
          </cell>
          <cell r="E4493" t="str">
            <v>.</v>
          </cell>
          <cell r="F4493" t="str">
            <v>.</v>
          </cell>
          <cell r="G4493" t="str">
            <v>.</v>
          </cell>
          <cell r="H4493" t="str">
            <v>KS2 English</v>
          </cell>
          <cell r="I4493" t="str">
            <v>KS4 English</v>
          </cell>
        </row>
        <row r="4494">
          <cell r="B4494" t="str">
            <v>.</v>
          </cell>
          <cell r="C4494" t="str">
            <v>.</v>
          </cell>
          <cell r="D4494" t="str">
            <v>.</v>
          </cell>
          <cell r="E4494" t="str">
            <v>.</v>
          </cell>
          <cell r="F4494" t="str">
            <v>.</v>
          </cell>
          <cell r="G4494" t="str">
            <v>.</v>
          </cell>
          <cell r="H4494" t="str">
            <v>KS2 English</v>
          </cell>
          <cell r="I4494" t="str">
            <v>KS4 English</v>
          </cell>
        </row>
        <row r="4495">
          <cell r="B4495" t="str">
            <v>.</v>
          </cell>
          <cell r="C4495" t="str">
            <v>.</v>
          </cell>
          <cell r="D4495" t="str">
            <v>.</v>
          </cell>
          <cell r="E4495" t="str">
            <v>.</v>
          </cell>
          <cell r="F4495" t="str">
            <v>.</v>
          </cell>
          <cell r="G4495" t="str">
            <v>.</v>
          </cell>
          <cell r="H4495" t="str">
            <v>KS2 English</v>
          </cell>
          <cell r="I4495" t="str">
            <v>KS4 English</v>
          </cell>
        </row>
        <row r="4496">
          <cell r="B4496" t="str">
            <v>.</v>
          </cell>
          <cell r="C4496" t="str">
            <v>.</v>
          </cell>
          <cell r="D4496" t="str">
            <v>.</v>
          </cell>
          <cell r="E4496" t="str">
            <v>.</v>
          </cell>
          <cell r="F4496" t="str">
            <v>.</v>
          </cell>
          <cell r="G4496" t="str">
            <v>.</v>
          </cell>
          <cell r="H4496" t="str">
            <v>.</v>
          </cell>
          <cell r="I4496" t="str">
            <v>.</v>
          </cell>
        </row>
        <row r="4497">
          <cell r="B4497" t="str">
            <v>.</v>
          </cell>
          <cell r="C4497" t="str">
            <v>.</v>
          </cell>
          <cell r="D4497" t="str">
            <v>.</v>
          </cell>
          <cell r="E4497" t="str">
            <v>.</v>
          </cell>
          <cell r="F4497" t="str">
            <v>.</v>
          </cell>
          <cell r="G4497" t="str">
            <v>.</v>
          </cell>
          <cell r="H4497" t="str">
            <v>.</v>
          </cell>
          <cell r="I4497" t="str">
            <v>.</v>
          </cell>
        </row>
        <row r="4498">
          <cell r="B4498" t="str">
            <v>KS2-4</v>
          </cell>
          <cell r="C4498" t="str">
            <v>B</v>
          </cell>
          <cell r="D4498" t="str">
            <v>B</v>
          </cell>
          <cell r="E4498">
            <v>0.39748953974895396</v>
          </cell>
          <cell r="F4498">
            <v>0.1</v>
          </cell>
          <cell r="G4498" t="str">
            <v>&gt;=30</v>
          </cell>
          <cell r="H4498" t="str">
            <v>KS2 English</v>
          </cell>
          <cell r="I4498" t="str">
            <v>KS4 English</v>
          </cell>
        </row>
        <row r="4499">
          <cell r="B4499" t="str">
            <v>KS2-4</v>
          </cell>
          <cell r="C4499" t="str">
            <v>N</v>
          </cell>
          <cell r="D4499" t="str">
            <v>B</v>
          </cell>
          <cell r="E4499">
            <v>0.39748953974895396</v>
          </cell>
          <cell r="F4499">
            <v>0.1</v>
          </cell>
          <cell r="G4499" t="str">
            <v>&gt;=30</v>
          </cell>
          <cell r="H4499" t="str">
            <v>KS2 English</v>
          </cell>
          <cell r="I4499" t="str">
            <v>KS4 English</v>
          </cell>
        </row>
        <row r="4500">
          <cell r="B4500" t="str">
            <v>KS2-4</v>
          </cell>
          <cell r="C4500" t="str">
            <v>2</v>
          </cell>
          <cell r="D4500" t="str">
            <v>B</v>
          </cell>
          <cell r="E4500">
            <v>0.39748953974895396</v>
          </cell>
          <cell r="F4500">
            <v>0.1</v>
          </cell>
          <cell r="G4500" t="str">
            <v>&gt;=30</v>
          </cell>
          <cell r="H4500" t="str">
            <v>KS2 English</v>
          </cell>
          <cell r="I4500" t="str">
            <v>KS4 English</v>
          </cell>
        </row>
        <row r="4501">
          <cell r="B4501" t="str">
            <v>KS2-4</v>
          </cell>
          <cell r="C4501" t="str">
            <v>3C</v>
          </cell>
          <cell r="D4501" t="str">
            <v>B</v>
          </cell>
          <cell r="E4501">
            <v>0.39748953974895396</v>
          </cell>
          <cell r="F4501">
            <v>0.1</v>
          </cell>
          <cell r="G4501" t="str">
            <v>&gt;=30</v>
          </cell>
          <cell r="H4501" t="str">
            <v>KS2 English</v>
          </cell>
          <cell r="I4501" t="str">
            <v>KS4 English</v>
          </cell>
        </row>
        <row r="4502">
          <cell r="B4502" t="str">
            <v>KS2-4</v>
          </cell>
          <cell r="C4502" t="str">
            <v>3B</v>
          </cell>
          <cell r="D4502" t="str">
            <v>B</v>
          </cell>
          <cell r="E4502">
            <v>0.39748953974895396</v>
          </cell>
          <cell r="F4502">
            <v>0.1</v>
          </cell>
          <cell r="G4502" t="str">
            <v>&gt;=30</v>
          </cell>
          <cell r="H4502" t="str">
            <v>KS2 English</v>
          </cell>
          <cell r="I4502" t="str">
            <v>KS4 English</v>
          </cell>
        </row>
        <row r="4503">
          <cell r="B4503" t="str">
            <v>KS2-4</v>
          </cell>
          <cell r="C4503" t="str">
            <v>3A</v>
          </cell>
          <cell r="D4503" t="str">
            <v>B</v>
          </cell>
          <cell r="E4503">
            <v>0.39748953974895396</v>
          </cell>
          <cell r="F4503">
            <v>0.1</v>
          </cell>
          <cell r="G4503" t="str">
            <v>&gt;=30</v>
          </cell>
          <cell r="H4503" t="str">
            <v>KS2 English</v>
          </cell>
          <cell r="I4503" t="str">
            <v>KS4 English</v>
          </cell>
        </row>
        <row r="4504">
          <cell r="B4504" t="str">
            <v>KS2-4</v>
          </cell>
          <cell r="C4504" t="str">
            <v>4C</v>
          </cell>
          <cell r="D4504" t="str">
            <v>B</v>
          </cell>
          <cell r="E4504">
            <v>0.39748953974895396</v>
          </cell>
          <cell r="F4504">
            <v>0.1</v>
          </cell>
          <cell r="G4504" t="str">
            <v>&gt;=30</v>
          </cell>
          <cell r="H4504" t="str">
            <v>KS2 English</v>
          </cell>
          <cell r="I4504" t="str">
            <v>KS4 English</v>
          </cell>
        </row>
        <row r="4505">
          <cell r="B4505" t="str">
            <v>KS2-4</v>
          </cell>
          <cell r="C4505" t="str">
            <v>4B</v>
          </cell>
          <cell r="D4505" t="str">
            <v>B</v>
          </cell>
          <cell r="E4505">
            <v>0.39748953974895396</v>
          </cell>
          <cell r="F4505">
            <v>0.1</v>
          </cell>
          <cell r="G4505" t="str">
            <v>&gt;=30</v>
          </cell>
          <cell r="H4505" t="str">
            <v>KS2 English</v>
          </cell>
          <cell r="I4505" t="str">
            <v>KS4 English</v>
          </cell>
        </row>
        <row r="4506">
          <cell r="B4506" t="str">
            <v>KS2-4</v>
          </cell>
          <cell r="C4506" t="str">
            <v>4A</v>
          </cell>
          <cell r="D4506" t="str">
            <v>B</v>
          </cell>
          <cell r="E4506">
            <v>0.39748953974895396</v>
          </cell>
          <cell r="F4506">
            <v>0.1</v>
          </cell>
          <cell r="G4506" t="str">
            <v>&gt;=30</v>
          </cell>
          <cell r="H4506" t="str">
            <v>KS2 English</v>
          </cell>
          <cell r="I4506" t="str">
            <v>KS4 English</v>
          </cell>
        </row>
        <row r="4507">
          <cell r="B4507" t="str">
            <v>KS2-4</v>
          </cell>
          <cell r="C4507" t="str">
            <v>5C</v>
          </cell>
          <cell r="D4507" t="str">
            <v>B</v>
          </cell>
          <cell r="E4507">
            <v>0.20121028744326777</v>
          </cell>
          <cell r="F4507">
            <v>0.1</v>
          </cell>
          <cell r="G4507" t="str">
            <v>&gt;=30</v>
          </cell>
          <cell r="H4507" t="str">
            <v>KS2 English</v>
          </cell>
          <cell r="I4507" t="str">
            <v>KS4 English</v>
          </cell>
        </row>
        <row r="4508">
          <cell r="B4508" t="str">
            <v>KS2-4</v>
          </cell>
          <cell r="C4508" t="str">
            <v>5B</v>
          </cell>
          <cell r="D4508" t="str">
            <v>B</v>
          </cell>
          <cell r="E4508">
            <v>6.9930069930069935E-2</v>
          </cell>
          <cell r="F4508">
            <v>0.1</v>
          </cell>
          <cell r="G4508" t="str">
            <v>&gt;=30</v>
          </cell>
          <cell r="H4508" t="str">
            <v>KS2 English</v>
          </cell>
          <cell r="I4508" t="str">
            <v>KS4 English</v>
          </cell>
        </row>
        <row r="4509">
          <cell r="B4509" t="str">
            <v>KS2-4</v>
          </cell>
          <cell r="C4509" t="str">
            <v>5A</v>
          </cell>
          <cell r="D4509" t="str">
            <v>B</v>
          </cell>
          <cell r="E4509">
            <v>6.9930069930069935E-2</v>
          </cell>
          <cell r="F4509">
            <v>0.1</v>
          </cell>
          <cell r="G4509" t="str">
            <v>&gt;=30</v>
          </cell>
          <cell r="H4509" t="str">
            <v>KS2 English</v>
          </cell>
          <cell r="I4509" t="str">
            <v>KS4 English</v>
          </cell>
        </row>
        <row r="4510">
          <cell r="B4510" t="str">
            <v>.</v>
          </cell>
        </row>
        <row r="4511">
          <cell r="B4511" t="str">
            <v>.</v>
          </cell>
        </row>
        <row r="4512">
          <cell r="B4512" t="str">
            <v>.</v>
          </cell>
          <cell r="C4512" t="str">
            <v>.</v>
          </cell>
          <cell r="D4512" t="str">
            <v>.</v>
          </cell>
          <cell r="E4512" t="str">
            <v>.</v>
          </cell>
          <cell r="F4512" t="str">
            <v>.</v>
          </cell>
          <cell r="G4512" t="str">
            <v>.</v>
          </cell>
          <cell r="H4512" t="str">
            <v>KS2 English</v>
          </cell>
          <cell r="I4512" t="str">
            <v>KS4 English</v>
          </cell>
        </row>
        <row r="4513">
          <cell r="B4513" t="str">
            <v>.</v>
          </cell>
          <cell r="C4513" t="str">
            <v>.</v>
          </cell>
          <cell r="D4513" t="str">
            <v>.</v>
          </cell>
          <cell r="E4513" t="str">
            <v>.</v>
          </cell>
          <cell r="F4513" t="str">
            <v>.</v>
          </cell>
          <cell r="G4513" t="str">
            <v>.</v>
          </cell>
          <cell r="H4513" t="str">
            <v>KS2 English</v>
          </cell>
          <cell r="I4513" t="str">
            <v>KS4 English</v>
          </cell>
        </row>
        <row r="4514">
          <cell r="B4514" t="str">
            <v>.</v>
          </cell>
          <cell r="C4514" t="str">
            <v>.</v>
          </cell>
          <cell r="D4514" t="str">
            <v>.</v>
          </cell>
          <cell r="E4514" t="str">
            <v>.</v>
          </cell>
          <cell r="F4514" t="str">
            <v>.</v>
          </cell>
          <cell r="G4514" t="str">
            <v>.</v>
          </cell>
          <cell r="H4514" t="str">
            <v>KS2 English</v>
          </cell>
          <cell r="I4514" t="str">
            <v>KS4 English</v>
          </cell>
        </row>
        <row r="4515">
          <cell r="B4515" t="str">
            <v>.</v>
          </cell>
          <cell r="C4515" t="str">
            <v>.</v>
          </cell>
          <cell r="D4515" t="str">
            <v>.</v>
          </cell>
          <cell r="E4515" t="str">
            <v>.</v>
          </cell>
          <cell r="F4515" t="str">
            <v>.</v>
          </cell>
          <cell r="G4515" t="str">
            <v>.</v>
          </cell>
          <cell r="H4515" t="str">
            <v>.</v>
          </cell>
          <cell r="I4515" t="str">
            <v>.</v>
          </cell>
        </row>
        <row r="4516">
          <cell r="B4516" t="str">
            <v>.</v>
          </cell>
          <cell r="C4516" t="str">
            <v>.</v>
          </cell>
          <cell r="D4516" t="str">
            <v>.</v>
          </cell>
          <cell r="E4516" t="str">
            <v>.</v>
          </cell>
          <cell r="F4516" t="str">
            <v>.</v>
          </cell>
          <cell r="G4516" t="str">
            <v>.</v>
          </cell>
          <cell r="H4516" t="str">
            <v>.</v>
          </cell>
          <cell r="I4516" t="str">
            <v>.</v>
          </cell>
        </row>
        <row r="4517">
          <cell r="B4517" t="str">
            <v>KS2-4</v>
          </cell>
          <cell r="C4517" t="str">
            <v>B</v>
          </cell>
          <cell r="D4517" t="str">
            <v>B</v>
          </cell>
          <cell r="E4517">
            <v>7.7519379844961239E-3</v>
          </cell>
          <cell r="F4517">
            <v>1</v>
          </cell>
          <cell r="G4517" t="str">
            <v>&lt;25</v>
          </cell>
          <cell r="H4517" t="str">
            <v>KS2 English</v>
          </cell>
          <cell r="I4517" t="str">
            <v>KS4 English</v>
          </cell>
        </row>
        <row r="4518">
          <cell r="B4518" t="str">
            <v>KS2-4</v>
          </cell>
          <cell r="C4518" t="str">
            <v>N</v>
          </cell>
          <cell r="D4518" t="str">
            <v>B</v>
          </cell>
          <cell r="E4518">
            <v>2.9907558455682438E-3</v>
          </cell>
          <cell r="F4518">
            <v>1</v>
          </cell>
          <cell r="G4518" t="str">
            <v>&lt;25</v>
          </cell>
          <cell r="H4518" t="str">
            <v>KS2 English</v>
          </cell>
          <cell r="I4518" t="str">
            <v>KS4 English</v>
          </cell>
        </row>
        <row r="4519">
          <cell r="B4519" t="str">
            <v>KS2-4</v>
          </cell>
          <cell r="C4519" t="str">
            <v>2</v>
          </cell>
          <cell r="D4519" t="str">
            <v>B</v>
          </cell>
          <cell r="E4519">
            <v>6.1538461538461538E-3</v>
          </cell>
          <cell r="F4519">
            <v>1</v>
          </cell>
          <cell r="G4519" t="str">
            <v>&lt;25</v>
          </cell>
          <cell r="H4519" t="str">
            <v>KS2 English</v>
          </cell>
          <cell r="I4519" t="str">
            <v>KS4 English</v>
          </cell>
        </row>
        <row r="4520">
          <cell r="B4520" t="str">
            <v>KS2-4</v>
          </cell>
          <cell r="C4520" t="str">
            <v>3C</v>
          </cell>
          <cell r="D4520" t="str">
            <v>B</v>
          </cell>
          <cell r="E4520">
            <v>6.7856616020061959E-3</v>
          </cell>
          <cell r="F4520">
            <v>1</v>
          </cell>
          <cell r="G4520" t="str">
            <v>&lt;25</v>
          </cell>
          <cell r="H4520" t="str">
            <v>KS2 English</v>
          </cell>
          <cell r="I4520" t="str">
            <v>KS4 English</v>
          </cell>
        </row>
        <row r="4521">
          <cell r="B4521" t="str">
            <v>KS2-4</v>
          </cell>
          <cell r="C4521" t="str">
            <v>3B</v>
          </cell>
          <cell r="D4521" t="str">
            <v>B</v>
          </cell>
          <cell r="E4521">
            <v>1.493481837742058E-2</v>
          </cell>
          <cell r="F4521">
            <v>1</v>
          </cell>
          <cell r="G4521" t="str">
            <v>&lt;25</v>
          </cell>
          <cell r="H4521" t="str">
            <v>KS2 English</v>
          </cell>
          <cell r="I4521" t="str">
            <v>KS4 English</v>
          </cell>
        </row>
        <row r="4522">
          <cell r="B4522" t="str">
            <v>KS2-4</v>
          </cell>
          <cell r="C4522" t="str">
            <v>3A</v>
          </cell>
          <cell r="D4522" t="str">
            <v>B</v>
          </cell>
          <cell r="E4522">
            <v>2.7683010039964907E-2</v>
          </cell>
          <cell r="F4522">
            <v>1</v>
          </cell>
          <cell r="G4522" t="str">
            <v>&lt;25</v>
          </cell>
          <cell r="H4522" t="str">
            <v>KS2 English</v>
          </cell>
          <cell r="I4522" t="str">
            <v>KS4 English</v>
          </cell>
        </row>
        <row r="4523">
          <cell r="B4523" t="str">
            <v>KS2-4</v>
          </cell>
          <cell r="C4523" t="str">
            <v>4C</v>
          </cell>
          <cell r="D4523" t="str">
            <v>B</v>
          </cell>
          <cell r="E4523">
            <v>7.0586733608475519E-2</v>
          </cell>
          <cell r="F4523">
            <v>1</v>
          </cell>
          <cell r="G4523" t="str">
            <v>&lt;25</v>
          </cell>
          <cell r="H4523" t="str">
            <v>KS2 English</v>
          </cell>
          <cell r="I4523" t="str">
            <v>KS4 English</v>
          </cell>
        </row>
        <row r="4524">
          <cell r="B4524" t="str">
            <v>KS2-4</v>
          </cell>
          <cell r="C4524" t="str">
            <v>4B</v>
          </cell>
          <cell r="D4524" t="str">
            <v>B</v>
          </cell>
          <cell r="E4524">
            <v>0.16736035049288062</v>
          </cell>
          <cell r="F4524">
            <v>1</v>
          </cell>
          <cell r="G4524" t="str">
            <v>&lt;25</v>
          </cell>
          <cell r="H4524" t="str">
            <v>KS2 English</v>
          </cell>
          <cell r="I4524" t="str">
            <v>KS4 English</v>
          </cell>
        </row>
        <row r="4525">
          <cell r="B4525" t="str">
            <v>KS2-4</v>
          </cell>
          <cell r="C4525" t="str">
            <v>4A</v>
          </cell>
          <cell r="D4525" t="str">
            <v>B</v>
          </cell>
          <cell r="E4525">
            <v>0.28026780732750606</v>
          </cell>
          <cell r="F4525">
            <v>1</v>
          </cell>
          <cell r="G4525" t="str">
            <v>&lt;25</v>
          </cell>
          <cell r="H4525" t="str">
            <v>KS2 English</v>
          </cell>
          <cell r="I4525" t="str">
            <v>KS4 English</v>
          </cell>
        </row>
        <row r="4526">
          <cell r="B4526" t="str">
            <v>KS2-4</v>
          </cell>
          <cell r="C4526" t="str">
            <v>5C</v>
          </cell>
          <cell r="D4526" t="str">
            <v>B</v>
          </cell>
          <cell r="E4526">
            <v>0.37662253793994188</v>
          </cell>
          <cell r="F4526">
            <v>1</v>
          </cell>
          <cell r="G4526" t="str">
            <v>&lt;25</v>
          </cell>
          <cell r="H4526" t="str">
            <v>KS2 English</v>
          </cell>
          <cell r="I4526" t="str">
            <v>KS4 English</v>
          </cell>
        </row>
        <row r="4527">
          <cell r="B4527" t="str">
            <v>KS2-4</v>
          </cell>
          <cell r="C4527" t="str">
            <v>5B</v>
          </cell>
          <cell r="D4527" t="str">
            <v>B</v>
          </cell>
          <cell r="E4527">
            <v>0.31239935587761675</v>
          </cell>
          <cell r="F4527">
            <v>1</v>
          </cell>
          <cell r="G4527" t="str">
            <v>&lt;25</v>
          </cell>
          <cell r="H4527" t="str">
            <v>KS2 English</v>
          </cell>
          <cell r="I4527" t="str">
            <v>KS4 English</v>
          </cell>
        </row>
        <row r="4528">
          <cell r="B4528" t="str">
            <v>KS2-4</v>
          </cell>
          <cell r="C4528" t="str">
            <v>5A</v>
          </cell>
          <cell r="D4528" t="str">
            <v>B</v>
          </cell>
          <cell r="E4528">
            <v>0.14880952380952381</v>
          </cell>
          <cell r="F4528">
            <v>1</v>
          </cell>
          <cell r="G4528" t="str">
            <v>&lt;25</v>
          </cell>
          <cell r="H4528" t="str">
            <v>KS2 English</v>
          </cell>
          <cell r="I4528" t="str">
            <v>KS4 English</v>
          </cell>
        </row>
        <row r="4529">
          <cell r="B4529" t="str">
            <v>.</v>
          </cell>
        </row>
        <row r="4530">
          <cell r="B4530" t="str">
            <v>.</v>
          </cell>
        </row>
        <row r="4531">
          <cell r="B4531" t="str">
            <v>.</v>
          </cell>
          <cell r="C4531" t="str">
            <v>.</v>
          </cell>
          <cell r="D4531" t="str">
            <v>.</v>
          </cell>
          <cell r="E4531" t="str">
            <v>.</v>
          </cell>
          <cell r="F4531" t="str">
            <v>.</v>
          </cell>
          <cell r="G4531" t="str">
            <v>.</v>
          </cell>
          <cell r="H4531" t="str">
            <v>KS2 English</v>
          </cell>
          <cell r="I4531" t="str">
            <v>KS4 English</v>
          </cell>
        </row>
        <row r="4532">
          <cell r="B4532" t="str">
            <v>.</v>
          </cell>
          <cell r="C4532" t="str">
            <v>.</v>
          </cell>
          <cell r="D4532" t="str">
            <v>.</v>
          </cell>
          <cell r="E4532" t="str">
            <v>.</v>
          </cell>
          <cell r="F4532" t="str">
            <v>.</v>
          </cell>
          <cell r="G4532" t="str">
            <v>.</v>
          </cell>
          <cell r="H4532" t="str">
            <v>KS2 English</v>
          </cell>
          <cell r="I4532" t="str">
            <v>KS4 English</v>
          </cell>
        </row>
        <row r="4533">
          <cell r="B4533" t="str">
            <v>.</v>
          </cell>
          <cell r="C4533" t="str">
            <v>.</v>
          </cell>
          <cell r="D4533" t="str">
            <v>.</v>
          </cell>
          <cell r="E4533" t="str">
            <v>.</v>
          </cell>
          <cell r="F4533" t="str">
            <v>.</v>
          </cell>
          <cell r="G4533" t="str">
            <v>.</v>
          </cell>
          <cell r="H4533" t="str">
            <v>KS2 English</v>
          </cell>
          <cell r="I4533" t="str">
            <v>KS4 English</v>
          </cell>
        </row>
        <row r="4534">
          <cell r="B4534" t="str">
            <v>.</v>
          </cell>
          <cell r="C4534" t="str">
            <v>.</v>
          </cell>
          <cell r="D4534" t="str">
            <v>.</v>
          </cell>
          <cell r="E4534" t="str">
            <v>.</v>
          </cell>
          <cell r="F4534" t="str">
            <v>.</v>
          </cell>
          <cell r="G4534" t="str">
            <v>.</v>
          </cell>
          <cell r="H4534" t="str">
            <v>.</v>
          </cell>
          <cell r="I4534" t="str">
            <v>.</v>
          </cell>
        </row>
        <row r="4535">
          <cell r="B4535" t="str">
            <v>.</v>
          </cell>
          <cell r="C4535" t="str">
            <v>.</v>
          </cell>
          <cell r="D4535" t="str">
            <v>.</v>
          </cell>
          <cell r="E4535" t="str">
            <v>.</v>
          </cell>
          <cell r="F4535" t="str">
            <v>.</v>
          </cell>
          <cell r="G4535" t="str">
            <v>.</v>
          </cell>
          <cell r="H4535" t="str">
            <v>.</v>
          </cell>
          <cell r="I4535" t="str">
            <v>.</v>
          </cell>
        </row>
        <row r="4536">
          <cell r="B4536" t="str">
            <v>KS2-4</v>
          </cell>
          <cell r="C4536" t="str">
            <v>B</v>
          </cell>
          <cell r="D4536" t="str">
            <v>B</v>
          </cell>
          <cell r="E4536">
            <v>3.5351303579319489E-3</v>
          </cell>
          <cell r="F4536">
            <v>1</v>
          </cell>
          <cell r="G4536" t="str">
            <v>&gt;=25 &amp; &lt;26</v>
          </cell>
          <cell r="H4536" t="str">
            <v>KS2 English</v>
          </cell>
          <cell r="I4536" t="str">
            <v>KS4 English</v>
          </cell>
        </row>
        <row r="4537">
          <cell r="B4537" t="str">
            <v>KS2-4</v>
          </cell>
          <cell r="C4537" t="str">
            <v>N</v>
          </cell>
          <cell r="D4537" t="str">
            <v>B</v>
          </cell>
          <cell r="E4537">
            <v>1.2113870381586917E-3</v>
          </cell>
          <cell r="F4537">
            <v>1</v>
          </cell>
          <cell r="G4537" t="str">
            <v>&gt;=25 &amp; &lt;26</v>
          </cell>
          <cell r="H4537" t="str">
            <v>KS2 English</v>
          </cell>
          <cell r="I4537" t="str">
            <v>KS4 English</v>
          </cell>
        </row>
        <row r="4538">
          <cell r="B4538" t="str">
            <v>KS2-4</v>
          </cell>
          <cell r="C4538" t="str">
            <v>2</v>
          </cell>
          <cell r="D4538" t="str">
            <v>B</v>
          </cell>
          <cell r="E4538">
            <v>1.1037527593818985E-3</v>
          </cell>
          <cell r="F4538">
            <v>1</v>
          </cell>
          <cell r="G4538" t="str">
            <v>&gt;=25 &amp; &lt;26</v>
          </cell>
          <cell r="H4538" t="str">
            <v>KS2 English</v>
          </cell>
          <cell r="I4538" t="str">
            <v>KS4 English</v>
          </cell>
        </row>
        <row r="4539">
          <cell r="B4539" t="str">
            <v>KS2-4</v>
          </cell>
          <cell r="C4539" t="str">
            <v>3C</v>
          </cell>
          <cell r="D4539" t="str">
            <v>B</v>
          </cell>
          <cell r="E4539">
            <v>5.1626226122870418E-3</v>
          </cell>
          <cell r="F4539">
            <v>1</v>
          </cell>
          <cell r="G4539" t="str">
            <v>&gt;=25 &amp; &lt;26</v>
          </cell>
          <cell r="H4539" t="str">
            <v>KS2 English</v>
          </cell>
          <cell r="I4539" t="str">
            <v>KS4 English</v>
          </cell>
        </row>
        <row r="4540">
          <cell r="B4540" t="str">
            <v>KS2-4</v>
          </cell>
          <cell r="C4540" t="str">
            <v>3B</v>
          </cell>
          <cell r="D4540" t="str">
            <v>B</v>
          </cell>
          <cell r="E4540">
            <v>1.1791477037649978E-2</v>
          </cell>
          <cell r="F4540">
            <v>1</v>
          </cell>
          <cell r="G4540" t="str">
            <v>&gt;=25 &amp; &lt;26</v>
          </cell>
          <cell r="H4540" t="str">
            <v>KS2 English</v>
          </cell>
          <cell r="I4540" t="str">
            <v>KS4 English</v>
          </cell>
        </row>
        <row r="4541">
          <cell r="B4541" t="str">
            <v>KS2-4</v>
          </cell>
          <cell r="C4541" t="str">
            <v>3A</v>
          </cell>
          <cell r="D4541" t="str">
            <v>B</v>
          </cell>
          <cell r="E4541">
            <v>2.4311432528081243E-2</v>
          </cell>
          <cell r="F4541">
            <v>1</v>
          </cell>
          <cell r="G4541" t="str">
            <v>&gt;=25 &amp; &lt;26</v>
          </cell>
          <cell r="H4541" t="str">
            <v>KS2 English</v>
          </cell>
          <cell r="I4541" t="str">
            <v>KS4 English</v>
          </cell>
        </row>
        <row r="4542">
          <cell r="B4542" t="str">
            <v>KS2-4</v>
          </cell>
          <cell r="C4542" t="str">
            <v>4C</v>
          </cell>
          <cell r="D4542" t="str">
            <v>B</v>
          </cell>
          <cell r="E4542">
            <v>7.1778732675664231E-2</v>
          </cell>
          <cell r="F4542">
            <v>1</v>
          </cell>
          <cell r="G4542" t="str">
            <v>&gt;=25 &amp; &lt;26</v>
          </cell>
          <cell r="H4542" t="str">
            <v>KS2 English</v>
          </cell>
          <cell r="I4542" t="str">
            <v>KS4 English</v>
          </cell>
        </row>
        <row r="4543">
          <cell r="B4543" t="str">
            <v>KS2-4</v>
          </cell>
          <cell r="C4543" t="str">
            <v>4B</v>
          </cell>
          <cell r="D4543" t="str">
            <v>B</v>
          </cell>
          <cell r="E4543">
            <v>0.18222028067493037</v>
          </cell>
          <cell r="F4543">
            <v>1</v>
          </cell>
          <cell r="G4543" t="str">
            <v>&gt;=25 &amp; &lt;26</v>
          </cell>
          <cell r="H4543" t="str">
            <v>KS2 English</v>
          </cell>
          <cell r="I4543" t="str">
            <v>KS4 English</v>
          </cell>
        </row>
        <row r="4544">
          <cell r="B4544" t="str">
            <v>KS2-4</v>
          </cell>
          <cell r="C4544" t="str">
            <v>4A</v>
          </cell>
          <cell r="D4544" t="str">
            <v>B</v>
          </cell>
          <cell r="E4544">
            <v>0.3066221875221804</v>
          </cell>
          <cell r="F4544">
            <v>1</v>
          </cell>
          <cell r="G4544" t="str">
            <v>&gt;=25 &amp; &lt;26</v>
          </cell>
          <cell r="H4544" t="str">
            <v>KS2 English</v>
          </cell>
          <cell r="I4544" t="str">
            <v>KS4 English</v>
          </cell>
        </row>
        <row r="4545">
          <cell r="B4545" t="str">
            <v>KS2-4</v>
          </cell>
          <cell r="C4545" t="str">
            <v>5C</v>
          </cell>
          <cell r="D4545" t="str">
            <v>B</v>
          </cell>
          <cell r="E4545">
            <v>0.38358076386245399</v>
          </cell>
          <cell r="F4545">
            <v>1</v>
          </cell>
          <cell r="G4545" t="str">
            <v>&gt;=25 &amp; &lt;26</v>
          </cell>
          <cell r="H4545" t="str">
            <v>KS2 English</v>
          </cell>
          <cell r="I4545" t="str">
            <v>KS4 English</v>
          </cell>
        </row>
        <row r="4546">
          <cell r="B4546" t="str">
            <v>KS2-4</v>
          </cell>
          <cell r="C4546" t="str">
            <v>5B</v>
          </cell>
          <cell r="D4546" t="str">
            <v>B</v>
          </cell>
          <cell r="E4546">
            <v>0.29205049471170247</v>
          </cell>
          <cell r="F4546">
            <v>1</v>
          </cell>
          <cell r="G4546" t="str">
            <v>&gt;=25 &amp; &lt;26</v>
          </cell>
          <cell r="H4546" t="str">
            <v>KS2 English</v>
          </cell>
          <cell r="I4546" t="str">
            <v>KS4 English</v>
          </cell>
        </row>
        <row r="4547">
          <cell r="B4547" t="str">
            <v>KS2-4</v>
          </cell>
          <cell r="C4547" t="str">
            <v>5A</v>
          </cell>
          <cell r="D4547" t="str">
            <v>B</v>
          </cell>
          <cell r="E4547">
            <v>8.7179487179487175E-2</v>
          </cell>
          <cell r="F4547">
            <v>1</v>
          </cell>
          <cell r="G4547" t="str">
            <v>&gt;=25 &amp; &lt;26</v>
          </cell>
          <cell r="H4547" t="str">
            <v>KS2 English</v>
          </cell>
          <cell r="I4547" t="str">
            <v>KS4 English</v>
          </cell>
        </row>
        <row r="4548">
          <cell r="B4548" t="str">
            <v>.</v>
          </cell>
        </row>
        <row r="4549">
          <cell r="B4549" t="str">
            <v>.</v>
          </cell>
        </row>
        <row r="4550">
          <cell r="B4550" t="str">
            <v>.</v>
          </cell>
          <cell r="C4550" t="str">
            <v>.</v>
          </cell>
          <cell r="D4550" t="str">
            <v>.</v>
          </cell>
          <cell r="E4550" t="str">
            <v>.</v>
          </cell>
          <cell r="F4550" t="str">
            <v>.</v>
          </cell>
          <cell r="G4550" t="str">
            <v>.</v>
          </cell>
          <cell r="H4550" t="str">
            <v>KS2 English</v>
          </cell>
          <cell r="I4550" t="str">
            <v>KS4 English</v>
          </cell>
        </row>
        <row r="4551">
          <cell r="B4551" t="str">
            <v>.</v>
          </cell>
          <cell r="C4551" t="str">
            <v>.</v>
          </cell>
          <cell r="D4551" t="str">
            <v>.</v>
          </cell>
          <cell r="E4551" t="str">
            <v>.</v>
          </cell>
          <cell r="F4551" t="str">
            <v>.</v>
          </cell>
          <cell r="G4551" t="str">
            <v>.</v>
          </cell>
          <cell r="H4551" t="str">
            <v>KS2 English</v>
          </cell>
          <cell r="I4551" t="str">
            <v>KS4 English</v>
          </cell>
        </row>
        <row r="4552">
          <cell r="B4552" t="str">
            <v>.</v>
          </cell>
          <cell r="C4552" t="str">
            <v>.</v>
          </cell>
          <cell r="D4552" t="str">
            <v>.</v>
          </cell>
          <cell r="E4552" t="str">
            <v>.</v>
          </cell>
          <cell r="F4552" t="str">
            <v>.</v>
          </cell>
          <cell r="G4552" t="str">
            <v>.</v>
          </cell>
          <cell r="H4552" t="str">
            <v>KS2 English</v>
          </cell>
          <cell r="I4552" t="str">
            <v>KS4 English</v>
          </cell>
        </row>
        <row r="4553">
          <cell r="B4553" t="str">
            <v>.</v>
          </cell>
          <cell r="C4553" t="str">
            <v>.</v>
          </cell>
          <cell r="D4553" t="str">
            <v>.</v>
          </cell>
          <cell r="E4553" t="str">
            <v>.</v>
          </cell>
          <cell r="F4553" t="str">
            <v>.</v>
          </cell>
          <cell r="G4553" t="str">
            <v>.</v>
          </cell>
          <cell r="H4553" t="str">
            <v>.</v>
          </cell>
          <cell r="I4553" t="str">
            <v>.</v>
          </cell>
        </row>
        <row r="4554">
          <cell r="B4554" t="str">
            <v>.</v>
          </cell>
          <cell r="C4554" t="str">
            <v>.</v>
          </cell>
          <cell r="D4554" t="str">
            <v>.</v>
          </cell>
          <cell r="E4554" t="str">
            <v>.</v>
          </cell>
          <cell r="F4554" t="str">
            <v>.</v>
          </cell>
          <cell r="G4554" t="str">
            <v>.</v>
          </cell>
          <cell r="H4554" t="str">
            <v>.</v>
          </cell>
          <cell r="I4554" t="str">
            <v>.</v>
          </cell>
        </row>
        <row r="4555">
          <cell r="B4555" t="str">
            <v>KS2-4</v>
          </cell>
          <cell r="C4555" t="str">
            <v>B</v>
          </cell>
          <cell r="D4555" t="str">
            <v>B</v>
          </cell>
          <cell r="E4555">
            <v>2.7580772261623326E-3</v>
          </cell>
          <cell r="F4555">
            <v>1</v>
          </cell>
          <cell r="G4555" t="str">
            <v>&gt;=26 &amp; &lt;27</v>
          </cell>
          <cell r="H4555" t="str">
            <v>KS2 English</v>
          </cell>
          <cell r="I4555" t="str">
            <v>KS4 English</v>
          </cell>
        </row>
        <row r="4556">
          <cell r="B4556" t="str">
            <v>KS2-4</v>
          </cell>
          <cell r="C4556" t="str">
            <v>N</v>
          </cell>
          <cell r="D4556" t="str">
            <v>B</v>
          </cell>
          <cell r="E4556">
            <v>3.126628452318916E-3</v>
          </cell>
          <cell r="F4556">
            <v>1</v>
          </cell>
          <cell r="G4556" t="str">
            <v>&gt;=26 &amp; &lt;27</v>
          </cell>
          <cell r="H4556" t="str">
            <v>KS2 English</v>
          </cell>
          <cell r="I4556" t="str">
            <v>KS4 English</v>
          </cell>
        </row>
        <row r="4557">
          <cell r="B4557" t="str">
            <v>KS2-4</v>
          </cell>
          <cell r="C4557" t="str">
            <v>2</v>
          </cell>
          <cell r="D4557" t="str">
            <v>B</v>
          </cell>
          <cell r="E4557">
            <v>1.8779342723004694E-3</v>
          </cell>
          <cell r="F4557">
            <v>1</v>
          </cell>
          <cell r="G4557" t="str">
            <v>&gt;=26 &amp; &lt;27</v>
          </cell>
          <cell r="H4557" t="str">
            <v>KS2 English</v>
          </cell>
          <cell r="I4557" t="str">
            <v>KS4 English</v>
          </cell>
        </row>
        <row r="4558">
          <cell r="B4558" t="str">
            <v>KS2-4</v>
          </cell>
          <cell r="C4558" t="str">
            <v>3C</v>
          </cell>
          <cell r="D4558" t="str">
            <v>B</v>
          </cell>
          <cell r="E4558">
            <v>6.2338779019776441E-3</v>
          </cell>
          <cell r="F4558">
            <v>1</v>
          </cell>
          <cell r="G4558" t="str">
            <v>&gt;=26 &amp; &lt;27</v>
          </cell>
          <cell r="H4558" t="str">
            <v>KS2 English</v>
          </cell>
          <cell r="I4558" t="str">
            <v>KS4 English</v>
          </cell>
        </row>
        <row r="4559">
          <cell r="B4559" t="str">
            <v>KS2-4</v>
          </cell>
          <cell r="C4559" t="str">
            <v>3B</v>
          </cell>
          <cell r="D4559" t="str">
            <v>B</v>
          </cell>
          <cell r="E4559">
            <v>1.1595623060591214E-2</v>
          </cell>
          <cell r="F4559">
            <v>1</v>
          </cell>
          <cell r="G4559" t="str">
            <v>&gt;=26 &amp; &lt;27</v>
          </cell>
          <cell r="H4559" t="str">
            <v>KS2 English</v>
          </cell>
          <cell r="I4559" t="str">
            <v>KS4 English</v>
          </cell>
        </row>
        <row r="4560">
          <cell r="B4560" t="str">
            <v>KS2-4</v>
          </cell>
          <cell r="C4560" t="str">
            <v>3A</v>
          </cell>
          <cell r="D4560" t="str">
            <v>B</v>
          </cell>
          <cell r="E4560">
            <v>2.9183098591549297E-2</v>
          </cell>
          <cell r="F4560">
            <v>1</v>
          </cell>
          <cell r="G4560" t="str">
            <v>&gt;=26 &amp; &lt;27</v>
          </cell>
          <cell r="H4560" t="str">
            <v>KS2 English</v>
          </cell>
          <cell r="I4560" t="str">
            <v>KS4 English</v>
          </cell>
        </row>
        <row r="4561">
          <cell r="B4561" t="str">
            <v>KS2-4</v>
          </cell>
          <cell r="C4561" t="str">
            <v>4C</v>
          </cell>
          <cell r="D4561" t="str">
            <v>B</v>
          </cell>
          <cell r="E4561">
            <v>8.6007055266252311E-2</v>
          </cell>
          <cell r="F4561">
            <v>1</v>
          </cell>
          <cell r="G4561" t="str">
            <v>&gt;=26 &amp; &lt;27</v>
          </cell>
          <cell r="H4561" t="str">
            <v>KS2 English</v>
          </cell>
          <cell r="I4561" t="str">
            <v>KS4 English</v>
          </cell>
        </row>
        <row r="4562">
          <cell r="B4562" t="str">
            <v>KS2-4</v>
          </cell>
          <cell r="C4562" t="str">
            <v>4B</v>
          </cell>
          <cell r="D4562" t="str">
            <v>B</v>
          </cell>
          <cell r="E4562">
            <v>0.19704727170711181</v>
          </cell>
          <cell r="F4562">
            <v>1</v>
          </cell>
          <cell r="G4562" t="str">
            <v>&gt;=26 &amp; &lt;27</v>
          </cell>
          <cell r="H4562" t="str">
            <v>KS2 English</v>
          </cell>
          <cell r="I4562" t="str">
            <v>KS4 English</v>
          </cell>
        </row>
        <row r="4563">
          <cell r="B4563" t="str">
            <v>KS2-4</v>
          </cell>
          <cell r="C4563" t="str">
            <v>4A</v>
          </cell>
          <cell r="D4563" t="str">
            <v>B</v>
          </cell>
          <cell r="E4563">
            <v>0.32592248193076628</v>
          </cell>
          <cell r="F4563">
            <v>1</v>
          </cell>
          <cell r="G4563" t="str">
            <v>&gt;=26 &amp; &lt;27</v>
          </cell>
          <cell r="H4563" t="str">
            <v>KS2 English</v>
          </cell>
          <cell r="I4563" t="str">
            <v>KS4 English</v>
          </cell>
        </row>
        <row r="4564">
          <cell r="B4564" t="str">
            <v>KS2-4</v>
          </cell>
          <cell r="C4564" t="str">
            <v>5C</v>
          </cell>
          <cell r="D4564" t="str">
            <v>B</v>
          </cell>
          <cell r="E4564">
            <v>0.38773688547102442</v>
          </cell>
          <cell r="F4564">
            <v>1</v>
          </cell>
          <cell r="G4564" t="str">
            <v>&gt;=26 &amp; &lt;27</v>
          </cell>
          <cell r="H4564" t="str">
            <v>KS2 English</v>
          </cell>
          <cell r="I4564" t="str">
            <v>KS4 English</v>
          </cell>
        </row>
        <row r="4565">
          <cell r="B4565" t="str">
            <v>KS2-4</v>
          </cell>
          <cell r="C4565" t="str">
            <v>5B</v>
          </cell>
          <cell r="D4565" t="str">
            <v>B</v>
          </cell>
          <cell r="E4565">
            <v>0.27462832870446008</v>
          </cell>
          <cell r="F4565">
            <v>1</v>
          </cell>
          <cell r="G4565" t="str">
            <v>&gt;=26 &amp; &lt;27</v>
          </cell>
          <cell r="H4565" t="str">
            <v>KS2 English</v>
          </cell>
          <cell r="I4565" t="str">
            <v>KS4 English</v>
          </cell>
        </row>
        <row r="4566">
          <cell r="B4566" t="str">
            <v>KS2-4</v>
          </cell>
          <cell r="C4566" t="str">
            <v>5A</v>
          </cell>
          <cell r="D4566" t="str">
            <v>B</v>
          </cell>
          <cell r="E4566">
            <v>9.2664092664092659E-2</v>
          </cell>
          <cell r="F4566">
            <v>1</v>
          </cell>
          <cell r="G4566" t="str">
            <v>&gt;=26 &amp; &lt;27</v>
          </cell>
          <cell r="H4566" t="str">
            <v>KS2 English</v>
          </cell>
          <cell r="I4566" t="str">
            <v>KS4 English</v>
          </cell>
        </row>
        <row r="4567">
          <cell r="B4567" t="str">
            <v>.</v>
          </cell>
        </row>
        <row r="4568">
          <cell r="B4568" t="str">
            <v>.</v>
          </cell>
        </row>
        <row r="4569">
          <cell r="B4569" t="str">
            <v>.</v>
          </cell>
          <cell r="C4569" t="str">
            <v>.</v>
          </cell>
          <cell r="D4569" t="str">
            <v>.</v>
          </cell>
          <cell r="E4569" t="str">
            <v>.</v>
          </cell>
          <cell r="F4569" t="str">
            <v>.</v>
          </cell>
          <cell r="G4569" t="str">
            <v>.</v>
          </cell>
          <cell r="H4569" t="str">
            <v>KS2 English</v>
          </cell>
          <cell r="I4569" t="str">
            <v>KS4 English</v>
          </cell>
        </row>
        <row r="4570">
          <cell r="B4570" t="str">
            <v>.</v>
          </cell>
          <cell r="C4570" t="str">
            <v>.</v>
          </cell>
          <cell r="D4570" t="str">
            <v>.</v>
          </cell>
          <cell r="E4570" t="str">
            <v>.</v>
          </cell>
          <cell r="F4570" t="str">
            <v>.</v>
          </cell>
          <cell r="G4570" t="str">
            <v>.</v>
          </cell>
          <cell r="H4570" t="str">
            <v>KS2 English</v>
          </cell>
          <cell r="I4570" t="str">
            <v>KS4 English</v>
          </cell>
        </row>
        <row r="4571">
          <cell r="B4571" t="str">
            <v>.</v>
          </cell>
          <cell r="C4571" t="str">
            <v>.</v>
          </cell>
          <cell r="D4571" t="str">
            <v>.</v>
          </cell>
          <cell r="E4571" t="str">
            <v>.</v>
          </cell>
          <cell r="F4571" t="str">
            <v>.</v>
          </cell>
          <cell r="G4571" t="str">
            <v>.</v>
          </cell>
          <cell r="H4571" t="str">
            <v>KS2 English</v>
          </cell>
          <cell r="I4571" t="str">
            <v>KS4 English</v>
          </cell>
        </row>
        <row r="4572">
          <cell r="B4572" t="str">
            <v>.</v>
          </cell>
          <cell r="C4572" t="str">
            <v>.</v>
          </cell>
          <cell r="D4572" t="str">
            <v>.</v>
          </cell>
          <cell r="E4572" t="str">
            <v>.</v>
          </cell>
          <cell r="F4572" t="str">
            <v>.</v>
          </cell>
          <cell r="G4572" t="str">
            <v>.</v>
          </cell>
          <cell r="H4572" t="str">
            <v>.</v>
          </cell>
          <cell r="I4572" t="str">
            <v>.</v>
          </cell>
        </row>
        <row r="4573">
          <cell r="B4573" t="str">
            <v>.</v>
          </cell>
          <cell r="C4573" t="str">
            <v>.</v>
          </cell>
          <cell r="D4573" t="str">
            <v>.</v>
          </cell>
          <cell r="E4573" t="str">
            <v>.</v>
          </cell>
          <cell r="F4573" t="str">
            <v>.</v>
          </cell>
          <cell r="G4573" t="str">
            <v>.</v>
          </cell>
          <cell r="H4573" t="str">
            <v>.</v>
          </cell>
          <cell r="I4573" t="str">
            <v>.</v>
          </cell>
        </row>
        <row r="4574">
          <cell r="B4574" t="str">
            <v>KS2-4</v>
          </cell>
          <cell r="C4574" t="str">
            <v>B</v>
          </cell>
          <cell r="D4574" t="str">
            <v>B</v>
          </cell>
          <cell r="E4574">
            <v>5.8910162002945507E-3</v>
          </cell>
          <cell r="F4574">
            <v>1</v>
          </cell>
          <cell r="G4574" t="str">
            <v>&gt;=27 &amp; &lt;28</v>
          </cell>
          <cell r="H4574" t="str">
            <v>KS2 English</v>
          </cell>
          <cell r="I4574" t="str">
            <v>KS4 English</v>
          </cell>
        </row>
        <row r="4575">
          <cell r="B4575" t="str">
            <v>KS2-4</v>
          </cell>
          <cell r="C4575" t="str">
            <v>N</v>
          </cell>
          <cell r="D4575" t="str">
            <v>B</v>
          </cell>
          <cell r="E4575">
            <v>3.0364372469635628E-3</v>
          </cell>
          <cell r="F4575">
            <v>1</v>
          </cell>
          <cell r="G4575" t="str">
            <v>&gt;=27 &amp; &lt;28</v>
          </cell>
          <cell r="H4575" t="str">
            <v>KS2 English</v>
          </cell>
          <cell r="I4575" t="str">
            <v>KS4 English</v>
          </cell>
        </row>
        <row r="4576">
          <cell r="B4576" t="str">
            <v>KS2-4</v>
          </cell>
          <cell r="C4576" t="str">
            <v>2</v>
          </cell>
          <cell r="D4576" t="str">
            <v>B</v>
          </cell>
          <cell r="E4576">
            <v>8.5034013605442185E-3</v>
          </cell>
          <cell r="F4576">
            <v>1</v>
          </cell>
          <cell r="G4576" t="str">
            <v>&gt;=27 &amp; &lt;28</v>
          </cell>
          <cell r="H4576" t="str">
            <v>KS2 English</v>
          </cell>
          <cell r="I4576" t="str">
            <v>KS4 English</v>
          </cell>
        </row>
        <row r="4577">
          <cell r="B4577" t="str">
            <v>KS2-4</v>
          </cell>
          <cell r="C4577" t="str">
            <v>3C</v>
          </cell>
          <cell r="D4577" t="str">
            <v>B</v>
          </cell>
          <cell r="E4577">
            <v>6.0675009480470228E-3</v>
          </cell>
          <cell r="F4577">
            <v>1</v>
          </cell>
          <cell r="G4577" t="str">
            <v>&gt;=27 &amp; &lt;28</v>
          </cell>
          <cell r="H4577" t="str">
            <v>KS2 English</v>
          </cell>
          <cell r="I4577" t="str">
            <v>KS4 English</v>
          </cell>
        </row>
        <row r="4578">
          <cell r="B4578" t="str">
            <v>KS2-4</v>
          </cell>
          <cell r="C4578" t="str">
            <v>3B</v>
          </cell>
          <cell r="D4578" t="str">
            <v>B</v>
          </cell>
          <cell r="E4578">
            <v>1.8779342723004695E-2</v>
          </cell>
          <cell r="F4578">
            <v>1</v>
          </cell>
          <cell r="G4578" t="str">
            <v>&gt;=27 &amp; &lt;28</v>
          </cell>
          <cell r="H4578" t="str">
            <v>KS2 English</v>
          </cell>
          <cell r="I4578" t="str">
            <v>KS4 English</v>
          </cell>
        </row>
        <row r="4579">
          <cell r="B4579" t="str">
            <v>KS2-4</v>
          </cell>
          <cell r="C4579" t="str">
            <v>3A</v>
          </cell>
          <cell r="D4579" t="str">
            <v>B</v>
          </cell>
          <cell r="E4579">
            <v>3.9134199134199132E-2</v>
          </cell>
          <cell r="F4579">
            <v>1</v>
          </cell>
          <cell r="G4579" t="str">
            <v>&gt;=27 &amp; &lt;28</v>
          </cell>
          <cell r="H4579" t="str">
            <v>KS2 English</v>
          </cell>
          <cell r="I4579" t="str">
            <v>KS4 English</v>
          </cell>
        </row>
        <row r="4580">
          <cell r="B4580" t="str">
            <v>KS2-4</v>
          </cell>
          <cell r="C4580" t="str">
            <v>4C</v>
          </cell>
          <cell r="D4580" t="str">
            <v>B</v>
          </cell>
          <cell r="E4580">
            <v>0.10595252017307917</v>
          </cell>
          <cell r="F4580">
            <v>1</v>
          </cell>
          <cell r="G4580" t="str">
            <v>&gt;=27 &amp; &lt;28</v>
          </cell>
          <cell r="H4580" t="str">
            <v>KS2 English</v>
          </cell>
          <cell r="I4580" t="str">
            <v>KS4 English</v>
          </cell>
        </row>
        <row r="4581">
          <cell r="B4581" t="str">
            <v>KS2-4</v>
          </cell>
          <cell r="C4581" t="str">
            <v>4B</v>
          </cell>
          <cell r="D4581" t="str">
            <v>B</v>
          </cell>
          <cell r="E4581">
            <v>0.24478633998843879</v>
          </cell>
          <cell r="F4581">
            <v>1</v>
          </cell>
          <cell r="G4581" t="str">
            <v>&gt;=27 &amp; &lt;28</v>
          </cell>
          <cell r="H4581" t="str">
            <v>KS2 English</v>
          </cell>
          <cell r="I4581" t="str">
            <v>KS4 English</v>
          </cell>
        </row>
        <row r="4582">
          <cell r="B4582" t="str">
            <v>KS2-4</v>
          </cell>
          <cell r="C4582" t="str">
            <v>4A</v>
          </cell>
          <cell r="D4582" t="str">
            <v>B</v>
          </cell>
          <cell r="E4582">
            <v>0.3718523464326593</v>
          </cell>
          <cell r="F4582">
            <v>1</v>
          </cell>
          <cell r="G4582" t="str">
            <v>&gt;=27 &amp; &lt;28</v>
          </cell>
          <cell r="H4582" t="str">
            <v>KS2 English</v>
          </cell>
          <cell r="I4582" t="str">
            <v>KS4 English</v>
          </cell>
        </row>
        <row r="4583">
          <cell r="B4583" t="str">
            <v>KS2-4</v>
          </cell>
          <cell r="C4583" t="str">
            <v>5C</v>
          </cell>
          <cell r="D4583" t="str">
            <v>B</v>
          </cell>
          <cell r="E4583">
            <v>0.3932370820668693</v>
          </cell>
          <cell r="F4583">
            <v>1</v>
          </cell>
          <cell r="G4583" t="str">
            <v>&gt;=27 &amp; &lt;28</v>
          </cell>
          <cell r="H4583" t="str">
            <v>KS2 English</v>
          </cell>
          <cell r="I4583" t="str">
            <v>KS4 English</v>
          </cell>
        </row>
        <row r="4584">
          <cell r="B4584" t="str">
            <v>KS2-4</v>
          </cell>
          <cell r="C4584" t="str">
            <v>5B</v>
          </cell>
          <cell r="D4584" t="str">
            <v>B</v>
          </cell>
          <cell r="E4584">
            <v>0.2437854339293502</v>
          </cell>
          <cell r="F4584">
            <v>1</v>
          </cell>
          <cell r="G4584" t="str">
            <v>&gt;=27 &amp; &lt;28</v>
          </cell>
          <cell r="H4584" t="str">
            <v>KS2 English</v>
          </cell>
          <cell r="I4584" t="str">
            <v>KS4 English</v>
          </cell>
        </row>
        <row r="4585">
          <cell r="B4585" t="str">
            <v>KS2-4</v>
          </cell>
          <cell r="C4585" t="str">
            <v>5A</v>
          </cell>
          <cell r="D4585" t="str">
            <v>B</v>
          </cell>
          <cell r="E4585">
            <v>9.7435897435897437E-2</v>
          </cell>
          <cell r="F4585">
            <v>1</v>
          </cell>
          <cell r="G4585" t="str">
            <v>&gt;=27 &amp; &lt;28</v>
          </cell>
          <cell r="H4585" t="str">
            <v>KS2 English</v>
          </cell>
          <cell r="I4585" t="str">
            <v>KS4 English</v>
          </cell>
        </row>
        <row r="4586">
          <cell r="B4586" t="str">
            <v>.</v>
          </cell>
        </row>
        <row r="4587">
          <cell r="B4587" t="str">
            <v>.</v>
          </cell>
        </row>
        <row r="4588">
          <cell r="B4588" t="str">
            <v>.</v>
          </cell>
          <cell r="C4588" t="str">
            <v>.</v>
          </cell>
          <cell r="D4588" t="str">
            <v>.</v>
          </cell>
          <cell r="E4588" t="str">
            <v>.</v>
          </cell>
          <cell r="F4588" t="str">
            <v>.</v>
          </cell>
          <cell r="G4588" t="str">
            <v>.</v>
          </cell>
          <cell r="H4588" t="str">
            <v>KS2 English</v>
          </cell>
          <cell r="I4588" t="str">
            <v>KS4 English</v>
          </cell>
        </row>
        <row r="4589">
          <cell r="B4589" t="str">
            <v>.</v>
          </cell>
          <cell r="C4589" t="str">
            <v>.</v>
          </cell>
          <cell r="D4589" t="str">
            <v>.</v>
          </cell>
          <cell r="E4589" t="str">
            <v>.</v>
          </cell>
          <cell r="F4589" t="str">
            <v>.</v>
          </cell>
          <cell r="G4589" t="str">
            <v>.</v>
          </cell>
          <cell r="H4589" t="str">
            <v>KS2 English</v>
          </cell>
          <cell r="I4589" t="str">
            <v>KS4 English</v>
          </cell>
        </row>
        <row r="4590">
          <cell r="B4590" t="str">
            <v>.</v>
          </cell>
          <cell r="C4590" t="str">
            <v>.</v>
          </cell>
          <cell r="D4590" t="str">
            <v>.</v>
          </cell>
          <cell r="E4590" t="str">
            <v>.</v>
          </cell>
          <cell r="F4590" t="str">
            <v>.</v>
          </cell>
          <cell r="G4590" t="str">
            <v>.</v>
          </cell>
          <cell r="H4590" t="str">
            <v>KS2 English</v>
          </cell>
          <cell r="I4590" t="str">
            <v>KS4 English</v>
          </cell>
        </row>
        <row r="4591">
          <cell r="B4591" t="str">
            <v>.</v>
          </cell>
          <cell r="C4591" t="str">
            <v>.</v>
          </cell>
          <cell r="D4591" t="str">
            <v>.</v>
          </cell>
          <cell r="E4591" t="str">
            <v>.</v>
          </cell>
          <cell r="F4591" t="str">
            <v>.</v>
          </cell>
          <cell r="G4591" t="str">
            <v>.</v>
          </cell>
          <cell r="H4591" t="str">
            <v>.</v>
          </cell>
          <cell r="I4591" t="str">
            <v>.</v>
          </cell>
        </row>
        <row r="4592">
          <cell r="B4592" t="str">
            <v>.</v>
          </cell>
          <cell r="C4592" t="str">
            <v>.</v>
          </cell>
          <cell r="D4592" t="str">
            <v>.</v>
          </cell>
          <cell r="E4592" t="str">
            <v>.</v>
          </cell>
          <cell r="F4592" t="str">
            <v>.</v>
          </cell>
          <cell r="G4592" t="str">
            <v>.</v>
          </cell>
          <cell r="H4592" t="str">
            <v>.</v>
          </cell>
          <cell r="I4592" t="str">
            <v>.</v>
          </cell>
        </row>
        <row r="4593">
          <cell r="B4593" t="str">
            <v>KS2-4</v>
          </cell>
          <cell r="C4593" t="str">
            <v>B</v>
          </cell>
          <cell r="D4593" t="str">
            <v>B</v>
          </cell>
          <cell r="E4593">
            <v>0</v>
          </cell>
          <cell r="F4593">
            <v>1</v>
          </cell>
          <cell r="G4593" t="str">
            <v>&gt;=28 &amp; &lt;29</v>
          </cell>
          <cell r="H4593" t="str">
            <v>KS2 English</v>
          </cell>
          <cell r="I4593" t="str">
            <v>KS4 English</v>
          </cell>
        </row>
        <row r="4594">
          <cell r="B4594" t="str">
            <v>KS2-4</v>
          </cell>
          <cell r="C4594" t="str">
            <v>N</v>
          </cell>
          <cell r="D4594" t="str">
            <v>B</v>
          </cell>
          <cell r="E4594">
            <v>0</v>
          </cell>
          <cell r="F4594">
            <v>1</v>
          </cell>
          <cell r="G4594" t="str">
            <v>&gt;=28 &amp; &lt;29</v>
          </cell>
          <cell r="H4594" t="str">
            <v>KS2 English</v>
          </cell>
          <cell r="I4594" t="str">
            <v>KS4 English</v>
          </cell>
        </row>
        <row r="4595">
          <cell r="B4595" t="str">
            <v>KS2-4</v>
          </cell>
          <cell r="C4595" t="str">
            <v>2</v>
          </cell>
          <cell r="D4595" t="str">
            <v>B</v>
          </cell>
          <cell r="E4595">
            <v>0</v>
          </cell>
          <cell r="F4595">
            <v>1</v>
          </cell>
          <cell r="G4595" t="str">
            <v>&gt;=28 &amp; &lt;29</v>
          </cell>
          <cell r="H4595" t="str">
            <v>KS2 English</v>
          </cell>
          <cell r="I4595" t="str">
            <v>KS4 English</v>
          </cell>
        </row>
        <row r="4596">
          <cell r="B4596" t="str">
            <v>KS2-4</v>
          </cell>
          <cell r="C4596" t="str">
            <v>3C</v>
          </cell>
          <cell r="D4596" t="str">
            <v>B</v>
          </cell>
          <cell r="E4596">
            <v>1.3043478260869565E-2</v>
          </cell>
          <cell r="F4596">
            <v>1</v>
          </cell>
          <cell r="G4596" t="str">
            <v>&gt;=28 &amp; &lt;29</v>
          </cell>
          <cell r="H4596" t="str">
            <v>KS2 English</v>
          </cell>
          <cell r="I4596" t="str">
            <v>KS4 English</v>
          </cell>
        </row>
        <row r="4597">
          <cell r="B4597" t="str">
            <v>KS2-4</v>
          </cell>
          <cell r="C4597" t="str">
            <v>3B</v>
          </cell>
          <cell r="D4597" t="str">
            <v>B</v>
          </cell>
          <cell r="E4597">
            <v>2.4144869215291749E-2</v>
          </cell>
          <cell r="F4597">
            <v>1</v>
          </cell>
          <cell r="G4597" t="str">
            <v>&gt;=28 &amp; &lt;29</v>
          </cell>
          <cell r="H4597" t="str">
            <v>KS2 English</v>
          </cell>
          <cell r="I4597" t="str">
            <v>KS4 English</v>
          </cell>
        </row>
        <row r="4598">
          <cell r="B4598" t="str">
            <v>KS2-4</v>
          </cell>
          <cell r="C4598" t="str">
            <v>3A</v>
          </cell>
          <cell r="D4598" t="str">
            <v>B</v>
          </cell>
          <cell r="E4598">
            <v>3.9473684210526314E-2</v>
          </cell>
          <cell r="F4598">
            <v>1</v>
          </cell>
          <cell r="G4598" t="str">
            <v>&gt;=28 &amp; &lt;29</v>
          </cell>
          <cell r="H4598" t="str">
            <v>KS2 English</v>
          </cell>
          <cell r="I4598" t="str">
            <v>KS4 English</v>
          </cell>
        </row>
        <row r="4599">
          <cell r="B4599" t="str">
            <v>KS2-4</v>
          </cell>
          <cell r="C4599" t="str">
            <v>4C</v>
          </cell>
          <cell r="D4599" t="str">
            <v>B</v>
          </cell>
          <cell r="E4599">
            <v>0.13241601143674053</v>
          </cell>
          <cell r="F4599">
            <v>1</v>
          </cell>
          <cell r="G4599" t="str">
            <v>&gt;=28 &amp; &lt;29</v>
          </cell>
          <cell r="H4599" t="str">
            <v>KS2 English</v>
          </cell>
          <cell r="I4599" t="str">
            <v>KS4 English</v>
          </cell>
        </row>
        <row r="4600">
          <cell r="B4600" t="str">
            <v>KS2-4</v>
          </cell>
          <cell r="C4600" t="str">
            <v>4B</v>
          </cell>
          <cell r="D4600" t="str">
            <v>B</v>
          </cell>
          <cell r="E4600">
            <v>0.27491157458226612</v>
          </cell>
          <cell r="F4600">
            <v>1</v>
          </cell>
          <cell r="G4600" t="str">
            <v>&gt;=28 &amp; &lt;29</v>
          </cell>
          <cell r="H4600" t="str">
            <v>KS2 English</v>
          </cell>
          <cell r="I4600" t="str">
            <v>KS4 English</v>
          </cell>
        </row>
        <row r="4601">
          <cell r="B4601" t="str">
            <v>KS2-4</v>
          </cell>
          <cell r="C4601" t="str">
            <v>4A</v>
          </cell>
          <cell r="D4601" t="str">
            <v>B</v>
          </cell>
          <cell r="E4601">
            <v>0.39157716905997347</v>
          </cell>
          <cell r="F4601">
            <v>1</v>
          </cell>
          <cell r="G4601" t="str">
            <v>&gt;=28 &amp; &lt;29</v>
          </cell>
          <cell r="H4601" t="str">
            <v>KS2 English</v>
          </cell>
          <cell r="I4601" t="str">
            <v>KS4 English</v>
          </cell>
        </row>
        <row r="4602">
          <cell r="B4602" t="str">
            <v>KS2-4</v>
          </cell>
          <cell r="C4602" t="str">
            <v>5C</v>
          </cell>
          <cell r="D4602" t="str">
            <v>B</v>
          </cell>
          <cell r="E4602">
            <v>0.37892596219025382</v>
          </cell>
          <cell r="F4602">
            <v>1</v>
          </cell>
          <cell r="G4602" t="str">
            <v>&gt;=28 &amp; &lt;29</v>
          </cell>
          <cell r="H4602" t="str">
            <v>KS2 English</v>
          </cell>
          <cell r="I4602" t="str">
            <v>KS4 English</v>
          </cell>
        </row>
        <row r="4603">
          <cell r="B4603" t="str">
            <v>KS2-4</v>
          </cell>
          <cell r="C4603" t="str">
            <v>5B</v>
          </cell>
          <cell r="D4603" t="str">
            <v>B</v>
          </cell>
          <cell r="E4603">
            <v>0.2064448519779932</v>
          </cell>
          <cell r="F4603">
            <v>1</v>
          </cell>
          <cell r="G4603" t="str">
            <v>&gt;=28 &amp; &lt;29</v>
          </cell>
          <cell r="H4603" t="str">
            <v>KS2 English</v>
          </cell>
          <cell r="I4603" t="str">
            <v>KS4 English</v>
          </cell>
        </row>
        <row r="4604">
          <cell r="B4604" t="str">
            <v>KS2-4</v>
          </cell>
          <cell r="C4604" t="str">
            <v>5A</v>
          </cell>
          <cell r="D4604" t="str">
            <v>B</v>
          </cell>
          <cell r="E4604">
            <v>7.6555023923444973E-2</v>
          </cell>
          <cell r="F4604">
            <v>1</v>
          </cell>
          <cell r="G4604" t="str">
            <v>&gt;=28 &amp; &lt;29</v>
          </cell>
          <cell r="H4604" t="str">
            <v>KS2 English</v>
          </cell>
          <cell r="I4604" t="str">
            <v>KS4 English</v>
          </cell>
        </row>
        <row r="4605">
          <cell r="B4605" t="str">
            <v>.</v>
          </cell>
        </row>
        <row r="4606">
          <cell r="B4606" t="str">
            <v>.</v>
          </cell>
        </row>
        <row r="4607">
          <cell r="B4607" t="str">
            <v>.</v>
          </cell>
          <cell r="C4607" t="str">
            <v>.</v>
          </cell>
          <cell r="D4607" t="str">
            <v>.</v>
          </cell>
          <cell r="E4607" t="str">
            <v>.</v>
          </cell>
          <cell r="F4607" t="str">
            <v>.</v>
          </cell>
          <cell r="G4607" t="str">
            <v>.</v>
          </cell>
          <cell r="H4607" t="str">
            <v>KS2 English</v>
          </cell>
          <cell r="I4607" t="str">
            <v>KS4 English</v>
          </cell>
        </row>
        <row r="4608">
          <cell r="B4608" t="str">
            <v>.</v>
          </cell>
          <cell r="C4608" t="str">
            <v>.</v>
          </cell>
          <cell r="D4608" t="str">
            <v>.</v>
          </cell>
          <cell r="E4608" t="str">
            <v>.</v>
          </cell>
          <cell r="F4608" t="str">
            <v>.</v>
          </cell>
          <cell r="G4608" t="str">
            <v>.</v>
          </cell>
          <cell r="H4608" t="str">
            <v>KS2 English</v>
          </cell>
          <cell r="I4608" t="str">
            <v>KS4 English</v>
          </cell>
        </row>
        <row r="4609">
          <cell r="B4609" t="str">
            <v>.</v>
          </cell>
          <cell r="C4609" t="str">
            <v>.</v>
          </cell>
          <cell r="D4609" t="str">
            <v>.</v>
          </cell>
          <cell r="E4609" t="str">
            <v>.</v>
          </cell>
          <cell r="F4609" t="str">
            <v>.</v>
          </cell>
          <cell r="G4609" t="str">
            <v>.</v>
          </cell>
          <cell r="H4609" t="str">
            <v>KS2 English</v>
          </cell>
          <cell r="I4609" t="str">
            <v>KS4 English</v>
          </cell>
        </row>
        <row r="4610">
          <cell r="B4610" t="str">
            <v>.</v>
          </cell>
          <cell r="C4610" t="str">
            <v>.</v>
          </cell>
          <cell r="D4610" t="str">
            <v>.</v>
          </cell>
          <cell r="E4610" t="str">
            <v>.</v>
          </cell>
          <cell r="F4610" t="str">
            <v>.</v>
          </cell>
          <cell r="G4610" t="str">
            <v>.</v>
          </cell>
          <cell r="H4610" t="str">
            <v>.</v>
          </cell>
          <cell r="I4610" t="str">
            <v>.</v>
          </cell>
        </row>
        <row r="4611">
          <cell r="B4611" t="str">
            <v>.</v>
          </cell>
          <cell r="C4611" t="str">
            <v>.</v>
          </cell>
          <cell r="D4611" t="str">
            <v>.</v>
          </cell>
          <cell r="E4611" t="str">
            <v>.</v>
          </cell>
          <cell r="F4611" t="str">
            <v>.</v>
          </cell>
          <cell r="G4611" t="str">
            <v>.</v>
          </cell>
          <cell r="H4611" t="str">
            <v>.</v>
          </cell>
          <cell r="I4611" t="str">
            <v>.</v>
          </cell>
        </row>
        <row r="4612">
          <cell r="B4612" t="str">
            <v>KS2-4</v>
          </cell>
          <cell r="C4612" t="str">
            <v>B</v>
          </cell>
          <cell r="D4612" t="str">
            <v>B</v>
          </cell>
          <cell r="E4612">
            <v>4.5751633986928102E-2</v>
          </cell>
          <cell r="F4612">
            <v>1</v>
          </cell>
          <cell r="G4612" t="str">
            <v>&gt;=29 &amp; &lt;30</v>
          </cell>
          <cell r="H4612" t="str">
            <v>KS2 English</v>
          </cell>
          <cell r="I4612" t="str">
            <v>KS4 English</v>
          </cell>
        </row>
        <row r="4613">
          <cell r="B4613" t="str">
            <v>KS2-4</v>
          </cell>
          <cell r="C4613" t="str">
            <v>N</v>
          </cell>
          <cell r="D4613" t="str">
            <v>B</v>
          </cell>
          <cell r="E4613">
            <v>4.5751633986928102E-2</v>
          </cell>
          <cell r="F4613">
            <v>1</v>
          </cell>
          <cell r="G4613" t="str">
            <v>&gt;=29 &amp; &lt;30</v>
          </cell>
          <cell r="H4613" t="str">
            <v>KS2 English</v>
          </cell>
          <cell r="I4613" t="str">
            <v>KS4 English</v>
          </cell>
        </row>
        <row r="4614">
          <cell r="B4614" t="str">
            <v>KS2-4</v>
          </cell>
          <cell r="C4614" t="str">
            <v>2</v>
          </cell>
          <cell r="D4614" t="str">
            <v>B</v>
          </cell>
          <cell r="E4614">
            <v>4.5751633986928102E-2</v>
          </cell>
          <cell r="F4614">
            <v>1</v>
          </cell>
          <cell r="G4614" t="str">
            <v>&gt;=29 &amp; &lt;30</v>
          </cell>
          <cell r="H4614" t="str">
            <v>KS2 English</v>
          </cell>
          <cell r="I4614" t="str">
            <v>KS4 English</v>
          </cell>
        </row>
        <row r="4615">
          <cell r="B4615" t="str">
            <v>KS2-4</v>
          </cell>
          <cell r="C4615" t="str">
            <v>3C</v>
          </cell>
          <cell r="D4615" t="str">
            <v>B</v>
          </cell>
          <cell r="E4615">
            <v>4.5751633986928102E-2</v>
          </cell>
          <cell r="F4615">
            <v>1</v>
          </cell>
          <cell r="G4615" t="str">
            <v>&gt;=29 &amp; &lt;30</v>
          </cell>
          <cell r="H4615" t="str">
            <v>KS2 English</v>
          </cell>
          <cell r="I4615" t="str">
            <v>KS4 English</v>
          </cell>
        </row>
        <row r="4616">
          <cell r="B4616" t="str">
            <v>KS2-4</v>
          </cell>
          <cell r="C4616" t="str">
            <v>3B</v>
          </cell>
          <cell r="D4616" t="str">
            <v>B</v>
          </cell>
          <cell r="E4616">
            <v>4.5751633986928102E-2</v>
          </cell>
          <cell r="F4616">
            <v>1</v>
          </cell>
          <cell r="G4616" t="str">
            <v>&gt;=29 &amp; &lt;30</v>
          </cell>
          <cell r="H4616" t="str">
            <v>KS2 English</v>
          </cell>
          <cell r="I4616" t="str">
            <v>KS4 English</v>
          </cell>
        </row>
        <row r="4617">
          <cell r="B4617" t="str">
            <v>KS2-4</v>
          </cell>
          <cell r="C4617" t="str">
            <v>3A</v>
          </cell>
          <cell r="D4617" t="str">
            <v>B</v>
          </cell>
          <cell r="E4617">
            <v>5.4794520547945202E-2</v>
          </cell>
          <cell r="F4617">
            <v>1</v>
          </cell>
          <cell r="G4617" t="str">
            <v>&gt;=29 &amp; &lt;30</v>
          </cell>
          <cell r="H4617" t="str">
            <v>KS2 English</v>
          </cell>
          <cell r="I4617" t="str">
            <v>KS4 English</v>
          </cell>
        </row>
        <row r="4618">
          <cell r="B4618" t="str">
            <v>KS2-4</v>
          </cell>
          <cell r="C4618" t="str">
            <v>4C</v>
          </cell>
          <cell r="D4618" t="str">
            <v>B</v>
          </cell>
          <cell r="E4618">
            <v>0.23277182235834609</v>
          </cell>
          <cell r="F4618">
            <v>1</v>
          </cell>
          <cell r="G4618" t="str">
            <v>&gt;=29 &amp; &lt;30</v>
          </cell>
          <cell r="H4618" t="str">
            <v>KS2 English</v>
          </cell>
          <cell r="I4618" t="str">
            <v>KS4 English</v>
          </cell>
        </row>
        <row r="4619">
          <cell r="B4619" t="str">
            <v>KS2-4</v>
          </cell>
          <cell r="C4619" t="str">
            <v>4B</v>
          </cell>
          <cell r="D4619" t="str">
            <v>B</v>
          </cell>
          <cell r="E4619">
            <v>0.40014214641080315</v>
          </cell>
          <cell r="F4619">
            <v>1</v>
          </cell>
          <cell r="G4619" t="str">
            <v>&gt;=29 &amp; &lt;30</v>
          </cell>
          <cell r="H4619" t="str">
            <v>KS2 English</v>
          </cell>
          <cell r="I4619" t="str">
            <v>KS4 English</v>
          </cell>
        </row>
        <row r="4620">
          <cell r="B4620" t="str">
            <v>KS2-4</v>
          </cell>
          <cell r="C4620" t="str">
            <v>4A</v>
          </cell>
          <cell r="D4620" t="str">
            <v>B</v>
          </cell>
          <cell r="E4620">
            <v>0.43157894736842106</v>
          </cell>
          <cell r="F4620">
            <v>1</v>
          </cell>
          <cell r="G4620" t="str">
            <v>&gt;=29 &amp; &lt;30</v>
          </cell>
          <cell r="H4620" t="str">
            <v>KS2 English</v>
          </cell>
          <cell r="I4620" t="str">
            <v>KS4 English</v>
          </cell>
        </row>
        <row r="4621">
          <cell r="B4621" t="str">
            <v>KS2-4</v>
          </cell>
          <cell r="C4621" t="str">
            <v>5C</v>
          </cell>
          <cell r="D4621" t="str">
            <v>B</v>
          </cell>
          <cell r="E4621">
            <v>0.3534464697255395</v>
          </cell>
          <cell r="F4621">
            <v>1</v>
          </cell>
          <cell r="G4621" t="str">
            <v>&gt;=29 &amp; &lt;30</v>
          </cell>
          <cell r="H4621" t="str">
            <v>KS2 English</v>
          </cell>
          <cell r="I4621" t="str">
            <v>KS4 English</v>
          </cell>
        </row>
        <row r="4622">
          <cell r="B4622" t="str">
            <v>KS2-4</v>
          </cell>
          <cell r="C4622" t="str">
            <v>5B</v>
          </cell>
          <cell r="D4622" t="str">
            <v>B</v>
          </cell>
          <cell r="E4622">
            <v>0.19204244031830239</v>
          </cell>
          <cell r="F4622">
            <v>1</v>
          </cell>
          <cell r="G4622" t="str">
            <v>&gt;=29 &amp; &lt;30</v>
          </cell>
          <cell r="H4622" t="str">
            <v>KS2 English</v>
          </cell>
          <cell r="I4622" t="str">
            <v>KS4 English</v>
          </cell>
        </row>
        <row r="4623">
          <cell r="B4623" t="str">
            <v>KS2-4</v>
          </cell>
          <cell r="C4623" t="str">
            <v>5A</v>
          </cell>
          <cell r="D4623" t="str">
            <v>B</v>
          </cell>
          <cell r="E4623">
            <v>4.7008547008547008E-2</v>
          </cell>
          <cell r="F4623">
            <v>1</v>
          </cell>
          <cell r="G4623" t="str">
            <v>&gt;=29 &amp; &lt;30</v>
          </cell>
          <cell r="H4623" t="str">
            <v>KS2 English</v>
          </cell>
          <cell r="I4623" t="str">
            <v>KS4 English</v>
          </cell>
        </row>
        <row r="4624">
          <cell r="B4624" t="str">
            <v>.</v>
          </cell>
        </row>
        <row r="4625">
          <cell r="B4625" t="str">
            <v>.</v>
          </cell>
        </row>
        <row r="4626">
          <cell r="B4626" t="str">
            <v>.</v>
          </cell>
          <cell r="C4626" t="str">
            <v>.</v>
          </cell>
          <cell r="D4626" t="str">
            <v>.</v>
          </cell>
          <cell r="E4626" t="str">
            <v>.</v>
          </cell>
          <cell r="F4626" t="str">
            <v>.</v>
          </cell>
          <cell r="G4626" t="str">
            <v>.</v>
          </cell>
          <cell r="H4626" t="str">
            <v>KS2 English</v>
          </cell>
          <cell r="I4626" t="str">
            <v>KS4 English</v>
          </cell>
        </row>
        <row r="4627">
          <cell r="B4627" t="str">
            <v>.</v>
          </cell>
          <cell r="C4627" t="str">
            <v>.</v>
          </cell>
          <cell r="D4627" t="str">
            <v>.</v>
          </cell>
          <cell r="E4627" t="str">
            <v>.</v>
          </cell>
          <cell r="F4627" t="str">
            <v>.</v>
          </cell>
          <cell r="G4627" t="str">
            <v>.</v>
          </cell>
          <cell r="H4627" t="str">
            <v>KS2 English</v>
          </cell>
          <cell r="I4627" t="str">
            <v>KS4 English</v>
          </cell>
        </row>
        <row r="4628">
          <cell r="B4628" t="str">
            <v>.</v>
          </cell>
          <cell r="C4628" t="str">
            <v>.</v>
          </cell>
          <cell r="D4628" t="str">
            <v>.</v>
          </cell>
          <cell r="E4628" t="str">
            <v>.</v>
          </cell>
          <cell r="F4628" t="str">
            <v>.</v>
          </cell>
          <cell r="G4628" t="str">
            <v>.</v>
          </cell>
          <cell r="H4628" t="str">
            <v>KS2 English</v>
          </cell>
          <cell r="I4628" t="str">
            <v>KS4 English</v>
          </cell>
        </row>
        <row r="4629">
          <cell r="B4629" t="str">
            <v>.</v>
          </cell>
          <cell r="C4629" t="str">
            <v>.</v>
          </cell>
          <cell r="D4629" t="str">
            <v>.</v>
          </cell>
          <cell r="E4629" t="str">
            <v>.</v>
          </cell>
          <cell r="F4629" t="str">
            <v>.</v>
          </cell>
          <cell r="G4629" t="str">
            <v>.</v>
          </cell>
          <cell r="H4629" t="str">
            <v>.</v>
          </cell>
          <cell r="I4629" t="str">
            <v>.</v>
          </cell>
        </row>
        <row r="4630">
          <cell r="B4630" t="str">
            <v>.</v>
          </cell>
          <cell r="C4630" t="str">
            <v>.</v>
          </cell>
          <cell r="D4630" t="str">
            <v>.</v>
          </cell>
          <cell r="E4630" t="str">
            <v>.</v>
          </cell>
          <cell r="F4630" t="str">
            <v>.</v>
          </cell>
          <cell r="G4630" t="str">
            <v>.</v>
          </cell>
          <cell r="H4630" t="str">
            <v>.</v>
          </cell>
          <cell r="I4630" t="str">
            <v>.</v>
          </cell>
        </row>
        <row r="4631">
          <cell r="B4631" t="str">
            <v>KS2-4</v>
          </cell>
          <cell r="C4631" t="str">
            <v>B</v>
          </cell>
          <cell r="D4631" t="str">
            <v>B</v>
          </cell>
          <cell r="E4631">
            <v>0.31716417910447764</v>
          </cell>
          <cell r="F4631">
            <v>1</v>
          </cell>
          <cell r="G4631" t="str">
            <v>&gt;=30</v>
          </cell>
          <cell r="H4631" t="str">
            <v>KS2 English</v>
          </cell>
          <cell r="I4631" t="str">
            <v>KS4 English</v>
          </cell>
        </row>
        <row r="4632">
          <cell r="B4632" t="str">
            <v>KS2-4</v>
          </cell>
          <cell r="C4632" t="str">
            <v>N</v>
          </cell>
          <cell r="D4632" t="str">
            <v>B</v>
          </cell>
          <cell r="E4632">
            <v>0.31716417910447764</v>
          </cell>
          <cell r="F4632">
            <v>1</v>
          </cell>
          <cell r="G4632" t="str">
            <v>&gt;=30</v>
          </cell>
          <cell r="H4632" t="str">
            <v>KS2 English</v>
          </cell>
          <cell r="I4632" t="str">
            <v>KS4 English</v>
          </cell>
        </row>
        <row r="4633">
          <cell r="B4633" t="str">
            <v>KS2-4</v>
          </cell>
          <cell r="C4633" t="str">
            <v>2</v>
          </cell>
          <cell r="D4633" t="str">
            <v>B</v>
          </cell>
          <cell r="E4633">
            <v>0.31716417910447764</v>
          </cell>
          <cell r="F4633">
            <v>1</v>
          </cell>
          <cell r="G4633" t="str">
            <v>&gt;=30</v>
          </cell>
          <cell r="H4633" t="str">
            <v>KS2 English</v>
          </cell>
          <cell r="I4633" t="str">
            <v>KS4 English</v>
          </cell>
        </row>
        <row r="4634">
          <cell r="B4634" t="str">
            <v>KS2-4</v>
          </cell>
          <cell r="C4634" t="str">
            <v>3C</v>
          </cell>
          <cell r="D4634" t="str">
            <v>B</v>
          </cell>
          <cell r="E4634">
            <v>0.31716417910447764</v>
          </cell>
          <cell r="F4634">
            <v>1</v>
          </cell>
          <cell r="G4634" t="str">
            <v>&gt;=30</v>
          </cell>
          <cell r="H4634" t="str">
            <v>KS2 English</v>
          </cell>
          <cell r="I4634" t="str">
            <v>KS4 English</v>
          </cell>
        </row>
        <row r="4635">
          <cell r="B4635" t="str">
            <v>KS2-4</v>
          </cell>
          <cell r="C4635" t="str">
            <v>3B</v>
          </cell>
          <cell r="D4635" t="str">
            <v>B</v>
          </cell>
          <cell r="E4635">
            <v>0.31716417910447764</v>
          </cell>
          <cell r="F4635">
            <v>1</v>
          </cell>
          <cell r="G4635" t="str">
            <v>&gt;=30</v>
          </cell>
          <cell r="H4635" t="str">
            <v>KS2 English</v>
          </cell>
          <cell r="I4635" t="str">
            <v>KS4 English</v>
          </cell>
        </row>
        <row r="4636">
          <cell r="B4636" t="str">
            <v>KS2-4</v>
          </cell>
          <cell r="C4636" t="str">
            <v>3A</v>
          </cell>
          <cell r="D4636" t="str">
            <v>B</v>
          </cell>
          <cell r="E4636">
            <v>0.31716417910447764</v>
          </cell>
          <cell r="F4636">
            <v>1</v>
          </cell>
          <cell r="G4636" t="str">
            <v>&gt;=30</v>
          </cell>
          <cell r="H4636" t="str">
            <v>KS2 English</v>
          </cell>
          <cell r="I4636" t="str">
            <v>KS4 English</v>
          </cell>
        </row>
        <row r="4637">
          <cell r="B4637" t="str">
            <v>KS2-4</v>
          </cell>
          <cell r="C4637" t="str">
            <v>4C</v>
          </cell>
          <cell r="D4637" t="str">
            <v>B</v>
          </cell>
          <cell r="E4637">
            <v>0.31716417910447764</v>
          </cell>
          <cell r="F4637">
            <v>1</v>
          </cell>
          <cell r="G4637" t="str">
            <v>&gt;=30</v>
          </cell>
          <cell r="H4637" t="str">
            <v>KS2 English</v>
          </cell>
          <cell r="I4637" t="str">
            <v>KS4 English</v>
          </cell>
        </row>
        <row r="4638">
          <cell r="B4638" t="str">
            <v>KS2-4</v>
          </cell>
          <cell r="C4638" t="str">
            <v>4B</v>
          </cell>
          <cell r="D4638" t="str">
            <v>B</v>
          </cell>
          <cell r="E4638">
            <v>0.47320525783619816</v>
          </cell>
          <cell r="F4638">
            <v>1</v>
          </cell>
          <cell r="G4638" t="str">
            <v>&gt;=30</v>
          </cell>
          <cell r="H4638" t="str">
            <v>KS2 English</v>
          </cell>
          <cell r="I4638" t="str">
            <v>KS4 English</v>
          </cell>
        </row>
        <row r="4639">
          <cell r="B4639" t="str">
            <v>KS2-4</v>
          </cell>
          <cell r="C4639" t="str">
            <v>4A</v>
          </cell>
          <cell r="D4639" t="str">
            <v>B</v>
          </cell>
          <cell r="E4639">
            <v>0.48701923076923076</v>
          </cell>
          <cell r="F4639">
            <v>1</v>
          </cell>
          <cell r="G4639" t="str">
            <v>&gt;=30</v>
          </cell>
          <cell r="H4639" t="str">
            <v>KS2 English</v>
          </cell>
          <cell r="I4639" t="str">
            <v>KS4 English</v>
          </cell>
        </row>
        <row r="4640">
          <cell r="B4640" t="str">
            <v>KS2-4</v>
          </cell>
          <cell r="C4640" t="str">
            <v>5C</v>
          </cell>
          <cell r="D4640" t="str">
            <v>B</v>
          </cell>
          <cell r="E4640">
            <v>0.32829951234859212</v>
          </cell>
          <cell r="F4640">
            <v>1</v>
          </cell>
          <cell r="G4640" t="str">
            <v>&gt;=30</v>
          </cell>
          <cell r="H4640" t="str">
            <v>KS2 English</v>
          </cell>
          <cell r="I4640" t="str">
            <v>KS4 English</v>
          </cell>
        </row>
        <row r="4641">
          <cell r="B4641" t="str">
            <v>KS2-4</v>
          </cell>
          <cell r="C4641" t="str">
            <v>5B</v>
          </cell>
          <cell r="D4641" t="str">
            <v>B</v>
          </cell>
          <cell r="E4641">
            <v>0.13730929264909847</v>
          </cell>
          <cell r="F4641">
            <v>1</v>
          </cell>
          <cell r="G4641" t="str">
            <v>&gt;=30</v>
          </cell>
          <cell r="H4641" t="str">
            <v>KS2 English</v>
          </cell>
          <cell r="I4641" t="str">
            <v>KS4 English</v>
          </cell>
        </row>
        <row r="4642">
          <cell r="B4642" t="str">
            <v>KS2-4</v>
          </cell>
          <cell r="C4642" t="str">
            <v>5A</v>
          </cell>
          <cell r="D4642" t="str">
            <v>B</v>
          </cell>
          <cell r="E4642">
            <v>4.0506329113924051E-2</v>
          </cell>
          <cell r="F4642">
            <v>1</v>
          </cell>
          <cell r="G4642" t="str">
            <v>&gt;=30</v>
          </cell>
          <cell r="H4642" t="str">
            <v>KS2 English</v>
          </cell>
          <cell r="I4642" t="str">
            <v>KS4 English</v>
          </cell>
        </row>
        <row r="4643">
          <cell r="B4643" t="str">
            <v>.</v>
          </cell>
          <cell r="C4643" t="str">
            <v>.</v>
          </cell>
          <cell r="D4643" t="str">
            <v>.</v>
          </cell>
          <cell r="E4643" t="str">
            <v>.</v>
          </cell>
          <cell r="F4643" t="str">
            <v>.</v>
          </cell>
          <cell r="G4643" t="str">
            <v>.</v>
          </cell>
          <cell r="H4643" t="str">
            <v>.</v>
          </cell>
          <cell r="I4643" t="str">
            <v>.</v>
          </cell>
        </row>
        <row r="4644">
          <cell r="B4644" t="str">
            <v>.</v>
          </cell>
          <cell r="C4644" t="str">
            <v>.</v>
          </cell>
          <cell r="D4644" t="str">
            <v>.</v>
          </cell>
          <cell r="E4644" t="str">
            <v>.</v>
          </cell>
          <cell r="F4644" t="str">
            <v>.</v>
          </cell>
          <cell r="G4644" t="str">
            <v>.</v>
          </cell>
          <cell r="H4644" t="str">
            <v>.</v>
          </cell>
          <cell r="I4644" t="str">
            <v>.</v>
          </cell>
        </row>
        <row r="4645">
          <cell r="B4645" t="str">
            <v>KS2-4</v>
          </cell>
          <cell r="C4645" t="str">
            <v>B</v>
          </cell>
          <cell r="D4645" t="str">
            <v>A</v>
          </cell>
          <cell r="E4645">
            <v>2.2037218413320275E-3</v>
          </cell>
          <cell r="F4645">
            <v>0.75</v>
          </cell>
          <cell r="G4645" t="str">
            <v>&lt;25</v>
          </cell>
          <cell r="H4645" t="str">
            <v>KS2 English</v>
          </cell>
          <cell r="I4645" t="str">
            <v>KS4 English</v>
          </cell>
        </row>
        <row r="4646">
          <cell r="B4646" t="str">
            <v>KS2-4</v>
          </cell>
          <cell r="C4646" t="str">
            <v>N</v>
          </cell>
          <cell r="D4646" t="str">
            <v>A</v>
          </cell>
          <cell r="E4646">
            <v>7.2886297376093293E-4</v>
          </cell>
          <cell r="F4646">
            <v>0.75</v>
          </cell>
          <cell r="G4646" t="str">
            <v>&lt;25</v>
          </cell>
          <cell r="H4646" t="str">
            <v>KS2 English</v>
          </cell>
          <cell r="I4646" t="str">
            <v>KS4 English</v>
          </cell>
        </row>
        <row r="4647">
          <cell r="B4647" t="str">
            <v>KS2-4</v>
          </cell>
          <cell r="C4647" t="str">
            <v>2</v>
          </cell>
          <cell r="D4647" t="str">
            <v>A</v>
          </cell>
          <cell r="E4647">
            <v>0</v>
          </cell>
          <cell r="F4647">
            <v>0.75</v>
          </cell>
          <cell r="G4647" t="str">
            <v>&lt;25</v>
          </cell>
          <cell r="H4647" t="str">
            <v>KS2 English</v>
          </cell>
          <cell r="I4647" t="str">
            <v>KS4 English</v>
          </cell>
        </row>
        <row r="4648">
          <cell r="B4648" t="str">
            <v>KS2-4</v>
          </cell>
          <cell r="C4648" t="str">
            <v>3C</v>
          </cell>
          <cell r="D4648" t="str">
            <v>A</v>
          </cell>
          <cell r="E4648">
            <v>7.947546195112259E-4</v>
          </cell>
          <cell r="F4648">
            <v>0.75</v>
          </cell>
          <cell r="G4648" t="str">
            <v>&lt;25</v>
          </cell>
          <cell r="H4648" t="str">
            <v>KS2 English</v>
          </cell>
          <cell r="I4648" t="str">
            <v>KS4 English</v>
          </cell>
        </row>
        <row r="4649">
          <cell r="B4649" t="str">
            <v>KS2-4</v>
          </cell>
          <cell r="C4649" t="str">
            <v>3B</v>
          </cell>
          <cell r="D4649" t="str">
            <v>A</v>
          </cell>
          <cell r="E4649">
            <v>2.2207037922787839E-3</v>
          </cell>
          <cell r="F4649">
            <v>0.75</v>
          </cell>
          <cell r="G4649" t="str">
            <v>&lt;25</v>
          </cell>
          <cell r="H4649" t="str">
            <v>KS2 English</v>
          </cell>
          <cell r="I4649" t="str">
            <v>KS4 English</v>
          </cell>
        </row>
        <row r="4650">
          <cell r="B4650" t="str">
            <v>KS2-4</v>
          </cell>
          <cell r="C4650" t="str">
            <v>3A</v>
          </cell>
          <cell r="D4650" t="str">
            <v>A</v>
          </cell>
          <cell r="E4650">
            <v>2.4960588544403572E-3</v>
          </cell>
          <cell r="F4650">
            <v>0.75</v>
          </cell>
          <cell r="G4650" t="str">
            <v>&lt;25</v>
          </cell>
          <cell r="H4650" t="str">
            <v>KS2 English</v>
          </cell>
          <cell r="I4650" t="str">
            <v>KS4 English</v>
          </cell>
        </row>
        <row r="4651">
          <cell r="B4651" t="str">
            <v>KS2-4</v>
          </cell>
          <cell r="C4651" t="str">
            <v>4C</v>
          </cell>
          <cell r="D4651" t="str">
            <v>A</v>
          </cell>
          <cell r="E4651">
            <v>1.0097572044474699E-2</v>
          </cell>
          <cell r="F4651">
            <v>0.75</v>
          </cell>
          <cell r="G4651" t="str">
            <v>&lt;25</v>
          </cell>
          <cell r="H4651" t="str">
            <v>KS2 English</v>
          </cell>
          <cell r="I4651" t="str">
            <v>KS4 English</v>
          </cell>
        </row>
        <row r="4652">
          <cell r="B4652" t="str">
            <v>KS2-4</v>
          </cell>
          <cell r="C4652" t="str">
            <v>4B</v>
          </cell>
          <cell r="D4652" t="str">
            <v>A</v>
          </cell>
          <cell r="E4652">
            <v>3.5422343324250684E-2</v>
          </cell>
          <cell r="F4652">
            <v>0.75</v>
          </cell>
          <cell r="G4652" t="str">
            <v>&lt;25</v>
          </cell>
          <cell r="H4652" t="str">
            <v>KS2 English</v>
          </cell>
          <cell r="I4652" t="str">
            <v>KS4 English</v>
          </cell>
        </row>
        <row r="4653">
          <cell r="B4653" t="str">
            <v>KS2-4</v>
          </cell>
          <cell r="C4653" t="str">
            <v>4A</v>
          </cell>
          <cell r="D4653" t="str">
            <v>A</v>
          </cell>
          <cell r="E4653">
            <v>8.8995448634590371E-2</v>
          </cell>
          <cell r="F4653">
            <v>0.75</v>
          </cell>
          <cell r="G4653" t="str">
            <v>&lt;25</v>
          </cell>
          <cell r="H4653" t="str">
            <v>KS2 English</v>
          </cell>
          <cell r="I4653" t="str">
            <v>KS4 English</v>
          </cell>
        </row>
        <row r="4654">
          <cell r="B4654" t="str">
            <v>KS2-4</v>
          </cell>
          <cell r="C4654" t="str">
            <v>5C</v>
          </cell>
          <cell r="D4654" t="str">
            <v>A</v>
          </cell>
          <cell r="E4654">
            <v>0.2133873554486368</v>
          </cell>
          <cell r="F4654">
            <v>0.75</v>
          </cell>
          <cell r="G4654" t="str">
            <v>&lt;25</v>
          </cell>
          <cell r="H4654" t="str">
            <v>KS2 English</v>
          </cell>
          <cell r="I4654" t="str">
            <v>KS4 English</v>
          </cell>
        </row>
        <row r="4655">
          <cell r="B4655" t="str">
            <v>KS2-4</v>
          </cell>
          <cell r="C4655" t="str">
            <v>5B</v>
          </cell>
          <cell r="D4655" t="str">
            <v>A</v>
          </cell>
          <cell r="E4655">
            <v>0.37642192347466391</v>
          </cell>
          <cell r="F4655">
            <v>0.75</v>
          </cell>
          <cell r="G4655" t="str">
            <v>&lt;25</v>
          </cell>
          <cell r="H4655" t="str">
            <v>KS2 English</v>
          </cell>
          <cell r="I4655" t="str">
            <v>KS4 English</v>
          </cell>
        </row>
        <row r="4656">
          <cell r="B4656" t="str">
            <v>KS2-4</v>
          </cell>
          <cell r="C4656" t="str">
            <v>5A</v>
          </cell>
          <cell r="D4656" t="str">
            <v>A</v>
          </cell>
          <cell r="E4656">
            <v>0.35135135135135137</v>
          </cell>
          <cell r="F4656">
            <v>0.75</v>
          </cell>
          <cell r="G4656" t="str">
            <v>&lt;25</v>
          </cell>
          <cell r="H4656" t="str">
            <v>KS2 English</v>
          </cell>
          <cell r="I4656" t="str">
            <v>KS4 English</v>
          </cell>
        </row>
        <row r="4657">
          <cell r="B4657" t="str">
            <v>.</v>
          </cell>
          <cell r="C4657" t="str">
            <v>.</v>
          </cell>
          <cell r="D4657" t="str">
            <v>.</v>
          </cell>
          <cell r="E4657" t="str">
            <v>.</v>
          </cell>
          <cell r="F4657" t="str">
            <v>.</v>
          </cell>
          <cell r="G4657" t="str">
            <v>.</v>
          </cell>
          <cell r="H4657" t="str">
            <v>.</v>
          </cell>
          <cell r="I4657" t="str">
            <v>.</v>
          </cell>
        </row>
        <row r="4658">
          <cell r="B4658" t="str">
            <v>.</v>
          </cell>
          <cell r="C4658" t="str">
            <v>.</v>
          </cell>
          <cell r="D4658" t="str">
            <v>.</v>
          </cell>
          <cell r="E4658" t="str">
            <v>.</v>
          </cell>
          <cell r="F4658" t="str">
            <v>.</v>
          </cell>
          <cell r="G4658" t="str">
            <v>.</v>
          </cell>
          <cell r="H4658" t="str">
            <v>.</v>
          </cell>
          <cell r="I4658" t="str">
            <v>.</v>
          </cell>
        </row>
        <row r="4659">
          <cell r="B4659" t="str">
            <v>.</v>
          </cell>
          <cell r="C4659" t="str">
            <v>.</v>
          </cell>
          <cell r="D4659" t="str">
            <v>.</v>
          </cell>
          <cell r="E4659" t="str">
            <v>.</v>
          </cell>
          <cell r="F4659" t="str">
            <v>.</v>
          </cell>
          <cell r="G4659" t="str">
            <v>.</v>
          </cell>
          <cell r="H4659" t="str">
            <v>KS2 English</v>
          </cell>
          <cell r="I4659" t="str">
            <v>KS4 English</v>
          </cell>
        </row>
        <row r="4660">
          <cell r="B4660" t="str">
            <v>.</v>
          </cell>
          <cell r="C4660" t="str">
            <v>.</v>
          </cell>
          <cell r="D4660" t="str">
            <v>.</v>
          </cell>
          <cell r="E4660" t="str">
            <v>.</v>
          </cell>
          <cell r="F4660" t="str">
            <v>.</v>
          </cell>
          <cell r="G4660" t="str">
            <v>.</v>
          </cell>
          <cell r="H4660" t="str">
            <v>KS2 English</v>
          </cell>
          <cell r="I4660" t="str">
            <v>KS4 English</v>
          </cell>
        </row>
        <row r="4661">
          <cell r="B4661" t="str">
            <v>.</v>
          </cell>
          <cell r="C4661" t="str">
            <v>.</v>
          </cell>
          <cell r="D4661" t="str">
            <v>.</v>
          </cell>
          <cell r="E4661" t="str">
            <v>.</v>
          </cell>
          <cell r="F4661" t="str">
            <v>.</v>
          </cell>
          <cell r="G4661" t="str">
            <v>.</v>
          </cell>
          <cell r="H4661" t="str">
            <v>KS2 English</v>
          </cell>
          <cell r="I4661" t="str">
            <v>KS4 English</v>
          </cell>
        </row>
        <row r="4662">
          <cell r="B4662" t="str">
            <v>.</v>
          </cell>
          <cell r="C4662" t="str">
            <v>.</v>
          </cell>
          <cell r="D4662" t="str">
            <v>.</v>
          </cell>
          <cell r="E4662" t="str">
            <v>.</v>
          </cell>
          <cell r="F4662" t="str">
            <v>.</v>
          </cell>
          <cell r="G4662" t="str">
            <v>.</v>
          </cell>
          <cell r="H4662" t="str">
            <v>.</v>
          </cell>
          <cell r="I4662" t="str">
            <v>.</v>
          </cell>
        </row>
        <row r="4663">
          <cell r="B4663" t="str">
            <v>.</v>
          </cell>
          <cell r="C4663" t="str">
            <v>.</v>
          </cell>
          <cell r="D4663" t="str">
            <v>.</v>
          </cell>
          <cell r="E4663" t="str">
            <v>.</v>
          </cell>
          <cell r="F4663" t="str">
            <v>.</v>
          </cell>
          <cell r="G4663" t="str">
            <v>.</v>
          </cell>
          <cell r="H4663" t="str">
            <v>.</v>
          </cell>
          <cell r="I4663" t="str">
            <v>.</v>
          </cell>
        </row>
        <row r="4664">
          <cell r="B4664" t="str">
            <v>KS2-4</v>
          </cell>
          <cell r="C4664" t="str">
            <v>B</v>
          </cell>
          <cell r="D4664" t="str">
            <v>A</v>
          </cell>
          <cell r="E4664">
            <v>0</v>
          </cell>
          <cell r="F4664">
            <v>0.75</v>
          </cell>
          <cell r="G4664" t="str">
            <v>&gt;=25 &amp; &lt;26</v>
          </cell>
          <cell r="H4664" t="str">
            <v>KS2 English</v>
          </cell>
          <cell r="I4664" t="str">
            <v>KS4 English</v>
          </cell>
        </row>
        <row r="4665">
          <cell r="B4665" t="str">
            <v>KS2-4</v>
          </cell>
          <cell r="C4665" t="str">
            <v>N</v>
          </cell>
          <cell r="D4665" t="str">
            <v>A</v>
          </cell>
          <cell r="E4665">
            <v>8.1566068515497557E-4</v>
          </cell>
          <cell r="F4665">
            <v>0.75</v>
          </cell>
          <cell r="G4665" t="str">
            <v>&gt;=25 &amp; &lt;26</v>
          </cell>
          <cell r="H4665" t="str">
            <v>KS2 English</v>
          </cell>
          <cell r="I4665" t="str">
            <v>KS4 English</v>
          </cell>
        </row>
        <row r="4666">
          <cell r="B4666" t="str">
            <v>KS2-4</v>
          </cell>
          <cell r="C4666" t="str">
            <v>2</v>
          </cell>
          <cell r="D4666" t="str">
            <v>A</v>
          </cell>
          <cell r="E4666">
            <v>0</v>
          </cell>
          <cell r="F4666">
            <v>0.75</v>
          </cell>
          <cell r="G4666" t="str">
            <v>&gt;=25 &amp; &lt;26</v>
          </cell>
          <cell r="H4666" t="str">
            <v>KS2 English</v>
          </cell>
          <cell r="I4666" t="str">
            <v>KS4 English</v>
          </cell>
        </row>
        <row r="4667">
          <cell r="B4667" t="str">
            <v>KS2-4</v>
          </cell>
          <cell r="C4667" t="str">
            <v>3C</v>
          </cell>
          <cell r="D4667" t="str">
            <v>A</v>
          </cell>
          <cell r="E4667">
            <v>6.9348127600554787E-4</v>
          </cell>
          <cell r="F4667">
            <v>0.75</v>
          </cell>
          <cell r="G4667" t="str">
            <v>&gt;=25 &amp; &lt;26</v>
          </cell>
          <cell r="H4667" t="str">
            <v>KS2 English</v>
          </cell>
          <cell r="I4667" t="str">
            <v>KS4 English</v>
          </cell>
        </row>
        <row r="4668">
          <cell r="B4668" t="str">
            <v>KS2-4</v>
          </cell>
          <cell r="C4668" t="str">
            <v>3B</v>
          </cell>
          <cell r="D4668" t="str">
            <v>A</v>
          </cell>
          <cell r="E4668">
            <v>8.4721829991527822E-4</v>
          </cell>
          <cell r="F4668">
            <v>0.75</v>
          </cell>
          <cell r="G4668" t="str">
            <v>&gt;=25 &amp; &lt;26</v>
          </cell>
          <cell r="H4668" t="str">
            <v>KS2 English</v>
          </cell>
          <cell r="I4668" t="str">
            <v>KS4 English</v>
          </cell>
        </row>
        <row r="4669">
          <cell r="B4669" t="str">
            <v>KS2-4</v>
          </cell>
          <cell r="C4669" t="str">
            <v>3A</v>
          </cell>
          <cell r="D4669" t="str">
            <v>A</v>
          </cell>
          <cell r="E4669">
            <v>2.4798512089274642E-3</v>
          </cell>
          <cell r="F4669">
            <v>0.75</v>
          </cell>
          <cell r="G4669" t="str">
            <v>&gt;=25 &amp; &lt;26</v>
          </cell>
          <cell r="H4669" t="str">
            <v>KS2 English</v>
          </cell>
          <cell r="I4669" t="str">
            <v>KS4 English</v>
          </cell>
        </row>
        <row r="4670">
          <cell r="B4670" t="str">
            <v>KS2-4</v>
          </cell>
          <cell r="C4670" t="str">
            <v>4C</v>
          </cell>
          <cell r="D4670" t="str">
            <v>A</v>
          </cell>
          <cell r="E4670">
            <v>8.9588377723970949E-3</v>
          </cell>
          <cell r="F4670">
            <v>0.75</v>
          </cell>
          <cell r="G4670" t="str">
            <v>&gt;=25 &amp; &lt;26</v>
          </cell>
          <cell r="H4670" t="str">
            <v>KS2 English</v>
          </cell>
          <cell r="I4670" t="str">
            <v>KS4 English</v>
          </cell>
        </row>
        <row r="4671">
          <cell r="B4671" t="str">
            <v>KS2-4</v>
          </cell>
          <cell r="C4671" t="str">
            <v>4B</v>
          </cell>
          <cell r="D4671" t="str">
            <v>A</v>
          </cell>
          <cell r="E4671">
            <v>3.6378043509580751E-2</v>
          </cell>
          <cell r="F4671">
            <v>0.75</v>
          </cell>
          <cell r="G4671" t="str">
            <v>&gt;=25 &amp; &lt;26</v>
          </cell>
          <cell r="H4671" t="str">
            <v>KS2 English</v>
          </cell>
          <cell r="I4671" t="str">
            <v>KS4 English</v>
          </cell>
        </row>
        <row r="4672">
          <cell r="B4672" t="str">
            <v>KS2-4</v>
          </cell>
          <cell r="C4672" t="str">
            <v>4A</v>
          </cell>
          <cell r="D4672" t="str">
            <v>A</v>
          </cell>
          <cell r="E4672">
            <v>9.6978739276389406E-2</v>
          </cell>
          <cell r="F4672">
            <v>0.75</v>
          </cell>
          <cell r="G4672" t="str">
            <v>&gt;=25 &amp; &lt;26</v>
          </cell>
          <cell r="H4672" t="str">
            <v>KS2 English</v>
          </cell>
          <cell r="I4672" t="str">
            <v>KS4 English</v>
          </cell>
        </row>
        <row r="4673">
          <cell r="B4673" t="str">
            <v>KS2-4</v>
          </cell>
          <cell r="C4673" t="str">
            <v>5C</v>
          </cell>
          <cell r="D4673" t="str">
            <v>A</v>
          </cell>
          <cell r="E4673">
            <v>0.24261145433294373</v>
          </cell>
          <cell r="F4673">
            <v>0.75</v>
          </cell>
          <cell r="G4673" t="str">
            <v>&gt;=25 &amp; &lt;26</v>
          </cell>
          <cell r="H4673" t="str">
            <v>KS2 English</v>
          </cell>
          <cell r="I4673" t="str">
            <v>KS4 English</v>
          </cell>
        </row>
        <row r="4674">
          <cell r="B4674" t="str">
            <v>KS2-4</v>
          </cell>
          <cell r="C4674" t="str">
            <v>5B</v>
          </cell>
          <cell r="D4674" t="str">
            <v>A</v>
          </cell>
          <cell r="E4674">
            <v>0.42342342342342343</v>
          </cell>
          <cell r="F4674">
            <v>0.75</v>
          </cell>
          <cell r="G4674" t="str">
            <v>&gt;=25 &amp; &lt;26</v>
          </cell>
          <cell r="H4674" t="str">
            <v>KS2 English</v>
          </cell>
          <cell r="I4674" t="str">
            <v>KS4 English</v>
          </cell>
        </row>
        <row r="4675">
          <cell r="B4675" t="str">
            <v>KS2-4</v>
          </cell>
          <cell r="C4675" t="str">
            <v>5A</v>
          </cell>
          <cell r="D4675" t="str">
            <v>A</v>
          </cell>
          <cell r="E4675">
            <v>0.38461538461538464</v>
          </cell>
          <cell r="F4675">
            <v>0.75</v>
          </cell>
          <cell r="G4675" t="str">
            <v>&gt;=25 &amp; &lt;26</v>
          </cell>
          <cell r="H4675" t="str">
            <v>KS2 English</v>
          </cell>
          <cell r="I4675" t="str">
            <v>KS4 English</v>
          </cell>
        </row>
        <row r="4676">
          <cell r="B4676" t="str">
            <v>.</v>
          </cell>
          <cell r="C4676" t="str">
            <v>.</v>
          </cell>
          <cell r="D4676" t="str">
            <v>.</v>
          </cell>
          <cell r="E4676" t="str">
            <v>.</v>
          </cell>
          <cell r="F4676" t="str">
            <v>.</v>
          </cell>
          <cell r="G4676" t="str">
            <v>.</v>
          </cell>
          <cell r="H4676" t="str">
            <v>.</v>
          </cell>
          <cell r="I4676" t="str">
            <v>.</v>
          </cell>
        </row>
        <row r="4677">
          <cell r="B4677" t="str">
            <v>.</v>
          </cell>
          <cell r="C4677" t="str">
            <v>.</v>
          </cell>
          <cell r="D4677" t="str">
            <v>.</v>
          </cell>
          <cell r="E4677" t="str">
            <v>.</v>
          </cell>
          <cell r="F4677" t="str">
            <v>.</v>
          </cell>
          <cell r="G4677" t="str">
            <v>.</v>
          </cell>
          <cell r="H4677" t="str">
            <v>.</v>
          </cell>
          <cell r="I4677" t="str">
            <v>.</v>
          </cell>
        </row>
        <row r="4678">
          <cell r="B4678" t="str">
            <v>.</v>
          </cell>
          <cell r="C4678" t="str">
            <v>.</v>
          </cell>
          <cell r="D4678" t="str">
            <v>.</v>
          </cell>
          <cell r="E4678" t="str">
            <v>.</v>
          </cell>
          <cell r="F4678" t="str">
            <v>.</v>
          </cell>
          <cell r="G4678" t="str">
            <v>.</v>
          </cell>
          <cell r="H4678" t="str">
            <v>KS2 English</v>
          </cell>
          <cell r="I4678" t="str">
            <v>KS4 English</v>
          </cell>
        </row>
        <row r="4679">
          <cell r="B4679" t="str">
            <v>.</v>
          </cell>
          <cell r="C4679" t="str">
            <v>.</v>
          </cell>
          <cell r="D4679" t="str">
            <v>.</v>
          </cell>
          <cell r="E4679" t="str">
            <v>.</v>
          </cell>
          <cell r="F4679" t="str">
            <v>.</v>
          </cell>
          <cell r="G4679" t="str">
            <v>.</v>
          </cell>
          <cell r="H4679" t="str">
            <v>KS2 English</v>
          </cell>
          <cell r="I4679" t="str">
            <v>KS4 English</v>
          </cell>
        </row>
        <row r="4680">
          <cell r="B4680" t="str">
            <v>.</v>
          </cell>
          <cell r="C4680" t="str">
            <v>.</v>
          </cell>
          <cell r="D4680" t="str">
            <v>.</v>
          </cell>
          <cell r="E4680" t="str">
            <v>.</v>
          </cell>
          <cell r="F4680" t="str">
            <v>.</v>
          </cell>
          <cell r="G4680" t="str">
            <v>.</v>
          </cell>
          <cell r="H4680" t="str">
            <v>KS2 English</v>
          </cell>
          <cell r="I4680" t="str">
            <v>KS4 English</v>
          </cell>
        </row>
        <row r="4681">
          <cell r="B4681" t="str">
            <v>.</v>
          </cell>
          <cell r="C4681" t="str">
            <v>.</v>
          </cell>
          <cell r="D4681" t="str">
            <v>.</v>
          </cell>
          <cell r="E4681" t="str">
            <v>.</v>
          </cell>
          <cell r="F4681" t="str">
            <v>.</v>
          </cell>
          <cell r="G4681" t="str">
            <v>.</v>
          </cell>
          <cell r="H4681" t="str">
            <v>.</v>
          </cell>
          <cell r="I4681" t="str">
            <v>.</v>
          </cell>
        </row>
        <row r="4682">
          <cell r="B4682" t="str">
            <v>.</v>
          </cell>
          <cell r="C4682" t="str">
            <v>.</v>
          </cell>
          <cell r="D4682" t="str">
            <v>.</v>
          </cell>
          <cell r="E4682" t="str">
            <v>.</v>
          </cell>
          <cell r="F4682" t="str">
            <v>.</v>
          </cell>
          <cell r="G4682" t="str">
            <v>.</v>
          </cell>
          <cell r="H4682" t="str">
            <v>.</v>
          </cell>
          <cell r="I4682" t="str">
            <v>.</v>
          </cell>
        </row>
        <row r="4683">
          <cell r="B4683" t="str">
            <v>KS2-4</v>
          </cell>
          <cell r="C4683" t="str">
            <v>B</v>
          </cell>
          <cell r="D4683" t="str">
            <v>A</v>
          </cell>
          <cell r="E4683">
            <v>5.3276505061267978E-4</v>
          </cell>
          <cell r="F4683">
            <v>0.75</v>
          </cell>
          <cell r="G4683" t="str">
            <v>&gt;=26 &amp; &lt;27</v>
          </cell>
          <cell r="H4683" t="str">
            <v>KS2 English</v>
          </cell>
          <cell r="I4683" t="str">
            <v>KS4 English</v>
          </cell>
        </row>
        <row r="4684">
          <cell r="B4684" t="str">
            <v>KS2-4</v>
          </cell>
          <cell r="C4684" t="str">
            <v>N</v>
          </cell>
          <cell r="D4684" t="str">
            <v>A</v>
          </cell>
          <cell r="E4684">
            <v>0</v>
          </cell>
          <cell r="F4684">
            <v>0.75</v>
          </cell>
          <cell r="G4684" t="str">
            <v>&gt;=26 &amp; &lt;27</v>
          </cell>
          <cell r="H4684" t="str">
            <v>KS2 English</v>
          </cell>
          <cell r="I4684" t="str">
            <v>KS4 English</v>
          </cell>
        </row>
        <row r="4685">
          <cell r="B4685" t="str">
            <v>KS2-4</v>
          </cell>
          <cell r="C4685" t="str">
            <v>2</v>
          </cell>
          <cell r="D4685" t="str">
            <v>A</v>
          </cell>
          <cell r="E4685">
            <v>0</v>
          </cell>
          <cell r="F4685">
            <v>0.75</v>
          </cell>
          <cell r="G4685" t="str">
            <v>&gt;=26 &amp; &lt;27</v>
          </cell>
          <cell r="H4685" t="str">
            <v>KS2 English</v>
          </cell>
          <cell r="I4685" t="str">
            <v>KS4 English</v>
          </cell>
        </row>
        <row r="4686">
          <cell r="B4686" t="str">
            <v>KS2-4</v>
          </cell>
          <cell r="C4686" t="str">
            <v>3C</v>
          </cell>
          <cell r="D4686" t="str">
            <v>A</v>
          </cell>
          <cell r="E4686">
            <v>5.9988002399520091E-4</v>
          </cell>
          <cell r="F4686">
            <v>0.75</v>
          </cell>
          <cell r="G4686" t="str">
            <v>&gt;=26 &amp; &lt;27</v>
          </cell>
          <cell r="H4686" t="str">
            <v>KS2 English</v>
          </cell>
          <cell r="I4686" t="str">
            <v>KS4 English</v>
          </cell>
        </row>
        <row r="4687">
          <cell r="B4687" t="str">
            <v>KS2-4</v>
          </cell>
          <cell r="C4687" t="str">
            <v>3B</v>
          </cell>
          <cell r="D4687" t="str">
            <v>A</v>
          </cell>
          <cell r="E4687">
            <v>1.3309671694764862E-3</v>
          </cell>
          <cell r="F4687">
            <v>0.75</v>
          </cell>
          <cell r="G4687" t="str">
            <v>&gt;=26 &amp; &lt;27</v>
          </cell>
          <cell r="H4687" t="str">
            <v>KS2 English</v>
          </cell>
          <cell r="I4687" t="str">
            <v>KS4 English</v>
          </cell>
        </row>
        <row r="4688">
          <cell r="B4688" t="str">
            <v>KS2-4</v>
          </cell>
          <cell r="C4688" t="str">
            <v>3A</v>
          </cell>
          <cell r="D4688" t="str">
            <v>A</v>
          </cell>
          <cell r="E4688">
            <v>1.2193263222069807E-3</v>
          </cell>
          <cell r="F4688">
            <v>0.75</v>
          </cell>
          <cell r="G4688" t="str">
            <v>&gt;=26 &amp; &lt;27</v>
          </cell>
          <cell r="H4688" t="str">
            <v>KS2 English</v>
          </cell>
          <cell r="I4688" t="str">
            <v>KS4 English</v>
          </cell>
        </row>
        <row r="4689">
          <cell r="B4689" t="str">
            <v>KS2-4</v>
          </cell>
          <cell r="C4689" t="str">
            <v>4C</v>
          </cell>
          <cell r="D4689" t="str">
            <v>A</v>
          </cell>
          <cell r="E4689">
            <v>9.8050328723645434E-3</v>
          </cell>
          <cell r="F4689">
            <v>0.75</v>
          </cell>
          <cell r="G4689" t="str">
            <v>&gt;=26 &amp; &lt;27</v>
          </cell>
          <cell r="H4689" t="str">
            <v>KS2 English</v>
          </cell>
          <cell r="I4689" t="str">
            <v>KS4 English</v>
          </cell>
        </row>
        <row r="4690">
          <cell r="B4690" t="str">
            <v>KS2-4</v>
          </cell>
          <cell r="C4690" t="str">
            <v>4B</v>
          </cell>
          <cell r="D4690" t="str">
            <v>A</v>
          </cell>
          <cell r="E4690">
            <v>4.4443403737179789E-2</v>
          </cell>
          <cell r="F4690">
            <v>0.75</v>
          </cell>
          <cell r="G4690" t="str">
            <v>&gt;=26 &amp; &lt;27</v>
          </cell>
          <cell r="H4690" t="str">
            <v>KS2 English</v>
          </cell>
          <cell r="I4690" t="str">
            <v>KS4 English</v>
          </cell>
        </row>
        <row r="4691">
          <cell r="B4691" t="str">
            <v>KS2-4</v>
          </cell>
          <cell r="C4691" t="str">
            <v>4A</v>
          </cell>
          <cell r="D4691" t="str">
            <v>A</v>
          </cell>
          <cell r="E4691">
            <v>0.11761417630946391</v>
          </cell>
          <cell r="F4691">
            <v>0.75</v>
          </cell>
          <cell r="G4691" t="str">
            <v>&gt;=26 &amp; &lt;27</v>
          </cell>
          <cell r="H4691" t="str">
            <v>KS2 English</v>
          </cell>
          <cell r="I4691" t="str">
            <v>KS4 English</v>
          </cell>
        </row>
        <row r="4692">
          <cell r="B4692" t="str">
            <v>KS2-4</v>
          </cell>
          <cell r="C4692" t="str">
            <v>5C</v>
          </cell>
          <cell r="D4692" t="str">
            <v>A</v>
          </cell>
          <cell r="E4692">
            <v>0.2785404462728614</v>
          </cell>
          <cell r="F4692">
            <v>0.75</v>
          </cell>
          <cell r="G4692" t="str">
            <v>&gt;=26 &amp; &lt;27</v>
          </cell>
          <cell r="H4692" t="str">
            <v>KS2 English</v>
          </cell>
          <cell r="I4692" t="str">
            <v>KS4 English</v>
          </cell>
        </row>
        <row r="4693">
          <cell r="B4693" t="str">
            <v>KS2-4</v>
          </cell>
          <cell r="C4693" t="str">
            <v>5B</v>
          </cell>
          <cell r="D4693" t="str">
            <v>A</v>
          </cell>
          <cell r="E4693">
            <v>0.42188788128606758</v>
          </cell>
          <cell r="F4693">
            <v>0.75</v>
          </cell>
          <cell r="G4693" t="str">
            <v>&gt;=26 &amp; &lt;27</v>
          </cell>
          <cell r="H4693" t="str">
            <v>KS2 English</v>
          </cell>
          <cell r="I4693" t="str">
            <v>KS4 English</v>
          </cell>
        </row>
        <row r="4694">
          <cell r="B4694" t="str">
            <v>KS2-4</v>
          </cell>
          <cell r="C4694" t="str">
            <v>5A</v>
          </cell>
          <cell r="D4694" t="str">
            <v>A</v>
          </cell>
          <cell r="E4694">
            <v>0.41421568627450983</v>
          </cell>
          <cell r="F4694">
            <v>0.75</v>
          </cell>
          <cell r="G4694" t="str">
            <v>&gt;=26 &amp; &lt;27</v>
          </cell>
          <cell r="H4694" t="str">
            <v>KS2 English</v>
          </cell>
          <cell r="I4694" t="str">
            <v>KS4 English</v>
          </cell>
        </row>
        <row r="4695">
          <cell r="B4695" t="str">
            <v>.</v>
          </cell>
          <cell r="C4695" t="str">
            <v>.</v>
          </cell>
          <cell r="D4695" t="str">
            <v>.</v>
          </cell>
          <cell r="E4695" t="str">
            <v>.</v>
          </cell>
          <cell r="F4695" t="str">
            <v>.</v>
          </cell>
          <cell r="G4695" t="str">
            <v>.</v>
          </cell>
          <cell r="H4695" t="str">
            <v>.</v>
          </cell>
          <cell r="I4695" t="str">
            <v>.</v>
          </cell>
        </row>
        <row r="4696">
          <cell r="B4696" t="str">
            <v>.</v>
          </cell>
          <cell r="C4696" t="str">
            <v>.</v>
          </cell>
          <cell r="D4696" t="str">
            <v>.</v>
          </cell>
          <cell r="E4696" t="str">
            <v>.</v>
          </cell>
          <cell r="F4696" t="str">
            <v>.</v>
          </cell>
          <cell r="G4696" t="str">
            <v>.</v>
          </cell>
          <cell r="H4696" t="str">
            <v>KS2 English</v>
          </cell>
          <cell r="I4696" t="str">
            <v>KS4 English</v>
          </cell>
        </row>
        <row r="4697">
          <cell r="B4697" t="str">
            <v>.</v>
          </cell>
          <cell r="C4697" t="str">
            <v>.</v>
          </cell>
          <cell r="D4697" t="str">
            <v>.</v>
          </cell>
          <cell r="E4697" t="str">
            <v>.</v>
          </cell>
          <cell r="F4697" t="str">
            <v>.</v>
          </cell>
          <cell r="G4697" t="str">
            <v>.</v>
          </cell>
          <cell r="H4697" t="str">
            <v>KS2 English</v>
          </cell>
          <cell r="I4697" t="str">
            <v>KS4 English</v>
          </cell>
        </row>
        <row r="4698">
          <cell r="B4698" t="str">
            <v>.</v>
          </cell>
          <cell r="C4698" t="str">
            <v>.</v>
          </cell>
          <cell r="D4698" t="str">
            <v>.</v>
          </cell>
          <cell r="E4698" t="str">
            <v>.</v>
          </cell>
          <cell r="F4698" t="str">
            <v>.</v>
          </cell>
          <cell r="G4698" t="str">
            <v>.</v>
          </cell>
          <cell r="H4698" t="str">
            <v>KS2 English</v>
          </cell>
          <cell r="I4698" t="str">
            <v>KS4 English</v>
          </cell>
        </row>
        <row r="4699">
          <cell r="B4699" t="str">
            <v>.</v>
          </cell>
          <cell r="C4699" t="str">
            <v>.</v>
          </cell>
          <cell r="D4699" t="str">
            <v>.</v>
          </cell>
          <cell r="E4699" t="str">
            <v>.</v>
          </cell>
          <cell r="F4699" t="str">
            <v>.</v>
          </cell>
          <cell r="G4699" t="str">
            <v>.</v>
          </cell>
          <cell r="H4699" t="str">
            <v>KS2 English</v>
          </cell>
          <cell r="I4699" t="str">
            <v>KS4 English</v>
          </cell>
        </row>
        <row r="4700">
          <cell r="B4700" t="str">
            <v>.</v>
          </cell>
          <cell r="C4700" t="str">
            <v>.</v>
          </cell>
          <cell r="D4700" t="str">
            <v>.</v>
          </cell>
          <cell r="E4700" t="str">
            <v>.</v>
          </cell>
          <cell r="F4700" t="str">
            <v>.</v>
          </cell>
          <cell r="G4700" t="str">
            <v>.</v>
          </cell>
          <cell r="H4700" t="str">
            <v>.</v>
          </cell>
          <cell r="I4700" t="str">
            <v>.</v>
          </cell>
        </row>
        <row r="4701">
          <cell r="B4701" t="str">
            <v>.</v>
          </cell>
          <cell r="C4701" t="str">
            <v>.</v>
          </cell>
          <cell r="D4701" t="str">
            <v>.</v>
          </cell>
          <cell r="E4701" t="str">
            <v>.</v>
          </cell>
          <cell r="F4701" t="str">
            <v>.</v>
          </cell>
          <cell r="G4701" t="str">
            <v>.</v>
          </cell>
          <cell r="H4701" t="str">
            <v>.</v>
          </cell>
          <cell r="I4701" t="str">
            <v>.</v>
          </cell>
        </row>
        <row r="4702">
          <cell r="B4702" t="str">
            <v>KS2-4</v>
          </cell>
          <cell r="C4702" t="str">
            <v>B</v>
          </cell>
          <cell r="D4702" t="str">
            <v>A</v>
          </cell>
          <cell r="E4702">
            <v>0</v>
          </cell>
          <cell r="F4702">
            <v>0.75</v>
          </cell>
          <cell r="G4702" t="str">
            <v>&gt;=27 &amp; &lt;28</v>
          </cell>
          <cell r="H4702" t="str">
            <v>KS2 English</v>
          </cell>
          <cell r="I4702" t="str">
            <v>KS4 English</v>
          </cell>
        </row>
        <row r="4703">
          <cell r="B4703" t="str">
            <v>KS2-4</v>
          </cell>
          <cell r="C4703" t="str">
            <v>N</v>
          </cell>
          <cell r="D4703" t="str">
            <v>A</v>
          </cell>
          <cell r="E4703">
            <v>1.4164305949008499E-3</v>
          </cell>
          <cell r="F4703">
            <v>0.75</v>
          </cell>
          <cell r="G4703" t="str">
            <v>&gt;=27 &amp; &lt;28</v>
          </cell>
          <cell r="H4703" t="str">
            <v>KS2 English</v>
          </cell>
          <cell r="I4703" t="str">
            <v>KS4 English</v>
          </cell>
        </row>
        <row r="4704">
          <cell r="B4704" t="str">
            <v>KS2-4</v>
          </cell>
          <cell r="C4704" t="str">
            <v>2</v>
          </cell>
          <cell r="D4704" t="str">
            <v>A</v>
          </cell>
          <cell r="E4704">
            <v>0</v>
          </cell>
          <cell r="F4704">
            <v>0.75</v>
          </cell>
          <cell r="G4704" t="str">
            <v>&gt;=27 &amp; &lt;28</v>
          </cell>
          <cell r="H4704" t="str">
            <v>KS2 English</v>
          </cell>
          <cell r="I4704" t="str">
            <v>KS4 English</v>
          </cell>
        </row>
        <row r="4705">
          <cell r="B4705" t="str">
            <v>KS2-4</v>
          </cell>
          <cell r="C4705" t="str">
            <v>3C</v>
          </cell>
          <cell r="D4705" t="str">
            <v>A</v>
          </cell>
          <cell r="E4705">
            <v>5.263157894736842E-4</v>
          </cell>
          <cell r="F4705">
            <v>0.75</v>
          </cell>
          <cell r="G4705" t="str">
            <v>&gt;=27 &amp; &lt;28</v>
          </cell>
          <cell r="H4705" t="str">
            <v>KS2 English</v>
          </cell>
          <cell r="I4705" t="str">
            <v>KS4 English</v>
          </cell>
        </row>
        <row r="4706">
          <cell r="B4706" t="str">
            <v>KS2-4</v>
          </cell>
          <cell r="C4706" t="str">
            <v>3B</v>
          </cell>
          <cell r="D4706" t="str">
            <v>A</v>
          </cell>
          <cell r="E4706">
            <v>1.128668171557562E-3</v>
          </cell>
          <cell r="F4706">
            <v>0.75</v>
          </cell>
          <cell r="G4706" t="str">
            <v>&gt;=27 &amp; &lt;28</v>
          </cell>
          <cell r="H4706" t="str">
            <v>KS2 English</v>
          </cell>
          <cell r="I4706" t="str">
            <v>KS4 English</v>
          </cell>
        </row>
        <row r="4707">
          <cell r="B4707" t="str">
            <v>KS2-4</v>
          </cell>
          <cell r="C4707" t="str">
            <v>3A</v>
          </cell>
          <cell r="D4707" t="str">
            <v>A</v>
          </cell>
          <cell r="E4707">
            <v>2.8004667444574095E-3</v>
          </cell>
          <cell r="F4707">
            <v>0.75</v>
          </cell>
          <cell r="G4707" t="str">
            <v>&gt;=27 &amp; &lt;28</v>
          </cell>
          <cell r="H4707" t="str">
            <v>KS2 English</v>
          </cell>
          <cell r="I4707" t="str">
            <v>KS4 English</v>
          </cell>
        </row>
        <row r="4708">
          <cell r="B4708" t="str">
            <v>KS2-4</v>
          </cell>
          <cell r="C4708" t="str">
            <v>4C</v>
          </cell>
          <cell r="D4708" t="str">
            <v>A</v>
          </cell>
          <cell r="E4708">
            <v>1.5339373708472421E-2</v>
          </cell>
          <cell r="F4708">
            <v>0.75</v>
          </cell>
          <cell r="G4708" t="str">
            <v>&gt;=27 &amp; &lt;28</v>
          </cell>
          <cell r="H4708" t="str">
            <v>KS2 English</v>
          </cell>
          <cell r="I4708" t="str">
            <v>KS4 English</v>
          </cell>
        </row>
        <row r="4709">
          <cell r="B4709" t="str">
            <v>KS2-4</v>
          </cell>
          <cell r="C4709" t="str">
            <v>4B</v>
          </cell>
          <cell r="D4709" t="str">
            <v>A</v>
          </cell>
          <cell r="E4709">
            <v>5.7441407403034418E-2</v>
          </cell>
          <cell r="F4709">
            <v>0.75</v>
          </cell>
          <cell r="G4709" t="str">
            <v>&gt;=27 &amp; &lt;28</v>
          </cell>
          <cell r="H4709" t="str">
            <v>KS2 English</v>
          </cell>
          <cell r="I4709" t="str">
            <v>KS4 English</v>
          </cell>
        </row>
        <row r="4710">
          <cell r="B4710" t="str">
            <v>KS2-4</v>
          </cell>
          <cell r="C4710" t="str">
            <v>4A</v>
          </cell>
          <cell r="D4710" t="str">
            <v>A</v>
          </cell>
          <cell r="E4710">
            <v>0.14393748424502142</v>
          </cell>
          <cell r="F4710">
            <v>0.75</v>
          </cell>
          <cell r="G4710" t="str">
            <v>&gt;=27 &amp; &lt;28</v>
          </cell>
          <cell r="H4710" t="str">
            <v>KS2 English</v>
          </cell>
          <cell r="I4710" t="str">
            <v>KS4 English</v>
          </cell>
        </row>
        <row r="4711">
          <cell r="B4711" t="str">
            <v>KS2-4</v>
          </cell>
          <cell r="C4711" t="str">
            <v>5C</v>
          </cell>
          <cell r="D4711" t="str">
            <v>A</v>
          </cell>
          <cell r="E4711">
            <v>0.32380952380952382</v>
          </cell>
          <cell r="F4711">
            <v>0.75</v>
          </cell>
          <cell r="G4711" t="str">
            <v>&gt;=27 &amp; &lt;28</v>
          </cell>
          <cell r="H4711" t="str">
            <v>KS2 English</v>
          </cell>
          <cell r="I4711" t="str">
            <v>KS4 English</v>
          </cell>
        </row>
        <row r="4712">
          <cell r="B4712" t="str">
            <v>KS2-4</v>
          </cell>
          <cell r="C4712" t="str">
            <v>5B</v>
          </cell>
          <cell r="D4712" t="str">
            <v>A</v>
          </cell>
          <cell r="E4712">
            <v>0.43170007423904971</v>
          </cell>
          <cell r="F4712">
            <v>0.75</v>
          </cell>
          <cell r="G4712" t="str">
            <v>&gt;=27 &amp; &lt;28</v>
          </cell>
          <cell r="H4712" t="str">
            <v>KS2 English</v>
          </cell>
          <cell r="I4712" t="str">
            <v>KS4 English</v>
          </cell>
        </row>
        <row r="4713">
          <cell r="B4713" t="str">
            <v>KS2-4</v>
          </cell>
          <cell r="C4713" t="str">
            <v>5A</v>
          </cell>
          <cell r="D4713" t="str">
            <v>A</v>
          </cell>
          <cell r="E4713">
            <v>0.32873563218390806</v>
          </cell>
          <cell r="F4713">
            <v>0.75</v>
          </cell>
          <cell r="G4713" t="str">
            <v>&gt;=27 &amp; &lt;28</v>
          </cell>
          <cell r="H4713" t="str">
            <v>KS2 English</v>
          </cell>
          <cell r="I4713" t="str">
            <v>KS4 English</v>
          </cell>
        </row>
        <row r="4714">
          <cell r="B4714" t="str">
            <v>.</v>
          </cell>
          <cell r="C4714" t="str">
            <v>.</v>
          </cell>
          <cell r="D4714" t="str">
            <v>.</v>
          </cell>
          <cell r="E4714" t="str">
            <v>.</v>
          </cell>
          <cell r="F4714" t="str">
            <v>.</v>
          </cell>
          <cell r="G4714" t="str">
            <v>.</v>
          </cell>
          <cell r="H4714" t="str">
            <v>.</v>
          </cell>
          <cell r="I4714" t="str">
            <v>.</v>
          </cell>
        </row>
        <row r="4715">
          <cell r="B4715" t="str">
            <v>.</v>
          </cell>
          <cell r="C4715" t="str">
            <v>.</v>
          </cell>
          <cell r="D4715" t="str">
            <v>.</v>
          </cell>
          <cell r="E4715" t="str">
            <v>.</v>
          </cell>
          <cell r="F4715" t="str">
            <v>.</v>
          </cell>
          <cell r="G4715" t="str">
            <v>.</v>
          </cell>
          <cell r="H4715" t="str">
            <v>KS2 English</v>
          </cell>
          <cell r="I4715" t="str">
            <v>KS4 English</v>
          </cell>
        </row>
        <row r="4716">
          <cell r="B4716" t="str">
            <v>.</v>
          </cell>
          <cell r="C4716" t="str">
            <v>.</v>
          </cell>
          <cell r="D4716" t="str">
            <v>.</v>
          </cell>
          <cell r="E4716" t="str">
            <v>.</v>
          </cell>
          <cell r="F4716" t="str">
            <v>.</v>
          </cell>
          <cell r="G4716" t="str">
            <v>.</v>
          </cell>
          <cell r="H4716" t="str">
            <v>KS2 English</v>
          </cell>
          <cell r="I4716" t="str">
            <v>KS4 English</v>
          </cell>
        </row>
        <row r="4717">
          <cell r="B4717" t="str">
            <v>.</v>
          </cell>
          <cell r="C4717" t="str">
            <v>.</v>
          </cell>
          <cell r="D4717" t="str">
            <v>.</v>
          </cell>
          <cell r="E4717" t="str">
            <v>.</v>
          </cell>
          <cell r="F4717" t="str">
            <v>.</v>
          </cell>
          <cell r="G4717" t="str">
            <v>.</v>
          </cell>
          <cell r="H4717" t="str">
            <v>KS2 English</v>
          </cell>
          <cell r="I4717" t="str">
            <v>KS4 English</v>
          </cell>
        </row>
        <row r="4718">
          <cell r="B4718" t="str">
            <v>.</v>
          </cell>
          <cell r="C4718" t="str">
            <v>.</v>
          </cell>
          <cell r="D4718" t="str">
            <v>.</v>
          </cell>
          <cell r="E4718" t="str">
            <v>.</v>
          </cell>
          <cell r="F4718" t="str">
            <v>.</v>
          </cell>
          <cell r="G4718" t="str">
            <v>.</v>
          </cell>
          <cell r="H4718" t="str">
            <v>KS2 English</v>
          </cell>
          <cell r="I4718" t="str">
            <v>KS4 English</v>
          </cell>
        </row>
        <row r="4719">
          <cell r="B4719" t="str">
            <v>.</v>
          </cell>
          <cell r="C4719" t="str">
            <v>.</v>
          </cell>
          <cell r="D4719" t="str">
            <v>.</v>
          </cell>
          <cell r="E4719" t="str">
            <v>.</v>
          </cell>
          <cell r="F4719" t="str">
            <v>.</v>
          </cell>
          <cell r="G4719" t="str">
            <v>.</v>
          </cell>
          <cell r="H4719" t="str">
            <v>.</v>
          </cell>
          <cell r="I4719" t="str">
            <v>.</v>
          </cell>
        </row>
        <row r="4720">
          <cell r="B4720" t="str">
            <v>.</v>
          </cell>
          <cell r="C4720" t="str">
            <v>.</v>
          </cell>
          <cell r="D4720" t="str">
            <v>.</v>
          </cell>
          <cell r="E4720" t="str">
            <v>.</v>
          </cell>
          <cell r="F4720" t="str">
            <v>.</v>
          </cell>
          <cell r="G4720" t="str">
            <v>.</v>
          </cell>
          <cell r="H4720" t="str">
            <v>.</v>
          </cell>
          <cell r="I4720" t="str">
            <v>.</v>
          </cell>
        </row>
        <row r="4721">
          <cell r="B4721" t="str">
            <v>KS2-4</v>
          </cell>
          <cell r="C4721" t="str">
            <v>B</v>
          </cell>
          <cell r="D4721" t="str">
            <v>A</v>
          </cell>
          <cell r="E4721">
            <v>0</v>
          </cell>
          <cell r="F4721">
            <v>0.75</v>
          </cell>
          <cell r="G4721" t="str">
            <v>&gt;=28 &amp; &lt;29</v>
          </cell>
          <cell r="H4721" t="str">
            <v>KS2 English</v>
          </cell>
          <cell r="I4721" t="str">
            <v>KS4 English</v>
          </cell>
        </row>
        <row r="4722">
          <cell r="B4722" t="str">
            <v>KS2-4</v>
          </cell>
          <cell r="C4722" t="str">
            <v>N</v>
          </cell>
          <cell r="D4722" t="str">
            <v>A</v>
          </cell>
          <cell r="E4722">
            <v>0</v>
          </cell>
          <cell r="F4722">
            <v>0.75</v>
          </cell>
          <cell r="G4722" t="str">
            <v>&gt;=28 &amp; &lt;29</v>
          </cell>
          <cell r="H4722" t="str">
            <v>KS2 English</v>
          </cell>
          <cell r="I4722" t="str">
            <v>KS4 English</v>
          </cell>
        </row>
        <row r="4723">
          <cell r="B4723" t="str">
            <v>KS2-4</v>
          </cell>
          <cell r="C4723" t="str">
            <v>2</v>
          </cell>
          <cell r="D4723" t="str">
            <v>A</v>
          </cell>
          <cell r="E4723">
            <v>4.9342105263157892E-3</v>
          </cell>
          <cell r="F4723">
            <v>0.75</v>
          </cell>
          <cell r="G4723" t="str">
            <v>&gt;=28 &amp; &lt;29</v>
          </cell>
          <cell r="H4723" t="str">
            <v>KS2 English</v>
          </cell>
          <cell r="I4723" t="str">
            <v>KS4 English</v>
          </cell>
        </row>
        <row r="4724">
          <cell r="B4724" t="str">
            <v>KS2-4</v>
          </cell>
          <cell r="C4724" t="str">
            <v>3C</v>
          </cell>
          <cell r="D4724" t="str">
            <v>A</v>
          </cell>
          <cell r="E4724">
            <v>4.9342105263157892E-3</v>
          </cell>
          <cell r="F4724">
            <v>0.75</v>
          </cell>
          <cell r="G4724" t="str">
            <v>&gt;=28 &amp; &lt;29</v>
          </cell>
          <cell r="H4724" t="str">
            <v>KS2 English</v>
          </cell>
          <cell r="I4724" t="str">
            <v>KS4 English</v>
          </cell>
        </row>
        <row r="4725">
          <cell r="B4725" t="str">
            <v>KS2-4</v>
          </cell>
          <cell r="C4725" t="str">
            <v>3B</v>
          </cell>
          <cell r="D4725" t="str">
            <v>A</v>
          </cell>
          <cell r="E4725">
            <v>1.3793103448275861E-3</v>
          </cell>
          <cell r="F4725">
            <v>0.75</v>
          </cell>
          <cell r="G4725" t="str">
            <v>&gt;=28 &amp; &lt;29</v>
          </cell>
          <cell r="H4725" t="str">
            <v>KS2 English</v>
          </cell>
          <cell r="I4725" t="str">
            <v>KS4 English</v>
          </cell>
        </row>
        <row r="4726">
          <cell r="B4726" t="str">
            <v>KS2-4</v>
          </cell>
          <cell r="C4726" t="str">
            <v>3A</v>
          </cell>
          <cell r="D4726" t="str">
            <v>A</v>
          </cell>
          <cell r="E4726">
            <v>6.0501296456352636E-3</v>
          </cell>
          <cell r="F4726">
            <v>0.75</v>
          </cell>
          <cell r="G4726" t="str">
            <v>&gt;=28 &amp; &lt;29</v>
          </cell>
          <cell r="H4726" t="str">
            <v>KS2 English</v>
          </cell>
          <cell r="I4726" t="str">
            <v>KS4 English</v>
          </cell>
        </row>
        <row r="4727">
          <cell r="B4727" t="str">
            <v>KS2-4</v>
          </cell>
          <cell r="C4727" t="str">
            <v>4C</v>
          </cell>
          <cell r="D4727" t="str">
            <v>A</v>
          </cell>
          <cell r="E4727">
            <v>2.1240234375E-2</v>
          </cell>
          <cell r="F4727">
            <v>0.75</v>
          </cell>
          <cell r="G4727" t="str">
            <v>&gt;=28 &amp; &lt;29</v>
          </cell>
          <cell r="H4727" t="str">
            <v>KS2 English</v>
          </cell>
          <cell r="I4727" t="str">
            <v>KS4 English</v>
          </cell>
        </row>
        <row r="4728">
          <cell r="B4728" t="str">
            <v>KS2-4</v>
          </cell>
          <cell r="C4728" t="str">
            <v>4B</v>
          </cell>
          <cell r="D4728" t="str">
            <v>A</v>
          </cell>
          <cell r="E4728">
            <v>7.4710743801652893E-2</v>
          </cell>
          <cell r="F4728">
            <v>0.75</v>
          </cell>
          <cell r="G4728" t="str">
            <v>&gt;=28 &amp; &lt;29</v>
          </cell>
          <cell r="H4728" t="str">
            <v>KS2 English</v>
          </cell>
          <cell r="I4728" t="str">
            <v>KS4 English</v>
          </cell>
        </row>
        <row r="4729">
          <cell r="B4729" t="str">
            <v>KS2-4</v>
          </cell>
          <cell r="C4729" t="str">
            <v>4A</v>
          </cell>
          <cell r="D4729" t="str">
            <v>A</v>
          </cell>
          <cell r="E4729">
            <v>0.16478918570968781</v>
          </cell>
          <cell r="F4729">
            <v>0.75</v>
          </cell>
          <cell r="G4729" t="str">
            <v>&gt;=28 &amp; &lt;29</v>
          </cell>
          <cell r="H4729" t="str">
            <v>KS2 English</v>
          </cell>
          <cell r="I4729" t="str">
            <v>KS4 English</v>
          </cell>
        </row>
        <row r="4730">
          <cell r="B4730" t="str">
            <v>KS2-4</v>
          </cell>
          <cell r="C4730" t="str">
            <v>5C</v>
          </cell>
          <cell r="D4730" t="str">
            <v>A</v>
          </cell>
          <cell r="E4730">
            <v>0.34782180169524934</v>
          </cell>
          <cell r="F4730">
            <v>0.75</v>
          </cell>
          <cell r="G4730" t="str">
            <v>&gt;=28 &amp; &lt;29</v>
          </cell>
          <cell r="H4730" t="str">
            <v>KS2 English</v>
          </cell>
          <cell r="I4730" t="str">
            <v>KS4 English</v>
          </cell>
        </row>
        <row r="4731">
          <cell r="B4731" t="str">
            <v>KS2-4</v>
          </cell>
          <cell r="C4731" t="str">
            <v>5B</v>
          </cell>
          <cell r="D4731" t="str">
            <v>A</v>
          </cell>
          <cell r="E4731">
            <v>0.42982752789989853</v>
          </cell>
          <cell r="F4731">
            <v>0.75</v>
          </cell>
          <cell r="G4731" t="str">
            <v>&gt;=28 &amp; &lt;29</v>
          </cell>
          <cell r="H4731" t="str">
            <v>KS2 English</v>
          </cell>
          <cell r="I4731" t="str">
            <v>KS4 English</v>
          </cell>
        </row>
        <row r="4732">
          <cell r="B4732" t="str">
            <v>KS2-4</v>
          </cell>
          <cell r="C4732" t="str">
            <v>5A</v>
          </cell>
          <cell r="D4732" t="str">
            <v>A</v>
          </cell>
          <cell r="E4732">
            <v>0.33734939759036142</v>
          </cell>
          <cell r="F4732">
            <v>0.75</v>
          </cell>
          <cell r="G4732" t="str">
            <v>&gt;=28 &amp; &lt;29</v>
          </cell>
          <cell r="H4732" t="str">
            <v>KS2 English</v>
          </cell>
          <cell r="I4732" t="str">
            <v>KS4 English</v>
          </cell>
        </row>
        <row r="4733">
          <cell r="B4733" t="str">
            <v>.</v>
          </cell>
          <cell r="C4733" t="str">
            <v>.</v>
          </cell>
          <cell r="D4733" t="str">
            <v>.</v>
          </cell>
          <cell r="E4733" t="str">
            <v>.</v>
          </cell>
          <cell r="F4733" t="str">
            <v>.</v>
          </cell>
          <cell r="G4733" t="str">
            <v>.</v>
          </cell>
          <cell r="H4733" t="str">
            <v>.</v>
          </cell>
          <cell r="I4733" t="str">
            <v>.</v>
          </cell>
        </row>
        <row r="4734">
          <cell r="B4734" t="str">
            <v>.</v>
          </cell>
          <cell r="C4734" t="str">
            <v>.</v>
          </cell>
          <cell r="D4734" t="str">
            <v>.</v>
          </cell>
          <cell r="E4734" t="str">
            <v>.</v>
          </cell>
          <cell r="F4734" t="str">
            <v>.</v>
          </cell>
          <cell r="G4734" t="str">
            <v>.</v>
          </cell>
          <cell r="H4734" t="str">
            <v>KS2 English</v>
          </cell>
          <cell r="I4734" t="str">
            <v>KS4 English</v>
          </cell>
        </row>
        <row r="4735">
          <cell r="B4735" t="str">
            <v>.</v>
          </cell>
          <cell r="C4735" t="str">
            <v>.</v>
          </cell>
          <cell r="D4735" t="str">
            <v>.</v>
          </cell>
          <cell r="E4735" t="str">
            <v>.</v>
          </cell>
          <cell r="F4735" t="str">
            <v>.</v>
          </cell>
          <cell r="G4735" t="str">
            <v>.</v>
          </cell>
          <cell r="H4735" t="str">
            <v>KS2 English</v>
          </cell>
          <cell r="I4735" t="str">
            <v>KS4 English</v>
          </cell>
        </row>
        <row r="4736">
          <cell r="B4736" t="str">
            <v>.</v>
          </cell>
          <cell r="C4736" t="str">
            <v>.</v>
          </cell>
          <cell r="D4736" t="str">
            <v>.</v>
          </cell>
          <cell r="E4736" t="str">
            <v>.</v>
          </cell>
          <cell r="F4736" t="str">
            <v>.</v>
          </cell>
          <cell r="G4736" t="str">
            <v>.</v>
          </cell>
          <cell r="H4736" t="str">
            <v>KS2 English</v>
          </cell>
          <cell r="I4736" t="str">
            <v>KS4 English</v>
          </cell>
        </row>
        <row r="4737">
          <cell r="B4737" t="str">
            <v>.</v>
          </cell>
          <cell r="C4737" t="str">
            <v>.</v>
          </cell>
          <cell r="D4737" t="str">
            <v>.</v>
          </cell>
          <cell r="E4737" t="str">
            <v>.</v>
          </cell>
          <cell r="F4737" t="str">
            <v>.</v>
          </cell>
          <cell r="G4737" t="str">
            <v>.</v>
          </cell>
          <cell r="H4737" t="str">
            <v>KS2 English</v>
          </cell>
          <cell r="I4737" t="str">
            <v>KS4 English</v>
          </cell>
        </row>
        <row r="4738">
          <cell r="B4738" t="str">
            <v>.</v>
          </cell>
          <cell r="C4738" t="str">
            <v>.</v>
          </cell>
          <cell r="D4738" t="str">
            <v>.</v>
          </cell>
          <cell r="E4738" t="str">
            <v>.</v>
          </cell>
          <cell r="F4738" t="str">
            <v>.</v>
          </cell>
          <cell r="G4738" t="str">
            <v>.</v>
          </cell>
          <cell r="H4738" t="str">
            <v>.</v>
          </cell>
          <cell r="I4738" t="str">
            <v>.</v>
          </cell>
        </row>
        <row r="4739">
          <cell r="B4739" t="str">
            <v>.</v>
          </cell>
          <cell r="C4739" t="str">
            <v>.</v>
          </cell>
          <cell r="D4739" t="str">
            <v>.</v>
          </cell>
          <cell r="E4739" t="str">
            <v>.</v>
          </cell>
          <cell r="F4739" t="str">
            <v>.</v>
          </cell>
          <cell r="G4739" t="str">
            <v>.</v>
          </cell>
          <cell r="H4739" t="str">
            <v>.</v>
          </cell>
          <cell r="I4739" t="str">
            <v>.</v>
          </cell>
        </row>
        <row r="4740">
          <cell r="B4740" t="str">
            <v>KS2-4</v>
          </cell>
          <cell r="C4740" t="str">
            <v>B</v>
          </cell>
          <cell r="D4740" t="str">
            <v>A</v>
          </cell>
          <cell r="E4740">
            <v>7.0921985815602835E-3</v>
          </cell>
          <cell r="F4740">
            <v>0.75</v>
          </cell>
          <cell r="G4740" t="str">
            <v>&gt;=29 &amp; &lt;30</v>
          </cell>
          <cell r="H4740" t="str">
            <v>KS2 English</v>
          </cell>
          <cell r="I4740" t="str">
            <v>KS4 English</v>
          </cell>
        </row>
        <row r="4741">
          <cell r="B4741" t="str">
            <v>KS2-4</v>
          </cell>
          <cell r="C4741" t="str">
            <v>N</v>
          </cell>
          <cell r="D4741" t="str">
            <v>A</v>
          </cell>
          <cell r="E4741">
            <v>7.0921985815602835E-3</v>
          </cell>
          <cell r="F4741">
            <v>0.75</v>
          </cell>
          <cell r="G4741" t="str">
            <v>&gt;=29 &amp; &lt;30</v>
          </cell>
          <cell r="H4741" t="str">
            <v>KS2 English</v>
          </cell>
          <cell r="I4741" t="str">
            <v>KS4 English</v>
          </cell>
        </row>
        <row r="4742">
          <cell r="B4742" t="str">
            <v>KS2-4</v>
          </cell>
          <cell r="C4742" t="str">
            <v>2</v>
          </cell>
          <cell r="D4742" t="str">
            <v>A</v>
          </cell>
          <cell r="E4742">
            <v>7.0921985815602835E-3</v>
          </cell>
          <cell r="F4742">
            <v>0.75</v>
          </cell>
          <cell r="G4742" t="str">
            <v>&gt;=29 &amp; &lt;30</v>
          </cell>
          <cell r="H4742" t="str">
            <v>KS2 English</v>
          </cell>
          <cell r="I4742" t="str">
            <v>KS4 English</v>
          </cell>
        </row>
        <row r="4743">
          <cell r="B4743" t="str">
            <v>KS2-4</v>
          </cell>
          <cell r="C4743" t="str">
            <v>3C</v>
          </cell>
          <cell r="D4743" t="str">
            <v>A</v>
          </cell>
          <cell r="E4743">
            <v>7.0921985815602835E-3</v>
          </cell>
          <cell r="F4743">
            <v>0.75</v>
          </cell>
          <cell r="G4743" t="str">
            <v>&gt;=29 &amp; &lt;30</v>
          </cell>
          <cell r="H4743" t="str">
            <v>KS2 English</v>
          </cell>
          <cell r="I4743" t="str">
            <v>KS4 English</v>
          </cell>
        </row>
        <row r="4744">
          <cell r="B4744" t="str">
            <v>KS2-4</v>
          </cell>
          <cell r="C4744" t="str">
            <v>3B</v>
          </cell>
          <cell r="D4744" t="str">
            <v>A</v>
          </cell>
          <cell r="E4744">
            <v>7.0921985815602835E-3</v>
          </cell>
          <cell r="F4744">
            <v>0.75</v>
          </cell>
          <cell r="G4744" t="str">
            <v>&gt;=29 &amp; &lt;30</v>
          </cell>
          <cell r="H4744" t="str">
            <v>KS2 English</v>
          </cell>
          <cell r="I4744" t="str">
            <v>KS4 English</v>
          </cell>
        </row>
        <row r="4745">
          <cell r="B4745" t="str">
            <v>KS2-4</v>
          </cell>
          <cell r="C4745" t="str">
            <v>3A</v>
          </cell>
          <cell r="D4745" t="str">
            <v>A</v>
          </cell>
          <cell r="E4745">
            <v>7.0921985815602835E-3</v>
          </cell>
          <cell r="F4745">
            <v>0.75</v>
          </cell>
          <cell r="G4745" t="str">
            <v>&gt;=29 &amp; &lt;30</v>
          </cell>
          <cell r="H4745" t="str">
            <v>KS2 English</v>
          </cell>
          <cell r="I4745" t="str">
            <v>KS4 English</v>
          </cell>
        </row>
        <row r="4746">
          <cell r="B4746" t="str">
            <v>KS2-4</v>
          </cell>
          <cell r="C4746" t="str">
            <v>4C</v>
          </cell>
          <cell r="D4746" t="str">
            <v>A</v>
          </cell>
          <cell r="E4746">
            <v>6.2841530054644809E-2</v>
          </cell>
          <cell r="F4746">
            <v>0.75</v>
          </cell>
          <cell r="G4746" t="str">
            <v>&gt;=29 &amp; &lt;30</v>
          </cell>
          <cell r="H4746" t="str">
            <v>KS2 English</v>
          </cell>
          <cell r="I4746" t="str">
            <v>KS4 English</v>
          </cell>
        </row>
        <row r="4747">
          <cell r="B4747" t="str">
            <v>KS2-4</v>
          </cell>
          <cell r="C4747" t="str">
            <v>4B</v>
          </cell>
          <cell r="D4747" t="str">
            <v>A</v>
          </cell>
          <cell r="E4747">
            <v>0.14074074074074075</v>
          </cell>
          <cell r="F4747">
            <v>0.75</v>
          </cell>
          <cell r="G4747" t="str">
            <v>&gt;=29 &amp; &lt;30</v>
          </cell>
          <cell r="H4747" t="str">
            <v>KS2 English</v>
          </cell>
          <cell r="I4747" t="str">
            <v>KS4 English</v>
          </cell>
        </row>
        <row r="4748">
          <cell r="B4748" t="str">
            <v>KS2-4</v>
          </cell>
          <cell r="C4748" t="str">
            <v>4A</v>
          </cell>
          <cell r="D4748" t="str">
            <v>A</v>
          </cell>
          <cell r="E4748">
            <v>0.28308097432521395</v>
          </cell>
          <cell r="F4748">
            <v>0.75</v>
          </cell>
          <cell r="G4748" t="str">
            <v>&gt;=29 &amp; &lt;30</v>
          </cell>
          <cell r="H4748" t="str">
            <v>KS2 English</v>
          </cell>
          <cell r="I4748" t="str">
            <v>KS4 English</v>
          </cell>
        </row>
        <row r="4749">
          <cell r="B4749" t="str">
            <v>KS2-4</v>
          </cell>
          <cell r="C4749" t="str">
            <v>5C</v>
          </cell>
          <cell r="D4749" t="str">
            <v>A</v>
          </cell>
          <cell r="E4749">
            <v>0.4316205533596838</v>
          </cell>
          <cell r="F4749">
            <v>0.75</v>
          </cell>
          <cell r="G4749" t="str">
            <v>&gt;=29 &amp; &lt;30</v>
          </cell>
          <cell r="H4749" t="str">
            <v>KS2 English</v>
          </cell>
          <cell r="I4749" t="str">
            <v>KS4 English</v>
          </cell>
        </row>
        <row r="4750">
          <cell r="B4750" t="str">
            <v>KS2-4</v>
          </cell>
          <cell r="C4750" t="str">
            <v>5B</v>
          </cell>
          <cell r="D4750" t="str">
            <v>A</v>
          </cell>
          <cell r="E4750">
            <v>0.43045112781954886</v>
          </cell>
          <cell r="F4750">
            <v>0.75</v>
          </cell>
          <cell r="G4750" t="str">
            <v>&gt;=29 &amp; &lt;30</v>
          </cell>
          <cell r="H4750" t="str">
            <v>KS2 English</v>
          </cell>
          <cell r="I4750" t="str">
            <v>KS4 English</v>
          </cell>
        </row>
        <row r="4751">
          <cell r="B4751" t="str">
            <v>KS2-4</v>
          </cell>
          <cell r="C4751" t="str">
            <v>5A</v>
          </cell>
          <cell r="D4751" t="str">
            <v>A</v>
          </cell>
          <cell r="E4751">
            <v>0.33658536585365856</v>
          </cell>
          <cell r="F4751">
            <v>0.75</v>
          </cell>
          <cell r="G4751" t="str">
            <v>&gt;=29 &amp; &lt;30</v>
          </cell>
          <cell r="H4751" t="str">
            <v>KS2 English</v>
          </cell>
          <cell r="I4751" t="str">
            <v>KS4 English</v>
          </cell>
        </row>
        <row r="4752">
          <cell r="B4752" t="str">
            <v>.</v>
          </cell>
          <cell r="C4752" t="str">
            <v>.</v>
          </cell>
          <cell r="D4752" t="str">
            <v>.</v>
          </cell>
          <cell r="E4752" t="str">
            <v>.</v>
          </cell>
          <cell r="F4752" t="str">
            <v>.</v>
          </cell>
          <cell r="G4752" t="str">
            <v>.</v>
          </cell>
          <cell r="H4752" t="str">
            <v>.</v>
          </cell>
          <cell r="I4752" t="str">
            <v>.</v>
          </cell>
        </row>
        <row r="4753">
          <cell r="B4753" t="str">
            <v>.</v>
          </cell>
          <cell r="C4753" t="str">
            <v>.</v>
          </cell>
          <cell r="D4753" t="str">
            <v>.</v>
          </cell>
          <cell r="E4753" t="str">
            <v>.</v>
          </cell>
          <cell r="F4753" t="str">
            <v>.</v>
          </cell>
          <cell r="G4753" t="str">
            <v>.</v>
          </cell>
          <cell r="H4753" t="str">
            <v>KS2 English</v>
          </cell>
          <cell r="I4753" t="str">
            <v>KS4 English</v>
          </cell>
        </row>
        <row r="4754">
          <cell r="B4754" t="str">
            <v>.</v>
          </cell>
          <cell r="C4754" t="str">
            <v>.</v>
          </cell>
          <cell r="D4754" t="str">
            <v>.</v>
          </cell>
          <cell r="E4754" t="str">
            <v>.</v>
          </cell>
          <cell r="F4754" t="str">
            <v>.</v>
          </cell>
          <cell r="G4754" t="str">
            <v>.</v>
          </cell>
          <cell r="H4754" t="str">
            <v>KS2 English</v>
          </cell>
          <cell r="I4754" t="str">
            <v>KS4 English</v>
          </cell>
        </row>
        <row r="4755">
          <cell r="B4755" t="str">
            <v>.</v>
          </cell>
          <cell r="C4755" t="str">
            <v>.</v>
          </cell>
          <cell r="D4755" t="str">
            <v>.</v>
          </cell>
          <cell r="E4755" t="str">
            <v>.</v>
          </cell>
          <cell r="F4755" t="str">
            <v>.</v>
          </cell>
          <cell r="G4755" t="str">
            <v>.</v>
          </cell>
          <cell r="H4755" t="str">
            <v>KS2 English</v>
          </cell>
          <cell r="I4755" t="str">
            <v>KS4 English</v>
          </cell>
        </row>
        <row r="4756">
          <cell r="B4756" t="str">
            <v>.</v>
          </cell>
          <cell r="C4756" t="str">
            <v>.</v>
          </cell>
          <cell r="D4756" t="str">
            <v>.</v>
          </cell>
          <cell r="E4756" t="str">
            <v>.</v>
          </cell>
          <cell r="F4756" t="str">
            <v>.</v>
          </cell>
          <cell r="G4756" t="str">
            <v>.</v>
          </cell>
          <cell r="H4756" t="str">
            <v>KS2 English</v>
          </cell>
          <cell r="I4756" t="str">
            <v>KS4 English</v>
          </cell>
        </row>
        <row r="4757">
          <cell r="B4757" t="str">
            <v>.</v>
          </cell>
          <cell r="C4757" t="str">
            <v>.</v>
          </cell>
          <cell r="D4757" t="str">
            <v>.</v>
          </cell>
          <cell r="E4757" t="str">
            <v>.</v>
          </cell>
          <cell r="F4757" t="str">
            <v>.</v>
          </cell>
          <cell r="G4757" t="str">
            <v>.</v>
          </cell>
          <cell r="H4757" t="str">
            <v>.</v>
          </cell>
          <cell r="I4757" t="str">
            <v>.</v>
          </cell>
        </row>
        <row r="4758">
          <cell r="B4758" t="str">
            <v>.</v>
          </cell>
          <cell r="C4758" t="str">
            <v>.</v>
          </cell>
          <cell r="D4758" t="str">
            <v>.</v>
          </cell>
          <cell r="E4758" t="str">
            <v>.</v>
          </cell>
          <cell r="F4758" t="str">
            <v>.</v>
          </cell>
          <cell r="G4758" t="str">
            <v>.</v>
          </cell>
          <cell r="H4758" t="str">
            <v>.</v>
          </cell>
          <cell r="I4758" t="str">
            <v>.</v>
          </cell>
        </row>
        <row r="4759">
          <cell r="B4759" t="str">
            <v>KS2-4</v>
          </cell>
          <cell r="C4759" t="str">
            <v>B</v>
          </cell>
          <cell r="D4759" t="str">
            <v>A</v>
          </cell>
          <cell r="E4759">
            <v>0.15263157894736842</v>
          </cell>
          <cell r="F4759">
            <v>0.75</v>
          </cell>
          <cell r="G4759" t="str">
            <v>&gt;=30</v>
          </cell>
          <cell r="H4759" t="str">
            <v>KS2 English</v>
          </cell>
          <cell r="I4759" t="str">
            <v>KS4 English</v>
          </cell>
        </row>
        <row r="4760">
          <cell r="B4760" t="str">
            <v>KS2-4</v>
          </cell>
          <cell r="C4760" t="str">
            <v>N</v>
          </cell>
          <cell r="D4760" t="str">
            <v>A</v>
          </cell>
          <cell r="E4760">
            <v>0.15263157894736842</v>
          </cell>
          <cell r="F4760">
            <v>0.75</v>
          </cell>
          <cell r="G4760" t="str">
            <v>&gt;=30</v>
          </cell>
          <cell r="H4760" t="str">
            <v>KS2 English</v>
          </cell>
          <cell r="I4760" t="str">
            <v>KS4 English</v>
          </cell>
        </row>
        <row r="4761">
          <cell r="B4761" t="str">
            <v>KS2-4</v>
          </cell>
          <cell r="C4761" t="str">
            <v>2</v>
          </cell>
          <cell r="D4761" t="str">
            <v>A</v>
          </cell>
          <cell r="E4761">
            <v>0.15263157894736842</v>
          </cell>
          <cell r="F4761">
            <v>0.75</v>
          </cell>
          <cell r="G4761" t="str">
            <v>&gt;=30</v>
          </cell>
          <cell r="H4761" t="str">
            <v>KS2 English</v>
          </cell>
          <cell r="I4761" t="str">
            <v>KS4 English</v>
          </cell>
        </row>
        <row r="4762">
          <cell r="B4762" t="str">
            <v>KS2-4</v>
          </cell>
          <cell r="C4762" t="str">
            <v>3C</v>
          </cell>
          <cell r="D4762" t="str">
            <v>A</v>
          </cell>
          <cell r="E4762">
            <v>0.15263157894736842</v>
          </cell>
          <cell r="F4762">
            <v>0.75</v>
          </cell>
          <cell r="G4762" t="str">
            <v>&gt;=30</v>
          </cell>
          <cell r="H4762" t="str">
            <v>KS2 English</v>
          </cell>
          <cell r="I4762" t="str">
            <v>KS4 English</v>
          </cell>
        </row>
        <row r="4763">
          <cell r="B4763" t="str">
            <v>KS2-4</v>
          </cell>
          <cell r="C4763" t="str">
            <v>3B</v>
          </cell>
          <cell r="D4763" t="str">
            <v>A</v>
          </cell>
          <cell r="E4763">
            <v>0.15263157894736842</v>
          </cell>
          <cell r="F4763">
            <v>0.75</v>
          </cell>
          <cell r="G4763" t="str">
            <v>&gt;=30</v>
          </cell>
          <cell r="H4763" t="str">
            <v>KS2 English</v>
          </cell>
          <cell r="I4763" t="str">
            <v>KS4 English</v>
          </cell>
        </row>
        <row r="4764">
          <cell r="B4764" t="str">
            <v>KS2-4</v>
          </cell>
          <cell r="C4764" t="str">
            <v>3A</v>
          </cell>
          <cell r="D4764" t="str">
            <v>A</v>
          </cell>
          <cell r="E4764">
            <v>0.15263157894736842</v>
          </cell>
          <cell r="F4764">
            <v>0.75</v>
          </cell>
          <cell r="G4764" t="str">
            <v>&gt;=30</v>
          </cell>
          <cell r="H4764" t="str">
            <v>KS2 English</v>
          </cell>
          <cell r="I4764" t="str">
            <v>KS4 English</v>
          </cell>
        </row>
        <row r="4765">
          <cell r="B4765" t="str">
            <v>KS2-4</v>
          </cell>
          <cell r="C4765" t="str">
            <v>4C</v>
          </cell>
          <cell r="D4765" t="str">
            <v>A</v>
          </cell>
          <cell r="E4765">
            <v>0.15263157894736842</v>
          </cell>
          <cell r="F4765">
            <v>0.75</v>
          </cell>
          <cell r="G4765" t="str">
            <v>&gt;=30</v>
          </cell>
          <cell r="H4765" t="str">
            <v>KS2 English</v>
          </cell>
          <cell r="I4765" t="str">
            <v>KS4 English</v>
          </cell>
        </row>
        <row r="4766">
          <cell r="B4766" t="str">
            <v>KS2-4</v>
          </cell>
          <cell r="C4766" t="str">
            <v>4B</v>
          </cell>
          <cell r="D4766" t="str">
            <v>A</v>
          </cell>
          <cell r="E4766">
            <v>0.24486803519061584</v>
          </cell>
          <cell r="F4766">
            <v>0.75</v>
          </cell>
          <cell r="G4766" t="str">
            <v>&gt;=30</v>
          </cell>
          <cell r="H4766" t="str">
            <v>KS2 English</v>
          </cell>
          <cell r="I4766" t="str">
            <v>KS4 English</v>
          </cell>
        </row>
        <row r="4767">
          <cell r="B4767" t="str">
            <v>KS2-4</v>
          </cell>
          <cell r="C4767" t="str">
            <v>4A</v>
          </cell>
          <cell r="D4767" t="str">
            <v>A</v>
          </cell>
          <cell r="E4767">
            <v>0.34126444595513256</v>
          </cell>
          <cell r="F4767">
            <v>0.75</v>
          </cell>
          <cell r="G4767" t="str">
            <v>&gt;=30</v>
          </cell>
          <cell r="H4767" t="str">
            <v>KS2 English</v>
          </cell>
          <cell r="I4767" t="str">
            <v>KS4 English</v>
          </cell>
        </row>
        <row r="4768">
          <cell r="B4768" t="str">
            <v>KS2-4</v>
          </cell>
          <cell r="C4768" t="str">
            <v>5C</v>
          </cell>
          <cell r="D4768" t="str">
            <v>A</v>
          </cell>
          <cell r="E4768">
            <v>0.45590371446358163</v>
          </cell>
          <cell r="F4768">
            <v>0.75</v>
          </cell>
          <cell r="G4768" t="str">
            <v>&gt;=30</v>
          </cell>
          <cell r="H4768" t="str">
            <v>KS2 English</v>
          </cell>
          <cell r="I4768" t="str">
            <v>KS4 English</v>
          </cell>
        </row>
        <row r="4769">
          <cell r="B4769" t="str">
            <v>KS2-4</v>
          </cell>
          <cell r="C4769" t="str">
            <v>5B</v>
          </cell>
          <cell r="D4769" t="str">
            <v>A</v>
          </cell>
          <cell r="E4769">
            <v>0.45733041575492339</v>
          </cell>
          <cell r="F4769">
            <v>0.75</v>
          </cell>
          <cell r="G4769" t="str">
            <v>&gt;=30</v>
          </cell>
          <cell r="H4769" t="str">
            <v>KS2 English</v>
          </cell>
          <cell r="I4769" t="str">
            <v>KS4 English</v>
          </cell>
        </row>
        <row r="4770">
          <cell r="B4770" t="str">
            <v>KS2-4</v>
          </cell>
          <cell r="C4770" t="str">
            <v>5A</v>
          </cell>
          <cell r="D4770" t="str">
            <v>A</v>
          </cell>
          <cell r="E4770">
            <v>0.30838323353293412</v>
          </cell>
          <cell r="F4770">
            <v>0.75</v>
          </cell>
          <cell r="G4770" t="str">
            <v>&gt;=30</v>
          </cell>
          <cell r="H4770" t="str">
            <v>KS2 English</v>
          </cell>
          <cell r="I4770" t="str">
            <v>KS4 English</v>
          </cell>
        </row>
        <row r="4771">
          <cell r="B4771" t="str">
            <v>.</v>
          </cell>
          <cell r="C4771" t="str">
            <v>.</v>
          </cell>
          <cell r="D4771" t="str">
            <v>.</v>
          </cell>
          <cell r="E4771" t="str">
            <v>.</v>
          </cell>
          <cell r="F4771" t="str">
            <v>.</v>
          </cell>
          <cell r="G4771" t="str">
            <v>.</v>
          </cell>
          <cell r="H4771" t="str">
            <v>.</v>
          </cell>
          <cell r="I4771" t="str">
            <v>.</v>
          </cell>
        </row>
        <row r="4772">
          <cell r="B4772" t="str">
            <v>.</v>
          </cell>
          <cell r="C4772" t="str">
            <v>.</v>
          </cell>
          <cell r="D4772" t="str">
            <v>.</v>
          </cell>
          <cell r="E4772" t="str">
            <v>.</v>
          </cell>
          <cell r="F4772" t="str">
            <v>.</v>
          </cell>
          <cell r="G4772" t="str">
            <v>.</v>
          </cell>
          <cell r="H4772" t="str">
            <v>.</v>
          </cell>
          <cell r="I4772" t="str">
            <v>.</v>
          </cell>
        </row>
        <row r="4773">
          <cell r="B4773" t="str">
            <v>.</v>
          </cell>
          <cell r="C4773" t="str">
            <v>.</v>
          </cell>
          <cell r="D4773" t="str">
            <v>.</v>
          </cell>
          <cell r="E4773" t="str">
            <v>.</v>
          </cell>
          <cell r="F4773" t="str">
            <v>.</v>
          </cell>
          <cell r="G4773" t="str">
            <v>.</v>
          </cell>
          <cell r="H4773" t="str">
            <v>KS2 English</v>
          </cell>
          <cell r="I4773" t="str">
            <v>KS4 English</v>
          </cell>
        </row>
        <row r="4774">
          <cell r="B4774" t="str">
            <v>.</v>
          </cell>
          <cell r="C4774" t="str">
            <v>.</v>
          </cell>
          <cell r="D4774" t="str">
            <v>.</v>
          </cell>
          <cell r="E4774" t="str">
            <v>.</v>
          </cell>
          <cell r="F4774" t="str">
            <v>.</v>
          </cell>
          <cell r="G4774" t="str">
            <v>.</v>
          </cell>
          <cell r="H4774" t="str">
            <v>KS2 English</v>
          </cell>
          <cell r="I4774" t="str">
            <v>KS4 English</v>
          </cell>
        </row>
        <row r="4775">
          <cell r="B4775" t="str">
            <v>.</v>
          </cell>
          <cell r="C4775" t="str">
            <v>.</v>
          </cell>
          <cell r="D4775" t="str">
            <v>.</v>
          </cell>
          <cell r="E4775" t="str">
            <v>.</v>
          </cell>
          <cell r="F4775" t="str">
            <v>.</v>
          </cell>
          <cell r="G4775" t="str">
            <v>.</v>
          </cell>
          <cell r="H4775" t="str">
            <v>KS2 English</v>
          </cell>
          <cell r="I4775" t="str">
            <v>KS4 English</v>
          </cell>
        </row>
        <row r="4776">
          <cell r="B4776" t="str">
            <v>.</v>
          </cell>
          <cell r="C4776" t="str">
            <v>.</v>
          </cell>
          <cell r="D4776" t="str">
            <v>.</v>
          </cell>
          <cell r="E4776" t="str">
            <v>.</v>
          </cell>
          <cell r="F4776" t="str">
            <v>.</v>
          </cell>
          <cell r="G4776" t="str">
            <v>.</v>
          </cell>
          <cell r="H4776" t="str">
            <v>.</v>
          </cell>
          <cell r="I4776" t="str">
            <v>.</v>
          </cell>
        </row>
        <row r="4777">
          <cell r="B4777" t="str">
            <v>.</v>
          </cell>
          <cell r="C4777" t="str">
            <v>.</v>
          </cell>
          <cell r="D4777" t="str">
            <v>.</v>
          </cell>
          <cell r="E4777" t="str">
            <v>.</v>
          </cell>
          <cell r="F4777" t="str">
            <v>.</v>
          </cell>
          <cell r="G4777" t="str">
            <v>.</v>
          </cell>
          <cell r="H4777" t="str">
            <v>.</v>
          </cell>
          <cell r="I4777" t="str">
            <v>.</v>
          </cell>
        </row>
        <row r="4778">
          <cell r="B4778" t="str">
            <v>KS2-4</v>
          </cell>
          <cell r="C4778" t="str">
            <v>B</v>
          </cell>
          <cell r="D4778" t="str">
            <v>A</v>
          </cell>
          <cell r="E4778">
            <v>2.8338646829613886E-3</v>
          </cell>
          <cell r="F4778">
            <v>0.5</v>
          </cell>
          <cell r="G4778" t="str">
            <v>&lt;25</v>
          </cell>
          <cell r="H4778" t="str">
            <v>KS2 English</v>
          </cell>
          <cell r="I4778" t="str">
            <v>KS4 English</v>
          </cell>
        </row>
        <row r="4779">
          <cell r="B4779" t="str">
            <v>KS2-4</v>
          </cell>
          <cell r="C4779" t="str">
            <v>N</v>
          </cell>
          <cell r="D4779" t="str">
            <v>A</v>
          </cell>
          <cell r="E4779">
            <v>1.0834236186348862E-3</v>
          </cell>
          <cell r="F4779">
            <v>0.5</v>
          </cell>
          <cell r="G4779" t="str">
            <v>&lt;25</v>
          </cell>
          <cell r="H4779" t="str">
            <v>KS2 English</v>
          </cell>
          <cell r="I4779" t="str">
            <v>KS4 English</v>
          </cell>
        </row>
        <row r="4780">
          <cell r="B4780" t="str">
            <v>KS2-4</v>
          </cell>
          <cell r="C4780" t="str">
            <v>2</v>
          </cell>
          <cell r="D4780" t="str">
            <v>A</v>
          </cell>
          <cell r="E4780">
            <v>0</v>
          </cell>
          <cell r="F4780">
            <v>0.5</v>
          </cell>
          <cell r="G4780" t="str">
            <v>&lt;25</v>
          </cell>
          <cell r="H4780" t="str">
            <v>KS2 English</v>
          </cell>
          <cell r="I4780" t="str">
            <v>KS4 English</v>
          </cell>
        </row>
        <row r="4781">
          <cell r="B4781" t="str">
            <v>KS2-4</v>
          </cell>
          <cell r="C4781" t="str">
            <v>3C</v>
          </cell>
          <cell r="D4781" t="str">
            <v>A</v>
          </cell>
          <cell r="E4781">
            <v>1.1844832691738228E-3</v>
          </cell>
          <cell r="F4781">
            <v>0.5</v>
          </cell>
          <cell r="G4781" t="str">
            <v>&lt;25</v>
          </cell>
          <cell r="H4781" t="str">
            <v>KS2 English</v>
          </cell>
          <cell r="I4781" t="str">
            <v>KS4 English</v>
          </cell>
        </row>
        <row r="4782">
          <cell r="B4782" t="str">
            <v>KS2-4</v>
          </cell>
          <cell r="C4782" t="str">
            <v>3B</v>
          </cell>
          <cell r="D4782" t="str">
            <v>A</v>
          </cell>
          <cell r="E4782">
            <v>2.8848675583530029E-3</v>
          </cell>
          <cell r="F4782">
            <v>0.5</v>
          </cell>
          <cell r="G4782" t="str">
            <v>&lt;25</v>
          </cell>
          <cell r="H4782" t="str">
            <v>KS2 English</v>
          </cell>
          <cell r="I4782" t="str">
            <v>KS4 English</v>
          </cell>
        </row>
        <row r="4783">
          <cell r="B4783" t="str">
            <v>KS2-4</v>
          </cell>
          <cell r="C4783" t="str">
            <v>3A</v>
          </cell>
          <cell r="D4783" t="str">
            <v>A</v>
          </cell>
          <cell r="E4783">
            <v>3.2369006676107627E-3</v>
          </cell>
          <cell r="F4783">
            <v>0.5</v>
          </cell>
          <cell r="G4783" t="str">
            <v>&lt;25</v>
          </cell>
          <cell r="H4783" t="str">
            <v>KS2 English</v>
          </cell>
          <cell r="I4783" t="str">
            <v>KS4 English</v>
          </cell>
        </row>
        <row r="4784">
          <cell r="B4784" t="str">
            <v>KS2-4</v>
          </cell>
          <cell r="C4784" t="str">
            <v>4C</v>
          </cell>
          <cell r="D4784" t="str">
            <v>A</v>
          </cell>
          <cell r="E4784">
            <v>1.212694590178034E-2</v>
          </cell>
          <cell r="F4784">
            <v>0.5</v>
          </cell>
          <cell r="G4784" t="str">
            <v>&lt;25</v>
          </cell>
          <cell r="H4784" t="str">
            <v>KS2 English</v>
          </cell>
          <cell r="I4784" t="str">
            <v>KS4 English</v>
          </cell>
        </row>
        <row r="4785">
          <cell r="B4785" t="str">
            <v>KS2-4</v>
          </cell>
          <cell r="C4785" t="str">
            <v>4B</v>
          </cell>
          <cell r="D4785" t="str">
            <v>A</v>
          </cell>
          <cell r="E4785">
            <v>4.2622661489587009E-2</v>
          </cell>
          <cell r="F4785">
            <v>0.5</v>
          </cell>
          <cell r="G4785" t="str">
            <v>&lt;25</v>
          </cell>
          <cell r="H4785" t="str">
            <v>KS2 English</v>
          </cell>
          <cell r="I4785" t="str">
            <v>KS4 English</v>
          </cell>
        </row>
        <row r="4786">
          <cell r="B4786" t="str">
            <v>KS2-4</v>
          </cell>
          <cell r="C4786" t="str">
            <v>4A</v>
          </cell>
          <cell r="D4786" t="str">
            <v>A</v>
          </cell>
          <cell r="E4786">
            <v>0.10066046966731898</v>
          </cell>
          <cell r="F4786">
            <v>0.5</v>
          </cell>
          <cell r="G4786" t="str">
            <v>&lt;25</v>
          </cell>
          <cell r="H4786" t="str">
            <v>KS2 English</v>
          </cell>
          <cell r="I4786" t="str">
            <v>KS4 English</v>
          </cell>
        </row>
        <row r="4787">
          <cell r="B4787" t="str">
            <v>KS2-4</v>
          </cell>
          <cell r="C4787" t="str">
            <v>5C</v>
          </cell>
          <cell r="D4787" t="str">
            <v>A</v>
          </cell>
          <cell r="E4787">
            <v>0.23665278303672851</v>
          </cell>
          <cell r="F4787">
            <v>0.5</v>
          </cell>
          <cell r="G4787" t="str">
            <v>&lt;25</v>
          </cell>
          <cell r="H4787" t="str">
            <v>KS2 English</v>
          </cell>
          <cell r="I4787" t="str">
            <v>KS4 English</v>
          </cell>
        </row>
        <row r="4788">
          <cell r="B4788" t="str">
            <v>KS2-4</v>
          </cell>
          <cell r="C4788" t="str">
            <v>5B</v>
          </cell>
          <cell r="D4788" t="str">
            <v>A</v>
          </cell>
          <cell r="E4788">
            <v>0.39793486894360602</v>
          </cell>
          <cell r="F4788">
            <v>0.5</v>
          </cell>
          <cell r="G4788" t="str">
            <v>&lt;25</v>
          </cell>
          <cell r="H4788" t="str">
            <v>KS2 English</v>
          </cell>
          <cell r="I4788" t="str">
            <v>KS4 English</v>
          </cell>
        </row>
        <row r="4789">
          <cell r="B4789" t="str">
            <v>KS2-4</v>
          </cell>
          <cell r="C4789" t="str">
            <v>5A</v>
          </cell>
          <cell r="D4789" t="str">
            <v>A</v>
          </cell>
          <cell r="E4789">
            <v>0.35643564356435642</v>
          </cell>
          <cell r="F4789">
            <v>0.5</v>
          </cell>
          <cell r="G4789" t="str">
            <v>&lt;25</v>
          </cell>
          <cell r="H4789" t="str">
            <v>KS2 English</v>
          </cell>
          <cell r="I4789" t="str">
            <v>KS4 English</v>
          </cell>
        </row>
        <row r="4790">
          <cell r="B4790" t="str">
            <v>.</v>
          </cell>
          <cell r="C4790" t="str">
            <v>.</v>
          </cell>
          <cell r="D4790" t="str">
            <v>.</v>
          </cell>
          <cell r="E4790" t="str">
            <v>.</v>
          </cell>
          <cell r="F4790" t="str">
            <v>.</v>
          </cell>
          <cell r="G4790" t="str">
            <v>.</v>
          </cell>
          <cell r="H4790" t="str">
            <v>.</v>
          </cell>
          <cell r="I4790" t="str">
            <v>.</v>
          </cell>
        </row>
        <row r="4791">
          <cell r="B4791" t="str">
            <v>.</v>
          </cell>
          <cell r="C4791" t="str">
            <v>.</v>
          </cell>
          <cell r="D4791" t="str">
            <v>.</v>
          </cell>
          <cell r="E4791" t="str">
            <v>.</v>
          </cell>
          <cell r="F4791" t="str">
            <v>.</v>
          </cell>
          <cell r="G4791" t="str">
            <v>.</v>
          </cell>
          <cell r="H4791" t="str">
            <v>KS2 English</v>
          </cell>
          <cell r="I4791" t="str">
            <v>KS4 English</v>
          </cell>
        </row>
        <row r="4792">
          <cell r="B4792" t="str">
            <v>.</v>
          </cell>
          <cell r="C4792" t="str">
            <v>.</v>
          </cell>
          <cell r="D4792" t="str">
            <v>.</v>
          </cell>
          <cell r="E4792" t="str">
            <v>.</v>
          </cell>
          <cell r="F4792" t="str">
            <v>.</v>
          </cell>
          <cell r="G4792" t="str">
            <v>.</v>
          </cell>
          <cell r="H4792" t="str">
            <v>KS2 English</v>
          </cell>
          <cell r="I4792" t="str">
            <v>KS4 English</v>
          </cell>
        </row>
        <row r="4793">
          <cell r="B4793" t="str">
            <v>.</v>
          </cell>
          <cell r="C4793" t="str">
            <v>.</v>
          </cell>
          <cell r="D4793" t="str">
            <v>.</v>
          </cell>
          <cell r="E4793" t="str">
            <v>.</v>
          </cell>
          <cell r="F4793" t="str">
            <v>.</v>
          </cell>
          <cell r="G4793" t="str">
            <v>.</v>
          </cell>
          <cell r="H4793" t="str">
            <v>KS2 English</v>
          </cell>
          <cell r="I4793" t="str">
            <v>KS4 English</v>
          </cell>
        </row>
        <row r="4794">
          <cell r="B4794" t="str">
            <v>.</v>
          </cell>
          <cell r="C4794" t="str">
            <v>.</v>
          </cell>
          <cell r="D4794" t="str">
            <v>.</v>
          </cell>
          <cell r="E4794" t="str">
            <v>.</v>
          </cell>
          <cell r="F4794" t="str">
            <v>.</v>
          </cell>
          <cell r="G4794" t="str">
            <v>.</v>
          </cell>
          <cell r="H4794" t="str">
            <v>KS2 English</v>
          </cell>
          <cell r="I4794" t="str">
            <v>KS4 English</v>
          </cell>
        </row>
        <row r="4795">
          <cell r="B4795" t="str">
            <v>.</v>
          </cell>
          <cell r="C4795" t="str">
            <v>.</v>
          </cell>
          <cell r="D4795" t="str">
            <v>.</v>
          </cell>
          <cell r="E4795" t="str">
            <v>.</v>
          </cell>
          <cell r="F4795" t="str">
            <v>.</v>
          </cell>
          <cell r="G4795" t="str">
            <v>.</v>
          </cell>
          <cell r="H4795" t="str">
            <v>.</v>
          </cell>
          <cell r="I4795" t="str">
            <v>.</v>
          </cell>
        </row>
        <row r="4796">
          <cell r="B4796" t="str">
            <v>.</v>
          </cell>
          <cell r="C4796" t="str">
            <v>.</v>
          </cell>
          <cell r="D4796" t="str">
            <v>.</v>
          </cell>
          <cell r="E4796" t="str">
            <v>.</v>
          </cell>
          <cell r="F4796" t="str">
            <v>.</v>
          </cell>
          <cell r="G4796" t="str">
            <v>.</v>
          </cell>
          <cell r="H4796" t="str">
            <v>.</v>
          </cell>
          <cell r="I4796" t="str">
            <v>.</v>
          </cell>
        </row>
        <row r="4797">
          <cell r="B4797" t="str">
            <v>KS2-4</v>
          </cell>
          <cell r="C4797" t="str">
            <v>B</v>
          </cell>
          <cell r="D4797" t="str">
            <v>A</v>
          </cell>
          <cell r="E4797">
            <v>0</v>
          </cell>
          <cell r="F4797">
            <v>0.5</v>
          </cell>
          <cell r="G4797" t="str">
            <v>&gt;=25 &amp; &lt;26</v>
          </cell>
          <cell r="H4797" t="str">
            <v>KS2 English</v>
          </cell>
          <cell r="I4797" t="str">
            <v>KS4 English</v>
          </cell>
        </row>
        <row r="4798">
          <cell r="B4798" t="str">
            <v>KS2-4</v>
          </cell>
          <cell r="C4798" t="str">
            <v>N</v>
          </cell>
          <cell r="D4798" t="str">
            <v>A</v>
          </cell>
          <cell r="E4798">
            <v>1.2315270935960591E-3</v>
          </cell>
          <cell r="F4798">
            <v>0.5</v>
          </cell>
          <cell r="G4798" t="str">
            <v>&gt;=25 &amp; &lt;26</v>
          </cell>
          <cell r="H4798" t="str">
            <v>KS2 English</v>
          </cell>
          <cell r="I4798" t="str">
            <v>KS4 English</v>
          </cell>
        </row>
        <row r="4799">
          <cell r="B4799" t="str">
            <v>KS2-4</v>
          </cell>
          <cell r="C4799" t="str">
            <v>2</v>
          </cell>
          <cell r="D4799" t="str">
            <v>A</v>
          </cell>
          <cell r="E4799">
            <v>0</v>
          </cell>
          <cell r="F4799">
            <v>0.5</v>
          </cell>
          <cell r="G4799" t="str">
            <v>&gt;=25 &amp; &lt;26</v>
          </cell>
          <cell r="H4799" t="str">
            <v>KS2 English</v>
          </cell>
          <cell r="I4799" t="str">
            <v>KS4 English</v>
          </cell>
        </row>
        <row r="4800">
          <cell r="B4800" t="str">
            <v>KS2-4</v>
          </cell>
          <cell r="C4800" t="str">
            <v>3C</v>
          </cell>
          <cell r="D4800" t="str">
            <v>A</v>
          </cell>
          <cell r="E4800">
            <v>1.0689470871191875E-3</v>
          </cell>
          <cell r="F4800">
            <v>0.5</v>
          </cell>
          <cell r="G4800" t="str">
            <v>&gt;=25 &amp; &lt;26</v>
          </cell>
          <cell r="H4800" t="str">
            <v>KS2 English</v>
          </cell>
          <cell r="I4800" t="str">
            <v>KS4 English</v>
          </cell>
        </row>
        <row r="4801">
          <cell r="B4801" t="str">
            <v>KS2-4</v>
          </cell>
          <cell r="C4801" t="str">
            <v>3B</v>
          </cell>
          <cell r="D4801" t="str">
            <v>A</v>
          </cell>
          <cell r="E4801">
            <v>8.5106382978723403E-4</v>
          </cell>
          <cell r="F4801">
            <v>0.5</v>
          </cell>
          <cell r="G4801" t="str">
            <v>&gt;=25 &amp; &lt;26</v>
          </cell>
          <cell r="H4801" t="str">
            <v>KS2 English</v>
          </cell>
          <cell r="I4801" t="str">
            <v>KS4 English</v>
          </cell>
        </row>
        <row r="4802">
          <cell r="B4802" t="str">
            <v>KS2-4</v>
          </cell>
          <cell r="C4802" t="str">
            <v>3A</v>
          </cell>
          <cell r="D4802" t="str">
            <v>A</v>
          </cell>
          <cell r="E4802">
            <v>3.1725888324873096E-3</v>
          </cell>
          <cell r="F4802">
            <v>0.5</v>
          </cell>
          <cell r="G4802" t="str">
            <v>&gt;=25 &amp; &lt;26</v>
          </cell>
          <cell r="H4802" t="str">
            <v>KS2 English</v>
          </cell>
          <cell r="I4802" t="str">
            <v>KS4 English</v>
          </cell>
        </row>
        <row r="4803">
          <cell r="B4803" t="str">
            <v>KS2-4</v>
          </cell>
          <cell r="C4803" t="str">
            <v>4C</v>
          </cell>
          <cell r="D4803" t="str">
            <v>A</v>
          </cell>
          <cell r="E4803">
            <v>1.0689990281827016E-2</v>
          </cell>
          <cell r="F4803">
            <v>0.5</v>
          </cell>
          <cell r="G4803" t="str">
            <v>&gt;=25 &amp; &lt;26</v>
          </cell>
          <cell r="H4803" t="str">
            <v>KS2 English</v>
          </cell>
          <cell r="I4803" t="str">
            <v>KS4 English</v>
          </cell>
        </row>
        <row r="4804">
          <cell r="B4804" t="str">
            <v>KS2-4</v>
          </cell>
          <cell r="C4804" t="str">
            <v>4B</v>
          </cell>
          <cell r="D4804" t="str">
            <v>A</v>
          </cell>
          <cell r="E4804">
            <v>4.0707016604177824E-2</v>
          </cell>
          <cell r="F4804">
            <v>0.5</v>
          </cell>
          <cell r="G4804" t="str">
            <v>&gt;=25 &amp; &lt;26</v>
          </cell>
          <cell r="H4804" t="str">
            <v>KS2 English</v>
          </cell>
          <cell r="I4804" t="str">
            <v>KS4 English</v>
          </cell>
        </row>
        <row r="4805">
          <cell r="B4805" t="str">
            <v>KS2-4</v>
          </cell>
          <cell r="C4805" t="str">
            <v>4A</v>
          </cell>
          <cell r="D4805" t="str">
            <v>A</v>
          </cell>
          <cell r="E4805">
            <v>0.10563090834360872</v>
          </cell>
          <cell r="F4805">
            <v>0.5</v>
          </cell>
          <cell r="G4805" t="str">
            <v>&gt;=25 &amp; &lt;26</v>
          </cell>
          <cell r="H4805" t="str">
            <v>KS2 English</v>
          </cell>
          <cell r="I4805" t="str">
            <v>KS4 English</v>
          </cell>
        </row>
        <row r="4806">
          <cell r="B4806" t="str">
            <v>KS2-4</v>
          </cell>
          <cell r="C4806" t="str">
            <v>5C</v>
          </cell>
          <cell r="D4806" t="str">
            <v>A</v>
          </cell>
          <cell r="E4806">
            <v>0.25198776758409785</v>
          </cell>
          <cell r="F4806">
            <v>0.5</v>
          </cell>
          <cell r="G4806" t="str">
            <v>&gt;=25 &amp; &lt;26</v>
          </cell>
          <cell r="H4806" t="str">
            <v>KS2 English</v>
          </cell>
          <cell r="I4806" t="str">
            <v>KS4 English</v>
          </cell>
        </row>
        <row r="4807">
          <cell r="B4807" t="str">
            <v>KS2-4</v>
          </cell>
          <cell r="C4807" t="str">
            <v>5B</v>
          </cell>
          <cell r="D4807" t="str">
            <v>A</v>
          </cell>
          <cell r="E4807">
            <v>0.41966580976863754</v>
          </cell>
          <cell r="F4807">
            <v>0.5</v>
          </cell>
          <cell r="G4807" t="str">
            <v>&gt;=25 &amp; &lt;26</v>
          </cell>
          <cell r="H4807" t="str">
            <v>KS2 English</v>
          </cell>
          <cell r="I4807" t="str">
            <v>KS4 English</v>
          </cell>
        </row>
        <row r="4808">
          <cell r="B4808" t="str">
            <v>KS2-4</v>
          </cell>
          <cell r="C4808" t="str">
            <v>5A</v>
          </cell>
          <cell r="D4808" t="str">
            <v>A</v>
          </cell>
          <cell r="E4808">
            <v>0.32710280373831774</v>
          </cell>
          <cell r="F4808">
            <v>0.5</v>
          </cell>
          <cell r="G4808" t="str">
            <v>&gt;=25 &amp; &lt;26</v>
          </cell>
          <cell r="H4808" t="str">
            <v>KS2 English</v>
          </cell>
          <cell r="I4808" t="str">
            <v>KS4 English</v>
          </cell>
        </row>
        <row r="4809">
          <cell r="B4809" t="str">
            <v>.</v>
          </cell>
          <cell r="C4809" t="str">
            <v>.</v>
          </cell>
          <cell r="D4809" t="str">
            <v>.</v>
          </cell>
          <cell r="E4809" t="str">
            <v>.</v>
          </cell>
          <cell r="F4809" t="str">
            <v>.</v>
          </cell>
          <cell r="G4809" t="str">
            <v>.</v>
          </cell>
          <cell r="H4809" t="str">
            <v>.</v>
          </cell>
          <cell r="I4809" t="str">
            <v>.</v>
          </cell>
        </row>
        <row r="4810">
          <cell r="B4810" t="str">
            <v>.</v>
          </cell>
          <cell r="C4810" t="str">
            <v>.</v>
          </cell>
          <cell r="D4810" t="str">
            <v>.</v>
          </cell>
          <cell r="E4810" t="str">
            <v>.</v>
          </cell>
          <cell r="F4810" t="str">
            <v>.</v>
          </cell>
          <cell r="G4810" t="str">
            <v>.</v>
          </cell>
          <cell r="H4810" t="str">
            <v>.</v>
          </cell>
          <cell r="I4810" t="str">
            <v>.</v>
          </cell>
        </row>
        <row r="4811">
          <cell r="B4811" t="str">
            <v>.</v>
          </cell>
          <cell r="C4811" t="str">
            <v>.</v>
          </cell>
          <cell r="D4811" t="str">
            <v>.</v>
          </cell>
          <cell r="E4811" t="str">
            <v>.</v>
          </cell>
          <cell r="F4811" t="str">
            <v>.</v>
          </cell>
          <cell r="G4811" t="str">
            <v>.</v>
          </cell>
          <cell r="H4811" t="str">
            <v>KS2 English</v>
          </cell>
          <cell r="I4811" t="str">
            <v>KS4 English</v>
          </cell>
        </row>
        <row r="4812">
          <cell r="B4812" t="str">
            <v>.</v>
          </cell>
          <cell r="C4812" t="str">
            <v>.</v>
          </cell>
          <cell r="D4812" t="str">
            <v>.</v>
          </cell>
          <cell r="E4812" t="str">
            <v>.</v>
          </cell>
          <cell r="F4812" t="str">
            <v>.</v>
          </cell>
          <cell r="G4812" t="str">
            <v>.</v>
          </cell>
          <cell r="H4812" t="str">
            <v>KS2 English</v>
          </cell>
          <cell r="I4812" t="str">
            <v>KS4 English</v>
          </cell>
        </row>
        <row r="4813">
          <cell r="B4813" t="str">
            <v>.</v>
          </cell>
          <cell r="C4813" t="str">
            <v>.</v>
          </cell>
          <cell r="D4813" t="str">
            <v>.</v>
          </cell>
          <cell r="E4813" t="str">
            <v>.</v>
          </cell>
          <cell r="F4813" t="str">
            <v>.</v>
          </cell>
          <cell r="G4813" t="str">
            <v>.</v>
          </cell>
          <cell r="H4813" t="str">
            <v>KS2 English</v>
          </cell>
          <cell r="I4813" t="str">
            <v>KS4 English</v>
          </cell>
        </row>
        <row r="4814">
          <cell r="B4814" t="str">
            <v>.</v>
          </cell>
          <cell r="C4814" t="str">
            <v>.</v>
          </cell>
          <cell r="D4814" t="str">
            <v>.</v>
          </cell>
          <cell r="E4814" t="str">
            <v>.</v>
          </cell>
          <cell r="F4814" t="str">
            <v>.</v>
          </cell>
          <cell r="G4814" t="str">
            <v>.</v>
          </cell>
          <cell r="H4814" t="str">
            <v>.</v>
          </cell>
          <cell r="I4814" t="str">
            <v>.</v>
          </cell>
        </row>
        <row r="4815">
          <cell r="B4815" t="str">
            <v>.</v>
          </cell>
          <cell r="C4815" t="str">
            <v>.</v>
          </cell>
          <cell r="D4815" t="str">
            <v>.</v>
          </cell>
          <cell r="E4815" t="str">
            <v>.</v>
          </cell>
          <cell r="F4815" t="str">
            <v>.</v>
          </cell>
          <cell r="G4815" t="str">
            <v>.</v>
          </cell>
          <cell r="H4815" t="str">
            <v>.</v>
          </cell>
          <cell r="I4815" t="str">
            <v>.</v>
          </cell>
        </row>
        <row r="4816">
          <cell r="B4816" t="str">
            <v>KS2-4</v>
          </cell>
          <cell r="C4816" t="str">
            <v>B</v>
          </cell>
          <cell r="D4816" t="str">
            <v>A</v>
          </cell>
          <cell r="E4816">
            <v>8.0064051240992789E-4</v>
          </cell>
          <cell r="F4816">
            <v>0.5</v>
          </cell>
          <cell r="G4816" t="str">
            <v>&gt;=26 &amp; &lt;27</v>
          </cell>
          <cell r="H4816" t="str">
            <v>KS2 English</v>
          </cell>
          <cell r="I4816" t="str">
            <v>KS4 English</v>
          </cell>
        </row>
        <row r="4817">
          <cell r="B4817" t="str">
            <v>KS2-4</v>
          </cell>
          <cell r="C4817" t="str">
            <v>N</v>
          </cell>
          <cell r="D4817" t="str">
            <v>A</v>
          </cell>
          <cell r="E4817">
            <v>0</v>
          </cell>
          <cell r="F4817">
            <v>0.5</v>
          </cell>
          <cell r="G4817" t="str">
            <v>&gt;=26 &amp; &lt;27</v>
          </cell>
          <cell r="H4817" t="str">
            <v>KS2 English</v>
          </cell>
          <cell r="I4817" t="str">
            <v>KS4 English</v>
          </cell>
        </row>
        <row r="4818">
          <cell r="B4818" t="str">
            <v>KS2-4</v>
          </cell>
          <cell r="C4818" t="str">
            <v>2</v>
          </cell>
          <cell r="D4818" t="str">
            <v>A</v>
          </cell>
          <cell r="E4818">
            <v>0</v>
          </cell>
          <cell r="F4818">
            <v>0.5</v>
          </cell>
          <cell r="G4818" t="str">
            <v>&gt;=26 &amp; &lt;27</v>
          </cell>
          <cell r="H4818" t="str">
            <v>KS2 English</v>
          </cell>
          <cell r="I4818" t="str">
            <v>KS4 English</v>
          </cell>
        </row>
        <row r="4819">
          <cell r="B4819" t="str">
            <v>KS2-4</v>
          </cell>
          <cell r="C4819" t="str">
            <v>3C</v>
          </cell>
          <cell r="D4819" t="str">
            <v>A</v>
          </cell>
          <cell r="E4819">
            <v>4.6382189239332097E-4</v>
          </cell>
          <cell r="F4819">
            <v>0.5</v>
          </cell>
          <cell r="G4819" t="str">
            <v>&gt;=26 &amp; &lt;27</v>
          </cell>
          <cell r="H4819" t="str">
            <v>KS2 English</v>
          </cell>
          <cell r="I4819" t="str">
            <v>KS4 English</v>
          </cell>
        </row>
        <row r="4820">
          <cell r="B4820" t="str">
            <v>KS2-4</v>
          </cell>
          <cell r="C4820" t="str">
            <v>3B</v>
          </cell>
          <cell r="D4820" t="str">
            <v>A</v>
          </cell>
          <cell r="E4820">
            <v>2.0449897750511249E-3</v>
          </cell>
          <cell r="F4820">
            <v>0.5</v>
          </cell>
          <cell r="G4820" t="str">
            <v>&gt;=26 &amp; &lt;27</v>
          </cell>
          <cell r="H4820" t="str">
            <v>KS2 English</v>
          </cell>
          <cell r="I4820" t="str">
            <v>KS4 English</v>
          </cell>
        </row>
        <row r="4821">
          <cell r="B4821" t="str">
            <v>KS2-4</v>
          </cell>
          <cell r="C4821" t="str">
            <v>3A</v>
          </cell>
          <cell r="D4821" t="str">
            <v>A</v>
          </cell>
          <cell r="E4821">
            <v>1.8548574078367725E-3</v>
          </cell>
          <cell r="F4821">
            <v>0.5</v>
          </cell>
          <cell r="G4821" t="str">
            <v>&gt;=26 &amp; &lt;27</v>
          </cell>
          <cell r="H4821" t="str">
            <v>KS2 English</v>
          </cell>
          <cell r="I4821" t="str">
            <v>KS4 English</v>
          </cell>
        </row>
        <row r="4822">
          <cell r="B4822" t="str">
            <v>KS2-4</v>
          </cell>
          <cell r="C4822" t="str">
            <v>4C</v>
          </cell>
          <cell r="D4822" t="str">
            <v>A</v>
          </cell>
          <cell r="E4822">
            <v>1.1625889293770605E-2</v>
          </cell>
          <cell r="F4822">
            <v>0.5</v>
          </cell>
          <cell r="G4822" t="str">
            <v>&gt;=26 &amp; &lt;27</v>
          </cell>
          <cell r="H4822" t="str">
            <v>KS2 English</v>
          </cell>
          <cell r="I4822" t="str">
            <v>KS4 English</v>
          </cell>
        </row>
        <row r="4823">
          <cell r="B4823" t="str">
            <v>KS2-4</v>
          </cell>
          <cell r="C4823" t="str">
            <v>4B</v>
          </cell>
          <cell r="D4823" t="str">
            <v>A</v>
          </cell>
          <cell r="E4823">
            <v>5.3624417125900804E-2</v>
          </cell>
          <cell r="F4823">
            <v>0.5</v>
          </cell>
          <cell r="G4823" t="str">
            <v>&gt;=26 &amp; &lt;27</v>
          </cell>
          <cell r="H4823" t="str">
            <v>KS2 English</v>
          </cell>
          <cell r="I4823" t="str">
            <v>KS4 English</v>
          </cell>
        </row>
        <row r="4824">
          <cell r="B4824" t="str">
            <v>KS2-4</v>
          </cell>
          <cell r="C4824" t="str">
            <v>4A</v>
          </cell>
          <cell r="D4824" t="str">
            <v>A</v>
          </cell>
          <cell r="E4824">
            <v>0.13294797687861271</v>
          </cell>
          <cell r="F4824">
            <v>0.5</v>
          </cell>
          <cell r="G4824" t="str">
            <v>&gt;=26 &amp; &lt;27</v>
          </cell>
          <cell r="H4824" t="str">
            <v>KS2 English</v>
          </cell>
          <cell r="I4824" t="str">
            <v>KS4 English</v>
          </cell>
        </row>
        <row r="4825">
          <cell r="B4825" t="str">
            <v>KS2-4</v>
          </cell>
          <cell r="C4825" t="str">
            <v>5C</v>
          </cell>
          <cell r="D4825" t="str">
            <v>A</v>
          </cell>
          <cell r="E4825">
            <v>0.29658620009208708</v>
          </cell>
          <cell r="F4825">
            <v>0.5</v>
          </cell>
          <cell r="G4825" t="str">
            <v>&gt;=26 &amp; &lt;27</v>
          </cell>
          <cell r="H4825" t="str">
            <v>KS2 English</v>
          </cell>
          <cell r="I4825" t="str">
            <v>KS4 English</v>
          </cell>
        </row>
        <row r="4826">
          <cell r="B4826" t="str">
            <v>KS2-4</v>
          </cell>
          <cell r="C4826" t="str">
            <v>5B</v>
          </cell>
          <cell r="D4826" t="str">
            <v>A</v>
          </cell>
          <cell r="E4826">
            <v>0.4330357142857143</v>
          </cell>
          <cell r="F4826">
            <v>0.5</v>
          </cell>
          <cell r="G4826" t="str">
            <v>&gt;=26 &amp; &lt;27</v>
          </cell>
          <cell r="H4826" t="str">
            <v>KS2 English</v>
          </cell>
          <cell r="I4826" t="str">
            <v>KS4 English</v>
          </cell>
        </row>
        <row r="4827">
          <cell r="B4827" t="str">
            <v>KS2-4</v>
          </cell>
          <cell r="C4827" t="str">
            <v>5A</v>
          </cell>
          <cell r="D4827" t="str">
            <v>A</v>
          </cell>
          <cell r="E4827">
            <v>0.43262411347517732</v>
          </cell>
          <cell r="F4827">
            <v>0.5</v>
          </cell>
          <cell r="G4827" t="str">
            <v>&gt;=26 &amp; &lt;27</v>
          </cell>
          <cell r="H4827" t="str">
            <v>KS2 English</v>
          </cell>
          <cell r="I4827" t="str">
            <v>KS4 English</v>
          </cell>
        </row>
        <row r="4828">
          <cell r="B4828" t="str">
            <v>.</v>
          </cell>
          <cell r="C4828" t="str">
            <v>.</v>
          </cell>
          <cell r="D4828" t="str">
            <v>.</v>
          </cell>
          <cell r="E4828" t="str">
            <v>.</v>
          </cell>
          <cell r="F4828" t="str">
            <v>.</v>
          </cell>
          <cell r="G4828" t="str">
            <v>.</v>
          </cell>
          <cell r="H4828" t="str">
            <v>.</v>
          </cell>
          <cell r="I4828" t="str">
            <v>.</v>
          </cell>
        </row>
        <row r="4829">
          <cell r="B4829" t="str">
            <v>.</v>
          </cell>
          <cell r="C4829" t="str">
            <v>.</v>
          </cell>
          <cell r="D4829" t="str">
            <v>.</v>
          </cell>
          <cell r="E4829" t="str">
            <v>.</v>
          </cell>
          <cell r="F4829" t="str">
            <v>.</v>
          </cell>
          <cell r="G4829" t="str">
            <v>.</v>
          </cell>
          <cell r="H4829" t="str">
            <v>KS2 English</v>
          </cell>
          <cell r="I4829" t="str">
            <v>KS4 English</v>
          </cell>
        </row>
        <row r="4830">
          <cell r="B4830" t="str">
            <v>.</v>
          </cell>
          <cell r="C4830" t="str">
            <v>.</v>
          </cell>
          <cell r="D4830" t="str">
            <v>.</v>
          </cell>
          <cell r="E4830" t="str">
            <v>.</v>
          </cell>
          <cell r="F4830" t="str">
            <v>.</v>
          </cell>
          <cell r="G4830" t="str">
            <v>.</v>
          </cell>
          <cell r="H4830" t="str">
            <v>KS2 English</v>
          </cell>
          <cell r="I4830" t="str">
            <v>KS4 English</v>
          </cell>
        </row>
        <row r="4831">
          <cell r="B4831" t="str">
            <v>.</v>
          </cell>
          <cell r="C4831" t="str">
            <v>.</v>
          </cell>
          <cell r="D4831" t="str">
            <v>.</v>
          </cell>
          <cell r="E4831" t="str">
            <v>.</v>
          </cell>
          <cell r="F4831" t="str">
            <v>.</v>
          </cell>
          <cell r="G4831" t="str">
            <v>.</v>
          </cell>
          <cell r="H4831" t="str">
            <v>KS2 English</v>
          </cell>
          <cell r="I4831" t="str">
            <v>KS4 English</v>
          </cell>
        </row>
        <row r="4832">
          <cell r="B4832" t="str">
            <v>.</v>
          </cell>
          <cell r="C4832" t="str">
            <v>.</v>
          </cell>
          <cell r="D4832" t="str">
            <v>.</v>
          </cell>
          <cell r="E4832" t="str">
            <v>.</v>
          </cell>
          <cell r="F4832" t="str">
            <v>.</v>
          </cell>
          <cell r="G4832" t="str">
            <v>.</v>
          </cell>
          <cell r="H4832" t="str">
            <v>KS2 English</v>
          </cell>
          <cell r="I4832" t="str">
            <v>KS4 English</v>
          </cell>
        </row>
        <row r="4833">
          <cell r="B4833" t="str">
            <v>.</v>
          </cell>
          <cell r="C4833" t="str">
            <v>.</v>
          </cell>
          <cell r="D4833" t="str">
            <v>.</v>
          </cell>
          <cell r="E4833" t="str">
            <v>.</v>
          </cell>
          <cell r="F4833" t="str">
            <v>.</v>
          </cell>
          <cell r="G4833" t="str">
            <v>.</v>
          </cell>
          <cell r="H4833" t="str">
            <v>.</v>
          </cell>
          <cell r="I4833" t="str">
            <v>.</v>
          </cell>
        </row>
        <row r="4834">
          <cell r="B4834" t="str">
            <v>.</v>
          </cell>
          <cell r="C4834" t="str">
            <v>.</v>
          </cell>
          <cell r="D4834" t="str">
            <v>.</v>
          </cell>
          <cell r="E4834" t="str">
            <v>.</v>
          </cell>
          <cell r="F4834" t="str">
            <v>.</v>
          </cell>
          <cell r="G4834" t="str">
            <v>.</v>
          </cell>
          <cell r="H4834" t="str">
            <v>.</v>
          </cell>
          <cell r="I4834" t="str">
            <v>.</v>
          </cell>
        </row>
        <row r="4835">
          <cell r="B4835" t="str">
            <v>KS2-4</v>
          </cell>
          <cell r="C4835" t="str">
            <v>B</v>
          </cell>
          <cell r="D4835" t="str">
            <v>A</v>
          </cell>
          <cell r="E4835">
            <v>0</v>
          </cell>
          <cell r="F4835">
            <v>0.5</v>
          </cell>
          <cell r="G4835" t="str">
            <v>&gt;=27 &amp; &lt;28</v>
          </cell>
          <cell r="H4835" t="str">
            <v>KS2 English</v>
          </cell>
          <cell r="I4835" t="str">
            <v>KS4 English</v>
          </cell>
        </row>
        <row r="4836">
          <cell r="B4836" t="str">
            <v>KS2-4</v>
          </cell>
          <cell r="C4836" t="str">
            <v>N</v>
          </cell>
          <cell r="D4836" t="str">
            <v>A</v>
          </cell>
          <cell r="E4836">
            <v>2.0790020790020791E-3</v>
          </cell>
          <cell r="F4836">
            <v>0.5</v>
          </cell>
          <cell r="G4836" t="str">
            <v>&gt;=27 &amp; &lt;28</v>
          </cell>
          <cell r="H4836" t="str">
            <v>KS2 English</v>
          </cell>
          <cell r="I4836" t="str">
            <v>KS4 English</v>
          </cell>
        </row>
        <row r="4837">
          <cell r="B4837" t="str">
            <v>KS2-4</v>
          </cell>
          <cell r="C4837" t="str">
            <v>2</v>
          </cell>
          <cell r="D4837" t="str">
            <v>A</v>
          </cell>
          <cell r="E4837">
            <v>0</v>
          </cell>
          <cell r="F4837">
            <v>0.5</v>
          </cell>
          <cell r="G4837" t="str">
            <v>&gt;=27 &amp; &lt;28</v>
          </cell>
          <cell r="H4837" t="str">
            <v>KS2 English</v>
          </cell>
          <cell r="I4837" t="str">
            <v>KS4 English</v>
          </cell>
        </row>
        <row r="4838">
          <cell r="B4838" t="str">
            <v>KS2-4</v>
          </cell>
          <cell r="C4838" t="str">
            <v>3C</v>
          </cell>
          <cell r="D4838" t="str">
            <v>A</v>
          </cell>
          <cell r="E4838">
            <v>8.3542188805346695E-4</v>
          </cell>
          <cell r="F4838">
            <v>0.5</v>
          </cell>
          <cell r="G4838" t="str">
            <v>&gt;=27 &amp; &lt;28</v>
          </cell>
          <cell r="H4838" t="str">
            <v>KS2 English</v>
          </cell>
          <cell r="I4838" t="str">
            <v>KS4 English</v>
          </cell>
        </row>
        <row r="4839">
          <cell r="B4839" t="str">
            <v>KS2-4</v>
          </cell>
          <cell r="C4839" t="str">
            <v>3B</v>
          </cell>
          <cell r="D4839" t="str">
            <v>A</v>
          </cell>
          <cell r="E4839">
            <v>1.1661807580174927E-3</v>
          </cell>
          <cell r="F4839">
            <v>0.5</v>
          </cell>
          <cell r="G4839" t="str">
            <v>&gt;=27 &amp; &lt;28</v>
          </cell>
          <cell r="H4839" t="str">
            <v>KS2 English</v>
          </cell>
          <cell r="I4839" t="str">
            <v>KS4 English</v>
          </cell>
        </row>
        <row r="4840">
          <cell r="B4840" t="str">
            <v>KS2-4</v>
          </cell>
          <cell r="C4840" t="str">
            <v>3A</v>
          </cell>
          <cell r="D4840" t="str">
            <v>A</v>
          </cell>
          <cell r="E4840">
            <v>3.2894736842105261E-3</v>
          </cell>
          <cell r="F4840">
            <v>0.5</v>
          </cell>
          <cell r="G4840" t="str">
            <v>&gt;=27 &amp; &lt;28</v>
          </cell>
          <cell r="H4840" t="str">
            <v>KS2 English</v>
          </cell>
          <cell r="I4840" t="str">
            <v>KS4 English</v>
          </cell>
        </row>
        <row r="4841">
          <cell r="B4841" t="str">
            <v>KS2-4</v>
          </cell>
          <cell r="C4841" t="str">
            <v>4C</v>
          </cell>
          <cell r="D4841" t="str">
            <v>A</v>
          </cell>
          <cell r="E4841">
            <v>1.7582151085243119E-2</v>
          </cell>
          <cell r="F4841">
            <v>0.5</v>
          </cell>
          <cell r="G4841" t="str">
            <v>&gt;=27 &amp; &lt;28</v>
          </cell>
          <cell r="H4841" t="str">
            <v>KS2 English</v>
          </cell>
          <cell r="I4841" t="str">
            <v>KS4 English</v>
          </cell>
        </row>
        <row r="4842">
          <cell r="B4842" t="str">
            <v>KS2-4</v>
          </cell>
          <cell r="C4842" t="str">
            <v>4B</v>
          </cell>
          <cell r="D4842" t="str">
            <v>A</v>
          </cell>
          <cell r="E4842">
            <v>6.68039760007164E-2</v>
          </cell>
          <cell r="F4842">
            <v>0.5</v>
          </cell>
          <cell r="G4842" t="str">
            <v>&gt;=27 &amp; &lt;28</v>
          </cell>
          <cell r="H4842" t="str">
            <v>KS2 English</v>
          </cell>
          <cell r="I4842" t="str">
            <v>KS4 English</v>
          </cell>
        </row>
        <row r="4843">
          <cell r="B4843" t="str">
            <v>KS2-4</v>
          </cell>
          <cell r="C4843" t="str">
            <v>4A</v>
          </cell>
          <cell r="D4843" t="str">
            <v>A</v>
          </cell>
          <cell r="E4843">
            <v>0.15891472868217055</v>
          </cell>
          <cell r="F4843">
            <v>0.5</v>
          </cell>
          <cell r="G4843" t="str">
            <v>&gt;=27 &amp; &lt;28</v>
          </cell>
          <cell r="H4843" t="str">
            <v>KS2 English</v>
          </cell>
          <cell r="I4843" t="str">
            <v>KS4 English</v>
          </cell>
        </row>
        <row r="4844">
          <cell r="B4844" t="str">
            <v>KS2-4</v>
          </cell>
          <cell r="C4844" t="str">
            <v>5C</v>
          </cell>
          <cell r="D4844" t="str">
            <v>A</v>
          </cell>
          <cell r="E4844">
            <v>0.3426461784075035</v>
          </cell>
          <cell r="F4844">
            <v>0.5</v>
          </cell>
          <cell r="G4844" t="str">
            <v>&gt;=27 &amp; &lt;28</v>
          </cell>
          <cell r="H4844" t="str">
            <v>KS2 English</v>
          </cell>
          <cell r="I4844" t="str">
            <v>KS4 English</v>
          </cell>
        </row>
        <row r="4845">
          <cell r="B4845" t="str">
            <v>KS2-4</v>
          </cell>
          <cell r="C4845" t="str">
            <v>5B</v>
          </cell>
          <cell r="D4845" t="str">
            <v>A</v>
          </cell>
          <cell r="E4845">
            <v>0.43969181721572798</v>
          </cell>
          <cell r="F4845">
            <v>0.5</v>
          </cell>
          <cell r="G4845" t="str">
            <v>&gt;=27 &amp; &lt;28</v>
          </cell>
          <cell r="H4845" t="str">
            <v>KS2 English</v>
          </cell>
          <cell r="I4845" t="str">
            <v>KS4 English</v>
          </cell>
        </row>
        <row r="4846">
          <cell r="B4846" t="str">
            <v>KS2-4</v>
          </cell>
          <cell r="C4846" t="str">
            <v>5A</v>
          </cell>
          <cell r="D4846" t="str">
            <v>A</v>
          </cell>
          <cell r="E4846">
            <v>0.31067961165048541</v>
          </cell>
          <cell r="F4846">
            <v>0.5</v>
          </cell>
          <cell r="G4846" t="str">
            <v>&gt;=27 &amp; &lt;28</v>
          </cell>
          <cell r="H4846" t="str">
            <v>KS2 English</v>
          </cell>
          <cell r="I4846" t="str">
            <v>KS4 English</v>
          </cell>
        </row>
        <row r="4847">
          <cell r="B4847" t="str">
            <v>.</v>
          </cell>
          <cell r="C4847" t="str">
            <v>.</v>
          </cell>
          <cell r="D4847" t="str">
            <v>.</v>
          </cell>
          <cell r="E4847" t="str">
            <v>.</v>
          </cell>
          <cell r="F4847" t="str">
            <v>.</v>
          </cell>
          <cell r="G4847" t="str">
            <v>.</v>
          </cell>
          <cell r="H4847" t="str">
            <v>.</v>
          </cell>
          <cell r="I4847" t="str">
            <v>.</v>
          </cell>
        </row>
        <row r="4848">
          <cell r="B4848" t="str">
            <v>.</v>
          </cell>
          <cell r="C4848" t="str">
            <v>.</v>
          </cell>
          <cell r="D4848" t="str">
            <v>.</v>
          </cell>
          <cell r="E4848" t="str">
            <v>.</v>
          </cell>
          <cell r="F4848" t="str">
            <v>.</v>
          </cell>
          <cell r="G4848" t="str">
            <v>.</v>
          </cell>
          <cell r="H4848" t="str">
            <v>.</v>
          </cell>
          <cell r="I4848" t="str">
            <v>.</v>
          </cell>
        </row>
        <row r="4849">
          <cell r="B4849" t="str">
            <v>.</v>
          </cell>
          <cell r="C4849" t="str">
            <v>.</v>
          </cell>
          <cell r="D4849" t="str">
            <v>.</v>
          </cell>
          <cell r="E4849" t="str">
            <v>.</v>
          </cell>
          <cell r="F4849" t="str">
            <v>.</v>
          </cell>
          <cell r="G4849" t="str">
            <v>.</v>
          </cell>
          <cell r="H4849" t="str">
            <v>KS2 English</v>
          </cell>
          <cell r="I4849" t="str">
            <v>KS4 English</v>
          </cell>
        </row>
        <row r="4850">
          <cell r="B4850" t="str">
            <v>.</v>
          </cell>
          <cell r="C4850" t="str">
            <v>.</v>
          </cell>
          <cell r="D4850" t="str">
            <v>.</v>
          </cell>
          <cell r="E4850" t="str">
            <v>.</v>
          </cell>
          <cell r="F4850" t="str">
            <v>.</v>
          </cell>
          <cell r="G4850" t="str">
            <v>.</v>
          </cell>
          <cell r="H4850" t="str">
            <v>KS2 English</v>
          </cell>
          <cell r="I4850" t="str">
            <v>KS4 English</v>
          </cell>
        </row>
        <row r="4851">
          <cell r="B4851" t="str">
            <v>.</v>
          </cell>
          <cell r="C4851" t="str">
            <v>.</v>
          </cell>
          <cell r="D4851" t="str">
            <v>.</v>
          </cell>
          <cell r="E4851" t="str">
            <v>.</v>
          </cell>
          <cell r="F4851" t="str">
            <v>.</v>
          </cell>
          <cell r="G4851" t="str">
            <v>.</v>
          </cell>
          <cell r="H4851" t="str">
            <v>KS2 English</v>
          </cell>
          <cell r="I4851" t="str">
            <v>KS4 English</v>
          </cell>
        </row>
        <row r="4852">
          <cell r="B4852" t="str">
            <v>.</v>
          </cell>
          <cell r="C4852" t="str">
            <v>.</v>
          </cell>
          <cell r="D4852" t="str">
            <v>.</v>
          </cell>
          <cell r="E4852" t="str">
            <v>.</v>
          </cell>
          <cell r="F4852" t="str">
            <v>.</v>
          </cell>
          <cell r="G4852" t="str">
            <v>.</v>
          </cell>
          <cell r="H4852" t="str">
            <v>.</v>
          </cell>
          <cell r="I4852" t="str">
            <v>.</v>
          </cell>
        </row>
        <row r="4853">
          <cell r="B4853" t="str">
            <v>.</v>
          </cell>
          <cell r="C4853" t="str">
            <v>.</v>
          </cell>
          <cell r="D4853" t="str">
            <v>.</v>
          </cell>
          <cell r="E4853" t="str">
            <v>.</v>
          </cell>
          <cell r="F4853" t="str">
            <v>.</v>
          </cell>
          <cell r="G4853" t="str">
            <v>.</v>
          </cell>
          <cell r="H4853" t="str">
            <v>.</v>
          </cell>
          <cell r="I4853" t="str">
            <v>.</v>
          </cell>
        </row>
        <row r="4854">
          <cell r="B4854" t="str">
            <v>KS2-4</v>
          </cell>
          <cell r="C4854" t="str">
            <v>B</v>
          </cell>
          <cell r="D4854" t="str">
            <v>A</v>
          </cell>
          <cell r="E4854">
            <v>0</v>
          </cell>
          <cell r="F4854">
            <v>0.5</v>
          </cell>
          <cell r="G4854" t="str">
            <v>&gt;=28 &amp; &lt;29</v>
          </cell>
          <cell r="H4854" t="str">
            <v>KS2 English</v>
          </cell>
          <cell r="I4854" t="str">
            <v>KS4 English</v>
          </cell>
        </row>
        <row r="4855">
          <cell r="B4855" t="str">
            <v>KS2-4</v>
          </cell>
          <cell r="C4855" t="str">
            <v>N</v>
          </cell>
          <cell r="D4855" t="str">
            <v>A</v>
          </cell>
          <cell r="E4855">
            <v>6.2111801242236021E-3</v>
          </cell>
          <cell r="F4855">
            <v>0.5</v>
          </cell>
          <cell r="G4855" t="str">
            <v>&gt;=28 &amp; &lt;29</v>
          </cell>
          <cell r="H4855" t="str">
            <v>KS2 English</v>
          </cell>
          <cell r="I4855" t="str">
            <v>KS4 English</v>
          </cell>
        </row>
        <row r="4856">
          <cell r="B4856" t="str">
            <v>KS2-4</v>
          </cell>
          <cell r="C4856" t="str">
            <v>2</v>
          </cell>
          <cell r="D4856" t="str">
            <v>A</v>
          </cell>
          <cell r="E4856">
            <v>6.2111801242236021E-3</v>
          </cell>
          <cell r="F4856">
            <v>0.5</v>
          </cell>
          <cell r="G4856" t="str">
            <v>&gt;=28 &amp; &lt;29</v>
          </cell>
          <cell r="H4856" t="str">
            <v>KS2 English</v>
          </cell>
          <cell r="I4856" t="str">
            <v>KS4 English</v>
          </cell>
        </row>
        <row r="4857">
          <cell r="B4857" t="str">
            <v>KS2-4</v>
          </cell>
          <cell r="C4857" t="str">
            <v>3C</v>
          </cell>
          <cell r="D4857" t="str">
            <v>A</v>
          </cell>
          <cell r="E4857">
            <v>3.1948881789137379E-3</v>
          </cell>
          <cell r="F4857">
            <v>0.5</v>
          </cell>
          <cell r="G4857" t="str">
            <v>&gt;=28 &amp; &lt;29</v>
          </cell>
          <cell r="H4857" t="str">
            <v>KS2 English</v>
          </cell>
          <cell r="I4857" t="str">
            <v>KS4 English</v>
          </cell>
        </row>
        <row r="4858">
          <cell r="B4858" t="str">
            <v>KS2-4</v>
          </cell>
          <cell r="C4858" t="str">
            <v>3B</v>
          </cell>
          <cell r="D4858" t="str">
            <v>A</v>
          </cell>
          <cell r="E4858">
            <v>0</v>
          </cell>
          <cell r="F4858">
            <v>0.5</v>
          </cell>
          <cell r="G4858" t="str">
            <v>&gt;=28 &amp; &lt;29</v>
          </cell>
          <cell r="H4858" t="str">
            <v>KS2 English</v>
          </cell>
          <cell r="I4858" t="str">
            <v>KS4 English</v>
          </cell>
        </row>
        <row r="4859">
          <cell r="B4859" t="str">
            <v>KS2-4</v>
          </cell>
          <cell r="C4859" t="str">
            <v>3A</v>
          </cell>
          <cell r="D4859" t="str">
            <v>A</v>
          </cell>
          <cell r="E4859">
            <v>6.8399452804377564E-3</v>
          </cell>
          <cell r="F4859">
            <v>0.5</v>
          </cell>
          <cell r="G4859" t="str">
            <v>&gt;=28 &amp; &lt;29</v>
          </cell>
          <cell r="H4859" t="str">
            <v>KS2 English</v>
          </cell>
          <cell r="I4859" t="str">
            <v>KS4 English</v>
          </cell>
        </row>
        <row r="4860">
          <cell r="B4860" t="str">
            <v>KS2-4</v>
          </cell>
          <cell r="C4860" t="str">
            <v>4C</v>
          </cell>
          <cell r="D4860" t="str">
            <v>A</v>
          </cell>
          <cell r="E4860">
            <v>2.2855001873360811E-2</v>
          </cell>
          <cell r="F4860">
            <v>0.5</v>
          </cell>
          <cell r="G4860" t="str">
            <v>&gt;=28 &amp; &lt;29</v>
          </cell>
          <cell r="H4860" t="str">
            <v>KS2 English</v>
          </cell>
          <cell r="I4860" t="str">
            <v>KS4 English</v>
          </cell>
        </row>
        <row r="4861">
          <cell r="B4861" t="str">
            <v>KS2-4</v>
          </cell>
          <cell r="C4861" t="str">
            <v>4B</v>
          </cell>
          <cell r="D4861" t="str">
            <v>A</v>
          </cell>
          <cell r="E4861">
            <v>8.7424849699398802E-2</v>
          </cell>
          <cell r="F4861">
            <v>0.5</v>
          </cell>
          <cell r="G4861" t="str">
            <v>&gt;=28 &amp; &lt;29</v>
          </cell>
          <cell r="H4861" t="str">
            <v>KS2 English</v>
          </cell>
          <cell r="I4861" t="str">
            <v>KS4 English</v>
          </cell>
        </row>
        <row r="4862">
          <cell r="B4862" t="str">
            <v>KS2-4</v>
          </cell>
          <cell r="C4862" t="str">
            <v>4A</v>
          </cell>
          <cell r="D4862" t="str">
            <v>A</v>
          </cell>
          <cell r="E4862">
            <v>0.17518072289156628</v>
          </cell>
          <cell r="F4862">
            <v>0.5</v>
          </cell>
          <cell r="G4862" t="str">
            <v>&gt;=28 &amp; &lt;29</v>
          </cell>
          <cell r="H4862" t="str">
            <v>KS2 English</v>
          </cell>
          <cell r="I4862" t="str">
            <v>KS4 English</v>
          </cell>
        </row>
        <row r="4863">
          <cell r="B4863" t="str">
            <v>KS2-4</v>
          </cell>
          <cell r="C4863" t="str">
            <v>5C</v>
          </cell>
          <cell r="D4863" t="str">
            <v>A</v>
          </cell>
          <cell r="E4863">
            <v>0.36703798914595831</v>
          </cell>
          <cell r="F4863">
            <v>0.5</v>
          </cell>
          <cell r="G4863" t="str">
            <v>&gt;=28 &amp; &lt;29</v>
          </cell>
          <cell r="H4863" t="str">
            <v>KS2 English</v>
          </cell>
          <cell r="I4863" t="str">
            <v>KS4 English</v>
          </cell>
        </row>
        <row r="4864">
          <cell r="B4864" t="str">
            <v>KS2-4</v>
          </cell>
          <cell r="C4864" t="str">
            <v>5B</v>
          </cell>
          <cell r="D4864" t="str">
            <v>A</v>
          </cell>
          <cell r="E4864">
            <v>0.43233830845771143</v>
          </cell>
          <cell r="F4864">
            <v>0.5</v>
          </cell>
          <cell r="G4864" t="str">
            <v>&gt;=28 &amp; &lt;29</v>
          </cell>
          <cell r="H4864" t="str">
            <v>KS2 English</v>
          </cell>
          <cell r="I4864" t="str">
            <v>KS4 English</v>
          </cell>
        </row>
        <row r="4865">
          <cell r="B4865" t="str">
            <v>KS2-4</v>
          </cell>
          <cell r="C4865" t="str">
            <v>5A</v>
          </cell>
          <cell r="D4865" t="str">
            <v>A</v>
          </cell>
          <cell r="E4865">
            <v>0.32627118644067798</v>
          </cell>
          <cell r="F4865">
            <v>0.5</v>
          </cell>
          <cell r="G4865" t="str">
            <v>&gt;=28 &amp; &lt;29</v>
          </cell>
          <cell r="H4865" t="str">
            <v>KS2 English</v>
          </cell>
          <cell r="I4865" t="str">
            <v>KS4 English</v>
          </cell>
        </row>
        <row r="4866">
          <cell r="B4866" t="str">
            <v>.</v>
          </cell>
          <cell r="C4866" t="str">
            <v>.</v>
          </cell>
          <cell r="D4866" t="str">
            <v>.</v>
          </cell>
          <cell r="E4866" t="str">
            <v>.</v>
          </cell>
          <cell r="F4866" t="str">
            <v>.</v>
          </cell>
          <cell r="G4866" t="str">
            <v>.</v>
          </cell>
          <cell r="H4866" t="str">
            <v>.</v>
          </cell>
          <cell r="I4866" t="str">
            <v>.</v>
          </cell>
        </row>
        <row r="4867">
          <cell r="B4867" t="str">
            <v>.</v>
          </cell>
          <cell r="C4867" t="str">
            <v>.</v>
          </cell>
          <cell r="D4867" t="str">
            <v>.</v>
          </cell>
          <cell r="E4867" t="str">
            <v>.</v>
          </cell>
          <cell r="F4867" t="str">
            <v>.</v>
          </cell>
          <cell r="G4867" t="str">
            <v>.</v>
          </cell>
          <cell r="H4867" t="str">
            <v>KS2 English</v>
          </cell>
          <cell r="I4867" t="str">
            <v>KS4 English</v>
          </cell>
        </row>
        <row r="4868">
          <cell r="B4868" t="str">
            <v>.</v>
          </cell>
          <cell r="C4868" t="str">
            <v>.</v>
          </cell>
          <cell r="D4868" t="str">
            <v>.</v>
          </cell>
          <cell r="E4868" t="str">
            <v>.</v>
          </cell>
          <cell r="F4868" t="str">
            <v>.</v>
          </cell>
          <cell r="G4868" t="str">
            <v>.</v>
          </cell>
          <cell r="H4868" t="str">
            <v>KS2 English</v>
          </cell>
          <cell r="I4868" t="str">
            <v>KS4 English</v>
          </cell>
        </row>
        <row r="4869">
          <cell r="B4869" t="str">
            <v>.</v>
          </cell>
          <cell r="C4869" t="str">
            <v>.</v>
          </cell>
          <cell r="D4869" t="str">
            <v>.</v>
          </cell>
          <cell r="E4869" t="str">
            <v>.</v>
          </cell>
          <cell r="F4869" t="str">
            <v>.</v>
          </cell>
          <cell r="G4869" t="str">
            <v>.</v>
          </cell>
          <cell r="H4869" t="str">
            <v>KS2 English</v>
          </cell>
          <cell r="I4869" t="str">
            <v>KS4 English</v>
          </cell>
        </row>
        <row r="4870">
          <cell r="B4870" t="str">
            <v>.</v>
          </cell>
          <cell r="C4870" t="str">
            <v>.</v>
          </cell>
          <cell r="D4870" t="str">
            <v>.</v>
          </cell>
          <cell r="E4870" t="str">
            <v>.</v>
          </cell>
          <cell r="F4870" t="str">
            <v>.</v>
          </cell>
          <cell r="G4870" t="str">
            <v>.</v>
          </cell>
          <cell r="H4870" t="str">
            <v>KS2 English</v>
          </cell>
          <cell r="I4870" t="str">
            <v>KS4 English</v>
          </cell>
        </row>
        <row r="4871">
          <cell r="B4871" t="str">
            <v>.</v>
          </cell>
          <cell r="C4871" t="str">
            <v>.</v>
          </cell>
          <cell r="D4871" t="str">
            <v>.</v>
          </cell>
          <cell r="E4871" t="str">
            <v>.</v>
          </cell>
          <cell r="F4871" t="str">
            <v>.</v>
          </cell>
          <cell r="G4871" t="str">
            <v>.</v>
          </cell>
          <cell r="H4871" t="str">
            <v>.</v>
          </cell>
          <cell r="I4871" t="str">
            <v>.</v>
          </cell>
        </row>
        <row r="4872">
          <cell r="B4872" t="str">
            <v>.</v>
          </cell>
          <cell r="C4872" t="str">
            <v>.</v>
          </cell>
          <cell r="D4872" t="str">
            <v>.</v>
          </cell>
          <cell r="E4872" t="str">
            <v>.</v>
          </cell>
          <cell r="F4872" t="str">
            <v>.</v>
          </cell>
          <cell r="G4872" t="str">
            <v>.</v>
          </cell>
          <cell r="H4872" t="str">
            <v>.</v>
          </cell>
          <cell r="I4872" t="str">
            <v>.</v>
          </cell>
        </row>
        <row r="4873">
          <cell r="B4873" t="str">
            <v>KS2-4</v>
          </cell>
          <cell r="C4873" t="str">
            <v>B</v>
          </cell>
          <cell r="D4873" t="str">
            <v>A</v>
          </cell>
          <cell r="E4873">
            <v>9.8039215686274508E-3</v>
          </cell>
          <cell r="F4873">
            <v>0.5</v>
          </cell>
          <cell r="G4873" t="str">
            <v>&gt;=29 &amp; &lt;30</v>
          </cell>
          <cell r="H4873" t="str">
            <v>KS2 English</v>
          </cell>
          <cell r="I4873" t="str">
            <v>KS4 English</v>
          </cell>
        </row>
        <row r="4874">
          <cell r="B4874" t="str">
            <v>KS2-4</v>
          </cell>
          <cell r="C4874" t="str">
            <v>N</v>
          </cell>
          <cell r="D4874" t="str">
            <v>A</v>
          </cell>
          <cell r="E4874">
            <v>9.8039215686274508E-3</v>
          </cell>
          <cell r="F4874">
            <v>0.5</v>
          </cell>
          <cell r="G4874" t="str">
            <v>&gt;=29 &amp; &lt;30</v>
          </cell>
          <cell r="H4874" t="str">
            <v>KS2 English</v>
          </cell>
          <cell r="I4874" t="str">
            <v>KS4 English</v>
          </cell>
        </row>
        <row r="4875">
          <cell r="B4875" t="str">
            <v>KS2-4</v>
          </cell>
          <cell r="C4875" t="str">
            <v>2</v>
          </cell>
          <cell r="D4875" t="str">
            <v>A</v>
          </cell>
          <cell r="E4875">
            <v>9.8039215686274508E-3</v>
          </cell>
          <cell r="F4875">
            <v>0.5</v>
          </cell>
          <cell r="G4875" t="str">
            <v>&gt;=29 &amp; &lt;30</v>
          </cell>
          <cell r="H4875" t="str">
            <v>KS2 English</v>
          </cell>
          <cell r="I4875" t="str">
            <v>KS4 English</v>
          </cell>
        </row>
        <row r="4876">
          <cell r="B4876" t="str">
            <v>KS2-4</v>
          </cell>
          <cell r="C4876" t="str">
            <v>3C</v>
          </cell>
          <cell r="D4876" t="str">
            <v>A</v>
          </cell>
          <cell r="E4876">
            <v>9.8039215686274508E-3</v>
          </cell>
          <cell r="F4876">
            <v>0.5</v>
          </cell>
          <cell r="G4876" t="str">
            <v>&gt;=29 &amp; &lt;30</v>
          </cell>
          <cell r="H4876" t="str">
            <v>KS2 English</v>
          </cell>
          <cell r="I4876" t="str">
            <v>KS4 English</v>
          </cell>
        </row>
        <row r="4877">
          <cell r="B4877" t="str">
            <v>KS2-4</v>
          </cell>
          <cell r="C4877" t="str">
            <v>3B</v>
          </cell>
          <cell r="D4877" t="str">
            <v>A</v>
          </cell>
          <cell r="E4877">
            <v>9.8039215686274508E-3</v>
          </cell>
          <cell r="F4877">
            <v>0.5</v>
          </cell>
          <cell r="G4877" t="str">
            <v>&gt;=29 &amp; &lt;30</v>
          </cell>
          <cell r="H4877" t="str">
            <v>KS2 English</v>
          </cell>
          <cell r="I4877" t="str">
            <v>KS4 English</v>
          </cell>
        </row>
        <row r="4878">
          <cell r="B4878" t="str">
            <v>KS2-4</v>
          </cell>
          <cell r="C4878" t="str">
            <v>3A</v>
          </cell>
          <cell r="D4878" t="str">
            <v>A</v>
          </cell>
          <cell r="E4878">
            <v>9.8039215686274508E-3</v>
          </cell>
          <cell r="F4878">
            <v>0.5</v>
          </cell>
          <cell r="G4878" t="str">
            <v>&gt;=29 &amp; &lt;30</v>
          </cell>
          <cell r="H4878" t="str">
            <v>KS2 English</v>
          </cell>
          <cell r="I4878" t="str">
            <v>KS4 English</v>
          </cell>
        </row>
        <row r="4879">
          <cell r="B4879" t="str">
            <v>KS2-4</v>
          </cell>
          <cell r="C4879" t="str">
            <v>4C</v>
          </cell>
          <cell r="D4879" t="str">
            <v>A</v>
          </cell>
          <cell r="E4879">
            <v>6.0240963855421686E-2</v>
          </cell>
          <cell r="F4879">
            <v>0.5</v>
          </cell>
          <cell r="G4879" t="str">
            <v>&gt;=29 &amp; &lt;30</v>
          </cell>
          <cell r="H4879" t="str">
            <v>KS2 English</v>
          </cell>
          <cell r="I4879" t="str">
            <v>KS4 English</v>
          </cell>
        </row>
        <row r="4880">
          <cell r="B4880" t="str">
            <v>KS2-4</v>
          </cell>
          <cell r="C4880" t="str">
            <v>4B</v>
          </cell>
          <cell r="D4880" t="str">
            <v>A</v>
          </cell>
          <cell r="E4880">
            <v>0.1465076660988075</v>
          </cell>
          <cell r="F4880">
            <v>0.5</v>
          </cell>
          <cell r="G4880" t="str">
            <v>&gt;=29 &amp; &lt;30</v>
          </cell>
          <cell r="H4880" t="str">
            <v>KS2 English</v>
          </cell>
          <cell r="I4880" t="str">
            <v>KS4 English</v>
          </cell>
        </row>
        <row r="4881">
          <cell r="B4881" t="str">
            <v>KS2-4</v>
          </cell>
          <cell r="C4881" t="str">
            <v>4A</v>
          </cell>
          <cell r="D4881" t="str">
            <v>A</v>
          </cell>
          <cell r="E4881">
            <v>0.29400196656833827</v>
          </cell>
          <cell r="F4881">
            <v>0.5</v>
          </cell>
          <cell r="G4881" t="str">
            <v>&gt;=29 &amp; &lt;30</v>
          </cell>
          <cell r="H4881" t="str">
            <v>KS2 English</v>
          </cell>
          <cell r="I4881" t="str">
            <v>KS4 English</v>
          </cell>
        </row>
        <row r="4882">
          <cell r="B4882" t="str">
            <v>KS2-4</v>
          </cell>
          <cell r="C4882" t="str">
            <v>5C</v>
          </cell>
          <cell r="D4882" t="str">
            <v>A</v>
          </cell>
          <cell r="E4882">
            <v>0.4404064087534193</v>
          </cell>
          <cell r="F4882">
            <v>0.5</v>
          </cell>
          <cell r="G4882" t="str">
            <v>&gt;=29 &amp; &lt;30</v>
          </cell>
          <cell r="H4882" t="str">
            <v>KS2 English</v>
          </cell>
          <cell r="I4882" t="str">
            <v>KS4 English</v>
          </cell>
        </row>
        <row r="4883">
          <cell r="B4883" t="str">
            <v>KS2-4</v>
          </cell>
          <cell r="C4883" t="str">
            <v>5B</v>
          </cell>
          <cell r="D4883" t="str">
            <v>A</v>
          </cell>
          <cell r="E4883">
            <v>0.40164684354986274</v>
          </cell>
          <cell r="F4883">
            <v>0.5</v>
          </cell>
          <cell r="G4883" t="str">
            <v>&gt;=29 &amp; &lt;30</v>
          </cell>
          <cell r="H4883" t="str">
            <v>KS2 English</v>
          </cell>
          <cell r="I4883" t="str">
            <v>KS4 English</v>
          </cell>
        </row>
        <row r="4884">
          <cell r="B4884" t="str">
            <v>KS2-4</v>
          </cell>
          <cell r="C4884" t="str">
            <v>5A</v>
          </cell>
          <cell r="D4884" t="str">
            <v>A</v>
          </cell>
          <cell r="E4884">
            <v>0.28378378378378377</v>
          </cell>
          <cell r="F4884">
            <v>0.5</v>
          </cell>
          <cell r="G4884" t="str">
            <v>&gt;=29 &amp; &lt;30</v>
          </cell>
          <cell r="H4884" t="str">
            <v>KS2 English</v>
          </cell>
          <cell r="I4884" t="str">
            <v>KS4 English</v>
          </cell>
        </row>
        <row r="4885">
          <cell r="B4885" t="str">
            <v>.</v>
          </cell>
          <cell r="C4885" t="str">
            <v>.</v>
          </cell>
          <cell r="D4885" t="str">
            <v>.</v>
          </cell>
          <cell r="E4885" t="str">
            <v>.</v>
          </cell>
          <cell r="F4885" t="str">
            <v>.</v>
          </cell>
          <cell r="G4885" t="str">
            <v>.</v>
          </cell>
          <cell r="H4885" t="str">
            <v>.</v>
          </cell>
          <cell r="I4885" t="str">
            <v>.</v>
          </cell>
        </row>
        <row r="4886">
          <cell r="B4886" t="str">
            <v>.</v>
          </cell>
          <cell r="C4886" t="str">
            <v>.</v>
          </cell>
          <cell r="D4886" t="str">
            <v>.</v>
          </cell>
          <cell r="E4886" t="str">
            <v>.</v>
          </cell>
          <cell r="F4886" t="str">
            <v>.</v>
          </cell>
          <cell r="G4886" t="str">
            <v>.</v>
          </cell>
          <cell r="H4886" t="str">
            <v>.</v>
          </cell>
          <cell r="I4886" t="str">
            <v>.</v>
          </cell>
        </row>
        <row r="4887">
          <cell r="B4887" t="str">
            <v>.</v>
          </cell>
          <cell r="C4887" t="str">
            <v>.</v>
          </cell>
          <cell r="D4887" t="str">
            <v>.</v>
          </cell>
          <cell r="E4887" t="str">
            <v>.</v>
          </cell>
          <cell r="F4887" t="str">
            <v>.</v>
          </cell>
          <cell r="G4887" t="str">
            <v>.</v>
          </cell>
          <cell r="H4887" t="str">
            <v>KS2 English</v>
          </cell>
          <cell r="I4887" t="str">
            <v>KS4 English</v>
          </cell>
        </row>
        <row r="4888">
          <cell r="B4888" t="str">
            <v>.</v>
          </cell>
          <cell r="C4888" t="str">
            <v>.</v>
          </cell>
          <cell r="D4888" t="str">
            <v>.</v>
          </cell>
          <cell r="E4888" t="str">
            <v>.</v>
          </cell>
          <cell r="F4888" t="str">
            <v>.</v>
          </cell>
          <cell r="G4888" t="str">
            <v>.</v>
          </cell>
          <cell r="H4888" t="str">
            <v>KS2 English</v>
          </cell>
          <cell r="I4888" t="str">
            <v>KS4 English</v>
          </cell>
        </row>
        <row r="4889">
          <cell r="B4889" t="str">
            <v>.</v>
          </cell>
          <cell r="C4889" t="str">
            <v>.</v>
          </cell>
          <cell r="D4889" t="str">
            <v>.</v>
          </cell>
          <cell r="E4889" t="str">
            <v>.</v>
          </cell>
          <cell r="F4889" t="str">
            <v>.</v>
          </cell>
          <cell r="G4889" t="str">
            <v>.</v>
          </cell>
          <cell r="H4889" t="str">
            <v>KS2 English</v>
          </cell>
          <cell r="I4889" t="str">
            <v>KS4 English</v>
          </cell>
        </row>
        <row r="4890">
          <cell r="B4890" t="str">
            <v>.</v>
          </cell>
          <cell r="C4890" t="str">
            <v>.</v>
          </cell>
          <cell r="D4890" t="str">
            <v>.</v>
          </cell>
          <cell r="E4890" t="str">
            <v>.</v>
          </cell>
          <cell r="F4890" t="str">
            <v>.</v>
          </cell>
          <cell r="G4890" t="str">
            <v>.</v>
          </cell>
          <cell r="H4890" t="str">
            <v>.</v>
          </cell>
          <cell r="I4890" t="str">
            <v>.</v>
          </cell>
        </row>
        <row r="4891">
          <cell r="B4891" t="str">
            <v>.</v>
          </cell>
          <cell r="C4891" t="str">
            <v>.</v>
          </cell>
          <cell r="D4891" t="str">
            <v>.</v>
          </cell>
          <cell r="E4891" t="str">
            <v>.</v>
          </cell>
          <cell r="F4891" t="str">
            <v>.</v>
          </cell>
          <cell r="G4891" t="str">
            <v>.</v>
          </cell>
          <cell r="H4891" t="str">
            <v>.</v>
          </cell>
          <cell r="I4891" t="str">
            <v>.</v>
          </cell>
        </row>
        <row r="4892">
          <cell r="B4892" t="str">
            <v>KS2-4</v>
          </cell>
          <cell r="C4892" t="str">
            <v>B</v>
          </cell>
          <cell r="D4892" t="str">
            <v>A</v>
          </cell>
          <cell r="E4892">
            <v>0.14150943396226415</v>
          </cell>
          <cell r="F4892">
            <v>0.5</v>
          </cell>
          <cell r="G4892" t="str">
            <v>&gt;=30</v>
          </cell>
          <cell r="H4892" t="str">
            <v>KS2 English</v>
          </cell>
          <cell r="I4892" t="str">
            <v>KS4 English</v>
          </cell>
        </row>
        <row r="4893">
          <cell r="B4893" t="str">
            <v>KS2-4</v>
          </cell>
          <cell r="C4893" t="str">
            <v>N</v>
          </cell>
          <cell r="D4893" t="str">
            <v>A</v>
          </cell>
          <cell r="E4893">
            <v>0.14150943396226415</v>
          </cell>
          <cell r="F4893">
            <v>0.5</v>
          </cell>
          <cell r="G4893" t="str">
            <v>&gt;=30</v>
          </cell>
          <cell r="H4893" t="str">
            <v>KS2 English</v>
          </cell>
          <cell r="I4893" t="str">
            <v>KS4 English</v>
          </cell>
        </row>
        <row r="4894">
          <cell r="B4894" t="str">
            <v>KS2-4</v>
          </cell>
          <cell r="C4894" t="str">
            <v>2</v>
          </cell>
          <cell r="D4894" t="str">
            <v>A</v>
          </cell>
          <cell r="E4894">
            <v>0.14150943396226415</v>
          </cell>
          <cell r="F4894">
            <v>0.5</v>
          </cell>
          <cell r="G4894" t="str">
            <v>&gt;=30</v>
          </cell>
          <cell r="H4894" t="str">
            <v>KS2 English</v>
          </cell>
          <cell r="I4894" t="str">
            <v>KS4 English</v>
          </cell>
        </row>
        <row r="4895">
          <cell r="B4895" t="str">
            <v>KS2-4</v>
          </cell>
          <cell r="C4895" t="str">
            <v>3C</v>
          </cell>
          <cell r="D4895" t="str">
            <v>A</v>
          </cell>
          <cell r="E4895">
            <v>0.14150943396226415</v>
          </cell>
          <cell r="F4895">
            <v>0.5</v>
          </cell>
          <cell r="G4895" t="str">
            <v>&gt;=30</v>
          </cell>
          <cell r="H4895" t="str">
            <v>KS2 English</v>
          </cell>
          <cell r="I4895" t="str">
            <v>KS4 English</v>
          </cell>
        </row>
        <row r="4896">
          <cell r="B4896" t="str">
            <v>KS2-4</v>
          </cell>
          <cell r="C4896" t="str">
            <v>3B</v>
          </cell>
          <cell r="D4896" t="str">
            <v>A</v>
          </cell>
          <cell r="E4896">
            <v>0.14150943396226415</v>
          </cell>
          <cell r="F4896">
            <v>0.5</v>
          </cell>
          <cell r="G4896" t="str">
            <v>&gt;=30</v>
          </cell>
          <cell r="H4896" t="str">
            <v>KS2 English</v>
          </cell>
          <cell r="I4896" t="str">
            <v>KS4 English</v>
          </cell>
        </row>
        <row r="4897">
          <cell r="B4897" t="str">
            <v>KS2-4</v>
          </cell>
          <cell r="C4897" t="str">
            <v>3A</v>
          </cell>
          <cell r="D4897" t="str">
            <v>A</v>
          </cell>
          <cell r="E4897">
            <v>0.14150943396226415</v>
          </cell>
          <cell r="F4897">
            <v>0.5</v>
          </cell>
          <cell r="G4897" t="str">
            <v>&gt;=30</v>
          </cell>
          <cell r="H4897" t="str">
            <v>KS2 English</v>
          </cell>
          <cell r="I4897" t="str">
            <v>KS4 English</v>
          </cell>
        </row>
        <row r="4898">
          <cell r="B4898" t="str">
            <v>KS2-4</v>
          </cell>
          <cell r="C4898" t="str">
            <v>4C</v>
          </cell>
          <cell r="D4898" t="str">
            <v>A</v>
          </cell>
          <cell r="E4898">
            <v>0.14150943396226415</v>
          </cell>
          <cell r="F4898">
            <v>0.5</v>
          </cell>
          <cell r="G4898" t="str">
            <v>&gt;=30</v>
          </cell>
          <cell r="H4898" t="str">
            <v>KS2 English</v>
          </cell>
          <cell r="I4898" t="str">
            <v>KS4 English</v>
          </cell>
        </row>
        <row r="4899">
          <cell r="B4899" t="str">
            <v>KS2-4</v>
          </cell>
          <cell r="C4899" t="str">
            <v>4B</v>
          </cell>
          <cell r="D4899" t="str">
            <v>A</v>
          </cell>
          <cell r="E4899">
            <v>0.2572944297082228</v>
          </cell>
          <cell r="F4899">
            <v>0.5</v>
          </cell>
          <cell r="G4899" t="str">
            <v>&gt;=30</v>
          </cell>
          <cell r="H4899" t="str">
            <v>KS2 English</v>
          </cell>
          <cell r="I4899" t="str">
            <v>KS4 English</v>
          </cell>
        </row>
        <row r="4900">
          <cell r="B4900" t="str">
            <v>KS2-4</v>
          </cell>
          <cell r="C4900" t="str">
            <v>4A</v>
          </cell>
          <cell r="D4900" t="str">
            <v>A</v>
          </cell>
          <cell r="E4900">
            <v>0.36707452725250278</v>
          </cell>
          <cell r="F4900">
            <v>0.5</v>
          </cell>
          <cell r="G4900" t="str">
            <v>&gt;=30</v>
          </cell>
          <cell r="H4900" t="str">
            <v>KS2 English</v>
          </cell>
          <cell r="I4900" t="str">
            <v>KS4 English</v>
          </cell>
        </row>
        <row r="4901">
          <cell r="B4901" t="str">
            <v>KS2-4</v>
          </cell>
          <cell r="C4901" t="str">
            <v>5C</v>
          </cell>
          <cell r="D4901" t="str">
            <v>A</v>
          </cell>
          <cell r="E4901">
            <v>0.46455457967377667</v>
          </cell>
          <cell r="F4901">
            <v>0.5</v>
          </cell>
          <cell r="G4901" t="str">
            <v>&gt;=30</v>
          </cell>
          <cell r="H4901" t="str">
            <v>KS2 English</v>
          </cell>
          <cell r="I4901" t="str">
            <v>KS4 English</v>
          </cell>
        </row>
        <row r="4902">
          <cell r="B4902" t="str">
            <v>KS2-4</v>
          </cell>
          <cell r="C4902" t="str">
            <v>5B</v>
          </cell>
          <cell r="D4902" t="str">
            <v>A</v>
          </cell>
          <cell r="E4902">
            <v>0.44431065623118604</v>
          </cell>
          <cell r="F4902">
            <v>0.5</v>
          </cell>
          <cell r="G4902" t="str">
            <v>&gt;=30</v>
          </cell>
          <cell r="H4902" t="str">
            <v>KS2 English</v>
          </cell>
          <cell r="I4902" t="str">
            <v>KS4 English</v>
          </cell>
        </row>
        <row r="4903">
          <cell r="B4903" t="str">
            <v>KS2-4</v>
          </cell>
          <cell r="C4903" t="str">
            <v>5A</v>
          </cell>
          <cell r="D4903" t="str">
            <v>A</v>
          </cell>
          <cell r="E4903">
            <v>0.2874493927125506</v>
          </cell>
          <cell r="F4903">
            <v>0.5</v>
          </cell>
          <cell r="G4903" t="str">
            <v>&gt;=30</v>
          </cell>
          <cell r="H4903" t="str">
            <v>KS2 English</v>
          </cell>
          <cell r="I4903" t="str">
            <v>KS4 English</v>
          </cell>
        </row>
        <row r="4904">
          <cell r="B4904" t="str">
            <v>.</v>
          </cell>
          <cell r="C4904" t="str">
            <v>.</v>
          </cell>
          <cell r="D4904" t="str">
            <v>.</v>
          </cell>
          <cell r="E4904" t="str">
            <v>.</v>
          </cell>
          <cell r="F4904" t="str">
            <v>.</v>
          </cell>
          <cell r="G4904" t="str">
            <v>.</v>
          </cell>
          <cell r="H4904" t="str">
            <v>.</v>
          </cell>
          <cell r="I4904" t="str">
            <v>.</v>
          </cell>
        </row>
        <row r="4905">
          <cell r="B4905" t="str">
            <v>.</v>
          </cell>
          <cell r="C4905" t="str">
            <v>.</v>
          </cell>
          <cell r="D4905" t="str">
            <v>.</v>
          </cell>
          <cell r="E4905" t="str">
            <v>.</v>
          </cell>
          <cell r="F4905" t="str">
            <v>.</v>
          </cell>
          <cell r="G4905" t="str">
            <v>.</v>
          </cell>
          <cell r="H4905" t="str">
            <v>KS2 English</v>
          </cell>
          <cell r="I4905" t="str">
            <v>KS4 English</v>
          </cell>
        </row>
        <row r="4906">
          <cell r="B4906" t="str">
            <v>.</v>
          </cell>
          <cell r="C4906" t="str">
            <v>.</v>
          </cell>
          <cell r="D4906" t="str">
            <v>.</v>
          </cell>
          <cell r="E4906" t="str">
            <v>.</v>
          </cell>
          <cell r="F4906" t="str">
            <v>.</v>
          </cell>
          <cell r="G4906" t="str">
            <v>.</v>
          </cell>
          <cell r="H4906" t="str">
            <v>KS2 English</v>
          </cell>
          <cell r="I4906" t="str">
            <v>KS4 English</v>
          </cell>
        </row>
        <row r="4907">
          <cell r="B4907" t="str">
            <v>.</v>
          </cell>
          <cell r="C4907" t="str">
            <v>.</v>
          </cell>
          <cell r="D4907" t="str">
            <v>.</v>
          </cell>
          <cell r="E4907" t="str">
            <v>.</v>
          </cell>
          <cell r="F4907" t="str">
            <v>.</v>
          </cell>
          <cell r="G4907" t="str">
            <v>.</v>
          </cell>
          <cell r="H4907" t="str">
            <v>KS2 English</v>
          </cell>
          <cell r="I4907" t="str">
            <v>KS4 English</v>
          </cell>
        </row>
        <row r="4908">
          <cell r="B4908" t="str">
            <v>.</v>
          </cell>
          <cell r="C4908" t="str">
            <v>.</v>
          </cell>
          <cell r="D4908" t="str">
            <v>.</v>
          </cell>
          <cell r="E4908" t="str">
            <v>.</v>
          </cell>
          <cell r="F4908" t="str">
            <v>.</v>
          </cell>
          <cell r="G4908" t="str">
            <v>.</v>
          </cell>
          <cell r="H4908" t="str">
            <v>KS2 English</v>
          </cell>
          <cell r="I4908" t="str">
            <v>KS4 English</v>
          </cell>
        </row>
        <row r="4909">
          <cell r="B4909" t="str">
            <v>.</v>
          </cell>
          <cell r="C4909" t="str">
            <v>.</v>
          </cell>
          <cell r="D4909" t="str">
            <v>.</v>
          </cell>
          <cell r="E4909" t="str">
            <v>.</v>
          </cell>
          <cell r="F4909" t="str">
            <v>.</v>
          </cell>
          <cell r="G4909" t="str">
            <v>.</v>
          </cell>
          <cell r="H4909" t="str">
            <v>.</v>
          </cell>
          <cell r="I4909" t="str">
            <v>.</v>
          </cell>
        </row>
        <row r="4910">
          <cell r="B4910" t="str">
            <v>.</v>
          </cell>
          <cell r="C4910" t="str">
            <v>.</v>
          </cell>
          <cell r="D4910" t="str">
            <v>.</v>
          </cell>
          <cell r="E4910" t="str">
            <v>.</v>
          </cell>
          <cell r="F4910" t="str">
            <v>.</v>
          </cell>
          <cell r="G4910" t="str">
            <v>.</v>
          </cell>
          <cell r="H4910" t="str">
            <v>.</v>
          </cell>
          <cell r="I4910" t="str">
            <v>.</v>
          </cell>
        </row>
        <row r="4911">
          <cell r="B4911" t="str">
            <v>KS2-4</v>
          </cell>
          <cell r="C4911" t="str">
            <v>B</v>
          </cell>
          <cell r="D4911" t="str">
            <v>A</v>
          </cell>
          <cell r="E4911">
            <v>3.952569169960474E-3</v>
          </cell>
          <cell r="F4911">
            <v>0.25</v>
          </cell>
          <cell r="G4911" t="str">
            <v>&lt;25</v>
          </cell>
          <cell r="H4911" t="str">
            <v>KS2 English</v>
          </cell>
          <cell r="I4911" t="str">
            <v>KS4 English</v>
          </cell>
        </row>
        <row r="4912">
          <cell r="B4912" t="str">
            <v>KS2-4</v>
          </cell>
          <cell r="C4912" t="str">
            <v>N</v>
          </cell>
          <cell r="D4912" t="str">
            <v>A</v>
          </cell>
          <cell r="E4912">
            <v>1.0504201680672268E-3</v>
          </cell>
          <cell r="F4912">
            <v>0.25</v>
          </cell>
          <cell r="G4912" t="str">
            <v>&lt;25</v>
          </cell>
          <cell r="H4912" t="str">
            <v>KS2 English</v>
          </cell>
          <cell r="I4912" t="str">
            <v>KS4 English</v>
          </cell>
        </row>
        <row r="4913">
          <cell r="B4913" t="str">
            <v>KS2-4</v>
          </cell>
          <cell r="C4913" t="str">
            <v>2</v>
          </cell>
          <cell r="D4913" t="str">
            <v>A</v>
          </cell>
          <cell r="E4913">
            <v>0</v>
          </cell>
          <cell r="F4913">
            <v>0.25</v>
          </cell>
          <cell r="G4913" t="str">
            <v>&lt;25</v>
          </cell>
          <cell r="H4913" t="str">
            <v>KS2 English</v>
          </cell>
          <cell r="I4913" t="str">
            <v>KS4 English</v>
          </cell>
        </row>
        <row r="4914">
          <cell r="B4914" t="str">
            <v>KS2-4</v>
          </cell>
          <cell r="C4914" t="str">
            <v>3C</v>
          </cell>
          <cell r="D4914" t="str">
            <v>A</v>
          </cell>
          <cell r="E4914">
            <v>1.7761989342806395E-3</v>
          </cell>
          <cell r="F4914">
            <v>0.25</v>
          </cell>
          <cell r="G4914" t="str">
            <v>&lt;25</v>
          </cell>
          <cell r="H4914" t="str">
            <v>KS2 English</v>
          </cell>
          <cell r="I4914" t="str">
            <v>KS4 English</v>
          </cell>
        </row>
        <row r="4915">
          <cell r="B4915" t="str">
            <v>KS2-4</v>
          </cell>
          <cell r="C4915" t="str">
            <v>3B</v>
          </cell>
          <cell r="D4915" t="str">
            <v>A</v>
          </cell>
          <cell r="E4915">
            <v>5.3022269353128317E-3</v>
          </cell>
          <cell r="F4915">
            <v>0.25</v>
          </cell>
          <cell r="G4915" t="str">
            <v>&lt;25</v>
          </cell>
          <cell r="H4915" t="str">
            <v>KS2 English</v>
          </cell>
          <cell r="I4915" t="str">
            <v>KS4 English</v>
          </cell>
        </row>
        <row r="4916">
          <cell r="B4916" t="str">
            <v>KS2-4</v>
          </cell>
          <cell r="C4916" t="str">
            <v>3A</v>
          </cell>
          <cell r="D4916" t="str">
            <v>A</v>
          </cell>
          <cell r="E4916">
            <v>4.095004095004095E-3</v>
          </cell>
          <cell r="F4916">
            <v>0.25</v>
          </cell>
          <cell r="G4916" t="str">
            <v>&lt;25</v>
          </cell>
          <cell r="H4916" t="str">
            <v>KS2 English</v>
          </cell>
          <cell r="I4916" t="str">
            <v>KS4 English</v>
          </cell>
        </row>
        <row r="4917">
          <cell r="B4917" t="str">
            <v>KS2-4</v>
          </cell>
          <cell r="C4917" t="str">
            <v>4C</v>
          </cell>
          <cell r="D4917" t="str">
            <v>A</v>
          </cell>
          <cell r="E4917">
            <v>1.4981918374375753E-2</v>
          </cell>
          <cell r="F4917">
            <v>0.25</v>
          </cell>
          <cell r="G4917" t="str">
            <v>&lt;25</v>
          </cell>
          <cell r="H4917" t="str">
            <v>KS2 English</v>
          </cell>
          <cell r="I4917" t="str">
            <v>KS4 English</v>
          </cell>
        </row>
        <row r="4918">
          <cell r="B4918" t="str">
            <v>KS2-4</v>
          </cell>
          <cell r="C4918" t="str">
            <v>4B</v>
          </cell>
          <cell r="D4918" t="str">
            <v>A</v>
          </cell>
          <cell r="E4918">
            <v>5.4088050314465411E-2</v>
          </cell>
          <cell r="F4918">
            <v>0.25</v>
          </cell>
          <cell r="G4918" t="str">
            <v>&lt;25</v>
          </cell>
          <cell r="H4918" t="str">
            <v>KS2 English</v>
          </cell>
          <cell r="I4918" t="str">
            <v>KS4 English</v>
          </cell>
        </row>
        <row r="4919">
          <cell r="B4919" t="str">
            <v>KS2-4</v>
          </cell>
          <cell r="C4919" t="str">
            <v>4A</v>
          </cell>
          <cell r="D4919" t="str">
            <v>A</v>
          </cell>
          <cell r="E4919">
            <v>0.12063732928679818</v>
          </cell>
          <cell r="F4919">
            <v>0.25</v>
          </cell>
          <cell r="G4919" t="str">
            <v>&lt;25</v>
          </cell>
          <cell r="H4919" t="str">
            <v>KS2 English</v>
          </cell>
          <cell r="I4919" t="str">
            <v>KS4 English</v>
          </cell>
        </row>
        <row r="4920">
          <cell r="B4920" t="str">
            <v>KS2-4</v>
          </cell>
          <cell r="C4920" t="str">
            <v>5C</v>
          </cell>
          <cell r="D4920" t="str">
            <v>A</v>
          </cell>
          <cell r="E4920">
            <v>0.25342465753424659</v>
          </cell>
          <cell r="F4920">
            <v>0.25</v>
          </cell>
          <cell r="G4920" t="str">
            <v>&lt;25</v>
          </cell>
          <cell r="H4920" t="str">
            <v>KS2 English</v>
          </cell>
          <cell r="I4920" t="str">
            <v>KS4 English</v>
          </cell>
        </row>
        <row r="4921">
          <cell r="B4921" t="str">
            <v>KS2-4</v>
          </cell>
          <cell r="C4921" t="str">
            <v>5B</v>
          </cell>
          <cell r="D4921" t="str">
            <v>A</v>
          </cell>
          <cell r="E4921">
            <v>0.41574585635359118</v>
          </cell>
          <cell r="F4921">
            <v>0.25</v>
          </cell>
          <cell r="G4921" t="str">
            <v>&lt;25</v>
          </cell>
          <cell r="H4921" t="str">
            <v>KS2 English</v>
          </cell>
          <cell r="I4921" t="str">
            <v>KS4 English</v>
          </cell>
        </row>
        <row r="4922">
          <cell r="B4922" t="str">
            <v>KS2-4</v>
          </cell>
          <cell r="C4922" t="str">
            <v>5A</v>
          </cell>
          <cell r="D4922" t="str">
            <v>A</v>
          </cell>
          <cell r="E4922">
            <v>0.41574585635359118</v>
          </cell>
          <cell r="F4922">
            <v>0.25</v>
          </cell>
          <cell r="G4922" t="str">
            <v>&lt;25</v>
          </cell>
          <cell r="H4922" t="str">
            <v>KS2 English</v>
          </cell>
          <cell r="I4922" t="str">
            <v>KS4 English</v>
          </cell>
        </row>
        <row r="4923">
          <cell r="B4923" t="str">
            <v>.</v>
          </cell>
          <cell r="C4923" t="str">
            <v>.</v>
          </cell>
          <cell r="D4923" t="str">
            <v>.</v>
          </cell>
          <cell r="E4923" t="str">
            <v>.</v>
          </cell>
          <cell r="F4923" t="str">
            <v>.</v>
          </cell>
          <cell r="G4923" t="str">
            <v>.</v>
          </cell>
          <cell r="H4923" t="str">
            <v>.</v>
          </cell>
          <cell r="I4923" t="str">
            <v>.</v>
          </cell>
        </row>
        <row r="4924">
          <cell r="B4924" t="str">
            <v>.</v>
          </cell>
          <cell r="C4924" t="str">
            <v>.</v>
          </cell>
          <cell r="D4924" t="str">
            <v>.</v>
          </cell>
          <cell r="E4924" t="str">
            <v>.</v>
          </cell>
          <cell r="F4924" t="str">
            <v>.</v>
          </cell>
          <cell r="G4924" t="str">
            <v>.</v>
          </cell>
          <cell r="H4924" t="str">
            <v>.</v>
          </cell>
          <cell r="I4924" t="str">
            <v>.</v>
          </cell>
        </row>
        <row r="4925">
          <cell r="B4925" t="str">
            <v>.</v>
          </cell>
          <cell r="C4925" t="str">
            <v>.</v>
          </cell>
          <cell r="D4925" t="str">
            <v>.</v>
          </cell>
          <cell r="E4925" t="str">
            <v>.</v>
          </cell>
          <cell r="F4925" t="str">
            <v>.</v>
          </cell>
          <cell r="G4925" t="str">
            <v>.</v>
          </cell>
          <cell r="H4925" t="str">
            <v>KS2 English</v>
          </cell>
          <cell r="I4925" t="str">
            <v>KS4 English</v>
          </cell>
        </row>
        <row r="4926">
          <cell r="B4926" t="str">
            <v>.</v>
          </cell>
          <cell r="C4926" t="str">
            <v>.</v>
          </cell>
          <cell r="D4926" t="str">
            <v>.</v>
          </cell>
          <cell r="E4926" t="str">
            <v>.</v>
          </cell>
          <cell r="F4926" t="str">
            <v>.</v>
          </cell>
          <cell r="G4926" t="str">
            <v>.</v>
          </cell>
          <cell r="H4926" t="str">
            <v>KS2 English</v>
          </cell>
          <cell r="I4926" t="str">
            <v>KS4 English</v>
          </cell>
        </row>
        <row r="4927">
          <cell r="B4927" t="str">
            <v>.</v>
          </cell>
          <cell r="C4927" t="str">
            <v>.</v>
          </cell>
          <cell r="D4927" t="str">
            <v>.</v>
          </cell>
          <cell r="E4927" t="str">
            <v>.</v>
          </cell>
          <cell r="F4927" t="str">
            <v>.</v>
          </cell>
          <cell r="G4927" t="str">
            <v>.</v>
          </cell>
          <cell r="H4927" t="str">
            <v>KS2 English</v>
          </cell>
          <cell r="I4927" t="str">
            <v>KS4 English</v>
          </cell>
        </row>
        <row r="4928">
          <cell r="B4928" t="str">
            <v>.</v>
          </cell>
          <cell r="C4928" t="str">
            <v>.</v>
          </cell>
          <cell r="D4928" t="str">
            <v>.</v>
          </cell>
          <cell r="E4928" t="str">
            <v>.</v>
          </cell>
          <cell r="F4928" t="str">
            <v>.</v>
          </cell>
          <cell r="G4928" t="str">
            <v>.</v>
          </cell>
          <cell r="H4928" t="str">
            <v>.</v>
          </cell>
          <cell r="I4928" t="str">
            <v>.</v>
          </cell>
        </row>
        <row r="4929">
          <cell r="B4929" t="str">
            <v>.</v>
          </cell>
          <cell r="C4929" t="str">
            <v>.</v>
          </cell>
          <cell r="D4929" t="str">
            <v>.</v>
          </cell>
          <cell r="E4929" t="str">
            <v>.</v>
          </cell>
          <cell r="F4929" t="str">
            <v>.</v>
          </cell>
          <cell r="G4929" t="str">
            <v>.</v>
          </cell>
          <cell r="H4929" t="str">
            <v>.</v>
          </cell>
          <cell r="I4929" t="str">
            <v>.</v>
          </cell>
        </row>
        <row r="4930">
          <cell r="B4930" t="str">
            <v>KS2-4</v>
          </cell>
          <cell r="C4930" t="str">
            <v>B</v>
          </cell>
          <cell r="D4930" t="str">
            <v>A</v>
          </cell>
          <cell r="E4930">
            <v>0</v>
          </cell>
          <cell r="F4930">
            <v>0.25</v>
          </cell>
          <cell r="G4930" t="str">
            <v>&gt;=25 &amp; &lt;26</v>
          </cell>
          <cell r="H4930" t="str">
            <v>KS2 English</v>
          </cell>
          <cell r="I4930" t="str">
            <v>KS4 English</v>
          </cell>
        </row>
        <row r="4931">
          <cell r="B4931" t="str">
            <v>KS2-4</v>
          </cell>
          <cell r="C4931" t="str">
            <v>N</v>
          </cell>
          <cell r="D4931" t="str">
            <v>A</v>
          </cell>
          <cell r="E4931">
            <v>0</v>
          </cell>
          <cell r="F4931">
            <v>0.25</v>
          </cell>
          <cell r="G4931" t="str">
            <v>&gt;=25 &amp; &lt;26</v>
          </cell>
          <cell r="H4931" t="str">
            <v>KS2 English</v>
          </cell>
          <cell r="I4931" t="str">
            <v>KS4 English</v>
          </cell>
        </row>
        <row r="4932">
          <cell r="B4932" t="str">
            <v>KS2-4</v>
          </cell>
          <cell r="C4932" t="str">
            <v>2</v>
          </cell>
          <cell r="D4932" t="str">
            <v>A</v>
          </cell>
          <cell r="E4932">
            <v>0</v>
          </cell>
          <cell r="F4932">
            <v>0.25</v>
          </cell>
          <cell r="G4932" t="str">
            <v>&gt;=25 &amp; &lt;26</v>
          </cell>
          <cell r="H4932" t="str">
            <v>KS2 English</v>
          </cell>
          <cell r="I4932" t="str">
            <v>KS4 English</v>
          </cell>
        </row>
        <row r="4933">
          <cell r="B4933" t="str">
            <v>KS2-4</v>
          </cell>
          <cell r="C4933" t="str">
            <v>3C</v>
          </cell>
          <cell r="D4933" t="str">
            <v>A</v>
          </cell>
          <cell r="E4933">
            <v>2.1505376344086021E-3</v>
          </cell>
          <cell r="F4933">
            <v>0.25</v>
          </cell>
          <cell r="G4933" t="str">
            <v>&gt;=25 &amp; &lt;26</v>
          </cell>
          <cell r="H4933" t="str">
            <v>KS2 English</v>
          </cell>
          <cell r="I4933" t="str">
            <v>KS4 English</v>
          </cell>
        </row>
        <row r="4934">
          <cell r="B4934" t="str">
            <v>KS2-4</v>
          </cell>
          <cell r="C4934" t="str">
            <v>3B</v>
          </cell>
          <cell r="D4934" t="str">
            <v>A</v>
          </cell>
          <cell r="E4934">
            <v>1.7421602787456446E-3</v>
          </cell>
          <cell r="F4934">
            <v>0.25</v>
          </cell>
          <cell r="G4934" t="str">
            <v>&gt;=25 &amp; &lt;26</v>
          </cell>
          <cell r="H4934" t="str">
            <v>KS2 English</v>
          </cell>
          <cell r="I4934" t="str">
            <v>KS4 English</v>
          </cell>
        </row>
        <row r="4935">
          <cell r="B4935" t="str">
            <v>KS2-4</v>
          </cell>
          <cell r="C4935" t="str">
            <v>3A</v>
          </cell>
          <cell r="D4935" t="str">
            <v>A</v>
          </cell>
          <cell r="E4935">
            <v>4.4871794871794869E-3</v>
          </cell>
          <cell r="F4935">
            <v>0.25</v>
          </cell>
          <cell r="G4935" t="str">
            <v>&gt;=25 &amp; &lt;26</v>
          </cell>
          <cell r="H4935" t="str">
            <v>KS2 English</v>
          </cell>
          <cell r="I4935" t="str">
            <v>KS4 English</v>
          </cell>
        </row>
        <row r="4936">
          <cell r="B4936" t="str">
            <v>KS2-4</v>
          </cell>
          <cell r="C4936" t="str">
            <v>4C</v>
          </cell>
          <cell r="D4936" t="str">
            <v>A</v>
          </cell>
          <cell r="E4936">
            <v>1.2630556230264756E-2</v>
          </cell>
          <cell r="F4936">
            <v>0.25</v>
          </cell>
          <cell r="G4936" t="str">
            <v>&gt;=25 &amp; &lt;26</v>
          </cell>
          <cell r="H4936" t="str">
            <v>KS2 English</v>
          </cell>
          <cell r="I4936" t="str">
            <v>KS4 English</v>
          </cell>
        </row>
        <row r="4937">
          <cell r="B4937" t="str">
            <v>KS2-4</v>
          </cell>
          <cell r="C4937" t="str">
            <v>4B</v>
          </cell>
          <cell r="D4937" t="str">
            <v>A</v>
          </cell>
          <cell r="E4937">
            <v>4.5291763218875077E-2</v>
          </cell>
          <cell r="F4937">
            <v>0.25</v>
          </cell>
          <cell r="G4937" t="str">
            <v>&gt;=25 &amp; &lt;26</v>
          </cell>
          <cell r="H4937" t="str">
            <v>KS2 English</v>
          </cell>
          <cell r="I4937" t="str">
            <v>KS4 English</v>
          </cell>
        </row>
        <row r="4938">
          <cell r="B4938" t="str">
            <v>KS2-4</v>
          </cell>
          <cell r="C4938" t="str">
            <v>4A</v>
          </cell>
          <cell r="D4938" t="str">
            <v>A</v>
          </cell>
          <cell r="E4938">
            <v>0.1173539994464434</v>
          </cell>
          <cell r="F4938">
            <v>0.25</v>
          </cell>
          <cell r="G4938" t="str">
            <v>&gt;=25 &amp; &lt;26</v>
          </cell>
          <cell r="H4938" t="str">
            <v>KS2 English</v>
          </cell>
          <cell r="I4938" t="str">
            <v>KS4 English</v>
          </cell>
        </row>
        <row r="4939">
          <cell r="B4939" t="str">
            <v>KS2-4</v>
          </cell>
          <cell r="C4939" t="str">
            <v>5C</v>
          </cell>
          <cell r="D4939" t="str">
            <v>A</v>
          </cell>
          <cell r="E4939">
            <v>0.26317079147267824</v>
          </cell>
          <cell r="F4939">
            <v>0.25</v>
          </cell>
          <cell r="G4939" t="str">
            <v>&gt;=25 &amp; &lt;26</v>
          </cell>
          <cell r="H4939" t="str">
            <v>KS2 English</v>
          </cell>
          <cell r="I4939" t="str">
            <v>KS4 English</v>
          </cell>
        </row>
        <row r="4940">
          <cell r="B4940" t="str">
            <v>KS2-4</v>
          </cell>
          <cell r="C4940" t="str">
            <v>5B</v>
          </cell>
          <cell r="D4940" t="str">
            <v>A</v>
          </cell>
          <cell r="E4940">
            <v>0.41065088757396451</v>
          </cell>
          <cell r="F4940">
            <v>0.25</v>
          </cell>
          <cell r="G4940" t="str">
            <v>&gt;=25 &amp; &lt;26</v>
          </cell>
          <cell r="H4940" t="str">
            <v>KS2 English</v>
          </cell>
          <cell r="I4940" t="str">
            <v>KS4 English</v>
          </cell>
        </row>
        <row r="4941">
          <cell r="B4941" t="str">
            <v>KS2-4</v>
          </cell>
          <cell r="C4941" t="str">
            <v>5A</v>
          </cell>
          <cell r="D4941" t="str">
            <v>A</v>
          </cell>
          <cell r="E4941">
            <v>0.41065088757396451</v>
          </cell>
          <cell r="F4941">
            <v>0.25</v>
          </cell>
          <cell r="G4941" t="str">
            <v>&gt;=25 &amp; &lt;26</v>
          </cell>
          <cell r="H4941" t="str">
            <v>KS2 English</v>
          </cell>
          <cell r="I4941" t="str">
            <v>KS4 English</v>
          </cell>
        </row>
        <row r="4942">
          <cell r="B4942" t="str">
            <v>.</v>
          </cell>
          <cell r="C4942" t="str">
            <v>.</v>
          </cell>
          <cell r="D4942" t="str">
            <v>.</v>
          </cell>
          <cell r="E4942" t="str">
            <v>.</v>
          </cell>
          <cell r="F4942" t="str">
            <v>.</v>
          </cell>
          <cell r="G4942" t="str">
            <v>.</v>
          </cell>
          <cell r="H4942" t="str">
            <v>.</v>
          </cell>
          <cell r="I4942" t="str">
            <v>.</v>
          </cell>
        </row>
        <row r="4943">
          <cell r="B4943" t="str">
            <v>.</v>
          </cell>
          <cell r="C4943" t="str">
            <v>.</v>
          </cell>
          <cell r="D4943" t="str">
            <v>.</v>
          </cell>
          <cell r="E4943" t="str">
            <v>.</v>
          </cell>
          <cell r="F4943" t="str">
            <v>.</v>
          </cell>
          <cell r="G4943" t="str">
            <v>.</v>
          </cell>
          <cell r="H4943" t="str">
            <v>KS2 English</v>
          </cell>
          <cell r="I4943" t="str">
            <v>KS4 English</v>
          </cell>
        </row>
        <row r="4944">
          <cell r="B4944" t="str">
            <v>.</v>
          </cell>
          <cell r="C4944" t="str">
            <v>.</v>
          </cell>
          <cell r="D4944" t="str">
            <v>.</v>
          </cell>
          <cell r="E4944" t="str">
            <v>.</v>
          </cell>
          <cell r="F4944" t="str">
            <v>.</v>
          </cell>
          <cell r="G4944" t="str">
            <v>.</v>
          </cell>
          <cell r="H4944" t="str">
            <v>KS2 English</v>
          </cell>
          <cell r="I4944" t="str">
            <v>KS4 English</v>
          </cell>
        </row>
        <row r="4945">
          <cell r="B4945" t="str">
            <v>.</v>
          </cell>
          <cell r="C4945" t="str">
            <v>.</v>
          </cell>
          <cell r="D4945" t="str">
            <v>.</v>
          </cell>
          <cell r="E4945" t="str">
            <v>.</v>
          </cell>
          <cell r="F4945" t="str">
            <v>.</v>
          </cell>
          <cell r="G4945" t="str">
            <v>.</v>
          </cell>
          <cell r="H4945" t="str">
            <v>KS2 English</v>
          </cell>
          <cell r="I4945" t="str">
            <v>KS4 English</v>
          </cell>
        </row>
        <row r="4946">
          <cell r="B4946" t="str">
            <v>.</v>
          </cell>
          <cell r="C4946" t="str">
            <v>.</v>
          </cell>
          <cell r="D4946" t="str">
            <v>.</v>
          </cell>
          <cell r="E4946" t="str">
            <v>.</v>
          </cell>
          <cell r="F4946" t="str">
            <v>.</v>
          </cell>
          <cell r="G4946" t="str">
            <v>.</v>
          </cell>
          <cell r="H4946" t="str">
            <v>KS2 English</v>
          </cell>
          <cell r="I4946" t="str">
            <v>KS4 English</v>
          </cell>
        </row>
        <row r="4947">
          <cell r="B4947" t="str">
            <v>.</v>
          </cell>
          <cell r="C4947" t="str">
            <v>.</v>
          </cell>
          <cell r="D4947" t="str">
            <v>.</v>
          </cell>
          <cell r="E4947" t="str">
            <v>.</v>
          </cell>
          <cell r="F4947" t="str">
            <v>.</v>
          </cell>
          <cell r="G4947" t="str">
            <v>.</v>
          </cell>
          <cell r="H4947" t="str">
            <v>.</v>
          </cell>
          <cell r="I4947" t="str">
            <v>.</v>
          </cell>
        </row>
        <row r="4948">
          <cell r="B4948" t="str">
            <v>.</v>
          </cell>
          <cell r="C4948" t="str">
            <v>.</v>
          </cell>
          <cell r="D4948" t="str">
            <v>.</v>
          </cell>
          <cell r="E4948" t="str">
            <v>.</v>
          </cell>
          <cell r="F4948" t="str">
            <v>.</v>
          </cell>
          <cell r="G4948" t="str">
            <v>.</v>
          </cell>
          <cell r="H4948" t="str">
            <v>.</v>
          </cell>
          <cell r="I4948" t="str">
            <v>.</v>
          </cell>
        </row>
        <row r="4949">
          <cell r="B4949" t="str">
            <v>KS2-4</v>
          </cell>
          <cell r="C4949" t="str">
            <v>B</v>
          </cell>
          <cell r="D4949" t="str">
            <v>A</v>
          </cell>
          <cell r="E4949">
            <v>0</v>
          </cell>
          <cell r="F4949">
            <v>0.25</v>
          </cell>
          <cell r="G4949" t="str">
            <v>&gt;=26 &amp; &lt;27</v>
          </cell>
          <cell r="H4949" t="str">
            <v>KS2 English</v>
          </cell>
          <cell r="I4949" t="str">
            <v>KS4 English</v>
          </cell>
        </row>
        <row r="4950">
          <cell r="B4950" t="str">
            <v>KS2-4</v>
          </cell>
          <cell r="C4950" t="str">
            <v>N</v>
          </cell>
          <cell r="D4950" t="str">
            <v>A</v>
          </cell>
          <cell r="E4950">
            <v>0</v>
          </cell>
          <cell r="F4950">
            <v>0.25</v>
          </cell>
          <cell r="G4950" t="str">
            <v>&gt;=26 &amp; &lt;27</v>
          </cell>
          <cell r="H4950" t="str">
            <v>KS2 English</v>
          </cell>
          <cell r="I4950" t="str">
            <v>KS4 English</v>
          </cell>
        </row>
        <row r="4951">
          <cell r="B4951" t="str">
            <v>KS2-4</v>
          </cell>
          <cell r="C4951" t="str">
            <v>2</v>
          </cell>
          <cell r="D4951" t="str">
            <v>A</v>
          </cell>
          <cell r="E4951">
            <v>0</v>
          </cell>
          <cell r="F4951">
            <v>0.25</v>
          </cell>
          <cell r="G4951" t="str">
            <v>&gt;=26 &amp; &lt;27</v>
          </cell>
          <cell r="H4951" t="str">
            <v>KS2 English</v>
          </cell>
          <cell r="I4951" t="str">
            <v>KS4 English</v>
          </cell>
        </row>
        <row r="4952">
          <cell r="B4952" t="str">
            <v>KS2-4</v>
          </cell>
          <cell r="C4952" t="str">
            <v>3C</v>
          </cell>
          <cell r="D4952" t="str">
            <v>A</v>
          </cell>
          <cell r="E4952">
            <v>0</v>
          </cell>
          <cell r="F4952">
            <v>0.25</v>
          </cell>
          <cell r="G4952" t="str">
            <v>&gt;=26 &amp; &lt;27</v>
          </cell>
          <cell r="H4952" t="str">
            <v>KS2 English</v>
          </cell>
          <cell r="I4952" t="str">
            <v>KS4 English</v>
          </cell>
        </row>
        <row r="4953">
          <cell r="B4953" t="str">
            <v>KS2-4</v>
          </cell>
          <cell r="C4953" t="str">
            <v>3B</v>
          </cell>
          <cell r="D4953" t="str">
            <v>A</v>
          </cell>
          <cell r="E4953">
            <v>1.467351430667645E-3</v>
          </cell>
          <cell r="F4953">
            <v>0.25</v>
          </cell>
          <cell r="G4953" t="str">
            <v>&gt;=26 &amp; &lt;27</v>
          </cell>
          <cell r="H4953" t="str">
            <v>KS2 English</v>
          </cell>
          <cell r="I4953" t="str">
            <v>KS4 English</v>
          </cell>
        </row>
        <row r="4954">
          <cell r="B4954" t="str">
            <v>KS2-4</v>
          </cell>
          <cell r="C4954" t="str">
            <v>3A</v>
          </cell>
          <cell r="D4954" t="str">
            <v>A</v>
          </cell>
          <cell r="E4954">
            <v>3.3621517771373678E-3</v>
          </cell>
          <cell r="F4954">
            <v>0.25</v>
          </cell>
          <cell r="G4954" t="str">
            <v>&gt;=26 &amp; &lt;27</v>
          </cell>
          <cell r="H4954" t="str">
            <v>KS2 English</v>
          </cell>
          <cell r="I4954" t="str">
            <v>KS4 English</v>
          </cell>
        </row>
        <row r="4955">
          <cell r="B4955" t="str">
            <v>KS2-4</v>
          </cell>
          <cell r="C4955" t="str">
            <v>4C</v>
          </cell>
          <cell r="D4955" t="str">
            <v>A</v>
          </cell>
          <cell r="E4955">
            <v>1.452318460192476E-2</v>
          </cell>
          <cell r="F4955">
            <v>0.25</v>
          </cell>
          <cell r="G4955" t="str">
            <v>&gt;=26 &amp; &lt;27</v>
          </cell>
          <cell r="H4955" t="str">
            <v>KS2 English</v>
          </cell>
          <cell r="I4955" t="str">
            <v>KS4 English</v>
          </cell>
        </row>
        <row r="4956">
          <cell r="B4956" t="str">
            <v>KS2-4</v>
          </cell>
          <cell r="C4956" t="str">
            <v>4B</v>
          </cell>
          <cell r="D4956" t="str">
            <v>A</v>
          </cell>
          <cell r="E4956">
            <v>6.7567567567567571E-2</v>
          </cell>
          <cell r="F4956">
            <v>0.25</v>
          </cell>
          <cell r="G4956" t="str">
            <v>&gt;=26 &amp; &lt;27</v>
          </cell>
          <cell r="H4956" t="str">
            <v>KS2 English</v>
          </cell>
          <cell r="I4956" t="str">
            <v>KS4 English</v>
          </cell>
        </row>
        <row r="4957">
          <cell r="B4957" t="str">
            <v>KS2-4</v>
          </cell>
          <cell r="C4957" t="str">
            <v>4A</v>
          </cell>
          <cell r="D4957" t="str">
            <v>A</v>
          </cell>
          <cell r="E4957">
            <v>0.14828329739591972</v>
          </cell>
          <cell r="F4957">
            <v>0.25</v>
          </cell>
          <cell r="G4957" t="str">
            <v>&gt;=26 &amp; &lt;27</v>
          </cell>
          <cell r="H4957" t="str">
            <v>KS2 English</v>
          </cell>
          <cell r="I4957" t="str">
            <v>KS4 English</v>
          </cell>
        </row>
        <row r="4958">
          <cell r="B4958" t="str">
            <v>KS2-4</v>
          </cell>
          <cell r="C4958" t="str">
            <v>5C</v>
          </cell>
          <cell r="D4958" t="str">
            <v>A</v>
          </cell>
          <cell r="E4958">
            <v>0.32585835550487774</v>
          </cell>
          <cell r="F4958">
            <v>0.25</v>
          </cell>
          <cell r="G4958" t="str">
            <v>&gt;=26 &amp; &lt;27</v>
          </cell>
          <cell r="H4958" t="str">
            <v>KS2 English</v>
          </cell>
          <cell r="I4958" t="str">
            <v>KS4 English</v>
          </cell>
        </row>
        <row r="4959">
          <cell r="B4959" t="str">
            <v>KS2-4</v>
          </cell>
          <cell r="C4959" t="str">
            <v>5B</v>
          </cell>
          <cell r="D4959" t="str">
            <v>A</v>
          </cell>
          <cell r="E4959">
            <v>0.42698500832870628</v>
          </cell>
          <cell r="F4959">
            <v>0.25</v>
          </cell>
          <cell r="G4959" t="str">
            <v>&gt;=26 &amp; &lt;27</v>
          </cell>
          <cell r="H4959" t="str">
            <v>KS2 English</v>
          </cell>
          <cell r="I4959" t="str">
            <v>KS4 English</v>
          </cell>
        </row>
        <row r="4960">
          <cell r="B4960" t="str">
            <v>KS2-4</v>
          </cell>
          <cell r="C4960" t="str">
            <v>5A</v>
          </cell>
          <cell r="D4960" t="str">
            <v>A</v>
          </cell>
          <cell r="E4960">
            <v>0.43243243243243246</v>
          </cell>
          <cell r="F4960">
            <v>0.25</v>
          </cell>
          <cell r="G4960" t="str">
            <v>&gt;=26 &amp; &lt;27</v>
          </cell>
          <cell r="H4960" t="str">
            <v>KS2 English</v>
          </cell>
          <cell r="I4960" t="str">
            <v>KS4 English</v>
          </cell>
        </row>
        <row r="4961">
          <cell r="B4961" t="str">
            <v>.</v>
          </cell>
          <cell r="C4961" t="str">
            <v>.</v>
          </cell>
          <cell r="D4961" t="str">
            <v>.</v>
          </cell>
          <cell r="E4961" t="str">
            <v>.</v>
          </cell>
          <cell r="F4961" t="str">
            <v>.</v>
          </cell>
          <cell r="G4961" t="str">
            <v>.</v>
          </cell>
          <cell r="H4961" t="str">
            <v>.</v>
          </cell>
          <cell r="I4961" t="str">
            <v>.</v>
          </cell>
        </row>
        <row r="4962">
          <cell r="B4962" t="str">
            <v>.</v>
          </cell>
          <cell r="C4962" t="str">
            <v>.</v>
          </cell>
          <cell r="D4962" t="str">
            <v>.</v>
          </cell>
          <cell r="E4962" t="str">
            <v>.</v>
          </cell>
          <cell r="F4962" t="str">
            <v>.</v>
          </cell>
          <cell r="G4962" t="str">
            <v>.</v>
          </cell>
          <cell r="H4962" t="str">
            <v>KS2 English</v>
          </cell>
          <cell r="I4962" t="str">
            <v>KS4 English</v>
          </cell>
        </row>
        <row r="4963">
          <cell r="B4963" t="str">
            <v>.</v>
          </cell>
          <cell r="C4963" t="str">
            <v>.</v>
          </cell>
          <cell r="D4963" t="str">
            <v>.</v>
          </cell>
          <cell r="E4963" t="str">
            <v>.</v>
          </cell>
          <cell r="F4963" t="str">
            <v>.</v>
          </cell>
          <cell r="G4963" t="str">
            <v>.</v>
          </cell>
          <cell r="H4963" t="str">
            <v>KS2 English</v>
          </cell>
          <cell r="I4963" t="str">
            <v>KS4 English</v>
          </cell>
        </row>
        <row r="4964">
          <cell r="B4964" t="str">
            <v>.</v>
          </cell>
          <cell r="C4964" t="str">
            <v>.</v>
          </cell>
          <cell r="D4964" t="str">
            <v>.</v>
          </cell>
          <cell r="E4964" t="str">
            <v>.</v>
          </cell>
          <cell r="F4964" t="str">
            <v>.</v>
          </cell>
          <cell r="G4964" t="str">
            <v>.</v>
          </cell>
          <cell r="H4964" t="str">
            <v>KS2 English</v>
          </cell>
          <cell r="I4964" t="str">
            <v>KS4 English</v>
          </cell>
        </row>
        <row r="4965">
          <cell r="B4965" t="str">
            <v>.</v>
          </cell>
          <cell r="C4965" t="str">
            <v>.</v>
          </cell>
          <cell r="D4965" t="str">
            <v>.</v>
          </cell>
          <cell r="E4965" t="str">
            <v>.</v>
          </cell>
          <cell r="F4965" t="str">
            <v>.</v>
          </cell>
          <cell r="G4965" t="str">
            <v>.</v>
          </cell>
          <cell r="H4965" t="str">
            <v>KS2 English</v>
          </cell>
          <cell r="I4965" t="str">
            <v>KS4 English</v>
          </cell>
        </row>
        <row r="4966">
          <cell r="B4966" t="str">
            <v>.</v>
          </cell>
          <cell r="C4966" t="str">
            <v>.</v>
          </cell>
          <cell r="D4966" t="str">
            <v>.</v>
          </cell>
          <cell r="E4966" t="str">
            <v>.</v>
          </cell>
          <cell r="F4966" t="str">
            <v>.</v>
          </cell>
          <cell r="G4966" t="str">
            <v>.</v>
          </cell>
          <cell r="H4966" t="str">
            <v>.</v>
          </cell>
          <cell r="I4966" t="str">
            <v>.</v>
          </cell>
        </row>
        <row r="4967">
          <cell r="B4967" t="str">
            <v>.</v>
          </cell>
          <cell r="C4967" t="str">
            <v>.</v>
          </cell>
          <cell r="D4967" t="str">
            <v>.</v>
          </cell>
          <cell r="E4967" t="str">
            <v>.</v>
          </cell>
          <cell r="F4967" t="str">
            <v>.</v>
          </cell>
          <cell r="G4967" t="str">
            <v>.</v>
          </cell>
          <cell r="H4967" t="str">
            <v>.</v>
          </cell>
          <cell r="I4967" t="str">
            <v>.</v>
          </cell>
        </row>
        <row r="4968">
          <cell r="B4968" t="str">
            <v>KS2-4</v>
          </cell>
          <cell r="C4968" t="str">
            <v>B</v>
          </cell>
          <cell r="D4968" t="str">
            <v>A</v>
          </cell>
          <cell r="E4968">
            <v>0</v>
          </cell>
          <cell r="F4968">
            <v>0.25</v>
          </cell>
          <cell r="G4968" t="str">
            <v>&gt;=27 &amp; &lt;28</v>
          </cell>
          <cell r="H4968" t="str">
            <v>KS2 English</v>
          </cell>
          <cell r="I4968" t="str">
            <v>KS4 English</v>
          </cell>
        </row>
        <row r="4969">
          <cell r="B4969" t="str">
            <v>KS2-4</v>
          </cell>
          <cell r="C4969" t="str">
            <v>N</v>
          </cell>
          <cell r="D4969" t="str">
            <v>A</v>
          </cell>
          <cell r="E4969">
            <v>4.608294930875576E-3</v>
          </cell>
          <cell r="F4969">
            <v>0.25</v>
          </cell>
          <cell r="G4969" t="str">
            <v>&gt;=27 &amp; &lt;28</v>
          </cell>
          <cell r="H4969" t="str">
            <v>KS2 English</v>
          </cell>
          <cell r="I4969" t="str">
            <v>KS4 English</v>
          </cell>
        </row>
        <row r="4970">
          <cell r="B4970" t="str">
            <v>KS2-4</v>
          </cell>
          <cell r="C4970" t="str">
            <v>2</v>
          </cell>
          <cell r="D4970" t="str">
            <v>A</v>
          </cell>
          <cell r="E4970">
            <v>0</v>
          </cell>
          <cell r="F4970">
            <v>0.25</v>
          </cell>
          <cell r="G4970" t="str">
            <v>&gt;=27 &amp; &lt;28</v>
          </cell>
          <cell r="H4970" t="str">
            <v>KS2 English</v>
          </cell>
          <cell r="I4970" t="str">
            <v>KS4 English</v>
          </cell>
        </row>
        <row r="4971">
          <cell r="B4971" t="str">
            <v>KS2-4</v>
          </cell>
          <cell r="C4971" t="str">
            <v>3C</v>
          </cell>
          <cell r="D4971" t="str">
            <v>A</v>
          </cell>
          <cell r="E4971">
            <v>1.7421602787456446E-3</v>
          </cell>
          <cell r="F4971">
            <v>0.25</v>
          </cell>
          <cell r="G4971" t="str">
            <v>&gt;=27 &amp; &lt;28</v>
          </cell>
          <cell r="H4971" t="str">
            <v>KS2 English</v>
          </cell>
          <cell r="I4971" t="str">
            <v>KS4 English</v>
          </cell>
        </row>
        <row r="4972">
          <cell r="B4972" t="str">
            <v>KS2-4</v>
          </cell>
          <cell r="C4972" t="str">
            <v>3B</v>
          </cell>
          <cell r="D4972" t="str">
            <v>A</v>
          </cell>
          <cell r="E4972">
            <v>0</v>
          </cell>
          <cell r="F4972">
            <v>0.25</v>
          </cell>
          <cell r="G4972" t="str">
            <v>&gt;=27 &amp; &lt;28</v>
          </cell>
          <cell r="H4972" t="str">
            <v>KS2 English</v>
          </cell>
          <cell r="I4972" t="str">
            <v>KS4 English</v>
          </cell>
        </row>
        <row r="4973">
          <cell r="B4973" t="str">
            <v>KS2-4</v>
          </cell>
          <cell r="C4973" t="str">
            <v>3A</v>
          </cell>
          <cell r="D4973" t="str">
            <v>A</v>
          </cell>
          <cell r="E4973">
            <v>3.5919540229885057E-3</v>
          </cell>
          <cell r="F4973">
            <v>0.25</v>
          </cell>
          <cell r="G4973" t="str">
            <v>&gt;=27 &amp; &lt;28</v>
          </cell>
          <cell r="H4973" t="str">
            <v>KS2 English</v>
          </cell>
          <cell r="I4973" t="str">
            <v>KS4 English</v>
          </cell>
        </row>
        <row r="4974">
          <cell r="B4974" t="str">
            <v>KS2-4</v>
          </cell>
          <cell r="C4974" t="str">
            <v>4C</v>
          </cell>
          <cell r="D4974" t="str">
            <v>A</v>
          </cell>
          <cell r="E4974">
            <v>1.9806882891804902E-2</v>
          </cell>
          <cell r="F4974">
            <v>0.25</v>
          </cell>
          <cell r="G4974" t="str">
            <v>&gt;=27 &amp; &lt;28</v>
          </cell>
          <cell r="H4974" t="str">
            <v>KS2 English</v>
          </cell>
          <cell r="I4974" t="str">
            <v>KS4 English</v>
          </cell>
        </row>
        <row r="4975">
          <cell r="B4975" t="str">
            <v>KS2-4</v>
          </cell>
          <cell r="C4975" t="str">
            <v>4B</v>
          </cell>
          <cell r="D4975" t="str">
            <v>A</v>
          </cell>
          <cell r="E4975">
            <v>7.2700569120616856E-2</v>
          </cell>
          <cell r="F4975">
            <v>0.25</v>
          </cell>
          <cell r="G4975" t="str">
            <v>&gt;=27 &amp; &lt;28</v>
          </cell>
          <cell r="H4975" t="str">
            <v>KS2 English</v>
          </cell>
          <cell r="I4975" t="str">
            <v>KS4 English</v>
          </cell>
        </row>
        <row r="4976">
          <cell r="B4976" t="str">
            <v>KS2-4</v>
          </cell>
          <cell r="C4976" t="str">
            <v>4A</v>
          </cell>
          <cell r="D4976" t="str">
            <v>A</v>
          </cell>
          <cell r="E4976">
            <v>0.17618147448015123</v>
          </cell>
          <cell r="F4976">
            <v>0.25</v>
          </cell>
          <cell r="G4976" t="str">
            <v>&gt;=27 &amp; &lt;28</v>
          </cell>
          <cell r="H4976" t="str">
            <v>KS2 English</v>
          </cell>
          <cell r="I4976" t="str">
            <v>KS4 English</v>
          </cell>
        </row>
        <row r="4977">
          <cell r="B4977" t="str">
            <v>KS2-4</v>
          </cell>
          <cell r="C4977" t="str">
            <v>5C</v>
          </cell>
          <cell r="D4977" t="str">
            <v>A</v>
          </cell>
          <cell r="E4977">
            <v>0.36185819070904646</v>
          </cell>
          <cell r="F4977">
            <v>0.25</v>
          </cell>
          <cell r="G4977" t="str">
            <v>&gt;=27 &amp; &lt;28</v>
          </cell>
          <cell r="H4977" t="str">
            <v>KS2 English</v>
          </cell>
          <cell r="I4977" t="str">
            <v>KS4 English</v>
          </cell>
        </row>
        <row r="4978">
          <cell r="B4978" t="str">
            <v>KS2-4</v>
          </cell>
          <cell r="C4978" t="str">
            <v>5B</v>
          </cell>
          <cell r="D4978" t="str">
            <v>A</v>
          </cell>
          <cell r="E4978">
            <v>0.45654296875</v>
          </cell>
          <cell r="F4978">
            <v>0.25</v>
          </cell>
          <cell r="G4978" t="str">
            <v>&gt;=27 &amp; &lt;28</v>
          </cell>
          <cell r="H4978" t="str">
            <v>KS2 English</v>
          </cell>
          <cell r="I4978" t="str">
            <v>KS4 English</v>
          </cell>
        </row>
        <row r="4979">
          <cell r="B4979" t="str">
            <v>KS2-4</v>
          </cell>
          <cell r="C4979" t="str">
            <v>5A</v>
          </cell>
          <cell r="D4979" t="str">
            <v>A</v>
          </cell>
          <cell r="E4979">
            <v>0.3202247191011236</v>
          </cell>
          <cell r="F4979">
            <v>0.25</v>
          </cell>
          <cell r="G4979" t="str">
            <v>&gt;=27 &amp; &lt;28</v>
          </cell>
          <cell r="H4979" t="str">
            <v>KS2 English</v>
          </cell>
          <cell r="I4979" t="str">
            <v>KS4 English</v>
          </cell>
        </row>
        <row r="4980">
          <cell r="B4980" t="str">
            <v>.</v>
          </cell>
          <cell r="C4980" t="str">
            <v>.</v>
          </cell>
          <cell r="D4980" t="str">
            <v>.</v>
          </cell>
          <cell r="E4980" t="str">
            <v>.</v>
          </cell>
          <cell r="F4980" t="str">
            <v>.</v>
          </cell>
          <cell r="G4980" t="str">
            <v>.</v>
          </cell>
          <cell r="H4980" t="str">
            <v>.</v>
          </cell>
          <cell r="I4980" t="str">
            <v>.</v>
          </cell>
        </row>
        <row r="4981">
          <cell r="B4981" t="str">
            <v>.</v>
          </cell>
          <cell r="C4981" t="str">
            <v>.</v>
          </cell>
          <cell r="D4981" t="str">
            <v>.</v>
          </cell>
          <cell r="E4981" t="str">
            <v>.</v>
          </cell>
          <cell r="F4981" t="str">
            <v>.</v>
          </cell>
          <cell r="G4981" t="str">
            <v>.</v>
          </cell>
          <cell r="H4981" t="str">
            <v>KS2 English</v>
          </cell>
          <cell r="I4981" t="str">
            <v>KS4 English</v>
          </cell>
        </row>
        <row r="4982">
          <cell r="B4982" t="str">
            <v>.</v>
          </cell>
          <cell r="C4982" t="str">
            <v>.</v>
          </cell>
          <cell r="D4982" t="str">
            <v>.</v>
          </cell>
          <cell r="E4982" t="str">
            <v>.</v>
          </cell>
          <cell r="F4982" t="str">
            <v>.</v>
          </cell>
          <cell r="G4982" t="str">
            <v>.</v>
          </cell>
          <cell r="H4982" t="str">
            <v>KS2 English</v>
          </cell>
          <cell r="I4982" t="str">
            <v>KS4 English</v>
          </cell>
        </row>
        <row r="4983">
          <cell r="B4983" t="str">
            <v>.</v>
          </cell>
          <cell r="C4983" t="str">
            <v>.</v>
          </cell>
          <cell r="D4983" t="str">
            <v>.</v>
          </cell>
          <cell r="E4983" t="str">
            <v>.</v>
          </cell>
          <cell r="F4983" t="str">
            <v>.</v>
          </cell>
          <cell r="G4983" t="str">
            <v>.</v>
          </cell>
          <cell r="H4983" t="str">
            <v>KS2 English</v>
          </cell>
          <cell r="I4983" t="str">
            <v>KS4 English</v>
          </cell>
        </row>
        <row r="4984">
          <cell r="B4984" t="str">
            <v>.</v>
          </cell>
          <cell r="C4984" t="str">
            <v>.</v>
          </cell>
          <cell r="D4984" t="str">
            <v>.</v>
          </cell>
          <cell r="E4984" t="str">
            <v>.</v>
          </cell>
          <cell r="F4984" t="str">
            <v>.</v>
          </cell>
          <cell r="G4984" t="str">
            <v>.</v>
          </cell>
          <cell r="H4984" t="str">
            <v>KS2 English</v>
          </cell>
          <cell r="I4984" t="str">
            <v>KS4 English</v>
          </cell>
        </row>
        <row r="4985">
          <cell r="B4985" t="str">
            <v>.</v>
          </cell>
          <cell r="C4985" t="str">
            <v>.</v>
          </cell>
          <cell r="D4985" t="str">
            <v>.</v>
          </cell>
          <cell r="E4985" t="str">
            <v>.</v>
          </cell>
          <cell r="F4985" t="str">
            <v>.</v>
          </cell>
          <cell r="G4985" t="str">
            <v>.</v>
          </cell>
          <cell r="H4985" t="str">
            <v>.</v>
          </cell>
          <cell r="I4985" t="str">
            <v>.</v>
          </cell>
        </row>
        <row r="4986">
          <cell r="B4986" t="str">
            <v>.</v>
          </cell>
          <cell r="C4986" t="str">
            <v>.</v>
          </cell>
          <cell r="D4986" t="str">
            <v>.</v>
          </cell>
          <cell r="E4986" t="str">
            <v>.</v>
          </cell>
          <cell r="F4986" t="str">
            <v>.</v>
          </cell>
          <cell r="G4986" t="str">
            <v>.</v>
          </cell>
          <cell r="H4986" t="str">
            <v>.</v>
          </cell>
          <cell r="I4986" t="str">
            <v>.</v>
          </cell>
        </row>
        <row r="4987">
          <cell r="B4987" t="str">
            <v>KS2-4</v>
          </cell>
          <cell r="C4987" t="str">
            <v>B</v>
          </cell>
          <cell r="D4987" t="str">
            <v>A</v>
          </cell>
          <cell r="E4987">
            <v>0</v>
          </cell>
          <cell r="F4987">
            <v>0.25</v>
          </cell>
          <cell r="G4987" t="str">
            <v>&gt;=28 &amp; &lt;29</v>
          </cell>
          <cell r="H4987" t="str">
            <v>KS2 English</v>
          </cell>
          <cell r="I4987" t="str">
            <v>KS4 English</v>
          </cell>
        </row>
        <row r="4988">
          <cell r="B4988" t="str">
            <v>KS2-4</v>
          </cell>
          <cell r="C4988" t="str">
            <v>N</v>
          </cell>
          <cell r="D4988" t="str">
            <v>A</v>
          </cell>
          <cell r="E4988">
            <v>0</v>
          </cell>
          <cell r="F4988">
            <v>0.25</v>
          </cell>
          <cell r="G4988" t="str">
            <v>&gt;=28 &amp; &lt;29</v>
          </cell>
          <cell r="H4988" t="str">
            <v>KS2 English</v>
          </cell>
          <cell r="I4988" t="str">
            <v>KS4 English</v>
          </cell>
        </row>
        <row r="4989">
          <cell r="B4989" t="str">
            <v>KS2-4</v>
          </cell>
          <cell r="C4989" t="str">
            <v>2</v>
          </cell>
          <cell r="D4989" t="str">
            <v>A</v>
          </cell>
          <cell r="E4989">
            <v>0</v>
          </cell>
          <cell r="F4989">
            <v>0.25</v>
          </cell>
          <cell r="G4989" t="str">
            <v>&gt;=28 &amp; &lt;29</v>
          </cell>
          <cell r="H4989" t="str">
            <v>KS2 English</v>
          </cell>
          <cell r="I4989" t="str">
            <v>KS4 English</v>
          </cell>
        </row>
        <row r="4990">
          <cell r="B4990" t="str">
            <v>KS2-4</v>
          </cell>
          <cell r="C4990" t="str">
            <v>3C</v>
          </cell>
          <cell r="D4990" t="str">
            <v>A</v>
          </cell>
          <cell r="E4990">
            <v>0</v>
          </cell>
          <cell r="F4990">
            <v>0.25</v>
          </cell>
          <cell r="G4990" t="str">
            <v>&gt;=28 &amp; &lt;29</v>
          </cell>
          <cell r="H4990" t="str">
            <v>KS2 English</v>
          </cell>
          <cell r="I4990" t="str">
            <v>KS4 English</v>
          </cell>
        </row>
        <row r="4991">
          <cell r="B4991" t="str">
            <v>KS2-4</v>
          </cell>
          <cell r="C4991" t="str">
            <v>3B</v>
          </cell>
          <cell r="D4991" t="str">
            <v>A</v>
          </cell>
          <cell r="E4991">
            <v>0</v>
          </cell>
          <cell r="F4991">
            <v>0.25</v>
          </cell>
          <cell r="G4991" t="str">
            <v>&gt;=28 &amp; &lt;29</v>
          </cell>
          <cell r="H4991" t="str">
            <v>KS2 English</v>
          </cell>
          <cell r="I4991" t="str">
            <v>KS4 English</v>
          </cell>
        </row>
        <row r="4992">
          <cell r="B4992" t="str">
            <v>KS2-4</v>
          </cell>
          <cell r="C4992" t="str">
            <v>3A</v>
          </cell>
          <cell r="D4992" t="str">
            <v>A</v>
          </cell>
          <cell r="E4992">
            <v>6.3492063492063492E-3</v>
          </cell>
          <cell r="F4992">
            <v>0.25</v>
          </cell>
          <cell r="G4992" t="str">
            <v>&gt;=28 &amp; &lt;29</v>
          </cell>
          <cell r="H4992" t="str">
            <v>KS2 English</v>
          </cell>
          <cell r="I4992" t="str">
            <v>KS4 English</v>
          </cell>
        </row>
        <row r="4993">
          <cell r="B4993" t="str">
            <v>KS2-4</v>
          </cell>
          <cell r="C4993" t="str">
            <v>4C</v>
          </cell>
          <cell r="D4993" t="str">
            <v>A</v>
          </cell>
          <cell r="E4993">
            <v>2.8324154209284028E-2</v>
          </cell>
          <cell r="F4993">
            <v>0.25</v>
          </cell>
          <cell r="G4993" t="str">
            <v>&gt;=28 &amp; &lt;29</v>
          </cell>
          <cell r="H4993" t="str">
            <v>KS2 English</v>
          </cell>
          <cell r="I4993" t="str">
            <v>KS4 English</v>
          </cell>
        </row>
        <row r="4994">
          <cell r="B4994" t="str">
            <v>KS2-4</v>
          </cell>
          <cell r="C4994" t="str">
            <v>4B</v>
          </cell>
          <cell r="D4994" t="str">
            <v>A</v>
          </cell>
          <cell r="E4994">
            <v>0.10523587350959046</v>
          </cell>
          <cell r="F4994">
            <v>0.25</v>
          </cell>
          <cell r="G4994" t="str">
            <v>&gt;=28 &amp; &lt;29</v>
          </cell>
          <cell r="H4994" t="str">
            <v>KS2 English</v>
          </cell>
          <cell r="I4994" t="str">
            <v>KS4 English</v>
          </cell>
        </row>
        <row r="4995">
          <cell r="B4995" t="str">
            <v>KS2-4</v>
          </cell>
          <cell r="C4995" t="str">
            <v>4A</v>
          </cell>
          <cell r="D4995" t="str">
            <v>A</v>
          </cell>
          <cell r="E4995">
            <v>0.20900636319138521</v>
          </cell>
          <cell r="F4995">
            <v>0.25</v>
          </cell>
          <cell r="G4995" t="str">
            <v>&gt;=28 &amp; &lt;29</v>
          </cell>
          <cell r="H4995" t="str">
            <v>KS2 English</v>
          </cell>
          <cell r="I4995" t="str">
            <v>KS4 English</v>
          </cell>
        </row>
        <row r="4996">
          <cell r="B4996" t="str">
            <v>KS2-4</v>
          </cell>
          <cell r="C4996" t="str">
            <v>5C</v>
          </cell>
          <cell r="D4996" t="str">
            <v>A</v>
          </cell>
          <cell r="E4996">
            <v>0.39815817984832069</v>
          </cell>
          <cell r="F4996">
            <v>0.25</v>
          </cell>
          <cell r="G4996" t="str">
            <v>&gt;=28 &amp; &lt;29</v>
          </cell>
          <cell r="H4996" t="str">
            <v>KS2 English</v>
          </cell>
          <cell r="I4996" t="str">
            <v>KS4 English</v>
          </cell>
        </row>
        <row r="4997">
          <cell r="B4997" t="str">
            <v>KS2-4</v>
          </cell>
          <cell r="C4997" t="str">
            <v>5B</v>
          </cell>
          <cell r="D4997" t="str">
            <v>A</v>
          </cell>
          <cell r="E4997">
            <v>0.43561643835616437</v>
          </cell>
          <cell r="F4997">
            <v>0.25</v>
          </cell>
          <cell r="G4997" t="str">
            <v>&gt;=28 &amp; &lt;29</v>
          </cell>
          <cell r="H4997" t="str">
            <v>KS2 English</v>
          </cell>
          <cell r="I4997" t="str">
            <v>KS4 English</v>
          </cell>
        </row>
        <row r="4998">
          <cell r="B4998" t="str">
            <v>KS2-4</v>
          </cell>
          <cell r="C4998" t="str">
            <v>5A</v>
          </cell>
          <cell r="D4998" t="str">
            <v>A</v>
          </cell>
          <cell r="E4998">
            <v>0.33098591549295775</v>
          </cell>
          <cell r="F4998">
            <v>0.25</v>
          </cell>
          <cell r="G4998" t="str">
            <v>&gt;=28 &amp; &lt;29</v>
          </cell>
          <cell r="H4998" t="str">
            <v>KS2 English</v>
          </cell>
          <cell r="I4998" t="str">
            <v>KS4 English</v>
          </cell>
        </row>
        <row r="4999">
          <cell r="B4999" t="str">
            <v>.</v>
          </cell>
          <cell r="C4999" t="str">
            <v>.</v>
          </cell>
          <cell r="D4999" t="str">
            <v>.</v>
          </cell>
          <cell r="E4999" t="str">
            <v>.</v>
          </cell>
          <cell r="F4999" t="str">
            <v>.</v>
          </cell>
          <cell r="G4999" t="str">
            <v>.</v>
          </cell>
          <cell r="H4999" t="str">
            <v>.</v>
          </cell>
          <cell r="I4999" t="str">
            <v>.</v>
          </cell>
        </row>
        <row r="5000">
          <cell r="B5000" t="str">
            <v>.</v>
          </cell>
          <cell r="C5000" t="str">
            <v>.</v>
          </cell>
          <cell r="D5000" t="str">
            <v>.</v>
          </cell>
          <cell r="E5000" t="str">
            <v>.</v>
          </cell>
          <cell r="F5000" t="str">
            <v>.</v>
          </cell>
          <cell r="G5000" t="str">
            <v>.</v>
          </cell>
          <cell r="H5000" t="str">
            <v>KS2 English</v>
          </cell>
          <cell r="I5000" t="str">
            <v>KS4 English</v>
          </cell>
        </row>
        <row r="5001">
          <cell r="B5001" t="str">
            <v>.</v>
          </cell>
          <cell r="C5001" t="str">
            <v>.</v>
          </cell>
          <cell r="D5001" t="str">
            <v>.</v>
          </cell>
          <cell r="E5001" t="str">
            <v>.</v>
          </cell>
          <cell r="F5001" t="str">
            <v>.</v>
          </cell>
          <cell r="G5001" t="str">
            <v>.</v>
          </cell>
          <cell r="H5001" t="str">
            <v>KS2 English</v>
          </cell>
          <cell r="I5001" t="str">
            <v>KS4 English</v>
          </cell>
        </row>
        <row r="5002">
          <cell r="B5002" t="str">
            <v>.</v>
          </cell>
          <cell r="C5002" t="str">
            <v>.</v>
          </cell>
          <cell r="D5002" t="str">
            <v>.</v>
          </cell>
          <cell r="E5002" t="str">
            <v>.</v>
          </cell>
          <cell r="F5002" t="str">
            <v>.</v>
          </cell>
          <cell r="G5002" t="str">
            <v>.</v>
          </cell>
          <cell r="H5002" t="str">
            <v>KS2 English</v>
          </cell>
          <cell r="I5002" t="str">
            <v>KS4 English</v>
          </cell>
        </row>
        <row r="5003">
          <cell r="B5003" t="str">
            <v>.</v>
          </cell>
          <cell r="C5003" t="str">
            <v>.</v>
          </cell>
          <cell r="D5003" t="str">
            <v>.</v>
          </cell>
          <cell r="E5003" t="str">
            <v>.</v>
          </cell>
          <cell r="F5003" t="str">
            <v>.</v>
          </cell>
          <cell r="G5003" t="str">
            <v>.</v>
          </cell>
          <cell r="H5003" t="str">
            <v>KS2 English</v>
          </cell>
          <cell r="I5003" t="str">
            <v>KS4 English</v>
          </cell>
        </row>
        <row r="5004">
          <cell r="B5004" t="str">
            <v>.</v>
          </cell>
          <cell r="C5004" t="str">
            <v>.</v>
          </cell>
          <cell r="D5004" t="str">
            <v>.</v>
          </cell>
          <cell r="E5004" t="str">
            <v>.</v>
          </cell>
          <cell r="F5004" t="str">
            <v>.</v>
          </cell>
          <cell r="G5004" t="str">
            <v>.</v>
          </cell>
          <cell r="H5004" t="str">
            <v>.</v>
          </cell>
          <cell r="I5004" t="str">
            <v>.</v>
          </cell>
        </row>
        <row r="5005">
          <cell r="B5005" t="str">
            <v>.</v>
          </cell>
          <cell r="C5005" t="str">
            <v>.</v>
          </cell>
          <cell r="D5005" t="str">
            <v>.</v>
          </cell>
          <cell r="E5005" t="str">
            <v>.</v>
          </cell>
          <cell r="F5005" t="str">
            <v>.</v>
          </cell>
          <cell r="G5005" t="str">
            <v>.</v>
          </cell>
          <cell r="H5005" t="str">
            <v>.</v>
          </cell>
          <cell r="I5005" t="str">
            <v>.</v>
          </cell>
        </row>
        <row r="5006">
          <cell r="B5006" t="str">
            <v>KS2-4</v>
          </cell>
          <cell r="C5006" t="str">
            <v>B</v>
          </cell>
          <cell r="D5006" t="str">
            <v>A</v>
          </cell>
          <cell r="E5006">
            <v>6.3829787234042548E-2</v>
          </cell>
          <cell r="F5006">
            <v>0.25</v>
          </cell>
          <cell r="G5006" t="str">
            <v>&gt;=29 &amp; &lt;30</v>
          </cell>
          <cell r="H5006" t="str">
            <v>KS2 English</v>
          </cell>
          <cell r="I5006" t="str">
            <v>KS4 English</v>
          </cell>
        </row>
        <row r="5007">
          <cell r="B5007" t="str">
            <v>KS2-4</v>
          </cell>
          <cell r="C5007" t="str">
            <v>N</v>
          </cell>
          <cell r="D5007" t="str">
            <v>A</v>
          </cell>
          <cell r="E5007">
            <v>6.3829787234042548E-2</v>
          </cell>
          <cell r="F5007">
            <v>0.25</v>
          </cell>
          <cell r="G5007" t="str">
            <v>&gt;=29 &amp; &lt;30</v>
          </cell>
          <cell r="H5007" t="str">
            <v>KS2 English</v>
          </cell>
          <cell r="I5007" t="str">
            <v>KS4 English</v>
          </cell>
        </row>
        <row r="5008">
          <cell r="B5008" t="str">
            <v>KS2-4</v>
          </cell>
          <cell r="C5008" t="str">
            <v>2</v>
          </cell>
          <cell r="D5008" t="str">
            <v>A</v>
          </cell>
          <cell r="E5008">
            <v>6.3829787234042548E-2</v>
          </cell>
          <cell r="F5008">
            <v>0.25</v>
          </cell>
          <cell r="G5008" t="str">
            <v>&gt;=29 &amp; &lt;30</v>
          </cell>
          <cell r="H5008" t="str">
            <v>KS2 English</v>
          </cell>
          <cell r="I5008" t="str">
            <v>KS4 English</v>
          </cell>
        </row>
        <row r="5009">
          <cell r="B5009" t="str">
            <v>KS2-4</v>
          </cell>
          <cell r="C5009" t="str">
            <v>3C</v>
          </cell>
          <cell r="D5009" t="str">
            <v>A</v>
          </cell>
          <cell r="E5009">
            <v>6.3829787234042548E-2</v>
          </cell>
          <cell r="F5009">
            <v>0.25</v>
          </cell>
          <cell r="G5009" t="str">
            <v>&gt;=29 &amp; &lt;30</v>
          </cell>
          <cell r="H5009" t="str">
            <v>KS2 English</v>
          </cell>
          <cell r="I5009" t="str">
            <v>KS4 English</v>
          </cell>
        </row>
        <row r="5010">
          <cell r="B5010" t="str">
            <v>KS2-4</v>
          </cell>
          <cell r="C5010" t="str">
            <v>3B</v>
          </cell>
          <cell r="D5010" t="str">
            <v>A</v>
          </cell>
          <cell r="E5010">
            <v>6.3829787234042548E-2</v>
          </cell>
          <cell r="F5010">
            <v>0.25</v>
          </cell>
          <cell r="G5010" t="str">
            <v>&gt;=29 &amp; &lt;30</v>
          </cell>
          <cell r="H5010" t="str">
            <v>KS2 English</v>
          </cell>
          <cell r="I5010" t="str">
            <v>KS4 English</v>
          </cell>
        </row>
        <row r="5011">
          <cell r="B5011" t="str">
            <v>KS2-4</v>
          </cell>
          <cell r="C5011" t="str">
            <v>3A</v>
          </cell>
          <cell r="D5011" t="str">
            <v>A</v>
          </cell>
          <cell r="E5011">
            <v>6.3829787234042548E-2</v>
          </cell>
          <cell r="F5011">
            <v>0.25</v>
          </cell>
          <cell r="G5011" t="str">
            <v>&gt;=29 &amp; &lt;30</v>
          </cell>
          <cell r="H5011" t="str">
            <v>KS2 English</v>
          </cell>
          <cell r="I5011" t="str">
            <v>KS4 English</v>
          </cell>
        </row>
        <row r="5012">
          <cell r="B5012" t="str">
            <v>KS2-4</v>
          </cell>
          <cell r="C5012" t="str">
            <v>4C</v>
          </cell>
          <cell r="D5012" t="str">
            <v>A</v>
          </cell>
          <cell r="E5012">
            <v>6.3829787234042548E-2</v>
          </cell>
          <cell r="F5012">
            <v>0.25</v>
          </cell>
          <cell r="G5012" t="str">
            <v>&gt;=29 &amp; &lt;30</v>
          </cell>
          <cell r="H5012" t="str">
            <v>KS2 English</v>
          </cell>
          <cell r="I5012" t="str">
            <v>KS4 English</v>
          </cell>
        </row>
        <row r="5013">
          <cell r="B5013" t="str">
            <v>KS2-4</v>
          </cell>
          <cell r="C5013" t="str">
            <v>4B</v>
          </cell>
          <cell r="D5013" t="str">
            <v>A</v>
          </cell>
          <cell r="E5013">
            <v>0.19858156028368795</v>
          </cell>
          <cell r="F5013">
            <v>0.25</v>
          </cell>
          <cell r="G5013" t="str">
            <v>&gt;=29 &amp; &lt;30</v>
          </cell>
          <cell r="H5013" t="str">
            <v>KS2 English</v>
          </cell>
          <cell r="I5013" t="str">
            <v>KS4 English</v>
          </cell>
        </row>
        <row r="5014">
          <cell r="B5014" t="str">
            <v>KS2-4</v>
          </cell>
          <cell r="C5014" t="str">
            <v>4A</v>
          </cell>
          <cell r="D5014" t="str">
            <v>A</v>
          </cell>
          <cell r="E5014">
            <v>0.37199124726477023</v>
          </cell>
          <cell r="F5014">
            <v>0.25</v>
          </cell>
          <cell r="G5014" t="str">
            <v>&gt;=29 &amp; &lt;30</v>
          </cell>
          <cell r="H5014" t="str">
            <v>KS2 English</v>
          </cell>
          <cell r="I5014" t="str">
            <v>KS4 English</v>
          </cell>
        </row>
        <row r="5015">
          <cell r="B5015" t="str">
            <v>KS2-4</v>
          </cell>
          <cell r="C5015" t="str">
            <v>5C</v>
          </cell>
          <cell r="D5015" t="str">
            <v>A</v>
          </cell>
          <cell r="E5015">
            <v>0.45998445998445997</v>
          </cell>
          <cell r="F5015">
            <v>0.25</v>
          </cell>
          <cell r="G5015" t="str">
            <v>&gt;=29 &amp; &lt;30</v>
          </cell>
          <cell r="H5015" t="str">
            <v>KS2 English</v>
          </cell>
          <cell r="I5015" t="str">
            <v>KS4 English</v>
          </cell>
        </row>
        <row r="5016">
          <cell r="B5016" t="str">
            <v>KS2-4</v>
          </cell>
          <cell r="C5016" t="str">
            <v>5B</v>
          </cell>
          <cell r="D5016" t="str">
            <v>A</v>
          </cell>
          <cell r="E5016">
            <v>0.32565284178187404</v>
          </cell>
          <cell r="F5016">
            <v>0.25</v>
          </cell>
          <cell r="G5016" t="str">
            <v>&gt;=29 &amp; &lt;30</v>
          </cell>
          <cell r="H5016" t="str">
            <v>KS2 English</v>
          </cell>
          <cell r="I5016" t="str">
            <v>KS4 English</v>
          </cell>
        </row>
        <row r="5017">
          <cell r="B5017" t="str">
            <v>KS2-4</v>
          </cell>
          <cell r="C5017" t="str">
            <v>5A</v>
          </cell>
          <cell r="D5017" t="str">
            <v>A</v>
          </cell>
          <cell r="E5017">
            <v>0.32565284178187404</v>
          </cell>
          <cell r="F5017">
            <v>0.25</v>
          </cell>
          <cell r="G5017" t="str">
            <v>&gt;=29 &amp; &lt;30</v>
          </cell>
          <cell r="H5017" t="str">
            <v>KS2 English</v>
          </cell>
          <cell r="I5017" t="str">
            <v>KS4 English</v>
          </cell>
        </row>
        <row r="5018">
          <cell r="B5018" t="str">
            <v>.</v>
          </cell>
          <cell r="C5018" t="str">
            <v>.</v>
          </cell>
          <cell r="D5018" t="str">
            <v>.</v>
          </cell>
          <cell r="E5018" t="str">
            <v>.</v>
          </cell>
          <cell r="F5018" t="str">
            <v>.</v>
          </cell>
          <cell r="G5018" t="str">
            <v>.</v>
          </cell>
          <cell r="H5018" t="str">
            <v>.</v>
          </cell>
          <cell r="I5018" t="str">
            <v>.</v>
          </cell>
        </row>
        <row r="5019">
          <cell r="B5019" t="str">
            <v>.</v>
          </cell>
          <cell r="C5019" t="str">
            <v>.</v>
          </cell>
          <cell r="D5019" t="str">
            <v>.</v>
          </cell>
          <cell r="E5019" t="str">
            <v>.</v>
          </cell>
          <cell r="F5019" t="str">
            <v>.</v>
          </cell>
          <cell r="G5019" t="str">
            <v>.</v>
          </cell>
          <cell r="H5019" t="str">
            <v>.</v>
          </cell>
          <cell r="I5019" t="str">
            <v>.</v>
          </cell>
        </row>
        <row r="5020">
          <cell r="B5020" t="str">
            <v>.</v>
          </cell>
          <cell r="C5020" t="str">
            <v>.</v>
          </cell>
          <cell r="D5020" t="str">
            <v>.</v>
          </cell>
          <cell r="E5020" t="str">
            <v>.</v>
          </cell>
          <cell r="F5020" t="str">
            <v>.</v>
          </cell>
          <cell r="G5020" t="str">
            <v>.</v>
          </cell>
          <cell r="H5020" t="str">
            <v>KS2 English</v>
          </cell>
          <cell r="I5020" t="str">
            <v>KS4 English</v>
          </cell>
        </row>
        <row r="5021">
          <cell r="B5021" t="str">
            <v>.</v>
          </cell>
          <cell r="C5021" t="str">
            <v>.</v>
          </cell>
          <cell r="D5021" t="str">
            <v>.</v>
          </cell>
          <cell r="E5021" t="str">
            <v>.</v>
          </cell>
          <cell r="F5021" t="str">
            <v>.</v>
          </cell>
          <cell r="G5021" t="str">
            <v>.</v>
          </cell>
          <cell r="H5021" t="str">
            <v>KS2 English</v>
          </cell>
          <cell r="I5021" t="str">
            <v>KS4 English</v>
          </cell>
        </row>
        <row r="5022">
          <cell r="B5022" t="str">
            <v>.</v>
          </cell>
          <cell r="C5022" t="str">
            <v>.</v>
          </cell>
          <cell r="D5022" t="str">
            <v>.</v>
          </cell>
          <cell r="E5022" t="str">
            <v>.</v>
          </cell>
          <cell r="F5022" t="str">
            <v>.</v>
          </cell>
          <cell r="G5022" t="str">
            <v>.</v>
          </cell>
          <cell r="H5022" t="str">
            <v>KS2 English</v>
          </cell>
          <cell r="I5022" t="str">
            <v>KS4 English</v>
          </cell>
        </row>
        <row r="5023">
          <cell r="B5023" t="str">
            <v>.</v>
          </cell>
          <cell r="C5023" t="str">
            <v>.</v>
          </cell>
          <cell r="D5023" t="str">
            <v>.</v>
          </cell>
          <cell r="E5023" t="str">
            <v>.</v>
          </cell>
          <cell r="F5023" t="str">
            <v>.</v>
          </cell>
          <cell r="G5023" t="str">
            <v>.</v>
          </cell>
          <cell r="H5023" t="str">
            <v>.</v>
          </cell>
          <cell r="I5023" t="str">
            <v>.</v>
          </cell>
        </row>
        <row r="5024">
          <cell r="B5024" t="str">
            <v>.</v>
          </cell>
          <cell r="C5024" t="str">
            <v>.</v>
          </cell>
          <cell r="D5024" t="str">
            <v>.</v>
          </cell>
          <cell r="E5024" t="str">
            <v>.</v>
          </cell>
          <cell r="F5024" t="str">
            <v>.</v>
          </cell>
          <cell r="G5024" t="str">
            <v>.</v>
          </cell>
          <cell r="H5024" t="str">
            <v>.</v>
          </cell>
          <cell r="I5024" t="str">
            <v>.</v>
          </cell>
        </row>
        <row r="5025">
          <cell r="B5025" t="str">
            <v>KS2-4</v>
          </cell>
          <cell r="C5025" t="str">
            <v>B</v>
          </cell>
          <cell r="D5025" t="str">
            <v>A</v>
          </cell>
          <cell r="E5025">
            <v>0.30263157894736842</v>
          </cell>
          <cell r="F5025">
            <v>0.25</v>
          </cell>
          <cell r="G5025" t="str">
            <v>&gt;=30</v>
          </cell>
          <cell r="H5025" t="str">
            <v>KS2 English</v>
          </cell>
          <cell r="I5025" t="str">
            <v>KS4 English</v>
          </cell>
        </row>
        <row r="5026">
          <cell r="B5026" t="str">
            <v>KS2-4</v>
          </cell>
          <cell r="C5026" t="str">
            <v>N</v>
          </cell>
          <cell r="D5026" t="str">
            <v>A</v>
          </cell>
          <cell r="E5026">
            <v>0.30263157894736842</v>
          </cell>
          <cell r="F5026">
            <v>0.25</v>
          </cell>
          <cell r="G5026" t="str">
            <v>&gt;=30</v>
          </cell>
          <cell r="H5026" t="str">
            <v>KS2 English</v>
          </cell>
          <cell r="I5026" t="str">
            <v>KS4 English</v>
          </cell>
        </row>
        <row r="5027">
          <cell r="B5027" t="str">
            <v>KS2-4</v>
          </cell>
          <cell r="C5027" t="str">
            <v>2</v>
          </cell>
          <cell r="D5027" t="str">
            <v>A</v>
          </cell>
          <cell r="E5027">
            <v>0.30263157894736842</v>
          </cell>
          <cell r="F5027">
            <v>0.25</v>
          </cell>
          <cell r="G5027" t="str">
            <v>&gt;=30</v>
          </cell>
          <cell r="H5027" t="str">
            <v>KS2 English</v>
          </cell>
          <cell r="I5027" t="str">
            <v>KS4 English</v>
          </cell>
        </row>
        <row r="5028">
          <cell r="B5028" t="str">
            <v>KS2-4</v>
          </cell>
          <cell r="C5028" t="str">
            <v>3C</v>
          </cell>
          <cell r="D5028" t="str">
            <v>A</v>
          </cell>
          <cell r="E5028">
            <v>0.30263157894736842</v>
          </cell>
          <cell r="F5028">
            <v>0.25</v>
          </cell>
          <cell r="G5028" t="str">
            <v>&gt;=30</v>
          </cell>
          <cell r="H5028" t="str">
            <v>KS2 English</v>
          </cell>
          <cell r="I5028" t="str">
            <v>KS4 English</v>
          </cell>
        </row>
        <row r="5029">
          <cell r="B5029" t="str">
            <v>KS2-4</v>
          </cell>
          <cell r="C5029" t="str">
            <v>3B</v>
          </cell>
          <cell r="D5029" t="str">
            <v>A</v>
          </cell>
          <cell r="E5029">
            <v>0.30263157894736842</v>
          </cell>
          <cell r="F5029">
            <v>0.25</v>
          </cell>
          <cell r="G5029" t="str">
            <v>&gt;=30</v>
          </cell>
          <cell r="H5029" t="str">
            <v>KS2 English</v>
          </cell>
          <cell r="I5029" t="str">
            <v>KS4 English</v>
          </cell>
        </row>
        <row r="5030">
          <cell r="B5030" t="str">
            <v>KS2-4</v>
          </cell>
          <cell r="C5030" t="str">
            <v>3A</v>
          </cell>
          <cell r="D5030" t="str">
            <v>A</v>
          </cell>
          <cell r="E5030">
            <v>0.30263157894736842</v>
          </cell>
          <cell r="F5030">
            <v>0.25</v>
          </cell>
          <cell r="G5030" t="str">
            <v>&gt;=30</v>
          </cell>
          <cell r="H5030" t="str">
            <v>KS2 English</v>
          </cell>
          <cell r="I5030" t="str">
            <v>KS4 English</v>
          </cell>
        </row>
        <row r="5031">
          <cell r="B5031" t="str">
            <v>KS2-4</v>
          </cell>
          <cell r="C5031" t="str">
            <v>4C</v>
          </cell>
          <cell r="D5031" t="str">
            <v>A</v>
          </cell>
          <cell r="E5031">
            <v>0.30263157894736842</v>
          </cell>
          <cell r="F5031">
            <v>0.25</v>
          </cell>
          <cell r="G5031" t="str">
            <v>&gt;=30</v>
          </cell>
          <cell r="H5031" t="str">
            <v>KS2 English</v>
          </cell>
          <cell r="I5031" t="str">
            <v>KS4 English</v>
          </cell>
        </row>
        <row r="5032">
          <cell r="B5032" t="str">
            <v>KS2-4</v>
          </cell>
          <cell r="C5032" t="str">
            <v>4B</v>
          </cell>
          <cell r="D5032" t="str">
            <v>A</v>
          </cell>
          <cell r="E5032">
            <v>0.30263157894736842</v>
          </cell>
          <cell r="F5032">
            <v>0.25</v>
          </cell>
          <cell r="G5032" t="str">
            <v>&gt;=30</v>
          </cell>
          <cell r="H5032" t="str">
            <v>KS2 English</v>
          </cell>
          <cell r="I5032" t="str">
            <v>KS4 English</v>
          </cell>
        </row>
        <row r="5033">
          <cell r="B5033" t="str">
            <v>KS2-4</v>
          </cell>
          <cell r="C5033" t="str">
            <v>4A</v>
          </cell>
          <cell r="D5033" t="str">
            <v>A</v>
          </cell>
          <cell r="E5033">
            <v>0.38520408163265307</v>
          </cell>
          <cell r="F5033">
            <v>0.25</v>
          </cell>
          <cell r="G5033" t="str">
            <v>&gt;=30</v>
          </cell>
          <cell r="H5033" t="str">
            <v>KS2 English</v>
          </cell>
          <cell r="I5033" t="str">
            <v>KS4 English</v>
          </cell>
        </row>
        <row r="5034">
          <cell r="B5034" t="str">
            <v>KS2-4</v>
          </cell>
          <cell r="C5034" t="str">
            <v>5C</v>
          </cell>
          <cell r="D5034" t="str">
            <v>A</v>
          </cell>
          <cell r="E5034">
            <v>0.45930949445129471</v>
          </cell>
          <cell r="F5034">
            <v>0.25</v>
          </cell>
          <cell r="G5034" t="str">
            <v>&gt;=30</v>
          </cell>
          <cell r="H5034" t="str">
            <v>KS2 English</v>
          </cell>
          <cell r="I5034" t="str">
            <v>KS4 English</v>
          </cell>
        </row>
        <row r="5035">
          <cell r="B5035" t="str">
            <v>KS2-4</v>
          </cell>
          <cell r="C5035" t="str">
            <v>5B</v>
          </cell>
          <cell r="D5035" t="str">
            <v>A</v>
          </cell>
          <cell r="E5035">
            <v>0.43137254901960786</v>
          </cell>
          <cell r="F5035">
            <v>0.25</v>
          </cell>
          <cell r="G5035" t="str">
            <v>&gt;=30</v>
          </cell>
          <cell r="H5035" t="str">
            <v>KS2 English</v>
          </cell>
          <cell r="I5035" t="str">
            <v>KS4 English</v>
          </cell>
        </row>
        <row r="5036">
          <cell r="B5036" t="str">
            <v>KS2-4</v>
          </cell>
          <cell r="C5036" t="str">
            <v>5A</v>
          </cell>
          <cell r="D5036" t="str">
            <v>A</v>
          </cell>
          <cell r="E5036">
            <v>0.21678321678321677</v>
          </cell>
          <cell r="F5036">
            <v>0.25</v>
          </cell>
          <cell r="G5036" t="str">
            <v>&gt;=30</v>
          </cell>
          <cell r="H5036" t="str">
            <v>KS2 English</v>
          </cell>
          <cell r="I5036" t="str">
            <v>KS4 English</v>
          </cell>
        </row>
        <row r="5037">
          <cell r="B5037" t="str">
            <v>.</v>
          </cell>
          <cell r="C5037" t="str">
            <v>.</v>
          </cell>
          <cell r="D5037" t="str">
            <v>.</v>
          </cell>
          <cell r="E5037" t="str">
            <v>.</v>
          </cell>
          <cell r="F5037" t="str">
            <v>.</v>
          </cell>
          <cell r="G5037" t="str">
            <v>.</v>
          </cell>
          <cell r="H5037" t="str">
            <v>.</v>
          </cell>
          <cell r="I5037" t="str">
            <v>.</v>
          </cell>
        </row>
        <row r="5038">
          <cell r="B5038" t="str">
            <v>.</v>
          </cell>
          <cell r="C5038" t="str">
            <v>.</v>
          </cell>
          <cell r="D5038" t="str">
            <v>.</v>
          </cell>
          <cell r="E5038" t="str">
            <v>.</v>
          </cell>
          <cell r="F5038" t="str">
            <v>.</v>
          </cell>
          <cell r="G5038" t="str">
            <v>.</v>
          </cell>
          <cell r="H5038" t="str">
            <v>KS2 English</v>
          </cell>
          <cell r="I5038" t="str">
            <v>KS4 English</v>
          </cell>
        </row>
        <row r="5039">
          <cell r="B5039" t="str">
            <v>.</v>
          </cell>
          <cell r="C5039" t="str">
            <v>.</v>
          </cell>
          <cell r="D5039" t="str">
            <v>.</v>
          </cell>
          <cell r="E5039" t="str">
            <v>.</v>
          </cell>
          <cell r="F5039" t="str">
            <v>.</v>
          </cell>
          <cell r="G5039" t="str">
            <v>.</v>
          </cell>
          <cell r="H5039" t="str">
            <v>KS2 English</v>
          </cell>
          <cell r="I5039" t="str">
            <v>KS4 English</v>
          </cell>
        </row>
        <row r="5040">
          <cell r="B5040" t="str">
            <v>.</v>
          </cell>
          <cell r="C5040" t="str">
            <v>.</v>
          </cell>
          <cell r="D5040" t="str">
            <v>.</v>
          </cell>
          <cell r="E5040" t="str">
            <v>.</v>
          </cell>
          <cell r="F5040" t="str">
            <v>.</v>
          </cell>
          <cell r="G5040" t="str">
            <v>.</v>
          </cell>
          <cell r="H5040" t="str">
            <v>KS2 English</v>
          </cell>
          <cell r="I5040" t="str">
            <v>KS4 English</v>
          </cell>
        </row>
        <row r="5041">
          <cell r="B5041" t="str">
            <v>.</v>
          </cell>
          <cell r="C5041" t="str">
            <v>.</v>
          </cell>
          <cell r="D5041" t="str">
            <v>.</v>
          </cell>
          <cell r="E5041" t="str">
            <v>.</v>
          </cell>
          <cell r="F5041" t="str">
            <v>.</v>
          </cell>
          <cell r="G5041" t="str">
            <v>.</v>
          </cell>
          <cell r="H5041" t="str">
            <v>KS2 English</v>
          </cell>
          <cell r="I5041" t="str">
            <v>KS4 English</v>
          </cell>
        </row>
        <row r="5042">
          <cell r="B5042" t="str">
            <v>.</v>
          </cell>
          <cell r="C5042" t="str">
            <v>.</v>
          </cell>
          <cell r="D5042" t="str">
            <v>.</v>
          </cell>
          <cell r="E5042" t="str">
            <v>.</v>
          </cell>
          <cell r="F5042" t="str">
            <v>.</v>
          </cell>
          <cell r="G5042" t="str">
            <v>.</v>
          </cell>
          <cell r="H5042" t="str">
            <v>.</v>
          </cell>
          <cell r="I5042" t="str">
            <v>.</v>
          </cell>
        </row>
        <row r="5043">
          <cell r="B5043" t="str">
            <v>.</v>
          </cell>
          <cell r="C5043" t="str">
            <v>.</v>
          </cell>
          <cell r="D5043" t="str">
            <v>.</v>
          </cell>
          <cell r="E5043" t="str">
            <v>.</v>
          </cell>
          <cell r="F5043" t="str">
            <v>.</v>
          </cell>
          <cell r="G5043" t="str">
            <v>.</v>
          </cell>
          <cell r="H5043" t="str">
            <v>.</v>
          </cell>
          <cell r="I5043" t="str">
            <v>.</v>
          </cell>
        </row>
        <row r="5044">
          <cell r="B5044" t="str">
            <v>KS2-4</v>
          </cell>
          <cell r="C5044" t="str">
            <v>B</v>
          </cell>
          <cell r="D5044" t="str">
            <v>A</v>
          </cell>
          <cell r="E5044">
            <v>3.0487804878048782E-3</v>
          </cell>
          <cell r="F5044">
            <v>0.1</v>
          </cell>
          <cell r="G5044" t="str">
            <v>&lt;25</v>
          </cell>
          <cell r="H5044" t="str">
            <v>KS2 English</v>
          </cell>
          <cell r="I5044" t="str">
            <v>KS4 English</v>
          </cell>
        </row>
        <row r="5045">
          <cell r="B5045" t="str">
            <v>KS2-4</v>
          </cell>
          <cell r="C5045" t="str">
            <v>N</v>
          </cell>
          <cell r="D5045" t="str">
            <v>A</v>
          </cell>
          <cell r="E5045">
            <v>2.5380710659898475E-3</v>
          </cell>
          <cell r="F5045">
            <v>0.1</v>
          </cell>
          <cell r="G5045" t="str">
            <v>&lt;25</v>
          </cell>
          <cell r="H5045" t="str">
            <v>KS2 English</v>
          </cell>
          <cell r="I5045" t="str">
            <v>KS4 English</v>
          </cell>
        </row>
        <row r="5046">
          <cell r="B5046" t="str">
            <v>KS2-4</v>
          </cell>
          <cell r="C5046" t="str">
            <v>2</v>
          </cell>
          <cell r="D5046" t="str">
            <v>A</v>
          </cell>
          <cell r="E5046">
            <v>0</v>
          </cell>
          <cell r="F5046">
            <v>0.1</v>
          </cell>
          <cell r="G5046" t="str">
            <v>&lt;25</v>
          </cell>
          <cell r="H5046" t="str">
            <v>KS2 English</v>
          </cell>
          <cell r="I5046" t="str">
            <v>KS4 English</v>
          </cell>
        </row>
        <row r="5047">
          <cell r="B5047" t="str">
            <v>KS2-4</v>
          </cell>
          <cell r="C5047" t="str">
            <v>3C</v>
          </cell>
          <cell r="D5047" t="str">
            <v>A</v>
          </cell>
          <cell r="E5047">
            <v>3.1201248049921998E-3</v>
          </cell>
          <cell r="F5047">
            <v>0.1</v>
          </cell>
          <cell r="G5047" t="str">
            <v>&lt;25</v>
          </cell>
          <cell r="H5047" t="str">
            <v>KS2 English</v>
          </cell>
          <cell r="I5047" t="str">
            <v>KS4 English</v>
          </cell>
        </row>
        <row r="5048">
          <cell r="B5048" t="str">
            <v>KS2-4</v>
          </cell>
          <cell r="C5048" t="str">
            <v>3B</v>
          </cell>
          <cell r="D5048" t="str">
            <v>A</v>
          </cell>
          <cell r="E5048">
            <v>5.2015604681404422E-3</v>
          </cell>
          <cell r="F5048">
            <v>0.1</v>
          </cell>
          <cell r="G5048" t="str">
            <v>&lt;25</v>
          </cell>
          <cell r="H5048" t="str">
            <v>KS2 English</v>
          </cell>
          <cell r="I5048" t="str">
            <v>KS4 English</v>
          </cell>
        </row>
        <row r="5049">
          <cell r="B5049" t="str">
            <v>KS2-4</v>
          </cell>
          <cell r="C5049" t="str">
            <v>3A</v>
          </cell>
          <cell r="D5049" t="str">
            <v>A</v>
          </cell>
          <cell r="E5049">
            <v>2.9097963142580021E-3</v>
          </cell>
          <cell r="F5049">
            <v>0.1</v>
          </cell>
          <cell r="G5049" t="str">
            <v>&lt;25</v>
          </cell>
          <cell r="H5049" t="str">
            <v>KS2 English</v>
          </cell>
          <cell r="I5049" t="str">
            <v>KS4 English</v>
          </cell>
        </row>
        <row r="5050">
          <cell r="B5050" t="str">
            <v>KS2-4</v>
          </cell>
          <cell r="C5050" t="str">
            <v>4C</v>
          </cell>
          <cell r="D5050" t="str">
            <v>A</v>
          </cell>
          <cell r="E5050">
            <v>1.5177065767284991E-2</v>
          </cell>
          <cell r="F5050">
            <v>0.1</v>
          </cell>
          <cell r="G5050" t="str">
            <v>&lt;25</v>
          </cell>
          <cell r="H5050" t="str">
            <v>KS2 English</v>
          </cell>
          <cell r="I5050" t="str">
            <v>KS4 English</v>
          </cell>
        </row>
        <row r="5051">
          <cell r="B5051" t="str">
            <v>KS2-4</v>
          </cell>
          <cell r="C5051" t="str">
            <v>4B</v>
          </cell>
          <cell r="D5051" t="str">
            <v>A</v>
          </cell>
          <cell r="E5051">
            <v>5.1179350244770806E-2</v>
          </cell>
          <cell r="F5051">
            <v>0.1</v>
          </cell>
          <cell r="G5051" t="str">
            <v>&lt;25</v>
          </cell>
          <cell r="H5051" t="str">
            <v>KS2 English</v>
          </cell>
          <cell r="I5051" t="str">
            <v>KS4 English</v>
          </cell>
        </row>
        <row r="5052">
          <cell r="B5052" t="str">
            <v>KS2-4</v>
          </cell>
          <cell r="C5052" t="str">
            <v>4A</v>
          </cell>
          <cell r="D5052" t="str">
            <v>A</v>
          </cell>
          <cell r="E5052">
            <v>0.12875816993464051</v>
          </cell>
          <cell r="F5052">
            <v>0.1</v>
          </cell>
          <cell r="G5052" t="str">
            <v>&lt;25</v>
          </cell>
          <cell r="H5052" t="str">
            <v>KS2 English</v>
          </cell>
          <cell r="I5052" t="str">
            <v>KS4 English</v>
          </cell>
        </row>
        <row r="5053">
          <cell r="B5053" t="str">
            <v>KS2-4</v>
          </cell>
          <cell r="C5053" t="str">
            <v>5C</v>
          </cell>
          <cell r="D5053" t="str">
            <v>A</v>
          </cell>
          <cell r="E5053">
            <v>0.24642857142857144</v>
          </cell>
          <cell r="F5053">
            <v>0.1</v>
          </cell>
          <cell r="G5053" t="str">
            <v>&lt;25</v>
          </cell>
          <cell r="H5053" t="str">
            <v>KS2 English</v>
          </cell>
          <cell r="I5053" t="str">
            <v>KS4 English</v>
          </cell>
        </row>
        <row r="5054">
          <cell r="B5054" t="str">
            <v>KS2-4</v>
          </cell>
          <cell r="C5054" t="str">
            <v>5B</v>
          </cell>
          <cell r="D5054" t="str">
            <v>A</v>
          </cell>
          <cell r="E5054">
            <v>0.42545454545454547</v>
          </cell>
          <cell r="F5054">
            <v>0.1</v>
          </cell>
          <cell r="G5054" t="str">
            <v>&lt;25</v>
          </cell>
          <cell r="H5054" t="str">
            <v>KS2 English</v>
          </cell>
          <cell r="I5054" t="str">
            <v>KS4 English</v>
          </cell>
        </row>
        <row r="5055">
          <cell r="B5055" t="str">
            <v>KS2-4</v>
          </cell>
          <cell r="C5055" t="str">
            <v>5A</v>
          </cell>
          <cell r="D5055" t="str">
            <v>A</v>
          </cell>
          <cell r="E5055">
            <v>0.42545454545454547</v>
          </cell>
          <cell r="F5055">
            <v>0.1</v>
          </cell>
          <cell r="G5055" t="str">
            <v>&lt;25</v>
          </cell>
          <cell r="H5055" t="str">
            <v>KS2 English</v>
          </cell>
          <cell r="I5055" t="str">
            <v>KS4 English</v>
          </cell>
        </row>
        <row r="5056">
          <cell r="B5056" t="str">
            <v>.</v>
          </cell>
          <cell r="C5056" t="str">
            <v>.</v>
          </cell>
          <cell r="D5056" t="str">
            <v>.</v>
          </cell>
          <cell r="E5056" t="str">
            <v>.</v>
          </cell>
          <cell r="F5056" t="str">
            <v>.</v>
          </cell>
          <cell r="G5056" t="str">
            <v>.</v>
          </cell>
          <cell r="H5056" t="str">
            <v>.</v>
          </cell>
          <cell r="I5056" t="str">
            <v>.</v>
          </cell>
        </row>
        <row r="5057">
          <cell r="B5057" t="str">
            <v>.</v>
          </cell>
          <cell r="C5057" t="str">
            <v>.</v>
          </cell>
          <cell r="D5057" t="str">
            <v>.</v>
          </cell>
          <cell r="E5057" t="str">
            <v>.</v>
          </cell>
          <cell r="F5057" t="str">
            <v>.</v>
          </cell>
          <cell r="G5057" t="str">
            <v>.</v>
          </cell>
          <cell r="H5057" t="str">
            <v>.</v>
          </cell>
          <cell r="I5057" t="str">
            <v>.</v>
          </cell>
        </row>
        <row r="5058">
          <cell r="B5058" t="str">
            <v>.</v>
          </cell>
          <cell r="C5058" t="str">
            <v>.</v>
          </cell>
          <cell r="D5058" t="str">
            <v>.</v>
          </cell>
          <cell r="E5058" t="str">
            <v>.</v>
          </cell>
          <cell r="F5058" t="str">
            <v>.</v>
          </cell>
          <cell r="G5058" t="str">
            <v>.</v>
          </cell>
          <cell r="H5058" t="str">
            <v>KS2 English</v>
          </cell>
          <cell r="I5058" t="str">
            <v>KS4 English</v>
          </cell>
        </row>
        <row r="5059">
          <cell r="B5059" t="str">
            <v>.</v>
          </cell>
          <cell r="C5059" t="str">
            <v>.</v>
          </cell>
          <cell r="D5059" t="str">
            <v>.</v>
          </cell>
          <cell r="E5059" t="str">
            <v>.</v>
          </cell>
          <cell r="F5059" t="str">
            <v>.</v>
          </cell>
          <cell r="G5059" t="str">
            <v>.</v>
          </cell>
          <cell r="H5059" t="str">
            <v>KS2 English</v>
          </cell>
          <cell r="I5059" t="str">
            <v>KS4 English</v>
          </cell>
        </row>
        <row r="5060">
          <cell r="B5060" t="str">
            <v>.</v>
          </cell>
          <cell r="C5060" t="str">
            <v>.</v>
          </cell>
          <cell r="D5060" t="str">
            <v>.</v>
          </cell>
          <cell r="E5060" t="str">
            <v>.</v>
          </cell>
          <cell r="F5060" t="str">
            <v>.</v>
          </cell>
          <cell r="G5060" t="str">
            <v>.</v>
          </cell>
          <cell r="H5060" t="str">
            <v>KS2 English</v>
          </cell>
          <cell r="I5060" t="str">
            <v>KS4 English</v>
          </cell>
        </row>
        <row r="5061">
          <cell r="B5061" t="str">
            <v>.</v>
          </cell>
          <cell r="C5061" t="str">
            <v>.</v>
          </cell>
          <cell r="D5061" t="str">
            <v>.</v>
          </cell>
          <cell r="E5061" t="str">
            <v>.</v>
          </cell>
          <cell r="F5061" t="str">
            <v>.</v>
          </cell>
          <cell r="G5061" t="str">
            <v>.</v>
          </cell>
          <cell r="H5061" t="str">
            <v>.</v>
          </cell>
          <cell r="I5061" t="str">
            <v>.</v>
          </cell>
        </row>
        <row r="5062">
          <cell r="B5062" t="str">
            <v>.</v>
          </cell>
          <cell r="C5062" t="str">
            <v>.</v>
          </cell>
          <cell r="D5062" t="str">
            <v>.</v>
          </cell>
          <cell r="E5062" t="str">
            <v>.</v>
          </cell>
          <cell r="F5062" t="str">
            <v>.</v>
          </cell>
          <cell r="G5062" t="str">
            <v>.</v>
          </cell>
          <cell r="H5062" t="str">
            <v>.</v>
          </cell>
          <cell r="I5062" t="str">
            <v>.</v>
          </cell>
        </row>
        <row r="5063">
          <cell r="B5063" t="str">
            <v>KS2-4</v>
          </cell>
          <cell r="C5063" t="str">
            <v>B</v>
          </cell>
          <cell r="D5063" t="str">
            <v>A</v>
          </cell>
          <cell r="E5063">
            <v>0</v>
          </cell>
          <cell r="F5063">
            <v>0.1</v>
          </cell>
          <cell r="G5063" t="str">
            <v>&gt;=25 &amp; &lt;26</v>
          </cell>
          <cell r="H5063" t="str">
            <v>KS2 English</v>
          </cell>
          <cell r="I5063" t="str">
            <v>KS4 English</v>
          </cell>
        </row>
        <row r="5064">
          <cell r="B5064" t="str">
            <v>KS2-4</v>
          </cell>
          <cell r="C5064" t="str">
            <v>N</v>
          </cell>
          <cell r="D5064" t="str">
            <v>A</v>
          </cell>
          <cell r="E5064">
            <v>0</v>
          </cell>
          <cell r="F5064">
            <v>0.1</v>
          </cell>
          <cell r="G5064" t="str">
            <v>&gt;=25 &amp; &lt;26</v>
          </cell>
          <cell r="H5064" t="str">
            <v>KS2 English</v>
          </cell>
          <cell r="I5064" t="str">
            <v>KS4 English</v>
          </cell>
        </row>
        <row r="5065">
          <cell r="B5065" t="str">
            <v>KS2-4</v>
          </cell>
          <cell r="C5065" t="str">
            <v>2</v>
          </cell>
          <cell r="D5065" t="str">
            <v>A</v>
          </cell>
          <cell r="E5065">
            <v>2.1231422505307855E-3</v>
          </cell>
          <cell r="F5065">
            <v>0.1</v>
          </cell>
          <cell r="G5065" t="str">
            <v>&gt;=25 &amp; &lt;26</v>
          </cell>
          <cell r="H5065" t="str">
            <v>KS2 English</v>
          </cell>
          <cell r="I5065" t="str">
            <v>KS4 English</v>
          </cell>
        </row>
        <row r="5066">
          <cell r="B5066" t="str">
            <v>KS2-4</v>
          </cell>
          <cell r="C5066" t="str">
            <v>3C</v>
          </cell>
          <cell r="D5066" t="str">
            <v>A</v>
          </cell>
          <cell r="E5066">
            <v>2.1231422505307855E-3</v>
          </cell>
          <cell r="F5066">
            <v>0.1</v>
          </cell>
          <cell r="G5066" t="str">
            <v>&gt;=25 &amp; &lt;26</v>
          </cell>
          <cell r="H5066" t="str">
            <v>KS2 English</v>
          </cell>
          <cell r="I5066" t="str">
            <v>KS4 English</v>
          </cell>
        </row>
        <row r="5067">
          <cell r="B5067" t="str">
            <v>KS2-4</v>
          </cell>
          <cell r="C5067" t="str">
            <v>3B</v>
          </cell>
          <cell r="D5067" t="str">
            <v>A</v>
          </cell>
          <cell r="E5067">
            <v>0</v>
          </cell>
          <cell r="F5067">
            <v>0.1</v>
          </cell>
          <cell r="G5067" t="str">
            <v>&gt;=25 &amp; &lt;26</v>
          </cell>
          <cell r="H5067" t="str">
            <v>KS2 English</v>
          </cell>
          <cell r="I5067" t="str">
            <v>KS4 English</v>
          </cell>
        </row>
        <row r="5068">
          <cell r="B5068" t="str">
            <v>KS2-4</v>
          </cell>
          <cell r="C5068" t="str">
            <v>3A</v>
          </cell>
          <cell r="D5068" t="str">
            <v>A</v>
          </cell>
          <cell r="E5068">
            <v>6.1443932411674347E-3</v>
          </cell>
          <cell r="F5068">
            <v>0.1</v>
          </cell>
          <cell r="G5068" t="str">
            <v>&gt;=25 &amp; &lt;26</v>
          </cell>
          <cell r="H5068" t="str">
            <v>KS2 English</v>
          </cell>
          <cell r="I5068" t="str">
            <v>KS4 English</v>
          </cell>
        </row>
        <row r="5069">
          <cell r="B5069" t="str">
            <v>KS2-4</v>
          </cell>
          <cell r="C5069" t="str">
            <v>4C</v>
          </cell>
          <cell r="D5069" t="str">
            <v>A</v>
          </cell>
          <cell r="E5069">
            <v>1.9488428745432398E-2</v>
          </cell>
          <cell r="F5069">
            <v>0.1</v>
          </cell>
          <cell r="G5069" t="str">
            <v>&gt;=25 &amp; &lt;26</v>
          </cell>
          <cell r="H5069" t="str">
            <v>KS2 English</v>
          </cell>
          <cell r="I5069" t="str">
            <v>KS4 English</v>
          </cell>
        </row>
        <row r="5070">
          <cell r="B5070" t="str">
            <v>KS2-4</v>
          </cell>
          <cell r="C5070" t="str">
            <v>4B</v>
          </cell>
          <cell r="D5070" t="str">
            <v>A</v>
          </cell>
          <cell r="E5070">
            <v>5.2770448548812667E-2</v>
          </cell>
          <cell r="F5070">
            <v>0.1</v>
          </cell>
          <cell r="G5070" t="str">
            <v>&gt;=25 &amp; &lt;26</v>
          </cell>
          <cell r="H5070" t="str">
            <v>KS2 English</v>
          </cell>
          <cell r="I5070" t="str">
            <v>KS4 English</v>
          </cell>
        </row>
        <row r="5071">
          <cell r="B5071" t="str">
            <v>KS2-4</v>
          </cell>
          <cell r="C5071" t="str">
            <v>4A</v>
          </cell>
          <cell r="D5071" t="str">
            <v>A</v>
          </cell>
          <cell r="E5071">
            <v>0.13661581137309292</v>
          </cell>
          <cell r="F5071">
            <v>0.1</v>
          </cell>
          <cell r="G5071" t="str">
            <v>&gt;=25 &amp; &lt;26</v>
          </cell>
          <cell r="H5071" t="str">
            <v>KS2 English</v>
          </cell>
          <cell r="I5071" t="str">
            <v>KS4 English</v>
          </cell>
        </row>
        <row r="5072">
          <cell r="B5072" t="str">
            <v>KS2-4</v>
          </cell>
          <cell r="C5072" t="str">
            <v>5C</v>
          </cell>
          <cell r="D5072" t="str">
            <v>A</v>
          </cell>
          <cell r="E5072">
            <v>0.27300613496932513</v>
          </cell>
          <cell r="F5072">
            <v>0.1</v>
          </cell>
          <cell r="G5072" t="str">
            <v>&gt;=25 &amp; &lt;26</v>
          </cell>
          <cell r="H5072" t="str">
            <v>KS2 English</v>
          </cell>
          <cell r="I5072" t="str">
            <v>KS4 English</v>
          </cell>
        </row>
        <row r="5073">
          <cell r="B5073" t="str">
            <v>KS2-4</v>
          </cell>
          <cell r="C5073" t="str">
            <v>5B</v>
          </cell>
          <cell r="D5073" t="str">
            <v>A</v>
          </cell>
          <cell r="E5073">
            <v>0.43478260869565216</v>
          </cell>
          <cell r="F5073">
            <v>0.1</v>
          </cell>
          <cell r="G5073" t="str">
            <v>&gt;=25 &amp; &lt;26</v>
          </cell>
          <cell r="H5073" t="str">
            <v>KS2 English</v>
          </cell>
          <cell r="I5073" t="str">
            <v>KS4 English</v>
          </cell>
        </row>
        <row r="5074">
          <cell r="B5074" t="str">
            <v>KS2-4</v>
          </cell>
          <cell r="C5074" t="str">
            <v>5A</v>
          </cell>
          <cell r="D5074" t="str">
            <v>A</v>
          </cell>
          <cell r="E5074">
            <v>0.43478260869565216</v>
          </cell>
          <cell r="F5074">
            <v>0.1</v>
          </cell>
          <cell r="G5074" t="str">
            <v>&gt;=25 &amp; &lt;26</v>
          </cell>
          <cell r="H5074" t="str">
            <v>KS2 English</v>
          </cell>
          <cell r="I5074" t="str">
            <v>KS4 English</v>
          </cell>
        </row>
        <row r="5075">
          <cell r="B5075" t="str">
            <v>.</v>
          </cell>
          <cell r="C5075" t="str">
            <v>.</v>
          </cell>
          <cell r="D5075" t="str">
            <v>.</v>
          </cell>
          <cell r="E5075" t="str">
            <v>.</v>
          </cell>
          <cell r="F5075" t="str">
            <v>.</v>
          </cell>
          <cell r="G5075" t="str">
            <v>.</v>
          </cell>
          <cell r="H5075" t="str">
            <v>.</v>
          </cell>
          <cell r="I5075" t="str">
            <v>.</v>
          </cell>
        </row>
        <row r="5076">
          <cell r="B5076" t="str">
            <v>.</v>
          </cell>
          <cell r="C5076" t="str">
            <v>.</v>
          </cell>
          <cell r="D5076" t="str">
            <v>.</v>
          </cell>
          <cell r="E5076" t="str">
            <v>.</v>
          </cell>
          <cell r="F5076" t="str">
            <v>.</v>
          </cell>
          <cell r="G5076" t="str">
            <v>.</v>
          </cell>
          <cell r="H5076" t="str">
            <v>KS2 English</v>
          </cell>
          <cell r="I5076" t="str">
            <v>KS4 English</v>
          </cell>
        </row>
        <row r="5077">
          <cell r="B5077" t="str">
            <v>.</v>
          </cell>
          <cell r="C5077" t="str">
            <v>.</v>
          </cell>
          <cell r="D5077" t="str">
            <v>.</v>
          </cell>
          <cell r="E5077" t="str">
            <v>.</v>
          </cell>
          <cell r="F5077" t="str">
            <v>.</v>
          </cell>
          <cell r="G5077" t="str">
            <v>.</v>
          </cell>
          <cell r="H5077" t="str">
            <v>KS2 English</v>
          </cell>
          <cell r="I5077" t="str">
            <v>KS4 English</v>
          </cell>
        </row>
        <row r="5078">
          <cell r="B5078" t="str">
            <v>.</v>
          </cell>
          <cell r="C5078" t="str">
            <v>.</v>
          </cell>
          <cell r="D5078" t="str">
            <v>.</v>
          </cell>
          <cell r="E5078" t="str">
            <v>.</v>
          </cell>
          <cell r="F5078" t="str">
            <v>.</v>
          </cell>
          <cell r="G5078" t="str">
            <v>.</v>
          </cell>
          <cell r="H5078" t="str">
            <v>KS2 English</v>
          </cell>
          <cell r="I5078" t="str">
            <v>KS4 English</v>
          </cell>
        </row>
        <row r="5079">
          <cell r="B5079" t="str">
            <v>.</v>
          </cell>
          <cell r="C5079" t="str">
            <v>.</v>
          </cell>
          <cell r="D5079" t="str">
            <v>.</v>
          </cell>
          <cell r="E5079" t="str">
            <v>.</v>
          </cell>
          <cell r="F5079" t="str">
            <v>.</v>
          </cell>
          <cell r="G5079" t="str">
            <v>.</v>
          </cell>
          <cell r="H5079" t="str">
            <v>KS2 English</v>
          </cell>
          <cell r="I5079" t="str">
            <v>KS4 English</v>
          </cell>
        </row>
        <row r="5080">
          <cell r="B5080" t="str">
            <v>.</v>
          </cell>
          <cell r="C5080" t="str">
            <v>.</v>
          </cell>
          <cell r="D5080" t="str">
            <v>.</v>
          </cell>
          <cell r="E5080" t="str">
            <v>.</v>
          </cell>
          <cell r="F5080" t="str">
            <v>.</v>
          </cell>
          <cell r="G5080" t="str">
            <v>.</v>
          </cell>
          <cell r="H5080" t="str">
            <v>.</v>
          </cell>
          <cell r="I5080" t="str">
            <v>.</v>
          </cell>
        </row>
        <row r="5081">
          <cell r="B5081" t="str">
            <v>.</v>
          </cell>
          <cell r="C5081" t="str">
            <v>.</v>
          </cell>
          <cell r="D5081" t="str">
            <v>.</v>
          </cell>
          <cell r="E5081" t="str">
            <v>.</v>
          </cell>
          <cell r="F5081" t="str">
            <v>.</v>
          </cell>
          <cell r="G5081" t="str">
            <v>.</v>
          </cell>
          <cell r="H5081" t="str">
            <v>.</v>
          </cell>
          <cell r="I5081" t="str">
            <v>.</v>
          </cell>
        </row>
        <row r="5082">
          <cell r="B5082" t="str">
            <v>KS2-4</v>
          </cell>
          <cell r="C5082" t="str">
            <v>B</v>
          </cell>
          <cell r="D5082" t="str">
            <v>A</v>
          </cell>
          <cell r="E5082">
            <v>0</v>
          </cell>
          <cell r="F5082">
            <v>0.1</v>
          </cell>
          <cell r="G5082" t="str">
            <v>&gt;=26 &amp; &lt;27</v>
          </cell>
          <cell r="H5082" t="str">
            <v>KS2 English</v>
          </cell>
          <cell r="I5082" t="str">
            <v>KS4 English</v>
          </cell>
        </row>
        <row r="5083">
          <cell r="B5083" t="str">
            <v>KS2-4</v>
          </cell>
          <cell r="C5083" t="str">
            <v>N</v>
          </cell>
          <cell r="D5083" t="str">
            <v>A</v>
          </cell>
          <cell r="E5083">
            <v>0</v>
          </cell>
          <cell r="F5083">
            <v>0.1</v>
          </cell>
          <cell r="G5083" t="str">
            <v>&gt;=26 &amp; &lt;27</v>
          </cell>
          <cell r="H5083" t="str">
            <v>KS2 English</v>
          </cell>
          <cell r="I5083" t="str">
            <v>KS4 English</v>
          </cell>
        </row>
        <row r="5084">
          <cell r="B5084" t="str">
            <v>KS2-4</v>
          </cell>
          <cell r="C5084" t="str">
            <v>2</v>
          </cell>
          <cell r="D5084" t="str">
            <v>A</v>
          </cell>
          <cell r="E5084">
            <v>0</v>
          </cell>
          <cell r="F5084">
            <v>0.1</v>
          </cell>
          <cell r="G5084" t="str">
            <v>&gt;=26 &amp; &lt;27</v>
          </cell>
          <cell r="H5084" t="str">
            <v>KS2 English</v>
          </cell>
          <cell r="I5084" t="str">
            <v>KS4 English</v>
          </cell>
        </row>
        <row r="5085">
          <cell r="B5085" t="str">
            <v>KS2-4</v>
          </cell>
          <cell r="C5085" t="str">
            <v>3C</v>
          </cell>
          <cell r="D5085" t="str">
            <v>A</v>
          </cell>
          <cell r="E5085">
            <v>0</v>
          </cell>
          <cell r="F5085">
            <v>0.1</v>
          </cell>
          <cell r="G5085" t="str">
            <v>&gt;=26 &amp; &lt;27</v>
          </cell>
          <cell r="H5085" t="str">
            <v>KS2 English</v>
          </cell>
          <cell r="I5085" t="str">
            <v>KS4 English</v>
          </cell>
        </row>
        <row r="5086">
          <cell r="B5086" t="str">
            <v>KS2-4</v>
          </cell>
          <cell r="C5086" t="str">
            <v>3B</v>
          </cell>
          <cell r="D5086" t="str">
            <v>A</v>
          </cell>
          <cell r="E5086">
            <v>0</v>
          </cell>
          <cell r="F5086">
            <v>0.1</v>
          </cell>
          <cell r="G5086" t="str">
            <v>&gt;=26 &amp; &lt;27</v>
          </cell>
          <cell r="H5086" t="str">
            <v>KS2 English</v>
          </cell>
          <cell r="I5086" t="str">
            <v>KS4 English</v>
          </cell>
        </row>
        <row r="5087">
          <cell r="B5087" t="str">
            <v>KS2-4</v>
          </cell>
          <cell r="C5087" t="str">
            <v>3A</v>
          </cell>
          <cell r="D5087" t="str">
            <v>A</v>
          </cell>
          <cell r="E5087">
            <v>1.2453300124533001E-3</v>
          </cell>
          <cell r="F5087">
            <v>0.1</v>
          </cell>
          <cell r="G5087" t="str">
            <v>&gt;=26 &amp; &lt;27</v>
          </cell>
          <cell r="H5087" t="str">
            <v>KS2 English</v>
          </cell>
          <cell r="I5087" t="str">
            <v>KS4 English</v>
          </cell>
        </row>
        <row r="5088">
          <cell r="B5088" t="str">
            <v>KS2-4</v>
          </cell>
          <cell r="C5088" t="str">
            <v>4C</v>
          </cell>
          <cell r="D5088" t="str">
            <v>A</v>
          </cell>
          <cell r="E5088">
            <v>1.7671046669687357E-2</v>
          </cell>
          <cell r="F5088">
            <v>0.1</v>
          </cell>
          <cell r="G5088" t="str">
            <v>&gt;=26 &amp; &lt;27</v>
          </cell>
          <cell r="H5088" t="str">
            <v>KS2 English</v>
          </cell>
          <cell r="I5088" t="str">
            <v>KS4 English</v>
          </cell>
        </row>
        <row r="5089">
          <cell r="B5089" t="str">
            <v>KS2-4</v>
          </cell>
          <cell r="C5089" t="str">
            <v>4B</v>
          </cell>
          <cell r="D5089" t="str">
            <v>A</v>
          </cell>
          <cell r="E5089">
            <v>8.2621082621082614E-2</v>
          </cell>
          <cell r="F5089">
            <v>0.1</v>
          </cell>
          <cell r="G5089" t="str">
            <v>&gt;=26 &amp; &lt;27</v>
          </cell>
          <cell r="H5089" t="str">
            <v>KS2 English</v>
          </cell>
          <cell r="I5089" t="str">
            <v>KS4 English</v>
          </cell>
        </row>
        <row r="5090">
          <cell r="B5090" t="str">
            <v>KS2-4</v>
          </cell>
          <cell r="C5090" t="str">
            <v>4A</v>
          </cell>
          <cell r="D5090" t="str">
            <v>A</v>
          </cell>
          <cell r="E5090">
            <v>0.16051884880421566</v>
          </cell>
          <cell r="F5090">
            <v>0.1</v>
          </cell>
          <cell r="G5090" t="str">
            <v>&gt;=26 &amp; &lt;27</v>
          </cell>
          <cell r="H5090" t="str">
            <v>KS2 English</v>
          </cell>
          <cell r="I5090" t="str">
            <v>KS4 English</v>
          </cell>
        </row>
        <row r="5091">
          <cell r="B5091" t="str">
            <v>KS2-4</v>
          </cell>
          <cell r="C5091" t="str">
            <v>5C</v>
          </cell>
          <cell r="D5091" t="str">
            <v>A</v>
          </cell>
          <cell r="E5091">
            <v>0.33261736729057995</v>
          </cell>
          <cell r="F5091">
            <v>0.1</v>
          </cell>
          <cell r="G5091" t="str">
            <v>&gt;=26 &amp; &lt;27</v>
          </cell>
          <cell r="H5091" t="str">
            <v>KS2 English</v>
          </cell>
          <cell r="I5091" t="str">
            <v>KS4 English</v>
          </cell>
        </row>
        <row r="5092">
          <cell r="B5092" t="str">
            <v>KS2-4</v>
          </cell>
          <cell r="C5092" t="str">
            <v>5B</v>
          </cell>
          <cell r="D5092" t="str">
            <v>A</v>
          </cell>
          <cell r="E5092">
            <v>0.41592920353982299</v>
          </cell>
          <cell r="F5092">
            <v>0.1</v>
          </cell>
          <cell r="G5092" t="str">
            <v>&gt;=26 &amp; &lt;27</v>
          </cell>
          <cell r="H5092" t="str">
            <v>KS2 English</v>
          </cell>
          <cell r="I5092" t="str">
            <v>KS4 English</v>
          </cell>
        </row>
        <row r="5093">
          <cell r="B5093" t="str">
            <v>KS2-4</v>
          </cell>
          <cell r="C5093" t="str">
            <v>5A</v>
          </cell>
          <cell r="D5093" t="str">
            <v>A</v>
          </cell>
          <cell r="E5093">
            <v>0.41592920353982299</v>
          </cell>
          <cell r="F5093">
            <v>0.1</v>
          </cell>
          <cell r="G5093" t="str">
            <v>&gt;=26 &amp; &lt;27</v>
          </cell>
          <cell r="H5093" t="str">
            <v>KS2 English</v>
          </cell>
          <cell r="I5093" t="str">
            <v>KS4 English</v>
          </cell>
        </row>
        <row r="5094">
          <cell r="B5094" t="str">
            <v>.</v>
          </cell>
          <cell r="C5094" t="str">
            <v>.</v>
          </cell>
          <cell r="D5094" t="str">
            <v>.</v>
          </cell>
          <cell r="E5094" t="str">
            <v>.</v>
          </cell>
          <cell r="F5094" t="str">
            <v>.</v>
          </cell>
          <cell r="G5094" t="str">
            <v>.</v>
          </cell>
          <cell r="H5094" t="str">
            <v>.</v>
          </cell>
          <cell r="I5094" t="str">
            <v>.</v>
          </cell>
        </row>
        <row r="5095">
          <cell r="B5095" t="str">
            <v>.</v>
          </cell>
          <cell r="C5095" t="str">
            <v>.</v>
          </cell>
          <cell r="D5095" t="str">
            <v>.</v>
          </cell>
          <cell r="E5095" t="str">
            <v>.</v>
          </cell>
          <cell r="F5095" t="str">
            <v>.</v>
          </cell>
          <cell r="G5095" t="str">
            <v>.</v>
          </cell>
          <cell r="H5095" t="str">
            <v>KS2 English</v>
          </cell>
          <cell r="I5095" t="str">
            <v>KS4 English</v>
          </cell>
        </row>
        <row r="5096">
          <cell r="B5096" t="str">
            <v>.</v>
          </cell>
          <cell r="C5096" t="str">
            <v>.</v>
          </cell>
          <cell r="D5096" t="str">
            <v>.</v>
          </cell>
          <cell r="E5096" t="str">
            <v>.</v>
          </cell>
          <cell r="F5096" t="str">
            <v>.</v>
          </cell>
          <cell r="G5096" t="str">
            <v>.</v>
          </cell>
          <cell r="H5096" t="str">
            <v>KS2 English</v>
          </cell>
          <cell r="I5096" t="str">
            <v>KS4 English</v>
          </cell>
        </row>
        <row r="5097">
          <cell r="B5097" t="str">
            <v>.</v>
          </cell>
          <cell r="C5097" t="str">
            <v>.</v>
          </cell>
          <cell r="D5097" t="str">
            <v>.</v>
          </cell>
          <cell r="E5097" t="str">
            <v>.</v>
          </cell>
          <cell r="F5097" t="str">
            <v>.</v>
          </cell>
          <cell r="G5097" t="str">
            <v>.</v>
          </cell>
          <cell r="H5097" t="str">
            <v>KS2 English</v>
          </cell>
          <cell r="I5097" t="str">
            <v>KS4 English</v>
          </cell>
        </row>
        <row r="5098">
          <cell r="B5098" t="str">
            <v>.</v>
          </cell>
          <cell r="C5098" t="str">
            <v>.</v>
          </cell>
          <cell r="D5098" t="str">
            <v>.</v>
          </cell>
          <cell r="E5098" t="str">
            <v>.</v>
          </cell>
          <cell r="F5098" t="str">
            <v>.</v>
          </cell>
          <cell r="G5098" t="str">
            <v>.</v>
          </cell>
          <cell r="H5098" t="str">
            <v>KS2 English</v>
          </cell>
          <cell r="I5098" t="str">
            <v>KS4 English</v>
          </cell>
        </row>
        <row r="5099">
          <cell r="B5099" t="str">
            <v>.</v>
          </cell>
          <cell r="C5099" t="str">
            <v>.</v>
          </cell>
          <cell r="D5099" t="str">
            <v>.</v>
          </cell>
          <cell r="E5099" t="str">
            <v>.</v>
          </cell>
          <cell r="F5099" t="str">
            <v>.</v>
          </cell>
          <cell r="G5099" t="str">
            <v>.</v>
          </cell>
          <cell r="H5099" t="str">
            <v>.</v>
          </cell>
          <cell r="I5099" t="str">
            <v>.</v>
          </cell>
        </row>
        <row r="5100">
          <cell r="B5100" t="str">
            <v>.</v>
          </cell>
          <cell r="C5100" t="str">
            <v>.</v>
          </cell>
          <cell r="D5100" t="str">
            <v>.</v>
          </cell>
          <cell r="E5100" t="str">
            <v>.</v>
          </cell>
          <cell r="F5100" t="str">
            <v>.</v>
          </cell>
          <cell r="G5100" t="str">
            <v>.</v>
          </cell>
          <cell r="H5100" t="str">
            <v>.</v>
          </cell>
          <cell r="I5100" t="str">
            <v>.</v>
          </cell>
        </row>
        <row r="5101">
          <cell r="B5101" t="str">
            <v>KS2-4</v>
          </cell>
          <cell r="C5101" t="str">
            <v>B</v>
          </cell>
          <cell r="D5101" t="str">
            <v>A</v>
          </cell>
          <cell r="E5101">
            <v>0</v>
          </cell>
          <cell r="F5101">
            <v>0.1</v>
          </cell>
          <cell r="G5101" t="str">
            <v>&gt;=27 &amp; &lt;28</v>
          </cell>
          <cell r="H5101" t="str">
            <v>KS2 English</v>
          </cell>
          <cell r="I5101" t="str">
            <v>KS4 English</v>
          </cell>
        </row>
        <row r="5102">
          <cell r="B5102" t="str">
            <v>KS2-4</v>
          </cell>
          <cell r="C5102" t="str">
            <v>N</v>
          </cell>
          <cell r="D5102" t="str">
            <v>A</v>
          </cell>
          <cell r="E5102">
            <v>0</v>
          </cell>
          <cell r="F5102">
            <v>0.1</v>
          </cell>
          <cell r="G5102" t="str">
            <v>&gt;=27 &amp; &lt;28</v>
          </cell>
          <cell r="H5102" t="str">
            <v>KS2 English</v>
          </cell>
          <cell r="I5102" t="str">
            <v>KS4 English</v>
          </cell>
        </row>
        <row r="5103">
          <cell r="B5103" t="str">
            <v>KS2-4</v>
          </cell>
          <cell r="C5103" t="str">
            <v>2</v>
          </cell>
          <cell r="D5103" t="str">
            <v>A</v>
          </cell>
          <cell r="E5103">
            <v>0</v>
          </cell>
          <cell r="F5103">
            <v>0.1</v>
          </cell>
          <cell r="G5103" t="str">
            <v>&gt;=27 &amp; &lt;28</v>
          </cell>
          <cell r="H5103" t="str">
            <v>KS2 English</v>
          </cell>
          <cell r="I5103" t="str">
            <v>KS4 English</v>
          </cell>
        </row>
        <row r="5104">
          <cell r="B5104" t="str">
            <v>KS2-4</v>
          </cell>
          <cell r="C5104" t="str">
            <v>3C</v>
          </cell>
          <cell r="D5104" t="str">
            <v>A</v>
          </cell>
          <cell r="E5104">
            <v>5.0251256281407036E-3</v>
          </cell>
          <cell r="F5104">
            <v>0.1</v>
          </cell>
          <cell r="G5104" t="str">
            <v>&gt;=27 &amp; &lt;28</v>
          </cell>
          <cell r="H5104" t="str">
            <v>KS2 English</v>
          </cell>
          <cell r="I5104" t="str">
            <v>KS4 English</v>
          </cell>
        </row>
        <row r="5105">
          <cell r="B5105" t="str">
            <v>KS2-4</v>
          </cell>
          <cell r="C5105" t="str">
            <v>3B</v>
          </cell>
          <cell r="D5105" t="str">
            <v>A</v>
          </cell>
          <cell r="E5105">
            <v>0</v>
          </cell>
          <cell r="F5105">
            <v>0.1</v>
          </cell>
          <cell r="G5105" t="str">
            <v>&gt;=27 &amp; &lt;28</v>
          </cell>
          <cell r="H5105" t="str">
            <v>KS2 English</v>
          </cell>
          <cell r="I5105" t="str">
            <v>KS4 English</v>
          </cell>
        </row>
        <row r="5106">
          <cell r="B5106" t="str">
            <v>KS2-4</v>
          </cell>
          <cell r="C5106" t="str">
            <v>3A</v>
          </cell>
          <cell r="D5106" t="str">
            <v>A</v>
          </cell>
          <cell r="E5106">
            <v>3.937007874015748E-3</v>
          </cell>
          <cell r="F5106">
            <v>0.1</v>
          </cell>
          <cell r="G5106" t="str">
            <v>&gt;=27 &amp; &lt;28</v>
          </cell>
          <cell r="H5106" t="str">
            <v>KS2 English</v>
          </cell>
          <cell r="I5106" t="str">
            <v>KS4 English</v>
          </cell>
        </row>
        <row r="5107">
          <cell r="B5107" t="str">
            <v>KS2-4</v>
          </cell>
          <cell r="C5107" t="str">
            <v>4C</v>
          </cell>
          <cell r="D5107" t="str">
            <v>A</v>
          </cell>
          <cell r="E5107">
            <v>2.2418478260869564E-2</v>
          </cell>
          <cell r="F5107">
            <v>0.1</v>
          </cell>
          <cell r="G5107" t="str">
            <v>&gt;=27 &amp; &lt;28</v>
          </cell>
          <cell r="H5107" t="str">
            <v>KS2 English</v>
          </cell>
          <cell r="I5107" t="str">
            <v>KS4 English</v>
          </cell>
        </row>
        <row r="5108">
          <cell r="B5108" t="str">
            <v>KS2-4</v>
          </cell>
          <cell r="C5108" t="str">
            <v>4B</v>
          </cell>
          <cell r="D5108" t="str">
            <v>A</v>
          </cell>
          <cell r="E5108">
            <v>7.5425790754257913E-2</v>
          </cell>
          <cell r="F5108">
            <v>0.1</v>
          </cell>
          <cell r="G5108" t="str">
            <v>&gt;=27 &amp; &lt;28</v>
          </cell>
          <cell r="H5108" t="str">
            <v>KS2 English</v>
          </cell>
          <cell r="I5108" t="str">
            <v>KS4 English</v>
          </cell>
        </row>
        <row r="5109">
          <cell r="B5109" t="str">
            <v>KS2-4</v>
          </cell>
          <cell r="C5109" t="str">
            <v>4A</v>
          </cell>
          <cell r="D5109" t="str">
            <v>A</v>
          </cell>
          <cell r="E5109">
            <v>0.19729477611940299</v>
          </cell>
          <cell r="F5109">
            <v>0.1</v>
          </cell>
          <cell r="G5109" t="str">
            <v>&gt;=27 &amp; &lt;28</v>
          </cell>
          <cell r="H5109" t="str">
            <v>KS2 English</v>
          </cell>
          <cell r="I5109" t="str">
            <v>KS4 English</v>
          </cell>
        </row>
        <row r="5110">
          <cell r="B5110" t="str">
            <v>KS2-4</v>
          </cell>
          <cell r="C5110" t="str">
            <v>5C</v>
          </cell>
          <cell r="D5110" t="str">
            <v>A</v>
          </cell>
          <cell r="E5110">
            <v>0.39268142681426815</v>
          </cell>
          <cell r="F5110">
            <v>0.1</v>
          </cell>
          <cell r="G5110" t="str">
            <v>&gt;=27 &amp; &lt;28</v>
          </cell>
          <cell r="H5110" t="str">
            <v>KS2 English</v>
          </cell>
          <cell r="I5110" t="str">
            <v>KS4 English</v>
          </cell>
        </row>
        <row r="5111">
          <cell r="B5111" t="str">
            <v>KS2-4</v>
          </cell>
          <cell r="C5111" t="str">
            <v>5B</v>
          </cell>
          <cell r="D5111" t="str">
            <v>A</v>
          </cell>
          <cell r="E5111">
            <v>0.46153846153846156</v>
          </cell>
          <cell r="F5111">
            <v>0.1</v>
          </cell>
          <cell r="G5111" t="str">
            <v>&gt;=27 &amp; &lt;28</v>
          </cell>
          <cell r="H5111" t="str">
            <v>KS2 English</v>
          </cell>
          <cell r="I5111" t="str">
            <v>KS4 English</v>
          </cell>
        </row>
        <row r="5112">
          <cell r="B5112" t="str">
            <v>KS2-4</v>
          </cell>
          <cell r="C5112" t="str">
            <v>5A</v>
          </cell>
          <cell r="D5112" t="str">
            <v>A</v>
          </cell>
          <cell r="E5112">
            <v>0.46153846153846156</v>
          </cell>
          <cell r="F5112">
            <v>0.1</v>
          </cell>
          <cell r="G5112" t="str">
            <v>&gt;=27 &amp; &lt;28</v>
          </cell>
          <cell r="H5112" t="str">
            <v>KS2 English</v>
          </cell>
          <cell r="I5112" t="str">
            <v>KS4 English</v>
          </cell>
        </row>
        <row r="5113">
          <cell r="B5113" t="str">
            <v>.</v>
          </cell>
          <cell r="C5113" t="str">
            <v>.</v>
          </cell>
          <cell r="D5113" t="str">
            <v>.</v>
          </cell>
          <cell r="E5113" t="str">
            <v>.</v>
          </cell>
          <cell r="F5113" t="str">
            <v>.</v>
          </cell>
          <cell r="G5113" t="str">
            <v>.</v>
          </cell>
          <cell r="H5113" t="str">
            <v>.</v>
          </cell>
          <cell r="I5113" t="str">
            <v>.</v>
          </cell>
        </row>
        <row r="5114">
          <cell r="B5114" t="str">
            <v>.</v>
          </cell>
          <cell r="C5114" t="str">
            <v>.</v>
          </cell>
          <cell r="D5114" t="str">
            <v>.</v>
          </cell>
          <cell r="E5114" t="str">
            <v>.</v>
          </cell>
          <cell r="F5114" t="str">
            <v>.</v>
          </cell>
          <cell r="G5114" t="str">
            <v>.</v>
          </cell>
          <cell r="H5114" t="str">
            <v>KS2 English</v>
          </cell>
          <cell r="I5114" t="str">
            <v>KS4 English</v>
          </cell>
        </row>
        <row r="5115">
          <cell r="B5115" t="str">
            <v>.</v>
          </cell>
          <cell r="C5115" t="str">
            <v>.</v>
          </cell>
          <cell r="D5115" t="str">
            <v>.</v>
          </cell>
          <cell r="E5115" t="str">
            <v>.</v>
          </cell>
          <cell r="F5115" t="str">
            <v>.</v>
          </cell>
          <cell r="G5115" t="str">
            <v>.</v>
          </cell>
          <cell r="H5115" t="str">
            <v>KS2 English</v>
          </cell>
          <cell r="I5115" t="str">
            <v>KS4 English</v>
          </cell>
        </row>
        <row r="5116">
          <cell r="B5116" t="str">
            <v>.</v>
          </cell>
          <cell r="C5116" t="str">
            <v>.</v>
          </cell>
          <cell r="D5116" t="str">
            <v>.</v>
          </cell>
          <cell r="E5116" t="str">
            <v>.</v>
          </cell>
          <cell r="F5116" t="str">
            <v>.</v>
          </cell>
          <cell r="G5116" t="str">
            <v>.</v>
          </cell>
          <cell r="H5116" t="str">
            <v>KS2 English</v>
          </cell>
          <cell r="I5116" t="str">
            <v>KS4 English</v>
          </cell>
        </row>
        <row r="5117">
          <cell r="B5117" t="str">
            <v>.</v>
          </cell>
          <cell r="C5117" t="str">
            <v>.</v>
          </cell>
          <cell r="D5117" t="str">
            <v>.</v>
          </cell>
          <cell r="E5117" t="str">
            <v>.</v>
          </cell>
          <cell r="F5117" t="str">
            <v>.</v>
          </cell>
          <cell r="G5117" t="str">
            <v>.</v>
          </cell>
          <cell r="H5117" t="str">
            <v>KS2 English</v>
          </cell>
          <cell r="I5117" t="str">
            <v>KS4 English</v>
          </cell>
        </row>
        <row r="5118">
          <cell r="B5118" t="str">
            <v>.</v>
          </cell>
          <cell r="C5118" t="str">
            <v>.</v>
          </cell>
          <cell r="D5118" t="str">
            <v>.</v>
          </cell>
          <cell r="E5118" t="str">
            <v>.</v>
          </cell>
          <cell r="F5118" t="str">
            <v>.</v>
          </cell>
          <cell r="G5118" t="str">
            <v>.</v>
          </cell>
          <cell r="H5118" t="str">
            <v>.</v>
          </cell>
          <cell r="I5118" t="str">
            <v>.</v>
          </cell>
        </row>
        <row r="5119">
          <cell r="B5119" t="str">
            <v>.</v>
          </cell>
          <cell r="C5119" t="str">
            <v>.</v>
          </cell>
          <cell r="D5119" t="str">
            <v>.</v>
          </cell>
          <cell r="E5119" t="str">
            <v>.</v>
          </cell>
          <cell r="F5119" t="str">
            <v>.</v>
          </cell>
          <cell r="G5119" t="str">
            <v>.</v>
          </cell>
          <cell r="H5119" t="str">
            <v>.</v>
          </cell>
          <cell r="I5119" t="str">
            <v>.</v>
          </cell>
        </row>
        <row r="5120">
          <cell r="B5120" t="str">
            <v>KS2-4</v>
          </cell>
          <cell r="C5120" t="str">
            <v>B</v>
          </cell>
          <cell r="D5120" t="str">
            <v>A</v>
          </cell>
          <cell r="E5120">
            <v>0</v>
          </cell>
          <cell r="F5120">
            <v>0.1</v>
          </cell>
          <cell r="G5120" t="str">
            <v>&gt;=28 &amp; &lt;29</v>
          </cell>
          <cell r="H5120" t="str">
            <v>KS2 English</v>
          </cell>
          <cell r="I5120" t="str">
            <v>KS4 English</v>
          </cell>
        </row>
        <row r="5121">
          <cell r="B5121" t="str">
            <v>KS2-4</v>
          </cell>
          <cell r="C5121" t="str">
            <v>N</v>
          </cell>
          <cell r="D5121" t="str">
            <v>A</v>
          </cell>
          <cell r="E5121">
            <v>0</v>
          </cell>
          <cell r="F5121">
            <v>0.1</v>
          </cell>
          <cell r="G5121" t="str">
            <v>&gt;=28 &amp; &lt;29</v>
          </cell>
          <cell r="H5121" t="str">
            <v>KS2 English</v>
          </cell>
          <cell r="I5121" t="str">
            <v>KS4 English</v>
          </cell>
        </row>
        <row r="5122">
          <cell r="B5122" t="str">
            <v>KS2-4</v>
          </cell>
          <cell r="C5122" t="str">
            <v>2</v>
          </cell>
          <cell r="D5122" t="str">
            <v>A</v>
          </cell>
          <cell r="E5122">
            <v>0</v>
          </cell>
          <cell r="F5122">
            <v>0.1</v>
          </cell>
          <cell r="G5122" t="str">
            <v>&gt;=28 &amp; &lt;29</v>
          </cell>
          <cell r="H5122" t="str">
            <v>KS2 English</v>
          </cell>
          <cell r="I5122" t="str">
            <v>KS4 English</v>
          </cell>
        </row>
        <row r="5123">
          <cell r="B5123" t="str">
            <v>KS2-4</v>
          </cell>
          <cell r="C5123" t="str">
            <v>3C</v>
          </cell>
          <cell r="D5123" t="str">
            <v>A</v>
          </cell>
          <cell r="E5123">
            <v>0</v>
          </cell>
          <cell r="F5123">
            <v>0.1</v>
          </cell>
          <cell r="G5123" t="str">
            <v>&gt;=28 &amp; &lt;29</v>
          </cell>
          <cell r="H5123" t="str">
            <v>KS2 English</v>
          </cell>
          <cell r="I5123" t="str">
            <v>KS4 English</v>
          </cell>
        </row>
        <row r="5124">
          <cell r="B5124" t="str">
            <v>KS2-4</v>
          </cell>
          <cell r="C5124" t="str">
            <v>3B</v>
          </cell>
          <cell r="D5124" t="str">
            <v>A</v>
          </cell>
          <cell r="E5124">
            <v>1.020408163265306E-2</v>
          </cell>
          <cell r="F5124">
            <v>0.1</v>
          </cell>
          <cell r="G5124" t="str">
            <v>&gt;=28 &amp; &lt;29</v>
          </cell>
          <cell r="H5124" t="str">
            <v>KS2 English</v>
          </cell>
          <cell r="I5124" t="str">
            <v>KS4 English</v>
          </cell>
        </row>
        <row r="5125">
          <cell r="B5125" t="str">
            <v>KS2-4</v>
          </cell>
          <cell r="C5125" t="str">
            <v>3A</v>
          </cell>
          <cell r="D5125" t="str">
            <v>A</v>
          </cell>
          <cell r="E5125">
            <v>1.020408163265306E-2</v>
          </cell>
          <cell r="F5125">
            <v>0.1</v>
          </cell>
          <cell r="G5125" t="str">
            <v>&gt;=28 &amp; &lt;29</v>
          </cell>
          <cell r="H5125" t="str">
            <v>KS2 English</v>
          </cell>
          <cell r="I5125" t="str">
            <v>KS4 English</v>
          </cell>
        </row>
        <row r="5126">
          <cell r="B5126" t="str">
            <v>KS2-4</v>
          </cell>
          <cell r="C5126" t="str">
            <v>4C</v>
          </cell>
          <cell r="D5126" t="str">
            <v>A</v>
          </cell>
          <cell r="E5126">
            <v>2.8688524590163935E-2</v>
          </cell>
          <cell r="F5126">
            <v>0.1</v>
          </cell>
          <cell r="G5126" t="str">
            <v>&gt;=28 &amp; &lt;29</v>
          </cell>
          <cell r="H5126" t="str">
            <v>KS2 English</v>
          </cell>
          <cell r="I5126" t="str">
            <v>KS4 English</v>
          </cell>
        </row>
        <row r="5127">
          <cell r="B5127" t="str">
            <v>KS2-4</v>
          </cell>
          <cell r="C5127" t="str">
            <v>4B</v>
          </cell>
          <cell r="D5127" t="str">
            <v>A</v>
          </cell>
          <cell r="E5127">
            <v>0.1476846057571965</v>
          </cell>
          <cell r="F5127">
            <v>0.1</v>
          </cell>
          <cell r="G5127" t="str">
            <v>&gt;=28 &amp; &lt;29</v>
          </cell>
          <cell r="H5127" t="str">
            <v>KS2 English</v>
          </cell>
          <cell r="I5127" t="str">
            <v>KS4 English</v>
          </cell>
        </row>
        <row r="5128">
          <cell r="B5128" t="str">
            <v>KS2-4</v>
          </cell>
          <cell r="C5128" t="str">
            <v>4A</v>
          </cell>
          <cell r="D5128" t="str">
            <v>A</v>
          </cell>
          <cell r="E5128">
            <v>0.24327628361858192</v>
          </cell>
          <cell r="F5128">
            <v>0.1</v>
          </cell>
          <cell r="G5128" t="str">
            <v>&gt;=28 &amp; &lt;29</v>
          </cell>
          <cell r="H5128" t="str">
            <v>KS2 English</v>
          </cell>
          <cell r="I5128" t="str">
            <v>KS4 English</v>
          </cell>
        </row>
        <row r="5129">
          <cell r="B5129" t="str">
            <v>KS2-4</v>
          </cell>
          <cell r="C5129" t="str">
            <v>5C</v>
          </cell>
          <cell r="D5129" t="str">
            <v>A</v>
          </cell>
          <cell r="E5129">
            <v>0.41404199475065617</v>
          </cell>
          <cell r="F5129">
            <v>0.1</v>
          </cell>
          <cell r="G5129" t="str">
            <v>&gt;=28 &amp; &lt;29</v>
          </cell>
          <cell r="H5129" t="str">
            <v>KS2 English</v>
          </cell>
          <cell r="I5129" t="str">
            <v>KS4 English</v>
          </cell>
        </row>
        <row r="5130">
          <cell r="B5130" t="str">
            <v>KS2-4</v>
          </cell>
          <cell r="C5130" t="str">
            <v>5B</v>
          </cell>
          <cell r="D5130" t="str">
            <v>A</v>
          </cell>
          <cell r="E5130">
            <v>0.40530303030303028</v>
          </cell>
          <cell r="F5130">
            <v>0.1</v>
          </cell>
          <cell r="G5130" t="str">
            <v>&gt;=28 &amp; &lt;29</v>
          </cell>
          <cell r="H5130" t="str">
            <v>KS2 English</v>
          </cell>
          <cell r="I5130" t="str">
            <v>KS4 English</v>
          </cell>
        </row>
        <row r="5131">
          <cell r="B5131" t="str">
            <v>KS2-4</v>
          </cell>
          <cell r="C5131" t="str">
            <v>5A</v>
          </cell>
          <cell r="D5131" t="str">
            <v>A</v>
          </cell>
          <cell r="E5131">
            <v>0.40530303030303028</v>
          </cell>
          <cell r="F5131">
            <v>0.1</v>
          </cell>
          <cell r="G5131" t="str">
            <v>&gt;=28 &amp; &lt;29</v>
          </cell>
          <cell r="H5131" t="str">
            <v>KS2 English</v>
          </cell>
          <cell r="I5131" t="str">
            <v>KS4 English</v>
          </cell>
        </row>
        <row r="5132">
          <cell r="B5132" t="str">
            <v>.</v>
          </cell>
          <cell r="C5132" t="str">
            <v>.</v>
          </cell>
          <cell r="D5132" t="str">
            <v>.</v>
          </cell>
          <cell r="E5132" t="str">
            <v>.</v>
          </cell>
          <cell r="F5132" t="str">
            <v>.</v>
          </cell>
          <cell r="G5132" t="str">
            <v>.</v>
          </cell>
          <cell r="H5132" t="str">
            <v>.</v>
          </cell>
          <cell r="I5132" t="str">
            <v>.</v>
          </cell>
        </row>
        <row r="5133">
          <cell r="B5133" t="str">
            <v>.</v>
          </cell>
          <cell r="C5133" t="str">
            <v>.</v>
          </cell>
          <cell r="D5133" t="str">
            <v>.</v>
          </cell>
          <cell r="E5133" t="str">
            <v>.</v>
          </cell>
          <cell r="F5133" t="str">
            <v>.</v>
          </cell>
          <cell r="G5133" t="str">
            <v>.</v>
          </cell>
          <cell r="H5133" t="str">
            <v>KS2 English</v>
          </cell>
          <cell r="I5133" t="str">
            <v>KS4 English</v>
          </cell>
        </row>
        <row r="5134">
          <cell r="B5134" t="str">
            <v>.</v>
          </cell>
          <cell r="C5134" t="str">
            <v>.</v>
          </cell>
          <cell r="D5134" t="str">
            <v>.</v>
          </cell>
          <cell r="E5134" t="str">
            <v>.</v>
          </cell>
          <cell r="F5134" t="str">
            <v>.</v>
          </cell>
          <cell r="G5134" t="str">
            <v>.</v>
          </cell>
          <cell r="H5134" t="str">
            <v>KS2 English</v>
          </cell>
          <cell r="I5134" t="str">
            <v>KS4 English</v>
          </cell>
        </row>
        <row r="5135">
          <cell r="B5135" t="str">
            <v>.</v>
          </cell>
          <cell r="C5135" t="str">
            <v>.</v>
          </cell>
          <cell r="D5135" t="str">
            <v>.</v>
          </cell>
          <cell r="E5135" t="str">
            <v>.</v>
          </cell>
          <cell r="F5135" t="str">
            <v>.</v>
          </cell>
          <cell r="G5135" t="str">
            <v>.</v>
          </cell>
          <cell r="H5135" t="str">
            <v>KS2 English</v>
          </cell>
          <cell r="I5135" t="str">
            <v>KS4 English</v>
          </cell>
        </row>
        <row r="5136">
          <cell r="B5136" t="str">
            <v>.</v>
          </cell>
          <cell r="C5136" t="str">
            <v>.</v>
          </cell>
          <cell r="D5136" t="str">
            <v>.</v>
          </cell>
          <cell r="E5136" t="str">
            <v>.</v>
          </cell>
          <cell r="F5136" t="str">
            <v>.</v>
          </cell>
          <cell r="G5136" t="str">
            <v>.</v>
          </cell>
          <cell r="H5136" t="str">
            <v>KS2 English</v>
          </cell>
          <cell r="I5136" t="str">
            <v>KS4 English</v>
          </cell>
        </row>
        <row r="5137">
          <cell r="B5137" t="str">
            <v>.</v>
          </cell>
          <cell r="C5137" t="str">
            <v>.</v>
          </cell>
          <cell r="D5137" t="str">
            <v>.</v>
          </cell>
          <cell r="E5137" t="str">
            <v>.</v>
          </cell>
          <cell r="F5137" t="str">
            <v>.</v>
          </cell>
          <cell r="G5137" t="str">
            <v>.</v>
          </cell>
          <cell r="H5137" t="str">
            <v>.</v>
          </cell>
          <cell r="I5137" t="str">
            <v>.</v>
          </cell>
        </row>
        <row r="5138">
          <cell r="B5138" t="str">
            <v>.</v>
          </cell>
          <cell r="C5138" t="str">
            <v>.</v>
          </cell>
          <cell r="D5138" t="str">
            <v>.</v>
          </cell>
          <cell r="E5138" t="str">
            <v>.</v>
          </cell>
          <cell r="F5138" t="str">
            <v>.</v>
          </cell>
          <cell r="G5138" t="str">
            <v>.</v>
          </cell>
          <cell r="H5138" t="str">
            <v>.</v>
          </cell>
          <cell r="I5138" t="str">
            <v>.</v>
          </cell>
        </row>
        <row r="5139">
          <cell r="B5139" t="str">
            <v>KS2-4</v>
          </cell>
          <cell r="C5139" t="str">
            <v>B</v>
          </cell>
          <cell r="D5139" t="str">
            <v>A</v>
          </cell>
          <cell r="E5139">
            <v>0.10396039603960396</v>
          </cell>
          <cell r="F5139">
            <v>0.1</v>
          </cell>
          <cell r="G5139" t="str">
            <v>&gt;=29 &amp; &lt;30</v>
          </cell>
          <cell r="H5139" t="str">
            <v>KS2 English</v>
          </cell>
          <cell r="I5139" t="str">
            <v>KS4 English</v>
          </cell>
        </row>
        <row r="5140">
          <cell r="B5140" t="str">
            <v>KS2-4</v>
          </cell>
          <cell r="C5140" t="str">
            <v>N</v>
          </cell>
          <cell r="D5140" t="str">
            <v>A</v>
          </cell>
          <cell r="E5140">
            <v>0.10396039603960396</v>
          </cell>
          <cell r="F5140">
            <v>0.1</v>
          </cell>
          <cell r="G5140" t="str">
            <v>&gt;=29 &amp; &lt;30</v>
          </cell>
          <cell r="H5140" t="str">
            <v>KS2 English</v>
          </cell>
          <cell r="I5140" t="str">
            <v>KS4 English</v>
          </cell>
        </row>
        <row r="5141">
          <cell r="B5141" t="str">
            <v>KS2-4</v>
          </cell>
          <cell r="C5141" t="str">
            <v>2</v>
          </cell>
          <cell r="D5141" t="str">
            <v>A</v>
          </cell>
          <cell r="E5141">
            <v>0.10396039603960396</v>
          </cell>
          <cell r="F5141">
            <v>0.1</v>
          </cell>
          <cell r="G5141" t="str">
            <v>&gt;=29 &amp; &lt;30</v>
          </cell>
          <cell r="H5141" t="str">
            <v>KS2 English</v>
          </cell>
          <cell r="I5141" t="str">
            <v>KS4 English</v>
          </cell>
        </row>
        <row r="5142">
          <cell r="B5142" t="str">
            <v>KS2-4</v>
          </cell>
          <cell r="C5142" t="str">
            <v>3C</v>
          </cell>
          <cell r="D5142" t="str">
            <v>A</v>
          </cell>
          <cell r="E5142">
            <v>0.10396039603960396</v>
          </cell>
          <cell r="F5142">
            <v>0.1</v>
          </cell>
          <cell r="G5142" t="str">
            <v>&gt;=29 &amp; &lt;30</v>
          </cell>
          <cell r="H5142" t="str">
            <v>KS2 English</v>
          </cell>
          <cell r="I5142" t="str">
            <v>KS4 English</v>
          </cell>
        </row>
        <row r="5143">
          <cell r="B5143" t="str">
            <v>KS2-4</v>
          </cell>
          <cell r="C5143" t="str">
            <v>3B</v>
          </cell>
          <cell r="D5143" t="str">
            <v>A</v>
          </cell>
          <cell r="E5143">
            <v>0.10396039603960396</v>
          </cell>
          <cell r="F5143">
            <v>0.1</v>
          </cell>
          <cell r="G5143" t="str">
            <v>&gt;=29 &amp; &lt;30</v>
          </cell>
          <cell r="H5143" t="str">
            <v>KS2 English</v>
          </cell>
          <cell r="I5143" t="str">
            <v>KS4 English</v>
          </cell>
        </row>
        <row r="5144">
          <cell r="B5144" t="str">
            <v>KS2-4</v>
          </cell>
          <cell r="C5144" t="str">
            <v>3A</v>
          </cell>
          <cell r="D5144" t="str">
            <v>A</v>
          </cell>
          <cell r="E5144">
            <v>0.10396039603960396</v>
          </cell>
          <cell r="F5144">
            <v>0.1</v>
          </cell>
          <cell r="G5144" t="str">
            <v>&gt;=29 &amp; &lt;30</v>
          </cell>
          <cell r="H5144" t="str">
            <v>KS2 English</v>
          </cell>
          <cell r="I5144" t="str">
            <v>KS4 English</v>
          </cell>
        </row>
        <row r="5145">
          <cell r="B5145" t="str">
            <v>KS2-4</v>
          </cell>
          <cell r="C5145" t="str">
            <v>4C</v>
          </cell>
          <cell r="D5145" t="str">
            <v>A</v>
          </cell>
          <cell r="E5145">
            <v>0.10396039603960396</v>
          </cell>
          <cell r="F5145">
            <v>0.1</v>
          </cell>
          <cell r="G5145" t="str">
            <v>&gt;=29 &amp; &lt;30</v>
          </cell>
          <cell r="H5145" t="str">
            <v>KS2 English</v>
          </cell>
          <cell r="I5145" t="str">
            <v>KS4 English</v>
          </cell>
        </row>
        <row r="5146">
          <cell r="B5146" t="str">
            <v>KS2-4</v>
          </cell>
          <cell r="C5146" t="str">
            <v>4B</v>
          </cell>
          <cell r="D5146" t="str">
            <v>A</v>
          </cell>
          <cell r="E5146">
            <v>0.10396039603960396</v>
          </cell>
          <cell r="F5146">
            <v>0.1</v>
          </cell>
          <cell r="G5146" t="str">
            <v>&gt;=29 &amp; &lt;30</v>
          </cell>
          <cell r="H5146" t="str">
            <v>KS2 English</v>
          </cell>
          <cell r="I5146" t="str">
            <v>KS4 English</v>
          </cell>
        </row>
        <row r="5147">
          <cell r="B5147" t="str">
            <v>KS2-4</v>
          </cell>
          <cell r="C5147" t="str">
            <v>4A</v>
          </cell>
          <cell r="D5147" t="str">
            <v>A</v>
          </cell>
          <cell r="E5147">
            <v>0.32275132275132273</v>
          </cell>
          <cell r="F5147">
            <v>0.1</v>
          </cell>
          <cell r="G5147" t="str">
            <v>&gt;=29 &amp; &lt;30</v>
          </cell>
          <cell r="H5147" t="str">
            <v>KS2 English</v>
          </cell>
          <cell r="I5147" t="str">
            <v>KS4 English</v>
          </cell>
        </row>
        <row r="5148">
          <cell r="B5148" t="str">
            <v>KS2-4</v>
          </cell>
          <cell r="C5148" t="str">
            <v>5C</v>
          </cell>
          <cell r="D5148" t="str">
            <v>A</v>
          </cell>
          <cell r="E5148">
            <v>0.42619926199261993</v>
          </cell>
          <cell r="F5148">
            <v>0.1</v>
          </cell>
          <cell r="G5148" t="str">
            <v>&gt;=29 &amp; &lt;30</v>
          </cell>
          <cell r="H5148" t="str">
            <v>KS2 English</v>
          </cell>
          <cell r="I5148" t="str">
            <v>KS4 English</v>
          </cell>
        </row>
        <row r="5149">
          <cell r="B5149" t="str">
            <v>KS2-4</v>
          </cell>
          <cell r="C5149" t="str">
            <v>5B</v>
          </cell>
          <cell r="D5149" t="str">
            <v>A</v>
          </cell>
          <cell r="E5149">
            <v>0.28999999999999998</v>
          </cell>
          <cell r="F5149">
            <v>0.1</v>
          </cell>
          <cell r="G5149" t="str">
            <v>&gt;=29 &amp; &lt;30</v>
          </cell>
          <cell r="H5149" t="str">
            <v>KS2 English</v>
          </cell>
          <cell r="I5149" t="str">
            <v>KS4 English</v>
          </cell>
        </row>
        <row r="5150">
          <cell r="B5150" t="str">
            <v>KS2-4</v>
          </cell>
          <cell r="C5150" t="str">
            <v>5A</v>
          </cell>
          <cell r="D5150" t="str">
            <v>A</v>
          </cell>
          <cell r="E5150">
            <v>0.28999999999999998</v>
          </cell>
          <cell r="F5150">
            <v>0.1</v>
          </cell>
          <cell r="G5150" t="str">
            <v>&gt;=29 &amp; &lt;30</v>
          </cell>
          <cell r="H5150" t="str">
            <v>KS2 English</v>
          </cell>
          <cell r="I5150" t="str">
            <v>KS4 English</v>
          </cell>
        </row>
        <row r="5151">
          <cell r="B5151" t="str">
            <v>.</v>
          </cell>
          <cell r="C5151" t="str">
            <v>.</v>
          </cell>
          <cell r="D5151" t="str">
            <v>.</v>
          </cell>
          <cell r="E5151" t="str">
            <v>.</v>
          </cell>
          <cell r="F5151" t="str">
            <v>.</v>
          </cell>
          <cell r="G5151" t="str">
            <v>.</v>
          </cell>
          <cell r="H5151" t="str">
            <v>.</v>
          </cell>
          <cell r="I5151" t="str">
            <v>.</v>
          </cell>
        </row>
        <row r="5152">
          <cell r="B5152" t="str">
            <v>.</v>
          </cell>
          <cell r="C5152" t="str">
            <v>.</v>
          </cell>
          <cell r="D5152" t="str">
            <v>.</v>
          </cell>
          <cell r="E5152" t="str">
            <v>.</v>
          </cell>
          <cell r="F5152" t="str">
            <v>.</v>
          </cell>
          <cell r="G5152" t="str">
            <v>.</v>
          </cell>
          <cell r="H5152" t="str">
            <v>KS2 English</v>
          </cell>
          <cell r="I5152" t="str">
            <v>KS4 English</v>
          </cell>
        </row>
        <row r="5153">
          <cell r="B5153" t="str">
            <v>.</v>
          </cell>
          <cell r="C5153" t="str">
            <v>.</v>
          </cell>
          <cell r="D5153" t="str">
            <v>.</v>
          </cell>
          <cell r="E5153" t="str">
            <v>.</v>
          </cell>
          <cell r="F5153" t="str">
            <v>.</v>
          </cell>
          <cell r="G5153" t="str">
            <v>.</v>
          </cell>
          <cell r="H5153" t="str">
            <v>KS2 English</v>
          </cell>
          <cell r="I5153" t="str">
            <v>KS4 English</v>
          </cell>
        </row>
        <row r="5154">
          <cell r="B5154" t="str">
            <v>.</v>
          </cell>
          <cell r="C5154" t="str">
            <v>.</v>
          </cell>
          <cell r="D5154" t="str">
            <v>.</v>
          </cell>
          <cell r="E5154" t="str">
            <v>.</v>
          </cell>
          <cell r="F5154" t="str">
            <v>.</v>
          </cell>
          <cell r="G5154" t="str">
            <v>.</v>
          </cell>
          <cell r="H5154" t="str">
            <v>KS2 English</v>
          </cell>
          <cell r="I5154" t="str">
            <v>KS4 English</v>
          </cell>
        </row>
        <row r="5155">
          <cell r="B5155" t="str">
            <v>.</v>
          </cell>
          <cell r="C5155" t="str">
            <v>.</v>
          </cell>
          <cell r="D5155" t="str">
            <v>.</v>
          </cell>
          <cell r="E5155" t="str">
            <v>.</v>
          </cell>
          <cell r="F5155" t="str">
            <v>.</v>
          </cell>
          <cell r="G5155" t="str">
            <v>.</v>
          </cell>
          <cell r="H5155" t="str">
            <v>KS2 English</v>
          </cell>
          <cell r="I5155" t="str">
            <v>KS4 English</v>
          </cell>
        </row>
        <row r="5156">
          <cell r="B5156" t="str">
            <v>.</v>
          </cell>
          <cell r="C5156" t="str">
            <v>.</v>
          </cell>
          <cell r="D5156" t="str">
            <v>.</v>
          </cell>
          <cell r="E5156" t="str">
            <v>.</v>
          </cell>
          <cell r="F5156" t="str">
            <v>.</v>
          </cell>
          <cell r="G5156" t="str">
            <v>.</v>
          </cell>
          <cell r="H5156" t="str">
            <v>.</v>
          </cell>
          <cell r="I5156" t="str">
            <v>.</v>
          </cell>
        </row>
        <row r="5157">
          <cell r="B5157" t="str">
            <v>.</v>
          </cell>
          <cell r="C5157" t="str">
            <v>.</v>
          </cell>
          <cell r="D5157" t="str">
            <v>.</v>
          </cell>
          <cell r="E5157" t="str">
            <v>.</v>
          </cell>
          <cell r="F5157" t="str">
            <v>.</v>
          </cell>
          <cell r="G5157" t="str">
            <v>.</v>
          </cell>
          <cell r="H5157" t="str">
            <v>.</v>
          </cell>
          <cell r="I5157" t="str">
            <v>.</v>
          </cell>
        </row>
        <row r="5158">
          <cell r="B5158" t="str">
            <v>KS2-4</v>
          </cell>
          <cell r="C5158" t="str">
            <v>B</v>
          </cell>
          <cell r="D5158" t="str">
            <v>A</v>
          </cell>
          <cell r="E5158">
            <v>0.33054393305439328</v>
          </cell>
          <cell r="F5158">
            <v>0.1</v>
          </cell>
          <cell r="G5158" t="str">
            <v>&gt;=30</v>
          </cell>
          <cell r="H5158" t="str">
            <v>KS2 English</v>
          </cell>
          <cell r="I5158" t="str">
            <v>KS4 English</v>
          </cell>
        </row>
        <row r="5159">
          <cell r="B5159" t="str">
            <v>KS2-4</v>
          </cell>
          <cell r="C5159" t="str">
            <v>N</v>
          </cell>
          <cell r="D5159" t="str">
            <v>A</v>
          </cell>
          <cell r="E5159">
            <v>0.33054393305439328</v>
          </cell>
          <cell r="F5159">
            <v>0.1</v>
          </cell>
          <cell r="G5159" t="str">
            <v>&gt;=30</v>
          </cell>
          <cell r="H5159" t="str">
            <v>KS2 English</v>
          </cell>
          <cell r="I5159" t="str">
            <v>KS4 English</v>
          </cell>
        </row>
        <row r="5160">
          <cell r="B5160" t="str">
            <v>KS2-4</v>
          </cell>
          <cell r="C5160" t="str">
            <v>2</v>
          </cell>
          <cell r="D5160" t="str">
            <v>A</v>
          </cell>
          <cell r="E5160">
            <v>0.33054393305439328</v>
          </cell>
          <cell r="F5160">
            <v>0.1</v>
          </cell>
          <cell r="G5160" t="str">
            <v>&gt;=30</v>
          </cell>
          <cell r="H5160" t="str">
            <v>KS2 English</v>
          </cell>
          <cell r="I5160" t="str">
            <v>KS4 English</v>
          </cell>
        </row>
        <row r="5161">
          <cell r="B5161" t="str">
            <v>KS2-4</v>
          </cell>
          <cell r="C5161" t="str">
            <v>3C</v>
          </cell>
          <cell r="D5161" t="str">
            <v>A</v>
          </cell>
          <cell r="E5161">
            <v>0.33054393305439328</v>
          </cell>
          <cell r="F5161">
            <v>0.1</v>
          </cell>
          <cell r="G5161" t="str">
            <v>&gt;=30</v>
          </cell>
          <cell r="H5161" t="str">
            <v>KS2 English</v>
          </cell>
          <cell r="I5161" t="str">
            <v>KS4 English</v>
          </cell>
        </row>
        <row r="5162">
          <cell r="B5162" t="str">
            <v>KS2-4</v>
          </cell>
          <cell r="C5162" t="str">
            <v>3B</v>
          </cell>
          <cell r="D5162" t="str">
            <v>A</v>
          </cell>
          <cell r="E5162">
            <v>0.33054393305439328</v>
          </cell>
          <cell r="F5162">
            <v>0.1</v>
          </cell>
          <cell r="G5162" t="str">
            <v>&gt;=30</v>
          </cell>
          <cell r="H5162" t="str">
            <v>KS2 English</v>
          </cell>
          <cell r="I5162" t="str">
            <v>KS4 English</v>
          </cell>
        </row>
        <row r="5163">
          <cell r="B5163" t="str">
            <v>KS2-4</v>
          </cell>
          <cell r="C5163" t="str">
            <v>3A</v>
          </cell>
          <cell r="D5163" t="str">
            <v>A</v>
          </cell>
          <cell r="E5163">
            <v>0.33054393305439328</v>
          </cell>
          <cell r="F5163">
            <v>0.1</v>
          </cell>
          <cell r="G5163" t="str">
            <v>&gt;=30</v>
          </cell>
          <cell r="H5163" t="str">
            <v>KS2 English</v>
          </cell>
          <cell r="I5163" t="str">
            <v>KS4 English</v>
          </cell>
        </row>
        <row r="5164">
          <cell r="B5164" t="str">
            <v>KS2-4</v>
          </cell>
          <cell r="C5164" t="str">
            <v>4C</v>
          </cell>
          <cell r="D5164" t="str">
            <v>A</v>
          </cell>
          <cell r="E5164">
            <v>0.33054393305439328</v>
          </cell>
          <cell r="F5164">
            <v>0.1</v>
          </cell>
          <cell r="G5164" t="str">
            <v>&gt;=30</v>
          </cell>
          <cell r="H5164" t="str">
            <v>KS2 English</v>
          </cell>
          <cell r="I5164" t="str">
            <v>KS4 English</v>
          </cell>
        </row>
        <row r="5165">
          <cell r="B5165" t="str">
            <v>KS2-4</v>
          </cell>
          <cell r="C5165" t="str">
            <v>4B</v>
          </cell>
          <cell r="D5165" t="str">
            <v>A</v>
          </cell>
          <cell r="E5165">
            <v>0.33054393305439328</v>
          </cell>
          <cell r="F5165">
            <v>0.1</v>
          </cell>
          <cell r="G5165" t="str">
            <v>&gt;=30</v>
          </cell>
          <cell r="H5165" t="str">
            <v>KS2 English</v>
          </cell>
          <cell r="I5165" t="str">
            <v>KS4 English</v>
          </cell>
        </row>
        <row r="5166">
          <cell r="B5166" t="str">
            <v>KS2-4</v>
          </cell>
          <cell r="C5166" t="str">
            <v>4A</v>
          </cell>
          <cell r="D5166" t="str">
            <v>A</v>
          </cell>
          <cell r="E5166">
            <v>0.33054393305439328</v>
          </cell>
          <cell r="F5166">
            <v>0.1</v>
          </cell>
          <cell r="G5166" t="str">
            <v>&gt;=30</v>
          </cell>
          <cell r="H5166" t="str">
            <v>KS2 English</v>
          </cell>
          <cell r="I5166" t="str">
            <v>KS4 English</v>
          </cell>
        </row>
        <row r="5167">
          <cell r="B5167" t="str">
            <v>KS2-4</v>
          </cell>
          <cell r="C5167" t="str">
            <v>5C</v>
          </cell>
          <cell r="D5167" t="str">
            <v>A</v>
          </cell>
          <cell r="E5167">
            <v>0.42965204236006049</v>
          </cell>
          <cell r="F5167">
            <v>0.1</v>
          </cell>
          <cell r="G5167" t="str">
            <v>&gt;=30</v>
          </cell>
          <cell r="H5167" t="str">
            <v>KS2 English</v>
          </cell>
          <cell r="I5167" t="str">
            <v>KS4 English</v>
          </cell>
        </row>
        <row r="5168">
          <cell r="B5168" t="str">
            <v>KS2-4</v>
          </cell>
          <cell r="C5168" t="str">
            <v>5B</v>
          </cell>
          <cell r="D5168" t="str">
            <v>A</v>
          </cell>
          <cell r="E5168">
            <v>0.38461538461538464</v>
          </cell>
          <cell r="F5168">
            <v>0.1</v>
          </cell>
          <cell r="G5168" t="str">
            <v>&gt;=30</v>
          </cell>
          <cell r="H5168" t="str">
            <v>KS2 English</v>
          </cell>
          <cell r="I5168" t="str">
            <v>KS4 English</v>
          </cell>
        </row>
        <row r="5169">
          <cell r="B5169" t="str">
            <v>KS2-4</v>
          </cell>
          <cell r="C5169" t="str">
            <v>5A</v>
          </cell>
          <cell r="D5169" t="str">
            <v>A</v>
          </cell>
          <cell r="E5169">
            <v>0.38461538461538464</v>
          </cell>
          <cell r="F5169">
            <v>0.1</v>
          </cell>
          <cell r="G5169" t="str">
            <v>&gt;=30</v>
          </cell>
          <cell r="H5169" t="str">
            <v>KS2 English</v>
          </cell>
          <cell r="I5169" t="str">
            <v>KS4 English</v>
          </cell>
        </row>
        <row r="5170">
          <cell r="B5170" t="str">
            <v>.</v>
          </cell>
        </row>
        <row r="5171">
          <cell r="B5171" t="str">
            <v>.</v>
          </cell>
        </row>
        <row r="5172">
          <cell r="B5172" t="str">
            <v>.</v>
          </cell>
          <cell r="C5172" t="str">
            <v>.</v>
          </cell>
          <cell r="D5172" t="str">
            <v>.</v>
          </cell>
          <cell r="E5172" t="str">
            <v>.</v>
          </cell>
          <cell r="F5172" t="str">
            <v>.</v>
          </cell>
          <cell r="G5172" t="str">
            <v>.</v>
          </cell>
          <cell r="H5172" t="str">
            <v>KS2 English</v>
          </cell>
          <cell r="I5172" t="str">
            <v>KS4 English</v>
          </cell>
        </row>
        <row r="5173">
          <cell r="B5173" t="str">
            <v>.</v>
          </cell>
          <cell r="C5173" t="str">
            <v>.</v>
          </cell>
          <cell r="D5173" t="str">
            <v>.</v>
          </cell>
          <cell r="E5173" t="str">
            <v>.</v>
          </cell>
          <cell r="F5173" t="str">
            <v>.</v>
          </cell>
          <cell r="G5173" t="str">
            <v>.</v>
          </cell>
          <cell r="H5173" t="str">
            <v>KS2 English</v>
          </cell>
          <cell r="I5173" t="str">
            <v>KS4 English</v>
          </cell>
        </row>
        <row r="5174">
          <cell r="B5174" t="str">
            <v>.</v>
          </cell>
          <cell r="C5174" t="str">
            <v>.</v>
          </cell>
          <cell r="D5174" t="str">
            <v>.</v>
          </cell>
          <cell r="E5174" t="str">
            <v>.</v>
          </cell>
          <cell r="F5174" t="str">
            <v>.</v>
          </cell>
          <cell r="G5174" t="str">
            <v>.</v>
          </cell>
          <cell r="H5174" t="str">
            <v>KS2 English</v>
          </cell>
          <cell r="I5174" t="str">
            <v>KS4 English</v>
          </cell>
        </row>
        <row r="5175">
          <cell r="B5175" t="str">
            <v>.</v>
          </cell>
          <cell r="C5175" t="str">
            <v>.</v>
          </cell>
          <cell r="D5175" t="str">
            <v>.</v>
          </cell>
          <cell r="E5175" t="str">
            <v>.</v>
          </cell>
          <cell r="F5175" t="str">
            <v>.</v>
          </cell>
          <cell r="G5175" t="str">
            <v>.</v>
          </cell>
          <cell r="H5175" t="str">
            <v>.</v>
          </cell>
          <cell r="I5175" t="str">
            <v>.</v>
          </cell>
        </row>
        <row r="5176">
          <cell r="B5176" t="str">
            <v>.</v>
          </cell>
          <cell r="C5176" t="str">
            <v>.</v>
          </cell>
          <cell r="D5176" t="str">
            <v>.</v>
          </cell>
          <cell r="E5176" t="str">
            <v>.</v>
          </cell>
          <cell r="F5176" t="str">
            <v>.</v>
          </cell>
          <cell r="G5176" t="str">
            <v>.</v>
          </cell>
          <cell r="H5176" t="str">
            <v>.</v>
          </cell>
          <cell r="I5176" t="str">
            <v>.</v>
          </cell>
        </row>
        <row r="5177">
          <cell r="B5177" t="str">
            <v>KS2-4</v>
          </cell>
          <cell r="C5177" t="str">
            <v>B</v>
          </cell>
          <cell r="D5177" t="str">
            <v>A</v>
          </cell>
          <cell r="E5177">
            <v>1.6611295681063123E-3</v>
          </cell>
          <cell r="F5177">
            <v>1</v>
          </cell>
          <cell r="G5177" t="str">
            <v>&lt;25</v>
          </cell>
          <cell r="H5177" t="str">
            <v>KS2 English</v>
          </cell>
          <cell r="I5177" t="str">
            <v>KS4 English</v>
          </cell>
        </row>
        <row r="5178">
          <cell r="B5178" t="str">
            <v>KS2-4</v>
          </cell>
          <cell r="C5178" t="str">
            <v>N</v>
          </cell>
          <cell r="D5178" t="str">
            <v>A</v>
          </cell>
          <cell r="E5178">
            <v>5.4377379010331697E-4</v>
          </cell>
          <cell r="F5178">
            <v>1</v>
          </cell>
          <cell r="G5178" t="str">
            <v>&lt;25</v>
          </cell>
          <cell r="H5178" t="str">
            <v>KS2 English</v>
          </cell>
          <cell r="I5178" t="str">
            <v>KS4 English</v>
          </cell>
        </row>
        <row r="5179">
          <cell r="B5179" t="str">
            <v>KS2-4</v>
          </cell>
          <cell r="C5179" t="str">
            <v>2</v>
          </cell>
          <cell r="D5179" t="str">
            <v>A</v>
          </cell>
          <cell r="E5179">
            <v>0</v>
          </cell>
          <cell r="F5179">
            <v>1</v>
          </cell>
          <cell r="G5179" t="str">
            <v>&lt;25</v>
          </cell>
          <cell r="H5179" t="str">
            <v>KS2 English</v>
          </cell>
          <cell r="I5179" t="str">
            <v>KS4 English</v>
          </cell>
        </row>
        <row r="5180">
          <cell r="B5180" t="str">
            <v>KS2-4</v>
          </cell>
          <cell r="C5180" t="str">
            <v>3C</v>
          </cell>
          <cell r="D5180" t="str">
            <v>A</v>
          </cell>
          <cell r="E5180">
            <v>8.8508629591385157E-4</v>
          </cell>
          <cell r="F5180">
            <v>1</v>
          </cell>
          <cell r="G5180" t="str">
            <v>&lt;25</v>
          </cell>
          <cell r="H5180" t="str">
            <v>KS2 English</v>
          </cell>
          <cell r="I5180" t="str">
            <v>KS4 English</v>
          </cell>
        </row>
        <row r="5181">
          <cell r="B5181" t="str">
            <v>KS2-4</v>
          </cell>
          <cell r="C5181" t="str">
            <v>3B</v>
          </cell>
          <cell r="D5181" t="str">
            <v>A</v>
          </cell>
          <cell r="E5181">
            <v>1.8984938615365145E-3</v>
          </cell>
          <cell r="F5181">
            <v>1</v>
          </cell>
          <cell r="G5181" t="str">
            <v>&lt;25</v>
          </cell>
          <cell r="H5181" t="str">
            <v>KS2 English</v>
          </cell>
          <cell r="I5181" t="str">
            <v>KS4 English</v>
          </cell>
        </row>
        <row r="5182">
          <cell r="B5182" t="str">
            <v>KS2-4</v>
          </cell>
          <cell r="C5182" t="str">
            <v>3A</v>
          </cell>
          <cell r="D5182" t="str">
            <v>A</v>
          </cell>
          <cell r="E5182">
            <v>1.9495077492933035E-3</v>
          </cell>
          <cell r="F5182">
            <v>1</v>
          </cell>
          <cell r="G5182" t="str">
            <v>&lt;25</v>
          </cell>
          <cell r="H5182" t="str">
            <v>KS2 English</v>
          </cell>
          <cell r="I5182" t="str">
            <v>KS4 English</v>
          </cell>
        </row>
        <row r="5183">
          <cell r="B5183" t="str">
            <v>KS2-4</v>
          </cell>
          <cell r="C5183" t="str">
            <v>4C</v>
          </cell>
          <cell r="D5183" t="str">
            <v>A</v>
          </cell>
          <cell r="E5183">
            <v>8.5095519720886689E-3</v>
          </cell>
          <cell r="F5183">
            <v>1</v>
          </cell>
          <cell r="G5183" t="str">
            <v>&lt;25</v>
          </cell>
          <cell r="H5183" t="str">
            <v>KS2 English</v>
          </cell>
          <cell r="I5183" t="str">
            <v>KS4 English</v>
          </cell>
        </row>
        <row r="5184">
          <cell r="B5184" t="str">
            <v>KS2-4</v>
          </cell>
          <cell r="C5184" t="str">
            <v>4B</v>
          </cell>
          <cell r="D5184" t="str">
            <v>A</v>
          </cell>
          <cell r="E5184">
            <v>3.0492880613362541E-2</v>
          </cell>
          <cell r="F5184">
            <v>1</v>
          </cell>
          <cell r="G5184" t="str">
            <v>&lt;25</v>
          </cell>
          <cell r="H5184" t="str">
            <v>KS2 English</v>
          </cell>
          <cell r="I5184" t="str">
            <v>KS4 English</v>
          </cell>
        </row>
        <row r="5185">
          <cell r="B5185" t="str">
            <v>KS2-4</v>
          </cell>
          <cell r="C5185" t="str">
            <v>4A</v>
          </cell>
          <cell r="D5185" t="str">
            <v>A</v>
          </cell>
          <cell r="E5185">
            <v>7.8606410017977801E-2</v>
          </cell>
          <cell r="F5185">
            <v>1</v>
          </cell>
          <cell r="G5185" t="str">
            <v>&lt;25</v>
          </cell>
          <cell r="H5185" t="str">
            <v>KS2 English</v>
          </cell>
          <cell r="I5185" t="str">
            <v>KS4 English</v>
          </cell>
        </row>
        <row r="5186">
          <cell r="B5186" t="str">
            <v>KS2-4</v>
          </cell>
          <cell r="C5186" t="str">
            <v>5C</v>
          </cell>
          <cell r="D5186" t="str">
            <v>A</v>
          </cell>
          <cell r="E5186">
            <v>0.19535033903777849</v>
          </cell>
          <cell r="F5186">
            <v>1</v>
          </cell>
          <cell r="G5186" t="str">
            <v>&lt;25</v>
          </cell>
          <cell r="H5186" t="str">
            <v>KS2 English</v>
          </cell>
          <cell r="I5186" t="str">
            <v>KS4 English</v>
          </cell>
        </row>
        <row r="5187">
          <cell r="B5187" t="str">
            <v>KS2-4</v>
          </cell>
          <cell r="C5187" t="str">
            <v>5B</v>
          </cell>
          <cell r="D5187" t="str">
            <v>A</v>
          </cell>
          <cell r="E5187">
            <v>0.36352657004830918</v>
          </cell>
          <cell r="F5187">
            <v>1</v>
          </cell>
          <cell r="G5187" t="str">
            <v>&lt;25</v>
          </cell>
          <cell r="H5187" t="str">
            <v>KS2 English</v>
          </cell>
          <cell r="I5187" t="str">
            <v>KS4 English</v>
          </cell>
        </row>
        <row r="5188">
          <cell r="B5188" t="str">
            <v>KS2-4</v>
          </cell>
          <cell r="C5188" t="str">
            <v>5A</v>
          </cell>
          <cell r="D5188" t="str">
            <v>A</v>
          </cell>
          <cell r="E5188">
            <v>0.35119047619047616</v>
          </cell>
          <cell r="F5188">
            <v>1</v>
          </cell>
          <cell r="G5188" t="str">
            <v>&lt;25</v>
          </cell>
          <cell r="H5188" t="str">
            <v>KS2 English</v>
          </cell>
          <cell r="I5188" t="str">
            <v>KS4 English</v>
          </cell>
        </row>
        <row r="5189">
          <cell r="B5189" t="str">
            <v>.</v>
          </cell>
        </row>
        <row r="5190">
          <cell r="B5190" t="str">
            <v>.</v>
          </cell>
        </row>
        <row r="5191">
          <cell r="B5191" t="str">
            <v>.</v>
          </cell>
          <cell r="C5191" t="str">
            <v>.</v>
          </cell>
          <cell r="D5191" t="str">
            <v>.</v>
          </cell>
          <cell r="E5191" t="str">
            <v>.</v>
          </cell>
          <cell r="F5191" t="str">
            <v>.</v>
          </cell>
          <cell r="G5191" t="str">
            <v>.</v>
          </cell>
          <cell r="H5191" t="str">
            <v>KS2 English</v>
          </cell>
          <cell r="I5191" t="str">
            <v>KS4 English</v>
          </cell>
        </row>
        <row r="5192">
          <cell r="B5192" t="str">
            <v>.</v>
          </cell>
          <cell r="C5192" t="str">
            <v>.</v>
          </cell>
          <cell r="D5192" t="str">
            <v>.</v>
          </cell>
          <cell r="E5192" t="str">
            <v>.</v>
          </cell>
          <cell r="F5192" t="str">
            <v>.</v>
          </cell>
          <cell r="G5192" t="str">
            <v>.</v>
          </cell>
          <cell r="H5192" t="str">
            <v>KS2 English</v>
          </cell>
          <cell r="I5192" t="str">
            <v>KS4 English</v>
          </cell>
        </row>
        <row r="5193">
          <cell r="B5193" t="str">
            <v>.</v>
          </cell>
          <cell r="C5193" t="str">
            <v>.</v>
          </cell>
          <cell r="D5193" t="str">
            <v>.</v>
          </cell>
          <cell r="E5193" t="str">
            <v>.</v>
          </cell>
          <cell r="F5193" t="str">
            <v>.</v>
          </cell>
          <cell r="G5193" t="str">
            <v>.</v>
          </cell>
          <cell r="H5193" t="str">
            <v>KS2 English</v>
          </cell>
          <cell r="I5193" t="str">
            <v>KS4 English</v>
          </cell>
        </row>
        <row r="5194">
          <cell r="B5194" t="str">
            <v>.</v>
          </cell>
          <cell r="C5194" t="str">
            <v>.</v>
          </cell>
          <cell r="D5194" t="str">
            <v>.</v>
          </cell>
          <cell r="E5194" t="str">
            <v>.</v>
          </cell>
          <cell r="F5194" t="str">
            <v>.</v>
          </cell>
          <cell r="G5194" t="str">
            <v>.</v>
          </cell>
          <cell r="H5194" t="str">
            <v>.</v>
          </cell>
          <cell r="I5194" t="str">
            <v>.</v>
          </cell>
        </row>
        <row r="5195">
          <cell r="B5195" t="str">
            <v>.</v>
          </cell>
          <cell r="C5195" t="str">
            <v>.</v>
          </cell>
          <cell r="D5195" t="str">
            <v>.</v>
          </cell>
          <cell r="E5195" t="str">
            <v>.</v>
          </cell>
          <cell r="F5195" t="str">
            <v>.</v>
          </cell>
          <cell r="G5195" t="str">
            <v>.</v>
          </cell>
          <cell r="H5195" t="str">
            <v>.</v>
          </cell>
          <cell r="I5195" t="str">
            <v>.</v>
          </cell>
        </row>
        <row r="5196">
          <cell r="B5196" t="str">
            <v>KS2-4</v>
          </cell>
          <cell r="C5196" t="str">
            <v>B</v>
          </cell>
          <cell r="D5196" t="str">
            <v>A</v>
          </cell>
          <cell r="E5196">
            <v>4.4189129474149361E-4</v>
          </cell>
          <cell r="F5196">
            <v>1</v>
          </cell>
          <cell r="G5196" t="str">
            <v>&gt;=25 &amp; &lt;26</v>
          </cell>
          <cell r="H5196" t="str">
            <v>KS2 English</v>
          </cell>
          <cell r="I5196" t="str">
            <v>KS4 English</v>
          </cell>
        </row>
        <row r="5197">
          <cell r="B5197" t="str">
            <v>KS2-4</v>
          </cell>
          <cell r="C5197" t="str">
            <v>N</v>
          </cell>
          <cell r="D5197" t="str">
            <v>A</v>
          </cell>
          <cell r="E5197">
            <v>6.0569351907934583E-4</v>
          </cell>
          <cell r="F5197">
            <v>1</v>
          </cell>
          <cell r="G5197" t="str">
            <v>&gt;=25 &amp; &lt;26</v>
          </cell>
          <cell r="H5197" t="str">
            <v>KS2 English</v>
          </cell>
          <cell r="I5197" t="str">
            <v>KS4 English</v>
          </cell>
        </row>
        <row r="5198">
          <cell r="B5198" t="str">
            <v>KS2-4</v>
          </cell>
          <cell r="C5198" t="str">
            <v>2</v>
          </cell>
          <cell r="D5198" t="str">
            <v>A</v>
          </cell>
          <cell r="E5198">
            <v>0</v>
          </cell>
          <cell r="F5198">
            <v>1</v>
          </cell>
          <cell r="G5198" t="str">
            <v>&gt;=25 &amp; &lt;26</v>
          </cell>
          <cell r="H5198" t="str">
            <v>KS2 English</v>
          </cell>
          <cell r="I5198" t="str">
            <v>KS4 English</v>
          </cell>
        </row>
        <row r="5199">
          <cell r="B5199" t="str">
            <v>KS2-4</v>
          </cell>
          <cell r="C5199" t="str">
            <v>3C</v>
          </cell>
          <cell r="D5199" t="str">
            <v>A</v>
          </cell>
          <cell r="E5199">
            <v>5.1626226122870422E-4</v>
          </cell>
          <cell r="F5199">
            <v>1</v>
          </cell>
          <cell r="G5199" t="str">
            <v>&gt;=25 &amp; &lt;26</v>
          </cell>
          <cell r="H5199" t="str">
            <v>KS2 English</v>
          </cell>
          <cell r="I5199" t="str">
            <v>KS4 English</v>
          </cell>
        </row>
        <row r="5200">
          <cell r="B5200" t="str">
            <v>KS2-4</v>
          </cell>
          <cell r="C5200" t="str">
            <v>3B</v>
          </cell>
          <cell r="D5200" t="str">
            <v>A</v>
          </cell>
          <cell r="E5200">
            <v>6.2060405461315685E-4</v>
          </cell>
          <cell r="F5200">
            <v>1</v>
          </cell>
          <cell r="G5200" t="str">
            <v>&gt;=25 &amp; &lt;26</v>
          </cell>
          <cell r="H5200" t="str">
            <v>KS2 English</v>
          </cell>
          <cell r="I5200" t="str">
            <v>KS4 English</v>
          </cell>
        </row>
        <row r="5201">
          <cell r="B5201" t="str">
            <v>KS2-4</v>
          </cell>
          <cell r="C5201" t="str">
            <v>3A</v>
          </cell>
          <cell r="D5201" t="str">
            <v>A</v>
          </cell>
          <cell r="E5201">
            <v>2.0003077396522542E-3</v>
          </cell>
          <cell r="F5201">
            <v>1</v>
          </cell>
          <cell r="G5201" t="str">
            <v>&gt;=25 &amp; &lt;26</v>
          </cell>
          <cell r="H5201" t="str">
            <v>KS2 English</v>
          </cell>
          <cell r="I5201" t="str">
            <v>KS4 English</v>
          </cell>
        </row>
        <row r="5202">
          <cell r="B5202" t="str">
            <v>KS2-4</v>
          </cell>
          <cell r="C5202" t="str">
            <v>4C</v>
          </cell>
          <cell r="D5202" t="str">
            <v>A</v>
          </cell>
          <cell r="E5202">
            <v>7.6257338255764692E-3</v>
          </cell>
          <cell r="F5202">
            <v>1</v>
          </cell>
          <cell r="G5202" t="str">
            <v>&gt;=25 &amp; &lt;26</v>
          </cell>
          <cell r="H5202" t="str">
            <v>KS2 English</v>
          </cell>
          <cell r="I5202" t="str">
            <v>KS4 English</v>
          </cell>
        </row>
        <row r="5203">
          <cell r="B5203" t="str">
            <v>KS2-4</v>
          </cell>
          <cell r="C5203" t="str">
            <v>4B</v>
          </cell>
          <cell r="D5203" t="str">
            <v>A</v>
          </cell>
          <cell r="E5203">
            <v>3.1835308250969259E-2</v>
          </cell>
          <cell r="F5203">
            <v>1</v>
          </cell>
          <cell r="G5203" t="str">
            <v>&gt;=25 &amp; &lt;26</v>
          </cell>
          <cell r="H5203" t="str">
            <v>KS2 English</v>
          </cell>
          <cell r="I5203" t="str">
            <v>KS4 English</v>
          </cell>
        </row>
        <row r="5204">
          <cell r="B5204" t="str">
            <v>KS2-4</v>
          </cell>
          <cell r="C5204" t="str">
            <v>4A</v>
          </cell>
          <cell r="D5204" t="str">
            <v>A</v>
          </cell>
          <cell r="E5204">
            <v>8.9147561927745048E-2</v>
          </cell>
          <cell r="F5204">
            <v>1</v>
          </cell>
          <cell r="G5204" t="str">
            <v>&gt;=25 &amp; &lt;26</v>
          </cell>
          <cell r="H5204" t="str">
            <v>KS2 English</v>
          </cell>
          <cell r="I5204" t="str">
            <v>KS4 English</v>
          </cell>
        </row>
        <row r="5205">
          <cell r="B5205" t="str">
            <v>KS2-4</v>
          </cell>
          <cell r="C5205" t="str">
            <v>5C</v>
          </cell>
          <cell r="D5205" t="str">
            <v>A</v>
          </cell>
          <cell r="E5205">
            <v>0.22592310620479636</v>
          </cell>
          <cell r="F5205">
            <v>1</v>
          </cell>
          <cell r="G5205" t="str">
            <v>&gt;=25 &amp; &lt;26</v>
          </cell>
          <cell r="H5205" t="str">
            <v>KS2 English</v>
          </cell>
          <cell r="I5205" t="str">
            <v>KS4 English</v>
          </cell>
        </row>
        <row r="5206">
          <cell r="B5206" t="str">
            <v>KS2-4</v>
          </cell>
          <cell r="C5206" t="str">
            <v>5B</v>
          </cell>
          <cell r="D5206" t="str">
            <v>A</v>
          </cell>
          <cell r="E5206">
            <v>0.4131695667007847</v>
          </cell>
          <cell r="F5206">
            <v>1</v>
          </cell>
          <cell r="G5206" t="str">
            <v>&gt;=25 &amp; &lt;26</v>
          </cell>
          <cell r="H5206" t="str">
            <v>KS2 English</v>
          </cell>
          <cell r="I5206" t="str">
            <v>KS4 English</v>
          </cell>
        </row>
        <row r="5207">
          <cell r="B5207" t="str">
            <v>KS2-4</v>
          </cell>
          <cell r="C5207" t="str">
            <v>5A</v>
          </cell>
          <cell r="D5207" t="str">
            <v>A</v>
          </cell>
          <cell r="E5207">
            <v>0.4</v>
          </cell>
          <cell r="F5207">
            <v>1</v>
          </cell>
          <cell r="G5207" t="str">
            <v>&gt;=25 &amp; &lt;26</v>
          </cell>
          <cell r="H5207" t="str">
            <v>KS2 English</v>
          </cell>
          <cell r="I5207" t="str">
            <v>KS4 English</v>
          </cell>
        </row>
        <row r="5208">
          <cell r="B5208" t="str">
            <v>.</v>
          </cell>
        </row>
        <row r="5209">
          <cell r="B5209" t="str">
            <v>.</v>
          </cell>
        </row>
        <row r="5210">
          <cell r="B5210" t="str">
            <v>.</v>
          </cell>
          <cell r="C5210" t="str">
            <v>.</v>
          </cell>
          <cell r="D5210" t="str">
            <v>.</v>
          </cell>
          <cell r="E5210" t="str">
            <v>.</v>
          </cell>
          <cell r="F5210" t="str">
            <v>.</v>
          </cell>
          <cell r="G5210" t="str">
            <v>.</v>
          </cell>
          <cell r="H5210" t="str">
            <v>KS2 English</v>
          </cell>
          <cell r="I5210" t="str">
            <v>KS4 English</v>
          </cell>
        </row>
        <row r="5211">
          <cell r="B5211" t="str">
            <v>.</v>
          </cell>
          <cell r="C5211" t="str">
            <v>.</v>
          </cell>
          <cell r="D5211" t="str">
            <v>.</v>
          </cell>
          <cell r="E5211" t="str">
            <v>.</v>
          </cell>
          <cell r="F5211" t="str">
            <v>.</v>
          </cell>
          <cell r="G5211" t="str">
            <v>.</v>
          </cell>
          <cell r="H5211" t="str">
            <v>KS2 English</v>
          </cell>
          <cell r="I5211" t="str">
            <v>KS4 English</v>
          </cell>
        </row>
        <row r="5212">
          <cell r="B5212" t="str">
            <v>.</v>
          </cell>
          <cell r="C5212" t="str">
            <v>.</v>
          </cell>
          <cell r="D5212" t="str">
            <v>.</v>
          </cell>
          <cell r="E5212" t="str">
            <v>.</v>
          </cell>
          <cell r="F5212" t="str">
            <v>.</v>
          </cell>
          <cell r="G5212" t="str">
            <v>.</v>
          </cell>
          <cell r="H5212" t="str">
            <v>KS2 English</v>
          </cell>
          <cell r="I5212" t="str">
            <v>KS4 English</v>
          </cell>
        </row>
        <row r="5213">
          <cell r="B5213" t="str">
            <v>.</v>
          </cell>
          <cell r="C5213" t="str">
            <v>.</v>
          </cell>
          <cell r="D5213" t="str">
            <v>.</v>
          </cell>
          <cell r="E5213" t="str">
            <v>.</v>
          </cell>
          <cell r="F5213" t="str">
            <v>.</v>
          </cell>
          <cell r="G5213" t="str">
            <v>.</v>
          </cell>
          <cell r="H5213" t="str">
            <v>.</v>
          </cell>
          <cell r="I5213" t="str">
            <v>.</v>
          </cell>
        </row>
        <row r="5214">
          <cell r="B5214" t="str">
            <v>.</v>
          </cell>
          <cell r="C5214" t="str">
            <v>.</v>
          </cell>
          <cell r="D5214" t="str">
            <v>.</v>
          </cell>
          <cell r="E5214" t="str">
            <v>.</v>
          </cell>
          <cell r="F5214" t="str">
            <v>.</v>
          </cell>
          <cell r="G5214" t="str">
            <v>.</v>
          </cell>
          <cell r="H5214" t="str">
            <v>.</v>
          </cell>
          <cell r="I5214" t="str">
            <v>.</v>
          </cell>
        </row>
        <row r="5215">
          <cell r="B5215" t="str">
            <v>KS2-4</v>
          </cell>
          <cell r="C5215" t="str">
            <v>B</v>
          </cell>
          <cell r="D5215" t="str">
            <v>A</v>
          </cell>
          <cell r="E5215">
            <v>3.9401103230890468E-4</v>
          </cell>
          <cell r="F5215">
            <v>1</v>
          </cell>
          <cell r="G5215" t="str">
            <v>&gt;=26 &amp; &lt;27</v>
          </cell>
          <cell r="H5215" t="str">
            <v>KS2 English</v>
          </cell>
          <cell r="I5215" t="str">
            <v>KS4 English</v>
          </cell>
        </row>
        <row r="5216">
          <cell r="B5216" t="str">
            <v>KS2-4</v>
          </cell>
          <cell r="C5216" t="str">
            <v>N</v>
          </cell>
          <cell r="D5216" t="str">
            <v>A</v>
          </cell>
          <cell r="E5216">
            <v>0</v>
          </cell>
          <cell r="F5216">
            <v>1</v>
          </cell>
          <cell r="G5216" t="str">
            <v>&gt;=26 &amp; &lt;27</v>
          </cell>
          <cell r="H5216" t="str">
            <v>KS2 English</v>
          </cell>
          <cell r="I5216" t="str">
            <v>KS4 English</v>
          </cell>
        </row>
        <row r="5217">
          <cell r="B5217" t="str">
            <v>KS2-4</v>
          </cell>
          <cell r="C5217" t="str">
            <v>2</v>
          </cell>
          <cell r="D5217" t="str">
            <v>A</v>
          </cell>
          <cell r="E5217">
            <v>0</v>
          </cell>
          <cell r="F5217">
            <v>1</v>
          </cell>
          <cell r="G5217" t="str">
            <v>&gt;=26 &amp; &lt;27</v>
          </cell>
          <cell r="H5217" t="str">
            <v>KS2 English</v>
          </cell>
          <cell r="I5217" t="str">
            <v>KS4 English</v>
          </cell>
        </row>
        <row r="5218">
          <cell r="B5218" t="str">
            <v>KS2-4</v>
          </cell>
          <cell r="C5218" t="str">
            <v>3C</v>
          </cell>
          <cell r="D5218" t="str">
            <v>A</v>
          </cell>
          <cell r="E5218">
            <v>4.299226139294927E-4</v>
          </cell>
          <cell r="F5218">
            <v>1</v>
          </cell>
          <cell r="G5218" t="str">
            <v>&gt;=26 &amp; &lt;27</v>
          </cell>
          <cell r="H5218" t="str">
            <v>KS2 English</v>
          </cell>
          <cell r="I5218" t="str">
            <v>KS4 English</v>
          </cell>
        </row>
        <row r="5219">
          <cell r="B5219" t="str">
            <v>KS2-4</v>
          </cell>
          <cell r="C5219" t="str">
            <v>3B</v>
          </cell>
          <cell r="D5219" t="str">
            <v>A</v>
          </cell>
          <cell r="E5219">
            <v>1.1432304425934999E-3</v>
          </cell>
          <cell r="F5219">
            <v>1</v>
          </cell>
          <cell r="G5219" t="str">
            <v>&gt;=26 &amp; &lt;27</v>
          </cell>
          <cell r="H5219" t="str">
            <v>KS2 English</v>
          </cell>
          <cell r="I5219" t="str">
            <v>KS4 English</v>
          </cell>
        </row>
        <row r="5220">
          <cell r="B5220" t="str">
            <v>KS2-4</v>
          </cell>
          <cell r="C5220" t="str">
            <v>3A</v>
          </cell>
          <cell r="D5220" t="str">
            <v>A</v>
          </cell>
          <cell r="E5220">
            <v>1.0140845070422536E-3</v>
          </cell>
          <cell r="F5220">
            <v>1</v>
          </cell>
          <cell r="G5220" t="str">
            <v>&gt;=26 &amp; &lt;27</v>
          </cell>
          <cell r="H5220" t="str">
            <v>KS2 English</v>
          </cell>
          <cell r="I5220" t="str">
            <v>KS4 English</v>
          </cell>
        </row>
        <row r="5221">
          <cell r="B5221" t="str">
            <v>KS2-4</v>
          </cell>
          <cell r="C5221" t="str">
            <v>4C</v>
          </cell>
          <cell r="D5221" t="str">
            <v>A</v>
          </cell>
          <cell r="E5221">
            <v>8.0631614312111546E-3</v>
          </cell>
          <cell r="F5221">
            <v>1</v>
          </cell>
          <cell r="G5221" t="str">
            <v>&gt;=26 &amp; &lt;27</v>
          </cell>
          <cell r="H5221" t="str">
            <v>KS2 English</v>
          </cell>
          <cell r="I5221" t="str">
            <v>KS4 English</v>
          </cell>
        </row>
        <row r="5222">
          <cell r="B5222" t="str">
            <v>KS2-4</v>
          </cell>
          <cell r="C5222" t="str">
            <v>4B</v>
          </cell>
          <cell r="D5222" t="str">
            <v>A</v>
          </cell>
          <cell r="E5222">
            <v>3.9100855659980359E-2</v>
          </cell>
          <cell r="F5222">
            <v>1</v>
          </cell>
          <cell r="G5222" t="str">
            <v>&gt;=26 &amp; &lt;27</v>
          </cell>
          <cell r="H5222" t="str">
            <v>KS2 English</v>
          </cell>
          <cell r="I5222" t="str">
            <v>KS4 English</v>
          </cell>
        </row>
        <row r="5223">
          <cell r="B5223" t="str">
            <v>KS2-4</v>
          </cell>
          <cell r="C5223" t="str">
            <v>4A</v>
          </cell>
          <cell r="D5223" t="str">
            <v>A</v>
          </cell>
          <cell r="E5223">
            <v>0.10456908576017583</v>
          </cell>
          <cell r="F5223">
            <v>1</v>
          </cell>
          <cell r="G5223" t="str">
            <v>&gt;=26 &amp; &lt;27</v>
          </cell>
          <cell r="H5223" t="str">
            <v>KS2 English</v>
          </cell>
          <cell r="I5223" t="str">
            <v>KS4 English</v>
          </cell>
        </row>
        <row r="5224">
          <cell r="B5224" t="str">
            <v>KS2-4</v>
          </cell>
          <cell r="C5224" t="str">
            <v>5C</v>
          </cell>
          <cell r="D5224" t="str">
            <v>A</v>
          </cell>
          <cell r="E5224">
            <v>0.25724388904147211</v>
          </cell>
          <cell r="F5224">
            <v>1</v>
          </cell>
          <cell r="G5224" t="str">
            <v>&gt;=26 &amp; &lt;27</v>
          </cell>
          <cell r="H5224" t="str">
            <v>KS2 English</v>
          </cell>
          <cell r="I5224" t="str">
            <v>KS4 English</v>
          </cell>
        </row>
        <row r="5225">
          <cell r="B5225" t="str">
            <v>KS2-4</v>
          </cell>
          <cell r="C5225" t="str">
            <v>5B</v>
          </cell>
          <cell r="D5225" t="str">
            <v>A</v>
          </cell>
          <cell r="E5225">
            <v>0.41365789903610523</v>
          </cell>
          <cell r="F5225">
            <v>1</v>
          </cell>
          <cell r="G5225" t="str">
            <v>&gt;=26 &amp; &lt;27</v>
          </cell>
          <cell r="H5225" t="str">
            <v>KS2 English</v>
          </cell>
          <cell r="I5225" t="str">
            <v>KS4 English</v>
          </cell>
        </row>
        <row r="5226">
          <cell r="B5226" t="str">
            <v>KS2-4</v>
          </cell>
          <cell r="C5226" t="str">
            <v>5A</v>
          </cell>
          <cell r="D5226" t="str">
            <v>A</v>
          </cell>
          <cell r="E5226">
            <v>0.40154440154440152</v>
          </cell>
          <cell r="F5226">
            <v>1</v>
          </cell>
          <cell r="G5226" t="str">
            <v>&gt;=26 &amp; &lt;27</v>
          </cell>
          <cell r="H5226" t="str">
            <v>KS2 English</v>
          </cell>
          <cell r="I5226" t="str">
            <v>KS4 English</v>
          </cell>
        </row>
        <row r="5227">
          <cell r="B5227" t="str">
            <v>.</v>
          </cell>
        </row>
        <row r="5228">
          <cell r="B5228" t="str">
            <v>.</v>
          </cell>
        </row>
        <row r="5229">
          <cell r="B5229" t="str">
            <v>.</v>
          </cell>
          <cell r="C5229" t="str">
            <v>.</v>
          </cell>
          <cell r="D5229" t="str">
            <v>.</v>
          </cell>
          <cell r="E5229" t="str">
            <v>.</v>
          </cell>
          <cell r="F5229" t="str">
            <v>.</v>
          </cell>
          <cell r="G5229" t="str">
            <v>.</v>
          </cell>
          <cell r="H5229" t="str">
            <v>KS2 English</v>
          </cell>
          <cell r="I5229" t="str">
            <v>KS4 English</v>
          </cell>
        </row>
        <row r="5230">
          <cell r="B5230" t="str">
            <v>.</v>
          </cell>
          <cell r="C5230" t="str">
            <v>.</v>
          </cell>
          <cell r="D5230" t="str">
            <v>.</v>
          </cell>
          <cell r="E5230" t="str">
            <v>.</v>
          </cell>
          <cell r="F5230" t="str">
            <v>.</v>
          </cell>
          <cell r="G5230" t="str">
            <v>.</v>
          </cell>
          <cell r="H5230" t="str">
            <v>KS2 English</v>
          </cell>
          <cell r="I5230" t="str">
            <v>KS4 English</v>
          </cell>
        </row>
        <row r="5231">
          <cell r="B5231" t="str">
            <v>.</v>
          </cell>
          <cell r="C5231" t="str">
            <v>.</v>
          </cell>
          <cell r="D5231" t="str">
            <v>.</v>
          </cell>
          <cell r="E5231" t="str">
            <v>.</v>
          </cell>
          <cell r="F5231" t="str">
            <v>.</v>
          </cell>
          <cell r="G5231" t="str">
            <v>.</v>
          </cell>
          <cell r="H5231" t="str">
            <v>KS2 English</v>
          </cell>
          <cell r="I5231" t="str">
            <v>KS4 English</v>
          </cell>
        </row>
        <row r="5232">
          <cell r="B5232" t="str">
            <v>.</v>
          </cell>
          <cell r="C5232" t="str">
            <v>.</v>
          </cell>
          <cell r="D5232" t="str">
            <v>.</v>
          </cell>
          <cell r="E5232" t="str">
            <v>.</v>
          </cell>
          <cell r="F5232" t="str">
            <v>.</v>
          </cell>
          <cell r="G5232" t="str">
            <v>.</v>
          </cell>
          <cell r="H5232" t="str">
            <v>.</v>
          </cell>
          <cell r="I5232" t="str">
            <v>.</v>
          </cell>
        </row>
        <row r="5233">
          <cell r="B5233" t="str">
            <v>.</v>
          </cell>
          <cell r="C5233" t="str">
            <v>.</v>
          </cell>
          <cell r="D5233" t="str">
            <v>.</v>
          </cell>
          <cell r="E5233" t="str">
            <v>.</v>
          </cell>
          <cell r="F5233" t="str">
            <v>.</v>
          </cell>
          <cell r="G5233" t="str">
            <v>.</v>
          </cell>
          <cell r="H5233" t="str">
            <v>.</v>
          </cell>
          <cell r="I5233" t="str">
            <v>.</v>
          </cell>
        </row>
        <row r="5234">
          <cell r="B5234" t="str">
            <v>KS2-4</v>
          </cell>
          <cell r="C5234" t="str">
            <v>B</v>
          </cell>
          <cell r="D5234" t="str">
            <v>A</v>
          </cell>
          <cell r="E5234">
            <v>7.3637702503681884E-4</v>
          </cell>
          <cell r="F5234">
            <v>1</v>
          </cell>
          <cell r="G5234" t="str">
            <v>&gt;=27 &amp; &lt;28</v>
          </cell>
          <cell r="H5234" t="str">
            <v>KS2 English</v>
          </cell>
          <cell r="I5234" t="str">
            <v>KS4 English</v>
          </cell>
        </row>
        <row r="5235">
          <cell r="B5235" t="str">
            <v>KS2-4</v>
          </cell>
          <cell r="C5235" t="str">
            <v>N</v>
          </cell>
          <cell r="D5235" t="str">
            <v>A</v>
          </cell>
          <cell r="E5235">
            <v>1.0121457489878543E-3</v>
          </cell>
          <cell r="F5235">
            <v>1</v>
          </cell>
          <cell r="G5235" t="str">
            <v>&gt;=27 &amp; &lt;28</v>
          </cell>
          <cell r="H5235" t="str">
            <v>KS2 English</v>
          </cell>
          <cell r="I5235" t="str">
            <v>KS4 English</v>
          </cell>
        </row>
        <row r="5236">
          <cell r="B5236" t="str">
            <v>KS2-4</v>
          </cell>
          <cell r="C5236" t="str">
            <v>2</v>
          </cell>
          <cell r="D5236" t="str">
            <v>A</v>
          </cell>
          <cell r="E5236">
            <v>0</v>
          </cell>
          <cell r="F5236">
            <v>1</v>
          </cell>
          <cell r="G5236" t="str">
            <v>&gt;=27 &amp; &lt;28</v>
          </cell>
          <cell r="H5236" t="str">
            <v>KS2 English</v>
          </cell>
          <cell r="I5236" t="str">
            <v>KS4 English</v>
          </cell>
        </row>
        <row r="5237">
          <cell r="B5237" t="str">
            <v>KS2-4</v>
          </cell>
          <cell r="C5237" t="str">
            <v>3C</v>
          </cell>
          <cell r="D5237" t="str">
            <v>A</v>
          </cell>
          <cell r="E5237">
            <v>3.7921880925293893E-4</v>
          </cell>
          <cell r="F5237">
            <v>1</v>
          </cell>
          <cell r="G5237" t="str">
            <v>&gt;=27 &amp; &lt;28</v>
          </cell>
          <cell r="H5237" t="str">
            <v>KS2 English</v>
          </cell>
          <cell r="I5237" t="str">
            <v>KS4 English</v>
          </cell>
        </row>
        <row r="5238">
          <cell r="B5238" t="str">
            <v>KS2-4</v>
          </cell>
          <cell r="C5238" t="str">
            <v>3B</v>
          </cell>
          <cell r="D5238" t="str">
            <v>A</v>
          </cell>
          <cell r="E5238">
            <v>1.1046672190002762E-3</v>
          </cell>
          <cell r="F5238">
            <v>1</v>
          </cell>
          <cell r="G5238" t="str">
            <v>&gt;=27 &amp; &lt;28</v>
          </cell>
          <cell r="H5238" t="str">
            <v>KS2 English</v>
          </cell>
          <cell r="I5238" t="str">
            <v>KS4 English</v>
          </cell>
        </row>
        <row r="5239">
          <cell r="B5239" t="str">
            <v>KS2-4</v>
          </cell>
          <cell r="C5239" t="str">
            <v>3A</v>
          </cell>
          <cell r="D5239" t="str">
            <v>A</v>
          </cell>
          <cell r="E5239">
            <v>2.2510822510822511E-3</v>
          </cell>
          <cell r="F5239">
            <v>1</v>
          </cell>
          <cell r="G5239" t="str">
            <v>&gt;=27 &amp; &lt;28</v>
          </cell>
          <cell r="H5239" t="str">
            <v>KS2 English</v>
          </cell>
          <cell r="I5239" t="str">
            <v>KS4 English</v>
          </cell>
        </row>
        <row r="5240">
          <cell r="B5240" t="str">
            <v>KS2-4</v>
          </cell>
          <cell r="C5240" t="str">
            <v>4C</v>
          </cell>
          <cell r="D5240" t="str">
            <v>A</v>
          </cell>
          <cell r="E5240">
            <v>1.3390246754765524E-2</v>
          </cell>
          <cell r="F5240">
            <v>1</v>
          </cell>
          <cell r="G5240" t="str">
            <v>&gt;=27 &amp; &lt;28</v>
          </cell>
          <cell r="H5240" t="str">
            <v>KS2 English</v>
          </cell>
          <cell r="I5240" t="str">
            <v>KS4 English</v>
          </cell>
        </row>
        <row r="5241">
          <cell r="B5241" t="str">
            <v>KS2-4</v>
          </cell>
          <cell r="C5241" t="str">
            <v>4B</v>
          </cell>
          <cell r="D5241" t="str">
            <v>A</v>
          </cell>
          <cell r="E5241">
            <v>5.0202321134777003E-2</v>
          </cell>
          <cell r="F5241">
            <v>1</v>
          </cell>
          <cell r="G5241" t="str">
            <v>&gt;=27 &amp; &lt;28</v>
          </cell>
          <cell r="H5241" t="str">
            <v>KS2 English</v>
          </cell>
          <cell r="I5241" t="str">
            <v>KS4 English</v>
          </cell>
        </row>
        <row r="5242">
          <cell r="B5242" t="str">
            <v>KS2-4</v>
          </cell>
          <cell r="C5242" t="str">
            <v>4A</v>
          </cell>
          <cell r="D5242" t="str">
            <v>A</v>
          </cell>
          <cell r="E5242">
            <v>0.12786150324303702</v>
          </cell>
          <cell r="F5242">
            <v>1</v>
          </cell>
          <cell r="G5242" t="str">
            <v>&gt;=27 &amp; &lt;28</v>
          </cell>
          <cell r="H5242" t="str">
            <v>KS2 English</v>
          </cell>
          <cell r="I5242" t="str">
            <v>KS4 English</v>
          </cell>
        </row>
        <row r="5243">
          <cell r="B5243" t="str">
            <v>KS2-4</v>
          </cell>
          <cell r="C5243" t="str">
            <v>5C</v>
          </cell>
          <cell r="D5243" t="str">
            <v>A</v>
          </cell>
          <cell r="E5243">
            <v>0.30184443216358109</v>
          </cell>
          <cell r="F5243">
            <v>1</v>
          </cell>
          <cell r="G5243" t="str">
            <v>&gt;=27 &amp; &lt;28</v>
          </cell>
          <cell r="H5243" t="str">
            <v>KS2 English</v>
          </cell>
          <cell r="I5243" t="str">
            <v>KS4 English</v>
          </cell>
        </row>
        <row r="5244">
          <cell r="B5244" t="str">
            <v>KS2-4</v>
          </cell>
          <cell r="C5244" t="str">
            <v>5B</v>
          </cell>
          <cell r="D5244" t="str">
            <v>A</v>
          </cell>
          <cell r="E5244">
            <v>0.42418956243640066</v>
          </cell>
          <cell r="F5244">
            <v>1</v>
          </cell>
          <cell r="G5244" t="str">
            <v>&gt;=27 &amp; &lt;28</v>
          </cell>
          <cell r="H5244" t="str">
            <v>KS2 English</v>
          </cell>
          <cell r="I5244" t="str">
            <v>KS4 English</v>
          </cell>
        </row>
        <row r="5245">
          <cell r="B5245" t="str">
            <v>KS2-4</v>
          </cell>
          <cell r="C5245" t="str">
            <v>5A</v>
          </cell>
          <cell r="D5245" t="str">
            <v>A</v>
          </cell>
          <cell r="E5245">
            <v>0.36068376068376068</v>
          </cell>
          <cell r="F5245">
            <v>1</v>
          </cell>
          <cell r="G5245" t="str">
            <v>&gt;=27 &amp; &lt;28</v>
          </cell>
          <cell r="H5245" t="str">
            <v>KS2 English</v>
          </cell>
          <cell r="I5245" t="str">
            <v>KS4 English</v>
          </cell>
        </row>
        <row r="5246">
          <cell r="B5246" t="str">
            <v>.</v>
          </cell>
        </row>
        <row r="5247">
          <cell r="B5247" t="str">
            <v>.</v>
          </cell>
        </row>
        <row r="5248">
          <cell r="B5248" t="str">
            <v>.</v>
          </cell>
          <cell r="C5248" t="str">
            <v>.</v>
          </cell>
          <cell r="D5248" t="str">
            <v>.</v>
          </cell>
          <cell r="E5248" t="str">
            <v>.</v>
          </cell>
          <cell r="F5248" t="str">
            <v>.</v>
          </cell>
          <cell r="G5248" t="str">
            <v>.</v>
          </cell>
          <cell r="H5248" t="str">
            <v>KS2 English</v>
          </cell>
          <cell r="I5248" t="str">
            <v>KS4 English</v>
          </cell>
        </row>
        <row r="5249">
          <cell r="B5249" t="str">
            <v>.</v>
          </cell>
          <cell r="C5249" t="str">
            <v>.</v>
          </cell>
          <cell r="D5249" t="str">
            <v>.</v>
          </cell>
          <cell r="E5249" t="str">
            <v>.</v>
          </cell>
          <cell r="F5249" t="str">
            <v>.</v>
          </cell>
          <cell r="G5249" t="str">
            <v>.</v>
          </cell>
          <cell r="H5249" t="str">
            <v>KS2 English</v>
          </cell>
          <cell r="I5249" t="str">
            <v>KS4 English</v>
          </cell>
        </row>
        <row r="5250">
          <cell r="B5250" t="str">
            <v>.</v>
          </cell>
          <cell r="C5250" t="str">
            <v>.</v>
          </cell>
          <cell r="D5250" t="str">
            <v>.</v>
          </cell>
          <cell r="E5250" t="str">
            <v>.</v>
          </cell>
          <cell r="F5250" t="str">
            <v>.</v>
          </cell>
          <cell r="G5250" t="str">
            <v>.</v>
          </cell>
          <cell r="H5250" t="str">
            <v>KS2 English</v>
          </cell>
          <cell r="I5250" t="str">
            <v>KS4 English</v>
          </cell>
        </row>
        <row r="5251">
          <cell r="B5251" t="str">
            <v>.</v>
          </cell>
          <cell r="C5251" t="str">
            <v>.</v>
          </cell>
          <cell r="D5251" t="str">
            <v>.</v>
          </cell>
          <cell r="E5251" t="str">
            <v>.</v>
          </cell>
          <cell r="F5251" t="str">
            <v>.</v>
          </cell>
          <cell r="G5251" t="str">
            <v>.</v>
          </cell>
          <cell r="H5251" t="str">
            <v>.</v>
          </cell>
          <cell r="I5251" t="str">
            <v>.</v>
          </cell>
        </row>
        <row r="5252">
          <cell r="B5252" t="str">
            <v>.</v>
          </cell>
          <cell r="C5252" t="str">
            <v>.</v>
          </cell>
          <cell r="D5252" t="str">
            <v>.</v>
          </cell>
          <cell r="E5252" t="str">
            <v>.</v>
          </cell>
          <cell r="F5252" t="str">
            <v>.</v>
          </cell>
          <cell r="G5252" t="str">
            <v>.</v>
          </cell>
          <cell r="H5252" t="str">
            <v>.</v>
          </cell>
          <cell r="I5252" t="str">
            <v>.</v>
          </cell>
        </row>
        <row r="5253">
          <cell r="B5253" t="str">
            <v>KS2-4</v>
          </cell>
          <cell r="C5253" t="str">
            <v>B</v>
          </cell>
          <cell r="D5253" t="str">
            <v>A</v>
          </cell>
          <cell r="E5253">
            <v>0</v>
          </cell>
          <cell r="F5253">
            <v>1</v>
          </cell>
          <cell r="G5253" t="str">
            <v>&gt;=28 &amp; &lt;29</v>
          </cell>
          <cell r="H5253" t="str">
            <v>KS2 English</v>
          </cell>
          <cell r="I5253" t="str">
            <v>KS4 English</v>
          </cell>
        </row>
        <row r="5254">
          <cell r="B5254" t="str">
            <v>KS2-4</v>
          </cell>
          <cell r="C5254" t="str">
            <v>N</v>
          </cell>
          <cell r="D5254" t="str">
            <v>A</v>
          </cell>
          <cell r="E5254">
            <v>0</v>
          </cell>
          <cell r="F5254">
            <v>1</v>
          </cell>
          <cell r="G5254" t="str">
            <v>&gt;=28 &amp; &lt;29</v>
          </cell>
          <cell r="H5254" t="str">
            <v>KS2 English</v>
          </cell>
          <cell r="I5254" t="str">
            <v>KS4 English</v>
          </cell>
        </row>
        <row r="5255">
          <cell r="B5255" t="str">
            <v>KS2-4</v>
          </cell>
          <cell r="C5255" t="str">
            <v>2</v>
          </cell>
          <cell r="D5255" t="str">
            <v>A</v>
          </cell>
          <cell r="E5255">
            <v>7.1428571428571426E-3</v>
          </cell>
          <cell r="F5255">
            <v>1</v>
          </cell>
          <cell r="G5255" t="str">
            <v>&gt;=28 &amp; &lt;29</v>
          </cell>
          <cell r="H5255" t="str">
            <v>KS2 English</v>
          </cell>
          <cell r="I5255" t="str">
            <v>KS4 English</v>
          </cell>
        </row>
        <row r="5256">
          <cell r="B5256" t="str">
            <v>KS2-4</v>
          </cell>
          <cell r="C5256" t="str">
            <v>3C</v>
          </cell>
          <cell r="D5256" t="str">
            <v>A</v>
          </cell>
          <cell r="E5256">
            <v>2.8985507246376812E-3</v>
          </cell>
          <cell r="F5256">
            <v>1</v>
          </cell>
          <cell r="G5256" t="str">
            <v>&gt;=28 &amp; &lt;29</v>
          </cell>
          <cell r="H5256" t="str">
            <v>KS2 English</v>
          </cell>
          <cell r="I5256" t="str">
            <v>KS4 English</v>
          </cell>
        </row>
        <row r="5257">
          <cell r="B5257" t="str">
            <v>KS2-4</v>
          </cell>
          <cell r="C5257" t="str">
            <v>3B</v>
          </cell>
          <cell r="D5257" t="str">
            <v>A</v>
          </cell>
          <cell r="E5257">
            <v>1.006036217303823E-3</v>
          </cell>
          <cell r="F5257">
            <v>1</v>
          </cell>
          <cell r="G5257" t="str">
            <v>&gt;=28 &amp; &lt;29</v>
          </cell>
          <cell r="H5257" t="str">
            <v>KS2 English</v>
          </cell>
          <cell r="I5257" t="str">
            <v>KS4 English</v>
          </cell>
        </row>
        <row r="5258">
          <cell r="B5258" t="str">
            <v>KS2-4</v>
          </cell>
          <cell r="C5258" t="str">
            <v>3A</v>
          </cell>
          <cell r="D5258" t="str">
            <v>A</v>
          </cell>
          <cell r="E5258">
            <v>4.3859649122807015E-3</v>
          </cell>
          <cell r="F5258">
            <v>1</v>
          </cell>
          <cell r="G5258" t="str">
            <v>&gt;=28 &amp; &lt;29</v>
          </cell>
          <cell r="H5258" t="str">
            <v>KS2 English</v>
          </cell>
          <cell r="I5258" t="str">
            <v>KS4 English</v>
          </cell>
        </row>
        <row r="5259">
          <cell r="B5259" t="str">
            <v>KS2-4</v>
          </cell>
          <cell r="C5259" t="str">
            <v>4C</v>
          </cell>
          <cell r="D5259" t="str">
            <v>A</v>
          </cell>
          <cell r="E5259">
            <v>1.6976411722659041E-2</v>
          </cell>
          <cell r="F5259">
            <v>1</v>
          </cell>
          <cell r="G5259" t="str">
            <v>&gt;=28 &amp; &lt;29</v>
          </cell>
          <cell r="H5259" t="str">
            <v>KS2 English</v>
          </cell>
          <cell r="I5259" t="str">
            <v>KS4 English</v>
          </cell>
        </row>
        <row r="5260">
          <cell r="B5260" t="str">
            <v>KS2-4</v>
          </cell>
          <cell r="C5260" t="str">
            <v>4B</v>
          </cell>
          <cell r="D5260" t="str">
            <v>A</v>
          </cell>
          <cell r="E5260">
            <v>6.4763995609220637E-2</v>
          </cell>
          <cell r="F5260">
            <v>1</v>
          </cell>
          <cell r="G5260" t="str">
            <v>&gt;=28 &amp; &lt;29</v>
          </cell>
          <cell r="H5260" t="str">
            <v>KS2 English</v>
          </cell>
          <cell r="I5260" t="str">
            <v>KS4 English</v>
          </cell>
        </row>
        <row r="5261">
          <cell r="B5261" t="str">
            <v>KS2-4</v>
          </cell>
          <cell r="C5261" t="str">
            <v>4A</v>
          </cell>
          <cell r="D5261" t="str">
            <v>A</v>
          </cell>
          <cell r="E5261">
            <v>0.14673585133341377</v>
          </cell>
          <cell r="F5261">
            <v>1</v>
          </cell>
          <cell r="G5261" t="str">
            <v>&gt;=28 &amp; &lt;29</v>
          </cell>
          <cell r="H5261" t="str">
            <v>KS2 English</v>
          </cell>
          <cell r="I5261" t="str">
            <v>KS4 English</v>
          </cell>
        </row>
        <row r="5262">
          <cell r="B5262" t="str">
            <v>KS2-4</v>
          </cell>
          <cell r="C5262" t="str">
            <v>5C</v>
          </cell>
          <cell r="D5262" t="str">
            <v>A</v>
          </cell>
          <cell r="E5262">
            <v>0.33102357460269638</v>
          </cell>
          <cell r="F5262">
            <v>1</v>
          </cell>
          <cell r="G5262" t="str">
            <v>&gt;=28 &amp; &lt;29</v>
          </cell>
          <cell r="H5262" t="str">
            <v>KS2 English</v>
          </cell>
          <cell r="I5262" t="str">
            <v>KS4 English</v>
          </cell>
        </row>
        <row r="5263">
          <cell r="B5263" t="str">
            <v>KS2-4</v>
          </cell>
          <cell r="C5263" t="str">
            <v>5B</v>
          </cell>
          <cell r="D5263" t="str">
            <v>A</v>
          </cell>
          <cell r="E5263">
            <v>0.43201467120775477</v>
          </cell>
          <cell r="F5263">
            <v>1</v>
          </cell>
          <cell r="G5263" t="str">
            <v>&gt;=28 &amp; &lt;29</v>
          </cell>
          <cell r="H5263" t="str">
            <v>KS2 English</v>
          </cell>
          <cell r="I5263" t="str">
            <v>KS4 English</v>
          </cell>
        </row>
        <row r="5264">
          <cell r="B5264" t="str">
            <v>KS2-4</v>
          </cell>
          <cell r="C5264" t="str">
            <v>5A</v>
          </cell>
          <cell r="D5264" t="str">
            <v>A</v>
          </cell>
          <cell r="E5264">
            <v>0.33732057416267941</v>
          </cell>
          <cell r="F5264">
            <v>1</v>
          </cell>
          <cell r="G5264" t="str">
            <v>&gt;=28 &amp; &lt;29</v>
          </cell>
          <cell r="H5264" t="str">
            <v>KS2 English</v>
          </cell>
          <cell r="I5264" t="str">
            <v>KS4 English</v>
          </cell>
        </row>
        <row r="5265">
          <cell r="B5265" t="str">
            <v>.</v>
          </cell>
        </row>
        <row r="5266">
          <cell r="B5266" t="str">
            <v>.</v>
          </cell>
        </row>
        <row r="5267">
          <cell r="B5267" t="str">
            <v>.</v>
          </cell>
          <cell r="C5267" t="str">
            <v>.</v>
          </cell>
          <cell r="D5267" t="str">
            <v>.</v>
          </cell>
          <cell r="E5267" t="str">
            <v>.</v>
          </cell>
          <cell r="F5267" t="str">
            <v>.</v>
          </cell>
          <cell r="G5267" t="str">
            <v>.</v>
          </cell>
          <cell r="H5267" t="str">
            <v>KS2 English</v>
          </cell>
          <cell r="I5267" t="str">
            <v>KS4 English</v>
          </cell>
        </row>
        <row r="5268">
          <cell r="B5268" t="str">
            <v>.</v>
          </cell>
          <cell r="C5268" t="str">
            <v>.</v>
          </cell>
          <cell r="D5268" t="str">
            <v>.</v>
          </cell>
          <cell r="E5268" t="str">
            <v>.</v>
          </cell>
          <cell r="F5268" t="str">
            <v>.</v>
          </cell>
          <cell r="G5268" t="str">
            <v>.</v>
          </cell>
          <cell r="H5268" t="str">
            <v>KS2 English</v>
          </cell>
          <cell r="I5268" t="str">
            <v>KS4 English</v>
          </cell>
        </row>
        <row r="5269">
          <cell r="B5269" t="str">
            <v>.</v>
          </cell>
          <cell r="C5269" t="str">
            <v>.</v>
          </cell>
          <cell r="D5269" t="str">
            <v>.</v>
          </cell>
          <cell r="E5269" t="str">
            <v>.</v>
          </cell>
          <cell r="F5269" t="str">
            <v>.</v>
          </cell>
          <cell r="G5269" t="str">
            <v>.</v>
          </cell>
          <cell r="H5269" t="str">
            <v>KS2 English</v>
          </cell>
          <cell r="I5269" t="str">
            <v>KS4 English</v>
          </cell>
        </row>
        <row r="5270">
          <cell r="B5270" t="str">
            <v>.</v>
          </cell>
          <cell r="C5270" t="str">
            <v>.</v>
          </cell>
          <cell r="D5270" t="str">
            <v>.</v>
          </cell>
          <cell r="E5270" t="str">
            <v>.</v>
          </cell>
          <cell r="F5270" t="str">
            <v>.</v>
          </cell>
          <cell r="G5270" t="str">
            <v>.</v>
          </cell>
          <cell r="H5270" t="str">
            <v>.</v>
          </cell>
          <cell r="I5270" t="str">
            <v>.</v>
          </cell>
        </row>
        <row r="5271">
          <cell r="B5271" t="str">
            <v>.</v>
          </cell>
          <cell r="C5271" t="str">
            <v>.</v>
          </cell>
          <cell r="D5271" t="str">
            <v>.</v>
          </cell>
          <cell r="E5271" t="str">
            <v>.</v>
          </cell>
          <cell r="F5271" t="str">
            <v>.</v>
          </cell>
          <cell r="G5271" t="str">
            <v>.</v>
          </cell>
          <cell r="H5271" t="str">
            <v>.</v>
          </cell>
          <cell r="I5271" t="str">
            <v>.</v>
          </cell>
        </row>
        <row r="5272">
          <cell r="B5272" t="str">
            <v>KS2-4</v>
          </cell>
          <cell r="C5272" t="str">
            <v>B</v>
          </cell>
          <cell r="D5272" t="str">
            <v>A</v>
          </cell>
          <cell r="E5272">
            <v>6.5359477124183009E-3</v>
          </cell>
          <cell r="F5272">
            <v>1</v>
          </cell>
          <cell r="G5272" t="str">
            <v>&gt;=29 &amp; &lt;30</v>
          </cell>
          <cell r="H5272" t="str">
            <v>KS2 English</v>
          </cell>
          <cell r="I5272" t="str">
            <v>KS4 English</v>
          </cell>
        </row>
        <row r="5273">
          <cell r="B5273" t="str">
            <v>KS2-4</v>
          </cell>
          <cell r="C5273" t="str">
            <v>N</v>
          </cell>
          <cell r="D5273" t="str">
            <v>A</v>
          </cell>
          <cell r="E5273">
            <v>6.5359477124183009E-3</v>
          </cell>
          <cell r="F5273">
            <v>1</v>
          </cell>
          <cell r="G5273" t="str">
            <v>&gt;=29 &amp; &lt;30</v>
          </cell>
          <cell r="H5273" t="str">
            <v>KS2 English</v>
          </cell>
          <cell r="I5273" t="str">
            <v>KS4 English</v>
          </cell>
        </row>
        <row r="5274">
          <cell r="B5274" t="str">
            <v>KS2-4</v>
          </cell>
          <cell r="C5274" t="str">
            <v>2</v>
          </cell>
          <cell r="D5274" t="str">
            <v>A</v>
          </cell>
          <cell r="E5274">
            <v>6.5359477124183009E-3</v>
          </cell>
          <cell r="F5274">
            <v>1</v>
          </cell>
          <cell r="G5274" t="str">
            <v>&gt;=29 &amp; &lt;30</v>
          </cell>
          <cell r="H5274" t="str">
            <v>KS2 English</v>
          </cell>
          <cell r="I5274" t="str">
            <v>KS4 English</v>
          </cell>
        </row>
        <row r="5275">
          <cell r="B5275" t="str">
            <v>KS2-4</v>
          </cell>
          <cell r="C5275" t="str">
            <v>3C</v>
          </cell>
          <cell r="D5275" t="str">
            <v>A</v>
          </cell>
          <cell r="E5275">
            <v>6.5359477124183009E-3</v>
          </cell>
          <cell r="F5275">
            <v>1</v>
          </cell>
          <cell r="G5275" t="str">
            <v>&gt;=29 &amp; &lt;30</v>
          </cell>
          <cell r="H5275" t="str">
            <v>KS2 English</v>
          </cell>
          <cell r="I5275" t="str">
            <v>KS4 English</v>
          </cell>
        </row>
        <row r="5276">
          <cell r="B5276" t="str">
            <v>KS2-4</v>
          </cell>
          <cell r="C5276" t="str">
            <v>3B</v>
          </cell>
          <cell r="D5276" t="str">
            <v>A</v>
          </cell>
          <cell r="E5276">
            <v>6.5359477124183009E-3</v>
          </cell>
          <cell r="F5276">
            <v>1</v>
          </cell>
          <cell r="G5276" t="str">
            <v>&gt;=29 &amp; &lt;30</v>
          </cell>
          <cell r="H5276" t="str">
            <v>KS2 English</v>
          </cell>
          <cell r="I5276" t="str">
            <v>KS4 English</v>
          </cell>
        </row>
        <row r="5277">
          <cell r="B5277" t="str">
            <v>KS2-4</v>
          </cell>
          <cell r="C5277" t="str">
            <v>3A</v>
          </cell>
          <cell r="D5277" t="str">
            <v>A</v>
          </cell>
          <cell r="E5277">
            <v>0</v>
          </cell>
          <cell r="F5277">
            <v>1</v>
          </cell>
          <cell r="G5277" t="str">
            <v>&gt;=29 &amp; &lt;30</v>
          </cell>
          <cell r="H5277" t="str">
            <v>KS2 English</v>
          </cell>
          <cell r="I5277" t="str">
            <v>KS4 English</v>
          </cell>
        </row>
        <row r="5278">
          <cell r="B5278" t="str">
            <v>KS2-4</v>
          </cell>
          <cell r="C5278" t="str">
            <v>4C</v>
          </cell>
          <cell r="D5278" t="str">
            <v>A</v>
          </cell>
          <cell r="E5278">
            <v>4.1347626339969371E-2</v>
          </cell>
          <cell r="F5278">
            <v>1</v>
          </cell>
          <cell r="G5278" t="str">
            <v>&gt;=29 &amp; &lt;30</v>
          </cell>
          <cell r="H5278" t="str">
            <v>KS2 English</v>
          </cell>
          <cell r="I5278" t="str">
            <v>KS4 English</v>
          </cell>
        </row>
        <row r="5279">
          <cell r="B5279" t="str">
            <v>KS2-4</v>
          </cell>
          <cell r="C5279" t="str">
            <v>4B</v>
          </cell>
          <cell r="D5279" t="str">
            <v>A</v>
          </cell>
          <cell r="E5279">
            <v>0.10874200426439233</v>
          </cell>
          <cell r="F5279">
            <v>1</v>
          </cell>
          <cell r="G5279" t="str">
            <v>&gt;=29 &amp; &lt;30</v>
          </cell>
          <cell r="H5279" t="str">
            <v>KS2 English</v>
          </cell>
          <cell r="I5279" t="str">
            <v>KS4 English</v>
          </cell>
        </row>
        <row r="5280">
          <cell r="B5280" t="str">
            <v>KS2-4</v>
          </cell>
          <cell r="C5280" t="str">
            <v>4A</v>
          </cell>
          <cell r="D5280" t="str">
            <v>A</v>
          </cell>
          <cell r="E5280">
            <v>0.23779904306220095</v>
          </cell>
          <cell r="F5280">
            <v>1</v>
          </cell>
          <cell r="G5280" t="str">
            <v>&gt;=29 &amp; &lt;30</v>
          </cell>
          <cell r="H5280" t="str">
            <v>KS2 English</v>
          </cell>
          <cell r="I5280" t="str">
            <v>KS4 English</v>
          </cell>
        </row>
        <row r="5281">
          <cell r="B5281" t="str">
            <v>KS2-4</v>
          </cell>
          <cell r="C5281" t="str">
            <v>5C</v>
          </cell>
          <cell r="D5281" t="str">
            <v>A</v>
          </cell>
          <cell r="E5281">
            <v>0.39891053844542218</v>
          </cell>
          <cell r="F5281">
            <v>1</v>
          </cell>
          <cell r="G5281" t="str">
            <v>&gt;=29 &amp; &lt;30</v>
          </cell>
          <cell r="H5281" t="str">
            <v>KS2 English</v>
          </cell>
          <cell r="I5281" t="str">
            <v>KS4 English</v>
          </cell>
        </row>
        <row r="5282">
          <cell r="B5282" t="str">
            <v>KS2-4</v>
          </cell>
          <cell r="C5282" t="str">
            <v>5B</v>
          </cell>
          <cell r="D5282" t="str">
            <v>A</v>
          </cell>
          <cell r="E5282">
            <v>0.43129973474801059</v>
          </cell>
          <cell r="F5282">
            <v>1</v>
          </cell>
          <cell r="G5282" t="str">
            <v>&gt;=29 &amp; &lt;30</v>
          </cell>
          <cell r="H5282" t="str">
            <v>KS2 English</v>
          </cell>
          <cell r="I5282" t="str">
            <v>KS4 English</v>
          </cell>
        </row>
        <row r="5283">
          <cell r="B5283" t="str">
            <v>KS2-4</v>
          </cell>
          <cell r="C5283" t="str">
            <v>5A</v>
          </cell>
          <cell r="D5283" t="str">
            <v>A</v>
          </cell>
          <cell r="E5283">
            <v>0.33333333333333331</v>
          </cell>
          <cell r="F5283">
            <v>1</v>
          </cell>
          <cell r="G5283" t="str">
            <v>&gt;=29 &amp; &lt;30</v>
          </cell>
          <cell r="H5283" t="str">
            <v>KS2 English</v>
          </cell>
          <cell r="I5283" t="str">
            <v>KS4 English</v>
          </cell>
        </row>
        <row r="5284">
          <cell r="B5284" t="str">
            <v>.</v>
          </cell>
        </row>
        <row r="5285">
          <cell r="B5285" t="str">
            <v>.</v>
          </cell>
        </row>
        <row r="5286">
          <cell r="B5286" t="str">
            <v>.</v>
          </cell>
          <cell r="C5286" t="str">
            <v>.</v>
          </cell>
          <cell r="D5286" t="str">
            <v>.</v>
          </cell>
          <cell r="E5286" t="str">
            <v>.</v>
          </cell>
          <cell r="F5286" t="str">
            <v>.</v>
          </cell>
          <cell r="G5286" t="str">
            <v>.</v>
          </cell>
          <cell r="H5286" t="str">
            <v>KS2 English</v>
          </cell>
          <cell r="I5286" t="str">
            <v>KS4 English</v>
          </cell>
        </row>
        <row r="5287">
          <cell r="B5287" t="str">
            <v>.</v>
          </cell>
          <cell r="C5287" t="str">
            <v>.</v>
          </cell>
          <cell r="D5287" t="str">
            <v>.</v>
          </cell>
          <cell r="E5287" t="str">
            <v>.</v>
          </cell>
          <cell r="F5287" t="str">
            <v>.</v>
          </cell>
          <cell r="G5287" t="str">
            <v>.</v>
          </cell>
          <cell r="H5287" t="str">
            <v>KS2 English</v>
          </cell>
          <cell r="I5287" t="str">
            <v>KS4 English</v>
          </cell>
        </row>
        <row r="5288">
          <cell r="B5288" t="str">
            <v>.</v>
          </cell>
          <cell r="C5288" t="str">
            <v>.</v>
          </cell>
          <cell r="D5288" t="str">
            <v>.</v>
          </cell>
          <cell r="E5288" t="str">
            <v>.</v>
          </cell>
          <cell r="F5288" t="str">
            <v>.</v>
          </cell>
          <cell r="G5288" t="str">
            <v>.</v>
          </cell>
          <cell r="H5288" t="str">
            <v>KS2 English</v>
          </cell>
          <cell r="I5288" t="str">
            <v>KS4 English</v>
          </cell>
        </row>
        <row r="5289">
          <cell r="B5289" t="str">
            <v>.</v>
          </cell>
          <cell r="C5289" t="str">
            <v>.</v>
          </cell>
          <cell r="D5289" t="str">
            <v>.</v>
          </cell>
          <cell r="E5289" t="str">
            <v>.</v>
          </cell>
          <cell r="F5289" t="str">
            <v>.</v>
          </cell>
          <cell r="G5289" t="str">
            <v>.</v>
          </cell>
          <cell r="H5289" t="str">
            <v>.</v>
          </cell>
          <cell r="I5289" t="str">
            <v>.</v>
          </cell>
        </row>
        <row r="5290">
          <cell r="B5290" t="str">
            <v>.</v>
          </cell>
          <cell r="C5290" t="str">
            <v>.</v>
          </cell>
          <cell r="D5290" t="str">
            <v>.</v>
          </cell>
          <cell r="E5290" t="str">
            <v>.</v>
          </cell>
          <cell r="F5290" t="str">
            <v>.</v>
          </cell>
          <cell r="G5290" t="str">
            <v>.</v>
          </cell>
          <cell r="H5290" t="str">
            <v>.</v>
          </cell>
          <cell r="I5290" t="str">
            <v>.</v>
          </cell>
        </row>
        <row r="5291">
          <cell r="B5291" t="str">
            <v>KS2-4</v>
          </cell>
          <cell r="C5291" t="str">
            <v>B</v>
          </cell>
          <cell r="D5291" t="str">
            <v>A</v>
          </cell>
          <cell r="E5291">
            <v>0.13059701492537312</v>
          </cell>
          <cell r="F5291">
            <v>1</v>
          </cell>
          <cell r="G5291" t="str">
            <v>&gt;=30</v>
          </cell>
          <cell r="H5291" t="str">
            <v>KS2 English</v>
          </cell>
          <cell r="I5291" t="str">
            <v>KS4 English</v>
          </cell>
        </row>
        <row r="5292">
          <cell r="B5292" t="str">
            <v>KS2-4</v>
          </cell>
          <cell r="C5292" t="str">
            <v>N</v>
          </cell>
          <cell r="D5292" t="str">
            <v>A</v>
          </cell>
          <cell r="E5292">
            <v>0.13059701492537312</v>
          </cell>
          <cell r="F5292">
            <v>1</v>
          </cell>
          <cell r="G5292" t="str">
            <v>&gt;=30</v>
          </cell>
          <cell r="H5292" t="str">
            <v>KS2 English</v>
          </cell>
          <cell r="I5292" t="str">
            <v>KS4 English</v>
          </cell>
        </row>
        <row r="5293">
          <cell r="B5293" t="str">
            <v>KS2-4</v>
          </cell>
          <cell r="C5293" t="str">
            <v>2</v>
          </cell>
          <cell r="D5293" t="str">
            <v>A</v>
          </cell>
          <cell r="E5293">
            <v>0.13059701492537312</v>
          </cell>
          <cell r="F5293">
            <v>1</v>
          </cell>
          <cell r="G5293" t="str">
            <v>&gt;=30</v>
          </cell>
          <cell r="H5293" t="str">
            <v>KS2 English</v>
          </cell>
          <cell r="I5293" t="str">
            <v>KS4 English</v>
          </cell>
        </row>
        <row r="5294">
          <cell r="B5294" t="str">
            <v>KS2-4</v>
          </cell>
          <cell r="C5294" t="str">
            <v>3C</v>
          </cell>
          <cell r="D5294" t="str">
            <v>A</v>
          </cell>
          <cell r="E5294">
            <v>0.13059701492537312</v>
          </cell>
          <cell r="F5294">
            <v>1</v>
          </cell>
          <cell r="G5294" t="str">
            <v>&gt;=30</v>
          </cell>
          <cell r="H5294" t="str">
            <v>KS2 English</v>
          </cell>
          <cell r="I5294" t="str">
            <v>KS4 English</v>
          </cell>
        </row>
        <row r="5295">
          <cell r="B5295" t="str">
            <v>KS2-4</v>
          </cell>
          <cell r="C5295" t="str">
            <v>3B</v>
          </cell>
          <cell r="D5295" t="str">
            <v>A</v>
          </cell>
          <cell r="E5295">
            <v>0.13059701492537312</v>
          </cell>
          <cell r="F5295">
            <v>1</v>
          </cell>
          <cell r="G5295" t="str">
            <v>&gt;=30</v>
          </cell>
          <cell r="H5295" t="str">
            <v>KS2 English</v>
          </cell>
          <cell r="I5295" t="str">
            <v>KS4 English</v>
          </cell>
        </row>
        <row r="5296">
          <cell r="B5296" t="str">
            <v>KS2-4</v>
          </cell>
          <cell r="C5296" t="str">
            <v>3A</v>
          </cell>
          <cell r="D5296" t="str">
            <v>A</v>
          </cell>
          <cell r="E5296">
            <v>0.13059701492537312</v>
          </cell>
          <cell r="F5296">
            <v>1</v>
          </cell>
          <cell r="G5296" t="str">
            <v>&gt;=30</v>
          </cell>
          <cell r="H5296" t="str">
            <v>KS2 English</v>
          </cell>
          <cell r="I5296" t="str">
            <v>KS4 English</v>
          </cell>
        </row>
        <row r="5297">
          <cell r="B5297" t="str">
            <v>KS2-4</v>
          </cell>
          <cell r="C5297" t="str">
            <v>4C</v>
          </cell>
          <cell r="D5297" t="str">
            <v>A</v>
          </cell>
          <cell r="E5297">
            <v>0.13059701492537312</v>
          </cell>
          <cell r="F5297">
            <v>1</v>
          </cell>
          <cell r="G5297" t="str">
            <v>&gt;=30</v>
          </cell>
          <cell r="H5297" t="str">
            <v>KS2 English</v>
          </cell>
          <cell r="I5297" t="str">
            <v>KS4 English</v>
          </cell>
        </row>
        <row r="5298">
          <cell r="B5298" t="str">
            <v>KS2-4</v>
          </cell>
          <cell r="C5298" t="str">
            <v>4B</v>
          </cell>
          <cell r="D5298" t="str">
            <v>A</v>
          </cell>
          <cell r="E5298">
            <v>0.21132457027300303</v>
          </cell>
          <cell r="F5298">
            <v>1</v>
          </cell>
          <cell r="G5298" t="str">
            <v>&gt;=30</v>
          </cell>
          <cell r="H5298" t="str">
            <v>KS2 English</v>
          </cell>
          <cell r="I5298" t="str">
            <v>KS4 English</v>
          </cell>
        </row>
        <row r="5299">
          <cell r="B5299" t="str">
            <v>KS2-4</v>
          </cell>
          <cell r="C5299" t="str">
            <v>4A</v>
          </cell>
          <cell r="D5299" t="str">
            <v>A</v>
          </cell>
          <cell r="E5299">
            <v>0.30336538461538459</v>
          </cell>
          <cell r="F5299">
            <v>1</v>
          </cell>
          <cell r="G5299" t="str">
            <v>&gt;=30</v>
          </cell>
          <cell r="H5299" t="str">
            <v>KS2 English</v>
          </cell>
          <cell r="I5299" t="str">
            <v>KS4 English</v>
          </cell>
        </row>
        <row r="5300">
          <cell r="B5300" t="str">
            <v>KS2-4</v>
          </cell>
          <cell r="C5300" t="str">
            <v>5C</v>
          </cell>
          <cell r="D5300" t="str">
            <v>A</v>
          </cell>
          <cell r="E5300">
            <v>0.43353783231083842</v>
          </cell>
          <cell r="F5300">
            <v>1</v>
          </cell>
          <cell r="G5300" t="str">
            <v>&gt;=30</v>
          </cell>
          <cell r="H5300" t="str">
            <v>KS2 English</v>
          </cell>
          <cell r="I5300" t="str">
            <v>KS4 English</v>
          </cell>
        </row>
        <row r="5301">
          <cell r="B5301" t="str">
            <v>KS2-4</v>
          </cell>
          <cell r="C5301" t="str">
            <v>5B</v>
          </cell>
          <cell r="D5301" t="str">
            <v>A</v>
          </cell>
          <cell r="E5301">
            <v>0.46081830790568656</v>
          </cell>
          <cell r="F5301">
            <v>1</v>
          </cell>
          <cell r="G5301" t="str">
            <v>&gt;=30</v>
          </cell>
          <cell r="H5301" t="str">
            <v>KS2 English</v>
          </cell>
          <cell r="I5301" t="str">
            <v>KS4 English</v>
          </cell>
        </row>
        <row r="5302">
          <cell r="B5302" t="str">
            <v>KS2-4</v>
          </cell>
          <cell r="C5302" t="str">
            <v>5A</v>
          </cell>
          <cell r="D5302" t="str">
            <v>A</v>
          </cell>
          <cell r="E5302">
            <v>0.32911392405063289</v>
          </cell>
          <cell r="F5302">
            <v>1</v>
          </cell>
          <cell r="G5302" t="str">
            <v>&gt;=30</v>
          </cell>
          <cell r="H5302" t="str">
            <v>KS2 English</v>
          </cell>
          <cell r="I5302" t="str">
            <v>KS4 English</v>
          </cell>
        </row>
        <row r="5303">
          <cell r="B5303" t="str">
            <v>.</v>
          </cell>
          <cell r="C5303" t="str">
            <v>.</v>
          </cell>
          <cell r="D5303" t="str">
            <v>.</v>
          </cell>
          <cell r="E5303" t="str">
            <v>.</v>
          </cell>
          <cell r="F5303" t="str">
            <v>.</v>
          </cell>
          <cell r="G5303" t="str">
            <v>.</v>
          </cell>
          <cell r="H5303" t="str">
            <v>.</v>
          </cell>
          <cell r="I5303" t="str">
            <v>.</v>
          </cell>
        </row>
        <row r="5304">
          <cell r="B5304" t="str">
            <v>.</v>
          </cell>
          <cell r="C5304" t="str">
            <v>.</v>
          </cell>
          <cell r="D5304" t="str">
            <v>.</v>
          </cell>
          <cell r="E5304" t="str">
            <v>.</v>
          </cell>
          <cell r="F5304" t="str">
            <v>.</v>
          </cell>
          <cell r="G5304" t="str">
            <v>.</v>
          </cell>
          <cell r="H5304" t="str">
            <v>.</v>
          </cell>
          <cell r="I5304" t="str">
            <v>.</v>
          </cell>
        </row>
        <row r="5305">
          <cell r="B5305" t="str">
            <v>KS2-4</v>
          </cell>
          <cell r="C5305" t="str">
            <v>B</v>
          </cell>
          <cell r="D5305" t="str">
            <v>*</v>
          </cell>
          <cell r="E5305">
            <v>2.4485798237022528E-4</v>
          </cell>
          <cell r="F5305">
            <v>0.75</v>
          </cell>
          <cell r="G5305" t="str">
            <v>&lt;25</v>
          </cell>
          <cell r="H5305" t="str">
            <v>KS2 English</v>
          </cell>
          <cell r="I5305" t="str">
            <v>KS4 English</v>
          </cell>
        </row>
        <row r="5306">
          <cell r="B5306" t="str">
            <v>KS2-4</v>
          </cell>
          <cell r="C5306" t="str">
            <v>N</v>
          </cell>
          <cell r="D5306" t="str">
            <v>*</v>
          </cell>
          <cell r="E5306">
            <v>0</v>
          </cell>
          <cell r="F5306">
            <v>0.75</v>
          </cell>
          <cell r="G5306" t="str">
            <v>&lt;25</v>
          </cell>
          <cell r="H5306" t="str">
            <v>KS2 English</v>
          </cell>
          <cell r="I5306" t="str">
            <v>KS4 English</v>
          </cell>
        </row>
        <row r="5307">
          <cell r="B5307" t="str">
            <v>KS2-4</v>
          </cell>
          <cell r="C5307" t="str">
            <v>2</v>
          </cell>
          <cell r="D5307" t="str">
            <v>*</v>
          </cell>
          <cell r="E5307">
            <v>0</v>
          </cell>
          <cell r="F5307">
            <v>0.75</v>
          </cell>
          <cell r="G5307" t="str">
            <v>&lt;25</v>
          </cell>
          <cell r="H5307" t="str">
            <v>KS2 English</v>
          </cell>
          <cell r="I5307" t="str">
            <v>KS4 English</v>
          </cell>
        </row>
        <row r="5308">
          <cell r="B5308" t="str">
            <v>KS2-4</v>
          </cell>
          <cell r="C5308" t="str">
            <v>3C</v>
          </cell>
          <cell r="D5308" t="str">
            <v>*</v>
          </cell>
          <cell r="E5308">
            <v>0</v>
          </cell>
          <cell r="F5308">
            <v>0.75</v>
          </cell>
          <cell r="G5308" t="str">
            <v>&lt;25</v>
          </cell>
          <cell r="H5308" t="str">
            <v>KS2 English</v>
          </cell>
          <cell r="I5308" t="str">
            <v>KS4 English</v>
          </cell>
        </row>
        <row r="5309">
          <cell r="B5309" t="str">
            <v>KS2-4</v>
          </cell>
          <cell r="C5309" t="str">
            <v>3B</v>
          </cell>
          <cell r="D5309" t="str">
            <v>*</v>
          </cell>
          <cell r="E5309">
            <v>0</v>
          </cell>
          <cell r="F5309">
            <v>0.75</v>
          </cell>
          <cell r="G5309" t="str">
            <v>&lt;25</v>
          </cell>
          <cell r="H5309" t="str">
            <v>KS2 English</v>
          </cell>
          <cell r="I5309" t="str">
            <v>KS4 English</v>
          </cell>
        </row>
        <row r="5310">
          <cell r="B5310" t="str">
            <v>KS2-4</v>
          </cell>
          <cell r="C5310" t="str">
            <v>3A</v>
          </cell>
          <cell r="D5310" t="str">
            <v>*</v>
          </cell>
          <cell r="E5310">
            <v>0</v>
          </cell>
          <cell r="F5310">
            <v>0.75</v>
          </cell>
          <cell r="G5310" t="str">
            <v>&lt;25</v>
          </cell>
          <cell r="H5310" t="str">
            <v>KS2 English</v>
          </cell>
          <cell r="I5310" t="str">
            <v>KS4 English</v>
          </cell>
        </row>
        <row r="5311">
          <cell r="B5311" t="str">
            <v>KS2-4</v>
          </cell>
          <cell r="C5311" t="str">
            <v>4C</v>
          </cell>
          <cell r="D5311" t="str">
            <v>*</v>
          </cell>
          <cell r="E5311">
            <v>7.3746312684365781E-4</v>
          </cell>
          <cell r="F5311">
            <v>0.75</v>
          </cell>
          <cell r="G5311" t="str">
            <v>&lt;25</v>
          </cell>
          <cell r="H5311" t="str">
            <v>KS2 English</v>
          </cell>
          <cell r="I5311" t="str">
            <v>KS4 English</v>
          </cell>
        </row>
        <row r="5312">
          <cell r="B5312" t="str">
            <v>KS2-4</v>
          </cell>
          <cell r="C5312" t="str">
            <v>4B</v>
          </cell>
          <cell r="D5312" t="str">
            <v>*</v>
          </cell>
          <cell r="E5312">
            <v>2.3769493883703404E-3</v>
          </cell>
          <cell r="F5312">
            <v>0.75</v>
          </cell>
          <cell r="G5312" t="str">
            <v>&lt;25</v>
          </cell>
          <cell r="H5312" t="str">
            <v>KS2 English</v>
          </cell>
          <cell r="I5312" t="str">
            <v>KS4 English</v>
          </cell>
        </row>
        <row r="5313">
          <cell r="B5313" t="str">
            <v>KS2-4</v>
          </cell>
          <cell r="C5313" t="str">
            <v>4A</v>
          </cell>
          <cell r="D5313" t="str">
            <v>*</v>
          </cell>
          <cell r="E5313">
            <v>9.1840052015604683E-3</v>
          </cell>
          <cell r="F5313">
            <v>0.75</v>
          </cell>
          <cell r="G5313" t="str">
            <v>&lt;25</v>
          </cell>
          <cell r="H5313" t="str">
            <v>KS2 English</v>
          </cell>
          <cell r="I5313" t="str">
            <v>KS4 English</v>
          </cell>
        </row>
        <row r="5314">
          <cell r="B5314" t="str">
            <v>KS2-4</v>
          </cell>
          <cell r="C5314" t="str">
            <v>5C</v>
          </cell>
          <cell r="D5314" t="str">
            <v>*</v>
          </cell>
          <cell r="E5314">
            <v>4.7606989111167383E-2</v>
          </cell>
          <cell r="F5314">
            <v>0.75</v>
          </cell>
          <cell r="G5314" t="str">
            <v>&lt;25</v>
          </cell>
          <cell r="H5314" t="str">
            <v>KS2 English</v>
          </cell>
          <cell r="I5314" t="str">
            <v>KS4 English</v>
          </cell>
        </row>
        <row r="5315">
          <cell r="B5315" t="str">
            <v>KS2-4</v>
          </cell>
          <cell r="C5315" t="str">
            <v>5B</v>
          </cell>
          <cell r="D5315" t="str">
            <v>*</v>
          </cell>
          <cell r="E5315">
            <v>0.1970010341261634</v>
          </cell>
          <cell r="F5315">
            <v>0.75</v>
          </cell>
          <cell r="G5315" t="str">
            <v>&lt;25</v>
          </cell>
          <cell r="H5315" t="str">
            <v>KS2 English</v>
          </cell>
          <cell r="I5315" t="str">
            <v>KS4 English</v>
          </cell>
        </row>
        <row r="5316">
          <cell r="B5316" t="str">
            <v>KS2-4</v>
          </cell>
          <cell r="C5316" t="str">
            <v>5A</v>
          </cell>
          <cell r="D5316" t="str">
            <v>*</v>
          </cell>
          <cell r="E5316">
            <v>0.44594594594594594</v>
          </cell>
          <cell r="F5316">
            <v>0.75</v>
          </cell>
          <cell r="G5316" t="str">
            <v>&lt;25</v>
          </cell>
          <cell r="H5316" t="str">
            <v>KS2 English</v>
          </cell>
          <cell r="I5316" t="str">
            <v>KS4 English</v>
          </cell>
        </row>
        <row r="5317">
          <cell r="B5317" t="str">
            <v>.</v>
          </cell>
          <cell r="C5317" t="str">
            <v>.</v>
          </cell>
          <cell r="D5317" t="str">
            <v>.</v>
          </cell>
          <cell r="E5317" t="str">
            <v>.</v>
          </cell>
          <cell r="F5317" t="str">
            <v>.</v>
          </cell>
          <cell r="G5317" t="str">
            <v>.</v>
          </cell>
          <cell r="H5317" t="str">
            <v>.</v>
          </cell>
          <cell r="I5317" t="str">
            <v>.</v>
          </cell>
        </row>
        <row r="5318">
          <cell r="B5318" t="str">
            <v>.</v>
          </cell>
          <cell r="C5318" t="str">
            <v>.</v>
          </cell>
          <cell r="D5318" t="str">
            <v>.</v>
          </cell>
          <cell r="E5318" t="str">
            <v>.</v>
          </cell>
          <cell r="F5318" t="str">
            <v>.</v>
          </cell>
          <cell r="G5318" t="str">
            <v>.</v>
          </cell>
          <cell r="H5318" t="str">
            <v>.</v>
          </cell>
          <cell r="I5318" t="str">
            <v>.</v>
          </cell>
        </row>
        <row r="5319">
          <cell r="B5319" t="str">
            <v>.</v>
          </cell>
          <cell r="C5319" t="str">
            <v>.</v>
          </cell>
          <cell r="D5319" t="str">
            <v>.</v>
          </cell>
          <cell r="E5319" t="str">
            <v>.</v>
          </cell>
          <cell r="F5319" t="str">
            <v>.</v>
          </cell>
          <cell r="G5319" t="str">
            <v>.</v>
          </cell>
          <cell r="H5319" t="str">
            <v>KS2 English</v>
          </cell>
          <cell r="I5319" t="str">
            <v>KS4 English</v>
          </cell>
        </row>
        <row r="5320">
          <cell r="B5320" t="str">
            <v>.</v>
          </cell>
          <cell r="C5320" t="str">
            <v>.</v>
          </cell>
          <cell r="D5320" t="str">
            <v>.</v>
          </cell>
          <cell r="E5320" t="str">
            <v>.</v>
          </cell>
          <cell r="F5320" t="str">
            <v>.</v>
          </cell>
          <cell r="G5320" t="str">
            <v>.</v>
          </cell>
          <cell r="H5320" t="str">
            <v>KS2 English</v>
          </cell>
          <cell r="I5320" t="str">
            <v>KS4 English</v>
          </cell>
        </row>
        <row r="5321">
          <cell r="B5321" t="str">
            <v>.</v>
          </cell>
          <cell r="C5321" t="str">
            <v>.</v>
          </cell>
          <cell r="D5321" t="str">
            <v>.</v>
          </cell>
          <cell r="E5321" t="str">
            <v>.</v>
          </cell>
          <cell r="F5321" t="str">
            <v>.</v>
          </cell>
          <cell r="G5321" t="str">
            <v>.</v>
          </cell>
          <cell r="H5321" t="str">
            <v>KS2 English</v>
          </cell>
          <cell r="I5321" t="str">
            <v>KS4 English</v>
          </cell>
        </row>
        <row r="5322">
          <cell r="B5322" t="str">
            <v>.</v>
          </cell>
          <cell r="C5322" t="str">
            <v>.</v>
          </cell>
          <cell r="D5322" t="str">
            <v>.</v>
          </cell>
          <cell r="E5322" t="str">
            <v>.</v>
          </cell>
          <cell r="F5322" t="str">
            <v>.</v>
          </cell>
          <cell r="G5322" t="str">
            <v>.</v>
          </cell>
          <cell r="H5322" t="str">
            <v>.</v>
          </cell>
          <cell r="I5322" t="str">
            <v>.</v>
          </cell>
        </row>
        <row r="5323">
          <cell r="B5323" t="str">
            <v>.</v>
          </cell>
          <cell r="C5323" t="str">
            <v>.</v>
          </cell>
          <cell r="D5323" t="str">
            <v>.</v>
          </cell>
          <cell r="E5323" t="str">
            <v>.</v>
          </cell>
          <cell r="F5323" t="str">
            <v>.</v>
          </cell>
          <cell r="G5323" t="str">
            <v>.</v>
          </cell>
          <cell r="H5323" t="str">
            <v>.</v>
          </cell>
          <cell r="I5323" t="str">
            <v>.</v>
          </cell>
        </row>
        <row r="5324">
          <cell r="B5324" t="str">
            <v>KS2-4</v>
          </cell>
          <cell r="C5324" t="str">
            <v>B</v>
          </cell>
          <cell r="D5324" t="str">
            <v>*</v>
          </cell>
          <cell r="E5324">
            <v>0</v>
          </cell>
          <cell r="F5324">
            <v>0.75</v>
          </cell>
          <cell r="G5324" t="str">
            <v>&gt;=25 &amp; &lt;26</v>
          </cell>
          <cell r="H5324" t="str">
            <v>KS2 English</v>
          </cell>
          <cell r="I5324" t="str">
            <v>KS4 English</v>
          </cell>
        </row>
        <row r="5325">
          <cell r="B5325" t="str">
            <v>KS2-4</v>
          </cell>
          <cell r="C5325" t="str">
            <v>N</v>
          </cell>
          <cell r="D5325" t="str">
            <v>*</v>
          </cell>
          <cell r="E5325">
            <v>0</v>
          </cell>
          <cell r="F5325">
            <v>0.75</v>
          </cell>
          <cell r="G5325" t="str">
            <v>&gt;=25 &amp; &lt;26</v>
          </cell>
          <cell r="H5325" t="str">
            <v>KS2 English</v>
          </cell>
          <cell r="I5325" t="str">
            <v>KS4 English</v>
          </cell>
        </row>
        <row r="5326">
          <cell r="B5326" t="str">
            <v>KS2-4</v>
          </cell>
          <cell r="C5326" t="str">
            <v>2</v>
          </cell>
          <cell r="D5326" t="str">
            <v>*</v>
          </cell>
          <cell r="E5326">
            <v>0</v>
          </cell>
          <cell r="F5326">
            <v>0.75</v>
          </cell>
          <cell r="G5326" t="str">
            <v>&gt;=25 &amp; &lt;26</v>
          </cell>
          <cell r="H5326" t="str">
            <v>KS2 English</v>
          </cell>
          <cell r="I5326" t="str">
            <v>KS4 English</v>
          </cell>
        </row>
        <row r="5327">
          <cell r="B5327" t="str">
            <v>KS2-4</v>
          </cell>
          <cell r="C5327" t="str">
            <v>3C</v>
          </cell>
          <cell r="D5327" t="str">
            <v>*</v>
          </cell>
          <cell r="E5327">
            <v>0</v>
          </cell>
          <cell r="F5327">
            <v>0.75</v>
          </cell>
          <cell r="G5327" t="str">
            <v>&gt;=25 &amp; &lt;26</v>
          </cell>
          <cell r="H5327" t="str">
            <v>KS2 English</v>
          </cell>
          <cell r="I5327" t="str">
            <v>KS4 English</v>
          </cell>
        </row>
        <row r="5328">
          <cell r="B5328" t="str">
            <v>KS2-4</v>
          </cell>
          <cell r="C5328" t="str">
            <v>3B</v>
          </cell>
          <cell r="D5328" t="str">
            <v>*</v>
          </cell>
          <cell r="E5328">
            <v>0</v>
          </cell>
          <cell r="F5328">
            <v>0.75</v>
          </cell>
          <cell r="G5328" t="str">
            <v>&gt;=25 &amp; &lt;26</v>
          </cell>
          <cell r="H5328" t="str">
            <v>KS2 English</v>
          </cell>
          <cell r="I5328" t="str">
            <v>KS4 English</v>
          </cell>
        </row>
        <row r="5329">
          <cell r="B5329" t="str">
            <v>KS2-4</v>
          </cell>
          <cell r="C5329" t="str">
            <v>3A</v>
          </cell>
          <cell r="D5329" t="str">
            <v>*</v>
          </cell>
          <cell r="E5329">
            <v>0</v>
          </cell>
          <cell r="F5329">
            <v>0.75</v>
          </cell>
          <cell r="G5329" t="str">
            <v>&gt;=25 &amp; &lt;26</v>
          </cell>
          <cell r="H5329" t="str">
            <v>KS2 English</v>
          </cell>
          <cell r="I5329" t="str">
            <v>KS4 English</v>
          </cell>
        </row>
        <row r="5330">
          <cell r="B5330" t="str">
            <v>KS2-4</v>
          </cell>
          <cell r="C5330" t="str">
            <v>4C</v>
          </cell>
          <cell r="D5330" t="str">
            <v>*</v>
          </cell>
          <cell r="E5330">
            <v>5.649717514124294E-4</v>
          </cell>
          <cell r="F5330">
            <v>0.75</v>
          </cell>
          <cell r="G5330" t="str">
            <v>&gt;=25 &amp; &lt;26</v>
          </cell>
          <cell r="H5330" t="str">
            <v>KS2 English</v>
          </cell>
          <cell r="I5330" t="str">
            <v>KS4 English</v>
          </cell>
        </row>
        <row r="5331">
          <cell r="B5331" t="str">
            <v>KS2-4</v>
          </cell>
          <cell r="C5331" t="str">
            <v>4B</v>
          </cell>
          <cell r="D5331" t="str">
            <v>*</v>
          </cell>
          <cell r="E5331">
            <v>2.3051433511021469E-3</v>
          </cell>
          <cell r="F5331">
            <v>0.75</v>
          </cell>
          <cell r="G5331" t="str">
            <v>&gt;=25 &amp; &lt;26</v>
          </cell>
          <cell r="H5331" t="str">
            <v>KS2 English</v>
          </cell>
          <cell r="I5331" t="str">
            <v>KS4 English</v>
          </cell>
        </row>
        <row r="5332">
          <cell r="B5332" t="str">
            <v>KS2-4</v>
          </cell>
          <cell r="C5332" t="str">
            <v>4A</v>
          </cell>
          <cell r="D5332" t="str">
            <v>*</v>
          </cell>
          <cell r="E5332">
            <v>1.1189854531891086E-2</v>
          </cell>
          <cell r="F5332">
            <v>0.75</v>
          </cell>
          <cell r="G5332" t="str">
            <v>&gt;=25 &amp; &lt;26</v>
          </cell>
          <cell r="H5332" t="str">
            <v>KS2 English</v>
          </cell>
          <cell r="I5332" t="str">
            <v>KS4 English</v>
          </cell>
        </row>
        <row r="5333">
          <cell r="B5333" t="str">
            <v>KS2-4</v>
          </cell>
          <cell r="C5333" t="str">
            <v>5C</v>
          </cell>
          <cell r="D5333" t="str">
            <v>*</v>
          </cell>
          <cell r="E5333">
            <v>5.7438637502087157E-2</v>
          </cell>
          <cell r="F5333">
            <v>0.75</v>
          </cell>
          <cell r="G5333" t="str">
            <v>&gt;=25 &amp; &lt;26</v>
          </cell>
          <cell r="H5333" t="str">
            <v>KS2 English</v>
          </cell>
          <cell r="I5333" t="str">
            <v>KS4 English</v>
          </cell>
        </row>
        <row r="5334">
          <cell r="B5334" t="str">
            <v>KS2-4</v>
          </cell>
          <cell r="C5334" t="str">
            <v>5B</v>
          </cell>
          <cell r="D5334" t="str">
            <v>*</v>
          </cell>
          <cell r="E5334">
            <v>0.21576576576576575</v>
          </cell>
          <cell r="F5334">
            <v>0.75</v>
          </cell>
          <cell r="G5334" t="str">
            <v>&gt;=25 &amp; &lt;26</v>
          </cell>
          <cell r="H5334" t="str">
            <v>KS2 English</v>
          </cell>
          <cell r="I5334" t="str">
            <v>KS4 English</v>
          </cell>
        </row>
        <row r="5335">
          <cell r="B5335" t="str">
            <v>KS2-4</v>
          </cell>
          <cell r="C5335" t="str">
            <v>5A</v>
          </cell>
          <cell r="D5335" t="str">
            <v>*</v>
          </cell>
          <cell r="E5335">
            <v>0.51282051282051277</v>
          </cell>
          <cell r="F5335">
            <v>0.75</v>
          </cell>
          <cell r="G5335" t="str">
            <v>&gt;=25 &amp; &lt;26</v>
          </cell>
          <cell r="H5335" t="str">
            <v>KS2 English</v>
          </cell>
          <cell r="I5335" t="str">
            <v>KS4 English</v>
          </cell>
        </row>
        <row r="5336">
          <cell r="B5336" t="str">
            <v>.</v>
          </cell>
          <cell r="C5336" t="str">
            <v>.</v>
          </cell>
          <cell r="D5336" t="str">
            <v>.</v>
          </cell>
          <cell r="E5336" t="str">
            <v>.</v>
          </cell>
          <cell r="F5336" t="str">
            <v>.</v>
          </cell>
          <cell r="G5336" t="str">
            <v>.</v>
          </cell>
          <cell r="H5336" t="str">
            <v>.</v>
          </cell>
          <cell r="I5336" t="str">
            <v>.</v>
          </cell>
        </row>
        <row r="5337">
          <cell r="B5337" t="str">
            <v>.</v>
          </cell>
          <cell r="C5337" t="str">
            <v>.</v>
          </cell>
          <cell r="D5337" t="str">
            <v>.</v>
          </cell>
          <cell r="E5337" t="str">
            <v>.</v>
          </cell>
          <cell r="F5337" t="str">
            <v>.</v>
          </cell>
          <cell r="G5337" t="str">
            <v>.</v>
          </cell>
          <cell r="H5337" t="str">
            <v>.</v>
          </cell>
          <cell r="I5337" t="str">
            <v>.</v>
          </cell>
        </row>
        <row r="5338">
          <cell r="B5338" t="str">
            <v>.</v>
          </cell>
          <cell r="C5338" t="str">
            <v>.</v>
          </cell>
          <cell r="D5338" t="str">
            <v>.</v>
          </cell>
          <cell r="E5338" t="str">
            <v>.</v>
          </cell>
          <cell r="F5338" t="str">
            <v>.</v>
          </cell>
          <cell r="G5338" t="str">
            <v>.</v>
          </cell>
          <cell r="H5338" t="str">
            <v>KS2 English</v>
          </cell>
          <cell r="I5338" t="str">
            <v>KS4 English</v>
          </cell>
        </row>
        <row r="5339">
          <cell r="B5339" t="str">
            <v>.</v>
          </cell>
          <cell r="C5339" t="str">
            <v>.</v>
          </cell>
          <cell r="D5339" t="str">
            <v>.</v>
          </cell>
          <cell r="E5339" t="str">
            <v>.</v>
          </cell>
          <cell r="F5339" t="str">
            <v>.</v>
          </cell>
          <cell r="G5339" t="str">
            <v>.</v>
          </cell>
          <cell r="H5339" t="str">
            <v>KS2 English</v>
          </cell>
          <cell r="I5339" t="str">
            <v>KS4 English</v>
          </cell>
        </row>
        <row r="5340">
          <cell r="B5340" t="str">
            <v>.</v>
          </cell>
          <cell r="C5340" t="str">
            <v>.</v>
          </cell>
          <cell r="D5340" t="str">
            <v>.</v>
          </cell>
          <cell r="E5340" t="str">
            <v>.</v>
          </cell>
          <cell r="F5340" t="str">
            <v>.</v>
          </cell>
          <cell r="G5340" t="str">
            <v>.</v>
          </cell>
          <cell r="H5340" t="str">
            <v>KS2 English</v>
          </cell>
          <cell r="I5340" t="str">
            <v>KS4 English</v>
          </cell>
        </row>
        <row r="5341">
          <cell r="B5341" t="str">
            <v>.</v>
          </cell>
          <cell r="C5341" t="str">
            <v>.</v>
          </cell>
          <cell r="D5341" t="str">
            <v>.</v>
          </cell>
          <cell r="E5341" t="str">
            <v>.</v>
          </cell>
          <cell r="F5341" t="str">
            <v>.</v>
          </cell>
          <cell r="G5341" t="str">
            <v>.</v>
          </cell>
          <cell r="H5341" t="str">
            <v>.</v>
          </cell>
          <cell r="I5341" t="str">
            <v>.</v>
          </cell>
        </row>
        <row r="5342">
          <cell r="B5342" t="str">
            <v>.</v>
          </cell>
          <cell r="C5342" t="str">
            <v>.</v>
          </cell>
          <cell r="D5342" t="str">
            <v>.</v>
          </cell>
          <cell r="E5342" t="str">
            <v>.</v>
          </cell>
          <cell r="F5342" t="str">
            <v>.</v>
          </cell>
          <cell r="G5342" t="str">
            <v>.</v>
          </cell>
          <cell r="H5342" t="str">
            <v>.</v>
          </cell>
          <cell r="I5342" t="str">
            <v>.</v>
          </cell>
        </row>
        <row r="5343">
          <cell r="B5343" t="str">
            <v>KS2-4</v>
          </cell>
          <cell r="C5343" t="str">
            <v>B</v>
          </cell>
          <cell r="D5343" t="str">
            <v>*</v>
          </cell>
          <cell r="E5343">
            <v>0</v>
          </cell>
          <cell r="F5343">
            <v>0.75</v>
          </cell>
          <cell r="G5343" t="str">
            <v>&gt;=26 &amp; &lt;27</v>
          </cell>
          <cell r="H5343" t="str">
            <v>KS2 English</v>
          </cell>
          <cell r="I5343" t="str">
            <v>KS4 English</v>
          </cell>
        </row>
        <row r="5344">
          <cell r="B5344" t="str">
            <v>KS2-4</v>
          </cell>
          <cell r="C5344" t="str">
            <v>N</v>
          </cell>
          <cell r="D5344" t="str">
            <v>*</v>
          </cell>
          <cell r="E5344">
            <v>0</v>
          </cell>
          <cell r="F5344">
            <v>0.75</v>
          </cell>
          <cell r="G5344" t="str">
            <v>&gt;=26 &amp; &lt;27</v>
          </cell>
          <cell r="H5344" t="str">
            <v>KS2 English</v>
          </cell>
          <cell r="I5344" t="str">
            <v>KS4 English</v>
          </cell>
        </row>
        <row r="5345">
          <cell r="B5345" t="str">
            <v>KS2-4</v>
          </cell>
          <cell r="C5345" t="str">
            <v>2</v>
          </cell>
          <cell r="D5345" t="str">
            <v>*</v>
          </cell>
          <cell r="E5345">
            <v>0</v>
          </cell>
          <cell r="F5345">
            <v>0.75</v>
          </cell>
          <cell r="G5345" t="str">
            <v>&gt;=26 &amp; &lt;27</v>
          </cell>
          <cell r="H5345" t="str">
            <v>KS2 English</v>
          </cell>
          <cell r="I5345" t="str">
            <v>KS4 English</v>
          </cell>
        </row>
        <row r="5346">
          <cell r="B5346" t="str">
            <v>KS2-4</v>
          </cell>
          <cell r="C5346" t="str">
            <v>3C</v>
          </cell>
          <cell r="D5346" t="str">
            <v>*</v>
          </cell>
          <cell r="E5346">
            <v>0</v>
          </cell>
          <cell r="F5346">
            <v>0.75</v>
          </cell>
          <cell r="G5346" t="str">
            <v>&gt;=26 &amp; &lt;27</v>
          </cell>
          <cell r="H5346" t="str">
            <v>KS2 English</v>
          </cell>
          <cell r="I5346" t="str">
            <v>KS4 English</v>
          </cell>
        </row>
        <row r="5347">
          <cell r="B5347" t="str">
            <v>KS2-4</v>
          </cell>
          <cell r="C5347" t="str">
            <v>3B</v>
          </cell>
          <cell r="D5347" t="str">
            <v>*</v>
          </cell>
          <cell r="E5347">
            <v>0</v>
          </cell>
          <cell r="F5347">
            <v>0.75</v>
          </cell>
          <cell r="G5347" t="str">
            <v>&gt;=26 &amp; &lt;27</v>
          </cell>
          <cell r="H5347" t="str">
            <v>KS2 English</v>
          </cell>
          <cell r="I5347" t="str">
            <v>KS4 English</v>
          </cell>
        </row>
        <row r="5348">
          <cell r="B5348" t="str">
            <v>KS2-4</v>
          </cell>
          <cell r="C5348" t="str">
            <v>3A</v>
          </cell>
          <cell r="D5348" t="str">
            <v>*</v>
          </cell>
          <cell r="E5348">
            <v>1.5241579027587258E-4</v>
          </cell>
          <cell r="F5348">
            <v>0.75</v>
          </cell>
          <cell r="G5348" t="str">
            <v>&gt;=26 &amp; &lt;27</v>
          </cell>
          <cell r="H5348" t="str">
            <v>KS2 English</v>
          </cell>
          <cell r="I5348" t="str">
            <v>KS4 English</v>
          </cell>
        </row>
        <row r="5349">
          <cell r="B5349" t="str">
            <v>KS2-4</v>
          </cell>
          <cell r="C5349" t="str">
            <v>4C</v>
          </cell>
          <cell r="D5349" t="str">
            <v>*</v>
          </cell>
          <cell r="E5349">
            <v>5.1008841532532308E-4</v>
          </cell>
          <cell r="F5349">
            <v>0.75</v>
          </cell>
          <cell r="G5349" t="str">
            <v>&gt;=26 &amp; &lt;27</v>
          </cell>
          <cell r="H5349" t="str">
            <v>KS2 English</v>
          </cell>
          <cell r="I5349" t="str">
            <v>KS4 English</v>
          </cell>
        </row>
        <row r="5350">
          <cell r="B5350" t="str">
            <v>KS2-4</v>
          </cell>
          <cell r="C5350" t="str">
            <v>4B</v>
          </cell>
          <cell r="D5350" t="str">
            <v>*</v>
          </cell>
          <cell r="E5350">
            <v>3.6528824989462837E-3</v>
          </cell>
          <cell r="F5350">
            <v>0.75</v>
          </cell>
          <cell r="G5350" t="str">
            <v>&gt;=26 &amp; &lt;27</v>
          </cell>
          <cell r="H5350" t="str">
            <v>KS2 English</v>
          </cell>
          <cell r="I5350" t="str">
            <v>KS4 English</v>
          </cell>
        </row>
        <row r="5351">
          <cell r="B5351" t="str">
            <v>KS2-4</v>
          </cell>
          <cell r="C5351" t="str">
            <v>4A</v>
          </cell>
          <cell r="D5351" t="str">
            <v>*</v>
          </cell>
          <cell r="E5351">
            <v>1.39191682039242E-2</v>
          </cell>
          <cell r="F5351">
            <v>0.75</v>
          </cell>
          <cell r="G5351" t="str">
            <v>&gt;=26 &amp; &lt;27</v>
          </cell>
          <cell r="H5351" t="str">
            <v>KS2 English</v>
          </cell>
          <cell r="I5351" t="str">
            <v>KS4 English</v>
          </cell>
        </row>
        <row r="5352">
          <cell r="B5352" t="str">
            <v>KS2-4</v>
          </cell>
          <cell r="C5352" t="str">
            <v>5C</v>
          </cell>
          <cell r="D5352" t="str">
            <v>*</v>
          </cell>
          <cell r="E5352">
            <v>7.1859768367392565E-2</v>
          </cell>
          <cell r="F5352">
            <v>0.75</v>
          </cell>
          <cell r="G5352" t="str">
            <v>&gt;=26 &amp; &lt;27</v>
          </cell>
          <cell r="H5352" t="str">
            <v>KS2 English</v>
          </cell>
          <cell r="I5352" t="str">
            <v>KS4 English</v>
          </cell>
        </row>
        <row r="5353">
          <cell r="B5353" t="str">
            <v>KS2-4</v>
          </cell>
          <cell r="C5353" t="str">
            <v>5B</v>
          </cell>
          <cell r="D5353" t="str">
            <v>*</v>
          </cell>
          <cell r="E5353">
            <v>0.24402308326463315</v>
          </cell>
          <cell r="F5353">
            <v>0.75</v>
          </cell>
          <cell r="G5353" t="str">
            <v>&gt;=26 &amp; &lt;27</v>
          </cell>
          <cell r="H5353" t="str">
            <v>KS2 English</v>
          </cell>
          <cell r="I5353" t="str">
            <v>KS4 English</v>
          </cell>
        </row>
        <row r="5354">
          <cell r="B5354" t="str">
            <v>KS2-4</v>
          </cell>
          <cell r="C5354" t="str">
            <v>5A</v>
          </cell>
          <cell r="D5354" t="str">
            <v>*</v>
          </cell>
          <cell r="E5354">
            <v>0.49754901960784315</v>
          </cell>
          <cell r="F5354">
            <v>0.75</v>
          </cell>
          <cell r="G5354" t="str">
            <v>&gt;=26 &amp; &lt;27</v>
          </cell>
          <cell r="H5354" t="str">
            <v>KS2 English</v>
          </cell>
          <cell r="I5354" t="str">
            <v>KS4 English</v>
          </cell>
        </row>
        <row r="5355">
          <cell r="B5355" t="str">
            <v>.</v>
          </cell>
          <cell r="C5355" t="str">
            <v>.</v>
          </cell>
          <cell r="D5355" t="str">
            <v>.</v>
          </cell>
          <cell r="E5355" t="str">
            <v>.</v>
          </cell>
          <cell r="F5355" t="str">
            <v>.</v>
          </cell>
          <cell r="G5355" t="str">
            <v>.</v>
          </cell>
          <cell r="H5355" t="str">
            <v>.</v>
          </cell>
          <cell r="I5355" t="str">
            <v>.</v>
          </cell>
        </row>
        <row r="5356">
          <cell r="B5356" t="str">
            <v>.</v>
          </cell>
          <cell r="C5356" t="str">
            <v>.</v>
          </cell>
          <cell r="D5356" t="str">
            <v>.</v>
          </cell>
          <cell r="E5356" t="str">
            <v>.</v>
          </cell>
          <cell r="F5356" t="str">
            <v>.</v>
          </cell>
          <cell r="G5356" t="str">
            <v>.</v>
          </cell>
          <cell r="H5356" t="str">
            <v>KS2 English</v>
          </cell>
          <cell r="I5356" t="str">
            <v>KS4 English</v>
          </cell>
        </row>
        <row r="5357">
          <cell r="B5357" t="str">
            <v>.</v>
          </cell>
          <cell r="C5357" t="str">
            <v>.</v>
          </cell>
          <cell r="D5357" t="str">
            <v>.</v>
          </cell>
          <cell r="E5357" t="str">
            <v>.</v>
          </cell>
          <cell r="F5357" t="str">
            <v>.</v>
          </cell>
          <cell r="G5357" t="str">
            <v>.</v>
          </cell>
          <cell r="H5357" t="str">
            <v>KS2 English</v>
          </cell>
          <cell r="I5357" t="str">
            <v>KS4 English</v>
          </cell>
        </row>
        <row r="5358">
          <cell r="B5358" t="str">
            <v>.</v>
          </cell>
          <cell r="C5358" t="str">
            <v>.</v>
          </cell>
          <cell r="D5358" t="str">
            <v>.</v>
          </cell>
          <cell r="E5358" t="str">
            <v>.</v>
          </cell>
          <cell r="F5358" t="str">
            <v>.</v>
          </cell>
          <cell r="G5358" t="str">
            <v>.</v>
          </cell>
          <cell r="H5358" t="str">
            <v>KS2 English</v>
          </cell>
          <cell r="I5358" t="str">
            <v>KS4 English</v>
          </cell>
        </row>
        <row r="5359">
          <cell r="B5359" t="str">
            <v>.</v>
          </cell>
          <cell r="C5359" t="str">
            <v>.</v>
          </cell>
          <cell r="D5359" t="str">
            <v>.</v>
          </cell>
          <cell r="E5359" t="str">
            <v>.</v>
          </cell>
          <cell r="F5359" t="str">
            <v>.</v>
          </cell>
          <cell r="G5359" t="str">
            <v>.</v>
          </cell>
          <cell r="H5359" t="str">
            <v>KS2 English</v>
          </cell>
          <cell r="I5359" t="str">
            <v>KS4 English</v>
          </cell>
        </row>
        <row r="5360">
          <cell r="B5360" t="str">
            <v>.</v>
          </cell>
          <cell r="C5360" t="str">
            <v>.</v>
          </cell>
          <cell r="D5360" t="str">
            <v>.</v>
          </cell>
          <cell r="E5360" t="str">
            <v>.</v>
          </cell>
          <cell r="F5360" t="str">
            <v>.</v>
          </cell>
          <cell r="G5360" t="str">
            <v>.</v>
          </cell>
          <cell r="H5360" t="str">
            <v>.</v>
          </cell>
          <cell r="I5360" t="str">
            <v>.</v>
          </cell>
        </row>
        <row r="5361">
          <cell r="B5361" t="str">
            <v>.</v>
          </cell>
          <cell r="C5361" t="str">
            <v>.</v>
          </cell>
          <cell r="D5361" t="str">
            <v>.</v>
          </cell>
          <cell r="E5361" t="str">
            <v>.</v>
          </cell>
          <cell r="F5361" t="str">
            <v>.</v>
          </cell>
          <cell r="G5361" t="str">
            <v>.</v>
          </cell>
          <cell r="H5361" t="str">
            <v>.</v>
          </cell>
          <cell r="I5361" t="str">
            <v>.</v>
          </cell>
        </row>
        <row r="5362">
          <cell r="B5362" t="str">
            <v>KS2-4</v>
          </cell>
          <cell r="C5362" t="str">
            <v>B</v>
          </cell>
          <cell r="D5362" t="str">
            <v>*</v>
          </cell>
          <cell r="E5362">
            <v>9.8619329388560163E-4</v>
          </cell>
          <cell r="F5362">
            <v>0.75</v>
          </cell>
          <cell r="G5362" t="str">
            <v>&gt;=27 &amp; &lt;28</v>
          </cell>
          <cell r="H5362" t="str">
            <v>KS2 English</v>
          </cell>
          <cell r="I5362" t="str">
            <v>KS4 English</v>
          </cell>
        </row>
        <row r="5363">
          <cell r="B5363" t="str">
            <v>KS2-4</v>
          </cell>
          <cell r="C5363" t="str">
            <v>N</v>
          </cell>
          <cell r="D5363" t="str">
            <v>*</v>
          </cell>
          <cell r="E5363">
            <v>0</v>
          </cell>
          <cell r="F5363">
            <v>0.75</v>
          </cell>
          <cell r="G5363" t="str">
            <v>&gt;=27 &amp; &lt;28</v>
          </cell>
          <cell r="H5363" t="str">
            <v>KS2 English</v>
          </cell>
          <cell r="I5363" t="str">
            <v>KS4 English</v>
          </cell>
        </row>
        <row r="5364">
          <cell r="B5364" t="str">
            <v>KS2-4</v>
          </cell>
          <cell r="C5364" t="str">
            <v>2</v>
          </cell>
          <cell r="D5364" t="str">
            <v>*</v>
          </cell>
          <cell r="E5364">
            <v>0</v>
          </cell>
          <cell r="F5364">
            <v>0.75</v>
          </cell>
          <cell r="G5364" t="str">
            <v>&gt;=27 &amp; &lt;28</v>
          </cell>
          <cell r="H5364" t="str">
            <v>KS2 English</v>
          </cell>
          <cell r="I5364" t="str">
            <v>KS4 English</v>
          </cell>
        </row>
        <row r="5365">
          <cell r="B5365" t="str">
            <v>KS2-4</v>
          </cell>
          <cell r="C5365" t="str">
            <v>3C</v>
          </cell>
          <cell r="D5365" t="str">
            <v>*</v>
          </cell>
          <cell r="E5365">
            <v>0</v>
          </cell>
          <cell r="F5365">
            <v>0.75</v>
          </cell>
          <cell r="G5365" t="str">
            <v>&gt;=27 &amp; &lt;28</v>
          </cell>
          <cell r="H5365" t="str">
            <v>KS2 English</v>
          </cell>
          <cell r="I5365" t="str">
            <v>KS4 English</v>
          </cell>
        </row>
        <row r="5366">
          <cell r="B5366" t="str">
            <v>KS2-4</v>
          </cell>
          <cell r="C5366" t="str">
            <v>3B</v>
          </cell>
          <cell r="D5366" t="str">
            <v>*</v>
          </cell>
          <cell r="E5366">
            <v>0</v>
          </cell>
          <cell r="F5366">
            <v>0.75</v>
          </cell>
          <cell r="G5366" t="str">
            <v>&gt;=27 &amp; &lt;28</v>
          </cell>
          <cell r="H5366" t="str">
            <v>KS2 English</v>
          </cell>
          <cell r="I5366" t="str">
            <v>KS4 English</v>
          </cell>
        </row>
        <row r="5367">
          <cell r="B5367" t="str">
            <v>KS2-4</v>
          </cell>
          <cell r="C5367" t="str">
            <v>3A</v>
          </cell>
          <cell r="D5367" t="str">
            <v>*</v>
          </cell>
          <cell r="E5367">
            <v>4.6674445740956829E-4</v>
          </cell>
          <cell r="F5367">
            <v>0.75</v>
          </cell>
          <cell r="G5367" t="str">
            <v>&gt;=27 &amp; &lt;28</v>
          </cell>
          <cell r="H5367" t="str">
            <v>KS2 English</v>
          </cell>
          <cell r="I5367" t="str">
            <v>KS4 English</v>
          </cell>
        </row>
        <row r="5368">
          <cell r="B5368" t="str">
            <v>KS2-4</v>
          </cell>
          <cell r="C5368" t="str">
            <v>4C</v>
          </cell>
          <cell r="D5368" t="str">
            <v>*</v>
          </cell>
          <cell r="E5368">
            <v>7.9478620251152439E-4</v>
          </cell>
          <cell r="F5368">
            <v>0.75</v>
          </cell>
          <cell r="G5368" t="str">
            <v>&gt;=27 &amp; &lt;28</v>
          </cell>
          <cell r="H5368" t="str">
            <v>KS2 English</v>
          </cell>
          <cell r="I5368" t="str">
            <v>KS4 English</v>
          </cell>
        </row>
        <row r="5369">
          <cell r="B5369" t="str">
            <v>KS2-4</v>
          </cell>
          <cell r="C5369" t="str">
            <v>4B</v>
          </cell>
          <cell r="D5369" t="str">
            <v>*</v>
          </cell>
          <cell r="E5369">
            <v>3.1879095578251373E-3</v>
          </cell>
          <cell r="F5369">
            <v>0.75</v>
          </cell>
          <cell r="G5369" t="str">
            <v>&gt;=27 &amp; &lt;28</v>
          </cell>
          <cell r="H5369" t="str">
            <v>KS2 English</v>
          </cell>
          <cell r="I5369" t="str">
            <v>KS4 English</v>
          </cell>
        </row>
        <row r="5370">
          <cell r="B5370" t="str">
            <v>KS2-4</v>
          </cell>
          <cell r="C5370" t="str">
            <v>4A</v>
          </cell>
          <cell r="D5370" t="str">
            <v>*</v>
          </cell>
          <cell r="E5370">
            <v>1.7519536173430803E-2</v>
          </cell>
          <cell r="F5370">
            <v>0.75</v>
          </cell>
          <cell r="G5370" t="str">
            <v>&gt;=27 &amp; &lt;28</v>
          </cell>
          <cell r="H5370" t="str">
            <v>KS2 English</v>
          </cell>
          <cell r="I5370" t="str">
            <v>KS4 English</v>
          </cell>
        </row>
        <row r="5371">
          <cell r="B5371" t="str">
            <v>KS2-4</v>
          </cell>
          <cell r="C5371" t="str">
            <v>5C</v>
          </cell>
          <cell r="D5371" t="str">
            <v>*</v>
          </cell>
          <cell r="E5371">
            <v>9.4425637553599645E-2</v>
          </cell>
          <cell r="F5371">
            <v>0.75</v>
          </cell>
          <cell r="G5371" t="str">
            <v>&gt;=27 &amp; &lt;28</v>
          </cell>
          <cell r="H5371" t="str">
            <v>KS2 English</v>
          </cell>
          <cell r="I5371" t="str">
            <v>KS4 English</v>
          </cell>
        </row>
        <row r="5372">
          <cell r="B5372" t="str">
            <v>KS2-4</v>
          </cell>
          <cell r="C5372" t="str">
            <v>5B</v>
          </cell>
          <cell r="D5372" t="str">
            <v>*</v>
          </cell>
          <cell r="E5372">
            <v>0.30493689680772085</v>
          </cell>
          <cell r="F5372">
            <v>0.75</v>
          </cell>
          <cell r="G5372" t="str">
            <v>&gt;=27 &amp; &lt;28</v>
          </cell>
          <cell r="H5372" t="str">
            <v>KS2 English</v>
          </cell>
          <cell r="I5372" t="str">
            <v>KS4 English</v>
          </cell>
        </row>
        <row r="5373">
          <cell r="B5373" t="str">
            <v>KS2-4</v>
          </cell>
          <cell r="C5373" t="str">
            <v>5A</v>
          </cell>
          <cell r="D5373" t="str">
            <v>*</v>
          </cell>
          <cell r="E5373">
            <v>0.58620689655172409</v>
          </cell>
          <cell r="F5373">
            <v>0.75</v>
          </cell>
          <cell r="G5373" t="str">
            <v>&gt;=27 &amp; &lt;28</v>
          </cell>
          <cell r="H5373" t="str">
            <v>KS2 English</v>
          </cell>
          <cell r="I5373" t="str">
            <v>KS4 English</v>
          </cell>
        </row>
        <row r="5374">
          <cell r="B5374" t="str">
            <v>.</v>
          </cell>
          <cell r="C5374" t="str">
            <v>.</v>
          </cell>
          <cell r="D5374" t="str">
            <v>.</v>
          </cell>
          <cell r="E5374" t="str">
            <v>.</v>
          </cell>
          <cell r="F5374" t="str">
            <v>.</v>
          </cell>
          <cell r="G5374" t="str">
            <v>.</v>
          </cell>
          <cell r="H5374" t="str">
            <v>.</v>
          </cell>
          <cell r="I5374" t="str">
            <v>.</v>
          </cell>
        </row>
        <row r="5375">
          <cell r="B5375" t="str">
            <v>.</v>
          </cell>
          <cell r="C5375" t="str">
            <v>.</v>
          </cell>
          <cell r="D5375" t="str">
            <v>.</v>
          </cell>
          <cell r="E5375" t="str">
            <v>.</v>
          </cell>
          <cell r="F5375" t="str">
            <v>.</v>
          </cell>
          <cell r="G5375" t="str">
            <v>.</v>
          </cell>
          <cell r="H5375" t="str">
            <v>KS2 English</v>
          </cell>
          <cell r="I5375" t="str">
            <v>KS4 English</v>
          </cell>
        </row>
        <row r="5376">
          <cell r="B5376" t="str">
            <v>.</v>
          </cell>
          <cell r="C5376" t="str">
            <v>.</v>
          </cell>
          <cell r="D5376" t="str">
            <v>.</v>
          </cell>
          <cell r="E5376" t="str">
            <v>.</v>
          </cell>
          <cell r="F5376" t="str">
            <v>.</v>
          </cell>
          <cell r="G5376" t="str">
            <v>.</v>
          </cell>
          <cell r="H5376" t="str">
            <v>KS2 English</v>
          </cell>
          <cell r="I5376" t="str">
            <v>KS4 English</v>
          </cell>
        </row>
        <row r="5377">
          <cell r="B5377" t="str">
            <v>.</v>
          </cell>
          <cell r="C5377" t="str">
            <v>.</v>
          </cell>
          <cell r="D5377" t="str">
            <v>.</v>
          </cell>
          <cell r="E5377" t="str">
            <v>.</v>
          </cell>
          <cell r="F5377" t="str">
            <v>.</v>
          </cell>
          <cell r="G5377" t="str">
            <v>.</v>
          </cell>
          <cell r="H5377" t="str">
            <v>KS2 English</v>
          </cell>
          <cell r="I5377" t="str">
            <v>KS4 English</v>
          </cell>
        </row>
        <row r="5378">
          <cell r="B5378" t="str">
            <v>.</v>
          </cell>
          <cell r="C5378" t="str">
            <v>.</v>
          </cell>
          <cell r="D5378" t="str">
            <v>.</v>
          </cell>
          <cell r="E5378" t="str">
            <v>.</v>
          </cell>
          <cell r="F5378" t="str">
            <v>.</v>
          </cell>
          <cell r="G5378" t="str">
            <v>.</v>
          </cell>
          <cell r="H5378" t="str">
            <v>KS2 English</v>
          </cell>
          <cell r="I5378" t="str">
            <v>KS4 English</v>
          </cell>
        </row>
        <row r="5379">
          <cell r="B5379" t="str">
            <v>.</v>
          </cell>
          <cell r="C5379" t="str">
            <v>.</v>
          </cell>
          <cell r="D5379" t="str">
            <v>.</v>
          </cell>
          <cell r="E5379" t="str">
            <v>.</v>
          </cell>
          <cell r="F5379" t="str">
            <v>.</v>
          </cell>
          <cell r="G5379" t="str">
            <v>.</v>
          </cell>
          <cell r="H5379" t="str">
            <v>.</v>
          </cell>
          <cell r="I5379" t="str">
            <v>.</v>
          </cell>
        </row>
        <row r="5380">
          <cell r="B5380" t="str">
            <v>.</v>
          </cell>
          <cell r="C5380" t="str">
            <v>.</v>
          </cell>
          <cell r="D5380" t="str">
            <v>.</v>
          </cell>
          <cell r="E5380" t="str">
            <v>.</v>
          </cell>
          <cell r="F5380" t="str">
            <v>.</v>
          </cell>
          <cell r="G5380" t="str">
            <v>.</v>
          </cell>
          <cell r="H5380" t="str">
            <v>.</v>
          </cell>
          <cell r="I5380" t="str">
            <v>.</v>
          </cell>
        </row>
        <row r="5381">
          <cell r="B5381" t="str">
            <v>KS2-4</v>
          </cell>
          <cell r="C5381" t="str">
            <v>B</v>
          </cell>
          <cell r="D5381" t="str">
            <v>*</v>
          </cell>
          <cell r="E5381">
            <v>0</v>
          </cell>
          <cell r="F5381">
            <v>0.75</v>
          </cell>
          <cell r="G5381" t="str">
            <v>&gt;=28 &amp; &lt;29</v>
          </cell>
          <cell r="H5381" t="str">
            <v>KS2 English</v>
          </cell>
          <cell r="I5381" t="str">
            <v>KS4 English</v>
          </cell>
        </row>
        <row r="5382">
          <cell r="B5382" t="str">
            <v>KS2-4</v>
          </cell>
          <cell r="C5382" t="str">
            <v>N</v>
          </cell>
          <cell r="D5382" t="str">
            <v>*</v>
          </cell>
          <cell r="E5382">
            <v>0</v>
          </cell>
          <cell r="F5382">
            <v>0.75</v>
          </cell>
          <cell r="G5382" t="str">
            <v>&gt;=28 &amp; &lt;29</v>
          </cell>
          <cell r="H5382" t="str">
            <v>KS2 English</v>
          </cell>
          <cell r="I5382" t="str">
            <v>KS4 English</v>
          </cell>
        </row>
        <row r="5383">
          <cell r="B5383" t="str">
            <v>KS2-4</v>
          </cell>
          <cell r="C5383" t="str">
            <v>2</v>
          </cell>
          <cell r="D5383" t="str">
            <v>*</v>
          </cell>
          <cell r="E5383">
            <v>0</v>
          </cell>
          <cell r="F5383">
            <v>0.75</v>
          </cell>
          <cell r="G5383" t="str">
            <v>&gt;=28 &amp; &lt;29</v>
          </cell>
          <cell r="H5383" t="str">
            <v>KS2 English</v>
          </cell>
          <cell r="I5383" t="str">
            <v>KS4 English</v>
          </cell>
        </row>
        <row r="5384">
          <cell r="B5384" t="str">
            <v>KS2-4</v>
          </cell>
          <cell r="C5384" t="str">
            <v>3C</v>
          </cell>
          <cell r="D5384" t="str">
            <v>*</v>
          </cell>
          <cell r="E5384">
            <v>0</v>
          </cell>
          <cell r="F5384">
            <v>0.75</v>
          </cell>
          <cell r="G5384" t="str">
            <v>&gt;=28 &amp; &lt;29</v>
          </cell>
          <cell r="H5384" t="str">
            <v>KS2 English</v>
          </cell>
          <cell r="I5384" t="str">
            <v>KS4 English</v>
          </cell>
        </row>
        <row r="5385">
          <cell r="B5385" t="str">
            <v>KS2-4</v>
          </cell>
          <cell r="C5385" t="str">
            <v>3B</v>
          </cell>
          <cell r="D5385" t="str">
            <v>*</v>
          </cell>
          <cell r="E5385">
            <v>0</v>
          </cell>
          <cell r="F5385">
            <v>0.75</v>
          </cell>
          <cell r="G5385" t="str">
            <v>&gt;=28 &amp; &lt;29</v>
          </cell>
          <cell r="H5385" t="str">
            <v>KS2 English</v>
          </cell>
          <cell r="I5385" t="str">
            <v>KS4 English</v>
          </cell>
        </row>
        <row r="5386">
          <cell r="B5386" t="str">
            <v>KS2-4</v>
          </cell>
          <cell r="C5386" t="str">
            <v>3A</v>
          </cell>
          <cell r="D5386" t="str">
            <v>*</v>
          </cell>
          <cell r="E5386">
            <v>2.5929127052722557E-3</v>
          </cell>
          <cell r="F5386">
            <v>0.75</v>
          </cell>
          <cell r="G5386" t="str">
            <v>&gt;=28 &amp; &lt;29</v>
          </cell>
          <cell r="H5386" t="str">
            <v>KS2 English</v>
          </cell>
          <cell r="I5386" t="str">
            <v>KS4 English</v>
          </cell>
        </row>
        <row r="5387">
          <cell r="B5387" t="str">
            <v>KS2-4</v>
          </cell>
          <cell r="C5387" t="str">
            <v>4C</v>
          </cell>
          <cell r="D5387" t="str">
            <v>*</v>
          </cell>
          <cell r="E5387">
            <v>1.708984375E-3</v>
          </cell>
          <cell r="F5387">
            <v>0.75</v>
          </cell>
          <cell r="G5387" t="str">
            <v>&gt;=28 &amp; &lt;29</v>
          </cell>
          <cell r="H5387" t="str">
            <v>KS2 English</v>
          </cell>
          <cell r="I5387" t="str">
            <v>KS4 English</v>
          </cell>
        </row>
        <row r="5388">
          <cell r="B5388" t="str">
            <v>KS2-4</v>
          </cell>
          <cell r="C5388" t="str">
            <v>4B</v>
          </cell>
          <cell r="D5388" t="str">
            <v>*</v>
          </cell>
          <cell r="E5388">
            <v>7.7685950413223142E-3</v>
          </cell>
          <cell r="F5388">
            <v>0.75</v>
          </cell>
          <cell r="G5388" t="str">
            <v>&gt;=28 &amp; &lt;29</v>
          </cell>
          <cell r="H5388" t="str">
            <v>KS2 English</v>
          </cell>
          <cell r="I5388" t="str">
            <v>KS4 English</v>
          </cell>
        </row>
        <row r="5389">
          <cell r="B5389" t="str">
            <v>KS2-4</v>
          </cell>
          <cell r="C5389" t="str">
            <v>4A</v>
          </cell>
          <cell r="D5389" t="str">
            <v>*</v>
          </cell>
          <cell r="E5389">
            <v>2.6231091084647572E-2</v>
          </cell>
          <cell r="F5389">
            <v>0.75</v>
          </cell>
          <cell r="G5389" t="str">
            <v>&gt;=28 &amp; &lt;29</v>
          </cell>
          <cell r="H5389" t="str">
            <v>KS2 English</v>
          </cell>
          <cell r="I5389" t="str">
            <v>KS4 English</v>
          </cell>
        </row>
        <row r="5390">
          <cell r="B5390" t="str">
            <v>KS2-4</v>
          </cell>
          <cell r="C5390" t="str">
            <v>5C</v>
          </cell>
          <cell r="D5390" t="str">
            <v>*</v>
          </cell>
          <cell r="E5390">
            <v>0.11600630790459295</v>
          </cell>
          <cell r="F5390">
            <v>0.75</v>
          </cell>
          <cell r="G5390" t="str">
            <v>&gt;=28 &amp; &lt;29</v>
          </cell>
          <cell r="H5390" t="str">
            <v>KS2 English</v>
          </cell>
          <cell r="I5390" t="str">
            <v>KS4 English</v>
          </cell>
        </row>
        <row r="5391">
          <cell r="B5391" t="str">
            <v>KS2-4</v>
          </cell>
          <cell r="C5391" t="str">
            <v>5B</v>
          </cell>
          <cell r="D5391" t="str">
            <v>*</v>
          </cell>
          <cell r="E5391">
            <v>0.33885694961109231</v>
          </cell>
          <cell r="F5391">
            <v>0.75</v>
          </cell>
          <cell r="G5391" t="str">
            <v>&gt;=28 &amp; &lt;29</v>
          </cell>
          <cell r="H5391" t="str">
            <v>KS2 English</v>
          </cell>
          <cell r="I5391" t="str">
            <v>KS4 English</v>
          </cell>
        </row>
        <row r="5392">
          <cell r="B5392" t="str">
            <v>KS2-4</v>
          </cell>
          <cell r="C5392" t="str">
            <v>5A</v>
          </cell>
          <cell r="D5392" t="str">
            <v>*</v>
          </cell>
          <cell r="E5392">
            <v>0.59638554216867468</v>
          </cell>
          <cell r="F5392">
            <v>0.75</v>
          </cell>
          <cell r="G5392" t="str">
            <v>&gt;=28 &amp; &lt;29</v>
          </cell>
          <cell r="H5392" t="str">
            <v>KS2 English</v>
          </cell>
          <cell r="I5392" t="str">
            <v>KS4 English</v>
          </cell>
        </row>
        <row r="5393">
          <cell r="B5393" t="str">
            <v>.</v>
          </cell>
          <cell r="C5393" t="str">
            <v>.</v>
          </cell>
          <cell r="D5393" t="str">
            <v>.</v>
          </cell>
          <cell r="E5393" t="str">
            <v>.</v>
          </cell>
          <cell r="F5393" t="str">
            <v>.</v>
          </cell>
          <cell r="G5393" t="str">
            <v>.</v>
          </cell>
          <cell r="H5393" t="str">
            <v>.</v>
          </cell>
          <cell r="I5393" t="str">
            <v>.</v>
          </cell>
        </row>
        <row r="5394">
          <cell r="B5394" t="str">
            <v>.</v>
          </cell>
          <cell r="C5394" t="str">
            <v>.</v>
          </cell>
          <cell r="D5394" t="str">
            <v>.</v>
          </cell>
          <cell r="E5394" t="str">
            <v>.</v>
          </cell>
          <cell r="F5394" t="str">
            <v>.</v>
          </cell>
          <cell r="G5394" t="str">
            <v>.</v>
          </cell>
          <cell r="H5394" t="str">
            <v>KS2 English</v>
          </cell>
          <cell r="I5394" t="str">
            <v>KS4 English</v>
          </cell>
        </row>
        <row r="5395">
          <cell r="B5395" t="str">
            <v>.</v>
          </cell>
          <cell r="C5395" t="str">
            <v>.</v>
          </cell>
          <cell r="D5395" t="str">
            <v>.</v>
          </cell>
          <cell r="E5395" t="str">
            <v>.</v>
          </cell>
          <cell r="F5395" t="str">
            <v>.</v>
          </cell>
          <cell r="G5395" t="str">
            <v>.</v>
          </cell>
          <cell r="H5395" t="str">
            <v>KS2 English</v>
          </cell>
          <cell r="I5395" t="str">
            <v>KS4 English</v>
          </cell>
        </row>
        <row r="5396">
          <cell r="B5396" t="str">
            <v>.</v>
          </cell>
          <cell r="C5396" t="str">
            <v>.</v>
          </cell>
          <cell r="D5396" t="str">
            <v>.</v>
          </cell>
          <cell r="E5396" t="str">
            <v>.</v>
          </cell>
          <cell r="F5396" t="str">
            <v>.</v>
          </cell>
          <cell r="G5396" t="str">
            <v>.</v>
          </cell>
          <cell r="H5396" t="str">
            <v>KS2 English</v>
          </cell>
          <cell r="I5396" t="str">
            <v>KS4 English</v>
          </cell>
        </row>
        <row r="5397">
          <cell r="B5397" t="str">
            <v>.</v>
          </cell>
          <cell r="C5397" t="str">
            <v>.</v>
          </cell>
          <cell r="D5397" t="str">
            <v>.</v>
          </cell>
          <cell r="E5397" t="str">
            <v>.</v>
          </cell>
          <cell r="F5397" t="str">
            <v>.</v>
          </cell>
          <cell r="G5397" t="str">
            <v>.</v>
          </cell>
          <cell r="H5397" t="str">
            <v>KS2 English</v>
          </cell>
          <cell r="I5397" t="str">
            <v>KS4 English</v>
          </cell>
        </row>
        <row r="5398">
          <cell r="B5398" t="str">
            <v>.</v>
          </cell>
          <cell r="C5398" t="str">
            <v>.</v>
          </cell>
          <cell r="D5398" t="str">
            <v>.</v>
          </cell>
          <cell r="E5398" t="str">
            <v>.</v>
          </cell>
          <cell r="F5398" t="str">
            <v>.</v>
          </cell>
          <cell r="G5398" t="str">
            <v>.</v>
          </cell>
          <cell r="H5398" t="str">
            <v>.</v>
          </cell>
          <cell r="I5398" t="str">
            <v>.</v>
          </cell>
        </row>
        <row r="5399">
          <cell r="B5399" t="str">
            <v>.</v>
          </cell>
          <cell r="C5399" t="str">
            <v>.</v>
          </cell>
          <cell r="D5399" t="str">
            <v>.</v>
          </cell>
          <cell r="E5399" t="str">
            <v>.</v>
          </cell>
          <cell r="F5399" t="str">
            <v>.</v>
          </cell>
          <cell r="G5399" t="str">
            <v>.</v>
          </cell>
          <cell r="H5399" t="str">
            <v>.</v>
          </cell>
          <cell r="I5399" t="str">
            <v>.</v>
          </cell>
        </row>
        <row r="5400">
          <cell r="B5400" t="str">
            <v>KS2-4</v>
          </cell>
          <cell r="C5400" t="str">
            <v>B</v>
          </cell>
          <cell r="D5400" t="str">
            <v>*</v>
          </cell>
          <cell r="E5400">
            <v>0</v>
          </cell>
          <cell r="F5400">
            <v>0.75</v>
          </cell>
          <cell r="G5400" t="str">
            <v>&gt;=29 &amp; &lt;30</v>
          </cell>
          <cell r="H5400" t="str">
            <v>KS2 English</v>
          </cell>
          <cell r="I5400" t="str">
            <v>KS4 English</v>
          </cell>
        </row>
        <row r="5401">
          <cell r="B5401" t="str">
            <v>KS2-4</v>
          </cell>
          <cell r="C5401" t="str">
            <v>N</v>
          </cell>
          <cell r="D5401" t="str">
            <v>*</v>
          </cell>
          <cell r="E5401">
            <v>0</v>
          </cell>
          <cell r="F5401">
            <v>0.75</v>
          </cell>
          <cell r="G5401" t="str">
            <v>&gt;=29 &amp; &lt;30</v>
          </cell>
          <cell r="H5401" t="str">
            <v>KS2 English</v>
          </cell>
          <cell r="I5401" t="str">
            <v>KS4 English</v>
          </cell>
        </row>
        <row r="5402">
          <cell r="B5402" t="str">
            <v>KS2-4</v>
          </cell>
          <cell r="C5402" t="str">
            <v>2</v>
          </cell>
          <cell r="D5402" t="str">
            <v>*</v>
          </cell>
          <cell r="E5402">
            <v>0</v>
          </cell>
          <cell r="F5402">
            <v>0.75</v>
          </cell>
          <cell r="G5402" t="str">
            <v>&gt;=29 &amp; &lt;30</v>
          </cell>
          <cell r="H5402" t="str">
            <v>KS2 English</v>
          </cell>
          <cell r="I5402" t="str">
            <v>KS4 English</v>
          </cell>
        </row>
        <row r="5403">
          <cell r="B5403" t="str">
            <v>KS2-4</v>
          </cell>
          <cell r="C5403" t="str">
            <v>3C</v>
          </cell>
          <cell r="D5403" t="str">
            <v>*</v>
          </cell>
          <cell r="E5403">
            <v>0</v>
          </cell>
          <cell r="F5403">
            <v>0.75</v>
          </cell>
          <cell r="G5403" t="str">
            <v>&gt;=29 &amp; &lt;30</v>
          </cell>
          <cell r="H5403" t="str">
            <v>KS2 English</v>
          </cell>
          <cell r="I5403" t="str">
            <v>KS4 English</v>
          </cell>
        </row>
        <row r="5404">
          <cell r="B5404" t="str">
            <v>KS2-4</v>
          </cell>
          <cell r="C5404" t="str">
            <v>3B</v>
          </cell>
          <cell r="D5404" t="str">
            <v>*</v>
          </cell>
          <cell r="E5404">
            <v>0</v>
          </cell>
          <cell r="F5404">
            <v>0.75</v>
          </cell>
          <cell r="G5404" t="str">
            <v>&gt;=29 &amp; &lt;30</v>
          </cell>
          <cell r="H5404" t="str">
            <v>KS2 English</v>
          </cell>
          <cell r="I5404" t="str">
            <v>KS4 English</v>
          </cell>
        </row>
        <row r="5405">
          <cell r="B5405" t="str">
            <v>KS2-4</v>
          </cell>
          <cell r="C5405" t="str">
            <v>3A</v>
          </cell>
          <cell r="D5405" t="str">
            <v>*</v>
          </cell>
          <cell r="E5405">
            <v>0</v>
          </cell>
          <cell r="F5405">
            <v>0.75</v>
          </cell>
          <cell r="G5405" t="str">
            <v>&gt;=29 &amp; &lt;30</v>
          </cell>
          <cell r="H5405" t="str">
            <v>KS2 English</v>
          </cell>
          <cell r="I5405" t="str">
            <v>KS4 English</v>
          </cell>
        </row>
        <row r="5406">
          <cell r="B5406" t="str">
            <v>KS2-4</v>
          </cell>
          <cell r="C5406" t="str">
            <v>4C</v>
          </cell>
          <cell r="D5406" t="str">
            <v>*</v>
          </cell>
          <cell r="E5406">
            <v>0</v>
          </cell>
          <cell r="F5406">
            <v>0.75</v>
          </cell>
          <cell r="G5406" t="str">
            <v>&gt;=29 &amp; &lt;30</v>
          </cell>
          <cell r="H5406" t="str">
            <v>KS2 English</v>
          </cell>
          <cell r="I5406" t="str">
            <v>KS4 English</v>
          </cell>
        </row>
        <row r="5407">
          <cell r="B5407" t="str">
            <v>KS2-4</v>
          </cell>
          <cell r="C5407" t="str">
            <v>4B</v>
          </cell>
          <cell r="D5407" t="str">
            <v>*</v>
          </cell>
          <cell r="E5407">
            <v>1.7989417989417989E-2</v>
          </cell>
          <cell r="F5407">
            <v>0.75</v>
          </cell>
          <cell r="G5407" t="str">
            <v>&gt;=29 &amp; &lt;30</v>
          </cell>
          <cell r="H5407" t="str">
            <v>KS2 English</v>
          </cell>
          <cell r="I5407" t="str">
            <v>KS4 English</v>
          </cell>
        </row>
        <row r="5408">
          <cell r="B5408" t="str">
            <v>KS2-4</v>
          </cell>
          <cell r="C5408" t="str">
            <v>4A</v>
          </cell>
          <cell r="D5408" t="str">
            <v>*</v>
          </cell>
          <cell r="E5408">
            <v>5.4641211323238972E-2</v>
          </cell>
          <cell r="F5408">
            <v>0.75</v>
          </cell>
          <cell r="G5408" t="str">
            <v>&gt;=29 &amp; &lt;30</v>
          </cell>
          <cell r="H5408" t="str">
            <v>KS2 English</v>
          </cell>
          <cell r="I5408" t="str">
            <v>KS4 English</v>
          </cell>
        </row>
        <row r="5409">
          <cell r="B5409" t="str">
            <v>KS2-4</v>
          </cell>
          <cell r="C5409" t="str">
            <v>5C</v>
          </cell>
          <cell r="D5409" t="str">
            <v>*</v>
          </cell>
          <cell r="E5409">
            <v>0.1707509881422925</v>
          </cell>
          <cell r="F5409">
            <v>0.75</v>
          </cell>
          <cell r="G5409" t="str">
            <v>&gt;=29 &amp; &lt;30</v>
          </cell>
          <cell r="H5409" t="str">
            <v>KS2 English</v>
          </cell>
          <cell r="I5409" t="str">
            <v>KS4 English</v>
          </cell>
        </row>
        <row r="5410">
          <cell r="B5410" t="str">
            <v>KS2-4</v>
          </cell>
          <cell r="C5410" t="str">
            <v>5B</v>
          </cell>
          <cell r="D5410" t="str">
            <v>*</v>
          </cell>
          <cell r="E5410">
            <v>0.37218045112781956</v>
          </cell>
          <cell r="F5410">
            <v>0.75</v>
          </cell>
          <cell r="G5410" t="str">
            <v>&gt;=29 &amp; &lt;30</v>
          </cell>
          <cell r="H5410" t="str">
            <v>KS2 English</v>
          </cell>
          <cell r="I5410" t="str">
            <v>KS4 English</v>
          </cell>
        </row>
        <row r="5411">
          <cell r="B5411" t="str">
            <v>KS2-4</v>
          </cell>
          <cell r="C5411" t="str">
            <v>5A</v>
          </cell>
          <cell r="D5411" t="str">
            <v>*</v>
          </cell>
          <cell r="E5411">
            <v>0.62926829268292683</v>
          </cell>
          <cell r="F5411">
            <v>0.75</v>
          </cell>
          <cell r="G5411" t="str">
            <v>&gt;=29 &amp; &lt;30</v>
          </cell>
          <cell r="H5411" t="str">
            <v>KS2 English</v>
          </cell>
          <cell r="I5411" t="str">
            <v>KS4 English</v>
          </cell>
        </row>
        <row r="5412">
          <cell r="B5412" t="str">
            <v>.</v>
          </cell>
          <cell r="C5412" t="str">
            <v>.</v>
          </cell>
          <cell r="D5412" t="str">
            <v>.</v>
          </cell>
          <cell r="E5412" t="str">
            <v>.</v>
          </cell>
          <cell r="F5412" t="str">
            <v>.</v>
          </cell>
          <cell r="G5412" t="str">
            <v>.</v>
          </cell>
          <cell r="H5412" t="str">
            <v>.</v>
          </cell>
          <cell r="I5412" t="str">
            <v>.</v>
          </cell>
        </row>
        <row r="5413">
          <cell r="B5413" t="str">
            <v>.</v>
          </cell>
          <cell r="C5413" t="str">
            <v>.</v>
          </cell>
          <cell r="D5413" t="str">
            <v>.</v>
          </cell>
          <cell r="E5413" t="str">
            <v>.</v>
          </cell>
          <cell r="F5413" t="str">
            <v>.</v>
          </cell>
          <cell r="G5413" t="str">
            <v>.</v>
          </cell>
          <cell r="H5413" t="str">
            <v>KS2 English</v>
          </cell>
          <cell r="I5413" t="str">
            <v>KS4 English</v>
          </cell>
        </row>
        <row r="5414">
          <cell r="B5414" t="str">
            <v>.</v>
          </cell>
          <cell r="C5414" t="str">
            <v>.</v>
          </cell>
          <cell r="D5414" t="str">
            <v>.</v>
          </cell>
          <cell r="E5414" t="str">
            <v>.</v>
          </cell>
          <cell r="F5414" t="str">
            <v>.</v>
          </cell>
          <cell r="G5414" t="str">
            <v>.</v>
          </cell>
          <cell r="H5414" t="str">
            <v>KS2 English</v>
          </cell>
          <cell r="I5414" t="str">
            <v>KS4 English</v>
          </cell>
        </row>
        <row r="5415">
          <cell r="B5415" t="str">
            <v>.</v>
          </cell>
          <cell r="C5415" t="str">
            <v>.</v>
          </cell>
          <cell r="D5415" t="str">
            <v>.</v>
          </cell>
          <cell r="E5415" t="str">
            <v>.</v>
          </cell>
          <cell r="F5415" t="str">
            <v>.</v>
          </cell>
          <cell r="G5415" t="str">
            <v>.</v>
          </cell>
          <cell r="H5415" t="str">
            <v>KS2 English</v>
          </cell>
          <cell r="I5415" t="str">
            <v>KS4 English</v>
          </cell>
        </row>
        <row r="5416">
          <cell r="B5416" t="str">
            <v>.</v>
          </cell>
          <cell r="C5416" t="str">
            <v>.</v>
          </cell>
          <cell r="D5416" t="str">
            <v>.</v>
          </cell>
          <cell r="E5416" t="str">
            <v>.</v>
          </cell>
          <cell r="F5416" t="str">
            <v>.</v>
          </cell>
          <cell r="G5416" t="str">
            <v>.</v>
          </cell>
          <cell r="H5416" t="str">
            <v>KS2 English</v>
          </cell>
          <cell r="I5416" t="str">
            <v>KS4 English</v>
          </cell>
        </row>
        <row r="5417">
          <cell r="B5417" t="str">
            <v>.</v>
          </cell>
          <cell r="C5417" t="str">
            <v>.</v>
          </cell>
          <cell r="D5417" t="str">
            <v>.</v>
          </cell>
          <cell r="E5417" t="str">
            <v>.</v>
          </cell>
          <cell r="F5417" t="str">
            <v>.</v>
          </cell>
          <cell r="G5417" t="str">
            <v>.</v>
          </cell>
          <cell r="H5417" t="str">
            <v>.</v>
          </cell>
          <cell r="I5417" t="str">
            <v>.</v>
          </cell>
        </row>
        <row r="5418">
          <cell r="B5418" t="str">
            <v>.</v>
          </cell>
          <cell r="C5418" t="str">
            <v>.</v>
          </cell>
          <cell r="D5418" t="str">
            <v>.</v>
          </cell>
          <cell r="E5418" t="str">
            <v>.</v>
          </cell>
          <cell r="F5418" t="str">
            <v>.</v>
          </cell>
          <cell r="G5418" t="str">
            <v>.</v>
          </cell>
          <cell r="H5418" t="str">
            <v>.</v>
          </cell>
          <cell r="I5418" t="str">
            <v>.</v>
          </cell>
        </row>
        <row r="5419">
          <cell r="B5419" t="str">
            <v>KS2-4</v>
          </cell>
          <cell r="C5419" t="str">
            <v>B</v>
          </cell>
          <cell r="D5419" t="str">
            <v>*</v>
          </cell>
          <cell r="E5419">
            <v>1.0526315789473684E-2</v>
          </cell>
          <cell r="F5419">
            <v>0.75</v>
          </cell>
          <cell r="G5419" t="str">
            <v>&gt;=30</v>
          </cell>
          <cell r="H5419" t="str">
            <v>KS2 English</v>
          </cell>
          <cell r="I5419" t="str">
            <v>KS4 English</v>
          </cell>
        </row>
        <row r="5420">
          <cell r="B5420" t="str">
            <v>KS2-4</v>
          </cell>
          <cell r="C5420" t="str">
            <v>N</v>
          </cell>
          <cell r="D5420" t="str">
            <v>*</v>
          </cell>
          <cell r="E5420">
            <v>1.0526315789473684E-2</v>
          </cell>
          <cell r="F5420">
            <v>0.75</v>
          </cell>
          <cell r="G5420" t="str">
            <v>&gt;=30</v>
          </cell>
          <cell r="H5420" t="str">
            <v>KS2 English</v>
          </cell>
          <cell r="I5420" t="str">
            <v>KS4 English</v>
          </cell>
        </row>
        <row r="5421">
          <cell r="B5421" t="str">
            <v>KS2-4</v>
          </cell>
          <cell r="C5421" t="str">
            <v>2</v>
          </cell>
          <cell r="D5421" t="str">
            <v>*</v>
          </cell>
          <cell r="E5421">
            <v>1.0526315789473684E-2</v>
          </cell>
          <cell r="F5421">
            <v>0.75</v>
          </cell>
          <cell r="G5421" t="str">
            <v>&gt;=30</v>
          </cell>
          <cell r="H5421" t="str">
            <v>KS2 English</v>
          </cell>
          <cell r="I5421" t="str">
            <v>KS4 English</v>
          </cell>
        </row>
        <row r="5422">
          <cell r="B5422" t="str">
            <v>KS2-4</v>
          </cell>
          <cell r="C5422" t="str">
            <v>3C</v>
          </cell>
          <cell r="D5422" t="str">
            <v>*</v>
          </cell>
          <cell r="E5422">
            <v>1.0526315789473684E-2</v>
          </cell>
          <cell r="F5422">
            <v>0.75</v>
          </cell>
          <cell r="G5422" t="str">
            <v>&gt;=30</v>
          </cell>
          <cell r="H5422" t="str">
            <v>KS2 English</v>
          </cell>
          <cell r="I5422" t="str">
            <v>KS4 English</v>
          </cell>
        </row>
        <row r="5423">
          <cell r="B5423" t="str">
            <v>KS2-4</v>
          </cell>
          <cell r="C5423" t="str">
            <v>3B</v>
          </cell>
          <cell r="D5423" t="str">
            <v>*</v>
          </cell>
          <cell r="E5423">
            <v>1.0526315789473684E-2</v>
          </cell>
          <cell r="F5423">
            <v>0.75</v>
          </cell>
          <cell r="G5423" t="str">
            <v>&gt;=30</v>
          </cell>
          <cell r="H5423" t="str">
            <v>KS2 English</v>
          </cell>
          <cell r="I5423" t="str">
            <v>KS4 English</v>
          </cell>
        </row>
        <row r="5424">
          <cell r="B5424" t="str">
            <v>KS2-4</v>
          </cell>
          <cell r="C5424" t="str">
            <v>3A</v>
          </cell>
          <cell r="D5424" t="str">
            <v>*</v>
          </cell>
          <cell r="E5424">
            <v>1.0526315789473684E-2</v>
          </cell>
          <cell r="F5424">
            <v>0.75</v>
          </cell>
          <cell r="G5424" t="str">
            <v>&gt;=30</v>
          </cell>
          <cell r="H5424" t="str">
            <v>KS2 English</v>
          </cell>
          <cell r="I5424" t="str">
            <v>KS4 English</v>
          </cell>
        </row>
        <row r="5425">
          <cell r="B5425" t="str">
            <v>KS2-4</v>
          </cell>
          <cell r="C5425" t="str">
            <v>4C</v>
          </cell>
          <cell r="D5425" t="str">
            <v>*</v>
          </cell>
          <cell r="E5425">
            <v>1.0526315789473684E-2</v>
          </cell>
          <cell r="F5425">
            <v>0.75</v>
          </cell>
          <cell r="G5425" t="str">
            <v>&gt;=30</v>
          </cell>
          <cell r="H5425" t="str">
            <v>KS2 English</v>
          </cell>
          <cell r="I5425" t="str">
            <v>KS4 English</v>
          </cell>
        </row>
        <row r="5426">
          <cell r="B5426" t="str">
            <v>KS2-4</v>
          </cell>
          <cell r="C5426" t="str">
            <v>4B</v>
          </cell>
          <cell r="D5426" t="str">
            <v>*</v>
          </cell>
          <cell r="E5426">
            <v>2.6392961876832845E-2</v>
          </cell>
          <cell r="F5426">
            <v>0.75</v>
          </cell>
          <cell r="G5426" t="str">
            <v>&gt;=30</v>
          </cell>
          <cell r="H5426" t="str">
            <v>KS2 English</v>
          </cell>
          <cell r="I5426" t="str">
            <v>KS4 English</v>
          </cell>
        </row>
        <row r="5427">
          <cell r="B5427" t="str">
            <v>KS2-4</v>
          </cell>
          <cell r="C5427" t="str">
            <v>4A</v>
          </cell>
          <cell r="D5427" t="str">
            <v>*</v>
          </cell>
          <cell r="E5427">
            <v>6.5261726716519378E-2</v>
          </cell>
          <cell r="F5427">
            <v>0.75</v>
          </cell>
          <cell r="G5427" t="str">
            <v>&gt;=30</v>
          </cell>
          <cell r="H5427" t="str">
            <v>KS2 English</v>
          </cell>
          <cell r="I5427" t="str">
            <v>KS4 English</v>
          </cell>
        </row>
        <row r="5428">
          <cell r="B5428" t="str">
            <v>KS2-4</v>
          </cell>
          <cell r="C5428" t="str">
            <v>5C</v>
          </cell>
          <cell r="D5428" t="str">
            <v>*</v>
          </cell>
          <cell r="E5428">
            <v>0.19630628761153765</v>
          </cell>
          <cell r="F5428">
            <v>0.75</v>
          </cell>
          <cell r="G5428" t="str">
            <v>&gt;=30</v>
          </cell>
          <cell r="H5428" t="str">
            <v>KS2 English</v>
          </cell>
          <cell r="I5428" t="str">
            <v>KS4 English</v>
          </cell>
        </row>
        <row r="5429">
          <cell r="B5429" t="str">
            <v>KS2-4</v>
          </cell>
          <cell r="C5429" t="str">
            <v>5B</v>
          </cell>
          <cell r="D5429" t="str">
            <v>*</v>
          </cell>
          <cell r="E5429">
            <v>0.42013129102844637</v>
          </cell>
          <cell r="F5429">
            <v>0.75</v>
          </cell>
          <cell r="G5429" t="str">
            <v>&gt;=30</v>
          </cell>
          <cell r="H5429" t="str">
            <v>KS2 English</v>
          </cell>
          <cell r="I5429" t="str">
            <v>KS4 English</v>
          </cell>
        </row>
        <row r="5430">
          <cell r="B5430" t="str">
            <v>KS2-4</v>
          </cell>
          <cell r="C5430" t="str">
            <v>5A</v>
          </cell>
          <cell r="D5430" t="str">
            <v>*</v>
          </cell>
          <cell r="E5430">
            <v>0.6467065868263473</v>
          </cell>
          <cell r="F5430">
            <v>0.75</v>
          </cell>
          <cell r="G5430" t="str">
            <v>&gt;=30</v>
          </cell>
          <cell r="H5430" t="str">
            <v>KS2 English</v>
          </cell>
          <cell r="I5430" t="str">
            <v>KS4 English</v>
          </cell>
        </row>
        <row r="5431">
          <cell r="B5431" t="str">
            <v>.</v>
          </cell>
          <cell r="C5431" t="str">
            <v>.</v>
          </cell>
          <cell r="D5431" t="str">
            <v>.</v>
          </cell>
          <cell r="E5431" t="str">
            <v>.</v>
          </cell>
          <cell r="F5431" t="str">
            <v>.</v>
          </cell>
          <cell r="G5431" t="str">
            <v>.</v>
          </cell>
          <cell r="H5431" t="str">
            <v>.</v>
          </cell>
          <cell r="I5431" t="str">
            <v>.</v>
          </cell>
        </row>
        <row r="5432">
          <cell r="B5432" t="str">
            <v>.</v>
          </cell>
          <cell r="C5432" t="str">
            <v>.</v>
          </cell>
          <cell r="D5432" t="str">
            <v>.</v>
          </cell>
          <cell r="E5432" t="str">
            <v>.</v>
          </cell>
          <cell r="F5432" t="str">
            <v>.</v>
          </cell>
          <cell r="G5432" t="str">
            <v>.</v>
          </cell>
          <cell r="H5432" t="str">
            <v>.</v>
          </cell>
          <cell r="I5432" t="str">
            <v>.</v>
          </cell>
        </row>
        <row r="5433">
          <cell r="B5433" t="str">
            <v>.</v>
          </cell>
          <cell r="C5433" t="str">
            <v>.</v>
          </cell>
          <cell r="D5433" t="str">
            <v>.</v>
          </cell>
          <cell r="E5433" t="str">
            <v>.</v>
          </cell>
          <cell r="F5433" t="str">
            <v>.</v>
          </cell>
          <cell r="G5433" t="str">
            <v>.</v>
          </cell>
          <cell r="H5433" t="str">
            <v>KS2 English</v>
          </cell>
          <cell r="I5433" t="str">
            <v>KS4 English</v>
          </cell>
        </row>
        <row r="5434">
          <cell r="B5434" t="str">
            <v>.</v>
          </cell>
          <cell r="C5434" t="str">
            <v>.</v>
          </cell>
          <cell r="D5434" t="str">
            <v>.</v>
          </cell>
          <cell r="E5434" t="str">
            <v>.</v>
          </cell>
          <cell r="F5434" t="str">
            <v>.</v>
          </cell>
          <cell r="G5434" t="str">
            <v>.</v>
          </cell>
          <cell r="H5434" t="str">
            <v>KS2 English</v>
          </cell>
          <cell r="I5434" t="str">
            <v>KS4 English</v>
          </cell>
        </row>
        <row r="5435">
          <cell r="B5435" t="str">
            <v>.</v>
          </cell>
          <cell r="C5435" t="str">
            <v>.</v>
          </cell>
          <cell r="D5435" t="str">
            <v>.</v>
          </cell>
          <cell r="E5435" t="str">
            <v>.</v>
          </cell>
          <cell r="F5435" t="str">
            <v>.</v>
          </cell>
          <cell r="G5435" t="str">
            <v>.</v>
          </cell>
          <cell r="H5435" t="str">
            <v>KS2 English</v>
          </cell>
          <cell r="I5435" t="str">
            <v>KS4 English</v>
          </cell>
        </row>
        <row r="5436">
          <cell r="B5436" t="str">
            <v>.</v>
          </cell>
          <cell r="C5436" t="str">
            <v>.</v>
          </cell>
          <cell r="D5436" t="str">
            <v>.</v>
          </cell>
          <cell r="E5436" t="str">
            <v>.</v>
          </cell>
          <cell r="F5436" t="str">
            <v>.</v>
          </cell>
          <cell r="G5436" t="str">
            <v>.</v>
          </cell>
          <cell r="H5436" t="str">
            <v>.</v>
          </cell>
          <cell r="I5436" t="str">
            <v>.</v>
          </cell>
        </row>
        <row r="5437">
          <cell r="B5437" t="str">
            <v>.</v>
          </cell>
          <cell r="C5437" t="str">
            <v>.</v>
          </cell>
          <cell r="D5437" t="str">
            <v>.</v>
          </cell>
          <cell r="E5437" t="str">
            <v>.</v>
          </cell>
          <cell r="F5437" t="str">
            <v>.</v>
          </cell>
          <cell r="G5437" t="str">
            <v>.</v>
          </cell>
          <cell r="H5437" t="str">
            <v>.</v>
          </cell>
          <cell r="I5437" t="str">
            <v>.</v>
          </cell>
        </row>
        <row r="5438">
          <cell r="B5438" t="str">
            <v>KS2-4</v>
          </cell>
          <cell r="C5438" t="str">
            <v>B</v>
          </cell>
          <cell r="D5438" t="str">
            <v>*</v>
          </cell>
          <cell r="E5438">
            <v>3.5423308537017357E-4</v>
          </cell>
          <cell r="F5438">
            <v>0.5</v>
          </cell>
          <cell r="G5438" t="str">
            <v>&lt;25</v>
          </cell>
          <cell r="H5438" t="str">
            <v>KS2 English</v>
          </cell>
          <cell r="I5438" t="str">
            <v>KS4 English</v>
          </cell>
        </row>
        <row r="5439">
          <cell r="B5439" t="str">
            <v>KS2-4</v>
          </cell>
          <cell r="C5439" t="str">
            <v>N</v>
          </cell>
          <cell r="D5439" t="str">
            <v>*</v>
          </cell>
          <cell r="E5439">
            <v>0</v>
          </cell>
          <cell r="F5439">
            <v>0.5</v>
          </cell>
          <cell r="G5439" t="str">
            <v>&lt;25</v>
          </cell>
          <cell r="H5439" t="str">
            <v>KS2 English</v>
          </cell>
          <cell r="I5439" t="str">
            <v>KS4 English</v>
          </cell>
        </row>
        <row r="5440">
          <cell r="B5440" t="str">
            <v>KS2-4</v>
          </cell>
          <cell r="C5440" t="str">
            <v>2</v>
          </cell>
          <cell r="D5440" t="str">
            <v>*</v>
          </cell>
          <cell r="E5440">
            <v>0</v>
          </cell>
          <cell r="F5440">
            <v>0.5</v>
          </cell>
          <cell r="G5440" t="str">
            <v>&lt;25</v>
          </cell>
          <cell r="H5440" t="str">
            <v>KS2 English</v>
          </cell>
          <cell r="I5440" t="str">
            <v>KS4 English</v>
          </cell>
        </row>
        <row r="5441">
          <cell r="B5441" t="str">
            <v>KS2-4</v>
          </cell>
          <cell r="C5441" t="str">
            <v>3C</v>
          </cell>
          <cell r="D5441" t="str">
            <v>*</v>
          </cell>
          <cell r="E5441">
            <v>0</v>
          </cell>
          <cell r="F5441">
            <v>0.5</v>
          </cell>
          <cell r="G5441" t="str">
            <v>&lt;25</v>
          </cell>
          <cell r="H5441" t="str">
            <v>KS2 English</v>
          </cell>
          <cell r="I5441" t="str">
            <v>KS4 English</v>
          </cell>
        </row>
        <row r="5442">
          <cell r="B5442" t="str">
            <v>KS2-4</v>
          </cell>
          <cell r="C5442" t="str">
            <v>3B</v>
          </cell>
          <cell r="D5442" t="str">
            <v>*</v>
          </cell>
          <cell r="E5442">
            <v>0</v>
          </cell>
          <cell r="F5442">
            <v>0.5</v>
          </cell>
          <cell r="G5442" t="str">
            <v>&lt;25</v>
          </cell>
          <cell r="H5442" t="str">
            <v>KS2 English</v>
          </cell>
          <cell r="I5442" t="str">
            <v>KS4 English</v>
          </cell>
        </row>
        <row r="5443">
          <cell r="B5443" t="str">
            <v>KS2-4</v>
          </cell>
          <cell r="C5443" t="str">
            <v>3A</v>
          </cell>
          <cell r="D5443" t="str">
            <v>*</v>
          </cell>
          <cell r="E5443">
            <v>0</v>
          </cell>
          <cell r="F5443">
            <v>0.5</v>
          </cell>
          <cell r="G5443" t="str">
            <v>&lt;25</v>
          </cell>
          <cell r="H5443" t="str">
            <v>KS2 English</v>
          </cell>
          <cell r="I5443" t="str">
            <v>KS4 English</v>
          </cell>
        </row>
        <row r="5444">
          <cell r="B5444" t="str">
            <v>KS2-4</v>
          </cell>
          <cell r="C5444" t="str">
            <v>4C</v>
          </cell>
          <cell r="D5444" t="str">
            <v>*</v>
          </cell>
          <cell r="E5444">
            <v>9.4607379375591296E-4</v>
          </cell>
          <cell r="F5444">
            <v>0.5</v>
          </cell>
          <cell r="G5444" t="str">
            <v>&lt;25</v>
          </cell>
          <cell r="H5444" t="str">
            <v>KS2 English</v>
          </cell>
          <cell r="I5444" t="str">
            <v>KS4 English</v>
          </cell>
        </row>
        <row r="5445">
          <cell r="B5445" t="str">
            <v>KS2-4</v>
          </cell>
          <cell r="C5445" t="str">
            <v>4B</v>
          </cell>
          <cell r="D5445" t="str">
            <v>*</v>
          </cell>
          <cell r="E5445">
            <v>2.8238616307800918E-3</v>
          </cell>
          <cell r="F5445">
            <v>0.5</v>
          </cell>
          <cell r="G5445" t="str">
            <v>&lt;25</v>
          </cell>
          <cell r="H5445" t="str">
            <v>KS2 English</v>
          </cell>
          <cell r="I5445" t="str">
            <v>KS4 English</v>
          </cell>
        </row>
        <row r="5446">
          <cell r="B5446" t="str">
            <v>KS2-4</v>
          </cell>
          <cell r="C5446" t="str">
            <v>4A</v>
          </cell>
          <cell r="D5446" t="str">
            <v>*</v>
          </cell>
          <cell r="E5446">
            <v>1.0640900195694716E-2</v>
          </cell>
          <cell r="F5446">
            <v>0.5</v>
          </cell>
          <cell r="G5446" t="str">
            <v>&lt;25</v>
          </cell>
          <cell r="H5446" t="str">
            <v>KS2 English</v>
          </cell>
          <cell r="I5446" t="str">
            <v>KS4 English</v>
          </cell>
        </row>
        <row r="5447">
          <cell r="B5447" t="str">
            <v>KS2-4</v>
          </cell>
          <cell r="C5447" t="str">
            <v>5C</v>
          </cell>
          <cell r="D5447" t="str">
            <v>*</v>
          </cell>
          <cell r="E5447">
            <v>5.4398586394042658E-2</v>
          </cell>
          <cell r="F5447">
            <v>0.5</v>
          </cell>
          <cell r="G5447" t="str">
            <v>&lt;25</v>
          </cell>
          <cell r="H5447" t="str">
            <v>KS2 English</v>
          </cell>
          <cell r="I5447" t="str">
            <v>KS4 English</v>
          </cell>
        </row>
        <row r="5448">
          <cell r="B5448" t="str">
            <v>KS2-4</v>
          </cell>
          <cell r="C5448" t="str">
            <v>5B</v>
          </cell>
          <cell r="D5448" t="str">
            <v>*</v>
          </cell>
          <cell r="E5448">
            <v>0.22875297855440826</v>
          </cell>
          <cell r="F5448">
            <v>0.5</v>
          </cell>
          <cell r="G5448" t="str">
            <v>&lt;25</v>
          </cell>
          <cell r="H5448" t="str">
            <v>KS2 English</v>
          </cell>
          <cell r="I5448" t="str">
            <v>KS4 English</v>
          </cell>
        </row>
        <row r="5449">
          <cell r="B5449" t="str">
            <v>KS2-4</v>
          </cell>
          <cell r="C5449" t="str">
            <v>5A</v>
          </cell>
          <cell r="D5449" t="str">
            <v>*</v>
          </cell>
          <cell r="E5449">
            <v>0.49504950495049505</v>
          </cell>
          <cell r="F5449">
            <v>0.5</v>
          </cell>
          <cell r="G5449" t="str">
            <v>&lt;25</v>
          </cell>
          <cell r="H5449" t="str">
            <v>KS2 English</v>
          </cell>
          <cell r="I5449" t="str">
            <v>KS4 English</v>
          </cell>
        </row>
        <row r="5450">
          <cell r="B5450" t="str">
            <v>.</v>
          </cell>
          <cell r="C5450" t="str">
            <v>.</v>
          </cell>
          <cell r="D5450" t="str">
            <v>.</v>
          </cell>
          <cell r="E5450" t="str">
            <v>.</v>
          </cell>
          <cell r="F5450" t="str">
            <v>.</v>
          </cell>
          <cell r="G5450" t="str">
            <v>.</v>
          </cell>
          <cell r="H5450" t="str">
            <v>.</v>
          </cell>
          <cell r="I5450" t="str">
            <v>.</v>
          </cell>
        </row>
        <row r="5451">
          <cell r="B5451" t="str">
            <v>.</v>
          </cell>
          <cell r="C5451" t="str">
            <v>.</v>
          </cell>
          <cell r="D5451" t="str">
            <v>.</v>
          </cell>
          <cell r="E5451" t="str">
            <v>.</v>
          </cell>
          <cell r="F5451" t="str">
            <v>.</v>
          </cell>
          <cell r="G5451" t="str">
            <v>.</v>
          </cell>
          <cell r="H5451" t="str">
            <v>KS2 English</v>
          </cell>
          <cell r="I5451" t="str">
            <v>KS4 English</v>
          </cell>
        </row>
        <row r="5452">
          <cell r="B5452" t="str">
            <v>.</v>
          </cell>
          <cell r="C5452" t="str">
            <v>.</v>
          </cell>
          <cell r="D5452" t="str">
            <v>.</v>
          </cell>
          <cell r="E5452" t="str">
            <v>.</v>
          </cell>
          <cell r="F5452" t="str">
            <v>.</v>
          </cell>
          <cell r="G5452" t="str">
            <v>.</v>
          </cell>
          <cell r="H5452" t="str">
            <v>KS2 English</v>
          </cell>
          <cell r="I5452" t="str">
            <v>KS4 English</v>
          </cell>
        </row>
        <row r="5453">
          <cell r="B5453" t="str">
            <v>.</v>
          </cell>
          <cell r="C5453" t="str">
            <v>.</v>
          </cell>
          <cell r="D5453" t="str">
            <v>.</v>
          </cell>
          <cell r="E5453" t="str">
            <v>.</v>
          </cell>
          <cell r="F5453" t="str">
            <v>.</v>
          </cell>
          <cell r="G5453" t="str">
            <v>.</v>
          </cell>
          <cell r="H5453" t="str">
            <v>KS2 English</v>
          </cell>
          <cell r="I5453" t="str">
            <v>KS4 English</v>
          </cell>
        </row>
        <row r="5454">
          <cell r="B5454" t="str">
            <v>.</v>
          </cell>
          <cell r="C5454" t="str">
            <v>.</v>
          </cell>
          <cell r="D5454" t="str">
            <v>.</v>
          </cell>
          <cell r="E5454" t="str">
            <v>.</v>
          </cell>
          <cell r="F5454" t="str">
            <v>.</v>
          </cell>
          <cell r="G5454" t="str">
            <v>.</v>
          </cell>
          <cell r="H5454" t="str">
            <v>KS2 English</v>
          </cell>
          <cell r="I5454" t="str">
            <v>KS4 English</v>
          </cell>
        </row>
        <row r="5455">
          <cell r="B5455" t="str">
            <v>.</v>
          </cell>
          <cell r="C5455" t="str">
            <v>.</v>
          </cell>
          <cell r="D5455" t="str">
            <v>.</v>
          </cell>
          <cell r="E5455" t="str">
            <v>.</v>
          </cell>
          <cell r="F5455" t="str">
            <v>.</v>
          </cell>
          <cell r="G5455" t="str">
            <v>.</v>
          </cell>
          <cell r="H5455" t="str">
            <v>.</v>
          </cell>
          <cell r="I5455" t="str">
            <v>.</v>
          </cell>
        </row>
        <row r="5456">
          <cell r="B5456" t="str">
            <v>.</v>
          </cell>
          <cell r="C5456" t="str">
            <v>.</v>
          </cell>
          <cell r="D5456" t="str">
            <v>.</v>
          </cell>
          <cell r="E5456" t="str">
            <v>.</v>
          </cell>
          <cell r="F5456" t="str">
            <v>.</v>
          </cell>
          <cell r="G5456" t="str">
            <v>.</v>
          </cell>
          <cell r="H5456" t="str">
            <v>.</v>
          </cell>
          <cell r="I5456" t="str">
            <v>.</v>
          </cell>
        </row>
        <row r="5457">
          <cell r="B5457" t="str">
            <v>KS2-4</v>
          </cell>
          <cell r="C5457" t="str">
            <v>B</v>
          </cell>
          <cell r="D5457" t="str">
            <v>*</v>
          </cell>
          <cell r="E5457">
            <v>0</v>
          </cell>
          <cell r="F5457">
            <v>0.5</v>
          </cell>
          <cell r="G5457" t="str">
            <v>&gt;=25 &amp; &lt;26</v>
          </cell>
          <cell r="H5457" t="str">
            <v>KS2 English</v>
          </cell>
          <cell r="I5457" t="str">
            <v>KS4 English</v>
          </cell>
        </row>
        <row r="5458">
          <cell r="B5458" t="str">
            <v>KS2-4</v>
          </cell>
          <cell r="C5458" t="str">
            <v>N</v>
          </cell>
          <cell r="D5458" t="str">
            <v>*</v>
          </cell>
          <cell r="E5458">
            <v>0</v>
          </cell>
          <cell r="F5458">
            <v>0.5</v>
          </cell>
          <cell r="G5458" t="str">
            <v>&gt;=25 &amp; &lt;26</v>
          </cell>
          <cell r="H5458" t="str">
            <v>KS2 English</v>
          </cell>
          <cell r="I5458" t="str">
            <v>KS4 English</v>
          </cell>
        </row>
        <row r="5459">
          <cell r="B5459" t="str">
            <v>KS2-4</v>
          </cell>
          <cell r="C5459" t="str">
            <v>2</v>
          </cell>
          <cell r="D5459" t="str">
            <v>*</v>
          </cell>
          <cell r="E5459">
            <v>0</v>
          </cell>
          <cell r="F5459">
            <v>0.5</v>
          </cell>
          <cell r="G5459" t="str">
            <v>&gt;=25 &amp; &lt;26</v>
          </cell>
          <cell r="H5459" t="str">
            <v>KS2 English</v>
          </cell>
          <cell r="I5459" t="str">
            <v>KS4 English</v>
          </cell>
        </row>
        <row r="5460">
          <cell r="B5460" t="str">
            <v>KS2-4</v>
          </cell>
          <cell r="C5460" t="str">
            <v>3C</v>
          </cell>
          <cell r="D5460" t="str">
            <v>*</v>
          </cell>
          <cell r="E5460">
            <v>0</v>
          </cell>
          <cell r="F5460">
            <v>0.5</v>
          </cell>
          <cell r="G5460" t="str">
            <v>&gt;=25 &amp; &lt;26</v>
          </cell>
          <cell r="H5460" t="str">
            <v>KS2 English</v>
          </cell>
          <cell r="I5460" t="str">
            <v>KS4 English</v>
          </cell>
        </row>
        <row r="5461">
          <cell r="B5461" t="str">
            <v>KS2-4</v>
          </cell>
          <cell r="C5461" t="str">
            <v>3B</v>
          </cell>
          <cell r="D5461" t="str">
            <v>*</v>
          </cell>
          <cell r="E5461">
            <v>0</v>
          </cell>
          <cell r="F5461">
            <v>0.5</v>
          </cell>
          <cell r="G5461" t="str">
            <v>&gt;=25 &amp; &lt;26</v>
          </cell>
          <cell r="H5461" t="str">
            <v>KS2 English</v>
          </cell>
          <cell r="I5461" t="str">
            <v>KS4 English</v>
          </cell>
        </row>
        <row r="5462">
          <cell r="B5462" t="str">
            <v>KS2-4</v>
          </cell>
          <cell r="C5462" t="str">
            <v>3A</v>
          </cell>
          <cell r="D5462" t="str">
            <v>*</v>
          </cell>
          <cell r="E5462">
            <v>0</v>
          </cell>
          <cell r="F5462">
            <v>0.5</v>
          </cell>
          <cell r="G5462" t="str">
            <v>&gt;=25 &amp; &lt;26</v>
          </cell>
          <cell r="H5462" t="str">
            <v>KS2 English</v>
          </cell>
          <cell r="I5462" t="str">
            <v>KS4 English</v>
          </cell>
        </row>
        <row r="5463">
          <cell r="B5463" t="str">
            <v>KS2-4</v>
          </cell>
          <cell r="C5463" t="str">
            <v>4C</v>
          </cell>
          <cell r="D5463" t="str">
            <v>*</v>
          </cell>
          <cell r="E5463">
            <v>6.0738581146744413E-4</v>
          </cell>
          <cell r="F5463">
            <v>0.5</v>
          </cell>
          <cell r="G5463" t="str">
            <v>&gt;=25 &amp; &lt;26</v>
          </cell>
          <cell r="H5463" t="str">
            <v>KS2 English</v>
          </cell>
          <cell r="I5463" t="str">
            <v>KS4 English</v>
          </cell>
        </row>
        <row r="5464">
          <cell r="B5464" t="str">
            <v>KS2-4</v>
          </cell>
          <cell r="C5464" t="str">
            <v>4B</v>
          </cell>
          <cell r="D5464" t="str">
            <v>*</v>
          </cell>
          <cell r="E5464">
            <v>2.8923406534547402E-3</v>
          </cell>
          <cell r="F5464">
            <v>0.5</v>
          </cell>
          <cell r="G5464" t="str">
            <v>&gt;=25 &amp; &lt;26</v>
          </cell>
          <cell r="H5464" t="str">
            <v>KS2 English</v>
          </cell>
          <cell r="I5464" t="str">
            <v>KS4 English</v>
          </cell>
        </row>
        <row r="5465">
          <cell r="B5465" t="str">
            <v>KS2-4</v>
          </cell>
          <cell r="C5465" t="str">
            <v>4A</v>
          </cell>
          <cell r="D5465" t="str">
            <v>*</v>
          </cell>
          <cell r="E5465">
            <v>1.2604466365255515E-2</v>
          </cell>
          <cell r="F5465">
            <v>0.5</v>
          </cell>
          <cell r="G5465" t="str">
            <v>&gt;=25 &amp; &lt;26</v>
          </cell>
          <cell r="H5465" t="str">
            <v>KS2 English</v>
          </cell>
          <cell r="I5465" t="str">
            <v>KS4 English</v>
          </cell>
        </row>
        <row r="5466">
          <cell r="B5466" t="str">
            <v>KS2-4</v>
          </cell>
          <cell r="C5466" t="str">
            <v>5C</v>
          </cell>
          <cell r="D5466" t="str">
            <v>*</v>
          </cell>
          <cell r="E5466">
            <v>6.3853211009174307E-2</v>
          </cell>
          <cell r="F5466">
            <v>0.5</v>
          </cell>
          <cell r="G5466" t="str">
            <v>&gt;=25 &amp; &lt;26</v>
          </cell>
          <cell r="H5466" t="str">
            <v>KS2 English</v>
          </cell>
          <cell r="I5466" t="str">
            <v>KS4 English</v>
          </cell>
        </row>
        <row r="5467">
          <cell r="B5467" t="str">
            <v>KS2-4</v>
          </cell>
          <cell r="C5467" t="str">
            <v>5B</v>
          </cell>
          <cell r="D5467" t="str">
            <v>*</v>
          </cell>
          <cell r="E5467">
            <v>0.2384318766066838</v>
          </cell>
          <cell r="F5467">
            <v>0.5</v>
          </cell>
          <cell r="G5467" t="str">
            <v>&gt;=25 &amp; &lt;26</v>
          </cell>
          <cell r="H5467" t="str">
            <v>KS2 English</v>
          </cell>
          <cell r="I5467" t="str">
            <v>KS4 English</v>
          </cell>
        </row>
        <row r="5468">
          <cell r="B5468" t="str">
            <v>KS2-4</v>
          </cell>
          <cell r="C5468" t="str">
            <v>5A</v>
          </cell>
          <cell r="D5468" t="str">
            <v>*</v>
          </cell>
          <cell r="E5468">
            <v>0.58878504672897192</v>
          </cell>
          <cell r="F5468">
            <v>0.5</v>
          </cell>
          <cell r="G5468" t="str">
            <v>&gt;=25 &amp; &lt;26</v>
          </cell>
          <cell r="H5468" t="str">
            <v>KS2 English</v>
          </cell>
          <cell r="I5468" t="str">
            <v>KS4 English</v>
          </cell>
        </row>
        <row r="5469">
          <cell r="B5469" t="str">
            <v>.</v>
          </cell>
          <cell r="C5469" t="str">
            <v>.</v>
          </cell>
          <cell r="D5469" t="str">
            <v>.</v>
          </cell>
          <cell r="E5469" t="str">
            <v>.</v>
          </cell>
          <cell r="F5469" t="str">
            <v>.</v>
          </cell>
          <cell r="G5469" t="str">
            <v>.</v>
          </cell>
          <cell r="H5469" t="str">
            <v>.</v>
          </cell>
          <cell r="I5469" t="str">
            <v>.</v>
          </cell>
        </row>
        <row r="5470">
          <cell r="B5470" t="str">
            <v>.</v>
          </cell>
          <cell r="C5470" t="str">
            <v>.</v>
          </cell>
          <cell r="D5470" t="str">
            <v>.</v>
          </cell>
          <cell r="E5470" t="str">
            <v>.</v>
          </cell>
          <cell r="F5470" t="str">
            <v>.</v>
          </cell>
          <cell r="G5470" t="str">
            <v>.</v>
          </cell>
          <cell r="H5470" t="str">
            <v>.</v>
          </cell>
          <cell r="I5470" t="str">
            <v>.</v>
          </cell>
        </row>
        <row r="5471">
          <cell r="B5471" t="str">
            <v>.</v>
          </cell>
          <cell r="C5471" t="str">
            <v>.</v>
          </cell>
          <cell r="D5471" t="str">
            <v>.</v>
          </cell>
          <cell r="E5471" t="str">
            <v>.</v>
          </cell>
          <cell r="F5471" t="str">
            <v>.</v>
          </cell>
          <cell r="G5471" t="str">
            <v>.</v>
          </cell>
          <cell r="H5471" t="str">
            <v>KS2 English</v>
          </cell>
          <cell r="I5471" t="str">
            <v>KS4 English</v>
          </cell>
        </row>
        <row r="5472">
          <cell r="B5472" t="str">
            <v>.</v>
          </cell>
          <cell r="C5472" t="str">
            <v>.</v>
          </cell>
          <cell r="D5472" t="str">
            <v>.</v>
          </cell>
          <cell r="E5472" t="str">
            <v>.</v>
          </cell>
          <cell r="F5472" t="str">
            <v>.</v>
          </cell>
          <cell r="G5472" t="str">
            <v>.</v>
          </cell>
          <cell r="H5472" t="str">
            <v>KS2 English</v>
          </cell>
          <cell r="I5472" t="str">
            <v>KS4 English</v>
          </cell>
        </row>
        <row r="5473">
          <cell r="B5473" t="str">
            <v>.</v>
          </cell>
          <cell r="C5473" t="str">
            <v>.</v>
          </cell>
          <cell r="D5473" t="str">
            <v>.</v>
          </cell>
          <cell r="E5473" t="str">
            <v>.</v>
          </cell>
          <cell r="F5473" t="str">
            <v>.</v>
          </cell>
          <cell r="G5473" t="str">
            <v>.</v>
          </cell>
          <cell r="H5473" t="str">
            <v>KS2 English</v>
          </cell>
          <cell r="I5473" t="str">
            <v>KS4 English</v>
          </cell>
        </row>
        <row r="5474">
          <cell r="B5474" t="str">
            <v>.</v>
          </cell>
          <cell r="C5474" t="str">
            <v>.</v>
          </cell>
          <cell r="D5474" t="str">
            <v>.</v>
          </cell>
          <cell r="E5474" t="str">
            <v>.</v>
          </cell>
          <cell r="F5474" t="str">
            <v>.</v>
          </cell>
          <cell r="G5474" t="str">
            <v>.</v>
          </cell>
          <cell r="H5474" t="str">
            <v>.</v>
          </cell>
          <cell r="I5474" t="str">
            <v>.</v>
          </cell>
        </row>
        <row r="5475">
          <cell r="B5475" t="str">
            <v>.</v>
          </cell>
          <cell r="C5475" t="str">
            <v>.</v>
          </cell>
          <cell r="D5475" t="str">
            <v>.</v>
          </cell>
          <cell r="E5475" t="str">
            <v>.</v>
          </cell>
          <cell r="F5475" t="str">
            <v>.</v>
          </cell>
          <cell r="G5475" t="str">
            <v>.</v>
          </cell>
          <cell r="H5475" t="str">
            <v>.</v>
          </cell>
          <cell r="I5475" t="str">
            <v>.</v>
          </cell>
        </row>
        <row r="5476">
          <cell r="B5476" t="str">
            <v>KS2-4</v>
          </cell>
          <cell r="C5476" t="str">
            <v>B</v>
          </cell>
          <cell r="D5476" t="str">
            <v>*</v>
          </cell>
          <cell r="E5476">
            <v>0</v>
          </cell>
          <cell r="F5476">
            <v>0.5</v>
          </cell>
          <cell r="G5476" t="str">
            <v>&gt;=26 &amp; &lt;27</v>
          </cell>
          <cell r="H5476" t="str">
            <v>KS2 English</v>
          </cell>
          <cell r="I5476" t="str">
            <v>KS4 English</v>
          </cell>
        </row>
        <row r="5477">
          <cell r="B5477" t="str">
            <v>KS2-4</v>
          </cell>
          <cell r="C5477" t="str">
            <v>N</v>
          </cell>
          <cell r="D5477" t="str">
            <v>*</v>
          </cell>
          <cell r="E5477">
            <v>0</v>
          </cell>
          <cell r="F5477">
            <v>0.5</v>
          </cell>
          <cell r="G5477" t="str">
            <v>&gt;=26 &amp; &lt;27</v>
          </cell>
          <cell r="H5477" t="str">
            <v>KS2 English</v>
          </cell>
          <cell r="I5477" t="str">
            <v>KS4 English</v>
          </cell>
        </row>
        <row r="5478">
          <cell r="B5478" t="str">
            <v>KS2-4</v>
          </cell>
          <cell r="C5478" t="str">
            <v>2</v>
          </cell>
          <cell r="D5478" t="str">
            <v>*</v>
          </cell>
          <cell r="E5478">
            <v>0</v>
          </cell>
          <cell r="F5478">
            <v>0.5</v>
          </cell>
          <cell r="G5478" t="str">
            <v>&gt;=26 &amp; &lt;27</v>
          </cell>
          <cell r="H5478" t="str">
            <v>KS2 English</v>
          </cell>
          <cell r="I5478" t="str">
            <v>KS4 English</v>
          </cell>
        </row>
        <row r="5479">
          <cell r="B5479" t="str">
            <v>KS2-4</v>
          </cell>
          <cell r="C5479" t="str">
            <v>3C</v>
          </cell>
          <cell r="D5479" t="str">
            <v>*</v>
          </cell>
          <cell r="E5479">
            <v>0</v>
          </cell>
          <cell r="F5479">
            <v>0.5</v>
          </cell>
          <cell r="G5479" t="str">
            <v>&gt;=26 &amp; &lt;27</v>
          </cell>
          <cell r="H5479" t="str">
            <v>KS2 English</v>
          </cell>
          <cell r="I5479" t="str">
            <v>KS4 English</v>
          </cell>
        </row>
        <row r="5480">
          <cell r="B5480" t="str">
            <v>KS2-4</v>
          </cell>
          <cell r="C5480" t="str">
            <v>3B</v>
          </cell>
          <cell r="D5480" t="str">
            <v>*</v>
          </cell>
          <cell r="E5480">
            <v>0</v>
          </cell>
          <cell r="F5480">
            <v>0.5</v>
          </cell>
          <cell r="G5480" t="str">
            <v>&gt;=26 &amp; &lt;27</v>
          </cell>
          <cell r="H5480" t="str">
            <v>KS2 English</v>
          </cell>
          <cell r="I5480" t="str">
            <v>KS4 English</v>
          </cell>
        </row>
        <row r="5481">
          <cell r="B5481" t="str">
            <v>KS2-4</v>
          </cell>
          <cell r="C5481" t="str">
            <v>3A</v>
          </cell>
          <cell r="D5481" t="str">
            <v>*</v>
          </cell>
          <cell r="E5481">
            <v>2.3185717597959656E-4</v>
          </cell>
          <cell r="F5481">
            <v>0.5</v>
          </cell>
          <cell r="G5481" t="str">
            <v>&gt;=26 &amp; &lt;27</v>
          </cell>
          <cell r="H5481" t="str">
            <v>KS2 English</v>
          </cell>
          <cell r="I5481" t="str">
            <v>KS4 English</v>
          </cell>
        </row>
        <row r="5482">
          <cell r="B5482" t="str">
            <v>KS2-4</v>
          </cell>
          <cell r="C5482" t="str">
            <v>4C</v>
          </cell>
          <cell r="D5482" t="str">
            <v>*</v>
          </cell>
          <cell r="E5482">
            <v>5.2056220718375845E-4</v>
          </cell>
          <cell r="F5482">
            <v>0.5</v>
          </cell>
          <cell r="G5482" t="str">
            <v>&gt;=26 &amp; &lt;27</v>
          </cell>
          <cell r="H5482" t="str">
            <v>KS2 English</v>
          </cell>
          <cell r="I5482" t="str">
            <v>KS4 English</v>
          </cell>
        </row>
        <row r="5483">
          <cell r="B5483" t="str">
            <v>KS2-4</v>
          </cell>
          <cell r="C5483" t="str">
            <v>4B</v>
          </cell>
          <cell r="D5483" t="str">
            <v>*</v>
          </cell>
          <cell r="E5483">
            <v>4.0977815458527623E-3</v>
          </cell>
          <cell r="F5483">
            <v>0.5</v>
          </cell>
          <cell r="G5483" t="str">
            <v>&gt;=26 &amp; &lt;27</v>
          </cell>
          <cell r="H5483" t="str">
            <v>KS2 English</v>
          </cell>
          <cell r="I5483" t="str">
            <v>KS4 English</v>
          </cell>
        </row>
        <row r="5484">
          <cell r="B5484" t="str">
            <v>KS2-4</v>
          </cell>
          <cell r="C5484" t="str">
            <v>4A</v>
          </cell>
          <cell r="D5484" t="str">
            <v>*</v>
          </cell>
          <cell r="E5484">
            <v>1.7341040462427744E-2</v>
          </cell>
          <cell r="F5484">
            <v>0.5</v>
          </cell>
          <cell r="G5484" t="str">
            <v>&gt;=26 &amp; &lt;27</v>
          </cell>
          <cell r="H5484" t="str">
            <v>KS2 English</v>
          </cell>
          <cell r="I5484" t="str">
            <v>KS4 English</v>
          </cell>
        </row>
        <row r="5485">
          <cell r="B5485" t="str">
            <v>KS2-4</v>
          </cell>
          <cell r="C5485" t="str">
            <v>5C</v>
          </cell>
          <cell r="D5485" t="str">
            <v>*</v>
          </cell>
          <cell r="E5485">
            <v>8.2220614352430443E-2</v>
          </cell>
          <cell r="F5485">
            <v>0.5</v>
          </cell>
          <cell r="G5485" t="str">
            <v>&gt;=26 &amp; &lt;27</v>
          </cell>
          <cell r="H5485" t="str">
            <v>KS2 English</v>
          </cell>
          <cell r="I5485" t="str">
            <v>KS4 English</v>
          </cell>
        </row>
        <row r="5486">
          <cell r="B5486" t="str">
            <v>KS2-4</v>
          </cell>
          <cell r="C5486" t="str">
            <v>5B</v>
          </cell>
          <cell r="D5486" t="str">
            <v>*</v>
          </cell>
          <cell r="E5486">
            <v>0.27172619047619045</v>
          </cell>
          <cell r="F5486">
            <v>0.5</v>
          </cell>
          <cell r="G5486" t="str">
            <v>&gt;=26 &amp; &lt;27</v>
          </cell>
          <cell r="H5486" t="str">
            <v>KS2 English</v>
          </cell>
          <cell r="I5486" t="str">
            <v>KS4 English</v>
          </cell>
        </row>
        <row r="5487">
          <cell r="B5487" t="str">
            <v>KS2-4</v>
          </cell>
          <cell r="C5487" t="str">
            <v>5A</v>
          </cell>
          <cell r="D5487" t="str">
            <v>*</v>
          </cell>
          <cell r="E5487">
            <v>0.48936170212765956</v>
          </cell>
          <cell r="F5487">
            <v>0.5</v>
          </cell>
          <cell r="G5487" t="str">
            <v>&gt;=26 &amp; &lt;27</v>
          </cell>
          <cell r="H5487" t="str">
            <v>KS2 English</v>
          </cell>
          <cell r="I5487" t="str">
            <v>KS4 English</v>
          </cell>
        </row>
        <row r="5488">
          <cell r="B5488" t="str">
            <v>.</v>
          </cell>
          <cell r="C5488" t="str">
            <v>.</v>
          </cell>
          <cell r="D5488" t="str">
            <v>.</v>
          </cell>
          <cell r="E5488" t="str">
            <v>.</v>
          </cell>
          <cell r="F5488" t="str">
            <v>.</v>
          </cell>
          <cell r="G5488" t="str">
            <v>.</v>
          </cell>
          <cell r="H5488" t="str">
            <v>.</v>
          </cell>
          <cell r="I5488" t="str">
            <v>.</v>
          </cell>
        </row>
        <row r="5489">
          <cell r="B5489" t="str">
            <v>.</v>
          </cell>
          <cell r="C5489" t="str">
            <v>.</v>
          </cell>
          <cell r="D5489" t="str">
            <v>.</v>
          </cell>
          <cell r="E5489" t="str">
            <v>.</v>
          </cell>
          <cell r="F5489" t="str">
            <v>.</v>
          </cell>
          <cell r="G5489" t="str">
            <v>.</v>
          </cell>
          <cell r="H5489" t="str">
            <v>KS2 English</v>
          </cell>
          <cell r="I5489" t="str">
            <v>KS4 English</v>
          </cell>
        </row>
        <row r="5490">
          <cell r="B5490" t="str">
            <v>.</v>
          </cell>
          <cell r="C5490" t="str">
            <v>.</v>
          </cell>
          <cell r="D5490" t="str">
            <v>.</v>
          </cell>
          <cell r="E5490" t="str">
            <v>.</v>
          </cell>
          <cell r="F5490" t="str">
            <v>.</v>
          </cell>
          <cell r="G5490" t="str">
            <v>.</v>
          </cell>
          <cell r="H5490" t="str">
            <v>KS2 English</v>
          </cell>
          <cell r="I5490" t="str">
            <v>KS4 English</v>
          </cell>
        </row>
        <row r="5491">
          <cell r="B5491" t="str">
            <v>.</v>
          </cell>
          <cell r="C5491" t="str">
            <v>.</v>
          </cell>
          <cell r="D5491" t="str">
            <v>.</v>
          </cell>
          <cell r="E5491" t="str">
            <v>.</v>
          </cell>
          <cell r="F5491" t="str">
            <v>.</v>
          </cell>
          <cell r="G5491" t="str">
            <v>.</v>
          </cell>
          <cell r="H5491" t="str">
            <v>KS2 English</v>
          </cell>
          <cell r="I5491" t="str">
            <v>KS4 English</v>
          </cell>
        </row>
        <row r="5492">
          <cell r="B5492" t="str">
            <v>.</v>
          </cell>
          <cell r="C5492" t="str">
            <v>.</v>
          </cell>
          <cell r="D5492" t="str">
            <v>.</v>
          </cell>
          <cell r="E5492" t="str">
            <v>.</v>
          </cell>
          <cell r="F5492" t="str">
            <v>.</v>
          </cell>
          <cell r="G5492" t="str">
            <v>.</v>
          </cell>
          <cell r="H5492" t="str">
            <v>KS2 English</v>
          </cell>
          <cell r="I5492" t="str">
            <v>KS4 English</v>
          </cell>
        </row>
        <row r="5493">
          <cell r="B5493" t="str">
            <v>.</v>
          </cell>
          <cell r="C5493" t="str">
            <v>.</v>
          </cell>
          <cell r="D5493" t="str">
            <v>.</v>
          </cell>
          <cell r="E5493" t="str">
            <v>.</v>
          </cell>
          <cell r="F5493" t="str">
            <v>.</v>
          </cell>
          <cell r="G5493" t="str">
            <v>.</v>
          </cell>
          <cell r="H5493" t="str">
            <v>.</v>
          </cell>
          <cell r="I5493" t="str">
            <v>.</v>
          </cell>
        </row>
        <row r="5494">
          <cell r="B5494" t="str">
            <v>.</v>
          </cell>
          <cell r="C5494" t="str">
            <v>.</v>
          </cell>
          <cell r="D5494" t="str">
            <v>.</v>
          </cell>
          <cell r="E5494" t="str">
            <v>.</v>
          </cell>
          <cell r="F5494" t="str">
            <v>.</v>
          </cell>
          <cell r="G5494" t="str">
            <v>.</v>
          </cell>
          <cell r="H5494" t="str">
            <v>.</v>
          </cell>
          <cell r="I5494" t="str">
            <v>.</v>
          </cell>
        </row>
        <row r="5495">
          <cell r="B5495" t="str">
            <v>KS2-4</v>
          </cell>
          <cell r="C5495" t="str">
            <v>B</v>
          </cell>
          <cell r="D5495" t="str">
            <v>*</v>
          </cell>
          <cell r="E5495">
            <v>1.5015015015015015E-3</v>
          </cell>
          <cell r="F5495">
            <v>0.5</v>
          </cell>
          <cell r="G5495" t="str">
            <v>&gt;=27 &amp; &lt;28</v>
          </cell>
          <cell r="H5495" t="str">
            <v>KS2 English</v>
          </cell>
          <cell r="I5495" t="str">
            <v>KS4 English</v>
          </cell>
        </row>
        <row r="5496">
          <cell r="B5496" t="str">
            <v>KS2-4</v>
          </cell>
          <cell r="C5496" t="str">
            <v>N</v>
          </cell>
          <cell r="D5496" t="str">
            <v>*</v>
          </cell>
          <cell r="E5496">
            <v>0</v>
          </cell>
          <cell r="F5496">
            <v>0.5</v>
          </cell>
          <cell r="G5496" t="str">
            <v>&gt;=27 &amp; &lt;28</v>
          </cell>
          <cell r="H5496" t="str">
            <v>KS2 English</v>
          </cell>
          <cell r="I5496" t="str">
            <v>KS4 English</v>
          </cell>
        </row>
        <row r="5497">
          <cell r="B5497" t="str">
            <v>KS2-4</v>
          </cell>
          <cell r="C5497" t="str">
            <v>2</v>
          </cell>
          <cell r="D5497" t="str">
            <v>*</v>
          </cell>
          <cell r="E5497">
            <v>0</v>
          </cell>
          <cell r="F5497">
            <v>0.5</v>
          </cell>
          <cell r="G5497" t="str">
            <v>&gt;=27 &amp; &lt;28</v>
          </cell>
          <cell r="H5497" t="str">
            <v>KS2 English</v>
          </cell>
          <cell r="I5497" t="str">
            <v>KS4 English</v>
          </cell>
        </row>
        <row r="5498">
          <cell r="B5498" t="str">
            <v>KS2-4</v>
          </cell>
          <cell r="C5498" t="str">
            <v>3C</v>
          </cell>
          <cell r="D5498" t="str">
            <v>*</v>
          </cell>
          <cell r="E5498">
            <v>0</v>
          </cell>
          <cell r="F5498">
            <v>0.5</v>
          </cell>
          <cell r="G5498" t="str">
            <v>&gt;=27 &amp; &lt;28</v>
          </cell>
          <cell r="H5498" t="str">
            <v>KS2 English</v>
          </cell>
          <cell r="I5498" t="str">
            <v>KS4 English</v>
          </cell>
        </row>
        <row r="5499">
          <cell r="B5499" t="str">
            <v>KS2-4</v>
          </cell>
          <cell r="C5499" t="str">
            <v>3B</v>
          </cell>
          <cell r="D5499" t="str">
            <v>*</v>
          </cell>
          <cell r="E5499">
            <v>0</v>
          </cell>
          <cell r="F5499">
            <v>0.5</v>
          </cell>
          <cell r="G5499" t="str">
            <v>&gt;=27 &amp; &lt;28</v>
          </cell>
          <cell r="H5499" t="str">
            <v>KS2 English</v>
          </cell>
          <cell r="I5499" t="str">
            <v>KS4 English</v>
          </cell>
        </row>
        <row r="5500">
          <cell r="B5500" t="str">
            <v>KS2-4</v>
          </cell>
          <cell r="C5500" t="str">
            <v>3A</v>
          </cell>
          <cell r="D5500" t="str">
            <v>*</v>
          </cell>
          <cell r="E5500">
            <v>7.3099415204678359E-4</v>
          </cell>
          <cell r="F5500">
            <v>0.5</v>
          </cell>
          <cell r="G5500" t="str">
            <v>&gt;=27 &amp; &lt;28</v>
          </cell>
          <cell r="H5500" t="str">
            <v>KS2 English</v>
          </cell>
          <cell r="I5500" t="str">
            <v>KS4 English</v>
          </cell>
        </row>
        <row r="5501">
          <cell r="B5501" t="str">
            <v>KS2-4</v>
          </cell>
          <cell r="C5501" t="str">
            <v>4C</v>
          </cell>
          <cell r="D5501" t="str">
            <v>*</v>
          </cell>
          <cell r="E5501">
            <v>1.2125621438098702E-3</v>
          </cell>
          <cell r="F5501">
            <v>0.5</v>
          </cell>
          <cell r="G5501" t="str">
            <v>&gt;=27 &amp; &lt;28</v>
          </cell>
          <cell r="H5501" t="str">
            <v>KS2 English</v>
          </cell>
          <cell r="I5501" t="str">
            <v>KS4 English</v>
          </cell>
        </row>
        <row r="5502">
          <cell r="B5502" t="str">
            <v>KS2-4</v>
          </cell>
          <cell r="C5502" t="str">
            <v>4B</v>
          </cell>
          <cell r="D5502" t="str">
            <v>*</v>
          </cell>
          <cell r="E5502">
            <v>3.8506313244380764E-3</v>
          </cell>
          <cell r="F5502">
            <v>0.5</v>
          </cell>
          <cell r="G5502" t="str">
            <v>&gt;=27 &amp; &lt;28</v>
          </cell>
          <cell r="H5502" t="str">
            <v>KS2 English</v>
          </cell>
          <cell r="I5502" t="str">
            <v>KS4 English</v>
          </cell>
        </row>
        <row r="5503">
          <cell r="B5503" t="str">
            <v>KS2-4</v>
          </cell>
          <cell r="C5503" t="str">
            <v>4A</v>
          </cell>
          <cell r="D5503" t="str">
            <v>*</v>
          </cell>
          <cell r="E5503">
            <v>2.032520325203252E-2</v>
          </cell>
          <cell r="F5503">
            <v>0.5</v>
          </cell>
          <cell r="G5503" t="str">
            <v>&gt;=27 &amp; &lt;28</v>
          </cell>
          <cell r="H5503" t="str">
            <v>KS2 English</v>
          </cell>
          <cell r="I5503" t="str">
            <v>KS4 English</v>
          </cell>
        </row>
        <row r="5504">
          <cell r="B5504" t="str">
            <v>KS2-4</v>
          </cell>
          <cell r="C5504" t="str">
            <v>5C</v>
          </cell>
          <cell r="D5504" t="str">
            <v>*</v>
          </cell>
          <cell r="E5504">
            <v>0.10636599481141489</v>
          </cell>
          <cell r="F5504">
            <v>0.5</v>
          </cell>
          <cell r="G5504" t="str">
            <v>&gt;=27 &amp; &lt;28</v>
          </cell>
          <cell r="H5504" t="str">
            <v>KS2 English</v>
          </cell>
          <cell r="I5504" t="str">
            <v>KS4 English</v>
          </cell>
        </row>
        <row r="5505">
          <cell r="B5505" t="str">
            <v>KS2-4</v>
          </cell>
          <cell r="C5505" t="str">
            <v>5B</v>
          </cell>
          <cell r="D5505" t="str">
            <v>*</v>
          </cell>
          <cell r="E5505">
            <v>0.32252922422954305</v>
          </cell>
          <cell r="F5505">
            <v>0.5</v>
          </cell>
          <cell r="G5505" t="str">
            <v>&gt;=27 &amp; &lt;28</v>
          </cell>
          <cell r="H5505" t="str">
            <v>KS2 English</v>
          </cell>
          <cell r="I5505" t="str">
            <v>KS4 English</v>
          </cell>
        </row>
        <row r="5506">
          <cell r="B5506" t="str">
            <v>KS2-4</v>
          </cell>
          <cell r="C5506" t="str">
            <v>5A</v>
          </cell>
          <cell r="D5506" t="str">
            <v>*</v>
          </cell>
          <cell r="E5506">
            <v>0.6181229773462783</v>
          </cell>
          <cell r="F5506">
            <v>0.5</v>
          </cell>
          <cell r="G5506" t="str">
            <v>&gt;=27 &amp; &lt;28</v>
          </cell>
          <cell r="H5506" t="str">
            <v>KS2 English</v>
          </cell>
          <cell r="I5506" t="str">
            <v>KS4 English</v>
          </cell>
        </row>
        <row r="5507">
          <cell r="B5507" t="str">
            <v>.</v>
          </cell>
          <cell r="C5507" t="str">
            <v>.</v>
          </cell>
          <cell r="D5507" t="str">
            <v>.</v>
          </cell>
          <cell r="E5507" t="str">
            <v>.</v>
          </cell>
          <cell r="F5507" t="str">
            <v>.</v>
          </cell>
          <cell r="G5507" t="str">
            <v>.</v>
          </cell>
          <cell r="H5507" t="str">
            <v>.</v>
          </cell>
          <cell r="I5507" t="str">
            <v>.</v>
          </cell>
        </row>
        <row r="5508">
          <cell r="B5508" t="str">
            <v>.</v>
          </cell>
          <cell r="C5508" t="str">
            <v>.</v>
          </cell>
          <cell r="D5508" t="str">
            <v>.</v>
          </cell>
          <cell r="E5508" t="str">
            <v>.</v>
          </cell>
          <cell r="F5508" t="str">
            <v>.</v>
          </cell>
          <cell r="G5508" t="str">
            <v>.</v>
          </cell>
          <cell r="H5508" t="str">
            <v>.</v>
          </cell>
          <cell r="I5508" t="str">
            <v>.</v>
          </cell>
        </row>
        <row r="5509">
          <cell r="B5509" t="str">
            <v>.</v>
          </cell>
          <cell r="C5509" t="str">
            <v>.</v>
          </cell>
          <cell r="D5509" t="str">
            <v>.</v>
          </cell>
          <cell r="E5509" t="str">
            <v>.</v>
          </cell>
          <cell r="F5509" t="str">
            <v>.</v>
          </cell>
          <cell r="G5509" t="str">
            <v>.</v>
          </cell>
          <cell r="H5509" t="str">
            <v>KS2 English</v>
          </cell>
          <cell r="I5509" t="str">
            <v>KS4 English</v>
          </cell>
        </row>
        <row r="5510">
          <cell r="B5510" t="str">
            <v>.</v>
          </cell>
          <cell r="C5510" t="str">
            <v>.</v>
          </cell>
          <cell r="D5510" t="str">
            <v>.</v>
          </cell>
          <cell r="E5510" t="str">
            <v>.</v>
          </cell>
          <cell r="F5510" t="str">
            <v>.</v>
          </cell>
          <cell r="G5510" t="str">
            <v>.</v>
          </cell>
          <cell r="H5510" t="str">
            <v>KS2 English</v>
          </cell>
          <cell r="I5510" t="str">
            <v>KS4 English</v>
          </cell>
        </row>
        <row r="5511">
          <cell r="B5511" t="str">
            <v>.</v>
          </cell>
          <cell r="C5511" t="str">
            <v>.</v>
          </cell>
          <cell r="D5511" t="str">
            <v>.</v>
          </cell>
          <cell r="E5511" t="str">
            <v>.</v>
          </cell>
          <cell r="F5511" t="str">
            <v>.</v>
          </cell>
          <cell r="G5511" t="str">
            <v>.</v>
          </cell>
          <cell r="H5511" t="str">
            <v>KS2 English</v>
          </cell>
          <cell r="I5511" t="str">
            <v>KS4 English</v>
          </cell>
        </row>
        <row r="5512">
          <cell r="B5512" t="str">
            <v>.</v>
          </cell>
          <cell r="C5512" t="str">
            <v>.</v>
          </cell>
          <cell r="D5512" t="str">
            <v>.</v>
          </cell>
          <cell r="E5512" t="str">
            <v>.</v>
          </cell>
          <cell r="F5512" t="str">
            <v>.</v>
          </cell>
          <cell r="G5512" t="str">
            <v>.</v>
          </cell>
          <cell r="H5512" t="str">
            <v>.</v>
          </cell>
          <cell r="I5512" t="str">
            <v>.</v>
          </cell>
        </row>
        <row r="5513">
          <cell r="B5513" t="str">
            <v>.</v>
          </cell>
          <cell r="C5513" t="str">
            <v>.</v>
          </cell>
          <cell r="D5513" t="str">
            <v>.</v>
          </cell>
          <cell r="E5513" t="str">
            <v>.</v>
          </cell>
          <cell r="F5513" t="str">
            <v>.</v>
          </cell>
          <cell r="G5513" t="str">
            <v>.</v>
          </cell>
          <cell r="H5513" t="str">
            <v>.</v>
          </cell>
          <cell r="I5513" t="str">
            <v>.</v>
          </cell>
        </row>
        <row r="5514">
          <cell r="B5514" t="str">
            <v>KS2-4</v>
          </cell>
          <cell r="C5514" t="str">
            <v>B</v>
          </cell>
          <cell r="D5514" t="str">
            <v>*</v>
          </cell>
          <cell r="E5514">
            <v>0</v>
          </cell>
          <cell r="F5514">
            <v>0.5</v>
          </cell>
          <cell r="G5514" t="str">
            <v>&gt;=28 &amp; &lt;29</v>
          </cell>
          <cell r="H5514" t="str">
            <v>KS2 English</v>
          </cell>
          <cell r="I5514" t="str">
            <v>KS4 English</v>
          </cell>
        </row>
        <row r="5515">
          <cell r="B5515" t="str">
            <v>KS2-4</v>
          </cell>
          <cell r="C5515" t="str">
            <v>N</v>
          </cell>
          <cell r="D5515" t="str">
            <v>*</v>
          </cell>
          <cell r="E5515">
            <v>0</v>
          </cell>
          <cell r="F5515">
            <v>0.5</v>
          </cell>
          <cell r="G5515" t="str">
            <v>&gt;=28 &amp; &lt;29</v>
          </cell>
          <cell r="H5515" t="str">
            <v>KS2 English</v>
          </cell>
          <cell r="I5515" t="str">
            <v>KS4 English</v>
          </cell>
        </row>
        <row r="5516">
          <cell r="B5516" t="str">
            <v>KS2-4</v>
          </cell>
          <cell r="C5516" t="str">
            <v>2</v>
          </cell>
          <cell r="D5516" t="str">
            <v>*</v>
          </cell>
          <cell r="E5516">
            <v>0</v>
          </cell>
          <cell r="F5516">
            <v>0.5</v>
          </cell>
          <cell r="G5516" t="str">
            <v>&gt;=28 &amp; &lt;29</v>
          </cell>
          <cell r="H5516" t="str">
            <v>KS2 English</v>
          </cell>
          <cell r="I5516" t="str">
            <v>KS4 English</v>
          </cell>
        </row>
        <row r="5517">
          <cell r="B5517" t="str">
            <v>KS2-4</v>
          </cell>
          <cell r="C5517" t="str">
            <v>3C</v>
          </cell>
          <cell r="D5517" t="str">
            <v>*</v>
          </cell>
          <cell r="E5517">
            <v>0</v>
          </cell>
          <cell r="F5517">
            <v>0.5</v>
          </cell>
          <cell r="G5517" t="str">
            <v>&gt;=28 &amp; &lt;29</v>
          </cell>
          <cell r="H5517" t="str">
            <v>KS2 English</v>
          </cell>
          <cell r="I5517" t="str">
            <v>KS4 English</v>
          </cell>
        </row>
        <row r="5518">
          <cell r="B5518" t="str">
            <v>KS2-4</v>
          </cell>
          <cell r="C5518" t="str">
            <v>3B</v>
          </cell>
          <cell r="D5518" t="str">
            <v>*</v>
          </cell>
          <cell r="E5518">
            <v>0</v>
          </cell>
          <cell r="F5518">
            <v>0.5</v>
          </cell>
          <cell r="G5518" t="str">
            <v>&gt;=28 &amp; &lt;29</v>
          </cell>
          <cell r="H5518" t="str">
            <v>KS2 English</v>
          </cell>
          <cell r="I5518" t="str">
            <v>KS4 English</v>
          </cell>
        </row>
        <row r="5519">
          <cell r="B5519" t="str">
            <v>KS2-4</v>
          </cell>
          <cell r="C5519" t="str">
            <v>3A</v>
          </cell>
          <cell r="D5519" t="str">
            <v>*</v>
          </cell>
          <cell r="E5519">
            <v>4.1039671682626538E-3</v>
          </cell>
          <cell r="F5519">
            <v>0.5</v>
          </cell>
          <cell r="G5519" t="str">
            <v>&gt;=28 &amp; &lt;29</v>
          </cell>
          <cell r="H5519" t="str">
            <v>KS2 English</v>
          </cell>
          <cell r="I5519" t="str">
            <v>KS4 English</v>
          </cell>
        </row>
        <row r="5520">
          <cell r="B5520" t="str">
            <v>KS2-4</v>
          </cell>
          <cell r="C5520" t="str">
            <v>4C</v>
          </cell>
          <cell r="D5520" t="str">
            <v>*</v>
          </cell>
          <cell r="E5520">
            <v>1.8733608092918695E-3</v>
          </cell>
          <cell r="F5520">
            <v>0.5</v>
          </cell>
          <cell r="G5520" t="str">
            <v>&gt;=28 &amp; &lt;29</v>
          </cell>
          <cell r="H5520" t="str">
            <v>KS2 English</v>
          </cell>
          <cell r="I5520" t="str">
            <v>KS4 English</v>
          </cell>
        </row>
        <row r="5521">
          <cell r="B5521" t="str">
            <v>KS2-4</v>
          </cell>
          <cell r="C5521" t="str">
            <v>4B</v>
          </cell>
          <cell r="D5521" t="str">
            <v>*</v>
          </cell>
          <cell r="E5521">
            <v>1.002004008016032E-2</v>
          </cell>
          <cell r="F5521">
            <v>0.5</v>
          </cell>
          <cell r="G5521" t="str">
            <v>&gt;=28 &amp; &lt;29</v>
          </cell>
          <cell r="H5521" t="str">
            <v>KS2 English</v>
          </cell>
          <cell r="I5521" t="str">
            <v>KS4 English</v>
          </cell>
        </row>
        <row r="5522">
          <cell r="B5522" t="str">
            <v>KS2-4</v>
          </cell>
          <cell r="C5522" t="str">
            <v>4A</v>
          </cell>
          <cell r="D5522" t="str">
            <v>*</v>
          </cell>
          <cell r="E5522">
            <v>3.2048192771084338E-2</v>
          </cell>
          <cell r="F5522">
            <v>0.5</v>
          </cell>
          <cell r="G5522" t="str">
            <v>&gt;=28 &amp; &lt;29</v>
          </cell>
          <cell r="H5522" t="str">
            <v>KS2 English</v>
          </cell>
          <cell r="I5522" t="str">
            <v>KS4 English</v>
          </cell>
        </row>
        <row r="5523">
          <cell r="B5523" t="str">
            <v>KS2-4</v>
          </cell>
          <cell r="C5523" t="str">
            <v>5C</v>
          </cell>
          <cell r="D5523" t="str">
            <v>*</v>
          </cell>
          <cell r="E5523">
            <v>0.12939160239931449</v>
          </cell>
          <cell r="F5523">
            <v>0.5</v>
          </cell>
          <cell r="G5523" t="str">
            <v>&gt;=28 &amp; &lt;29</v>
          </cell>
          <cell r="H5523" t="str">
            <v>KS2 English</v>
          </cell>
          <cell r="I5523" t="str">
            <v>KS4 English</v>
          </cell>
        </row>
        <row r="5524">
          <cell r="B5524" t="str">
            <v>KS2-4</v>
          </cell>
          <cell r="C5524" t="str">
            <v>5B</v>
          </cell>
          <cell r="D5524" t="str">
            <v>*</v>
          </cell>
          <cell r="E5524">
            <v>0.36417910447761193</v>
          </cell>
          <cell r="F5524">
            <v>0.5</v>
          </cell>
          <cell r="G5524" t="str">
            <v>&gt;=28 &amp; &lt;29</v>
          </cell>
          <cell r="H5524" t="str">
            <v>KS2 English</v>
          </cell>
          <cell r="I5524" t="str">
            <v>KS4 English</v>
          </cell>
        </row>
        <row r="5525">
          <cell r="B5525" t="str">
            <v>KS2-4</v>
          </cell>
          <cell r="C5525" t="str">
            <v>5A</v>
          </cell>
          <cell r="D5525" t="str">
            <v>*</v>
          </cell>
          <cell r="E5525">
            <v>0.6271186440677966</v>
          </cell>
          <cell r="F5525">
            <v>0.5</v>
          </cell>
          <cell r="G5525" t="str">
            <v>&gt;=28 &amp; &lt;29</v>
          </cell>
          <cell r="H5525" t="str">
            <v>KS2 English</v>
          </cell>
          <cell r="I5525" t="str">
            <v>KS4 English</v>
          </cell>
        </row>
        <row r="5526">
          <cell r="B5526" t="str">
            <v>.</v>
          </cell>
          <cell r="C5526" t="str">
            <v>.</v>
          </cell>
          <cell r="D5526" t="str">
            <v>.</v>
          </cell>
          <cell r="E5526" t="str">
            <v>.</v>
          </cell>
          <cell r="F5526" t="str">
            <v>.</v>
          </cell>
          <cell r="G5526" t="str">
            <v>.</v>
          </cell>
          <cell r="H5526" t="str">
            <v>.</v>
          </cell>
          <cell r="I5526" t="str">
            <v>.</v>
          </cell>
        </row>
        <row r="5527">
          <cell r="B5527" t="str">
            <v>.</v>
          </cell>
          <cell r="C5527" t="str">
            <v>.</v>
          </cell>
          <cell r="D5527" t="str">
            <v>.</v>
          </cell>
          <cell r="E5527" t="str">
            <v>.</v>
          </cell>
          <cell r="F5527" t="str">
            <v>.</v>
          </cell>
          <cell r="G5527" t="str">
            <v>.</v>
          </cell>
          <cell r="H5527" t="str">
            <v>KS2 English</v>
          </cell>
          <cell r="I5527" t="str">
            <v>KS4 English</v>
          </cell>
        </row>
        <row r="5528">
          <cell r="B5528" t="str">
            <v>.</v>
          </cell>
          <cell r="C5528" t="str">
            <v>.</v>
          </cell>
          <cell r="D5528" t="str">
            <v>.</v>
          </cell>
          <cell r="E5528" t="str">
            <v>.</v>
          </cell>
          <cell r="F5528" t="str">
            <v>.</v>
          </cell>
          <cell r="G5528" t="str">
            <v>.</v>
          </cell>
          <cell r="H5528" t="str">
            <v>KS2 English</v>
          </cell>
          <cell r="I5528" t="str">
            <v>KS4 English</v>
          </cell>
        </row>
        <row r="5529">
          <cell r="B5529" t="str">
            <v>.</v>
          </cell>
          <cell r="C5529" t="str">
            <v>.</v>
          </cell>
          <cell r="D5529" t="str">
            <v>.</v>
          </cell>
          <cell r="E5529" t="str">
            <v>.</v>
          </cell>
          <cell r="F5529" t="str">
            <v>.</v>
          </cell>
          <cell r="G5529" t="str">
            <v>.</v>
          </cell>
          <cell r="H5529" t="str">
            <v>KS2 English</v>
          </cell>
          <cell r="I5529" t="str">
            <v>KS4 English</v>
          </cell>
        </row>
        <row r="5530">
          <cell r="B5530" t="str">
            <v>.</v>
          </cell>
          <cell r="C5530" t="str">
            <v>.</v>
          </cell>
          <cell r="D5530" t="str">
            <v>.</v>
          </cell>
          <cell r="E5530" t="str">
            <v>.</v>
          </cell>
          <cell r="F5530" t="str">
            <v>.</v>
          </cell>
          <cell r="G5530" t="str">
            <v>.</v>
          </cell>
          <cell r="H5530" t="str">
            <v>KS2 English</v>
          </cell>
          <cell r="I5530" t="str">
            <v>KS4 English</v>
          </cell>
        </row>
        <row r="5531">
          <cell r="B5531" t="str">
            <v>.</v>
          </cell>
          <cell r="C5531" t="str">
            <v>.</v>
          </cell>
          <cell r="D5531" t="str">
            <v>.</v>
          </cell>
          <cell r="E5531" t="str">
            <v>.</v>
          </cell>
          <cell r="F5531" t="str">
            <v>.</v>
          </cell>
          <cell r="G5531" t="str">
            <v>.</v>
          </cell>
          <cell r="H5531" t="str">
            <v>.</v>
          </cell>
          <cell r="I5531" t="str">
            <v>.</v>
          </cell>
        </row>
        <row r="5532">
          <cell r="B5532" t="str">
            <v>.</v>
          </cell>
          <cell r="C5532" t="str">
            <v>.</v>
          </cell>
          <cell r="D5532" t="str">
            <v>.</v>
          </cell>
          <cell r="E5532" t="str">
            <v>.</v>
          </cell>
          <cell r="F5532" t="str">
            <v>.</v>
          </cell>
          <cell r="G5532" t="str">
            <v>.</v>
          </cell>
          <cell r="H5532" t="str">
            <v>.</v>
          </cell>
          <cell r="I5532" t="str">
            <v>.</v>
          </cell>
        </row>
        <row r="5533">
          <cell r="B5533" t="str">
            <v>KS2-4</v>
          </cell>
          <cell r="C5533" t="str">
            <v>B</v>
          </cell>
          <cell r="D5533" t="str">
            <v>*</v>
          </cell>
          <cell r="E5533">
            <v>0</v>
          </cell>
          <cell r="F5533">
            <v>0.5</v>
          </cell>
          <cell r="G5533" t="str">
            <v>&gt;=29 &amp; &lt;30</v>
          </cell>
          <cell r="H5533" t="str">
            <v>KS2 English</v>
          </cell>
          <cell r="I5533" t="str">
            <v>KS4 English</v>
          </cell>
        </row>
        <row r="5534">
          <cell r="B5534" t="str">
            <v>KS2-4</v>
          </cell>
          <cell r="C5534" t="str">
            <v>N</v>
          </cell>
          <cell r="D5534" t="str">
            <v>*</v>
          </cell>
          <cell r="E5534">
            <v>0</v>
          </cell>
          <cell r="F5534">
            <v>0.5</v>
          </cell>
          <cell r="G5534" t="str">
            <v>&gt;=29 &amp; &lt;30</v>
          </cell>
          <cell r="H5534" t="str">
            <v>KS2 English</v>
          </cell>
          <cell r="I5534" t="str">
            <v>KS4 English</v>
          </cell>
        </row>
        <row r="5535">
          <cell r="B5535" t="str">
            <v>KS2-4</v>
          </cell>
          <cell r="C5535" t="str">
            <v>2</v>
          </cell>
          <cell r="D5535" t="str">
            <v>*</v>
          </cell>
          <cell r="E5535">
            <v>0</v>
          </cell>
          <cell r="F5535">
            <v>0.5</v>
          </cell>
          <cell r="G5535" t="str">
            <v>&gt;=29 &amp; &lt;30</v>
          </cell>
          <cell r="H5535" t="str">
            <v>KS2 English</v>
          </cell>
          <cell r="I5535" t="str">
            <v>KS4 English</v>
          </cell>
        </row>
        <row r="5536">
          <cell r="B5536" t="str">
            <v>KS2-4</v>
          </cell>
          <cell r="C5536" t="str">
            <v>3C</v>
          </cell>
          <cell r="D5536" t="str">
            <v>*</v>
          </cell>
          <cell r="E5536">
            <v>0</v>
          </cell>
          <cell r="F5536">
            <v>0.5</v>
          </cell>
          <cell r="G5536" t="str">
            <v>&gt;=29 &amp; &lt;30</v>
          </cell>
          <cell r="H5536" t="str">
            <v>KS2 English</v>
          </cell>
          <cell r="I5536" t="str">
            <v>KS4 English</v>
          </cell>
        </row>
        <row r="5537">
          <cell r="B5537" t="str">
            <v>KS2-4</v>
          </cell>
          <cell r="C5537" t="str">
            <v>3B</v>
          </cell>
          <cell r="D5537" t="str">
            <v>*</v>
          </cell>
          <cell r="E5537">
            <v>0</v>
          </cell>
          <cell r="F5537">
            <v>0.5</v>
          </cell>
          <cell r="G5537" t="str">
            <v>&gt;=29 &amp; &lt;30</v>
          </cell>
          <cell r="H5537" t="str">
            <v>KS2 English</v>
          </cell>
          <cell r="I5537" t="str">
            <v>KS4 English</v>
          </cell>
        </row>
        <row r="5538">
          <cell r="B5538" t="str">
            <v>KS2-4</v>
          </cell>
          <cell r="C5538" t="str">
            <v>3A</v>
          </cell>
          <cell r="D5538" t="str">
            <v>*</v>
          </cell>
          <cell r="E5538">
            <v>0</v>
          </cell>
          <cell r="F5538">
            <v>0.5</v>
          </cell>
          <cell r="G5538" t="str">
            <v>&gt;=29 &amp; &lt;30</v>
          </cell>
          <cell r="H5538" t="str">
            <v>KS2 English</v>
          </cell>
          <cell r="I5538" t="str">
            <v>KS4 English</v>
          </cell>
        </row>
        <row r="5539">
          <cell r="B5539" t="str">
            <v>KS2-4</v>
          </cell>
          <cell r="C5539" t="str">
            <v>4C</v>
          </cell>
          <cell r="D5539" t="str">
            <v>*</v>
          </cell>
          <cell r="E5539">
            <v>0</v>
          </cell>
          <cell r="F5539">
            <v>0.5</v>
          </cell>
          <cell r="G5539" t="str">
            <v>&gt;=29 &amp; &lt;30</v>
          </cell>
          <cell r="H5539" t="str">
            <v>KS2 English</v>
          </cell>
          <cell r="I5539" t="str">
            <v>KS4 English</v>
          </cell>
        </row>
        <row r="5540">
          <cell r="B5540" t="str">
            <v>KS2-4</v>
          </cell>
          <cell r="C5540" t="str">
            <v>4B</v>
          </cell>
          <cell r="D5540" t="str">
            <v>*</v>
          </cell>
          <cell r="E5540">
            <v>2.2146507666098807E-2</v>
          </cell>
          <cell r="F5540">
            <v>0.5</v>
          </cell>
          <cell r="G5540" t="str">
            <v>&gt;=29 &amp; &lt;30</v>
          </cell>
          <cell r="H5540" t="str">
            <v>KS2 English</v>
          </cell>
          <cell r="I5540" t="str">
            <v>KS4 English</v>
          </cell>
        </row>
        <row r="5541">
          <cell r="B5541" t="str">
            <v>KS2-4</v>
          </cell>
          <cell r="C5541" t="str">
            <v>4A</v>
          </cell>
          <cell r="D5541" t="str">
            <v>*</v>
          </cell>
          <cell r="E5541">
            <v>7.2763028515240899E-2</v>
          </cell>
          <cell r="F5541">
            <v>0.5</v>
          </cell>
          <cell r="G5541" t="str">
            <v>&gt;=29 &amp; &lt;30</v>
          </cell>
          <cell r="H5541" t="str">
            <v>KS2 English</v>
          </cell>
          <cell r="I5541" t="str">
            <v>KS4 English</v>
          </cell>
        </row>
        <row r="5542">
          <cell r="B5542" t="str">
            <v>KS2-4</v>
          </cell>
          <cell r="C5542" t="str">
            <v>5C</v>
          </cell>
          <cell r="D5542" t="str">
            <v>*</v>
          </cell>
          <cell r="E5542">
            <v>0.21180148495506057</v>
          </cell>
          <cell r="F5542">
            <v>0.5</v>
          </cell>
          <cell r="G5542" t="str">
            <v>&gt;=29 &amp; &lt;30</v>
          </cell>
          <cell r="H5542" t="str">
            <v>KS2 English</v>
          </cell>
          <cell r="I5542" t="str">
            <v>KS4 English</v>
          </cell>
        </row>
        <row r="5543">
          <cell r="B5543" t="str">
            <v>KS2-4</v>
          </cell>
          <cell r="C5543" t="str">
            <v>5B</v>
          </cell>
          <cell r="D5543" t="str">
            <v>*</v>
          </cell>
          <cell r="E5543">
            <v>0.44281793229643185</v>
          </cell>
          <cell r="F5543">
            <v>0.5</v>
          </cell>
          <cell r="G5543" t="str">
            <v>&gt;=29 &amp; &lt;30</v>
          </cell>
          <cell r="H5543" t="str">
            <v>KS2 English</v>
          </cell>
          <cell r="I5543" t="str">
            <v>KS4 English</v>
          </cell>
        </row>
        <row r="5544">
          <cell r="B5544" t="str">
            <v>KS2-4</v>
          </cell>
          <cell r="C5544" t="str">
            <v>5A</v>
          </cell>
          <cell r="D5544" t="str">
            <v>*</v>
          </cell>
          <cell r="E5544">
            <v>0.68243243243243246</v>
          </cell>
          <cell r="F5544">
            <v>0.5</v>
          </cell>
          <cell r="G5544" t="str">
            <v>&gt;=29 &amp; &lt;30</v>
          </cell>
          <cell r="H5544" t="str">
            <v>KS2 English</v>
          </cell>
          <cell r="I5544" t="str">
            <v>KS4 English</v>
          </cell>
        </row>
        <row r="5545">
          <cell r="B5545" t="str">
            <v>.</v>
          </cell>
          <cell r="C5545" t="str">
            <v>.</v>
          </cell>
          <cell r="D5545" t="str">
            <v>.</v>
          </cell>
          <cell r="E5545" t="str">
            <v>.</v>
          </cell>
          <cell r="F5545" t="str">
            <v>.</v>
          </cell>
          <cell r="G5545" t="str">
            <v>.</v>
          </cell>
          <cell r="H5545" t="str">
            <v>.</v>
          </cell>
          <cell r="I5545" t="str">
            <v>.</v>
          </cell>
        </row>
        <row r="5546">
          <cell r="B5546" t="str">
            <v>.</v>
          </cell>
          <cell r="C5546" t="str">
            <v>.</v>
          </cell>
          <cell r="D5546" t="str">
            <v>.</v>
          </cell>
          <cell r="E5546" t="str">
            <v>.</v>
          </cell>
          <cell r="F5546" t="str">
            <v>.</v>
          </cell>
          <cell r="G5546" t="str">
            <v>.</v>
          </cell>
          <cell r="H5546" t="str">
            <v>.</v>
          </cell>
          <cell r="I5546" t="str">
            <v>.</v>
          </cell>
        </row>
        <row r="5547">
          <cell r="B5547" t="str">
            <v>.</v>
          </cell>
          <cell r="C5547" t="str">
            <v>.</v>
          </cell>
          <cell r="D5547" t="str">
            <v>.</v>
          </cell>
          <cell r="E5547" t="str">
            <v>.</v>
          </cell>
          <cell r="F5547" t="str">
            <v>.</v>
          </cell>
          <cell r="G5547" t="str">
            <v>.</v>
          </cell>
          <cell r="H5547" t="str">
            <v>KS2 English</v>
          </cell>
          <cell r="I5547" t="str">
            <v>KS4 English</v>
          </cell>
        </row>
        <row r="5548">
          <cell r="B5548" t="str">
            <v>.</v>
          </cell>
          <cell r="C5548" t="str">
            <v>.</v>
          </cell>
          <cell r="D5548" t="str">
            <v>.</v>
          </cell>
          <cell r="E5548" t="str">
            <v>.</v>
          </cell>
          <cell r="F5548" t="str">
            <v>.</v>
          </cell>
          <cell r="G5548" t="str">
            <v>.</v>
          </cell>
          <cell r="H5548" t="str">
            <v>KS2 English</v>
          </cell>
          <cell r="I5548" t="str">
            <v>KS4 English</v>
          </cell>
        </row>
        <row r="5549">
          <cell r="B5549" t="str">
            <v>.</v>
          </cell>
          <cell r="C5549" t="str">
            <v>.</v>
          </cell>
          <cell r="D5549" t="str">
            <v>.</v>
          </cell>
          <cell r="E5549" t="str">
            <v>.</v>
          </cell>
          <cell r="F5549" t="str">
            <v>.</v>
          </cell>
          <cell r="G5549" t="str">
            <v>.</v>
          </cell>
          <cell r="H5549" t="str">
            <v>KS2 English</v>
          </cell>
          <cell r="I5549" t="str">
            <v>KS4 English</v>
          </cell>
        </row>
        <row r="5550">
          <cell r="B5550" t="str">
            <v>.</v>
          </cell>
          <cell r="C5550" t="str">
            <v>.</v>
          </cell>
          <cell r="D5550" t="str">
            <v>.</v>
          </cell>
          <cell r="E5550" t="str">
            <v>.</v>
          </cell>
          <cell r="F5550" t="str">
            <v>.</v>
          </cell>
          <cell r="G5550" t="str">
            <v>.</v>
          </cell>
          <cell r="H5550" t="str">
            <v>.</v>
          </cell>
          <cell r="I5550" t="str">
            <v>.</v>
          </cell>
        </row>
        <row r="5551">
          <cell r="B5551" t="str">
            <v>.</v>
          </cell>
          <cell r="C5551" t="str">
            <v>.</v>
          </cell>
          <cell r="D5551" t="str">
            <v>.</v>
          </cell>
          <cell r="E5551" t="str">
            <v>.</v>
          </cell>
          <cell r="F5551" t="str">
            <v>.</v>
          </cell>
          <cell r="G5551" t="str">
            <v>.</v>
          </cell>
          <cell r="H5551" t="str">
            <v>.</v>
          </cell>
          <cell r="I5551" t="str">
            <v>.</v>
          </cell>
        </row>
        <row r="5552">
          <cell r="B5552" t="str">
            <v>KS2-4</v>
          </cell>
          <cell r="C5552" t="str">
            <v>B</v>
          </cell>
          <cell r="D5552" t="str">
            <v>*</v>
          </cell>
          <cell r="E5552">
            <v>1.8867924528301886E-2</v>
          </cell>
          <cell r="F5552">
            <v>0.5</v>
          </cell>
          <cell r="G5552" t="str">
            <v>&gt;=30</v>
          </cell>
          <cell r="H5552" t="str">
            <v>KS2 English</v>
          </cell>
          <cell r="I5552" t="str">
            <v>KS4 English</v>
          </cell>
        </row>
        <row r="5553">
          <cell r="B5553" t="str">
            <v>KS2-4</v>
          </cell>
          <cell r="C5553" t="str">
            <v>N</v>
          </cell>
          <cell r="D5553" t="str">
            <v>*</v>
          </cell>
          <cell r="E5553">
            <v>1.8867924528301886E-2</v>
          </cell>
          <cell r="F5553">
            <v>0.5</v>
          </cell>
          <cell r="G5553" t="str">
            <v>&gt;=30</v>
          </cell>
          <cell r="H5553" t="str">
            <v>KS2 English</v>
          </cell>
          <cell r="I5553" t="str">
            <v>KS4 English</v>
          </cell>
        </row>
        <row r="5554">
          <cell r="B5554" t="str">
            <v>KS2-4</v>
          </cell>
          <cell r="C5554" t="str">
            <v>2</v>
          </cell>
          <cell r="D5554" t="str">
            <v>*</v>
          </cell>
          <cell r="E5554">
            <v>1.8867924528301886E-2</v>
          </cell>
          <cell r="F5554">
            <v>0.5</v>
          </cell>
          <cell r="G5554" t="str">
            <v>&gt;=30</v>
          </cell>
          <cell r="H5554" t="str">
            <v>KS2 English</v>
          </cell>
          <cell r="I5554" t="str">
            <v>KS4 English</v>
          </cell>
        </row>
        <row r="5555">
          <cell r="B5555" t="str">
            <v>KS2-4</v>
          </cell>
          <cell r="C5555" t="str">
            <v>3C</v>
          </cell>
          <cell r="D5555" t="str">
            <v>*</v>
          </cell>
          <cell r="E5555">
            <v>1.8867924528301886E-2</v>
          </cell>
          <cell r="F5555">
            <v>0.5</v>
          </cell>
          <cell r="G5555" t="str">
            <v>&gt;=30</v>
          </cell>
          <cell r="H5555" t="str">
            <v>KS2 English</v>
          </cell>
          <cell r="I5555" t="str">
            <v>KS4 English</v>
          </cell>
        </row>
        <row r="5556">
          <cell r="B5556" t="str">
            <v>KS2-4</v>
          </cell>
          <cell r="C5556" t="str">
            <v>3B</v>
          </cell>
          <cell r="D5556" t="str">
            <v>*</v>
          </cell>
          <cell r="E5556">
            <v>1.8867924528301886E-2</v>
          </cell>
          <cell r="F5556">
            <v>0.5</v>
          </cell>
          <cell r="G5556" t="str">
            <v>&gt;=30</v>
          </cell>
          <cell r="H5556" t="str">
            <v>KS2 English</v>
          </cell>
          <cell r="I5556" t="str">
            <v>KS4 English</v>
          </cell>
        </row>
        <row r="5557">
          <cell r="B5557" t="str">
            <v>KS2-4</v>
          </cell>
          <cell r="C5557" t="str">
            <v>3A</v>
          </cell>
          <cell r="D5557" t="str">
            <v>*</v>
          </cell>
          <cell r="E5557">
            <v>1.8867924528301886E-2</v>
          </cell>
          <cell r="F5557">
            <v>0.5</v>
          </cell>
          <cell r="G5557" t="str">
            <v>&gt;=30</v>
          </cell>
          <cell r="H5557" t="str">
            <v>KS2 English</v>
          </cell>
          <cell r="I5557" t="str">
            <v>KS4 English</v>
          </cell>
        </row>
        <row r="5558">
          <cell r="B5558" t="str">
            <v>KS2-4</v>
          </cell>
          <cell r="C5558" t="str">
            <v>4C</v>
          </cell>
          <cell r="D5558" t="str">
            <v>*</v>
          </cell>
          <cell r="E5558">
            <v>1.8867924528301886E-2</v>
          </cell>
          <cell r="F5558">
            <v>0.5</v>
          </cell>
          <cell r="G5558" t="str">
            <v>&gt;=30</v>
          </cell>
          <cell r="H5558" t="str">
            <v>KS2 English</v>
          </cell>
          <cell r="I5558" t="str">
            <v>KS4 English</v>
          </cell>
        </row>
        <row r="5559">
          <cell r="B5559" t="str">
            <v>KS2-4</v>
          </cell>
          <cell r="C5559" t="str">
            <v>4B</v>
          </cell>
          <cell r="D5559" t="str">
            <v>*</v>
          </cell>
          <cell r="E5559">
            <v>2.6525198938992044E-2</v>
          </cell>
          <cell r="F5559">
            <v>0.5</v>
          </cell>
          <cell r="G5559" t="str">
            <v>&gt;=30</v>
          </cell>
          <cell r="H5559" t="str">
            <v>KS2 English</v>
          </cell>
          <cell r="I5559" t="str">
            <v>KS4 English</v>
          </cell>
        </row>
        <row r="5560">
          <cell r="B5560" t="str">
            <v>KS2-4</v>
          </cell>
          <cell r="C5560" t="str">
            <v>4A</v>
          </cell>
          <cell r="D5560" t="str">
            <v>*</v>
          </cell>
          <cell r="E5560">
            <v>7.4527252502780861E-2</v>
          </cell>
          <cell r="F5560">
            <v>0.5</v>
          </cell>
          <cell r="G5560" t="str">
            <v>&gt;=30</v>
          </cell>
          <cell r="H5560" t="str">
            <v>KS2 English</v>
          </cell>
          <cell r="I5560" t="str">
            <v>KS4 English</v>
          </cell>
        </row>
        <row r="5561">
          <cell r="B5561" t="str">
            <v>KS2-4</v>
          </cell>
          <cell r="C5561" t="str">
            <v>5C</v>
          </cell>
          <cell r="D5561" t="str">
            <v>*</v>
          </cell>
          <cell r="E5561">
            <v>0.22490589711417816</v>
          </cell>
          <cell r="F5561">
            <v>0.5</v>
          </cell>
          <cell r="G5561" t="str">
            <v>&gt;=30</v>
          </cell>
          <cell r="H5561" t="str">
            <v>KS2 English</v>
          </cell>
          <cell r="I5561" t="str">
            <v>KS4 English</v>
          </cell>
        </row>
        <row r="5562">
          <cell r="B5562" t="str">
            <v>KS2-4</v>
          </cell>
          <cell r="C5562" t="str">
            <v>5B</v>
          </cell>
          <cell r="D5562" t="str">
            <v>*</v>
          </cell>
          <cell r="E5562">
            <v>0.44972907886815172</v>
          </cell>
          <cell r="F5562">
            <v>0.5</v>
          </cell>
          <cell r="G5562" t="str">
            <v>&gt;=30</v>
          </cell>
          <cell r="H5562" t="str">
            <v>KS2 English</v>
          </cell>
          <cell r="I5562" t="str">
            <v>KS4 English</v>
          </cell>
        </row>
        <row r="5563">
          <cell r="B5563" t="str">
            <v>KS2-4</v>
          </cell>
          <cell r="C5563" t="str">
            <v>5A</v>
          </cell>
          <cell r="D5563" t="str">
            <v>*</v>
          </cell>
          <cell r="E5563">
            <v>0.67206477732793524</v>
          </cell>
          <cell r="F5563">
            <v>0.5</v>
          </cell>
          <cell r="G5563" t="str">
            <v>&gt;=30</v>
          </cell>
          <cell r="H5563" t="str">
            <v>KS2 English</v>
          </cell>
          <cell r="I5563" t="str">
            <v>KS4 English</v>
          </cell>
        </row>
        <row r="5564">
          <cell r="B5564" t="str">
            <v>.</v>
          </cell>
          <cell r="C5564" t="str">
            <v>.</v>
          </cell>
          <cell r="D5564" t="str">
            <v>.</v>
          </cell>
          <cell r="E5564" t="str">
            <v>.</v>
          </cell>
          <cell r="F5564" t="str">
            <v>.</v>
          </cell>
          <cell r="G5564" t="str">
            <v>.</v>
          </cell>
          <cell r="H5564" t="str">
            <v>.</v>
          </cell>
          <cell r="I5564" t="str">
            <v>.</v>
          </cell>
        </row>
        <row r="5565">
          <cell r="B5565" t="str">
            <v>.</v>
          </cell>
          <cell r="C5565" t="str">
            <v>.</v>
          </cell>
          <cell r="D5565" t="str">
            <v>.</v>
          </cell>
          <cell r="E5565" t="str">
            <v>.</v>
          </cell>
          <cell r="F5565" t="str">
            <v>.</v>
          </cell>
          <cell r="G5565" t="str">
            <v>.</v>
          </cell>
          <cell r="H5565" t="str">
            <v>KS2 English</v>
          </cell>
          <cell r="I5565" t="str">
            <v>KS4 English</v>
          </cell>
        </row>
        <row r="5566">
          <cell r="B5566" t="str">
            <v>.</v>
          </cell>
          <cell r="C5566" t="str">
            <v>.</v>
          </cell>
          <cell r="D5566" t="str">
            <v>.</v>
          </cell>
          <cell r="E5566" t="str">
            <v>.</v>
          </cell>
          <cell r="F5566" t="str">
            <v>.</v>
          </cell>
          <cell r="G5566" t="str">
            <v>.</v>
          </cell>
          <cell r="H5566" t="str">
            <v>KS2 English</v>
          </cell>
          <cell r="I5566" t="str">
            <v>KS4 English</v>
          </cell>
        </row>
        <row r="5567">
          <cell r="B5567" t="str">
            <v>.</v>
          </cell>
          <cell r="C5567" t="str">
            <v>.</v>
          </cell>
          <cell r="D5567" t="str">
            <v>.</v>
          </cell>
          <cell r="E5567" t="str">
            <v>.</v>
          </cell>
          <cell r="F5567" t="str">
            <v>.</v>
          </cell>
          <cell r="G5567" t="str">
            <v>.</v>
          </cell>
          <cell r="H5567" t="str">
            <v>KS2 English</v>
          </cell>
          <cell r="I5567" t="str">
            <v>KS4 English</v>
          </cell>
        </row>
        <row r="5568">
          <cell r="B5568" t="str">
            <v>.</v>
          </cell>
          <cell r="C5568" t="str">
            <v>.</v>
          </cell>
          <cell r="D5568" t="str">
            <v>.</v>
          </cell>
          <cell r="E5568" t="str">
            <v>.</v>
          </cell>
          <cell r="F5568" t="str">
            <v>.</v>
          </cell>
          <cell r="G5568" t="str">
            <v>.</v>
          </cell>
          <cell r="H5568" t="str">
            <v>KS2 English</v>
          </cell>
          <cell r="I5568" t="str">
            <v>KS4 English</v>
          </cell>
        </row>
        <row r="5569">
          <cell r="B5569" t="str">
            <v>.</v>
          </cell>
          <cell r="C5569" t="str">
            <v>.</v>
          </cell>
          <cell r="D5569" t="str">
            <v>.</v>
          </cell>
          <cell r="E5569" t="str">
            <v>.</v>
          </cell>
          <cell r="F5569" t="str">
            <v>.</v>
          </cell>
          <cell r="G5569" t="str">
            <v>.</v>
          </cell>
          <cell r="H5569" t="str">
            <v>.</v>
          </cell>
          <cell r="I5569" t="str">
            <v>.</v>
          </cell>
        </row>
        <row r="5570">
          <cell r="B5570" t="str">
            <v>.</v>
          </cell>
          <cell r="C5570" t="str">
            <v>.</v>
          </cell>
          <cell r="D5570" t="str">
            <v>.</v>
          </cell>
          <cell r="E5570" t="str">
            <v>.</v>
          </cell>
          <cell r="F5570" t="str">
            <v>.</v>
          </cell>
          <cell r="G5570" t="str">
            <v>.</v>
          </cell>
          <cell r="H5570" t="str">
            <v>.</v>
          </cell>
          <cell r="I5570" t="str">
            <v>.</v>
          </cell>
        </row>
        <row r="5571">
          <cell r="B5571" t="str">
            <v>KS2-4</v>
          </cell>
          <cell r="C5571" t="str">
            <v>B</v>
          </cell>
          <cell r="D5571" t="str">
            <v>*</v>
          </cell>
          <cell r="E5571">
            <v>6.5876152832674575E-4</v>
          </cell>
          <cell r="F5571">
            <v>0.25</v>
          </cell>
          <cell r="G5571" t="str">
            <v>&lt;25</v>
          </cell>
          <cell r="H5571" t="str">
            <v>KS2 English</v>
          </cell>
          <cell r="I5571" t="str">
            <v>KS4 English</v>
          </cell>
        </row>
        <row r="5572">
          <cell r="B5572" t="str">
            <v>KS2-4</v>
          </cell>
          <cell r="C5572" t="str">
            <v>N</v>
          </cell>
          <cell r="D5572" t="str">
            <v>*</v>
          </cell>
          <cell r="E5572">
            <v>0</v>
          </cell>
          <cell r="F5572">
            <v>0.25</v>
          </cell>
          <cell r="G5572" t="str">
            <v>&lt;25</v>
          </cell>
          <cell r="H5572" t="str">
            <v>KS2 English</v>
          </cell>
          <cell r="I5572" t="str">
            <v>KS4 English</v>
          </cell>
        </row>
        <row r="5573">
          <cell r="B5573" t="str">
            <v>KS2-4</v>
          </cell>
          <cell r="C5573" t="str">
            <v>2</v>
          </cell>
          <cell r="D5573" t="str">
            <v>*</v>
          </cell>
          <cell r="E5573">
            <v>0</v>
          </cell>
          <cell r="F5573">
            <v>0.25</v>
          </cell>
          <cell r="G5573" t="str">
            <v>&lt;25</v>
          </cell>
          <cell r="H5573" t="str">
            <v>KS2 English</v>
          </cell>
          <cell r="I5573" t="str">
            <v>KS4 English</v>
          </cell>
        </row>
        <row r="5574">
          <cell r="B5574" t="str">
            <v>KS2-4</v>
          </cell>
          <cell r="C5574" t="str">
            <v>3C</v>
          </cell>
          <cell r="D5574" t="str">
            <v>*</v>
          </cell>
          <cell r="E5574">
            <v>0</v>
          </cell>
          <cell r="F5574">
            <v>0.25</v>
          </cell>
          <cell r="G5574" t="str">
            <v>&lt;25</v>
          </cell>
          <cell r="H5574" t="str">
            <v>KS2 English</v>
          </cell>
          <cell r="I5574" t="str">
            <v>KS4 English</v>
          </cell>
        </row>
        <row r="5575">
          <cell r="B5575" t="str">
            <v>KS2-4</v>
          </cell>
          <cell r="C5575" t="str">
            <v>3B</v>
          </cell>
          <cell r="D5575" t="str">
            <v>*</v>
          </cell>
          <cell r="E5575">
            <v>0</v>
          </cell>
          <cell r="F5575">
            <v>0.25</v>
          </cell>
          <cell r="G5575" t="str">
            <v>&lt;25</v>
          </cell>
          <cell r="H5575" t="str">
            <v>KS2 English</v>
          </cell>
          <cell r="I5575" t="str">
            <v>KS4 English</v>
          </cell>
        </row>
        <row r="5576">
          <cell r="B5576" t="str">
            <v>KS2-4</v>
          </cell>
          <cell r="C5576" t="str">
            <v>3A</v>
          </cell>
          <cell r="D5576" t="str">
            <v>*</v>
          </cell>
          <cell r="E5576">
            <v>0</v>
          </cell>
          <cell r="F5576">
            <v>0.25</v>
          </cell>
          <cell r="G5576" t="str">
            <v>&lt;25</v>
          </cell>
          <cell r="H5576" t="str">
            <v>KS2 English</v>
          </cell>
          <cell r="I5576" t="str">
            <v>KS4 English</v>
          </cell>
        </row>
        <row r="5577">
          <cell r="B5577" t="str">
            <v>KS2-4</v>
          </cell>
          <cell r="C5577" t="str">
            <v>4C</v>
          </cell>
          <cell r="D5577" t="str">
            <v>*</v>
          </cell>
          <cell r="E5577">
            <v>1.3776476666092646E-3</v>
          </cell>
          <cell r="F5577">
            <v>0.25</v>
          </cell>
          <cell r="G5577" t="str">
            <v>&lt;25</v>
          </cell>
          <cell r="H5577" t="str">
            <v>KS2 English</v>
          </cell>
          <cell r="I5577" t="str">
            <v>KS4 English</v>
          </cell>
        </row>
        <row r="5578">
          <cell r="B5578" t="str">
            <v>KS2-4</v>
          </cell>
          <cell r="C5578" t="str">
            <v>4B</v>
          </cell>
          <cell r="D5578" t="str">
            <v>*</v>
          </cell>
          <cell r="E5578">
            <v>3.9532794249775381E-3</v>
          </cell>
          <cell r="F5578">
            <v>0.25</v>
          </cell>
          <cell r="G5578" t="str">
            <v>&lt;25</v>
          </cell>
          <cell r="H5578" t="str">
            <v>KS2 English</v>
          </cell>
          <cell r="I5578" t="str">
            <v>KS4 English</v>
          </cell>
        </row>
        <row r="5579">
          <cell r="B5579" t="str">
            <v>KS2-4</v>
          </cell>
          <cell r="C5579" t="str">
            <v>4A</v>
          </cell>
          <cell r="D5579" t="str">
            <v>*</v>
          </cell>
          <cell r="E5579">
            <v>1.2139605462822459E-2</v>
          </cell>
          <cell r="F5579">
            <v>0.25</v>
          </cell>
          <cell r="G5579" t="str">
            <v>&lt;25</v>
          </cell>
          <cell r="H5579" t="str">
            <v>KS2 English</v>
          </cell>
          <cell r="I5579" t="str">
            <v>KS4 English</v>
          </cell>
        </row>
        <row r="5580">
          <cell r="B5580" t="str">
            <v>KS2-4</v>
          </cell>
          <cell r="C5580" t="str">
            <v>5C</v>
          </cell>
          <cell r="D5580" t="str">
            <v>*</v>
          </cell>
          <cell r="E5580">
            <v>6.6385669125395147E-2</v>
          </cell>
          <cell r="F5580">
            <v>0.25</v>
          </cell>
          <cell r="G5580" t="str">
            <v>&lt;25</v>
          </cell>
          <cell r="H5580" t="str">
            <v>KS2 English</v>
          </cell>
          <cell r="I5580" t="str">
            <v>KS4 English</v>
          </cell>
        </row>
        <row r="5581">
          <cell r="B5581" t="str">
            <v>KS2-4</v>
          </cell>
          <cell r="C5581" t="str">
            <v>5B</v>
          </cell>
          <cell r="D5581" t="str">
            <v>*</v>
          </cell>
          <cell r="E5581">
            <v>0.26795580110497236</v>
          </cell>
          <cell r="F5581">
            <v>0.25</v>
          </cell>
          <cell r="G5581" t="str">
            <v>&lt;25</v>
          </cell>
          <cell r="H5581" t="str">
            <v>KS2 English</v>
          </cell>
          <cell r="I5581" t="str">
            <v>KS4 English</v>
          </cell>
        </row>
        <row r="5582">
          <cell r="B5582" t="str">
            <v>KS2-4</v>
          </cell>
          <cell r="C5582" t="str">
            <v>5A</v>
          </cell>
          <cell r="D5582" t="str">
            <v>*</v>
          </cell>
          <cell r="E5582">
            <v>0.26795580110497236</v>
          </cell>
          <cell r="F5582">
            <v>0.25</v>
          </cell>
          <cell r="G5582" t="str">
            <v>&lt;25</v>
          </cell>
          <cell r="H5582" t="str">
            <v>KS2 English</v>
          </cell>
          <cell r="I5582" t="str">
            <v>KS4 English</v>
          </cell>
        </row>
        <row r="5583">
          <cell r="B5583" t="str">
            <v>.</v>
          </cell>
          <cell r="C5583" t="str">
            <v>.</v>
          </cell>
          <cell r="D5583" t="str">
            <v>.</v>
          </cell>
          <cell r="E5583" t="str">
            <v>.</v>
          </cell>
          <cell r="F5583" t="str">
            <v>.</v>
          </cell>
          <cell r="G5583" t="str">
            <v>.</v>
          </cell>
          <cell r="H5583" t="str">
            <v>.</v>
          </cell>
          <cell r="I5583" t="str">
            <v>.</v>
          </cell>
        </row>
        <row r="5584">
          <cell r="B5584" t="str">
            <v>.</v>
          </cell>
          <cell r="C5584" t="str">
            <v>.</v>
          </cell>
          <cell r="D5584" t="str">
            <v>.</v>
          </cell>
          <cell r="E5584" t="str">
            <v>.</v>
          </cell>
          <cell r="F5584" t="str">
            <v>.</v>
          </cell>
          <cell r="G5584" t="str">
            <v>.</v>
          </cell>
          <cell r="H5584" t="str">
            <v>.</v>
          </cell>
          <cell r="I5584" t="str">
            <v>.</v>
          </cell>
        </row>
        <row r="5585">
          <cell r="B5585" t="str">
            <v>.</v>
          </cell>
          <cell r="C5585" t="str">
            <v>.</v>
          </cell>
          <cell r="D5585" t="str">
            <v>.</v>
          </cell>
          <cell r="E5585" t="str">
            <v>.</v>
          </cell>
          <cell r="F5585" t="str">
            <v>.</v>
          </cell>
          <cell r="G5585" t="str">
            <v>.</v>
          </cell>
          <cell r="H5585" t="str">
            <v>KS2 English</v>
          </cell>
          <cell r="I5585" t="str">
            <v>KS4 English</v>
          </cell>
        </row>
        <row r="5586">
          <cell r="B5586" t="str">
            <v>.</v>
          </cell>
          <cell r="C5586" t="str">
            <v>.</v>
          </cell>
          <cell r="D5586" t="str">
            <v>.</v>
          </cell>
          <cell r="E5586" t="str">
            <v>.</v>
          </cell>
          <cell r="F5586" t="str">
            <v>.</v>
          </cell>
          <cell r="G5586" t="str">
            <v>.</v>
          </cell>
          <cell r="H5586" t="str">
            <v>KS2 English</v>
          </cell>
          <cell r="I5586" t="str">
            <v>KS4 English</v>
          </cell>
        </row>
        <row r="5587">
          <cell r="B5587" t="str">
            <v>.</v>
          </cell>
          <cell r="C5587" t="str">
            <v>.</v>
          </cell>
          <cell r="D5587" t="str">
            <v>.</v>
          </cell>
          <cell r="E5587" t="str">
            <v>.</v>
          </cell>
          <cell r="F5587" t="str">
            <v>.</v>
          </cell>
          <cell r="G5587" t="str">
            <v>.</v>
          </cell>
          <cell r="H5587" t="str">
            <v>KS2 English</v>
          </cell>
          <cell r="I5587" t="str">
            <v>KS4 English</v>
          </cell>
        </row>
        <row r="5588">
          <cell r="B5588" t="str">
            <v>.</v>
          </cell>
          <cell r="C5588" t="str">
            <v>.</v>
          </cell>
          <cell r="D5588" t="str">
            <v>.</v>
          </cell>
          <cell r="E5588" t="str">
            <v>.</v>
          </cell>
          <cell r="F5588" t="str">
            <v>.</v>
          </cell>
          <cell r="G5588" t="str">
            <v>.</v>
          </cell>
          <cell r="H5588" t="str">
            <v>.</v>
          </cell>
          <cell r="I5588" t="str">
            <v>.</v>
          </cell>
        </row>
        <row r="5589">
          <cell r="B5589" t="str">
            <v>.</v>
          </cell>
          <cell r="C5589" t="str">
            <v>.</v>
          </cell>
          <cell r="D5589" t="str">
            <v>.</v>
          </cell>
          <cell r="E5589" t="str">
            <v>.</v>
          </cell>
          <cell r="F5589" t="str">
            <v>.</v>
          </cell>
          <cell r="G5589" t="str">
            <v>.</v>
          </cell>
          <cell r="H5589" t="str">
            <v>.</v>
          </cell>
          <cell r="I5589" t="str">
            <v>.</v>
          </cell>
        </row>
        <row r="5590">
          <cell r="B5590" t="str">
            <v>KS2-4</v>
          </cell>
          <cell r="C5590" t="str">
            <v>B</v>
          </cell>
          <cell r="D5590" t="str">
            <v>*</v>
          </cell>
          <cell r="E5590">
            <v>0</v>
          </cell>
          <cell r="F5590">
            <v>0.25</v>
          </cell>
          <cell r="G5590" t="str">
            <v>&gt;=25 &amp; &lt;26</v>
          </cell>
          <cell r="H5590" t="str">
            <v>KS2 English</v>
          </cell>
          <cell r="I5590" t="str">
            <v>KS4 English</v>
          </cell>
        </row>
        <row r="5591">
          <cell r="B5591" t="str">
            <v>KS2-4</v>
          </cell>
          <cell r="C5591" t="str">
            <v>N</v>
          </cell>
          <cell r="D5591" t="str">
            <v>*</v>
          </cell>
          <cell r="E5591">
            <v>0</v>
          </cell>
          <cell r="F5591">
            <v>0.25</v>
          </cell>
          <cell r="G5591" t="str">
            <v>&gt;=25 &amp; &lt;26</v>
          </cell>
          <cell r="H5591" t="str">
            <v>KS2 English</v>
          </cell>
          <cell r="I5591" t="str">
            <v>KS4 English</v>
          </cell>
        </row>
        <row r="5592">
          <cell r="B5592" t="str">
            <v>KS2-4</v>
          </cell>
          <cell r="C5592" t="str">
            <v>2</v>
          </cell>
          <cell r="D5592" t="str">
            <v>*</v>
          </cell>
          <cell r="E5592">
            <v>0</v>
          </cell>
          <cell r="F5592">
            <v>0.25</v>
          </cell>
          <cell r="G5592" t="str">
            <v>&gt;=25 &amp; &lt;26</v>
          </cell>
          <cell r="H5592" t="str">
            <v>KS2 English</v>
          </cell>
          <cell r="I5592" t="str">
            <v>KS4 English</v>
          </cell>
        </row>
        <row r="5593">
          <cell r="B5593" t="str">
            <v>KS2-4</v>
          </cell>
          <cell r="C5593" t="str">
            <v>3C</v>
          </cell>
          <cell r="D5593" t="str">
            <v>*</v>
          </cell>
          <cell r="E5593">
            <v>0</v>
          </cell>
          <cell r="F5593">
            <v>0.25</v>
          </cell>
          <cell r="G5593" t="str">
            <v>&gt;=25 &amp; &lt;26</v>
          </cell>
          <cell r="H5593" t="str">
            <v>KS2 English</v>
          </cell>
          <cell r="I5593" t="str">
            <v>KS4 English</v>
          </cell>
        </row>
        <row r="5594">
          <cell r="B5594" t="str">
            <v>KS2-4</v>
          </cell>
          <cell r="C5594" t="str">
            <v>3B</v>
          </cell>
          <cell r="D5594" t="str">
            <v>*</v>
          </cell>
          <cell r="E5594">
            <v>0</v>
          </cell>
          <cell r="F5594">
            <v>0.25</v>
          </cell>
          <cell r="G5594" t="str">
            <v>&gt;=25 &amp; &lt;26</v>
          </cell>
          <cell r="H5594" t="str">
            <v>KS2 English</v>
          </cell>
          <cell r="I5594" t="str">
            <v>KS4 English</v>
          </cell>
        </row>
        <row r="5595">
          <cell r="B5595" t="str">
            <v>KS2-4</v>
          </cell>
          <cell r="C5595" t="str">
            <v>3A</v>
          </cell>
          <cell r="D5595" t="str">
            <v>*</v>
          </cell>
          <cell r="E5595">
            <v>0</v>
          </cell>
          <cell r="F5595">
            <v>0.25</v>
          </cell>
          <cell r="G5595" t="str">
            <v>&gt;=25 &amp; &lt;26</v>
          </cell>
          <cell r="H5595" t="str">
            <v>KS2 English</v>
          </cell>
          <cell r="I5595" t="str">
            <v>KS4 English</v>
          </cell>
        </row>
        <row r="5596">
          <cell r="B5596" t="str">
            <v>KS2-4</v>
          </cell>
          <cell r="C5596" t="str">
            <v>4C</v>
          </cell>
          <cell r="D5596" t="str">
            <v>*</v>
          </cell>
          <cell r="E5596">
            <v>4.8579062424095217E-4</v>
          </cell>
          <cell r="F5596">
            <v>0.25</v>
          </cell>
          <cell r="G5596" t="str">
            <v>&gt;=25 &amp; &lt;26</v>
          </cell>
          <cell r="H5596" t="str">
            <v>KS2 English</v>
          </cell>
          <cell r="I5596" t="str">
            <v>KS4 English</v>
          </cell>
        </row>
        <row r="5597">
          <cell r="B5597" t="str">
            <v>KS2-4</v>
          </cell>
          <cell r="C5597" t="str">
            <v>4B</v>
          </cell>
          <cell r="D5597" t="str">
            <v>*</v>
          </cell>
          <cell r="E5597">
            <v>4.0025279123657043E-3</v>
          </cell>
          <cell r="F5597">
            <v>0.25</v>
          </cell>
          <cell r="G5597" t="str">
            <v>&gt;=25 &amp; &lt;26</v>
          </cell>
          <cell r="H5597" t="str">
            <v>KS2 English</v>
          </cell>
          <cell r="I5597" t="str">
            <v>KS4 English</v>
          </cell>
        </row>
        <row r="5598">
          <cell r="B5598" t="str">
            <v>KS2-4</v>
          </cell>
          <cell r="C5598" t="str">
            <v>4A</v>
          </cell>
          <cell r="D5598" t="str">
            <v>*</v>
          </cell>
          <cell r="E5598">
            <v>1.4392471630224191E-2</v>
          </cell>
          <cell r="F5598">
            <v>0.25</v>
          </cell>
          <cell r="G5598" t="str">
            <v>&gt;=25 &amp; &lt;26</v>
          </cell>
          <cell r="H5598" t="str">
            <v>KS2 English</v>
          </cell>
          <cell r="I5598" t="str">
            <v>KS4 English</v>
          </cell>
        </row>
        <row r="5599">
          <cell r="B5599" t="str">
            <v>KS2-4</v>
          </cell>
          <cell r="C5599" t="str">
            <v>5C</v>
          </cell>
          <cell r="D5599" t="str">
            <v>*</v>
          </cell>
          <cell r="E5599">
            <v>7.277628032345014E-2</v>
          </cell>
          <cell r="F5599">
            <v>0.25</v>
          </cell>
          <cell r="G5599" t="str">
            <v>&gt;=25 &amp; &lt;26</v>
          </cell>
          <cell r="H5599" t="str">
            <v>KS2 English</v>
          </cell>
          <cell r="I5599" t="str">
            <v>KS4 English</v>
          </cell>
        </row>
        <row r="5600">
          <cell r="B5600" t="str">
            <v>KS2-4</v>
          </cell>
          <cell r="C5600" t="str">
            <v>5B</v>
          </cell>
          <cell r="D5600" t="str">
            <v>*</v>
          </cell>
          <cell r="E5600">
            <v>0.27928994082840236</v>
          </cell>
          <cell r="F5600">
            <v>0.25</v>
          </cell>
          <cell r="G5600" t="str">
            <v>&gt;=25 &amp; &lt;26</v>
          </cell>
          <cell r="H5600" t="str">
            <v>KS2 English</v>
          </cell>
          <cell r="I5600" t="str">
            <v>KS4 English</v>
          </cell>
        </row>
        <row r="5601">
          <cell r="B5601" t="str">
            <v>KS2-4</v>
          </cell>
          <cell r="C5601" t="str">
            <v>5A</v>
          </cell>
          <cell r="D5601" t="str">
            <v>*</v>
          </cell>
          <cell r="E5601">
            <v>0.27928994082840236</v>
          </cell>
          <cell r="F5601">
            <v>0.25</v>
          </cell>
          <cell r="G5601" t="str">
            <v>&gt;=25 &amp; &lt;26</v>
          </cell>
          <cell r="H5601" t="str">
            <v>KS2 English</v>
          </cell>
          <cell r="I5601" t="str">
            <v>KS4 English</v>
          </cell>
        </row>
        <row r="5602">
          <cell r="B5602" t="str">
            <v>.</v>
          </cell>
          <cell r="C5602" t="str">
            <v>.</v>
          </cell>
          <cell r="D5602" t="str">
            <v>.</v>
          </cell>
          <cell r="E5602" t="str">
            <v>.</v>
          </cell>
          <cell r="F5602" t="str">
            <v>.</v>
          </cell>
          <cell r="G5602" t="str">
            <v>.</v>
          </cell>
          <cell r="H5602" t="str">
            <v>.</v>
          </cell>
          <cell r="I5602" t="str">
            <v>.</v>
          </cell>
        </row>
        <row r="5603">
          <cell r="B5603" t="str">
            <v>.</v>
          </cell>
          <cell r="C5603" t="str">
            <v>.</v>
          </cell>
          <cell r="D5603" t="str">
            <v>.</v>
          </cell>
          <cell r="E5603" t="str">
            <v>.</v>
          </cell>
          <cell r="F5603" t="str">
            <v>.</v>
          </cell>
          <cell r="G5603" t="str">
            <v>.</v>
          </cell>
          <cell r="H5603" t="str">
            <v>KS2 English</v>
          </cell>
          <cell r="I5603" t="str">
            <v>KS4 English</v>
          </cell>
        </row>
        <row r="5604">
          <cell r="B5604" t="str">
            <v>.</v>
          </cell>
          <cell r="C5604" t="str">
            <v>.</v>
          </cell>
          <cell r="D5604" t="str">
            <v>.</v>
          </cell>
          <cell r="E5604" t="str">
            <v>.</v>
          </cell>
          <cell r="F5604" t="str">
            <v>.</v>
          </cell>
          <cell r="G5604" t="str">
            <v>.</v>
          </cell>
          <cell r="H5604" t="str">
            <v>KS2 English</v>
          </cell>
          <cell r="I5604" t="str">
            <v>KS4 English</v>
          </cell>
        </row>
        <row r="5605">
          <cell r="B5605" t="str">
            <v>.</v>
          </cell>
          <cell r="C5605" t="str">
            <v>.</v>
          </cell>
          <cell r="D5605" t="str">
            <v>.</v>
          </cell>
          <cell r="E5605" t="str">
            <v>.</v>
          </cell>
          <cell r="F5605" t="str">
            <v>.</v>
          </cell>
          <cell r="G5605" t="str">
            <v>.</v>
          </cell>
          <cell r="H5605" t="str">
            <v>KS2 English</v>
          </cell>
          <cell r="I5605" t="str">
            <v>KS4 English</v>
          </cell>
        </row>
        <row r="5606">
          <cell r="B5606" t="str">
            <v>.</v>
          </cell>
          <cell r="C5606" t="str">
            <v>.</v>
          </cell>
          <cell r="D5606" t="str">
            <v>.</v>
          </cell>
          <cell r="E5606" t="str">
            <v>.</v>
          </cell>
          <cell r="F5606" t="str">
            <v>.</v>
          </cell>
          <cell r="G5606" t="str">
            <v>.</v>
          </cell>
          <cell r="H5606" t="str">
            <v>KS2 English</v>
          </cell>
          <cell r="I5606" t="str">
            <v>KS4 English</v>
          </cell>
        </row>
        <row r="5607">
          <cell r="B5607" t="str">
            <v>.</v>
          </cell>
          <cell r="C5607" t="str">
            <v>.</v>
          </cell>
          <cell r="D5607" t="str">
            <v>.</v>
          </cell>
          <cell r="E5607" t="str">
            <v>.</v>
          </cell>
          <cell r="F5607" t="str">
            <v>.</v>
          </cell>
          <cell r="G5607" t="str">
            <v>.</v>
          </cell>
          <cell r="H5607" t="str">
            <v>.</v>
          </cell>
          <cell r="I5607" t="str">
            <v>.</v>
          </cell>
        </row>
        <row r="5608">
          <cell r="B5608" t="str">
            <v>.</v>
          </cell>
          <cell r="C5608" t="str">
            <v>.</v>
          </cell>
          <cell r="D5608" t="str">
            <v>.</v>
          </cell>
          <cell r="E5608" t="str">
            <v>.</v>
          </cell>
          <cell r="F5608" t="str">
            <v>.</v>
          </cell>
          <cell r="G5608" t="str">
            <v>.</v>
          </cell>
          <cell r="H5608" t="str">
            <v>.</v>
          </cell>
          <cell r="I5608" t="str">
            <v>.</v>
          </cell>
        </row>
        <row r="5609">
          <cell r="B5609" t="str">
            <v>KS2-4</v>
          </cell>
          <cell r="C5609" t="str">
            <v>B</v>
          </cell>
          <cell r="D5609" t="str">
            <v>*</v>
          </cell>
          <cell r="E5609">
            <v>0</v>
          </cell>
          <cell r="F5609">
            <v>0.25</v>
          </cell>
          <cell r="G5609" t="str">
            <v>&gt;=26 &amp; &lt;27</v>
          </cell>
          <cell r="H5609" t="str">
            <v>KS2 English</v>
          </cell>
          <cell r="I5609" t="str">
            <v>KS4 English</v>
          </cell>
        </row>
        <row r="5610">
          <cell r="B5610" t="str">
            <v>KS2-4</v>
          </cell>
          <cell r="C5610" t="str">
            <v>N</v>
          </cell>
          <cell r="D5610" t="str">
            <v>*</v>
          </cell>
          <cell r="E5610">
            <v>0</v>
          </cell>
          <cell r="F5610">
            <v>0.25</v>
          </cell>
          <cell r="G5610" t="str">
            <v>&gt;=26 &amp; &lt;27</v>
          </cell>
          <cell r="H5610" t="str">
            <v>KS2 English</v>
          </cell>
          <cell r="I5610" t="str">
            <v>KS4 English</v>
          </cell>
        </row>
        <row r="5611">
          <cell r="B5611" t="str">
            <v>KS2-4</v>
          </cell>
          <cell r="C5611" t="str">
            <v>2</v>
          </cell>
          <cell r="D5611" t="str">
            <v>*</v>
          </cell>
          <cell r="E5611">
            <v>0</v>
          </cell>
          <cell r="F5611">
            <v>0.25</v>
          </cell>
          <cell r="G5611" t="str">
            <v>&gt;=26 &amp; &lt;27</v>
          </cell>
          <cell r="H5611" t="str">
            <v>KS2 English</v>
          </cell>
          <cell r="I5611" t="str">
            <v>KS4 English</v>
          </cell>
        </row>
        <row r="5612">
          <cell r="B5612" t="str">
            <v>KS2-4</v>
          </cell>
          <cell r="C5612" t="str">
            <v>3C</v>
          </cell>
          <cell r="D5612" t="str">
            <v>*</v>
          </cell>
          <cell r="E5612">
            <v>0</v>
          </cell>
          <cell r="F5612">
            <v>0.25</v>
          </cell>
          <cell r="G5612" t="str">
            <v>&gt;=26 &amp; &lt;27</v>
          </cell>
          <cell r="H5612" t="str">
            <v>KS2 English</v>
          </cell>
          <cell r="I5612" t="str">
            <v>KS4 English</v>
          </cell>
        </row>
        <row r="5613">
          <cell r="B5613" t="str">
            <v>KS2-4</v>
          </cell>
          <cell r="C5613" t="str">
            <v>3B</v>
          </cell>
          <cell r="D5613" t="str">
            <v>*</v>
          </cell>
          <cell r="E5613">
            <v>0</v>
          </cell>
          <cell r="F5613">
            <v>0.25</v>
          </cell>
          <cell r="G5613" t="str">
            <v>&gt;=26 &amp; &lt;27</v>
          </cell>
          <cell r="H5613" t="str">
            <v>KS2 English</v>
          </cell>
          <cell r="I5613" t="str">
            <v>KS4 English</v>
          </cell>
        </row>
        <row r="5614">
          <cell r="B5614" t="str">
            <v>KS2-4</v>
          </cell>
          <cell r="C5614" t="str">
            <v>3A</v>
          </cell>
          <cell r="D5614" t="str">
            <v>*</v>
          </cell>
          <cell r="E5614">
            <v>4.8030739673390969E-4</v>
          </cell>
          <cell r="F5614">
            <v>0.25</v>
          </cell>
          <cell r="G5614" t="str">
            <v>&gt;=26 &amp; &lt;27</v>
          </cell>
          <cell r="H5614" t="str">
            <v>KS2 English</v>
          </cell>
          <cell r="I5614" t="str">
            <v>KS4 English</v>
          </cell>
        </row>
        <row r="5615">
          <cell r="B5615" t="str">
            <v>KS2-4</v>
          </cell>
          <cell r="C5615" t="str">
            <v>4C</v>
          </cell>
          <cell r="D5615" t="str">
            <v>*</v>
          </cell>
          <cell r="E5615">
            <v>1.0498687664041995E-3</v>
          </cell>
          <cell r="F5615">
            <v>0.25</v>
          </cell>
          <cell r="G5615" t="str">
            <v>&gt;=26 &amp; &lt;27</v>
          </cell>
          <cell r="H5615" t="str">
            <v>KS2 English</v>
          </cell>
          <cell r="I5615" t="str">
            <v>KS4 English</v>
          </cell>
        </row>
        <row r="5616">
          <cell r="B5616" t="str">
            <v>KS2-4</v>
          </cell>
          <cell r="C5616" t="str">
            <v>4B</v>
          </cell>
          <cell r="D5616" t="str">
            <v>*</v>
          </cell>
          <cell r="E5616">
            <v>6.2588904694167854E-3</v>
          </cell>
          <cell r="F5616">
            <v>0.25</v>
          </cell>
          <cell r="G5616" t="str">
            <v>&gt;=26 &amp; &lt;27</v>
          </cell>
          <cell r="H5616" t="str">
            <v>KS2 English</v>
          </cell>
          <cell r="I5616" t="str">
            <v>KS4 English</v>
          </cell>
        </row>
        <row r="5617">
          <cell r="B5617" t="str">
            <v>KS2-4</v>
          </cell>
          <cell r="C5617" t="str">
            <v>4A</v>
          </cell>
          <cell r="D5617" t="str">
            <v>*</v>
          </cell>
          <cell r="E5617">
            <v>2.2391773096699288E-2</v>
          </cell>
          <cell r="F5617">
            <v>0.25</v>
          </cell>
          <cell r="G5617" t="str">
            <v>&gt;=26 &amp; &lt;27</v>
          </cell>
          <cell r="H5617" t="str">
            <v>KS2 English</v>
          </cell>
          <cell r="I5617" t="str">
            <v>KS4 English</v>
          </cell>
        </row>
        <row r="5618">
          <cell r="B5618" t="str">
            <v>KS2-4</v>
          </cell>
          <cell r="C5618" t="str">
            <v>5C</v>
          </cell>
          <cell r="D5618" t="str">
            <v>*</v>
          </cell>
          <cell r="E5618">
            <v>9.7428100848853408E-2</v>
          </cell>
          <cell r="F5618">
            <v>0.25</v>
          </cell>
          <cell r="G5618" t="str">
            <v>&gt;=26 &amp; &lt;27</v>
          </cell>
          <cell r="H5618" t="str">
            <v>KS2 English</v>
          </cell>
          <cell r="I5618" t="str">
            <v>KS4 English</v>
          </cell>
        </row>
        <row r="5619">
          <cell r="B5619" t="str">
            <v>KS2-4</v>
          </cell>
          <cell r="C5619" t="str">
            <v>5B</v>
          </cell>
          <cell r="D5619" t="str">
            <v>*</v>
          </cell>
          <cell r="E5619">
            <v>0.30982787340366463</v>
          </cell>
          <cell r="F5619">
            <v>0.25</v>
          </cell>
          <cell r="G5619" t="str">
            <v>&gt;=26 &amp; &lt;27</v>
          </cell>
          <cell r="H5619" t="str">
            <v>KS2 English</v>
          </cell>
          <cell r="I5619" t="str">
            <v>KS4 English</v>
          </cell>
        </row>
        <row r="5620">
          <cell r="B5620" t="str">
            <v>KS2-4</v>
          </cell>
          <cell r="C5620" t="str">
            <v>5A</v>
          </cell>
          <cell r="D5620" t="str">
            <v>*</v>
          </cell>
          <cell r="E5620">
            <v>0.5</v>
          </cell>
          <cell r="F5620">
            <v>0.25</v>
          </cell>
          <cell r="G5620" t="str">
            <v>&gt;=26 &amp; &lt;27</v>
          </cell>
          <cell r="H5620" t="str">
            <v>KS2 English</v>
          </cell>
          <cell r="I5620" t="str">
            <v>KS4 English</v>
          </cell>
        </row>
        <row r="5621">
          <cell r="B5621" t="str">
            <v>.</v>
          </cell>
          <cell r="C5621" t="str">
            <v>.</v>
          </cell>
          <cell r="D5621" t="str">
            <v>.</v>
          </cell>
          <cell r="E5621" t="str">
            <v>.</v>
          </cell>
          <cell r="F5621" t="str">
            <v>.</v>
          </cell>
          <cell r="G5621" t="str">
            <v>.</v>
          </cell>
          <cell r="H5621" t="str">
            <v>.</v>
          </cell>
          <cell r="I5621" t="str">
            <v>.</v>
          </cell>
        </row>
        <row r="5622">
          <cell r="B5622" t="str">
            <v>.</v>
          </cell>
          <cell r="C5622" t="str">
            <v>.</v>
          </cell>
          <cell r="D5622" t="str">
            <v>.</v>
          </cell>
          <cell r="E5622" t="str">
            <v>.</v>
          </cell>
          <cell r="F5622" t="str">
            <v>.</v>
          </cell>
          <cell r="G5622" t="str">
            <v>.</v>
          </cell>
          <cell r="H5622" t="str">
            <v>KS2 English</v>
          </cell>
          <cell r="I5622" t="str">
            <v>KS4 English</v>
          </cell>
        </row>
        <row r="5623">
          <cell r="B5623" t="str">
            <v>.</v>
          </cell>
          <cell r="C5623" t="str">
            <v>.</v>
          </cell>
          <cell r="D5623" t="str">
            <v>.</v>
          </cell>
          <cell r="E5623" t="str">
            <v>.</v>
          </cell>
          <cell r="F5623" t="str">
            <v>.</v>
          </cell>
          <cell r="G5623" t="str">
            <v>.</v>
          </cell>
          <cell r="H5623" t="str">
            <v>KS2 English</v>
          </cell>
          <cell r="I5623" t="str">
            <v>KS4 English</v>
          </cell>
        </row>
        <row r="5624">
          <cell r="B5624" t="str">
            <v>.</v>
          </cell>
          <cell r="C5624" t="str">
            <v>.</v>
          </cell>
          <cell r="D5624" t="str">
            <v>.</v>
          </cell>
          <cell r="E5624" t="str">
            <v>.</v>
          </cell>
          <cell r="F5624" t="str">
            <v>.</v>
          </cell>
          <cell r="G5624" t="str">
            <v>.</v>
          </cell>
          <cell r="H5624" t="str">
            <v>KS2 English</v>
          </cell>
          <cell r="I5624" t="str">
            <v>KS4 English</v>
          </cell>
        </row>
        <row r="5625">
          <cell r="B5625" t="str">
            <v>.</v>
          </cell>
          <cell r="C5625" t="str">
            <v>.</v>
          </cell>
          <cell r="D5625" t="str">
            <v>.</v>
          </cell>
          <cell r="E5625" t="str">
            <v>.</v>
          </cell>
          <cell r="F5625" t="str">
            <v>.</v>
          </cell>
          <cell r="G5625" t="str">
            <v>.</v>
          </cell>
          <cell r="H5625" t="str">
            <v>KS2 English</v>
          </cell>
          <cell r="I5625" t="str">
            <v>KS4 English</v>
          </cell>
        </row>
        <row r="5626">
          <cell r="B5626" t="str">
            <v>.</v>
          </cell>
          <cell r="C5626" t="str">
            <v>.</v>
          </cell>
          <cell r="D5626" t="str">
            <v>.</v>
          </cell>
          <cell r="E5626" t="str">
            <v>.</v>
          </cell>
          <cell r="F5626" t="str">
            <v>.</v>
          </cell>
          <cell r="G5626" t="str">
            <v>.</v>
          </cell>
          <cell r="H5626" t="str">
            <v>.</v>
          </cell>
          <cell r="I5626" t="str">
            <v>.</v>
          </cell>
        </row>
        <row r="5627">
          <cell r="B5627" t="str">
            <v>.</v>
          </cell>
          <cell r="C5627" t="str">
            <v>.</v>
          </cell>
          <cell r="D5627" t="str">
            <v>.</v>
          </cell>
          <cell r="E5627" t="str">
            <v>.</v>
          </cell>
          <cell r="F5627" t="str">
            <v>.</v>
          </cell>
          <cell r="G5627" t="str">
            <v>.</v>
          </cell>
          <cell r="H5627" t="str">
            <v>.</v>
          </cell>
          <cell r="I5627" t="str">
            <v>.</v>
          </cell>
        </row>
        <row r="5628">
          <cell r="B5628" t="str">
            <v>KS2-4</v>
          </cell>
          <cell r="C5628" t="str">
            <v>B</v>
          </cell>
          <cell r="D5628" t="str">
            <v>*</v>
          </cell>
          <cell r="E5628">
            <v>2.8571428571428571E-3</v>
          </cell>
          <cell r="F5628">
            <v>0.25</v>
          </cell>
          <cell r="G5628" t="str">
            <v>&gt;=27 &amp; &lt;28</v>
          </cell>
          <cell r="H5628" t="str">
            <v>KS2 English</v>
          </cell>
          <cell r="I5628" t="str">
            <v>KS4 English</v>
          </cell>
        </row>
        <row r="5629">
          <cell r="B5629" t="str">
            <v>KS2-4</v>
          </cell>
          <cell r="C5629" t="str">
            <v>N</v>
          </cell>
          <cell r="D5629" t="str">
            <v>*</v>
          </cell>
          <cell r="E5629">
            <v>0</v>
          </cell>
          <cell r="F5629">
            <v>0.25</v>
          </cell>
          <cell r="G5629" t="str">
            <v>&gt;=27 &amp; &lt;28</v>
          </cell>
          <cell r="H5629" t="str">
            <v>KS2 English</v>
          </cell>
          <cell r="I5629" t="str">
            <v>KS4 English</v>
          </cell>
        </row>
        <row r="5630">
          <cell r="B5630" t="str">
            <v>KS2-4</v>
          </cell>
          <cell r="C5630" t="str">
            <v>2</v>
          </cell>
          <cell r="D5630" t="str">
            <v>*</v>
          </cell>
          <cell r="E5630">
            <v>0</v>
          </cell>
          <cell r="F5630">
            <v>0.25</v>
          </cell>
          <cell r="G5630" t="str">
            <v>&gt;=27 &amp; &lt;28</v>
          </cell>
          <cell r="H5630" t="str">
            <v>KS2 English</v>
          </cell>
          <cell r="I5630" t="str">
            <v>KS4 English</v>
          </cell>
        </row>
        <row r="5631">
          <cell r="B5631" t="str">
            <v>KS2-4</v>
          </cell>
          <cell r="C5631" t="str">
            <v>3C</v>
          </cell>
          <cell r="D5631" t="str">
            <v>*</v>
          </cell>
          <cell r="E5631">
            <v>0</v>
          </cell>
          <cell r="F5631">
            <v>0.25</v>
          </cell>
          <cell r="G5631" t="str">
            <v>&gt;=27 &amp; &lt;28</v>
          </cell>
          <cell r="H5631" t="str">
            <v>KS2 English</v>
          </cell>
          <cell r="I5631" t="str">
            <v>KS4 English</v>
          </cell>
        </row>
        <row r="5632">
          <cell r="B5632" t="str">
            <v>KS2-4</v>
          </cell>
          <cell r="C5632" t="str">
            <v>3B</v>
          </cell>
          <cell r="D5632" t="str">
            <v>*</v>
          </cell>
          <cell r="E5632">
            <v>0</v>
          </cell>
          <cell r="F5632">
            <v>0.25</v>
          </cell>
          <cell r="G5632" t="str">
            <v>&gt;=27 &amp; &lt;28</v>
          </cell>
          <cell r="H5632" t="str">
            <v>KS2 English</v>
          </cell>
          <cell r="I5632" t="str">
            <v>KS4 English</v>
          </cell>
        </row>
        <row r="5633">
          <cell r="B5633" t="str">
            <v>KS2-4</v>
          </cell>
          <cell r="C5633" t="str">
            <v>3A</v>
          </cell>
          <cell r="D5633" t="str">
            <v>*</v>
          </cell>
          <cell r="E5633">
            <v>1.4367816091954023E-3</v>
          </cell>
          <cell r="F5633">
            <v>0.25</v>
          </cell>
          <cell r="G5633" t="str">
            <v>&gt;=27 &amp; &lt;28</v>
          </cell>
          <cell r="H5633" t="str">
            <v>KS2 English</v>
          </cell>
          <cell r="I5633" t="str">
            <v>KS4 English</v>
          </cell>
        </row>
        <row r="5634">
          <cell r="B5634" t="str">
            <v>KS2-4</v>
          </cell>
          <cell r="C5634" t="str">
            <v>4C</v>
          </cell>
          <cell r="D5634" t="str">
            <v>*</v>
          </cell>
          <cell r="E5634">
            <v>1.4855162168853676E-3</v>
          </cell>
          <cell r="F5634">
            <v>0.25</v>
          </cell>
          <cell r="G5634" t="str">
            <v>&gt;=27 &amp; &lt;28</v>
          </cell>
          <cell r="H5634" t="str">
            <v>KS2 English</v>
          </cell>
          <cell r="I5634" t="str">
            <v>KS4 English</v>
          </cell>
        </row>
        <row r="5635">
          <cell r="B5635" t="str">
            <v>KS2-4</v>
          </cell>
          <cell r="C5635" t="str">
            <v>4B</v>
          </cell>
          <cell r="D5635" t="str">
            <v>*</v>
          </cell>
          <cell r="E5635">
            <v>4.0389205067009361E-3</v>
          </cell>
          <cell r="F5635">
            <v>0.25</v>
          </cell>
          <cell r="G5635" t="str">
            <v>&gt;=27 &amp; &lt;28</v>
          </cell>
          <cell r="H5635" t="str">
            <v>KS2 English</v>
          </cell>
          <cell r="I5635" t="str">
            <v>KS4 English</v>
          </cell>
        </row>
        <row r="5636">
          <cell r="B5636" t="str">
            <v>KS2-4</v>
          </cell>
          <cell r="C5636" t="str">
            <v>4A</v>
          </cell>
          <cell r="D5636" t="str">
            <v>*</v>
          </cell>
          <cell r="E5636">
            <v>2.2495274102079396E-2</v>
          </cell>
          <cell r="F5636">
            <v>0.25</v>
          </cell>
          <cell r="G5636" t="str">
            <v>&gt;=27 &amp; &lt;28</v>
          </cell>
          <cell r="H5636" t="str">
            <v>KS2 English</v>
          </cell>
          <cell r="I5636" t="str">
            <v>KS4 English</v>
          </cell>
        </row>
        <row r="5637">
          <cell r="B5637" t="str">
            <v>KS2-4</v>
          </cell>
          <cell r="C5637" t="str">
            <v>5C</v>
          </cell>
          <cell r="D5637" t="str">
            <v>*</v>
          </cell>
          <cell r="E5637">
            <v>0.11774546390425943</v>
          </cell>
          <cell r="F5637">
            <v>0.25</v>
          </cell>
          <cell r="G5637" t="str">
            <v>&gt;=27 &amp; &lt;28</v>
          </cell>
          <cell r="H5637" t="str">
            <v>KS2 English</v>
          </cell>
          <cell r="I5637" t="str">
            <v>KS4 English</v>
          </cell>
        </row>
        <row r="5638">
          <cell r="B5638" t="str">
            <v>KS2-4</v>
          </cell>
          <cell r="C5638" t="str">
            <v>5B</v>
          </cell>
          <cell r="D5638" t="str">
            <v>*</v>
          </cell>
          <cell r="E5638">
            <v>0.33349609375</v>
          </cell>
          <cell r="F5638">
            <v>0.25</v>
          </cell>
          <cell r="G5638" t="str">
            <v>&gt;=27 &amp; &lt;28</v>
          </cell>
          <cell r="H5638" t="str">
            <v>KS2 English</v>
          </cell>
          <cell r="I5638" t="str">
            <v>KS4 English</v>
          </cell>
        </row>
        <row r="5639">
          <cell r="B5639" t="str">
            <v>KS2-4</v>
          </cell>
          <cell r="C5639" t="str">
            <v>5A</v>
          </cell>
          <cell r="D5639" t="str">
            <v>*</v>
          </cell>
          <cell r="E5639">
            <v>0.6235955056179775</v>
          </cell>
          <cell r="F5639">
            <v>0.25</v>
          </cell>
          <cell r="G5639" t="str">
            <v>&gt;=27 &amp; &lt;28</v>
          </cell>
          <cell r="H5639" t="str">
            <v>KS2 English</v>
          </cell>
          <cell r="I5639" t="str">
            <v>KS4 English</v>
          </cell>
        </row>
        <row r="5640">
          <cell r="B5640" t="str">
            <v>.</v>
          </cell>
          <cell r="C5640" t="str">
            <v>.</v>
          </cell>
          <cell r="D5640" t="str">
            <v>.</v>
          </cell>
          <cell r="E5640" t="str">
            <v>.</v>
          </cell>
          <cell r="F5640" t="str">
            <v>.</v>
          </cell>
          <cell r="G5640" t="str">
            <v>.</v>
          </cell>
          <cell r="H5640" t="str">
            <v>.</v>
          </cell>
          <cell r="I5640" t="str">
            <v>.</v>
          </cell>
        </row>
        <row r="5641">
          <cell r="B5641" t="str">
            <v>.</v>
          </cell>
          <cell r="C5641" t="str">
            <v>.</v>
          </cell>
          <cell r="D5641" t="str">
            <v>.</v>
          </cell>
          <cell r="E5641" t="str">
            <v>.</v>
          </cell>
          <cell r="F5641" t="str">
            <v>.</v>
          </cell>
          <cell r="G5641" t="str">
            <v>.</v>
          </cell>
          <cell r="H5641" t="str">
            <v>KS2 English</v>
          </cell>
          <cell r="I5641" t="str">
            <v>KS4 English</v>
          </cell>
        </row>
        <row r="5642">
          <cell r="B5642" t="str">
            <v>.</v>
          </cell>
          <cell r="C5642" t="str">
            <v>.</v>
          </cell>
          <cell r="D5642" t="str">
            <v>.</v>
          </cell>
          <cell r="E5642" t="str">
            <v>.</v>
          </cell>
          <cell r="F5642" t="str">
            <v>.</v>
          </cell>
          <cell r="G5642" t="str">
            <v>.</v>
          </cell>
          <cell r="H5642" t="str">
            <v>KS2 English</v>
          </cell>
          <cell r="I5642" t="str">
            <v>KS4 English</v>
          </cell>
        </row>
        <row r="5643">
          <cell r="B5643" t="str">
            <v>.</v>
          </cell>
          <cell r="C5643" t="str">
            <v>.</v>
          </cell>
          <cell r="D5643" t="str">
            <v>.</v>
          </cell>
          <cell r="E5643" t="str">
            <v>.</v>
          </cell>
          <cell r="F5643" t="str">
            <v>.</v>
          </cell>
          <cell r="G5643" t="str">
            <v>.</v>
          </cell>
          <cell r="H5643" t="str">
            <v>KS2 English</v>
          </cell>
          <cell r="I5643" t="str">
            <v>KS4 English</v>
          </cell>
        </row>
        <row r="5644">
          <cell r="B5644" t="str">
            <v>.</v>
          </cell>
          <cell r="C5644" t="str">
            <v>.</v>
          </cell>
          <cell r="D5644" t="str">
            <v>.</v>
          </cell>
          <cell r="E5644" t="str">
            <v>.</v>
          </cell>
          <cell r="F5644" t="str">
            <v>.</v>
          </cell>
          <cell r="G5644" t="str">
            <v>.</v>
          </cell>
          <cell r="H5644" t="str">
            <v>KS2 English</v>
          </cell>
          <cell r="I5644" t="str">
            <v>KS4 English</v>
          </cell>
        </row>
        <row r="5645">
          <cell r="B5645" t="str">
            <v>.</v>
          </cell>
          <cell r="C5645" t="str">
            <v>.</v>
          </cell>
          <cell r="D5645" t="str">
            <v>.</v>
          </cell>
          <cell r="E5645" t="str">
            <v>.</v>
          </cell>
          <cell r="F5645" t="str">
            <v>.</v>
          </cell>
          <cell r="G5645" t="str">
            <v>.</v>
          </cell>
          <cell r="H5645" t="str">
            <v>.</v>
          </cell>
          <cell r="I5645" t="str">
            <v>.</v>
          </cell>
        </row>
        <row r="5646">
          <cell r="B5646" t="str">
            <v>.</v>
          </cell>
          <cell r="C5646" t="str">
            <v>.</v>
          </cell>
          <cell r="D5646" t="str">
            <v>.</v>
          </cell>
          <cell r="E5646" t="str">
            <v>.</v>
          </cell>
          <cell r="F5646" t="str">
            <v>.</v>
          </cell>
          <cell r="G5646" t="str">
            <v>.</v>
          </cell>
          <cell r="H5646" t="str">
            <v>.</v>
          </cell>
          <cell r="I5646" t="str">
            <v>.</v>
          </cell>
        </row>
        <row r="5647">
          <cell r="B5647" t="str">
            <v>KS2-4</v>
          </cell>
          <cell r="C5647" t="str">
            <v>B</v>
          </cell>
          <cell r="D5647" t="str">
            <v>*</v>
          </cell>
          <cell r="E5647">
            <v>0</v>
          </cell>
          <cell r="F5647">
            <v>0.25</v>
          </cell>
          <cell r="G5647" t="str">
            <v>&gt;=28 &amp; &lt;29</v>
          </cell>
          <cell r="H5647" t="str">
            <v>KS2 English</v>
          </cell>
          <cell r="I5647" t="str">
            <v>KS4 English</v>
          </cell>
        </row>
        <row r="5648">
          <cell r="B5648" t="str">
            <v>KS2-4</v>
          </cell>
          <cell r="C5648" t="str">
            <v>N</v>
          </cell>
          <cell r="D5648" t="str">
            <v>*</v>
          </cell>
          <cell r="E5648">
            <v>0</v>
          </cell>
          <cell r="F5648">
            <v>0.25</v>
          </cell>
          <cell r="G5648" t="str">
            <v>&gt;=28 &amp; &lt;29</v>
          </cell>
          <cell r="H5648" t="str">
            <v>KS2 English</v>
          </cell>
          <cell r="I5648" t="str">
            <v>KS4 English</v>
          </cell>
        </row>
        <row r="5649">
          <cell r="B5649" t="str">
            <v>KS2-4</v>
          </cell>
          <cell r="C5649" t="str">
            <v>2</v>
          </cell>
          <cell r="D5649" t="str">
            <v>*</v>
          </cell>
          <cell r="E5649">
            <v>0</v>
          </cell>
          <cell r="F5649">
            <v>0.25</v>
          </cell>
          <cell r="G5649" t="str">
            <v>&gt;=28 &amp; &lt;29</v>
          </cell>
          <cell r="H5649" t="str">
            <v>KS2 English</v>
          </cell>
          <cell r="I5649" t="str">
            <v>KS4 English</v>
          </cell>
        </row>
        <row r="5650">
          <cell r="B5650" t="str">
            <v>KS2-4</v>
          </cell>
          <cell r="C5650" t="str">
            <v>3C</v>
          </cell>
          <cell r="D5650" t="str">
            <v>*</v>
          </cell>
          <cell r="E5650">
            <v>0</v>
          </cell>
          <cell r="F5650">
            <v>0.25</v>
          </cell>
          <cell r="G5650" t="str">
            <v>&gt;=28 &amp; &lt;29</v>
          </cell>
          <cell r="H5650" t="str">
            <v>KS2 English</v>
          </cell>
          <cell r="I5650" t="str">
            <v>KS4 English</v>
          </cell>
        </row>
        <row r="5651">
          <cell r="B5651" t="str">
            <v>KS2-4</v>
          </cell>
          <cell r="C5651" t="str">
            <v>3B</v>
          </cell>
          <cell r="D5651" t="str">
            <v>*</v>
          </cell>
          <cell r="E5651">
            <v>0</v>
          </cell>
          <cell r="F5651">
            <v>0.25</v>
          </cell>
          <cell r="G5651" t="str">
            <v>&gt;=28 &amp; &lt;29</v>
          </cell>
          <cell r="H5651" t="str">
            <v>KS2 English</v>
          </cell>
          <cell r="I5651" t="str">
            <v>KS4 English</v>
          </cell>
        </row>
        <row r="5652">
          <cell r="B5652" t="str">
            <v>KS2-4</v>
          </cell>
          <cell r="C5652" t="str">
            <v>3A</v>
          </cell>
          <cell r="D5652" t="str">
            <v>*</v>
          </cell>
          <cell r="E5652">
            <v>9.5238095238095247E-3</v>
          </cell>
          <cell r="F5652">
            <v>0.25</v>
          </cell>
          <cell r="G5652" t="str">
            <v>&gt;=28 &amp; &lt;29</v>
          </cell>
          <cell r="H5652" t="str">
            <v>KS2 English</v>
          </cell>
          <cell r="I5652" t="str">
            <v>KS4 English</v>
          </cell>
        </row>
        <row r="5653">
          <cell r="B5653" t="str">
            <v>KS2-4</v>
          </cell>
          <cell r="C5653" t="str">
            <v>4C</v>
          </cell>
          <cell r="D5653" t="str">
            <v>*</v>
          </cell>
          <cell r="E5653">
            <v>2.3603461841070024E-3</v>
          </cell>
          <cell r="F5653">
            <v>0.25</v>
          </cell>
          <cell r="G5653" t="str">
            <v>&gt;=28 &amp; &lt;29</v>
          </cell>
          <cell r="H5653" t="str">
            <v>KS2 English</v>
          </cell>
          <cell r="I5653" t="str">
            <v>KS4 English</v>
          </cell>
        </row>
        <row r="5654">
          <cell r="B5654" t="str">
            <v>KS2-4</v>
          </cell>
          <cell r="C5654" t="str">
            <v>4B</v>
          </cell>
          <cell r="D5654" t="str">
            <v>*</v>
          </cell>
          <cell r="E5654">
            <v>1.5552099533437015E-2</v>
          </cell>
          <cell r="F5654">
            <v>0.25</v>
          </cell>
          <cell r="G5654" t="str">
            <v>&gt;=28 &amp; &lt;29</v>
          </cell>
          <cell r="H5654" t="str">
            <v>KS2 English</v>
          </cell>
          <cell r="I5654" t="str">
            <v>KS4 English</v>
          </cell>
        </row>
        <row r="5655">
          <cell r="B5655" t="str">
            <v>KS2-4</v>
          </cell>
          <cell r="C5655" t="str">
            <v>4A</v>
          </cell>
          <cell r="D5655" t="str">
            <v>*</v>
          </cell>
          <cell r="E5655">
            <v>3.9158100832109639E-2</v>
          </cell>
          <cell r="F5655">
            <v>0.25</v>
          </cell>
          <cell r="G5655" t="str">
            <v>&gt;=28 &amp; &lt;29</v>
          </cell>
          <cell r="H5655" t="str">
            <v>KS2 English</v>
          </cell>
          <cell r="I5655" t="str">
            <v>KS4 English</v>
          </cell>
        </row>
        <row r="5656">
          <cell r="B5656" t="str">
            <v>KS2-4</v>
          </cell>
          <cell r="C5656" t="str">
            <v>5C</v>
          </cell>
          <cell r="D5656" t="str">
            <v>*</v>
          </cell>
          <cell r="E5656">
            <v>0.15357529794149513</v>
          </cell>
          <cell r="F5656">
            <v>0.25</v>
          </cell>
          <cell r="G5656" t="str">
            <v>&gt;=28 &amp; &lt;29</v>
          </cell>
          <cell r="H5656" t="str">
            <v>KS2 English</v>
          </cell>
          <cell r="I5656" t="str">
            <v>KS4 English</v>
          </cell>
        </row>
        <row r="5657">
          <cell r="B5657" t="str">
            <v>KS2-4</v>
          </cell>
          <cell r="C5657" t="str">
            <v>5B</v>
          </cell>
          <cell r="D5657" t="str">
            <v>*</v>
          </cell>
          <cell r="E5657">
            <v>0.39908675799086757</v>
          </cell>
          <cell r="F5657">
            <v>0.25</v>
          </cell>
          <cell r="G5657" t="str">
            <v>&gt;=28 &amp; &lt;29</v>
          </cell>
          <cell r="H5657" t="str">
            <v>KS2 English</v>
          </cell>
          <cell r="I5657" t="str">
            <v>KS4 English</v>
          </cell>
        </row>
        <row r="5658">
          <cell r="B5658" t="str">
            <v>KS2-4</v>
          </cell>
          <cell r="C5658" t="str">
            <v>5A</v>
          </cell>
          <cell r="D5658" t="str">
            <v>*</v>
          </cell>
          <cell r="E5658">
            <v>0.64084507042253525</v>
          </cell>
          <cell r="F5658">
            <v>0.25</v>
          </cell>
          <cell r="G5658" t="str">
            <v>&gt;=28 &amp; &lt;29</v>
          </cell>
          <cell r="H5658" t="str">
            <v>KS2 English</v>
          </cell>
          <cell r="I5658" t="str">
            <v>KS4 English</v>
          </cell>
        </row>
        <row r="5659">
          <cell r="B5659" t="str">
            <v>.</v>
          </cell>
          <cell r="C5659" t="str">
            <v>.</v>
          </cell>
          <cell r="D5659" t="str">
            <v>.</v>
          </cell>
          <cell r="E5659" t="str">
            <v>.</v>
          </cell>
          <cell r="F5659" t="str">
            <v>.</v>
          </cell>
          <cell r="G5659" t="str">
            <v>.</v>
          </cell>
          <cell r="H5659" t="str">
            <v>.</v>
          </cell>
          <cell r="I5659" t="str">
            <v>.</v>
          </cell>
        </row>
        <row r="5660">
          <cell r="B5660" t="str">
            <v>.</v>
          </cell>
          <cell r="C5660" t="str">
            <v>.</v>
          </cell>
          <cell r="D5660" t="str">
            <v>.</v>
          </cell>
          <cell r="E5660" t="str">
            <v>.</v>
          </cell>
          <cell r="F5660" t="str">
            <v>.</v>
          </cell>
          <cell r="G5660" t="str">
            <v>.</v>
          </cell>
          <cell r="H5660" t="str">
            <v>KS2 English</v>
          </cell>
          <cell r="I5660" t="str">
            <v>KS4 English</v>
          </cell>
        </row>
        <row r="5661">
          <cell r="B5661" t="str">
            <v>.</v>
          </cell>
          <cell r="C5661" t="str">
            <v>.</v>
          </cell>
          <cell r="D5661" t="str">
            <v>.</v>
          </cell>
          <cell r="E5661" t="str">
            <v>.</v>
          </cell>
          <cell r="F5661" t="str">
            <v>.</v>
          </cell>
          <cell r="G5661" t="str">
            <v>.</v>
          </cell>
          <cell r="H5661" t="str">
            <v>KS2 English</v>
          </cell>
          <cell r="I5661" t="str">
            <v>KS4 English</v>
          </cell>
        </row>
        <row r="5662">
          <cell r="B5662" t="str">
            <v>.</v>
          </cell>
          <cell r="C5662" t="str">
            <v>.</v>
          </cell>
          <cell r="D5662" t="str">
            <v>.</v>
          </cell>
          <cell r="E5662" t="str">
            <v>.</v>
          </cell>
          <cell r="F5662" t="str">
            <v>.</v>
          </cell>
          <cell r="G5662" t="str">
            <v>.</v>
          </cell>
          <cell r="H5662" t="str">
            <v>KS2 English</v>
          </cell>
          <cell r="I5662" t="str">
            <v>KS4 English</v>
          </cell>
        </row>
        <row r="5663">
          <cell r="B5663" t="str">
            <v>.</v>
          </cell>
          <cell r="C5663" t="str">
            <v>.</v>
          </cell>
          <cell r="D5663" t="str">
            <v>.</v>
          </cell>
          <cell r="E5663" t="str">
            <v>.</v>
          </cell>
          <cell r="F5663" t="str">
            <v>.</v>
          </cell>
          <cell r="G5663" t="str">
            <v>.</v>
          </cell>
          <cell r="H5663" t="str">
            <v>KS2 English</v>
          </cell>
          <cell r="I5663" t="str">
            <v>KS4 English</v>
          </cell>
        </row>
        <row r="5664">
          <cell r="B5664" t="str">
            <v>.</v>
          </cell>
          <cell r="C5664" t="str">
            <v>.</v>
          </cell>
          <cell r="D5664" t="str">
            <v>.</v>
          </cell>
          <cell r="E5664" t="str">
            <v>.</v>
          </cell>
          <cell r="F5664" t="str">
            <v>.</v>
          </cell>
          <cell r="G5664" t="str">
            <v>.</v>
          </cell>
          <cell r="H5664" t="str">
            <v>.</v>
          </cell>
          <cell r="I5664" t="str">
            <v>.</v>
          </cell>
        </row>
        <row r="5665">
          <cell r="B5665" t="str">
            <v>.</v>
          </cell>
          <cell r="C5665" t="str">
            <v>.</v>
          </cell>
          <cell r="D5665" t="str">
            <v>.</v>
          </cell>
          <cell r="E5665" t="str">
            <v>.</v>
          </cell>
          <cell r="F5665" t="str">
            <v>.</v>
          </cell>
          <cell r="G5665" t="str">
            <v>.</v>
          </cell>
          <cell r="H5665" t="str">
            <v>.</v>
          </cell>
          <cell r="I5665" t="str">
            <v>.</v>
          </cell>
        </row>
        <row r="5666">
          <cell r="B5666" t="str">
            <v>KS2-4</v>
          </cell>
          <cell r="C5666" t="str">
            <v>B</v>
          </cell>
          <cell r="D5666" t="str">
            <v>*</v>
          </cell>
          <cell r="E5666">
            <v>0</v>
          </cell>
          <cell r="F5666">
            <v>0.25</v>
          </cell>
          <cell r="G5666" t="str">
            <v>&gt;=29 &amp; &lt;30</v>
          </cell>
          <cell r="H5666" t="str">
            <v>KS2 English</v>
          </cell>
          <cell r="I5666" t="str">
            <v>KS4 English</v>
          </cell>
        </row>
        <row r="5667">
          <cell r="B5667" t="str">
            <v>KS2-4</v>
          </cell>
          <cell r="C5667" t="str">
            <v>N</v>
          </cell>
          <cell r="D5667" t="str">
            <v>*</v>
          </cell>
          <cell r="E5667">
            <v>0</v>
          </cell>
          <cell r="F5667">
            <v>0.25</v>
          </cell>
          <cell r="G5667" t="str">
            <v>&gt;=29 &amp; &lt;30</v>
          </cell>
          <cell r="H5667" t="str">
            <v>KS2 English</v>
          </cell>
          <cell r="I5667" t="str">
            <v>KS4 English</v>
          </cell>
        </row>
        <row r="5668">
          <cell r="B5668" t="str">
            <v>KS2-4</v>
          </cell>
          <cell r="C5668" t="str">
            <v>2</v>
          </cell>
          <cell r="D5668" t="str">
            <v>*</v>
          </cell>
          <cell r="E5668">
            <v>0</v>
          </cell>
          <cell r="F5668">
            <v>0.25</v>
          </cell>
          <cell r="G5668" t="str">
            <v>&gt;=29 &amp; &lt;30</v>
          </cell>
          <cell r="H5668" t="str">
            <v>KS2 English</v>
          </cell>
          <cell r="I5668" t="str">
            <v>KS4 English</v>
          </cell>
        </row>
        <row r="5669">
          <cell r="B5669" t="str">
            <v>KS2-4</v>
          </cell>
          <cell r="C5669" t="str">
            <v>3C</v>
          </cell>
          <cell r="D5669" t="str">
            <v>*</v>
          </cell>
          <cell r="E5669">
            <v>0</v>
          </cell>
          <cell r="F5669">
            <v>0.25</v>
          </cell>
          <cell r="G5669" t="str">
            <v>&gt;=29 &amp; &lt;30</v>
          </cell>
          <cell r="H5669" t="str">
            <v>KS2 English</v>
          </cell>
          <cell r="I5669" t="str">
            <v>KS4 English</v>
          </cell>
        </row>
        <row r="5670">
          <cell r="B5670" t="str">
            <v>KS2-4</v>
          </cell>
          <cell r="C5670" t="str">
            <v>3B</v>
          </cell>
          <cell r="D5670" t="str">
            <v>*</v>
          </cell>
          <cell r="E5670">
            <v>0</v>
          </cell>
          <cell r="F5670">
            <v>0.25</v>
          </cell>
          <cell r="G5670" t="str">
            <v>&gt;=29 &amp; &lt;30</v>
          </cell>
          <cell r="H5670" t="str">
            <v>KS2 English</v>
          </cell>
          <cell r="I5670" t="str">
            <v>KS4 English</v>
          </cell>
        </row>
        <row r="5671">
          <cell r="B5671" t="str">
            <v>KS2-4</v>
          </cell>
          <cell r="C5671" t="str">
            <v>3A</v>
          </cell>
          <cell r="D5671" t="str">
            <v>*</v>
          </cell>
          <cell r="E5671">
            <v>0</v>
          </cell>
          <cell r="F5671">
            <v>0.25</v>
          </cell>
          <cell r="G5671" t="str">
            <v>&gt;=29 &amp; &lt;30</v>
          </cell>
          <cell r="H5671" t="str">
            <v>KS2 English</v>
          </cell>
          <cell r="I5671" t="str">
            <v>KS4 English</v>
          </cell>
        </row>
        <row r="5672">
          <cell r="B5672" t="str">
            <v>KS2-4</v>
          </cell>
          <cell r="C5672" t="str">
            <v>4C</v>
          </cell>
          <cell r="D5672" t="str">
            <v>*</v>
          </cell>
          <cell r="E5672">
            <v>0</v>
          </cell>
          <cell r="F5672">
            <v>0.25</v>
          </cell>
          <cell r="G5672" t="str">
            <v>&gt;=29 &amp; &lt;30</v>
          </cell>
          <cell r="H5672" t="str">
            <v>KS2 English</v>
          </cell>
          <cell r="I5672" t="str">
            <v>KS4 English</v>
          </cell>
        </row>
        <row r="5673">
          <cell r="B5673" t="str">
            <v>KS2-4</v>
          </cell>
          <cell r="C5673" t="str">
            <v>4B</v>
          </cell>
          <cell r="D5673" t="str">
            <v>*</v>
          </cell>
          <cell r="E5673">
            <v>3.9007092198581561E-2</v>
          </cell>
          <cell r="F5673">
            <v>0.25</v>
          </cell>
          <cell r="G5673" t="str">
            <v>&gt;=29 &amp; &lt;30</v>
          </cell>
          <cell r="H5673" t="str">
            <v>KS2 English</v>
          </cell>
          <cell r="I5673" t="str">
            <v>KS4 English</v>
          </cell>
        </row>
        <row r="5674">
          <cell r="B5674" t="str">
            <v>KS2-4</v>
          </cell>
          <cell r="C5674" t="str">
            <v>4A</v>
          </cell>
          <cell r="D5674" t="str">
            <v>*</v>
          </cell>
          <cell r="E5674">
            <v>9.4091903719912467E-2</v>
          </cell>
          <cell r="F5674">
            <v>0.25</v>
          </cell>
          <cell r="G5674" t="str">
            <v>&gt;=29 &amp; &lt;30</v>
          </cell>
          <cell r="H5674" t="str">
            <v>KS2 English</v>
          </cell>
          <cell r="I5674" t="str">
            <v>KS4 English</v>
          </cell>
        </row>
        <row r="5675">
          <cell r="B5675" t="str">
            <v>KS2-4</v>
          </cell>
          <cell r="C5675" t="str">
            <v>5C</v>
          </cell>
          <cell r="D5675" t="str">
            <v>*</v>
          </cell>
          <cell r="E5675">
            <v>0.26107226107226106</v>
          </cell>
          <cell r="F5675">
            <v>0.25</v>
          </cell>
          <cell r="G5675" t="str">
            <v>&gt;=29 &amp; &lt;30</v>
          </cell>
          <cell r="H5675" t="str">
            <v>KS2 English</v>
          </cell>
          <cell r="I5675" t="str">
            <v>KS4 English</v>
          </cell>
        </row>
        <row r="5676">
          <cell r="B5676" t="str">
            <v>KS2-4</v>
          </cell>
          <cell r="C5676" t="str">
            <v>5B</v>
          </cell>
          <cell r="D5676" t="str">
            <v>*</v>
          </cell>
          <cell r="E5676">
            <v>0.56682027649769584</v>
          </cell>
          <cell r="F5676">
            <v>0.25</v>
          </cell>
          <cell r="G5676" t="str">
            <v>&gt;=29 &amp; &lt;30</v>
          </cell>
          <cell r="H5676" t="str">
            <v>KS2 English</v>
          </cell>
          <cell r="I5676" t="str">
            <v>KS4 English</v>
          </cell>
        </row>
        <row r="5677">
          <cell r="B5677" t="str">
            <v>KS2-4</v>
          </cell>
          <cell r="C5677" t="str">
            <v>5A</v>
          </cell>
          <cell r="D5677" t="str">
            <v>*</v>
          </cell>
          <cell r="E5677">
            <v>0.56682027649769584</v>
          </cell>
          <cell r="F5677">
            <v>0.25</v>
          </cell>
          <cell r="G5677" t="str">
            <v>&gt;=29 &amp; &lt;30</v>
          </cell>
          <cell r="H5677" t="str">
            <v>KS2 English</v>
          </cell>
          <cell r="I5677" t="str">
            <v>KS4 English</v>
          </cell>
        </row>
        <row r="5678">
          <cell r="B5678" t="str">
            <v>.</v>
          </cell>
          <cell r="C5678" t="str">
            <v>.</v>
          </cell>
          <cell r="D5678" t="str">
            <v>.</v>
          </cell>
          <cell r="E5678" t="str">
            <v>.</v>
          </cell>
          <cell r="F5678" t="str">
            <v>.</v>
          </cell>
          <cell r="G5678" t="str">
            <v>.</v>
          </cell>
          <cell r="H5678" t="str">
            <v>.</v>
          </cell>
          <cell r="I5678" t="str">
            <v>.</v>
          </cell>
        </row>
        <row r="5679">
          <cell r="B5679" t="str">
            <v>.</v>
          </cell>
          <cell r="C5679" t="str">
            <v>.</v>
          </cell>
          <cell r="D5679" t="str">
            <v>.</v>
          </cell>
          <cell r="E5679" t="str">
            <v>.</v>
          </cell>
          <cell r="F5679" t="str">
            <v>.</v>
          </cell>
          <cell r="G5679" t="str">
            <v>.</v>
          </cell>
          <cell r="H5679" t="str">
            <v>.</v>
          </cell>
          <cell r="I5679" t="str">
            <v>.</v>
          </cell>
        </row>
        <row r="5680">
          <cell r="B5680" t="str">
            <v>.</v>
          </cell>
          <cell r="C5680" t="str">
            <v>.</v>
          </cell>
          <cell r="D5680" t="str">
            <v>.</v>
          </cell>
          <cell r="E5680" t="str">
            <v>.</v>
          </cell>
          <cell r="F5680" t="str">
            <v>.</v>
          </cell>
          <cell r="G5680" t="str">
            <v>.</v>
          </cell>
          <cell r="H5680" t="str">
            <v>KS2 English</v>
          </cell>
          <cell r="I5680" t="str">
            <v>KS4 English</v>
          </cell>
        </row>
        <row r="5681">
          <cell r="B5681" t="str">
            <v>.</v>
          </cell>
          <cell r="C5681" t="str">
            <v>.</v>
          </cell>
          <cell r="D5681" t="str">
            <v>.</v>
          </cell>
          <cell r="E5681" t="str">
            <v>.</v>
          </cell>
          <cell r="F5681" t="str">
            <v>.</v>
          </cell>
          <cell r="G5681" t="str">
            <v>.</v>
          </cell>
          <cell r="H5681" t="str">
            <v>KS2 English</v>
          </cell>
          <cell r="I5681" t="str">
            <v>KS4 English</v>
          </cell>
        </row>
        <row r="5682">
          <cell r="B5682" t="str">
            <v>.</v>
          </cell>
          <cell r="C5682" t="str">
            <v>.</v>
          </cell>
          <cell r="D5682" t="str">
            <v>.</v>
          </cell>
          <cell r="E5682" t="str">
            <v>.</v>
          </cell>
          <cell r="F5682" t="str">
            <v>.</v>
          </cell>
          <cell r="G5682" t="str">
            <v>.</v>
          </cell>
          <cell r="H5682" t="str">
            <v>KS2 English</v>
          </cell>
          <cell r="I5682" t="str">
            <v>KS4 English</v>
          </cell>
        </row>
        <row r="5683">
          <cell r="B5683" t="str">
            <v>.</v>
          </cell>
          <cell r="C5683" t="str">
            <v>.</v>
          </cell>
          <cell r="D5683" t="str">
            <v>.</v>
          </cell>
          <cell r="E5683" t="str">
            <v>.</v>
          </cell>
          <cell r="F5683" t="str">
            <v>.</v>
          </cell>
          <cell r="G5683" t="str">
            <v>.</v>
          </cell>
          <cell r="H5683" t="str">
            <v>.</v>
          </cell>
          <cell r="I5683" t="str">
            <v>.</v>
          </cell>
        </row>
        <row r="5684">
          <cell r="B5684" t="str">
            <v>.</v>
          </cell>
          <cell r="C5684" t="str">
            <v>.</v>
          </cell>
          <cell r="D5684" t="str">
            <v>.</v>
          </cell>
          <cell r="E5684" t="str">
            <v>.</v>
          </cell>
          <cell r="F5684" t="str">
            <v>.</v>
          </cell>
          <cell r="G5684" t="str">
            <v>.</v>
          </cell>
          <cell r="H5684" t="str">
            <v>.</v>
          </cell>
          <cell r="I5684" t="str">
            <v>.</v>
          </cell>
        </row>
        <row r="5685">
          <cell r="B5685" t="str">
            <v>KS2-4</v>
          </cell>
          <cell r="C5685" t="str">
            <v>B</v>
          </cell>
          <cell r="D5685" t="str">
            <v>*</v>
          </cell>
          <cell r="E5685">
            <v>5.2631578947368418E-2</v>
          </cell>
          <cell r="F5685">
            <v>0.25</v>
          </cell>
          <cell r="G5685" t="str">
            <v>&gt;=30</v>
          </cell>
          <cell r="H5685" t="str">
            <v>KS2 English</v>
          </cell>
          <cell r="I5685" t="str">
            <v>KS4 English</v>
          </cell>
        </row>
        <row r="5686">
          <cell r="B5686" t="str">
            <v>KS2-4</v>
          </cell>
          <cell r="C5686" t="str">
            <v>N</v>
          </cell>
          <cell r="D5686" t="str">
            <v>*</v>
          </cell>
          <cell r="E5686">
            <v>5.2631578947368418E-2</v>
          </cell>
          <cell r="F5686">
            <v>0.25</v>
          </cell>
          <cell r="G5686" t="str">
            <v>&gt;=30</v>
          </cell>
          <cell r="H5686" t="str">
            <v>KS2 English</v>
          </cell>
          <cell r="I5686" t="str">
            <v>KS4 English</v>
          </cell>
        </row>
        <row r="5687">
          <cell r="B5687" t="str">
            <v>KS2-4</v>
          </cell>
          <cell r="C5687" t="str">
            <v>2</v>
          </cell>
          <cell r="D5687" t="str">
            <v>*</v>
          </cell>
          <cell r="E5687">
            <v>5.2631578947368418E-2</v>
          </cell>
          <cell r="F5687">
            <v>0.25</v>
          </cell>
          <cell r="G5687" t="str">
            <v>&gt;=30</v>
          </cell>
          <cell r="H5687" t="str">
            <v>KS2 English</v>
          </cell>
          <cell r="I5687" t="str">
            <v>KS4 English</v>
          </cell>
        </row>
        <row r="5688">
          <cell r="B5688" t="str">
            <v>KS2-4</v>
          </cell>
          <cell r="C5688" t="str">
            <v>3C</v>
          </cell>
          <cell r="D5688" t="str">
            <v>*</v>
          </cell>
          <cell r="E5688">
            <v>5.2631578947368418E-2</v>
          </cell>
          <cell r="F5688">
            <v>0.25</v>
          </cell>
          <cell r="G5688" t="str">
            <v>&gt;=30</v>
          </cell>
          <cell r="H5688" t="str">
            <v>KS2 English</v>
          </cell>
          <cell r="I5688" t="str">
            <v>KS4 English</v>
          </cell>
        </row>
        <row r="5689">
          <cell r="B5689" t="str">
            <v>KS2-4</v>
          </cell>
          <cell r="C5689" t="str">
            <v>3B</v>
          </cell>
          <cell r="D5689" t="str">
            <v>*</v>
          </cell>
          <cell r="E5689">
            <v>5.2631578947368418E-2</v>
          </cell>
          <cell r="F5689">
            <v>0.25</v>
          </cell>
          <cell r="G5689" t="str">
            <v>&gt;=30</v>
          </cell>
          <cell r="H5689" t="str">
            <v>KS2 English</v>
          </cell>
          <cell r="I5689" t="str">
            <v>KS4 English</v>
          </cell>
        </row>
        <row r="5690">
          <cell r="B5690" t="str">
            <v>KS2-4</v>
          </cell>
          <cell r="C5690" t="str">
            <v>3A</v>
          </cell>
          <cell r="D5690" t="str">
            <v>*</v>
          </cell>
          <cell r="E5690">
            <v>5.2631578947368418E-2</v>
          </cell>
          <cell r="F5690">
            <v>0.25</v>
          </cell>
          <cell r="G5690" t="str">
            <v>&gt;=30</v>
          </cell>
          <cell r="H5690" t="str">
            <v>KS2 English</v>
          </cell>
          <cell r="I5690" t="str">
            <v>KS4 English</v>
          </cell>
        </row>
        <row r="5691">
          <cell r="B5691" t="str">
            <v>KS2-4</v>
          </cell>
          <cell r="C5691" t="str">
            <v>4C</v>
          </cell>
          <cell r="D5691" t="str">
            <v>*</v>
          </cell>
          <cell r="E5691">
            <v>5.2631578947368418E-2</v>
          </cell>
          <cell r="F5691">
            <v>0.25</v>
          </cell>
          <cell r="G5691" t="str">
            <v>&gt;=30</v>
          </cell>
          <cell r="H5691" t="str">
            <v>KS2 English</v>
          </cell>
          <cell r="I5691" t="str">
            <v>KS4 English</v>
          </cell>
        </row>
        <row r="5692">
          <cell r="B5692" t="str">
            <v>KS2-4</v>
          </cell>
          <cell r="C5692" t="str">
            <v>4B</v>
          </cell>
          <cell r="D5692" t="str">
            <v>*</v>
          </cell>
          <cell r="E5692">
            <v>5.2631578947368418E-2</v>
          </cell>
          <cell r="F5692">
            <v>0.25</v>
          </cell>
          <cell r="G5692" t="str">
            <v>&gt;=30</v>
          </cell>
          <cell r="H5692" t="str">
            <v>KS2 English</v>
          </cell>
          <cell r="I5692" t="str">
            <v>KS4 English</v>
          </cell>
        </row>
        <row r="5693">
          <cell r="B5693" t="str">
            <v>KS2-4</v>
          </cell>
          <cell r="C5693" t="str">
            <v>4A</v>
          </cell>
          <cell r="D5693" t="str">
            <v>*</v>
          </cell>
          <cell r="E5693">
            <v>9.9489795918367346E-2</v>
          </cell>
          <cell r="F5693">
            <v>0.25</v>
          </cell>
          <cell r="G5693" t="str">
            <v>&gt;=30</v>
          </cell>
          <cell r="H5693" t="str">
            <v>KS2 English</v>
          </cell>
          <cell r="I5693" t="str">
            <v>KS4 English</v>
          </cell>
        </row>
        <row r="5694">
          <cell r="B5694" t="str">
            <v>KS2-4</v>
          </cell>
          <cell r="C5694" t="str">
            <v>5C</v>
          </cell>
          <cell r="D5694" t="str">
            <v>*</v>
          </cell>
          <cell r="E5694">
            <v>0.26880394574599259</v>
          </cell>
          <cell r="F5694">
            <v>0.25</v>
          </cell>
          <cell r="G5694" t="str">
            <v>&gt;=30</v>
          </cell>
          <cell r="H5694" t="str">
            <v>KS2 English</v>
          </cell>
          <cell r="I5694" t="str">
            <v>KS4 English</v>
          </cell>
        </row>
        <row r="5695">
          <cell r="B5695" t="str">
            <v>KS2-4</v>
          </cell>
          <cell r="C5695" t="str">
            <v>5B</v>
          </cell>
          <cell r="D5695" t="str">
            <v>*</v>
          </cell>
          <cell r="E5695">
            <v>0.47712418300653597</v>
          </cell>
          <cell r="F5695">
            <v>0.25</v>
          </cell>
          <cell r="G5695" t="str">
            <v>&gt;=30</v>
          </cell>
          <cell r="H5695" t="str">
            <v>KS2 English</v>
          </cell>
          <cell r="I5695" t="str">
            <v>KS4 English</v>
          </cell>
        </row>
        <row r="5696">
          <cell r="B5696" t="str">
            <v>KS2-4</v>
          </cell>
          <cell r="C5696" t="str">
            <v>5A</v>
          </cell>
          <cell r="D5696" t="str">
            <v>*</v>
          </cell>
          <cell r="E5696">
            <v>0.74825174825174823</v>
          </cell>
          <cell r="F5696">
            <v>0.25</v>
          </cell>
          <cell r="G5696" t="str">
            <v>&gt;=30</v>
          </cell>
          <cell r="H5696" t="str">
            <v>KS2 English</v>
          </cell>
          <cell r="I5696" t="str">
            <v>KS4 English</v>
          </cell>
        </row>
        <row r="5697">
          <cell r="B5697" t="str">
            <v>.</v>
          </cell>
          <cell r="C5697" t="str">
            <v>.</v>
          </cell>
          <cell r="D5697" t="str">
            <v>.</v>
          </cell>
          <cell r="E5697" t="str">
            <v>.</v>
          </cell>
          <cell r="F5697" t="str">
            <v>.</v>
          </cell>
          <cell r="G5697" t="str">
            <v>.</v>
          </cell>
          <cell r="H5697" t="str">
            <v>.</v>
          </cell>
          <cell r="I5697" t="str">
            <v>.</v>
          </cell>
        </row>
        <row r="5698">
          <cell r="B5698" t="str">
            <v>.</v>
          </cell>
          <cell r="C5698" t="str">
            <v>.</v>
          </cell>
          <cell r="D5698" t="str">
            <v>.</v>
          </cell>
          <cell r="E5698" t="str">
            <v>.</v>
          </cell>
          <cell r="F5698" t="str">
            <v>.</v>
          </cell>
          <cell r="G5698" t="str">
            <v>.</v>
          </cell>
          <cell r="H5698" t="str">
            <v>KS2 English</v>
          </cell>
          <cell r="I5698" t="str">
            <v>KS4 English</v>
          </cell>
        </row>
        <row r="5699">
          <cell r="B5699" t="str">
            <v>.</v>
          </cell>
          <cell r="C5699" t="str">
            <v>.</v>
          </cell>
          <cell r="D5699" t="str">
            <v>.</v>
          </cell>
          <cell r="E5699" t="str">
            <v>.</v>
          </cell>
          <cell r="F5699" t="str">
            <v>.</v>
          </cell>
          <cell r="G5699" t="str">
            <v>.</v>
          </cell>
          <cell r="H5699" t="str">
            <v>KS2 English</v>
          </cell>
          <cell r="I5699" t="str">
            <v>KS4 English</v>
          </cell>
        </row>
        <row r="5700">
          <cell r="B5700" t="str">
            <v>.</v>
          </cell>
          <cell r="C5700" t="str">
            <v>.</v>
          </cell>
          <cell r="D5700" t="str">
            <v>.</v>
          </cell>
          <cell r="E5700" t="str">
            <v>.</v>
          </cell>
          <cell r="F5700" t="str">
            <v>.</v>
          </cell>
          <cell r="G5700" t="str">
            <v>.</v>
          </cell>
          <cell r="H5700" t="str">
            <v>KS2 English</v>
          </cell>
          <cell r="I5700" t="str">
            <v>KS4 English</v>
          </cell>
        </row>
        <row r="5701">
          <cell r="B5701" t="str">
            <v>.</v>
          </cell>
          <cell r="C5701" t="str">
            <v>.</v>
          </cell>
          <cell r="D5701" t="str">
            <v>.</v>
          </cell>
          <cell r="E5701" t="str">
            <v>.</v>
          </cell>
          <cell r="F5701" t="str">
            <v>.</v>
          </cell>
          <cell r="G5701" t="str">
            <v>.</v>
          </cell>
          <cell r="H5701" t="str">
            <v>KS2 English</v>
          </cell>
          <cell r="I5701" t="str">
            <v>KS4 English</v>
          </cell>
        </row>
        <row r="5702">
          <cell r="B5702" t="str">
            <v>.</v>
          </cell>
          <cell r="C5702" t="str">
            <v>.</v>
          </cell>
          <cell r="D5702" t="str">
            <v>.</v>
          </cell>
          <cell r="E5702" t="str">
            <v>.</v>
          </cell>
          <cell r="F5702" t="str">
            <v>.</v>
          </cell>
          <cell r="G5702" t="str">
            <v>.</v>
          </cell>
          <cell r="H5702" t="str">
            <v>.</v>
          </cell>
          <cell r="I5702" t="str">
            <v>.</v>
          </cell>
        </row>
        <row r="5703">
          <cell r="B5703" t="str">
            <v>.</v>
          </cell>
          <cell r="C5703" t="str">
            <v>.</v>
          </cell>
          <cell r="D5703" t="str">
            <v>.</v>
          </cell>
          <cell r="E5703" t="str">
            <v>.</v>
          </cell>
          <cell r="F5703" t="str">
            <v>.</v>
          </cell>
          <cell r="G5703" t="str">
            <v>.</v>
          </cell>
          <cell r="H5703" t="str">
            <v>.</v>
          </cell>
          <cell r="I5703" t="str">
            <v>.</v>
          </cell>
        </row>
        <row r="5704">
          <cell r="B5704" t="str">
            <v>KS2-4</v>
          </cell>
          <cell r="C5704" t="str">
            <v>B</v>
          </cell>
          <cell r="D5704" t="str">
            <v>*</v>
          </cell>
          <cell r="E5704">
            <v>0</v>
          </cell>
          <cell r="F5704">
            <v>0.1</v>
          </cell>
          <cell r="G5704" t="str">
            <v>&lt;25</v>
          </cell>
          <cell r="H5704" t="str">
            <v>KS2 English</v>
          </cell>
          <cell r="I5704" t="str">
            <v>KS4 English</v>
          </cell>
        </row>
        <row r="5705">
          <cell r="B5705" t="str">
            <v>KS2-4</v>
          </cell>
          <cell r="C5705" t="str">
            <v>N</v>
          </cell>
          <cell r="D5705" t="str">
            <v>*</v>
          </cell>
          <cell r="E5705">
            <v>0</v>
          </cell>
          <cell r="F5705">
            <v>0.1</v>
          </cell>
          <cell r="G5705" t="str">
            <v>&lt;25</v>
          </cell>
          <cell r="H5705" t="str">
            <v>KS2 English</v>
          </cell>
          <cell r="I5705" t="str">
            <v>KS4 English</v>
          </cell>
        </row>
        <row r="5706">
          <cell r="B5706" t="str">
            <v>KS2-4</v>
          </cell>
          <cell r="C5706" t="str">
            <v>2</v>
          </cell>
          <cell r="D5706" t="str">
            <v>*</v>
          </cell>
          <cell r="E5706">
            <v>0</v>
          </cell>
          <cell r="F5706">
            <v>0.1</v>
          </cell>
          <cell r="G5706" t="str">
            <v>&lt;25</v>
          </cell>
          <cell r="H5706" t="str">
            <v>KS2 English</v>
          </cell>
          <cell r="I5706" t="str">
            <v>KS4 English</v>
          </cell>
        </row>
        <row r="5707">
          <cell r="B5707" t="str">
            <v>KS2-4</v>
          </cell>
          <cell r="C5707" t="str">
            <v>3C</v>
          </cell>
          <cell r="D5707" t="str">
            <v>*</v>
          </cell>
          <cell r="E5707">
            <v>0</v>
          </cell>
          <cell r="F5707">
            <v>0.1</v>
          </cell>
          <cell r="G5707" t="str">
            <v>&lt;25</v>
          </cell>
          <cell r="H5707" t="str">
            <v>KS2 English</v>
          </cell>
          <cell r="I5707" t="str">
            <v>KS4 English</v>
          </cell>
        </row>
        <row r="5708">
          <cell r="B5708" t="str">
            <v>KS2-4</v>
          </cell>
          <cell r="C5708" t="str">
            <v>3B</v>
          </cell>
          <cell r="D5708" t="str">
            <v>*</v>
          </cell>
          <cell r="E5708">
            <v>0</v>
          </cell>
          <cell r="F5708">
            <v>0.1</v>
          </cell>
          <cell r="G5708" t="str">
            <v>&lt;25</v>
          </cell>
          <cell r="H5708" t="str">
            <v>KS2 English</v>
          </cell>
          <cell r="I5708" t="str">
            <v>KS4 English</v>
          </cell>
        </row>
        <row r="5709">
          <cell r="B5709" t="str">
            <v>KS2-4</v>
          </cell>
          <cell r="C5709" t="str">
            <v>3A</v>
          </cell>
          <cell r="D5709" t="str">
            <v>*</v>
          </cell>
          <cell r="E5709">
            <v>0</v>
          </cell>
          <cell r="F5709">
            <v>0.1</v>
          </cell>
          <cell r="G5709" t="str">
            <v>&lt;25</v>
          </cell>
          <cell r="H5709" t="str">
            <v>KS2 English</v>
          </cell>
          <cell r="I5709" t="str">
            <v>KS4 English</v>
          </cell>
        </row>
        <row r="5710">
          <cell r="B5710" t="str">
            <v>KS2-4</v>
          </cell>
          <cell r="C5710" t="str">
            <v>4C</v>
          </cell>
          <cell r="D5710" t="str">
            <v>*</v>
          </cell>
          <cell r="E5710">
            <v>1.6863406408094434E-3</v>
          </cell>
          <cell r="F5710">
            <v>0.1</v>
          </cell>
          <cell r="G5710" t="str">
            <v>&lt;25</v>
          </cell>
          <cell r="H5710" t="str">
            <v>KS2 English</v>
          </cell>
          <cell r="I5710" t="str">
            <v>KS4 English</v>
          </cell>
        </row>
        <row r="5711">
          <cell r="B5711" t="str">
            <v>KS2-4</v>
          </cell>
          <cell r="C5711" t="str">
            <v>4B</v>
          </cell>
          <cell r="D5711" t="str">
            <v>*</v>
          </cell>
          <cell r="E5711">
            <v>3.5603026257231864E-3</v>
          </cell>
          <cell r="F5711">
            <v>0.1</v>
          </cell>
          <cell r="G5711" t="str">
            <v>&lt;25</v>
          </cell>
          <cell r="H5711" t="str">
            <v>KS2 English</v>
          </cell>
          <cell r="I5711" t="str">
            <v>KS4 English</v>
          </cell>
        </row>
        <row r="5712">
          <cell r="B5712" t="str">
            <v>KS2-4</v>
          </cell>
          <cell r="C5712" t="str">
            <v>4A</v>
          </cell>
          <cell r="D5712" t="str">
            <v>*</v>
          </cell>
          <cell r="E5712">
            <v>1.5032679738562092E-2</v>
          </cell>
          <cell r="F5712">
            <v>0.1</v>
          </cell>
          <cell r="G5712" t="str">
            <v>&lt;25</v>
          </cell>
          <cell r="H5712" t="str">
            <v>KS2 English</v>
          </cell>
          <cell r="I5712" t="str">
            <v>KS4 English</v>
          </cell>
        </row>
        <row r="5713">
          <cell r="B5713" t="str">
            <v>KS2-4</v>
          </cell>
          <cell r="C5713" t="str">
            <v>5C</v>
          </cell>
          <cell r="D5713" t="str">
            <v>*</v>
          </cell>
          <cell r="E5713">
            <v>7.2142857142857147E-2</v>
          </cell>
          <cell r="F5713">
            <v>0.1</v>
          </cell>
          <cell r="G5713" t="str">
            <v>&lt;25</v>
          </cell>
          <cell r="H5713" t="str">
            <v>KS2 English</v>
          </cell>
          <cell r="I5713" t="str">
            <v>KS4 English</v>
          </cell>
        </row>
        <row r="5714">
          <cell r="B5714" t="str">
            <v>KS2-4</v>
          </cell>
          <cell r="C5714" t="str">
            <v>5B</v>
          </cell>
          <cell r="D5714" t="str">
            <v>*</v>
          </cell>
          <cell r="E5714">
            <v>0.26181818181818184</v>
          </cell>
          <cell r="F5714">
            <v>0.1</v>
          </cell>
          <cell r="G5714" t="str">
            <v>&lt;25</v>
          </cell>
          <cell r="H5714" t="str">
            <v>KS2 English</v>
          </cell>
          <cell r="I5714" t="str">
            <v>KS4 English</v>
          </cell>
        </row>
        <row r="5715">
          <cell r="B5715" t="str">
            <v>KS2-4</v>
          </cell>
          <cell r="C5715" t="str">
            <v>5A</v>
          </cell>
          <cell r="D5715" t="str">
            <v>*</v>
          </cell>
          <cell r="E5715">
            <v>0.26181818181818184</v>
          </cell>
          <cell r="F5715">
            <v>0.1</v>
          </cell>
          <cell r="G5715" t="str">
            <v>&lt;25</v>
          </cell>
          <cell r="H5715" t="str">
            <v>KS2 English</v>
          </cell>
          <cell r="I5715" t="str">
            <v>KS4 English</v>
          </cell>
        </row>
        <row r="5716">
          <cell r="B5716" t="str">
            <v>.</v>
          </cell>
          <cell r="C5716" t="str">
            <v>.</v>
          </cell>
          <cell r="D5716" t="str">
            <v>.</v>
          </cell>
          <cell r="E5716" t="str">
            <v>.</v>
          </cell>
          <cell r="F5716" t="str">
            <v>.</v>
          </cell>
          <cell r="G5716" t="str">
            <v>.</v>
          </cell>
          <cell r="H5716" t="str">
            <v>.</v>
          </cell>
          <cell r="I5716" t="str">
            <v>.</v>
          </cell>
        </row>
        <row r="5717">
          <cell r="B5717" t="str">
            <v>.</v>
          </cell>
          <cell r="C5717" t="str">
            <v>.</v>
          </cell>
          <cell r="D5717" t="str">
            <v>.</v>
          </cell>
          <cell r="E5717" t="str">
            <v>.</v>
          </cell>
          <cell r="F5717" t="str">
            <v>.</v>
          </cell>
          <cell r="G5717" t="str">
            <v>.</v>
          </cell>
          <cell r="H5717" t="str">
            <v>.</v>
          </cell>
          <cell r="I5717" t="str">
            <v>.</v>
          </cell>
        </row>
        <row r="5718">
          <cell r="B5718" t="str">
            <v>.</v>
          </cell>
          <cell r="C5718" t="str">
            <v>.</v>
          </cell>
          <cell r="D5718" t="str">
            <v>.</v>
          </cell>
          <cell r="E5718" t="str">
            <v>.</v>
          </cell>
          <cell r="F5718" t="str">
            <v>.</v>
          </cell>
          <cell r="G5718" t="str">
            <v>.</v>
          </cell>
          <cell r="H5718" t="str">
            <v>KS2 English</v>
          </cell>
          <cell r="I5718" t="str">
            <v>KS4 English</v>
          </cell>
        </row>
        <row r="5719">
          <cell r="B5719" t="str">
            <v>.</v>
          </cell>
          <cell r="C5719" t="str">
            <v>.</v>
          </cell>
          <cell r="D5719" t="str">
            <v>.</v>
          </cell>
          <cell r="E5719" t="str">
            <v>.</v>
          </cell>
          <cell r="F5719" t="str">
            <v>.</v>
          </cell>
          <cell r="G5719" t="str">
            <v>.</v>
          </cell>
          <cell r="H5719" t="str">
            <v>KS2 English</v>
          </cell>
          <cell r="I5719" t="str">
            <v>KS4 English</v>
          </cell>
        </row>
        <row r="5720">
          <cell r="B5720" t="str">
            <v>.</v>
          </cell>
          <cell r="C5720" t="str">
            <v>.</v>
          </cell>
          <cell r="D5720" t="str">
            <v>.</v>
          </cell>
          <cell r="E5720" t="str">
            <v>.</v>
          </cell>
          <cell r="F5720" t="str">
            <v>.</v>
          </cell>
          <cell r="G5720" t="str">
            <v>.</v>
          </cell>
          <cell r="H5720" t="str">
            <v>KS2 English</v>
          </cell>
          <cell r="I5720" t="str">
            <v>KS4 English</v>
          </cell>
        </row>
        <row r="5721">
          <cell r="B5721" t="str">
            <v>.</v>
          </cell>
          <cell r="C5721" t="str">
            <v>.</v>
          </cell>
          <cell r="D5721" t="str">
            <v>.</v>
          </cell>
          <cell r="E5721" t="str">
            <v>.</v>
          </cell>
          <cell r="F5721" t="str">
            <v>.</v>
          </cell>
          <cell r="G5721" t="str">
            <v>.</v>
          </cell>
          <cell r="H5721" t="str">
            <v>.</v>
          </cell>
          <cell r="I5721" t="str">
            <v>.</v>
          </cell>
        </row>
        <row r="5722">
          <cell r="B5722" t="str">
            <v>.</v>
          </cell>
          <cell r="C5722" t="str">
            <v>.</v>
          </cell>
          <cell r="D5722" t="str">
            <v>.</v>
          </cell>
          <cell r="E5722" t="str">
            <v>.</v>
          </cell>
          <cell r="F5722" t="str">
            <v>.</v>
          </cell>
          <cell r="G5722" t="str">
            <v>.</v>
          </cell>
          <cell r="H5722" t="str">
            <v>.</v>
          </cell>
          <cell r="I5722" t="str">
            <v>.</v>
          </cell>
        </row>
        <row r="5723">
          <cell r="B5723" t="str">
            <v>KS2-4</v>
          </cell>
          <cell r="C5723" t="str">
            <v>B</v>
          </cell>
          <cell r="D5723" t="str">
            <v>*</v>
          </cell>
          <cell r="E5723">
            <v>0</v>
          </cell>
          <cell r="F5723">
            <v>0.1</v>
          </cell>
          <cell r="G5723" t="str">
            <v>&gt;=25 &amp; &lt;26</v>
          </cell>
          <cell r="H5723" t="str">
            <v>KS2 English</v>
          </cell>
          <cell r="I5723" t="str">
            <v>KS4 English</v>
          </cell>
        </row>
        <row r="5724">
          <cell r="B5724" t="str">
            <v>KS2-4</v>
          </cell>
          <cell r="C5724" t="str">
            <v>N</v>
          </cell>
          <cell r="D5724" t="str">
            <v>*</v>
          </cell>
          <cell r="E5724">
            <v>0</v>
          </cell>
          <cell r="F5724">
            <v>0.1</v>
          </cell>
          <cell r="G5724" t="str">
            <v>&gt;=25 &amp; &lt;26</v>
          </cell>
          <cell r="H5724" t="str">
            <v>KS2 English</v>
          </cell>
          <cell r="I5724" t="str">
            <v>KS4 English</v>
          </cell>
        </row>
        <row r="5725">
          <cell r="B5725" t="str">
            <v>KS2-4</v>
          </cell>
          <cell r="C5725" t="str">
            <v>2</v>
          </cell>
          <cell r="D5725" t="str">
            <v>*</v>
          </cell>
          <cell r="E5725">
            <v>0</v>
          </cell>
          <cell r="F5725">
            <v>0.1</v>
          </cell>
          <cell r="G5725" t="str">
            <v>&gt;=25 &amp; &lt;26</v>
          </cell>
          <cell r="H5725" t="str">
            <v>KS2 English</v>
          </cell>
          <cell r="I5725" t="str">
            <v>KS4 English</v>
          </cell>
        </row>
        <row r="5726">
          <cell r="B5726" t="str">
            <v>KS2-4</v>
          </cell>
          <cell r="C5726" t="str">
            <v>3C</v>
          </cell>
          <cell r="D5726" t="str">
            <v>*</v>
          </cell>
          <cell r="E5726">
            <v>0</v>
          </cell>
          <cell r="F5726">
            <v>0.1</v>
          </cell>
          <cell r="G5726" t="str">
            <v>&gt;=25 &amp; &lt;26</v>
          </cell>
          <cell r="H5726" t="str">
            <v>KS2 English</v>
          </cell>
          <cell r="I5726" t="str">
            <v>KS4 English</v>
          </cell>
        </row>
        <row r="5727">
          <cell r="B5727" t="str">
            <v>KS2-4</v>
          </cell>
          <cell r="C5727" t="str">
            <v>3B</v>
          </cell>
          <cell r="D5727" t="str">
            <v>*</v>
          </cell>
          <cell r="E5727">
            <v>0</v>
          </cell>
          <cell r="F5727">
            <v>0.1</v>
          </cell>
          <cell r="G5727" t="str">
            <v>&gt;=25 &amp; &lt;26</v>
          </cell>
          <cell r="H5727" t="str">
            <v>KS2 English</v>
          </cell>
          <cell r="I5727" t="str">
            <v>KS4 English</v>
          </cell>
        </row>
        <row r="5728">
          <cell r="B5728" t="str">
            <v>KS2-4</v>
          </cell>
          <cell r="C5728" t="str">
            <v>3A</v>
          </cell>
          <cell r="D5728" t="str">
            <v>*</v>
          </cell>
          <cell r="E5728">
            <v>0</v>
          </cell>
          <cell r="F5728">
            <v>0.1</v>
          </cell>
          <cell r="G5728" t="str">
            <v>&gt;=25 &amp; &lt;26</v>
          </cell>
          <cell r="H5728" t="str">
            <v>KS2 English</v>
          </cell>
          <cell r="I5728" t="str">
            <v>KS4 English</v>
          </cell>
        </row>
        <row r="5729">
          <cell r="B5729" t="str">
            <v>KS2-4</v>
          </cell>
          <cell r="C5729" t="str">
            <v>4C</v>
          </cell>
          <cell r="D5729" t="str">
            <v>*</v>
          </cell>
          <cell r="E5729">
            <v>6.0901339829476245E-4</v>
          </cell>
          <cell r="F5729">
            <v>0.1</v>
          </cell>
          <cell r="G5729" t="str">
            <v>&gt;=25 &amp; &lt;26</v>
          </cell>
          <cell r="H5729" t="str">
            <v>KS2 English</v>
          </cell>
          <cell r="I5729" t="str">
            <v>KS4 English</v>
          </cell>
        </row>
        <row r="5730">
          <cell r="B5730" t="str">
            <v>KS2-4</v>
          </cell>
          <cell r="C5730" t="str">
            <v>4B</v>
          </cell>
          <cell r="D5730" t="str">
            <v>*</v>
          </cell>
          <cell r="E5730">
            <v>3.1662269129287598E-3</v>
          </cell>
          <cell r="F5730">
            <v>0.1</v>
          </cell>
          <cell r="G5730" t="str">
            <v>&gt;=25 &amp; &lt;26</v>
          </cell>
          <cell r="H5730" t="str">
            <v>KS2 English</v>
          </cell>
          <cell r="I5730" t="str">
            <v>KS4 English</v>
          </cell>
        </row>
        <row r="5731">
          <cell r="B5731" t="str">
            <v>KS2-4</v>
          </cell>
          <cell r="C5731" t="str">
            <v>4A</v>
          </cell>
          <cell r="D5731" t="str">
            <v>*</v>
          </cell>
          <cell r="E5731">
            <v>1.3869625520110958E-2</v>
          </cell>
          <cell r="F5731">
            <v>0.1</v>
          </cell>
          <cell r="G5731" t="str">
            <v>&gt;=25 &amp; &lt;26</v>
          </cell>
          <cell r="H5731" t="str">
            <v>KS2 English</v>
          </cell>
          <cell r="I5731" t="str">
            <v>KS4 English</v>
          </cell>
        </row>
        <row r="5732">
          <cell r="B5732" t="str">
            <v>KS2-4</v>
          </cell>
          <cell r="C5732" t="str">
            <v>5C</v>
          </cell>
          <cell r="D5732" t="str">
            <v>*</v>
          </cell>
          <cell r="E5732">
            <v>7.5460122699386498E-2</v>
          </cell>
          <cell r="F5732">
            <v>0.1</v>
          </cell>
          <cell r="G5732" t="str">
            <v>&gt;=25 &amp; &lt;26</v>
          </cell>
          <cell r="H5732" t="str">
            <v>KS2 English</v>
          </cell>
          <cell r="I5732" t="str">
            <v>KS4 English</v>
          </cell>
        </row>
        <row r="5733">
          <cell r="B5733" t="str">
            <v>KS2-4</v>
          </cell>
          <cell r="C5733" t="str">
            <v>5B</v>
          </cell>
          <cell r="D5733" t="str">
            <v>*</v>
          </cell>
          <cell r="E5733">
            <v>0.27018633540372672</v>
          </cell>
          <cell r="F5733">
            <v>0.1</v>
          </cell>
          <cell r="G5733" t="str">
            <v>&gt;=25 &amp; &lt;26</v>
          </cell>
          <cell r="H5733" t="str">
            <v>KS2 English</v>
          </cell>
          <cell r="I5733" t="str">
            <v>KS4 English</v>
          </cell>
        </row>
        <row r="5734">
          <cell r="B5734" t="str">
            <v>KS2-4</v>
          </cell>
          <cell r="C5734" t="str">
            <v>5A</v>
          </cell>
          <cell r="D5734" t="str">
            <v>*</v>
          </cell>
          <cell r="E5734">
            <v>0.27018633540372672</v>
          </cell>
          <cell r="F5734">
            <v>0.1</v>
          </cell>
          <cell r="G5734" t="str">
            <v>&gt;=25 &amp; &lt;26</v>
          </cell>
          <cell r="H5734" t="str">
            <v>KS2 English</v>
          </cell>
          <cell r="I5734" t="str">
            <v>KS4 English</v>
          </cell>
        </row>
        <row r="5735">
          <cell r="B5735" t="str">
            <v>.</v>
          </cell>
          <cell r="C5735" t="str">
            <v>.</v>
          </cell>
          <cell r="D5735" t="str">
            <v>.</v>
          </cell>
          <cell r="E5735" t="str">
            <v>.</v>
          </cell>
          <cell r="F5735" t="str">
            <v>.</v>
          </cell>
          <cell r="G5735" t="str">
            <v>.</v>
          </cell>
          <cell r="H5735" t="str">
            <v>.</v>
          </cell>
          <cell r="I5735" t="str">
            <v>.</v>
          </cell>
        </row>
        <row r="5736">
          <cell r="B5736" t="str">
            <v>.</v>
          </cell>
          <cell r="C5736" t="str">
            <v>.</v>
          </cell>
          <cell r="D5736" t="str">
            <v>.</v>
          </cell>
          <cell r="E5736" t="str">
            <v>.</v>
          </cell>
          <cell r="F5736" t="str">
            <v>.</v>
          </cell>
          <cell r="G5736" t="str">
            <v>.</v>
          </cell>
          <cell r="H5736" t="str">
            <v>KS2 English</v>
          </cell>
          <cell r="I5736" t="str">
            <v>KS4 English</v>
          </cell>
        </row>
        <row r="5737">
          <cell r="B5737" t="str">
            <v>.</v>
          </cell>
          <cell r="C5737" t="str">
            <v>.</v>
          </cell>
          <cell r="D5737" t="str">
            <v>.</v>
          </cell>
          <cell r="E5737" t="str">
            <v>.</v>
          </cell>
          <cell r="F5737" t="str">
            <v>.</v>
          </cell>
          <cell r="G5737" t="str">
            <v>.</v>
          </cell>
          <cell r="H5737" t="str">
            <v>KS2 English</v>
          </cell>
          <cell r="I5737" t="str">
            <v>KS4 English</v>
          </cell>
        </row>
        <row r="5738">
          <cell r="B5738" t="str">
            <v>.</v>
          </cell>
          <cell r="C5738" t="str">
            <v>.</v>
          </cell>
          <cell r="D5738" t="str">
            <v>.</v>
          </cell>
          <cell r="E5738" t="str">
            <v>.</v>
          </cell>
          <cell r="F5738" t="str">
            <v>.</v>
          </cell>
          <cell r="G5738" t="str">
            <v>.</v>
          </cell>
          <cell r="H5738" t="str">
            <v>KS2 English</v>
          </cell>
          <cell r="I5738" t="str">
            <v>KS4 English</v>
          </cell>
        </row>
        <row r="5739">
          <cell r="B5739" t="str">
            <v>.</v>
          </cell>
          <cell r="C5739" t="str">
            <v>.</v>
          </cell>
          <cell r="D5739" t="str">
            <v>.</v>
          </cell>
          <cell r="E5739" t="str">
            <v>.</v>
          </cell>
          <cell r="F5739" t="str">
            <v>.</v>
          </cell>
          <cell r="G5739" t="str">
            <v>.</v>
          </cell>
          <cell r="H5739" t="str">
            <v>KS2 English</v>
          </cell>
          <cell r="I5739" t="str">
            <v>KS4 English</v>
          </cell>
        </row>
        <row r="5740">
          <cell r="B5740" t="str">
            <v>.</v>
          </cell>
          <cell r="C5740" t="str">
            <v>.</v>
          </cell>
          <cell r="D5740" t="str">
            <v>.</v>
          </cell>
          <cell r="E5740" t="str">
            <v>.</v>
          </cell>
          <cell r="F5740" t="str">
            <v>.</v>
          </cell>
          <cell r="G5740" t="str">
            <v>.</v>
          </cell>
          <cell r="H5740" t="str">
            <v>.</v>
          </cell>
          <cell r="I5740" t="str">
            <v>.</v>
          </cell>
        </row>
        <row r="5741">
          <cell r="B5741" t="str">
            <v>.</v>
          </cell>
          <cell r="C5741" t="str">
            <v>.</v>
          </cell>
          <cell r="D5741" t="str">
            <v>.</v>
          </cell>
          <cell r="E5741" t="str">
            <v>.</v>
          </cell>
          <cell r="F5741" t="str">
            <v>.</v>
          </cell>
          <cell r="G5741" t="str">
            <v>.</v>
          </cell>
          <cell r="H5741" t="str">
            <v>.</v>
          </cell>
          <cell r="I5741" t="str">
            <v>.</v>
          </cell>
        </row>
        <row r="5742">
          <cell r="B5742" t="str">
            <v>KS2-4</v>
          </cell>
          <cell r="C5742" t="str">
            <v>B</v>
          </cell>
          <cell r="D5742" t="str">
            <v>*</v>
          </cell>
          <cell r="E5742">
            <v>0</v>
          </cell>
          <cell r="F5742">
            <v>0.1</v>
          </cell>
          <cell r="G5742" t="str">
            <v>&gt;=26 &amp; &lt;27</v>
          </cell>
          <cell r="H5742" t="str">
            <v>KS2 English</v>
          </cell>
          <cell r="I5742" t="str">
            <v>KS4 English</v>
          </cell>
        </row>
        <row r="5743">
          <cell r="B5743" t="str">
            <v>KS2-4</v>
          </cell>
          <cell r="C5743" t="str">
            <v>N</v>
          </cell>
          <cell r="D5743" t="str">
            <v>*</v>
          </cell>
          <cell r="E5743">
            <v>0</v>
          </cell>
          <cell r="F5743">
            <v>0.1</v>
          </cell>
          <cell r="G5743" t="str">
            <v>&gt;=26 &amp; &lt;27</v>
          </cell>
          <cell r="H5743" t="str">
            <v>KS2 English</v>
          </cell>
          <cell r="I5743" t="str">
            <v>KS4 English</v>
          </cell>
        </row>
        <row r="5744">
          <cell r="B5744" t="str">
            <v>KS2-4</v>
          </cell>
          <cell r="C5744" t="str">
            <v>2</v>
          </cell>
          <cell r="D5744" t="str">
            <v>*</v>
          </cell>
          <cell r="E5744">
            <v>0</v>
          </cell>
          <cell r="F5744">
            <v>0.1</v>
          </cell>
          <cell r="G5744" t="str">
            <v>&gt;=26 &amp; &lt;27</v>
          </cell>
          <cell r="H5744" t="str">
            <v>KS2 English</v>
          </cell>
          <cell r="I5744" t="str">
            <v>KS4 English</v>
          </cell>
        </row>
        <row r="5745">
          <cell r="B5745" t="str">
            <v>KS2-4</v>
          </cell>
          <cell r="C5745" t="str">
            <v>3C</v>
          </cell>
          <cell r="D5745" t="str">
            <v>*</v>
          </cell>
          <cell r="E5745">
            <v>0</v>
          </cell>
          <cell r="F5745">
            <v>0.1</v>
          </cell>
          <cell r="G5745" t="str">
            <v>&gt;=26 &amp; &lt;27</v>
          </cell>
          <cell r="H5745" t="str">
            <v>KS2 English</v>
          </cell>
          <cell r="I5745" t="str">
            <v>KS4 English</v>
          </cell>
        </row>
        <row r="5746">
          <cell r="B5746" t="str">
            <v>KS2-4</v>
          </cell>
          <cell r="C5746" t="str">
            <v>3B</v>
          </cell>
          <cell r="D5746" t="str">
            <v>*</v>
          </cell>
          <cell r="E5746">
            <v>0</v>
          </cell>
          <cell r="F5746">
            <v>0.1</v>
          </cell>
          <cell r="G5746" t="str">
            <v>&gt;=26 &amp; &lt;27</v>
          </cell>
          <cell r="H5746" t="str">
            <v>KS2 English</v>
          </cell>
          <cell r="I5746" t="str">
            <v>KS4 English</v>
          </cell>
        </row>
        <row r="5747">
          <cell r="B5747" t="str">
            <v>KS2-4</v>
          </cell>
          <cell r="C5747" t="str">
            <v>3A</v>
          </cell>
          <cell r="D5747" t="str">
            <v>*</v>
          </cell>
          <cell r="E5747">
            <v>1.2453300124533001E-3</v>
          </cell>
          <cell r="F5747">
            <v>0.1</v>
          </cell>
          <cell r="G5747" t="str">
            <v>&gt;=26 &amp; &lt;27</v>
          </cell>
          <cell r="H5747" t="str">
            <v>KS2 English</v>
          </cell>
          <cell r="I5747" t="str">
            <v>KS4 English</v>
          </cell>
        </row>
        <row r="5748">
          <cell r="B5748" t="str">
            <v>KS2-4</v>
          </cell>
          <cell r="C5748" t="str">
            <v>4C</v>
          </cell>
          <cell r="D5748" t="str">
            <v>*</v>
          </cell>
          <cell r="E5748">
            <v>1.3593112822836431E-3</v>
          </cell>
          <cell r="F5748">
            <v>0.1</v>
          </cell>
          <cell r="G5748" t="str">
            <v>&gt;=26 &amp; &lt;27</v>
          </cell>
          <cell r="H5748" t="str">
            <v>KS2 English</v>
          </cell>
          <cell r="I5748" t="str">
            <v>KS4 English</v>
          </cell>
        </row>
        <row r="5749">
          <cell r="B5749" t="str">
            <v>KS2-4</v>
          </cell>
          <cell r="C5749" t="str">
            <v>4B</v>
          </cell>
          <cell r="D5749" t="str">
            <v>*</v>
          </cell>
          <cell r="E5749">
            <v>8.5470085470085479E-3</v>
          </cell>
          <cell r="F5749">
            <v>0.1</v>
          </cell>
          <cell r="G5749" t="str">
            <v>&gt;=26 &amp; &lt;27</v>
          </cell>
          <cell r="H5749" t="str">
            <v>KS2 English</v>
          </cell>
          <cell r="I5749" t="str">
            <v>KS4 English</v>
          </cell>
        </row>
        <row r="5750">
          <cell r="B5750" t="str">
            <v>KS2-4</v>
          </cell>
          <cell r="C5750" t="str">
            <v>4A</v>
          </cell>
          <cell r="D5750" t="str">
            <v>*</v>
          </cell>
          <cell r="E5750">
            <v>2.9995946493717066E-2</v>
          </cell>
          <cell r="F5750">
            <v>0.1</v>
          </cell>
          <cell r="G5750" t="str">
            <v>&gt;=26 &amp; &lt;27</v>
          </cell>
          <cell r="H5750" t="str">
            <v>KS2 English</v>
          </cell>
          <cell r="I5750" t="str">
            <v>KS4 English</v>
          </cell>
        </row>
        <row r="5751">
          <cell r="B5751" t="str">
            <v>KS2-4</v>
          </cell>
          <cell r="C5751" t="str">
            <v>5C</v>
          </cell>
          <cell r="D5751" t="str">
            <v>*</v>
          </cell>
          <cell r="E5751">
            <v>0.10340595274624118</v>
          </cell>
          <cell r="F5751">
            <v>0.1</v>
          </cell>
          <cell r="G5751" t="str">
            <v>&gt;=26 &amp; &lt;27</v>
          </cell>
          <cell r="H5751" t="str">
            <v>KS2 English</v>
          </cell>
          <cell r="I5751" t="str">
            <v>KS4 English</v>
          </cell>
        </row>
        <row r="5752">
          <cell r="B5752" t="str">
            <v>KS2-4</v>
          </cell>
          <cell r="C5752" t="str">
            <v>5B</v>
          </cell>
          <cell r="D5752" t="str">
            <v>*</v>
          </cell>
          <cell r="E5752">
            <v>0.38305941845764857</v>
          </cell>
          <cell r="F5752">
            <v>0.1</v>
          </cell>
          <cell r="G5752" t="str">
            <v>&gt;=26 &amp; &lt;27</v>
          </cell>
          <cell r="H5752" t="str">
            <v>KS2 English</v>
          </cell>
          <cell r="I5752" t="str">
            <v>KS4 English</v>
          </cell>
        </row>
        <row r="5753">
          <cell r="B5753" t="str">
            <v>KS2-4</v>
          </cell>
          <cell r="C5753" t="str">
            <v>5A</v>
          </cell>
          <cell r="D5753" t="str">
            <v>*</v>
          </cell>
          <cell r="E5753">
            <v>0.38305941845764857</v>
          </cell>
          <cell r="F5753">
            <v>0.1</v>
          </cell>
          <cell r="G5753" t="str">
            <v>&gt;=26 &amp; &lt;27</v>
          </cell>
          <cell r="H5753" t="str">
            <v>KS2 English</v>
          </cell>
          <cell r="I5753" t="str">
            <v>KS4 English</v>
          </cell>
        </row>
        <row r="5754">
          <cell r="B5754" t="str">
            <v>.</v>
          </cell>
          <cell r="C5754" t="str">
            <v>.</v>
          </cell>
          <cell r="D5754" t="str">
            <v>.</v>
          </cell>
          <cell r="E5754" t="str">
            <v>.</v>
          </cell>
          <cell r="F5754" t="str">
            <v>.</v>
          </cell>
          <cell r="G5754" t="str">
            <v>.</v>
          </cell>
          <cell r="H5754" t="str">
            <v>.</v>
          </cell>
          <cell r="I5754" t="str">
            <v>.</v>
          </cell>
        </row>
        <row r="5755">
          <cell r="B5755" t="str">
            <v>.</v>
          </cell>
          <cell r="C5755" t="str">
            <v>.</v>
          </cell>
          <cell r="D5755" t="str">
            <v>.</v>
          </cell>
          <cell r="E5755" t="str">
            <v>.</v>
          </cell>
          <cell r="F5755" t="str">
            <v>.</v>
          </cell>
          <cell r="G5755" t="str">
            <v>.</v>
          </cell>
          <cell r="H5755" t="str">
            <v>KS2 English</v>
          </cell>
          <cell r="I5755" t="str">
            <v>KS4 English</v>
          </cell>
        </row>
        <row r="5756">
          <cell r="B5756" t="str">
            <v>.</v>
          </cell>
          <cell r="C5756" t="str">
            <v>.</v>
          </cell>
          <cell r="D5756" t="str">
            <v>.</v>
          </cell>
          <cell r="E5756" t="str">
            <v>.</v>
          </cell>
          <cell r="F5756" t="str">
            <v>.</v>
          </cell>
          <cell r="G5756" t="str">
            <v>.</v>
          </cell>
          <cell r="H5756" t="str">
            <v>KS2 English</v>
          </cell>
          <cell r="I5756" t="str">
            <v>KS4 English</v>
          </cell>
        </row>
        <row r="5757">
          <cell r="B5757" t="str">
            <v>.</v>
          </cell>
          <cell r="C5757" t="str">
            <v>.</v>
          </cell>
          <cell r="D5757" t="str">
            <v>.</v>
          </cell>
          <cell r="E5757" t="str">
            <v>.</v>
          </cell>
          <cell r="F5757" t="str">
            <v>.</v>
          </cell>
          <cell r="G5757" t="str">
            <v>.</v>
          </cell>
          <cell r="H5757" t="str">
            <v>KS2 English</v>
          </cell>
          <cell r="I5757" t="str">
            <v>KS4 English</v>
          </cell>
        </row>
        <row r="5758">
          <cell r="B5758" t="str">
            <v>.</v>
          </cell>
          <cell r="C5758" t="str">
            <v>.</v>
          </cell>
          <cell r="D5758" t="str">
            <v>.</v>
          </cell>
          <cell r="E5758" t="str">
            <v>.</v>
          </cell>
          <cell r="F5758" t="str">
            <v>.</v>
          </cell>
          <cell r="G5758" t="str">
            <v>.</v>
          </cell>
          <cell r="H5758" t="str">
            <v>KS2 English</v>
          </cell>
          <cell r="I5758" t="str">
            <v>KS4 English</v>
          </cell>
        </row>
        <row r="5759">
          <cell r="B5759" t="str">
            <v>.</v>
          </cell>
          <cell r="C5759" t="str">
            <v>.</v>
          </cell>
          <cell r="D5759" t="str">
            <v>.</v>
          </cell>
          <cell r="E5759" t="str">
            <v>.</v>
          </cell>
          <cell r="F5759" t="str">
            <v>.</v>
          </cell>
          <cell r="G5759" t="str">
            <v>.</v>
          </cell>
          <cell r="H5759" t="str">
            <v>.</v>
          </cell>
          <cell r="I5759" t="str">
            <v>.</v>
          </cell>
        </row>
        <row r="5760">
          <cell r="B5760" t="str">
            <v>.</v>
          </cell>
          <cell r="C5760" t="str">
            <v>.</v>
          </cell>
          <cell r="D5760" t="str">
            <v>.</v>
          </cell>
          <cell r="E5760" t="str">
            <v>.</v>
          </cell>
          <cell r="F5760" t="str">
            <v>.</v>
          </cell>
          <cell r="G5760" t="str">
            <v>.</v>
          </cell>
          <cell r="H5760" t="str">
            <v>.</v>
          </cell>
          <cell r="I5760" t="str">
            <v>.</v>
          </cell>
        </row>
        <row r="5761">
          <cell r="B5761" t="str">
            <v>KS2-4</v>
          </cell>
          <cell r="C5761" t="str">
            <v>B</v>
          </cell>
          <cell r="D5761" t="str">
            <v>*</v>
          </cell>
          <cell r="E5761">
            <v>0</v>
          </cell>
          <cell r="F5761">
            <v>0.1</v>
          </cell>
          <cell r="G5761" t="str">
            <v>&gt;=27 &amp; &lt;28</v>
          </cell>
          <cell r="H5761" t="str">
            <v>KS2 English</v>
          </cell>
          <cell r="I5761" t="str">
            <v>KS4 English</v>
          </cell>
        </row>
        <row r="5762">
          <cell r="B5762" t="str">
            <v>KS2-4</v>
          </cell>
          <cell r="C5762" t="str">
            <v>N</v>
          </cell>
          <cell r="D5762" t="str">
            <v>*</v>
          </cell>
          <cell r="E5762">
            <v>0</v>
          </cell>
          <cell r="F5762">
            <v>0.1</v>
          </cell>
          <cell r="G5762" t="str">
            <v>&gt;=27 &amp; &lt;28</v>
          </cell>
          <cell r="H5762" t="str">
            <v>KS2 English</v>
          </cell>
          <cell r="I5762" t="str">
            <v>KS4 English</v>
          </cell>
        </row>
        <row r="5763">
          <cell r="B5763" t="str">
            <v>KS2-4</v>
          </cell>
          <cell r="C5763" t="str">
            <v>2</v>
          </cell>
          <cell r="D5763" t="str">
            <v>*</v>
          </cell>
          <cell r="E5763">
            <v>0</v>
          </cell>
          <cell r="F5763">
            <v>0.1</v>
          </cell>
          <cell r="G5763" t="str">
            <v>&gt;=27 &amp; &lt;28</v>
          </cell>
          <cell r="H5763" t="str">
            <v>KS2 English</v>
          </cell>
          <cell r="I5763" t="str">
            <v>KS4 English</v>
          </cell>
        </row>
        <row r="5764">
          <cell r="B5764" t="str">
            <v>KS2-4</v>
          </cell>
          <cell r="C5764" t="str">
            <v>3C</v>
          </cell>
          <cell r="D5764" t="str">
            <v>*</v>
          </cell>
          <cell r="E5764">
            <v>0</v>
          </cell>
          <cell r="F5764">
            <v>0.1</v>
          </cell>
          <cell r="G5764" t="str">
            <v>&gt;=27 &amp; &lt;28</v>
          </cell>
          <cell r="H5764" t="str">
            <v>KS2 English</v>
          </cell>
          <cell r="I5764" t="str">
            <v>KS4 English</v>
          </cell>
        </row>
        <row r="5765">
          <cell r="B5765" t="str">
            <v>KS2-4</v>
          </cell>
          <cell r="C5765" t="str">
            <v>3B</v>
          </cell>
          <cell r="D5765" t="str">
            <v>*</v>
          </cell>
          <cell r="E5765">
            <v>0</v>
          </cell>
          <cell r="F5765">
            <v>0.1</v>
          </cell>
          <cell r="G5765" t="str">
            <v>&gt;=27 &amp; &lt;28</v>
          </cell>
          <cell r="H5765" t="str">
            <v>KS2 English</v>
          </cell>
          <cell r="I5765" t="str">
            <v>KS4 English</v>
          </cell>
        </row>
        <row r="5766">
          <cell r="B5766" t="str">
            <v>KS2-4</v>
          </cell>
          <cell r="C5766" t="str">
            <v>3A</v>
          </cell>
          <cell r="D5766" t="str">
            <v>*</v>
          </cell>
          <cell r="E5766">
            <v>0</v>
          </cell>
          <cell r="F5766">
            <v>0.1</v>
          </cell>
          <cell r="G5766" t="str">
            <v>&gt;=27 &amp; &lt;28</v>
          </cell>
          <cell r="H5766" t="str">
            <v>KS2 English</v>
          </cell>
          <cell r="I5766" t="str">
            <v>KS4 English</v>
          </cell>
        </row>
        <row r="5767">
          <cell r="B5767" t="str">
            <v>KS2-4</v>
          </cell>
          <cell r="C5767" t="str">
            <v>4C</v>
          </cell>
          <cell r="D5767" t="str">
            <v>*</v>
          </cell>
          <cell r="E5767">
            <v>3.3967391304347825E-3</v>
          </cell>
          <cell r="F5767">
            <v>0.1</v>
          </cell>
          <cell r="G5767" t="str">
            <v>&gt;=27 &amp; &lt;28</v>
          </cell>
          <cell r="H5767" t="str">
            <v>KS2 English</v>
          </cell>
          <cell r="I5767" t="str">
            <v>KS4 English</v>
          </cell>
        </row>
        <row r="5768">
          <cell r="B5768" t="str">
            <v>KS2-4</v>
          </cell>
          <cell r="C5768" t="str">
            <v>4B</v>
          </cell>
          <cell r="D5768" t="str">
            <v>*</v>
          </cell>
          <cell r="E5768">
            <v>4.8661800486618006E-3</v>
          </cell>
          <cell r="F5768">
            <v>0.1</v>
          </cell>
          <cell r="G5768" t="str">
            <v>&gt;=27 &amp; &lt;28</v>
          </cell>
          <cell r="H5768" t="str">
            <v>KS2 English</v>
          </cell>
          <cell r="I5768" t="str">
            <v>KS4 English</v>
          </cell>
        </row>
        <row r="5769">
          <cell r="B5769" t="str">
            <v>KS2-4</v>
          </cell>
          <cell r="C5769" t="str">
            <v>4A</v>
          </cell>
          <cell r="D5769" t="str">
            <v>*</v>
          </cell>
          <cell r="E5769">
            <v>2.0522388059701493E-2</v>
          </cell>
          <cell r="F5769">
            <v>0.1</v>
          </cell>
          <cell r="G5769" t="str">
            <v>&gt;=27 &amp; &lt;28</v>
          </cell>
          <cell r="H5769" t="str">
            <v>KS2 English</v>
          </cell>
          <cell r="I5769" t="str">
            <v>KS4 English</v>
          </cell>
        </row>
        <row r="5770">
          <cell r="B5770" t="str">
            <v>KS2-4</v>
          </cell>
          <cell r="C5770" t="str">
            <v>5C</v>
          </cell>
          <cell r="D5770" t="str">
            <v>*</v>
          </cell>
          <cell r="E5770">
            <v>0.11931119311193111</v>
          </cell>
          <cell r="F5770">
            <v>0.1</v>
          </cell>
          <cell r="G5770" t="str">
            <v>&gt;=27 &amp; &lt;28</v>
          </cell>
          <cell r="H5770" t="str">
            <v>KS2 English</v>
          </cell>
          <cell r="I5770" t="str">
            <v>KS4 English</v>
          </cell>
        </row>
        <row r="5771">
          <cell r="B5771" t="str">
            <v>KS2-4</v>
          </cell>
          <cell r="C5771" t="str">
            <v>5B</v>
          </cell>
          <cell r="D5771" t="str">
            <v>*</v>
          </cell>
          <cell r="E5771">
            <v>0.3602726387536514</v>
          </cell>
          <cell r="F5771">
            <v>0.1</v>
          </cell>
          <cell r="G5771" t="str">
            <v>&gt;=27 &amp; &lt;28</v>
          </cell>
          <cell r="H5771" t="str">
            <v>KS2 English</v>
          </cell>
          <cell r="I5771" t="str">
            <v>KS4 English</v>
          </cell>
        </row>
        <row r="5772">
          <cell r="B5772" t="str">
            <v>KS2-4</v>
          </cell>
          <cell r="C5772" t="str">
            <v>5A</v>
          </cell>
          <cell r="D5772" t="str">
            <v>*</v>
          </cell>
          <cell r="E5772">
            <v>0.3602726387536514</v>
          </cell>
          <cell r="F5772">
            <v>0.1</v>
          </cell>
          <cell r="G5772" t="str">
            <v>&gt;=27 &amp; &lt;28</v>
          </cell>
          <cell r="H5772" t="str">
            <v>KS2 English</v>
          </cell>
          <cell r="I5772" t="str">
            <v>KS4 English</v>
          </cell>
        </row>
        <row r="5773">
          <cell r="B5773" t="str">
            <v>.</v>
          </cell>
          <cell r="C5773" t="str">
            <v>.</v>
          </cell>
          <cell r="D5773" t="str">
            <v>.</v>
          </cell>
          <cell r="E5773" t="str">
            <v>.</v>
          </cell>
          <cell r="F5773" t="str">
            <v>.</v>
          </cell>
          <cell r="G5773" t="str">
            <v>.</v>
          </cell>
          <cell r="H5773" t="str">
            <v>.</v>
          </cell>
          <cell r="I5773" t="str">
            <v>.</v>
          </cell>
        </row>
        <row r="5774">
          <cell r="B5774" t="str">
            <v>.</v>
          </cell>
          <cell r="C5774" t="str">
            <v>.</v>
          </cell>
          <cell r="D5774" t="str">
            <v>.</v>
          </cell>
          <cell r="E5774" t="str">
            <v>.</v>
          </cell>
          <cell r="F5774" t="str">
            <v>.</v>
          </cell>
          <cell r="G5774" t="str">
            <v>.</v>
          </cell>
          <cell r="H5774" t="str">
            <v>KS2 English</v>
          </cell>
          <cell r="I5774" t="str">
            <v>KS4 English</v>
          </cell>
        </row>
        <row r="5775">
          <cell r="B5775" t="str">
            <v>.</v>
          </cell>
          <cell r="C5775" t="str">
            <v>.</v>
          </cell>
          <cell r="D5775" t="str">
            <v>.</v>
          </cell>
          <cell r="E5775" t="str">
            <v>.</v>
          </cell>
          <cell r="F5775" t="str">
            <v>.</v>
          </cell>
          <cell r="G5775" t="str">
            <v>.</v>
          </cell>
          <cell r="H5775" t="str">
            <v>KS2 English</v>
          </cell>
          <cell r="I5775" t="str">
            <v>KS4 English</v>
          </cell>
        </row>
        <row r="5776">
          <cell r="B5776" t="str">
            <v>.</v>
          </cell>
          <cell r="C5776" t="str">
            <v>.</v>
          </cell>
          <cell r="D5776" t="str">
            <v>.</v>
          </cell>
          <cell r="E5776" t="str">
            <v>.</v>
          </cell>
          <cell r="F5776" t="str">
            <v>.</v>
          </cell>
          <cell r="G5776" t="str">
            <v>.</v>
          </cell>
          <cell r="H5776" t="str">
            <v>KS2 English</v>
          </cell>
          <cell r="I5776" t="str">
            <v>KS4 English</v>
          </cell>
        </row>
        <row r="5777">
          <cell r="B5777" t="str">
            <v>.</v>
          </cell>
          <cell r="C5777" t="str">
            <v>.</v>
          </cell>
          <cell r="D5777" t="str">
            <v>.</v>
          </cell>
          <cell r="E5777" t="str">
            <v>.</v>
          </cell>
          <cell r="F5777" t="str">
            <v>.</v>
          </cell>
          <cell r="G5777" t="str">
            <v>.</v>
          </cell>
          <cell r="H5777" t="str">
            <v>KS2 English</v>
          </cell>
          <cell r="I5777" t="str">
            <v>KS4 English</v>
          </cell>
        </row>
        <row r="5778">
          <cell r="B5778" t="str">
            <v>.</v>
          </cell>
          <cell r="C5778" t="str">
            <v>.</v>
          </cell>
          <cell r="D5778" t="str">
            <v>.</v>
          </cell>
          <cell r="E5778" t="str">
            <v>.</v>
          </cell>
          <cell r="F5778" t="str">
            <v>.</v>
          </cell>
          <cell r="G5778" t="str">
            <v>.</v>
          </cell>
          <cell r="H5778" t="str">
            <v>.</v>
          </cell>
          <cell r="I5778" t="str">
            <v>.</v>
          </cell>
        </row>
        <row r="5779">
          <cell r="B5779" t="str">
            <v>.</v>
          </cell>
          <cell r="C5779" t="str">
            <v>.</v>
          </cell>
          <cell r="D5779" t="str">
            <v>.</v>
          </cell>
          <cell r="E5779" t="str">
            <v>.</v>
          </cell>
          <cell r="F5779" t="str">
            <v>.</v>
          </cell>
          <cell r="G5779" t="str">
            <v>.</v>
          </cell>
          <cell r="H5779" t="str">
            <v>.</v>
          </cell>
          <cell r="I5779" t="str">
            <v>.</v>
          </cell>
        </row>
        <row r="5780">
          <cell r="B5780" t="str">
            <v>KS2-4</v>
          </cell>
          <cell r="C5780" t="str">
            <v>B</v>
          </cell>
          <cell r="D5780" t="str">
            <v>*</v>
          </cell>
          <cell r="E5780">
            <v>0</v>
          </cell>
          <cell r="F5780">
            <v>0.1</v>
          </cell>
          <cell r="G5780" t="str">
            <v>&gt;=28 &amp; &lt;29</v>
          </cell>
          <cell r="H5780" t="str">
            <v>KS2 English</v>
          </cell>
          <cell r="I5780" t="str">
            <v>KS4 English</v>
          </cell>
        </row>
        <row r="5781">
          <cell r="B5781" t="str">
            <v>KS2-4</v>
          </cell>
          <cell r="C5781" t="str">
            <v>N</v>
          </cell>
          <cell r="D5781" t="str">
            <v>*</v>
          </cell>
          <cell r="E5781">
            <v>0</v>
          </cell>
          <cell r="F5781">
            <v>0.1</v>
          </cell>
          <cell r="G5781" t="str">
            <v>&gt;=28 &amp; &lt;29</v>
          </cell>
          <cell r="H5781" t="str">
            <v>KS2 English</v>
          </cell>
          <cell r="I5781" t="str">
            <v>KS4 English</v>
          </cell>
        </row>
        <row r="5782">
          <cell r="B5782" t="str">
            <v>KS2-4</v>
          </cell>
          <cell r="C5782" t="str">
            <v>2</v>
          </cell>
          <cell r="D5782" t="str">
            <v>*</v>
          </cell>
          <cell r="E5782">
            <v>0</v>
          </cell>
          <cell r="F5782">
            <v>0.1</v>
          </cell>
          <cell r="G5782" t="str">
            <v>&gt;=28 &amp; &lt;29</v>
          </cell>
          <cell r="H5782" t="str">
            <v>KS2 English</v>
          </cell>
          <cell r="I5782" t="str">
            <v>KS4 English</v>
          </cell>
        </row>
        <row r="5783">
          <cell r="B5783" t="str">
            <v>KS2-4</v>
          </cell>
          <cell r="C5783" t="str">
            <v>3C</v>
          </cell>
          <cell r="D5783" t="str">
            <v>*</v>
          </cell>
          <cell r="E5783">
            <v>0</v>
          </cell>
          <cell r="F5783">
            <v>0.1</v>
          </cell>
          <cell r="G5783" t="str">
            <v>&gt;=28 &amp; &lt;29</v>
          </cell>
          <cell r="H5783" t="str">
            <v>KS2 English</v>
          </cell>
          <cell r="I5783" t="str">
            <v>KS4 English</v>
          </cell>
        </row>
        <row r="5784">
          <cell r="B5784" t="str">
            <v>KS2-4</v>
          </cell>
          <cell r="C5784" t="str">
            <v>3B</v>
          </cell>
          <cell r="D5784" t="str">
            <v>*</v>
          </cell>
          <cell r="E5784">
            <v>1.020408163265306E-2</v>
          </cell>
          <cell r="F5784">
            <v>0.1</v>
          </cell>
          <cell r="G5784" t="str">
            <v>&gt;=28 &amp; &lt;29</v>
          </cell>
          <cell r="H5784" t="str">
            <v>KS2 English</v>
          </cell>
          <cell r="I5784" t="str">
            <v>KS4 English</v>
          </cell>
        </row>
        <row r="5785">
          <cell r="B5785" t="str">
            <v>KS2-4</v>
          </cell>
          <cell r="C5785" t="str">
            <v>3A</v>
          </cell>
          <cell r="D5785" t="str">
            <v>*</v>
          </cell>
          <cell r="E5785">
            <v>1.020408163265306E-2</v>
          </cell>
          <cell r="F5785">
            <v>0.1</v>
          </cell>
          <cell r="G5785" t="str">
            <v>&gt;=28 &amp; &lt;29</v>
          </cell>
          <cell r="H5785" t="str">
            <v>KS2 English</v>
          </cell>
          <cell r="I5785" t="str">
            <v>KS4 English</v>
          </cell>
        </row>
        <row r="5786">
          <cell r="B5786" t="str">
            <v>KS2-4</v>
          </cell>
          <cell r="C5786" t="str">
            <v>4C</v>
          </cell>
          <cell r="D5786" t="str">
            <v>*</v>
          </cell>
          <cell r="E5786">
            <v>6.1475409836065573E-3</v>
          </cell>
          <cell r="F5786">
            <v>0.1</v>
          </cell>
          <cell r="G5786" t="str">
            <v>&gt;=28 &amp; &lt;29</v>
          </cell>
          <cell r="H5786" t="str">
            <v>KS2 English</v>
          </cell>
          <cell r="I5786" t="str">
            <v>KS4 English</v>
          </cell>
        </row>
        <row r="5787">
          <cell r="B5787" t="str">
            <v>KS2-4</v>
          </cell>
          <cell r="C5787" t="str">
            <v>4B</v>
          </cell>
          <cell r="D5787" t="str">
            <v>*</v>
          </cell>
          <cell r="E5787">
            <v>2.5031289111389236E-2</v>
          </cell>
          <cell r="F5787">
            <v>0.1</v>
          </cell>
          <cell r="G5787" t="str">
            <v>&gt;=28 &amp; &lt;29</v>
          </cell>
          <cell r="H5787" t="str">
            <v>KS2 English</v>
          </cell>
          <cell r="I5787" t="str">
            <v>KS4 English</v>
          </cell>
        </row>
        <row r="5788">
          <cell r="B5788" t="str">
            <v>KS2-4</v>
          </cell>
          <cell r="C5788" t="str">
            <v>4A</v>
          </cell>
          <cell r="D5788" t="str">
            <v>*</v>
          </cell>
          <cell r="E5788">
            <v>5.623471882640587E-2</v>
          </cell>
          <cell r="F5788">
            <v>0.1</v>
          </cell>
          <cell r="G5788" t="str">
            <v>&gt;=28 &amp; &lt;29</v>
          </cell>
          <cell r="H5788" t="str">
            <v>KS2 English</v>
          </cell>
          <cell r="I5788" t="str">
            <v>KS4 English</v>
          </cell>
        </row>
        <row r="5789">
          <cell r="B5789" t="str">
            <v>KS2-4</v>
          </cell>
          <cell r="C5789" t="str">
            <v>5C</v>
          </cell>
          <cell r="D5789" t="str">
            <v>*</v>
          </cell>
          <cell r="E5789">
            <v>0.20538057742782151</v>
          </cell>
          <cell r="F5789">
            <v>0.1</v>
          </cell>
          <cell r="G5789" t="str">
            <v>&gt;=28 &amp; &lt;29</v>
          </cell>
          <cell r="H5789" t="str">
            <v>KS2 English</v>
          </cell>
          <cell r="I5789" t="str">
            <v>KS4 English</v>
          </cell>
        </row>
        <row r="5790">
          <cell r="B5790" t="str">
            <v>KS2-4</v>
          </cell>
          <cell r="C5790" t="str">
            <v>5B</v>
          </cell>
          <cell r="D5790" t="str">
            <v>*</v>
          </cell>
          <cell r="E5790">
            <v>0.49242424242424243</v>
          </cell>
          <cell r="F5790">
            <v>0.1</v>
          </cell>
          <cell r="G5790" t="str">
            <v>&gt;=28 &amp; &lt;29</v>
          </cell>
          <cell r="H5790" t="str">
            <v>KS2 English</v>
          </cell>
          <cell r="I5790" t="str">
            <v>KS4 English</v>
          </cell>
        </row>
        <row r="5791">
          <cell r="B5791" t="str">
            <v>KS2-4</v>
          </cell>
          <cell r="C5791" t="str">
            <v>5A</v>
          </cell>
          <cell r="D5791" t="str">
            <v>*</v>
          </cell>
          <cell r="E5791">
            <v>0.49242424242424243</v>
          </cell>
          <cell r="F5791">
            <v>0.1</v>
          </cell>
          <cell r="G5791" t="str">
            <v>&gt;=28 &amp; &lt;29</v>
          </cell>
          <cell r="H5791" t="str">
            <v>KS2 English</v>
          </cell>
          <cell r="I5791" t="str">
            <v>KS4 English</v>
          </cell>
        </row>
        <row r="5792">
          <cell r="B5792" t="str">
            <v>.</v>
          </cell>
          <cell r="C5792" t="str">
            <v>.</v>
          </cell>
          <cell r="D5792" t="str">
            <v>.</v>
          </cell>
          <cell r="E5792" t="str">
            <v>.</v>
          </cell>
          <cell r="F5792" t="str">
            <v>.</v>
          </cell>
          <cell r="G5792" t="str">
            <v>.</v>
          </cell>
          <cell r="H5792" t="str">
            <v>.</v>
          </cell>
          <cell r="I5792" t="str">
            <v>.</v>
          </cell>
        </row>
        <row r="5793">
          <cell r="B5793" t="str">
            <v>.</v>
          </cell>
          <cell r="C5793" t="str">
            <v>.</v>
          </cell>
          <cell r="D5793" t="str">
            <v>.</v>
          </cell>
          <cell r="E5793" t="str">
            <v>.</v>
          </cell>
          <cell r="F5793" t="str">
            <v>.</v>
          </cell>
          <cell r="G5793" t="str">
            <v>.</v>
          </cell>
          <cell r="H5793" t="str">
            <v>KS2 English</v>
          </cell>
          <cell r="I5793" t="str">
            <v>KS4 English</v>
          </cell>
        </row>
        <row r="5794">
          <cell r="B5794" t="str">
            <v>.</v>
          </cell>
          <cell r="C5794" t="str">
            <v>.</v>
          </cell>
          <cell r="D5794" t="str">
            <v>.</v>
          </cell>
          <cell r="E5794" t="str">
            <v>.</v>
          </cell>
          <cell r="F5794" t="str">
            <v>.</v>
          </cell>
          <cell r="G5794" t="str">
            <v>.</v>
          </cell>
          <cell r="H5794" t="str">
            <v>KS2 English</v>
          </cell>
          <cell r="I5794" t="str">
            <v>KS4 English</v>
          </cell>
        </row>
        <row r="5795">
          <cell r="B5795" t="str">
            <v>.</v>
          </cell>
          <cell r="C5795" t="str">
            <v>.</v>
          </cell>
          <cell r="D5795" t="str">
            <v>.</v>
          </cell>
          <cell r="E5795" t="str">
            <v>.</v>
          </cell>
          <cell r="F5795" t="str">
            <v>.</v>
          </cell>
          <cell r="G5795" t="str">
            <v>.</v>
          </cell>
          <cell r="H5795" t="str">
            <v>KS2 English</v>
          </cell>
          <cell r="I5795" t="str">
            <v>KS4 English</v>
          </cell>
        </row>
        <row r="5796">
          <cell r="B5796" t="str">
            <v>.</v>
          </cell>
          <cell r="C5796" t="str">
            <v>.</v>
          </cell>
          <cell r="D5796" t="str">
            <v>.</v>
          </cell>
          <cell r="E5796" t="str">
            <v>.</v>
          </cell>
          <cell r="F5796" t="str">
            <v>.</v>
          </cell>
          <cell r="G5796" t="str">
            <v>.</v>
          </cell>
          <cell r="H5796" t="str">
            <v>KS2 English</v>
          </cell>
          <cell r="I5796" t="str">
            <v>KS4 English</v>
          </cell>
        </row>
        <row r="5797">
          <cell r="B5797" t="str">
            <v>.</v>
          </cell>
          <cell r="C5797" t="str">
            <v>.</v>
          </cell>
          <cell r="D5797" t="str">
            <v>.</v>
          </cell>
          <cell r="E5797" t="str">
            <v>.</v>
          </cell>
          <cell r="F5797" t="str">
            <v>.</v>
          </cell>
          <cell r="G5797" t="str">
            <v>.</v>
          </cell>
          <cell r="H5797" t="str">
            <v>.</v>
          </cell>
          <cell r="I5797" t="str">
            <v>.</v>
          </cell>
        </row>
        <row r="5798">
          <cell r="B5798" t="str">
            <v>.</v>
          </cell>
          <cell r="C5798" t="str">
            <v>.</v>
          </cell>
          <cell r="D5798" t="str">
            <v>.</v>
          </cell>
          <cell r="E5798" t="str">
            <v>.</v>
          </cell>
          <cell r="F5798" t="str">
            <v>.</v>
          </cell>
          <cell r="G5798" t="str">
            <v>.</v>
          </cell>
          <cell r="H5798" t="str">
            <v>.</v>
          </cell>
          <cell r="I5798" t="str">
            <v>.</v>
          </cell>
        </row>
        <row r="5799">
          <cell r="B5799" t="str">
            <v>KS2-4</v>
          </cell>
          <cell r="C5799" t="str">
            <v>B</v>
          </cell>
          <cell r="D5799" t="str">
            <v>*</v>
          </cell>
          <cell r="E5799">
            <v>2.9702970297029702E-2</v>
          </cell>
          <cell r="F5799">
            <v>0.1</v>
          </cell>
          <cell r="G5799" t="str">
            <v>&gt;=29 &amp; &lt;30</v>
          </cell>
          <cell r="H5799" t="str">
            <v>KS2 English</v>
          </cell>
          <cell r="I5799" t="str">
            <v>KS4 English</v>
          </cell>
        </row>
        <row r="5800">
          <cell r="B5800" t="str">
            <v>KS2-4</v>
          </cell>
          <cell r="C5800" t="str">
            <v>N</v>
          </cell>
          <cell r="D5800" t="str">
            <v>*</v>
          </cell>
          <cell r="E5800">
            <v>2.9702970297029702E-2</v>
          </cell>
          <cell r="F5800">
            <v>0.1</v>
          </cell>
          <cell r="G5800" t="str">
            <v>&gt;=29 &amp; &lt;30</v>
          </cell>
          <cell r="H5800" t="str">
            <v>KS2 English</v>
          </cell>
          <cell r="I5800" t="str">
            <v>KS4 English</v>
          </cell>
        </row>
        <row r="5801">
          <cell r="B5801" t="str">
            <v>KS2-4</v>
          </cell>
          <cell r="C5801" t="str">
            <v>2</v>
          </cell>
          <cell r="D5801" t="str">
            <v>*</v>
          </cell>
          <cell r="E5801">
            <v>2.9702970297029702E-2</v>
          </cell>
          <cell r="F5801">
            <v>0.1</v>
          </cell>
          <cell r="G5801" t="str">
            <v>&gt;=29 &amp; &lt;30</v>
          </cell>
          <cell r="H5801" t="str">
            <v>KS2 English</v>
          </cell>
          <cell r="I5801" t="str">
            <v>KS4 English</v>
          </cell>
        </row>
        <row r="5802">
          <cell r="B5802" t="str">
            <v>KS2-4</v>
          </cell>
          <cell r="C5802" t="str">
            <v>3C</v>
          </cell>
          <cell r="D5802" t="str">
            <v>*</v>
          </cell>
          <cell r="E5802">
            <v>2.9702970297029702E-2</v>
          </cell>
          <cell r="F5802">
            <v>0.1</v>
          </cell>
          <cell r="G5802" t="str">
            <v>&gt;=29 &amp; &lt;30</v>
          </cell>
          <cell r="H5802" t="str">
            <v>KS2 English</v>
          </cell>
          <cell r="I5802" t="str">
            <v>KS4 English</v>
          </cell>
        </row>
        <row r="5803">
          <cell r="B5803" t="str">
            <v>KS2-4</v>
          </cell>
          <cell r="C5803" t="str">
            <v>3B</v>
          </cell>
          <cell r="D5803" t="str">
            <v>*</v>
          </cell>
          <cell r="E5803">
            <v>2.9702970297029702E-2</v>
          </cell>
          <cell r="F5803">
            <v>0.1</v>
          </cell>
          <cell r="G5803" t="str">
            <v>&gt;=29 &amp; &lt;30</v>
          </cell>
          <cell r="H5803" t="str">
            <v>KS2 English</v>
          </cell>
          <cell r="I5803" t="str">
            <v>KS4 English</v>
          </cell>
        </row>
        <row r="5804">
          <cell r="B5804" t="str">
            <v>KS2-4</v>
          </cell>
          <cell r="C5804" t="str">
            <v>3A</v>
          </cell>
          <cell r="D5804" t="str">
            <v>*</v>
          </cell>
          <cell r="E5804">
            <v>2.9702970297029702E-2</v>
          </cell>
          <cell r="F5804">
            <v>0.1</v>
          </cell>
          <cell r="G5804" t="str">
            <v>&gt;=29 &amp; &lt;30</v>
          </cell>
          <cell r="H5804" t="str">
            <v>KS2 English</v>
          </cell>
          <cell r="I5804" t="str">
            <v>KS4 English</v>
          </cell>
        </row>
        <row r="5805">
          <cell r="B5805" t="str">
            <v>KS2-4</v>
          </cell>
          <cell r="C5805" t="str">
            <v>4C</v>
          </cell>
          <cell r="D5805" t="str">
            <v>*</v>
          </cell>
          <cell r="E5805">
            <v>2.9702970297029702E-2</v>
          </cell>
          <cell r="F5805">
            <v>0.1</v>
          </cell>
          <cell r="G5805" t="str">
            <v>&gt;=29 &amp; &lt;30</v>
          </cell>
          <cell r="H5805" t="str">
            <v>KS2 English</v>
          </cell>
          <cell r="I5805" t="str">
            <v>KS4 English</v>
          </cell>
        </row>
        <row r="5806">
          <cell r="B5806" t="str">
            <v>KS2-4</v>
          </cell>
          <cell r="C5806" t="str">
            <v>4B</v>
          </cell>
          <cell r="D5806" t="str">
            <v>*</v>
          </cell>
          <cell r="E5806">
            <v>2.9702970297029702E-2</v>
          </cell>
          <cell r="F5806">
            <v>0.1</v>
          </cell>
          <cell r="G5806" t="str">
            <v>&gt;=29 &amp; &lt;30</v>
          </cell>
          <cell r="H5806" t="str">
            <v>KS2 English</v>
          </cell>
          <cell r="I5806" t="str">
            <v>KS4 English</v>
          </cell>
        </row>
        <row r="5807">
          <cell r="B5807" t="str">
            <v>KS2-4</v>
          </cell>
          <cell r="C5807" t="str">
            <v>4A</v>
          </cell>
          <cell r="D5807" t="str">
            <v>*</v>
          </cell>
          <cell r="E5807">
            <v>8.4656084656084651E-2</v>
          </cell>
          <cell r="F5807">
            <v>0.1</v>
          </cell>
          <cell r="G5807" t="str">
            <v>&gt;=29 &amp; &lt;30</v>
          </cell>
          <cell r="H5807" t="str">
            <v>KS2 English</v>
          </cell>
          <cell r="I5807" t="str">
            <v>KS4 English</v>
          </cell>
        </row>
        <row r="5808">
          <cell r="B5808" t="str">
            <v>KS2-4</v>
          </cell>
          <cell r="C5808" t="str">
            <v>5C</v>
          </cell>
          <cell r="D5808" t="str">
            <v>*</v>
          </cell>
          <cell r="E5808">
            <v>0.30996309963099633</v>
          </cell>
          <cell r="F5808">
            <v>0.1</v>
          </cell>
          <cell r="G5808" t="str">
            <v>&gt;=29 &amp; &lt;30</v>
          </cell>
          <cell r="H5808" t="str">
            <v>KS2 English</v>
          </cell>
          <cell r="I5808" t="str">
            <v>KS4 English</v>
          </cell>
        </row>
        <row r="5809">
          <cell r="B5809" t="str">
            <v>KS2-4</v>
          </cell>
          <cell r="C5809" t="str">
            <v>5B</v>
          </cell>
          <cell r="D5809" t="str">
            <v>*</v>
          </cell>
          <cell r="E5809">
            <v>0.61333333333333329</v>
          </cell>
          <cell r="F5809">
            <v>0.1</v>
          </cell>
          <cell r="G5809" t="str">
            <v>&gt;=29 &amp; &lt;30</v>
          </cell>
          <cell r="H5809" t="str">
            <v>KS2 English</v>
          </cell>
          <cell r="I5809" t="str">
            <v>KS4 English</v>
          </cell>
        </row>
        <row r="5810">
          <cell r="B5810" t="str">
            <v>KS2-4</v>
          </cell>
          <cell r="C5810" t="str">
            <v>5A</v>
          </cell>
          <cell r="D5810" t="str">
            <v>*</v>
          </cell>
          <cell r="E5810">
            <v>0.61333333333333329</v>
          </cell>
          <cell r="F5810">
            <v>0.1</v>
          </cell>
          <cell r="G5810" t="str">
            <v>&gt;=29 &amp; &lt;30</v>
          </cell>
          <cell r="H5810" t="str">
            <v>KS2 English</v>
          </cell>
          <cell r="I5810" t="str">
            <v>KS4 English</v>
          </cell>
        </row>
        <row r="5811">
          <cell r="B5811" t="str">
            <v>.</v>
          </cell>
          <cell r="C5811" t="str">
            <v>.</v>
          </cell>
          <cell r="D5811" t="str">
            <v>.</v>
          </cell>
          <cell r="E5811" t="str">
            <v>.</v>
          </cell>
          <cell r="F5811" t="str">
            <v>.</v>
          </cell>
          <cell r="G5811" t="str">
            <v>.</v>
          </cell>
          <cell r="H5811" t="str">
            <v>.</v>
          </cell>
          <cell r="I5811" t="str">
            <v>.</v>
          </cell>
        </row>
        <row r="5812">
          <cell r="B5812" t="str">
            <v>.</v>
          </cell>
          <cell r="C5812" t="str">
            <v>.</v>
          </cell>
          <cell r="D5812" t="str">
            <v>.</v>
          </cell>
          <cell r="E5812" t="str">
            <v>.</v>
          </cell>
          <cell r="F5812" t="str">
            <v>.</v>
          </cell>
          <cell r="G5812" t="str">
            <v>.</v>
          </cell>
          <cell r="H5812" t="str">
            <v>KS2 English</v>
          </cell>
          <cell r="I5812" t="str">
            <v>KS4 English</v>
          </cell>
        </row>
        <row r="5813">
          <cell r="B5813" t="str">
            <v>.</v>
          </cell>
          <cell r="C5813" t="str">
            <v>.</v>
          </cell>
          <cell r="D5813" t="str">
            <v>.</v>
          </cell>
          <cell r="E5813" t="str">
            <v>.</v>
          </cell>
          <cell r="F5813" t="str">
            <v>.</v>
          </cell>
          <cell r="G5813" t="str">
            <v>.</v>
          </cell>
          <cell r="H5813" t="str">
            <v>KS2 English</v>
          </cell>
          <cell r="I5813" t="str">
            <v>KS4 English</v>
          </cell>
        </row>
        <row r="5814">
          <cell r="B5814" t="str">
            <v>.</v>
          </cell>
          <cell r="C5814" t="str">
            <v>.</v>
          </cell>
          <cell r="D5814" t="str">
            <v>.</v>
          </cell>
          <cell r="E5814" t="str">
            <v>.</v>
          </cell>
          <cell r="F5814" t="str">
            <v>.</v>
          </cell>
          <cell r="G5814" t="str">
            <v>.</v>
          </cell>
          <cell r="H5814" t="str">
            <v>KS2 English</v>
          </cell>
          <cell r="I5814" t="str">
            <v>KS4 English</v>
          </cell>
        </row>
        <row r="5815">
          <cell r="B5815" t="str">
            <v>.</v>
          </cell>
          <cell r="C5815" t="str">
            <v>.</v>
          </cell>
          <cell r="D5815" t="str">
            <v>.</v>
          </cell>
          <cell r="E5815" t="str">
            <v>.</v>
          </cell>
          <cell r="F5815" t="str">
            <v>.</v>
          </cell>
          <cell r="G5815" t="str">
            <v>.</v>
          </cell>
          <cell r="H5815" t="str">
            <v>KS2 English</v>
          </cell>
          <cell r="I5815" t="str">
            <v>KS4 English</v>
          </cell>
        </row>
        <row r="5816">
          <cell r="B5816" t="str">
            <v>.</v>
          </cell>
          <cell r="C5816" t="str">
            <v>.</v>
          </cell>
          <cell r="D5816" t="str">
            <v>.</v>
          </cell>
          <cell r="E5816" t="str">
            <v>.</v>
          </cell>
          <cell r="F5816" t="str">
            <v>.</v>
          </cell>
          <cell r="G5816" t="str">
            <v>.</v>
          </cell>
          <cell r="H5816" t="str">
            <v>.</v>
          </cell>
          <cell r="I5816" t="str">
            <v>.</v>
          </cell>
        </row>
        <row r="5817">
          <cell r="B5817" t="str">
            <v>.</v>
          </cell>
          <cell r="C5817" t="str">
            <v>.</v>
          </cell>
          <cell r="D5817" t="str">
            <v>.</v>
          </cell>
          <cell r="E5817" t="str">
            <v>.</v>
          </cell>
          <cell r="F5817" t="str">
            <v>.</v>
          </cell>
          <cell r="G5817" t="str">
            <v>.</v>
          </cell>
          <cell r="H5817" t="str">
            <v>.</v>
          </cell>
          <cell r="I5817" t="str">
            <v>.</v>
          </cell>
        </row>
        <row r="5818">
          <cell r="B5818" t="str">
            <v>KS2-4</v>
          </cell>
          <cell r="C5818" t="str">
            <v>B</v>
          </cell>
          <cell r="D5818" t="str">
            <v>*</v>
          </cell>
          <cell r="E5818">
            <v>0.11297071129707113</v>
          </cell>
          <cell r="F5818">
            <v>0.1</v>
          </cell>
          <cell r="G5818" t="str">
            <v>&gt;=30</v>
          </cell>
          <cell r="H5818" t="str">
            <v>KS2 English</v>
          </cell>
          <cell r="I5818" t="str">
            <v>KS4 English</v>
          </cell>
        </row>
        <row r="5819">
          <cell r="B5819" t="str">
            <v>KS2-4</v>
          </cell>
          <cell r="C5819" t="str">
            <v>N</v>
          </cell>
          <cell r="D5819" t="str">
            <v>*</v>
          </cell>
          <cell r="E5819">
            <v>0.11297071129707113</v>
          </cell>
          <cell r="F5819">
            <v>0.1</v>
          </cell>
          <cell r="G5819" t="str">
            <v>&gt;=30</v>
          </cell>
          <cell r="H5819" t="str">
            <v>KS2 English</v>
          </cell>
          <cell r="I5819" t="str">
            <v>KS4 English</v>
          </cell>
        </row>
        <row r="5820">
          <cell r="B5820" t="str">
            <v>KS2-4</v>
          </cell>
          <cell r="C5820" t="str">
            <v>2</v>
          </cell>
          <cell r="D5820" t="str">
            <v>*</v>
          </cell>
          <cell r="E5820">
            <v>0.11297071129707113</v>
          </cell>
          <cell r="F5820">
            <v>0.1</v>
          </cell>
          <cell r="G5820" t="str">
            <v>&gt;=30</v>
          </cell>
          <cell r="H5820" t="str">
            <v>KS2 English</v>
          </cell>
          <cell r="I5820" t="str">
            <v>KS4 English</v>
          </cell>
        </row>
        <row r="5821">
          <cell r="B5821" t="str">
            <v>KS2-4</v>
          </cell>
          <cell r="C5821" t="str">
            <v>3C</v>
          </cell>
          <cell r="D5821" t="str">
            <v>*</v>
          </cell>
          <cell r="E5821">
            <v>0.11297071129707113</v>
          </cell>
          <cell r="F5821">
            <v>0.1</v>
          </cell>
          <cell r="G5821" t="str">
            <v>&gt;=30</v>
          </cell>
          <cell r="H5821" t="str">
            <v>KS2 English</v>
          </cell>
          <cell r="I5821" t="str">
            <v>KS4 English</v>
          </cell>
        </row>
        <row r="5822">
          <cell r="B5822" t="str">
            <v>KS2-4</v>
          </cell>
          <cell r="C5822" t="str">
            <v>3B</v>
          </cell>
          <cell r="D5822" t="str">
            <v>*</v>
          </cell>
          <cell r="E5822">
            <v>0.11297071129707113</v>
          </cell>
          <cell r="F5822">
            <v>0.1</v>
          </cell>
          <cell r="G5822" t="str">
            <v>&gt;=30</v>
          </cell>
          <cell r="H5822" t="str">
            <v>KS2 English</v>
          </cell>
          <cell r="I5822" t="str">
            <v>KS4 English</v>
          </cell>
        </row>
        <row r="5823">
          <cell r="B5823" t="str">
            <v>KS2-4</v>
          </cell>
          <cell r="C5823" t="str">
            <v>3A</v>
          </cell>
          <cell r="D5823" t="str">
            <v>*</v>
          </cell>
          <cell r="E5823">
            <v>0.11297071129707113</v>
          </cell>
          <cell r="F5823">
            <v>0.1</v>
          </cell>
          <cell r="G5823" t="str">
            <v>&gt;=30</v>
          </cell>
          <cell r="H5823" t="str">
            <v>KS2 English</v>
          </cell>
          <cell r="I5823" t="str">
            <v>KS4 English</v>
          </cell>
        </row>
        <row r="5824">
          <cell r="B5824" t="str">
            <v>KS2-4</v>
          </cell>
          <cell r="C5824" t="str">
            <v>4C</v>
          </cell>
          <cell r="D5824" t="str">
            <v>*</v>
          </cell>
          <cell r="E5824">
            <v>0.11297071129707113</v>
          </cell>
          <cell r="F5824">
            <v>0.1</v>
          </cell>
          <cell r="G5824" t="str">
            <v>&gt;=30</v>
          </cell>
          <cell r="H5824" t="str">
            <v>KS2 English</v>
          </cell>
          <cell r="I5824" t="str">
            <v>KS4 English</v>
          </cell>
        </row>
        <row r="5825">
          <cell r="B5825" t="str">
            <v>KS2-4</v>
          </cell>
          <cell r="C5825" t="str">
            <v>4B</v>
          </cell>
          <cell r="D5825" t="str">
            <v>*</v>
          </cell>
          <cell r="E5825">
            <v>0.11297071129707113</v>
          </cell>
          <cell r="F5825">
            <v>0.1</v>
          </cell>
          <cell r="G5825" t="str">
            <v>&gt;=30</v>
          </cell>
          <cell r="H5825" t="str">
            <v>KS2 English</v>
          </cell>
          <cell r="I5825" t="str">
            <v>KS4 English</v>
          </cell>
        </row>
        <row r="5826">
          <cell r="B5826" t="str">
            <v>KS2-4</v>
          </cell>
          <cell r="C5826" t="str">
            <v>4A</v>
          </cell>
          <cell r="D5826" t="str">
            <v>*</v>
          </cell>
          <cell r="E5826">
            <v>0.11297071129707113</v>
          </cell>
          <cell r="F5826">
            <v>0.1</v>
          </cell>
          <cell r="G5826" t="str">
            <v>&gt;=30</v>
          </cell>
          <cell r="H5826" t="str">
            <v>KS2 English</v>
          </cell>
          <cell r="I5826" t="str">
            <v>KS4 English</v>
          </cell>
        </row>
        <row r="5827">
          <cell r="B5827" t="str">
            <v>KS2-4</v>
          </cell>
          <cell r="C5827" t="str">
            <v>5C</v>
          </cell>
          <cell r="D5827" t="str">
            <v>*</v>
          </cell>
          <cell r="E5827">
            <v>0.32677760968229952</v>
          </cell>
          <cell r="F5827">
            <v>0.1</v>
          </cell>
          <cell r="G5827" t="str">
            <v>&gt;=30</v>
          </cell>
          <cell r="H5827" t="str">
            <v>KS2 English</v>
          </cell>
          <cell r="I5827" t="str">
            <v>KS4 English</v>
          </cell>
        </row>
        <row r="5828">
          <cell r="B5828" t="str">
            <v>KS2-4</v>
          </cell>
          <cell r="C5828" t="str">
            <v>5B</v>
          </cell>
          <cell r="D5828" t="str">
            <v>*</v>
          </cell>
          <cell r="E5828">
            <v>0.53613053613053618</v>
          </cell>
          <cell r="F5828">
            <v>0.1</v>
          </cell>
          <cell r="G5828" t="str">
            <v>&gt;=30</v>
          </cell>
          <cell r="H5828" t="str">
            <v>KS2 English</v>
          </cell>
          <cell r="I5828" t="str">
            <v>KS4 English</v>
          </cell>
        </row>
        <row r="5829">
          <cell r="B5829" t="str">
            <v>KS2-4</v>
          </cell>
          <cell r="C5829" t="str">
            <v>5A</v>
          </cell>
          <cell r="D5829" t="str">
            <v>*</v>
          </cell>
          <cell r="E5829">
            <v>0.53613053613053618</v>
          </cell>
          <cell r="F5829">
            <v>0.1</v>
          </cell>
          <cell r="G5829" t="str">
            <v>&gt;=30</v>
          </cell>
          <cell r="H5829" t="str">
            <v>KS2 English</v>
          </cell>
          <cell r="I5829" t="str">
            <v>KS4 English</v>
          </cell>
        </row>
        <row r="5830">
          <cell r="B5830" t="str">
            <v>.</v>
          </cell>
        </row>
        <row r="5831">
          <cell r="B5831" t="str">
            <v>.</v>
          </cell>
        </row>
        <row r="5832">
          <cell r="B5832" t="str">
            <v>.</v>
          </cell>
          <cell r="C5832" t="str">
            <v>.</v>
          </cell>
          <cell r="D5832" t="str">
            <v>.</v>
          </cell>
          <cell r="E5832" t="str">
            <v>.</v>
          </cell>
          <cell r="F5832" t="str">
            <v>.</v>
          </cell>
          <cell r="G5832" t="str">
            <v>.</v>
          </cell>
          <cell r="H5832" t="str">
            <v>KS2 English</v>
          </cell>
          <cell r="I5832" t="str">
            <v>KS4 English</v>
          </cell>
        </row>
        <row r="5833">
          <cell r="B5833" t="str">
            <v>.</v>
          </cell>
          <cell r="C5833" t="str">
            <v>.</v>
          </cell>
          <cell r="D5833" t="str">
            <v>.</v>
          </cell>
          <cell r="E5833" t="str">
            <v>.</v>
          </cell>
          <cell r="F5833" t="str">
            <v>.</v>
          </cell>
          <cell r="G5833" t="str">
            <v>.</v>
          </cell>
          <cell r="H5833" t="str">
            <v>KS2 English</v>
          </cell>
          <cell r="I5833" t="str">
            <v>KS4 English</v>
          </cell>
        </row>
        <row r="5834">
          <cell r="B5834" t="str">
            <v>.</v>
          </cell>
          <cell r="C5834" t="str">
            <v>.</v>
          </cell>
          <cell r="D5834" t="str">
            <v>.</v>
          </cell>
          <cell r="E5834" t="str">
            <v>.</v>
          </cell>
          <cell r="F5834" t="str">
            <v>.</v>
          </cell>
          <cell r="G5834" t="str">
            <v>.</v>
          </cell>
          <cell r="H5834" t="str">
            <v>KS2 English</v>
          </cell>
          <cell r="I5834" t="str">
            <v>KS4 English</v>
          </cell>
        </row>
        <row r="5835">
          <cell r="B5835" t="str">
            <v>.</v>
          </cell>
          <cell r="C5835" t="str">
            <v>.</v>
          </cell>
          <cell r="D5835" t="str">
            <v>.</v>
          </cell>
          <cell r="E5835" t="str">
            <v>.</v>
          </cell>
          <cell r="F5835" t="str">
            <v>.</v>
          </cell>
          <cell r="G5835" t="str">
            <v>.</v>
          </cell>
          <cell r="H5835" t="str">
            <v>.</v>
          </cell>
          <cell r="I5835" t="str">
            <v>.</v>
          </cell>
        </row>
        <row r="5836">
          <cell r="B5836" t="str">
            <v>.</v>
          </cell>
          <cell r="C5836" t="str">
            <v>.</v>
          </cell>
          <cell r="D5836" t="str">
            <v>.</v>
          </cell>
          <cell r="E5836" t="str">
            <v>.</v>
          </cell>
          <cell r="F5836" t="str">
            <v>.</v>
          </cell>
          <cell r="G5836" t="str">
            <v>.</v>
          </cell>
          <cell r="H5836" t="str">
            <v>.</v>
          </cell>
          <cell r="I5836" t="str">
            <v>.</v>
          </cell>
        </row>
        <row r="5837">
          <cell r="B5837" t="str">
            <v>KS2-4</v>
          </cell>
          <cell r="C5837" t="str">
            <v>B</v>
          </cell>
          <cell r="D5837" t="str">
            <v>*</v>
          </cell>
          <cell r="E5837">
            <v>1.8456995201181247E-4</v>
          </cell>
          <cell r="F5837">
            <v>1</v>
          </cell>
          <cell r="G5837" t="str">
            <v>&lt;25</v>
          </cell>
          <cell r="H5837" t="str">
            <v>KS2 English</v>
          </cell>
          <cell r="I5837" t="str">
            <v>KS4 English</v>
          </cell>
        </row>
        <row r="5838">
          <cell r="B5838" t="str">
            <v>KS2-4</v>
          </cell>
          <cell r="C5838" t="str">
            <v>N</v>
          </cell>
          <cell r="D5838" t="str">
            <v>*</v>
          </cell>
          <cell r="E5838">
            <v>0</v>
          </cell>
          <cell r="F5838">
            <v>1</v>
          </cell>
          <cell r="G5838" t="str">
            <v>&lt;25</v>
          </cell>
          <cell r="H5838" t="str">
            <v>KS2 English</v>
          </cell>
          <cell r="I5838" t="str">
            <v>KS4 English</v>
          </cell>
        </row>
        <row r="5839">
          <cell r="B5839" t="str">
            <v>KS2-4</v>
          </cell>
          <cell r="C5839" t="str">
            <v>2</v>
          </cell>
          <cell r="D5839" t="str">
            <v>*</v>
          </cell>
          <cell r="E5839">
            <v>0</v>
          </cell>
          <cell r="F5839">
            <v>1</v>
          </cell>
          <cell r="G5839" t="str">
            <v>&lt;25</v>
          </cell>
          <cell r="H5839" t="str">
            <v>KS2 English</v>
          </cell>
          <cell r="I5839" t="str">
            <v>KS4 English</v>
          </cell>
        </row>
        <row r="5840">
          <cell r="B5840" t="str">
            <v>KS2-4</v>
          </cell>
          <cell r="C5840" t="str">
            <v>3C</v>
          </cell>
          <cell r="D5840" t="str">
            <v>*</v>
          </cell>
          <cell r="E5840">
            <v>0</v>
          </cell>
          <cell r="F5840">
            <v>1</v>
          </cell>
          <cell r="G5840" t="str">
            <v>&lt;25</v>
          </cell>
          <cell r="H5840" t="str">
            <v>KS2 English</v>
          </cell>
          <cell r="I5840" t="str">
            <v>KS4 English</v>
          </cell>
        </row>
        <row r="5841">
          <cell r="B5841" t="str">
            <v>KS2-4</v>
          </cell>
          <cell r="C5841" t="str">
            <v>3B</v>
          </cell>
          <cell r="D5841" t="str">
            <v>*</v>
          </cell>
          <cell r="E5841">
            <v>1.2656625743576763E-4</v>
          </cell>
          <cell r="F5841">
            <v>1</v>
          </cell>
          <cell r="G5841" t="str">
            <v>&lt;25</v>
          </cell>
          <cell r="H5841" t="str">
            <v>KS2 English</v>
          </cell>
          <cell r="I5841" t="str">
            <v>KS4 English</v>
          </cell>
        </row>
        <row r="5842">
          <cell r="B5842" t="str">
            <v>KS2-4</v>
          </cell>
          <cell r="C5842" t="str">
            <v>3A</v>
          </cell>
          <cell r="D5842" t="str">
            <v>*</v>
          </cell>
          <cell r="E5842">
            <v>0</v>
          </cell>
          <cell r="F5842">
            <v>1</v>
          </cell>
          <cell r="G5842" t="str">
            <v>&lt;25</v>
          </cell>
          <cell r="H5842" t="str">
            <v>KS2 English</v>
          </cell>
          <cell r="I5842" t="str">
            <v>KS4 English</v>
          </cell>
        </row>
        <row r="5843">
          <cell r="B5843" t="str">
            <v>KS2-4</v>
          </cell>
          <cell r="C5843" t="str">
            <v>4C</v>
          </cell>
          <cell r="D5843" t="str">
            <v>*</v>
          </cell>
          <cell r="E5843">
            <v>5.5312087818576352E-4</v>
          </cell>
          <cell r="F5843">
            <v>1</v>
          </cell>
          <cell r="G5843" t="str">
            <v>&lt;25</v>
          </cell>
          <cell r="H5843" t="str">
            <v>KS2 English</v>
          </cell>
          <cell r="I5843" t="str">
            <v>KS4 English</v>
          </cell>
        </row>
        <row r="5844">
          <cell r="B5844" t="str">
            <v>KS2-4</v>
          </cell>
          <cell r="C5844" t="str">
            <v>4B</v>
          </cell>
          <cell r="D5844" t="str">
            <v>*</v>
          </cell>
          <cell r="E5844">
            <v>1.9715224534501644E-3</v>
          </cell>
          <cell r="F5844">
            <v>1</v>
          </cell>
          <cell r="G5844" t="str">
            <v>&lt;25</v>
          </cell>
          <cell r="H5844" t="str">
            <v>KS2 English</v>
          </cell>
          <cell r="I5844" t="str">
            <v>KS4 English</v>
          </cell>
        </row>
        <row r="5845">
          <cell r="B5845" t="str">
            <v>KS2-4</v>
          </cell>
          <cell r="C5845" t="str">
            <v>4A</v>
          </cell>
          <cell r="D5845" t="str">
            <v>*</v>
          </cell>
          <cell r="E5845">
            <v>7.8730394891823197E-3</v>
          </cell>
          <cell r="F5845">
            <v>1</v>
          </cell>
          <cell r="G5845" t="str">
            <v>&lt;25</v>
          </cell>
          <cell r="H5845" t="str">
            <v>KS2 English</v>
          </cell>
          <cell r="I5845" t="str">
            <v>KS4 English</v>
          </cell>
        </row>
        <row r="5846">
          <cell r="B5846" t="str">
            <v>KS2-4</v>
          </cell>
          <cell r="C5846" t="str">
            <v>5C</v>
          </cell>
          <cell r="D5846" t="str">
            <v>*</v>
          </cell>
          <cell r="E5846">
            <v>4.1394898288666451E-2</v>
          </cell>
          <cell r="F5846">
            <v>1</v>
          </cell>
          <cell r="G5846" t="str">
            <v>&lt;25</v>
          </cell>
          <cell r="H5846" t="str">
            <v>KS2 English</v>
          </cell>
          <cell r="I5846" t="str">
            <v>KS4 English</v>
          </cell>
        </row>
        <row r="5847">
          <cell r="B5847" t="str">
            <v>KS2-4</v>
          </cell>
          <cell r="C5847" t="str">
            <v>5B</v>
          </cell>
          <cell r="D5847" t="str">
            <v>*</v>
          </cell>
          <cell r="E5847">
            <v>0.17592592592592593</v>
          </cell>
          <cell r="F5847">
            <v>1</v>
          </cell>
          <cell r="G5847" t="str">
            <v>&lt;25</v>
          </cell>
          <cell r="H5847" t="str">
            <v>KS2 English</v>
          </cell>
          <cell r="I5847" t="str">
            <v>KS4 English</v>
          </cell>
        </row>
        <row r="5848">
          <cell r="B5848" t="str">
            <v>KS2-4</v>
          </cell>
          <cell r="C5848" t="str">
            <v>5A</v>
          </cell>
          <cell r="D5848" t="str">
            <v>*</v>
          </cell>
          <cell r="E5848">
            <v>0.42857142857142855</v>
          </cell>
          <cell r="F5848">
            <v>1</v>
          </cell>
          <cell r="G5848" t="str">
            <v>&lt;25</v>
          </cell>
          <cell r="H5848" t="str">
            <v>KS2 English</v>
          </cell>
          <cell r="I5848" t="str">
            <v>KS4 English</v>
          </cell>
        </row>
        <row r="5849">
          <cell r="B5849" t="str">
            <v>.</v>
          </cell>
        </row>
        <row r="5850">
          <cell r="B5850" t="str">
            <v>.</v>
          </cell>
        </row>
        <row r="5851">
          <cell r="B5851" t="str">
            <v>.</v>
          </cell>
          <cell r="C5851" t="str">
            <v>.</v>
          </cell>
          <cell r="D5851" t="str">
            <v>.</v>
          </cell>
          <cell r="E5851" t="str">
            <v>.</v>
          </cell>
          <cell r="F5851" t="str">
            <v>.</v>
          </cell>
          <cell r="G5851" t="str">
            <v>.</v>
          </cell>
          <cell r="H5851" t="str">
            <v>KS2 English</v>
          </cell>
          <cell r="I5851" t="str">
            <v>KS4 English</v>
          </cell>
        </row>
        <row r="5852">
          <cell r="B5852" t="str">
            <v>.</v>
          </cell>
          <cell r="C5852" t="str">
            <v>.</v>
          </cell>
          <cell r="D5852" t="str">
            <v>.</v>
          </cell>
          <cell r="E5852" t="str">
            <v>.</v>
          </cell>
          <cell r="F5852" t="str">
            <v>.</v>
          </cell>
          <cell r="G5852" t="str">
            <v>.</v>
          </cell>
          <cell r="H5852" t="str">
            <v>KS2 English</v>
          </cell>
          <cell r="I5852" t="str">
            <v>KS4 English</v>
          </cell>
        </row>
        <row r="5853">
          <cell r="B5853" t="str">
            <v>.</v>
          </cell>
          <cell r="C5853" t="str">
            <v>.</v>
          </cell>
          <cell r="D5853" t="str">
            <v>.</v>
          </cell>
          <cell r="E5853" t="str">
            <v>.</v>
          </cell>
          <cell r="F5853" t="str">
            <v>.</v>
          </cell>
          <cell r="G5853" t="str">
            <v>.</v>
          </cell>
          <cell r="H5853" t="str">
            <v>KS2 English</v>
          </cell>
          <cell r="I5853" t="str">
            <v>KS4 English</v>
          </cell>
        </row>
        <row r="5854">
          <cell r="B5854" t="str">
            <v>.</v>
          </cell>
          <cell r="C5854" t="str">
            <v>.</v>
          </cell>
          <cell r="D5854" t="str">
            <v>.</v>
          </cell>
          <cell r="E5854" t="str">
            <v>.</v>
          </cell>
          <cell r="F5854" t="str">
            <v>.</v>
          </cell>
          <cell r="G5854" t="str">
            <v>.</v>
          </cell>
          <cell r="H5854" t="str">
            <v>.</v>
          </cell>
          <cell r="I5854" t="str">
            <v>.</v>
          </cell>
        </row>
        <row r="5855">
          <cell r="B5855" t="str">
            <v>.</v>
          </cell>
          <cell r="C5855" t="str">
            <v>.</v>
          </cell>
          <cell r="D5855" t="str">
            <v>.</v>
          </cell>
          <cell r="E5855" t="str">
            <v>.</v>
          </cell>
          <cell r="F5855" t="str">
            <v>.</v>
          </cell>
          <cell r="G5855" t="str">
            <v>.</v>
          </cell>
          <cell r="H5855" t="str">
            <v>.</v>
          </cell>
          <cell r="I5855" t="str">
            <v>.</v>
          </cell>
        </row>
        <row r="5856">
          <cell r="B5856" t="str">
            <v>KS2-4</v>
          </cell>
          <cell r="C5856" t="str">
            <v>B</v>
          </cell>
          <cell r="D5856" t="str">
            <v>*</v>
          </cell>
          <cell r="E5856">
            <v>0</v>
          </cell>
          <cell r="F5856">
            <v>1</v>
          </cell>
          <cell r="G5856" t="str">
            <v>&gt;=25 &amp; &lt;26</v>
          </cell>
          <cell r="H5856" t="str">
            <v>KS2 English</v>
          </cell>
          <cell r="I5856" t="str">
            <v>KS4 English</v>
          </cell>
        </row>
        <row r="5857">
          <cell r="B5857" t="str">
            <v>KS2-4</v>
          </cell>
          <cell r="C5857" t="str">
            <v>N</v>
          </cell>
          <cell r="D5857" t="str">
            <v>*</v>
          </cell>
          <cell r="E5857">
            <v>0</v>
          </cell>
          <cell r="F5857">
            <v>1</v>
          </cell>
          <cell r="G5857" t="str">
            <v>&gt;=25 &amp; &lt;26</v>
          </cell>
          <cell r="H5857" t="str">
            <v>KS2 English</v>
          </cell>
          <cell r="I5857" t="str">
            <v>KS4 English</v>
          </cell>
        </row>
        <row r="5858">
          <cell r="B5858" t="str">
            <v>KS2-4</v>
          </cell>
          <cell r="C5858" t="str">
            <v>2</v>
          </cell>
          <cell r="D5858" t="str">
            <v>*</v>
          </cell>
          <cell r="E5858">
            <v>0</v>
          </cell>
          <cell r="F5858">
            <v>1</v>
          </cell>
          <cell r="G5858" t="str">
            <v>&gt;=25 &amp; &lt;26</v>
          </cell>
          <cell r="H5858" t="str">
            <v>KS2 English</v>
          </cell>
          <cell r="I5858" t="str">
            <v>KS4 English</v>
          </cell>
        </row>
        <row r="5859">
          <cell r="B5859" t="str">
            <v>KS2-4</v>
          </cell>
          <cell r="C5859" t="str">
            <v>3C</v>
          </cell>
          <cell r="D5859" t="str">
            <v>*</v>
          </cell>
          <cell r="E5859">
            <v>0</v>
          </cell>
          <cell r="F5859">
            <v>1</v>
          </cell>
          <cell r="G5859" t="str">
            <v>&gt;=25 &amp; &lt;26</v>
          </cell>
          <cell r="H5859" t="str">
            <v>KS2 English</v>
          </cell>
          <cell r="I5859" t="str">
            <v>KS4 English</v>
          </cell>
        </row>
        <row r="5860">
          <cell r="B5860" t="str">
            <v>KS2-4</v>
          </cell>
          <cell r="C5860" t="str">
            <v>3B</v>
          </cell>
          <cell r="D5860" t="str">
            <v>*</v>
          </cell>
          <cell r="E5860">
            <v>0</v>
          </cell>
          <cell r="F5860">
            <v>1</v>
          </cell>
          <cell r="G5860" t="str">
            <v>&gt;=25 &amp; &lt;26</v>
          </cell>
          <cell r="H5860" t="str">
            <v>KS2 English</v>
          </cell>
          <cell r="I5860" t="str">
            <v>KS4 English</v>
          </cell>
        </row>
        <row r="5861">
          <cell r="B5861" t="str">
            <v>KS2-4</v>
          </cell>
          <cell r="C5861" t="str">
            <v>3A</v>
          </cell>
          <cell r="D5861" t="str">
            <v>*</v>
          </cell>
          <cell r="E5861">
            <v>0</v>
          </cell>
          <cell r="F5861">
            <v>1</v>
          </cell>
          <cell r="G5861" t="str">
            <v>&gt;=25 &amp; &lt;26</v>
          </cell>
          <cell r="H5861" t="str">
            <v>KS2 English</v>
          </cell>
          <cell r="I5861" t="str">
            <v>KS4 English</v>
          </cell>
        </row>
        <row r="5862">
          <cell r="B5862" t="str">
            <v>KS2-4</v>
          </cell>
          <cell r="C5862" t="str">
            <v>4C</v>
          </cell>
          <cell r="D5862" t="str">
            <v>*</v>
          </cell>
          <cell r="E5862">
            <v>4.2365187919869273E-4</v>
          </cell>
          <cell r="F5862">
            <v>1</v>
          </cell>
          <cell r="G5862" t="str">
            <v>&gt;=25 &amp; &lt;26</v>
          </cell>
          <cell r="H5862" t="str">
            <v>KS2 English</v>
          </cell>
          <cell r="I5862" t="str">
            <v>KS4 English</v>
          </cell>
        </row>
        <row r="5863">
          <cell r="B5863" t="str">
            <v>KS2-4</v>
          </cell>
          <cell r="C5863" t="str">
            <v>4B</v>
          </cell>
          <cell r="D5863" t="str">
            <v>*</v>
          </cell>
          <cell r="E5863">
            <v>1.9658166329929558E-3</v>
          </cell>
          <cell r="F5863">
            <v>1</v>
          </cell>
          <cell r="G5863" t="str">
            <v>&gt;=25 &amp; &lt;26</v>
          </cell>
          <cell r="H5863" t="str">
            <v>KS2 English</v>
          </cell>
          <cell r="I5863" t="str">
            <v>KS4 English</v>
          </cell>
        </row>
        <row r="5864">
          <cell r="B5864" t="str">
            <v>KS2-4</v>
          </cell>
          <cell r="C5864" t="str">
            <v>4A</v>
          </cell>
          <cell r="D5864" t="str">
            <v>*</v>
          </cell>
          <cell r="E5864">
            <v>9.5819433600681375E-3</v>
          </cell>
          <cell r="F5864">
            <v>1</v>
          </cell>
          <cell r="G5864" t="str">
            <v>&gt;=25 &amp; &lt;26</v>
          </cell>
          <cell r="H5864" t="str">
            <v>KS2 English</v>
          </cell>
          <cell r="I5864" t="str">
            <v>KS4 English</v>
          </cell>
        </row>
        <row r="5865">
          <cell r="B5865" t="str">
            <v>KS2-4</v>
          </cell>
          <cell r="C5865" t="str">
            <v>5C</v>
          </cell>
          <cell r="D5865" t="str">
            <v>*</v>
          </cell>
          <cell r="E5865">
            <v>5.3038954447405154E-2</v>
          </cell>
          <cell r="F5865">
            <v>1</v>
          </cell>
          <cell r="G5865" t="str">
            <v>&gt;=25 &amp; &lt;26</v>
          </cell>
          <cell r="H5865" t="str">
            <v>KS2 English</v>
          </cell>
          <cell r="I5865" t="str">
            <v>KS4 English</v>
          </cell>
        </row>
        <row r="5866">
          <cell r="B5866" t="str">
            <v>KS2-4</v>
          </cell>
          <cell r="C5866" t="str">
            <v>5B</v>
          </cell>
          <cell r="D5866" t="str">
            <v>*</v>
          </cell>
          <cell r="E5866">
            <v>0.19583759808938928</v>
          </cell>
          <cell r="F5866">
            <v>1</v>
          </cell>
          <cell r="G5866" t="str">
            <v>&gt;=25 &amp; &lt;26</v>
          </cell>
          <cell r="H5866" t="str">
            <v>KS2 English</v>
          </cell>
          <cell r="I5866" t="str">
            <v>KS4 English</v>
          </cell>
        </row>
        <row r="5867">
          <cell r="B5867" t="str">
            <v>KS2-4</v>
          </cell>
          <cell r="C5867" t="str">
            <v>5A</v>
          </cell>
          <cell r="D5867" t="str">
            <v>*</v>
          </cell>
          <cell r="E5867">
            <v>0.47179487179487178</v>
          </cell>
          <cell r="F5867">
            <v>1</v>
          </cell>
          <cell r="G5867" t="str">
            <v>&gt;=25 &amp; &lt;26</v>
          </cell>
          <cell r="H5867" t="str">
            <v>KS2 English</v>
          </cell>
          <cell r="I5867" t="str">
            <v>KS4 English</v>
          </cell>
        </row>
        <row r="5868">
          <cell r="B5868" t="str">
            <v>.</v>
          </cell>
        </row>
        <row r="5869">
          <cell r="B5869" t="str">
            <v>.</v>
          </cell>
        </row>
        <row r="5870">
          <cell r="B5870" t="str">
            <v>.</v>
          </cell>
          <cell r="C5870" t="str">
            <v>.</v>
          </cell>
          <cell r="D5870" t="str">
            <v>.</v>
          </cell>
          <cell r="E5870" t="str">
            <v>.</v>
          </cell>
          <cell r="F5870" t="str">
            <v>.</v>
          </cell>
          <cell r="G5870" t="str">
            <v>.</v>
          </cell>
          <cell r="H5870" t="str">
            <v>KS2 English</v>
          </cell>
          <cell r="I5870" t="str">
            <v>KS4 English</v>
          </cell>
        </row>
        <row r="5871">
          <cell r="B5871" t="str">
            <v>.</v>
          </cell>
          <cell r="C5871" t="str">
            <v>.</v>
          </cell>
          <cell r="D5871" t="str">
            <v>.</v>
          </cell>
          <cell r="E5871" t="str">
            <v>.</v>
          </cell>
          <cell r="F5871" t="str">
            <v>.</v>
          </cell>
          <cell r="G5871" t="str">
            <v>.</v>
          </cell>
          <cell r="H5871" t="str">
            <v>KS2 English</v>
          </cell>
          <cell r="I5871" t="str">
            <v>KS4 English</v>
          </cell>
        </row>
        <row r="5872">
          <cell r="B5872" t="str">
            <v>.</v>
          </cell>
          <cell r="C5872" t="str">
            <v>.</v>
          </cell>
          <cell r="D5872" t="str">
            <v>.</v>
          </cell>
          <cell r="E5872" t="str">
            <v>.</v>
          </cell>
          <cell r="F5872" t="str">
            <v>.</v>
          </cell>
          <cell r="G5872" t="str">
            <v>.</v>
          </cell>
          <cell r="H5872" t="str">
            <v>KS2 English</v>
          </cell>
          <cell r="I5872" t="str">
            <v>KS4 English</v>
          </cell>
        </row>
        <row r="5873">
          <cell r="B5873" t="str">
            <v>.</v>
          </cell>
          <cell r="C5873" t="str">
            <v>.</v>
          </cell>
          <cell r="D5873" t="str">
            <v>.</v>
          </cell>
          <cell r="E5873" t="str">
            <v>.</v>
          </cell>
          <cell r="F5873" t="str">
            <v>.</v>
          </cell>
          <cell r="G5873" t="str">
            <v>.</v>
          </cell>
          <cell r="H5873" t="str">
            <v>.</v>
          </cell>
          <cell r="I5873" t="str">
            <v>.</v>
          </cell>
        </row>
        <row r="5874">
          <cell r="B5874" t="str">
            <v>.</v>
          </cell>
          <cell r="C5874" t="str">
            <v>.</v>
          </cell>
          <cell r="D5874" t="str">
            <v>.</v>
          </cell>
          <cell r="E5874" t="str">
            <v>.</v>
          </cell>
          <cell r="F5874" t="str">
            <v>.</v>
          </cell>
          <cell r="G5874" t="str">
            <v>.</v>
          </cell>
          <cell r="H5874" t="str">
            <v>.</v>
          </cell>
          <cell r="I5874" t="str">
            <v>.</v>
          </cell>
        </row>
        <row r="5875">
          <cell r="B5875" t="str">
            <v>KS2-4</v>
          </cell>
          <cell r="C5875" t="str">
            <v>B</v>
          </cell>
          <cell r="D5875" t="str">
            <v>*</v>
          </cell>
          <cell r="E5875">
            <v>0</v>
          </cell>
          <cell r="F5875">
            <v>1</v>
          </cell>
          <cell r="G5875" t="str">
            <v>&gt;=26 &amp; &lt;27</v>
          </cell>
          <cell r="H5875" t="str">
            <v>KS2 English</v>
          </cell>
          <cell r="I5875" t="str">
            <v>KS4 English</v>
          </cell>
        </row>
        <row r="5876">
          <cell r="B5876" t="str">
            <v>KS2-4</v>
          </cell>
          <cell r="C5876" t="str">
            <v>N</v>
          </cell>
          <cell r="D5876" t="str">
            <v>*</v>
          </cell>
          <cell r="E5876">
            <v>0</v>
          </cell>
          <cell r="F5876">
            <v>1</v>
          </cell>
          <cell r="G5876" t="str">
            <v>&gt;=26 &amp; &lt;27</v>
          </cell>
          <cell r="H5876" t="str">
            <v>KS2 English</v>
          </cell>
          <cell r="I5876" t="str">
            <v>KS4 English</v>
          </cell>
        </row>
        <row r="5877">
          <cell r="B5877" t="str">
            <v>KS2-4</v>
          </cell>
          <cell r="C5877" t="str">
            <v>2</v>
          </cell>
          <cell r="D5877" t="str">
            <v>*</v>
          </cell>
          <cell r="E5877">
            <v>0</v>
          </cell>
          <cell r="F5877">
            <v>1</v>
          </cell>
          <cell r="G5877" t="str">
            <v>&gt;=26 &amp; &lt;27</v>
          </cell>
          <cell r="H5877" t="str">
            <v>KS2 English</v>
          </cell>
          <cell r="I5877" t="str">
            <v>KS4 English</v>
          </cell>
        </row>
        <row r="5878">
          <cell r="B5878" t="str">
            <v>KS2-4</v>
          </cell>
          <cell r="C5878" t="str">
            <v>3C</v>
          </cell>
          <cell r="D5878" t="str">
            <v>*</v>
          </cell>
          <cell r="E5878">
            <v>0</v>
          </cell>
          <cell r="F5878">
            <v>1</v>
          </cell>
          <cell r="G5878" t="str">
            <v>&gt;=26 &amp; &lt;27</v>
          </cell>
          <cell r="H5878" t="str">
            <v>KS2 English</v>
          </cell>
          <cell r="I5878" t="str">
            <v>KS4 English</v>
          </cell>
        </row>
        <row r="5879">
          <cell r="B5879" t="str">
            <v>KS2-4</v>
          </cell>
          <cell r="C5879" t="str">
            <v>3B</v>
          </cell>
          <cell r="D5879" t="str">
            <v>*</v>
          </cell>
          <cell r="E5879">
            <v>0</v>
          </cell>
          <cell r="F5879">
            <v>1</v>
          </cell>
          <cell r="G5879" t="str">
            <v>&gt;=26 &amp; &lt;27</v>
          </cell>
          <cell r="H5879" t="str">
            <v>KS2 English</v>
          </cell>
          <cell r="I5879" t="str">
            <v>KS4 English</v>
          </cell>
        </row>
        <row r="5880">
          <cell r="B5880" t="str">
            <v>KS2-4</v>
          </cell>
          <cell r="C5880" t="str">
            <v>3A</v>
          </cell>
          <cell r="D5880" t="str">
            <v>*</v>
          </cell>
          <cell r="E5880">
            <v>1.1267605633802817E-4</v>
          </cell>
          <cell r="F5880">
            <v>1</v>
          </cell>
          <cell r="G5880" t="str">
            <v>&gt;=26 &amp; &lt;27</v>
          </cell>
          <cell r="H5880" t="str">
            <v>KS2 English</v>
          </cell>
          <cell r="I5880" t="str">
            <v>KS4 English</v>
          </cell>
        </row>
        <row r="5881">
          <cell r="B5881" t="str">
            <v>KS2-4</v>
          </cell>
          <cell r="C5881" t="str">
            <v>4C</v>
          </cell>
          <cell r="D5881" t="str">
            <v>*</v>
          </cell>
          <cell r="E5881">
            <v>5.4594322190492186E-4</v>
          </cell>
          <cell r="F5881">
            <v>1</v>
          </cell>
          <cell r="G5881" t="str">
            <v>&gt;=26 &amp; &lt;27</v>
          </cell>
          <cell r="H5881" t="str">
            <v>KS2 English</v>
          </cell>
          <cell r="I5881" t="str">
            <v>KS4 English</v>
          </cell>
        </row>
        <row r="5882">
          <cell r="B5882" t="str">
            <v>KS2-4</v>
          </cell>
          <cell r="C5882" t="str">
            <v>4B</v>
          </cell>
          <cell r="D5882" t="str">
            <v>*</v>
          </cell>
          <cell r="E5882">
            <v>3.0509187824379297E-3</v>
          </cell>
          <cell r="F5882">
            <v>1</v>
          </cell>
          <cell r="G5882" t="str">
            <v>&gt;=26 &amp; &lt;27</v>
          </cell>
          <cell r="H5882" t="str">
            <v>KS2 English</v>
          </cell>
          <cell r="I5882" t="str">
            <v>KS4 English</v>
          </cell>
        </row>
        <row r="5883">
          <cell r="B5883" t="str">
            <v>KS2-4</v>
          </cell>
          <cell r="C5883" t="str">
            <v>4A</v>
          </cell>
          <cell r="D5883" t="str">
            <v>*</v>
          </cell>
          <cell r="E5883">
            <v>1.2130690223593558E-2</v>
          </cell>
          <cell r="F5883">
            <v>1</v>
          </cell>
          <cell r="G5883" t="str">
            <v>&gt;=26 &amp; &lt;27</v>
          </cell>
          <cell r="H5883" t="str">
            <v>KS2 English</v>
          </cell>
          <cell r="I5883" t="str">
            <v>KS4 English</v>
          </cell>
        </row>
        <row r="5884">
          <cell r="B5884" t="str">
            <v>KS2-4</v>
          </cell>
          <cell r="C5884" t="str">
            <v>5C</v>
          </cell>
          <cell r="D5884" t="str">
            <v>*</v>
          </cell>
          <cell r="E5884">
            <v>6.4233726998077445E-2</v>
          </cell>
          <cell r="F5884">
            <v>1</v>
          </cell>
          <cell r="G5884" t="str">
            <v>&gt;=26 &amp; &lt;27</v>
          </cell>
          <cell r="H5884" t="str">
            <v>KS2 English</v>
          </cell>
          <cell r="I5884" t="str">
            <v>KS4 English</v>
          </cell>
        </row>
        <row r="5885">
          <cell r="B5885" t="str">
            <v>KS2-4</v>
          </cell>
          <cell r="C5885" t="str">
            <v>5B</v>
          </cell>
          <cell r="D5885" t="str">
            <v>*</v>
          </cell>
          <cell r="E5885">
            <v>0.22479986930240156</v>
          </cell>
          <cell r="F5885">
            <v>1</v>
          </cell>
          <cell r="G5885" t="str">
            <v>&gt;=26 &amp; &lt;27</v>
          </cell>
          <cell r="H5885" t="str">
            <v>KS2 English</v>
          </cell>
          <cell r="I5885" t="str">
            <v>KS4 English</v>
          </cell>
        </row>
        <row r="5886">
          <cell r="B5886" t="str">
            <v>KS2-4</v>
          </cell>
          <cell r="C5886" t="str">
            <v>5A</v>
          </cell>
          <cell r="D5886" t="str">
            <v>*</v>
          </cell>
          <cell r="E5886">
            <v>0.48455598455598453</v>
          </cell>
          <cell r="F5886">
            <v>1</v>
          </cell>
          <cell r="G5886" t="str">
            <v>&gt;=26 &amp; &lt;27</v>
          </cell>
          <cell r="H5886" t="str">
            <v>KS2 English</v>
          </cell>
          <cell r="I5886" t="str">
            <v>KS4 English</v>
          </cell>
        </row>
        <row r="5887">
          <cell r="B5887" t="str">
            <v>.</v>
          </cell>
        </row>
        <row r="5888">
          <cell r="B5888" t="str">
            <v>.</v>
          </cell>
        </row>
        <row r="5889">
          <cell r="B5889" t="str">
            <v>.</v>
          </cell>
          <cell r="C5889" t="str">
            <v>.</v>
          </cell>
          <cell r="D5889" t="str">
            <v>.</v>
          </cell>
          <cell r="E5889" t="str">
            <v>.</v>
          </cell>
          <cell r="F5889" t="str">
            <v>.</v>
          </cell>
          <cell r="G5889" t="str">
            <v>.</v>
          </cell>
          <cell r="H5889" t="str">
            <v>KS2 English</v>
          </cell>
          <cell r="I5889" t="str">
            <v>KS4 English</v>
          </cell>
        </row>
        <row r="5890">
          <cell r="B5890" t="str">
            <v>.</v>
          </cell>
          <cell r="C5890" t="str">
            <v>.</v>
          </cell>
          <cell r="D5890" t="str">
            <v>.</v>
          </cell>
          <cell r="E5890" t="str">
            <v>.</v>
          </cell>
          <cell r="F5890" t="str">
            <v>.</v>
          </cell>
          <cell r="G5890" t="str">
            <v>.</v>
          </cell>
          <cell r="H5890" t="str">
            <v>KS2 English</v>
          </cell>
          <cell r="I5890" t="str">
            <v>KS4 English</v>
          </cell>
        </row>
        <row r="5891">
          <cell r="B5891" t="str">
            <v>.</v>
          </cell>
          <cell r="C5891" t="str">
            <v>.</v>
          </cell>
          <cell r="D5891" t="str">
            <v>.</v>
          </cell>
          <cell r="E5891" t="str">
            <v>.</v>
          </cell>
          <cell r="F5891" t="str">
            <v>.</v>
          </cell>
          <cell r="G5891" t="str">
            <v>.</v>
          </cell>
          <cell r="H5891" t="str">
            <v>KS2 English</v>
          </cell>
          <cell r="I5891" t="str">
            <v>KS4 English</v>
          </cell>
        </row>
        <row r="5892">
          <cell r="B5892" t="str">
            <v>.</v>
          </cell>
          <cell r="C5892" t="str">
            <v>.</v>
          </cell>
          <cell r="D5892" t="str">
            <v>.</v>
          </cell>
          <cell r="E5892" t="str">
            <v>.</v>
          </cell>
          <cell r="F5892" t="str">
            <v>.</v>
          </cell>
          <cell r="G5892" t="str">
            <v>.</v>
          </cell>
          <cell r="H5892" t="str">
            <v>.</v>
          </cell>
          <cell r="I5892" t="str">
            <v>.</v>
          </cell>
        </row>
        <row r="5893">
          <cell r="B5893" t="str">
            <v>.</v>
          </cell>
          <cell r="C5893" t="str">
            <v>.</v>
          </cell>
          <cell r="D5893" t="str">
            <v>.</v>
          </cell>
          <cell r="E5893" t="str">
            <v>.</v>
          </cell>
          <cell r="F5893" t="str">
            <v>.</v>
          </cell>
          <cell r="G5893" t="str">
            <v>.</v>
          </cell>
          <cell r="H5893" t="str">
            <v>.</v>
          </cell>
          <cell r="I5893" t="str">
            <v>.</v>
          </cell>
        </row>
        <row r="5894">
          <cell r="B5894" t="str">
            <v>KS2-4</v>
          </cell>
          <cell r="C5894" t="str">
            <v>B</v>
          </cell>
          <cell r="D5894" t="str">
            <v>*</v>
          </cell>
          <cell r="E5894">
            <v>7.3637702503681884E-4</v>
          </cell>
          <cell r="F5894">
            <v>1</v>
          </cell>
          <cell r="G5894" t="str">
            <v>&gt;=27 &amp; &lt;28</v>
          </cell>
          <cell r="H5894" t="str">
            <v>KS2 English</v>
          </cell>
          <cell r="I5894" t="str">
            <v>KS4 English</v>
          </cell>
        </row>
        <row r="5895">
          <cell r="B5895" t="str">
            <v>KS2-4</v>
          </cell>
          <cell r="C5895" t="str">
            <v>N</v>
          </cell>
          <cell r="D5895" t="str">
            <v>*</v>
          </cell>
          <cell r="E5895">
            <v>0</v>
          </cell>
          <cell r="F5895">
            <v>1</v>
          </cell>
          <cell r="G5895" t="str">
            <v>&gt;=27 &amp; &lt;28</v>
          </cell>
          <cell r="H5895" t="str">
            <v>KS2 English</v>
          </cell>
          <cell r="I5895" t="str">
            <v>KS4 English</v>
          </cell>
        </row>
        <row r="5896">
          <cell r="B5896" t="str">
            <v>KS2-4</v>
          </cell>
          <cell r="C5896" t="str">
            <v>2</v>
          </cell>
          <cell r="D5896" t="str">
            <v>*</v>
          </cell>
          <cell r="E5896">
            <v>0</v>
          </cell>
          <cell r="F5896">
            <v>1</v>
          </cell>
          <cell r="G5896" t="str">
            <v>&gt;=27 &amp; &lt;28</v>
          </cell>
          <cell r="H5896" t="str">
            <v>KS2 English</v>
          </cell>
          <cell r="I5896" t="str">
            <v>KS4 English</v>
          </cell>
        </row>
        <row r="5897">
          <cell r="B5897" t="str">
            <v>KS2-4</v>
          </cell>
          <cell r="C5897" t="str">
            <v>3C</v>
          </cell>
          <cell r="D5897" t="str">
            <v>*</v>
          </cell>
          <cell r="E5897">
            <v>0</v>
          </cell>
          <cell r="F5897">
            <v>1</v>
          </cell>
          <cell r="G5897" t="str">
            <v>&gt;=27 &amp; &lt;28</v>
          </cell>
          <cell r="H5897" t="str">
            <v>KS2 English</v>
          </cell>
          <cell r="I5897" t="str">
            <v>KS4 English</v>
          </cell>
        </row>
        <row r="5898">
          <cell r="B5898" t="str">
            <v>KS2-4</v>
          </cell>
          <cell r="C5898" t="str">
            <v>3B</v>
          </cell>
          <cell r="D5898" t="str">
            <v>*</v>
          </cell>
          <cell r="E5898">
            <v>0</v>
          </cell>
          <cell r="F5898">
            <v>1</v>
          </cell>
          <cell r="G5898" t="str">
            <v>&gt;=27 &amp; &lt;28</v>
          </cell>
          <cell r="H5898" t="str">
            <v>KS2 English</v>
          </cell>
          <cell r="I5898" t="str">
            <v>KS4 English</v>
          </cell>
        </row>
        <row r="5899">
          <cell r="B5899" t="str">
            <v>KS2-4</v>
          </cell>
          <cell r="C5899" t="str">
            <v>3A</v>
          </cell>
          <cell r="D5899" t="str">
            <v>*</v>
          </cell>
          <cell r="E5899">
            <v>3.4632034632034632E-4</v>
          </cell>
          <cell r="F5899">
            <v>1</v>
          </cell>
          <cell r="G5899" t="str">
            <v>&gt;=27 &amp; &lt;28</v>
          </cell>
          <cell r="H5899" t="str">
            <v>KS2 English</v>
          </cell>
          <cell r="I5899" t="str">
            <v>KS4 English</v>
          </cell>
        </row>
        <row r="5900">
          <cell r="B5900" t="str">
            <v>KS2-4</v>
          </cell>
          <cell r="C5900" t="str">
            <v>4C</v>
          </cell>
          <cell r="D5900" t="str">
            <v>*</v>
          </cell>
          <cell r="E5900">
            <v>6.4319962577476318E-4</v>
          </cell>
          <cell r="F5900">
            <v>1</v>
          </cell>
          <cell r="G5900" t="str">
            <v>&gt;=27 &amp; &lt;28</v>
          </cell>
          <cell r="H5900" t="str">
            <v>KS2 English</v>
          </cell>
          <cell r="I5900" t="str">
            <v>KS4 English</v>
          </cell>
        </row>
        <row r="5901">
          <cell r="B5901" t="str">
            <v>KS2-4</v>
          </cell>
          <cell r="C5901" t="str">
            <v>4B</v>
          </cell>
          <cell r="D5901" t="str">
            <v>*</v>
          </cell>
          <cell r="E5901">
            <v>2.7124371915158521E-3</v>
          </cell>
          <cell r="F5901">
            <v>1</v>
          </cell>
          <cell r="G5901" t="str">
            <v>&gt;=27 &amp; &lt;28</v>
          </cell>
          <cell r="H5901" t="str">
            <v>KS2 English</v>
          </cell>
          <cell r="I5901" t="str">
            <v>KS4 English</v>
          </cell>
        </row>
        <row r="5902">
          <cell r="B5902" t="str">
            <v>KS2-4</v>
          </cell>
          <cell r="C5902" t="str">
            <v>4A</v>
          </cell>
          <cell r="D5902" t="str">
            <v>*</v>
          </cell>
          <cell r="E5902">
            <v>1.4689049980923312E-2</v>
          </cell>
          <cell r="F5902">
            <v>1</v>
          </cell>
          <cell r="G5902" t="str">
            <v>&gt;=27 &amp; &lt;28</v>
          </cell>
          <cell r="H5902" t="str">
            <v>KS2 English</v>
          </cell>
          <cell r="I5902" t="str">
            <v>KS4 English</v>
          </cell>
        </row>
        <row r="5903">
          <cell r="B5903" t="str">
            <v>KS2-4</v>
          </cell>
          <cell r="C5903" t="str">
            <v>5C</v>
          </cell>
          <cell r="D5903" t="str">
            <v>*</v>
          </cell>
          <cell r="E5903">
            <v>8.3966565349544067E-2</v>
          </cell>
          <cell r="F5903">
            <v>1</v>
          </cell>
          <cell r="G5903" t="str">
            <v>&gt;=27 &amp; &lt;28</v>
          </cell>
          <cell r="H5903" t="str">
            <v>KS2 English</v>
          </cell>
          <cell r="I5903" t="str">
            <v>KS4 English</v>
          </cell>
        </row>
        <row r="5904">
          <cell r="B5904" t="str">
            <v>KS2-4</v>
          </cell>
          <cell r="C5904" t="str">
            <v>5B</v>
          </cell>
          <cell r="D5904" t="str">
            <v>*</v>
          </cell>
          <cell r="E5904">
            <v>0.27722052623927895</v>
          </cell>
          <cell r="F5904">
            <v>1</v>
          </cell>
          <cell r="G5904" t="str">
            <v>&gt;=27 &amp; &lt;28</v>
          </cell>
          <cell r="H5904" t="str">
            <v>KS2 English</v>
          </cell>
          <cell r="I5904" t="str">
            <v>KS4 English</v>
          </cell>
        </row>
        <row r="5905">
          <cell r="B5905" t="str">
            <v>KS2-4</v>
          </cell>
          <cell r="C5905" t="str">
            <v>5A</v>
          </cell>
          <cell r="D5905" t="str">
            <v>*</v>
          </cell>
          <cell r="E5905">
            <v>0.52649572649572651</v>
          </cell>
          <cell r="F5905">
            <v>1</v>
          </cell>
          <cell r="G5905" t="str">
            <v>&gt;=27 &amp; &lt;28</v>
          </cell>
          <cell r="H5905" t="str">
            <v>KS2 English</v>
          </cell>
          <cell r="I5905" t="str">
            <v>KS4 English</v>
          </cell>
        </row>
        <row r="5906">
          <cell r="B5906" t="str">
            <v>.</v>
          </cell>
        </row>
        <row r="5907">
          <cell r="B5907" t="str">
            <v>.</v>
          </cell>
        </row>
        <row r="5908">
          <cell r="B5908" t="str">
            <v>.</v>
          </cell>
          <cell r="C5908" t="str">
            <v>.</v>
          </cell>
          <cell r="D5908" t="str">
            <v>.</v>
          </cell>
          <cell r="E5908" t="str">
            <v>.</v>
          </cell>
          <cell r="F5908" t="str">
            <v>.</v>
          </cell>
          <cell r="G5908" t="str">
            <v>.</v>
          </cell>
          <cell r="H5908" t="str">
            <v>KS2 English</v>
          </cell>
          <cell r="I5908" t="str">
            <v>KS4 English</v>
          </cell>
        </row>
        <row r="5909">
          <cell r="B5909" t="str">
            <v>.</v>
          </cell>
          <cell r="C5909" t="str">
            <v>.</v>
          </cell>
          <cell r="D5909" t="str">
            <v>.</v>
          </cell>
          <cell r="E5909" t="str">
            <v>.</v>
          </cell>
          <cell r="F5909" t="str">
            <v>.</v>
          </cell>
          <cell r="G5909" t="str">
            <v>.</v>
          </cell>
          <cell r="H5909" t="str">
            <v>KS2 English</v>
          </cell>
          <cell r="I5909" t="str">
            <v>KS4 English</v>
          </cell>
        </row>
        <row r="5910">
          <cell r="B5910" t="str">
            <v>.</v>
          </cell>
          <cell r="C5910" t="str">
            <v>.</v>
          </cell>
          <cell r="D5910" t="str">
            <v>.</v>
          </cell>
          <cell r="E5910" t="str">
            <v>.</v>
          </cell>
          <cell r="F5910" t="str">
            <v>.</v>
          </cell>
          <cell r="G5910" t="str">
            <v>.</v>
          </cell>
          <cell r="H5910" t="str">
            <v>KS2 English</v>
          </cell>
          <cell r="I5910" t="str">
            <v>KS4 English</v>
          </cell>
        </row>
        <row r="5911">
          <cell r="B5911" t="str">
            <v>.</v>
          </cell>
          <cell r="C5911" t="str">
            <v>.</v>
          </cell>
          <cell r="D5911" t="str">
            <v>.</v>
          </cell>
          <cell r="E5911" t="str">
            <v>.</v>
          </cell>
          <cell r="F5911" t="str">
            <v>.</v>
          </cell>
          <cell r="G5911" t="str">
            <v>.</v>
          </cell>
          <cell r="H5911" t="str">
            <v>.</v>
          </cell>
          <cell r="I5911" t="str">
            <v>.</v>
          </cell>
        </row>
        <row r="5912">
          <cell r="B5912" t="str">
            <v>.</v>
          </cell>
          <cell r="C5912" t="str">
            <v>.</v>
          </cell>
          <cell r="D5912" t="str">
            <v>.</v>
          </cell>
          <cell r="E5912" t="str">
            <v>.</v>
          </cell>
          <cell r="F5912" t="str">
            <v>.</v>
          </cell>
          <cell r="G5912" t="str">
            <v>.</v>
          </cell>
          <cell r="H5912" t="str">
            <v>.</v>
          </cell>
          <cell r="I5912" t="str">
            <v>.</v>
          </cell>
        </row>
        <row r="5913">
          <cell r="B5913" t="str">
            <v>KS2-4</v>
          </cell>
          <cell r="C5913" t="str">
            <v>B</v>
          </cell>
          <cell r="D5913" t="str">
            <v>*</v>
          </cell>
          <cell r="E5913">
            <v>0</v>
          </cell>
          <cell r="F5913">
            <v>1</v>
          </cell>
          <cell r="G5913" t="str">
            <v>&gt;=28 &amp; &lt;29</v>
          </cell>
          <cell r="H5913" t="str">
            <v>KS2 English</v>
          </cell>
          <cell r="I5913" t="str">
            <v>KS4 English</v>
          </cell>
        </row>
        <row r="5914">
          <cell r="B5914" t="str">
            <v>KS2-4</v>
          </cell>
          <cell r="C5914" t="str">
            <v>N</v>
          </cell>
          <cell r="D5914" t="str">
            <v>*</v>
          </cell>
          <cell r="E5914">
            <v>0</v>
          </cell>
          <cell r="F5914">
            <v>1</v>
          </cell>
          <cell r="G5914" t="str">
            <v>&gt;=28 &amp; &lt;29</v>
          </cell>
          <cell r="H5914" t="str">
            <v>KS2 English</v>
          </cell>
          <cell r="I5914" t="str">
            <v>KS4 English</v>
          </cell>
        </row>
        <row r="5915">
          <cell r="B5915" t="str">
            <v>KS2-4</v>
          </cell>
          <cell r="C5915" t="str">
            <v>2</v>
          </cell>
          <cell r="D5915" t="str">
            <v>*</v>
          </cell>
          <cell r="E5915">
            <v>0</v>
          </cell>
          <cell r="F5915">
            <v>1</v>
          </cell>
          <cell r="G5915" t="str">
            <v>&gt;=28 &amp; &lt;29</v>
          </cell>
          <cell r="H5915" t="str">
            <v>KS2 English</v>
          </cell>
          <cell r="I5915" t="str">
            <v>KS4 English</v>
          </cell>
        </row>
        <row r="5916">
          <cell r="B5916" t="str">
            <v>KS2-4</v>
          </cell>
          <cell r="C5916" t="str">
            <v>3C</v>
          </cell>
          <cell r="D5916" t="str">
            <v>*</v>
          </cell>
          <cell r="E5916">
            <v>0</v>
          </cell>
          <cell r="F5916">
            <v>1</v>
          </cell>
          <cell r="G5916" t="str">
            <v>&gt;=28 &amp; &lt;29</v>
          </cell>
          <cell r="H5916" t="str">
            <v>KS2 English</v>
          </cell>
          <cell r="I5916" t="str">
            <v>KS4 English</v>
          </cell>
        </row>
        <row r="5917">
          <cell r="B5917" t="str">
            <v>KS2-4</v>
          </cell>
          <cell r="C5917" t="str">
            <v>3B</v>
          </cell>
          <cell r="D5917" t="str">
            <v>*</v>
          </cell>
          <cell r="E5917">
            <v>0</v>
          </cell>
          <cell r="F5917">
            <v>1</v>
          </cell>
          <cell r="G5917" t="str">
            <v>&gt;=28 &amp; &lt;29</v>
          </cell>
          <cell r="H5917" t="str">
            <v>KS2 English</v>
          </cell>
          <cell r="I5917" t="str">
            <v>KS4 English</v>
          </cell>
        </row>
        <row r="5918">
          <cell r="B5918" t="str">
            <v>KS2-4</v>
          </cell>
          <cell r="C5918" t="str">
            <v>3A</v>
          </cell>
          <cell r="D5918" t="str">
            <v>*</v>
          </cell>
          <cell r="E5918">
            <v>1.8796992481203006E-3</v>
          </cell>
          <cell r="F5918">
            <v>1</v>
          </cell>
          <cell r="G5918" t="str">
            <v>&gt;=28 &amp; &lt;29</v>
          </cell>
          <cell r="H5918" t="str">
            <v>KS2 English</v>
          </cell>
          <cell r="I5918" t="str">
            <v>KS4 English</v>
          </cell>
        </row>
        <row r="5919">
          <cell r="B5919" t="str">
            <v>KS2-4</v>
          </cell>
          <cell r="C5919" t="str">
            <v>4C</v>
          </cell>
          <cell r="D5919" t="str">
            <v>*</v>
          </cell>
          <cell r="E5919">
            <v>1.4295925661186562E-3</v>
          </cell>
          <cell r="F5919">
            <v>1</v>
          </cell>
          <cell r="G5919" t="str">
            <v>&gt;=28 &amp; &lt;29</v>
          </cell>
          <cell r="H5919" t="str">
            <v>KS2 English</v>
          </cell>
          <cell r="I5919" t="str">
            <v>KS4 English</v>
          </cell>
        </row>
        <row r="5920">
          <cell r="B5920" t="str">
            <v>KS2-4</v>
          </cell>
          <cell r="C5920" t="str">
            <v>4B</v>
          </cell>
          <cell r="D5920" t="str">
            <v>*</v>
          </cell>
          <cell r="E5920">
            <v>6.8301012318575435E-3</v>
          </cell>
          <cell r="F5920">
            <v>1</v>
          </cell>
          <cell r="G5920" t="str">
            <v>&gt;=28 &amp; &lt;29</v>
          </cell>
          <cell r="H5920" t="str">
            <v>KS2 English</v>
          </cell>
          <cell r="I5920" t="str">
            <v>KS4 English</v>
          </cell>
        </row>
        <row r="5921">
          <cell r="B5921" t="str">
            <v>KS2-4</v>
          </cell>
          <cell r="C5921" t="str">
            <v>4A</v>
          </cell>
          <cell r="D5921" t="str">
            <v>*</v>
          </cell>
          <cell r="E5921">
            <v>2.2565463979727283E-2</v>
          </cell>
          <cell r="F5921">
            <v>1</v>
          </cell>
          <cell r="G5921" t="str">
            <v>&gt;=28 &amp; &lt;29</v>
          </cell>
          <cell r="H5921" t="str">
            <v>KS2 English</v>
          </cell>
          <cell r="I5921" t="str">
            <v>KS4 English</v>
          </cell>
        </row>
        <row r="5922">
          <cell r="B5922" t="str">
            <v>KS2-4</v>
          </cell>
          <cell r="C5922" t="str">
            <v>5C</v>
          </cell>
          <cell r="D5922" t="str">
            <v>*</v>
          </cell>
          <cell r="E5922">
            <v>0.10363787000075318</v>
          </cell>
          <cell r="F5922">
            <v>1</v>
          </cell>
          <cell r="G5922" t="str">
            <v>&gt;=28 &amp; &lt;29</v>
          </cell>
          <cell r="H5922" t="str">
            <v>KS2 English</v>
          </cell>
          <cell r="I5922" t="str">
            <v>KS4 English</v>
          </cell>
        </row>
        <row r="5923">
          <cell r="B5923" t="str">
            <v>KS2-4</v>
          </cell>
          <cell r="C5923" t="str">
            <v>5B</v>
          </cell>
          <cell r="D5923" t="str">
            <v>*</v>
          </cell>
          <cell r="E5923">
            <v>0.31700288184438041</v>
          </cell>
          <cell r="F5923">
            <v>1</v>
          </cell>
          <cell r="G5923" t="str">
            <v>&gt;=28 &amp; &lt;29</v>
          </cell>
          <cell r="H5923" t="str">
            <v>KS2 English</v>
          </cell>
          <cell r="I5923" t="str">
            <v>KS4 English</v>
          </cell>
        </row>
        <row r="5924">
          <cell r="B5924" t="str">
            <v>KS2-4</v>
          </cell>
          <cell r="C5924" t="str">
            <v>5A</v>
          </cell>
          <cell r="D5924" t="str">
            <v>*</v>
          </cell>
          <cell r="E5924">
            <v>0.57655502392344493</v>
          </cell>
          <cell r="F5924">
            <v>1</v>
          </cell>
          <cell r="G5924" t="str">
            <v>&gt;=28 &amp; &lt;29</v>
          </cell>
          <cell r="H5924" t="str">
            <v>KS2 English</v>
          </cell>
          <cell r="I5924" t="str">
            <v>KS4 English</v>
          </cell>
        </row>
        <row r="5925">
          <cell r="B5925" t="str">
            <v>.</v>
          </cell>
        </row>
        <row r="5926">
          <cell r="B5926" t="str">
            <v>.</v>
          </cell>
        </row>
        <row r="5927">
          <cell r="B5927" t="str">
            <v>.</v>
          </cell>
          <cell r="C5927" t="str">
            <v>.</v>
          </cell>
          <cell r="D5927" t="str">
            <v>.</v>
          </cell>
          <cell r="E5927" t="str">
            <v>.</v>
          </cell>
          <cell r="F5927" t="str">
            <v>.</v>
          </cell>
          <cell r="G5927" t="str">
            <v>.</v>
          </cell>
          <cell r="H5927" t="str">
            <v>KS2 English</v>
          </cell>
          <cell r="I5927" t="str">
            <v>KS4 English</v>
          </cell>
        </row>
        <row r="5928">
          <cell r="B5928" t="str">
            <v>.</v>
          </cell>
          <cell r="C5928" t="str">
            <v>.</v>
          </cell>
          <cell r="D5928" t="str">
            <v>.</v>
          </cell>
          <cell r="E5928" t="str">
            <v>.</v>
          </cell>
          <cell r="F5928" t="str">
            <v>.</v>
          </cell>
          <cell r="G5928" t="str">
            <v>.</v>
          </cell>
          <cell r="H5928" t="str">
            <v>KS2 English</v>
          </cell>
          <cell r="I5928" t="str">
            <v>KS4 English</v>
          </cell>
        </row>
        <row r="5929">
          <cell r="B5929" t="str">
            <v>.</v>
          </cell>
          <cell r="C5929" t="str">
            <v>.</v>
          </cell>
          <cell r="D5929" t="str">
            <v>.</v>
          </cell>
          <cell r="E5929" t="str">
            <v>.</v>
          </cell>
          <cell r="F5929" t="str">
            <v>.</v>
          </cell>
          <cell r="G5929" t="str">
            <v>.</v>
          </cell>
          <cell r="H5929" t="str">
            <v>KS2 English</v>
          </cell>
          <cell r="I5929" t="str">
            <v>KS4 English</v>
          </cell>
        </row>
        <row r="5930">
          <cell r="B5930" t="str">
            <v>.</v>
          </cell>
          <cell r="C5930" t="str">
            <v>.</v>
          </cell>
          <cell r="D5930" t="str">
            <v>.</v>
          </cell>
          <cell r="E5930" t="str">
            <v>.</v>
          </cell>
          <cell r="F5930" t="str">
            <v>.</v>
          </cell>
          <cell r="G5930" t="str">
            <v>.</v>
          </cell>
          <cell r="H5930" t="str">
            <v>.</v>
          </cell>
          <cell r="I5930" t="str">
            <v>.</v>
          </cell>
        </row>
        <row r="5931">
          <cell r="B5931" t="str">
            <v>.</v>
          </cell>
          <cell r="C5931" t="str">
            <v>.</v>
          </cell>
          <cell r="D5931" t="str">
            <v>.</v>
          </cell>
          <cell r="E5931" t="str">
            <v>.</v>
          </cell>
          <cell r="F5931" t="str">
            <v>.</v>
          </cell>
          <cell r="G5931" t="str">
            <v>.</v>
          </cell>
          <cell r="H5931" t="str">
            <v>.</v>
          </cell>
          <cell r="I5931" t="str">
            <v>.</v>
          </cell>
        </row>
        <row r="5932">
          <cell r="B5932" t="str">
            <v>KS2-4</v>
          </cell>
          <cell r="C5932" t="str">
            <v>B</v>
          </cell>
          <cell r="D5932" t="str">
            <v>*</v>
          </cell>
          <cell r="E5932">
            <v>0</v>
          </cell>
          <cell r="F5932">
            <v>1</v>
          </cell>
          <cell r="G5932" t="str">
            <v>&gt;=29 &amp; &lt;30</v>
          </cell>
          <cell r="H5932" t="str">
            <v>KS2 English</v>
          </cell>
          <cell r="I5932" t="str">
            <v>KS4 English</v>
          </cell>
        </row>
        <row r="5933">
          <cell r="B5933" t="str">
            <v>KS2-4</v>
          </cell>
          <cell r="C5933" t="str">
            <v>N</v>
          </cell>
          <cell r="D5933" t="str">
            <v>*</v>
          </cell>
          <cell r="E5933">
            <v>0</v>
          </cell>
          <cell r="F5933">
            <v>1</v>
          </cell>
          <cell r="G5933" t="str">
            <v>&gt;=29 &amp; &lt;30</v>
          </cell>
          <cell r="H5933" t="str">
            <v>KS2 English</v>
          </cell>
          <cell r="I5933" t="str">
            <v>KS4 English</v>
          </cell>
        </row>
        <row r="5934">
          <cell r="B5934" t="str">
            <v>KS2-4</v>
          </cell>
          <cell r="C5934" t="str">
            <v>2</v>
          </cell>
          <cell r="D5934" t="str">
            <v>*</v>
          </cell>
          <cell r="E5934">
            <v>0</v>
          </cell>
          <cell r="F5934">
            <v>1</v>
          </cell>
          <cell r="G5934" t="str">
            <v>&gt;=29 &amp; &lt;30</v>
          </cell>
          <cell r="H5934" t="str">
            <v>KS2 English</v>
          </cell>
          <cell r="I5934" t="str">
            <v>KS4 English</v>
          </cell>
        </row>
        <row r="5935">
          <cell r="B5935" t="str">
            <v>KS2-4</v>
          </cell>
          <cell r="C5935" t="str">
            <v>3C</v>
          </cell>
          <cell r="D5935" t="str">
            <v>*</v>
          </cell>
          <cell r="E5935">
            <v>0</v>
          </cell>
          <cell r="F5935">
            <v>1</v>
          </cell>
          <cell r="G5935" t="str">
            <v>&gt;=29 &amp; &lt;30</v>
          </cell>
          <cell r="H5935" t="str">
            <v>KS2 English</v>
          </cell>
          <cell r="I5935" t="str">
            <v>KS4 English</v>
          </cell>
        </row>
        <row r="5936">
          <cell r="B5936" t="str">
            <v>KS2-4</v>
          </cell>
          <cell r="C5936" t="str">
            <v>3B</v>
          </cell>
          <cell r="D5936" t="str">
            <v>*</v>
          </cell>
          <cell r="E5936">
            <v>0</v>
          </cell>
          <cell r="F5936">
            <v>1</v>
          </cell>
          <cell r="G5936" t="str">
            <v>&gt;=29 &amp; &lt;30</v>
          </cell>
          <cell r="H5936" t="str">
            <v>KS2 English</v>
          </cell>
          <cell r="I5936" t="str">
            <v>KS4 English</v>
          </cell>
        </row>
        <row r="5937">
          <cell r="B5937" t="str">
            <v>KS2-4</v>
          </cell>
          <cell r="C5937" t="str">
            <v>3A</v>
          </cell>
          <cell r="D5937" t="str">
            <v>*</v>
          </cell>
          <cell r="E5937">
            <v>0</v>
          </cell>
          <cell r="F5937">
            <v>1</v>
          </cell>
          <cell r="G5937" t="str">
            <v>&gt;=29 &amp; &lt;30</v>
          </cell>
          <cell r="H5937" t="str">
            <v>KS2 English</v>
          </cell>
          <cell r="I5937" t="str">
            <v>KS4 English</v>
          </cell>
        </row>
        <row r="5938">
          <cell r="B5938" t="str">
            <v>KS2-4</v>
          </cell>
          <cell r="C5938" t="str">
            <v>4C</v>
          </cell>
          <cell r="D5938" t="str">
            <v>*</v>
          </cell>
          <cell r="E5938">
            <v>0</v>
          </cell>
          <cell r="F5938">
            <v>1</v>
          </cell>
          <cell r="G5938" t="str">
            <v>&gt;=29 &amp; &lt;30</v>
          </cell>
          <cell r="H5938" t="str">
            <v>KS2 English</v>
          </cell>
          <cell r="I5938" t="str">
            <v>KS4 English</v>
          </cell>
        </row>
        <row r="5939">
          <cell r="B5939" t="str">
            <v>KS2-4</v>
          </cell>
          <cell r="C5939" t="str">
            <v>4B</v>
          </cell>
          <cell r="D5939" t="str">
            <v>*</v>
          </cell>
          <cell r="E5939">
            <v>1.2082444918265814E-2</v>
          </cell>
          <cell r="F5939">
            <v>1</v>
          </cell>
          <cell r="G5939" t="str">
            <v>&gt;=29 &amp; &lt;30</v>
          </cell>
          <cell r="H5939" t="str">
            <v>KS2 English</v>
          </cell>
          <cell r="I5939" t="str">
            <v>KS4 English</v>
          </cell>
        </row>
        <row r="5940">
          <cell r="B5940" t="str">
            <v>KS2-4</v>
          </cell>
          <cell r="C5940" t="str">
            <v>4A</v>
          </cell>
          <cell r="D5940" t="str">
            <v>*</v>
          </cell>
          <cell r="E5940">
            <v>4.0191387559808611E-2</v>
          </cell>
          <cell r="F5940">
            <v>1</v>
          </cell>
          <cell r="G5940" t="str">
            <v>&gt;=29 &amp; &lt;30</v>
          </cell>
          <cell r="H5940" t="str">
            <v>KS2 English</v>
          </cell>
          <cell r="I5940" t="str">
            <v>KS4 English</v>
          </cell>
        </row>
        <row r="5941">
          <cell r="B5941" t="str">
            <v>KS2-4</v>
          </cell>
          <cell r="C5941" t="str">
            <v>5C</v>
          </cell>
          <cell r="D5941" t="str">
            <v>*</v>
          </cell>
          <cell r="E5941">
            <v>0.1464487743557511</v>
          </cell>
          <cell r="F5941">
            <v>1</v>
          </cell>
          <cell r="G5941" t="str">
            <v>&gt;=29 &amp; &lt;30</v>
          </cell>
          <cell r="H5941" t="str">
            <v>KS2 English</v>
          </cell>
          <cell r="I5941" t="str">
            <v>KS4 English</v>
          </cell>
        </row>
        <row r="5942">
          <cell r="B5942" t="str">
            <v>KS2-4</v>
          </cell>
          <cell r="C5942" t="str">
            <v>5B</v>
          </cell>
          <cell r="D5942" t="str">
            <v>*</v>
          </cell>
          <cell r="E5942">
            <v>0.34801061007957562</v>
          </cell>
          <cell r="F5942">
            <v>1</v>
          </cell>
          <cell r="G5942" t="str">
            <v>&gt;=29 &amp; &lt;30</v>
          </cell>
          <cell r="H5942" t="str">
            <v>KS2 English</v>
          </cell>
          <cell r="I5942" t="str">
            <v>KS4 English</v>
          </cell>
        </row>
        <row r="5943">
          <cell r="B5943" t="str">
            <v>KS2-4</v>
          </cell>
          <cell r="C5943" t="str">
            <v>5A</v>
          </cell>
          <cell r="D5943" t="str">
            <v>*</v>
          </cell>
          <cell r="E5943">
            <v>0.60683760683760679</v>
          </cell>
          <cell r="F5943">
            <v>1</v>
          </cell>
          <cell r="G5943" t="str">
            <v>&gt;=29 &amp; &lt;30</v>
          </cell>
          <cell r="H5943" t="str">
            <v>KS2 English</v>
          </cell>
          <cell r="I5943" t="str">
            <v>KS4 English</v>
          </cell>
        </row>
        <row r="5944">
          <cell r="B5944" t="str">
            <v>.</v>
          </cell>
        </row>
        <row r="5945">
          <cell r="B5945" t="str">
            <v>.</v>
          </cell>
        </row>
        <row r="5946">
          <cell r="B5946" t="str">
            <v>.</v>
          </cell>
          <cell r="C5946" t="str">
            <v>.</v>
          </cell>
          <cell r="D5946" t="str">
            <v>.</v>
          </cell>
          <cell r="E5946" t="str">
            <v>.</v>
          </cell>
          <cell r="F5946" t="str">
            <v>.</v>
          </cell>
          <cell r="G5946" t="str">
            <v>.</v>
          </cell>
          <cell r="H5946" t="str">
            <v>KS2 English</v>
          </cell>
          <cell r="I5946" t="str">
            <v>KS4 English</v>
          </cell>
        </row>
        <row r="5947">
          <cell r="B5947" t="str">
            <v>.</v>
          </cell>
          <cell r="C5947" t="str">
            <v>.</v>
          </cell>
          <cell r="D5947" t="str">
            <v>.</v>
          </cell>
          <cell r="E5947" t="str">
            <v>.</v>
          </cell>
          <cell r="F5947" t="str">
            <v>.</v>
          </cell>
          <cell r="G5947" t="str">
            <v>.</v>
          </cell>
          <cell r="H5947" t="str">
            <v>KS2 English</v>
          </cell>
          <cell r="I5947" t="str">
            <v>KS4 English</v>
          </cell>
        </row>
        <row r="5948">
          <cell r="B5948" t="str">
            <v>.</v>
          </cell>
          <cell r="C5948" t="str">
            <v>.</v>
          </cell>
          <cell r="D5948" t="str">
            <v>.</v>
          </cell>
          <cell r="E5948" t="str">
            <v>.</v>
          </cell>
          <cell r="F5948" t="str">
            <v>.</v>
          </cell>
          <cell r="G5948" t="str">
            <v>.</v>
          </cell>
          <cell r="H5948" t="str">
            <v>KS2 English</v>
          </cell>
          <cell r="I5948" t="str">
            <v>KS4 English</v>
          </cell>
        </row>
        <row r="5949">
          <cell r="B5949" t="str">
            <v>.</v>
          </cell>
          <cell r="C5949" t="str">
            <v>.</v>
          </cell>
          <cell r="D5949" t="str">
            <v>.</v>
          </cell>
          <cell r="E5949" t="str">
            <v>.</v>
          </cell>
          <cell r="F5949" t="str">
            <v>.</v>
          </cell>
          <cell r="G5949" t="str">
            <v>.</v>
          </cell>
          <cell r="H5949" t="str">
            <v>.</v>
          </cell>
          <cell r="I5949" t="str">
            <v>.</v>
          </cell>
        </row>
        <row r="5950">
          <cell r="B5950" t="str">
            <v>.</v>
          </cell>
          <cell r="C5950" t="str">
            <v>.</v>
          </cell>
          <cell r="D5950" t="str">
            <v>.</v>
          </cell>
          <cell r="E5950" t="str">
            <v>.</v>
          </cell>
          <cell r="F5950" t="str">
            <v>.</v>
          </cell>
          <cell r="G5950" t="str">
            <v>.</v>
          </cell>
          <cell r="H5950" t="str">
            <v>.</v>
          </cell>
          <cell r="I5950" t="str">
            <v>.</v>
          </cell>
        </row>
        <row r="5951">
          <cell r="B5951" t="str">
            <v>KS2-4</v>
          </cell>
          <cell r="C5951" t="str">
            <v>B</v>
          </cell>
          <cell r="D5951" t="str">
            <v>*</v>
          </cell>
          <cell r="E5951">
            <v>7.462686567164179E-3</v>
          </cell>
          <cell r="F5951">
            <v>1</v>
          </cell>
          <cell r="G5951" t="str">
            <v>&gt;=30</v>
          </cell>
          <cell r="H5951" t="str">
            <v>KS2 English</v>
          </cell>
          <cell r="I5951" t="str">
            <v>KS4 English</v>
          </cell>
        </row>
        <row r="5952">
          <cell r="B5952" t="str">
            <v>KS2-4</v>
          </cell>
          <cell r="C5952" t="str">
            <v>N</v>
          </cell>
          <cell r="D5952" t="str">
            <v>*</v>
          </cell>
          <cell r="E5952">
            <v>7.462686567164179E-3</v>
          </cell>
          <cell r="F5952">
            <v>1</v>
          </cell>
          <cell r="G5952" t="str">
            <v>&gt;=30</v>
          </cell>
          <cell r="H5952" t="str">
            <v>KS2 English</v>
          </cell>
          <cell r="I5952" t="str">
            <v>KS4 English</v>
          </cell>
        </row>
        <row r="5953">
          <cell r="B5953" t="str">
            <v>KS2-4</v>
          </cell>
          <cell r="C5953" t="str">
            <v>2</v>
          </cell>
          <cell r="D5953" t="str">
            <v>*</v>
          </cell>
          <cell r="E5953">
            <v>7.462686567164179E-3</v>
          </cell>
          <cell r="F5953">
            <v>1</v>
          </cell>
          <cell r="G5953" t="str">
            <v>&gt;=30</v>
          </cell>
          <cell r="H5953" t="str">
            <v>KS2 English</v>
          </cell>
          <cell r="I5953" t="str">
            <v>KS4 English</v>
          </cell>
        </row>
        <row r="5954">
          <cell r="B5954" t="str">
            <v>KS2-4</v>
          </cell>
          <cell r="C5954" t="str">
            <v>3C</v>
          </cell>
          <cell r="D5954" t="str">
            <v>*</v>
          </cell>
          <cell r="E5954">
            <v>7.462686567164179E-3</v>
          </cell>
          <cell r="F5954">
            <v>1</v>
          </cell>
          <cell r="G5954" t="str">
            <v>&gt;=30</v>
          </cell>
          <cell r="H5954" t="str">
            <v>KS2 English</v>
          </cell>
          <cell r="I5954" t="str">
            <v>KS4 English</v>
          </cell>
        </row>
        <row r="5955">
          <cell r="B5955" t="str">
            <v>KS2-4</v>
          </cell>
          <cell r="C5955" t="str">
            <v>3B</v>
          </cell>
          <cell r="D5955" t="str">
            <v>*</v>
          </cell>
          <cell r="E5955">
            <v>7.462686567164179E-3</v>
          </cell>
          <cell r="F5955">
            <v>1</v>
          </cell>
          <cell r="G5955" t="str">
            <v>&gt;=30</v>
          </cell>
          <cell r="H5955" t="str">
            <v>KS2 English</v>
          </cell>
          <cell r="I5955" t="str">
            <v>KS4 English</v>
          </cell>
        </row>
        <row r="5956">
          <cell r="B5956" t="str">
            <v>KS2-4</v>
          </cell>
          <cell r="C5956" t="str">
            <v>3A</v>
          </cell>
          <cell r="D5956" t="str">
            <v>*</v>
          </cell>
          <cell r="E5956">
            <v>7.462686567164179E-3</v>
          </cell>
          <cell r="F5956">
            <v>1</v>
          </cell>
          <cell r="G5956" t="str">
            <v>&gt;=30</v>
          </cell>
          <cell r="H5956" t="str">
            <v>KS2 English</v>
          </cell>
          <cell r="I5956" t="str">
            <v>KS4 English</v>
          </cell>
        </row>
        <row r="5957">
          <cell r="B5957" t="str">
            <v>KS2-4</v>
          </cell>
          <cell r="C5957" t="str">
            <v>4C</v>
          </cell>
          <cell r="D5957" t="str">
            <v>*</v>
          </cell>
          <cell r="E5957">
            <v>7.462686567164179E-3</v>
          </cell>
          <cell r="F5957">
            <v>1</v>
          </cell>
          <cell r="G5957" t="str">
            <v>&gt;=30</v>
          </cell>
          <cell r="H5957" t="str">
            <v>KS2 English</v>
          </cell>
          <cell r="I5957" t="str">
            <v>KS4 English</v>
          </cell>
        </row>
        <row r="5958">
          <cell r="B5958" t="str">
            <v>KS2-4</v>
          </cell>
          <cell r="C5958" t="str">
            <v>4B</v>
          </cell>
          <cell r="D5958" t="str">
            <v>*</v>
          </cell>
          <cell r="E5958">
            <v>2.3255813953488372E-2</v>
          </cell>
          <cell r="F5958">
            <v>1</v>
          </cell>
          <cell r="G5958" t="str">
            <v>&gt;=30</v>
          </cell>
          <cell r="H5958" t="str">
            <v>KS2 English</v>
          </cell>
          <cell r="I5958" t="str">
            <v>KS4 English</v>
          </cell>
        </row>
        <row r="5959">
          <cell r="B5959" t="str">
            <v>KS2-4</v>
          </cell>
          <cell r="C5959" t="str">
            <v>4A</v>
          </cell>
          <cell r="D5959" t="str">
            <v>*</v>
          </cell>
          <cell r="E5959">
            <v>5.4326923076923078E-2</v>
          </cell>
          <cell r="F5959">
            <v>1</v>
          </cell>
          <cell r="G5959" t="str">
            <v>&gt;=30</v>
          </cell>
          <cell r="H5959" t="str">
            <v>KS2 English</v>
          </cell>
          <cell r="I5959" t="str">
            <v>KS4 English</v>
          </cell>
        </row>
        <row r="5960">
          <cell r="B5960" t="str">
            <v>KS2-4</v>
          </cell>
          <cell r="C5960" t="str">
            <v>5C</v>
          </cell>
          <cell r="D5960" t="str">
            <v>*</v>
          </cell>
          <cell r="E5960">
            <v>0.17586912065439672</v>
          </cell>
          <cell r="F5960">
            <v>1</v>
          </cell>
          <cell r="G5960" t="str">
            <v>&gt;=30</v>
          </cell>
          <cell r="H5960" t="str">
            <v>KS2 English</v>
          </cell>
          <cell r="I5960" t="str">
            <v>KS4 English</v>
          </cell>
        </row>
        <row r="5961">
          <cell r="B5961" t="str">
            <v>KS2-4</v>
          </cell>
          <cell r="C5961" t="str">
            <v>5B</v>
          </cell>
          <cell r="D5961" t="str">
            <v>*</v>
          </cell>
          <cell r="E5961">
            <v>0.38661581137309292</v>
          </cell>
          <cell r="F5961">
            <v>1</v>
          </cell>
          <cell r="G5961" t="str">
            <v>&gt;=30</v>
          </cell>
          <cell r="H5961" t="str">
            <v>KS2 English</v>
          </cell>
          <cell r="I5961" t="str">
            <v>KS4 English</v>
          </cell>
        </row>
        <row r="5962">
          <cell r="B5962" t="str">
            <v>KS2-4</v>
          </cell>
          <cell r="C5962" t="str">
            <v>5A</v>
          </cell>
          <cell r="D5962" t="str">
            <v>*</v>
          </cell>
          <cell r="E5962">
            <v>0.6278481012658228</v>
          </cell>
          <cell r="F5962">
            <v>1</v>
          </cell>
          <cell r="G5962" t="str">
            <v>&gt;=30</v>
          </cell>
          <cell r="H5962" t="str">
            <v>KS2 English</v>
          </cell>
          <cell r="I5962" t="str">
            <v>KS4 English</v>
          </cell>
        </row>
      </sheetData>
      <sheetData sheetId="21" refreshError="1"/>
      <sheetData sheetId="22" refreshError="1">
        <row r="8">
          <cell r="BW8">
            <v>9</v>
          </cell>
        </row>
        <row r="9">
          <cell r="A9" t="str">
            <v>ID COL</v>
          </cell>
          <cell r="AS9" t="str">
            <v>U</v>
          </cell>
          <cell r="AT9" t="str">
            <v>G</v>
          </cell>
          <cell r="AU9" t="str">
            <v>F</v>
          </cell>
          <cell r="AV9" t="str">
            <v>E</v>
          </cell>
          <cell r="AW9" t="str">
            <v>D</v>
          </cell>
          <cell r="AX9" t="str">
            <v>C</v>
          </cell>
          <cell r="AY9" t="str">
            <v>B</v>
          </cell>
          <cell r="AZ9" t="str">
            <v>A</v>
          </cell>
          <cell r="BA9" t="str">
            <v>*</v>
          </cell>
          <cell r="BH9" t="str">
            <v>U</v>
          </cell>
        </row>
        <row r="12">
          <cell r="AS12" t="str">
            <v>U</v>
          </cell>
          <cell r="AT12" t="str">
            <v>G</v>
          </cell>
          <cell r="AU12" t="str">
            <v>F</v>
          </cell>
          <cell r="AV12" t="str">
            <v>E</v>
          </cell>
          <cell r="AW12" t="str">
            <v>D</v>
          </cell>
          <cell r="AX12" t="str">
            <v>C</v>
          </cell>
          <cell r="AY12" t="str">
            <v>B</v>
          </cell>
          <cell r="AZ12" t="str">
            <v>A</v>
          </cell>
          <cell r="BA12" t="str">
            <v>*</v>
          </cell>
        </row>
        <row r="13">
          <cell r="AS13">
            <v>0</v>
          </cell>
          <cell r="AT13">
            <v>0</v>
          </cell>
          <cell r="AU13">
            <v>0</v>
          </cell>
          <cell r="AV13">
            <v>0</v>
          </cell>
          <cell r="AW13">
            <v>0</v>
          </cell>
          <cell r="AX13">
            <v>0</v>
          </cell>
          <cell r="AY13">
            <v>0</v>
          </cell>
          <cell r="AZ13">
            <v>0</v>
          </cell>
          <cell r="BA13">
            <v>0</v>
          </cell>
        </row>
        <row r="14">
          <cell r="AS14">
            <v>0</v>
          </cell>
          <cell r="AT14">
            <v>0</v>
          </cell>
          <cell r="AU14">
            <v>0</v>
          </cell>
          <cell r="AV14">
            <v>0</v>
          </cell>
          <cell r="AW14">
            <v>0</v>
          </cell>
          <cell r="AX14">
            <v>0</v>
          </cell>
          <cell r="AY14">
            <v>0</v>
          </cell>
          <cell r="AZ14">
            <v>0</v>
          </cell>
          <cell r="BA14">
            <v>0</v>
          </cell>
        </row>
        <row r="15">
          <cell r="AS15">
            <v>0.19493476592478895</v>
          </cell>
          <cell r="AT15">
            <v>0.30544896392939369</v>
          </cell>
          <cell r="AU15">
            <v>0.27858787413660785</v>
          </cell>
          <cell r="AV15">
            <v>0.13660782808902533</v>
          </cell>
          <cell r="AW15">
            <v>5.2187260168841135E-2</v>
          </cell>
          <cell r="AX15">
            <v>2.6093630084420567E-2</v>
          </cell>
          <cell r="AY15">
            <v>3.8372985418265539E-3</v>
          </cell>
          <cell r="AZ15">
            <v>2.3023791250959325E-3</v>
          </cell>
          <cell r="BA15">
            <v>0</v>
          </cell>
        </row>
        <row r="16">
          <cell r="AS16">
            <v>0.14129810453762207</v>
          </cell>
          <cell r="AT16">
            <v>0.34520390580126364</v>
          </cell>
          <cell r="AU16">
            <v>0.32222860425043076</v>
          </cell>
          <cell r="AV16">
            <v>0.13497989661114301</v>
          </cell>
          <cell r="AW16">
            <v>3.4462952326249283E-2</v>
          </cell>
          <cell r="AX16">
            <v>1.7231476163124641E-2</v>
          </cell>
          <cell r="AY16">
            <v>4.0206777713957496E-3</v>
          </cell>
          <cell r="AZ16">
            <v>5.7438253877082138E-4</v>
          </cell>
          <cell r="BA16">
            <v>0</v>
          </cell>
        </row>
        <row r="17">
          <cell r="AS17">
            <v>0.10047846889952153</v>
          </cell>
          <cell r="AT17">
            <v>0.23285486443381181</v>
          </cell>
          <cell r="AU17">
            <v>0.40031897926634769</v>
          </cell>
          <cell r="AV17">
            <v>0.17543859649122806</v>
          </cell>
          <cell r="AW17">
            <v>6.8580542264752797E-2</v>
          </cell>
          <cell r="AX17">
            <v>1.4354066985645933E-2</v>
          </cell>
          <cell r="AY17">
            <v>7.9744816586921844E-3</v>
          </cell>
          <cell r="AZ17">
            <v>0</v>
          </cell>
          <cell r="BA17">
            <v>0</v>
          </cell>
        </row>
        <row r="18">
          <cell r="AS18">
            <v>7.6316732353994984E-2</v>
          </cell>
          <cell r="AT18">
            <v>0.1587244715155858</v>
          </cell>
          <cell r="AU18">
            <v>0.32855607309208168</v>
          </cell>
          <cell r="AV18">
            <v>0.24686492296667861</v>
          </cell>
          <cell r="AW18">
            <v>0.12396990326048012</v>
          </cell>
          <cell r="AX18">
            <v>5.3744177714080972E-2</v>
          </cell>
          <cell r="AY18">
            <v>1.0748835542816195E-2</v>
          </cell>
          <cell r="AZ18">
            <v>1.0748835542816195E-3</v>
          </cell>
          <cell r="BA18">
            <v>0</v>
          </cell>
        </row>
        <row r="19">
          <cell r="AS19">
            <v>4.459234608985025E-2</v>
          </cell>
          <cell r="AT19">
            <v>9.6173044925124795E-2</v>
          </cell>
          <cell r="AU19">
            <v>0.24193011647254575</v>
          </cell>
          <cell r="AV19">
            <v>0.26455906821963393</v>
          </cell>
          <cell r="AW19">
            <v>0.20399334442595674</v>
          </cell>
          <cell r="AX19">
            <v>0.12346089850249584</v>
          </cell>
          <cell r="AY19">
            <v>2.2628951747088188E-2</v>
          </cell>
          <cell r="AZ19">
            <v>2.6622296173044926E-3</v>
          </cell>
          <cell r="BA19">
            <v>0</v>
          </cell>
        </row>
        <row r="20">
          <cell r="AS20">
            <v>3.0703012912482067E-2</v>
          </cell>
          <cell r="AT20">
            <v>5.2510760401721666E-2</v>
          </cell>
          <cell r="AU20">
            <v>0.15810616929698709</v>
          </cell>
          <cell r="AV20">
            <v>0.23988522238163559</v>
          </cell>
          <cell r="AW20">
            <v>0.26542324246771881</v>
          </cell>
          <cell r="AX20">
            <v>0.21377331420373027</v>
          </cell>
          <cell r="AY20">
            <v>3.5007173601147773E-2</v>
          </cell>
          <cell r="AZ20">
            <v>4.5911047345767574E-3</v>
          </cell>
          <cell r="BA20">
            <v>0</v>
          </cell>
        </row>
        <row r="21">
          <cell r="AS21">
            <v>2.6266852626685263E-2</v>
          </cell>
          <cell r="AT21">
            <v>2.2547652254765224E-2</v>
          </cell>
          <cell r="AU21">
            <v>8.2752208275220826E-2</v>
          </cell>
          <cell r="AV21">
            <v>0.18061366806136681</v>
          </cell>
          <cell r="AW21">
            <v>0.28382147838214783</v>
          </cell>
          <cell r="AX21">
            <v>0.31241283124128311</v>
          </cell>
          <cell r="AY21">
            <v>7.7870757787075778E-2</v>
          </cell>
          <cell r="AZ21">
            <v>1.2552301255230125E-2</v>
          </cell>
          <cell r="BA21">
            <v>1.1622501162250117E-3</v>
          </cell>
        </row>
        <row r="22">
          <cell r="AS22">
            <v>1.6598453842655753E-2</v>
          </cell>
          <cell r="AT22">
            <v>1.0686675761709868E-2</v>
          </cell>
          <cell r="AU22">
            <v>3.4788540245566164E-2</v>
          </cell>
          <cell r="AV22">
            <v>0.11300591177808095</v>
          </cell>
          <cell r="AW22">
            <v>0.24170077307867213</v>
          </cell>
          <cell r="AX22">
            <v>0.40882219190541152</v>
          </cell>
          <cell r="AY22">
            <v>0.14256480218281037</v>
          </cell>
          <cell r="AZ22">
            <v>2.8649386084583901E-2</v>
          </cell>
          <cell r="BA22">
            <v>3.1832651205093224E-3</v>
          </cell>
        </row>
        <row r="23">
          <cell r="AS23">
            <v>1.1235955056179775E-2</v>
          </cell>
          <cell r="AT23">
            <v>6.0995184590690206E-3</v>
          </cell>
          <cell r="AU23">
            <v>1.6693418940609953E-2</v>
          </cell>
          <cell r="AV23">
            <v>5.6821829855537721E-2</v>
          </cell>
          <cell r="AW23">
            <v>0.15120385232744785</v>
          </cell>
          <cell r="AX23">
            <v>0.45457463884430177</v>
          </cell>
          <cell r="AY23">
            <v>0.23017656500802569</v>
          </cell>
          <cell r="AZ23">
            <v>6.5810593900481537E-2</v>
          </cell>
          <cell r="BA23">
            <v>7.3836276083467092E-3</v>
          </cell>
        </row>
        <row r="24">
          <cell r="AS24">
            <v>9.2845439650464223E-3</v>
          </cell>
          <cell r="AT24">
            <v>4.9153468050245766E-3</v>
          </cell>
          <cell r="AU24">
            <v>8.1922446750409619E-3</v>
          </cell>
          <cell r="AV24">
            <v>2.0753686510103769E-2</v>
          </cell>
          <cell r="AW24">
            <v>0.1064991807755325</v>
          </cell>
          <cell r="AX24">
            <v>0.35608956854178042</v>
          </cell>
          <cell r="AY24">
            <v>0.3304205352266521</v>
          </cell>
          <cell r="AZ24">
            <v>0.14254505734571274</v>
          </cell>
          <cell r="BA24">
            <v>2.12998361551065E-2</v>
          </cell>
        </row>
        <row r="25">
          <cell r="AS25">
            <v>6.2333036509349959E-3</v>
          </cell>
          <cell r="AT25">
            <v>0</v>
          </cell>
          <cell r="AU25">
            <v>8.9047195013357077E-4</v>
          </cell>
          <cell r="AV25">
            <v>1.1576135351736421E-2</v>
          </cell>
          <cell r="AW25">
            <v>3.1166518254674976E-2</v>
          </cell>
          <cell r="AX25">
            <v>0.27960819234194123</v>
          </cell>
          <cell r="AY25">
            <v>0.38112199465716828</v>
          </cell>
          <cell r="AZ25">
            <v>0.22796081923419412</v>
          </cell>
          <cell r="BA25">
            <v>6.1442564559216387E-2</v>
          </cell>
        </row>
        <row r="26">
          <cell r="AS26">
            <v>0</v>
          </cell>
          <cell r="AT26">
            <v>0</v>
          </cell>
          <cell r="AU26">
            <v>0</v>
          </cell>
          <cell r="AV26">
            <v>4.7393364928909956E-3</v>
          </cell>
          <cell r="AW26">
            <v>3.3175355450236969E-2</v>
          </cell>
          <cell r="AX26">
            <v>0.13981042654028436</v>
          </cell>
          <cell r="AY26">
            <v>0.31516587677725116</v>
          </cell>
          <cell r="AZ26">
            <v>0.32938388625592419</v>
          </cell>
          <cell r="BA26">
            <v>0.17772511848341233</v>
          </cell>
        </row>
        <row r="31">
          <cell r="AS31" t="str">
            <v>U</v>
          </cell>
          <cell r="AT31" t="str">
            <v>G</v>
          </cell>
          <cell r="AU31" t="str">
            <v>F</v>
          </cell>
          <cell r="AV31" t="str">
            <v>E</v>
          </cell>
          <cell r="AW31" t="str">
            <v>D</v>
          </cell>
          <cell r="AX31" t="str">
            <v>C</v>
          </cell>
          <cell r="AY31" t="str">
            <v>B</v>
          </cell>
          <cell r="AZ31" t="str">
            <v>A</v>
          </cell>
          <cell r="BA31" t="str">
            <v>*</v>
          </cell>
        </row>
        <row r="32">
          <cell r="AS32">
            <v>0</v>
          </cell>
          <cell r="AT32">
            <v>0</v>
          </cell>
          <cell r="AU32">
            <v>0</v>
          </cell>
          <cell r="AV32">
            <v>0</v>
          </cell>
          <cell r="AW32">
            <v>0</v>
          </cell>
          <cell r="AX32">
            <v>0</v>
          </cell>
          <cell r="AY32">
            <v>0</v>
          </cell>
          <cell r="AZ32">
            <v>0</v>
          </cell>
          <cell r="BA32">
            <v>0</v>
          </cell>
        </row>
        <row r="33">
          <cell r="AS33">
            <v>0</v>
          </cell>
          <cell r="AT33">
            <v>0</v>
          </cell>
          <cell r="AU33">
            <v>0</v>
          </cell>
          <cell r="AV33">
            <v>0</v>
          </cell>
          <cell r="AW33">
            <v>0</v>
          </cell>
          <cell r="AX33">
            <v>0</v>
          </cell>
          <cell r="AY33">
            <v>0</v>
          </cell>
          <cell r="AZ33">
            <v>0</v>
          </cell>
          <cell r="BA33">
            <v>0</v>
          </cell>
        </row>
        <row r="34">
          <cell r="AS34">
            <v>0.16194331983805668</v>
          </cell>
          <cell r="AT34">
            <v>0.34412955465587042</v>
          </cell>
          <cell r="AU34">
            <v>0.31659919028340083</v>
          </cell>
          <cell r="AV34">
            <v>0.12226720647773279</v>
          </cell>
          <cell r="AW34">
            <v>3.3198380566801619E-2</v>
          </cell>
          <cell r="AX34">
            <v>1.7004048582995951E-2</v>
          </cell>
          <cell r="AY34">
            <v>4.8582995951417006E-3</v>
          </cell>
          <cell r="AZ34">
            <v>0</v>
          </cell>
          <cell r="BA34">
            <v>0</v>
          </cell>
        </row>
        <row r="35">
          <cell r="AS35">
            <v>0.13512145748987855</v>
          </cell>
          <cell r="AT35">
            <v>0.33856275303643724</v>
          </cell>
          <cell r="AU35">
            <v>0.36184210526315791</v>
          </cell>
          <cell r="AV35">
            <v>0.13107287449392713</v>
          </cell>
          <cell r="AW35">
            <v>2.6821862348178137E-2</v>
          </cell>
          <cell r="AX35">
            <v>6.5789473684210523E-3</v>
          </cell>
          <cell r="AY35">
            <v>0</v>
          </cell>
          <cell r="AZ35">
            <v>0</v>
          </cell>
          <cell r="BA35">
            <v>0</v>
          </cell>
        </row>
        <row r="36">
          <cell r="AS36">
            <v>8.1949058693244745E-2</v>
          </cell>
          <cell r="AT36">
            <v>0.25359911406423036</v>
          </cell>
          <cell r="AU36">
            <v>0.39534883720930231</v>
          </cell>
          <cell r="AV36">
            <v>0.20598006644518271</v>
          </cell>
          <cell r="AW36">
            <v>4.7619047619047616E-2</v>
          </cell>
          <cell r="AX36">
            <v>1.5503875968992248E-2</v>
          </cell>
          <cell r="AY36">
            <v>0</v>
          </cell>
          <cell r="AZ36">
            <v>0</v>
          </cell>
          <cell r="BA36">
            <v>0</v>
          </cell>
        </row>
        <row r="37">
          <cell r="AS37">
            <v>4.8611111111111112E-2</v>
          </cell>
          <cell r="AT37">
            <v>0.16769547325102882</v>
          </cell>
          <cell r="AU37">
            <v>0.35622427983539096</v>
          </cell>
          <cell r="AV37">
            <v>0.27649176954732513</v>
          </cell>
          <cell r="AW37">
            <v>0.12191358024691358</v>
          </cell>
          <cell r="AX37">
            <v>2.7006172839506171E-2</v>
          </cell>
          <cell r="AY37">
            <v>1.8004115226337449E-3</v>
          </cell>
          <cell r="AZ37">
            <v>2.57201646090535E-4</v>
          </cell>
          <cell r="BA37">
            <v>0</v>
          </cell>
        </row>
        <row r="38">
          <cell r="AS38">
            <v>3.3172231985940243E-2</v>
          </cell>
          <cell r="AT38">
            <v>8.6555360281195079E-2</v>
          </cell>
          <cell r="AU38">
            <v>0.26581722319859402</v>
          </cell>
          <cell r="AV38">
            <v>0.32381370826010547</v>
          </cell>
          <cell r="AW38">
            <v>0.20606326889279439</v>
          </cell>
          <cell r="AX38">
            <v>7.5131810193321616E-2</v>
          </cell>
          <cell r="AY38">
            <v>8.1282952548330407E-3</v>
          </cell>
          <cell r="AZ38">
            <v>1.0984182776801407E-3</v>
          </cell>
          <cell r="BA38">
            <v>2.1968365553602811E-4</v>
          </cell>
        </row>
        <row r="39">
          <cell r="AS39">
            <v>2.3061154765971984E-2</v>
          </cell>
          <cell r="AT39">
            <v>4.5780662794670308E-2</v>
          </cell>
          <cell r="AU39">
            <v>0.13956269217628972</v>
          </cell>
          <cell r="AV39">
            <v>0.29364537068670993</v>
          </cell>
          <cell r="AW39">
            <v>0.29637854458489921</v>
          </cell>
          <cell r="AX39">
            <v>0.17253160232319781</v>
          </cell>
          <cell r="AY39">
            <v>2.5111035189613939E-2</v>
          </cell>
          <cell r="AZ39">
            <v>3.7581141100102495E-3</v>
          </cell>
          <cell r="BA39">
            <v>1.7082336863682952E-4</v>
          </cell>
        </row>
        <row r="40">
          <cell r="AS40">
            <v>1.6710976072920623E-2</v>
          </cell>
          <cell r="AT40">
            <v>2.3167489555639954E-2</v>
          </cell>
          <cell r="AU40">
            <v>7.6718571971135588E-2</v>
          </cell>
          <cell r="AV40">
            <v>0.1947081909102418</v>
          </cell>
          <cell r="AW40">
            <v>0.3323205469046715</v>
          </cell>
          <cell r="AX40">
            <v>0.29383466261552094</v>
          </cell>
          <cell r="AY40">
            <v>5.5450056969236612E-2</v>
          </cell>
          <cell r="AZ40">
            <v>6.5831117863020634E-3</v>
          </cell>
          <cell r="BA40">
            <v>5.0639321433092795E-4</v>
          </cell>
        </row>
        <row r="41">
          <cell r="AS41">
            <v>1.2060530208214813E-2</v>
          </cell>
          <cell r="AT41">
            <v>9.8987370576857428E-3</v>
          </cell>
          <cell r="AU41">
            <v>3.2540675844806008E-2</v>
          </cell>
          <cell r="AV41">
            <v>0.11207190806690182</v>
          </cell>
          <cell r="AW41">
            <v>0.2715894868585732</v>
          </cell>
          <cell r="AX41">
            <v>0.41335760609853228</v>
          </cell>
          <cell r="AY41">
            <v>0.12435999544885652</v>
          </cell>
          <cell r="AZ41">
            <v>2.207304585277051E-2</v>
          </cell>
          <cell r="BA41">
            <v>2.0480145636591193E-3</v>
          </cell>
        </row>
        <row r="42">
          <cell r="AS42">
            <v>9.627820089093261E-3</v>
          </cell>
          <cell r="AT42">
            <v>3.3050725678976864E-3</v>
          </cell>
          <cell r="AU42">
            <v>1.1064808162092255E-2</v>
          </cell>
          <cell r="AV42">
            <v>5.2593763471763186E-2</v>
          </cell>
          <cell r="AW42">
            <v>0.16611582123868371</v>
          </cell>
          <cell r="AX42">
            <v>0.45265124299468312</v>
          </cell>
          <cell r="AY42">
            <v>0.23839632131053312</v>
          </cell>
          <cell r="AZ42">
            <v>5.9347607414858457E-2</v>
          </cell>
          <cell r="BA42">
            <v>6.8975427503951718E-3</v>
          </cell>
        </row>
        <row r="43">
          <cell r="AS43">
            <v>6.0989383329568556E-3</v>
          </cell>
          <cell r="AT43">
            <v>9.0354641969731192E-4</v>
          </cell>
          <cell r="AU43">
            <v>3.1624124689405919E-3</v>
          </cell>
          <cell r="AV43">
            <v>1.7845041789021909E-2</v>
          </cell>
          <cell r="AW43">
            <v>9.0354641969731198E-2</v>
          </cell>
          <cell r="AX43">
            <v>0.36616218658233568</v>
          </cell>
          <cell r="AY43">
            <v>0.35351253670657329</v>
          </cell>
          <cell r="AZ43">
            <v>0.13575784955952111</v>
          </cell>
          <cell r="BA43">
            <v>2.6202846171222045E-2</v>
          </cell>
        </row>
        <row r="44">
          <cell r="AS44">
            <v>3.4002040122407345E-3</v>
          </cell>
          <cell r="AT44">
            <v>1.3600816048962938E-3</v>
          </cell>
          <cell r="AU44">
            <v>1.7001020061203672E-3</v>
          </cell>
          <cell r="AV44">
            <v>7.4804488269296157E-3</v>
          </cell>
          <cell r="AW44">
            <v>4.4542672560353623E-2</v>
          </cell>
          <cell r="AX44">
            <v>0.26249574974498469</v>
          </cell>
          <cell r="AY44">
            <v>0.37708262495749745</v>
          </cell>
          <cell r="AZ44">
            <v>0.24243454607276438</v>
          </cell>
          <cell r="BA44">
            <v>5.9503570214212854E-2</v>
          </cell>
        </row>
        <row r="45">
          <cell r="AS45">
            <v>1.6963528413910093E-3</v>
          </cell>
          <cell r="AT45">
            <v>0</v>
          </cell>
          <cell r="AU45">
            <v>2.5445292620865142E-3</v>
          </cell>
          <cell r="AV45">
            <v>4.2408821034775231E-3</v>
          </cell>
          <cell r="AW45">
            <v>1.2722646310432569E-2</v>
          </cell>
          <cell r="AX45">
            <v>0.11195928753180662</v>
          </cell>
          <cell r="AY45">
            <v>0.29601357082273111</v>
          </cell>
          <cell r="AZ45">
            <v>0.39270568278201867</v>
          </cell>
          <cell r="BA45">
            <v>0.17811704834605599</v>
          </cell>
        </row>
        <row r="50">
          <cell r="AS50" t="str">
            <v>U</v>
          </cell>
          <cell r="AT50" t="str">
            <v>G</v>
          </cell>
          <cell r="AU50" t="str">
            <v>F</v>
          </cell>
          <cell r="AV50" t="str">
            <v>E</v>
          </cell>
          <cell r="AW50" t="str">
            <v>D</v>
          </cell>
          <cell r="AX50" t="str">
            <v>C</v>
          </cell>
          <cell r="AY50" t="str">
            <v>B</v>
          </cell>
          <cell r="AZ50" t="str">
            <v>A</v>
          </cell>
          <cell r="BA50" t="str">
            <v>*</v>
          </cell>
        </row>
        <row r="51">
          <cell r="AS51">
            <v>0</v>
          </cell>
          <cell r="AT51">
            <v>0</v>
          </cell>
          <cell r="AU51">
            <v>0</v>
          </cell>
          <cell r="AV51">
            <v>0</v>
          </cell>
          <cell r="AW51">
            <v>0</v>
          </cell>
          <cell r="AX51">
            <v>0</v>
          </cell>
          <cell r="AY51">
            <v>0</v>
          </cell>
          <cell r="AZ51">
            <v>0</v>
          </cell>
          <cell r="BA51">
            <v>0</v>
          </cell>
        </row>
        <row r="52">
          <cell r="AS52">
            <v>0</v>
          </cell>
          <cell r="AT52">
            <v>0</v>
          </cell>
          <cell r="AU52">
            <v>0</v>
          </cell>
          <cell r="AV52">
            <v>0</v>
          </cell>
          <cell r="AW52">
            <v>0</v>
          </cell>
          <cell r="AX52">
            <v>0</v>
          </cell>
          <cell r="AY52">
            <v>0</v>
          </cell>
          <cell r="AZ52">
            <v>0</v>
          </cell>
          <cell r="BA52">
            <v>0</v>
          </cell>
        </row>
        <row r="53">
          <cell r="AS53">
            <v>0.16805787423483584</v>
          </cell>
          <cell r="AT53">
            <v>0.34613244296048973</v>
          </cell>
          <cell r="AU53">
            <v>0.29716193656093487</v>
          </cell>
          <cell r="AV53">
            <v>0.13077351140790205</v>
          </cell>
          <cell r="AW53">
            <v>4.2849193099610459E-2</v>
          </cell>
          <cell r="AX53">
            <v>1.1686143572621035E-2</v>
          </cell>
          <cell r="AY53">
            <v>2.2259321090706734E-3</v>
          </cell>
          <cell r="AZ53">
            <v>1.1129660545353367E-3</v>
          </cell>
          <cell r="BA53">
            <v>0</v>
          </cell>
        </row>
        <row r="54">
          <cell r="AS54">
            <v>0.11169612636329447</v>
          </cell>
          <cell r="AT54">
            <v>0.35990974050394886</v>
          </cell>
          <cell r="AU54">
            <v>0.35840541556976308</v>
          </cell>
          <cell r="AV54">
            <v>0.14065438134637082</v>
          </cell>
          <cell r="AW54">
            <v>2.4069198946972545E-2</v>
          </cell>
          <cell r="AX54">
            <v>4.889056036103798E-3</v>
          </cell>
          <cell r="AY54">
            <v>3.7608123354644602E-4</v>
          </cell>
          <cell r="AZ54">
            <v>0</v>
          </cell>
          <cell r="BA54">
            <v>0</v>
          </cell>
        </row>
        <row r="55">
          <cell r="AS55">
            <v>7.1428571428571425E-2</v>
          </cell>
          <cell r="AT55">
            <v>0.23637702503681884</v>
          </cell>
          <cell r="AU55">
            <v>0.39617083946980852</v>
          </cell>
          <cell r="AV55">
            <v>0.22459499263622976</v>
          </cell>
          <cell r="AW55">
            <v>6.0382916053019146E-2</v>
          </cell>
          <cell r="AX55">
            <v>9.5729013254786458E-3</v>
          </cell>
          <cell r="AY55">
            <v>0</v>
          </cell>
          <cell r="AZ55">
            <v>1.4727540500736377E-3</v>
          </cell>
          <cell r="BA55">
            <v>0</v>
          </cell>
        </row>
        <row r="56">
          <cell r="AS56">
            <v>4.5319219318557723E-2</v>
          </cell>
          <cell r="AT56">
            <v>0.15051273569302018</v>
          </cell>
          <cell r="AU56">
            <v>0.34700628514720477</v>
          </cell>
          <cell r="AV56">
            <v>0.30863380747601721</v>
          </cell>
          <cell r="AW56">
            <v>0.11445583857095601</v>
          </cell>
          <cell r="AX56">
            <v>3.0929540191862389E-2</v>
          </cell>
          <cell r="AY56">
            <v>2.6463777704267286E-3</v>
          </cell>
          <cell r="AZ56">
            <v>4.9619583195501156E-4</v>
          </cell>
          <cell r="BA56">
            <v>0</v>
          </cell>
        </row>
        <row r="57">
          <cell r="AS57">
            <v>2.2607993540573273E-2</v>
          </cell>
          <cell r="AT57">
            <v>8.3972547436415024E-2</v>
          </cell>
          <cell r="AU57">
            <v>0.24855335755618355</v>
          </cell>
          <cell r="AV57">
            <v>0.32566276409635314</v>
          </cell>
          <cell r="AW57">
            <v>0.21867850894899743</v>
          </cell>
          <cell r="AX57">
            <v>9.1912259453640149E-2</v>
          </cell>
          <cell r="AY57">
            <v>7.2668550666128385E-3</v>
          </cell>
          <cell r="AZ57">
            <v>1.3457139012245996E-3</v>
          </cell>
          <cell r="BA57">
            <v>0</v>
          </cell>
        </row>
        <row r="58">
          <cell r="AS58">
            <v>1.8288638301904671E-2</v>
          </cell>
          <cell r="AT58">
            <v>4.0367667961717049E-2</v>
          </cell>
          <cell r="AU58">
            <v>0.14157111721785273</v>
          </cell>
          <cell r="AV58">
            <v>0.27982564199753623</v>
          </cell>
          <cell r="AW58">
            <v>0.30749549891026251</v>
          </cell>
          <cell r="AX58">
            <v>0.1857291765374775</v>
          </cell>
          <cell r="AY58">
            <v>2.3216147067184688E-2</v>
          </cell>
          <cell r="AZ58">
            <v>2.7480337344830854E-3</v>
          </cell>
          <cell r="BA58">
            <v>7.5807827158154081E-4</v>
          </cell>
        </row>
        <row r="59">
          <cell r="AS59">
            <v>1.4132679401135778E-2</v>
          </cell>
          <cell r="AT59">
            <v>1.6584925141972122E-2</v>
          </cell>
          <cell r="AU59">
            <v>6.7565823438306666E-2</v>
          </cell>
          <cell r="AV59">
            <v>0.18391843056272586</v>
          </cell>
          <cell r="AW59">
            <v>0.32401910170366544</v>
          </cell>
          <cell r="AX59">
            <v>0.32711667527103766</v>
          </cell>
          <cell r="AY59">
            <v>5.8918430562725867E-2</v>
          </cell>
          <cell r="AZ59">
            <v>6.9695405265875069E-3</v>
          </cell>
          <cell r="BA59">
            <v>7.7439339184305622E-4</v>
          </cell>
        </row>
        <row r="60">
          <cell r="AS60">
            <v>1.0350867880460746E-2</v>
          </cell>
          <cell r="AT60">
            <v>7.6437178194171665E-3</v>
          </cell>
          <cell r="AU60">
            <v>2.7655395721641277E-2</v>
          </cell>
          <cell r="AV60">
            <v>9.9156006157439358E-2</v>
          </cell>
          <cell r="AW60">
            <v>0.25882477838526463</v>
          </cell>
          <cell r="AX60">
            <v>0.42815436063485324</v>
          </cell>
          <cell r="AY60">
            <v>0.14172726790169329</v>
          </cell>
          <cell r="AZ60">
            <v>2.4045862306916504E-2</v>
          </cell>
          <cell r="BA60">
            <v>2.4417431923138169E-3</v>
          </cell>
        </row>
        <row r="61">
          <cell r="AS61">
            <v>7.5130523366866162E-3</v>
          </cell>
          <cell r="AT61">
            <v>3.0561568827199796E-3</v>
          </cell>
          <cell r="AU61">
            <v>9.4868203234432704E-3</v>
          </cell>
          <cell r="AV61">
            <v>4.3995925124156371E-2</v>
          </cell>
          <cell r="AW61">
            <v>0.1650324716668789</v>
          </cell>
          <cell r="AX61">
            <v>0.43556602572265374</v>
          </cell>
          <cell r="AY61">
            <v>0.25773589710938494</v>
          </cell>
          <cell r="AZ61">
            <v>6.9654908951992875E-2</v>
          </cell>
          <cell r="BA61">
            <v>7.9587418820832798E-3</v>
          </cell>
        </row>
        <row r="62">
          <cell r="AS62">
            <v>4.3378186968838529E-3</v>
          </cell>
          <cell r="AT62">
            <v>1.4164305949008499E-3</v>
          </cell>
          <cell r="AU62">
            <v>2.2131728045325779E-3</v>
          </cell>
          <cell r="AV62">
            <v>1.8502124645892352E-2</v>
          </cell>
          <cell r="AW62">
            <v>7.7992209631728052E-2</v>
          </cell>
          <cell r="AX62">
            <v>0.34481232294617564</v>
          </cell>
          <cell r="AY62">
            <v>0.36349150141643061</v>
          </cell>
          <cell r="AZ62">
            <v>0.15890580736543911</v>
          </cell>
          <cell r="BA62">
            <v>2.8328611898016998E-2</v>
          </cell>
        </row>
        <row r="63">
          <cell r="AS63">
            <v>3.2200357781753132E-3</v>
          </cell>
          <cell r="AT63">
            <v>4.7704233750745379E-4</v>
          </cell>
          <cell r="AU63">
            <v>2.2659511031604056E-3</v>
          </cell>
          <cell r="AV63">
            <v>6.2015503875968991E-3</v>
          </cell>
          <cell r="AW63">
            <v>3.6732259988073938E-2</v>
          </cell>
          <cell r="AX63">
            <v>0.20763267740011926</v>
          </cell>
          <cell r="AY63">
            <v>0.37543231961836615</v>
          </cell>
          <cell r="AZ63">
            <v>0.28121645796064398</v>
          </cell>
          <cell r="BA63">
            <v>8.6821705426356588E-2</v>
          </cell>
        </row>
        <row r="64">
          <cell r="AS64">
            <v>5.0851767098906682E-4</v>
          </cell>
          <cell r="AT64">
            <v>2.5425883549453341E-4</v>
          </cell>
          <cell r="AU64">
            <v>2.5425883549453341E-4</v>
          </cell>
          <cell r="AV64">
            <v>2.5425883549453345E-3</v>
          </cell>
          <cell r="AW64">
            <v>1.0933129926264938E-2</v>
          </cell>
          <cell r="AX64">
            <v>9.4330027968471911E-2</v>
          </cell>
          <cell r="AY64">
            <v>0.25298754131706075</v>
          </cell>
          <cell r="AZ64">
            <v>0.38087973557081106</v>
          </cell>
          <cell r="BA64">
            <v>0.25730994152046782</v>
          </cell>
        </row>
        <row r="69">
          <cell r="AS69" t="str">
            <v>U</v>
          </cell>
          <cell r="AT69" t="str">
            <v>G</v>
          </cell>
          <cell r="AU69" t="str">
            <v>F</v>
          </cell>
          <cell r="AV69" t="str">
            <v>E</v>
          </cell>
          <cell r="AW69" t="str">
            <v>D</v>
          </cell>
          <cell r="AX69" t="str">
            <v>C</v>
          </cell>
          <cell r="AY69" t="str">
            <v>B</v>
          </cell>
          <cell r="AZ69" t="str">
            <v>A</v>
          </cell>
          <cell r="BA69" t="str">
            <v>*</v>
          </cell>
        </row>
        <row r="70">
          <cell r="AS70">
            <v>0</v>
          </cell>
          <cell r="AT70">
            <v>0</v>
          </cell>
          <cell r="AU70">
            <v>0</v>
          </cell>
          <cell r="AV70">
            <v>0</v>
          </cell>
          <cell r="AW70">
            <v>0</v>
          </cell>
          <cell r="AX70">
            <v>0</v>
          </cell>
          <cell r="AY70">
            <v>0</v>
          </cell>
          <cell r="AZ70">
            <v>0</v>
          </cell>
          <cell r="BA70">
            <v>0</v>
          </cell>
        </row>
        <row r="71">
          <cell r="AS71">
            <v>0</v>
          </cell>
          <cell r="AT71">
            <v>0</v>
          </cell>
          <cell r="AU71">
            <v>0</v>
          </cell>
          <cell r="AV71">
            <v>0</v>
          </cell>
          <cell r="AW71">
            <v>0</v>
          </cell>
          <cell r="AX71">
            <v>0</v>
          </cell>
          <cell r="AY71">
            <v>0</v>
          </cell>
          <cell r="AZ71">
            <v>0</v>
          </cell>
          <cell r="BA71">
            <v>0</v>
          </cell>
        </row>
        <row r="72">
          <cell r="AS72">
            <v>0.12451662799690642</v>
          </cell>
          <cell r="AT72">
            <v>0.3294663573085847</v>
          </cell>
          <cell r="AU72">
            <v>0.33874709976798145</v>
          </cell>
          <cell r="AV72">
            <v>0.1531322505800464</v>
          </cell>
          <cell r="AW72">
            <v>4.0989945862335654E-2</v>
          </cell>
          <cell r="AX72">
            <v>1.237432327919567E-2</v>
          </cell>
          <cell r="AY72">
            <v>7.7339520494972935E-4</v>
          </cell>
          <cell r="AZ72">
            <v>0</v>
          </cell>
          <cell r="BA72">
            <v>0</v>
          </cell>
        </row>
        <row r="73">
          <cell r="AS73">
            <v>7.9470198675496692E-2</v>
          </cell>
          <cell r="AT73">
            <v>0.31380539989811512</v>
          </cell>
          <cell r="AU73">
            <v>0.39123790117167601</v>
          </cell>
          <cell r="AV73">
            <v>0.17524197656647988</v>
          </cell>
          <cell r="AW73">
            <v>3.4131431482424861E-2</v>
          </cell>
          <cell r="AX73">
            <v>6.1130922058074376E-3</v>
          </cell>
          <cell r="AY73">
            <v>0</v>
          </cell>
          <cell r="AZ73">
            <v>0</v>
          </cell>
          <cell r="BA73">
            <v>0</v>
          </cell>
        </row>
        <row r="74">
          <cell r="AS74">
            <v>3.515263644773358E-2</v>
          </cell>
          <cell r="AT74">
            <v>0.20999074930619796</v>
          </cell>
          <cell r="AU74">
            <v>0.40795559666975023</v>
          </cell>
          <cell r="AV74">
            <v>0.25624421831637373</v>
          </cell>
          <cell r="AW74">
            <v>7.4930619796484743E-2</v>
          </cell>
          <cell r="AX74">
            <v>1.572617946345976E-2</v>
          </cell>
          <cell r="AY74">
            <v>0</v>
          </cell>
          <cell r="AZ74">
            <v>0</v>
          </cell>
          <cell r="BA74">
            <v>0</v>
          </cell>
        </row>
        <row r="75">
          <cell r="AS75">
            <v>3.121295930462268E-2</v>
          </cell>
          <cell r="AT75">
            <v>0.11912287633346504</v>
          </cell>
          <cell r="AU75">
            <v>0.32694587119715529</v>
          </cell>
          <cell r="AV75">
            <v>0.32516791781904386</v>
          </cell>
          <cell r="AW75">
            <v>0.15349664164361912</v>
          </cell>
          <cell r="AX75">
            <v>4.1880679573291189E-2</v>
          </cell>
          <cell r="AY75">
            <v>2.1730541288028449E-3</v>
          </cell>
          <cell r="AZ75">
            <v>0</v>
          </cell>
          <cell r="BA75">
            <v>0</v>
          </cell>
        </row>
        <row r="76">
          <cell r="AS76">
            <v>1.7033773861967694E-2</v>
          </cell>
          <cell r="AT76">
            <v>5.4772393538913361E-2</v>
          </cell>
          <cell r="AU76">
            <v>0.20337738619676946</v>
          </cell>
          <cell r="AV76">
            <v>0.33773861967694568</v>
          </cell>
          <cell r="AW76">
            <v>0.26490455212922176</v>
          </cell>
          <cell r="AX76">
            <v>0.11424375917767988</v>
          </cell>
          <cell r="AY76">
            <v>7.1953010279001469E-3</v>
          </cell>
          <cell r="AZ76">
            <v>5.8737151248164463E-4</v>
          </cell>
          <cell r="BA76">
            <v>1.4684287812041116E-4</v>
          </cell>
        </row>
        <row r="77">
          <cell r="AS77">
            <v>1.2207127387280961E-2</v>
          </cell>
          <cell r="AT77">
            <v>2.3134475290411498E-2</v>
          </cell>
          <cell r="AU77">
            <v>0.1045481393975192</v>
          </cell>
          <cell r="AV77">
            <v>0.25644811970860404</v>
          </cell>
          <cell r="AW77">
            <v>0.33933845245126992</v>
          </cell>
          <cell r="AX77">
            <v>0.2358732033864934</v>
          </cell>
          <cell r="AY77">
            <v>2.6087812561527861E-2</v>
          </cell>
          <cell r="AZ77">
            <v>2.2642252411892104E-3</v>
          </cell>
          <cell r="BA77">
            <v>9.8444575703878715E-5</v>
          </cell>
        </row>
        <row r="78">
          <cell r="AS78">
            <v>8.7378640776699032E-3</v>
          </cell>
          <cell r="AT78">
            <v>1.2075242718446602E-2</v>
          </cell>
          <cell r="AU78">
            <v>4.4114077669902912E-2</v>
          </cell>
          <cell r="AV78">
            <v>0.15333737864077671</v>
          </cell>
          <cell r="AW78">
            <v>0.31826456310679613</v>
          </cell>
          <cell r="AX78">
            <v>0.38264563106796118</v>
          </cell>
          <cell r="AY78">
            <v>7.2269417475728154E-2</v>
          </cell>
          <cell r="AZ78">
            <v>8.1310679611650491E-3</v>
          </cell>
          <cell r="BA78">
            <v>4.2475728155339805E-4</v>
          </cell>
        </row>
        <row r="79">
          <cell r="AS79">
            <v>6.3147374159549336E-3</v>
          </cell>
          <cell r="AT79">
            <v>4.5884063238233689E-3</v>
          </cell>
          <cell r="AU79">
            <v>1.8762493185535162E-2</v>
          </cell>
          <cell r="AV79">
            <v>7.1370161729965478E-2</v>
          </cell>
          <cell r="AW79">
            <v>0.23296383790659639</v>
          </cell>
          <cell r="AX79">
            <v>0.4602489551153916</v>
          </cell>
          <cell r="AY79">
            <v>0.1742231510085408</v>
          </cell>
          <cell r="AZ79">
            <v>2.8711611848082862E-2</v>
          </cell>
          <cell r="BA79">
            <v>2.816645466109395E-3</v>
          </cell>
        </row>
        <row r="80">
          <cell r="AS80">
            <v>3.2117798201403299E-3</v>
          </cell>
          <cell r="AT80">
            <v>1.6305959086866291E-3</v>
          </cell>
          <cell r="AU80">
            <v>5.1388477122245278E-3</v>
          </cell>
          <cell r="AV80">
            <v>3.0240142306552031E-2</v>
          </cell>
          <cell r="AW80">
            <v>0.12614882893566559</v>
          </cell>
          <cell r="AX80">
            <v>0.4225714003360016</v>
          </cell>
          <cell r="AY80">
            <v>0.30739203478604604</v>
          </cell>
          <cell r="AZ80">
            <v>9.2301610831109798E-2</v>
          </cell>
          <cell r="BA80">
            <v>1.1364759363573475E-2</v>
          </cell>
        </row>
        <row r="81">
          <cell r="AS81">
            <v>2.7520640480360272E-3</v>
          </cell>
          <cell r="AT81">
            <v>5.0037528146109581E-4</v>
          </cell>
          <cell r="AU81">
            <v>1.4385789342006505E-3</v>
          </cell>
          <cell r="AV81">
            <v>1.0507880910683012E-2</v>
          </cell>
          <cell r="AW81">
            <v>6.3234926194645991E-2</v>
          </cell>
          <cell r="AX81">
            <v>0.28114836127095322</v>
          </cell>
          <cell r="AY81">
            <v>0.38722792094070552</v>
          </cell>
          <cell r="AZ81">
            <v>0.21103327495621715</v>
          </cell>
          <cell r="BA81">
            <v>4.2156617463097325E-2</v>
          </cell>
        </row>
        <row r="82">
          <cell r="AS82">
            <v>1.6970070965751311E-3</v>
          </cell>
          <cell r="AT82">
            <v>2.3141005862388153E-4</v>
          </cell>
          <cell r="AU82">
            <v>8.4850354828756554E-4</v>
          </cell>
          <cell r="AV82">
            <v>3.3168775069423017E-3</v>
          </cell>
          <cell r="AW82">
            <v>2.3295279234804074E-2</v>
          </cell>
          <cell r="AX82">
            <v>0.1494137611848195</v>
          </cell>
          <cell r="AY82">
            <v>0.35058623881518047</v>
          </cell>
          <cell r="AZ82">
            <v>0.35166615242209193</v>
          </cell>
          <cell r="BA82">
            <v>0.1189447701326751</v>
          </cell>
        </row>
        <row r="83">
          <cell r="AS83">
            <v>4.3923865300146415E-4</v>
          </cell>
          <cell r="AT83">
            <v>0</v>
          </cell>
          <cell r="AU83">
            <v>0</v>
          </cell>
          <cell r="AV83">
            <v>7.320644216691069E-4</v>
          </cell>
          <cell r="AW83">
            <v>7.320644216691069E-3</v>
          </cell>
          <cell r="AX83">
            <v>4.9780380673499269E-2</v>
          </cell>
          <cell r="AY83">
            <v>0.20395314787701319</v>
          </cell>
          <cell r="AZ83">
            <v>0.38916544655929725</v>
          </cell>
          <cell r="BA83">
            <v>0.3486090775988287</v>
          </cell>
        </row>
        <row r="88">
          <cell r="AS88" t="str">
            <v>U</v>
          </cell>
          <cell r="AT88" t="str">
            <v>G</v>
          </cell>
          <cell r="AU88" t="str">
            <v>F</v>
          </cell>
          <cell r="AV88" t="str">
            <v>E</v>
          </cell>
          <cell r="AW88" t="str">
            <v>D</v>
          </cell>
          <cell r="AX88" t="str">
            <v>C</v>
          </cell>
          <cell r="AY88" t="str">
            <v>B</v>
          </cell>
          <cell r="AZ88" t="str">
            <v>A</v>
          </cell>
          <cell r="BA88" t="str">
            <v>*</v>
          </cell>
        </row>
        <row r="89">
          <cell r="AS89">
            <v>0</v>
          </cell>
          <cell r="AT89">
            <v>0</v>
          </cell>
          <cell r="AU89">
            <v>0</v>
          </cell>
          <cell r="AV89">
            <v>0</v>
          </cell>
          <cell r="AW89">
            <v>0</v>
          </cell>
          <cell r="AX89">
            <v>0</v>
          </cell>
          <cell r="AY89">
            <v>0</v>
          </cell>
          <cell r="AZ89">
            <v>0</v>
          </cell>
          <cell r="BA89">
            <v>0</v>
          </cell>
        </row>
        <row r="90">
          <cell r="AS90">
            <v>0</v>
          </cell>
          <cell r="AT90">
            <v>0</v>
          </cell>
          <cell r="AU90">
            <v>0</v>
          </cell>
          <cell r="AV90">
            <v>0</v>
          </cell>
          <cell r="AW90">
            <v>0</v>
          </cell>
          <cell r="AX90">
            <v>0</v>
          </cell>
          <cell r="AY90">
            <v>0</v>
          </cell>
          <cell r="AZ90">
            <v>0</v>
          </cell>
          <cell r="BA90">
            <v>0</v>
          </cell>
        </row>
        <row r="91">
          <cell r="AS91">
            <v>8.6444007858546168E-2</v>
          </cell>
          <cell r="AT91">
            <v>0.28880157170923382</v>
          </cell>
          <cell r="AU91">
            <v>0.34381139489194501</v>
          </cell>
          <cell r="AV91">
            <v>0.17681728880157171</v>
          </cell>
          <cell r="AW91">
            <v>6.6797642436149315E-2</v>
          </cell>
          <cell r="AX91">
            <v>2.9469548133595286E-2</v>
          </cell>
          <cell r="AY91">
            <v>3.929273084479371E-3</v>
          </cell>
          <cell r="AZ91">
            <v>1.9646365422396855E-3</v>
          </cell>
          <cell r="BA91">
            <v>1.9646365422396855E-3</v>
          </cell>
        </row>
        <row r="92">
          <cell r="AS92">
            <v>5.8908045977011492E-2</v>
          </cell>
          <cell r="AT92">
            <v>0.28304597701149425</v>
          </cell>
          <cell r="AU92">
            <v>0.38936781609195403</v>
          </cell>
          <cell r="AV92">
            <v>0.22126436781609196</v>
          </cell>
          <cell r="AW92">
            <v>4.1666666666666664E-2</v>
          </cell>
          <cell r="AX92">
            <v>4.3103448275862068E-3</v>
          </cell>
          <cell r="AY92">
            <v>1.4367816091954023E-3</v>
          </cell>
          <cell r="AZ92">
            <v>0</v>
          </cell>
          <cell r="BA92">
            <v>0</v>
          </cell>
        </row>
        <row r="93">
          <cell r="AS93">
            <v>3.8461538461538464E-2</v>
          </cell>
          <cell r="AT93">
            <v>0.16153846153846155</v>
          </cell>
          <cell r="AU93">
            <v>0.38974358974358975</v>
          </cell>
          <cell r="AV93">
            <v>0.27179487179487177</v>
          </cell>
          <cell r="AW93">
            <v>0.10512820512820513</v>
          </cell>
          <cell r="AX93">
            <v>3.0769230769230771E-2</v>
          </cell>
          <cell r="AY93">
            <v>0</v>
          </cell>
          <cell r="AZ93">
            <v>2.5641025641025641E-3</v>
          </cell>
          <cell r="BA93">
            <v>0</v>
          </cell>
        </row>
        <row r="94">
          <cell r="AS94">
            <v>2.0299661672305461E-2</v>
          </cell>
          <cell r="AT94">
            <v>7.9265345577573712E-2</v>
          </cell>
          <cell r="AU94">
            <v>0.29531174480425326</v>
          </cell>
          <cell r="AV94">
            <v>0.36201063315611409</v>
          </cell>
          <cell r="AW94">
            <v>0.18704688255195748</v>
          </cell>
          <cell r="AX94">
            <v>5.3165780570323826E-2</v>
          </cell>
          <cell r="AY94">
            <v>2.8999516674722086E-3</v>
          </cell>
          <cell r="AZ94">
            <v>0</v>
          </cell>
          <cell r="BA94">
            <v>0</v>
          </cell>
        </row>
        <row r="95">
          <cell r="AS95">
            <v>1.2366310160427808E-2</v>
          </cell>
          <cell r="AT95">
            <v>4.3114973262032084E-2</v>
          </cell>
          <cell r="AU95">
            <v>0.15975935828877005</v>
          </cell>
          <cell r="AV95">
            <v>0.33689839572192515</v>
          </cell>
          <cell r="AW95">
            <v>0.28676470588235292</v>
          </cell>
          <cell r="AX95">
            <v>0.15106951871657753</v>
          </cell>
          <cell r="AY95">
            <v>8.0213903743315516E-3</v>
          </cell>
          <cell r="AZ95">
            <v>1.6711229946524064E-3</v>
          </cell>
          <cell r="BA95">
            <v>3.3422459893048126E-4</v>
          </cell>
        </row>
        <row r="96">
          <cell r="AS96">
            <v>5.6277896371045993E-3</v>
          </cell>
          <cell r="AT96">
            <v>1.7077430622938095E-2</v>
          </cell>
          <cell r="AU96">
            <v>8.0341548612458763E-2</v>
          </cell>
          <cell r="AV96">
            <v>0.23015718998641568</v>
          </cell>
          <cell r="AW96">
            <v>0.3401901804773918</v>
          </cell>
          <cell r="AX96">
            <v>0.29380943139918492</v>
          </cell>
          <cell r="AY96">
            <v>2.8333009897147293E-2</v>
          </cell>
          <cell r="AZ96">
            <v>3.8812342324859306E-3</v>
          </cell>
          <cell r="BA96">
            <v>5.8218513487288959E-4</v>
          </cell>
        </row>
        <row r="97">
          <cell r="AS97">
            <v>5.6025611708209466E-3</v>
          </cell>
          <cell r="AT97">
            <v>5.3738852046649899E-3</v>
          </cell>
          <cell r="AU97">
            <v>3.0070889549508345E-2</v>
          </cell>
          <cell r="AV97">
            <v>0.11902584038417563</v>
          </cell>
          <cell r="AW97">
            <v>0.30413903498742284</v>
          </cell>
          <cell r="AX97">
            <v>0.42648067688085983</v>
          </cell>
          <cell r="AY97">
            <v>9.5357877887034079E-2</v>
          </cell>
          <cell r="AZ97">
            <v>1.3263206037045507E-2</v>
          </cell>
          <cell r="BA97">
            <v>6.8602789846787104E-4</v>
          </cell>
        </row>
        <row r="98">
          <cell r="AS98">
            <v>2.7322404371584699E-3</v>
          </cell>
          <cell r="AT98">
            <v>2.5804493017607772E-3</v>
          </cell>
          <cell r="AU98">
            <v>1.0777170613236187E-2</v>
          </cell>
          <cell r="AV98">
            <v>5.4189435336976323E-2</v>
          </cell>
          <cell r="AW98">
            <v>0.19527929568913174</v>
          </cell>
          <cell r="AX98">
            <v>0.47062841530054644</v>
          </cell>
          <cell r="AY98">
            <v>0.21364602307225258</v>
          </cell>
          <cell r="AZ98">
            <v>4.5613236187006675E-2</v>
          </cell>
          <cell r="BA98">
            <v>4.5537340619307837E-3</v>
          </cell>
        </row>
        <row r="99">
          <cell r="AS99">
            <v>3.0012004801920769E-3</v>
          </cell>
          <cell r="AT99">
            <v>1.1254501800720287E-3</v>
          </cell>
          <cell r="AU99">
            <v>3.4513805522208884E-3</v>
          </cell>
          <cell r="AV99">
            <v>2.108343337334934E-2</v>
          </cell>
          <cell r="AW99">
            <v>9.4162665066026413E-2</v>
          </cell>
          <cell r="AX99">
            <v>0.38452881152460983</v>
          </cell>
          <cell r="AY99">
            <v>0.3519657863145258</v>
          </cell>
          <cell r="AZ99">
            <v>0.12229891956782712</v>
          </cell>
          <cell r="BA99">
            <v>1.8382352941176471E-2</v>
          </cell>
        </row>
        <row r="100">
          <cell r="AS100">
            <v>2.301005624680416E-3</v>
          </cell>
          <cell r="AT100">
            <v>3.4088972217487641E-4</v>
          </cell>
          <cell r="AU100">
            <v>6.8177944434975283E-4</v>
          </cell>
          <cell r="AV100">
            <v>6.0507925686040563E-3</v>
          </cell>
          <cell r="AW100">
            <v>3.8350093744673595E-2</v>
          </cell>
          <cell r="AX100">
            <v>0.24501448781319243</v>
          </cell>
          <cell r="AY100">
            <v>0.38980739730697117</v>
          </cell>
          <cell r="AZ100">
            <v>0.2554968467700699</v>
          </cell>
          <cell r="BA100">
            <v>6.1956707005283794E-2</v>
          </cell>
        </row>
        <row r="101">
          <cell r="AS101">
            <v>8.538899430740038E-4</v>
          </cell>
          <cell r="AT101">
            <v>1.8975332068311195E-4</v>
          </cell>
          <cell r="AU101">
            <v>1.8975332068311195E-4</v>
          </cell>
          <cell r="AV101">
            <v>1.4231499051233396E-3</v>
          </cell>
          <cell r="AW101">
            <v>1.2808349146110056E-2</v>
          </cell>
          <cell r="AX101">
            <v>0.11461100569259962</v>
          </cell>
          <cell r="AY101">
            <v>0.31603415559772297</v>
          </cell>
          <cell r="AZ101">
            <v>0.38026565464895634</v>
          </cell>
          <cell r="BA101">
            <v>0.17362428842504743</v>
          </cell>
        </row>
        <row r="102">
          <cell r="AS102">
            <v>3.1347962382445143E-4</v>
          </cell>
          <cell r="AT102">
            <v>0</v>
          </cell>
          <cell r="AU102">
            <v>1.5673981191222572E-4</v>
          </cell>
          <cell r="AV102">
            <v>4.7021943573667712E-4</v>
          </cell>
          <cell r="AW102">
            <v>2.0376175548589342E-3</v>
          </cell>
          <cell r="AX102">
            <v>3.1661442006269594E-2</v>
          </cell>
          <cell r="AY102">
            <v>0.15579937304075236</v>
          </cell>
          <cell r="AZ102">
            <v>0.39028213166144199</v>
          </cell>
          <cell r="BA102">
            <v>0.41927899686520376</v>
          </cell>
        </row>
        <row r="107">
          <cell r="AS107" t="str">
            <v>U</v>
          </cell>
          <cell r="AT107" t="str">
            <v>G</v>
          </cell>
          <cell r="AU107" t="str">
            <v>F</v>
          </cell>
          <cell r="AV107" t="str">
            <v>E</v>
          </cell>
          <cell r="AW107" t="str">
            <v>D</v>
          </cell>
          <cell r="AX107" t="str">
            <v>C</v>
          </cell>
          <cell r="AY107" t="str">
            <v>B</v>
          </cell>
          <cell r="AZ107" t="str">
            <v>A</v>
          </cell>
          <cell r="BA107" t="str">
            <v>*</v>
          </cell>
        </row>
        <row r="108">
          <cell r="AS108">
            <v>0</v>
          </cell>
          <cell r="AT108">
            <v>0</v>
          </cell>
          <cell r="AU108">
            <v>0</v>
          </cell>
          <cell r="AV108">
            <v>0</v>
          </cell>
          <cell r="AW108">
            <v>0</v>
          </cell>
          <cell r="AX108">
            <v>0</v>
          </cell>
          <cell r="AY108">
            <v>0</v>
          </cell>
          <cell r="AZ108">
            <v>0</v>
          </cell>
          <cell r="BA108">
            <v>0</v>
          </cell>
        </row>
        <row r="109">
          <cell r="AS109">
            <v>0</v>
          </cell>
          <cell r="AT109">
            <v>0</v>
          </cell>
          <cell r="AU109">
            <v>0</v>
          </cell>
          <cell r="AV109">
            <v>0</v>
          </cell>
          <cell r="AW109">
            <v>0</v>
          </cell>
          <cell r="AX109">
            <v>0</v>
          </cell>
          <cell r="AY109">
            <v>0</v>
          </cell>
          <cell r="AZ109">
            <v>0</v>
          </cell>
          <cell r="BA109">
            <v>0</v>
          </cell>
        </row>
        <row r="110">
          <cell r="AS110">
            <v>3.787878787878788E-2</v>
          </cell>
          <cell r="AT110">
            <v>0.19696969696969696</v>
          </cell>
          <cell r="AU110">
            <v>0.37878787878787878</v>
          </cell>
          <cell r="AV110">
            <v>0.23484848484848486</v>
          </cell>
          <cell r="AW110">
            <v>0.13636363636363635</v>
          </cell>
          <cell r="AX110">
            <v>1.5151515151515152E-2</v>
          </cell>
          <cell r="AY110">
            <v>0</v>
          </cell>
          <cell r="AZ110">
            <v>0</v>
          </cell>
          <cell r="BA110">
            <v>0</v>
          </cell>
        </row>
        <row r="111">
          <cell r="AS111">
            <v>3.787878787878788E-2</v>
          </cell>
          <cell r="AT111">
            <v>0.19696969696969696</v>
          </cell>
          <cell r="AU111">
            <v>0.37878787878787878</v>
          </cell>
          <cell r="AV111">
            <v>0.23484848484848486</v>
          </cell>
          <cell r="AW111">
            <v>0.13636363636363635</v>
          </cell>
          <cell r="AX111">
            <v>1.5151515151515152E-2</v>
          </cell>
          <cell r="AY111">
            <v>0</v>
          </cell>
          <cell r="AZ111">
            <v>0</v>
          </cell>
          <cell r="BA111">
            <v>0</v>
          </cell>
        </row>
        <row r="112">
          <cell r="AS112">
            <v>1.8726591760299626E-2</v>
          </cell>
          <cell r="AT112">
            <v>6.741573033707865E-2</v>
          </cell>
          <cell r="AU112">
            <v>0.27715355805243447</v>
          </cell>
          <cell r="AV112">
            <v>0.34456928838951312</v>
          </cell>
          <cell r="AW112">
            <v>0.22846441947565543</v>
          </cell>
          <cell r="AX112">
            <v>6.3670411985018729E-2</v>
          </cell>
          <cell r="AY112">
            <v>0</v>
          </cell>
          <cell r="AZ112">
            <v>0</v>
          </cell>
          <cell r="BA112">
            <v>0</v>
          </cell>
        </row>
        <row r="113">
          <cell r="AS113">
            <v>1.8726591760299626E-2</v>
          </cell>
          <cell r="AT113">
            <v>6.741573033707865E-2</v>
          </cell>
          <cell r="AU113">
            <v>0.27715355805243447</v>
          </cell>
          <cell r="AV113">
            <v>0.34456928838951312</v>
          </cell>
          <cell r="AW113">
            <v>0.22846441947565543</v>
          </cell>
          <cell r="AX113">
            <v>6.3670411985018729E-2</v>
          </cell>
          <cell r="AY113">
            <v>0</v>
          </cell>
          <cell r="AZ113">
            <v>0</v>
          </cell>
          <cell r="BA113">
            <v>0</v>
          </cell>
        </row>
        <row r="114">
          <cell r="AS114">
            <v>0</v>
          </cell>
          <cell r="AT114">
            <v>2.5188916876574308E-2</v>
          </cell>
          <cell r="AU114">
            <v>0.14609571788413098</v>
          </cell>
          <cell r="AV114">
            <v>0.28967254408060455</v>
          </cell>
          <cell r="AW114">
            <v>0.32997481108312343</v>
          </cell>
          <cell r="AX114">
            <v>0.19647355163727959</v>
          </cell>
          <cell r="AY114">
            <v>1.0075566750629723E-2</v>
          </cell>
          <cell r="AZ114">
            <v>2.5188916876574307E-3</v>
          </cell>
          <cell r="BA114">
            <v>0</v>
          </cell>
        </row>
        <row r="115">
          <cell r="AS115">
            <v>4.7468354430379748E-3</v>
          </cell>
          <cell r="AT115">
            <v>1.2658227848101266E-2</v>
          </cell>
          <cell r="AU115">
            <v>5.2215189873417722E-2</v>
          </cell>
          <cell r="AV115">
            <v>0.19778481012658228</v>
          </cell>
          <cell r="AW115">
            <v>0.32594936708860761</v>
          </cell>
          <cell r="AX115">
            <v>0.34810126582278483</v>
          </cell>
          <cell r="AY115">
            <v>5.0632911392405063E-2</v>
          </cell>
          <cell r="AZ115">
            <v>7.9113924050632917E-3</v>
          </cell>
          <cell r="BA115">
            <v>0</v>
          </cell>
        </row>
        <row r="116">
          <cell r="AS116">
            <v>4.1493775933609959E-3</v>
          </cell>
          <cell r="AT116">
            <v>2.4896265560165973E-3</v>
          </cell>
          <cell r="AU116">
            <v>2.1576763485477178E-2</v>
          </cell>
          <cell r="AV116">
            <v>8.9626556016597511E-2</v>
          </cell>
          <cell r="AW116">
            <v>0.26473029045643154</v>
          </cell>
          <cell r="AX116">
            <v>0.47966804979253114</v>
          </cell>
          <cell r="AY116">
            <v>0.12033195020746888</v>
          </cell>
          <cell r="AZ116">
            <v>1.7427385892116183E-2</v>
          </cell>
          <cell r="BA116">
            <v>0</v>
          </cell>
        </row>
        <row r="117">
          <cell r="AS117">
            <v>3.3444816053511705E-3</v>
          </cell>
          <cell r="AT117">
            <v>2.3889154323936935E-3</v>
          </cell>
          <cell r="AU117">
            <v>8.600095556617296E-3</v>
          </cell>
          <cell r="AV117">
            <v>3.1055900621118012E-2</v>
          </cell>
          <cell r="AW117">
            <v>0.15957955088389872</v>
          </cell>
          <cell r="AX117">
            <v>0.45628284758719539</v>
          </cell>
          <cell r="AY117">
            <v>0.26899187768752986</v>
          </cell>
          <cell r="AZ117">
            <v>6.3067367415193504E-2</v>
          </cell>
          <cell r="BA117">
            <v>6.688963210702341E-3</v>
          </cell>
        </row>
        <row r="118">
          <cell r="AS118">
            <v>8.4033613445378156E-4</v>
          </cell>
          <cell r="AT118">
            <v>4.2016806722689078E-4</v>
          </cell>
          <cell r="AU118">
            <v>4.2016806722689078E-4</v>
          </cell>
          <cell r="AV118">
            <v>1.3445378151260505E-2</v>
          </cell>
          <cell r="AW118">
            <v>7.3949579831932774E-2</v>
          </cell>
          <cell r="AX118">
            <v>0.36218487394957982</v>
          </cell>
          <cell r="AY118">
            <v>0.36974789915966388</v>
          </cell>
          <cell r="AZ118">
            <v>0.15252100840336136</v>
          </cell>
          <cell r="BA118">
            <v>2.6470588235294117E-2</v>
          </cell>
        </row>
        <row r="119">
          <cell r="AS119">
            <v>4.187604690117253E-4</v>
          </cell>
          <cell r="AT119">
            <v>0</v>
          </cell>
          <cell r="AU119">
            <v>0</v>
          </cell>
          <cell r="AV119">
            <v>3.3500837520938024E-3</v>
          </cell>
          <cell r="AW119">
            <v>3.0988274706867672E-2</v>
          </cell>
          <cell r="AX119">
            <v>0.18509212730318259</v>
          </cell>
          <cell r="AY119">
            <v>0.3777219430485762</v>
          </cell>
          <cell r="AZ119">
            <v>0.30150753768844218</v>
          </cell>
          <cell r="BA119">
            <v>0.1009212730318258</v>
          </cell>
        </row>
        <row r="120">
          <cell r="AS120">
            <v>8.5034013605442174E-4</v>
          </cell>
          <cell r="AT120">
            <v>0</v>
          </cell>
          <cell r="AU120">
            <v>0</v>
          </cell>
          <cell r="AV120">
            <v>2.5510204081632651E-3</v>
          </cell>
          <cell r="AW120">
            <v>8.0782312925170071E-3</v>
          </cell>
          <cell r="AX120">
            <v>8.8435374149659865E-2</v>
          </cell>
          <cell r="AY120">
            <v>0.27295918367346939</v>
          </cell>
          <cell r="AZ120">
            <v>0.40688775510204084</v>
          </cell>
          <cell r="BA120">
            <v>0.22023809523809523</v>
          </cell>
        </row>
        <row r="121">
          <cell r="AS121">
            <v>0</v>
          </cell>
          <cell r="AT121">
            <v>0</v>
          </cell>
          <cell r="AU121">
            <v>0</v>
          </cell>
          <cell r="AV121">
            <v>0</v>
          </cell>
          <cell r="AW121">
            <v>5.7736720554272516E-4</v>
          </cell>
          <cell r="AX121">
            <v>2.771362586605081E-2</v>
          </cell>
          <cell r="AY121">
            <v>0.11027713625866051</v>
          </cell>
          <cell r="AZ121">
            <v>0.35565819861431869</v>
          </cell>
          <cell r="BA121">
            <v>0.50577367205542723</v>
          </cell>
        </row>
        <row r="126">
          <cell r="AS126" t="str">
            <v>U</v>
          </cell>
          <cell r="AT126" t="str">
            <v>G</v>
          </cell>
          <cell r="AU126" t="str">
            <v>F</v>
          </cell>
          <cell r="AV126" t="str">
            <v>E</v>
          </cell>
          <cell r="AW126" t="str">
            <v>D</v>
          </cell>
          <cell r="AX126" t="str">
            <v>C</v>
          </cell>
          <cell r="AY126" t="str">
            <v>B</v>
          </cell>
          <cell r="AZ126" t="str">
            <v>A</v>
          </cell>
          <cell r="BA126" t="str">
            <v>*</v>
          </cell>
        </row>
        <row r="127">
          <cell r="AS127">
            <v>0</v>
          </cell>
          <cell r="AT127">
            <v>0</v>
          </cell>
          <cell r="AU127">
            <v>0</v>
          </cell>
          <cell r="AV127">
            <v>0</v>
          </cell>
          <cell r="AW127">
            <v>0</v>
          </cell>
          <cell r="AX127">
            <v>0</v>
          </cell>
          <cell r="AY127">
            <v>0</v>
          </cell>
          <cell r="AZ127">
            <v>0</v>
          </cell>
          <cell r="BA127">
            <v>0</v>
          </cell>
        </row>
        <row r="128">
          <cell r="AS128">
            <v>0</v>
          </cell>
          <cell r="AT128">
            <v>0</v>
          </cell>
          <cell r="AU128">
            <v>0</v>
          </cell>
          <cell r="AV128">
            <v>0</v>
          </cell>
          <cell r="AW128">
            <v>0</v>
          </cell>
          <cell r="AX128">
            <v>0</v>
          </cell>
          <cell r="AY128">
            <v>0</v>
          </cell>
          <cell r="AZ128">
            <v>0</v>
          </cell>
          <cell r="BA128">
            <v>0</v>
          </cell>
        </row>
        <row r="129">
          <cell r="AS129">
            <v>0</v>
          </cell>
          <cell r="AT129">
            <v>8.3333333333333332E-3</v>
          </cell>
          <cell r="AU129">
            <v>3.3333333333333333E-2</v>
          </cell>
          <cell r="AV129">
            <v>0.13333333333333333</v>
          </cell>
          <cell r="AW129">
            <v>0.34166666666666667</v>
          </cell>
          <cell r="AX129">
            <v>0.35</v>
          </cell>
          <cell r="AY129">
            <v>0.1</v>
          </cell>
          <cell r="AZ129">
            <v>3.3333333333333333E-2</v>
          </cell>
          <cell r="BA129">
            <v>0</v>
          </cell>
        </row>
        <row r="130">
          <cell r="AS130">
            <v>0</v>
          </cell>
          <cell r="AT130">
            <v>8.3333333333333332E-3</v>
          </cell>
          <cell r="AU130">
            <v>3.3333333333333333E-2</v>
          </cell>
          <cell r="AV130">
            <v>0.13333333333333333</v>
          </cell>
          <cell r="AW130">
            <v>0.34166666666666667</v>
          </cell>
          <cell r="AX130">
            <v>0.35</v>
          </cell>
          <cell r="AY130">
            <v>0.1</v>
          </cell>
          <cell r="AZ130">
            <v>3.3333333333333333E-2</v>
          </cell>
          <cell r="BA130">
            <v>0</v>
          </cell>
        </row>
        <row r="131">
          <cell r="AS131">
            <v>0</v>
          </cell>
          <cell r="AT131">
            <v>8.3333333333333332E-3</v>
          </cell>
          <cell r="AU131">
            <v>3.3333333333333333E-2</v>
          </cell>
          <cell r="AV131">
            <v>0.13333333333333333</v>
          </cell>
          <cell r="AW131">
            <v>0.34166666666666667</v>
          </cell>
          <cell r="AX131">
            <v>0.35</v>
          </cell>
          <cell r="AY131">
            <v>0.1</v>
          </cell>
          <cell r="AZ131">
            <v>3.3333333333333333E-2</v>
          </cell>
          <cell r="BA131">
            <v>0</v>
          </cell>
        </row>
        <row r="132">
          <cell r="AS132">
            <v>0</v>
          </cell>
          <cell r="AT132">
            <v>8.3333333333333332E-3</v>
          </cell>
          <cell r="AU132">
            <v>3.3333333333333333E-2</v>
          </cell>
          <cell r="AV132">
            <v>0.13333333333333333</v>
          </cell>
          <cell r="AW132">
            <v>0.34166666666666667</v>
          </cell>
          <cell r="AX132">
            <v>0.35</v>
          </cell>
          <cell r="AY132">
            <v>0.1</v>
          </cell>
          <cell r="AZ132">
            <v>3.3333333333333333E-2</v>
          </cell>
          <cell r="BA132">
            <v>0</v>
          </cell>
        </row>
        <row r="133">
          <cell r="AS133">
            <v>0</v>
          </cell>
          <cell r="AT133">
            <v>8.3333333333333332E-3</v>
          </cell>
          <cell r="AU133">
            <v>3.3333333333333333E-2</v>
          </cell>
          <cell r="AV133">
            <v>0.13333333333333333</v>
          </cell>
          <cell r="AW133">
            <v>0.34166666666666667</v>
          </cell>
          <cell r="AX133">
            <v>0.35</v>
          </cell>
          <cell r="AY133">
            <v>0.1</v>
          </cell>
          <cell r="AZ133">
            <v>3.3333333333333333E-2</v>
          </cell>
          <cell r="BA133">
            <v>0</v>
          </cell>
        </row>
        <row r="134">
          <cell r="AS134">
            <v>0</v>
          </cell>
          <cell r="AT134">
            <v>8.3333333333333332E-3</v>
          </cell>
          <cell r="AU134">
            <v>3.3333333333333333E-2</v>
          </cell>
          <cell r="AV134">
            <v>0.13333333333333333</v>
          </cell>
          <cell r="AW134">
            <v>0.34166666666666667</v>
          </cell>
          <cell r="AX134">
            <v>0.35</v>
          </cell>
          <cell r="AY134">
            <v>0.1</v>
          </cell>
          <cell r="AZ134">
            <v>3.3333333333333333E-2</v>
          </cell>
          <cell r="BA134">
            <v>0</v>
          </cell>
        </row>
        <row r="135">
          <cell r="AS135">
            <v>1.3157894736842105E-2</v>
          </cell>
          <cell r="AT135">
            <v>0</v>
          </cell>
          <cell r="AU135">
            <v>0</v>
          </cell>
          <cell r="AV135">
            <v>3.0701754385964911E-2</v>
          </cell>
          <cell r="AW135">
            <v>0.18859649122807018</v>
          </cell>
          <cell r="AX135">
            <v>0.46491228070175439</v>
          </cell>
          <cell r="AY135">
            <v>0.24561403508771928</v>
          </cell>
          <cell r="AZ135">
            <v>5.2631578947368418E-2</v>
          </cell>
          <cell r="BA135">
            <v>4.3859649122807015E-3</v>
          </cell>
        </row>
        <row r="136">
          <cell r="AS136">
            <v>3.9893617021276593E-3</v>
          </cell>
          <cell r="AT136">
            <v>0</v>
          </cell>
          <cell r="AU136">
            <v>0</v>
          </cell>
          <cell r="AV136">
            <v>7.9787234042553185E-3</v>
          </cell>
          <cell r="AW136">
            <v>7.3138297872340427E-2</v>
          </cell>
          <cell r="AX136">
            <v>0.36170212765957449</v>
          </cell>
          <cell r="AY136">
            <v>0.42154255319148937</v>
          </cell>
          <cell r="AZ136">
            <v>0.11569148936170212</v>
          </cell>
          <cell r="BA136">
            <v>1.5957446808510637E-2</v>
          </cell>
        </row>
        <row r="137">
          <cell r="AS137">
            <v>0</v>
          </cell>
          <cell r="AT137">
            <v>0</v>
          </cell>
          <cell r="AU137">
            <v>0</v>
          </cell>
          <cell r="AV137">
            <v>2.1990104452996153E-3</v>
          </cell>
          <cell r="AW137">
            <v>2.7487630566245189E-2</v>
          </cell>
          <cell r="AX137">
            <v>0.21660252886201209</v>
          </cell>
          <cell r="AY137">
            <v>0.45409565695437054</v>
          </cell>
          <cell r="AZ137">
            <v>0.26388125343595381</v>
          </cell>
          <cell r="BA137">
            <v>3.5733919736118745E-2</v>
          </cell>
        </row>
        <row r="138">
          <cell r="AS138">
            <v>6.1068702290076337E-4</v>
          </cell>
          <cell r="AT138">
            <v>0</v>
          </cell>
          <cell r="AU138">
            <v>0</v>
          </cell>
          <cell r="AV138">
            <v>9.1603053435114501E-4</v>
          </cell>
          <cell r="AW138">
            <v>5.4961832061068703E-3</v>
          </cell>
          <cell r="AX138">
            <v>0.11267175572519084</v>
          </cell>
          <cell r="AY138">
            <v>0.38259541984732826</v>
          </cell>
          <cell r="AZ138">
            <v>0.37557251908396949</v>
          </cell>
          <cell r="BA138">
            <v>0.12213740458015267</v>
          </cell>
        </row>
        <row r="139">
          <cell r="AS139">
            <v>0</v>
          </cell>
          <cell r="AT139">
            <v>0</v>
          </cell>
          <cell r="AU139">
            <v>0</v>
          </cell>
          <cell r="AV139">
            <v>3.5790980672870435E-4</v>
          </cell>
          <cell r="AW139">
            <v>4.2949176807444527E-3</v>
          </cell>
          <cell r="AX139">
            <v>4.2770221904080169E-2</v>
          </cell>
          <cell r="AY139">
            <v>0.23657838224767358</v>
          </cell>
          <cell r="AZ139">
            <v>0.44720830350751611</v>
          </cell>
          <cell r="BA139">
            <v>0.26879026485325697</v>
          </cell>
        </row>
        <row r="140">
          <cell r="AS140">
            <v>1.5845349389954048E-4</v>
          </cell>
          <cell r="AT140">
            <v>0</v>
          </cell>
          <cell r="AU140">
            <v>0</v>
          </cell>
          <cell r="AV140">
            <v>0</v>
          </cell>
          <cell r="AW140">
            <v>1.1091744572967834E-3</v>
          </cell>
          <cell r="AX140">
            <v>1.0299477103470131E-2</v>
          </cell>
          <cell r="AY140">
            <v>8.3821898272856923E-2</v>
          </cell>
          <cell r="AZ140">
            <v>0.32387894153066077</v>
          </cell>
          <cell r="BA140">
            <v>0.58073205514181592</v>
          </cell>
        </row>
        <row r="145">
          <cell r="AS145" t="str">
            <v>U</v>
          </cell>
          <cell r="AT145" t="str">
            <v>G</v>
          </cell>
          <cell r="AU145" t="str">
            <v>F</v>
          </cell>
          <cell r="AV145" t="str">
            <v>E</v>
          </cell>
          <cell r="AW145" t="str">
            <v>D</v>
          </cell>
          <cell r="AX145" t="str">
            <v>C</v>
          </cell>
          <cell r="AY145" t="str">
            <v>B</v>
          </cell>
          <cell r="AZ145" t="str">
            <v>A</v>
          </cell>
          <cell r="BA145" t="str">
            <v>*</v>
          </cell>
        </row>
        <row r="146">
          <cell r="AS146">
            <v>0</v>
          </cell>
          <cell r="AT146">
            <v>0</v>
          </cell>
          <cell r="AU146">
            <v>0</v>
          </cell>
          <cell r="AV146">
            <v>0</v>
          </cell>
          <cell r="AW146">
            <v>0</v>
          </cell>
          <cell r="AX146">
            <v>0</v>
          </cell>
          <cell r="AY146">
            <v>0</v>
          </cell>
          <cell r="AZ146">
            <v>0</v>
          </cell>
          <cell r="BA146">
            <v>0</v>
          </cell>
        </row>
        <row r="147">
          <cell r="AS147">
            <v>0</v>
          </cell>
          <cell r="AT147">
            <v>0</v>
          </cell>
          <cell r="AU147">
            <v>0</v>
          </cell>
          <cell r="AV147">
            <v>0</v>
          </cell>
          <cell r="AW147">
            <v>0</v>
          </cell>
          <cell r="AX147">
            <v>0</v>
          </cell>
          <cell r="AY147">
            <v>0</v>
          </cell>
          <cell r="AZ147">
            <v>0</v>
          </cell>
          <cell r="BA147">
            <v>0</v>
          </cell>
        </row>
        <row r="148">
          <cell r="AS148">
            <v>0.16817155756207675</v>
          </cell>
          <cell r="AT148">
            <v>0.29006772009029347</v>
          </cell>
          <cell r="AU148">
            <v>0.29345372460496616</v>
          </cell>
          <cell r="AV148">
            <v>0.15124153498871332</v>
          </cell>
          <cell r="AW148">
            <v>5.8690744920993229E-2</v>
          </cell>
          <cell r="AX148">
            <v>3.160270880361174E-2</v>
          </cell>
          <cell r="AY148">
            <v>4.5146726862302479E-3</v>
          </cell>
          <cell r="AZ148">
            <v>2.257336343115124E-3</v>
          </cell>
          <cell r="BA148">
            <v>0</v>
          </cell>
        </row>
        <row r="149">
          <cell r="AS149">
            <v>0.11876075731497418</v>
          </cell>
          <cell r="AT149">
            <v>0.33218588640275387</v>
          </cell>
          <cell r="AU149">
            <v>0.33046471600688471</v>
          </cell>
          <cell r="AV149">
            <v>0.15060240963855423</v>
          </cell>
          <cell r="AW149">
            <v>4.3029259896729774E-2</v>
          </cell>
          <cell r="AX149">
            <v>1.8932874354561102E-2</v>
          </cell>
          <cell r="AY149">
            <v>5.1635111876075735E-3</v>
          </cell>
          <cell r="AZ149">
            <v>8.6058519793459555E-4</v>
          </cell>
          <cell r="BA149">
            <v>0</v>
          </cell>
        </row>
        <row r="150">
          <cell r="AS150">
            <v>9.9756690997566913E-2</v>
          </cell>
          <cell r="AT150">
            <v>0.22627737226277372</v>
          </cell>
          <cell r="AU150">
            <v>0.40145985401459855</v>
          </cell>
          <cell r="AV150">
            <v>0.170316301703163</v>
          </cell>
          <cell r="AW150">
            <v>7.2992700729927001E-2</v>
          </cell>
          <cell r="AX150">
            <v>1.7031630170316302E-2</v>
          </cell>
          <cell r="AY150">
            <v>1.2165450121654502E-2</v>
          </cell>
          <cell r="AZ150">
            <v>0</v>
          </cell>
          <cell r="BA150">
            <v>0</v>
          </cell>
        </row>
        <row r="151">
          <cell r="AS151">
            <v>6.6093498119290703E-2</v>
          </cell>
          <cell r="AT151">
            <v>0.14508328855454056</v>
          </cell>
          <cell r="AU151">
            <v>0.31434712520150454</v>
          </cell>
          <cell r="AV151">
            <v>0.25685115529285329</v>
          </cell>
          <cell r="AW151">
            <v>0.13917248790972594</v>
          </cell>
          <cell r="AX151">
            <v>6.1794734013970981E-2</v>
          </cell>
          <cell r="AY151">
            <v>1.5045674368619023E-2</v>
          </cell>
          <cell r="AZ151">
            <v>1.6120365394948952E-3</v>
          </cell>
          <cell r="BA151">
            <v>0</v>
          </cell>
        </row>
        <row r="152">
          <cell r="AS152">
            <v>3.5009861932938854E-2</v>
          </cell>
          <cell r="AT152">
            <v>9.3688362919132157E-2</v>
          </cell>
          <cell r="AU152">
            <v>0.22879684418145957</v>
          </cell>
          <cell r="AV152">
            <v>0.24852071005917159</v>
          </cell>
          <cell r="AW152">
            <v>0.21646942800788954</v>
          </cell>
          <cell r="AX152">
            <v>0.14201183431952663</v>
          </cell>
          <cell r="AY152">
            <v>3.1558185404339252E-2</v>
          </cell>
          <cell r="AZ152">
            <v>3.9447731755424065E-3</v>
          </cell>
          <cell r="BA152">
            <v>0</v>
          </cell>
        </row>
        <row r="153">
          <cell r="AS153">
            <v>2.5775447793796417E-2</v>
          </cell>
          <cell r="AT153">
            <v>4.4997815640017473E-2</v>
          </cell>
          <cell r="AU153">
            <v>0.1380515508955876</v>
          </cell>
          <cell r="AV153">
            <v>0.23591087811271297</v>
          </cell>
          <cell r="AW153">
            <v>0.26955002184359983</v>
          </cell>
          <cell r="AX153">
            <v>0.23503713411970292</v>
          </cell>
          <cell r="AY153">
            <v>4.5434687636522496E-2</v>
          </cell>
          <cell r="AZ153">
            <v>5.2424639580602884E-3</v>
          </cell>
          <cell r="BA153">
            <v>0</v>
          </cell>
        </row>
        <row r="154">
          <cell r="AS154">
            <v>1.9587268275620847E-2</v>
          </cell>
          <cell r="AT154">
            <v>1.7838405036726127E-2</v>
          </cell>
          <cell r="AU154">
            <v>7.3802028681357115E-2</v>
          </cell>
          <cell r="AV154">
            <v>0.16614200769499826</v>
          </cell>
          <cell r="AW154">
            <v>0.27037425673312349</v>
          </cell>
          <cell r="AX154">
            <v>0.3364812871633438</v>
          </cell>
          <cell r="AY154">
            <v>9.8286114025883178E-2</v>
          </cell>
          <cell r="AZ154">
            <v>1.5739769150052464E-2</v>
          </cell>
          <cell r="BA154">
            <v>1.7488632388947185E-3</v>
          </cell>
        </row>
        <row r="155">
          <cell r="AS155">
            <v>1.3235806339254615E-2</v>
          </cell>
          <cell r="AT155">
            <v>9.0560780215952624E-3</v>
          </cell>
          <cell r="AU155">
            <v>2.8561476837338905E-2</v>
          </cell>
          <cell r="AV155">
            <v>0.10727969348659004</v>
          </cell>
          <cell r="AW155">
            <v>0.22500870776732845</v>
          </cell>
          <cell r="AX155">
            <v>0.41030999651689309</v>
          </cell>
          <cell r="AY155">
            <v>0.16231278300243818</v>
          </cell>
          <cell r="AZ155">
            <v>4.0055729710902127E-2</v>
          </cell>
          <cell r="BA155">
            <v>4.1797283176593526E-3</v>
          </cell>
        </row>
        <row r="156">
          <cell r="AS156">
            <v>1.0319410319410319E-2</v>
          </cell>
          <cell r="AT156">
            <v>3.4398034398034397E-3</v>
          </cell>
          <cell r="AU156">
            <v>1.0810810810810811E-2</v>
          </cell>
          <cell r="AV156">
            <v>5.3562653562653564E-2</v>
          </cell>
          <cell r="AW156">
            <v>0.14152334152334153</v>
          </cell>
          <cell r="AX156">
            <v>0.43882063882063882</v>
          </cell>
          <cell r="AY156">
            <v>0.24864864864864866</v>
          </cell>
          <cell r="AZ156">
            <v>8.3538083538083535E-2</v>
          </cell>
          <cell r="BA156">
            <v>9.3366093366093368E-3</v>
          </cell>
        </row>
        <row r="157">
          <cell r="AS157">
            <v>5.8479532163742687E-3</v>
          </cell>
          <cell r="AT157">
            <v>4.1771094402673348E-3</v>
          </cell>
          <cell r="AU157">
            <v>4.1771094402673348E-3</v>
          </cell>
          <cell r="AV157">
            <v>1.5037593984962405E-2</v>
          </cell>
          <cell r="AW157">
            <v>0.1010860484544695</v>
          </cell>
          <cell r="AX157">
            <v>0.31328320802005011</v>
          </cell>
          <cell r="AY157">
            <v>0.36591478696741853</v>
          </cell>
          <cell r="AZ157">
            <v>0.17126148705096073</v>
          </cell>
          <cell r="BA157">
            <v>1.921470342522974E-2</v>
          </cell>
        </row>
        <row r="158">
          <cell r="AS158">
            <v>5.4127198917456026E-3</v>
          </cell>
          <cell r="AT158">
            <v>0</v>
          </cell>
          <cell r="AU158">
            <v>0</v>
          </cell>
          <cell r="AV158">
            <v>8.119079837618403E-3</v>
          </cell>
          <cell r="AW158">
            <v>3.1123139377537211E-2</v>
          </cell>
          <cell r="AX158">
            <v>0.26387009472259809</v>
          </cell>
          <cell r="AY158">
            <v>0.36671177266576455</v>
          </cell>
          <cell r="AZ158">
            <v>0.24763193504736131</v>
          </cell>
          <cell r="BA158">
            <v>7.7131258457374827E-2</v>
          </cell>
        </row>
        <row r="159">
          <cell r="AS159">
            <v>0</v>
          </cell>
          <cell r="AT159">
            <v>0</v>
          </cell>
          <cell r="AU159">
            <v>0</v>
          </cell>
          <cell r="AV159">
            <v>3.7735849056603774E-3</v>
          </cell>
          <cell r="AW159">
            <v>2.6415094339622643E-2</v>
          </cell>
          <cell r="AX159">
            <v>0.10566037735849057</v>
          </cell>
          <cell r="AY159">
            <v>0.28301886792452829</v>
          </cell>
          <cell r="AZ159">
            <v>0.35471698113207545</v>
          </cell>
          <cell r="BA159">
            <v>0.22641509433962265</v>
          </cell>
        </row>
        <row r="164">
          <cell r="AS164" t="str">
            <v>U</v>
          </cell>
          <cell r="AT164" t="str">
            <v>G</v>
          </cell>
          <cell r="AU164" t="str">
            <v>F</v>
          </cell>
          <cell r="AV164" t="str">
            <v>E</v>
          </cell>
          <cell r="AW164" t="str">
            <v>D</v>
          </cell>
          <cell r="AX164" t="str">
            <v>C</v>
          </cell>
          <cell r="AY164" t="str">
            <v>B</v>
          </cell>
          <cell r="AZ164" t="str">
            <v>A</v>
          </cell>
          <cell r="BA164" t="str">
            <v>*</v>
          </cell>
        </row>
        <row r="165">
          <cell r="AS165">
            <v>0</v>
          </cell>
          <cell r="AT165">
            <v>0</v>
          </cell>
          <cell r="AU165">
            <v>0</v>
          </cell>
          <cell r="AV165">
            <v>0</v>
          </cell>
          <cell r="AW165">
            <v>0</v>
          </cell>
          <cell r="AX165">
            <v>0</v>
          </cell>
          <cell r="AY165">
            <v>0</v>
          </cell>
          <cell r="AZ165">
            <v>0</v>
          </cell>
          <cell r="BA165">
            <v>0</v>
          </cell>
        </row>
        <row r="166">
          <cell r="AS166">
            <v>0</v>
          </cell>
          <cell r="AT166">
            <v>0</v>
          </cell>
          <cell r="AU166">
            <v>0</v>
          </cell>
          <cell r="AV166">
            <v>0</v>
          </cell>
          <cell r="AW166">
            <v>0</v>
          </cell>
          <cell r="AX166">
            <v>0</v>
          </cell>
          <cell r="AY166">
            <v>0</v>
          </cell>
          <cell r="AZ166">
            <v>0</v>
          </cell>
          <cell r="BA166">
            <v>0</v>
          </cell>
        </row>
        <row r="167">
          <cell r="AS167">
            <v>0.14149821640903687</v>
          </cell>
          <cell r="AT167">
            <v>0.34601664684898931</v>
          </cell>
          <cell r="AU167">
            <v>0.3210463733650416</v>
          </cell>
          <cell r="AV167">
            <v>0.12841854934601665</v>
          </cell>
          <cell r="AW167">
            <v>3.6860879904875146E-2</v>
          </cell>
          <cell r="AX167">
            <v>2.0214030915576695E-2</v>
          </cell>
          <cell r="AY167">
            <v>5.945303210463734E-3</v>
          </cell>
          <cell r="AZ167">
            <v>0</v>
          </cell>
          <cell r="BA167">
            <v>0</v>
          </cell>
        </row>
        <row r="168">
          <cell r="AS168">
            <v>0.11969111969111969</v>
          </cell>
          <cell r="AT168">
            <v>0.33513513513513515</v>
          </cell>
          <cell r="AU168">
            <v>0.36679536679536678</v>
          </cell>
          <cell r="AV168">
            <v>0.13976833976833977</v>
          </cell>
          <cell r="AW168">
            <v>3.0888030888030889E-2</v>
          </cell>
          <cell r="AX168">
            <v>7.7220077220077222E-3</v>
          </cell>
          <cell r="AY168">
            <v>0</v>
          </cell>
          <cell r="AZ168">
            <v>0</v>
          </cell>
          <cell r="BA168">
            <v>0</v>
          </cell>
        </row>
        <row r="169">
          <cell r="AS169">
            <v>5.5932203389830508E-2</v>
          </cell>
          <cell r="AT169">
            <v>0.2440677966101695</v>
          </cell>
          <cell r="AU169">
            <v>0.4101694915254237</v>
          </cell>
          <cell r="AV169">
            <v>0.20847457627118643</v>
          </cell>
          <cell r="AW169">
            <v>5.7627118644067797E-2</v>
          </cell>
          <cell r="AX169">
            <v>2.3728813559322035E-2</v>
          </cell>
          <cell r="AY169">
            <v>0</v>
          </cell>
          <cell r="AZ169">
            <v>0</v>
          </cell>
          <cell r="BA169">
            <v>0</v>
          </cell>
        </row>
        <row r="170">
          <cell r="AS170">
            <v>4.1185527328714396E-2</v>
          </cell>
          <cell r="AT170">
            <v>0.15050038491147036</v>
          </cell>
          <cell r="AU170">
            <v>0.35719784449576597</v>
          </cell>
          <cell r="AV170">
            <v>0.27944572748267898</v>
          </cell>
          <cell r="AW170">
            <v>0.13548883756735949</v>
          </cell>
          <cell r="AX170">
            <v>3.3102386451116246E-2</v>
          </cell>
          <cell r="AY170">
            <v>2.6943802925327174E-3</v>
          </cell>
          <cell r="AZ170">
            <v>3.8491147036181676E-4</v>
          </cell>
          <cell r="BA170">
            <v>0</v>
          </cell>
        </row>
        <row r="171">
          <cell r="AS171">
            <v>2.9609690444145357E-2</v>
          </cell>
          <cell r="AT171">
            <v>8.0753701211305512E-2</v>
          </cell>
          <cell r="AU171">
            <v>0.24831763122476447</v>
          </cell>
          <cell r="AV171">
            <v>0.32974427994616418</v>
          </cell>
          <cell r="AW171">
            <v>0.21534320323014805</v>
          </cell>
          <cell r="AX171">
            <v>8.5127860026917898E-2</v>
          </cell>
          <cell r="AY171">
            <v>9.4212651413189772E-3</v>
          </cell>
          <cell r="AZ171">
            <v>1.3458950201884253E-3</v>
          </cell>
          <cell r="BA171">
            <v>3.3647375504710633E-4</v>
          </cell>
        </row>
        <row r="172">
          <cell r="AS172">
            <v>2.2175290390707498E-2</v>
          </cell>
          <cell r="AT172">
            <v>3.907074973600845E-2</v>
          </cell>
          <cell r="AU172">
            <v>0.12829989440337911</v>
          </cell>
          <cell r="AV172">
            <v>0.28352692713833155</v>
          </cell>
          <cell r="AW172">
            <v>0.3022703273495248</v>
          </cell>
          <cell r="AX172">
            <v>0.18796198521647306</v>
          </cell>
          <cell r="AY172">
            <v>3.1151003167898626E-2</v>
          </cell>
          <cell r="AZ172">
            <v>5.279831045406547E-3</v>
          </cell>
          <cell r="BA172">
            <v>2.6399155227032733E-4</v>
          </cell>
        </row>
        <row r="173">
          <cell r="AS173">
            <v>1.5900717471398099E-2</v>
          </cell>
          <cell r="AT173">
            <v>2.1330230754314523E-2</v>
          </cell>
          <cell r="AU173">
            <v>6.9032383168508821E-2</v>
          </cell>
          <cell r="AV173">
            <v>0.18867558658134576</v>
          </cell>
          <cell r="AW173">
            <v>0.32228039557882487</v>
          </cell>
          <cell r="AX173">
            <v>0.30890052356020942</v>
          </cell>
          <cell r="AY173">
            <v>6.3990692262943571E-2</v>
          </cell>
          <cell r="AZ173">
            <v>9.1138258677525685E-3</v>
          </cell>
          <cell r="BA173">
            <v>7.7564475470234633E-4</v>
          </cell>
        </row>
        <row r="174">
          <cell r="AS174">
            <v>1.1191460055096419E-2</v>
          </cell>
          <cell r="AT174">
            <v>9.6418732782369149E-3</v>
          </cell>
          <cell r="AU174">
            <v>2.7720385674931129E-2</v>
          </cell>
          <cell r="AV174">
            <v>0.1046831955922865</v>
          </cell>
          <cell r="AW174">
            <v>0.26635674931129477</v>
          </cell>
          <cell r="AX174">
            <v>0.41477272727272729</v>
          </cell>
          <cell r="AY174">
            <v>0.13739669421487602</v>
          </cell>
          <cell r="AZ174">
            <v>2.5826446280991736E-2</v>
          </cell>
          <cell r="BA174">
            <v>2.4104683195592287E-3</v>
          </cell>
        </row>
        <row r="175">
          <cell r="AS175">
            <v>7.9804921303480384E-3</v>
          </cell>
          <cell r="AT175">
            <v>3.1035247173575703E-3</v>
          </cell>
          <cell r="AU175">
            <v>9.9756151629350476E-3</v>
          </cell>
          <cell r="AV175">
            <v>4.9656395477721126E-2</v>
          </cell>
          <cell r="AW175">
            <v>0.14874750609620926</v>
          </cell>
          <cell r="AX175">
            <v>0.45311460873420528</v>
          </cell>
          <cell r="AY175">
            <v>0.25382398581245841</v>
          </cell>
          <cell r="AZ175">
            <v>6.3622256705830188E-2</v>
          </cell>
          <cell r="BA175">
            <v>9.9756151629350476E-3</v>
          </cell>
        </row>
        <row r="176">
          <cell r="AS176">
            <v>5.5363321799307957E-3</v>
          </cell>
          <cell r="AT176">
            <v>1.3840830449826989E-3</v>
          </cell>
          <cell r="AU176">
            <v>2.7681660899653978E-3</v>
          </cell>
          <cell r="AV176">
            <v>1.8339100346020761E-2</v>
          </cell>
          <cell r="AW176">
            <v>8.4775086505190306E-2</v>
          </cell>
          <cell r="AX176">
            <v>0.36470588235294116</v>
          </cell>
          <cell r="AY176">
            <v>0.34429065743944637</v>
          </cell>
          <cell r="AZ176">
            <v>0.1453287197231834</v>
          </cell>
          <cell r="BA176">
            <v>3.2871972318339097E-2</v>
          </cell>
        </row>
        <row r="177">
          <cell r="AS177">
            <v>3.1397174254317113E-3</v>
          </cell>
          <cell r="AT177">
            <v>2.0931449502878076E-3</v>
          </cell>
          <cell r="AU177">
            <v>2.0931449502878076E-3</v>
          </cell>
          <cell r="AV177">
            <v>7.8492935635792772E-3</v>
          </cell>
          <cell r="AW177">
            <v>4.5525902668759811E-2</v>
          </cell>
          <cell r="AX177">
            <v>0.25954997383568812</v>
          </cell>
          <cell r="AY177">
            <v>0.36159079016221873</v>
          </cell>
          <cell r="AZ177">
            <v>0.2553636839351125</v>
          </cell>
          <cell r="BA177">
            <v>6.2794348508634218E-2</v>
          </cell>
        </row>
        <row r="178">
          <cell r="AS178">
            <v>1.3123359580052493E-3</v>
          </cell>
          <cell r="AT178">
            <v>0</v>
          </cell>
          <cell r="AU178">
            <v>1.3123359580052493E-3</v>
          </cell>
          <cell r="AV178">
            <v>2.6246719160104987E-3</v>
          </cell>
          <cell r="AW178">
            <v>1.3123359580052493E-2</v>
          </cell>
          <cell r="AX178">
            <v>0.11548556430446194</v>
          </cell>
          <cell r="AY178">
            <v>0.2874015748031496</v>
          </cell>
          <cell r="AZ178">
            <v>0.38713910761154857</v>
          </cell>
          <cell r="BA178">
            <v>0.19160104986876642</v>
          </cell>
        </row>
        <row r="183">
          <cell r="AS183" t="str">
            <v>U</v>
          </cell>
          <cell r="AT183" t="str">
            <v>G</v>
          </cell>
          <cell r="AU183" t="str">
            <v>F</v>
          </cell>
          <cell r="AV183" t="str">
            <v>E</v>
          </cell>
          <cell r="AW183" t="str">
            <v>D</v>
          </cell>
          <cell r="AX183" t="str">
            <v>C</v>
          </cell>
          <cell r="AY183" t="str">
            <v>B</v>
          </cell>
          <cell r="AZ183" t="str">
            <v>A</v>
          </cell>
          <cell r="BA183" t="str">
            <v>*</v>
          </cell>
        </row>
        <row r="184">
          <cell r="AS184">
            <v>0</v>
          </cell>
          <cell r="AT184">
            <v>0</v>
          </cell>
          <cell r="AU184">
            <v>0</v>
          </cell>
          <cell r="AV184">
            <v>0</v>
          </cell>
          <cell r="AW184">
            <v>0</v>
          </cell>
          <cell r="AX184">
            <v>0</v>
          </cell>
          <cell r="AY184">
            <v>0</v>
          </cell>
          <cell r="AZ184">
            <v>0</v>
          </cell>
          <cell r="BA184">
            <v>0</v>
          </cell>
        </row>
        <row r="185">
          <cell r="AS185">
            <v>0</v>
          </cell>
          <cell r="AT185">
            <v>0</v>
          </cell>
          <cell r="AU185">
            <v>0</v>
          </cell>
          <cell r="AV185">
            <v>0</v>
          </cell>
          <cell r="AW185">
            <v>0</v>
          </cell>
          <cell r="AX185">
            <v>0</v>
          </cell>
          <cell r="AY185">
            <v>0</v>
          </cell>
          <cell r="AZ185">
            <v>0</v>
          </cell>
          <cell r="BA185">
            <v>0</v>
          </cell>
        </row>
        <row r="186">
          <cell r="AS186">
            <v>0.14775510204081632</v>
          </cell>
          <cell r="AT186">
            <v>0.33142857142857141</v>
          </cell>
          <cell r="AU186">
            <v>0.31346938775510202</v>
          </cell>
          <cell r="AV186">
            <v>0.14122448979591837</v>
          </cell>
          <cell r="AW186">
            <v>4.9795918367346939E-2</v>
          </cell>
          <cell r="AX186">
            <v>1.3061224489795919E-2</v>
          </cell>
          <cell r="AY186">
            <v>3.2653061224489797E-3</v>
          </cell>
          <cell r="AZ186">
            <v>0</v>
          </cell>
          <cell r="BA186">
            <v>0</v>
          </cell>
        </row>
        <row r="187">
          <cell r="AS187">
            <v>0.10103926096997691</v>
          </cell>
          <cell r="AT187">
            <v>0.33660508083140878</v>
          </cell>
          <cell r="AU187">
            <v>0.37182448036951499</v>
          </cell>
          <cell r="AV187">
            <v>0.15704387990762125</v>
          </cell>
          <cell r="AW187">
            <v>2.7136258660508082E-2</v>
          </cell>
          <cell r="AX187">
            <v>5.7736720554272519E-3</v>
          </cell>
          <cell r="AY187">
            <v>5.7736720554272516E-4</v>
          </cell>
          <cell r="AZ187">
            <v>0</v>
          </cell>
          <cell r="BA187">
            <v>0</v>
          </cell>
        </row>
        <row r="188">
          <cell r="AS188">
            <v>6.5146579804560262E-2</v>
          </cell>
          <cell r="AT188">
            <v>0.20629750271444083</v>
          </cell>
          <cell r="AU188">
            <v>0.3984799131378936</v>
          </cell>
          <cell r="AV188">
            <v>0.24104234527687296</v>
          </cell>
          <cell r="AW188">
            <v>7.2747014115092296E-2</v>
          </cell>
          <cell r="AX188">
            <v>1.4115092290988056E-2</v>
          </cell>
          <cell r="AY188">
            <v>0</v>
          </cell>
          <cell r="AZ188">
            <v>2.1715526601520088E-3</v>
          </cell>
          <cell r="BA188">
            <v>0</v>
          </cell>
        </row>
        <row r="189">
          <cell r="AS189">
            <v>3.6742800397219465E-2</v>
          </cell>
          <cell r="AT189">
            <v>0.12835153922542206</v>
          </cell>
          <cell r="AU189">
            <v>0.33639523336643495</v>
          </cell>
          <cell r="AV189">
            <v>0.32770605759682225</v>
          </cell>
          <cell r="AW189">
            <v>0.13058589870903675</v>
          </cell>
          <cell r="AX189">
            <v>3.6494538232373384E-2</v>
          </cell>
          <cell r="AY189">
            <v>3.2274081429990069E-3</v>
          </cell>
          <cell r="AZ189">
            <v>4.965243296921549E-4</v>
          </cell>
          <cell r="BA189">
            <v>0</v>
          </cell>
        </row>
        <row r="190">
          <cell r="AS190">
            <v>1.7994338859684593E-2</v>
          </cell>
          <cell r="AT190">
            <v>6.7124949454104327E-2</v>
          </cell>
          <cell r="AU190">
            <v>0.22583906186817632</v>
          </cell>
          <cell r="AV190">
            <v>0.33764658309745249</v>
          </cell>
          <cell r="AW190">
            <v>0.2367569753336029</v>
          </cell>
          <cell r="AX190">
            <v>0.10493327941771129</v>
          </cell>
          <cell r="AY190">
            <v>8.087343307723413E-3</v>
          </cell>
          <cell r="AZ190">
            <v>1.6174686615446825E-3</v>
          </cell>
          <cell r="BA190">
            <v>0</v>
          </cell>
        </row>
        <row r="191">
          <cell r="AS191">
            <v>1.4973866365305835E-2</v>
          </cell>
          <cell r="AT191">
            <v>3.2066676084192683E-2</v>
          </cell>
          <cell r="AU191">
            <v>0.12261618872722135</v>
          </cell>
          <cell r="AV191">
            <v>0.26684559966096905</v>
          </cell>
          <cell r="AW191">
            <v>0.32038423506144936</v>
          </cell>
          <cell r="AX191">
            <v>0.21005791778499788</v>
          </cell>
          <cell r="AY191">
            <v>2.8817629608701795E-2</v>
          </cell>
          <cell r="AZ191">
            <v>3.2490464754908886E-3</v>
          </cell>
          <cell r="BA191">
            <v>9.888402316711399E-4</v>
          </cell>
        </row>
        <row r="192">
          <cell r="AS192">
            <v>1.1946050096339113E-2</v>
          </cell>
          <cell r="AT192">
            <v>1.3583815028901734E-2</v>
          </cell>
          <cell r="AU192">
            <v>5.6743737957610792E-2</v>
          </cell>
          <cell r="AV192">
            <v>0.1711946050096339</v>
          </cell>
          <cell r="AW192">
            <v>0.31772639691714838</v>
          </cell>
          <cell r="AX192">
            <v>0.35202312138728326</v>
          </cell>
          <cell r="AY192">
            <v>6.7726396917148365E-2</v>
          </cell>
          <cell r="AZ192">
            <v>8.2851637764932567E-3</v>
          </cell>
          <cell r="BA192">
            <v>7.7071290944123315E-4</v>
          </cell>
        </row>
        <row r="193">
          <cell r="AS193">
            <v>9.5591720650971719E-3</v>
          </cell>
          <cell r="AT193">
            <v>5.767103807868542E-3</v>
          </cell>
          <cell r="AU193">
            <v>2.1962395323115814E-2</v>
          </cell>
          <cell r="AV193">
            <v>8.4768525833465003E-2</v>
          </cell>
          <cell r="AW193">
            <v>0.24751145520619372</v>
          </cell>
          <cell r="AX193">
            <v>0.44035392637067466</v>
          </cell>
          <cell r="AY193">
            <v>0.16005688102385843</v>
          </cell>
          <cell r="AZ193">
            <v>2.6781482066677201E-2</v>
          </cell>
          <cell r="BA193">
            <v>3.2390583030494548E-3</v>
          </cell>
        </row>
        <row r="194">
          <cell r="AS194">
            <v>6.2070282658517953E-3</v>
          </cell>
          <cell r="AT194">
            <v>2.4828113063407181E-3</v>
          </cell>
          <cell r="AU194">
            <v>8.3078686019862485E-3</v>
          </cell>
          <cell r="AV194">
            <v>3.6860198624904507E-2</v>
          </cell>
          <cell r="AW194">
            <v>0.14810924369747899</v>
          </cell>
          <cell r="AX194">
            <v>0.43057677616501144</v>
          </cell>
          <cell r="AY194">
            <v>0.28093964858670739</v>
          </cell>
          <cell r="AZ194">
            <v>7.6871657754010697E-2</v>
          </cell>
          <cell r="BA194">
            <v>9.6447669977081738E-3</v>
          </cell>
        </row>
        <row r="195">
          <cell r="AS195">
            <v>4.0112314480545532E-3</v>
          </cell>
          <cell r="AT195">
            <v>1.4707848642866693E-3</v>
          </cell>
          <cell r="AU195">
            <v>1.604492579221821E-3</v>
          </cell>
          <cell r="AV195">
            <v>1.3905602353255784E-2</v>
          </cell>
          <cell r="AW195">
            <v>6.5115657173418912E-2</v>
          </cell>
          <cell r="AX195">
            <v>0.33106030217943577</v>
          </cell>
          <cell r="AY195">
            <v>0.37718946383206309</v>
          </cell>
          <cell r="AZ195">
            <v>0.17301778312608637</v>
          </cell>
          <cell r="BA195">
            <v>3.2624682444177031E-2</v>
          </cell>
        </row>
        <row r="196">
          <cell r="AS196">
            <v>3.1988626266216454E-3</v>
          </cell>
          <cell r="AT196">
            <v>3.5542918073573843E-4</v>
          </cell>
          <cell r="AU196">
            <v>1.5994313133108227E-3</v>
          </cell>
          <cell r="AV196">
            <v>5.6868668917718149E-3</v>
          </cell>
          <cell r="AW196">
            <v>2.914519282033055E-2</v>
          </cell>
          <cell r="AX196">
            <v>0.19086547005509152</v>
          </cell>
          <cell r="AY196">
            <v>0.37746578994135421</v>
          </cell>
          <cell r="AZ196">
            <v>0.29198507197440909</v>
          </cell>
          <cell r="BA196">
            <v>9.9697885196374625E-2</v>
          </cell>
        </row>
        <row r="197">
          <cell r="AS197">
            <v>0</v>
          </cell>
          <cell r="AT197">
            <v>3.8211692777990065E-4</v>
          </cell>
          <cell r="AU197">
            <v>3.8211692777990065E-4</v>
          </cell>
          <cell r="AV197">
            <v>1.1463507833397019E-3</v>
          </cell>
          <cell r="AW197">
            <v>8.7886893389377153E-3</v>
          </cell>
          <cell r="AX197">
            <v>7.9480320978219332E-2</v>
          </cell>
          <cell r="AY197">
            <v>0.24302636606801681</v>
          </cell>
          <cell r="AZ197">
            <v>0.39128773404661826</v>
          </cell>
          <cell r="BA197">
            <v>0.27550630492930839</v>
          </cell>
        </row>
        <row r="202">
          <cell r="AS202" t="str">
            <v>U</v>
          </cell>
          <cell r="AT202" t="str">
            <v>G</v>
          </cell>
          <cell r="AU202" t="str">
            <v>F</v>
          </cell>
          <cell r="AV202" t="str">
            <v>E</v>
          </cell>
          <cell r="AW202" t="str">
            <v>D</v>
          </cell>
          <cell r="AX202" t="str">
            <v>C</v>
          </cell>
          <cell r="AY202" t="str">
            <v>B</v>
          </cell>
          <cell r="AZ202" t="str">
            <v>A</v>
          </cell>
          <cell r="BA202" t="str">
            <v>*</v>
          </cell>
        </row>
        <row r="203">
          <cell r="AS203">
            <v>0</v>
          </cell>
          <cell r="AT203">
            <v>0</v>
          </cell>
          <cell r="AU203">
            <v>0</v>
          </cell>
          <cell r="AV203">
            <v>0</v>
          </cell>
          <cell r="AW203">
            <v>0</v>
          </cell>
          <cell r="AX203">
            <v>0</v>
          </cell>
          <cell r="AY203">
            <v>0</v>
          </cell>
          <cell r="AZ203">
            <v>0</v>
          </cell>
          <cell r="BA203">
            <v>0</v>
          </cell>
        </row>
        <row r="204">
          <cell r="AS204">
            <v>0</v>
          </cell>
          <cell r="AT204">
            <v>0</v>
          </cell>
          <cell r="AU204">
            <v>0</v>
          </cell>
          <cell r="AV204">
            <v>0</v>
          </cell>
          <cell r="AW204">
            <v>0</v>
          </cell>
          <cell r="AX204">
            <v>0</v>
          </cell>
          <cell r="AY204">
            <v>0</v>
          </cell>
          <cell r="AZ204">
            <v>0</v>
          </cell>
          <cell r="BA204">
            <v>0</v>
          </cell>
        </row>
        <row r="205">
          <cell r="AS205">
            <v>0.10851808634772463</v>
          </cell>
          <cell r="AT205">
            <v>0.30921820303383896</v>
          </cell>
          <cell r="AU205">
            <v>0.33955659276546091</v>
          </cell>
          <cell r="AV205">
            <v>0.17736289381563594</v>
          </cell>
          <cell r="AW205">
            <v>4.9008168028004666E-2</v>
          </cell>
          <cell r="AX205">
            <v>1.5169194865810968E-2</v>
          </cell>
          <cell r="AY205">
            <v>1.1668611435239206E-3</v>
          </cell>
          <cell r="AZ205">
            <v>0</v>
          </cell>
          <cell r="BA205">
            <v>0</v>
          </cell>
        </row>
        <row r="206">
          <cell r="AS206">
            <v>6.6513761467889912E-2</v>
          </cell>
          <cell r="AT206">
            <v>0.29510703363914376</v>
          </cell>
          <cell r="AU206">
            <v>0.40137614678899081</v>
          </cell>
          <cell r="AV206">
            <v>0.19418960244648317</v>
          </cell>
          <cell r="AW206">
            <v>3.82262996941896E-2</v>
          </cell>
          <cell r="AX206">
            <v>4.5871559633027525E-3</v>
          </cell>
          <cell r="AY206">
            <v>0</v>
          </cell>
          <cell r="AZ206">
            <v>0</v>
          </cell>
          <cell r="BA206">
            <v>0</v>
          </cell>
        </row>
        <row r="207">
          <cell r="AS207">
            <v>2.6134800550206328E-2</v>
          </cell>
          <cell r="AT207">
            <v>0.17469050894085281</v>
          </cell>
          <cell r="AU207">
            <v>0.41953232462173318</v>
          </cell>
          <cell r="AV207">
            <v>0.28335625859697389</v>
          </cell>
          <cell r="AW207">
            <v>7.9779917469050887E-2</v>
          </cell>
          <cell r="AX207">
            <v>1.6506189821182942E-2</v>
          </cell>
          <cell r="AY207">
            <v>0</v>
          </cell>
          <cell r="AZ207">
            <v>0</v>
          </cell>
          <cell r="BA207">
            <v>0</v>
          </cell>
        </row>
        <row r="208">
          <cell r="AS208">
            <v>2.8404099560761346E-2</v>
          </cell>
          <cell r="AT208">
            <v>0.10073206442166911</v>
          </cell>
          <cell r="AU208">
            <v>0.31771595900439237</v>
          </cell>
          <cell r="AV208">
            <v>0.33411420204978037</v>
          </cell>
          <cell r="AW208">
            <v>0.16632503660322109</v>
          </cell>
          <cell r="AX208">
            <v>5.0366032210834556E-2</v>
          </cell>
          <cell r="AY208">
            <v>2.342606149341142E-3</v>
          </cell>
          <cell r="AZ208">
            <v>0</v>
          </cell>
          <cell r="BA208">
            <v>0</v>
          </cell>
        </row>
        <row r="209">
          <cell r="AS209">
            <v>1.475445937018278E-2</v>
          </cell>
          <cell r="AT209">
            <v>4.7566615282977315E-2</v>
          </cell>
          <cell r="AU209">
            <v>0.18189826029508918</v>
          </cell>
          <cell r="AV209">
            <v>0.32944285399691697</v>
          </cell>
          <cell r="AW209">
            <v>0.28804228143580707</v>
          </cell>
          <cell r="AX209">
            <v>0.12838581810173971</v>
          </cell>
          <cell r="AY209">
            <v>9.0288482713058796E-3</v>
          </cell>
          <cell r="AZ209">
            <v>6.6064743448579607E-4</v>
          </cell>
          <cell r="BA209">
            <v>2.2021581149526536E-4</v>
          </cell>
        </row>
        <row r="210">
          <cell r="AS210">
            <v>9.4520750258455175E-3</v>
          </cell>
          <cell r="AT210">
            <v>2.0233348102200562E-2</v>
          </cell>
          <cell r="AU210">
            <v>9.082853345148427E-2</v>
          </cell>
          <cell r="AV210">
            <v>0.24132329050361837</v>
          </cell>
          <cell r="AW210">
            <v>0.34632993649387089</v>
          </cell>
          <cell r="AX210">
            <v>0.25727366710973271</v>
          </cell>
          <cell r="AY210">
            <v>3.1900753212228621E-2</v>
          </cell>
          <cell r="AZ210">
            <v>2.658396101019052E-3</v>
          </cell>
          <cell r="BA210">
            <v>0</v>
          </cell>
        </row>
        <row r="211">
          <cell r="AS211">
            <v>8.0339411446109406E-3</v>
          </cell>
          <cell r="AT211">
            <v>9.658783173858097E-3</v>
          </cell>
          <cell r="AU211">
            <v>3.7551904675934285E-2</v>
          </cell>
          <cell r="AV211">
            <v>0.1353132334356382</v>
          </cell>
          <cell r="AW211">
            <v>0.31187940061382924</v>
          </cell>
          <cell r="AX211">
            <v>0.4029608232532948</v>
          </cell>
          <cell r="AY211">
            <v>8.4040440512727924E-2</v>
          </cell>
          <cell r="AZ211">
            <v>1.0110128181982307E-2</v>
          </cell>
          <cell r="BA211">
            <v>4.5134500812421015E-4</v>
          </cell>
        </row>
        <row r="212">
          <cell r="AS212">
            <v>5.6562627777020577E-3</v>
          </cell>
          <cell r="AT212">
            <v>3.4073872154831673E-3</v>
          </cell>
          <cell r="AU212">
            <v>1.4788060515196946E-2</v>
          </cell>
          <cell r="AV212">
            <v>5.7925582663213848E-2</v>
          </cell>
          <cell r="AW212">
            <v>0.21711871337058744</v>
          </cell>
          <cell r="AX212">
            <v>0.47117350415701242</v>
          </cell>
          <cell r="AY212">
            <v>0.1929944118849666</v>
          </cell>
          <cell r="AZ212">
            <v>3.3256099223115718E-2</v>
          </cell>
          <cell r="BA212">
            <v>3.6799781927218211E-3</v>
          </cell>
        </row>
        <row r="213">
          <cell r="AS213">
            <v>2.5900984237401019E-3</v>
          </cell>
          <cell r="AT213">
            <v>1.332050617923481E-3</v>
          </cell>
          <cell r="AU213">
            <v>4.2921631021978837E-3</v>
          </cell>
          <cell r="AV213">
            <v>2.508695330422556E-2</v>
          </cell>
          <cell r="AW213">
            <v>0.11026419003922149</v>
          </cell>
          <cell r="AX213">
            <v>0.41123362687782133</v>
          </cell>
          <cell r="AY213">
            <v>0.32790646044549693</v>
          </cell>
          <cell r="AZ213">
            <v>0.1037519425738178</v>
          </cell>
          <cell r="BA213">
            <v>1.3542514615555392E-2</v>
          </cell>
        </row>
        <row r="214">
          <cell r="AS214">
            <v>2.4691358024691358E-3</v>
          </cell>
          <cell r="AT214">
            <v>3.7986704653371318E-4</v>
          </cell>
          <cell r="AU214">
            <v>1.3295346628679962E-3</v>
          </cell>
          <cell r="AV214">
            <v>8.6419753086419745E-3</v>
          </cell>
          <cell r="AW214">
            <v>5.4131054131054131E-2</v>
          </cell>
          <cell r="AX214">
            <v>0.2627730294396961</v>
          </cell>
          <cell r="AY214">
            <v>0.3923076923076923</v>
          </cell>
          <cell r="AZ214">
            <v>0.22773029439696107</v>
          </cell>
          <cell r="BA214">
            <v>5.0237416904083572E-2</v>
          </cell>
        </row>
        <row r="215">
          <cell r="AS215">
            <v>1.2707948243992607E-3</v>
          </cell>
          <cell r="AT215">
            <v>1.155268022181146E-4</v>
          </cell>
          <cell r="AU215">
            <v>6.9316081330868761E-4</v>
          </cell>
          <cell r="AV215">
            <v>2.3105360443622922E-3</v>
          </cell>
          <cell r="AW215">
            <v>1.8715341959334567E-2</v>
          </cell>
          <cell r="AX215">
            <v>0.13701478743068393</v>
          </cell>
          <cell r="AY215">
            <v>0.33364140480591498</v>
          </cell>
          <cell r="AZ215">
            <v>0.3733826247689464</v>
          </cell>
          <cell r="BA215">
            <v>0.13285582255083178</v>
          </cell>
        </row>
        <row r="216">
          <cell r="AS216">
            <v>0</v>
          </cell>
          <cell r="AT216">
            <v>0</v>
          </cell>
          <cell r="AU216">
            <v>0</v>
          </cell>
          <cell r="AV216">
            <v>2.2031284423881911E-4</v>
          </cell>
          <cell r="AW216">
            <v>5.7281339502092974E-3</v>
          </cell>
          <cell r="AX216">
            <v>4.1418814716897998E-2</v>
          </cell>
          <cell r="AY216">
            <v>0.18990967173386208</v>
          </cell>
          <cell r="AZ216">
            <v>0.38532716457369465</v>
          </cell>
          <cell r="BA216">
            <v>0.37739590218109714</v>
          </cell>
        </row>
        <row r="221">
          <cell r="AS221" t="str">
            <v>U</v>
          </cell>
          <cell r="AT221" t="str">
            <v>G</v>
          </cell>
          <cell r="AU221" t="str">
            <v>F</v>
          </cell>
          <cell r="AV221" t="str">
            <v>E</v>
          </cell>
          <cell r="AW221" t="str">
            <v>D</v>
          </cell>
          <cell r="AX221" t="str">
            <v>C</v>
          </cell>
          <cell r="AY221" t="str">
            <v>B</v>
          </cell>
          <cell r="AZ221" t="str">
            <v>A</v>
          </cell>
          <cell r="BA221" t="str">
            <v>*</v>
          </cell>
        </row>
        <row r="222">
          <cell r="AS222">
            <v>0</v>
          </cell>
          <cell r="AT222">
            <v>0</v>
          </cell>
          <cell r="AU222">
            <v>0</v>
          </cell>
          <cell r="AV222">
            <v>0</v>
          </cell>
          <cell r="AW222">
            <v>0</v>
          </cell>
          <cell r="AX222">
            <v>0</v>
          </cell>
          <cell r="AY222">
            <v>0</v>
          </cell>
          <cell r="AZ222">
            <v>0</v>
          </cell>
          <cell r="BA222">
            <v>0</v>
          </cell>
        </row>
        <row r="223">
          <cell r="AS223">
            <v>0</v>
          </cell>
          <cell r="AT223">
            <v>0</v>
          </cell>
          <cell r="AU223">
            <v>0</v>
          </cell>
          <cell r="AV223">
            <v>0</v>
          </cell>
          <cell r="AW223">
            <v>0</v>
          </cell>
          <cell r="AX223">
            <v>0</v>
          </cell>
          <cell r="AY223">
            <v>0</v>
          </cell>
          <cell r="AZ223">
            <v>0</v>
          </cell>
          <cell r="BA223">
            <v>0</v>
          </cell>
        </row>
        <row r="224">
          <cell r="AS224">
            <v>7.71513353115727E-2</v>
          </cell>
          <cell r="AT224">
            <v>0.29376854599406527</v>
          </cell>
          <cell r="AU224">
            <v>0.33827893175074186</v>
          </cell>
          <cell r="AV224">
            <v>0.18991097922848665</v>
          </cell>
          <cell r="AW224">
            <v>5.9347181008902079E-2</v>
          </cell>
          <cell r="AX224">
            <v>3.2640949554896145E-2</v>
          </cell>
          <cell r="AY224">
            <v>5.9347181008902079E-3</v>
          </cell>
          <cell r="AZ224">
            <v>0</v>
          </cell>
          <cell r="BA224">
            <v>2.967359050445104E-3</v>
          </cell>
        </row>
        <row r="225">
          <cell r="AS225">
            <v>5.2863436123348019E-2</v>
          </cell>
          <cell r="AT225">
            <v>0.25770925110132159</v>
          </cell>
          <cell r="AU225">
            <v>0.39207048458149779</v>
          </cell>
          <cell r="AV225">
            <v>0.24669603524229075</v>
          </cell>
          <cell r="AW225">
            <v>4.185022026431718E-2</v>
          </cell>
          <cell r="AX225">
            <v>6.6079295154185024E-3</v>
          </cell>
          <cell r="AY225">
            <v>2.2026431718061676E-3</v>
          </cell>
          <cell r="AZ225">
            <v>0</v>
          </cell>
          <cell r="BA225">
            <v>0</v>
          </cell>
        </row>
        <row r="226">
          <cell r="AS226">
            <v>3.9215686274509803E-2</v>
          </cell>
          <cell r="AT226">
            <v>0.16078431372549021</v>
          </cell>
          <cell r="AU226">
            <v>0.34509803921568627</v>
          </cell>
          <cell r="AV226">
            <v>0.28627450980392155</v>
          </cell>
          <cell r="AW226">
            <v>0.13333333333333333</v>
          </cell>
          <cell r="AX226">
            <v>3.1372549019607843E-2</v>
          </cell>
          <cell r="AY226">
            <v>0</v>
          </cell>
          <cell r="AZ226">
            <v>3.9215686274509803E-3</v>
          </cell>
          <cell r="BA226">
            <v>0</v>
          </cell>
        </row>
        <row r="227">
          <cell r="AS227">
            <v>1.6936671575846832E-2</v>
          </cell>
          <cell r="AT227">
            <v>6.9219440353460976E-2</v>
          </cell>
          <cell r="AU227">
            <v>0.27393225331369664</v>
          </cell>
          <cell r="AV227">
            <v>0.37628865979381443</v>
          </cell>
          <cell r="AW227">
            <v>0.19734904270986744</v>
          </cell>
          <cell r="AX227">
            <v>6.2592047128129602E-2</v>
          </cell>
          <cell r="AY227">
            <v>3.6818851251840942E-3</v>
          </cell>
          <cell r="AZ227">
            <v>0</v>
          </cell>
          <cell r="BA227">
            <v>0</v>
          </cell>
        </row>
        <row r="228">
          <cell r="AS228">
            <v>1.1752682677567705E-2</v>
          </cell>
          <cell r="AT228">
            <v>3.8323965252938172E-2</v>
          </cell>
          <cell r="AU228">
            <v>0.14409810935104753</v>
          </cell>
          <cell r="AV228">
            <v>0.31783341849770058</v>
          </cell>
          <cell r="AW228">
            <v>0.31067961165048541</v>
          </cell>
          <cell r="AX228">
            <v>0.16351558507920286</v>
          </cell>
          <cell r="AY228">
            <v>1.1241696474195196E-2</v>
          </cell>
          <cell r="AZ228">
            <v>2.043944813490036E-3</v>
          </cell>
          <cell r="BA228">
            <v>5.1098620337250899E-4</v>
          </cell>
        </row>
        <row r="229">
          <cell r="AS229">
            <v>4.0509259259259257E-3</v>
          </cell>
          <cell r="AT229">
            <v>1.1574074074074073E-2</v>
          </cell>
          <cell r="AU229">
            <v>6.8287037037037035E-2</v>
          </cell>
          <cell r="AV229">
            <v>0.21730324074074073</v>
          </cell>
          <cell r="AW229">
            <v>0.34172453703703703</v>
          </cell>
          <cell r="AX229">
            <v>0.31828703703703703</v>
          </cell>
          <cell r="AY229">
            <v>3.2986111111111112E-2</v>
          </cell>
          <cell r="AZ229">
            <v>5.208333333333333E-3</v>
          </cell>
          <cell r="BA229">
            <v>5.7870370370370367E-4</v>
          </cell>
        </row>
        <row r="230">
          <cell r="AS230">
            <v>5.5181927918606655E-3</v>
          </cell>
          <cell r="AT230">
            <v>4.1386445938954991E-3</v>
          </cell>
          <cell r="AU230">
            <v>2.5694085187101225E-2</v>
          </cell>
          <cell r="AV230">
            <v>0.10346611484738748</v>
          </cell>
          <cell r="AW230">
            <v>0.2907397827211588</v>
          </cell>
          <cell r="AX230">
            <v>0.44335230212105536</v>
          </cell>
          <cell r="AY230">
            <v>0.11088118641145026</v>
          </cell>
          <cell r="AZ230">
            <v>1.5519917227108122E-2</v>
          </cell>
          <cell r="BA230">
            <v>6.8977409898258318E-4</v>
          </cell>
        </row>
        <row r="231">
          <cell r="AS231">
            <v>2.2970024118525324E-3</v>
          </cell>
          <cell r="AT231">
            <v>2.2970024118525324E-3</v>
          </cell>
          <cell r="AU231">
            <v>6.6613069943723437E-3</v>
          </cell>
          <cell r="AV231">
            <v>4.2609394739864477E-2</v>
          </cell>
          <cell r="AW231">
            <v>0.17572068450671874</v>
          </cell>
          <cell r="AX231">
            <v>0.47835075226828988</v>
          </cell>
          <cell r="AY231">
            <v>0.23440909612955094</v>
          </cell>
          <cell r="AZ231">
            <v>5.2371654990237743E-2</v>
          </cell>
          <cell r="BA231">
            <v>5.2831055472608249E-3</v>
          </cell>
        </row>
        <row r="232">
          <cell r="AS232">
            <v>2.6169074980088749E-3</v>
          </cell>
          <cell r="AT232">
            <v>7.9645010808965754E-4</v>
          </cell>
          <cell r="AU232">
            <v>3.6409147798384346E-3</v>
          </cell>
          <cell r="AV232">
            <v>1.6384116509272954E-2</v>
          </cell>
          <cell r="AW232">
            <v>8.6813061781772671E-2</v>
          </cell>
          <cell r="AX232">
            <v>0.36716349982933211</v>
          </cell>
          <cell r="AY232">
            <v>0.36716349982933211</v>
          </cell>
          <cell r="AZ232">
            <v>0.13516896120150187</v>
          </cell>
          <cell r="BA232">
            <v>2.025258846285129E-2</v>
          </cell>
        </row>
        <row r="233">
          <cell r="AS233">
            <v>1.5511892450879006E-3</v>
          </cell>
          <cell r="AT233">
            <v>1.2926577042399174E-4</v>
          </cell>
          <cell r="AU233">
            <v>6.4632885211995863E-4</v>
          </cell>
          <cell r="AV233">
            <v>5.170630816959669E-3</v>
          </cell>
          <cell r="AW233">
            <v>3.2574974146845917E-2</v>
          </cell>
          <cell r="AX233">
            <v>0.22375904860392967</v>
          </cell>
          <cell r="AY233">
            <v>0.38883143743536713</v>
          </cell>
          <cell r="AZ233">
            <v>0.27494829369183038</v>
          </cell>
          <cell r="BA233">
            <v>7.2388831437435366E-2</v>
          </cell>
        </row>
        <row r="234">
          <cell r="AS234">
            <v>4.2589437819420784E-4</v>
          </cell>
          <cell r="AT234">
            <v>0</v>
          </cell>
          <cell r="AU234">
            <v>2.8392958546280523E-4</v>
          </cell>
          <cell r="AV234">
            <v>1.2776831345826234E-3</v>
          </cell>
          <cell r="AW234">
            <v>1.1215218625780806E-2</v>
          </cell>
          <cell r="AX234">
            <v>9.8949460533787614E-2</v>
          </cell>
          <cell r="AY234">
            <v>0.30465644520159002</v>
          </cell>
          <cell r="AZ234">
            <v>0.391396933560477</v>
          </cell>
          <cell r="BA234">
            <v>0.19179443498012494</v>
          </cell>
        </row>
        <row r="235">
          <cell r="AS235">
            <v>4.7801147227533459E-4</v>
          </cell>
          <cell r="AT235">
            <v>0</v>
          </cell>
          <cell r="AU235">
            <v>2.390057361376673E-4</v>
          </cell>
          <cell r="AV235">
            <v>4.7801147227533459E-4</v>
          </cell>
          <cell r="AW235">
            <v>2.1510516252390057E-3</v>
          </cell>
          <cell r="AX235">
            <v>2.5812619502868069E-2</v>
          </cell>
          <cell r="AY235">
            <v>0.15009560229445507</v>
          </cell>
          <cell r="AZ235">
            <v>0.38551625239005738</v>
          </cell>
          <cell r="BA235">
            <v>0.43522944550669218</v>
          </cell>
        </row>
        <row r="240">
          <cell r="AS240" t="str">
            <v>U</v>
          </cell>
          <cell r="AT240" t="str">
            <v>G</v>
          </cell>
          <cell r="AU240" t="str">
            <v>F</v>
          </cell>
          <cell r="AV240" t="str">
            <v>E</v>
          </cell>
          <cell r="AW240" t="str">
            <v>D</v>
          </cell>
          <cell r="AX240" t="str">
            <v>C</v>
          </cell>
          <cell r="AY240" t="str">
            <v>B</v>
          </cell>
          <cell r="AZ240" t="str">
            <v>A</v>
          </cell>
          <cell r="BA240" t="str">
            <v>*</v>
          </cell>
        </row>
        <row r="241">
          <cell r="AS241">
            <v>0</v>
          </cell>
          <cell r="AT241">
            <v>0</v>
          </cell>
          <cell r="AU241">
            <v>0</v>
          </cell>
          <cell r="AV241">
            <v>0</v>
          </cell>
          <cell r="AW241">
            <v>0</v>
          </cell>
          <cell r="AX241">
            <v>0</v>
          </cell>
          <cell r="AY241">
            <v>0</v>
          </cell>
          <cell r="AZ241">
            <v>0</v>
          </cell>
          <cell r="BA241">
            <v>0</v>
          </cell>
        </row>
        <row r="242">
          <cell r="AS242">
            <v>0</v>
          </cell>
          <cell r="AT242">
            <v>0</v>
          </cell>
          <cell r="AU242">
            <v>0</v>
          </cell>
          <cell r="AV242">
            <v>0</v>
          </cell>
          <cell r="AW242">
            <v>0</v>
          </cell>
          <cell r="AX242">
            <v>0</v>
          </cell>
          <cell r="AY242">
            <v>0</v>
          </cell>
          <cell r="AZ242">
            <v>0</v>
          </cell>
          <cell r="BA242">
            <v>0</v>
          </cell>
        </row>
        <row r="243">
          <cell r="AS243">
            <v>3.3898305084745763E-2</v>
          </cell>
          <cell r="AT243">
            <v>0.13559322033898305</v>
          </cell>
          <cell r="AU243">
            <v>0.3559322033898305</v>
          </cell>
          <cell r="AV243">
            <v>0.30508474576271188</v>
          </cell>
          <cell r="AW243">
            <v>0.15254237288135594</v>
          </cell>
          <cell r="AX243">
            <v>1.6949152542372881E-2</v>
          </cell>
          <cell r="AY243">
            <v>0</v>
          </cell>
          <cell r="AZ243">
            <v>0</v>
          </cell>
          <cell r="BA243">
            <v>0</v>
          </cell>
        </row>
        <row r="244">
          <cell r="AS244">
            <v>3.3898305084745763E-2</v>
          </cell>
          <cell r="AT244">
            <v>0.13559322033898305</v>
          </cell>
          <cell r="AU244">
            <v>0.3559322033898305</v>
          </cell>
          <cell r="AV244">
            <v>0.30508474576271188</v>
          </cell>
          <cell r="AW244">
            <v>0.15254237288135594</v>
          </cell>
          <cell r="AX244">
            <v>1.6949152542372881E-2</v>
          </cell>
          <cell r="AY244">
            <v>0</v>
          </cell>
          <cell r="AZ244">
            <v>0</v>
          </cell>
          <cell r="BA244">
            <v>0</v>
          </cell>
        </row>
        <row r="245">
          <cell r="AS245">
            <v>3.3898305084745763E-2</v>
          </cell>
          <cell r="AT245">
            <v>0.13559322033898305</v>
          </cell>
          <cell r="AU245">
            <v>0.3559322033898305</v>
          </cell>
          <cell r="AV245">
            <v>0.30508474576271188</v>
          </cell>
          <cell r="AW245">
            <v>0.15254237288135594</v>
          </cell>
          <cell r="AX245">
            <v>1.6949152542372881E-2</v>
          </cell>
          <cell r="AY245">
            <v>0</v>
          </cell>
          <cell r="AZ245">
            <v>0</v>
          </cell>
          <cell r="BA245">
            <v>0</v>
          </cell>
        </row>
        <row r="246">
          <cell r="AS246">
            <v>2.1126760563380281E-2</v>
          </cell>
          <cell r="AT246">
            <v>6.3380281690140844E-2</v>
          </cell>
          <cell r="AU246">
            <v>0.28873239436619719</v>
          </cell>
          <cell r="AV246">
            <v>0.352112676056338</v>
          </cell>
          <cell r="AW246">
            <v>0.176056338028169</v>
          </cell>
          <cell r="AX246">
            <v>9.8591549295774641E-2</v>
          </cell>
          <cell r="AY246">
            <v>0</v>
          </cell>
          <cell r="AZ246">
            <v>0</v>
          </cell>
          <cell r="BA246">
            <v>0</v>
          </cell>
        </row>
        <row r="247">
          <cell r="AS247">
            <v>0</v>
          </cell>
          <cell r="AT247">
            <v>3.0188679245283019E-2</v>
          </cell>
          <cell r="AU247">
            <v>0.15094339622641509</v>
          </cell>
          <cell r="AV247">
            <v>0.28301886792452829</v>
          </cell>
          <cell r="AW247">
            <v>0.30566037735849055</v>
          </cell>
          <cell r="AX247">
            <v>0.21509433962264152</v>
          </cell>
          <cell r="AY247">
            <v>1.1320754716981131E-2</v>
          </cell>
          <cell r="AZ247">
            <v>3.7735849056603774E-3</v>
          </cell>
          <cell r="BA247">
            <v>0</v>
          </cell>
        </row>
        <row r="248">
          <cell r="AS248">
            <v>0</v>
          </cell>
          <cell r="AT248">
            <v>1.2135922330097087E-2</v>
          </cell>
          <cell r="AU248">
            <v>5.8252427184466021E-2</v>
          </cell>
          <cell r="AV248">
            <v>0.16747572815533981</v>
          </cell>
          <cell r="AW248">
            <v>0.31796116504854371</v>
          </cell>
          <cell r="AX248">
            <v>0.38106796116504854</v>
          </cell>
          <cell r="AY248">
            <v>5.8252427184466021E-2</v>
          </cell>
          <cell r="AZ248">
            <v>4.8543689320388345E-3</v>
          </cell>
          <cell r="BA248">
            <v>0</v>
          </cell>
        </row>
        <row r="249">
          <cell r="AS249">
            <v>3.8961038961038961E-3</v>
          </cell>
          <cell r="AT249">
            <v>0</v>
          </cell>
          <cell r="AU249">
            <v>2.5974025974025976E-2</v>
          </cell>
          <cell r="AV249">
            <v>8.5714285714285715E-2</v>
          </cell>
          <cell r="AW249">
            <v>0.25324675324675322</v>
          </cell>
          <cell r="AX249">
            <v>0.47792207792207791</v>
          </cell>
          <cell r="AY249">
            <v>0.13246753246753246</v>
          </cell>
          <cell r="AZ249">
            <v>2.0779220779220779E-2</v>
          </cell>
          <cell r="BA249">
            <v>0</v>
          </cell>
        </row>
        <row r="250">
          <cell r="AS250">
            <v>3.5511363636363635E-3</v>
          </cell>
          <cell r="AT250">
            <v>2.130681818181818E-3</v>
          </cell>
          <cell r="AU250">
            <v>8.5227272727272721E-3</v>
          </cell>
          <cell r="AV250">
            <v>2.9829545454545456E-2</v>
          </cell>
          <cell r="AW250">
            <v>0.15269886363636365</v>
          </cell>
          <cell r="AX250">
            <v>0.45241477272727271</v>
          </cell>
          <cell r="AY250">
            <v>0.27485795454545453</v>
          </cell>
          <cell r="AZ250">
            <v>6.7471590909090912E-2</v>
          </cell>
          <cell r="BA250">
            <v>8.5227272727272721E-3</v>
          </cell>
        </row>
        <row r="251">
          <cell r="AS251">
            <v>1.2894906511927789E-3</v>
          </cell>
          <cell r="AT251">
            <v>0</v>
          </cell>
          <cell r="AU251">
            <v>6.4474532559638943E-4</v>
          </cell>
          <cell r="AV251">
            <v>1.2250161186331399E-2</v>
          </cell>
          <cell r="AW251">
            <v>6.8987749838813672E-2</v>
          </cell>
          <cell r="AX251">
            <v>0.34300451321727915</v>
          </cell>
          <cell r="AY251">
            <v>0.37846550612508062</v>
          </cell>
          <cell r="AZ251">
            <v>0.16569954867827208</v>
          </cell>
          <cell r="BA251">
            <v>2.9658284977433915E-2</v>
          </cell>
        </row>
        <row r="252">
          <cell r="AS252">
            <v>0</v>
          </cell>
          <cell r="AT252">
            <v>0</v>
          </cell>
          <cell r="AU252">
            <v>0</v>
          </cell>
          <cell r="AV252">
            <v>1.2642225031605564E-3</v>
          </cell>
          <cell r="AW252">
            <v>2.2756005056890013E-2</v>
          </cell>
          <cell r="AX252">
            <v>0.17256637168141592</v>
          </cell>
          <cell r="AY252">
            <v>0.37484197218710491</v>
          </cell>
          <cell r="AZ252">
            <v>0.31858407079646017</v>
          </cell>
          <cell r="BA252">
            <v>0.10998735777496839</v>
          </cell>
        </row>
        <row r="253">
          <cell r="AS253">
            <v>6.2266500622665006E-4</v>
          </cell>
          <cell r="AT253">
            <v>0</v>
          </cell>
          <cell r="AU253">
            <v>0</v>
          </cell>
          <cell r="AV253">
            <v>1.8679950186799503E-3</v>
          </cell>
          <cell r="AW253">
            <v>7.4719800747198011E-3</v>
          </cell>
          <cell r="AX253">
            <v>7.9701120797011207E-2</v>
          </cell>
          <cell r="AY253">
            <v>0.25653798256537985</v>
          </cell>
          <cell r="AZ253">
            <v>0.42216687422166876</v>
          </cell>
          <cell r="BA253">
            <v>0.23163138231631383</v>
          </cell>
        </row>
        <row r="254">
          <cell r="AS254">
            <v>0</v>
          </cell>
          <cell r="AT254">
            <v>0</v>
          </cell>
          <cell r="AU254">
            <v>0</v>
          </cell>
          <cell r="AV254">
            <v>0</v>
          </cell>
          <cell r="AW254">
            <v>0</v>
          </cell>
          <cell r="AX254">
            <v>1.8421052631578946E-2</v>
          </cell>
          <cell r="AY254">
            <v>0.10263157894736842</v>
          </cell>
          <cell r="AZ254">
            <v>0.34561403508771932</v>
          </cell>
          <cell r="BA254">
            <v>0.53333333333333333</v>
          </cell>
        </row>
        <row r="259">
          <cell r="AS259" t="str">
            <v>U</v>
          </cell>
          <cell r="AT259" t="str">
            <v>G</v>
          </cell>
          <cell r="AU259" t="str">
            <v>F</v>
          </cell>
          <cell r="AV259" t="str">
            <v>E</v>
          </cell>
          <cell r="AW259" t="str">
            <v>D</v>
          </cell>
          <cell r="AX259" t="str">
            <v>C</v>
          </cell>
          <cell r="AY259" t="str">
            <v>B</v>
          </cell>
          <cell r="AZ259" t="str">
            <v>A</v>
          </cell>
          <cell r="BA259" t="str">
            <v>*</v>
          </cell>
        </row>
        <row r="260">
          <cell r="AS260">
            <v>0</v>
          </cell>
          <cell r="AT260">
            <v>0</v>
          </cell>
          <cell r="AU260">
            <v>0</v>
          </cell>
          <cell r="AV260">
            <v>0</v>
          </cell>
          <cell r="AW260">
            <v>0</v>
          </cell>
          <cell r="AX260">
            <v>0</v>
          </cell>
          <cell r="AY260">
            <v>0</v>
          </cell>
          <cell r="AZ260">
            <v>0</v>
          </cell>
          <cell r="BA260">
            <v>0</v>
          </cell>
        </row>
        <row r="261">
          <cell r="AS261">
            <v>0</v>
          </cell>
          <cell r="AT261">
            <v>0</v>
          </cell>
          <cell r="AU261">
            <v>0</v>
          </cell>
          <cell r="AV261">
            <v>0</v>
          </cell>
          <cell r="AW261">
            <v>0</v>
          </cell>
          <cell r="AX261">
            <v>0</v>
          </cell>
          <cell r="AY261">
            <v>0</v>
          </cell>
          <cell r="AZ261">
            <v>0</v>
          </cell>
          <cell r="BA261">
            <v>0</v>
          </cell>
        </row>
        <row r="262">
          <cell r="AS262">
            <v>9.1324200913242004E-3</v>
          </cell>
          <cell r="AT262">
            <v>4.5662100456621002E-3</v>
          </cell>
          <cell r="AU262">
            <v>9.1324200913242004E-3</v>
          </cell>
          <cell r="AV262">
            <v>7.3059360730593603E-2</v>
          </cell>
          <cell r="AW262">
            <v>0.26940639269406391</v>
          </cell>
          <cell r="AX262">
            <v>0.37899543378995432</v>
          </cell>
          <cell r="AY262">
            <v>0.20547945205479451</v>
          </cell>
          <cell r="AZ262">
            <v>4.5662100456621002E-2</v>
          </cell>
          <cell r="BA262">
            <v>4.5662100456621002E-3</v>
          </cell>
        </row>
        <row r="263">
          <cell r="AS263">
            <v>9.1324200913242004E-3</v>
          </cell>
          <cell r="AT263">
            <v>4.5662100456621002E-3</v>
          </cell>
          <cell r="AU263">
            <v>9.1324200913242004E-3</v>
          </cell>
          <cell r="AV263">
            <v>7.3059360730593603E-2</v>
          </cell>
          <cell r="AW263">
            <v>0.26940639269406391</v>
          </cell>
          <cell r="AX263">
            <v>0.37899543378995432</v>
          </cell>
          <cell r="AY263">
            <v>0.20547945205479451</v>
          </cell>
          <cell r="AZ263">
            <v>4.5662100456621002E-2</v>
          </cell>
          <cell r="BA263">
            <v>4.5662100456621002E-3</v>
          </cell>
        </row>
        <row r="264">
          <cell r="AS264">
            <v>9.1324200913242004E-3</v>
          </cell>
          <cell r="AT264">
            <v>4.5662100456621002E-3</v>
          </cell>
          <cell r="AU264">
            <v>9.1324200913242004E-3</v>
          </cell>
          <cell r="AV264">
            <v>7.3059360730593603E-2</v>
          </cell>
          <cell r="AW264">
            <v>0.26940639269406391</v>
          </cell>
          <cell r="AX264">
            <v>0.37899543378995432</v>
          </cell>
          <cell r="AY264">
            <v>0.20547945205479451</v>
          </cell>
          <cell r="AZ264">
            <v>4.5662100456621002E-2</v>
          </cell>
          <cell r="BA264">
            <v>4.5662100456621002E-3</v>
          </cell>
        </row>
        <row r="265">
          <cell r="AS265">
            <v>9.1324200913242004E-3</v>
          </cell>
          <cell r="AT265">
            <v>4.5662100456621002E-3</v>
          </cell>
          <cell r="AU265">
            <v>9.1324200913242004E-3</v>
          </cell>
          <cell r="AV265">
            <v>7.3059360730593603E-2</v>
          </cell>
          <cell r="AW265">
            <v>0.26940639269406391</v>
          </cell>
          <cell r="AX265">
            <v>0.37899543378995432</v>
          </cell>
          <cell r="AY265">
            <v>0.20547945205479451</v>
          </cell>
          <cell r="AZ265">
            <v>4.5662100456621002E-2</v>
          </cell>
          <cell r="BA265">
            <v>4.5662100456621002E-3</v>
          </cell>
        </row>
        <row r="266">
          <cell r="AS266">
            <v>9.1324200913242004E-3</v>
          </cell>
          <cell r="AT266">
            <v>4.5662100456621002E-3</v>
          </cell>
          <cell r="AU266">
            <v>9.1324200913242004E-3</v>
          </cell>
          <cell r="AV266">
            <v>7.3059360730593603E-2</v>
          </cell>
          <cell r="AW266">
            <v>0.26940639269406391</v>
          </cell>
          <cell r="AX266">
            <v>0.37899543378995432</v>
          </cell>
          <cell r="AY266">
            <v>0.20547945205479451</v>
          </cell>
          <cell r="AZ266">
            <v>4.5662100456621002E-2</v>
          </cell>
          <cell r="BA266">
            <v>4.5662100456621002E-3</v>
          </cell>
        </row>
        <row r="267">
          <cell r="AS267">
            <v>9.1324200913242004E-3</v>
          </cell>
          <cell r="AT267">
            <v>4.5662100456621002E-3</v>
          </cell>
          <cell r="AU267">
            <v>9.1324200913242004E-3</v>
          </cell>
          <cell r="AV267">
            <v>7.3059360730593603E-2</v>
          </cell>
          <cell r="AW267">
            <v>0.26940639269406391</v>
          </cell>
          <cell r="AX267">
            <v>0.37899543378995432</v>
          </cell>
          <cell r="AY267">
            <v>0.20547945205479451</v>
          </cell>
          <cell r="AZ267">
            <v>4.5662100456621002E-2</v>
          </cell>
          <cell r="BA267">
            <v>4.5662100456621002E-3</v>
          </cell>
        </row>
        <row r="268">
          <cell r="AS268">
            <v>9.1324200913242004E-3</v>
          </cell>
          <cell r="AT268">
            <v>4.5662100456621002E-3</v>
          </cell>
          <cell r="AU268">
            <v>9.1324200913242004E-3</v>
          </cell>
          <cell r="AV268">
            <v>7.3059360730593603E-2</v>
          </cell>
          <cell r="AW268">
            <v>0.26940639269406391</v>
          </cell>
          <cell r="AX268">
            <v>0.37899543378995432</v>
          </cell>
          <cell r="AY268">
            <v>0.20547945205479451</v>
          </cell>
          <cell r="AZ268">
            <v>4.5662100456621002E-2</v>
          </cell>
          <cell r="BA268">
            <v>4.5662100456621002E-3</v>
          </cell>
        </row>
        <row r="269">
          <cell r="AS269">
            <v>4.0404040404040404E-3</v>
          </cell>
          <cell r="AT269">
            <v>0</v>
          </cell>
          <cell r="AU269">
            <v>0</v>
          </cell>
          <cell r="AV269">
            <v>6.0606060606060606E-3</v>
          </cell>
          <cell r="AW269">
            <v>8.2828282828282834E-2</v>
          </cell>
          <cell r="AX269">
            <v>0.36969696969696969</v>
          </cell>
          <cell r="AY269">
            <v>0.39595959595959596</v>
          </cell>
          <cell r="AZ269">
            <v>0.12323232323232323</v>
          </cell>
          <cell r="BA269">
            <v>1.8181818181818181E-2</v>
          </cell>
        </row>
        <row r="270">
          <cell r="AS270">
            <v>0</v>
          </cell>
          <cell r="AT270">
            <v>0</v>
          </cell>
          <cell r="AU270">
            <v>0</v>
          </cell>
          <cell r="AV270">
            <v>9.1659028414298811E-4</v>
          </cell>
          <cell r="AW270">
            <v>2.5664527956003668E-2</v>
          </cell>
          <cell r="AX270">
            <v>0.18790100824931255</v>
          </cell>
          <cell r="AY270">
            <v>0.44454628780934924</v>
          </cell>
          <cell r="AZ270">
            <v>0.29330889092575618</v>
          </cell>
          <cell r="BA270">
            <v>4.7662694775435381E-2</v>
          </cell>
        </row>
        <row r="271">
          <cell r="AS271">
            <v>4.96031746031746E-4</v>
          </cell>
          <cell r="AT271">
            <v>0</v>
          </cell>
          <cell r="AU271">
            <v>0</v>
          </cell>
          <cell r="AV271">
            <v>4.96031746031746E-4</v>
          </cell>
          <cell r="AW271">
            <v>1.984126984126984E-3</v>
          </cell>
          <cell r="AX271">
            <v>9.4742063492063489E-2</v>
          </cell>
          <cell r="AY271">
            <v>0.34226190476190477</v>
          </cell>
          <cell r="AZ271">
            <v>0.40922619047619047</v>
          </cell>
          <cell r="BA271">
            <v>0.15079365079365079</v>
          </cell>
        </row>
        <row r="272">
          <cell r="AS272">
            <v>0</v>
          </cell>
          <cell r="AT272">
            <v>0</v>
          </cell>
          <cell r="AU272">
            <v>0</v>
          </cell>
          <cell r="AV272">
            <v>2.7240533914464724E-4</v>
          </cell>
          <cell r="AW272">
            <v>2.9964587305911197E-3</v>
          </cell>
          <cell r="AX272">
            <v>3.4867883410514847E-2</v>
          </cell>
          <cell r="AY272">
            <v>0.20157995096703896</v>
          </cell>
          <cell r="AZ272">
            <v>0.44946880958866792</v>
          </cell>
          <cell r="BA272">
            <v>0.31081449196404248</v>
          </cell>
        </row>
        <row r="273">
          <cell r="AS273">
            <v>2.2123893805309734E-4</v>
          </cell>
          <cell r="AT273">
            <v>0</v>
          </cell>
          <cell r="AU273">
            <v>0</v>
          </cell>
          <cell r="AV273">
            <v>0</v>
          </cell>
          <cell r="AW273">
            <v>6.6371681415929203E-4</v>
          </cell>
          <cell r="AX273">
            <v>5.3097345132743362E-3</v>
          </cell>
          <cell r="AY273">
            <v>6.9911504424778767E-2</v>
          </cell>
          <cell r="AZ273">
            <v>0.29557522123893804</v>
          </cell>
          <cell r="BA273">
            <v>0.62831858407079644</v>
          </cell>
        </row>
        <row r="278">
          <cell r="AS278" t="str">
            <v>U</v>
          </cell>
          <cell r="AT278" t="str">
            <v>G</v>
          </cell>
          <cell r="AU278" t="str">
            <v>F</v>
          </cell>
          <cell r="AV278" t="str">
            <v>E</v>
          </cell>
          <cell r="AW278" t="str">
            <v>D</v>
          </cell>
          <cell r="AX278" t="str">
            <v>C</v>
          </cell>
          <cell r="AY278" t="str">
            <v>B</v>
          </cell>
          <cell r="AZ278" t="str">
            <v>A</v>
          </cell>
          <cell r="BA278" t="str">
            <v>*</v>
          </cell>
        </row>
        <row r="279">
          <cell r="AS279">
            <v>0</v>
          </cell>
          <cell r="AT279">
            <v>0</v>
          </cell>
          <cell r="AU279">
            <v>0</v>
          </cell>
          <cell r="AV279">
            <v>0</v>
          </cell>
          <cell r="AW279">
            <v>0</v>
          </cell>
          <cell r="AX279">
            <v>0</v>
          </cell>
          <cell r="AY279">
            <v>0</v>
          </cell>
          <cell r="AZ279">
            <v>0</v>
          </cell>
          <cell r="BA279">
            <v>0</v>
          </cell>
        </row>
        <row r="280">
          <cell r="AS280">
            <v>0</v>
          </cell>
          <cell r="AT280">
            <v>0</v>
          </cell>
          <cell r="AU280">
            <v>0</v>
          </cell>
          <cell r="AV280">
            <v>0</v>
          </cell>
          <cell r="AW280">
            <v>0</v>
          </cell>
          <cell r="AX280">
            <v>0</v>
          </cell>
          <cell r="AY280">
            <v>0</v>
          </cell>
          <cell r="AZ280">
            <v>0</v>
          </cell>
          <cell r="BA280">
            <v>0</v>
          </cell>
        </row>
        <row r="281">
          <cell r="AS281">
            <v>0.13737373737373737</v>
          </cell>
          <cell r="AT281">
            <v>0.26060606060606062</v>
          </cell>
          <cell r="AU281">
            <v>0.30303030303030304</v>
          </cell>
          <cell r="AV281">
            <v>0.16363636363636364</v>
          </cell>
          <cell r="AW281">
            <v>7.6767676767676762E-2</v>
          </cell>
          <cell r="AX281">
            <v>4.8484848484848485E-2</v>
          </cell>
          <cell r="AY281">
            <v>6.0606060606060606E-3</v>
          </cell>
          <cell r="AZ281">
            <v>4.0404040404040404E-3</v>
          </cell>
          <cell r="BA281">
            <v>0</v>
          </cell>
        </row>
        <row r="282">
          <cell r="AS282">
            <v>7.9173838209982791E-2</v>
          </cell>
          <cell r="AT282">
            <v>0.25301204819277107</v>
          </cell>
          <cell r="AU282">
            <v>0.37177280550774527</v>
          </cell>
          <cell r="AV282">
            <v>0.21342512908777969</v>
          </cell>
          <cell r="AW282">
            <v>4.8192771084337352E-2</v>
          </cell>
          <cell r="AX282">
            <v>2.5817555938037865E-2</v>
          </cell>
          <cell r="AY282">
            <v>6.8846815834767644E-3</v>
          </cell>
          <cell r="AZ282">
            <v>1.7211703958691911E-3</v>
          </cell>
          <cell r="BA282">
            <v>0</v>
          </cell>
        </row>
        <row r="283">
          <cell r="AS283">
            <v>8.247422680412371E-2</v>
          </cell>
          <cell r="AT283">
            <v>0.16494845360824742</v>
          </cell>
          <cell r="AU283">
            <v>0.35051546391752575</v>
          </cell>
          <cell r="AV283">
            <v>0.24742268041237114</v>
          </cell>
          <cell r="AW283">
            <v>0.1134020618556701</v>
          </cell>
          <cell r="AX283">
            <v>2.5773195876288658E-2</v>
          </cell>
          <cell r="AY283">
            <v>1.5463917525773196E-2</v>
          </cell>
          <cell r="AZ283">
            <v>0</v>
          </cell>
          <cell r="BA283">
            <v>0</v>
          </cell>
        </row>
        <row r="284">
          <cell r="AS284">
            <v>4.2081949058693245E-2</v>
          </cell>
          <cell r="AT284">
            <v>9.5238095238095233E-2</v>
          </cell>
          <cell r="AU284">
            <v>0.29457364341085274</v>
          </cell>
          <cell r="AV284">
            <v>0.28349944629014395</v>
          </cell>
          <cell r="AW284">
            <v>0.17386489479512734</v>
          </cell>
          <cell r="AX284">
            <v>8.7486157253599109E-2</v>
          </cell>
          <cell r="AY284">
            <v>2.1040974529346623E-2</v>
          </cell>
          <cell r="AZ284">
            <v>2.2148394241417496E-3</v>
          </cell>
          <cell r="BA284">
            <v>0</v>
          </cell>
        </row>
        <row r="285">
          <cell r="AS285">
            <v>2.6776519052523172E-2</v>
          </cell>
          <cell r="AT285">
            <v>5.458290422245108E-2</v>
          </cell>
          <cell r="AU285">
            <v>0.17919670442842431</v>
          </cell>
          <cell r="AV285">
            <v>0.25746652935118436</v>
          </cell>
          <cell r="AW285">
            <v>0.23995880535530381</v>
          </cell>
          <cell r="AX285">
            <v>0.19361483007209063</v>
          </cell>
          <cell r="AY285">
            <v>4.4284243048403706E-2</v>
          </cell>
          <cell r="AZ285">
            <v>4.1194644696189494E-3</v>
          </cell>
          <cell r="BA285">
            <v>0</v>
          </cell>
        </row>
        <row r="286">
          <cell r="AS286">
            <v>2.2413793103448276E-2</v>
          </cell>
          <cell r="AT286">
            <v>3.1896551724137932E-2</v>
          </cell>
          <cell r="AU286">
            <v>9.3965517241379304E-2</v>
          </cell>
          <cell r="AV286">
            <v>0.22155172413793103</v>
          </cell>
          <cell r="AW286">
            <v>0.28620689655172415</v>
          </cell>
          <cell r="AX286">
            <v>0.27586206896551724</v>
          </cell>
          <cell r="AY286">
            <v>6.0344827586206899E-2</v>
          </cell>
          <cell r="AZ286">
            <v>7.7586206896551723E-3</v>
          </cell>
          <cell r="BA286">
            <v>0</v>
          </cell>
        </row>
        <row r="287">
          <cell r="AS287">
            <v>1.4598540145985401E-2</v>
          </cell>
          <cell r="AT287">
            <v>1.0218978102189781E-2</v>
          </cell>
          <cell r="AU287">
            <v>4.7445255474452552E-2</v>
          </cell>
          <cell r="AV287">
            <v>0.13576642335766423</v>
          </cell>
          <cell r="AW287">
            <v>0.26350364963503647</v>
          </cell>
          <cell r="AX287">
            <v>0.3708029197080292</v>
          </cell>
          <cell r="AY287">
            <v>0.13357664233576641</v>
          </cell>
          <cell r="AZ287">
            <v>2.1897810218978103E-2</v>
          </cell>
          <cell r="BA287">
            <v>2.1897810218978104E-3</v>
          </cell>
        </row>
        <row r="288">
          <cell r="AS288">
            <v>1.1363636363636364E-2</v>
          </cell>
          <cell r="AT288">
            <v>5.681818181818182E-3</v>
          </cell>
          <cell r="AU288">
            <v>1.065340909090909E-2</v>
          </cell>
          <cell r="AV288">
            <v>8.5227272727272721E-2</v>
          </cell>
          <cell r="AW288">
            <v>0.20028409090909091</v>
          </cell>
          <cell r="AX288">
            <v>0.43110795454545453</v>
          </cell>
          <cell r="AY288">
            <v>0.19673295454545456</v>
          </cell>
          <cell r="AZ288">
            <v>5.46875E-2</v>
          </cell>
          <cell r="BA288">
            <v>4.261363636363636E-3</v>
          </cell>
        </row>
        <row r="289">
          <cell r="AS289">
            <v>1.0277492291880781E-2</v>
          </cell>
          <cell r="AT289">
            <v>4.1109969167523125E-3</v>
          </cell>
          <cell r="AU289">
            <v>7.1942446043165471E-3</v>
          </cell>
          <cell r="AV289">
            <v>3.391572456320658E-2</v>
          </cell>
          <cell r="AW289">
            <v>0.11408016443987667</v>
          </cell>
          <cell r="AX289">
            <v>0.41932168550873589</v>
          </cell>
          <cell r="AY289">
            <v>0.29188078108941418</v>
          </cell>
          <cell r="AZ289">
            <v>0.10483042137718397</v>
          </cell>
          <cell r="BA289">
            <v>1.4388489208633094E-2</v>
          </cell>
        </row>
        <row r="290">
          <cell r="AS290">
            <v>3.5460992907801418E-3</v>
          </cell>
          <cell r="AT290">
            <v>5.3191489361702126E-3</v>
          </cell>
          <cell r="AU290">
            <v>3.5460992907801418E-3</v>
          </cell>
          <cell r="AV290">
            <v>1.0638297872340425E-2</v>
          </cell>
          <cell r="AW290">
            <v>8.5106382978723402E-2</v>
          </cell>
          <cell r="AX290">
            <v>0.29078014184397161</v>
          </cell>
          <cell r="AY290">
            <v>0.38475177304964536</v>
          </cell>
          <cell r="AZ290">
            <v>0.19503546099290781</v>
          </cell>
          <cell r="BA290">
            <v>2.1276595744680851E-2</v>
          </cell>
        </row>
        <row r="291">
          <cell r="AS291">
            <v>1.0869565217391304E-2</v>
          </cell>
          <cell r="AT291">
            <v>0</v>
          </cell>
          <cell r="AU291">
            <v>0</v>
          </cell>
          <cell r="AV291">
            <v>8.152173913043478E-3</v>
          </cell>
          <cell r="AW291">
            <v>2.717391304347826E-2</v>
          </cell>
          <cell r="AX291">
            <v>0.2391304347826087</v>
          </cell>
          <cell r="AY291">
            <v>0.33152173913043476</v>
          </cell>
          <cell r="AZ291">
            <v>0.27717391304347827</v>
          </cell>
          <cell r="BA291">
            <v>0.10597826086956522</v>
          </cell>
        </row>
        <row r="292">
          <cell r="AS292">
            <v>0</v>
          </cell>
          <cell r="AT292">
            <v>0</v>
          </cell>
          <cell r="AU292">
            <v>0</v>
          </cell>
          <cell r="AV292">
            <v>0</v>
          </cell>
          <cell r="AW292">
            <v>2.3076923076923078E-2</v>
          </cell>
          <cell r="AX292">
            <v>6.1538461538461542E-2</v>
          </cell>
          <cell r="AY292">
            <v>0.22307692307692309</v>
          </cell>
          <cell r="AZ292">
            <v>0.36153846153846153</v>
          </cell>
          <cell r="BA292">
            <v>0.33076923076923076</v>
          </cell>
        </row>
        <row r="297">
          <cell r="AS297" t="str">
            <v>U</v>
          </cell>
          <cell r="AT297" t="str">
            <v>G</v>
          </cell>
          <cell r="AU297" t="str">
            <v>F</v>
          </cell>
          <cell r="AV297" t="str">
            <v>E</v>
          </cell>
          <cell r="AW297" t="str">
            <v>D</v>
          </cell>
          <cell r="AX297" t="str">
            <v>C</v>
          </cell>
          <cell r="AY297" t="str">
            <v>B</v>
          </cell>
          <cell r="AZ297" t="str">
            <v>A</v>
          </cell>
          <cell r="BA297" t="str">
            <v>*</v>
          </cell>
        </row>
        <row r="298">
          <cell r="AS298">
            <v>0</v>
          </cell>
          <cell r="AT298">
            <v>0</v>
          </cell>
          <cell r="AU298">
            <v>0</v>
          </cell>
          <cell r="AV298">
            <v>0</v>
          </cell>
          <cell r="AW298">
            <v>0</v>
          </cell>
          <cell r="AX298">
            <v>0</v>
          </cell>
          <cell r="AY298">
            <v>0</v>
          </cell>
          <cell r="AZ298">
            <v>0</v>
          </cell>
          <cell r="BA298">
            <v>0</v>
          </cell>
        </row>
        <row r="299">
          <cell r="AS299">
            <v>0</v>
          </cell>
          <cell r="AT299">
            <v>0</v>
          </cell>
          <cell r="AU299">
            <v>0</v>
          </cell>
          <cell r="AV299">
            <v>0</v>
          </cell>
          <cell r="AW299">
            <v>0</v>
          </cell>
          <cell r="AX299">
            <v>0</v>
          </cell>
          <cell r="AY299">
            <v>0</v>
          </cell>
          <cell r="AZ299">
            <v>0</v>
          </cell>
          <cell r="BA299">
            <v>0</v>
          </cell>
        </row>
        <row r="300">
          <cell r="AS300">
            <v>0.13232104121475055</v>
          </cell>
          <cell r="AT300">
            <v>0.31453362255965295</v>
          </cell>
          <cell r="AU300">
            <v>0.33622559652928419</v>
          </cell>
          <cell r="AV300">
            <v>0.13882863340563992</v>
          </cell>
          <cell r="AW300">
            <v>4.1214750542299353E-2</v>
          </cell>
          <cell r="AX300">
            <v>2.8199566160520606E-2</v>
          </cell>
          <cell r="AY300">
            <v>8.6767895878524948E-3</v>
          </cell>
          <cell r="AZ300">
            <v>0</v>
          </cell>
          <cell r="BA300">
            <v>0</v>
          </cell>
        </row>
        <row r="301">
          <cell r="AS301">
            <v>0.10618066561014262</v>
          </cell>
          <cell r="AT301">
            <v>0.32012678288431062</v>
          </cell>
          <cell r="AU301">
            <v>0.36291600633914423</v>
          </cell>
          <cell r="AV301">
            <v>0.16164817749603805</v>
          </cell>
          <cell r="AW301">
            <v>3.8034865293185421E-2</v>
          </cell>
          <cell r="AX301">
            <v>1.1093502377179081E-2</v>
          </cell>
          <cell r="AY301">
            <v>0</v>
          </cell>
          <cell r="AZ301">
            <v>0</v>
          </cell>
          <cell r="BA301">
            <v>0</v>
          </cell>
        </row>
        <row r="302">
          <cell r="AS302">
            <v>4.4827586206896551E-2</v>
          </cell>
          <cell r="AT302">
            <v>0.21379310344827587</v>
          </cell>
          <cell r="AU302">
            <v>0.4</v>
          </cell>
          <cell r="AV302">
            <v>0.25517241379310346</v>
          </cell>
          <cell r="AW302">
            <v>4.8275862068965517E-2</v>
          </cell>
          <cell r="AX302">
            <v>3.793103448275862E-2</v>
          </cell>
          <cell r="AY302">
            <v>0</v>
          </cell>
          <cell r="AZ302">
            <v>0</v>
          </cell>
          <cell r="BA302">
            <v>0</v>
          </cell>
        </row>
        <row r="303">
          <cell r="AS303">
            <v>3.5768645357686452E-2</v>
          </cell>
          <cell r="AT303">
            <v>0.13089802130898021</v>
          </cell>
          <cell r="AU303">
            <v>0.33181126331811261</v>
          </cell>
          <cell r="AV303">
            <v>0.31735159817351599</v>
          </cell>
          <cell r="AW303">
            <v>0.14916286149162861</v>
          </cell>
          <cell r="AX303">
            <v>3.1202435312024351E-2</v>
          </cell>
          <cell r="AY303">
            <v>3.0441400304414001E-3</v>
          </cell>
          <cell r="AZ303">
            <v>7.6103500761035003E-4</v>
          </cell>
          <cell r="BA303">
            <v>0</v>
          </cell>
        </row>
        <row r="304">
          <cell r="AS304">
            <v>2.5135869565217392E-2</v>
          </cell>
          <cell r="AT304">
            <v>7.2690217391304351E-2</v>
          </cell>
          <cell r="AU304">
            <v>0.24660326086956522</v>
          </cell>
          <cell r="AV304">
            <v>0.32269021739130432</v>
          </cell>
          <cell r="AW304">
            <v>0.23301630434782608</v>
          </cell>
          <cell r="AX304">
            <v>8.6277173913043473E-2</v>
          </cell>
          <cell r="AY304">
            <v>1.0869565217391304E-2</v>
          </cell>
          <cell r="AZ304">
            <v>2.0380434782608695E-3</v>
          </cell>
          <cell r="BA304">
            <v>6.793478260869565E-4</v>
          </cell>
        </row>
        <row r="305">
          <cell r="AS305">
            <v>2.3910733262486716E-2</v>
          </cell>
          <cell r="AT305">
            <v>3.4006376195536661E-2</v>
          </cell>
          <cell r="AU305">
            <v>0.11636556854410202</v>
          </cell>
          <cell r="AV305">
            <v>0.26833156216790649</v>
          </cell>
          <cell r="AW305">
            <v>0.31615302869287992</v>
          </cell>
          <cell r="AX305">
            <v>0.19500531349628056</v>
          </cell>
          <cell r="AY305">
            <v>4.0382571732199786E-2</v>
          </cell>
          <cell r="AZ305">
            <v>5.3134962805526037E-3</v>
          </cell>
          <cell r="BA305">
            <v>5.3134962805526033E-4</v>
          </cell>
        </row>
        <row r="306">
          <cell r="AS306">
            <v>1.3671875E-2</v>
          </cell>
          <cell r="AT306">
            <v>2.0703124999999999E-2</v>
          </cell>
          <cell r="AU306">
            <v>6.640625E-2</v>
          </cell>
          <cell r="AV306">
            <v>0.169921875</v>
          </cell>
          <cell r="AW306">
            <v>0.318359375</v>
          </cell>
          <cell r="AX306">
            <v>0.31914062500000001</v>
          </cell>
          <cell r="AY306">
            <v>8.1250000000000003E-2</v>
          </cell>
          <cell r="AZ306">
            <v>1.015625E-2</v>
          </cell>
          <cell r="BA306">
            <v>3.9062500000000002E-4</v>
          </cell>
        </row>
        <row r="307">
          <cell r="AS307">
            <v>8.771929824561403E-3</v>
          </cell>
          <cell r="AT307">
            <v>6.3157894736842104E-3</v>
          </cell>
          <cell r="AU307">
            <v>1.9649122807017545E-2</v>
          </cell>
          <cell r="AV307">
            <v>9.5789473684210522E-2</v>
          </cell>
          <cell r="AW307">
            <v>0.26666666666666666</v>
          </cell>
          <cell r="AX307">
            <v>0.43087719298245614</v>
          </cell>
          <cell r="AY307">
            <v>0.14456140350877192</v>
          </cell>
          <cell r="AZ307">
            <v>2.5263157894736842E-2</v>
          </cell>
          <cell r="BA307">
            <v>2.1052631578947368E-3</v>
          </cell>
        </row>
        <row r="308">
          <cell r="AS308">
            <v>9.6069868995633193E-3</v>
          </cell>
          <cell r="AT308">
            <v>3.0567685589519651E-3</v>
          </cell>
          <cell r="AU308">
            <v>1.0043668122270743E-2</v>
          </cell>
          <cell r="AV308">
            <v>4.6288209606986902E-2</v>
          </cell>
          <cell r="AW308">
            <v>0.14235807860262009</v>
          </cell>
          <cell r="AX308">
            <v>0.45502183406113539</v>
          </cell>
          <cell r="AY308">
            <v>0.25938864628820962</v>
          </cell>
          <cell r="AZ308">
            <v>6.4192139737991261E-2</v>
          </cell>
          <cell r="BA308">
            <v>1.0043668122270743E-2</v>
          </cell>
        </row>
        <row r="309">
          <cell r="AS309">
            <v>4.1928721174004195E-3</v>
          </cell>
          <cell r="AT309">
            <v>1.397624039133473E-3</v>
          </cell>
          <cell r="AU309">
            <v>2.0964360587002098E-3</v>
          </cell>
          <cell r="AV309">
            <v>1.3277428371767994E-2</v>
          </cell>
          <cell r="AW309">
            <v>7.4772886093640814E-2</v>
          </cell>
          <cell r="AX309">
            <v>0.37875611460517122</v>
          </cell>
          <cell r="AY309">
            <v>0.34241788958770092</v>
          </cell>
          <cell r="AZ309">
            <v>0.1488469601677149</v>
          </cell>
          <cell r="BA309">
            <v>3.4241788958770093E-2</v>
          </cell>
        </row>
        <row r="310">
          <cell r="AS310">
            <v>4.296455424274973E-3</v>
          </cell>
          <cell r="AT310">
            <v>1.0741138560687433E-3</v>
          </cell>
          <cell r="AU310">
            <v>2.1482277121374865E-3</v>
          </cell>
          <cell r="AV310">
            <v>5.3705692803437165E-3</v>
          </cell>
          <cell r="AW310">
            <v>4.0816326530612242E-2</v>
          </cell>
          <cell r="AX310">
            <v>0.26638023630504831</v>
          </cell>
          <cell r="AY310">
            <v>0.36949516648764769</v>
          </cell>
          <cell r="AZ310">
            <v>0.25241675617615467</v>
          </cell>
          <cell r="BA310">
            <v>5.8002148227712137E-2</v>
          </cell>
        </row>
        <row r="311">
          <cell r="AS311">
            <v>0</v>
          </cell>
          <cell r="AT311">
            <v>0</v>
          </cell>
          <cell r="AU311">
            <v>2.8735632183908046E-3</v>
          </cell>
          <cell r="AV311">
            <v>0</v>
          </cell>
          <cell r="AW311">
            <v>1.4367816091954023E-2</v>
          </cell>
          <cell r="AX311">
            <v>0.1235632183908046</v>
          </cell>
          <cell r="AY311">
            <v>0.28448275862068967</v>
          </cell>
          <cell r="AZ311">
            <v>0.39367816091954022</v>
          </cell>
          <cell r="BA311">
            <v>0.18103448275862069</v>
          </cell>
        </row>
        <row r="316">
          <cell r="AS316" t="str">
            <v>U</v>
          </cell>
          <cell r="AT316" t="str">
            <v>G</v>
          </cell>
          <cell r="AU316" t="str">
            <v>F</v>
          </cell>
          <cell r="AV316" t="str">
            <v>E</v>
          </cell>
          <cell r="AW316" t="str">
            <v>D</v>
          </cell>
          <cell r="AX316" t="str">
            <v>C</v>
          </cell>
          <cell r="AY316" t="str">
            <v>B</v>
          </cell>
          <cell r="AZ316" t="str">
            <v>A</v>
          </cell>
          <cell r="BA316" t="str">
            <v>*</v>
          </cell>
        </row>
        <row r="317">
          <cell r="AS317">
            <v>0</v>
          </cell>
          <cell r="AT317">
            <v>0</v>
          </cell>
          <cell r="AU317">
            <v>0</v>
          </cell>
          <cell r="AV317">
            <v>0</v>
          </cell>
          <cell r="AW317">
            <v>0</v>
          </cell>
          <cell r="AX317">
            <v>0</v>
          </cell>
          <cell r="AY317">
            <v>0</v>
          </cell>
          <cell r="AZ317">
            <v>0</v>
          </cell>
          <cell r="BA317">
            <v>0</v>
          </cell>
        </row>
        <row r="318">
          <cell r="AS318">
            <v>0</v>
          </cell>
          <cell r="AT318">
            <v>0</v>
          </cell>
          <cell r="AU318">
            <v>0</v>
          </cell>
          <cell r="AV318">
            <v>0</v>
          </cell>
          <cell r="AW318">
            <v>0</v>
          </cell>
          <cell r="AX318">
            <v>0</v>
          </cell>
          <cell r="AY318">
            <v>0</v>
          </cell>
          <cell r="AZ318">
            <v>0</v>
          </cell>
          <cell r="BA318">
            <v>0</v>
          </cell>
        </row>
        <row r="319">
          <cell r="AS319">
            <v>0.1201923076923077</v>
          </cell>
          <cell r="AT319">
            <v>0.30128205128205127</v>
          </cell>
          <cell r="AU319">
            <v>0.32371794871794873</v>
          </cell>
          <cell r="AV319">
            <v>0.15705128205128205</v>
          </cell>
          <cell r="AW319">
            <v>6.7307692307692304E-2</v>
          </cell>
          <cell r="AX319">
            <v>2.403846153846154E-2</v>
          </cell>
          <cell r="AY319">
            <v>6.41025641025641E-3</v>
          </cell>
          <cell r="AZ319">
            <v>0</v>
          </cell>
          <cell r="BA319">
            <v>0</v>
          </cell>
        </row>
        <row r="320">
          <cell r="AS320">
            <v>8.634772462077013E-2</v>
          </cell>
          <cell r="AT320">
            <v>0.33022170361726955</v>
          </cell>
          <cell r="AU320">
            <v>0.3500583430571762</v>
          </cell>
          <cell r="AV320">
            <v>0.18903150525087514</v>
          </cell>
          <cell r="AW320">
            <v>3.5005834305717617E-2</v>
          </cell>
          <cell r="AX320">
            <v>8.1680280046674443E-3</v>
          </cell>
          <cell r="AY320">
            <v>1.1668611435239206E-3</v>
          </cell>
          <cell r="AZ320">
            <v>0</v>
          </cell>
          <cell r="BA320">
            <v>0</v>
          </cell>
        </row>
        <row r="321">
          <cell r="AS321">
            <v>6.1224489795918366E-2</v>
          </cell>
          <cell r="AT321">
            <v>0.18820861678004536</v>
          </cell>
          <cell r="AU321">
            <v>0.38775510204081631</v>
          </cell>
          <cell r="AV321">
            <v>0.25170068027210885</v>
          </cell>
          <cell r="AW321">
            <v>9.5238095238095233E-2</v>
          </cell>
          <cell r="AX321">
            <v>1.3605442176870748E-2</v>
          </cell>
          <cell r="AY321">
            <v>0</v>
          </cell>
          <cell r="AZ321">
            <v>2.2675736961451248E-3</v>
          </cell>
          <cell r="BA321">
            <v>0</v>
          </cell>
        </row>
        <row r="322">
          <cell r="AS322">
            <v>3.1413612565445025E-2</v>
          </cell>
          <cell r="AT322">
            <v>0.11937172774869111</v>
          </cell>
          <cell r="AU322">
            <v>0.31570680628272252</v>
          </cell>
          <cell r="AV322">
            <v>0.32984293193717279</v>
          </cell>
          <cell r="AW322">
            <v>0.15183246073298429</v>
          </cell>
          <cell r="AX322">
            <v>4.6596858638743459E-2</v>
          </cell>
          <cell r="AY322">
            <v>4.1884816753926706E-3</v>
          </cell>
          <cell r="AZ322">
            <v>1.0471204188481676E-3</v>
          </cell>
          <cell r="BA322">
            <v>0</v>
          </cell>
        </row>
        <row r="323">
          <cell r="AS323">
            <v>1.6175860638739114E-2</v>
          </cell>
          <cell r="AT323">
            <v>5.2675238490253004E-2</v>
          </cell>
          <cell r="AU323">
            <v>0.20240564081294068</v>
          </cell>
          <cell r="AV323">
            <v>0.31646619659892161</v>
          </cell>
          <cell r="AW323">
            <v>0.26835338034010786</v>
          </cell>
          <cell r="AX323">
            <v>0.12899211945250932</v>
          </cell>
          <cell r="AY323">
            <v>1.1613438407299876E-2</v>
          </cell>
          <cell r="AZ323">
            <v>3.3181252592285357E-3</v>
          </cell>
          <cell r="BA323">
            <v>0</v>
          </cell>
        </row>
        <row r="324">
          <cell r="AS324">
            <v>1.3438504236050247E-2</v>
          </cell>
          <cell r="AT324">
            <v>2.6877008472100495E-2</v>
          </cell>
          <cell r="AU324">
            <v>0.10575518550978674</v>
          </cell>
          <cell r="AV324">
            <v>0.25211802512416009</v>
          </cell>
          <cell r="AW324">
            <v>0.32398480864738533</v>
          </cell>
          <cell r="AX324">
            <v>0.23371311714869997</v>
          </cell>
          <cell r="AY324">
            <v>3.8854805725971372E-2</v>
          </cell>
          <cell r="AZ324">
            <v>4.0899795501022499E-3</v>
          </cell>
          <cell r="BA324">
            <v>1.1685655857434998E-3</v>
          </cell>
        </row>
        <row r="325">
          <cell r="AS325">
            <v>1.1802360472094419E-2</v>
          </cell>
          <cell r="AT325">
            <v>1.0002000400080016E-2</v>
          </cell>
          <cell r="AU325">
            <v>4.8009601920384073E-2</v>
          </cell>
          <cell r="AV325">
            <v>0.15463092618523705</v>
          </cell>
          <cell r="AW325">
            <v>0.3054610922184437</v>
          </cell>
          <cell r="AX325">
            <v>0.36847369473894781</v>
          </cell>
          <cell r="AY325">
            <v>8.7617523504700937E-2</v>
          </cell>
          <cell r="AZ325">
            <v>1.2602520504100821E-2</v>
          </cell>
          <cell r="BA325">
            <v>1.4002800560112022E-3</v>
          </cell>
        </row>
        <row r="326">
          <cell r="AS326">
            <v>9.1668030774267467E-3</v>
          </cell>
          <cell r="AT326">
            <v>5.0744802750040926E-3</v>
          </cell>
          <cell r="AU326">
            <v>1.9806842363725652E-2</v>
          </cell>
          <cell r="AV326">
            <v>7.0387952201669671E-2</v>
          </cell>
          <cell r="AW326">
            <v>0.22294974627598624</v>
          </cell>
          <cell r="AX326">
            <v>0.44115239810116225</v>
          </cell>
          <cell r="AY326">
            <v>0.19070224259289573</v>
          </cell>
          <cell r="AZ326">
            <v>3.6176133573416272E-2</v>
          </cell>
          <cell r="BA326">
            <v>4.5834015387133734E-3</v>
          </cell>
        </row>
        <row r="327">
          <cell r="AS327">
            <v>6.1716105912801118E-3</v>
          </cell>
          <cell r="AT327">
            <v>1.7917579135974518E-3</v>
          </cell>
          <cell r="AU327">
            <v>6.5697790165239901E-3</v>
          </cell>
          <cell r="AV327">
            <v>2.8867210830181168E-2</v>
          </cell>
          <cell r="AW327">
            <v>0.12243679076249253</v>
          </cell>
          <cell r="AX327">
            <v>0.4140951622536333</v>
          </cell>
          <cell r="AY327">
            <v>0.3065896874377862</v>
          </cell>
          <cell r="AZ327">
            <v>9.8148516822615967E-2</v>
          </cell>
          <cell r="BA327">
            <v>1.5329484371889308E-2</v>
          </cell>
        </row>
        <row r="328">
          <cell r="AS328">
            <v>3.5383777898747959E-3</v>
          </cell>
          <cell r="AT328">
            <v>1.3609145345672292E-3</v>
          </cell>
          <cell r="AU328">
            <v>2.1774632553075669E-3</v>
          </cell>
          <cell r="AV328">
            <v>1.2248230811105062E-2</v>
          </cell>
          <cell r="AW328">
            <v>6.1241154055525313E-2</v>
          </cell>
          <cell r="AX328">
            <v>0.29804028307022318</v>
          </cell>
          <cell r="AY328">
            <v>0.37887860642351662</v>
          </cell>
          <cell r="AZ328">
            <v>0.20059880239520958</v>
          </cell>
          <cell r="BA328">
            <v>4.1916167664670656E-2</v>
          </cell>
        </row>
        <row r="329">
          <cell r="AS329">
            <v>2.1929824561403508E-3</v>
          </cell>
          <cell r="AT329">
            <v>7.3099415204678359E-4</v>
          </cell>
          <cell r="AU329">
            <v>7.3099415204678359E-4</v>
          </cell>
          <cell r="AV329">
            <v>7.3099415204678359E-3</v>
          </cell>
          <cell r="AW329">
            <v>2.3026315789473683E-2</v>
          </cell>
          <cell r="AX329">
            <v>0.15679824561403508</v>
          </cell>
          <cell r="AY329">
            <v>0.36915204678362573</v>
          </cell>
          <cell r="AZ329">
            <v>0.32200292397660818</v>
          </cell>
          <cell r="BA329">
            <v>0.11805555555555555</v>
          </cell>
        </row>
        <row r="330">
          <cell r="AS330">
            <v>0</v>
          </cell>
          <cell r="AT330">
            <v>0</v>
          </cell>
          <cell r="AU330">
            <v>7.7579519006982156E-4</v>
          </cell>
          <cell r="AV330">
            <v>0</v>
          </cell>
          <cell r="AW330">
            <v>7.7579519006982156E-3</v>
          </cell>
          <cell r="AX330">
            <v>6.9045771916214124E-2</v>
          </cell>
          <cell r="AY330">
            <v>0.22187742435996896</v>
          </cell>
          <cell r="AZ330">
            <v>0.39177657098525986</v>
          </cell>
          <cell r="BA330">
            <v>0.30876648564778897</v>
          </cell>
        </row>
        <row r="335">
          <cell r="AS335" t="str">
            <v>U</v>
          </cell>
          <cell r="AT335" t="str">
            <v>G</v>
          </cell>
          <cell r="AU335" t="str">
            <v>F</v>
          </cell>
          <cell r="AV335" t="str">
            <v>E</v>
          </cell>
          <cell r="AW335" t="str">
            <v>D</v>
          </cell>
          <cell r="AX335" t="str">
            <v>C</v>
          </cell>
          <cell r="AY335" t="str">
            <v>B</v>
          </cell>
          <cell r="AZ335" t="str">
            <v>A</v>
          </cell>
          <cell r="BA335" t="str">
            <v>*</v>
          </cell>
        </row>
        <row r="336">
          <cell r="AS336">
            <v>0</v>
          </cell>
          <cell r="AT336">
            <v>0</v>
          </cell>
          <cell r="AU336">
            <v>0</v>
          </cell>
          <cell r="AV336">
            <v>0</v>
          </cell>
          <cell r="AW336">
            <v>0</v>
          </cell>
          <cell r="AX336">
            <v>0</v>
          </cell>
          <cell r="AY336">
            <v>0</v>
          </cell>
          <cell r="AZ336">
            <v>0</v>
          </cell>
          <cell r="BA336">
            <v>0</v>
          </cell>
        </row>
        <row r="337">
          <cell r="AS337">
            <v>0</v>
          </cell>
          <cell r="AT337">
            <v>0</v>
          </cell>
          <cell r="AU337">
            <v>0</v>
          </cell>
          <cell r="AV337">
            <v>0</v>
          </cell>
          <cell r="AW337">
            <v>0</v>
          </cell>
          <cell r="AX337">
            <v>0</v>
          </cell>
          <cell r="AY337">
            <v>0</v>
          </cell>
          <cell r="AZ337">
            <v>0</v>
          </cell>
          <cell r="BA337">
            <v>0</v>
          </cell>
        </row>
        <row r="338">
          <cell r="AS338">
            <v>8.7264150943396221E-2</v>
          </cell>
          <cell r="AT338">
            <v>0.27830188679245282</v>
          </cell>
          <cell r="AU338">
            <v>0.35613207547169812</v>
          </cell>
          <cell r="AV338">
            <v>0.20518867924528303</v>
          </cell>
          <cell r="AW338">
            <v>5.8962264150943397E-2</v>
          </cell>
          <cell r="AX338">
            <v>1.179245283018868E-2</v>
          </cell>
          <cell r="AY338">
            <v>2.3584905660377358E-3</v>
          </cell>
          <cell r="AZ338">
            <v>0</v>
          </cell>
          <cell r="BA338">
            <v>0</v>
          </cell>
        </row>
        <row r="339">
          <cell r="AS339">
            <v>6.4102564102564097E-2</v>
          </cell>
          <cell r="AT339">
            <v>0.27083333333333331</v>
          </cell>
          <cell r="AU339">
            <v>0.39262820512820512</v>
          </cell>
          <cell r="AV339">
            <v>0.21634615384615385</v>
          </cell>
          <cell r="AW339">
            <v>4.6474358974358976E-2</v>
          </cell>
          <cell r="AX339">
            <v>9.6153846153846159E-3</v>
          </cell>
          <cell r="AY339">
            <v>0</v>
          </cell>
          <cell r="AZ339">
            <v>0</v>
          </cell>
          <cell r="BA339">
            <v>0</v>
          </cell>
        </row>
        <row r="340">
          <cell r="AS340">
            <v>1.9553072625698324E-2</v>
          </cell>
          <cell r="AT340">
            <v>0.14804469273743018</v>
          </cell>
          <cell r="AU340">
            <v>0.41899441340782123</v>
          </cell>
          <cell r="AV340">
            <v>0.3016759776536313</v>
          </cell>
          <cell r="AW340">
            <v>9.217877094972067E-2</v>
          </cell>
          <cell r="AX340">
            <v>1.9553072625698324E-2</v>
          </cell>
          <cell r="AY340">
            <v>0</v>
          </cell>
          <cell r="AZ340">
            <v>0</v>
          </cell>
          <cell r="BA340">
            <v>0</v>
          </cell>
        </row>
        <row r="341">
          <cell r="AS341">
            <v>2.7846534653465347E-2</v>
          </cell>
          <cell r="AT341">
            <v>8.1064356435643567E-2</v>
          </cell>
          <cell r="AU341">
            <v>0.29764851485148514</v>
          </cell>
          <cell r="AV341">
            <v>0.34467821782178215</v>
          </cell>
          <cell r="AW341">
            <v>0.19121287128712872</v>
          </cell>
          <cell r="AX341">
            <v>5.5693069306930694E-2</v>
          </cell>
          <cell r="AY341">
            <v>1.8564356435643563E-3</v>
          </cell>
          <cell r="AZ341">
            <v>0</v>
          </cell>
          <cell r="BA341">
            <v>0</v>
          </cell>
        </row>
        <row r="342">
          <cell r="AS342">
            <v>1.0859301227573183E-2</v>
          </cell>
          <cell r="AT342">
            <v>4.1548630783758263E-2</v>
          </cell>
          <cell r="AU342">
            <v>0.15864022662889518</v>
          </cell>
          <cell r="AV342">
            <v>0.31822474032105758</v>
          </cell>
          <cell r="AW342">
            <v>0.31114258734655337</v>
          </cell>
          <cell r="AX342">
            <v>0.14494806421152029</v>
          </cell>
          <cell r="AY342">
            <v>1.3220018885741265E-2</v>
          </cell>
          <cell r="AZ342">
            <v>9.4428706326723328E-4</v>
          </cell>
          <cell r="BA342">
            <v>4.7214353163361664E-4</v>
          </cell>
        </row>
        <row r="343">
          <cell r="AS343">
            <v>8.6047940995697611E-3</v>
          </cell>
          <cell r="AT343">
            <v>1.6594960049170254E-2</v>
          </cell>
          <cell r="AU343">
            <v>7.4062692071296871E-2</v>
          </cell>
          <cell r="AV343">
            <v>0.22095881991395205</v>
          </cell>
          <cell r="AW343">
            <v>0.34880147510755993</v>
          </cell>
          <cell r="AX343">
            <v>0.2842655193607867</v>
          </cell>
          <cell r="AY343">
            <v>4.2409342347879533E-2</v>
          </cell>
          <cell r="AZ343">
            <v>4.3023970497848806E-3</v>
          </cell>
          <cell r="BA343">
            <v>0</v>
          </cell>
        </row>
        <row r="344">
          <cell r="AS344">
            <v>7.5244544770504138E-3</v>
          </cell>
          <cell r="AT344">
            <v>8.6531226486079756E-3</v>
          </cell>
          <cell r="AU344">
            <v>2.9721595184349133E-2</v>
          </cell>
          <cell r="AV344">
            <v>0.12434161023325808</v>
          </cell>
          <cell r="AW344">
            <v>0.30248306997742663</v>
          </cell>
          <cell r="AX344">
            <v>0.41572610985703534</v>
          </cell>
          <cell r="AY344">
            <v>9.9510910458991728E-2</v>
          </cell>
          <cell r="AZ344">
            <v>1.1286681715575621E-2</v>
          </cell>
          <cell r="BA344">
            <v>7.5244544770504136E-4</v>
          </cell>
        </row>
        <row r="345">
          <cell r="AS345">
            <v>5.4472477064220187E-3</v>
          </cell>
          <cell r="AT345">
            <v>2.7236238532110093E-3</v>
          </cell>
          <cell r="AU345">
            <v>1.1754587155963303E-2</v>
          </cell>
          <cell r="AV345">
            <v>5.6479357798165139E-2</v>
          </cell>
          <cell r="AW345">
            <v>0.2006880733944954</v>
          </cell>
          <cell r="AX345">
            <v>0.46358944954128439</v>
          </cell>
          <cell r="AY345">
            <v>0.21731651376146788</v>
          </cell>
          <cell r="AZ345">
            <v>3.7557339449541281E-2</v>
          </cell>
          <cell r="BA345">
            <v>4.4438073394495415E-3</v>
          </cell>
        </row>
        <row r="346">
          <cell r="AS346">
            <v>2.4457352491592784E-3</v>
          </cell>
          <cell r="AT346">
            <v>9.1715071843472939E-4</v>
          </cell>
          <cell r="AU346">
            <v>3.6686028737389176E-3</v>
          </cell>
          <cell r="AV346">
            <v>2.1094466523998778E-2</v>
          </cell>
          <cell r="AW346">
            <v>9.6300825435646595E-2</v>
          </cell>
          <cell r="AX346">
            <v>0.38810761235096303</v>
          </cell>
          <cell r="AY346">
            <v>0.3590645062671966</v>
          </cell>
          <cell r="AZ346">
            <v>0.11265667991439926</v>
          </cell>
          <cell r="BA346">
            <v>1.5744420666462856E-2</v>
          </cell>
        </row>
        <row r="347">
          <cell r="AS347">
            <v>1.3994402239104358E-3</v>
          </cell>
          <cell r="AT347">
            <v>1.9992003198720512E-4</v>
          </cell>
          <cell r="AU347">
            <v>7.9968012794882047E-4</v>
          </cell>
          <cell r="AV347">
            <v>8.1967213114754103E-3</v>
          </cell>
          <cell r="AW347">
            <v>4.5381847261095565E-2</v>
          </cell>
          <cell r="AX347">
            <v>0.23570571771291485</v>
          </cell>
          <cell r="AY347">
            <v>0.40523790483806477</v>
          </cell>
          <cell r="AZ347">
            <v>0.24690123950419832</v>
          </cell>
          <cell r="BA347">
            <v>5.617752898840464E-2</v>
          </cell>
        </row>
        <row r="348">
          <cell r="AS348">
            <v>7.32421875E-4</v>
          </cell>
          <cell r="AT348">
            <v>2.44140625E-4</v>
          </cell>
          <cell r="AU348">
            <v>2.44140625E-4</v>
          </cell>
          <cell r="AV348">
            <v>2.44140625E-3</v>
          </cell>
          <cell r="AW348">
            <v>1.5869140625E-2</v>
          </cell>
          <cell r="AX348">
            <v>0.1240234375</v>
          </cell>
          <cell r="AY348">
            <v>0.316650390625</v>
          </cell>
          <cell r="AZ348">
            <v>0.3828125</v>
          </cell>
          <cell r="BA348">
            <v>0.156982421875</v>
          </cell>
        </row>
        <row r="349">
          <cell r="AS349">
            <v>0</v>
          </cell>
          <cell r="AT349">
            <v>0</v>
          </cell>
          <cell r="AU349">
            <v>0</v>
          </cell>
          <cell r="AV349">
            <v>0</v>
          </cell>
          <cell r="AW349">
            <v>5.1667449506810712E-3</v>
          </cell>
          <cell r="AX349">
            <v>3.4288398309065292E-2</v>
          </cell>
          <cell r="AY349">
            <v>0.17426021606387976</v>
          </cell>
          <cell r="AZ349">
            <v>0.38703616721465478</v>
          </cell>
          <cell r="BA349">
            <v>0.3992484734617191</v>
          </cell>
        </row>
        <row r="354">
          <cell r="AS354" t="str">
            <v>U</v>
          </cell>
          <cell r="AT354" t="str">
            <v>G</v>
          </cell>
          <cell r="AU354" t="str">
            <v>F</v>
          </cell>
          <cell r="AV354" t="str">
            <v>E</v>
          </cell>
          <cell r="AW354" t="str">
            <v>D</v>
          </cell>
          <cell r="AX354" t="str">
            <v>C</v>
          </cell>
          <cell r="AY354" t="str">
            <v>B</v>
          </cell>
          <cell r="AZ354" t="str">
            <v>A</v>
          </cell>
          <cell r="BA354" t="str">
            <v>*</v>
          </cell>
        </row>
        <row r="355">
          <cell r="AS355">
            <v>0</v>
          </cell>
          <cell r="AT355">
            <v>0</v>
          </cell>
          <cell r="AU355">
            <v>0</v>
          </cell>
          <cell r="AV355">
            <v>0</v>
          </cell>
          <cell r="AW355">
            <v>0</v>
          </cell>
          <cell r="AX355">
            <v>0</v>
          </cell>
          <cell r="AY355">
            <v>0</v>
          </cell>
          <cell r="AZ355">
            <v>0</v>
          </cell>
          <cell r="BA355">
            <v>0</v>
          </cell>
        </row>
        <row r="356">
          <cell r="AS356">
            <v>0</v>
          </cell>
          <cell r="AT356">
            <v>0</v>
          </cell>
          <cell r="AU356">
            <v>0</v>
          </cell>
          <cell r="AV356">
            <v>0</v>
          </cell>
          <cell r="AW356">
            <v>0</v>
          </cell>
          <cell r="AX356">
            <v>0</v>
          </cell>
          <cell r="AY356">
            <v>0</v>
          </cell>
          <cell r="AZ356">
            <v>0</v>
          </cell>
          <cell r="BA356">
            <v>0</v>
          </cell>
        </row>
        <row r="357">
          <cell r="AS357">
            <v>6.2893081761006289E-2</v>
          </cell>
          <cell r="AT357">
            <v>0.27672955974842767</v>
          </cell>
          <cell r="AU357">
            <v>0.32075471698113206</v>
          </cell>
          <cell r="AV357">
            <v>0.18238993710691823</v>
          </cell>
          <cell r="AW357">
            <v>0.10062893081761007</v>
          </cell>
          <cell r="AX357">
            <v>5.0314465408805034E-2</v>
          </cell>
          <cell r="AY357">
            <v>6.2893081761006293E-3</v>
          </cell>
          <cell r="AZ357">
            <v>0</v>
          </cell>
          <cell r="BA357">
            <v>0</v>
          </cell>
        </row>
        <row r="358">
          <cell r="AS358">
            <v>5.3811659192825115E-2</v>
          </cell>
          <cell r="AT358">
            <v>0.25112107623318386</v>
          </cell>
          <cell r="AU358">
            <v>0.34977578475336324</v>
          </cell>
          <cell r="AV358">
            <v>0.26457399103139012</v>
          </cell>
          <cell r="AW358">
            <v>6.726457399103139E-2</v>
          </cell>
          <cell r="AX358">
            <v>1.3452914798206279E-2</v>
          </cell>
          <cell r="AY358">
            <v>0</v>
          </cell>
          <cell r="AZ358">
            <v>0</v>
          </cell>
          <cell r="BA358">
            <v>0</v>
          </cell>
        </row>
        <row r="359">
          <cell r="AS359">
            <v>4.0322580645161289E-2</v>
          </cell>
          <cell r="AT359">
            <v>8.8709677419354843E-2</v>
          </cell>
          <cell r="AU359">
            <v>0.37096774193548387</v>
          </cell>
          <cell r="AV359">
            <v>0.29838709677419356</v>
          </cell>
          <cell r="AW359">
            <v>0.15322580645161291</v>
          </cell>
          <cell r="AX359">
            <v>4.0322580645161289E-2</v>
          </cell>
          <cell r="AY359">
            <v>0</v>
          </cell>
          <cell r="AZ359">
            <v>8.0645161290322578E-3</v>
          </cell>
          <cell r="BA359">
            <v>0</v>
          </cell>
        </row>
        <row r="360">
          <cell r="AS360">
            <v>1.2861736334405145E-2</v>
          </cell>
          <cell r="AT360">
            <v>4.8231511254019289E-2</v>
          </cell>
          <cell r="AU360">
            <v>0.22347266881028938</v>
          </cell>
          <cell r="AV360">
            <v>0.41318327974276525</v>
          </cell>
          <cell r="AW360">
            <v>0.21061093247588425</v>
          </cell>
          <cell r="AX360">
            <v>8.3601286173633438E-2</v>
          </cell>
          <cell r="AY360">
            <v>8.0385852090032149E-3</v>
          </cell>
          <cell r="AZ360">
            <v>0</v>
          </cell>
          <cell r="BA360">
            <v>0</v>
          </cell>
        </row>
        <row r="361">
          <cell r="AS361">
            <v>8.4299262381454156E-3</v>
          </cell>
          <cell r="AT361">
            <v>3.0558482613277135E-2</v>
          </cell>
          <cell r="AU361">
            <v>0.11380400421496312</v>
          </cell>
          <cell r="AV361">
            <v>0.27818756585879872</v>
          </cell>
          <cell r="AW361">
            <v>0.3382507903055848</v>
          </cell>
          <cell r="AX361">
            <v>0.21180189673340358</v>
          </cell>
          <cell r="AY361">
            <v>1.6859852476290831E-2</v>
          </cell>
          <cell r="AZ361">
            <v>2.1074815595363539E-3</v>
          </cell>
          <cell r="BA361">
            <v>0</v>
          </cell>
        </row>
        <row r="362">
          <cell r="AS362">
            <v>2.3188405797101449E-3</v>
          </cell>
          <cell r="AT362">
            <v>6.3768115942028983E-3</v>
          </cell>
          <cell r="AU362">
            <v>5.3333333333333337E-2</v>
          </cell>
          <cell r="AV362">
            <v>0.18666666666666668</v>
          </cell>
          <cell r="AW362">
            <v>0.34434782608695652</v>
          </cell>
          <cell r="AX362">
            <v>0.35768115942028983</v>
          </cell>
          <cell r="AY362">
            <v>4.0579710144927533E-2</v>
          </cell>
          <cell r="AZ362">
            <v>8.1159420289855077E-3</v>
          </cell>
          <cell r="BA362">
            <v>5.7971014492753622E-4</v>
          </cell>
        </row>
        <row r="363">
          <cell r="AS363">
            <v>3.1271716469770676E-3</v>
          </cell>
          <cell r="AT363">
            <v>1.389854065323141E-3</v>
          </cell>
          <cell r="AU363">
            <v>1.6330785267546909E-2</v>
          </cell>
          <cell r="AV363">
            <v>7.8179291174426679E-2</v>
          </cell>
          <cell r="AW363">
            <v>0.2731063238359972</v>
          </cell>
          <cell r="AX363">
            <v>0.4722029186935372</v>
          </cell>
          <cell r="AY363">
            <v>0.1320361362056984</v>
          </cell>
          <cell r="AZ363">
            <v>2.2585128561501043E-2</v>
          </cell>
          <cell r="BA363">
            <v>1.0423905489923557E-3</v>
          </cell>
        </row>
        <row r="364">
          <cell r="AS364">
            <v>1.6214964095436647E-3</v>
          </cell>
          <cell r="AT364">
            <v>2.5480657864257587E-3</v>
          </cell>
          <cell r="AU364">
            <v>3.4746351633078527E-3</v>
          </cell>
          <cell r="AV364">
            <v>3.3124855223534859E-2</v>
          </cell>
          <cell r="AW364">
            <v>0.15496872828353023</v>
          </cell>
          <cell r="AX364">
            <v>0.47810979847116053</v>
          </cell>
          <cell r="AY364">
            <v>0.25943942552698634</v>
          </cell>
          <cell r="AZ364">
            <v>5.9532082464674542E-2</v>
          </cell>
          <cell r="BA364">
            <v>7.1809126708362288E-3</v>
          </cell>
        </row>
        <row r="365">
          <cell r="AS365">
            <v>2.0463847203274215E-3</v>
          </cell>
          <cell r="AT365">
            <v>1.1368804001819009E-3</v>
          </cell>
          <cell r="AU365">
            <v>2.9558890404729424E-3</v>
          </cell>
          <cell r="AV365">
            <v>1.1596180081855388E-2</v>
          </cell>
          <cell r="AW365">
            <v>7.3215097771714421E-2</v>
          </cell>
          <cell r="AX365">
            <v>0.33788085493406095</v>
          </cell>
          <cell r="AY365">
            <v>0.38585720782173716</v>
          </cell>
          <cell r="AZ365">
            <v>0.15916325602546613</v>
          </cell>
          <cell r="BA365">
            <v>2.614824920418372E-2</v>
          </cell>
        </row>
        <row r="366">
          <cell r="AS366">
            <v>1.5600624024960999E-3</v>
          </cell>
          <cell r="AT366">
            <v>0</v>
          </cell>
          <cell r="AU366">
            <v>5.2002080083203334E-4</v>
          </cell>
          <cell r="AV366">
            <v>3.1201248049921998E-3</v>
          </cell>
          <cell r="AW366">
            <v>2.2620904836193449E-2</v>
          </cell>
          <cell r="AX366">
            <v>0.1983879355174207</v>
          </cell>
          <cell r="AY366">
            <v>0.37597503900156004</v>
          </cell>
          <cell r="AZ366">
            <v>0.30759230369214768</v>
          </cell>
          <cell r="BA366">
            <v>9.0223608944357769E-2</v>
          </cell>
        </row>
        <row r="367">
          <cell r="AS367">
            <v>2.8137310073157008E-4</v>
          </cell>
          <cell r="AT367">
            <v>0</v>
          </cell>
          <cell r="AU367">
            <v>2.8137310073157008E-4</v>
          </cell>
          <cell r="AV367">
            <v>8.4411930219471017E-4</v>
          </cell>
          <cell r="AW367">
            <v>8.7225661226786721E-3</v>
          </cell>
          <cell r="AX367">
            <v>8.2160945413618458E-2</v>
          </cell>
          <cell r="AY367">
            <v>0.2839054586381542</v>
          </cell>
          <cell r="AZ367">
            <v>0.40292628024760835</v>
          </cell>
          <cell r="BA367">
            <v>0.22087788407428249</v>
          </cell>
        </row>
        <row r="368">
          <cell r="AS368">
            <v>4.8590864917395527E-4</v>
          </cell>
          <cell r="AT368">
            <v>0</v>
          </cell>
          <cell r="AU368">
            <v>4.8590864917395527E-4</v>
          </cell>
          <cell r="AV368">
            <v>9.7181729834791054E-4</v>
          </cell>
          <cell r="AW368">
            <v>1.4577259475218659E-3</v>
          </cell>
          <cell r="AX368">
            <v>1.9436345966958212E-2</v>
          </cell>
          <cell r="AY368">
            <v>0.13702623906705538</v>
          </cell>
          <cell r="AZ368">
            <v>0.36103012633624876</v>
          </cell>
          <cell r="BA368">
            <v>0.47910592808551994</v>
          </cell>
        </row>
        <row r="373">
          <cell r="AS373" t="str">
            <v>U</v>
          </cell>
          <cell r="AT373" t="str">
            <v>G</v>
          </cell>
          <cell r="AU373" t="str">
            <v>F</v>
          </cell>
          <cell r="AV373" t="str">
            <v>E</v>
          </cell>
          <cell r="AW373" t="str">
            <v>D</v>
          </cell>
          <cell r="AX373" t="str">
            <v>C</v>
          </cell>
          <cell r="AY373" t="str">
            <v>B</v>
          </cell>
          <cell r="AZ373" t="str">
            <v>A</v>
          </cell>
          <cell r="BA373" t="str">
            <v>*</v>
          </cell>
        </row>
        <row r="374">
          <cell r="AS374">
            <v>0</v>
          </cell>
          <cell r="AT374">
            <v>0</v>
          </cell>
          <cell r="AU374">
            <v>0</v>
          </cell>
          <cell r="AV374">
            <v>0</v>
          </cell>
          <cell r="AW374">
            <v>0</v>
          </cell>
          <cell r="AX374">
            <v>0</v>
          </cell>
          <cell r="AY374">
            <v>0</v>
          </cell>
          <cell r="AZ374">
            <v>0</v>
          </cell>
          <cell r="BA374">
            <v>0</v>
          </cell>
        </row>
        <row r="375">
          <cell r="AS375">
            <v>0</v>
          </cell>
          <cell r="AT375">
            <v>0</v>
          </cell>
          <cell r="AU375">
            <v>0</v>
          </cell>
          <cell r="AV375">
            <v>0</v>
          </cell>
          <cell r="AW375">
            <v>0</v>
          </cell>
          <cell r="AX375">
            <v>0</v>
          </cell>
          <cell r="AY375">
            <v>0</v>
          </cell>
          <cell r="AZ375">
            <v>0</v>
          </cell>
          <cell r="BA375">
            <v>0</v>
          </cell>
        </row>
        <row r="376">
          <cell r="AS376">
            <v>0</v>
          </cell>
          <cell r="AT376">
            <v>6.7226890756302518E-2</v>
          </cell>
          <cell r="AU376">
            <v>0.26050420168067229</v>
          </cell>
          <cell r="AV376">
            <v>0.36134453781512604</v>
          </cell>
          <cell r="AW376">
            <v>0.21848739495798319</v>
          </cell>
          <cell r="AX376">
            <v>9.2436974789915971E-2</v>
          </cell>
          <cell r="AY376">
            <v>0</v>
          </cell>
          <cell r="AZ376">
            <v>0</v>
          </cell>
          <cell r="BA376">
            <v>0</v>
          </cell>
        </row>
        <row r="377">
          <cell r="AS377">
            <v>0</v>
          </cell>
          <cell r="AT377">
            <v>6.7226890756302518E-2</v>
          </cell>
          <cell r="AU377">
            <v>0.26050420168067229</v>
          </cell>
          <cell r="AV377">
            <v>0.36134453781512604</v>
          </cell>
          <cell r="AW377">
            <v>0.21848739495798319</v>
          </cell>
          <cell r="AX377">
            <v>9.2436974789915971E-2</v>
          </cell>
          <cell r="AY377">
            <v>0</v>
          </cell>
          <cell r="AZ377">
            <v>0</v>
          </cell>
          <cell r="BA377">
            <v>0</v>
          </cell>
        </row>
        <row r="378">
          <cell r="AS378">
            <v>0</v>
          </cell>
          <cell r="AT378">
            <v>6.7226890756302518E-2</v>
          </cell>
          <cell r="AU378">
            <v>0.26050420168067229</v>
          </cell>
          <cell r="AV378">
            <v>0.36134453781512604</v>
          </cell>
          <cell r="AW378">
            <v>0.21848739495798319</v>
          </cell>
          <cell r="AX378">
            <v>9.2436974789915971E-2</v>
          </cell>
          <cell r="AY378">
            <v>0</v>
          </cell>
          <cell r="AZ378">
            <v>0</v>
          </cell>
          <cell r="BA378">
            <v>0</v>
          </cell>
        </row>
        <row r="379">
          <cell r="AS379">
            <v>0</v>
          </cell>
          <cell r="AT379">
            <v>6.7226890756302518E-2</v>
          </cell>
          <cell r="AU379">
            <v>0.26050420168067229</v>
          </cell>
          <cell r="AV379">
            <v>0.36134453781512604</v>
          </cell>
          <cell r="AW379">
            <v>0.21848739495798319</v>
          </cell>
          <cell r="AX379">
            <v>9.2436974789915971E-2</v>
          </cell>
          <cell r="AY379">
            <v>0</v>
          </cell>
          <cell r="AZ379">
            <v>0</v>
          </cell>
          <cell r="BA379">
            <v>0</v>
          </cell>
        </row>
        <row r="380">
          <cell r="AS380">
            <v>0</v>
          </cell>
          <cell r="AT380">
            <v>7.874015748031496E-3</v>
          </cell>
          <cell r="AU380">
            <v>0.11023622047244094</v>
          </cell>
          <cell r="AV380">
            <v>0.25196850393700787</v>
          </cell>
          <cell r="AW380">
            <v>0.36220472440944884</v>
          </cell>
          <cell r="AX380">
            <v>0.25196850393700787</v>
          </cell>
          <cell r="AY380">
            <v>7.874015748031496E-3</v>
          </cell>
          <cell r="AZ380">
            <v>7.874015748031496E-3</v>
          </cell>
          <cell r="BA380">
            <v>0</v>
          </cell>
        </row>
        <row r="381">
          <cell r="AS381">
            <v>0</v>
          </cell>
          <cell r="AT381">
            <v>4.8780487804878049E-3</v>
          </cell>
          <cell r="AU381">
            <v>2.9268292682926831E-2</v>
          </cell>
          <cell r="AV381">
            <v>0.10731707317073171</v>
          </cell>
          <cell r="AW381">
            <v>0.29268292682926828</v>
          </cell>
          <cell r="AX381">
            <v>0.48780487804878048</v>
          </cell>
          <cell r="AY381">
            <v>6.8292682926829273E-2</v>
          </cell>
          <cell r="AZ381">
            <v>9.7560975609756097E-3</v>
          </cell>
          <cell r="BA381">
            <v>0</v>
          </cell>
        </row>
        <row r="382">
          <cell r="AS382">
            <v>0</v>
          </cell>
          <cell r="AT382">
            <v>0</v>
          </cell>
          <cell r="AU382">
            <v>1.2224938875305624E-2</v>
          </cell>
          <cell r="AV382">
            <v>6.1124694376528114E-2</v>
          </cell>
          <cell r="AW382">
            <v>0.21515892420537897</v>
          </cell>
          <cell r="AX382">
            <v>0.52567237163814184</v>
          </cell>
          <cell r="AY382">
            <v>0.15892420537897312</v>
          </cell>
          <cell r="AZ382">
            <v>2.6894865525672371E-2</v>
          </cell>
          <cell r="BA382">
            <v>0</v>
          </cell>
        </row>
        <row r="383">
          <cell r="AS383">
            <v>2.7285129604365621E-3</v>
          </cell>
          <cell r="AT383">
            <v>1.364256480218281E-3</v>
          </cell>
          <cell r="AU383">
            <v>6.8212824010914054E-3</v>
          </cell>
          <cell r="AV383">
            <v>2.1828103683492497E-2</v>
          </cell>
          <cell r="AW383">
            <v>0.11869031377899045</v>
          </cell>
          <cell r="AX383">
            <v>0.44338335607094131</v>
          </cell>
          <cell r="AY383">
            <v>0.31923601637107774</v>
          </cell>
          <cell r="AZ383">
            <v>7.6398362892223737E-2</v>
          </cell>
          <cell r="BA383">
            <v>9.5497953615279671E-3</v>
          </cell>
        </row>
        <row r="384">
          <cell r="AS384">
            <v>0</v>
          </cell>
          <cell r="AT384">
            <v>0</v>
          </cell>
          <cell r="AU384">
            <v>0</v>
          </cell>
          <cell r="AV384">
            <v>1.2853470437017995E-2</v>
          </cell>
          <cell r="AW384">
            <v>5.3984575835475578E-2</v>
          </cell>
          <cell r="AX384">
            <v>0.31233933161953725</v>
          </cell>
          <cell r="AY384">
            <v>0.39203084832904883</v>
          </cell>
          <cell r="AZ384">
            <v>0.18894601542416453</v>
          </cell>
          <cell r="BA384">
            <v>3.9845758354755782E-2</v>
          </cell>
        </row>
        <row r="385">
          <cell r="AS385">
            <v>0</v>
          </cell>
          <cell r="AT385">
            <v>0</v>
          </cell>
          <cell r="AU385">
            <v>0</v>
          </cell>
          <cell r="AV385">
            <v>0</v>
          </cell>
          <cell r="AW385">
            <v>1.5834348355663823E-2</v>
          </cell>
          <cell r="AX385">
            <v>0.1364190012180268</v>
          </cell>
          <cell r="AY385">
            <v>0.38489646772228991</v>
          </cell>
          <cell r="AZ385">
            <v>0.33739342265529843</v>
          </cell>
          <cell r="BA385">
            <v>0.12545676004872108</v>
          </cell>
        </row>
        <row r="386">
          <cell r="AS386">
            <v>0</v>
          </cell>
          <cell r="AT386">
            <v>0</v>
          </cell>
          <cell r="AU386">
            <v>0</v>
          </cell>
          <cell r="AV386">
            <v>1.2180267965895249E-3</v>
          </cell>
          <cell r="AW386">
            <v>6.0901339829476245E-3</v>
          </cell>
          <cell r="AX386">
            <v>8.5261875761266745E-2</v>
          </cell>
          <cell r="AY386">
            <v>0.25456760048721072</v>
          </cell>
          <cell r="AZ386">
            <v>0.41291108404384896</v>
          </cell>
          <cell r="BA386">
            <v>0.23995127892813642</v>
          </cell>
        </row>
        <row r="387">
          <cell r="AS387">
            <v>0</v>
          </cell>
          <cell r="AT387">
            <v>0</v>
          </cell>
          <cell r="AU387">
            <v>0</v>
          </cell>
          <cell r="AV387">
            <v>0</v>
          </cell>
          <cell r="AW387">
            <v>0</v>
          </cell>
          <cell r="AX387">
            <v>1.3986013986013986E-2</v>
          </cell>
          <cell r="AY387">
            <v>0.11538461538461539</v>
          </cell>
          <cell r="AZ387">
            <v>0.31818181818181818</v>
          </cell>
          <cell r="BA387">
            <v>0.55244755244755239</v>
          </cell>
        </row>
        <row r="392">
          <cell r="AS392" t="str">
            <v>U</v>
          </cell>
          <cell r="AT392" t="str">
            <v>G</v>
          </cell>
          <cell r="AU392" t="str">
            <v>F</v>
          </cell>
          <cell r="AV392" t="str">
            <v>E</v>
          </cell>
          <cell r="AW392" t="str">
            <v>D</v>
          </cell>
          <cell r="AX392" t="str">
            <v>C</v>
          </cell>
          <cell r="AY392" t="str">
            <v>B</v>
          </cell>
          <cell r="AZ392" t="str">
            <v>A</v>
          </cell>
          <cell r="BA392" t="str">
            <v>*</v>
          </cell>
        </row>
        <row r="393">
          <cell r="AS393">
            <v>0</v>
          </cell>
          <cell r="AT393">
            <v>0</v>
          </cell>
          <cell r="AU393">
            <v>0</v>
          </cell>
          <cell r="AV393">
            <v>0</v>
          </cell>
          <cell r="AW393">
            <v>0</v>
          </cell>
          <cell r="AX393">
            <v>0</v>
          </cell>
          <cell r="AY393">
            <v>0</v>
          </cell>
          <cell r="AZ393">
            <v>0</v>
          </cell>
          <cell r="BA393">
            <v>0</v>
          </cell>
        </row>
        <row r="394">
          <cell r="AS394">
            <v>0</v>
          </cell>
          <cell r="AT394">
            <v>0</v>
          </cell>
          <cell r="AU394">
            <v>0</v>
          </cell>
          <cell r="AV394">
            <v>0</v>
          </cell>
          <cell r="AW394">
            <v>0</v>
          </cell>
          <cell r="AX394">
            <v>0</v>
          </cell>
          <cell r="AY394">
            <v>0</v>
          </cell>
          <cell r="AZ394">
            <v>0</v>
          </cell>
          <cell r="BA394">
            <v>0</v>
          </cell>
        </row>
        <row r="395">
          <cell r="AS395">
            <v>2.9239766081871343E-3</v>
          </cell>
          <cell r="AT395">
            <v>0</v>
          </cell>
          <cell r="AU395">
            <v>0</v>
          </cell>
          <cell r="AV395">
            <v>2.3391812865497075E-2</v>
          </cell>
          <cell r="AW395">
            <v>0.13742690058479531</v>
          </cell>
          <cell r="AX395">
            <v>0.39473684210526316</v>
          </cell>
          <cell r="AY395">
            <v>0.32163742690058478</v>
          </cell>
          <cell r="AZ395">
            <v>9.9415204678362568E-2</v>
          </cell>
          <cell r="BA395">
            <v>2.046783625730994E-2</v>
          </cell>
        </row>
        <row r="396">
          <cell r="AS396">
            <v>2.9239766081871343E-3</v>
          </cell>
          <cell r="AT396">
            <v>0</v>
          </cell>
          <cell r="AU396">
            <v>0</v>
          </cell>
          <cell r="AV396">
            <v>2.3391812865497075E-2</v>
          </cell>
          <cell r="AW396">
            <v>0.13742690058479531</v>
          </cell>
          <cell r="AX396">
            <v>0.39473684210526316</v>
          </cell>
          <cell r="AY396">
            <v>0.32163742690058478</v>
          </cell>
          <cell r="AZ396">
            <v>9.9415204678362568E-2</v>
          </cell>
          <cell r="BA396">
            <v>2.046783625730994E-2</v>
          </cell>
        </row>
        <row r="397">
          <cell r="AS397">
            <v>2.9239766081871343E-3</v>
          </cell>
          <cell r="AT397">
            <v>0</v>
          </cell>
          <cell r="AU397">
            <v>0</v>
          </cell>
          <cell r="AV397">
            <v>2.3391812865497075E-2</v>
          </cell>
          <cell r="AW397">
            <v>0.13742690058479531</v>
          </cell>
          <cell r="AX397">
            <v>0.39473684210526316</v>
          </cell>
          <cell r="AY397">
            <v>0.32163742690058478</v>
          </cell>
          <cell r="AZ397">
            <v>9.9415204678362568E-2</v>
          </cell>
          <cell r="BA397">
            <v>2.046783625730994E-2</v>
          </cell>
        </row>
        <row r="398">
          <cell r="AS398">
            <v>2.9239766081871343E-3</v>
          </cell>
          <cell r="AT398">
            <v>0</v>
          </cell>
          <cell r="AU398">
            <v>0</v>
          </cell>
          <cell r="AV398">
            <v>2.3391812865497075E-2</v>
          </cell>
          <cell r="AW398">
            <v>0.13742690058479531</v>
          </cell>
          <cell r="AX398">
            <v>0.39473684210526316</v>
          </cell>
          <cell r="AY398">
            <v>0.32163742690058478</v>
          </cell>
          <cell r="AZ398">
            <v>9.9415204678362568E-2</v>
          </cell>
          <cell r="BA398">
            <v>2.046783625730994E-2</v>
          </cell>
        </row>
        <row r="399">
          <cell r="AS399">
            <v>2.9239766081871343E-3</v>
          </cell>
          <cell r="AT399">
            <v>0</v>
          </cell>
          <cell r="AU399">
            <v>0</v>
          </cell>
          <cell r="AV399">
            <v>2.3391812865497075E-2</v>
          </cell>
          <cell r="AW399">
            <v>0.13742690058479531</v>
          </cell>
          <cell r="AX399">
            <v>0.39473684210526316</v>
          </cell>
          <cell r="AY399">
            <v>0.32163742690058478</v>
          </cell>
          <cell r="AZ399">
            <v>9.9415204678362568E-2</v>
          </cell>
          <cell r="BA399">
            <v>2.046783625730994E-2</v>
          </cell>
        </row>
        <row r="400">
          <cell r="AS400">
            <v>2.9239766081871343E-3</v>
          </cell>
          <cell r="AT400">
            <v>0</v>
          </cell>
          <cell r="AU400">
            <v>0</v>
          </cell>
          <cell r="AV400">
            <v>2.3391812865497075E-2</v>
          </cell>
          <cell r="AW400">
            <v>0.13742690058479531</v>
          </cell>
          <cell r="AX400">
            <v>0.39473684210526316</v>
          </cell>
          <cell r="AY400">
            <v>0.32163742690058478</v>
          </cell>
          <cell r="AZ400">
            <v>9.9415204678362568E-2</v>
          </cell>
          <cell r="BA400">
            <v>2.046783625730994E-2</v>
          </cell>
        </row>
        <row r="401">
          <cell r="AS401">
            <v>2.9239766081871343E-3</v>
          </cell>
          <cell r="AT401">
            <v>0</v>
          </cell>
          <cell r="AU401">
            <v>0</v>
          </cell>
          <cell r="AV401">
            <v>2.3391812865497075E-2</v>
          </cell>
          <cell r="AW401">
            <v>0.13742690058479531</v>
          </cell>
          <cell r="AX401">
            <v>0.39473684210526316</v>
          </cell>
          <cell r="AY401">
            <v>0.32163742690058478</v>
          </cell>
          <cell r="AZ401">
            <v>9.9415204678362568E-2</v>
          </cell>
          <cell r="BA401">
            <v>2.046783625730994E-2</v>
          </cell>
        </row>
        <row r="402">
          <cell r="AS402">
            <v>2.9239766081871343E-3</v>
          </cell>
          <cell r="AT402">
            <v>0</v>
          </cell>
          <cell r="AU402">
            <v>0</v>
          </cell>
          <cell r="AV402">
            <v>2.3391812865497075E-2</v>
          </cell>
          <cell r="AW402">
            <v>0.13742690058479531</v>
          </cell>
          <cell r="AX402">
            <v>0.39473684210526316</v>
          </cell>
          <cell r="AY402">
            <v>0.32163742690058478</v>
          </cell>
          <cell r="AZ402">
            <v>9.9415204678362568E-2</v>
          </cell>
          <cell r="BA402">
            <v>2.046783625730994E-2</v>
          </cell>
        </row>
        <row r="403">
          <cell r="AS403">
            <v>0</v>
          </cell>
          <cell r="AT403">
            <v>0</v>
          </cell>
          <cell r="AU403">
            <v>0</v>
          </cell>
          <cell r="AV403">
            <v>1.9230769230769232E-3</v>
          </cell>
          <cell r="AW403">
            <v>2.6923076923076925E-2</v>
          </cell>
          <cell r="AX403">
            <v>0.20192307692307693</v>
          </cell>
          <cell r="AY403">
            <v>0.43269230769230771</v>
          </cell>
          <cell r="AZ403">
            <v>0.28076923076923077</v>
          </cell>
          <cell r="BA403">
            <v>5.5769230769230772E-2</v>
          </cell>
        </row>
        <row r="404">
          <cell r="AS404">
            <v>0</v>
          </cell>
          <cell r="AT404">
            <v>0</v>
          </cell>
          <cell r="AU404">
            <v>0</v>
          </cell>
          <cell r="AV404">
            <v>0</v>
          </cell>
          <cell r="AW404">
            <v>2.0242914979757085E-3</v>
          </cell>
          <cell r="AX404">
            <v>8.5020242914979755E-2</v>
          </cell>
          <cell r="AY404">
            <v>0.32894736842105265</v>
          </cell>
          <cell r="AZ404">
            <v>0.42206477732793524</v>
          </cell>
          <cell r="BA404">
            <v>0.16194331983805668</v>
          </cell>
        </row>
        <row r="405">
          <cell r="AS405">
            <v>0</v>
          </cell>
          <cell r="AT405">
            <v>0</v>
          </cell>
          <cell r="AU405">
            <v>0</v>
          </cell>
          <cell r="AV405">
            <v>0</v>
          </cell>
          <cell r="AW405">
            <v>1.1013215859030838E-3</v>
          </cell>
          <cell r="AX405">
            <v>3.909691629955947E-2</v>
          </cell>
          <cell r="AY405">
            <v>0.18887665198237885</v>
          </cell>
          <cell r="AZ405">
            <v>0.43226872246696035</v>
          </cell>
          <cell r="BA405">
            <v>0.33865638766519823</v>
          </cell>
        </row>
        <row r="406">
          <cell r="AS406">
            <v>0</v>
          </cell>
          <cell r="AT406">
            <v>0</v>
          </cell>
          <cell r="AU406">
            <v>0</v>
          </cell>
          <cell r="AV406">
            <v>0</v>
          </cell>
          <cell r="AW406">
            <v>4.2844901456726652E-4</v>
          </cell>
          <cell r="AX406">
            <v>5.1413881748071976E-3</v>
          </cell>
          <cell r="AY406">
            <v>6.6409597257926306E-2</v>
          </cell>
          <cell r="AZ406">
            <v>0.29091688089117396</v>
          </cell>
          <cell r="BA406">
            <v>0.63710368466152523</v>
          </cell>
        </row>
        <row r="411">
          <cell r="AS411" t="str">
            <v>U</v>
          </cell>
          <cell r="AT411" t="str">
            <v>G</v>
          </cell>
          <cell r="AU411" t="str">
            <v>F</v>
          </cell>
          <cell r="AV411" t="str">
            <v>E</v>
          </cell>
          <cell r="AW411" t="str">
            <v>D</v>
          </cell>
          <cell r="AX411" t="str">
            <v>C</v>
          </cell>
          <cell r="AY411" t="str">
            <v>B</v>
          </cell>
          <cell r="AZ411" t="str">
            <v>A</v>
          </cell>
          <cell r="BA411" t="str">
            <v>*</v>
          </cell>
        </row>
        <row r="412">
          <cell r="AS412">
            <v>0</v>
          </cell>
          <cell r="AT412">
            <v>0</v>
          </cell>
          <cell r="AU412">
            <v>0</v>
          </cell>
          <cell r="AV412">
            <v>0</v>
          </cell>
          <cell r="AW412">
            <v>0</v>
          </cell>
          <cell r="AX412">
            <v>0</v>
          </cell>
          <cell r="AY412">
            <v>0</v>
          </cell>
          <cell r="AZ412">
            <v>0</v>
          </cell>
          <cell r="BA412">
            <v>0</v>
          </cell>
        </row>
        <row r="413">
          <cell r="AS413">
            <v>0</v>
          </cell>
          <cell r="AT413">
            <v>0</v>
          </cell>
          <cell r="AU413">
            <v>0</v>
          </cell>
          <cell r="AV413">
            <v>0</v>
          </cell>
          <cell r="AW413">
            <v>0</v>
          </cell>
          <cell r="AX413">
            <v>0</v>
          </cell>
          <cell r="AY413">
            <v>0</v>
          </cell>
          <cell r="AZ413">
            <v>0</v>
          </cell>
          <cell r="BA413">
            <v>0</v>
          </cell>
        </row>
        <row r="414">
          <cell r="AS414">
            <v>0.10824742268041238</v>
          </cell>
          <cell r="AT414">
            <v>0.23195876288659795</v>
          </cell>
          <cell r="AU414">
            <v>0.32989690721649484</v>
          </cell>
          <cell r="AV414">
            <v>0.18556701030927836</v>
          </cell>
          <cell r="AW414">
            <v>8.7628865979381437E-2</v>
          </cell>
          <cell r="AX414">
            <v>4.6391752577319589E-2</v>
          </cell>
          <cell r="AY414">
            <v>5.1546391752577319E-3</v>
          </cell>
          <cell r="AZ414">
            <v>5.1546391752577319E-3</v>
          </cell>
          <cell r="BA414">
            <v>0</v>
          </cell>
        </row>
        <row r="415">
          <cell r="AS415">
            <v>5.4621848739495799E-2</v>
          </cell>
          <cell r="AT415">
            <v>0.25210084033613445</v>
          </cell>
          <cell r="AU415">
            <v>0.35294117647058826</v>
          </cell>
          <cell r="AV415">
            <v>0.24789915966386555</v>
          </cell>
          <cell r="AW415">
            <v>6.7226890756302518E-2</v>
          </cell>
          <cell r="AX415">
            <v>1.2605042016806723E-2</v>
          </cell>
          <cell r="AY415">
            <v>8.4033613445378148E-3</v>
          </cell>
          <cell r="AZ415">
            <v>4.2016806722689074E-3</v>
          </cell>
          <cell r="BA415">
            <v>0</v>
          </cell>
        </row>
        <row r="416">
          <cell r="AS416">
            <v>2.8103044496487119E-2</v>
          </cell>
          <cell r="AT416">
            <v>9.1334894613583142E-2</v>
          </cell>
          <cell r="AU416">
            <v>0.26229508196721313</v>
          </cell>
          <cell r="AV416">
            <v>0.30913348946135832</v>
          </cell>
          <cell r="AW416">
            <v>0.20140515222482436</v>
          </cell>
          <cell r="AX416">
            <v>8.6651053864168617E-2</v>
          </cell>
          <cell r="AY416">
            <v>2.1077283372365339E-2</v>
          </cell>
          <cell r="AZ416">
            <v>0</v>
          </cell>
          <cell r="BA416">
            <v>0</v>
          </cell>
        </row>
        <row r="417">
          <cell r="AS417">
            <v>2.8103044496487119E-2</v>
          </cell>
          <cell r="AT417">
            <v>9.1334894613583142E-2</v>
          </cell>
          <cell r="AU417">
            <v>0.26229508196721313</v>
          </cell>
          <cell r="AV417">
            <v>0.30913348946135832</v>
          </cell>
          <cell r="AW417">
            <v>0.20140515222482436</v>
          </cell>
          <cell r="AX417">
            <v>8.6651053864168617E-2</v>
          </cell>
          <cell r="AY417">
            <v>2.1077283372365339E-2</v>
          </cell>
          <cell r="AZ417">
            <v>0</v>
          </cell>
          <cell r="BA417">
            <v>0</v>
          </cell>
        </row>
        <row r="418">
          <cell r="AS418">
            <v>1.5544041450777202E-2</v>
          </cell>
          <cell r="AT418">
            <v>4.145077720207254E-2</v>
          </cell>
          <cell r="AU418">
            <v>0.17098445595854922</v>
          </cell>
          <cell r="AV418">
            <v>0.26424870466321243</v>
          </cell>
          <cell r="AW418">
            <v>0.26683937823834197</v>
          </cell>
          <cell r="AX418">
            <v>0.17616580310880828</v>
          </cell>
          <cell r="AY418">
            <v>6.2176165803108807E-2</v>
          </cell>
          <cell r="AZ418">
            <v>2.5906735751295338E-3</v>
          </cell>
          <cell r="BA418">
            <v>0</v>
          </cell>
        </row>
        <row r="419">
          <cell r="AS419">
            <v>1.1160714285714286E-2</v>
          </cell>
          <cell r="AT419">
            <v>2.2321428571428572E-2</v>
          </cell>
          <cell r="AU419">
            <v>7.1428571428571425E-2</v>
          </cell>
          <cell r="AV419">
            <v>0.203125</v>
          </cell>
          <cell r="AW419">
            <v>0.27901785714285715</v>
          </cell>
          <cell r="AX419">
            <v>0.31473214285714285</v>
          </cell>
          <cell r="AY419">
            <v>8.7053571428571425E-2</v>
          </cell>
          <cell r="AZ419">
            <v>1.1160714285714286E-2</v>
          </cell>
          <cell r="BA419">
            <v>0</v>
          </cell>
        </row>
        <row r="420">
          <cell r="AS420">
            <v>5.1635111876075735E-3</v>
          </cell>
          <cell r="AT420">
            <v>6.8846815834767644E-3</v>
          </cell>
          <cell r="AU420">
            <v>3.614457831325301E-2</v>
          </cell>
          <cell r="AV420">
            <v>0.12736660929432014</v>
          </cell>
          <cell r="AW420">
            <v>0.24956970740103271</v>
          </cell>
          <cell r="AX420">
            <v>0.40447504302925991</v>
          </cell>
          <cell r="AY420">
            <v>0.14113597246127366</v>
          </cell>
          <cell r="AZ420">
            <v>2.7538726333907058E-2</v>
          </cell>
          <cell r="BA420">
            <v>1.7211703958691911E-3</v>
          </cell>
        </row>
        <row r="421">
          <cell r="AS421">
            <v>1.7605633802816902E-3</v>
          </cell>
          <cell r="AT421">
            <v>1.7605633802816902E-3</v>
          </cell>
          <cell r="AU421">
            <v>8.8028169014084511E-3</v>
          </cell>
          <cell r="AV421">
            <v>7.0422535211267609E-2</v>
          </cell>
          <cell r="AW421">
            <v>0.1795774647887324</v>
          </cell>
          <cell r="AX421">
            <v>0.42781690140845069</v>
          </cell>
          <cell r="AY421">
            <v>0.23239436619718309</v>
          </cell>
          <cell r="AZ421">
            <v>7.0422535211267609E-2</v>
          </cell>
          <cell r="BA421">
            <v>7.0422535211267607E-3</v>
          </cell>
        </row>
        <row r="422">
          <cell r="AS422">
            <v>2.4813895781637717E-3</v>
          </cell>
          <cell r="AT422">
            <v>2.4813895781637717E-3</v>
          </cell>
          <cell r="AU422">
            <v>7.4441687344913151E-3</v>
          </cell>
          <cell r="AV422">
            <v>1.7369727047146403E-2</v>
          </cell>
          <cell r="AW422">
            <v>7.6923076923076927E-2</v>
          </cell>
          <cell r="AX422">
            <v>0.41191066997518611</v>
          </cell>
          <cell r="AY422">
            <v>0.33498759305210918</v>
          </cell>
          <cell r="AZ422">
            <v>0.13399503722084366</v>
          </cell>
          <cell r="BA422">
            <v>1.2406947890818859E-2</v>
          </cell>
        </row>
        <row r="423">
          <cell r="AS423">
            <v>0</v>
          </cell>
          <cell r="AT423">
            <v>0</v>
          </cell>
          <cell r="AU423">
            <v>0</v>
          </cell>
          <cell r="AV423">
            <v>8.7336244541484712E-3</v>
          </cell>
          <cell r="AW423">
            <v>7.4235807860262015E-2</v>
          </cell>
          <cell r="AX423">
            <v>0.30131004366812225</v>
          </cell>
          <cell r="AY423">
            <v>0.39737991266375544</v>
          </cell>
          <cell r="AZ423">
            <v>0.1965065502183406</v>
          </cell>
          <cell r="BA423">
            <v>2.1834061135371178E-2</v>
          </cell>
        </row>
        <row r="424">
          <cell r="AS424">
            <v>1.4999999999999999E-2</v>
          </cell>
          <cell r="AT424">
            <v>0</v>
          </cell>
          <cell r="AU424">
            <v>0</v>
          </cell>
          <cell r="AV424">
            <v>5.0000000000000001E-3</v>
          </cell>
          <cell r="AW424">
            <v>1.4999999999999999E-2</v>
          </cell>
          <cell r="AX424">
            <v>0.19500000000000001</v>
          </cell>
          <cell r="AY424">
            <v>0.315</v>
          </cell>
          <cell r="AZ424">
            <v>0.30499999999999999</v>
          </cell>
          <cell r="BA424">
            <v>0.15</v>
          </cell>
        </row>
        <row r="425">
          <cell r="AS425">
            <v>1.4999999999999999E-2</v>
          </cell>
          <cell r="AT425">
            <v>0</v>
          </cell>
          <cell r="AU425">
            <v>0</v>
          </cell>
          <cell r="AV425">
            <v>5.0000000000000001E-3</v>
          </cell>
          <cell r="AW425">
            <v>1.4999999999999999E-2</v>
          </cell>
          <cell r="AX425">
            <v>0.19500000000000001</v>
          </cell>
          <cell r="AY425">
            <v>0.315</v>
          </cell>
          <cell r="AZ425">
            <v>0.30499999999999999</v>
          </cell>
          <cell r="BA425">
            <v>0.15</v>
          </cell>
        </row>
        <row r="430">
          <cell r="AS430" t="str">
            <v>U</v>
          </cell>
          <cell r="AT430" t="str">
            <v>G</v>
          </cell>
          <cell r="AU430" t="str">
            <v>F</v>
          </cell>
          <cell r="AV430" t="str">
            <v>E</v>
          </cell>
          <cell r="AW430" t="str">
            <v>D</v>
          </cell>
          <cell r="AX430" t="str">
            <v>C</v>
          </cell>
          <cell r="AY430" t="str">
            <v>B</v>
          </cell>
          <cell r="AZ430" t="str">
            <v>A</v>
          </cell>
          <cell r="BA430" t="str">
            <v>*</v>
          </cell>
        </row>
        <row r="431">
          <cell r="AS431">
            <v>0</v>
          </cell>
          <cell r="AT431">
            <v>0</v>
          </cell>
          <cell r="AU431">
            <v>0</v>
          </cell>
          <cell r="AV431">
            <v>0</v>
          </cell>
          <cell r="AW431">
            <v>0</v>
          </cell>
          <cell r="AX431">
            <v>0</v>
          </cell>
          <cell r="AY431">
            <v>0</v>
          </cell>
          <cell r="AZ431">
            <v>0</v>
          </cell>
          <cell r="BA431">
            <v>0</v>
          </cell>
        </row>
        <row r="432">
          <cell r="AS432">
            <v>0</v>
          </cell>
          <cell r="AT432">
            <v>0</v>
          </cell>
          <cell r="AU432">
            <v>0</v>
          </cell>
          <cell r="AV432">
            <v>0</v>
          </cell>
          <cell r="AW432">
            <v>0</v>
          </cell>
          <cell r="AX432">
            <v>0</v>
          </cell>
          <cell r="AY432">
            <v>0</v>
          </cell>
          <cell r="AZ432">
            <v>0</v>
          </cell>
          <cell r="BA432">
            <v>0</v>
          </cell>
        </row>
        <row r="433">
          <cell r="AS433">
            <v>0.14215686274509803</v>
          </cell>
          <cell r="AT433">
            <v>0.28921568627450983</v>
          </cell>
          <cell r="AU433">
            <v>0.31862745098039214</v>
          </cell>
          <cell r="AV433">
            <v>0.15196078431372548</v>
          </cell>
          <cell r="AW433">
            <v>5.3921568627450983E-2</v>
          </cell>
          <cell r="AX433">
            <v>3.4313725490196081E-2</v>
          </cell>
          <cell r="AY433">
            <v>9.8039215686274508E-3</v>
          </cell>
          <cell r="AZ433">
            <v>0</v>
          </cell>
          <cell r="BA433">
            <v>0</v>
          </cell>
        </row>
        <row r="434">
          <cell r="AS434">
            <v>0.12272727272727273</v>
          </cell>
          <cell r="AT434">
            <v>0.26363636363636361</v>
          </cell>
          <cell r="AU434">
            <v>0.31818181818181818</v>
          </cell>
          <cell r="AV434">
            <v>0.21363636363636362</v>
          </cell>
          <cell r="AW434">
            <v>5.909090909090909E-2</v>
          </cell>
          <cell r="AX434">
            <v>2.2727272727272728E-2</v>
          </cell>
          <cell r="AY434">
            <v>0</v>
          </cell>
          <cell r="AZ434">
            <v>0</v>
          </cell>
          <cell r="BA434">
            <v>0</v>
          </cell>
        </row>
        <row r="435">
          <cell r="AS435">
            <v>6.6115702479338845E-2</v>
          </cell>
          <cell r="AT435">
            <v>0.19834710743801653</v>
          </cell>
          <cell r="AU435">
            <v>0.38842975206611569</v>
          </cell>
          <cell r="AV435">
            <v>0.21487603305785125</v>
          </cell>
          <cell r="AW435">
            <v>5.7851239669421489E-2</v>
          </cell>
          <cell r="AX435">
            <v>7.43801652892562E-2</v>
          </cell>
          <cell r="AY435">
            <v>0</v>
          </cell>
          <cell r="AZ435">
            <v>0</v>
          </cell>
          <cell r="BA435">
            <v>0</v>
          </cell>
        </row>
        <row r="436">
          <cell r="AS436">
            <v>2.7559055118110236E-2</v>
          </cell>
          <cell r="AT436">
            <v>0.12598425196850394</v>
          </cell>
          <cell r="AU436">
            <v>0.25984251968503935</v>
          </cell>
          <cell r="AV436">
            <v>0.35039370078740156</v>
          </cell>
          <cell r="AW436">
            <v>0.17716535433070865</v>
          </cell>
          <cell r="AX436">
            <v>5.3149606299212601E-2</v>
          </cell>
          <cell r="AY436">
            <v>5.905511811023622E-3</v>
          </cell>
          <cell r="AZ436">
            <v>0</v>
          </cell>
          <cell r="BA436">
            <v>0</v>
          </cell>
        </row>
        <row r="437">
          <cell r="AS437">
            <v>2.0689655172413793E-2</v>
          </cell>
          <cell r="AT437">
            <v>5.5172413793103448E-2</v>
          </cell>
          <cell r="AU437">
            <v>0.20862068965517241</v>
          </cell>
          <cell r="AV437">
            <v>0.3</v>
          </cell>
          <cell r="AW437">
            <v>0.27241379310344827</v>
          </cell>
          <cell r="AX437">
            <v>0.12241379310344827</v>
          </cell>
          <cell r="AY437">
            <v>1.5517241379310345E-2</v>
          </cell>
          <cell r="AZ437">
            <v>3.4482758620689655E-3</v>
          </cell>
          <cell r="BA437">
            <v>1.7241379310344827E-3</v>
          </cell>
        </row>
        <row r="438">
          <cell r="AS438">
            <v>1.6602809706257982E-2</v>
          </cell>
          <cell r="AT438">
            <v>2.681992337164751E-2</v>
          </cell>
          <cell r="AU438">
            <v>9.3231162196679443E-2</v>
          </cell>
          <cell r="AV438">
            <v>0.24904214559386972</v>
          </cell>
          <cell r="AW438">
            <v>0.32056194125159643</v>
          </cell>
          <cell r="AX438">
            <v>0.21839080459770116</v>
          </cell>
          <cell r="AY438">
            <v>6.6411238825031929E-2</v>
          </cell>
          <cell r="AZ438">
            <v>7.6628352490421452E-3</v>
          </cell>
          <cell r="BA438">
            <v>1.277139208173691E-3</v>
          </cell>
        </row>
        <row r="439">
          <cell r="AS439">
            <v>1.2295081967213115E-2</v>
          </cell>
          <cell r="AT439">
            <v>1.0245901639344262E-2</v>
          </cell>
          <cell r="AU439">
            <v>3.9959016393442626E-2</v>
          </cell>
          <cell r="AV439">
            <v>0.17008196721311475</v>
          </cell>
          <cell r="AW439">
            <v>0.29713114754098363</v>
          </cell>
          <cell r="AX439">
            <v>0.35348360655737704</v>
          </cell>
          <cell r="AY439">
            <v>0.10245901639344263</v>
          </cell>
          <cell r="AZ439">
            <v>1.331967213114754E-2</v>
          </cell>
          <cell r="BA439">
            <v>1.0245901639344263E-3</v>
          </cell>
        </row>
        <row r="440">
          <cell r="AS440">
            <v>3.7418147801683817E-3</v>
          </cell>
          <cell r="AT440">
            <v>4.6772684752104769E-3</v>
          </cell>
          <cell r="AU440">
            <v>1.8709073900841908E-2</v>
          </cell>
          <cell r="AV440">
            <v>7.8578110383536015E-2</v>
          </cell>
          <cell r="AW440">
            <v>0.23666978484565013</v>
          </cell>
          <cell r="AX440">
            <v>0.44621141253507951</v>
          </cell>
          <cell r="AY440">
            <v>0.16557530402245088</v>
          </cell>
          <cell r="AZ440">
            <v>4.11599625818522E-2</v>
          </cell>
          <cell r="BA440">
            <v>4.6772684752104769E-3</v>
          </cell>
        </row>
        <row r="441">
          <cell r="AS441">
            <v>8.6021505376344086E-3</v>
          </cell>
          <cell r="AT441">
            <v>1.0752688172043011E-3</v>
          </cell>
          <cell r="AU441">
            <v>6.4516129032258064E-3</v>
          </cell>
          <cell r="AV441">
            <v>3.3333333333333333E-2</v>
          </cell>
          <cell r="AW441">
            <v>0.13440860215053763</v>
          </cell>
          <cell r="AX441">
            <v>0.44301075268817203</v>
          </cell>
          <cell r="AY441">
            <v>0.29354838709677417</v>
          </cell>
          <cell r="AZ441">
            <v>6.7741935483870974E-2</v>
          </cell>
          <cell r="BA441">
            <v>1.1827956989247311E-2</v>
          </cell>
        </row>
        <row r="442">
          <cell r="AS442">
            <v>5.263157894736842E-3</v>
          </cell>
          <cell r="AT442">
            <v>1.7543859649122807E-3</v>
          </cell>
          <cell r="AU442">
            <v>0</v>
          </cell>
          <cell r="AV442">
            <v>1.0526315789473684E-2</v>
          </cell>
          <cell r="AW442">
            <v>6.3157894736842107E-2</v>
          </cell>
          <cell r="AX442">
            <v>0.34561403508771932</v>
          </cell>
          <cell r="AY442">
            <v>0.34385964912280703</v>
          </cell>
          <cell r="AZ442">
            <v>0.18947368421052632</v>
          </cell>
          <cell r="BA442">
            <v>4.0350877192982457E-2</v>
          </cell>
        </row>
        <row r="443">
          <cell r="AS443">
            <v>0</v>
          </cell>
          <cell r="AT443">
            <v>0</v>
          </cell>
          <cell r="AU443">
            <v>2.5252525252525255E-3</v>
          </cell>
          <cell r="AV443">
            <v>0</v>
          </cell>
          <cell r="AW443">
            <v>4.0404040404040407E-2</v>
          </cell>
          <cell r="AX443">
            <v>0.23737373737373738</v>
          </cell>
          <cell r="AY443">
            <v>0.39646464646464646</v>
          </cell>
          <cell r="AZ443">
            <v>0.25505050505050503</v>
          </cell>
          <cell r="BA443">
            <v>6.8181818181818177E-2</v>
          </cell>
        </row>
        <row r="444">
          <cell r="AS444">
            <v>0</v>
          </cell>
          <cell r="AT444">
            <v>0</v>
          </cell>
          <cell r="AU444">
            <v>6.369426751592357E-3</v>
          </cell>
          <cell r="AV444">
            <v>0</v>
          </cell>
          <cell r="AW444">
            <v>6.369426751592357E-3</v>
          </cell>
          <cell r="AX444">
            <v>0.12101910828025478</v>
          </cell>
          <cell r="AY444">
            <v>0.28662420382165604</v>
          </cell>
          <cell r="AZ444">
            <v>0.38216560509554143</v>
          </cell>
          <cell r="BA444">
            <v>0.19745222929936307</v>
          </cell>
        </row>
        <row r="449">
          <cell r="AS449" t="str">
            <v>U</v>
          </cell>
          <cell r="AT449" t="str">
            <v>G</v>
          </cell>
          <cell r="AU449" t="str">
            <v>F</v>
          </cell>
          <cell r="AV449" t="str">
            <v>E</v>
          </cell>
          <cell r="AW449" t="str">
            <v>D</v>
          </cell>
          <cell r="AX449" t="str">
            <v>C</v>
          </cell>
          <cell r="AY449" t="str">
            <v>B</v>
          </cell>
          <cell r="AZ449" t="str">
            <v>A</v>
          </cell>
          <cell r="BA449" t="str">
            <v>*</v>
          </cell>
        </row>
        <row r="450">
          <cell r="AS450">
            <v>0</v>
          </cell>
          <cell r="AT450">
            <v>0</v>
          </cell>
          <cell r="AU450">
            <v>0</v>
          </cell>
          <cell r="AV450">
            <v>0</v>
          </cell>
          <cell r="AW450">
            <v>0</v>
          </cell>
          <cell r="AX450">
            <v>0</v>
          </cell>
          <cell r="AY450">
            <v>0</v>
          </cell>
          <cell r="AZ450">
            <v>0</v>
          </cell>
          <cell r="BA450">
            <v>0</v>
          </cell>
        </row>
        <row r="451">
          <cell r="AS451">
            <v>0</v>
          </cell>
          <cell r="AT451">
            <v>0</v>
          </cell>
          <cell r="AU451">
            <v>0</v>
          </cell>
          <cell r="AV451">
            <v>0</v>
          </cell>
          <cell r="AW451">
            <v>0</v>
          </cell>
          <cell r="AX451">
            <v>0</v>
          </cell>
          <cell r="AY451">
            <v>0</v>
          </cell>
          <cell r="AZ451">
            <v>0</v>
          </cell>
          <cell r="BA451">
            <v>0</v>
          </cell>
        </row>
        <row r="452">
          <cell r="AS452">
            <v>0.11538461538461539</v>
          </cell>
          <cell r="AT452">
            <v>0.27777777777777779</v>
          </cell>
          <cell r="AU452">
            <v>0.32051282051282054</v>
          </cell>
          <cell r="AV452">
            <v>0.14529914529914531</v>
          </cell>
          <cell r="AW452">
            <v>8.11965811965812E-2</v>
          </cell>
          <cell r="AX452">
            <v>5.128205128205128E-2</v>
          </cell>
          <cell r="AY452">
            <v>8.5470085470085479E-3</v>
          </cell>
          <cell r="AZ452">
            <v>0</v>
          </cell>
          <cell r="BA452">
            <v>0</v>
          </cell>
        </row>
        <row r="453">
          <cell r="AS453">
            <v>8.5173501577287064E-2</v>
          </cell>
          <cell r="AT453">
            <v>0.29652996845425866</v>
          </cell>
          <cell r="AU453">
            <v>0.37854889589905361</v>
          </cell>
          <cell r="AV453">
            <v>0.17981072555205047</v>
          </cell>
          <cell r="AW453">
            <v>4.7318611987381701E-2</v>
          </cell>
          <cell r="AX453">
            <v>1.2618296529968454E-2</v>
          </cell>
          <cell r="AY453">
            <v>0</v>
          </cell>
          <cell r="AZ453">
            <v>0</v>
          </cell>
          <cell r="BA453">
            <v>0</v>
          </cell>
        </row>
        <row r="454">
          <cell r="AS454">
            <v>3.8461538461538464E-2</v>
          </cell>
          <cell r="AT454">
            <v>0.23717948717948717</v>
          </cell>
          <cell r="AU454">
            <v>0.29487179487179488</v>
          </cell>
          <cell r="AV454">
            <v>0.28205128205128205</v>
          </cell>
          <cell r="AW454">
            <v>0.12820512820512819</v>
          </cell>
          <cell r="AX454">
            <v>1.282051282051282E-2</v>
          </cell>
          <cell r="AY454">
            <v>0</v>
          </cell>
          <cell r="AZ454">
            <v>6.41025641025641E-3</v>
          </cell>
          <cell r="BA454">
            <v>0</v>
          </cell>
        </row>
        <row r="455">
          <cell r="AS455">
            <v>2.3909985935302389E-2</v>
          </cell>
          <cell r="AT455">
            <v>0.12236286919831224</v>
          </cell>
          <cell r="AU455">
            <v>0.29113924050632911</v>
          </cell>
          <cell r="AV455">
            <v>0.31504922644163152</v>
          </cell>
          <cell r="AW455">
            <v>0.16455696202531644</v>
          </cell>
          <cell r="AX455">
            <v>7.5949367088607597E-2</v>
          </cell>
          <cell r="AY455">
            <v>4.2194092827004216E-3</v>
          </cell>
          <cell r="AZ455">
            <v>2.8129395218002813E-3</v>
          </cell>
          <cell r="BA455">
            <v>0</v>
          </cell>
        </row>
        <row r="456">
          <cell r="AS456">
            <v>1.0135135135135136E-2</v>
          </cell>
          <cell r="AT456">
            <v>4.954954954954955E-2</v>
          </cell>
          <cell r="AU456">
            <v>0.19031531531531531</v>
          </cell>
          <cell r="AV456">
            <v>0.29166666666666669</v>
          </cell>
          <cell r="AW456">
            <v>0.27590090090090091</v>
          </cell>
          <cell r="AX456">
            <v>0.15878378378378377</v>
          </cell>
          <cell r="AY456">
            <v>1.6891891891891893E-2</v>
          </cell>
          <cell r="AZ456">
            <v>6.7567567567567571E-3</v>
          </cell>
          <cell r="BA456">
            <v>0</v>
          </cell>
        </row>
        <row r="457">
          <cell r="AS457">
            <v>3.0651340996168583E-3</v>
          </cell>
          <cell r="AT457">
            <v>2.2222222222222223E-2</v>
          </cell>
          <cell r="AU457">
            <v>0.10038314176245211</v>
          </cell>
          <cell r="AV457">
            <v>0.23524904214559386</v>
          </cell>
          <cell r="AW457">
            <v>0.30038314176245212</v>
          </cell>
          <cell r="AX457">
            <v>0.2697318007662835</v>
          </cell>
          <cell r="AY457">
            <v>5.9770114942528735E-2</v>
          </cell>
          <cell r="AZ457">
            <v>6.8965517241379309E-3</v>
          </cell>
          <cell r="BA457">
            <v>2.2988505747126436E-3</v>
          </cell>
        </row>
        <row r="458">
          <cell r="AS458">
            <v>5.485463521667581E-3</v>
          </cell>
          <cell r="AT458">
            <v>4.936917169500823E-3</v>
          </cell>
          <cell r="AU458">
            <v>4.5529347229840922E-2</v>
          </cell>
          <cell r="AV458">
            <v>0.15359297860669227</v>
          </cell>
          <cell r="AW458">
            <v>0.28030718595721338</v>
          </cell>
          <cell r="AX458">
            <v>0.38288535381239713</v>
          </cell>
          <cell r="AY458">
            <v>0.10586944596818432</v>
          </cell>
          <cell r="AZ458">
            <v>1.9199122325836534E-2</v>
          </cell>
          <cell r="BA458">
            <v>2.1941854086670325E-3</v>
          </cell>
        </row>
        <row r="459">
          <cell r="AS459">
            <v>5.7726465364120782E-3</v>
          </cell>
          <cell r="AT459">
            <v>3.1083481349911189E-3</v>
          </cell>
          <cell r="AU459">
            <v>1.4653641207815276E-2</v>
          </cell>
          <cell r="AV459">
            <v>5.3730017761989345E-2</v>
          </cell>
          <cell r="AW459">
            <v>0.21047957371225579</v>
          </cell>
          <cell r="AX459">
            <v>0.45026642984014209</v>
          </cell>
          <cell r="AY459">
            <v>0.20559502664298401</v>
          </cell>
          <cell r="AZ459">
            <v>4.6625222024866783E-2</v>
          </cell>
          <cell r="BA459">
            <v>9.7690941385435177E-3</v>
          </cell>
        </row>
        <row r="460">
          <cell r="AS460">
            <v>6.0539350577875619E-3</v>
          </cell>
          <cell r="AT460">
            <v>1.6510731975784259E-3</v>
          </cell>
          <cell r="AU460">
            <v>6.0539350577875619E-3</v>
          </cell>
          <cell r="AV460">
            <v>2.3665382498624106E-2</v>
          </cell>
          <cell r="AW460">
            <v>0.10511832691249312</v>
          </cell>
          <cell r="AX460">
            <v>0.40561364887176665</v>
          </cell>
          <cell r="AY460">
            <v>0.31480462300495321</v>
          </cell>
          <cell r="AZ460">
            <v>0.11062190423775455</v>
          </cell>
          <cell r="BA460">
            <v>2.6417171161254815E-2</v>
          </cell>
        </row>
        <row r="461">
          <cell r="AS461">
            <v>7.3367571533382249E-4</v>
          </cell>
          <cell r="AT461">
            <v>7.3367571533382249E-4</v>
          </cell>
          <cell r="AU461">
            <v>2.2010271460014674E-3</v>
          </cell>
          <cell r="AV461">
            <v>8.8041085840058694E-3</v>
          </cell>
          <cell r="AW461">
            <v>5.0623624358033747E-2</v>
          </cell>
          <cell r="AX461">
            <v>0.30374174614820248</v>
          </cell>
          <cell r="AY461">
            <v>0.35289801907556861</v>
          </cell>
          <cell r="AZ461">
            <v>0.21716801173881145</v>
          </cell>
          <cell r="BA461">
            <v>6.3096111518708725E-2</v>
          </cell>
        </row>
        <row r="462">
          <cell r="AS462">
            <v>2.0161290322580645E-3</v>
          </cell>
          <cell r="AT462">
            <v>0</v>
          </cell>
          <cell r="AU462">
            <v>0</v>
          </cell>
          <cell r="AV462">
            <v>6.0483870967741934E-3</v>
          </cell>
          <cell r="AW462">
            <v>2.0161290322580645E-2</v>
          </cell>
          <cell r="AX462">
            <v>0.14818548387096775</v>
          </cell>
          <cell r="AY462">
            <v>0.34072580645161288</v>
          </cell>
          <cell r="AZ462">
            <v>0.33971774193548387</v>
          </cell>
          <cell r="BA462">
            <v>0.14314516129032259</v>
          </cell>
        </row>
        <row r="463">
          <cell r="AS463">
            <v>0</v>
          </cell>
          <cell r="AT463">
            <v>0</v>
          </cell>
          <cell r="AU463">
            <v>0</v>
          </cell>
          <cell r="AV463">
            <v>0</v>
          </cell>
          <cell r="AW463">
            <v>4.2553191489361703E-3</v>
          </cell>
          <cell r="AX463">
            <v>6.8085106382978725E-2</v>
          </cell>
          <cell r="AY463">
            <v>0.22340425531914893</v>
          </cell>
          <cell r="AZ463">
            <v>0.37872340425531914</v>
          </cell>
          <cell r="BA463">
            <v>0.32553191489361705</v>
          </cell>
        </row>
        <row r="468">
          <cell r="AS468" t="str">
            <v>U</v>
          </cell>
          <cell r="AT468" t="str">
            <v>G</v>
          </cell>
          <cell r="AU468" t="str">
            <v>F</v>
          </cell>
          <cell r="AV468" t="str">
            <v>E</v>
          </cell>
          <cell r="AW468" t="str">
            <v>D</v>
          </cell>
          <cell r="AX468" t="str">
            <v>C</v>
          </cell>
          <cell r="AY468" t="str">
            <v>B</v>
          </cell>
          <cell r="AZ468" t="str">
            <v>A</v>
          </cell>
          <cell r="BA468" t="str">
            <v>*</v>
          </cell>
        </row>
        <row r="469">
          <cell r="AS469">
            <v>0</v>
          </cell>
          <cell r="AT469">
            <v>0</v>
          </cell>
          <cell r="AU469">
            <v>0</v>
          </cell>
          <cell r="AV469">
            <v>0</v>
          </cell>
          <cell r="AW469">
            <v>0</v>
          </cell>
          <cell r="AX469">
            <v>0</v>
          </cell>
          <cell r="AY469">
            <v>0</v>
          </cell>
          <cell r="AZ469">
            <v>0</v>
          </cell>
          <cell r="BA469">
            <v>0</v>
          </cell>
        </row>
        <row r="470">
          <cell r="AS470">
            <v>0</v>
          </cell>
          <cell r="AT470">
            <v>0</v>
          </cell>
          <cell r="AU470">
            <v>0</v>
          </cell>
          <cell r="AV470">
            <v>0</v>
          </cell>
          <cell r="AW470">
            <v>0</v>
          </cell>
          <cell r="AX470">
            <v>0</v>
          </cell>
          <cell r="AY470">
            <v>0</v>
          </cell>
          <cell r="AZ470">
            <v>0</v>
          </cell>
          <cell r="BA470">
            <v>0</v>
          </cell>
        </row>
        <row r="471">
          <cell r="AS471">
            <v>5.0847457627118647E-2</v>
          </cell>
          <cell r="AT471">
            <v>0.2768361581920904</v>
          </cell>
          <cell r="AU471">
            <v>0.35028248587570621</v>
          </cell>
          <cell r="AV471">
            <v>0.22033898305084745</v>
          </cell>
          <cell r="AW471">
            <v>8.4745762711864403E-2</v>
          </cell>
          <cell r="AX471">
            <v>1.1299435028248588E-2</v>
          </cell>
          <cell r="AY471">
            <v>5.6497175141242938E-3</v>
          </cell>
          <cell r="AZ471">
            <v>0</v>
          </cell>
          <cell r="BA471">
            <v>0</v>
          </cell>
        </row>
        <row r="472">
          <cell r="AS472">
            <v>4.4897959183673466E-2</v>
          </cell>
          <cell r="AT472">
            <v>0.22448979591836735</v>
          </cell>
          <cell r="AU472">
            <v>0.3836734693877551</v>
          </cell>
          <cell r="AV472">
            <v>0.27346938775510204</v>
          </cell>
          <cell r="AW472">
            <v>6.1224489795918366E-2</v>
          </cell>
          <cell r="AX472">
            <v>1.2244897959183673E-2</v>
          </cell>
          <cell r="AY472">
            <v>0</v>
          </cell>
          <cell r="AZ472">
            <v>0</v>
          </cell>
          <cell r="BA472">
            <v>0</v>
          </cell>
        </row>
        <row r="473">
          <cell r="AS473">
            <v>7.8125E-3</v>
          </cell>
          <cell r="AT473">
            <v>0.125</v>
          </cell>
          <cell r="AU473">
            <v>0.34375</v>
          </cell>
          <cell r="AV473">
            <v>0.3671875</v>
          </cell>
          <cell r="AW473">
            <v>0.1328125</v>
          </cell>
          <cell r="AX473">
            <v>2.34375E-2</v>
          </cell>
          <cell r="AY473">
            <v>0</v>
          </cell>
          <cell r="AZ473">
            <v>0</v>
          </cell>
          <cell r="BA473">
            <v>0</v>
          </cell>
        </row>
        <row r="474">
          <cell r="AS474">
            <v>2.2328548644338118E-2</v>
          </cell>
          <cell r="AT474">
            <v>7.8149920255183414E-2</v>
          </cell>
          <cell r="AU474">
            <v>0.27910685805422647</v>
          </cell>
          <cell r="AV474">
            <v>0.35087719298245612</v>
          </cell>
          <cell r="AW474">
            <v>0.20414673046251994</v>
          </cell>
          <cell r="AX474">
            <v>6.5390749601275916E-2</v>
          </cell>
          <cell r="AY474">
            <v>0</v>
          </cell>
          <cell r="AZ474">
            <v>0</v>
          </cell>
          <cell r="BA474">
            <v>0</v>
          </cell>
        </row>
        <row r="475">
          <cell r="AS475">
            <v>9.4786729857819912E-3</v>
          </cell>
          <cell r="AT475">
            <v>3.6729857819905211E-2</v>
          </cell>
          <cell r="AU475">
            <v>0.1386255924170616</v>
          </cell>
          <cell r="AV475">
            <v>0.28554502369668244</v>
          </cell>
          <cell r="AW475">
            <v>0.32701421800947866</v>
          </cell>
          <cell r="AX475">
            <v>0.18009478672985782</v>
          </cell>
          <cell r="AY475">
            <v>1.8957345971563982E-2</v>
          </cell>
          <cell r="AZ475">
            <v>2.3696682464454978E-3</v>
          </cell>
          <cell r="BA475">
            <v>1.1848341232227489E-3</v>
          </cell>
        </row>
        <row r="476">
          <cell r="AS476">
            <v>1.0980392156862745E-2</v>
          </cell>
          <cell r="AT476">
            <v>1.4901960784313726E-2</v>
          </cell>
          <cell r="AU476">
            <v>6.3529411764705876E-2</v>
          </cell>
          <cell r="AV476">
            <v>0.17254901960784313</v>
          </cell>
          <cell r="AW476">
            <v>0.35450980392156861</v>
          </cell>
          <cell r="AX476">
            <v>0.32941176470588235</v>
          </cell>
          <cell r="AY476">
            <v>4.7843137254901962E-2</v>
          </cell>
          <cell r="AZ476">
            <v>6.2745098039215684E-3</v>
          </cell>
          <cell r="BA476">
            <v>0</v>
          </cell>
        </row>
        <row r="477">
          <cell r="AS477">
            <v>7.525870178739417E-3</v>
          </cell>
          <cell r="AT477">
            <v>8.4666039510818431E-3</v>
          </cell>
          <cell r="AU477">
            <v>2.4459078080903106E-2</v>
          </cell>
          <cell r="AV477">
            <v>9.4073377234242708E-2</v>
          </cell>
          <cell r="AW477">
            <v>0.28269049858889933</v>
          </cell>
          <cell r="AX477">
            <v>0.43979303857008467</v>
          </cell>
          <cell r="AY477">
            <v>0.12558795860771402</v>
          </cell>
          <cell r="AZ477">
            <v>1.6462841015992474E-2</v>
          </cell>
          <cell r="BA477">
            <v>9.4073377234242712E-4</v>
          </cell>
        </row>
        <row r="478">
          <cell r="AS478">
            <v>3.9985459832788074E-3</v>
          </cell>
          <cell r="AT478">
            <v>3.6350418029807343E-3</v>
          </cell>
          <cell r="AU478">
            <v>1.2359142130134497E-2</v>
          </cell>
          <cell r="AV478">
            <v>4.4347509996364956E-2</v>
          </cell>
          <cell r="AW478">
            <v>0.17848055252635406</v>
          </cell>
          <cell r="AX478">
            <v>0.46201381315885132</v>
          </cell>
          <cell r="AY478">
            <v>0.24245728825881496</v>
          </cell>
          <cell r="AZ478">
            <v>4.6892039258451472E-2</v>
          </cell>
          <cell r="BA478">
            <v>5.8160668847691745E-3</v>
          </cell>
        </row>
        <row r="479">
          <cell r="AS479">
            <v>2.7365129007036748E-3</v>
          </cell>
          <cell r="AT479">
            <v>1.563721657544957E-3</v>
          </cell>
          <cell r="AU479">
            <v>2.7365129007036748E-3</v>
          </cell>
          <cell r="AV479">
            <v>1.9155590304925724E-2</v>
          </cell>
          <cell r="AW479">
            <v>7.4667709147771696E-2</v>
          </cell>
          <cell r="AX479">
            <v>0.37685691946833466</v>
          </cell>
          <cell r="AY479">
            <v>0.37998436278342457</v>
          </cell>
          <cell r="AZ479">
            <v>0.12587959343236904</v>
          </cell>
          <cell r="BA479">
            <v>1.6419077404222049E-2</v>
          </cell>
        </row>
        <row r="480">
          <cell r="AS480">
            <v>4.9850448654037882E-4</v>
          </cell>
          <cell r="AT480">
            <v>0</v>
          </cell>
          <cell r="AU480">
            <v>4.9850448654037882E-4</v>
          </cell>
          <cell r="AV480">
            <v>8.4745762711864406E-3</v>
          </cell>
          <cell r="AW480">
            <v>3.2901296111665007E-2</v>
          </cell>
          <cell r="AX480">
            <v>0.20538384845463609</v>
          </cell>
          <cell r="AY480">
            <v>0.42572283150548357</v>
          </cell>
          <cell r="AZ480">
            <v>0.25373878364905283</v>
          </cell>
          <cell r="BA480">
            <v>7.278165503489531E-2</v>
          </cell>
        </row>
        <row r="481">
          <cell r="AS481">
            <v>6.3451776649746188E-4</v>
          </cell>
          <cell r="AT481">
            <v>6.3451776649746188E-4</v>
          </cell>
          <cell r="AU481">
            <v>0</v>
          </cell>
          <cell r="AV481">
            <v>1.2690355329949238E-3</v>
          </cell>
          <cell r="AW481">
            <v>1.4593908629441625E-2</v>
          </cell>
          <cell r="AX481">
            <v>0.10152284263959391</v>
          </cell>
          <cell r="AY481">
            <v>0.3032994923857868</v>
          </cell>
          <cell r="AZ481">
            <v>0.39593908629441626</v>
          </cell>
          <cell r="BA481">
            <v>0.18210659898477158</v>
          </cell>
        </row>
        <row r="482">
          <cell r="AS482">
            <v>0</v>
          </cell>
          <cell r="AT482">
            <v>0</v>
          </cell>
          <cell r="AU482">
            <v>0</v>
          </cell>
          <cell r="AV482">
            <v>0</v>
          </cell>
          <cell r="AW482">
            <v>3.5460992907801418E-3</v>
          </cell>
          <cell r="AX482">
            <v>2.0094562647754138E-2</v>
          </cell>
          <cell r="AY482">
            <v>0.14657210401891252</v>
          </cell>
          <cell r="AZ482">
            <v>0.38652482269503546</v>
          </cell>
          <cell r="BA482">
            <v>0.4432624113475177</v>
          </cell>
        </row>
        <row r="487">
          <cell r="AS487" t="str">
            <v>U</v>
          </cell>
          <cell r="AT487" t="str">
            <v>G</v>
          </cell>
          <cell r="AU487" t="str">
            <v>F</v>
          </cell>
          <cell r="AV487" t="str">
            <v>E</v>
          </cell>
          <cell r="AW487" t="str">
            <v>D</v>
          </cell>
          <cell r="AX487" t="str">
            <v>C</v>
          </cell>
          <cell r="AY487" t="str">
            <v>B</v>
          </cell>
          <cell r="AZ487" t="str">
            <v>A</v>
          </cell>
          <cell r="BA487" t="str">
            <v>*</v>
          </cell>
        </row>
        <row r="488">
          <cell r="AS488">
            <v>0</v>
          </cell>
          <cell r="AT488">
            <v>0</v>
          </cell>
          <cell r="AU488">
            <v>0</v>
          </cell>
          <cell r="AV488">
            <v>0</v>
          </cell>
          <cell r="AW488">
            <v>0</v>
          </cell>
          <cell r="AX488">
            <v>0</v>
          </cell>
          <cell r="AY488">
            <v>0</v>
          </cell>
          <cell r="AZ488">
            <v>0</v>
          </cell>
          <cell r="BA488">
            <v>0</v>
          </cell>
        </row>
        <row r="489">
          <cell r="AS489">
            <v>0</v>
          </cell>
          <cell r="AT489">
            <v>0</v>
          </cell>
          <cell r="AU489">
            <v>0</v>
          </cell>
          <cell r="AV489">
            <v>0</v>
          </cell>
          <cell r="AW489">
            <v>0</v>
          </cell>
          <cell r="AX489">
            <v>0</v>
          </cell>
          <cell r="AY489">
            <v>0</v>
          </cell>
          <cell r="AZ489">
            <v>0</v>
          </cell>
          <cell r="BA489">
            <v>0</v>
          </cell>
        </row>
        <row r="490">
          <cell r="AS490">
            <v>5.921052631578947E-2</v>
          </cell>
          <cell r="AT490">
            <v>0.19078947368421054</v>
          </cell>
          <cell r="AU490">
            <v>0.35526315789473684</v>
          </cell>
          <cell r="AV490">
            <v>0.22368421052631579</v>
          </cell>
          <cell r="AW490">
            <v>0.11842105263157894</v>
          </cell>
          <cell r="AX490">
            <v>4.6052631578947366E-2</v>
          </cell>
          <cell r="AY490">
            <v>6.5789473684210523E-3</v>
          </cell>
          <cell r="AZ490">
            <v>0</v>
          </cell>
          <cell r="BA490">
            <v>0</v>
          </cell>
        </row>
        <row r="491">
          <cell r="AS491">
            <v>5.921052631578947E-2</v>
          </cell>
          <cell r="AT491">
            <v>0.19078947368421054</v>
          </cell>
          <cell r="AU491">
            <v>0.35526315789473684</v>
          </cell>
          <cell r="AV491">
            <v>0.22368421052631579</v>
          </cell>
          <cell r="AW491">
            <v>0.11842105263157894</v>
          </cell>
          <cell r="AX491">
            <v>4.6052631578947366E-2</v>
          </cell>
          <cell r="AY491">
            <v>6.5789473684210523E-3</v>
          </cell>
          <cell r="AZ491">
            <v>0</v>
          </cell>
          <cell r="BA491">
            <v>0</v>
          </cell>
        </row>
        <row r="492">
          <cell r="AS492">
            <v>3.3898305084745762E-3</v>
          </cell>
          <cell r="AT492">
            <v>5.4237288135593219E-2</v>
          </cell>
          <cell r="AU492">
            <v>0.22372881355932203</v>
          </cell>
          <cell r="AV492">
            <v>0.36610169491525424</v>
          </cell>
          <cell r="AW492">
            <v>0.23389830508474577</v>
          </cell>
          <cell r="AX492">
            <v>0.10508474576271186</v>
          </cell>
          <cell r="AY492">
            <v>1.0169491525423728E-2</v>
          </cell>
          <cell r="AZ492">
            <v>3.3898305084745762E-3</v>
          </cell>
          <cell r="BA492">
            <v>0</v>
          </cell>
        </row>
        <row r="493">
          <cell r="AS493">
            <v>3.3898305084745762E-3</v>
          </cell>
          <cell r="AT493">
            <v>5.4237288135593219E-2</v>
          </cell>
          <cell r="AU493">
            <v>0.22372881355932203</v>
          </cell>
          <cell r="AV493">
            <v>0.36610169491525424</v>
          </cell>
          <cell r="AW493">
            <v>0.23389830508474577</v>
          </cell>
          <cell r="AX493">
            <v>0.10508474576271186</v>
          </cell>
          <cell r="AY493">
            <v>1.0169491525423728E-2</v>
          </cell>
          <cell r="AZ493">
            <v>3.3898305084745762E-3</v>
          </cell>
          <cell r="BA493">
            <v>0</v>
          </cell>
        </row>
        <row r="494">
          <cell r="AS494">
            <v>5.4794520547945206E-3</v>
          </cell>
          <cell r="AT494">
            <v>3.0136986301369864E-2</v>
          </cell>
          <cell r="AU494">
            <v>9.5890410958904104E-2</v>
          </cell>
          <cell r="AV494">
            <v>0.23287671232876711</v>
          </cell>
          <cell r="AW494">
            <v>0.30958904109589042</v>
          </cell>
          <cell r="AX494">
            <v>0.30136986301369861</v>
          </cell>
          <cell r="AY494">
            <v>2.4657534246575342E-2</v>
          </cell>
          <cell r="AZ494">
            <v>0</v>
          </cell>
          <cell r="BA494">
            <v>0</v>
          </cell>
        </row>
        <row r="495">
          <cell r="AS495">
            <v>0</v>
          </cell>
          <cell r="AT495">
            <v>6.0698027314112293E-3</v>
          </cell>
          <cell r="AU495">
            <v>3.7936267071320182E-2</v>
          </cell>
          <cell r="AV495">
            <v>0.14264036418816389</v>
          </cell>
          <cell r="AW495">
            <v>0.33990895295902884</v>
          </cell>
          <cell r="AX495">
            <v>0.40515933232169954</v>
          </cell>
          <cell r="AY495">
            <v>5.9180576631259481E-2</v>
          </cell>
          <cell r="AZ495">
            <v>9.104704097116844E-3</v>
          </cell>
          <cell r="BA495">
            <v>0</v>
          </cell>
        </row>
        <row r="496">
          <cell r="AS496">
            <v>1.8018018018018018E-3</v>
          </cell>
          <cell r="AT496">
            <v>0</v>
          </cell>
          <cell r="AU496">
            <v>1.4414414414414415E-2</v>
          </cell>
          <cell r="AV496">
            <v>6.0360360360360361E-2</v>
          </cell>
          <cell r="AW496">
            <v>0.25045045045045045</v>
          </cell>
          <cell r="AX496">
            <v>0.49819819819819822</v>
          </cell>
          <cell r="AY496">
            <v>0.15045045045045044</v>
          </cell>
          <cell r="AZ496">
            <v>2.3423423423423424E-2</v>
          </cell>
          <cell r="BA496">
            <v>9.0090090090090091E-4</v>
          </cell>
        </row>
        <row r="497">
          <cell r="AS497">
            <v>0</v>
          </cell>
          <cell r="AT497">
            <v>2.3880597014925373E-3</v>
          </cell>
          <cell r="AU497">
            <v>2.9850746268656717E-3</v>
          </cell>
          <cell r="AV497">
            <v>2.5074626865671641E-2</v>
          </cell>
          <cell r="AW497">
            <v>0.12955223880597014</v>
          </cell>
          <cell r="AX497">
            <v>0.47522388059701492</v>
          </cell>
          <cell r="AY497">
            <v>0.28059701492537314</v>
          </cell>
          <cell r="AZ497">
            <v>7.522388059701493E-2</v>
          </cell>
          <cell r="BA497">
            <v>8.9552238805970154E-3</v>
          </cell>
        </row>
        <row r="498">
          <cell r="AS498">
            <v>1.8083182640144665E-3</v>
          </cell>
          <cell r="AT498">
            <v>6.0277275467148883E-4</v>
          </cell>
          <cell r="AU498">
            <v>1.8083182640144665E-3</v>
          </cell>
          <cell r="AV498">
            <v>7.2332730560578659E-3</v>
          </cell>
          <cell r="AW498">
            <v>5.9674502712477394E-2</v>
          </cell>
          <cell r="AX498">
            <v>0.31042796865581673</v>
          </cell>
          <cell r="AY498">
            <v>0.40807715491259794</v>
          </cell>
          <cell r="AZ498">
            <v>0.18022905364677516</v>
          </cell>
          <cell r="BA498">
            <v>3.0138637733574444E-2</v>
          </cell>
        </row>
        <row r="499">
          <cell r="AS499">
            <v>1.3568521031207597E-3</v>
          </cell>
          <cell r="AT499">
            <v>0</v>
          </cell>
          <cell r="AU499">
            <v>0</v>
          </cell>
          <cell r="AV499">
            <v>3.3921302578018998E-3</v>
          </cell>
          <cell r="AW499">
            <v>1.4246947082767978E-2</v>
          </cell>
          <cell r="AX499">
            <v>0.17639077340569878</v>
          </cell>
          <cell r="AY499">
            <v>0.36974219810040704</v>
          </cell>
          <cell r="AZ499">
            <v>0.33242876526458615</v>
          </cell>
          <cell r="BA499">
            <v>0.10244233378561737</v>
          </cell>
        </row>
        <row r="500">
          <cell r="AS500">
            <v>0</v>
          </cell>
          <cell r="AT500">
            <v>0</v>
          </cell>
          <cell r="AU500">
            <v>7.0571630204657732E-4</v>
          </cell>
          <cell r="AV500">
            <v>2.1171489061397319E-3</v>
          </cell>
          <cell r="AW500">
            <v>5.6457304163726185E-3</v>
          </cell>
          <cell r="AX500">
            <v>7.0571630204657732E-2</v>
          </cell>
          <cell r="AY500">
            <v>0.26605504587155965</v>
          </cell>
          <cell r="AZ500">
            <v>0.42131263232180666</v>
          </cell>
          <cell r="BA500">
            <v>0.23359209597741709</v>
          </cell>
        </row>
        <row r="501">
          <cell r="AS501">
            <v>0</v>
          </cell>
          <cell r="AT501">
            <v>0</v>
          </cell>
          <cell r="AU501">
            <v>0</v>
          </cell>
          <cell r="AV501">
            <v>0</v>
          </cell>
          <cell r="AW501">
            <v>1.3280212483399733E-3</v>
          </cell>
          <cell r="AX501">
            <v>1.4608233731739707E-2</v>
          </cell>
          <cell r="AY501">
            <v>0.11022576361221779</v>
          </cell>
          <cell r="AZ501">
            <v>0.35059760956175301</v>
          </cell>
          <cell r="BA501">
            <v>0.52324037184594951</v>
          </cell>
        </row>
        <row r="506">
          <cell r="AS506" t="str">
            <v>U</v>
          </cell>
          <cell r="AT506" t="str">
            <v>G</v>
          </cell>
          <cell r="AU506" t="str">
            <v>F</v>
          </cell>
          <cell r="AV506" t="str">
            <v>E</v>
          </cell>
          <cell r="AW506" t="str">
            <v>D</v>
          </cell>
          <cell r="AX506" t="str">
            <v>C</v>
          </cell>
          <cell r="AY506" t="str">
            <v>B</v>
          </cell>
          <cell r="AZ506" t="str">
            <v>A</v>
          </cell>
          <cell r="BA506" t="str">
            <v>*</v>
          </cell>
        </row>
        <row r="507">
          <cell r="AS507">
            <v>0</v>
          </cell>
          <cell r="AT507">
            <v>0</v>
          </cell>
          <cell r="AU507">
            <v>0</v>
          </cell>
          <cell r="AV507">
            <v>0</v>
          </cell>
          <cell r="AW507">
            <v>0</v>
          </cell>
          <cell r="AX507">
            <v>0</v>
          </cell>
          <cell r="AY507">
            <v>0</v>
          </cell>
          <cell r="AZ507">
            <v>0</v>
          </cell>
          <cell r="BA507">
            <v>0</v>
          </cell>
        </row>
        <row r="508">
          <cell r="AS508">
            <v>0</v>
          </cell>
          <cell r="AT508">
            <v>0</v>
          </cell>
          <cell r="AU508">
            <v>0</v>
          </cell>
          <cell r="AV508">
            <v>0</v>
          </cell>
          <cell r="AW508">
            <v>0</v>
          </cell>
          <cell r="AX508">
            <v>0</v>
          </cell>
          <cell r="AY508">
            <v>0</v>
          </cell>
          <cell r="AZ508">
            <v>0</v>
          </cell>
          <cell r="BA508">
            <v>0</v>
          </cell>
        </row>
        <row r="509">
          <cell r="AS509">
            <v>0</v>
          </cell>
          <cell r="AT509">
            <v>7.246376811594203E-3</v>
          </cell>
          <cell r="AU509">
            <v>8.6956521739130432E-2</v>
          </cell>
          <cell r="AV509">
            <v>0.17391304347826086</v>
          </cell>
          <cell r="AW509">
            <v>0.34057971014492755</v>
          </cell>
          <cell r="AX509">
            <v>0.34057971014492755</v>
          </cell>
          <cell r="AY509">
            <v>3.6231884057971016E-2</v>
          </cell>
          <cell r="AZ509">
            <v>1.4492753623188406E-2</v>
          </cell>
          <cell r="BA509">
            <v>0</v>
          </cell>
        </row>
        <row r="510">
          <cell r="AS510">
            <v>0</v>
          </cell>
          <cell r="AT510">
            <v>7.246376811594203E-3</v>
          </cell>
          <cell r="AU510">
            <v>8.6956521739130432E-2</v>
          </cell>
          <cell r="AV510">
            <v>0.17391304347826086</v>
          </cell>
          <cell r="AW510">
            <v>0.34057971014492755</v>
          </cell>
          <cell r="AX510">
            <v>0.34057971014492755</v>
          </cell>
          <cell r="AY510">
            <v>3.6231884057971016E-2</v>
          </cell>
          <cell r="AZ510">
            <v>1.4492753623188406E-2</v>
          </cell>
          <cell r="BA510">
            <v>0</v>
          </cell>
        </row>
        <row r="511">
          <cell r="AS511">
            <v>0</v>
          </cell>
          <cell r="AT511">
            <v>7.246376811594203E-3</v>
          </cell>
          <cell r="AU511">
            <v>8.6956521739130432E-2</v>
          </cell>
          <cell r="AV511">
            <v>0.17391304347826086</v>
          </cell>
          <cell r="AW511">
            <v>0.34057971014492755</v>
          </cell>
          <cell r="AX511">
            <v>0.34057971014492755</v>
          </cell>
          <cell r="AY511">
            <v>3.6231884057971016E-2</v>
          </cell>
          <cell r="AZ511">
            <v>1.4492753623188406E-2</v>
          </cell>
          <cell r="BA511">
            <v>0</v>
          </cell>
        </row>
        <row r="512">
          <cell r="AS512">
            <v>0</v>
          </cell>
          <cell r="AT512">
            <v>7.246376811594203E-3</v>
          </cell>
          <cell r="AU512">
            <v>8.6956521739130432E-2</v>
          </cell>
          <cell r="AV512">
            <v>0.17391304347826086</v>
          </cell>
          <cell r="AW512">
            <v>0.34057971014492755</v>
          </cell>
          <cell r="AX512">
            <v>0.34057971014492755</v>
          </cell>
          <cell r="AY512">
            <v>3.6231884057971016E-2</v>
          </cell>
          <cell r="AZ512">
            <v>1.4492753623188406E-2</v>
          </cell>
          <cell r="BA512">
            <v>0</v>
          </cell>
        </row>
        <row r="513">
          <cell r="AS513">
            <v>0</v>
          </cell>
          <cell r="AT513">
            <v>7.246376811594203E-3</v>
          </cell>
          <cell r="AU513">
            <v>8.6956521739130432E-2</v>
          </cell>
          <cell r="AV513">
            <v>0.17391304347826086</v>
          </cell>
          <cell r="AW513">
            <v>0.34057971014492755</v>
          </cell>
          <cell r="AX513">
            <v>0.34057971014492755</v>
          </cell>
          <cell r="AY513">
            <v>3.6231884057971016E-2</v>
          </cell>
          <cell r="AZ513">
            <v>1.4492753623188406E-2</v>
          </cell>
          <cell r="BA513">
            <v>0</v>
          </cell>
        </row>
        <row r="514">
          <cell r="AS514">
            <v>0</v>
          </cell>
          <cell r="AT514">
            <v>7.246376811594203E-3</v>
          </cell>
          <cell r="AU514">
            <v>8.6956521739130432E-2</v>
          </cell>
          <cell r="AV514">
            <v>0.17391304347826086</v>
          </cell>
          <cell r="AW514">
            <v>0.34057971014492755</v>
          </cell>
          <cell r="AX514">
            <v>0.34057971014492755</v>
          </cell>
          <cell r="AY514">
            <v>3.6231884057971016E-2</v>
          </cell>
          <cell r="AZ514">
            <v>1.4492753623188406E-2</v>
          </cell>
          <cell r="BA514">
            <v>0</v>
          </cell>
        </row>
        <row r="515">
          <cell r="AS515">
            <v>0</v>
          </cell>
          <cell r="AT515">
            <v>0</v>
          </cell>
          <cell r="AU515">
            <v>0</v>
          </cell>
          <cell r="AV515">
            <v>4.5454545454545456E-2</v>
          </cell>
          <cell r="AW515">
            <v>0.15151515151515152</v>
          </cell>
          <cell r="AX515">
            <v>0.60606060606060608</v>
          </cell>
          <cell r="AY515">
            <v>0.15151515151515152</v>
          </cell>
          <cell r="AZ515">
            <v>4.5454545454545456E-2</v>
          </cell>
          <cell r="BA515">
            <v>0</v>
          </cell>
        </row>
        <row r="516">
          <cell r="AS516">
            <v>0</v>
          </cell>
          <cell r="AT516">
            <v>0</v>
          </cell>
          <cell r="AU516">
            <v>1.2096774193548387E-2</v>
          </cell>
          <cell r="AV516">
            <v>2.8225806451612902E-2</v>
          </cell>
          <cell r="AW516">
            <v>0.12096774193548387</v>
          </cell>
          <cell r="AX516">
            <v>0.41532258064516131</v>
          </cell>
          <cell r="AY516">
            <v>0.31854838709677419</v>
          </cell>
          <cell r="AZ516">
            <v>8.0645161290322578E-2</v>
          </cell>
          <cell r="BA516">
            <v>2.4193548387096774E-2</v>
          </cell>
        </row>
        <row r="517">
          <cell r="AS517">
            <v>0</v>
          </cell>
          <cell r="AT517">
            <v>0</v>
          </cell>
          <cell r="AU517">
            <v>0</v>
          </cell>
          <cell r="AV517">
            <v>1.4234875444839857E-2</v>
          </cell>
          <cell r="AW517">
            <v>6.0498220640569395E-2</v>
          </cell>
          <cell r="AX517">
            <v>0.30604982206405695</v>
          </cell>
          <cell r="AY517">
            <v>0.39857651245551601</v>
          </cell>
          <cell r="AZ517">
            <v>0.1708185053380783</v>
          </cell>
          <cell r="BA517">
            <v>4.9822064056939501E-2</v>
          </cell>
        </row>
        <row r="518">
          <cell r="AS518">
            <v>0</v>
          </cell>
          <cell r="AT518">
            <v>0</v>
          </cell>
          <cell r="AU518">
            <v>0</v>
          </cell>
          <cell r="AV518">
            <v>0</v>
          </cell>
          <cell r="AW518">
            <v>6.4308681672025723E-3</v>
          </cell>
          <cell r="AX518">
            <v>0.12540192926045016</v>
          </cell>
          <cell r="AY518">
            <v>0.38906752411575563</v>
          </cell>
          <cell r="AZ518">
            <v>0.31832797427652731</v>
          </cell>
          <cell r="BA518">
            <v>0.16077170418006431</v>
          </cell>
        </row>
        <row r="519">
          <cell r="AS519">
            <v>0</v>
          </cell>
          <cell r="AT519">
            <v>0</v>
          </cell>
          <cell r="AU519">
            <v>0</v>
          </cell>
          <cell r="AV519">
            <v>0</v>
          </cell>
          <cell r="AW519">
            <v>2.9850746268656717E-3</v>
          </cell>
          <cell r="AX519">
            <v>5.3731343283582089E-2</v>
          </cell>
          <cell r="AY519">
            <v>0.22089552238805971</v>
          </cell>
          <cell r="AZ519">
            <v>0.42089552238805972</v>
          </cell>
          <cell r="BA519">
            <v>0.30149253731343284</v>
          </cell>
        </row>
        <row r="520">
          <cell r="AS520">
            <v>0</v>
          </cell>
          <cell r="AT520">
            <v>0</v>
          </cell>
          <cell r="AU520">
            <v>0</v>
          </cell>
          <cell r="AV520">
            <v>0</v>
          </cell>
          <cell r="AW520">
            <v>0</v>
          </cell>
          <cell r="AX520">
            <v>1.4285714285714285E-2</v>
          </cell>
          <cell r="AY520">
            <v>0.12380952380952381</v>
          </cell>
          <cell r="AZ520">
            <v>0.3</v>
          </cell>
          <cell r="BA520">
            <v>0.56190476190476191</v>
          </cell>
        </row>
        <row r="525">
          <cell r="AS525" t="str">
            <v>U</v>
          </cell>
          <cell r="AT525" t="str">
            <v>G</v>
          </cell>
          <cell r="AU525" t="str">
            <v>F</v>
          </cell>
          <cell r="AV525" t="str">
            <v>E</v>
          </cell>
          <cell r="AW525" t="str">
            <v>D</v>
          </cell>
          <cell r="AX525" t="str">
            <v>C</v>
          </cell>
          <cell r="AY525" t="str">
            <v>B</v>
          </cell>
          <cell r="AZ525" t="str">
            <v>A</v>
          </cell>
          <cell r="BA525" t="str">
            <v>*</v>
          </cell>
        </row>
        <row r="526">
          <cell r="AS526">
            <v>0</v>
          </cell>
          <cell r="AT526">
            <v>0</v>
          </cell>
          <cell r="AU526">
            <v>0</v>
          </cell>
          <cell r="AV526">
            <v>0</v>
          </cell>
          <cell r="AW526">
            <v>0</v>
          </cell>
          <cell r="AX526">
            <v>0</v>
          </cell>
          <cell r="AY526">
            <v>0</v>
          </cell>
          <cell r="AZ526">
            <v>0</v>
          </cell>
          <cell r="BA526">
            <v>0</v>
          </cell>
        </row>
        <row r="527">
          <cell r="AS527">
            <v>0</v>
          </cell>
          <cell r="AT527">
            <v>0</v>
          </cell>
          <cell r="AU527">
            <v>0</v>
          </cell>
          <cell r="AV527">
            <v>0</v>
          </cell>
          <cell r="AW527">
            <v>0</v>
          </cell>
          <cell r="AX527">
            <v>0</v>
          </cell>
          <cell r="AY527">
            <v>0</v>
          </cell>
          <cell r="AZ527">
            <v>0</v>
          </cell>
          <cell r="BA527">
            <v>0</v>
          </cell>
        </row>
        <row r="528">
          <cell r="AS528">
            <v>0</v>
          </cell>
          <cell r="AT528">
            <v>0</v>
          </cell>
          <cell r="AU528">
            <v>0</v>
          </cell>
          <cell r="AV528">
            <v>4.5662100456621002E-3</v>
          </cell>
          <cell r="AW528">
            <v>1.3698630136986301E-2</v>
          </cell>
          <cell r="AX528">
            <v>0.34703196347031962</v>
          </cell>
          <cell r="AY528">
            <v>0.36073059360730592</v>
          </cell>
          <cell r="AZ528">
            <v>0.23287671232876711</v>
          </cell>
          <cell r="BA528">
            <v>4.1095890410958902E-2</v>
          </cell>
        </row>
        <row r="529">
          <cell r="AS529">
            <v>0</v>
          </cell>
          <cell r="AT529">
            <v>0</v>
          </cell>
          <cell r="AU529">
            <v>0</v>
          </cell>
          <cell r="AV529">
            <v>4.5662100456621002E-3</v>
          </cell>
          <cell r="AW529">
            <v>1.3698630136986301E-2</v>
          </cell>
          <cell r="AX529">
            <v>0.34703196347031962</v>
          </cell>
          <cell r="AY529">
            <v>0.36073059360730592</v>
          </cell>
          <cell r="AZ529">
            <v>0.23287671232876711</v>
          </cell>
          <cell r="BA529">
            <v>4.1095890410958902E-2</v>
          </cell>
        </row>
        <row r="530">
          <cell r="AS530">
            <v>0</v>
          </cell>
          <cell r="AT530">
            <v>0</v>
          </cell>
          <cell r="AU530">
            <v>0</v>
          </cell>
          <cell r="AV530">
            <v>4.5662100456621002E-3</v>
          </cell>
          <cell r="AW530">
            <v>1.3698630136986301E-2</v>
          </cell>
          <cell r="AX530">
            <v>0.34703196347031962</v>
          </cell>
          <cell r="AY530">
            <v>0.36073059360730592</v>
          </cell>
          <cell r="AZ530">
            <v>0.23287671232876711</v>
          </cell>
          <cell r="BA530">
            <v>4.1095890410958902E-2</v>
          </cell>
        </row>
        <row r="531">
          <cell r="AS531">
            <v>0</v>
          </cell>
          <cell r="AT531">
            <v>0</v>
          </cell>
          <cell r="AU531">
            <v>0</v>
          </cell>
          <cell r="AV531">
            <v>4.5662100456621002E-3</v>
          </cell>
          <cell r="AW531">
            <v>1.3698630136986301E-2</v>
          </cell>
          <cell r="AX531">
            <v>0.34703196347031962</v>
          </cell>
          <cell r="AY531">
            <v>0.36073059360730592</v>
          </cell>
          <cell r="AZ531">
            <v>0.23287671232876711</v>
          </cell>
          <cell r="BA531">
            <v>4.1095890410958902E-2</v>
          </cell>
        </row>
        <row r="532">
          <cell r="AS532">
            <v>0</v>
          </cell>
          <cell r="AT532">
            <v>0</v>
          </cell>
          <cell r="AU532">
            <v>0</v>
          </cell>
          <cell r="AV532">
            <v>4.5662100456621002E-3</v>
          </cell>
          <cell r="AW532">
            <v>1.3698630136986301E-2</v>
          </cell>
          <cell r="AX532">
            <v>0.34703196347031962</v>
          </cell>
          <cell r="AY532">
            <v>0.36073059360730592</v>
          </cell>
          <cell r="AZ532">
            <v>0.23287671232876711</v>
          </cell>
          <cell r="BA532">
            <v>4.1095890410958902E-2</v>
          </cell>
        </row>
        <row r="533">
          <cell r="AS533">
            <v>0</v>
          </cell>
          <cell r="AT533">
            <v>0</v>
          </cell>
          <cell r="AU533">
            <v>0</v>
          </cell>
          <cell r="AV533">
            <v>4.5662100456621002E-3</v>
          </cell>
          <cell r="AW533">
            <v>1.3698630136986301E-2</v>
          </cell>
          <cell r="AX533">
            <v>0.34703196347031962</v>
          </cell>
          <cell r="AY533">
            <v>0.36073059360730592</v>
          </cell>
          <cell r="AZ533">
            <v>0.23287671232876711</v>
          </cell>
          <cell r="BA533">
            <v>4.1095890410958902E-2</v>
          </cell>
        </row>
        <row r="534">
          <cell r="AS534">
            <v>0</v>
          </cell>
          <cell r="AT534">
            <v>0</v>
          </cell>
          <cell r="AU534">
            <v>0</v>
          </cell>
          <cell r="AV534">
            <v>4.5662100456621002E-3</v>
          </cell>
          <cell r="AW534">
            <v>1.3698630136986301E-2</v>
          </cell>
          <cell r="AX534">
            <v>0.34703196347031962</v>
          </cell>
          <cell r="AY534">
            <v>0.36073059360730592</v>
          </cell>
          <cell r="AZ534">
            <v>0.23287671232876711</v>
          </cell>
          <cell r="BA534">
            <v>4.1095890410958902E-2</v>
          </cell>
        </row>
        <row r="535">
          <cell r="AS535">
            <v>0</v>
          </cell>
          <cell r="AT535">
            <v>0</v>
          </cell>
          <cell r="AU535">
            <v>0</v>
          </cell>
          <cell r="AV535">
            <v>4.5662100456621002E-3</v>
          </cell>
          <cell r="AW535">
            <v>1.3698630136986301E-2</v>
          </cell>
          <cell r="AX535">
            <v>0.34703196347031962</v>
          </cell>
          <cell r="AY535">
            <v>0.36073059360730592</v>
          </cell>
          <cell r="AZ535">
            <v>0.23287671232876711</v>
          </cell>
          <cell r="BA535">
            <v>4.1095890410958902E-2</v>
          </cell>
        </row>
        <row r="536">
          <cell r="AS536">
            <v>0</v>
          </cell>
          <cell r="AT536">
            <v>0</v>
          </cell>
          <cell r="AU536">
            <v>0</v>
          </cell>
          <cell r="AV536">
            <v>4.5662100456621002E-3</v>
          </cell>
          <cell r="AW536">
            <v>1.3698630136986301E-2</v>
          </cell>
          <cell r="AX536">
            <v>0.34703196347031962</v>
          </cell>
          <cell r="AY536">
            <v>0.36073059360730592</v>
          </cell>
          <cell r="AZ536">
            <v>0.23287671232876711</v>
          </cell>
          <cell r="BA536">
            <v>4.1095890410958902E-2</v>
          </cell>
        </row>
        <row r="537">
          <cell r="AS537">
            <v>0</v>
          </cell>
          <cell r="AT537">
            <v>0</v>
          </cell>
          <cell r="AU537">
            <v>0</v>
          </cell>
          <cell r="AV537">
            <v>0</v>
          </cell>
          <cell r="AW537">
            <v>0</v>
          </cell>
          <cell r="AX537">
            <v>5.0793650793650794E-2</v>
          </cell>
          <cell r="AY537">
            <v>0.2857142857142857</v>
          </cell>
          <cell r="AZ537">
            <v>0.46984126984126984</v>
          </cell>
          <cell r="BA537">
            <v>0.19365079365079366</v>
          </cell>
        </row>
        <row r="538">
          <cell r="AS538">
            <v>0</v>
          </cell>
          <cell r="AT538">
            <v>0</v>
          </cell>
          <cell r="AU538">
            <v>0</v>
          </cell>
          <cell r="AV538">
            <v>0</v>
          </cell>
          <cell r="AW538">
            <v>0</v>
          </cell>
          <cell r="AX538">
            <v>2.8528528528528527E-2</v>
          </cell>
          <cell r="AY538">
            <v>0.18018018018018017</v>
          </cell>
          <cell r="AZ538">
            <v>0.42792792792792794</v>
          </cell>
          <cell r="BA538">
            <v>0.36336336336336339</v>
          </cell>
        </row>
        <row r="539">
          <cell r="AS539">
            <v>0</v>
          </cell>
          <cell r="AT539">
            <v>0</v>
          </cell>
          <cell r="AU539">
            <v>0</v>
          </cell>
          <cell r="AV539">
            <v>0</v>
          </cell>
          <cell r="AW539">
            <v>0</v>
          </cell>
          <cell r="AX539">
            <v>0</v>
          </cell>
          <cell r="AY539">
            <v>5.4766734279918863E-2</v>
          </cell>
          <cell r="AZ539">
            <v>0.2748478701825558</v>
          </cell>
          <cell r="BA539">
            <v>0.67038539553752541</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VersionControl"/>
      <sheetName val="Settings"/>
      <sheetName val="Summary"/>
      <sheetName val="Calc_SchoolCensuses"/>
      <sheetName val="Calc_Alternative Provision Rtn"/>
      <sheetName val="Calc_EarlyYears"/>
      <sheetName val="Calc_UniversalProvAdj"/>
      <sheetName val="Calc_ManualAdj"/>
      <sheetName val="Calc_CashFloorCheck"/>
      <sheetName val="Calc_Total of Census"/>
      <sheetName val="Calc_Total of Cohorts"/>
      <sheetName val="Inp_Maintained"/>
      <sheetName val="Inp_Alternative Provision"/>
      <sheetName val="Inp_EYC"/>
      <sheetName val="Inp_3 Year Old Adjustment"/>
      <sheetName val="Inp_Manual Amendments to Data"/>
      <sheetName val="Inp_Recoupment Amounts"/>
      <sheetName val="Inp_GUF"/>
      <sheetName val="Inp_PrevYr GUF"/>
      <sheetName val="Inp_TransferringSchools_PrevYr"/>
      <sheetName val="Inp_Academy Adj_PrevYr"/>
    </sheetNames>
    <sheetDataSet>
      <sheetData sheetId="0" refreshError="1"/>
      <sheetData sheetId="1" refreshError="1"/>
      <sheetData sheetId="2" refreshError="1">
        <row r="23">
          <cell r="B23" t="str">
            <v>09/10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2"/>
  </sheetPr>
  <dimension ref="A1"/>
  <sheetViews>
    <sheetView topLeftCell="A37" workbookViewId="0">
      <selection activeCell="E59" sqref="E59"/>
    </sheetView>
    <sheetView workbookViewId="1"/>
    <sheetView workbookViewId="2"/>
  </sheetViews>
  <sheetFormatPr defaultColWidth="8.1640625" defaultRowHeight="12.75" x14ac:dyDescent="0.2"/>
  <cols>
    <col min="1" max="16384" width="8.1640625" style="78"/>
  </cols>
  <sheetData/>
  <phoneticPr fontId="22" type="noConversion"/>
  <pageMargins left="0.55118110236220474" right="0.55118110236220474" top="0.78740157480314965" bottom="0.98425196850393704" header="0.51181102362204722" footer="0.51181102362204722"/>
  <pageSetup paperSize="9" orientation="portrait" r:id="rId1"/>
  <headerFooter alignWithMargins="0">
    <oddFooter>&amp;L&amp;8&amp;Z&amp;F \ &amp;A  &amp;D&amp;C&amp;8&amp;P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1194"/>
  <sheetViews>
    <sheetView topLeftCell="A1130" zoomScale="60" zoomScaleNormal="60" workbookViewId="0">
      <selection activeCell="L1470" sqref="L1470"/>
    </sheetView>
    <sheetView workbookViewId="1"/>
    <sheetView workbookViewId="2"/>
  </sheetViews>
  <sheetFormatPr defaultRowHeight="12.75" x14ac:dyDescent="0.2"/>
  <cols>
    <col min="1" max="1" width="4.5" style="518" customWidth="1"/>
    <col min="2" max="2" width="14.83203125" style="672" customWidth="1"/>
    <col min="3" max="3" width="8.33203125" style="672" customWidth="1"/>
    <col min="4" max="4" width="8" style="672" customWidth="1"/>
    <col min="5" max="5" width="13" style="672" customWidth="1"/>
    <col min="6" max="15" width="10.6640625" style="672" customWidth="1"/>
    <col min="16" max="16" width="8.1640625" style="672" customWidth="1"/>
    <col min="17" max="17" width="8" style="672" customWidth="1"/>
    <col min="18" max="18" width="13" style="672" customWidth="1"/>
    <col min="19" max="28" width="10.6640625" style="672" customWidth="1"/>
    <col min="29" max="29" width="8.83203125" style="672" customWidth="1"/>
    <col min="30" max="30" width="8" style="672" customWidth="1"/>
    <col min="31" max="31" width="13" style="672" customWidth="1"/>
    <col min="32" max="41" width="10.6640625" style="672" customWidth="1"/>
    <col min="42" max="42" width="8.1640625" style="672" customWidth="1"/>
    <col min="43" max="43" width="8" style="672" customWidth="1"/>
    <col min="44" max="44" width="13" style="672" customWidth="1"/>
    <col min="45" max="54" width="10.6640625" style="672" customWidth="1"/>
    <col min="55" max="55" width="8.83203125" style="672" customWidth="1"/>
    <col min="56" max="56" width="8" style="672" customWidth="1"/>
    <col min="57" max="57" width="13" style="672" customWidth="1"/>
    <col min="58" max="67" width="10.6640625" style="672" customWidth="1"/>
    <col min="68" max="16384" width="9.33203125" style="518"/>
  </cols>
  <sheetData>
    <row r="1" spans="1:119" x14ac:dyDescent="0.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row>
    <row r="2" spans="1:119" x14ac:dyDescent="0.2">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row>
    <row r="3" spans="1:119" x14ac:dyDescent="0.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row>
    <row r="4" spans="1:119" x14ac:dyDescent="0.2">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row>
    <row r="5" spans="1:119" ht="14.25" customHeight="1" x14ac:dyDescent="0.2">
      <c r="A5"/>
      <c r="B5"/>
      <c r="C5"/>
      <c r="D5"/>
      <c r="E5"/>
      <c r="F5" s="843" t="s">
        <v>168</v>
      </c>
      <c r="G5" s="843"/>
      <c r="H5" s="843"/>
      <c r="I5" s="843"/>
      <c r="J5" s="843"/>
      <c r="K5" s="843"/>
      <c r="L5" s="843"/>
      <c r="M5" s="843"/>
      <c r="N5" s="843"/>
      <c r="O5" s="591"/>
      <c r="P5" s="591"/>
      <c r="Q5" s="591"/>
      <c r="R5" s="591"/>
      <c r="S5" s="844" t="s">
        <v>169</v>
      </c>
      <c r="T5" s="844"/>
      <c r="U5" s="844"/>
      <c r="V5" s="844"/>
      <c r="W5" s="844"/>
      <c r="X5" s="844"/>
      <c r="Y5" s="844"/>
      <c r="Z5" s="844"/>
      <c r="AA5" s="844"/>
      <c r="AB5" s="591"/>
      <c r="AC5"/>
      <c r="AD5" s="591"/>
      <c r="AE5" s="591"/>
      <c r="AF5" s="844" t="s">
        <v>170</v>
      </c>
      <c r="AG5" s="844"/>
      <c r="AH5" s="844"/>
      <c r="AI5" s="844"/>
      <c r="AJ5" s="844"/>
      <c r="AK5" s="844"/>
      <c r="AL5" s="844"/>
      <c r="AM5" s="844"/>
      <c r="AN5" s="844"/>
      <c r="AO5" s="591"/>
      <c r="AP5" s="591"/>
      <c r="AQ5" s="591"/>
      <c r="AR5" s="591"/>
      <c r="AS5" s="837" t="s">
        <v>194</v>
      </c>
      <c r="AT5" s="837"/>
      <c r="AU5" s="837"/>
      <c r="AV5" s="837"/>
      <c r="AW5" s="837"/>
      <c r="AX5" s="837"/>
      <c r="AY5" s="837"/>
      <c r="AZ5" s="837"/>
      <c r="BA5" s="837"/>
      <c r="BB5"/>
      <c r="BC5"/>
      <c r="BD5"/>
      <c r="BE5"/>
      <c r="BF5" s="837" t="s">
        <v>195</v>
      </c>
      <c r="BG5" s="837"/>
      <c r="BH5" s="837"/>
      <c r="BI5" s="837"/>
      <c r="BJ5" s="837"/>
      <c r="BK5" s="837"/>
      <c r="BL5" s="837"/>
      <c r="BM5" s="837"/>
      <c r="BN5" s="837"/>
      <c r="BO5"/>
      <c r="BP5"/>
      <c r="BQ5"/>
      <c r="BR5"/>
      <c r="BS5" s="836" t="s">
        <v>249</v>
      </c>
      <c r="BT5" s="836"/>
      <c r="BU5" s="836"/>
      <c r="BV5" s="836"/>
      <c r="BW5" s="836"/>
      <c r="BX5" s="836"/>
      <c r="BY5" s="836"/>
      <c r="BZ5" s="836"/>
      <c r="CA5" s="836"/>
      <c r="CB5"/>
      <c r="CC5"/>
      <c r="CD5"/>
      <c r="CE5"/>
      <c r="CF5" s="836" t="s">
        <v>308</v>
      </c>
      <c r="CG5" s="836"/>
      <c r="CH5" s="836"/>
      <c r="CI5" s="836"/>
      <c r="CJ5" s="836"/>
      <c r="CK5" s="836"/>
      <c r="CL5" s="836"/>
      <c r="CM5" s="836"/>
      <c r="CN5" s="836"/>
      <c r="CO5"/>
      <c r="CP5"/>
      <c r="CQ5"/>
      <c r="CR5"/>
      <c r="CS5" s="835" t="s">
        <v>251</v>
      </c>
      <c r="CT5" s="835"/>
      <c r="CU5" s="835"/>
      <c r="CV5" s="835"/>
      <c r="CW5" s="835"/>
      <c r="CX5" s="835"/>
      <c r="CY5" s="835"/>
      <c r="CZ5" s="835"/>
      <c r="DA5" s="835"/>
      <c r="DB5"/>
      <c r="DC5"/>
      <c r="DD5"/>
      <c r="DE5"/>
      <c r="DF5" s="835" t="s">
        <v>315</v>
      </c>
      <c r="DG5" s="835"/>
      <c r="DH5" s="835"/>
      <c r="DI5" s="835"/>
      <c r="DJ5" s="835"/>
      <c r="DK5" s="835"/>
      <c r="DL5" s="835"/>
      <c r="DM5" s="835"/>
      <c r="DN5" s="835"/>
      <c r="DO5"/>
    </row>
    <row r="6" spans="1:119" ht="14.25" customHeight="1" x14ac:dyDescent="0.2">
      <c r="A6"/>
      <c r="B6"/>
      <c r="C6"/>
      <c r="D6"/>
      <c r="E6"/>
      <c r="F6" s="843"/>
      <c r="G6" s="843"/>
      <c r="H6" s="843"/>
      <c r="I6" s="843"/>
      <c r="J6" s="843"/>
      <c r="K6" s="843"/>
      <c r="L6" s="843"/>
      <c r="M6" s="843"/>
      <c r="N6" s="843"/>
      <c r="O6" s="591"/>
      <c r="P6" s="591"/>
      <c r="Q6" s="591"/>
      <c r="R6" s="591"/>
      <c r="S6" s="844"/>
      <c r="T6" s="844"/>
      <c r="U6" s="844"/>
      <c r="V6" s="844"/>
      <c r="W6" s="844"/>
      <c r="X6" s="844"/>
      <c r="Y6" s="844"/>
      <c r="Z6" s="844"/>
      <c r="AA6" s="844"/>
      <c r="AB6" s="591"/>
      <c r="AC6"/>
      <c r="AD6" s="591"/>
      <c r="AE6" s="591"/>
      <c r="AF6" s="844"/>
      <c r="AG6" s="844"/>
      <c r="AH6" s="844"/>
      <c r="AI6" s="844"/>
      <c r="AJ6" s="844"/>
      <c r="AK6" s="844"/>
      <c r="AL6" s="844"/>
      <c r="AM6" s="844"/>
      <c r="AN6" s="844"/>
      <c r="AO6" s="591"/>
      <c r="AP6" s="591"/>
      <c r="AQ6" s="591"/>
      <c r="AR6" s="591"/>
      <c r="AS6" s="837"/>
      <c r="AT6" s="837"/>
      <c r="AU6" s="837"/>
      <c r="AV6" s="837"/>
      <c r="AW6" s="837"/>
      <c r="AX6" s="837"/>
      <c r="AY6" s="837"/>
      <c r="AZ6" s="837"/>
      <c r="BA6" s="837"/>
      <c r="BB6"/>
      <c r="BC6"/>
      <c r="BD6"/>
      <c r="BE6"/>
      <c r="BF6" s="837"/>
      <c r="BG6" s="837"/>
      <c r="BH6" s="837"/>
      <c r="BI6" s="837"/>
      <c r="BJ6" s="837"/>
      <c r="BK6" s="837"/>
      <c r="BL6" s="837"/>
      <c r="BM6" s="837"/>
      <c r="BN6" s="837"/>
      <c r="BO6"/>
      <c r="BP6"/>
      <c r="BQ6"/>
      <c r="BR6"/>
      <c r="BS6" s="836"/>
      <c r="BT6" s="836"/>
      <c r="BU6" s="836"/>
      <c r="BV6" s="836"/>
      <c r="BW6" s="836"/>
      <c r="BX6" s="836"/>
      <c r="BY6" s="836"/>
      <c r="BZ6" s="836"/>
      <c r="CA6" s="836"/>
      <c r="CB6"/>
      <c r="CC6"/>
      <c r="CD6"/>
      <c r="CE6"/>
      <c r="CF6" s="836"/>
      <c r="CG6" s="836"/>
      <c r="CH6" s="836"/>
      <c r="CI6" s="836"/>
      <c r="CJ6" s="836"/>
      <c r="CK6" s="836"/>
      <c r="CL6" s="836"/>
      <c r="CM6" s="836"/>
      <c r="CN6" s="836"/>
      <c r="CO6"/>
      <c r="CP6"/>
      <c r="CQ6"/>
      <c r="CR6"/>
      <c r="CS6" s="835"/>
      <c r="CT6" s="835"/>
      <c r="CU6" s="835"/>
      <c r="CV6" s="835"/>
      <c r="CW6" s="835"/>
      <c r="CX6" s="835"/>
      <c r="CY6" s="835"/>
      <c r="CZ6" s="835"/>
      <c r="DA6" s="835"/>
      <c r="DB6"/>
      <c r="DC6"/>
      <c r="DD6"/>
      <c r="DE6"/>
      <c r="DF6" s="835"/>
      <c r="DG6" s="835"/>
      <c r="DH6" s="835"/>
      <c r="DI6" s="835"/>
      <c r="DJ6" s="835"/>
      <c r="DK6" s="835"/>
      <c r="DL6" s="835"/>
      <c r="DM6" s="835"/>
      <c r="DN6" s="835"/>
      <c r="DO6"/>
    </row>
    <row r="7" spans="1:119" ht="14.25" customHeight="1" x14ac:dyDescent="0.2">
      <c r="A7"/>
      <c r="B7"/>
      <c r="C7" s="592"/>
      <c r="D7" s="592"/>
      <c r="E7" s="592"/>
      <c r="F7" s="593"/>
      <c r="G7" s="593"/>
      <c r="H7" s="593"/>
      <c r="I7" s="593"/>
      <c r="J7" s="593"/>
      <c r="K7" s="593"/>
      <c r="L7" s="593"/>
      <c r="M7" s="593"/>
      <c r="N7" s="593"/>
      <c r="O7" s="594"/>
      <c r="P7" s="594"/>
      <c r="Q7" s="594"/>
      <c r="R7" s="594"/>
      <c r="S7" s="593"/>
      <c r="T7" s="593"/>
      <c r="U7" s="593"/>
      <c r="V7" s="593"/>
      <c r="W7" s="593"/>
      <c r="X7" s="593"/>
      <c r="Y7" s="593"/>
      <c r="Z7" s="593"/>
      <c r="AA7" s="593"/>
      <c r="AB7" s="594"/>
      <c r="AC7" s="592"/>
      <c r="AD7" s="594"/>
      <c r="AE7" s="594"/>
      <c r="AF7" s="593"/>
      <c r="AG7" s="593"/>
      <c r="AH7" s="593"/>
      <c r="AI7" s="593"/>
      <c r="AJ7" s="593"/>
      <c r="AK7" s="593"/>
      <c r="AL7" s="593"/>
      <c r="AM7" s="593"/>
      <c r="AN7" s="593"/>
      <c r="AO7" s="594"/>
      <c r="AP7" s="591"/>
      <c r="AQ7" s="591"/>
      <c r="AR7" s="591"/>
      <c r="AS7" s="591"/>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row>
    <row r="8" spans="1:119" ht="14.25" customHeight="1" x14ac:dyDescent="0.3">
      <c r="A8"/>
      <c r="B8"/>
      <c r="C8" s="592"/>
      <c r="D8" s="829" t="s">
        <v>245</v>
      </c>
      <c r="E8" s="829"/>
      <c r="F8" s="595"/>
      <c r="G8" s="595"/>
      <c r="H8" s="595"/>
      <c r="I8" s="595"/>
      <c r="J8" s="595"/>
      <c r="K8" s="595"/>
      <c r="L8" s="595"/>
      <c r="M8" s="595"/>
      <c r="N8" s="595"/>
      <c r="O8" s="595"/>
      <c r="P8" s="592"/>
      <c r="Q8" s="829" t="s">
        <v>245</v>
      </c>
      <c r="R8" s="829"/>
      <c r="S8" s="595"/>
      <c r="T8" s="595"/>
      <c r="U8" s="595"/>
      <c r="V8" s="595"/>
      <c r="W8" s="595"/>
      <c r="X8" s="595"/>
      <c r="Y8" s="595"/>
      <c r="Z8" s="595"/>
      <c r="AA8" s="595"/>
      <c r="AB8" s="595"/>
      <c r="AC8" s="592"/>
      <c r="AD8" s="829" t="s">
        <v>245</v>
      </c>
      <c r="AE8" s="829"/>
      <c r="AF8" s="595"/>
      <c r="AG8" s="595"/>
      <c r="AH8" s="595"/>
      <c r="AI8" s="595"/>
      <c r="AJ8" s="595"/>
      <c r="AK8" s="595"/>
      <c r="AL8" s="595"/>
      <c r="AM8" s="595"/>
      <c r="AN8" s="595"/>
      <c r="AO8" s="595"/>
      <c r="AP8" s="591"/>
      <c r="AQ8" s="829" t="s">
        <v>245</v>
      </c>
      <c r="AR8" s="829"/>
      <c r="AS8" s="595"/>
      <c r="AT8" s="595"/>
      <c r="AU8" s="595"/>
      <c r="AV8" s="595"/>
      <c r="AW8" s="595"/>
      <c r="AX8" s="595"/>
      <c r="AY8" s="595"/>
      <c r="AZ8" s="595"/>
      <c r="BA8" s="595"/>
      <c r="BB8" s="595"/>
      <c r="BC8" s="592"/>
      <c r="BD8" s="829" t="s">
        <v>245</v>
      </c>
      <c r="BE8" s="829"/>
      <c r="BF8" s="595"/>
      <c r="BG8" s="595"/>
      <c r="BH8" s="595"/>
      <c r="BI8" s="595"/>
      <c r="BJ8" s="595"/>
      <c r="BK8" s="595"/>
      <c r="BL8" s="595"/>
      <c r="BM8" s="595"/>
      <c r="BN8" s="595"/>
      <c r="BO8" s="595"/>
      <c r="BP8"/>
      <c r="BQ8" s="829" t="s">
        <v>245</v>
      </c>
      <c r="BR8" s="829"/>
      <c r="BS8" s="595"/>
      <c r="BT8" s="595"/>
      <c r="BU8" s="595"/>
      <c r="BV8" s="595"/>
      <c r="BW8" s="595"/>
      <c r="BX8" s="595"/>
      <c r="BY8" s="595"/>
      <c r="BZ8" s="595"/>
      <c r="CA8" s="595"/>
      <c r="CB8" s="595"/>
      <c r="CC8" s="592"/>
      <c r="CD8" s="829" t="s">
        <v>245</v>
      </c>
      <c r="CE8" s="829"/>
      <c r="CF8" s="595"/>
      <c r="CG8" s="595"/>
      <c r="CH8" s="595"/>
      <c r="CI8" s="595"/>
      <c r="CJ8" s="595"/>
      <c r="CK8" s="595"/>
      <c r="CL8" s="595"/>
      <c r="CM8" s="595"/>
      <c r="CN8" s="595"/>
      <c r="CO8" s="595"/>
      <c r="CP8"/>
      <c r="CQ8" s="829" t="s">
        <v>245</v>
      </c>
      <c r="CR8" s="829"/>
      <c r="CS8" s="595"/>
      <c r="CT8" s="595"/>
      <c r="CU8" s="595"/>
      <c r="CV8" s="595"/>
      <c r="CW8" s="595"/>
      <c r="CX8" s="595"/>
      <c r="CY8" s="595"/>
      <c r="CZ8" s="595"/>
      <c r="DA8" s="595"/>
      <c r="DB8" s="595"/>
      <c r="DC8" s="592"/>
      <c r="DD8" s="829" t="s">
        <v>245</v>
      </c>
      <c r="DE8" s="829"/>
      <c r="DF8" s="595"/>
      <c r="DG8" s="595"/>
      <c r="DH8" s="595"/>
      <c r="DI8" s="595"/>
      <c r="DJ8" s="595"/>
      <c r="DK8" s="595"/>
      <c r="DL8" s="595"/>
      <c r="DM8" s="595"/>
      <c r="DN8" s="595"/>
      <c r="DO8" s="595"/>
    </row>
    <row r="9" spans="1:119" ht="28.9" customHeight="1" x14ac:dyDescent="0.2">
      <c r="A9"/>
      <c r="B9"/>
      <c r="C9" s="592"/>
      <c r="D9" s="829"/>
      <c r="E9" s="829"/>
      <c r="F9" s="831" t="s">
        <v>171</v>
      </c>
      <c r="G9" s="831"/>
      <c r="H9" s="831"/>
      <c r="I9" s="831"/>
      <c r="J9" s="831"/>
      <c r="K9" s="831"/>
      <c r="L9" s="831"/>
      <c r="M9" s="831"/>
      <c r="N9" s="831"/>
      <c r="O9" s="831"/>
      <c r="P9" s="592"/>
      <c r="Q9" s="829"/>
      <c r="R9" s="829"/>
      <c r="S9" s="831" t="s">
        <v>171</v>
      </c>
      <c r="T9" s="831"/>
      <c r="U9" s="831"/>
      <c r="V9" s="831"/>
      <c r="W9" s="831"/>
      <c r="X9" s="831"/>
      <c r="Y9" s="831"/>
      <c r="Z9" s="831"/>
      <c r="AA9" s="831"/>
      <c r="AB9" s="831"/>
      <c r="AC9" s="592"/>
      <c r="AD9" s="829"/>
      <c r="AE9" s="829"/>
      <c r="AF9" s="831" t="s">
        <v>171</v>
      </c>
      <c r="AG9" s="831"/>
      <c r="AH9" s="831"/>
      <c r="AI9" s="831"/>
      <c r="AJ9" s="831"/>
      <c r="AK9" s="831"/>
      <c r="AL9" s="831"/>
      <c r="AM9" s="831"/>
      <c r="AN9" s="831"/>
      <c r="AO9" s="831"/>
      <c r="AP9" s="591"/>
      <c r="AQ9" s="829"/>
      <c r="AR9" s="829"/>
      <c r="AS9" s="831" t="s">
        <v>171</v>
      </c>
      <c r="AT9" s="831"/>
      <c r="AU9" s="831"/>
      <c r="AV9" s="831"/>
      <c r="AW9" s="831"/>
      <c r="AX9" s="831"/>
      <c r="AY9" s="831"/>
      <c r="AZ9" s="831"/>
      <c r="BA9" s="831"/>
      <c r="BB9" s="831"/>
      <c r="BC9" s="592"/>
      <c r="BD9" s="829"/>
      <c r="BE9" s="829"/>
      <c r="BF9" s="831" t="s">
        <v>171</v>
      </c>
      <c r="BG9" s="831"/>
      <c r="BH9" s="831"/>
      <c r="BI9" s="831"/>
      <c r="BJ9" s="831"/>
      <c r="BK9" s="831"/>
      <c r="BL9" s="831"/>
      <c r="BM9" s="831"/>
      <c r="BN9" s="831"/>
      <c r="BO9" s="831"/>
      <c r="BP9"/>
      <c r="BQ9" s="829"/>
      <c r="BR9" s="829"/>
      <c r="BS9" s="831" t="s">
        <v>171</v>
      </c>
      <c r="BT9" s="831"/>
      <c r="BU9" s="831"/>
      <c r="BV9" s="831"/>
      <c r="BW9" s="831"/>
      <c r="BX9" s="831"/>
      <c r="BY9" s="831"/>
      <c r="BZ9" s="831"/>
      <c r="CA9" s="831"/>
      <c r="CB9" s="831"/>
      <c r="CC9" s="592"/>
      <c r="CD9" s="829"/>
      <c r="CE9" s="829"/>
      <c r="CF9" s="831" t="s">
        <v>171</v>
      </c>
      <c r="CG9" s="831"/>
      <c r="CH9" s="831"/>
      <c r="CI9" s="831"/>
      <c r="CJ9" s="831"/>
      <c r="CK9" s="831"/>
      <c r="CL9" s="831"/>
      <c r="CM9" s="831"/>
      <c r="CN9" s="831"/>
      <c r="CO9" s="831"/>
      <c r="CP9"/>
      <c r="CQ9" s="829"/>
      <c r="CR9" s="829"/>
      <c r="CS9" s="831" t="s">
        <v>171</v>
      </c>
      <c r="CT9" s="831"/>
      <c r="CU9" s="831"/>
      <c r="CV9" s="831"/>
      <c r="CW9" s="831"/>
      <c r="CX9" s="831"/>
      <c r="CY9" s="831"/>
      <c r="CZ9" s="831"/>
      <c r="DA9" s="831"/>
      <c r="DB9" s="831"/>
      <c r="DC9" s="592"/>
      <c r="DD9" s="829"/>
      <c r="DE9" s="829"/>
      <c r="DF9" s="831" t="s">
        <v>171</v>
      </c>
      <c r="DG9" s="831"/>
      <c r="DH9" s="831"/>
      <c r="DI9" s="831"/>
      <c r="DJ9" s="831"/>
      <c r="DK9" s="831"/>
      <c r="DL9" s="831"/>
      <c r="DM9" s="831"/>
      <c r="DN9" s="831"/>
      <c r="DO9" s="831"/>
    </row>
    <row r="10" spans="1:119" ht="14.25" customHeight="1" x14ac:dyDescent="0.2">
      <c r="A10"/>
      <c r="B10"/>
      <c r="C10" s="592"/>
      <c r="D10" s="830"/>
      <c r="E10" s="830"/>
      <c r="F10" s="596" t="s">
        <v>16</v>
      </c>
      <c r="G10" s="596">
        <v>1</v>
      </c>
      <c r="H10" s="596">
        <v>2</v>
      </c>
      <c r="I10" s="596">
        <v>3</v>
      </c>
      <c r="J10" s="596">
        <v>4</v>
      </c>
      <c r="K10" s="596">
        <v>5</v>
      </c>
      <c r="L10" s="596">
        <v>6</v>
      </c>
      <c r="M10" s="596">
        <v>7</v>
      </c>
      <c r="N10" s="596">
        <v>8</v>
      </c>
      <c r="O10" s="596">
        <v>9</v>
      </c>
      <c r="P10" s="592"/>
      <c r="Q10" s="830"/>
      <c r="R10" s="830"/>
      <c r="S10" s="596" t="s">
        <v>16</v>
      </c>
      <c r="T10" s="596">
        <v>1</v>
      </c>
      <c r="U10" s="596">
        <v>2</v>
      </c>
      <c r="V10" s="596">
        <v>3</v>
      </c>
      <c r="W10" s="596">
        <v>4</v>
      </c>
      <c r="X10" s="596">
        <v>5</v>
      </c>
      <c r="Y10" s="596">
        <v>6</v>
      </c>
      <c r="Z10" s="596">
        <v>7</v>
      </c>
      <c r="AA10" s="596">
        <v>8</v>
      </c>
      <c r="AB10" s="596">
        <v>9</v>
      </c>
      <c r="AC10" s="592"/>
      <c r="AD10" s="830"/>
      <c r="AE10" s="830"/>
      <c r="AF10" s="596" t="s">
        <v>16</v>
      </c>
      <c r="AG10" s="596">
        <v>1</v>
      </c>
      <c r="AH10" s="596">
        <v>2</v>
      </c>
      <c r="AI10" s="596">
        <v>3</v>
      </c>
      <c r="AJ10" s="596">
        <v>4</v>
      </c>
      <c r="AK10" s="596">
        <v>5</v>
      </c>
      <c r="AL10" s="596">
        <v>6</v>
      </c>
      <c r="AM10" s="596">
        <v>7</v>
      </c>
      <c r="AN10" s="596">
        <v>8</v>
      </c>
      <c r="AO10" s="596">
        <v>9</v>
      </c>
      <c r="AP10" s="591"/>
      <c r="AQ10" s="830"/>
      <c r="AR10" s="830"/>
      <c r="AS10" s="596" t="s">
        <v>16</v>
      </c>
      <c r="AT10" s="596">
        <v>1</v>
      </c>
      <c r="AU10" s="596">
        <v>2</v>
      </c>
      <c r="AV10" s="596">
        <v>3</v>
      </c>
      <c r="AW10" s="596">
        <v>4</v>
      </c>
      <c r="AX10" s="596">
        <v>5</v>
      </c>
      <c r="AY10" s="596">
        <v>6</v>
      </c>
      <c r="AZ10" s="596">
        <v>7</v>
      </c>
      <c r="BA10" s="596">
        <v>8</v>
      </c>
      <c r="BB10" s="596">
        <v>9</v>
      </c>
      <c r="BC10" s="592"/>
      <c r="BD10" s="830"/>
      <c r="BE10" s="830"/>
      <c r="BF10" s="596" t="s">
        <v>16</v>
      </c>
      <c r="BG10" s="596">
        <v>1</v>
      </c>
      <c r="BH10" s="596">
        <v>2</v>
      </c>
      <c r="BI10" s="596">
        <v>3</v>
      </c>
      <c r="BJ10" s="596">
        <v>4</v>
      </c>
      <c r="BK10" s="596">
        <v>5</v>
      </c>
      <c r="BL10" s="596">
        <v>6</v>
      </c>
      <c r="BM10" s="596">
        <v>7</v>
      </c>
      <c r="BN10" s="596">
        <v>8</v>
      </c>
      <c r="BO10" s="596">
        <v>9</v>
      </c>
      <c r="BP10"/>
      <c r="BQ10" s="830"/>
      <c r="BR10" s="830"/>
      <c r="BS10" s="596" t="s">
        <v>16</v>
      </c>
      <c r="BT10" s="596">
        <v>1</v>
      </c>
      <c r="BU10" s="596">
        <v>2</v>
      </c>
      <c r="BV10" s="596">
        <v>3</v>
      </c>
      <c r="BW10" s="596">
        <v>4</v>
      </c>
      <c r="BX10" s="596">
        <v>5</v>
      </c>
      <c r="BY10" s="596">
        <v>6</v>
      </c>
      <c r="BZ10" s="596">
        <v>7</v>
      </c>
      <c r="CA10" s="596">
        <v>8</v>
      </c>
      <c r="CB10" s="596">
        <v>9</v>
      </c>
      <c r="CC10" s="592"/>
      <c r="CD10" s="830"/>
      <c r="CE10" s="830"/>
      <c r="CF10" s="596" t="s">
        <v>16</v>
      </c>
      <c r="CG10" s="596">
        <v>1</v>
      </c>
      <c r="CH10" s="596">
        <v>2</v>
      </c>
      <c r="CI10" s="596">
        <v>3</v>
      </c>
      <c r="CJ10" s="596">
        <v>4</v>
      </c>
      <c r="CK10" s="596">
        <v>5</v>
      </c>
      <c r="CL10" s="596">
        <v>6</v>
      </c>
      <c r="CM10" s="596">
        <v>7</v>
      </c>
      <c r="CN10" s="596">
        <v>8</v>
      </c>
      <c r="CO10" s="596">
        <v>9</v>
      </c>
      <c r="CP10"/>
      <c r="CQ10" s="830"/>
      <c r="CR10" s="830"/>
      <c r="CS10" s="596" t="s">
        <v>16</v>
      </c>
      <c r="CT10" s="596">
        <v>1</v>
      </c>
      <c r="CU10" s="596">
        <v>2</v>
      </c>
      <c r="CV10" s="596">
        <v>3</v>
      </c>
      <c r="CW10" s="596">
        <v>4</v>
      </c>
      <c r="CX10" s="596">
        <v>5</v>
      </c>
      <c r="CY10" s="596">
        <v>6</v>
      </c>
      <c r="CZ10" s="596">
        <v>7</v>
      </c>
      <c r="DA10" s="596">
        <v>8</v>
      </c>
      <c r="DB10" s="596">
        <v>9</v>
      </c>
      <c r="DC10" s="592"/>
      <c r="DD10" s="830"/>
      <c r="DE10" s="830"/>
      <c r="DF10" s="596" t="s">
        <v>16</v>
      </c>
      <c r="DG10" s="596">
        <v>1</v>
      </c>
      <c r="DH10" s="596">
        <v>2</v>
      </c>
      <c r="DI10" s="596">
        <v>3</v>
      </c>
      <c r="DJ10" s="596">
        <v>4</v>
      </c>
      <c r="DK10" s="596">
        <v>5</v>
      </c>
      <c r="DL10" s="596">
        <v>6</v>
      </c>
      <c r="DM10" s="596">
        <v>7</v>
      </c>
      <c r="DN10" s="596">
        <v>8</v>
      </c>
      <c r="DO10" s="596">
        <v>9</v>
      </c>
    </row>
    <row r="11" spans="1:119" ht="14.25" customHeight="1" x14ac:dyDescent="0.2">
      <c r="A11"/>
      <c r="B11" s="842" t="s">
        <v>172</v>
      </c>
      <c r="C11" s="592"/>
      <c r="D11" s="826" t="s">
        <v>173</v>
      </c>
      <c r="E11" s="597" t="s">
        <v>92</v>
      </c>
      <c r="F11" s="599">
        <v>6</v>
      </c>
      <c r="G11" s="599">
        <v>11</v>
      </c>
      <c r="H11" s="599">
        <v>23</v>
      </c>
      <c r="I11" s="599">
        <v>17</v>
      </c>
      <c r="J11" s="599">
        <v>10</v>
      </c>
      <c r="K11" s="599">
        <v>6</v>
      </c>
      <c r="L11" s="599">
        <v>2</v>
      </c>
      <c r="M11" s="599">
        <v>0</v>
      </c>
      <c r="N11" s="599">
        <v>0</v>
      </c>
      <c r="O11" s="600">
        <v>0</v>
      </c>
      <c r="P11" s="592"/>
      <c r="Q11" s="826" t="s">
        <v>173</v>
      </c>
      <c r="R11" s="597" t="s">
        <v>92</v>
      </c>
      <c r="S11" s="599">
        <v>2</v>
      </c>
      <c r="T11" s="599">
        <v>2</v>
      </c>
      <c r="U11" s="599">
        <v>5</v>
      </c>
      <c r="V11" s="599">
        <v>9</v>
      </c>
      <c r="W11" s="599">
        <v>6</v>
      </c>
      <c r="X11" s="599">
        <v>5</v>
      </c>
      <c r="Y11" s="599">
        <v>1</v>
      </c>
      <c r="Z11" s="599">
        <v>0</v>
      </c>
      <c r="AA11" s="599">
        <v>0</v>
      </c>
      <c r="AB11" s="600">
        <v>0</v>
      </c>
      <c r="AC11" s="592"/>
      <c r="AD11" s="826" t="s">
        <v>173</v>
      </c>
      <c r="AE11" s="597" t="s">
        <v>92</v>
      </c>
      <c r="AF11" s="599">
        <v>4</v>
      </c>
      <c r="AG11" s="599">
        <v>9</v>
      </c>
      <c r="AH11" s="599">
        <v>18</v>
      </c>
      <c r="AI11" s="599">
        <v>8</v>
      </c>
      <c r="AJ11" s="599">
        <v>4</v>
      </c>
      <c r="AK11" s="599">
        <v>1</v>
      </c>
      <c r="AL11" s="599">
        <v>1</v>
      </c>
      <c r="AM11" s="599">
        <v>0</v>
      </c>
      <c r="AN11" s="599">
        <v>0</v>
      </c>
      <c r="AO11" s="600">
        <v>0</v>
      </c>
      <c r="AP11" s="591"/>
      <c r="AQ11" s="826" t="s">
        <v>173</v>
      </c>
      <c r="AR11" s="597" t="s">
        <v>92</v>
      </c>
      <c r="AS11" s="599">
        <v>3</v>
      </c>
      <c r="AT11" s="599">
        <v>7</v>
      </c>
      <c r="AU11" s="599">
        <v>12</v>
      </c>
      <c r="AV11" s="599">
        <v>9</v>
      </c>
      <c r="AW11" s="599">
        <v>5</v>
      </c>
      <c r="AX11" s="599">
        <v>1</v>
      </c>
      <c r="AY11" s="599">
        <v>1</v>
      </c>
      <c r="AZ11" s="599">
        <v>0</v>
      </c>
      <c r="BA11" s="599">
        <v>0</v>
      </c>
      <c r="BB11" s="600">
        <v>0</v>
      </c>
      <c r="BC11" s="592"/>
      <c r="BD11" s="826" t="s">
        <v>173</v>
      </c>
      <c r="BE11" s="597" t="s">
        <v>92</v>
      </c>
      <c r="BF11" s="599">
        <v>3</v>
      </c>
      <c r="BG11" s="599">
        <v>4</v>
      </c>
      <c r="BH11" s="599">
        <v>11</v>
      </c>
      <c r="BI11" s="599">
        <v>8</v>
      </c>
      <c r="BJ11" s="599">
        <v>5</v>
      </c>
      <c r="BK11" s="599">
        <v>5</v>
      </c>
      <c r="BL11" s="599">
        <v>1</v>
      </c>
      <c r="BM11" s="599">
        <v>0</v>
      </c>
      <c r="BN11" s="599">
        <v>0</v>
      </c>
      <c r="BO11" s="600">
        <v>0</v>
      </c>
      <c r="BP11"/>
      <c r="BQ11" s="826" t="s">
        <v>173</v>
      </c>
      <c r="BR11" s="597" t="s">
        <v>92</v>
      </c>
      <c r="BS11" s="599">
        <v>2</v>
      </c>
      <c r="BT11" s="599">
        <v>9</v>
      </c>
      <c r="BU11" s="599">
        <v>9</v>
      </c>
      <c r="BV11" s="599">
        <v>5</v>
      </c>
      <c r="BW11" s="599">
        <v>1</v>
      </c>
      <c r="BX11" s="599">
        <v>2</v>
      </c>
      <c r="BY11" s="599">
        <v>1</v>
      </c>
      <c r="BZ11" s="599">
        <v>0</v>
      </c>
      <c r="CA11" s="599">
        <v>0</v>
      </c>
      <c r="CB11" s="600">
        <v>0</v>
      </c>
      <c r="CC11" s="592"/>
      <c r="CD11" s="826" t="s">
        <v>173</v>
      </c>
      <c r="CE11" s="597" t="s">
        <v>92</v>
      </c>
      <c r="CF11" s="599">
        <v>4</v>
      </c>
      <c r="CG11" s="599">
        <v>2</v>
      </c>
      <c r="CH11" s="599">
        <v>14</v>
      </c>
      <c r="CI11" s="599">
        <v>12</v>
      </c>
      <c r="CJ11" s="599">
        <v>9</v>
      </c>
      <c r="CK11" s="599">
        <v>4</v>
      </c>
      <c r="CL11" s="599">
        <v>1</v>
      </c>
      <c r="CM11" s="599">
        <v>0</v>
      </c>
      <c r="CN11" s="599">
        <v>0</v>
      </c>
      <c r="CO11" s="600">
        <v>0</v>
      </c>
      <c r="CP11"/>
      <c r="CQ11" s="826" t="s">
        <v>173</v>
      </c>
      <c r="CR11" s="597" t="s">
        <v>92</v>
      </c>
      <c r="CS11" s="599">
        <v>6</v>
      </c>
      <c r="CT11" s="599">
        <v>8</v>
      </c>
      <c r="CU11" s="599">
        <v>19</v>
      </c>
      <c r="CV11" s="599">
        <v>16</v>
      </c>
      <c r="CW11" s="599">
        <v>9</v>
      </c>
      <c r="CX11" s="599">
        <v>5</v>
      </c>
      <c r="CY11" s="599">
        <v>1</v>
      </c>
      <c r="CZ11" s="599">
        <v>0</v>
      </c>
      <c r="DA11" s="599">
        <v>0</v>
      </c>
      <c r="DB11" s="600">
        <v>0</v>
      </c>
      <c r="DC11" s="592"/>
      <c r="DD11" s="826" t="s">
        <v>173</v>
      </c>
      <c r="DE11" s="597" t="s">
        <v>92</v>
      </c>
      <c r="DF11" s="599">
        <v>0</v>
      </c>
      <c r="DG11" s="599">
        <v>3</v>
      </c>
      <c r="DH11" s="599">
        <v>4</v>
      </c>
      <c r="DI11" s="599">
        <v>1</v>
      </c>
      <c r="DJ11" s="599">
        <v>1</v>
      </c>
      <c r="DK11" s="599">
        <v>1</v>
      </c>
      <c r="DL11" s="599">
        <v>1</v>
      </c>
      <c r="DM11" s="599">
        <v>0</v>
      </c>
      <c r="DN11" s="599">
        <v>0</v>
      </c>
      <c r="DO11" s="600">
        <v>0</v>
      </c>
    </row>
    <row r="12" spans="1:119" ht="14.25" customHeight="1" x14ac:dyDescent="0.2">
      <c r="A12"/>
      <c r="B12" s="842"/>
      <c r="C12" s="592"/>
      <c r="D12" s="827"/>
      <c r="E12" s="597">
        <v>1</v>
      </c>
      <c r="F12" s="599">
        <v>45</v>
      </c>
      <c r="G12" s="599">
        <v>113</v>
      </c>
      <c r="H12" s="599">
        <v>82</v>
      </c>
      <c r="I12" s="599">
        <v>59</v>
      </c>
      <c r="J12" s="599">
        <v>21</v>
      </c>
      <c r="K12" s="599">
        <v>12</v>
      </c>
      <c r="L12" s="599">
        <v>3</v>
      </c>
      <c r="M12" s="599">
        <v>4</v>
      </c>
      <c r="N12" s="599">
        <v>1</v>
      </c>
      <c r="O12" s="599">
        <v>3</v>
      </c>
      <c r="P12" s="592"/>
      <c r="Q12" s="827"/>
      <c r="R12" s="597">
        <v>1</v>
      </c>
      <c r="S12" s="599">
        <v>15</v>
      </c>
      <c r="T12" s="599">
        <v>47</v>
      </c>
      <c r="U12" s="599">
        <v>36</v>
      </c>
      <c r="V12" s="599">
        <v>35</v>
      </c>
      <c r="W12" s="599">
        <v>12</v>
      </c>
      <c r="X12" s="599">
        <v>7</v>
      </c>
      <c r="Y12" s="599">
        <v>1</v>
      </c>
      <c r="Z12" s="599">
        <v>2</v>
      </c>
      <c r="AA12" s="599">
        <v>0</v>
      </c>
      <c r="AB12" s="599">
        <v>2</v>
      </c>
      <c r="AC12" s="592"/>
      <c r="AD12" s="827"/>
      <c r="AE12" s="597">
        <v>1</v>
      </c>
      <c r="AF12" s="599">
        <v>30</v>
      </c>
      <c r="AG12" s="599">
        <v>66</v>
      </c>
      <c r="AH12" s="599">
        <v>46</v>
      </c>
      <c r="AI12" s="599">
        <v>24</v>
      </c>
      <c r="AJ12" s="599">
        <v>9</v>
      </c>
      <c r="AK12" s="599">
        <v>5</v>
      </c>
      <c r="AL12" s="599">
        <v>2</v>
      </c>
      <c r="AM12" s="599">
        <v>2</v>
      </c>
      <c r="AN12" s="599">
        <v>1</v>
      </c>
      <c r="AO12" s="599">
        <v>1</v>
      </c>
      <c r="AP12" s="591"/>
      <c r="AQ12" s="827"/>
      <c r="AR12" s="597">
        <v>1</v>
      </c>
      <c r="AS12" s="599">
        <v>27</v>
      </c>
      <c r="AT12" s="599">
        <v>65</v>
      </c>
      <c r="AU12" s="599">
        <v>43</v>
      </c>
      <c r="AV12" s="599">
        <v>28</v>
      </c>
      <c r="AW12" s="599">
        <v>8</v>
      </c>
      <c r="AX12" s="599">
        <v>3</v>
      </c>
      <c r="AY12" s="599">
        <v>1</v>
      </c>
      <c r="AZ12" s="599">
        <v>2</v>
      </c>
      <c r="BA12" s="599">
        <v>1</v>
      </c>
      <c r="BB12" s="599">
        <v>0</v>
      </c>
      <c r="BC12" s="592"/>
      <c r="BD12" s="827"/>
      <c r="BE12" s="597">
        <v>1</v>
      </c>
      <c r="BF12" s="599">
        <v>18</v>
      </c>
      <c r="BG12" s="599">
        <v>48</v>
      </c>
      <c r="BH12" s="599">
        <v>39</v>
      </c>
      <c r="BI12" s="599">
        <v>31</v>
      </c>
      <c r="BJ12" s="599">
        <v>13</v>
      </c>
      <c r="BK12" s="599">
        <v>9</v>
      </c>
      <c r="BL12" s="599">
        <v>2</v>
      </c>
      <c r="BM12" s="599">
        <v>2</v>
      </c>
      <c r="BN12" s="599">
        <v>0</v>
      </c>
      <c r="BO12" s="599">
        <v>3</v>
      </c>
      <c r="BP12"/>
      <c r="BQ12" s="827"/>
      <c r="BR12" s="597">
        <v>1</v>
      </c>
      <c r="BS12" s="599">
        <v>33</v>
      </c>
      <c r="BT12" s="599">
        <v>91</v>
      </c>
      <c r="BU12" s="599">
        <v>56</v>
      </c>
      <c r="BV12" s="599">
        <v>26</v>
      </c>
      <c r="BW12" s="599">
        <v>6</v>
      </c>
      <c r="BX12" s="599">
        <v>1</v>
      </c>
      <c r="BY12" s="599">
        <v>1</v>
      </c>
      <c r="BZ12" s="599">
        <v>0</v>
      </c>
      <c r="CA12" s="599">
        <v>1</v>
      </c>
      <c r="CB12" s="599">
        <v>0</v>
      </c>
      <c r="CC12" s="592"/>
      <c r="CD12" s="827"/>
      <c r="CE12" s="597">
        <v>1</v>
      </c>
      <c r="CF12" s="599">
        <v>12</v>
      </c>
      <c r="CG12" s="599">
        <v>22</v>
      </c>
      <c r="CH12" s="599">
        <v>26</v>
      </c>
      <c r="CI12" s="599">
        <v>33</v>
      </c>
      <c r="CJ12" s="599">
        <v>15</v>
      </c>
      <c r="CK12" s="599">
        <v>11</v>
      </c>
      <c r="CL12" s="599">
        <v>2</v>
      </c>
      <c r="CM12" s="599">
        <v>4</v>
      </c>
      <c r="CN12" s="599">
        <v>0</v>
      </c>
      <c r="CO12" s="599">
        <v>3</v>
      </c>
      <c r="CP12"/>
      <c r="CQ12" s="827"/>
      <c r="CR12" s="597">
        <v>1</v>
      </c>
      <c r="CS12" s="599">
        <v>25</v>
      </c>
      <c r="CT12" s="599">
        <v>51</v>
      </c>
      <c r="CU12" s="599">
        <v>48</v>
      </c>
      <c r="CV12" s="599">
        <v>42</v>
      </c>
      <c r="CW12" s="599">
        <v>17</v>
      </c>
      <c r="CX12" s="599">
        <v>11</v>
      </c>
      <c r="CY12" s="599">
        <v>2</v>
      </c>
      <c r="CZ12" s="599">
        <v>4</v>
      </c>
      <c r="DA12" s="599">
        <v>0</v>
      </c>
      <c r="DB12" s="599">
        <v>3</v>
      </c>
      <c r="DC12" s="592"/>
      <c r="DD12" s="827"/>
      <c r="DE12" s="597">
        <v>1</v>
      </c>
      <c r="DF12" s="599">
        <v>20</v>
      </c>
      <c r="DG12" s="599">
        <v>62</v>
      </c>
      <c r="DH12" s="599">
        <v>34</v>
      </c>
      <c r="DI12" s="599">
        <v>17</v>
      </c>
      <c r="DJ12" s="599">
        <v>4</v>
      </c>
      <c r="DK12" s="599">
        <v>1</v>
      </c>
      <c r="DL12" s="599">
        <v>1</v>
      </c>
      <c r="DM12" s="599">
        <v>0</v>
      </c>
      <c r="DN12" s="599">
        <v>1</v>
      </c>
      <c r="DO12" s="599">
        <v>0</v>
      </c>
    </row>
    <row r="13" spans="1:119" ht="14.25" customHeight="1" x14ac:dyDescent="0.2">
      <c r="A13"/>
      <c r="B13" s="842"/>
      <c r="C13" s="592"/>
      <c r="D13" s="827"/>
      <c r="E13" s="597" t="s">
        <v>45</v>
      </c>
      <c r="F13" s="599">
        <v>648</v>
      </c>
      <c r="G13" s="599">
        <v>2217</v>
      </c>
      <c r="H13" s="599">
        <v>3992</v>
      </c>
      <c r="I13" s="599">
        <v>2975</v>
      </c>
      <c r="J13" s="599">
        <v>603</v>
      </c>
      <c r="K13" s="599">
        <v>231</v>
      </c>
      <c r="L13" s="599">
        <v>92</v>
      </c>
      <c r="M13" s="599">
        <v>13</v>
      </c>
      <c r="N13" s="599">
        <v>7</v>
      </c>
      <c r="O13" s="599">
        <v>2</v>
      </c>
      <c r="P13" s="592"/>
      <c r="Q13" s="827"/>
      <c r="R13" s="597" t="s">
        <v>45</v>
      </c>
      <c r="S13" s="599">
        <v>168</v>
      </c>
      <c r="T13" s="599">
        <v>761</v>
      </c>
      <c r="U13" s="599">
        <v>1762</v>
      </c>
      <c r="V13" s="599">
        <v>1495</v>
      </c>
      <c r="W13" s="599">
        <v>306</v>
      </c>
      <c r="X13" s="599">
        <v>129</v>
      </c>
      <c r="Y13" s="599">
        <v>52</v>
      </c>
      <c r="Z13" s="599">
        <v>6</v>
      </c>
      <c r="AA13" s="599">
        <v>5</v>
      </c>
      <c r="AB13" s="599">
        <v>1</v>
      </c>
      <c r="AC13" s="592"/>
      <c r="AD13" s="827"/>
      <c r="AE13" s="597" t="s">
        <v>45</v>
      </c>
      <c r="AF13" s="599">
        <v>480</v>
      </c>
      <c r="AG13" s="599">
        <v>1456</v>
      </c>
      <c r="AH13" s="599">
        <v>2230</v>
      </c>
      <c r="AI13" s="599">
        <v>1480</v>
      </c>
      <c r="AJ13" s="599">
        <v>297</v>
      </c>
      <c r="AK13" s="599">
        <v>102</v>
      </c>
      <c r="AL13" s="599">
        <v>40</v>
      </c>
      <c r="AM13" s="599">
        <v>7</v>
      </c>
      <c r="AN13" s="599">
        <v>2</v>
      </c>
      <c r="AO13" s="599">
        <v>1</v>
      </c>
      <c r="AP13" s="591"/>
      <c r="AQ13" s="827"/>
      <c r="AR13" s="597" t="s">
        <v>45</v>
      </c>
      <c r="AS13" s="599">
        <v>420</v>
      </c>
      <c r="AT13" s="599">
        <v>1313</v>
      </c>
      <c r="AU13" s="599">
        <v>1986</v>
      </c>
      <c r="AV13" s="599">
        <v>1346</v>
      </c>
      <c r="AW13" s="599">
        <v>227</v>
      </c>
      <c r="AX13" s="599">
        <v>79</v>
      </c>
      <c r="AY13" s="599">
        <v>27</v>
      </c>
      <c r="AZ13" s="599">
        <v>5</v>
      </c>
      <c r="BA13" s="599">
        <v>3</v>
      </c>
      <c r="BB13" s="599">
        <v>1</v>
      </c>
      <c r="BC13" s="592"/>
      <c r="BD13" s="827"/>
      <c r="BE13" s="597" t="s">
        <v>45</v>
      </c>
      <c r="BF13" s="599">
        <v>228</v>
      </c>
      <c r="BG13" s="599">
        <v>904</v>
      </c>
      <c r="BH13" s="599">
        <v>2006</v>
      </c>
      <c r="BI13" s="599">
        <v>1629</v>
      </c>
      <c r="BJ13" s="599">
        <v>376</v>
      </c>
      <c r="BK13" s="599">
        <v>152</v>
      </c>
      <c r="BL13" s="599">
        <v>65</v>
      </c>
      <c r="BM13" s="599">
        <v>8</v>
      </c>
      <c r="BN13" s="599">
        <v>4</v>
      </c>
      <c r="BO13" s="599">
        <v>1</v>
      </c>
      <c r="BP13"/>
      <c r="BQ13" s="827"/>
      <c r="BR13" s="597" t="s">
        <v>45</v>
      </c>
      <c r="BS13" s="599">
        <v>504</v>
      </c>
      <c r="BT13" s="599">
        <v>1780</v>
      </c>
      <c r="BU13" s="599">
        <v>2968</v>
      </c>
      <c r="BV13" s="599">
        <v>1873</v>
      </c>
      <c r="BW13" s="599">
        <v>313</v>
      </c>
      <c r="BX13" s="599">
        <v>96</v>
      </c>
      <c r="BY13" s="599">
        <v>32</v>
      </c>
      <c r="BZ13" s="599">
        <v>5</v>
      </c>
      <c r="CA13" s="599">
        <v>3</v>
      </c>
      <c r="CB13" s="599">
        <v>1</v>
      </c>
      <c r="CC13" s="592"/>
      <c r="CD13" s="827"/>
      <c r="CE13" s="597" t="s">
        <v>45</v>
      </c>
      <c r="CF13" s="599">
        <v>144</v>
      </c>
      <c r="CG13" s="599">
        <v>437</v>
      </c>
      <c r="CH13" s="599">
        <v>1024</v>
      </c>
      <c r="CI13" s="599">
        <v>1102</v>
      </c>
      <c r="CJ13" s="599">
        <v>290</v>
      </c>
      <c r="CK13" s="599">
        <v>135</v>
      </c>
      <c r="CL13" s="599">
        <v>60</v>
      </c>
      <c r="CM13" s="599">
        <v>8</v>
      </c>
      <c r="CN13" s="599">
        <v>4</v>
      </c>
      <c r="CO13" s="599">
        <v>1</v>
      </c>
      <c r="CP13"/>
      <c r="CQ13" s="827"/>
      <c r="CR13" s="597" t="s">
        <v>45</v>
      </c>
      <c r="CS13" s="599">
        <v>153</v>
      </c>
      <c r="CT13" s="599">
        <v>450</v>
      </c>
      <c r="CU13" s="599">
        <v>935</v>
      </c>
      <c r="CV13" s="599">
        <v>999</v>
      </c>
      <c r="CW13" s="599">
        <v>286</v>
      </c>
      <c r="CX13" s="599">
        <v>126</v>
      </c>
      <c r="CY13" s="599">
        <v>65</v>
      </c>
      <c r="CZ13" s="599">
        <v>7</v>
      </c>
      <c r="DA13" s="599">
        <v>4</v>
      </c>
      <c r="DB13" s="599">
        <v>1</v>
      </c>
      <c r="DC13" s="592"/>
      <c r="DD13" s="827"/>
      <c r="DE13" s="597" t="s">
        <v>45</v>
      </c>
      <c r="DF13" s="599">
        <v>495</v>
      </c>
      <c r="DG13" s="599">
        <v>1767</v>
      </c>
      <c r="DH13" s="599">
        <v>3057</v>
      </c>
      <c r="DI13" s="599">
        <v>1976</v>
      </c>
      <c r="DJ13" s="599">
        <v>317</v>
      </c>
      <c r="DK13" s="599">
        <v>105</v>
      </c>
      <c r="DL13" s="599">
        <v>27</v>
      </c>
      <c r="DM13" s="599">
        <v>6</v>
      </c>
      <c r="DN13" s="599">
        <v>3</v>
      </c>
      <c r="DO13" s="599">
        <v>1</v>
      </c>
    </row>
    <row r="14" spans="1:119" ht="14.25" customHeight="1" x14ac:dyDescent="0.2">
      <c r="A14"/>
      <c r="B14" s="842"/>
      <c r="C14" s="592"/>
      <c r="D14" s="827"/>
      <c r="E14" s="597" t="s">
        <v>33</v>
      </c>
      <c r="F14" s="599">
        <v>284</v>
      </c>
      <c r="G14" s="599">
        <v>985</v>
      </c>
      <c r="H14" s="599">
        <v>2410</v>
      </c>
      <c r="I14" s="599">
        <v>2823</v>
      </c>
      <c r="J14" s="599">
        <v>674</v>
      </c>
      <c r="K14" s="599">
        <v>236</v>
      </c>
      <c r="L14" s="599">
        <v>52</v>
      </c>
      <c r="M14" s="599">
        <v>6</v>
      </c>
      <c r="N14" s="599">
        <v>2</v>
      </c>
      <c r="O14" s="599">
        <v>0</v>
      </c>
      <c r="P14" s="592"/>
      <c r="Q14" s="827"/>
      <c r="R14" s="597" t="s">
        <v>33</v>
      </c>
      <c r="S14" s="599">
        <v>59</v>
      </c>
      <c r="T14" s="599">
        <v>274</v>
      </c>
      <c r="U14" s="599">
        <v>981</v>
      </c>
      <c r="V14" s="599">
        <v>1502</v>
      </c>
      <c r="W14" s="599">
        <v>393</v>
      </c>
      <c r="X14" s="599">
        <v>133</v>
      </c>
      <c r="Y14" s="599">
        <v>26</v>
      </c>
      <c r="Z14" s="599">
        <v>2</v>
      </c>
      <c r="AA14" s="599">
        <v>2</v>
      </c>
      <c r="AB14" s="599">
        <v>0</v>
      </c>
      <c r="AC14" s="592"/>
      <c r="AD14" s="827"/>
      <c r="AE14" s="597" t="s">
        <v>33</v>
      </c>
      <c r="AF14" s="599">
        <v>225</v>
      </c>
      <c r="AG14" s="599">
        <v>711</v>
      </c>
      <c r="AH14" s="599">
        <v>1429</v>
      </c>
      <c r="AI14" s="599">
        <v>1321</v>
      </c>
      <c r="AJ14" s="599">
        <v>281</v>
      </c>
      <c r="AK14" s="599">
        <v>103</v>
      </c>
      <c r="AL14" s="599">
        <v>26</v>
      </c>
      <c r="AM14" s="599">
        <v>4</v>
      </c>
      <c r="AN14" s="599">
        <v>0</v>
      </c>
      <c r="AO14" s="599">
        <v>0</v>
      </c>
      <c r="AP14" s="591"/>
      <c r="AQ14" s="827"/>
      <c r="AR14" s="597" t="s">
        <v>33</v>
      </c>
      <c r="AS14" s="599">
        <v>182</v>
      </c>
      <c r="AT14" s="599">
        <v>561</v>
      </c>
      <c r="AU14" s="599">
        <v>1189</v>
      </c>
      <c r="AV14" s="599">
        <v>1170</v>
      </c>
      <c r="AW14" s="599">
        <v>232</v>
      </c>
      <c r="AX14" s="599">
        <v>82</v>
      </c>
      <c r="AY14" s="599">
        <v>15</v>
      </c>
      <c r="AZ14" s="599">
        <v>3</v>
      </c>
      <c r="BA14" s="599">
        <v>0</v>
      </c>
      <c r="BB14" s="599">
        <v>0</v>
      </c>
      <c r="BC14" s="592"/>
      <c r="BD14" s="827"/>
      <c r="BE14" s="597" t="s">
        <v>33</v>
      </c>
      <c r="BF14" s="599">
        <v>102</v>
      </c>
      <c r="BG14" s="599">
        <v>424</v>
      </c>
      <c r="BH14" s="599">
        <v>1221</v>
      </c>
      <c r="BI14" s="599">
        <v>1653</v>
      </c>
      <c r="BJ14" s="599">
        <v>442</v>
      </c>
      <c r="BK14" s="599">
        <v>154</v>
      </c>
      <c r="BL14" s="599">
        <v>37</v>
      </c>
      <c r="BM14" s="599">
        <v>3</v>
      </c>
      <c r="BN14" s="599">
        <v>2</v>
      </c>
      <c r="BO14" s="599">
        <v>0</v>
      </c>
      <c r="BP14"/>
      <c r="BQ14" s="827"/>
      <c r="BR14" s="597" t="s">
        <v>33</v>
      </c>
      <c r="BS14" s="599">
        <v>174</v>
      </c>
      <c r="BT14" s="599">
        <v>656</v>
      </c>
      <c r="BU14" s="599">
        <v>1483</v>
      </c>
      <c r="BV14" s="599">
        <v>1437</v>
      </c>
      <c r="BW14" s="599">
        <v>330</v>
      </c>
      <c r="BX14" s="599">
        <v>108</v>
      </c>
      <c r="BY14" s="599">
        <v>24</v>
      </c>
      <c r="BZ14" s="599">
        <v>1</v>
      </c>
      <c r="CA14" s="599">
        <v>1</v>
      </c>
      <c r="CB14" s="599">
        <v>0</v>
      </c>
      <c r="CC14" s="592"/>
      <c r="CD14" s="827"/>
      <c r="CE14" s="597" t="s">
        <v>33</v>
      </c>
      <c r="CF14" s="599">
        <v>110</v>
      </c>
      <c r="CG14" s="599">
        <v>329</v>
      </c>
      <c r="CH14" s="599">
        <v>927</v>
      </c>
      <c r="CI14" s="599">
        <v>1386</v>
      </c>
      <c r="CJ14" s="599">
        <v>344</v>
      </c>
      <c r="CK14" s="599">
        <v>128</v>
      </c>
      <c r="CL14" s="599">
        <v>28</v>
      </c>
      <c r="CM14" s="599">
        <v>5</v>
      </c>
      <c r="CN14" s="599">
        <v>1</v>
      </c>
      <c r="CO14" s="599">
        <v>0</v>
      </c>
      <c r="CP14"/>
      <c r="CQ14" s="827"/>
      <c r="CR14" s="597" t="s">
        <v>33</v>
      </c>
      <c r="CS14" s="599">
        <v>35</v>
      </c>
      <c r="CT14" s="599">
        <v>142</v>
      </c>
      <c r="CU14" s="599">
        <v>397</v>
      </c>
      <c r="CV14" s="599">
        <v>679</v>
      </c>
      <c r="CW14" s="599">
        <v>210</v>
      </c>
      <c r="CX14" s="599">
        <v>98</v>
      </c>
      <c r="CY14" s="599">
        <v>19</v>
      </c>
      <c r="CZ14" s="599">
        <v>4</v>
      </c>
      <c r="DA14" s="599">
        <v>1</v>
      </c>
      <c r="DB14" s="599">
        <v>0</v>
      </c>
      <c r="DC14" s="592"/>
      <c r="DD14" s="827"/>
      <c r="DE14" s="597" t="s">
        <v>33</v>
      </c>
      <c r="DF14" s="599">
        <v>249</v>
      </c>
      <c r="DG14" s="599">
        <v>843</v>
      </c>
      <c r="DH14" s="599">
        <v>2013</v>
      </c>
      <c r="DI14" s="599">
        <v>2144</v>
      </c>
      <c r="DJ14" s="599">
        <v>464</v>
      </c>
      <c r="DK14" s="599">
        <v>138</v>
      </c>
      <c r="DL14" s="599">
        <v>33</v>
      </c>
      <c r="DM14" s="599">
        <v>2</v>
      </c>
      <c r="DN14" s="599">
        <v>1</v>
      </c>
      <c r="DO14" s="599">
        <v>0</v>
      </c>
    </row>
    <row r="15" spans="1:119" ht="14.25" customHeight="1" x14ac:dyDescent="0.2">
      <c r="A15"/>
      <c r="B15" s="842"/>
      <c r="C15" s="592"/>
      <c r="D15" s="827"/>
      <c r="E15" s="597" t="s">
        <v>34</v>
      </c>
      <c r="F15" s="599">
        <v>354</v>
      </c>
      <c r="G15" s="599">
        <v>1072</v>
      </c>
      <c r="H15" s="599">
        <v>3134</v>
      </c>
      <c r="I15" s="599">
        <v>4793</v>
      </c>
      <c r="J15" s="599">
        <v>1479</v>
      </c>
      <c r="K15" s="599">
        <v>585</v>
      </c>
      <c r="L15" s="599">
        <v>135</v>
      </c>
      <c r="M15" s="599">
        <v>31</v>
      </c>
      <c r="N15" s="599">
        <v>3</v>
      </c>
      <c r="O15" s="599">
        <v>1</v>
      </c>
      <c r="P15" s="592"/>
      <c r="Q15" s="827"/>
      <c r="R15" s="597" t="s">
        <v>34</v>
      </c>
      <c r="S15" s="599">
        <v>63</v>
      </c>
      <c r="T15" s="599">
        <v>281</v>
      </c>
      <c r="U15" s="599">
        <v>1142</v>
      </c>
      <c r="V15" s="599">
        <v>2508</v>
      </c>
      <c r="W15" s="599">
        <v>906</v>
      </c>
      <c r="X15" s="599">
        <v>391</v>
      </c>
      <c r="Y15" s="599">
        <v>92</v>
      </c>
      <c r="Z15" s="599">
        <v>22</v>
      </c>
      <c r="AA15" s="599">
        <v>2</v>
      </c>
      <c r="AB15" s="599">
        <v>0</v>
      </c>
      <c r="AC15" s="592"/>
      <c r="AD15" s="827"/>
      <c r="AE15" s="597" t="s">
        <v>34</v>
      </c>
      <c r="AF15" s="599">
        <v>291</v>
      </c>
      <c r="AG15" s="599">
        <v>791</v>
      </c>
      <c r="AH15" s="599">
        <v>1992</v>
      </c>
      <c r="AI15" s="599">
        <v>2285</v>
      </c>
      <c r="AJ15" s="599">
        <v>573</v>
      </c>
      <c r="AK15" s="599">
        <v>194</v>
      </c>
      <c r="AL15" s="599">
        <v>43</v>
      </c>
      <c r="AM15" s="599">
        <v>9</v>
      </c>
      <c r="AN15" s="599">
        <v>1</v>
      </c>
      <c r="AO15" s="599">
        <v>1</v>
      </c>
      <c r="AP15" s="591"/>
      <c r="AQ15" s="827"/>
      <c r="AR15" s="597" t="s">
        <v>34</v>
      </c>
      <c r="AS15" s="599">
        <v>231</v>
      </c>
      <c r="AT15" s="599">
        <v>581</v>
      </c>
      <c r="AU15" s="599">
        <v>1533</v>
      </c>
      <c r="AV15" s="599">
        <v>2020</v>
      </c>
      <c r="AW15" s="599">
        <v>510</v>
      </c>
      <c r="AX15" s="599">
        <v>204</v>
      </c>
      <c r="AY15" s="599">
        <v>44</v>
      </c>
      <c r="AZ15" s="599">
        <v>11</v>
      </c>
      <c r="BA15" s="599">
        <v>1</v>
      </c>
      <c r="BB15" s="599">
        <v>0</v>
      </c>
      <c r="BC15" s="592"/>
      <c r="BD15" s="827"/>
      <c r="BE15" s="597" t="s">
        <v>34</v>
      </c>
      <c r="BF15" s="599">
        <v>123</v>
      </c>
      <c r="BG15" s="599">
        <v>491</v>
      </c>
      <c r="BH15" s="599">
        <v>1601</v>
      </c>
      <c r="BI15" s="599">
        <v>2773</v>
      </c>
      <c r="BJ15" s="599">
        <v>969</v>
      </c>
      <c r="BK15" s="599">
        <v>381</v>
      </c>
      <c r="BL15" s="599">
        <v>91</v>
      </c>
      <c r="BM15" s="599">
        <v>20</v>
      </c>
      <c r="BN15" s="599">
        <v>2</v>
      </c>
      <c r="BO15" s="599">
        <v>1</v>
      </c>
      <c r="BP15"/>
      <c r="BQ15" s="827"/>
      <c r="BR15" s="597" t="s">
        <v>34</v>
      </c>
      <c r="BS15" s="599">
        <v>212</v>
      </c>
      <c r="BT15" s="599">
        <v>637</v>
      </c>
      <c r="BU15" s="599">
        <v>1645</v>
      </c>
      <c r="BV15" s="599">
        <v>1921</v>
      </c>
      <c r="BW15" s="599">
        <v>543</v>
      </c>
      <c r="BX15" s="599">
        <v>186</v>
      </c>
      <c r="BY15" s="599">
        <v>35</v>
      </c>
      <c r="BZ15" s="599">
        <v>2</v>
      </c>
      <c r="CA15" s="599">
        <v>0</v>
      </c>
      <c r="CB15" s="599">
        <v>0</v>
      </c>
      <c r="CC15" s="592"/>
      <c r="CD15" s="827"/>
      <c r="CE15" s="597" t="s">
        <v>34</v>
      </c>
      <c r="CF15" s="599">
        <v>142</v>
      </c>
      <c r="CG15" s="599">
        <v>435</v>
      </c>
      <c r="CH15" s="599">
        <v>1489</v>
      </c>
      <c r="CI15" s="599">
        <v>2872</v>
      </c>
      <c r="CJ15" s="599">
        <v>936</v>
      </c>
      <c r="CK15" s="599">
        <v>399</v>
      </c>
      <c r="CL15" s="599">
        <v>100</v>
      </c>
      <c r="CM15" s="599">
        <v>29</v>
      </c>
      <c r="CN15" s="599">
        <v>3</v>
      </c>
      <c r="CO15" s="599">
        <v>1</v>
      </c>
      <c r="CP15"/>
      <c r="CQ15" s="827"/>
      <c r="CR15" s="597" t="s">
        <v>34</v>
      </c>
      <c r="CS15" s="599">
        <v>37</v>
      </c>
      <c r="CT15" s="599">
        <v>123</v>
      </c>
      <c r="CU15" s="599">
        <v>459</v>
      </c>
      <c r="CV15" s="599">
        <v>993</v>
      </c>
      <c r="CW15" s="599">
        <v>403</v>
      </c>
      <c r="CX15" s="599">
        <v>208</v>
      </c>
      <c r="CY15" s="599">
        <v>65</v>
      </c>
      <c r="CZ15" s="599">
        <v>19</v>
      </c>
      <c r="DA15" s="599">
        <v>3</v>
      </c>
      <c r="DB15" s="599">
        <v>0</v>
      </c>
      <c r="DC15" s="592"/>
      <c r="DD15" s="827"/>
      <c r="DE15" s="597" t="s">
        <v>34</v>
      </c>
      <c r="DF15" s="599">
        <v>317</v>
      </c>
      <c r="DG15" s="599">
        <v>949</v>
      </c>
      <c r="DH15" s="599">
        <v>2675</v>
      </c>
      <c r="DI15" s="599">
        <v>3800</v>
      </c>
      <c r="DJ15" s="599">
        <v>1076</v>
      </c>
      <c r="DK15" s="599">
        <v>377</v>
      </c>
      <c r="DL15" s="599">
        <v>70</v>
      </c>
      <c r="DM15" s="599">
        <v>12</v>
      </c>
      <c r="DN15" s="599">
        <v>0</v>
      </c>
      <c r="DO15" s="599">
        <v>1</v>
      </c>
    </row>
    <row r="16" spans="1:119" ht="14.25" customHeight="1" x14ac:dyDescent="0.2">
      <c r="A16"/>
      <c r="B16" s="842"/>
      <c r="C16" s="592"/>
      <c r="D16" s="827"/>
      <c r="E16" s="597" t="s">
        <v>35</v>
      </c>
      <c r="F16" s="599">
        <v>402</v>
      </c>
      <c r="G16" s="599">
        <v>1306</v>
      </c>
      <c r="H16" s="599">
        <v>4033</v>
      </c>
      <c r="I16" s="599">
        <v>8852</v>
      </c>
      <c r="J16" s="599">
        <v>3779</v>
      </c>
      <c r="K16" s="599">
        <v>1677</v>
      </c>
      <c r="L16" s="599">
        <v>501</v>
      </c>
      <c r="M16" s="599">
        <v>97</v>
      </c>
      <c r="N16" s="599">
        <v>29</v>
      </c>
      <c r="O16" s="599">
        <v>4</v>
      </c>
      <c r="P16" s="592"/>
      <c r="Q16" s="827"/>
      <c r="R16" s="597" t="s">
        <v>35</v>
      </c>
      <c r="S16" s="599">
        <v>70</v>
      </c>
      <c r="T16" s="599">
        <v>338</v>
      </c>
      <c r="U16" s="599">
        <v>1426</v>
      </c>
      <c r="V16" s="599">
        <v>4488</v>
      </c>
      <c r="W16" s="599">
        <v>2356</v>
      </c>
      <c r="X16" s="599">
        <v>1129</v>
      </c>
      <c r="Y16" s="599">
        <v>354</v>
      </c>
      <c r="Z16" s="599">
        <v>62</v>
      </c>
      <c r="AA16" s="599">
        <v>22</v>
      </c>
      <c r="AB16" s="599">
        <v>4</v>
      </c>
      <c r="AC16" s="592"/>
      <c r="AD16" s="827"/>
      <c r="AE16" s="597" t="s">
        <v>35</v>
      </c>
      <c r="AF16" s="599">
        <v>332</v>
      </c>
      <c r="AG16" s="599">
        <v>968</v>
      </c>
      <c r="AH16" s="599">
        <v>2607</v>
      </c>
      <c r="AI16" s="599">
        <v>4364</v>
      </c>
      <c r="AJ16" s="599">
        <v>1423</v>
      </c>
      <c r="AK16" s="599">
        <v>548</v>
      </c>
      <c r="AL16" s="599">
        <v>147</v>
      </c>
      <c r="AM16" s="599">
        <v>35</v>
      </c>
      <c r="AN16" s="599">
        <v>7</v>
      </c>
      <c r="AO16" s="599">
        <v>0</v>
      </c>
      <c r="AP16" s="591"/>
      <c r="AQ16" s="827"/>
      <c r="AR16" s="597" t="s">
        <v>35</v>
      </c>
      <c r="AS16" s="599">
        <v>234</v>
      </c>
      <c r="AT16" s="599">
        <v>731</v>
      </c>
      <c r="AU16" s="599">
        <v>1986</v>
      </c>
      <c r="AV16" s="599">
        <v>3358</v>
      </c>
      <c r="AW16" s="599">
        <v>1210</v>
      </c>
      <c r="AX16" s="599">
        <v>505</v>
      </c>
      <c r="AY16" s="599">
        <v>125</v>
      </c>
      <c r="AZ16" s="599">
        <v>27</v>
      </c>
      <c r="BA16" s="599">
        <v>7</v>
      </c>
      <c r="BB16" s="599">
        <v>1</v>
      </c>
      <c r="BC16" s="592"/>
      <c r="BD16" s="827"/>
      <c r="BE16" s="597" t="s">
        <v>35</v>
      </c>
      <c r="BF16" s="599">
        <v>168</v>
      </c>
      <c r="BG16" s="599">
        <v>575</v>
      </c>
      <c r="BH16" s="599">
        <v>2047</v>
      </c>
      <c r="BI16" s="599">
        <v>5494</v>
      </c>
      <c r="BJ16" s="599">
        <v>2569</v>
      </c>
      <c r="BK16" s="599">
        <v>1172</v>
      </c>
      <c r="BL16" s="599">
        <v>376</v>
      </c>
      <c r="BM16" s="599">
        <v>70</v>
      </c>
      <c r="BN16" s="599">
        <v>22</v>
      </c>
      <c r="BO16" s="599">
        <v>3</v>
      </c>
      <c r="BP16"/>
      <c r="BQ16" s="827"/>
      <c r="BR16" s="597" t="s">
        <v>35</v>
      </c>
      <c r="BS16" s="599">
        <v>201</v>
      </c>
      <c r="BT16" s="599">
        <v>634</v>
      </c>
      <c r="BU16" s="599">
        <v>1748</v>
      </c>
      <c r="BV16" s="599">
        <v>2680</v>
      </c>
      <c r="BW16" s="599">
        <v>857</v>
      </c>
      <c r="BX16" s="599">
        <v>347</v>
      </c>
      <c r="BY16" s="599">
        <v>106</v>
      </c>
      <c r="BZ16" s="599">
        <v>20</v>
      </c>
      <c r="CA16" s="599">
        <v>8</v>
      </c>
      <c r="CB16" s="599">
        <v>1</v>
      </c>
      <c r="CC16" s="592"/>
      <c r="CD16" s="827"/>
      <c r="CE16" s="597" t="s">
        <v>35</v>
      </c>
      <c r="CF16" s="599">
        <v>201</v>
      </c>
      <c r="CG16" s="599">
        <v>672</v>
      </c>
      <c r="CH16" s="599">
        <v>2285</v>
      </c>
      <c r="CI16" s="599">
        <v>6172</v>
      </c>
      <c r="CJ16" s="599">
        <v>2922</v>
      </c>
      <c r="CK16" s="599">
        <v>1330</v>
      </c>
      <c r="CL16" s="599">
        <v>395</v>
      </c>
      <c r="CM16" s="599">
        <v>77</v>
      </c>
      <c r="CN16" s="599">
        <v>21</v>
      </c>
      <c r="CO16" s="599">
        <v>3</v>
      </c>
      <c r="CP16"/>
      <c r="CQ16" s="827"/>
      <c r="CR16" s="597" t="s">
        <v>35</v>
      </c>
      <c r="CS16" s="599">
        <v>38</v>
      </c>
      <c r="CT16" s="599">
        <v>109</v>
      </c>
      <c r="CU16" s="599">
        <v>445</v>
      </c>
      <c r="CV16" s="599">
        <v>1497</v>
      </c>
      <c r="CW16" s="599">
        <v>827</v>
      </c>
      <c r="CX16" s="599">
        <v>436</v>
      </c>
      <c r="CY16" s="599">
        <v>162</v>
      </c>
      <c r="CZ16" s="599">
        <v>36</v>
      </c>
      <c r="DA16" s="599">
        <v>9</v>
      </c>
      <c r="DB16" s="599">
        <v>2</v>
      </c>
      <c r="DC16" s="592"/>
      <c r="DD16" s="827"/>
      <c r="DE16" s="597" t="s">
        <v>35</v>
      </c>
      <c r="DF16" s="599">
        <v>364</v>
      </c>
      <c r="DG16" s="599">
        <v>1197</v>
      </c>
      <c r="DH16" s="599">
        <v>3588</v>
      </c>
      <c r="DI16" s="599">
        <v>7355</v>
      </c>
      <c r="DJ16" s="599">
        <v>2952</v>
      </c>
      <c r="DK16" s="599">
        <v>1241</v>
      </c>
      <c r="DL16" s="599">
        <v>339</v>
      </c>
      <c r="DM16" s="599">
        <v>61</v>
      </c>
      <c r="DN16" s="599">
        <v>20</v>
      </c>
      <c r="DO16" s="599">
        <v>2</v>
      </c>
    </row>
    <row r="17" spans="1:119" ht="14.25" customHeight="1" x14ac:dyDescent="0.2">
      <c r="A17"/>
      <c r="B17" s="842"/>
      <c r="C17" s="592"/>
      <c r="D17" s="827"/>
      <c r="E17" s="597" t="s">
        <v>36</v>
      </c>
      <c r="F17" s="599">
        <v>637</v>
      </c>
      <c r="G17" s="599">
        <v>1748</v>
      </c>
      <c r="H17" s="599">
        <v>5705</v>
      </c>
      <c r="I17" s="599">
        <v>16869</v>
      </c>
      <c r="J17" s="599">
        <v>9853</v>
      </c>
      <c r="K17" s="599">
        <v>5843</v>
      </c>
      <c r="L17" s="599">
        <v>1991</v>
      </c>
      <c r="M17" s="599">
        <v>360</v>
      </c>
      <c r="N17" s="599">
        <v>95</v>
      </c>
      <c r="O17" s="599">
        <v>24</v>
      </c>
      <c r="P17" s="592"/>
      <c r="Q17" s="827"/>
      <c r="R17" s="597" t="s">
        <v>36</v>
      </c>
      <c r="S17" s="599">
        <v>112</v>
      </c>
      <c r="T17" s="599">
        <v>410</v>
      </c>
      <c r="U17" s="599">
        <v>1768</v>
      </c>
      <c r="V17" s="599">
        <v>7769</v>
      </c>
      <c r="W17" s="599">
        <v>5789</v>
      </c>
      <c r="X17" s="599">
        <v>3872</v>
      </c>
      <c r="Y17" s="599">
        <v>1419</v>
      </c>
      <c r="Z17" s="599">
        <v>270</v>
      </c>
      <c r="AA17" s="599">
        <v>67</v>
      </c>
      <c r="AB17" s="599">
        <v>17</v>
      </c>
      <c r="AC17" s="592"/>
      <c r="AD17" s="827"/>
      <c r="AE17" s="597" t="s">
        <v>36</v>
      </c>
      <c r="AF17" s="599">
        <v>525</v>
      </c>
      <c r="AG17" s="599">
        <v>1338</v>
      </c>
      <c r="AH17" s="599">
        <v>3937</v>
      </c>
      <c r="AI17" s="599">
        <v>9100</v>
      </c>
      <c r="AJ17" s="599">
        <v>4064</v>
      </c>
      <c r="AK17" s="599">
        <v>1971</v>
      </c>
      <c r="AL17" s="599">
        <v>572</v>
      </c>
      <c r="AM17" s="599">
        <v>90</v>
      </c>
      <c r="AN17" s="599">
        <v>28</v>
      </c>
      <c r="AO17" s="599">
        <v>7</v>
      </c>
      <c r="AP17" s="591"/>
      <c r="AQ17" s="827"/>
      <c r="AR17" s="597" t="s">
        <v>36</v>
      </c>
      <c r="AS17" s="599">
        <v>362</v>
      </c>
      <c r="AT17" s="599">
        <v>996</v>
      </c>
      <c r="AU17" s="599">
        <v>2761</v>
      </c>
      <c r="AV17" s="599">
        <v>6224</v>
      </c>
      <c r="AW17" s="599">
        <v>3012</v>
      </c>
      <c r="AX17" s="599">
        <v>1619</v>
      </c>
      <c r="AY17" s="599">
        <v>510</v>
      </c>
      <c r="AZ17" s="599">
        <v>100</v>
      </c>
      <c r="BA17" s="599">
        <v>27</v>
      </c>
      <c r="BB17" s="599">
        <v>7</v>
      </c>
      <c r="BC17" s="592"/>
      <c r="BD17" s="827"/>
      <c r="BE17" s="597" t="s">
        <v>36</v>
      </c>
      <c r="BF17" s="599">
        <v>275</v>
      </c>
      <c r="BG17" s="599">
        <v>752</v>
      </c>
      <c r="BH17" s="599">
        <v>2944</v>
      </c>
      <c r="BI17" s="599">
        <v>10645</v>
      </c>
      <c r="BJ17" s="599">
        <v>6841</v>
      </c>
      <c r="BK17" s="599">
        <v>4224</v>
      </c>
      <c r="BL17" s="599">
        <v>1481</v>
      </c>
      <c r="BM17" s="599">
        <v>260</v>
      </c>
      <c r="BN17" s="599">
        <v>68</v>
      </c>
      <c r="BO17" s="599">
        <v>17</v>
      </c>
      <c r="BP17"/>
      <c r="BQ17" s="827"/>
      <c r="BR17" s="597" t="s">
        <v>36</v>
      </c>
      <c r="BS17" s="599">
        <v>253</v>
      </c>
      <c r="BT17" s="599">
        <v>722</v>
      </c>
      <c r="BU17" s="599">
        <v>1867</v>
      </c>
      <c r="BV17" s="599">
        <v>3610</v>
      </c>
      <c r="BW17" s="599">
        <v>1420</v>
      </c>
      <c r="BX17" s="599">
        <v>753</v>
      </c>
      <c r="BY17" s="599">
        <v>216</v>
      </c>
      <c r="BZ17" s="599">
        <v>47</v>
      </c>
      <c r="CA17" s="599">
        <v>14</v>
      </c>
      <c r="CB17" s="599">
        <v>5</v>
      </c>
      <c r="CC17" s="592"/>
      <c r="CD17" s="827"/>
      <c r="CE17" s="597" t="s">
        <v>36</v>
      </c>
      <c r="CF17" s="599">
        <v>384</v>
      </c>
      <c r="CG17" s="599">
        <v>1026</v>
      </c>
      <c r="CH17" s="599">
        <v>3838</v>
      </c>
      <c r="CI17" s="599">
        <v>13259</v>
      </c>
      <c r="CJ17" s="599">
        <v>8433</v>
      </c>
      <c r="CK17" s="599">
        <v>5090</v>
      </c>
      <c r="CL17" s="599">
        <v>1775</v>
      </c>
      <c r="CM17" s="599">
        <v>313</v>
      </c>
      <c r="CN17" s="599">
        <v>81</v>
      </c>
      <c r="CO17" s="599">
        <v>19</v>
      </c>
      <c r="CP17"/>
      <c r="CQ17" s="827"/>
      <c r="CR17" s="597" t="s">
        <v>36</v>
      </c>
      <c r="CS17" s="599">
        <v>55</v>
      </c>
      <c r="CT17" s="599">
        <v>155</v>
      </c>
      <c r="CU17" s="599">
        <v>594</v>
      </c>
      <c r="CV17" s="599">
        <v>2470</v>
      </c>
      <c r="CW17" s="599">
        <v>1842</v>
      </c>
      <c r="CX17" s="599">
        <v>1247</v>
      </c>
      <c r="CY17" s="599">
        <v>507</v>
      </c>
      <c r="CZ17" s="599">
        <v>104</v>
      </c>
      <c r="DA17" s="599">
        <v>34</v>
      </c>
      <c r="DB17" s="599">
        <v>6</v>
      </c>
      <c r="DC17" s="592"/>
      <c r="DD17" s="827"/>
      <c r="DE17" s="597" t="s">
        <v>36</v>
      </c>
      <c r="DF17" s="599">
        <v>582</v>
      </c>
      <c r="DG17" s="599">
        <v>1593</v>
      </c>
      <c r="DH17" s="599">
        <v>5111</v>
      </c>
      <c r="DI17" s="599">
        <v>14399</v>
      </c>
      <c r="DJ17" s="599">
        <v>8011</v>
      </c>
      <c r="DK17" s="599">
        <v>4596</v>
      </c>
      <c r="DL17" s="599">
        <v>1484</v>
      </c>
      <c r="DM17" s="599">
        <v>256</v>
      </c>
      <c r="DN17" s="599">
        <v>61</v>
      </c>
      <c r="DO17" s="599">
        <v>18</v>
      </c>
    </row>
    <row r="18" spans="1:119" ht="14.25" customHeight="1" x14ac:dyDescent="0.2">
      <c r="A18"/>
      <c r="B18" s="842"/>
      <c r="C18" s="592"/>
      <c r="D18" s="827"/>
      <c r="E18" s="597" t="s">
        <v>37</v>
      </c>
      <c r="F18" s="599">
        <v>819</v>
      </c>
      <c r="G18" s="599">
        <v>1905</v>
      </c>
      <c r="H18" s="599">
        <v>6433</v>
      </c>
      <c r="I18" s="599">
        <v>24288</v>
      </c>
      <c r="J18" s="599">
        <v>20040</v>
      </c>
      <c r="K18" s="599">
        <v>15836</v>
      </c>
      <c r="L18" s="599">
        <v>6972</v>
      </c>
      <c r="M18" s="599">
        <v>1859</v>
      </c>
      <c r="N18" s="599">
        <v>532</v>
      </c>
      <c r="O18" s="599">
        <v>107</v>
      </c>
      <c r="P18" s="592"/>
      <c r="Q18" s="827"/>
      <c r="R18" s="597" t="s">
        <v>37</v>
      </c>
      <c r="S18" s="599">
        <v>134</v>
      </c>
      <c r="T18" s="599">
        <v>447</v>
      </c>
      <c r="U18" s="599">
        <v>1826</v>
      </c>
      <c r="V18" s="599">
        <v>9854</v>
      </c>
      <c r="W18" s="599">
        <v>10732</v>
      </c>
      <c r="X18" s="599">
        <v>9937</v>
      </c>
      <c r="Y18" s="599">
        <v>4839</v>
      </c>
      <c r="Z18" s="599">
        <v>1409</v>
      </c>
      <c r="AA18" s="599">
        <v>396</v>
      </c>
      <c r="AB18" s="599">
        <v>76</v>
      </c>
      <c r="AC18" s="592"/>
      <c r="AD18" s="827"/>
      <c r="AE18" s="597" t="s">
        <v>37</v>
      </c>
      <c r="AF18" s="599">
        <v>685</v>
      </c>
      <c r="AG18" s="599">
        <v>1458</v>
      </c>
      <c r="AH18" s="599">
        <v>4607</v>
      </c>
      <c r="AI18" s="599">
        <v>14434</v>
      </c>
      <c r="AJ18" s="599">
        <v>9308</v>
      </c>
      <c r="AK18" s="599">
        <v>5899</v>
      </c>
      <c r="AL18" s="599">
        <v>2133</v>
      </c>
      <c r="AM18" s="599">
        <v>450</v>
      </c>
      <c r="AN18" s="599">
        <v>136</v>
      </c>
      <c r="AO18" s="599">
        <v>31</v>
      </c>
      <c r="AP18" s="591"/>
      <c r="AQ18" s="827"/>
      <c r="AR18" s="597" t="s">
        <v>37</v>
      </c>
      <c r="AS18" s="599">
        <v>464</v>
      </c>
      <c r="AT18" s="599">
        <v>1095</v>
      </c>
      <c r="AU18" s="599">
        <v>3033</v>
      </c>
      <c r="AV18" s="599">
        <v>8639</v>
      </c>
      <c r="AW18" s="599">
        <v>5729</v>
      </c>
      <c r="AX18" s="599">
        <v>4140</v>
      </c>
      <c r="AY18" s="599">
        <v>1636</v>
      </c>
      <c r="AZ18" s="599">
        <v>413</v>
      </c>
      <c r="BA18" s="599">
        <v>117</v>
      </c>
      <c r="BB18" s="599">
        <v>23</v>
      </c>
      <c r="BC18" s="592"/>
      <c r="BD18" s="827"/>
      <c r="BE18" s="597" t="s">
        <v>37</v>
      </c>
      <c r="BF18" s="599">
        <v>355</v>
      </c>
      <c r="BG18" s="599">
        <v>810</v>
      </c>
      <c r="BH18" s="599">
        <v>3400</v>
      </c>
      <c r="BI18" s="599">
        <v>15649</v>
      </c>
      <c r="BJ18" s="599">
        <v>14311</v>
      </c>
      <c r="BK18" s="599">
        <v>11696</v>
      </c>
      <c r="BL18" s="599">
        <v>5336</v>
      </c>
      <c r="BM18" s="599">
        <v>1446</v>
      </c>
      <c r="BN18" s="599">
        <v>415</v>
      </c>
      <c r="BO18" s="599">
        <v>84</v>
      </c>
      <c r="BP18"/>
      <c r="BQ18" s="827"/>
      <c r="BR18" s="597" t="s">
        <v>37</v>
      </c>
      <c r="BS18" s="599">
        <v>262</v>
      </c>
      <c r="BT18" s="599">
        <v>608</v>
      </c>
      <c r="BU18" s="599">
        <v>1668</v>
      </c>
      <c r="BV18" s="599">
        <v>3825</v>
      </c>
      <c r="BW18" s="599">
        <v>2070</v>
      </c>
      <c r="BX18" s="599">
        <v>1270</v>
      </c>
      <c r="BY18" s="599">
        <v>537</v>
      </c>
      <c r="BZ18" s="599">
        <v>133</v>
      </c>
      <c r="CA18" s="599">
        <v>44</v>
      </c>
      <c r="CB18" s="599">
        <v>7</v>
      </c>
      <c r="CC18" s="592"/>
      <c r="CD18" s="827"/>
      <c r="CE18" s="597" t="s">
        <v>37</v>
      </c>
      <c r="CF18" s="599">
        <v>557</v>
      </c>
      <c r="CG18" s="599">
        <v>1297</v>
      </c>
      <c r="CH18" s="599">
        <v>4765</v>
      </c>
      <c r="CI18" s="599">
        <v>20463</v>
      </c>
      <c r="CJ18" s="599">
        <v>17970</v>
      </c>
      <c r="CK18" s="599">
        <v>14566</v>
      </c>
      <c r="CL18" s="599">
        <v>6435</v>
      </c>
      <c r="CM18" s="599">
        <v>1726</v>
      </c>
      <c r="CN18" s="599">
        <v>488</v>
      </c>
      <c r="CO18" s="599">
        <v>100</v>
      </c>
      <c r="CP18"/>
      <c r="CQ18" s="827"/>
      <c r="CR18" s="597" t="s">
        <v>37</v>
      </c>
      <c r="CS18" s="599">
        <v>67</v>
      </c>
      <c r="CT18" s="599">
        <v>130</v>
      </c>
      <c r="CU18" s="599">
        <v>599</v>
      </c>
      <c r="CV18" s="599">
        <v>3175</v>
      </c>
      <c r="CW18" s="599">
        <v>3173</v>
      </c>
      <c r="CX18" s="599">
        <v>2932</v>
      </c>
      <c r="CY18" s="599">
        <v>1460</v>
      </c>
      <c r="CZ18" s="599">
        <v>436</v>
      </c>
      <c r="DA18" s="599">
        <v>140</v>
      </c>
      <c r="DB18" s="599">
        <v>27</v>
      </c>
      <c r="DC18" s="592"/>
      <c r="DD18" s="827"/>
      <c r="DE18" s="597" t="s">
        <v>37</v>
      </c>
      <c r="DF18" s="599">
        <v>752</v>
      </c>
      <c r="DG18" s="599">
        <v>1775</v>
      </c>
      <c r="DH18" s="599">
        <v>5834</v>
      </c>
      <c r="DI18" s="599">
        <v>21113</v>
      </c>
      <c r="DJ18" s="599">
        <v>16867</v>
      </c>
      <c r="DK18" s="599">
        <v>12904</v>
      </c>
      <c r="DL18" s="599">
        <v>5512</v>
      </c>
      <c r="DM18" s="599">
        <v>1423</v>
      </c>
      <c r="DN18" s="599">
        <v>392</v>
      </c>
      <c r="DO18" s="599">
        <v>80</v>
      </c>
    </row>
    <row r="19" spans="1:119" ht="14.25" customHeight="1" x14ac:dyDescent="0.2">
      <c r="A19"/>
      <c r="B19" s="842"/>
      <c r="C19" s="592"/>
      <c r="D19" s="827"/>
      <c r="E19" s="597" t="s">
        <v>38</v>
      </c>
      <c r="F19" s="599">
        <v>576</v>
      </c>
      <c r="G19" s="599">
        <v>1285</v>
      </c>
      <c r="H19" s="599">
        <v>4274</v>
      </c>
      <c r="I19" s="599">
        <v>20831</v>
      </c>
      <c r="J19" s="599">
        <v>23975</v>
      </c>
      <c r="K19" s="599">
        <v>26682</v>
      </c>
      <c r="L19" s="599">
        <v>16577</v>
      </c>
      <c r="M19" s="599">
        <v>5940</v>
      </c>
      <c r="N19" s="599">
        <v>2140</v>
      </c>
      <c r="O19" s="599">
        <v>558</v>
      </c>
      <c r="P19" s="592"/>
      <c r="Q19" s="827"/>
      <c r="R19" s="597" t="s">
        <v>38</v>
      </c>
      <c r="S19" s="599">
        <v>96</v>
      </c>
      <c r="T19" s="599">
        <v>266</v>
      </c>
      <c r="U19" s="599">
        <v>1013</v>
      </c>
      <c r="V19" s="599">
        <v>7179</v>
      </c>
      <c r="W19" s="599">
        <v>11140</v>
      </c>
      <c r="X19" s="599">
        <v>15279</v>
      </c>
      <c r="Y19" s="599">
        <v>11038</v>
      </c>
      <c r="Z19" s="599">
        <v>4367</v>
      </c>
      <c r="AA19" s="599">
        <v>1647</v>
      </c>
      <c r="AB19" s="599">
        <v>436</v>
      </c>
      <c r="AC19" s="592"/>
      <c r="AD19" s="827"/>
      <c r="AE19" s="597" t="s">
        <v>38</v>
      </c>
      <c r="AF19" s="599">
        <v>480</v>
      </c>
      <c r="AG19" s="599">
        <v>1019</v>
      </c>
      <c r="AH19" s="599">
        <v>3261</v>
      </c>
      <c r="AI19" s="599">
        <v>13652</v>
      </c>
      <c r="AJ19" s="599">
        <v>12835</v>
      </c>
      <c r="AK19" s="599">
        <v>11403</v>
      </c>
      <c r="AL19" s="599">
        <v>5539</v>
      </c>
      <c r="AM19" s="599">
        <v>1573</v>
      </c>
      <c r="AN19" s="599">
        <v>493</v>
      </c>
      <c r="AO19" s="599">
        <v>122</v>
      </c>
      <c r="AP19" s="591"/>
      <c r="AQ19" s="827"/>
      <c r="AR19" s="597" t="s">
        <v>38</v>
      </c>
      <c r="AS19" s="599">
        <v>283</v>
      </c>
      <c r="AT19" s="599">
        <v>708</v>
      </c>
      <c r="AU19" s="599">
        <v>1961</v>
      </c>
      <c r="AV19" s="599">
        <v>6978</v>
      </c>
      <c r="AW19" s="599">
        <v>6278</v>
      </c>
      <c r="AX19" s="599">
        <v>6024</v>
      </c>
      <c r="AY19" s="599">
        <v>3438</v>
      </c>
      <c r="AZ19" s="599">
        <v>1148</v>
      </c>
      <c r="BA19" s="599">
        <v>424</v>
      </c>
      <c r="BB19" s="599">
        <v>113</v>
      </c>
      <c r="BC19" s="592"/>
      <c r="BD19" s="827"/>
      <c r="BE19" s="597" t="s">
        <v>38</v>
      </c>
      <c r="BF19" s="599">
        <v>293</v>
      </c>
      <c r="BG19" s="599">
        <v>577</v>
      </c>
      <c r="BH19" s="599">
        <v>2313</v>
      </c>
      <c r="BI19" s="599">
        <v>13853</v>
      </c>
      <c r="BJ19" s="599">
        <v>17697</v>
      </c>
      <c r="BK19" s="599">
        <v>20658</v>
      </c>
      <c r="BL19" s="599">
        <v>13139</v>
      </c>
      <c r="BM19" s="599">
        <v>4792</v>
      </c>
      <c r="BN19" s="599">
        <v>1716</v>
      </c>
      <c r="BO19" s="599">
        <v>445</v>
      </c>
      <c r="BP19"/>
      <c r="BQ19" s="827"/>
      <c r="BR19" s="597" t="s">
        <v>38</v>
      </c>
      <c r="BS19" s="599">
        <v>157</v>
      </c>
      <c r="BT19" s="599">
        <v>355</v>
      </c>
      <c r="BU19" s="599">
        <v>986</v>
      </c>
      <c r="BV19" s="599">
        <v>2644</v>
      </c>
      <c r="BW19" s="599">
        <v>1851</v>
      </c>
      <c r="BX19" s="599">
        <v>1590</v>
      </c>
      <c r="BY19" s="599">
        <v>848</v>
      </c>
      <c r="BZ19" s="599">
        <v>304</v>
      </c>
      <c r="CA19" s="599">
        <v>106</v>
      </c>
      <c r="CB19" s="599">
        <v>32</v>
      </c>
      <c r="CC19" s="592"/>
      <c r="CD19" s="827"/>
      <c r="CE19" s="597" t="s">
        <v>38</v>
      </c>
      <c r="CF19" s="599">
        <v>419</v>
      </c>
      <c r="CG19" s="599">
        <v>930</v>
      </c>
      <c r="CH19" s="599">
        <v>3288</v>
      </c>
      <c r="CI19" s="599">
        <v>18187</v>
      </c>
      <c r="CJ19" s="599">
        <v>22124</v>
      </c>
      <c r="CK19" s="599">
        <v>25092</v>
      </c>
      <c r="CL19" s="599">
        <v>15729</v>
      </c>
      <c r="CM19" s="599">
        <v>5636</v>
      </c>
      <c r="CN19" s="599">
        <v>2034</v>
      </c>
      <c r="CO19" s="599">
        <v>526</v>
      </c>
      <c r="CP19"/>
      <c r="CQ19" s="827"/>
      <c r="CR19" s="597" t="s">
        <v>38</v>
      </c>
      <c r="CS19" s="599">
        <v>32</v>
      </c>
      <c r="CT19" s="599">
        <v>95</v>
      </c>
      <c r="CU19" s="599">
        <v>356</v>
      </c>
      <c r="CV19" s="599">
        <v>2289</v>
      </c>
      <c r="CW19" s="599">
        <v>3103</v>
      </c>
      <c r="CX19" s="599">
        <v>3956</v>
      </c>
      <c r="CY19" s="599">
        <v>2759</v>
      </c>
      <c r="CZ19" s="599">
        <v>1062</v>
      </c>
      <c r="DA19" s="599">
        <v>474</v>
      </c>
      <c r="DB19" s="599">
        <v>133</v>
      </c>
      <c r="DC19" s="592"/>
      <c r="DD19" s="827"/>
      <c r="DE19" s="597" t="s">
        <v>38</v>
      </c>
      <c r="DF19" s="599">
        <v>544</v>
      </c>
      <c r="DG19" s="599">
        <v>1190</v>
      </c>
      <c r="DH19" s="599">
        <v>3918</v>
      </c>
      <c r="DI19" s="599">
        <v>18542</v>
      </c>
      <c r="DJ19" s="599">
        <v>20872</v>
      </c>
      <c r="DK19" s="599">
        <v>22726</v>
      </c>
      <c r="DL19" s="599">
        <v>13818</v>
      </c>
      <c r="DM19" s="599">
        <v>4878</v>
      </c>
      <c r="DN19" s="599">
        <v>1666</v>
      </c>
      <c r="DO19" s="599">
        <v>425</v>
      </c>
    </row>
    <row r="20" spans="1:119" ht="14.25" customHeight="1" x14ac:dyDescent="0.2">
      <c r="A20"/>
      <c r="B20" s="842"/>
      <c r="C20" s="592"/>
      <c r="D20" s="827"/>
      <c r="E20" s="597" t="s">
        <v>39</v>
      </c>
      <c r="F20" s="599">
        <v>280</v>
      </c>
      <c r="G20" s="599">
        <v>601</v>
      </c>
      <c r="H20" s="599">
        <v>1892</v>
      </c>
      <c r="I20" s="599">
        <v>11226</v>
      </c>
      <c r="J20" s="599">
        <v>18325</v>
      </c>
      <c r="K20" s="599">
        <v>28475</v>
      </c>
      <c r="L20" s="599">
        <v>25649</v>
      </c>
      <c r="M20" s="599">
        <v>12625</v>
      </c>
      <c r="N20" s="599">
        <v>6021</v>
      </c>
      <c r="O20" s="599">
        <v>2047</v>
      </c>
      <c r="P20" s="592"/>
      <c r="Q20" s="827"/>
      <c r="R20" s="597" t="s">
        <v>39</v>
      </c>
      <c r="S20" s="599">
        <v>51</v>
      </c>
      <c r="T20" s="599">
        <v>104</v>
      </c>
      <c r="U20" s="599">
        <v>391</v>
      </c>
      <c r="V20" s="599">
        <v>2847</v>
      </c>
      <c r="W20" s="599">
        <v>6713</v>
      </c>
      <c r="X20" s="599">
        <v>13828</v>
      </c>
      <c r="Y20" s="599">
        <v>15017</v>
      </c>
      <c r="Z20" s="599">
        <v>8509</v>
      </c>
      <c r="AA20" s="599">
        <v>4409</v>
      </c>
      <c r="AB20" s="599">
        <v>1578</v>
      </c>
      <c r="AC20" s="592"/>
      <c r="AD20" s="827"/>
      <c r="AE20" s="597" t="s">
        <v>39</v>
      </c>
      <c r="AF20" s="599">
        <v>229</v>
      </c>
      <c r="AG20" s="599">
        <v>497</v>
      </c>
      <c r="AH20" s="599">
        <v>1501</v>
      </c>
      <c r="AI20" s="599">
        <v>8379</v>
      </c>
      <c r="AJ20" s="599">
        <v>11612</v>
      </c>
      <c r="AK20" s="599">
        <v>14647</v>
      </c>
      <c r="AL20" s="599">
        <v>10632</v>
      </c>
      <c r="AM20" s="599">
        <v>4116</v>
      </c>
      <c r="AN20" s="599">
        <v>1612</v>
      </c>
      <c r="AO20" s="599">
        <v>469</v>
      </c>
      <c r="AP20" s="591"/>
      <c r="AQ20" s="827"/>
      <c r="AR20" s="597" t="s">
        <v>39</v>
      </c>
      <c r="AS20" s="599">
        <v>149</v>
      </c>
      <c r="AT20" s="599">
        <v>297</v>
      </c>
      <c r="AU20" s="599">
        <v>806</v>
      </c>
      <c r="AV20" s="599">
        <v>3400</v>
      </c>
      <c r="AW20" s="599">
        <v>4309</v>
      </c>
      <c r="AX20" s="599">
        <v>5633</v>
      </c>
      <c r="AY20" s="599">
        <v>4292</v>
      </c>
      <c r="AZ20" s="599">
        <v>1987</v>
      </c>
      <c r="BA20" s="599">
        <v>946</v>
      </c>
      <c r="BB20" s="599">
        <v>301</v>
      </c>
      <c r="BC20" s="592"/>
      <c r="BD20" s="827"/>
      <c r="BE20" s="597" t="s">
        <v>39</v>
      </c>
      <c r="BF20" s="599">
        <v>131</v>
      </c>
      <c r="BG20" s="599">
        <v>304</v>
      </c>
      <c r="BH20" s="599">
        <v>1086</v>
      </c>
      <c r="BI20" s="599">
        <v>7826</v>
      </c>
      <c r="BJ20" s="599">
        <v>14016</v>
      </c>
      <c r="BK20" s="599">
        <v>22842</v>
      </c>
      <c r="BL20" s="599">
        <v>21357</v>
      </c>
      <c r="BM20" s="599">
        <v>10638</v>
      </c>
      <c r="BN20" s="599">
        <v>5075</v>
      </c>
      <c r="BO20" s="599">
        <v>1746</v>
      </c>
      <c r="BP20"/>
      <c r="BQ20" s="827"/>
      <c r="BR20" s="597" t="s">
        <v>39</v>
      </c>
      <c r="BS20" s="599">
        <v>97</v>
      </c>
      <c r="BT20" s="599">
        <v>159</v>
      </c>
      <c r="BU20" s="599">
        <v>394</v>
      </c>
      <c r="BV20" s="599">
        <v>1235</v>
      </c>
      <c r="BW20" s="599">
        <v>1202</v>
      </c>
      <c r="BX20" s="599">
        <v>1449</v>
      </c>
      <c r="BY20" s="599">
        <v>1109</v>
      </c>
      <c r="BZ20" s="599">
        <v>469</v>
      </c>
      <c r="CA20" s="599">
        <v>262</v>
      </c>
      <c r="CB20" s="599">
        <v>88</v>
      </c>
      <c r="CC20" s="592"/>
      <c r="CD20" s="827"/>
      <c r="CE20" s="597" t="s">
        <v>39</v>
      </c>
      <c r="CF20" s="599">
        <v>183</v>
      </c>
      <c r="CG20" s="599">
        <v>442</v>
      </c>
      <c r="CH20" s="599">
        <v>1498</v>
      </c>
      <c r="CI20" s="599">
        <v>9991</v>
      </c>
      <c r="CJ20" s="599">
        <v>17123</v>
      </c>
      <c r="CK20" s="599">
        <v>27026</v>
      </c>
      <c r="CL20" s="599">
        <v>24540</v>
      </c>
      <c r="CM20" s="599">
        <v>12156</v>
      </c>
      <c r="CN20" s="599">
        <v>5759</v>
      </c>
      <c r="CO20" s="599">
        <v>1959</v>
      </c>
      <c r="CP20"/>
      <c r="CQ20" s="827"/>
      <c r="CR20" s="597" t="s">
        <v>39</v>
      </c>
      <c r="CS20" s="599">
        <v>25</v>
      </c>
      <c r="CT20" s="599">
        <v>38</v>
      </c>
      <c r="CU20" s="599">
        <v>139</v>
      </c>
      <c r="CV20" s="599">
        <v>1093</v>
      </c>
      <c r="CW20" s="599">
        <v>2007</v>
      </c>
      <c r="CX20" s="599">
        <v>3513</v>
      </c>
      <c r="CY20" s="599">
        <v>3707</v>
      </c>
      <c r="CZ20" s="599">
        <v>1979</v>
      </c>
      <c r="DA20" s="599">
        <v>962</v>
      </c>
      <c r="DB20" s="599">
        <v>324</v>
      </c>
      <c r="DC20" s="592"/>
      <c r="DD20" s="827"/>
      <c r="DE20" s="597" t="s">
        <v>39</v>
      </c>
      <c r="DF20" s="599">
        <v>255</v>
      </c>
      <c r="DG20" s="599">
        <v>563</v>
      </c>
      <c r="DH20" s="599">
        <v>1753</v>
      </c>
      <c r="DI20" s="599">
        <v>10133</v>
      </c>
      <c r="DJ20" s="599">
        <v>16318</v>
      </c>
      <c r="DK20" s="599">
        <v>24962</v>
      </c>
      <c r="DL20" s="599">
        <v>21942</v>
      </c>
      <c r="DM20" s="599">
        <v>10646</v>
      </c>
      <c r="DN20" s="599">
        <v>5059</v>
      </c>
      <c r="DO20" s="599">
        <v>1723</v>
      </c>
    </row>
    <row r="21" spans="1:119" ht="14.25" customHeight="1" x14ac:dyDescent="0.2">
      <c r="A21"/>
      <c r="B21" s="842"/>
      <c r="C21" s="592"/>
      <c r="D21" s="827"/>
      <c r="E21" s="597" t="s">
        <v>40</v>
      </c>
      <c r="F21" s="599">
        <v>105</v>
      </c>
      <c r="G21" s="599">
        <v>180</v>
      </c>
      <c r="H21" s="599">
        <v>490</v>
      </c>
      <c r="I21" s="599">
        <v>3540</v>
      </c>
      <c r="J21" s="599">
        <v>8211</v>
      </c>
      <c r="K21" s="599">
        <v>18418</v>
      </c>
      <c r="L21" s="599">
        <v>25460</v>
      </c>
      <c r="M21" s="599">
        <v>18386</v>
      </c>
      <c r="N21" s="599">
        <v>12121</v>
      </c>
      <c r="O21" s="599">
        <v>5966</v>
      </c>
      <c r="P21" s="592"/>
      <c r="Q21" s="827"/>
      <c r="R21" s="597" t="s">
        <v>40</v>
      </c>
      <c r="S21" s="599">
        <v>18</v>
      </c>
      <c r="T21" s="599">
        <v>29</v>
      </c>
      <c r="U21" s="599">
        <v>94</v>
      </c>
      <c r="V21" s="599">
        <v>714</v>
      </c>
      <c r="W21" s="599">
        <v>2308</v>
      </c>
      <c r="X21" s="599">
        <v>6991</v>
      </c>
      <c r="Y21" s="599">
        <v>12259</v>
      </c>
      <c r="Z21" s="599">
        <v>10350</v>
      </c>
      <c r="AA21" s="599">
        <v>7692</v>
      </c>
      <c r="AB21" s="599">
        <v>4149</v>
      </c>
      <c r="AC21" s="592"/>
      <c r="AD21" s="827"/>
      <c r="AE21" s="597" t="s">
        <v>40</v>
      </c>
      <c r="AF21" s="599">
        <v>87</v>
      </c>
      <c r="AG21" s="599">
        <v>151</v>
      </c>
      <c r="AH21" s="599">
        <v>396</v>
      </c>
      <c r="AI21" s="599">
        <v>2826</v>
      </c>
      <c r="AJ21" s="599">
        <v>5903</v>
      </c>
      <c r="AK21" s="599">
        <v>11427</v>
      </c>
      <c r="AL21" s="599">
        <v>13201</v>
      </c>
      <c r="AM21" s="599">
        <v>8036</v>
      </c>
      <c r="AN21" s="599">
        <v>4429</v>
      </c>
      <c r="AO21" s="599">
        <v>1817</v>
      </c>
      <c r="AP21" s="591"/>
      <c r="AQ21" s="827"/>
      <c r="AR21" s="597" t="s">
        <v>40</v>
      </c>
      <c r="AS21" s="599">
        <v>60</v>
      </c>
      <c r="AT21" s="599">
        <v>73</v>
      </c>
      <c r="AU21" s="599">
        <v>200</v>
      </c>
      <c r="AV21" s="599">
        <v>1034</v>
      </c>
      <c r="AW21" s="599">
        <v>1641</v>
      </c>
      <c r="AX21" s="599">
        <v>2987</v>
      </c>
      <c r="AY21" s="599">
        <v>3391</v>
      </c>
      <c r="AZ21" s="599">
        <v>2102</v>
      </c>
      <c r="BA21" s="599">
        <v>1368</v>
      </c>
      <c r="BB21" s="599">
        <v>563</v>
      </c>
      <c r="BC21" s="592"/>
      <c r="BD21" s="827"/>
      <c r="BE21" s="597" t="s">
        <v>40</v>
      </c>
      <c r="BF21" s="599">
        <v>45</v>
      </c>
      <c r="BG21" s="599">
        <v>107</v>
      </c>
      <c r="BH21" s="599">
        <v>290</v>
      </c>
      <c r="BI21" s="599">
        <v>2506</v>
      </c>
      <c r="BJ21" s="599">
        <v>6570</v>
      </c>
      <c r="BK21" s="599">
        <v>15431</v>
      </c>
      <c r="BL21" s="599">
        <v>22069</v>
      </c>
      <c r="BM21" s="599">
        <v>16284</v>
      </c>
      <c r="BN21" s="599">
        <v>10753</v>
      </c>
      <c r="BO21" s="599">
        <v>5403</v>
      </c>
      <c r="BP21"/>
      <c r="BQ21" s="827"/>
      <c r="BR21" s="597" t="s">
        <v>40</v>
      </c>
      <c r="BS21" s="599">
        <v>24</v>
      </c>
      <c r="BT21" s="599">
        <v>47</v>
      </c>
      <c r="BU21" s="599">
        <v>94</v>
      </c>
      <c r="BV21" s="599">
        <v>342</v>
      </c>
      <c r="BW21" s="599">
        <v>484</v>
      </c>
      <c r="BX21" s="599">
        <v>802</v>
      </c>
      <c r="BY21" s="599">
        <v>885</v>
      </c>
      <c r="BZ21" s="599">
        <v>582</v>
      </c>
      <c r="CA21" s="599">
        <v>414</v>
      </c>
      <c r="CB21" s="599">
        <v>229</v>
      </c>
      <c r="CC21" s="592"/>
      <c r="CD21" s="827"/>
      <c r="CE21" s="597" t="s">
        <v>40</v>
      </c>
      <c r="CF21" s="599">
        <v>81</v>
      </c>
      <c r="CG21" s="599">
        <v>133</v>
      </c>
      <c r="CH21" s="599">
        <v>396</v>
      </c>
      <c r="CI21" s="599">
        <v>3198</v>
      </c>
      <c r="CJ21" s="599">
        <v>7727</v>
      </c>
      <c r="CK21" s="599">
        <v>17616</v>
      </c>
      <c r="CL21" s="599">
        <v>24575</v>
      </c>
      <c r="CM21" s="599">
        <v>17804</v>
      </c>
      <c r="CN21" s="599">
        <v>11707</v>
      </c>
      <c r="CO21" s="599">
        <v>5737</v>
      </c>
      <c r="CP21"/>
      <c r="CQ21" s="827"/>
      <c r="CR21" s="597" t="s">
        <v>40</v>
      </c>
      <c r="CS21" s="599">
        <v>6</v>
      </c>
      <c r="CT21" s="599">
        <v>10</v>
      </c>
      <c r="CU21" s="599">
        <v>23</v>
      </c>
      <c r="CV21" s="599">
        <v>330</v>
      </c>
      <c r="CW21" s="599">
        <v>833</v>
      </c>
      <c r="CX21" s="599">
        <v>2139</v>
      </c>
      <c r="CY21" s="599">
        <v>3185</v>
      </c>
      <c r="CZ21" s="599">
        <v>2501</v>
      </c>
      <c r="DA21" s="599">
        <v>1736</v>
      </c>
      <c r="DB21" s="599">
        <v>911</v>
      </c>
      <c r="DC21" s="592"/>
      <c r="DD21" s="827"/>
      <c r="DE21" s="597" t="s">
        <v>40</v>
      </c>
      <c r="DF21" s="599">
        <v>99</v>
      </c>
      <c r="DG21" s="599">
        <v>170</v>
      </c>
      <c r="DH21" s="599">
        <v>467</v>
      </c>
      <c r="DI21" s="599">
        <v>3210</v>
      </c>
      <c r="DJ21" s="599">
        <v>7378</v>
      </c>
      <c r="DK21" s="599">
        <v>16279</v>
      </c>
      <c r="DL21" s="599">
        <v>22275</v>
      </c>
      <c r="DM21" s="599">
        <v>15885</v>
      </c>
      <c r="DN21" s="599">
        <v>10385</v>
      </c>
      <c r="DO21" s="599">
        <v>5055</v>
      </c>
    </row>
    <row r="22" spans="1:119" ht="14.25" customHeight="1" x14ac:dyDescent="0.2">
      <c r="A22"/>
      <c r="B22" s="842"/>
      <c r="C22" s="592"/>
      <c r="D22" s="828"/>
      <c r="E22" s="597" t="s">
        <v>41</v>
      </c>
      <c r="F22" s="599">
        <v>7</v>
      </c>
      <c r="G22" s="599">
        <v>3</v>
      </c>
      <c r="H22" s="599">
        <v>31</v>
      </c>
      <c r="I22" s="599">
        <v>191</v>
      </c>
      <c r="J22" s="599">
        <v>559</v>
      </c>
      <c r="K22" s="599">
        <v>2048</v>
      </c>
      <c r="L22" s="599">
        <v>4603</v>
      </c>
      <c r="M22" s="599">
        <v>5382</v>
      </c>
      <c r="N22" s="599">
        <v>5295</v>
      </c>
      <c r="O22" s="599">
        <v>4443</v>
      </c>
      <c r="P22" s="592"/>
      <c r="Q22" s="828"/>
      <c r="R22" s="597" t="s">
        <v>41</v>
      </c>
      <c r="S22" s="599">
        <v>1</v>
      </c>
      <c r="T22" s="599">
        <v>0</v>
      </c>
      <c r="U22" s="599">
        <v>5</v>
      </c>
      <c r="V22" s="599">
        <v>42</v>
      </c>
      <c r="W22" s="599">
        <v>130</v>
      </c>
      <c r="X22" s="599">
        <v>626</v>
      </c>
      <c r="Y22" s="599">
        <v>1808</v>
      </c>
      <c r="Z22" s="599">
        <v>2656</v>
      </c>
      <c r="AA22" s="599">
        <v>3034</v>
      </c>
      <c r="AB22" s="599">
        <v>2840</v>
      </c>
      <c r="AC22" s="592"/>
      <c r="AD22" s="828"/>
      <c r="AE22" s="597" t="s">
        <v>41</v>
      </c>
      <c r="AF22" s="599">
        <v>6</v>
      </c>
      <c r="AG22" s="599">
        <v>3</v>
      </c>
      <c r="AH22" s="599">
        <v>26</v>
      </c>
      <c r="AI22" s="599">
        <v>149</v>
      </c>
      <c r="AJ22" s="599">
        <v>429</v>
      </c>
      <c r="AK22" s="599">
        <v>1422</v>
      </c>
      <c r="AL22" s="599">
        <v>2795</v>
      </c>
      <c r="AM22" s="599">
        <v>2726</v>
      </c>
      <c r="AN22" s="599">
        <v>2261</v>
      </c>
      <c r="AO22" s="599">
        <v>1603</v>
      </c>
      <c r="AP22" s="591"/>
      <c r="AQ22" s="828"/>
      <c r="AR22" s="597" t="s">
        <v>41</v>
      </c>
      <c r="AS22" s="599">
        <v>5</v>
      </c>
      <c r="AT22" s="599">
        <v>1</v>
      </c>
      <c r="AU22" s="599">
        <v>9</v>
      </c>
      <c r="AV22" s="599">
        <v>46</v>
      </c>
      <c r="AW22" s="599">
        <v>99</v>
      </c>
      <c r="AX22" s="599">
        <v>250</v>
      </c>
      <c r="AY22" s="599">
        <v>427</v>
      </c>
      <c r="AZ22" s="599">
        <v>414</v>
      </c>
      <c r="BA22" s="599">
        <v>380</v>
      </c>
      <c r="BB22" s="599">
        <v>285</v>
      </c>
      <c r="BC22" s="592"/>
      <c r="BD22" s="828"/>
      <c r="BE22" s="597" t="s">
        <v>41</v>
      </c>
      <c r="BF22" s="599">
        <v>2</v>
      </c>
      <c r="BG22" s="599">
        <v>2</v>
      </c>
      <c r="BH22" s="599">
        <v>22</v>
      </c>
      <c r="BI22" s="599">
        <v>145</v>
      </c>
      <c r="BJ22" s="599">
        <v>460</v>
      </c>
      <c r="BK22" s="599">
        <v>1798</v>
      </c>
      <c r="BL22" s="599">
        <v>4176</v>
      </c>
      <c r="BM22" s="599">
        <v>4968</v>
      </c>
      <c r="BN22" s="599">
        <v>4915</v>
      </c>
      <c r="BO22" s="599">
        <v>4158</v>
      </c>
      <c r="BP22"/>
      <c r="BQ22" s="828"/>
      <c r="BR22" s="597" t="s">
        <v>41</v>
      </c>
      <c r="BS22" s="599">
        <v>1</v>
      </c>
      <c r="BT22" s="599">
        <v>2</v>
      </c>
      <c r="BU22" s="599">
        <v>9</v>
      </c>
      <c r="BV22" s="599">
        <v>29</v>
      </c>
      <c r="BW22" s="599">
        <v>46</v>
      </c>
      <c r="BX22" s="599">
        <v>92</v>
      </c>
      <c r="BY22" s="599">
        <v>127</v>
      </c>
      <c r="BZ22" s="599">
        <v>148</v>
      </c>
      <c r="CA22" s="599">
        <v>146</v>
      </c>
      <c r="CB22" s="599">
        <v>117</v>
      </c>
      <c r="CC22" s="592"/>
      <c r="CD22" s="828"/>
      <c r="CE22" s="597" t="s">
        <v>41</v>
      </c>
      <c r="CF22" s="599">
        <v>6</v>
      </c>
      <c r="CG22" s="599">
        <v>1</v>
      </c>
      <c r="CH22" s="599">
        <v>22</v>
      </c>
      <c r="CI22" s="599">
        <v>162</v>
      </c>
      <c r="CJ22" s="599">
        <v>513</v>
      </c>
      <c r="CK22" s="599">
        <v>1956</v>
      </c>
      <c r="CL22" s="599">
        <v>4476</v>
      </c>
      <c r="CM22" s="599">
        <v>5234</v>
      </c>
      <c r="CN22" s="599">
        <v>5149</v>
      </c>
      <c r="CO22" s="599">
        <v>4326</v>
      </c>
      <c r="CP22"/>
      <c r="CQ22" s="828"/>
      <c r="CR22" s="597" t="s">
        <v>41</v>
      </c>
      <c r="CS22" s="599">
        <v>0</v>
      </c>
      <c r="CT22" s="599">
        <v>0</v>
      </c>
      <c r="CU22" s="599">
        <v>2</v>
      </c>
      <c r="CV22" s="599">
        <v>14</v>
      </c>
      <c r="CW22" s="599">
        <v>54</v>
      </c>
      <c r="CX22" s="599">
        <v>198</v>
      </c>
      <c r="CY22" s="599">
        <v>450</v>
      </c>
      <c r="CZ22" s="599">
        <v>619</v>
      </c>
      <c r="DA22" s="599">
        <v>650</v>
      </c>
      <c r="DB22" s="599">
        <v>578</v>
      </c>
      <c r="DC22" s="592"/>
      <c r="DD22" s="828"/>
      <c r="DE22" s="597" t="s">
        <v>41</v>
      </c>
      <c r="DF22" s="599">
        <v>7</v>
      </c>
      <c r="DG22" s="599">
        <v>3</v>
      </c>
      <c r="DH22" s="599">
        <v>29</v>
      </c>
      <c r="DI22" s="599">
        <v>177</v>
      </c>
      <c r="DJ22" s="599">
        <v>505</v>
      </c>
      <c r="DK22" s="599">
        <v>1850</v>
      </c>
      <c r="DL22" s="599">
        <v>4153</v>
      </c>
      <c r="DM22" s="599">
        <v>4763</v>
      </c>
      <c r="DN22" s="599">
        <v>4645</v>
      </c>
      <c r="DO22" s="599">
        <v>3865</v>
      </c>
    </row>
    <row r="23" spans="1:119" ht="14.25" customHeight="1" x14ac:dyDescent="0.2">
      <c r="A23"/>
      <c r="B23" s="324"/>
      <c r="C23" s="592"/>
      <c r="D23" s="592"/>
      <c r="E23" s="592"/>
      <c r="F23" s="592"/>
      <c r="G23" s="592"/>
      <c r="H23" s="592"/>
      <c r="I23" s="592"/>
      <c r="J23" s="592"/>
      <c r="K23" s="592"/>
      <c r="L23" s="592"/>
      <c r="M23" s="592"/>
      <c r="N23" s="592"/>
      <c r="O23" s="592"/>
      <c r="P23" s="592"/>
      <c r="Q23" s="592"/>
      <c r="R23" s="592"/>
      <c r="S23" s="592"/>
      <c r="T23" s="592"/>
      <c r="U23" s="592"/>
      <c r="V23" s="592"/>
      <c r="W23" s="592"/>
      <c r="X23" s="592"/>
      <c r="Y23" s="592"/>
      <c r="Z23" s="592"/>
      <c r="AA23" s="592"/>
      <c r="AB23" s="592"/>
      <c r="AC23" s="592"/>
      <c r="AD23" s="592"/>
      <c r="AE23" s="592"/>
      <c r="AF23" s="592"/>
      <c r="AG23" s="592"/>
      <c r="AH23" s="592"/>
      <c r="AI23" s="592"/>
      <c r="AJ23" s="592"/>
      <c r="AK23" s="592"/>
      <c r="AL23" s="592"/>
      <c r="AM23" s="592"/>
      <c r="AN23" s="592"/>
      <c r="AO23" s="592"/>
      <c r="AP23" s="591"/>
      <c r="AQ23" s="592"/>
      <c r="AR23" s="592"/>
      <c r="AS23" s="592"/>
      <c r="AT23" s="592"/>
      <c r="AU23" s="592"/>
      <c r="AV23" s="592"/>
      <c r="AW23" s="592"/>
      <c r="AX23" s="592"/>
      <c r="AY23" s="592"/>
      <c r="AZ23" s="592"/>
      <c r="BA23" s="592"/>
      <c r="BB23" s="592"/>
      <c r="BC23" s="592"/>
      <c r="BD23" s="592"/>
      <c r="BE23" s="592"/>
      <c r="BF23" s="592"/>
      <c r="BG23" s="592"/>
      <c r="BH23" s="592"/>
      <c r="BI23" s="592"/>
      <c r="BJ23" s="592"/>
      <c r="BK23" s="592"/>
      <c r="BL23" s="592"/>
      <c r="BM23" s="592"/>
      <c r="BN23" s="592"/>
      <c r="BO23" s="592"/>
      <c r="BP23"/>
      <c r="BQ23" s="592"/>
      <c r="BR23" s="592"/>
      <c r="BS23" s="592"/>
      <c r="BT23" s="592"/>
      <c r="BU23" s="592"/>
      <c r="BV23" s="592"/>
      <c r="BW23" s="592"/>
      <c r="BX23" s="592"/>
      <c r="BY23" s="592"/>
      <c r="BZ23" s="592"/>
      <c r="CA23" s="592"/>
      <c r="CB23" s="592"/>
      <c r="CC23" s="592"/>
      <c r="CD23" s="592"/>
      <c r="CE23" s="592"/>
      <c r="CF23" s="592"/>
      <c r="CG23" s="592"/>
      <c r="CH23" s="592"/>
      <c r="CI23" s="592"/>
      <c r="CJ23" s="592"/>
      <c r="CK23" s="592"/>
      <c r="CL23" s="592"/>
      <c r="CM23" s="592"/>
      <c r="CN23" s="592"/>
      <c r="CO23" s="592"/>
      <c r="CP23"/>
      <c r="CQ23" s="592"/>
      <c r="CR23" s="592"/>
      <c r="CS23" s="592"/>
      <c r="CT23" s="592"/>
      <c r="CU23" s="592"/>
      <c r="CV23" s="592"/>
      <c r="CW23" s="592"/>
      <c r="CX23" s="592"/>
      <c r="CY23" s="592"/>
      <c r="CZ23" s="592"/>
      <c r="DA23" s="592"/>
      <c r="DB23" s="592"/>
      <c r="DC23" s="592"/>
      <c r="DD23" s="592"/>
      <c r="DE23" s="592"/>
      <c r="DF23" s="592"/>
      <c r="DG23" s="592"/>
      <c r="DH23" s="592"/>
      <c r="DI23" s="592"/>
      <c r="DJ23" s="592"/>
      <c r="DK23" s="592"/>
      <c r="DL23" s="592"/>
      <c r="DM23" s="592"/>
      <c r="DN23" s="592"/>
      <c r="DO23" s="592"/>
    </row>
    <row r="24" spans="1:119" ht="14.25" customHeight="1" x14ac:dyDescent="0.3">
      <c r="A24"/>
      <c r="B24" s="324"/>
      <c r="C24" s="592"/>
      <c r="D24" s="829" t="s">
        <v>246</v>
      </c>
      <c r="E24" s="829"/>
      <c r="F24" s="595"/>
      <c r="G24" s="595"/>
      <c r="H24" s="595"/>
      <c r="I24" s="595"/>
      <c r="J24" s="595"/>
      <c r="K24" s="595"/>
      <c r="L24" s="595"/>
      <c r="M24" s="595"/>
      <c r="N24" s="595"/>
      <c r="O24" s="595"/>
      <c r="P24" s="592"/>
      <c r="Q24" s="829" t="s">
        <v>246</v>
      </c>
      <c r="R24" s="829"/>
      <c r="S24" s="595"/>
      <c r="T24" s="595"/>
      <c r="U24" s="595"/>
      <c r="V24" s="595"/>
      <c r="W24" s="595"/>
      <c r="X24" s="595"/>
      <c r="Y24" s="595"/>
      <c r="Z24" s="595"/>
      <c r="AA24" s="595"/>
      <c r="AB24" s="595"/>
      <c r="AC24" s="592"/>
      <c r="AD24" s="829" t="s">
        <v>246</v>
      </c>
      <c r="AE24" s="829"/>
      <c r="AF24" s="595"/>
      <c r="AG24" s="595"/>
      <c r="AH24" s="595"/>
      <c r="AI24" s="595"/>
      <c r="AJ24" s="595"/>
      <c r="AK24" s="595"/>
      <c r="AL24" s="595"/>
      <c r="AM24" s="595"/>
      <c r="AN24" s="595"/>
      <c r="AO24" s="595"/>
      <c r="AP24" s="591"/>
      <c r="AQ24" s="829" t="s">
        <v>246</v>
      </c>
      <c r="AR24" s="829"/>
      <c r="AS24" s="595"/>
      <c r="AT24" s="595"/>
      <c r="AU24" s="595"/>
      <c r="AV24" s="595"/>
      <c r="AW24" s="595"/>
      <c r="AX24" s="595"/>
      <c r="AY24" s="595"/>
      <c r="AZ24" s="595"/>
      <c r="BA24" s="595"/>
      <c r="BB24" s="595"/>
      <c r="BC24" s="592"/>
      <c r="BD24" s="829" t="s">
        <v>246</v>
      </c>
      <c r="BE24" s="829"/>
      <c r="BF24" s="595"/>
      <c r="BG24" s="595"/>
      <c r="BH24" s="595"/>
      <c r="BI24" s="595"/>
      <c r="BJ24" s="595"/>
      <c r="BK24" s="595"/>
      <c r="BL24" s="595"/>
      <c r="BM24" s="595"/>
      <c r="BN24" s="595"/>
      <c r="BO24" s="595"/>
      <c r="BP24"/>
      <c r="BQ24" s="829" t="s">
        <v>246</v>
      </c>
      <c r="BR24" s="829"/>
      <c r="BS24" s="595"/>
      <c r="BT24" s="595"/>
      <c r="BU24" s="595"/>
      <c r="BV24" s="595"/>
      <c r="BW24" s="595"/>
      <c r="BX24" s="595"/>
      <c r="BY24" s="595"/>
      <c r="BZ24" s="595"/>
      <c r="CA24" s="595"/>
      <c r="CB24" s="595"/>
      <c r="CC24" s="592"/>
      <c r="CD24" s="829" t="s">
        <v>246</v>
      </c>
      <c r="CE24" s="829"/>
      <c r="CF24" s="595"/>
      <c r="CG24" s="595"/>
      <c r="CH24" s="595"/>
      <c r="CI24" s="595"/>
      <c r="CJ24" s="595"/>
      <c r="CK24" s="595"/>
      <c r="CL24" s="595"/>
      <c r="CM24" s="595"/>
      <c r="CN24" s="595"/>
      <c r="CO24" s="595"/>
      <c r="CP24"/>
      <c r="CQ24" s="829" t="s">
        <v>246</v>
      </c>
      <c r="CR24" s="829"/>
      <c r="CS24" s="595"/>
      <c r="CT24" s="595"/>
      <c r="CU24" s="595"/>
      <c r="CV24" s="595"/>
      <c r="CW24" s="595"/>
      <c r="CX24" s="595"/>
      <c r="CY24" s="595"/>
      <c r="CZ24" s="595"/>
      <c r="DA24" s="595"/>
      <c r="DB24" s="595"/>
      <c r="DC24" s="592"/>
      <c r="DD24" s="829" t="s">
        <v>246</v>
      </c>
      <c r="DE24" s="829"/>
      <c r="DF24" s="595"/>
      <c r="DG24" s="595"/>
      <c r="DH24" s="595"/>
      <c r="DI24" s="595"/>
      <c r="DJ24" s="595"/>
      <c r="DK24" s="595"/>
      <c r="DL24" s="595"/>
      <c r="DM24" s="595"/>
      <c r="DN24" s="595"/>
      <c r="DO24" s="595"/>
    </row>
    <row r="25" spans="1:119" ht="28.9" customHeight="1" x14ac:dyDescent="0.2">
      <c r="A25"/>
      <c r="B25" s="324"/>
      <c r="C25" s="592"/>
      <c r="D25" s="829"/>
      <c r="E25" s="829"/>
      <c r="F25" s="831" t="s">
        <v>171</v>
      </c>
      <c r="G25" s="831"/>
      <c r="H25" s="831"/>
      <c r="I25" s="831"/>
      <c r="J25" s="831"/>
      <c r="K25" s="831"/>
      <c r="L25" s="831"/>
      <c r="M25" s="831"/>
      <c r="N25" s="831"/>
      <c r="O25" s="831"/>
      <c r="P25" s="592"/>
      <c r="Q25" s="829"/>
      <c r="R25" s="829"/>
      <c r="S25" s="831" t="s">
        <v>171</v>
      </c>
      <c r="T25" s="831"/>
      <c r="U25" s="831"/>
      <c r="V25" s="831"/>
      <c r="W25" s="831"/>
      <c r="X25" s="831"/>
      <c r="Y25" s="831"/>
      <c r="Z25" s="831"/>
      <c r="AA25" s="831"/>
      <c r="AB25" s="831"/>
      <c r="AC25" s="592"/>
      <c r="AD25" s="829"/>
      <c r="AE25" s="829"/>
      <c r="AF25" s="839" t="s">
        <v>171</v>
      </c>
      <c r="AG25" s="840"/>
      <c r="AH25" s="840"/>
      <c r="AI25" s="840"/>
      <c r="AJ25" s="840"/>
      <c r="AK25" s="840"/>
      <c r="AL25" s="840"/>
      <c r="AM25" s="840"/>
      <c r="AN25" s="840"/>
      <c r="AO25" s="841"/>
      <c r="AP25" s="591"/>
      <c r="AQ25" s="829"/>
      <c r="AR25" s="829"/>
      <c r="AS25" s="831" t="s">
        <v>171</v>
      </c>
      <c r="AT25" s="831"/>
      <c r="AU25" s="831"/>
      <c r="AV25" s="831"/>
      <c r="AW25" s="831"/>
      <c r="AX25" s="831"/>
      <c r="AY25" s="831"/>
      <c r="AZ25" s="831"/>
      <c r="BA25" s="831"/>
      <c r="BB25" s="831"/>
      <c r="BC25" s="592"/>
      <c r="BD25" s="829"/>
      <c r="BE25" s="829"/>
      <c r="BF25" s="831" t="s">
        <v>171</v>
      </c>
      <c r="BG25" s="831"/>
      <c r="BH25" s="831"/>
      <c r="BI25" s="831"/>
      <c r="BJ25" s="831"/>
      <c r="BK25" s="831"/>
      <c r="BL25" s="831"/>
      <c r="BM25" s="831"/>
      <c r="BN25" s="831"/>
      <c r="BO25" s="831"/>
      <c r="BP25"/>
      <c r="BQ25" s="829"/>
      <c r="BR25" s="829"/>
      <c r="BS25" s="831" t="s">
        <v>171</v>
      </c>
      <c r="BT25" s="831"/>
      <c r="BU25" s="831"/>
      <c r="BV25" s="831"/>
      <c r="BW25" s="831"/>
      <c r="BX25" s="831"/>
      <c r="BY25" s="831"/>
      <c r="BZ25" s="831"/>
      <c r="CA25" s="831"/>
      <c r="CB25" s="831"/>
      <c r="CC25" s="592"/>
      <c r="CD25" s="829"/>
      <c r="CE25" s="829"/>
      <c r="CF25" s="831" t="s">
        <v>171</v>
      </c>
      <c r="CG25" s="831"/>
      <c r="CH25" s="831"/>
      <c r="CI25" s="831"/>
      <c r="CJ25" s="831"/>
      <c r="CK25" s="831"/>
      <c r="CL25" s="831"/>
      <c r="CM25" s="831"/>
      <c r="CN25" s="831"/>
      <c r="CO25" s="831"/>
      <c r="CP25"/>
      <c r="CQ25" s="829"/>
      <c r="CR25" s="829"/>
      <c r="CS25" s="831" t="s">
        <v>171</v>
      </c>
      <c r="CT25" s="831"/>
      <c r="CU25" s="831"/>
      <c r="CV25" s="831"/>
      <c r="CW25" s="831"/>
      <c r="CX25" s="831"/>
      <c r="CY25" s="831"/>
      <c r="CZ25" s="831"/>
      <c r="DA25" s="831"/>
      <c r="DB25" s="831"/>
      <c r="DC25" s="592"/>
      <c r="DD25" s="829"/>
      <c r="DE25" s="829"/>
      <c r="DF25" s="831" t="s">
        <v>171</v>
      </c>
      <c r="DG25" s="831"/>
      <c r="DH25" s="831"/>
      <c r="DI25" s="831"/>
      <c r="DJ25" s="831"/>
      <c r="DK25" s="831"/>
      <c r="DL25" s="831"/>
      <c r="DM25" s="831"/>
      <c r="DN25" s="831"/>
      <c r="DO25" s="831"/>
    </row>
    <row r="26" spans="1:119" ht="14.25" customHeight="1" x14ac:dyDescent="0.2">
      <c r="A26"/>
      <c r="B26" s="324"/>
      <c r="C26" s="592"/>
      <c r="D26" s="830"/>
      <c r="E26" s="830"/>
      <c r="F26" s="596" t="s">
        <v>16</v>
      </c>
      <c r="G26" s="596">
        <v>1</v>
      </c>
      <c r="H26" s="596">
        <v>2</v>
      </c>
      <c r="I26" s="596">
        <v>3</v>
      </c>
      <c r="J26" s="596">
        <v>4</v>
      </c>
      <c r="K26" s="596">
        <v>5</v>
      </c>
      <c r="L26" s="596">
        <v>6</v>
      </c>
      <c r="M26" s="596">
        <v>7</v>
      </c>
      <c r="N26" s="596">
        <v>8</v>
      </c>
      <c r="O26" s="596">
        <v>9</v>
      </c>
      <c r="P26" s="592"/>
      <c r="Q26" s="830"/>
      <c r="R26" s="830"/>
      <c r="S26" s="596" t="s">
        <v>16</v>
      </c>
      <c r="T26" s="596">
        <v>1</v>
      </c>
      <c r="U26" s="596">
        <v>2</v>
      </c>
      <c r="V26" s="596">
        <v>3</v>
      </c>
      <c r="W26" s="596">
        <v>4</v>
      </c>
      <c r="X26" s="596">
        <v>5</v>
      </c>
      <c r="Y26" s="596">
        <v>6</v>
      </c>
      <c r="Z26" s="596">
        <v>7</v>
      </c>
      <c r="AA26" s="596">
        <v>8</v>
      </c>
      <c r="AB26" s="596">
        <v>9</v>
      </c>
      <c r="AC26" s="592"/>
      <c r="AD26" s="830"/>
      <c r="AE26" s="830"/>
      <c r="AF26" s="596" t="s">
        <v>16</v>
      </c>
      <c r="AG26" s="596">
        <v>1</v>
      </c>
      <c r="AH26" s="596">
        <v>2</v>
      </c>
      <c r="AI26" s="596">
        <v>3</v>
      </c>
      <c r="AJ26" s="596">
        <v>4</v>
      </c>
      <c r="AK26" s="596">
        <v>5</v>
      </c>
      <c r="AL26" s="596">
        <v>6</v>
      </c>
      <c r="AM26" s="596">
        <v>7</v>
      </c>
      <c r="AN26" s="596">
        <v>8</v>
      </c>
      <c r="AO26" s="596">
        <v>9</v>
      </c>
      <c r="AP26" s="591"/>
      <c r="AQ26" s="830"/>
      <c r="AR26" s="830"/>
      <c r="AS26" s="596" t="s">
        <v>16</v>
      </c>
      <c r="AT26" s="596">
        <v>1</v>
      </c>
      <c r="AU26" s="596">
        <v>2</v>
      </c>
      <c r="AV26" s="596">
        <v>3</v>
      </c>
      <c r="AW26" s="596">
        <v>4</v>
      </c>
      <c r="AX26" s="596">
        <v>5</v>
      </c>
      <c r="AY26" s="596">
        <v>6</v>
      </c>
      <c r="AZ26" s="596">
        <v>7</v>
      </c>
      <c r="BA26" s="596">
        <v>8</v>
      </c>
      <c r="BB26" s="596">
        <v>9</v>
      </c>
      <c r="BC26" s="592"/>
      <c r="BD26" s="830"/>
      <c r="BE26" s="830"/>
      <c r="BF26" s="596" t="s">
        <v>16</v>
      </c>
      <c r="BG26" s="596">
        <v>1</v>
      </c>
      <c r="BH26" s="596">
        <v>2</v>
      </c>
      <c r="BI26" s="596">
        <v>3</v>
      </c>
      <c r="BJ26" s="596">
        <v>4</v>
      </c>
      <c r="BK26" s="596">
        <v>5</v>
      </c>
      <c r="BL26" s="596">
        <v>6</v>
      </c>
      <c r="BM26" s="596">
        <v>7</v>
      </c>
      <c r="BN26" s="596">
        <v>8</v>
      </c>
      <c r="BO26" s="596">
        <v>9</v>
      </c>
      <c r="BP26"/>
      <c r="BQ26" s="830"/>
      <c r="BR26" s="830"/>
      <c r="BS26" s="596" t="s">
        <v>16</v>
      </c>
      <c r="BT26" s="596">
        <v>1</v>
      </c>
      <c r="BU26" s="596">
        <v>2</v>
      </c>
      <c r="BV26" s="596">
        <v>3</v>
      </c>
      <c r="BW26" s="596">
        <v>4</v>
      </c>
      <c r="BX26" s="596">
        <v>5</v>
      </c>
      <c r="BY26" s="596">
        <v>6</v>
      </c>
      <c r="BZ26" s="596">
        <v>7</v>
      </c>
      <c r="CA26" s="596">
        <v>8</v>
      </c>
      <c r="CB26" s="596">
        <v>9</v>
      </c>
      <c r="CC26" s="592"/>
      <c r="CD26" s="830"/>
      <c r="CE26" s="830"/>
      <c r="CF26" s="596" t="s">
        <v>16</v>
      </c>
      <c r="CG26" s="596">
        <v>1</v>
      </c>
      <c r="CH26" s="596">
        <v>2</v>
      </c>
      <c r="CI26" s="596">
        <v>3</v>
      </c>
      <c r="CJ26" s="596">
        <v>4</v>
      </c>
      <c r="CK26" s="596">
        <v>5</v>
      </c>
      <c r="CL26" s="596">
        <v>6</v>
      </c>
      <c r="CM26" s="596">
        <v>7</v>
      </c>
      <c r="CN26" s="596">
        <v>8</v>
      </c>
      <c r="CO26" s="596">
        <v>9</v>
      </c>
      <c r="CP26"/>
      <c r="CQ26" s="830"/>
      <c r="CR26" s="830"/>
      <c r="CS26" s="596" t="s">
        <v>16</v>
      </c>
      <c r="CT26" s="596">
        <v>1</v>
      </c>
      <c r="CU26" s="596">
        <v>2</v>
      </c>
      <c r="CV26" s="596">
        <v>3</v>
      </c>
      <c r="CW26" s="596">
        <v>4</v>
      </c>
      <c r="CX26" s="596">
        <v>5</v>
      </c>
      <c r="CY26" s="596">
        <v>6</v>
      </c>
      <c r="CZ26" s="596">
        <v>7</v>
      </c>
      <c r="DA26" s="596">
        <v>8</v>
      </c>
      <c r="DB26" s="596">
        <v>9</v>
      </c>
      <c r="DC26" s="592"/>
      <c r="DD26" s="830"/>
      <c r="DE26" s="830"/>
      <c r="DF26" s="596" t="s">
        <v>16</v>
      </c>
      <c r="DG26" s="596">
        <v>1</v>
      </c>
      <c r="DH26" s="596">
        <v>2</v>
      </c>
      <c r="DI26" s="596">
        <v>3</v>
      </c>
      <c r="DJ26" s="596">
        <v>4</v>
      </c>
      <c r="DK26" s="596">
        <v>5</v>
      </c>
      <c r="DL26" s="596">
        <v>6</v>
      </c>
      <c r="DM26" s="596">
        <v>7</v>
      </c>
      <c r="DN26" s="596">
        <v>8</v>
      </c>
      <c r="DO26" s="596">
        <v>9</v>
      </c>
    </row>
    <row r="27" spans="1:119" ht="14.25" customHeight="1" x14ac:dyDescent="0.2">
      <c r="A27"/>
      <c r="B27" s="324"/>
      <c r="C27" s="592"/>
      <c r="D27" s="826" t="s">
        <v>173</v>
      </c>
      <c r="E27" s="601" t="s">
        <v>92</v>
      </c>
      <c r="F27" s="599">
        <v>8</v>
      </c>
      <c r="G27" s="599">
        <v>14.666666666666666</v>
      </c>
      <c r="H27" s="599">
        <v>30.666666666666664</v>
      </c>
      <c r="I27" s="599">
        <v>22.666666666666664</v>
      </c>
      <c r="J27" s="599">
        <v>13.333333333333334</v>
      </c>
      <c r="K27" s="599">
        <v>8</v>
      </c>
      <c r="L27" s="599">
        <v>2.666666666666667</v>
      </c>
      <c r="M27" s="599">
        <v>0</v>
      </c>
      <c r="N27" s="599">
        <v>0</v>
      </c>
      <c r="O27" s="600">
        <v>0</v>
      </c>
      <c r="P27" s="592"/>
      <c r="Q27" s="826" t="s">
        <v>173</v>
      </c>
      <c r="R27" s="597" t="s">
        <v>92</v>
      </c>
      <c r="S27" s="599">
        <v>6.666666666666667</v>
      </c>
      <c r="T27" s="599">
        <v>6.666666666666667</v>
      </c>
      <c r="U27" s="599">
        <v>16.666666666666664</v>
      </c>
      <c r="V27" s="599">
        <v>30</v>
      </c>
      <c r="W27" s="599">
        <v>20</v>
      </c>
      <c r="X27" s="599">
        <v>16.666666666666664</v>
      </c>
      <c r="Y27" s="599">
        <v>3.3333333333333335</v>
      </c>
      <c r="Z27" s="599">
        <v>0</v>
      </c>
      <c r="AA27" s="599">
        <v>0</v>
      </c>
      <c r="AB27" s="600">
        <v>0</v>
      </c>
      <c r="AC27" s="592"/>
      <c r="AD27" s="826" t="s">
        <v>173</v>
      </c>
      <c r="AE27" s="597" t="s">
        <v>92</v>
      </c>
      <c r="AF27" s="599">
        <v>8.8888888888888893</v>
      </c>
      <c r="AG27" s="599">
        <v>20</v>
      </c>
      <c r="AH27" s="599">
        <v>40</v>
      </c>
      <c r="AI27" s="599">
        <v>17.777777777777779</v>
      </c>
      <c r="AJ27" s="599">
        <v>8.8888888888888893</v>
      </c>
      <c r="AK27" s="599">
        <v>2.2222222222222223</v>
      </c>
      <c r="AL27" s="599">
        <v>2.2222222222222223</v>
      </c>
      <c r="AM27" s="599">
        <v>0</v>
      </c>
      <c r="AN27" s="599">
        <v>0</v>
      </c>
      <c r="AO27" s="600">
        <v>0</v>
      </c>
      <c r="AP27" s="591"/>
      <c r="AQ27" s="826" t="s">
        <v>173</v>
      </c>
      <c r="AR27" s="597" t="s">
        <v>92</v>
      </c>
      <c r="AS27" s="599">
        <v>7.8947368421052628</v>
      </c>
      <c r="AT27" s="599">
        <v>18.421052631578945</v>
      </c>
      <c r="AU27" s="599">
        <v>31.578947368421051</v>
      </c>
      <c r="AV27" s="599">
        <v>23.684210526315788</v>
      </c>
      <c r="AW27" s="599">
        <v>13.157894736842104</v>
      </c>
      <c r="AX27" s="599">
        <v>2.6315789473684208</v>
      </c>
      <c r="AY27" s="599">
        <v>2.6315789473684208</v>
      </c>
      <c r="AZ27" s="599">
        <v>0</v>
      </c>
      <c r="BA27" s="599">
        <v>0</v>
      </c>
      <c r="BB27" s="600">
        <v>0</v>
      </c>
      <c r="BC27" s="592"/>
      <c r="BD27" s="826" t="s">
        <v>173</v>
      </c>
      <c r="BE27" s="597" t="s">
        <v>92</v>
      </c>
      <c r="BF27" s="599">
        <v>8.1081081081081088</v>
      </c>
      <c r="BG27" s="599">
        <v>10.810810810810811</v>
      </c>
      <c r="BH27" s="599">
        <v>29.72972972972973</v>
      </c>
      <c r="BI27" s="599">
        <v>21.621621621621621</v>
      </c>
      <c r="BJ27" s="599">
        <v>13.513513513513514</v>
      </c>
      <c r="BK27" s="599">
        <v>13.513513513513514</v>
      </c>
      <c r="BL27" s="599">
        <v>2.7027027027027026</v>
      </c>
      <c r="BM27" s="599">
        <v>0</v>
      </c>
      <c r="BN27" s="599">
        <v>0</v>
      </c>
      <c r="BO27" s="600">
        <v>0</v>
      </c>
      <c r="BP27"/>
      <c r="BQ27" s="826" t="s">
        <v>173</v>
      </c>
      <c r="BR27" s="597" t="s">
        <v>92</v>
      </c>
      <c r="BS27" s="599">
        <v>6.8965517241379306</v>
      </c>
      <c r="BT27" s="599">
        <v>31.03448275862069</v>
      </c>
      <c r="BU27" s="599">
        <v>31.03448275862069</v>
      </c>
      <c r="BV27" s="599">
        <v>17.241379310344829</v>
      </c>
      <c r="BW27" s="599">
        <v>3.4482758620689653</v>
      </c>
      <c r="BX27" s="599">
        <v>6.8965517241379306</v>
      </c>
      <c r="BY27" s="599">
        <v>3.4482758620689653</v>
      </c>
      <c r="BZ27" s="599">
        <v>0</v>
      </c>
      <c r="CA27" s="599">
        <v>0</v>
      </c>
      <c r="CB27" s="600">
        <v>0</v>
      </c>
      <c r="CC27" s="592"/>
      <c r="CD27" s="826" t="s">
        <v>173</v>
      </c>
      <c r="CE27" s="597" t="s">
        <v>92</v>
      </c>
      <c r="CF27" s="599">
        <v>8.695652173913043</v>
      </c>
      <c r="CG27" s="599">
        <v>4.3478260869565215</v>
      </c>
      <c r="CH27" s="599">
        <v>30.434782608695656</v>
      </c>
      <c r="CI27" s="599">
        <v>26.086956521739129</v>
      </c>
      <c r="CJ27" s="599">
        <v>19.565217391304348</v>
      </c>
      <c r="CK27" s="599">
        <v>8.695652173913043</v>
      </c>
      <c r="CL27" s="599">
        <v>2.1739130434782608</v>
      </c>
      <c r="CM27" s="599">
        <v>0</v>
      </c>
      <c r="CN27" s="599">
        <v>0</v>
      </c>
      <c r="CO27" s="600">
        <v>0</v>
      </c>
      <c r="CP27"/>
      <c r="CQ27" s="826" t="s">
        <v>173</v>
      </c>
      <c r="CR27" s="597" t="s">
        <v>92</v>
      </c>
      <c r="CS27" s="599">
        <v>9.375</v>
      </c>
      <c r="CT27" s="599">
        <v>12.5</v>
      </c>
      <c r="CU27" s="599">
        <v>29.6875</v>
      </c>
      <c r="CV27" s="599">
        <v>25</v>
      </c>
      <c r="CW27" s="599">
        <v>14.0625</v>
      </c>
      <c r="CX27" s="599">
        <v>7.8125</v>
      </c>
      <c r="CY27" s="599">
        <v>1.5625</v>
      </c>
      <c r="CZ27" s="599">
        <v>0</v>
      </c>
      <c r="DA27" s="599">
        <v>0</v>
      </c>
      <c r="DB27" s="600">
        <v>0</v>
      </c>
      <c r="DC27" s="592"/>
      <c r="DD27" s="826" t="s">
        <v>173</v>
      </c>
      <c r="DE27" s="597" t="s">
        <v>92</v>
      </c>
      <c r="DF27" s="599">
        <v>0</v>
      </c>
      <c r="DG27" s="599">
        <v>27.27272727272727</v>
      </c>
      <c r="DH27" s="599">
        <v>36.363636363636367</v>
      </c>
      <c r="DI27" s="599">
        <v>9.0909090909090917</v>
      </c>
      <c r="DJ27" s="599">
        <v>9.0909090909090917</v>
      </c>
      <c r="DK27" s="599">
        <v>9.0909090909090917</v>
      </c>
      <c r="DL27" s="599">
        <v>9.0909090909090917</v>
      </c>
      <c r="DM27" s="599">
        <v>0</v>
      </c>
      <c r="DN27" s="599">
        <v>0</v>
      </c>
      <c r="DO27" s="600">
        <v>0</v>
      </c>
    </row>
    <row r="28" spans="1:119" ht="14.25" customHeight="1" x14ac:dyDescent="0.2">
      <c r="A28"/>
      <c r="B28" s="324"/>
      <c r="C28" s="592"/>
      <c r="D28" s="827"/>
      <c r="E28" s="601">
        <v>1</v>
      </c>
      <c r="F28" s="599">
        <v>13.119533527696792</v>
      </c>
      <c r="G28" s="599">
        <v>32.944606413994173</v>
      </c>
      <c r="H28" s="599">
        <v>23.906705539358601</v>
      </c>
      <c r="I28" s="599">
        <v>17.201166180758019</v>
      </c>
      <c r="J28" s="599">
        <v>6.1224489795918364</v>
      </c>
      <c r="K28" s="599">
        <v>3.4985422740524781</v>
      </c>
      <c r="L28" s="599">
        <v>0.87463556851311952</v>
      </c>
      <c r="M28" s="599">
        <v>1.1661807580174928</v>
      </c>
      <c r="N28" s="599">
        <v>0.29154518950437319</v>
      </c>
      <c r="O28" s="599">
        <v>0.87463556851311952</v>
      </c>
      <c r="P28" s="592"/>
      <c r="Q28" s="827"/>
      <c r="R28" s="597">
        <v>1</v>
      </c>
      <c r="S28" s="599">
        <v>9.5541401273885356</v>
      </c>
      <c r="T28" s="599">
        <v>29.936305732484076</v>
      </c>
      <c r="U28" s="599">
        <v>22.929936305732486</v>
      </c>
      <c r="V28" s="599">
        <v>22.29299363057325</v>
      </c>
      <c r="W28" s="599">
        <v>7.6433121019108281</v>
      </c>
      <c r="X28" s="599">
        <v>4.4585987261146496</v>
      </c>
      <c r="Y28" s="599">
        <v>0.63694267515923575</v>
      </c>
      <c r="Z28" s="599">
        <v>1.2738853503184715</v>
      </c>
      <c r="AA28" s="599">
        <v>0</v>
      </c>
      <c r="AB28" s="599">
        <v>1.2738853503184715</v>
      </c>
      <c r="AC28" s="592"/>
      <c r="AD28" s="827"/>
      <c r="AE28" s="597">
        <v>1</v>
      </c>
      <c r="AF28" s="599">
        <v>16.129032258064516</v>
      </c>
      <c r="AG28" s="599">
        <v>35.483870967741936</v>
      </c>
      <c r="AH28" s="599">
        <v>24.731182795698924</v>
      </c>
      <c r="AI28" s="599">
        <v>12.903225806451612</v>
      </c>
      <c r="AJ28" s="599">
        <v>4.838709677419355</v>
      </c>
      <c r="AK28" s="599">
        <v>2.6881720430107525</v>
      </c>
      <c r="AL28" s="599">
        <v>1.0752688172043012</v>
      </c>
      <c r="AM28" s="599">
        <v>1.0752688172043012</v>
      </c>
      <c r="AN28" s="599">
        <v>0.53763440860215062</v>
      </c>
      <c r="AO28" s="599">
        <v>0.53763440860215062</v>
      </c>
      <c r="AP28" s="591"/>
      <c r="AQ28" s="827"/>
      <c r="AR28" s="597">
        <v>1</v>
      </c>
      <c r="AS28" s="599">
        <v>15.168539325842698</v>
      </c>
      <c r="AT28" s="599">
        <v>36.516853932584269</v>
      </c>
      <c r="AU28" s="599">
        <v>24.157303370786519</v>
      </c>
      <c r="AV28" s="599">
        <v>15.730337078651685</v>
      </c>
      <c r="AW28" s="599">
        <v>4.4943820224719104</v>
      </c>
      <c r="AX28" s="599">
        <v>1.6853932584269662</v>
      </c>
      <c r="AY28" s="599">
        <v>0.5617977528089888</v>
      </c>
      <c r="AZ28" s="599">
        <v>1.1235955056179776</v>
      </c>
      <c r="BA28" s="599">
        <v>0.5617977528089888</v>
      </c>
      <c r="BB28" s="599">
        <v>0</v>
      </c>
      <c r="BC28" s="592"/>
      <c r="BD28" s="827"/>
      <c r="BE28" s="597">
        <v>1</v>
      </c>
      <c r="BF28" s="599">
        <v>10.909090909090908</v>
      </c>
      <c r="BG28" s="599">
        <v>29.09090909090909</v>
      </c>
      <c r="BH28" s="599">
        <v>23.636363636363637</v>
      </c>
      <c r="BI28" s="599">
        <v>18.787878787878785</v>
      </c>
      <c r="BJ28" s="599">
        <v>7.878787878787878</v>
      </c>
      <c r="BK28" s="599">
        <v>5.4545454545454541</v>
      </c>
      <c r="BL28" s="599">
        <v>1.2121212121212122</v>
      </c>
      <c r="BM28" s="599">
        <v>1.2121212121212122</v>
      </c>
      <c r="BN28" s="599">
        <v>0</v>
      </c>
      <c r="BO28" s="599">
        <v>1.8181818181818181</v>
      </c>
      <c r="BP28"/>
      <c r="BQ28" s="827"/>
      <c r="BR28" s="597">
        <v>1</v>
      </c>
      <c r="BS28" s="599">
        <v>15.348837209302326</v>
      </c>
      <c r="BT28" s="599">
        <v>42.325581395348841</v>
      </c>
      <c r="BU28" s="599">
        <v>26.046511627906977</v>
      </c>
      <c r="BV28" s="599">
        <v>12.093023255813954</v>
      </c>
      <c r="BW28" s="599">
        <v>2.7906976744186047</v>
      </c>
      <c r="BX28" s="599">
        <v>0.46511627906976744</v>
      </c>
      <c r="BY28" s="599">
        <v>0.46511627906976744</v>
      </c>
      <c r="BZ28" s="599">
        <v>0</v>
      </c>
      <c r="CA28" s="599">
        <v>0.46511627906976744</v>
      </c>
      <c r="CB28" s="599">
        <v>0</v>
      </c>
      <c r="CC28" s="592"/>
      <c r="CD28" s="827"/>
      <c r="CE28" s="597">
        <v>1</v>
      </c>
      <c r="CF28" s="599">
        <v>9.375</v>
      </c>
      <c r="CG28" s="599">
        <v>17.1875</v>
      </c>
      <c r="CH28" s="599">
        <v>20.3125</v>
      </c>
      <c r="CI28" s="599">
        <v>25.78125</v>
      </c>
      <c r="CJ28" s="599">
        <v>11.71875</v>
      </c>
      <c r="CK28" s="599">
        <v>8.59375</v>
      </c>
      <c r="CL28" s="599">
        <v>1.5625</v>
      </c>
      <c r="CM28" s="599">
        <v>3.125</v>
      </c>
      <c r="CN28" s="599">
        <v>0</v>
      </c>
      <c r="CO28" s="599">
        <v>2.34375</v>
      </c>
      <c r="CP28"/>
      <c r="CQ28" s="827"/>
      <c r="CR28" s="597">
        <v>1</v>
      </c>
      <c r="CS28" s="599">
        <v>12.315270935960591</v>
      </c>
      <c r="CT28" s="599">
        <v>25.123152709359609</v>
      </c>
      <c r="CU28" s="599">
        <v>23.645320197044335</v>
      </c>
      <c r="CV28" s="599">
        <v>20.689655172413794</v>
      </c>
      <c r="CW28" s="599">
        <v>8.3743842364532011</v>
      </c>
      <c r="CX28" s="599">
        <v>5.4187192118226601</v>
      </c>
      <c r="CY28" s="599">
        <v>0.98522167487684731</v>
      </c>
      <c r="CZ28" s="599">
        <v>1.9704433497536946</v>
      </c>
      <c r="DA28" s="599">
        <v>0</v>
      </c>
      <c r="DB28" s="599">
        <v>1.4778325123152709</v>
      </c>
      <c r="DC28" s="592"/>
      <c r="DD28" s="827"/>
      <c r="DE28" s="597">
        <v>1</v>
      </c>
      <c r="DF28" s="599">
        <v>14.285714285714285</v>
      </c>
      <c r="DG28" s="599">
        <v>44.285714285714285</v>
      </c>
      <c r="DH28" s="599">
        <v>24.285714285714285</v>
      </c>
      <c r="DI28" s="599">
        <v>12.142857142857142</v>
      </c>
      <c r="DJ28" s="599">
        <v>2.8571428571428572</v>
      </c>
      <c r="DK28" s="599">
        <v>0.7142857142857143</v>
      </c>
      <c r="DL28" s="599">
        <v>0.7142857142857143</v>
      </c>
      <c r="DM28" s="599">
        <v>0</v>
      </c>
      <c r="DN28" s="599">
        <v>0.7142857142857143</v>
      </c>
      <c r="DO28" s="599">
        <v>0</v>
      </c>
    </row>
    <row r="29" spans="1:119" ht="14.25" customHeight="1" x14ac:dyDescent="0.2">
      <c r="A29"/>
      <c r="B29" s="324"/>
      <c r="C29" s="592"/>
      <c r="D29" s="827"/>
      <c r="E29" s="601" t="s">
        <v>45</v>
      </c>
      <c r="F29" s="599">
        <v>6.0111317254174397</v>
      </c>
      <c r="G29" s="599">
        <v>20.565862708719852</v>
      </c>
      <c r="H29" s="599">
        <v>37.031539888682744</v>
      </c>
      <c r="I29" s="599">
        <v>27.597402597402599</v>
      </c>
      <c r="J29" s="599">
        <v>5.5936920222634505</v>
      </c>
      <c r="K29" s="599">
        <v>2.1428571428571428</v>
      </c>
      <c r="L29" s="599">
        <v>0.85343228200371068</v>
      </c>
      <c r="M29" s="599">
        <v>0.12059369202226346</v>
      </c>
      <c r="N29" s="599">
        <v>6.4935064935064929E-2</v>
      </c>
      <c r="O29" s="599">
        <v>1.8552875695732839E-2</v>
      </c>
      <c r="P29" s="592"/>
      <c r="Q29" s="827"/>
      <c r="R29" s="597" t="s">
        <v>45</v>
      </c>
      <c r="S29" s="599">
        <v>3.5859124866595518</v>
      </c>
      <c r="T29" s="599">
        <v>16.243329775880468</v>
      </c>
      <c r="U29" s="599">
        <v>37.609391675560303</v>
      </c>
      <c r="V29" s="599">
        <v>31.910352187833514</v>
      </c>
      <c r="W29" s="599">
        <v>6.5314834578441836</v>
      </c>
      <c r="X29" s="599">
        <v>2.753468516542156</v>
      </c>
      <c r="Y29" s="599">
        <v>1.1099252934898611</v>
      </c>
      <c r="Z29" s="599">
        <v>0.12806830309498399</v>
      </c>
      <c r="AA29" s="599">
        <v>0.10672358591248667</v>
      </c>
      <c r="AB29" s="599">
        <v>2.1344717182497332E-2</v>
      </c>
      <c r="AC29" s="592"/>
      <c r="AD29" s="827"/>
      <c r="AE29" s="597" t="s">
        <v>45</v>
      </c>
      <c r="AF29" s="599">
        <v>7.8753076292042659</v>
      </c>
      <c r="AG29" s="599">
        <v>23.888433141919606</v>
      </c>
      <c r="AH29" s="599">
        <v>36.587366694011486</v>
      </c>
      <c r="AI29" s="599">
        <v>24.282198523379819</v>
      </c>
      <c r="AJ29" s="599">
        <v>4.872846595570139</v>
      </c>
      <c r="AK29" s="599">
        <v>1.6735028712059064</v>
      </c>
      <c r="AL29" s="599">
        <v>0.65627563576702219</v>
      </c>
      <c r="AM29" s="599">
        <v>0.11484823625922888</v>
      </c>
      <c r="AN29" s="599">
        <v>3.2813781788351107E-2</v>
      </c>
      <c r="AO29" s="599">
        <v>1.6406890894175553E-2</v>
      </c>
      <c r="AP29" s="591"/>
      <c r="AQ29" s="827"/>
      <c r="AR29" s="597" t="s">
        <v>45</v>
      </c>
      <c r="AS29" s="599">
        <v>7.7677085259848342</v>
      </c>
      <c r="AT29" s="599">
        <v>24.283336415757351</v>
      </c>
      <c r="AU29" s="599">
        <v>36.730164601442574</v>
      </c>
      <c r="AV29" s="599">
        <v>24.893656371370447</v>
      </c>
      <c r="AW29" s="599">
        <v>4.1982615128537084</v>
      </c>
      <c r="AX29" s="599">
        <v>1.4610689846495284</v>
      </c>
      <c r="AY29" s="599">
        <v>0.49935269095616791</v>
      </c>
      <c r="AZ29" s="599">
        <v>9.2472720547438506E-2</v>
      </c>
      <c r="BA29" s="599">
        <v>5.5483632328463102E-2</v>
      </c>
      <c r="BB29" s="599">
        <v>1.8494544109487702E-2</v>
      </c>
      <c r="BC29" s="592"/>
      <c r="BD29" s="827"/>
      <c r="BE29" s="597" t="s">
        <v>45</v>
      </c>
      <c r="BF29" s="599">
        <v>4.2434394193188156</v>
      </c>
      <c r="BG29" s="599">
        <v>16.824865066071094</v>
      </c>
      <c r="BH29" s="599">
        <v>37.334822259445374</v>
      </c>
      <c r="BI29" s="599">
        <v>30.318257956448914</v>
      </c>
      <c r="BJ29" s="599">
        <v>6.9979527265959423</v>
      </c>
      <c r="BK29" s="599">
        <v>2.8289596128792107</v>
      </c>
      <c r="BL29" s="599">
        <v>1.209752466033873</v>
      </c>
      <c r="BM29" s="599">
        <v>0.148892611204169</v>
      </c>
      <c r="BN29" s="599">
        <v>7.4446305602084498E-2</v>
      </c>
      <c r="BO29" s="599">
        <v>1.8611576400521124E-2</v>
      </c>
      <c r="BP29"/>
      <c r="BQ29" s="827"/>
      <c r="BR29" s="597" t="s">
        <v>45</v>
      </c>
      <c r="BS29" s="599">
        <v>6.653465346534654</v>
      </c>
      <c r="BT29" s="599">
        <v>23.498349834983497</v>
      </c>
      <c r="BU29" s="599">
        <v>39.181518151815183</v>
      </c>
      <c r="BV29" s="599">
        <v>24.726072607260726</v>
      </c>
      <c r="BW29" s="599">
        <v>4.1320132013201318</v>
      </c>
      <c r="BX29" s="599">
        <v>1.2673267326732673</v>
      </c>
      <c r="BY29" s="599">
        <v>0.42244224422442239</v>
      </c>
      <c r="BZ29" s="599">
        <v>6.6006600660066E-2</v>
      </c>
      <c r="CA29" s="599">
        <v>3.9603960396039604E-2</v>
      </c>
      <c r="CB29" s="599">
        <v>1.32013201320132E-2</v>
      </c>
      <c r="CC29" s="592"/>
      <c r="CD29" s="827"/>
      <c r="CE29" s="597" t="s">
        <v>45</v>
      </c>
      <c r="CF29" s="599">
        <v>4.4929797191887673</v>
      </c>
      <c r="CG29" s="599">
        <v>13.634945397815912</v>
      </c>
      <c r="CH29" s="599">
        <v>31.950078003120126</v>
      </c>
      <c r="CI29" s="599">
        <v>34.383775351014037</v>
      </c>
      <c r="CJ29" s="599">
        <v>9.0483619344773789</v>
      </c>
      <c r="CK29" s="599">
        <v>4.2121684867394693</v>
      </c>
      <c r="CL29" s="599">
        <v>1.87207488299532</v>
      </c>
      <c r="CM29" s="599">
        <v>0.24960998439937598</v>
      </c>
      <c r="CN29" s="599">
        <v>0.12480499219968799</v>
      </c>
      <c r="CO29" s="599">
        <v>3.1201248049921998E-2</v>
      </c>
      <c r="CP29"/>
      <c r="CQ29" s="827"/>
      <c r="CR29" s="597" t="s">
        <v>45</v>
      </c>
      <c r="CS29" s="599">
        <v>5.0561797752808983</v>
      </c>
      <c r="CT29" s="599">
        <v>14.871116986120292</v>
      </c>
      <c r="CU29" s="599">
        <v>30.898876404494381</v>
      </c>
      <c r="CV29" s="599">
        <v>33.013879709187044</v>
      </c>
      <c r="CW29" s="599">
        <v>9.4514210178453411</v>
      </c>
      <c r="CX29" s="599">
        <v>4.1639127561136817</v>
      </c>
      <c r="CY29" s="599">
        <v>2.1480502313284866</v>
      </c>
      <c r="CZ29" s="599">
        <v>0.2313284864507601</v>
      </c>
      <c r="DA29" s="599">
        <v>0.13218770654329146</v>
      </c>
      <c r="DB29" s="599">
        <v>3.3046926635822864E-2</v>
      </c>
      <c r="DC29" s="592"/>
      <c r="DD29" s="827"/>
      <c r="DE29" s="597" t="s">
        <v>45</v>
      </c>
      <c r="DF29" s="599">
        <v>6.3838019086922877</v>
      </c>
      <c r="DG29" s="599">
        <v>22.788238328604589</v>
      </c>
      <c r="DH29" s="599">
        <v>39.424812999742073</v>
      </c>
      <c r="DI29" s="599">
        <v>25.483621356719112</v>
      </c>
      <c r="DJ29" s="599">
        <v>4.0882125354655665</v>
      </c>
      <c r="DK29" s="599">
        <v>1.3541397988135155</v>
      </c>
      <c r="DL29" s="599">
        <v>0.34820737683776115</v>
      </c>
      <c r="DM29" s="599">
        <v>7.7379417075058035E-2</v>
      </c>
      <c r="DN29" s="599">
        <v>3.8689708537529018E-2</v>
      </c>
      <c r="DO29" s="599">
        <v>1.2896569512509674E-2</v>
      </c>
    </row>
    <row r="30" spans="1:119" ht="14.25" customHeight="1" x14ac:dyDescent="0.2">
      <c r="A30"/>
      <c r="B30" s="324"/>
      <c r="C30" s="592"/>
      <c r="D30" s="827"/>
      <c r="E30" s="601" t="s">
        <v>33</v>
      </c>
      <c r="F30" s="599">
        <v>3.8008565310492508</v>
      </c>
      <c r="G30" s="599">
        <v>13.182548179871519</v>
      </c>
      <c r="H30" s="599">
        <v>32.25374732334047</v>
      </c>
      <c r="I30" s="599">
        <v>37.781049250535332</v>
      </c>
      <c r="J30" s="599">
        <v>9.0203426124197001</v>
      </c>
      <c r="K30" s="599">
        <v>3.1584582441113493</v>
      </c>
      <c r="L30" s="599">
        <v>0.69593147751605988</v>
      </c>
      <c r="M30" s="599">
        <v>8.0299785867237683E-2</v>
      </c>
      <c r="N30" s="599">
        <v>2.676659528907923E-2</v>
      </c>
      <c r="O30" s="599">
        <v>0</v>
      </c>
      <c r="P30" s="592"/>
      <c r="Q30" s="827"/>
      <c r="R30" s="597" t="s">
        <v>33</v>
      </c>
      <c r="S30" s="599">
        <v>1.749703440094899</v>
      </c>
      <c r="T30" s="599">
        <v>8.1257413997627523</v>
      </c>
      <c r="U30" s="599">
        <v>29.092526690391455</v>
      </c>
      <c r="V30" s="599">
        <v>44.543297746144724</v>
      </c>
      <c r="W30" s="599">
        <v>11.654804270462634</v>
      </c>
      <c r="X30" s="599">
        <v>3.9442467378410435</v>
      </c>
      <c r="Y30" s="599">
        <v>0.77105575326215903</v>
      </c>
      <c r="Z30" s="599">
        <v>5.9311981020166077E-2</v>
      </c>
      <c r="AA30" s="599">
        <v>5.9311981020166077E-2</v>
      </c>
      <c r="AB30" s="599">
        <v>0</v>
      </c>
      <c r="AC30" s="592"/>
      <c r="AD30" s="827"/>
      <c r="AE30" s="597" t="s">
        <v>33</v>
      </c>
      <c r="AF30" s="599">
        <v>5.4878048780487809</v>
      </c>
      <c r="AG30" s="599">
        <v>17.341463414634145</v>
      </c>
      <c r="AH30" s="599">
        <v>34.853658536585364</v>
      </c>
      <c r="AI30" s="599">
        <v>32.219512195121951</v>
      </c>
      <c r="AJ30" s="599">
        <v>6.8536585365853666</v>
      </c>
      <c r="AK30" s="599">
        <v>2.5121951219512195</v>
      </c>
      <c r="AL30" s="599">
        <v>0.63414634146341464</v>
      </c>
      <c r="AM30" s="599">
        <v>9.7560975609756101E-2</v>
      </c>
      <c r="AN30" s="599">
        <v>0</v>
      </c>
      <c r="AO30" s="599">
        <v>0</v>
      </c>
      <c r="AP30" s="591"/>
      <c r="AQ30" s="827"/>
      <c r="AR30" s="597" t="s">
        <v>33</v>
      </c>
      <c r="AS30" s="599">
        <v>5.2999417588817703</v>
      </c>
      <c r="AT30" s="599">
        <v>16.336633663366339</v>
      </c>
      <c r="AU30" s="599">
        <v>34.624344787419922</v>
      </c>
      <c r="AV30" s="599">
        <v>34.071054164239953</v>
      </c>
      <c r="AW30" s="599">
        <v>6.7559697146185202</v>
      </c>
      <c r="AX30" s="599">
        <v>2.3878858474082705</v>
      </c>
      <c r="AY30" s="599">
        <v>0.43680838672102507</v>
      </c>
      <c r="AZ30" s="599">
        <v>8.736167734420501E-2</v>
      </c>
      <c r="BA30" s="599">
        <v>0</v>
      </c>
      <c r="BB30" s="599">
        <v>0</v>
      </c>
      <c r="BC30" s="592"/>
      <c r="BD30" s="827"/>
      <c r="BE30" s="597" t="s">
        <v>33</v>
      </c>
      <c r="BF30" s="599">
        <v>2.526002971768202</v>
      </c>
      <c r="BG30" s="599">
        <v>10.500247647350173</v>
      </c>
      <c r="BH30" s="599">
        <v>30.237741456166418</v>
      </c>
      <c r="BI30" s="599">
        <v>40.936106983655272</v>
      </c>
      <c r="BJ30" s="599">
        <v>10.946012877662209</v>
      </c>
      <c r="BK30" s="599">
        <v>3.8137691926696387</v>
      </c>
      <c r="BL30" s="599">
        <v>0.91629519564140671</v>
      </c>
      <c r="BM30" s="599">
        <v>7.4294205052005943E-2</v>
      </c>
      <c r="BN30" s="599">
        <v>4.9529470034670627E-2</v>
      </c>
      <c r="BO30" s="599">
        <v>0</v>
      </c>
      <c r="BP30"/>
      <c r="BQ30" s="827"/>
      <c r="BR30" s="597" t="s">
        <v>33</v>
      </c>
      <c r="BS30" s="599">
        <v>4.1290934978642619</v>
      </c>
      <c r="BT30" s="599">
        <v>15.567157095396297</v>
      </c>
      <c r="BU30" s="599">
        <v>35.192216421452301</v>
      </c>
      <c r="BV30" s="599">
        <v>34.100616990982438</v>
      </c>
      <c r="BW30" s="599">
        <v>7.8310393925011867</v>
      </c>
      <c r="BX30" s="599">
        <v>2.5628856193640246</v>
      </c>
      <c r="BY30" s="599">
        <v>0.56953013763644988</v>
      </c>
      <c r="BZ30" s="599">
        <v>2.3730422401518746E-2</v>
      </c>
      <c r="CA30" s="599">
        <v>2.3730422401518746E-2</v>
      </c>
      <c r="CB30" s="599">
        <v>0</v>
      </c>
      <c r="CC30" s="592"/>
      <c r="CD30" s="827"/>
      <c r="CE30" s="597" t="s">
        <v>33</v>
      </c>
      <c r="CF30" s="599">
        <v>3.3763044812768568</v>
      </c>
      <c r="CG30" s="599">
        <v>10.098219766728054</v>
      </c>
      <c r="CH30" s="599">
        <v>28.453038674033149</v>
      </c>
      <c r="CI30" s="599">
        <v>42.541436464088399</v>
      </c>
      <c r="CJ30" s="599">
        <v>10.558624923265807</v>
      </c>
      <c r="CK30" s="599">
        <v>3.9287906691221606</v>
      </c>
      <c r="CL30" s="599">
        <v>0.85942295887047271</v>
      </c>
      <c r="CM30" s="599">
        <v>0.1534683855125844</v>
      </c>
      <c r="CN30" s="599">
        <v>3.0693677102516879E-2</v>
      </c>
      <c r="CO30" s="599">
        <v>0</v>
      </c>
      <c r="CP30"/>
      <c r="CQ30" s="827"/>
      <c r="CR30" s="597" t="s">
        <v>33</v>
      </c>
      <c r="CS30" s="599">
        <v>2.2082018927444795</v>
      </c>
      <c r="CT30" s="599">
        <v>8.9589905362776037</v>
      </c>
      <c r="CU30" s="599">
        <v>25.047318611987379</v>
      </c>
      <c r="CV30" s="599">
        <v>42.839116719242902</v>
      </c>
      <c r="CW30" s="599">
        <v>13.249211356466878</v>
      </c>
      <c r="CX30" s="599">
        <v>6.1829652996845423</v>
      </c>
      <c r="CY30" s="599">
        <v>1.1987381703470033</v>
      </c>
      <c r="CZ30" s="599">
        <v>0.25236593059936913</v>
      </c>
      <c r="DA30" s="599">
        <v>6.3091482649842281E-2</v>
      </c>
      <c r="DB30" s="599">
        <v>0</v>
      </c>
      <c r="DC30" s="592"/>
      <c r="DD30" s="827"/>
      <c r="DE30" s="597" t="s">
        <v>33</v>
      </c>
      <c r="DF30" s="599">
        <v>4.2296585697299136</v>
      </c>
      <c r="DG30" s="599">
        <v>14.319687446916934</v>
      </c>
      <c r="DH30" s="599">
        <v>34.193986750467133</v>
      </c>
      <c r="DI30" s="599">
        <v>36.4192288092407</v>
      </c>
      <c r="DJ30" s="599">
        <v>7.8817733990147785</v>
      </c>
      <c r="DK30" s="599">
        <v>2.3441481229828436</v>
      </c>
      <c r="DL30" s="599">
        <v>0.56055715984372345</v>
      </c>
      <c r="DM30" s="599">
        <v>3.3973161202649906E-2</v>
      </c>
      <c r="DN30" s="599">
        <v>1.6986580601324953E-2</v>
      </c>
      <c r="DO30" s="599">
        <v>0</v>
      </c>
    </row>
    <row r="31" spans="1:119" ht="14.25" customHeight="1" x14ac:dyDescent="0.2">
      <c r="A31"/>
      <c r="B31" s="324"/>
      <c r="C31" s="592"/>
      <c r="D31" s="827"/>
      <c r="E31" s="601" t="s">
        <v>34</v>
      </c>
      <c r="F31" s="599">
        <v>3.0551480107016484</v>
      </c>
      <c r="G31" s="599">
        <v>9.2517476482264609</v>
      </c>
      <c r="H31" s="599">
        <v>27.047553292482956</v>
      </c>
      <c r="I31" s="599">
        <v>41.365323207042373</v>
      </c>
      <c r="J31" s="599">
        <v>12.764304824372141</v>
      </c>
      <c r="K31" s="599">
        <v>5.0487615431086565</v>
      </c>
      <c r="L31" s="599">
        <v>1.1650988176404591</v>
      </c>
      <c r="M31" s="599">
        <v>0.267541209976698</v>
      </c>
      <c r="N31" s="599">
        <v>2.5891084836454647E-2</v>
      </c>
      <c r="O31" s="599">
        <v>8.6303616121515495E-3</v>
      </c>
      <c r="P31" s="592"/>
      <c r="Q31" s="827"/>
      <c r="R31" s="597" t="s">
        <v>34</v>
      </c>
      <c r="S31" s="599">
        <v>1.1651562788977252</v>
      </c>
      <c r="T31" s="599">
        <v>5.1969668947660441</v>
      </c>
      <c r="U31" s="599">
        <v>21.120769373034957</v>
      </c>
      <c r="V31" s="599">
        <v>46.384316626595158</v>
      </c>
      <c r="W31" s="599">
        <v>16.756056963195856</v>
      </c>
      <c r="X31" s="599">
        <v>7.2313667468096909</v>
      </c>
      <c r="Y31" s="599">
        <v>1.7014980580728687</v>
      </c>
      <c r="Z31" s="599">
        <v>0.40687997040872942</v>
      </c>
      <c r="AA31" s="599">
        <v>3.6989088218975404E-2</v>
      </c>
      <c r="AB31" s="599">
        <v>0</v>
      </c>
      <c r="AC31" s="592"/>
      <c r="AD31" s="827"/>
      <c r="AE31" s="597" t="s">
        <v>34</v>
      </c>
      <c r="AF31" s="599">
        <v>4.70873786407767</v>
      </c>
      <c r="AG31" s="599">
        <v>12.799352750809062</v>
      </c>
      <c r="AH31" s="599">
        <v>32.233009708737868</v>
      </c>
      <c r="AI31" s="599">
        <v>36.974110032362461</v>
      </c>
      <c r="AJ31" s="599">
        <v>9.2718446601941746</v>
      </c>
      <c r="AK31" s="599">
        <v>3.1391585760517802</v>
      </c>
      <c r="AL31" s="599">
        <v>0.69579288025889963</v>
      </c>
      <c r="AM31" s="599">
        <v>0.14563106796116504</v>
      </c>
      <c r="AN31" s="599">
        <v>1.6181229773462782E-2</v>
      </c>
      <c r="AO31" s="599">
        <v>1.6181229773462782E-2</v>
      </c>
      <c r="AP31" s="591"/>
      <c r="AQ31" s="827"/>
      <c r="AR31" s="597" t="s">
        <v>34</v>
      </c>
      <c r="AS31" s="599">
        <v>4.4985394352482961</v>
      </c>
      <c r="AT31" s="599">
        <v>11.314508276533592</v>
      </c>
      <c r="AU31" s="599">
        <v>29.853943524829603</v>
      </c>
      <c r="AV31" s="599">
        <v>39.337877312560856</v>
      </c>
      <c r="AW31" s="599">
        <v>9.9318403115871465</v>
      </c>
      <c r="AX31" s="599">
        <v>3.9727361246348591</v>
      </c>
      <c r="AY31" s="599">
        <v>0.85686465433300885</v>
      </c>
      <c r="AZ31" s="599">
        <v>0.21421616358325221</v>
      </c>
      <c r="BA31" s="599">
        <v>1.9474196689386564E-2</v>
      </c>
      <c r="BB31" s="599">
        <v>0</v>
      </c>
      <c r="BC31" s="592"/>
      <c r="BD31" s="827"/>
      <c r="BE31" s="597" t="s">
        <v>34</v>
      </c>
      <c r="BF31" s="599">
        <v>1.9063856168629882</v>
      </c>
      <c r="BG31" s="599">
        <v>7.6100433973961561</v>
      </c>
      <c r="BH31" s="599">
        <v>24.814011159330441</v>
      </c>
      <c r="BI31" s="599">
        <v>42.978921264724121</v>
      </c>
      <c r="BJ31" s="599">
        <v>15.018598884066956</v>
      </c>
      <c r="BK31" s="599">
        <v>5.9051456912585243</v>
      </c>
      <c r="BL31" s="599">
        <v>1.4104153750774955</v>
      </c>
      <c r="BM31" s="599">
        <v>0.30998140111593309</v>
      </c>
      <c r="BN31" s="599">
        <v>3.0998140111593304E-2</v>
      </c>
      <c r="BO31" s="599">
        <v>1.5499070055796652E-2</v>
      </c>
      <c r="BP31"/>
      <c r="BQ31" s="827"/>
      <c r="BR31" s="597" t="s">
        <v>34</v>
      </c>
      <c r="BS31" s="599">
        <v>4.0918741555684228</v>
      </c>
      <c r="BT31" s="599">
        <v>12.294923759891912</v>
      </c>
      <c r="BU31" s="599">
        <v>31.750627292028565</v>
      </c>
      <c r="BV31" s="599">
        <v>37.077784211542173</v>
      </c>
      <c r="BW31" s="599">
        <v>10.480602200347423</v>
      </c>
      <c r="BX31" s="599">
        <v>3.5900405327156921</v>
      </c>
      <c r="BY31" s="599">
        <v>0.6755452615325227</v>
      </c>
      <c r="BZ31" s="599">
        <v>3.8602586373287007E-2</v>
      </c>
      <c r="CA31" s="599">
        <v>0</v>
      </c>
      <c r="CB31" s="599">
        <v>0</v>
      </c>
      <c r="CC31" s="592"/>
      <c r="CD31" s="827"/>
      <c r="CE31" s="597" t="s">
        <v>34</v>
      </c>
      <c r="CF31" s="599">
        <v>2.2166718701217611</v>
      </c>
      <c r="CG31" s="599">
        <v>6.7905088979082109</v>
      </c>
      <c r="CH31" s="599">
        <v>23.243833905713394</v>
      </c>
      <c r="CI31" s="599">
        <v>44.832969091476741</v>
      </c>
      <c r="CJ31" s="599">
        <v>14.611301904464563</v>
      </c>
      <c r="CK31" s="599">
        <v>6.2285357477364975</v>
      </c>
      <c r="CL31" s="599">
        <v>1.5610365282547611</v>
      </c>
      <c r="CM31" s="599">
        <v>0.45270059319388073</v>
      </c>
      <c r="CN31" s="599">
        <v>4.6831095847642834E-2</v>
      </c>
      <c r="CO31" s="599">
        <v>1.5610365282547613E-2</v>
      </c>
      <c r="CP31"/>
      <c r="CQ31" s="827"/>
      <c r="CR31" s="597" t="s">
        <v>34</v>
      </c>
      <c r="CS31" s="599">
        <v>1.6017316017316017</v>
      </c>
      <c r="CT31" s="599">
        <v>5.324675324675324</v>
      </c>
      <c r="CU31" s="599">
        <v>19.870129870129873</v>
      </c>
      <c r="CV31" s="599">
        <v>42.987012987012982</v>
      </c>
      <c r="CW31" s="599">
        <v>17.445887445887447</v>
      </c>
      <c r="CX31" s="599">
        <v>9.004329004329005</v>
      </c>
      <c r="CY31" s="599">
        <v>2.8138528138528138</v>
      </c>
      <c r="CZ31" s="599">
        <v>0.82251082251082253</v>
      </c>
      <c r="DA31" s="599">
        <v>0.12987012987012986</v>
      </c>
      <c r="DB31" s="599">
        <v>0</v>
      </c>
      <c r="DC31" s="592"/>
      <c r="DD31" s="827"/>
      <c r="DE31" s="597" t="s">
        <v>34</v>
      </c>
      <c r="DF31" s="599">
        <v>3.4170529265926488</v>
      </c>
      <c r="DG31" s="599">
        <v>10.229600086234775</v>
      </c>
      <c r="DH31" s="599">
        <v>28.834752613991594</v>
      </c>
      <c r="DI31" s="599">
        <v>40.961517732025435</v>
      </c>
      <c r="DJ31" s="599">
        <v>11.59857712622615</v>
      </c>
      <c r="DK31" s="599">
        <v>4.0638137328877866</v>
      </c>
      <c r="DL31" s="599">
        <v>0.75455427401099495</v>
      </c>
      <c r="DM31" s="599">
        <v>0.12935216125902771</v>
      </c>
      <c r="DN31" s="599">
        <v>0</v>
      </c>
      <c r="DO31" s="599">
        <v>1.0779346771585641E-2</v>
      </c>
    </row>
    <row r="32" spans="1:119" ht="14.25" customHeight="1" x14ac:dyDescent="0.2">
      <c r="A32"/>
      <c r="B32" s="324"/>
      <c r="C32" s="592"/>
      <c r="D32" s="827"/>
      <c r="E32" s="601" t="s">
        <v>35</v>
      </c>
      <c r="F32" s="599">
        <v>1.9439071566731141</v>
      </c>
      <c r="G32" s="599">
        <v>6.3152804642166345</v>
      </c>
      <c r="H32" s="599">
        <v>19.50193423597679</v>
      </c>
      <c r="I32" s="599">
        <v>42.804642166344294</v>
      </c>
      <c r="J32" s="599">
        <v>18.273694390715669</v>
      </c>
      <c r="K32" s="599">
        <v>8.1092843326885884</v>
      </c>
      <c r="L32" s="599">
        <v>2.4226305609284333</v>
      </c>
      <c r="M32" s="599">
        <v>0.46905222437137334</v>
      </c>
      <c r="N32" s="599">
        <v>0.14023210831721469</v>
      </c>
      <c r="O32" s="599">
        <v>1.9342359767891681E-2</v>
      </c>
      <c r="P32" s="592"/>
      <c r="Q32" s="827"/>
      <c r="R32" s="597" t="s">
        <v>35</v>
      </c>
      <c r="S32" s="599">
        <v>0.68299346277685635</v>
      </c>
      <c r="T32" s="599">
        <v>3.2978827202653918</v>
      </c>
      <c r="U32" s="599">
        <v>13.913552541711386</v>
      </c>
      <c r="V32" s="599">
        <v>43.789638013464725</v>
      </c>
      <c r="W32" s="599">
        <v>22.987608547175334</v>
      </c>
      <c r="X32" s="599">
        <v>11.015708849643868</v>
      </c>
      <c r="Y32" s="599">
        <v>3.453995511757245</v>
      </c>
      <c r="Z32" s="599">
        <v>0.60493706703092986</v>
      </c>
      <c r="AA32" s="599">
        <v>0.2146550883012977</v>
      </c>
      <c r="AB32" s="599">
        <v>3.9028197872963216E-2</v>
      </c>
      <c r="AC32" s="592"/>
      <c r="AD32" s="827"/>
      <c r="AE32" s="597" t="s">
        <v>35</v>
      </c>
      <c r="AF32" s="599">
        <v>3.1828204390758312</v>
      </c>
      <c r="AG32" s="599">
        <v>9.280030677787364</v>
      </c>
      <c r="AH32" s="599">
        <v>24.992809893586426</v>
      </c>
      <c r="AI32" s="599">
        <v>41.836832518454607</v>
      </c>
      <c r="AJ32" s="599">
        <v>13.642028568689483</v>
      </c>
      <c r="AK32" s="599">
        <v>5.253571086185409</v>
      </c>
      <c r="AL32" s="599">
        <v>1.4092608570606844</v>
      </c>
      <c r="AM32" s="599">
        <v>0.33553829930016299</v>
      </c>
      <c r="AN32" s="599">
        <v>6.7107659860032587E-2</v>
      </c>
      <c r="AO32" s="599">
        <v>0</v>
      </c>
      <c r="AP32" s="591"/>
      <c r="AQ32" s="827"/>
      <c r="AR32" s="597" t="s">
        <v>35</v>
      </c>
      <c r="AS32" s="599">
        <v>2.8592375366568912</v>
      </c>
      <c r="AT32" s="599">
        <v>8.9320625610948188</v>
      </c>
      <c r="AU32" s="599">
        <v>24.266862170087975</v>
      </c>
      <c r="AV32" s="599">
        <v>41.03128054740958</v>
      </c>
      <c r="AW32" s="599">
        <v>14.78494623655914</v>
      </c>
      <c r="AX32" s="599">
        <v>6.1705767350928644</v>
      </c>
      <c r="AY32" s="599">
        <v>1.5273704789833822</v>
      </c>
      <c r="AZ32" s="599">
        <v>0.32991202346041054</v>
      </c>
      <c r="BA32" s="599">
        <v>8.5532746823069397E-2</v>
      </c>
      <c r="BB32" s="599">
        <v>1.2218963831867057E-2</v>
      </c>
      <c r="BC32" s="592"/>
      <c r="BD32" s="827"/>
      <c r="BE32" s="597" t="s">
        <v>35</v>
      </c>
      <c r="BF32" s="599">
        <v>1.3444302176696543</v>
      </c>
      <c r="BG32" s="599">
        <v>4.6014724711907808</v>
      </c>
      <c r="BH32" s="599">
        <v>16.381241997439179</v>
      </c>
      <c r="BI32" s="599">
        <v>43.966069142125477</v>
      </c>
      <c r="BJ32" s="599">
        <v>20.558578745198464</v>
      </c>
      <c r="BK32" s="599">
        <v>9.3790012804097316</v>
      </c>
      <c r="BL32" s="599">
        <v>3.0089628681177976</v>
      </c>
      <c r="BM32" s="599">
        <v>0.56017925736235596</v>
      </c>
      <c r="BN32" s="599">
        <v>0.17605633802816903</v>
      </c>
      <c r="BO32" s="599">
        <v>2.4007682458386682E-2</v>
      </c>
      <c r="BP32"/>
      <c r="BQ32" s="827"/>
      <c r="BR32" s="597" t="s">
        <v>35</v>
      </c>
      <c r="BS32" s="599">
        <v>3.0445319600121179</v>
      </c>
      <c r="BT32" s="599">
        <v>9.6031505604362319</v>
      </c>
      <c r="BU32" s="599">
        <v>26.47682520448349</v>
      </c>
      <c r="BV32" s="599">
        <v>40.593759466828232</v>
      </c>
      <c r="BW32" s="599">
        <v>12.980914874280522</v>
      </c>
      <c r="BX32" s="599">
        <v>5.2559830354438049</v>
      </c>
      <c r="BY32" s="599">
        <v>1.6055740684641016</v>
      </c>
      <c r="BZ32" s="599">
        <v>0.30293850348379281</v>
      </c>
      <c r="CA32" s="599">
        <v>0.12117540139351711</v>
      </c>
      <c r="CB32" s="599">
        <v>1.5146925174189639E-2</v>
      </c>
      <c r="CC32" s="592"/>
      <c r="CD32" s="827"/>
      <c r="CE32" s="597" t="s">
        <v>35</v>
      </c>
      <c r="CF32" s="599">
        <v>1.4277596249467255</v>
      </c>
      <c r="CG32" s="599">
        <v>4.7734053132547238</v>
      </c>
      <c r="CH32" s="599">
        <v>16.230998721409289</v>
      </c>
      <c r="CI32" s="599">
        <v>43.841454752095466</v>
      </c>
      <c r="CJ32" s="599">
        <v>20.755789174598664</v>
      </c>
      <c r="CK32" s="599">
        <v>9.4473646824833075</v>
      </c>
      <c r="CL32" s="599">
        <v>2.8057962778803809</v>
      </c>
      <c r="CM32" s="599">
        <v>0.5469526921437704</v>
      </c>
      <c r="CN32" s="599">
        <v>0.14916891603921012</v>
      </c>
      <c r="CO32" s="599">
        <v>2.1309845148458587E-2</v>
      </c>
      <c r="CP32"/>
      <c r="CQ32" s="827"/>
      <c r="CR32" s="597" t="s">
        <v>35</v>
      </c>
      <c r="CS32" s="599">
        <v>1.0671159786576805</v>
      </c>
      <c r="CT32" s="599">
        <v>3.0609379387812412</v>
      </c>
      <c r="CU32" s="599">
        <v>12.496489750070205</v>
      </c>
      <c r="CV32" s="599">
        <v>42.038753159224932</v>
      </c>
      <c r="CW32" s="599">
        <v>23.223813535523728</v>
      </c>
      <c r="CX32" s="599">
        <v>12.243751755124965</v>
      </c>
      <c r="CY32" s="599">
        <v>4.5492839090143216</v>
      </c>
      <c r="CZ32" s="599">
        <v>1.0109519797809603</v>
      </c>
      <c r="DA32" s="599">
        <v>0.25273799494524007</v>
      </c>
      <c r="DB32" s="599">
        <v>5.6163998876720023E-2</v>
      </c>
      <c r="DC32" s="592"/>
      <c r="DD32" s="827"/>
      <c r="DE32" s="597" t="s">
        <v>35</v>
      </c>
      <c r="DF32" s="599">
        <v>2.1262924236228753</v>
      </c>
      <c r="DG32" s="599">
        <v>6.9922308546059933</v>
      </c>
      <c r="DH32" s="599">
        <v>20.959168175711199</v>
      </c>
      <c r="DI32" s="599">
        <v>42.963958175127054</v>
      </c>
      <c r="DJ32" s="599">
        <v>17.243997897073427</v>
      </c>
      <c r="DK32" s="599">
        <v>7.249255213505462</v>
      </c>
      <c r="DL32" s="599">
        <v>1.980255856066359</v>
      </c>
      <c r="DM32" s="599">
        <v>0.35632922483789942</v>
      </c>
      <c r="DN32" s="599">
        <v>0.11682925404521292</v>
      </c>
      <c r="DO32" s="599">
        <v>1.1682925404521292E-2</v>
      </c>
    </row>
    <row r="33" spans="1:119" ht="14.25" customHeight="1" x14ac:dyDescent="0.2">
      <c r="A33"/>
      <c r="B33" s="324"/>
      <c r="C33" s="592"/>
      <c r="D33" s="827"/>
      <c r="E33" s="601" t="s">
        <v>36</v>
      </c>
      <c r="F33" s="599">
        <v>1.4771014492753622</v>
      </c>
      <c r="G33" s="599">
        <v>4.0533333333333328</v>
      </c>
      <c r="H33" s="599">
        <v>13.228985507246376</v>
      </c>
      <c r="I33" s="599">
        <v>39.116521739130434</v>
      </c>
      <c r="J33" s="599">
        <v>22.847536231884057</v>
      </c>
      <c r="K33" s="599">
        <v>13.548985507246378</v>
      </c>
      <c r="L33" s="599">
        <v>4.6168115942028987</v>
      </c>
      <c r="M33" s="599">
        <v>0.83478260869565213</v>
      </c>
      <c r="N33" s="599">
        <v>0.22028985507246379</v>
      </c>
      <c r="O33" s="599">
        <v>5.5652173913043473E-2</v>
      </c>
      <c r="P33" s="592"/>
      <c r="Q33" s="827"/>
      <c r="R33" s="597" t="s">
        <v>36</v>
      </c>
      <c r="S33" s="599">
        <v>0.52109989298841486</v>
      </c>
      <c r="T33" s="599">
        <v>1.9075978225468759</v>
      </c>
      <c r="U33" s="599">
        <v>8.2259340250314068</v>
      </c>
      <c r="V33" s="599">
        <v>36.146652398455309</v>
      </c>
      <c r="W33" s="599">
        <v>26.93435071883869</v>
      </c>
      <c r="X33" s="599">
        <v>18.015167729028057</v>
      </c>
      <c r="Y33" s="599">
        <v>6.602149537058577</v>
      </c>
      <c r="Z33" s="599">
        <v>1.2562229563113572</v>
      </c>
      <c r="AA33" s="599">
        <v>0.31172940026985529</v>
      </c>
      <c r="AB33" s="599">
        <v>7.9095519471455822E-2</v>
      </c>
      <c r="AC33" s="592"/>
      <c r="AD33" s="827"/>
      <c r="AE33" s="597" t="s">
        <v>36</v>
      </c>
      <c r="AF33" s="599">
        <v>2.4269600591715976</v>
      </c>
      <c r="AG33" s="599">
        <v>6.1852810650887573</v>
      </c>
      <c r="AH33" s="599">
        <v>18.199889053254438</v>
      </c>
      <c r="AI33" s="599">
        <v>42.067307692307693</v>
      </c>
      <c r="AJ33" s="599">
        <v>18.786982248520708</v>
      </c>
      <c r="AK33" s="599">
        <v>9.1115014792899416</v>
      </c>
      <c r="AL33" s="599">
        <v>2.6442307692307692</v>
      </c>
      <c r="AM33" s="599">
        <v>0.41605029585798819</v>
      </c>
      <c r="AN33" s="599">
        <v>0.12943786982248523</v>
      </c>
      <c r="AO33" s="599">
        <v>3.2359467455621307E-2</v>
      </c>
      <c r="AP33" s="591"/>
      <c r="AQ33" s="827"/>
      <c r="AR33" s="597" t="s">
        <v>36</v>
      </c>
      <c r="AS33" s="599">
        <v>2.3178383915994365</v>
      </c>
      <c r="AT33" s="599">
        <v>6.3772570111409905</v>
      </c>
      <c r="AU33" s="599">
        <v>17.678319887309517</v>
      </c>
      <c r="AV33" s="599">
        <v>39.851453451146114</v>
      </c>
      <c r="AW33" s="599">
        <v>19.285439877064924</v>
      </c>
      <c r="AX33" s="599">
        <v>10.36624407734665</v>
      </c>
      <c r="AY33" s="599">
        <v>3.2654629273914715</v>
      </c>
      <c r="AZ33" s="599">
        <v>0.64028684850813167</v>
      </c>
      <c r="BA33" s="599">
        <v>0.17287744909719555</v>
      </c>
      <c r="BB33" s="599">
        <v>4.4820079395569215E-2</v>
      </c>
      <c r="BC33" s="592"/>
      <c r="BD33" s="827"/>
      <c r="BE33" s="597" t="s">
        <v>36</v>
      </c>
      <c r="BF33" s="599">
        <v>0.99974551932235434</v>
      </c>
      <c r="BG33" s="599">
        <v>2.7338495655651287</v>
      </c>
      <c r="BH33" s="599">
        <v>10.702730214127314</v>
      </c>
      <c r="BI33" s="599">
        <v>38.699240193405316</v>
      </c>
      <c r="BJ33" s="599">
        <v>24.870033082488092</v>
      </c>
      <c r="BK33" s="599">
        <v>15.356091176791361</v>
      </c>
      <c r="BL33" s="599">
        <v>5.3840840513323887</v>
      </c>
      <c r="BM33" s="599">
        <v>0.94521394554113491</v>
      </c>
      <c r="BN33" s="599">
        <v>0.2472098011415276</v>
      </c>
      <c r="BO33" s="599">
        <v>6.18024502853819E-2</v>
      </c>
      <c r="BP33"/>
      <c r="BQ33" s="827"/>
      <c r="BR33" s="597" t="s">
        <v>36</v>
      </c>
      <c r="BS33" s="599">
        <v>2.8404625575390141</v>
      </c>
      <c r="BT33" s="599">
        <v>8.1059840574828783</v>
      </c>
      <c r="BU33" s="599">
        <v>20.961041877175255</v>
      </c>
      <c r="BV33" s="599">
        <v>40.529920287414392</v>
      </c>
      <c r="BW33" s="599">
        <v>15.942517121365219</v>
      </c>
      <c r="BX33" s="599">
        <v>8.4540249242169079</v>
      </c>
      <c r="BY33" s="599">
        <v>2.4250589424048501</v>
      </c>
      <c r="BZ33" s="599">
        <v>0.52767486246772199</v>
      </c>
      <c r="CA33" s="599">
        <v>0.15717974626698103</v>
      </c>
      <c r="CB33" s="599">
        <v>5.6135623666778933E-2</v>
      </c>
      <c r="CC33" s="592"/>
      <c r="CD33" s="827"/>
      <c r="CE33" s="597" t="s">
        <v>36</v>
      </c>
      <c r="CF33" s="599">
        <v>1.1222163773452569</v>
      </c>
      <c r="CG33" s="599">
        <v>2.9984218832193581</v>
      </c>
      <c r="CH33" s="599">
        <v>11.216318896487229</v>
      </c>
      <c r="CI33" s="599">
        <v>38.748611841720731</v>
      </c>
      <c r="CJ33" s="599">
        <v>24.644923724355603</v>
      </c>
      <c r="CK33" s="599">
        <v>14.875211876789992</v>
      </c>
      <c r="CL33" s="599">
        <v>5.1873283067391434</v>
      </c>
      <c r="CM33" s="599">
        <v>0.91472324507569114</v>
      </c>
      <c r="CN33" s="599">
        <v>0.23671751709626512</v>
      </c>
      <c r="CO33" s="599">
        <v>5.5526331170728853E-2</v>
      </c>
      <c r="CP33"/>
      <c r="CQ33" s="827"/>
      <c r="CR33" s="597" t="s">
        <v>36</v>
      </c>
      <c r="CS33" s="599">
        <v>0.78414599372683202</v>
      </c>
      <c r="CT33" s="599">
        <v>2.2098659823210722</v>
      </c>
      <c r="CU33" s="599">
        <v>8.4687767322497862</v>
      </c>
      <c r="CV33" s="599">
        <v>35.215283718277732</v>
      </c>
      <c r="CW33" s="599">
        <v>26.261762189905902</v>
      </c>
      <c r="CX33" s="599">
        <v>17.778728257770172</v>
      </c>
      <c r="CY33" s="599">
        <v>7.2284003421727974</v>
      </c>
      <c r="CZ33" s="599">
        <v>1.4827487881380097</v>
      </c>
      <c r="DA33" s="599">
        <v>0.48474479612204163</v>
      </c>
      <c r="DB33" s="599">
        <v>8.5543199315654406E-2</v>
      </c>
      <c r="DC33" s="592"/>
      <c r="DD33" s="827"/>
      <c r="DE33" s="597" t="s">
        <v>36</v>
      </c>
      <c r="DF33" s="599">
        <v>1.6116972667608209</v>
      </c>
      <c r="DG33" s="599">
        <v>4.411398188917504</v>
      </c>
      <c r="DH33" s="599">
        <v>14.153582011021573</v>
      </c>
      <c r="DI33" s="599">
        <v>39.874276536235499</v>
      </c>
      <c r="DJ33" s="599">
        <v>22.184375951926004</v>
      </c>
      <c r="DK33" s="599">
        <v>12.727423776688543</v>
      </c>
      <c r="DL33" s="599">
        <v>4.1095511063110965</v>
      </c>
      <c r="DM33" s="599">
        <v>0.70892525823156383</v>
      </c>
      <c r="DN33" s="599">
        <v>0.16892359668798981</v>
      </c>
      <c r="DO33" s="599">
        <v>4.9846307219406832E-2</v>
      </c>
    </row>
    <row r="34" spans="1:119" ht="14.25" customHeight="1" x14ac:dyDescent="0.2">
      <c r="A34"/>
      <c r="B34" s="324"/>
      <c r="C34" s="592"/>
      <c r="D34" s="827"/>
      <c r="E34" s="601" t="s">
        <v>37</v>
      </c>
      <c r="F34" s="599">
        <v>1.0394588214389968</v>
      </c>
      <c r="G34" s="599">
        <v>2.4177888337500475</v>
      </c>
      <c r="H34" s="599">
        <v>8.1646380931832319</v>
      </c>
      <c r="I34" s="599">
        <v>30.825855744945489</v>
      </c>
      <c r="J34" s="599">
        <v>25.434377022756404</v>
      </c>
      <c r="K34" s="599">
        <v>20.098742242134254</v>
      </c>
      <c r="L34" s="599">
        <v>8.8487263773781279</v>
      </c>
      <c r="M34" s="599">
        <v>2.3594065312028021</v>
      </c>
      <c r="N34" s="599">
        <v>0.67520402076379282</v>
      </c>
      <c r="O34" s="599">
        <v>0.13580231244685306</v>
      </c>
      <c r="P34" s="592"/>
      <c r="Q34" s="827"/>
      <c r="R34" s="597" t="s">
        <v>37</v>
      </c>
      <c r="S34" s="599">
        <v>0.33795712484237073</v>
      </c>
      <c r="T34" s="599">
        <v>1.1273644388398487</v>
      </c>
      <c r="U34" s="599">
        <v>4.6052963430012612</v>
      </c>
      <c r="V34" s="599">
        <v>24.852459016393443</v>
      </c>
      <c r="W34" s="599">
        <v>27.066834804539724</v>
      </c>
      <c r="X34" s="599">
        <v>25.061790668348046</v>
      </c>
      <c r="Y34" s="599">
        <v>12.204287515762925</v>
      </c>
      <c r="Z34" s="599">
        <v>3.5535939470365698</v>
      </c>
      <c r="AA34" s="599">
        <v>0.99873896595208067</v>
      </c>
      <c r="AB34" s="599">
        <v>0.19167717528373265</v>
      </c>
      <c r="AC34" s="592"/>
      <c r="AD34" s="827"/>
      <c r="AE34" s="597" t="s">
        <v>37</v>
      </c>
      <c r="AF34" s="599">
        <v>1.7500830331366086</v>
      </c>
      <c r="AG34" s="599">
        <v>3.7249942515520806</v>
      </c>
      <c r="AH34" s="599">
        <v>11.770266472496871</v>
      </c>
      <c r="AI34" s="599">
        <v>36.876932117217244</v>
      </c>
      <c r="AJ34" s="599">
        <v>23.780690324723437</v>
      </c>
      <c r="AK34" s="599">
        <v>15.071153010909278</v>
      </c>
      <c r="AL34" s="599">
        <v>5.4495286272706371</v>
      </c>
      <c r="AM34" s="599">
        <v>1.1496895838123706</v>
      </c>
      <c r="AN34" s="599">
        <v>0.34746174088551646</v>
      </c>
      <c r="AO34" s="599">
        <v>7.9200837995963322E-2</v>
      </c>
      <c r="AP34" s="591"/>
      <c r="AQ34" s="827"/>
      <c r="AR34" s="597" t="s">
        <v>37</v>
      </c>
      <c r="AS34" s="599">
        <v>1.834789829570169</v>
      </c>
      <c r="AT34" s="599">
        <v>4.3299458262485668</v>
      </c>
      <c r="AU34" s="599">
        <v>11.99335679544466</v>
      </c>
      <c r="AV34" s="599">
        <v>34.161097710467004</v>
      </c>
      <c r="AW34" s="599">
        <v>22.654118391395471</v>
      </c>
      <c r="AX34" s="599">
        <v>16.370754082802801</v>
      </c>
      <c r="AY34" s="599">
        <v>6.4692158646051645</v>
      </c>
      <c r="AZ34" s="599">
        <v>1.6331211198544822</v>
      </c>
      <c r="BA34" s="599">
        <v>0.46265174581834001</v>
      </c>
      <c r="BB34" s="599">
        <v>9.0948633793348888E-2</v>
      </c>
      <c r="BC34" s="592"/>
      <c r="BD34" s="827"/>
      <c r="BE34" s="597" t="s">
        <v>37</v>
      </c>
      <c r="BF34" s="599">
        <v>0.6635265971365556</v>
      </c>
      <c r="BG34" s="599">
        <v>1.5139620948749579</v>
      </c>
      <c r="BH34" s="599">
        <v>6.3549026204627861</v>
      </c>
      <c r="BI34" s="599">
        <v>29.249373855182988</v>
      </c>
      <c r="BJ34" s="599">
        <v>26.748532765130271</v>
      </c>
      <c r="BK34" s="599">
        <v>21.860865014391987</v>
      </c>
      <c r="BL34" s="599">
        <v>9.9734589361145378</v>
      </c>
      <c r="BM34" s="599">
        <v>2.7027027027027026</v>
      </c>
      <c r="BN34" s="599">
        <v>0.77567193749766361</v>
      </c>
      <c r="BO34" s="599">
        <v>0.15700347650555119</v>
      </c>
      <c r="BP34"/>
      <c r="BQ34" s="827"/>
      <c r="BR34" s="597" t="s">
        <v>37</v>
      </c>
      <c r="BS34" s="599">
        <v>2.5134305448963929</v>
      </c>
      <c r="BT34" s="599">
        <v>5.8326937835763619</v>
      </c>
      <c r="BU34" s="599">
        <v>16.001534919416731</v>
      </c>
      <c r="BV34" s="599">
        <v>36.694167306216421</v>
      </c>
      <c r="BW34" s="599">
        <v>19.858019953952418</v>
      </c>
      <c r="BX34" s="599">
        <v>12.18342287029931</v>
      </c>
      <c r="BY34" s="599">
        <v>5.1515732924021487</v>
      </c>
      <c r="BZ34" s="599">
        <v>1.2759017651573292</v>
      </c>
      <c r="CA34" s="599">
        <v>0.42210283960092099</v>
      </c>
      <c r="CB34" s="599">
        <v>6.7152724481964701E-2</v>
      </c>
      <c r="CC34" s="592"/>
      <c r="CD34" s="827"/>
      <c r="CE34" s="597" t="s">
        <v>37</v>
      </c>
      <c r="CF34" s="599">
        <v>0.81472055231325058</v>
      </c>
      <c r="CG34" s="599">
        <v>1.8971141047581437</v>
      </c>
      <c r="CH34" s="599">
        <v>6.9697368613512358</v>
      </c>
      <c r="CI34" s="599">
        <v>29.931107113080873</v>
      </c>
      <c r="CJ34" s="599">
        <v>26.284610996533413</v>
      </c>
      <c r="CK34" s="599">
        <v>21.305600655286909</v>
      </c>
      <c r="CL34" s="599">
        <v>9.4124358243011983</v>
      </c>
      <c r="CM34" s="599">
        <v>2.5246098263782235</v>
      </c>
      <c r="CN34" s="599">
        <v>0.71379466701771321</v>
      </c>
      <c r="CO34" s="599">
        <v>0.14626939897903959</v>
      </c>
      <c r="CP34"/>
      <c r="CQ34" s="827"/>
      <c r="CR34" s="597" t="s">
        <v>37</v>
      </c>
      <c r="CS34" s="599">
        <v>0.55194002800889697</v>
      </c>
      <c r="CT34" s="599">
        <v>1.0709284125545762</v>
      </c>
      <c r="CU34" s="599">
        <v>4.9345086086168548</v>
      </c>
      <c r="CV34" s="599">
        <v>26.155366998929068</v>
      </c>
      <c r="CW34" s="599">
        <v>26.138891177197465</v>
      </c>
      <c r="CX34" s="599">
        <v>24.153554658538596</v>
      </c>
      <c r="CY34" s="599">
        <v>12.027349864074472</v>
      </c>
      <c r="CZ34" s="599">
        <v>3.5917291374907325</v>
      </c>
      <c r="DA34" s="599">
        <v>1.1533075212126205</v>
      </c>
      <c r="DB34" s="599">
        <v>0.22242359337671966</v>
      </c>
      <c r="DC34" s="592"/>
      <c r="DD34" s="827"/>
      <c r="DE34" s="597" t="s">
        <v>37</v>
      </c>
      <c r="DF34" s="599">
        <v>1.1282482146072135</v>
      </c>
      <c r="DG34" s="599">
        <v>2.6630858788933565</v>
      </c>
      <c r="DH34" s="599">
        <v>8.7529256436416016</v>
      </c>
      <c r="DI34" s="599">
        <v>31.676468823141089</v>
      </c>
      <c r="DJ34" s="599">
        <v>25.306067334813658</v>
      </c>
      <c r="DK34" s="599">
        <v>19.360259257036546</v>
      </c>
      <c r="DL34" s="599">
        <v>8.2698193602592571</v>
      </c>
      <c r="DM34" s="599">
        <v>2.1349696933325331</v>
      </c>
      <c r="DN34" s="599">
        <v>0.58812938846546237</v>
      </c>
      <c r="DO34" s="599">
        <v>0.12002640580927805</v>
      </c>
    </row>
    <row r="35" spans="1:119" ht="14.25" customHeight="1" x14ac:dyDescent="0.2">
      <c r="A35"/>
      <c r="B35" s="324"/>
      <c r="C35" s="592"/>
      <c r="D35" s="827"/>
      <c r="E35" s="601" t="s">
        <v>38</v>
      </c>
      <c r="F35" s="599">
        <v>0.56010424162274641</v>
      </c>
      <c r="G35" s="599">
        <v>1.2495381084813006</v>
      </c>
      <c r="H35" s="599">
        <v>4.1560512650965595</v>
      </c>
      <c r="I35" s="599">
        <v>20.256131002158735</v>
      </c>
      <c r="J35" s="599">
        <v>23.313366654349561</v>
      </c>
      <c r="K35" s="599">
        <v>25.945662109337015</v>
      </c>
      <c r="L35" s="599">
        <v>16.119527801007411</v>
      </c>
      <c r="M35" s="599">
        <v>5.7760749917345731</v>
      </c>
      <c r="N35" s="599">
        <v>2.0809428421400646</v>
      </c>
      <c r="O35" s="599">
        <v>0.54260098407203561</v>
      </c>
      <c r="P35" s="592"/>
      <c r="Q35" s="827"/>
      <c r="R35" s="597" t="s">
        <v>38</v>
      </c>
      <c r="S35" s="599">
        <v>0.18299308057414079</v>
      </c>
      <c r="T35" s="599">
        <v>0.50704332742418179</v>
      </c>
      <c r="U35" s="599">
        <v>1.9309582356417148</v>
      </c>
      <c r="V35" s="599">
        <v>13.684451306684966</v>
      </c>
      <c r="W35" s="599">
        <v>21.23482205829092</v>
      </c>
      <c r="X35" s="599">
        <v>29.124492480128094</v>
      </c>
      <c r="Y35" s="599">
        <v>21.040391910180897</v>
      </c>
      <c r="Z35" s="599">
        <v>8.3242789882007582</v>
      </c>
      <c r="AA35" s="599">
        <v>3.1394750386001027</v>
      </c>
      <c r="AB35" s="599">
        <v>0.8310935742742227</v>
      </c>
      <c r="AC35" s="592"/>
      <c r="AD35" s="827"/>
      <c r="AE35" s="597" t="s">
        <v>38</v>
      </c>
      <c r="AF35" s="599">
        <v>0.95281576910097865</v>
      </c>
      <c r="AG35" s="599">
        <v>2.0227484764872861</v>
      </c>
      <c r="AH35" s="599">
        <v>6.4731921313297729</v>
      </c>
      <c r="AI35" s="599">
        <v>27.099668499513669</v>
      </c>
      <c r="AJ35" s="599">
        <v>25.477896659189707</v>
      </c>
      <c r="AK35" s="599">
        <v>22.635329614705125</v>
      </c>
      <c r="AL35" s="599">
        <v>10.995096968854835</v>
      </c>
      <c r="AM35" s="599">
        <v>3.1224566766579986</v>
      </c>
      <c r="AN35" s="599">
        <v>0.97862119618079679</v>
      </c>
      <c r="AO35" s="599">
        <v>0.24217400797983207</v>
      </c>
      <c r="AP35" s="591"/>
      <c r="AQ35" s="827"/>
      <c r="AR35" s="597" t="s">
        <v>38</v>
      </c>
      <c r="AS35" s="599">
        <v>1.0345457868762566</v>
      </c>
      <c r="AT35" s="599">
        <v>2.5881922866020837</v>
      </c>
      <c r="AU35" s="599">
        <v>7.1687077316761103</v>
      </c>
      <c r="AV35" s="599">
        <v>25.509047706086641</v>
      </c>
      <c r="AW35" s="599">
        <v>22.95010053006763</v>
      </c>
      <c r="AX35" s="599">
        <v>22.021568269055017</v>
      </c>
      <c r="AY35" s="599">
        <v>12.56808627307622</v>
      </c>
      <c r="AZ35" s="599">
        <v>4.1966733686711759</v>
      </c>
      <c r="BA35" s="599">
        <v>1.5499908609029427</v>
      </c>
      <c r="BB35" s="599">
        <v>0.41308718698592578</v>
      </c>
      <c r="BC35" s="592"/>
      <c r="BD35" s="827"/>
      <c r="BE35" s="597" t="s">
        <v>38</v>
      </c>
      <c r="BF35" s="599">
        <v>0.38816687201091638</v>
      </c>
      <c r="BG35" s="599">
        <v>0.76441052952320399</v>
      </c>
      <c r="BH35" s="599">
        <v>3.0642661261476092</v>
      </c>
      <c r="BI35" s="599">
        <v>18.352476716611687</v>
      </c>
      <c r="BJ35" s="599">
        <v>23.445014109137158</v>
      </c>
      <c r="BK35" s="599">
        <v>27.367751679186043</v>
      </c>
      <c r="BL35" s="599">
        <v>17.406568366387134</v>
      </c>
      <c r="BM35" s="599">
        <v>6.3484493197143719</v>
      </c>
      <c r="BN35" s="599">
        <v>2.2733595644052302</v>
      </c>
      <c r="BO35" s="599">
        <v>0.58953671687664766</v>
      </c>
      <c r="BP35"/>
      <c r="BQ35" s="827"/>
      <c r="BR35" s="597" t="s">
        <v>38</v>
      </c>
      <c r="BS35" s="599">
        <v>1.7694128254254478</v>
      </c>
      <c r="BT35" s="599">
        <v>4.0009016116307903</v>
      </c>
      <c r="BU35" s="599">
        <v>11.112363349487209</v>
      </c>
      <c r="BV35" s="599">
        <v>29.79826439761073</v>
      </c>
      <c r="BW35" s="599">
        <v>20.861039107404487</v>
      </c>
      <c r="BX35" s="599">
        <v>17.919531161951991</v>
      </c>
      <c r="BY35" s="599">
        <v>9.5570832863743949</v>
      </c>
      <c r="BZ35" s="599">
        <v>3.4261241970021414</v>
      </c>
      <c r="CA35" s="599">
        <v>1.1946354107967994</v>
      </c>
      <c r="CB35" s="599">
        <v>0.36064465231601484</v>
      </c>
      <c r="CC35" s="592"/>
      <c r="CD35" s="827"/>
      <c r="CE35" s="597" t="s">
        <v>38</v>
      </c>
      <c r="CF35" s="599">
        <v>0.4459107114351088</v>
      </c>
      <c r="CG35" s="599">
        <v>0.98973021869845146</v>
      </c>
      <c r="CH35" s="599">
        <v>3.4991752248177512</v>
      </c>
      <c r="CI35" s="599">
        <v>19.355079018783588</v>
      </c>
      <c r="CJ35" s="599">
        <v>23.544936944607034</v>
      </c>
      <c r="CK35" s="599">
        <v>26.703559836109193</v>
      </c>
      <c r="CL35" s="599">
        <v>16.739211408503166</v>
      </c>
      <c r="CM35" s="599">
        <v>5.9979779705209388</v>
      </c>
      <c r="CN35" s="599">
        <v>2.1646357686372584</v>
      </c>
      <c r="CO35" s="599">
        <v>0.55978289788751134</v>
      </c>
      <c r="CP35"/>
      <c r="CQ35" s="827"/>
      <c r="CR35" s="597" t="s">
        <v>38</v>
      </c>
      <c r="CS35" s="599">
        <v>0.22441966477312575</v>
      </c>
      <c r="CT35" s="599">
        <v>0.6662458797952171</v>
      </c>
      <c r="CU35" s="599">
        <v>2.4966687706010235</v>
      </c>
      <c r="CV35" s="599">
        <v>16.053019145802651</v>
      </c>
      <c r="CW35" s="599">
        <v>21.761694368469037</v>
      </c>
      <c r="CX35" s="599">
        <v>27.743881057577667</v>
      </c>
      <c r="CY35" s="599">
        <v>19.349182972157937</v>
      </c>
      <c r="CZ35" s="599">
        <v>7.4479276246581101</v>
      </c>
      <c r="DA35" s="599">
        <v>3.324216284451925</v>
      </c>
      <c r="DB35" s="599">
        <v>0.9327442317133039</v>
      </c>
      <c r="DC35" s="592"/>
      <c r="DD35" s="827"/>
      <c r="DE35" s="597" t="s">
        <v>38</v>
      </c>
      <c r="DF35" s="599">
        <v>0.61414104923288815</v>
      </c>
      <c r="DG35" s="599">
        <v>1.343433545196943</v>
      </c>
      <c r="DH35" s="599">
        <v>4.4231702773795147</v>
      </c>
      <c r="DI35" s="599">
        <v>20.932726718522449</v>
      </c>
      <c r="DJ35" s="599">
        <v>23.563147021303017</v>
      </c>
      <c r="DK35" s="599">
        <v>25.656193906004809</v>
      </c>
      <c r="DL35" s="599">
        <v>15.599634224816267</v>
      </c>
      <c r="DM35" s="599">
        <v>5.5069485995551997</v>
      </c>
      <c r="DN35" s="599">
        <v>1.8808069632757201</v>
      </c>
      <c r="DO35" s="599">
        <v>0.47979769471319389</v>
      </c>
    </row>
    <row r="36" spans="1:119" ht="14.25" customHeight="1" x14ac:dyDescent="0.2">
      <c r="A36"/>
      <c r="B36" s="324"/>
      <c r="C36" s="592"/>
      <c r="D36" s="827"/>
      <c r="E36" s="601" t="s">
        <v>39</v>
      </c>
      <c r="F36" s="599">
        <v>0.26133786318962859</v>
      </c>
      <c r="G36" s="599">
        <v>0.56094305634631003</v>
      </c>
      <c r="H36" s="599">
        <v>1.7658972755527764</v>
      </c>
      <c r="I36" s="599">
        <v>10.477781614881325</v>
      </c>
      <c r="J36" s="599">
        <v>17.103629796249802</v>
      </c>
      <c r="K36" s="599">
        <v>26.57712733687384</v>
      </c>
      <c r="L36" s="599">
        <v>23.939481617681373</v>
      </c>
      <c r="M36" s="599">
        <v>11.783537581318077</v>
      </c>
      <c r="N36" s="599">
        <v>5.619697408088407</v>
      </c>
      <c r="O36" s="599">
        <v>1.9105664498184634</v>
      </c>
      <c r="P36" s="592"/>
      <c r="Q36" s="827"/>
      <c r="R36" s="597" t="s">
        <v>39</v>
      </c>
      <c r="S36" s="599">
        <v>9.5421632645424442E-2</v>
      </c>
      <c r="T36" s="599">
        <v>0.19458529010047335</v>
      </c>
      <c r="U36" s="599">
        <v>0.73156585028158738</v>
      </c>
      <c r="V36" s="599">
        <v>5.3267723165004579</v>
      </c>
      <c r="W36" s="599">
        <v>12.560106273504593</v>
      </c>
      <c r="X36" s="599">
        <v>25.872359533743712</v>
      </c>
      <c r="Y36" s="599">
        <v>28.096993283065469</v>
      </c>
      <c r="Z36" s="599">
        <v>15.920444552547384</v>
      </c>
      <c r="AA36" s="599">
        <v>8.2492936928171829</v>
      </c>
      <c r="AB36" s="599">
        <v>2.952457574793721</v>
      </c>
      <c r="AC36" s="592"/>
      <c r="AD36" s="827"/>
      <c r="AE36" s="597" t="s">
        <v>39</v>
      </c>
      <c r="AF36" s="599">
        <v>0.42649085558907884</v>
      </c>
      <c r="AG36" s="599">
        <v>0.92561552501210564</v>
      </c>
      <c r="AH36" s="599">
        <v>2.7954706298655343</v>
      </c>
      <c r="AI36" s="599">
        <v>15.605095541401273</v>
      </c>
      <c r="AJ36" s="599">
        <v>21.626252467687266</v>
      </c>
      <c r="AK36" s="599">
        <v>27.278653108354749</v>
      </c>
      <c r="AL36" s="599">
        <v>19.801095094423957</v>
      </c>
      <c r="AM36" s="599">
        <v>7.6656609677058896</v>
      </c>
      <c r="AN36" s="599">
        <v>3.0021976384698479</v>
      </c>
      <c r="AO36" s="599">
        <v>0.87346817149029699</v>
      </c>
      <c r="AP36" s="591"/>
      <c r="AQ36" s="827"/>
      <c r="AR36" s="597" t="s">
        <v>39</v>
      </c>
      <c r="AS36" s="599">
        <v>0.67359855334538876</v>
      </c>
      <c r="AT36" s="599">
        <v>1.3426763110307414</v>
      </c>
      <c r="AU36" s="599">
        <v>3.6437613019891497</v>
      </c>
      <c r="AV36" s="599">
        <v>15.370705244122965</v>
      </c>
      <c r="AW36" s="599">
        <v>19.480108499095842</v>
      </c>
      <c r="AX36" s="599">
        <v>25.465641952983724</v>
      </c>
      <c r="AY36" s="599">
        <v>19.403254972875224</v>
      </c>
      <c r="AZ36" s="599">
        <v>8.9828209764918618</v>
      </c>
      <c r="BA36" s="599">
        <v>4.2766726943942128</v>
      </c>
      <c r="BB36" s="599">
        <v>1.360759493670886</v>
      </c>
      <c r="BC36" s="592"/>
      <c r="BD36" s="827"/>
      <c r="BE36" s="597" t="s">
        <v>39</v>
      </c>
      <c r="BF36" s="599">
        <v>0.15407958033897506</v>
      </c>
      <c r="BG36" s="599">
        <v>0.3575587207866292</v>
      </c>
      <c r="BH36" s="599">
        <v>1.2773314828101294</v>
      </c>
      <c r="BI36" s="599">
        <v>9.2047847002505261</v>
      </c>
      <c r="BJ36" s="599">
        <v>16.485338916267743</v>
      </c>
      <c r="BK36" s="599">
        <v>26.866303619105871</v>
      </c>
      <c r="BL36" s="599">
        <v>25.119676315263291</v>
      </c>
      <c r="BM36" s="599">
        <v>12.512202867526847</v>
      </c>
      <c r="BN36" s="599">
        <v>5.9691135131320499</v>
      </c>
      <c r="BO36" s="599">
        <v>2.0536102845179425</v>
      </c>
      <c r="BP36"/>
      <c r="BQ36" s="827"/>
      <c r="BR36" s="597" t="s">
        <v>39</v>
      </c>
      <c r="BS36" s="599">
        <v>1.5006188118811881</v>
      </c>
      <c r="BT36" s="599">
        <v>2.4597772277227725</v>
      </c>
      <c r="BU36" s="599">
        <v>6.0952970297029703</v>
      </c>
      <c r="BV36" s="599">
        <v>19.105816831683168</v>
      </c>
      <c r="BW36" s="599">
        <v>18.595297029702969</v>
      </c>
      <c r="BX36" s="599">
        <v>22.416460396039604</v>
      </c>
      <c r="BY36" s="599">
        <v>17.156559405940595</v>
      </c>
      <c r="BZ36" s="599">
        <v>7.2555693069306928</v>
      </c>
      <c r="CA36" s="599">
        <v>4.0532178217821784</v>
      </c>
      <c r="CB36" s="599">
        <v>1.3613861386138615</v>
      </c>
      <c r="CC36" s="592"/>
      <c r="CD36" s="827"/>
      <c r="CE36" s="597" t="s">
        <v>39</v>
      </c>
      <c r="CF36" s="599">
        <v>0.18176942101969665</v>
      </c>
      <c r="CG36" s="599">
        <v>0.43902778191642577</v>
      </c>
      <c r="CH36" s="599">
        <v>1.4879267359972983</v>
      </c>
      <c r="CI36" s="599">
        <v>9.9238157672556788</v>
      </c>
      <c r="CJ36" s="599">
        <v>17.007856809400359</v>
      </c>
      <c r="CK36" s="599">
        <v>26.84426433048263</v>
      </c>
      <c r="CL36" s="599">
        <v>24.374981376083912</v>
      </c>
      <c r="CM36" s="599">
        <v>12.074257278226407</v>
      </c>
      <c r="CN36" s="599">
        <v>5.7202737467346072</v>
      </c>
      <c r="CO36" s="599">
        <v>1.9458267528829822</v>
      </c>
      <c r="CP36"/>
      <c r="CQ36" s="827"/>
      <c r="CR36" s="597" t="s">
        <v>39</v>
      </c>
      <c r="CS36" s="599">
        <v>0.18133023863059403</v>
      </c>
      <c r="CT36" s="599">
        <v>0.27562196271850292</v>
      </c>
      <c r="CU36" s="599">
        <v>1.0081961267861028</v>
      </c>
      <c r="CV36" s="599">
        <v>7.9277580329295718</v>
      </c>
      <c r="CW36" s="599">
        <v>14.55719155726409</v>
      </c>
      <c r="CX36" s="599">
        <v>25.480525132371074</v>
      </c>
      <c r="CY36" s="599">
        <v>26.887647784144487</v>
      </c>
      <c r="CZ36" s="599">
        <v>14.354101689997826</v>
      </c>
      <c r="DA36" s="599">
        <v>6.977587582505258</v>
      </c>
      <c r="DB36" s="599">
        <v>2.3500398926524988</v>
      </c>
      <c r="DC36" s="592"/>
      <c r="DD36" s="827"/>
      <c r="DE36" s="597" t="s">
        <v>39</v>
      </c>
      <c r="DF36" s="599">
        <v>0.27315380165820424</v>
      </c>
      <c r="DG36" s="599">
        <v>0.60308074640615295</v>
      </c>
      <c r="DH36" s="599">
        <v>1.8777984874777727</v>
      </c>
      <c r="DI36" s="599">
        <v>10.854382243931701</v>
      </c>
      <c r="DJ36" s="599">
        <v>17.47970092336697</v>
      </c>
      <c r="DK36" s="599">
        <v>26.739079203890565</v>
      </c>
      <c r="DL36" s="599">
        <v>23.504081239154186</v>
      </c>
      <c r="DM36" s="599">
        <v>11.403903421385264</v>
      </c>
      <c r="DN36" s="599">
        <v>5.4191571866229626</v>
      </c>
      <c r="DO36" s="599">
        <v>1.8456627461062192</v>
      </c>
    </row>
    <row r="37" spans="1:119" ht="14.25" customHeight="1" x14ac:dyDescent="0.2">
      <c r="A37"/>
      <c r="B37" s="324"/>
      <c r="C37" s="592"/>
      <c r="D37" s="827"/>
      <c r="E37" s="601" t="s">
        <v>40</v>
      </c>
      <c r="F37" s="599">
        <v>0.11305274718175651</v>
      </c>
      <c r="G37" s="599">
        <v>0.19380470945443976</v>
      </c>
      <c r="H37" s="599">
        <v>0.52757948684819711</v>
      </c>
      <c r="I37" s="599">
        <v>3.8114926192706484</v>
      </c>
      <c r="J37" s="599">
        <v>8.8407248296133591</v>
      </c>
      <c r="K37" s="599">
        <v>19.830528548510394</v>
      </c>
      <c r="L37" s="599">
        <v>27.412599459500196</v>
      </c>
      <c r="M37" s="599">
        <v>19.796074377940716</v>
      </c>
      <c r="N37" s="599">
        <v>13.05059379609591</v>
      </c>
      <c r="O37" s="599">
        <v>6.4235494255843752</v>
      </c>
      <c r="P37" s="592"/>
      <c r="Q37" s="827"/>
      <c r="R37" s="597" t="s">
        <v>40</v>
      </c>
      <c r="S37" s="599">
        <v>4.0355125100887811E-2</v>
      </c>
      <c r="T37" s="599">
        <v>6.5016590440319252E-2</v>
      </c>
      <c r="U37" s="599">
        <v>0.21074343108241411</v>
      </c>
      <c r="V37" s="599">
        <v>1.60075329566855</v>
      </c>
      <c r="W37" s="599">
        <v>5.1744238184916149</v>
      </c>
      <c r="X37" s="599">
        <v>15.673482198905928</v>
      </c>
      <c r="Y37" s="599">
        <v>27.484082145099091</v>
      </c>
      <c r="Z37" s="599">
        <v>23.204196933010493</v>
      </c>
      <c r="AA37" s="599">
        <v>17.245090126446058</v>
      </c>
      <c r="AB37" s="599">
        <v>9.3018563357546409</v>
      </c>
      <c r="AC37" s="592"/>
      <c r="AD37" s="827"/>
      <c r="AE37" s="597" t="s">
        <v>40</v>
      </c>
      <c r="AF37" s="599">
        <v>0.18022497048039277</v>
      </c>
      <c r="AG37" s="599">
        <v>0.31280425910964721</v>
      </c>
      <c r="AH37" s="599">
        <v>0.82033434839351194</v>
      </c>
      <c r="AI37" s="599">
        <v>5.8542042135355166</v>
      </c>
      <c r="AJ37" s="599">
        <v>12.228367824663891</v>
      </c>
      <c r="AK37" s="599">
        <v>23.671617674476416</v>
      </c>
      <c r="AL37" s="599">
        <v>27.346549831168559</v>
      </c>
      <c r="AM37" s="599">
        <v>16.646986928510763</v>
      </c>
      <c r="AN37" s="599">
        <v>9.1749010834213749</v>
      </c>
      <c r="AO37" s="599">
        <v>3.7640088662399269</v>
      </c>
      <c r="AP37" s="591"/>
      <c r="AQ37" s="827"/>
      <c r="AR37" s="597" t="s">
        <v>40</v>
      </c>
      <c r="AS37" s="599">
        <v>0.44712720769058795</v>
      </c>
      <c r="AT37" s="599">
        <v>0.54400476935688202</v>
      </c>
      <c r="AU37" s="599">
        <v>1.4904240256352932</v>
      </c>
      <c r="AV37" s="599">
        <v>7.705492212534466</v>
      </c>
      <c r="AW37" s="599">
        <v>12.22892913033758</v>
      </c>
      <c r="AX37" s="599">
        <v>22.259482822863106</v>
      </c>
      <c r="AY37" s="599">
        <v>25.2701393546464</v>
      </c>
      <c r="AZ37" s="599">
        <v>15.664356509426932</v>
      </c>
      <c r="BA37" s="599">
        <v>10.194500335345406</v>
      </c>
      <c r="BB37" s="599">
        <v>4.1955436321633499</v>
      </c>
      <c r="BC37" s="592"/>
      <c r="BD37" s="827"/>
      <c r="BE37" s="597" t="s">
        <v>40</v>
      </c>
      <c r="BF37" s="599">
        <v>5.6633693271917238E-2</v>
      </c>
      <c r="BG37" s="599">
        <v>0.13466233733544766</v>
      </c>
      <c r="BH37" s="599">
        <v>0.36497268997457777</v>
      </c>
      <c r="BI37" s="599">
        <v>3.1538674519872134</v>
      </c>
      <c r="BJ37" s="599">
        <v>8.2685192176999163</v>
      </c>
      <c r="BK37" s="599">
        <v>19.420322686199</v>
      </c>
      <c r="BL37" s="599">
        <v>27.774421707065365</v>
      </c>
      <c r="BM37" s="599">
        <v>20.493845805331119</v>
      </c>
      <c r="BN37" s="599">
        <v>13.532935638953914</v>
      </c>
      <c r="BO37" s="599">
        <v>6.7998187721815304</v>
      </c>
      <c r="BP37"/>
      <c r="BQ37" s="827"/>
      <c r="BR37" s="597" t="s">
        <v>40</v>
      </c>
      <c r="BS37" s="599">
        <v>0.61491160645657184</v>
      </c>
      <c r="BT37" s="599">
        <v>1.2042018959774532</v>
      </c>
      <c r="BU37" s="599">
        <v>2.4084037919549064</v>
      </c>
      <c r="BV37" s="599">
        <v>8.7624903920061481</v>
      </c>
      <c r="BW37" s="599">
        <v>12.400717396874199</v>
      </c>
      <c r="BX37" s="599">
        <v>20.548296182423776</v>
      </c>
      <c r="BY37" s="599">
        <v>22.674865488086088</v>
      </c>
      <c r="BZ37" s="599">
        <v>14.911606456571869</v>
      </c>
      <c r="CA37" s="599">
        <v>10.607225211375864</v>
      </c>
      <c r="CB37" s="599">
        <v>5.8672815782731229</v>
      </c>
      <c r="CC37" s="592"/>
      <c r="CD37" s="827"/>
      <c r="CE37" s="597" t="s">
        <v>40</v>
      </c>
      <c r="CF37" s="599">
        <v>9.1037831276552697E-2</v>
      </c>
      <c r="CG37" s="599">
        <v>0.14948187110841368</v>
      </c>
      <c r="CH37" s="599">
        <v>0.44507384179647985</v>
      </c>
      <c r="CI37" s="599">
        <v>3.5943084496594508</v>
      </c>
      <c r="CJ37" s="599">
        <v>8.6845595342459596</v>
      </c>
      <c r="CK37" s="599">
        <v>19.799042416885833</v>
      </c>
      <c r="CL37" s="599">
        <v>27.620428439768922</v>
      </c>
      <c r="CM37" s="599">
        <v>20.010340099354867</v>
      </c>
      <c r="CN37" s="599">
        <v>13.157776429069164</v>
      </c>
      <c r="CO37" s="599">
        <v>6.4479510868343564</v>
      </c>
      <c r="CP37"/>
      <c r="CQ37" s="827"/>
      <c r="CR37" s="597" t="s">
        <v>40</v>
      </c>
      <c r="CS37" s="599">
        <v>5.1396265204728453E-2</v>
      </c>
      <c r="CT37" s="599">
        <v>8.5660442007880769E-2</v>
      </c>
      <c r="CU37" s="599">
        <v>0.19701901661812576</v>
      </c>
      <c r="CV37" s="599">
        <v>2.826794586260065</v>
      </c>
      <c r="CW37" s="599">
        <v>7.1355148192564677</v>
      </c>
      <c r="CX37" s="599">
        <v>18.322768545485697</v>
      </c>
      <c r="CY37" s="599">
        <v>27.282850779510021</v>
      </c>
      <c r="CZ37" s="599">
        <v>21.423676546170977</v>
      </c>
      <c r="DA37" s="599">
        <v>14.870652732568098</v>
      </c>
      <c r="DB37" s="599">
        <v>7.8036662669179373</v>
      </c>
      <c r="DC37" s="592"/>
      <c r="DD37" s="827"/>
      <c r="DE37" s="597" t="s">
        <v>40</v>
      </c>
      <c r="DF37" s="599">
        <v>0.12191667795524797</v>
      </c>
      <c r="DG37" s="599">
        <v>0.20935187123628435</v>
      </c>
      <c r="DH37" s="599">
        <v>0.57510190510202819</v>
      </c>
      <c r="DI37" s="599">
        <v>3.9530559215792525</v>
      </c>
      <c r="DJ37" s="599">
        <v>9.0858712116547427</v>
      </c>
      <c r="DK37" s="599">
        <v>20.047288893267488</v>
      </c>
      <c r="DL37" s="599">
        <v>27.431252539930789</v>
      </c>
      <c r="DM37" s="599">
        <v>19.562085144637514</v>
      </c>
      <c r="DN37" s="599">
        <v>12.78893636934596</v>
      </c>
      <c r="DO37" s="599">
        <v>6.2251394652906908</v>
      </c>
    </row>
    <row r="38" spans="1:119" ht="14.25" customHeight="1" x14ac:dyDescent="0.2">
      <c r="A38"/>
      <c r="B38" s="324"/>
      <c r="C38" s="592"/>
      <c r="D38" s="828"/>
      <c r="E38" s="601" t="s">
        <v>41</v>
      </c>
      <c r="F38" s="599">
        <v>3.1025618296250335E-2</v>
      </c>
      <c r="G38" s="599">
        <v>1.3296693555535857E-2</v>
      </c>
      <c r="H38" s="599">
        <v>0.13739916674053718</v>
      </c>
      <c r="I38" s="599">
        <v>0.84655615636911619</v>
      </c>
      <c r="J38" s="599">
        <v>2.4776172325148482</v>
      </c>
      <c r="K38" s="599">
        <v>9.0772094672458117</v>
      </c>
      <c r="L38" s="599">
        <v>20.401560145377182</v>
      </c>
      <c r="M38" s="599">
        <v>23.854268238631327</v>
      </c>
      <c r="N38" s="599">
        <v>23.468664125520789</v>
      </c>
      <c r="O38" s="599">
        <v>19.692403155748604</v>
      </c>
      <c r="P38" s="592"/>
      <c r="Q38" s="828"/>
      <c r="R38" s="597" t="s">
        <v>41</v>
      </c>
      <c r="S38" s="599">
        <v>8.9750493627714957E-3</v>
      </c>
      <c r="T38" s="599">
        <v>0</v>
      </c>
      <c r="U38" s="599">
        <v>4.4875246813857475E-2</v>
      </c>
      <c r="V38" s="599">
        <v>0.37695207323640278</v>
      </c>
      <c r="W38" s="599">
        <v>1.1667564171602944</v>
      </c>
      <c r="X38" s="599">
        <v>5.6183809010949561</v>
      </c>
      <c r="Y38" s="599">
        <v>16.226889247890863</v>
      </c>
      <c r="Z38" s="599">
        <v>23.83773110752109</v>
      </c>
      <c r="AA38" s="599">
        <v>27.23029976664872</v>
      </c>
      <c r="AB38" s="599">
        <v>25.489140190271048</v>
      </c>
      <c r="AC38" s="592"/>
      <c r="AD38" s="828"/>
      <c r="AE38" s="597" t="s">
        <v>41</v>
      </c>
      <c r="AF38" s="599">
        <v>5.2539404553415069E-2</v>
      </c>
      <c r="AG38" s="599">
        <v>2.6269702276707534E-2</v>
      </c>
      <c r="AH38" s="599">
        <v>0.22767075306479859</v>
      </c>
      <c r="AI38" s="599">
        <v>1.3047285464098073</v>
      </c>
      <c r="AJ38" s="599">
        <v>3.7565674255691768</v>
      </c>
      <c r="AK38" s="599">
        <v>12.45183887915937</v>
      </c>
      <c r="AL38" s="599">
        <v>24.474605954465851</v>
      </c>
      <c r="AM38" s="599">
        <v>23.870402802101577</v>
      </c>
      <c r="AN38" s="599">
        <v>19.798598949211911</v>
      </c>
      <c r="AO38" s="599">
        <v>14.036777583187391</v>
      </c>
      <c r="AP38" s="591"/>
      <c r="AQ38" s="828"/>
      <c r="AR38" s="597" t="s">
        <v>41</v>
      </c>
      <c r="AS38" s="599">
        <v>0.26096033402922758</v>
      </c>
      <c r="AT38" s="599">
        <v>5.2192066805845504E-2</v>
      </c>
      <c r="AU38" s="599">
        <v>0.46972860125260957</v>
      </c>
      <c r="AV38" s="599">
        <v>2.4008350730688934</v>
      </c>
      <c r="AW38" s="599">
        <v>5.1670146137787061</v>
      </c>
      <c r="AX38" s="599">
        <v>13.048016701461378</v>
      </c>
      <c r="AY38" s="599">
        <v>22.286012526096034</v>
      </c>
      <c r="AZ38" s="599">
        <v>21.607515657620041</v>
      </c>
      <c r="BA38" s="599">
        <v>19.832985386221296</v>
      </c>
      <c r="BB38" s="599">
        <v>14.874739039665972</v>
      </c>
      <c r="BC38" s="592"/>
      <c r="BD38" s="828"/>
      <c r="BE38" s="597" t="s">
        <v>41</v>
      </c>
      <c r="BF38" s="599">
        <v>9.6871064613000095E-3</v>
      </c>
      <c r="BG38" s="599">
        <v>9.6871064613000095E-3</v>
      </c>
      <c r="BH38" s="599">
        <v>0.1065581710743001</v>
      </c>
      <c r="BI38" s="599">
        <v>0.70231521844425071</v>
      </c>
      <c r="BJ38" s="599">
        <v>2.2280344860990025</v>
      </c>
      <c r="BK38" s="599">
        <v>8.7087087087087074</v>
      </c>
      <c r="BL38" s="599">
        <v>20.226678291194418</v>
      </c>
      <c r="BM38" s="599">
        <v>24.062772449869225</v>
      </c>
      <c r="BN38" s="599">
        <v>23.806064128644774</v>
      </c>
      <c r="BO38" s="599">
        <v>20.13949433304272</v>
      </c>
      <c r="BP38"/>
      <c r="BQ38" s="828"/>
      <c r="BR38" s="597" t="s">
        <v>41</v>
      </c>
      <c r="BS38" s="599">
        <v>0.1394700139470014</v>
      </c>
      <c r="BT38" s="599">
        <v>0.2789400278940028</v>
      </c>
      <c r="BU38" s="599">
        <v>1.2552301255230125</v>
      </c>
      <c r="BV38" s="599">
        <v>4.0446304044630406</v>
      </c>
      <c r="BW38" s="599">
        <v>6.4156206415620645</v>
      </c>
      <c r="BX38" s="599">
        <v>12.831241283124129</v>
      </c>
      <c r="BY38" s="599">
        <v>17.712691771269178</v>
      </c>
      <c r="BZ38" s="599">
        <v>20.641562064156208</v>
      </c>
      <c r="CA38" s="599">
        <v>20.362622036262206</v>
      </c>
      <c r="CB38" s="599">
        <v>16.317991631799163</v>
      </c>
      <c r="CC38" s="592"/>
      <c r="CD38" s="828"/>
      <c r="CE38" s="597" t="s">
        <v>41</v>
      </c>
      <c r="CF38" s="599">
        <v>2.7466239414053559E-2</v>
      </c>
      <c r="CG38" s="599">
        <v>4.5777065690089267E-3</v>
      </c>
      <c r="CH38" s="599">
        <v>0.1007095445181964</v>
      </c>
      <c r="CI38" s="599">
        <v>0.74158846417944602</v>
      </c>
      <c r="CJ38" s="599">
        <v>2.3483634699015794</v>
      </c>
      <c r="CK38" s="599">
        <v>8.9539940489814605</v>
      </c>
      <c r="CL38" s="599">
        <v>20.489814602883953</v>
      </c>
      <c r="CM38" s="599">
        <v>23.959716182192722</v>
      </c>
      <c r="CN38" s="599">
        <v>23.570611123826961</v>
      </c>
      <c r="CO38" s="599">
        <v>19.803158617532617</v>
      </c>
      <c r="CP38"/>
      <c r="CQ38" s="828"/>
      <c r="CR38" s="597" t="s">
        <v>41</v>
      </c>
      <c r="CS38" s="599">
        <v>0</v>
      </c>
      <c r="CT38" s="599">
        <v>0</v>
      </c>
      <c r="CU38" s="599">
        <v>7.7972709551656916E-2</v>
      </c>
      <c r="CV38" s="599">
        <v>0.54580896686159852</v>
      </c>
      <c r="CW38" s="599">
        <v>2.1052631578947367</v>
      </c>
      <c r="CX38" s="599">
        <v>7.7192982456140351</v>
      </c>
      <c r="CY38" s="599">
        <v>17.543859649122805</v>
      </c>
      <c r="CZ38" s="599">
        <v>24.132553606237817</v>
      </c>
      <c r="DA38" s="599">
        <v>25.341130604288498</v>
      </c>
      <c r="DB38" s="599">
        <v>22.534113060428851</v>
      </c>
      <c r="DC38" s="592"/>
      <c r="DD38" s="828"/>
      <c r="DE38" s="597" t="s">
        <v>41</v>
      </c>
      <c r="DF38" s="599">
        <v>3.5005250787618146E-2</v>
      </c>
      <c r="DG38" s="599">
        <v>1.5002250337550633E-2</v>
      </c>
      <c r="DH38" s="599">
        <v>0.14502175326298947</v>
      </c>
      <c r="DI38" s="599">
        <v>0.88513276991548739</v>
      </c>
      <c r="DJ38" s="599">
        <v>2.5253788068210232</v>
      </c>
      <c r="DK38" s="599">
        <v>9.2513877081562246</v>
      </c>
      <c r="DL38" s="599">
        <v>20.768115217282592</v>
      </c>
      <c r="DM38" s="599">
        <v>23.818572785917887</v>
      </c>
      <c r="DN38" s="599">
        <v>23.228484272640895</v>
      </c>
      <c r="DO38" s="599">
        <v>19.32789918487773</v>
      </c>
    </row>
    <row r="39" spans="1:119" ht="14.25" customHeight="1" x14ac:dyDescent="0.2">
      <c r="A39"/>
      <c r="B39" s="324"/>
      <c r="C39" s="592"/>
      <c r="D39" s="592"/>
      <c r="E39" s="592"/>
      <c r="F39" s="593"/>
      <c r="G39" s="593"/>
      <c r="H39" s="593"/>
      <c r="I39" s="593"/>
      <c r="J39" s="593"/>
      <c r="K39" s="593"/>
      <c r="L39" s="593"/>
      <c r="M39" s="593"/>
      <c r="N39" s="593"/>
      <c r="O39" s="594"/>
      <c r="P39" s="594"/>
      <c r="Q39" s="594"/>
      <c r="R39" s="594"/>
      <c r="S39" s="593"/>
      <c r="T39" s="593"/>
      <c r="U39" s="593"/>
      <c r="V39" s="593"/>
      <c r="W39" s="593"/>
      <c r="X39" s="593"/>
      <c r="Y39" s="593"/>
      <c r="Z39" s="593"/>
      <c r="AA39" s="593"/>
      <c r="AB39" s="594"/>
      <c r="AC39" s="592"/>
      <c r="AD39" s="594"/>
      <c r="AE39" s="594"/>
      <c r="AF39" s="593"/>
      <c r="AG39" s="593"/>
      <c r="AH39" s="593"/>
      <c r="AI39" s="593"/>
      <c r="AJ39" s="593"/>
      <c r="AK39" s="593"/>
      <c r="AL39" s="593"/>
      <c r="AM39" s="593"/>
      <c r="AN39" s="593"/>
      <c r="AO39" s="594"/>
      <c r="AP39" s="591"/>
      <c r="AQ39" s="594"/>
      <c r="AR39" s="594"/>
      <c r="AS39" s="593"/>
      <c r="AT39" s="593"/>
      <c r="AU39" s="593"/>
      <c r="AV39" s="593"/>
      <c r="AW39" s="593"/>
      <c r="AX39" s="593"/>
      <c r="AY39" s="593"/>
      <c r="AZ39" s="593"/>
      <c r="BA39" s="593"/>
      <c r="BB39" s="594"/>
      <c r="BC39" s="592"/>
      <c r="BD39" s="594"/>
      <c r="BE39" s="594"/>
      <c r="BF39" s="593"/>
      <c r="BG39" s="593"/>
      <c r="BH39" s="593"/>
      <c r="BI39" s="593"/>
      <c r="BJ39" s="593"/>
      <c r="BK39" s="593"/>
      <c r="BL39" s="593"/>
      <c r="BM39" s="593"/>
      <c r="BN39" s="593"/>
      <c r="BO39" s="594"/>
      <c r="BP39"/>
      <c r="BQ39" s="594"/>
      <c r="BR39" s="594"/>
      <c r="BS39" s="593"/>
      <c r="BT39" s="593"/>
      <c r="BU39" s="593"/>
      <c r="BV39" s="593"/>
      <c r="BW39" s="593"/>
      <c r="BX39" s="593"/>
      <c r="BY39" s="593"/>
      <c r="BZ39" s="593"/>
      <c r="CA39" s="593"/>
      <c r="CB39" s="594"/>
      <c r="CC39" s="592"/>
      <c r="CD39" s="594"/>
      <c r="CE39" s="594"/>
      <c r="CF39" s="593"/>
      <c r="CG39" s="593"/>
      <c r="CH39" s="593"/>
      <c r="CI39" s="593"/>
      <c r="CJ39" s="593"/>
      <c r="CK39" s="593"/>
      <c r="CL39" s="593"/>
      <c r="CM39" s="593"/>
      <c r="CN39" s="593"/>
      <c r="CO39" s="594"/>
      <c r="CP39"/>
      <c r="CQ39" s="594"/>
      <c r="CR39" s="594"/>
      <c r="CS39" s="593"/>
      <c r="CT39" s="593"/>
      <c r="CU39" s="593"/>
      <c r="CV39" s="593"/>
      <c r="CW39" s="593"/>
      <c r="CX39" s="593"/>
      <c r="CY39" s="593"/>
      <c r="CZ39" s="593"/>
      <c r="DA39" s="593"/>
      <c r="DB39" s="594"/>
      <c r="DC39" s="592"/>
      <c r="DD39" s="594"/>
      <c r="DE39" s="594"/>
      <c r="DF39" s="593"/>
      <c r="DG39" s="593"/>
      <c r="DH39" s="593"/>
      <c r="DI39" s="593"/>
      <c r="DJ39" s="593"/>
      <c r="DK39" s="593"/>
      <c r="DL39" s="593"/>
      <c r="DM39" s="593"/>
      <c r="DN39" s="593"/>
      <c r="DO39" s="594"/>
    </row>
    <row r="40" spans="1:119" ht="14.25" customHeight="1" x14ac:dyDescent="0.2">
      <c r="A40"/>
      <c r="B40" s="324"/>
      <c r="C40" s="592"/>
      <c r="D40" s="592"/>
      <c r="E40" s="592"/>
      <c r="F40" s="593"/>
      <c r="G40" s="593"/>
      <c r="H40" s="593"/>
      <c r="I40" s="593"/>
      <c r="J40" s="593"/>
      <c r="K40" s="593"/>
      <c r="L40" s="593"/>
      <c r="M40" s="593"/>
      <c r="N40" s="593"/>
      <c r="O40" s="594"/>
      <c r="P40" s="594"/>
      <c r="Q40" s="594"/>
      <c r="R40" s="594"/>
      <c r="S40" s="593"/>
      <c r="T40" s="593"/>
      <c r="U40" s="593"/>
      <c r="V40" s="593"/>
      <c r="W40" s="593"/>
      <c r="X40" s="593"/>
      <c r="Y40" s="593"/>
      <c r="Z40" s="593"/>
      <c r="AA40" s="593"/>
      <c r="AB40" s="594"/>
      <c r="AC40" s="592"/>
      <c r="AD40" s="594"/>
      <c r="AE40" s="594"/>
      <c r="AF40" s="593"/>
      <c r="AG40" s="593"/>
      <c r="AH40" s="593"/>
      <c r="AI40" s="593"/>
      <c r="AJ40" s="593"/>
      <c r="AK40" s="593"/>
      <c r="AL40" s="593"/>
      <c r="AM40" s="593"/>
      <c r="AN40" s="593"/>
      <c r="AO40" s="594"/>
      <c r="AP40" s="591"/>
      <c r="AQ40" s="594"/>
      <c r="AR40" s="594"/>
      <c r="AS40" s="593"/>
      <c r="AT40" s="593"/>
      <c r="AU40" s="593"/>
      <c r="AV40" s="593"/>
      <c r="AW40" s="593"/>
      <c r="AX40" s="593"/>
      <c r="AY40" s="593"/>
      <c r="AZ40" s="593"/>
      <c r="BA40" s="593"/>
      <c r="BB40" s="594"/>
      <c r="BC40" s="592"/>
      <c r="BD40" s="594"/>
      <c r="BE40" s="594"/>
      <c r="BF40" s="593"/>
      <c r="BG40" s="593"/>
      <c r="BH40" s="593"/>
      <c r="BI40" s="593"/>
      <c r="BJ40" s="593"/>
      <c r="BK40" s="593"/>
      <c r="BL40" s="593"/>
      <c r="BM40" s="593"/>
      <c r="BN40" s="593"/>
      <c r="BO40" s="594"/>
      <c r="BP40"/>
      <c r="BQ40" s="594"/>
      <c r="BR40" s="594"/>
      <c r="BS40" s="593"/>
      <c r="BT40" s="593"/>
      <c r="BU40" s="593"/>
      <c r="BV40" s="593"/>
      <c r="BW40" s="593"/>
      <c r="BX40" s="593"/>
      <c r="BY40" s="593"/>
      <c r="BZ40" s="593"/>
      <c r="CA40" s="593"/>
      <c r="CB40" s="594"/>
      <c r="CC40" s="592"/>
      <c r="CD40" s="594"/>
      <c r="CE40" s="594"/>
      <c r="CF40" s="593"/>
      <c r="CG40" s="593"/>
      <c r="CH40" s="593"/>
      <c r="CI40" s="593"/>
      <c r="CJ40" s="593"/>
      <c r="CK40" s="593"/>
      <c r="CL40" s="593"/>
      <c r="CM40" s="593"/>
      <c r="CN40" s="593"/>
      <c r="CO40" s="594"/>
      <c r="CP40"/>
      <c r="CQ40" s="594"/>
      <c r="CR40" s="594"/>
      <c r="CS40" s="593"/>
      <c r="CT40" s="593"/>
      <c r="CU40" s="593"/>
      <c r="CV40" s="593"/>
      <c r="CW40" s="593"/>
      <c r="CX40" s="593"/>
      <c r="CY40" s="593"/>
      <c r="CZ40" s="593"/>
      <c r="DA40" s="593"/>
      <c r="DB40" s="594"/>
      <c r="DC40" s="592"/>
      <c r="DD40" s="594"/>
      <c r="DE40" s="594"/>
      <c r="DF40" s="593"/>
      <c r="DG40" s="593"/>
      <c r="DH40" s="593"/>
      <c r="DI40" s="593"/>
      <c r="DJ40" s="593"/>
      <c r="DK40" s="593"/>
      <c r="DL40" s="593"/>
      <c r="DM40" s="593"/>
      <c r="DN40" s="593"/>
      <c r="DO40" s="594"/>
    </row>
    <row r="41" spans="1:119" ht="14.25" customHeight="1" x14ac:dyDescent="0.3">
      <c r="A41"/>
      <c r="B41" s="324"/>
      <c r="C41" s="592"/>
      <c r="D41" s="829" t="s">
        <v>245</v>
      </c>
      <c r="E41" s="829"/>
      <c r="F41" s="595"/>
      <c r="G41" s="595"/>
      <c r="H41" s="595"/>
      <c r="I41" s="595"/>
      <c r="J41" s="595"/>
      <c r="K41" s="595"/>
      <c r="L41" s="595"/>
      <c r="M41" s="595"/>
      <c r="N41" s="595"/>
      <c r="O41" s="595"/>
      <c r="P41" s="592"/>
      <c r="Q41" s="829" t="s">
        <v>245</v>
      </c>
      <c r="R41" s="829"/>
      <c r="S41" s="595"/>
      <c r="T41" s="595"/>
      <c r="U41" s="595"/>
      <c r="V41" s="595"/>
      <c r="W41" s="595"/>
      <c r="X41" s="595"/>
      <c r="Y41" s="595"/>
      <c r="Z41" s="595"/>
      <c r="AA41" s="595"/>
      <c r="AB41" s="595"/>
      <c r="AC41" s="592"/>
      <c r="AD41" s="829" t="s">
        <v>245</v>
      </c>
      <c r="AE41" s="829"/>
      <c r="AF41" s="595"/>
      <c r="AG41" s="595"/>
      <c r="AH41" s="595"/>
      <c r="AI41" s="595"/>
      <c r="AJ41" s="595"/>
      <c r="AK41" s="595"/>
      <c r="AL41" s="595"/>
      <c r="AM41" s="595"/>
      <c r="AN41" s="595"/>
      <c r="AO41" s="595"/>
      <c r="AP41" s="591"/>
      <c r="AQ41" s="829" t="s">
        <v>245</v>
      </c>
      <c r="AR41" s="829"/>
      <c r="AS41" s="595"/>
      <c r="AT41" s="595"/>
      <c r="AU41" s="595"/>
      <c r="AV41" s="595"/>
      <c r="AW41" s="595"/>
      <c r="AX41" s="595"/>
      <c r="AY41" s="595"/>
      <c r="AZ41" s="595"/>
      <c r="BA41" s="595"/>
      <c r="BB41" s="595"/>
      <c r="BC41" s="592"/>
      <c r="BD41" s="829" t="s">
        <v>245</v>
      </c>
      <c r="BE41" s="829"/>
      <c r="BF41" s="595"/>
      <c r="BG41" s="595"/>
      <c r="BH41" s="595"/>
      <c r="BI41" s="595"/>
      <c r="BJ41" s="595"/>
      <c r="BK41" s="595"/>
      <c r="BL41" s="595"/>
      <c r="BM41" s="595"/>
      <c r="BN41" s="595"/>
      <c r="BO41" s="595"/>
      <c r="BP41"/>
      <c r="BQ41" s="829" t="s">
        <v>245</v>
      </c>
      <c r="BR41" s="829"/>
      <c r="BS41" s="595"/>
      <c r="BT41" s="595"/>
      <c r="BU41" s="595"/>
      <c r="BV41" s="595"/>
      <c r="BW41" s="595"/>
      <c r="BX41" s="595"/>
      <c r="BY41" s="595"/>
      <c r="BZ41" s="595"/>
      <c r="CA41" s="595"/>
      <c r="CB41" s="595"/>
      <c r="CC41" s="592"/>
      <c r="CD41" s="829" t="s">
        <v>245</v>
      </c>
      <c r="CE41" s="829"/>
      <c r="CF41" s="595"/>
      <c r="CG41" s="595"/>
      <c r="CH41" s="595"/>
      <c r="CI41" s="595"/>
      <c r="CJ41" s="595"/>
      <c r="CK41" s="595"/>
      <c r="CL41" s="595"/>
      <c r="CM41" s="595"/>
      <c r="CN41" s="595"/>
      <c r="CO41" s="595"/>
      <c r="CP41"/>
      <c r="CQ41" s="829" t="s">
        <v>245</v>
      </c>
      <c r="CR41" s="829"/>
      <c r="CS41" s="595"/>
      <c r="CT41" s="595"/>
      <c r="CU41" s="595"/>
      <c r="CV41" s="595"/>
      <c r="CW41" s="595"/>
      <c r="CX41" s="595"/>
      <c r="CY41" s="595"/>
      <c r="CZ41" s="595"/>
      <c r="DA41" s="595"/>
      <c r="DB41" s="595"/>
      <c r="DC41" s="592"/>
      <c r="DD41" s="829" t="s">
        <v>245</v>
      </c>
      <c r="DE41" s="829"/>
      <c r="DF41" s="595"/>
      <c r="DG41" s="595"/>
      <c r="DH41" s="595"/>
      <c r="DI41" s="595"/>
      <c r="DJ41" s="595"/>
      <c r="DK41" s="595"/>
      <c r="DL41" s="595"/>
      <c r="DM41" s="595"/>
      <c r="DN41" s="595"/>
      <c r="DO41" s="595"/>
    </row>
    <row r="42" spans="1:119" ht="28.9" customHeight="1" x14ac:dyDescent="0.2">
      <c r="A42"/>
      <c r="B42" s="324"/>
      <c r="C42" s="592"/>
      <c r="D42" s="829"/>
      <c r="E42" s="829"/>
      <c r="F42" s="831" t="s">
        <v>171</v>
      </c>
      <c r="G42" s="831"/>
      <c r="H42" s="831"/>
      <c r="I42" s="831"/>
      <c r="J42" s="831"/>
      <c r="K42" s="831"/>
      <c r="L42" s="831"/>
      <c r="M42" s="831"/>
      <c r="N42" s="831"/>
      <c r="O42" s="831"/>
      <c r="P42" s="592"/>
      <c r="Q42" s="829"/>
      <c r="R42" s="829"/>
      <c r="S42" s="831" t="s">
        <v>171</v>
      </c>
      <c r="T42" s="831"/>
      <c r="U42" s="831"/>
      <c r="V42" s="831"/>
      <c r="W42" s="831"/>
      <c r="X42" s="831"/>
      <c r="Y42" s="831"/>
      <c r="Z42" s="831"/>
      <c r="AA42" s="831"/>
      <c r="AB42" s="831"/>
      <c r="AC42" s="592"/>
      <c r="AD42" s="829"/>
      <c r="AE42" s="829"/>
      <c r="AF42" s="831" t="s">
        <v>171</v>
      </c>
      <c r="AG42" s="831"/>
      <c r="AH42" s="831"/>
      <c r="AI42" s="831"/>
      <c r="AJ42" s="831"/>
      <c r="AK42" s="831"/>
      <c r="AL42" s="831"/>
      <c r="AM42" s="831"/>
      <c r="AN42" s="831"/>
      <c r="AO42" s="831"/>
      <c r="AP42" s="591"/>
      <c r="AQ42" s="829"/>
      <c r="AR42" s="829"/>
      <c r="AS42" s="831" t="s">
        <v>171</v>
      </c>
      <c r="AT42" s="831"/>
      <c r="AU42" s="831"/>
      <c r="AV42" s="831"/>
      <c r="AW42" s="831"/>
      <c r="AX42" s="831"/>
      <c r="AY42" s="831"/>
      <c r="AZ42" s="831"/>
      <c r="BA42" s="831"/>
      <c r="BB42" s="831"/>
      <c r="BC42" s="592"/>
      <c r="BD42" s="829"/>
      <c r="BE42" s="829"/>
      <c r="BF42" s="831" t="s">
        <v>171</v>
      </c>
      <c r="BG42" s="831"/>
      <c r="BH42" s="831"/>
      <c r="BI42" s="831"/>
      <c r="BJ42" s="831"/>
      <c r="BK42" s="831"/>
      <c r="BL42" s="831"/>
      <c r="BM42" s="831"/>
      <c r="BN42" s="831"/>
      <c r="BO42" s="831"/>
      <c r="BP42"/>
      <c r="BQ42" s="829"/>
      <c r="BR42" s="829"/>
      <c r="BS42" s="831" t="s">
        <v>171</v>
      </c>
      <c r="BT42" s="831"/>
      <c r="BU42" s="831"/>
      <c r="BV42" s="831"/>
      <c r="BW42" s="831"/>
      <c r="BX42" s="831"/>
      <c r="BY42" s="831"/>
      <c r="BZ42" s="831"/>
      <c r="CA42" s="831"/>
      <c r="CB42" s="831"/>
      <c r="CC42" s="592"/>
      <c r="CD42" s="829"/>
      <c r="CE42" s="829"/>
      <c r="CF42" s="831" t="s">
        <v>171</v>
      </c>
      <c r="CG42" s="831"/>
      <c r="CH42" s="831"/>
      <c r="CI42" s="831"/>
      <c r="CJ42" s="831"/>
      <c r="CK42" s="831"/>
      <c r="CL42" s="831"/>
      <c r="CM42" s="831"/>
      <c r="CN42" s="831"/>
      <c r="CO42" s="831"/>
      <c r="CP42"/>
      <c r="CQ42" s="829"/>
      <c r="CR42" s="829"/>
      <c r="CS42" s="831" t="s">
        <v>171</v>
      </c>
      <c r="CT42" s="831"/>
      <c r="CU42" s="831"/>
      <c r="CV42" s="831"/>
      <c r="CW42" s="831"/>
      <c r="CX42" s="831"/>
      <c r="CY42" s="831"/>
      <c r="CZ42" s="831"/>
      <c r="DA42" s="831"/>
      <c r="DB42" s="831"/>
      <c r="DC42" s="592"/>
      <c r="DD42" s="829"/>
      <c r="DE42" s="829"/>
      <c r="DF42" s="831" t="s">
        <v>171</v>
      </c>
      <c r="DG42" s="831"/>
      <c r="DH42" s="831"/>
      <c r="DI42" s="831"/>
      <c r="DJ42" s="831"/>
      <c r="DK42" s="831"/>
      <c r="DL42" s="831"/>
      <c r="DM42" s="831"/>
      <c r="DN42" s="831"/>
      <c r="DO42" s="831"/>
    </row>
    <row r="43" spans="1:119" ht="14.25" customHeight="1" x14ac:dyDescent="0.2">
      <c r="A43"/>
      <c r="B43" s="324"/>
      <c r="C43" s="592"/>
      <c r="D43" s="830"/>
      <c r="E43" s="830"/>
      <c r="F43" s="596" t="s">
        <v>16</v>
      </c>
      <c r="G43" s="596">
        <v>1</v>
      </c>
      <c r="H43" s="596">
        <v>2</v>
      </c>
      <c r="I43" s="596">
        <v>3</v>
      </c>
      <c r="J43" s="596">
        <v>4</v>
      </c>
      <c r="K43" s="596">
        <v>5</v>
      </c>
      <c r="L43" s="596">
        <v>6</v>
      </c>
      <c r="M43" s="596">
        <v>7</v>
      </c>
      <c r="N43" s="596">
        <v>8</v>
      </c>
      <c r="O43" s="596">
        <v>9</v>
      </c>
      <c r="P43" s="592"/>
      <c r="Q43" s="830"/>
      <c r="R43" s="830"/>
      <c r="S43" s="596" t="s">
        <v>16</v>
      </c>
      <c r="T43" s="596">
        <v>1</v>
      </c>
      <c r="U43" s="596">
        <v>2</v>
      </c>
      <c r="V43" s="596">
        <v>3</v>
      </c>
      <c r="W43" s="596">
        <v>4</v>
      </c>
      <c r="X43" s="596">
        <v>5</v>
      </c>
      <c r="Y43" s="596">
        <v>6</v>
      </c>
      <c r="Z43" s="596">
        <v>7</v>
      </c>
      <c r="AA43" s="596">
        <v>8</v>
      </c>
      <c r="AB43" s="596">
        <v>9</v>
      </c>
      <c r="AC43" s="592"/>
      <c r="AD43" s="830"/>
      <c r="AE43" s="830"/>
      <c r="AF43" s="596" t="s">
        <v>16</v>
      </c>
      <c r="AG43" s="596">
        <v>1</v>
      </c>
      <c r="AH43" s="596">
        <v>2</v>
      </c>
      <c r="AI43" s="596">
        <v>3</v>
      </c>
      <c r="AJ43" s="596">
        <v>4</v>
      </c>
      <c r="AK43" s="596">
        <v>5</v>
      </c>
      <c r="AL43" s="596">
        <v>6</v>
      </c>
      <c r="AM43" s="596">
        <v>7</v>
      </c>
      <c r="AN43" s="596">
        <v>8</v>
      </c>
      <c r="AO43" s="596">
        <v>9</v>
      </c>
      <c r="AP43" s="591"/>
      <c r="AQ43" s="830"/>
      <c r="AR43" s="830"/>
      <c r="AS43" s="596" t="s">
        <v>16</v>
      </c>
      <c r="AT43" s="596">
        <v>1</v>
      </c>
      <c r="AU43" s="596">
        <v>2</v>
      </c>
      <c r="AV43" s="596">
        <v>3</v>
      </c>
      <c r="AW43" s="596">
        <v>4</v>
      </c>
      <c r="AX43" s="596">
        <v>5</v>
      </c>
      <c r="AY43" s="596">
        <v>6</v>
      </c>
      <c r="AZ43" s="596">
        <v>7</v>
      </c>
      <c r="BA43" s="596">
        <v>8</v>
      </c>
      <c r="BB43" s="596">
        <v>9</v>
      </c>
      <c r="BC43" s="592"/>
      <c r="BD43" s="830"/>
      <c r="BE43" s="830"/>
      <c r="BF43" s="596" t="s">
        <v>16</v>
      </c>
      <c r="BG43" s="596">
        <v>1</v>
      </c>
      <c r="BH43" s="596">
        <v>2</v>
      </c>
      <c r="BI43" s="596">
        <v>3</v>
      </c>
      <c r="BJ43" s="596">
        <v>4</v>
      </c>
      <c r="BK43" s="596">
        <v>5</v>
      </c>
      <c r="BL43" s="596">
        <v>6</v>
      </c>
      <c r="BM43" s="596">
        <v>7</v>
      </c>
      <c r="BN43" s="596">
        <v>8</v>
      </c>
      <c r="BO43" s="596">
        <v>9</v>
      </c>
      <c r="BP43"/>
      <c r="BQ43" s="830"/>
      <c r="BR43" s="830"/>
      <c r="BS43" s="596" t="s">
        <v>16</v>
      </c>
      <c r="BT43" s="596">
        <v>1</v>
      </c>
      <c r="BU43" s="596">
        <v>2</v>
      </c>
      <c r="BV43" s="596">
        <v>3</v>
      </c>
      <c r="BW43" s="596">
        <v>4</v>
      </c>
      <c r="BX43" s="596">
        <v>5</v>
      </c>
      <c r="BY43" s="596">
        <v>6</v>
      </c>
      <c r="BZ43" s="596">
        <v>7</v>
      </c>
      <c r="CA43" s="596">
        <v>8</v>
      </c>
      <c r="CB43" s="596">
        <v>9</v>
      </c>
      <c r="CC43" s="592"/>
      <c r="CD43" s="830"/>
      <c r="CE43" s="830"/>
      <c r="CF43" s="596" t="s">
        <v>16</v>
      </c>
      <c r="CG43" s="596">
        <v>1</v>
      </c>
      <c r="CH43" s="596">
        <v>2</v>
      </c>
      <c r="CI43" s="596">
        <v>3</v>
      </c>
      <c r="CJ43" s="596">
        <v>4</v>
      </c>
      <c r="CK43" s="596">
        <v>5</v>
      </c>
      <c r="CL43" s="596">
        <v>6</v>
      </c>
      <c r="CM43" s="596">
        <v>7</v>
      </c>
      <c r="CN43" s="596">
        <v>8</v>
      </c>
      <c r="CO43" s="596">
        <v>9</v>
      </c>
      <c r="CP43"/>
      <c r="CQ43" s="830"/>
      <c r="CR43" s="830"/>
      <c r="CS43" s="596" t="s">
        <v>16</v>
      </c>
      <c r="CT43" s="596">
        <v>1</v>
      </c>
      <c r="CU43" s="596">
        <v>2</v>
      </c>
      <c r="CV43" s="596">
        <v>3</v>
      </c>
      <c r="CW43" s="596">
        <v>4</v>
      </c>
      <c r="CX43" s="596">
        <v>5</v>
      </c>
      <c r="CY43" s="596">
        <v>6</v>
      </c>
      <c r="CZ43" s="596">
        <v>7</v>
      </c>
      <c r="DA43" s="596">
        <v>8</v>
      </c>
      <c r="DB43" s="596">
        <v>9</v>
      </c>
      <c r="DC43" s="592"/>
      <c r="DD43" s="830"/>
      <c r="DE43" s="830"/>
      <c r="DF43" s="596" t="s">
        <v>16</v>
      </c>
      <c r="DG43" s="596">
        <v>1</v>
      </c>
      <c r="DH43" s="596">
        <v>2</v>
      </c>
      <c r="DI43" s="596">
        <v>3</v>
      </c>
      <c r="DJ43" s="596">
        <v>4</v>
      </c>
      <c r="DK43" s="596">
        <v>5</v>
      </c>
      <c r="DL43" s="596">
        <v>6</v>
      </c>
      <c r="DM43" s="596">
        <v>7</v>
      </c>
      <c r="DN43" s="596">
        <v>8</v>
      </c>
      <c r="DO43" s="596">
        <v>9</v>
      </c>
    </row>
    <row r="44" spans="1:119" ht="14.25" customHeight="1" x14ac:dyDescent="0.2">
      <c r="A44"/>
      <c r="B44" s="842" t="s">
        <v>96</v>
      </c>
      <c r="C44" s="592"/>
      <c r="D44" s="826" t="s">
        <v>173</v>
      </c>
      <c r="E44" s="597" t="s">
        <v>92</v>
      </c>
      <c r="F44" s="599">
        <v>9</v>
      </c>
      <c r="G44" s="599">
        <v>7</v>
      </c>
      <c r="H44" s="599">
        <v>12</v>
      </c>
      <c r="I44" s="599">
        <v>18</v>
      </c>
      <c r="J44" s="599">
        <v>15</v>
      </c>
      <c r="K44" s="599">
        <v>6</v>
      </c>
      <c r="L44" s="599">
        <v>4</v>
      </c>
      <c r="M44" s="599">
        <v>1</v>
      </c>
      <c r="N44" s="599">
        <v>0</v>
      </c>
      <c r="O44" s="600">
        <v>0</v>
      </c>
      <c r="P44" s="592"/>
      <c r="Q44" s="826" t="s">
        <v>173</v>
      </c>
      <c r="R44" s="597" t="s">
        <v>92</v>
      </c>
      <c r="S44" s="599">
        <v>5</v>
      </c>
      <c r="T44" s="599">
        <v>1</v>
      </c>
      <c r="U44" s="599">
        <v>2</v>
      </c>
      <c r="V44" s="599">
        <v>7</v>
      </c>
      <c r="W44" s="599">
        <v>9</v>
      </c>
      <c r="X44" s="599">
        <v>6</v>
      </c>
      <c r="Y44" s="599">
        <v>1</v>
      </c>
      <c r="Z44" s="599">
        <v>0</v>
      </c>
      <c r="AA44" s="599">
        <v>0</v>
      </c>
      <c r="AB44" s="600">
        <v>0</v>
      </c>
      <c r="AC44" s="592"/>
      <c r="AD44" s="826" t="s">
        <v>173</v>
      </c>
      <c r="AE44" s="597" t="s">
        <v>92</v>
      </c>
      <c r="AF44" s="599">
        <v>4</v>
      </c>
      <c r="AG44" s="599">
        <v>6</v>
      </c>
      <c r="AH44" s="599">
        <v>10</v>
      </c>
      <c r="AI44" s="599">
        <v>11</v>
      </c>
      <c r="AJ44" s="599">
        <v>6</v>
      </c>
      <c r="AK44" s="599">
        <v>0</v>
      </c>
      <c r="AL44" s="599">
        <v>3</v>
      </c>
      <c r="AM44" s="599">
        <v>1</v>
      </c>
      <c r="AN44" s="599">
        <v>0</v>
      </c>
      <c r="AO44" s="600">
        <v>0</v>
      </c>
      <c r="AP44" s="591"/>
      <c r="AQ44" s="826" t="s">
        <v>173</v>
      </c>
      <c r="AR44" s="597" t="s">
        <v>92</v>
      </c>
      <c r="AS44" s="599">
        <v>6</v>
      </c>
      <c r="AT44" s="599">
        <v>5</v>
      </c>
      <c r="AU44" s="599">
        <v>5</v>
      </c>
      <c r="AV44" s="599">
        <v>10</v>
      </c>
      <c r="AW44" s="599">
        <v>8</v>
      </c>
      <c r="AX44" s="599">
        <v>1</v>
      </c>
      <c r="AY44" s="599">
        <v>3</v>
      </c>
      <c r="AZ44" s="599">
        <v>0</v>
      </c>
      <c r="BA44" s="599">
        <v>0</v>
      </c>
      <c r="BB44" s="600">
        <v>0</v>
      </c>
      <c r="BC44" s="592"/>
      <c r="BD44" s="826" t="s">
        <v>173</v>
      </c>
      <c r="BE44" s="597" t="s">
        <v>92</v>
      </c>
      <c r="BF44" s="599">
        <v>3</v>
      </c>
      <c r="BG44" s="599">
        <v>2</v>
      </c>
      <c r="BH44" s="599">
        <v>7</v>
      </c>
      <c r="BI44" s="599">
        <v>8</v>
      </c>
      <c r="BJ44" s="599">
        <v>7</v>
      </c>
      <c r="BK44" s="599">
        <v>5</v>
      </c>
      <c r="BL44" s="599">
        <v>1</v>
      </c>
      <c r="BM44" s="599">
        <v>1</v>
      </c>
      <c r="BN44" s="599">
        <v>0</v>
      </c>
      <c r="BO44" s="600">
        <v>0</v>
      </c>
      <c r="BP44"/>
      <c r="BQ44" s="826" t="s">
        <v>173</v>
      </c>
      <c r="BR44" s="597" t="s">
        <v>92</v>
      </c>
      <c r="BS44" s="599">
        <v>3</v>
      </c>
      <c r="BT44" s="599">
        <v>5</v>
      </c>
      <c r="BU44" s="599">
        <v>4</v>
      </c>
      <c r="BV44" s="599">
        <v>2</v>
      </c>
      <c r="BW44" s="599">
        <v>6</v>
      </c>
      <c r="BX44" s="599">
        <v>1</v>
      </c>
      <c r="BY44" s="599">
        <v>2</v>
      </c>
      <c r="BZ44" s="599">
        <v>1</v>
      </c>
      <c r="CA44" s="599">
        <v>0</v>
      </c>
      <c r="CB44" s="600">
        <v>0</v>
      </c>
      <c r="CC44" s="592"/>
      <c r="CD44" s="826" t="s">
        <v>173</v>
      </c>
      <c r="CE44" s="597" t="s">
        <v>92</v>
      </c>
      <c r="CF44" s="599">
        <v>6</v>
      </c>
      <c r="CG44" s="599">
        <v>2</v>
      </c>
      <c r="CH44" s="599">
        <v>8</v>
      </c>
      <c r="CI44" s="599">
        <v>16</v>
      </c>
      <c r="CJ44" s="599">
        <v>9</v>
      </c>
      <c r="CK44" s="599">
        <v>5</v>
      </c>
      <c r="CL44" s="599">
        <v>2</v>
      </c>
      <c r="CM44" s="599">
        <v>0</v>
      </c>
      <c r="CN44" s="599">
        <v>0</v>
      </c>
      <c r="CO44" s="600">
        <v>0</v>
      </c>
      <c r="CP44"/>
      <c r="CQ44" s="826" t="s">
        <v>173</v>
      </c>
      <c r="CR44" s="597" t="s">
        <v>92</v>
      </c>
      <c r="CS44" s="599">
        <v>9</v>
      </c>
      <c r="CT44" s="599">
        <v>6</v>
      </c>
      <c r="CU44" s="599">
        <v>12</v>
      </c>
      <c r="CV44" s="599">
        <v>17</v>
      </c>
      <c r="CW44" s="599">
        <v>15</v>
      </c>
      <c r="CX44" s="599">
        <v>4</v>
      </c>
      <c r="CY44" s="599">
        <v>3</v>
      </c>
      <c r="CZ44" s="599">
        <v>0</v>
      </c>
      <c r="DA44" s="599">
        <v>0</v>
      </c>
      <c r="DB44" s="600">
        <v>0</v>
      </c>
      <c r="DC44" s="592"/>
      <c r="DD44" s="826" t="s">
        <v>173</v>
      </c>
      <c r="DE44" s="597" t="s">
        <v>92</v>
      </c>
      <c r="DF44" s="599">
        <v>0</v>
      </c>
      <c r="DG44" s="599">
        <v>1</v>
      </c>
      <c r="DH44" s="599">
        <v>0</v>
      </c>
      <c r="DI44" s="599">
        <v>1</v>
      </c>
      <c r="DJ44" s="599">
        <v>0</v>
      </c>
      <c r="DK44" s="599">
        <v>2</v>
      </c>
      <c r="DL44" s="599">
        <v>1</v>
      </c>
      <c r="DM44" s="599">
        <v>1</v>
      </c>
      <c r="DN44" s="599">
        <v>0</v>
      </c>
      <c r="DO44" s="600">
        <v>0</v>
      </c>
    </row>
    <row r="45" spans="1:119" ht="14.25" customHeight="1" x14ac:dyDescent="0.2">
      <c r="A45"/>
      <c r="B45" s="842"/>
      <c r="C45" s="592"/>
      <c r="D45" s="827"/>
      <c r="E45" s="597">
        <v>1</v>
      </c>
      <c r="F45" s="599">
        <v>73</v>
      </c>
      <c r="G45" s="599">
        <v>78</v>
      </c>
      <c r="H45" s="599">
        <v>56</v>
      </c>
      <c r="I45" s="599">
        <v>48</v>
      </c>
      <c r="J45" s="599">
        <v>25</v>
      </c>
      <c r="K45" s="599">
        <v>11</v>
      </c>
      <c r="L45" s="599">
        <v>5</v>
      </c>
      <c r="M45" s="599">
        <v>6</v>
      </c>
      <c r="N45" s="599">
        <v>2</v>
      </c>
      <c r="O45" s="599">
        <v>3</v>
      </c>
      <c r="P45" s="592"/>
      <c r="Q45" s="827"/>
      <c r="R45" s="597">
        <v>1</v>
      </c>
      <c r="S45" s="599">
        <v>29</v>
      </c>
      <c r="T45" s="599">
        <v>34</v>
      </c>
      <c r="U45" s="599">
        <v>24</v>
      </c>
      <c r="V45" s="599">
        <v>28</v>
      </c>
      <c r="W45" s="599">
        <v>17</v>
      </c>
      <c r="X45" s="599">
        <v>7</v>
      </c>
      <c r="Y45" s="599">
        <v>2</v>
      </c>
      <c r="Z45" s="599">
        <v>5</v>
      </c>
      <c r="AA45" s="599">
        <v>1</v>
      </c>
      <c r="AB45" s="599">
        <v>1</v>
      </c>
      <c r="AC45" s="592"/>
      <c r="AD45" s="827"/>
      <c r="AE45" s="597">
        <v>1</v>
      </c>
      <c r="AF45" s="599">
        <v>44</v>
      </c>
      <c r="AG45" s="599">
        <v>44</v>
      </c>
      <c r="AH45" s="599">
        <v>32</v>
      </c>
      <c r="AI45" s="599">
        <v>20</v>
      </c>
      <c r="AJ45" s="599">
        <v>8</v>
      </c>
      <c r="AK45" s="599">
        <v>4</v>
      </c>
      <c r="AL45" s="599">
        <v>3</v>
      </c>
      <c r="AM45" s="599">
        <v>1</v>
      </c>
      <c r="AN45" s="599">
        <v>1</v>
      </c>
      <c r="AO45" s="599">
        <v>2</v>
      </c>
      <c r="AP45" s="591"/>
      <c r="AQ45" s="827"/>
      <c r="AR45" s="597">
        <v>1</v>
      </c>
      <c r="AS45" s="599">
        <v>43</v>
      </c>
      <c r="AT45" s="599">
        <v>43</v>
      </c>
      <c r="AU45" s="599">
        <v>34</v>
      </c>
      <c r="AV45" s="599">
        <v>19</v>
      </c>
      <c r="AW45" s="599">
        <v>10</v>
      </c>
      <c r="AX45" s="599">
        <v>5</v>
      </c>
      <c r="AY45" s="599">
        <v>0</v>
      </c>
      <c r="AZ45" s="599">
        <v>0</v>
      </c>
      <c r="BA45" s="599">
        <v>1</v>
      </c>
      <c r="BB45" s="599">
        <v>2</v>
      </c>
      <c r="BC45" s="592"/>
      <c r="BD45" s="827"/>
      <c r="BE45" s="597">
        <v>1</v>
      </c>
      <c r="BF45" s="599">
        <v>30</v>
      </c>
      <c r="BG45" s="599">
        <v>35</v>
      </c>
      <c r="BH45" s="599">
        <v>22</v>
      </c>
      <c r="BI45" s="599">
        <v>29</v>
      </c>
      <c r="BJ45" s="599">
        <v>15</v>
      </c>
      <c r="BK45" s="599">
        <v>6</v>
      </c>
      <c r="BL45" s="599">
        <v>5</v>
      </c>
      <c r="BM45" s="599">
        <v>6</v>
      </c>
      <c r="BN45" s="599">
        <v>1</v>
      </c>
      <c r="BO45" s="599">
        <v>1</v>
      </c>
      <c r="BP45"/>
      <c r="BQ45" s="827"/>
      <c r="BR45" s="597">
        <v>1</v>
      </c>
      <c r="BS45" s="599">
        <v>52</v>
      </c>
      <c r="BT45" s="599">
        <v>58</v>
      </c>
      <c r="BU45" s="599">
        <v>41</v>
      </c>
      <c r="BV45" s="599">
        <v>20</v>
      </c>
      <c r="BW45" s="599">
        <v>6</v>
      </c>
      <c r="BX45" s="599">
        <v>1</v>
      </c>
      <c r="BY45" s="599">
        <v>0</v>
      </c>
      <c r="BZ45" s="599">
        <v>0</v>
      </c>
      <c r="CA45" s="599">
        <v>0</v>
      </c>
      <c r="CB45" s="599">
        <v>1</v>
      </c>
      <c r="CC45" s="592"/>
      <c r="CD45" s="827"/>
      <c r="CE45" s="597">
        <v>1</v>
      </c>
      <c r="CF45" s="599">
        <v>21</v>
      </c>
      <c r="CG45" s="599">
        <v>20</v>
      </c>
      <c r="CH45" s="599">
        <v>15</v>
      </c>
      <c r="CI45" s="599">
        <v>28</v>
      </c>
      <c r="CJ45" s="599">
        <v>19</v>
      </c>
      <c r="CK45" s="599">
        <v>10</v>
      </c>
      <c r="CL45" s="599">
        <v>5</v>
      </c>
      <c r="CM45" s="599">
        <v>6</v>
      </c>
      <c r="CN45" s="599">
        <v>2</v>
      </c>
      <c r="CO45" s="599">
        <v>2</v>
      </c>
      <c r="CP45"/>
      <c r="CQ45" s="827"/>
      <c r="CR45" s="597">
        <v>1</v>
      </c>
      <c r="CS45" s="599">
        <v>48</v>
      </c>
      <c r="CT45" s="599">
        <v>45</v>
      </c>
      <c r="CU45" s="599">
        <v>26</v>
      </c>
      <c r="CV45" s="599">
        <v>39</v>
      </c>
      <c r="CW45" s="599">
        <v>20</v>
      </c>
      <c r="CX45" s="599">
        <v>10</v>
      </c>
      <c r="CY45" s="599">
        <v>5</v>
      </c>
      <c r="CZ45" s="599">
        <v>6</v>
      </c>
      <c r="DA45" s="599">
        <v>2</v>
      </c>
      <c r="DB45" s="599">
        <v>2</v>
      </c>
      <c r="DC45" s="592"/>
      <c r="DD45" s="827"/>
      <c r="DE45" s="597">
        <v>1</v>
      </c>
      <c r="DF45" s="599">
        <v>25</v>
      </c>
      <c r="DG45" s="599">
        <v>33</v>
      </c>
      <c r="DH45" s="599">
        <v>30</v>
      </c>
      <c r="DI45" s="599">
        <v>9</v>
      </c>
      <c r="DJ45" s="599">
        <v>5</v>
      </c>
      <c r="DK45" s="599">
        <v>1</v>
      </c>
      <c r="DL45" s="599">
        <v>0</v>
      </c>
      <c r="DM45" s="599">
        <v>0</v>
      </c>
      <c r="DN45" s="599">
        <v>0</v>
      </c>
      <c r="DO45" s="599">
        <v>1</v>
      </c>
    </row>
    <row r="46" spans="1:119" ht="14.25" customHeight="1" x14ac:dyDescent="0.2">
      <c r="A46"/>
      <c r="B46" s="842"/>
      <c r="C46" s="592"/>
      <c r="D46" s="827"/>
      <c r="E46" s="597" t="s">
        <v>45</v>
      </c>
      <c r="F46" s="599">
        <v>1165</v>
      </c>
      <c r="G46" s="599">
        <v>2559</v>
      </c>
      <c r="H46" s="599">
        <v>2814</v>
      </c>
      <c r="I46" s="599">
        <v>2079</v>
      </c>
      <c r="J46" s="599">
        <v>902</v>
      </c>
      <c r="K46" s="599">
        <v>368</v>
      </c>
      <c r="L46" s="599">
        <v>125</v>
      </c>
      <c r="M46" s="599">
        <v>39</v>
      </c>
      <c r="N46" s="599">
        <v>12</v>
      </c>
      <c r="O46" s="599">
        <v>1</v>
      </c>
      <c r="P46" s="592"/>
      <c r="Q46" s="827"/>
      <c r="R46" s="597" t="s">
        <v>45</v>
      </c>
      <c r="S46" s="599">
        <v>365</v>
      </c>
      <c r="T46" s="599">
        <v>1008</v>
      </c>
      <c r="U46" s="599">
        <v>1238</v>
      </c>
      <c r="V46" s="599">
        <v>1079</v>
      </c>
      <c r="W46" s="599">
        <v>478</v>
      </c>
      <c r="X46" s="599">
        <v>198</v>
      </c>
      <c r="Y46" s="599">
        <v>76</v>
      </c>
      <c r="Z46" s="599">
        <v>26</v>
      </c>
      <c r="AA46" s="599">
        <v>9</v>
      </c>
      <c r="AB46" s="599">
        <v>1</v>
      </c>
      <c r="AC46" s="592"/>
      <c r="AD46" s="827"/>
      <c r="AE46" s="597" t="s">
        <v>45</v>
      </c>
      <c r="AF46" s="599">
        <v>800</v>
      </c>
      <c r="AG46" s="599">
        <v>1551</v>
      </c>
      <c r="AH46" s="599">
        <v>1576</v>
      </c>
      <c r="AI46" s="599">
        <v>1000</v>
      </c>
      <c r="AJ46" s="599">
        <v>424</v>
      </c>
      <c r="AK46" s="599">
        <v>170</v>
      </c>
      <c r="AL46" s="599">
        <v>49</v>
      </c>
      <c r="AM46" s="599">
        <v>13</v>
      </c>
      <c r="AN46" s="599">
        <v>3</v>
      </c>
      <c r="AO46" s="599">
        <v>0</v>
      </c>
      <c r="AP46" s="591"/>
      <c r="AQ46" s="827"/>
      <c r="AR46" s="597" t="s">
        <v>45</v>
      </c>
      <c r="AS46" s="599">
        <v>741</v>
      </c>
      <c r="AT46" s="599">
        <v>1397</v>
      </c>
      <c r="AU46" s="599">
        <v>1386</v>
      </c>
      <c r="AV46" s="599">
        <v>933</v>
      </c>
      <c r="AW46" s="599">
        <v>382</v>
      </c>
      <c r="AX46" s="599">
        <v>137</v>
      </c>
      <c r="AY46" s="599">
        <v>41</v>
      </c>
      <c r="AZ46" s="599">
        <v>10</v>
      </c>
      <c r="BA46" s="599">
        <v>5</v>
      </c>
      <c r="BB46" s="599">
        <v>0</v>
      </c>
      <c r="BC46" s="592"/>
      <c r="BD46" s="827"/>
      <c r="BE46" s="597" t="s">
        <v>45</v>
      </c>
      <c r="BF46" s="599">
        <v>424</v>
      </c>
      <c r="BG46" s="599">
        <v>1162</v>
      </c>
      <c r="BH46" s="599">
        <v>1428</v>
      </c>
      <c r="BI46" s="599">
        <v>1146</v>
      </c>
      <c r="BJ46" s="599">
        <v>520</v>
      </c>
      <c r="BK46" s="599">
        <v>231</v>
      </c>
      <c r="BL46" s="599">
        <v>84</v>
      </c>
      <c r="BM46" s="599">
        <v>29</v>
      </c>
      <c r="BN46" s="599">
        <v>7</v>
      </c>
      <c r="BO46" s="599">
        <v>1</v>
      </c>
      <c r="BP46"/>
      <c r="BQ46" s="827"/>
      <c r="BR46" s="597" t="s">
        <v>45</v>
      </c>
      <c r="BS46" s="599">
        <v>904</v>
      </c>
      <c r="BT46" s="599">
        <v>1965</v>
      </c>
      <c r="BU46" s="599">
        <v>2009</v>
      </c>
      <c r="BV46" s="599">
        <v>1333</v>
      </c>
      <c r="BW46" s="599">
        <v>477</v>
      </c>
      <c r="BX46" s="599">
        <v>167</v>
      </c>
      <c r="BY46" s="599">
        <v>40</v>
      </c>
      <c r="BZ46" s="599">
        <v>13</v>
      </c>
      <c r="CA46" s="599">
        <v>4</v>
      </c>
      <c r="CB46" s="599">
        <v>0</v>
      </c>
      <c r="CC46" s="592"/>
      <c r="CD46" s="827"/>
      <c r="CE46" s="597" t="s">
        <v>45</v>
      </c>
      <c r="CF46" s="599">
        <v>261</v>
      </c>
      <c r="CG46" s="599">
        <v>594</v>
      </c>
      <c r="CH46" s="599">
        <v>805</v>
      </c>
      <c r="CI46" s="599">
        <v>746</v>
      </c>
      <c r="CJ46" s="599">
        <v>425</v>
      </c>
      <c r="CK46" s="599">
        <v>201</v>
      </c>
      <c r="CL46" s="599">
        <v>85</v>
      </c>
      <c r="CM46" s="599">
        <v>26</v>
      </c>
      <c r="CN46" s="599">
        <v>8</v>
      </c>
      <c r="CO46" s="599">
        <v>1</v>
      </c>
      <c r="CP46"/>
      <c r="CQ46" s="827"/>
      <c r="CR46" s="597" t="s">
        <v>45</v>
      </c>
      <c r="CS46" s="599">
        <v>259</v>
      </c>
      <c r="CT46" s="599">
        <v>523</v>
      </c>
      <c r="CU46" s="599">
        <v>695</v>
      </c>
      <c r="CV46" s="599">
        <v>704</v>
      </c>
      <c r="CW46" s="599">
        <v>427</v>
      </c>
      <c r="CX46" s="599">
        <v>200</v>
      </c>
      <c r="CY46" s="599">
        <v>96</v>
      </c>
      <c r="CZ46" s="599">
        <v>26</v>
      </c>
      <c r="DA46" s="599">
        <v>9</v>
      </c>
      <c r="DB46" s="599">
        <v>1</v>
      </c>
      <c r="DC46" s="592"/>
      <c r="DD46" s="827"/>
      <c r="DE46" s="597" t="s">
        <v>45</v>
      </c>
      <c r="DF46" s="599">
        <v>906</v>
      </c>
      <c r="DG46" s="599">
        <v>2036</v>
      </c>
      <c r="DH46" s="599">
        <v>2119</v>
      </c>
      <c r="DI46" s="599">
        <v>1375</v>
      </c>
      <c r="DJ46" s="599">
        <v>475</v>
      </c>
      <c r="DK46" s="599">
        <v>168</v>
      </c>
      <c r="DL46" s="599">
        <v>29</v>
      </c>
      <c r="DM46" s="599">
        <v>13</v>
      </c>
      <c r="DN46" s="599">
        <v>3</v>
      </c>
      <c r="DO46" s="599">
        <v>0</v>
      </c>
    </row>
    <row r="47" spans="1:119" ht="14.25" customHeight="1" x14ac:dyDescent="0.2">
      <c r="A47"/>
      <c r="B47" s="842"/>
      <c r="C47" s="592"/>
      <c r="D47" s="827"/>
      <c r="E47" s="597" t="s">
        <v>33</v>
      </c>
      <c r="F47" s="599">
        <v>536</v>
      </c>
      <c r="G47" s="599">
        <v>1311</v>
      </c>
      <c r="H47" s="599">
        <v>1956</v>
      </c>
      <c r="I47" s="599">
        <v>1956</v>
      </c>
      <c r="J47" s="599">
        <v>926</v>
      </c>
      <c r="K47" s="599">
        <v>365</v>
      </c>
      <c r="L47" s="599">
        <v>113</v>
      </c>
      <c r="M47" s="599">
        <v>30</v>
      </c>
      <c r="N47" s="599">
        <v>5</v>
      </c>
      <c r="O47" s="599">
        <v>0</v>
      </c>
      <c r="P47" s="592"/>
      <c r="Q47" s="827"/>
      <c r="R47" s="597" t="s">
        <v>33</v>
      </c>
      <c r="S47" s="599">
        <v>128</v>
      </c>
      <c r="T47" s="599">
        <v>459</v>
      </c>
      <c r="U47" s="599">
        <v>840</v>
      </c>
      <c r="V47" s="599">
        <v>1031</v>
      </c>
      <c r="W47" s="599">
        <v>525</v>
      </c>
      <c r="X47" s="599">
        <v>216</v>
      </c>
      <c r="Y47" s="599">
        <v>72</v>
      </c>
      <c r="Z47" s="599">
        <v>14</v>
      </c>
      <c r="AA47" s="599">
        <v>4</v>
      </c>
      <c r="AB47" s="599">
        <v>0</v>
      </c>
      <c r="AC47" s="592"/>
      <c r="AD47" s="827"/>
      <c r="AE47" s="597" t="s">
        <v>33</v>
      </c>
      <c r="AF47" s="599">
        <v>408</v>
      </c>
      <c r="AG47" s="599">
        <v>852</v>
      </c>
      <c r="AH47" s="599">
        <v>1116</v>
      </c>
      <c r="AI47" s="599">
        <v>925</v>
      </c>
      <c r="AJ47" s="599">
        <v>401</v>
      </c>
      <c r="AK47" s="599">
        <v>149</v>
      </c>
      <c r="AL47" s="599">
        <v>41</v>
      </c>
      <c r="AM47" s="599">
        <v>16</v>
      </c>
      <c r="AN47" s="599">
        <v>1</v>
      </c>
      <c r="AO47" s="599">
        <v>0</v>
      </c>
      <c r="AP47" s="591"/>
      <c r="AQ47" s="827"/>
      <c r="AR47" s="597" t="s">
        <v>33</v>
      </c>
      <c r="AS47" s="599">
        <v>343</v>
      </c>
      <c r="AT47" s="599">
        <v>703</v>
      </c>
      <c r="AU47" s="599">
        <v>869</v>
      </c>
      <c r="AV47" s="599">
        <v>827</v>
      </c>
      <c r="AW47" s="599">
        <v>367</v>
      </c>
      <c r="AX47" s="599">
        <v>137</v>
      </c>
      <c r="AY47" s="599">
        <v>38</v>
      </c>
      <c r="AZ47" s="599">
        <v>9</v>
      </c>
      <c r="BA47" s="599">
        <v>3</v>
      </c>
      <c r="BB47" s="599">
        <v>0</v>
      </c>
      <c r="BC47" s="592"/>
      <c r="BD47" s="827"/>
      <c r="BE47" s="597" t="s">
        <v>33</v>
      </c>
      <c r="BF47" s="599">
        <v>193</v>
      </c>
      <c r="BG47" s="599">
        <v>608</v>
      </c>
      <c r="BH47" s="599">
        <v>1087</v>
      </c>
      <c r="BI47" s="599">
        <v>1129</v>
      </c>
      <c r="BJ47" s="599">
        <v>559</v>
      </c>
      <c r="BK47" s="599">
        <v>228</v>
      </c>
      <c r="BL47" s="599">
        <v>75</v>
      </c>
      <c r="BM47" s="599">
        <v>21</v>
      </c>
      <c r="BN47" s="599">
        <v>2</v>
      </c>
      <c r="BO47" s="599">
        <v>0</v>
      </c>
      <c r="BP47"/>
      <c r="BQ47" s="827"/>
      <c r="BR47" s="597" t="s">
        <v>33</v>
      </c>
      <c r="BS47" s="599">
        <v>343</v>
      </c>
      <c r="BT47" s="599">
        <v>827</v>
      </c>
      <c r="BU47" s="599">
        <v>1132</v>
      </c>
      <c r="BV47" s="599">
        <v>1024</v>
      </c>
      <c r="BW47" s="599">
        <v>446</v>
      </c>
      <c r="BX47" s="599">
        <v>151</v>
      </c>
      <c r="BY47" s="599">
        <v>43</v>
      </c>
      <c r="BZ47" s="599">
        <v>12</v>
      </c>
      <c r="CA47" s="599">
        <v>4</v>
      </c>
      <c r="CB47" s="599">
        <v>0</v>
      </c>
      <c r="CC47" s="592"/>
      <c r="CD47" s="827"/>
      <c r="CE47" s="597" t="s">
        <v>33</v>
      </c>
      <c r="CF47" s="599">
        <v>193</v>
      </c>
      <c r="CG47" s="599">
        <v>484</v>
      </c>
      <c r="CH47" s="599">
        <v>824</v>
      </c>
      <c r="CI47" s="599">
        <v>932</v>
      </c>
      <c r="CJ47" s="599">
        <v>480</v>
      </c>
      <c r="CK47" s="599">
        <v>214</v>
      </c>
      <c r="CL47" s="599">
        <v>70</v>
      </c>
      <c r="CM47" s="599">
        <v>18</v>
      </c>
      <c r="CN47" s="599">
        <v>1</v>
      </c>
      <c r="CO47" s="599">
        <v>0</v>
      </c>
      <c r="CP47"/>
      <c r="CQ47" s="827"/>
      <c r="CR47" s="597" t="s">
        <v>33</v>
      </c>
      <c r="CS47" s="599">
        <v>72</v>
      </c>
      <c r="CT47" s="599">
        <v>189</v>
      </c>
      <c r="CU47" s="599">
        <v>322</v>
      </c>
      <c r="CV47" s="599">
        <v>469</v>
      </c>
      <c r="CW47" s="599">
        <v>278</v>
      </c>
      <c r="CX47" s="599">
        <v>160</v>
      </c>
      <c r="CY47" s="599">
        <v>58</v>
      </c>
      <c r="CZ47" s="599">
        <v>17</v>
      </c>
      <c r="DA47" s="599">
        <v>3</v>
      </c>
      <c r="DB47" s="599">
        <v>0</v>
      </c>
      <c r="DC47" s="592"/>
      <c r="DD47" s="827"/>
      <c r="DE47" s="597" t="s">
        <v>33</v>
      </c>
      <c r="DF47" s="599">
        <v>464</v>
      </c>
      <c r="DG47" s="599">
        <v>1122</v>
      </c>
      <c r="DH47" s="599">
        <v>1634</v>
      </c>
      <c r="DI47" s="599">
        <v>1487</v>
      </c>
      <c r="DJ47" s="599">
        <v>648</v>
      </c>
      <c r="DK47" s="599">
        <v>205</v>
      </c>
      <c r="DL47" s="599">
        <v>55</v>
      </c>
      <c r="DM47" s="599">
        <v>13</v>
      </c>
      <c r="DN47" s="599">
        <v>2</v>
      </c>
      <c r="DO47" s="599">
        <v>0</v>
      </c>
    </row>
    <row r="48" spans="1:119" ht="14.25" customHeight="1" x14ac:dyDescent="0.2">
      <c r="A48"/>
      <c r="B48" s="842"/>
      <c r="C48" s="592"/>
      <c r="D48" s="827"/>
      <c r="E48" s="597" t="s">
        <v>34</v>
      </c>
      <c r="F48" s="599">
        <v>667</v>
      </c>
      <c r="G48" s="599">
        <v>1601</v>
      </c>
      <c r="H48" s="599">
        <v>2743</v>
      </c>
      <c r="I48" s="599">
        <v>3268</v>
      </c>
      <c r="J48" s="599">
        <v>1835</v>
      </c>
      <c r="K48" s="599">
        <v>865</v>
      </c>
      <c r="L48" s="599">
        <v>235</v>
      </c>
      <c r="M48" s="599">
        <v>60</v>
      </c>
      <c r="N48" s="599">
        <v>19</v>
      </c>
      <c r="O48" s="599">
        <v>6</v>
      </c>
      <c r="P48" s="592"/>
      <c r="Q48" s="827"/>
      <c r="R48" s="597" t="s">
        <v>34</v>
      </c>
      <c r="S48" s="599">
        <v>167</v>
      </c>
      <c r="T48" s="599">
        <v>507</v>
      </c>
      <c r="U48" s="599">
        <v>1113</v>
      </c>
      <c r="V48" s="599">
        <v>1707</v>
      </c>
      <c r="W48" s="599">
        <v>1035</v>
      </c>
      <c r="X48" s="599">
        <v>569</v>
      </c>
      <c r="Y48" s="599">
        <v>165</v>
      </c>
      <c r="Z48" s="599">
        <v>47</v>
      </c>
      <c r="AA48" s="599">
        <v>15</v>
      </c>
      <c r="AB48" s="599">
        <v>5</v>
      </c>
      <c r="AC48" s="592"/>
      <c r="AD48" s="827"/>
      <c r="AE48" s="597" t="s">
        <v>34</v>
      </c>
      <c r="AF48" s="599">
        <v>500</v>
      </c>
      <c r="AG48" s="599">
        <v>1094</v>
      </c>
      <c r="AH48" s="599">
        <v>1630</v>
      </c>
      <c r="AI48" s="599">
        <v>1561</v>
      </c>
      <c r="AJ48" s="599">
        <v>800</v>
      </c>
      <c r="AK48" s="599">
        <v>296</v>
      </c>
      <c r="AL48" s="599">
        <v>70</v>
      </c>
      <c r="AM48" s="599">
        <v>13</v>
      </c>
      <c r="AN48" s="599">
        <v>4</v>
      </c>
      <c r="AO48" s="599">
        <v>1</v>
      </c>
      <c r="AP48" s="591"/>
      <c r="AQ48" s="827"/>
      <c r="AR48" s="597" t="s">
        <v>34</v>
      </c>
      <c r="AS48" s="599">
        <v>413</v>
      </c>
      <c r="AT48" s="599">
        <v>837</v>
      </c>
      <c r="AU48" s="599">
        <v>1240</v>
      </c>
      <c r="AV48" s="599">
        <v>1363</v>
      </c>
      <c r="AW48" s="599">
        <v>711</v>
      </c>
      <c r="AX48" s="599">
        <v>304</v>
      </c>
      <c r="AY48" s="599">
        <v>74</v>
      </c>
      <c r="AZ48" s="599">
        <v>24</v>
      </c>
      <c r="BA48" s="599">
        <v>7</v>
      </c>
      <c r="BB48" s="599">
        <v>3</v>
      </c>
      <c r="BC48" s="592"/>
      <c r="BD48" s="827"/>
      <c r="BE48" s="597" t="s">
        <v>34</v>
      </c>
      <c r="BF48" s="599">
        <v>254</v>
      </c>
      <c r="BG48" s="599">
        <v>764</v>
      </c>
      <c r="BH48" s="599">
        <v>1503</v>
      </c>
      <c r="BI48" s="599">
        <v>1905</v>
      </c>
      <c r="BJ48" s="599">
        <v>1124</v>
      </c>
      <c r="BK48" s="599">
        <v>561</v>
      </c>
      <c r="BL48" s="599">
        <v>161</v>
      </c>
      <c r="BM48" s="599">
        <v>36</v>
      </c>
      <c r="BN48" s="599">
        <v>12</v>
      </c>
      <c r="BO48" s="599">
        <v>3</v>
      </c>
      <c r="BP48"/>
      <c r="BQ48" s="827"/>
      <c r="BR48" s="597" t="s">
        <v>34</v>
      </c>
      <c r="BS48" s="599">
        <v>383</v>
      </c>
      <c r="BT48" s="599">
        <v>866</v>
      </c>
      <c r="BU48" s="599">
        <v>1329</v>
      </c>
      <c r="BV48" s="599">
        <v>1342</v>
      </c>
      <c r="BW48" s="599">
        <v>669</v>
      </c>
      <c r="BX48" s="599">
        <v>281</v>
      </c>
      <c r="BY48" s="599">
        <v>78</v>
      </c>
      <c r="BZ48" s="599">
        <v>9</v>
      </c>
      <c r="CA48" s="599">
        <v>2</v>
      </c>
      <c r="CB48" s="599">
        <v>0</v>
      </c>
      <c r="CC48" s="592"/>
      <c r="CD48" s="827"/>
      <c r="CE48" s="597" t="s">
        <v>34</v>
      </c>
      <c r="CF48" s="599">
        <v>284</v>
      </c>
      <c r="CG48" s="599">
        <v>735</v>
      </c>
      <c r="CH48" s="599">
        <v>1414</v>
      </c>
      <c r="CI48" s="599">
        <v>1926</v>
      </c>
      <c r="CJ48" s="599">
        <v>1166</v>
      </c>
      <c r="CK48" s="599">
        <v>584</v>
      </c>
      <c r="CL48" s="599">
        <v>157</v>
      </c>
      <c r="CM48" s="599">
        <v>51</v>
      </c>
      <c r="CN48" s="599">
        <v>17</v>
      </c>
      <c r="CO48" s="599">
        <v>6</v>
      </c>
      <c r="CP48"/>
      <c r="CQ48" s="827"/>
      <c r="CR48" s="597" t="s">
        <v>34</v>
      </c>
      <c r="CS48" s="599">
        <v>66</v>
      </c>
      <c r="CT48" s="599">
        <v>200</v>
      </c>
      <c r="CU48" s="599">
        <v>418</v>
      </c>
      <c r="CV48" s="599">
        <v>638</v>
      </c>
      <c r="CW48" s="599">
        <v>517</v>
      </c>
      <c r="CX48" s="599">
        <v>274</v>
      </c>
      <c r="CY48" s="599">
        <v>112</v>
      </c>
      <c r="CZ48" s="599">
        <v>35</v>
      </c>
      <c r="DA48" s="599">
        <v>12</v>
      </c>
      <c r="DB48" s="599">
        <v>6</v>
      </c>
      <c r="DC48" s="592"/>
      <c r="DD48" s="827"/>
      <c r="DE48" s="597" t="s">
        <v>34</v>
      </c>
      <c r="DF48" s="599">
        <v>601</v>
      </c>
      <c r="DG48" s="599">
        <v>1401</v>
      </c>
      <c r="DH48" s="599">
        <v>2325</v>
      </c>
      <c r="DI48" s="599">
        <v>2630</v>
      </c>
      <c r="DJ48" s="599">
        <v>1318</v>
      </c>
      <c r="DK48" s="599">
        <v>591</v>
      </c>
      <c r="DL48" s="599">
        <v>123</v>
      </c>
      <c r="DM48" s="599">
        <v>25</v>
      </c>
      <c r="DN48" s="599">
        <v>7</v>
      </c>
      <c r="DO48" s="599">
        <v>0</v>
      </c>
    </row>
    <row r="49" spans="1:119" ht="14.25" customHeight="1" x14ac:dyDescent="0.2">
      <c r="A49"/>
      <c r="B49" s="842"/>
      <c r="C49" s="592"/>
      <c r="D49" s="827"/>
      <c r="E49" s="597" t="s">
        <v>35</v>
      </c>
      <c r="F49" s="599">
        <v>808</v>
      </c>
      <c r="G49" s="599">
        <v>2064</v>
      </c>
      <c r="H49" s="599">
        <v>4028</v>
      </c>
      <c r="I49" s="599">
        <v>5946</v>
      </c>
      <c r="J49" s="599">
        <v>4127</v>
      </c>
      <c r="K49" s="599">
        <v>2217</v>
      </c>
      <c r="L49" s="599">
        <v>841</v>
      </c>
      <c r="M49" s="599">
        <v>201</v>
      </c>
      <c r="N49" s="599">
        <v>51</v>
      </c>
      <c r="O49" s="599">
        <v>10</v>
      </c>
      <c r="P49" s="592"/>
      <c r="Q49" s="827"/>
      <c r="R49" s="597" t="s">
        <v>35</v>
      </c>
      <c r="S49" s="599">
        <v>183</v>
      </c>
      <c r="T49" s="599">
        <v>629</v>
      </c>
      <c r="U49" s="599">
        <v>1673</v>
      </c>
      <c r="V49" s="599">
        <v>3015</v>
      </c>
      <c r="W49" s="599">
        <v>2448</v>
      </c>
      <c r="X49" s="599">
        <v>1407</v>
      </c>
      <c r="Y49" s="599">
        <v>577</v>
      </c>
      <c r="Z49" s="599">
        <v>150</v>
      </c>
      <c r="AA49" s="599">
        <v>40</v>
      </c>
      <c r="AB49" s="599">
        <v>7</v>
      </c>
      <c r="AC49" s="592"/>
      <c r="AD49" s="827"/>
      <c r="AE49" s="597" t="s">
        <v>35</v>
      </c>
      <c r="AF49" s="599">
        <v>625</v>
      </c>
      <c r="AG49" s="599">
        <v>1435</v>
      </c>
      <c r="AH49" s="599">
        <v>2355</v>
      </c>
      <c r="AI49" s="599">
        <v>2931</v>
      </c>
      <c r="AJ49" s="599">
        <v>1679</v>
      </c>
      <c r="AK49" s="599">
        <v>810</v>
      </c>
      <c r="AL49" s="599">
        <v>264</v>
      </c>
      <c r="AM49" s="599">
        <v>51</v>
      </c>
      <c r="AN49" s="599">
        <v>11</v>
      </c>
      <c r="AO49" s="599">
        <v>3</v>
      </c>
      <c r="AP49" s="591"/>
      <c r="AQ49" s="827"/>
      <c r="AR49" s="597" t="s">
        <v>35</v>
      </c>
      <c r="AS49" s="599">
        <v>464</v>
      </c>
      <c r="AT49" s="599">
        <v>1082</v>
      </c>
      <c r="AU49" s="599">
        <v>1748</v>
      </c>
      <c r="AV49" s="599">
        <v>2293</v>
      </c>
      <c r="AW49" s="599">
        <v>1368</v>
      </c>
      <c r="AX49" s="599">
        <v>691</v>
      </c>
      <c r="AY49" s="599">
        <v>245</v>
      </c>
      <c r="AZ49" s="599">
        <v>57</v>
      </c>
      <c r="BA49" s="599">
        <v>19</v>
      </c>
      <c r="BB49" s="599">
        <v>1</v>
      </c>
      <c r="BC49" s="592"/>
      <c r="BD49" s="827"/>
      <c r="BE49" s="597" t="s">
        <v>35</v>
      </c>
      <c r="BF49" s="599">
        <v>344</v>
      </c>
      <c r="BG49" s="599">
        <v>982</v>
      </c>
      <c r="BH49" s="599">
        <v>2280</v>
      </c>
      <c r="BI49" s="599">
        <v>3653</v>
      </c>
      <c r="BJ49" s="599">
        <v>2759</v>
      </c>
      <c r="BK49" s="599">
        <v>1526</v>
      </c>
      <c r="BL49" s="599">
        <v>596</v>
      </c>
      <c r="BM49" s="599">
        <v>144</v>
      </c>
      <c r="BN49" s="599">
        <v>32</v>
      </c>
      <c r="BO49" s="599">
        <v>9</v>
      </c>
      <c r="BP49"/>
      <c r="BQ49" s="827"/>
      <c r="BR49" s="597" t="s">
        <v>35</v>
      </c>
      <c r="BS49" s="599">
        <v>360</v>
      </c>
      <c r="BT49" s="599">
        <v>924</v>
      </c>
      <c r="BU49" s="599">
        <v>1554</v>
      </c>
      <c r="BV49" s="599">
        <v>1756</v>
      </c>
      <c r="BW49" s="599">
        <v>1018</v>
      </c>
      <c r="BX49" s="599">
        <v>482</v>
      </c>
      <c r="BY49" s="599">
        <v>181</v>
      </c>
      <c r="BZ49" s="599">
        <v>33</v>
      </c>
      <c r="CA49" s="599">
        <v>7</v>
      </c>
      <c r="CB49" s="599">
        <v>3</v>
      </c>
      <c r="CC49" s="592"/>
      <c r="CD49" s="827"/>
      <c r="CE49" s="597" t="s">
        <v>35</v>
      </c>
      <c r="CF49" s="599">
        <v>448</v>
      </c>
      <c r="CG49" s="599">
        <v>1140</v>
      </c>
      <c r="CH49" s="599">
        <v>2474</v>
      </c>
      <c r="CI49" s="599">
        <v>4190</v>
      </c>
      <c r="CJ49" s="599">
        <v>3109</v>
      </c>
      <c r="CK49" s="599">
        <v>1735</v>
      </c>
      <c r="CL49" s="599">
        <v>660</v>
      </c>
      <c r="CM49" s="599">
        <v>168</v>
      </c>
      <c r="CN49" s="599">
        <v>44</v>
      </c>
      <c r="CO49" s="599">
        <v>7</v>
      </c>
      <c r="CP49"/>
      <c r="CQ49" s="827"/>
      <c r="CR49" s="597" t="s">
        <v>35</v>
      </c>
      <c r="CS49" s="599">
        <v>60</v>
      </c>
      <c r="CT49" s="599">
        <v>200</v>
      </c>
      <c r="CU49" s="599">
        <v>475</v>
      </c>
      <c r="CV49" s="599">
        <v>923</v>
      </c>
      <c r="CW49" s="599">
        <v>876</v>
      </c>
      <c r="CX49" s="599">
        <v>595</v>
      </c>
      <c r="CY49" s="599">
        <v>294</v>
      </c>
      <c r="CZ49" s="599">
        <v>82</v>
      </c>
      <c r="DA49" s="599">
        <v>25</v>
      </c>
      <c r="DB49" s="599">
        <v>2</v>
      </c>
      <c r="DC49" s="592"/>
      <c r="DD49" s="827"/>
      <c r="DE49" s="597" t="s">
        <v>35</v>
      </c>
      <c r="DF49" s="599">
        <v>748</v>
      </c>
      <c r="DG49" s="599">
        <v>1864</v>
      </c>
      <c r="DH49" s="599">
        <v>3553</v>
      </c>
      <c r="DI49" s="599">
        <v>5023</v>
      </c>
      <c r="DJ49" s="599">
        <v>3251</v>
      </c>
      <c r="DK49" s="599">
        <v>1622</v>
      </c>
      <c r="DL49" s="599">
        <v>547</v>
      </c>
      <c r="DM49" s="599">
        <v>119</v>
      </c>
      <c r="DN49" s="599">
        <v>26</v>
      </c>
      <c r="DO49" s="599">
        <v>8</v>
      </c>
    </row>
    <row r="50" spans="1:119" ht="14.25" customHeight="1" x14ac:dyDescent="0.2">
      <c r="A50"/>
      <c r="B50" s="842"/>
      <c r="C50" s="592"/>
      <c r="D50" s="827"/>
      <c r="E50" s="597" t="s">
        <v>36</v>
      </c>
      <c r="F50" s="599">
        <v>1185</v>
      </c>
      <c r="G50" s="599">
        <v>2913</v>
      </c>
      <c r="H50" s="599">
        <v>6402</v>
      </c>
      <c r="I50" s="599">
        <v>11413</v>
      </c>
      <c r="J50" s="599">
        <v>10196</v>
      </c>
      <c r="K50" s="599">
        <v>6729</v>
      </c>
      <c r="L50" s="599">
        <v>2707</v>
      </c>
      <c r="M50" s="599">
        <v>754</v>
      </c>
      <c r="N50" s="599">
        <v>235</v>
      </c>
      <c r="O50" s="599">
        <v>52</v>
      </c>
      <c r="P50" s="592"/>
      <c r="Q50" s="827"/>
      <c r="R50" s="597" t="s">
        <v>36</v>
      </c>
      <c r="S50" s="599">
        <v>271</v>
      </c>
      <c r="T50" s="599">
        <v>805</v>
      </c>
      <c r="U50" s="599">
        <v>2265</v>
      </c>
      <c r="V50" s="599">
        <v>5271</v>
      </c>
      <c r="W50" s="599">
        <v>5776</v>
      </c>
      <c r="X50" s="599">
        <v>4268</v>
      </c>
      <c r="Y50" s="599">
        <v>1900</v>
      </c>
      <c r="Z50" s="599">
        <v>576</v>
      </c>
      <c r="AA50" s="599">
        <v>167</v>
      </c>
      <c r="AB50" s="599">
        <v>39</v>
      </c>
      <c r="AC50" s="592"/>
      <c r="AD50" s="827"/>
      <c r="AE50" s="597" t="s">
        <v>36</v>
      </c>
      <c r="AF50" s="599">
        <v>914</v>
      </c>
      <c r="AG50" s="599">
        <v>2108</v>
      </c>
      <c r="AH50" s="599">
        <v>4137</v>
      </c>
      <c r="AI50" s="599">
        <v>6142</v>
      </c>
      <c r="AJ50" s="599">
        <v>4420</v>
      </c>
      <c r="AK50" s="599">
        <v>2461</v>
      </c>
      <c r="AL50" s="599">
        <v>807</v>
      </c>
      <c r="AM50" s="599">
        <v>178</v>
      </c>
      <c r="AN50" s="599">
        <v>68</v>
      </c>
      <c r="AO50" s="599">
        <v>13</v>
      </c>
      <c r="AP50" s="591"/>
      <c r="AQ50" s="827"/>
      <c r="AR50" s="597" t="s">
        <v>36</v>
      </c>
      <c r="AS50" s="599">
        <v>692</v>
      </c>
      <c r="AT50" s="599">
        <v>1467</v>
      </c>
      <c r="AU50" s="599">
        <v>2766</v>
      </c>
      <c r="AV50" s="599">
        <v>4213</v>
      </c>
      <c r="AW50" s="599">
        <v>3168</v>
      </c>
      <c r="AX50" s="599">
        <v>1962</v>
      </c>
      <c r="AY50" s="599">
        <v>740</v>
      </c>
      <c r="AZ50" s="599">
        <v>237</v>
      </c>
      <c r="BA50" s="599">
        <v>55</v>
      </c>
      <c r="BB50" s="599">
        <v>18</v>
      </c>
      <c r="BC50" s="592"/>
      <c r="BD50" s="827"/>
      <c r="BE50" s="597" t="s">
        <v>36</v>
      </c>
      <c r="BF50" s="599">
        <v>493</v>
      </c>
      <c r="BG50" s="599">
        <v>1446</v>
      </c>
      <c r="BH50" s="599">
        <v>3636</v>
      </c>
      <c r="BI50" s="599">
        <v>7200</v>
      </c>
      <c r="BJ50" s="599">
        <v>7028</v>
      </c>
      <c r="BK50" s="599">
        <v>4767</v>
      </c>
      <c r="BL50" s="599">
        <v>1967</v>
      </c>
      <c r="BM50" s="599">
        <v>517</v>
      </c>
      <c r="BN50" s="599">
        <v>180</v>
      </c>
      <c r="BO50" s="599">
        <v>34</v>
      </c>
      <c r="BP50"/>
      <c r="BQ50" s="827"/>
      <c r="BR50" s="597" t="s">
        <v>36</v>
      </c>
      <c r="BS50" s="599">
        <v>472</v>
      </c>
      <c r="BT50" s="599">
        <v>977</v>
      </c>
      <c r="BU50" s="599">
        <v>1760</v>
      </c>
      <c r="BV50" s="599">
        <v>2328</v>
      </c>
      <c r="BW50" s="599">
        <v>1684</v>
      </c>
      <c r="BX50" s="599">
        <v>892</v>
      </c>
      <c r="BY50" s="599">
        <v>320</v>
      </c>
      <c r="BZ50" s="599">
        <v>80</v>
      </c>
      <c r="CA50" s="599">
        <v>29</v>
      </c>
      <c r="CB50" s="599">
        <v>4</v>
      </c>
      <c r="CC50" s="592"/>
      <c r="CD50" s="827"/>
      <c r="CE50" s="597" t="s">
        <v>36</v>
      </c>
      <c r="CF50" s="599">
        <v>713</v>
      </c>
      <c r="CG50" s="599">
        <v>1936</v>
      </c>
      <c r="CH50" s="599">
        <v>4642</v>
      </c>
      <c r="CI50" s="599">
        <v>9085</v>
      </c>
      <c r="CJ50" s="599">
        <v>8512</v>
      </c>
      <c r="CK50" s="599">
        <v>5837</v>
      </c>
      <c r="CL50" s="599">
        <v>2387</v>
      </c>
      <c r="CM50" s="599">
        <v>674</v>
      </c>
      <c r="CN50" s="599">
        <v>206</v>
      </c>
      <c r="CO50" s="599">
        <v>48</v>
      </c>
      <c r="CP50"/>
      <c r="CQ50" s="827"/>
      <c r="CR50" s="597" t="s">
        <v>36</v>
      </c>
      <c r="CS50" s="599">
        <v>92</v>
      </c>
      <c r="CT50" s="599">
        <v>277</v>
      </c>
      <c r="CU50" s="599">
        <v>638</v>
      </c>
      <c r="CV50" s="599">
        <v>1529</v>
      </c>
      <c r="CW50" s="599">
        <v>1779</v>
      </c>
      <c r="CX50" s="599">
        <v>1502</v>
      </c>
      <c r="CY50" s="599">
        <v>789</v>
      </c>
      <c r="CZ50" s="599">
        <v>247</v>
      </c>
      <c r="DA50" s="599">
        <v>99</v>
      </c>
      <c r="DB50" s="599">
        <v>22</v>
      </c>
      <c r="DC50" s="592"/>
      <c r="DD50" s="827"/>
      <c r="DE50" s="597" t="s">
        <v>36</v>
      </c>
      <c r="DF50" s="599">
        <v>1093</v>
      </c>
      <c r="DG50" s="599">
        <v>2636</v>
      </c>
      <c r="DH50" s="599">
        <v>5764</v>
      </c>
      <c r="DI50" s="599">
        <v>9884</v>
      </c>
      <c r="DJ50" s="599">
        <v>8417</v>
      </c>
      <c r="DK50" s="599">
        <v>5227</v>
      </c>
      <c r="DL50" s="599">
        <v>1918</v>
      </c>
      <c r="DM50" s="599">
        <v>507</v>
      </c>
      <c r="DN50" s="599">
        <v>136</v>
      </c>
      <c r="DO50" s="599">
        <v>30</v>
      </c>
    </row>
    <row r="51" spans="1:119" ht="14.25" customHeight="1" x14ac:dyDescent="0.2">
      <c r="A51"/>
      <c r="B51" s="842"/>
      <c r="C51" s="592"/>
      <c r="D51" s="827"/>
      <c r="E51" s="597" t="s">
        <v>37</v>
      </c>
      <c r="F51" s="599">
        <v>1436</v>
      </c>
      <c r="G51" s="599">
        <v>3433</v>
      </c>
      <c r="H51" s="599">
        <v>7863</v>
      </c>
      <c r="I51" s="599">
        <v>17065</v>
      </c>
      <c r="J51" s="599">
        <v>19587</v>
      </c>
      <c r="K51" s="599">
        <v>16222</v>
      </c>
      <c r="L51" s="599">
        <v>8474</v>
      </c>
      <c r="M51" s="599">
        <v>2879</v>
      </c>
      <c r="N51" s="599">
        <v>954</v>
      </c>
      <c r="O51" s="599">
        <v>212</v>
      </c>
      <c r="P51" s="592"/>
      <c r="Q51" s="827"/>
      <c r="R51" s="597" t="s">
        <v>37</v>
      </c>
      <c r="S51" s="599">
        <v>309</v>
      </c>
      <c r="T51" s="599">
        <v>914</v>
      </c>
      <c r="U51" s="599">
        <v>2519</v>
      </c>
      <c r="V51" s="599">
        <v>7018</v>
      </c>
      <c r="W51" s="599">
        <v>10144</v>
      </c>
      <c r="X51" s="599">
        <v>9733</v>
      </c>
      <c r="Y51" s="599">
        <v>5803</v>
      </c>
      <c r="Z51" s="599">
        <v>2103</v>
      </c>
      <c r="AA51" s="599">
        <v>722</v>
      </c>
      <c r="AB51" s="599">
        <v>166</v>
      </c>
      <c r="AC51" s="592"/>
      <c r="AD51" s="827"/>
      <c r="AE51" s="597" t="s">
        <v>37</v>
      </c>
      <c r="AF51" s="599">
        <v>1127</v>
      </c>
      <c r="AG51" s="599">
        <v>2519</v>
      </c>
      <c r="AH51" s="599">
        <v>5344</v>
      </c>
      <c r="AI51" s="599">
        <v>10047</v>
      </c>
      <c r="AJ51" s="599">
        <v>9443</v>
      </c>
      <c r="AK51" s="599">
        <v>6489</v>
      </c>
      <c r="AL51" s="599">
        <v>2671</v>
      </c>
      <c r="AM51" s="599">
        <v>776</v>
      </c>
      <c r="AN51" s="599">
        <v>232</v>
      </c>
      <c r="AO51" s="599">
        <v>46</v>
      </c>
      <c r="AP51" s="591"/>
      <c r="AQ51" s="827"/>
      <c r="AR51" s="597" t="s">
        <v>37</v>
      </c>
      <c r="AS51" s="599">
        <v>783</v>
      </c>
      <c r="AT51" s="599">
        <v>1736</v>
      </c>
      <c r="AU51" s="599">
        <v>3306</v>
      </c>
      <c r="AV51" s="599">
        <v>5967</v>
      </c>
      <c r="AW51" s="599">
        <v>5783</v>
      </c>
      <c r="AX51" s="599">
        <v>4300</v>
      </c>
      <c r="AY51" s="599">
        <v>2071</v>
      </c>
      <c r="AZ51" s="599">
        <v>699</v>
      </c>
      <c r="BA51" s="599">
        <v>233</v>
      </c>
      <c r="BB51" s="599">
        <v>55</v>
      </c>
      <c r="BC51" s="592"/>
      <c r="BD51" s="827"/>
      <c r="BE51" s="597" t="s">
        <v>37</v>
      </c>
      <c r="BF51" s="599">
        <v>653</v>
      </c>
      <c r="BG51" s="599">
        <v>1697</v>
      </c>
      <c r="BH51" s="599">
        <v>4557</v>
      </c>
      <c r="BI51" s="599">
        <v>11098</v>
      </c>
      <c r="BJ51" s="599">
        <v>13804</v>
      </c>
      <c r="BK51" s="599">
        <v>11922</v>
      </c>
      <c r="BL51" s="599">
        <v>6403</v>
      </c>
      <c r="BM51" s="599">
        <v>2180</v>
      </c>
      <c r="BN51" s="599">
        <v>721</v>
      </c>
      <c r="BO51" s="599">
        <v>157</v>
      </c>
      <c r="BP51"/>
      <c r="BQ51" s="827"/>
      <c r="BR51" s="597" t="s">
        <v>37</v>
      </c>
      <c r="BS51" s="599">
        <v>437</v>
      </c>
      <c r="BT51" s="599">
        <v>857</v>
      </c>
      <c r="BU51" s="599">
        <v>1684</v>
      </c>
      <c r="BV51" s="599">
        <v>2573</v>
      </c>
      <c r="BW51" s="599">
        <v>2163</v>
      </c>
      <c r="BX51" s="599">
        <v>1404</v>
      </c>
      <c r="BY51" s="599">
        <v>635</v>
      </c>
      <c r="BZ51" s="599">
        <v>206</v>
      </c>
      <c r="CA51" s="599">
        <v>63</v>
      </c>
      <c r="CB51" s="599">
        <v>19</v>
      </c>
      <c r="CC51" s="592"/>
      <c r="CD51" s="827"/>
      <c r="CE51" s="597" t="s">
        <v>37</v>
      </c>
      <c r="CF51" s="599">
        <v>999</v>
      </c>
      <c r="CG51" s="599">
        <v>2576</v>
      </c>
      <c r="CH51" s="599">
        <v>6179</v>
      </c>
      <c r="CI51" s="599">
        <v>14492</v>
      </c>
      <c r="CJ51" s="599">
        <v>17424</v>
      </c>
      <c r="CK51" s="599">
        <v>14818</v>
      </c>
      <c r="CL51" s="599">
        <v>7839</v>
      </c>
      <c r="CM51" s="599">
        <v>2673</v>
      </c>
      <c r="CN51" s="599">
        <v>891</v>
      </c>
      <c r="CO51" s="599">
        <v>193</v>
      </c>
      <c r="CP51"/>
      <c r="CQ51" s="827"/>
      <c r="CR51" s="597" t="s">
        <v>37</v>
      </c>
      <c r="CS51" s="599">
        <v>115</v>
      </c>
      <c r="CT51" s="599">
        <v>268</v>
      </c>
      <c r="CU51" s="599">
        <v>703</v>
      </c>
      <c r="CV51" s="599">
        <v>2057</v>
      </c>
      <c r="CW51" s="599">
        <v>2842</v>
      </c>
      <c r="CX51" s="599">
        <v>3007</v>
      </c>
      <c r="CY51" s="599">
        <v>1953</v>
      </c>
      <c r="CZ51" s="599">
        <v>789</v>
      </c>
      <c r="DA51" s="599">
        <v>294</v>
      </c>
      <c r="DB51" s="599">
        <v>77</v>
      </c>
      <c r="DC51" s="592"/>
      <c r="DD51" s="827"/>
      <c r="DE51" s="597" t="s">
        <v>37</v>
      </c>
      <c r="DF51" s="599">
        <v>1321</v>
      </c>
      <c r="DG51" s="599">
        <v>3165</v>
      </c>
      <c r="DH51" s="599">
        <v>7160</v>
      </c>
      <c r="DI51" s="599">
        <v>15008</v>
      </c>
      <c r="DJ51" s="599">
        <v>16745</v>
      </c>
      <c r="DK51" s="599">
        <v>13215</v>
      </c>
      <c r="DL51" s="599">
        <v>6521</v>
      </c>
      <c r="DM51" s="599">
        <v>2090</v>
      </c>
      <c r="DN51" s="599">
        <v>660</v>
      </c>
      <c r="DO51" s="599">
        <v>135</v>
      </c>
    </row>
    <row r="52" spans="1:119" ht="14.25" customHeight="1" x14ac:dyDescent="0.2">
      <c r="A52"/>
      <c r="B52" s="842"/>
      <c r="C52" s="592"/>
      <c r="D52" s="827"/>
      <c r="E52" s="597" t="s">
        <v>38</v>
      </c>
      <c r="F52" s="599">
        <v>1079</v>
      </c>
      <c r="G52" s="599">
        <v>2373</v>
      </c>
      <c r="H52" s="599">
        <v>5923</v>
      </c>
      <c r="I52" s="599">
        <v>15454</v>
      </c>
      <c r="J52" s="599">
        <v>22834</v>
      </c>
      <c r="K52" s="599">
        <v>25362</v>
      </c>
      <c r="L52" s="599">
        <v>17542</v>
      </c>
      <c r="M52" s="599">
        <v>7660</v>
      </c>
      <c r="N52" s="599">
        <v>3043</v>
      </c>
      <c r="O52" s="599">
        <v>1001</v>
      </c>
      <c r="P52" s="592"/>
      <c r="Q52" s="827"/>
      <c r="R52" s="597" t="s">
        <v>38</v>
      </c>
      <c r="S52" s="599">
        <v>223</v>
      </c>
      <c r="T52" s="599">
        <v>513</v>
      </c>
      <c r="U52" s="599">
        <v>1660</v>
      </c>
      <c r="V52" s="599">
        <v>5463</v>
      </c>
      <c r="W52" s="599">
        <v>10334</v>
      </c>
      <c r="X52" s="599">
        <v>14098</v>
      </c>
      <c r="Y52" s="599">
        <v>11369</v>
      </c>
      <c r="Z52" s="599">
        <v>5479</v>
      </c>
      <c r="AA52" s="599">
        <v>2318</v>
      </c>
      <c r="AB52" s="599">
        <v>799</v>
      </c>
      <c r="AC52" s="592"/>
      <c r="AD52" s="827"/>
      <c r="AE52" s="597" t="s">
        <v>38</v>
      </c>
      <c r="AF52" s="599">
        <v>856</v>
      </c>
      <c r="AG52" s="599">
        <v>1860</v>
      </c>
      <c r="AH52" s="599">
        <v>4263</v>
      </c>
      <c r="AI52" s="599">
        <v>9991</v>
      </c>
      <c r="AJ52" s="599">
        <v>12500</v>
      </c>
      <c r="AK52" s="599">
        <v>11264</v>
      </c>
      <c r="AL52" s="599">
        <v>6173</v>
      </c>
      <c r="AM52" s="599">
        <v>2181</v>
      </c>
      <c r="AN52" s="599">
        <v>725</v>
      </c>
      <c r="AO52" s="599">
        <v>202</v>
      </c>
      <c r="AP52" s="591"/>
      <c r="AQ52" s="827"/>
      <c r="AR52" s="597" t="s">
        <v>38</v>
      </c>
      <c r="AS52" s="599">
        <v>539</v>
      </c>
      <c r="AT52" s="599">
        <v>1115</v>
      </c>
      <c r="AU52" s="599">
        <v>2442</v>
      </c>
      <c r="AV52" s="599">
        <v>4997</v>
      </c>
      <c r="AW52" s="599">
        <v>5983</v>
      </c>
      <c r="AX52" s="599">
        <v>5862</v>
      </c>
      <c r="AY52" s="599">
        <v>3681</v>
      </c>
      <c r="AZ52" s="599">
        <v>1658</v>
      </c>
      <c r="BA52" s="599">
        <v>643</v>
      </c>
      <c r="BB52" s="599">
        <v>189</v>
      </c>
      <c r="BC52" s="592"/>
      <c r="BD52" s="827"/>
      <c r="BE52" s="597" t="s">
        <v>38</v>
      </c>
      <c r="BF52" s="599">
        <v>540</v>
      </c>
      <c r="BG52" s="599">
        <v>1258</v>
      </c>
      <c r="BH52" s="599">
        <v>3481</v>
      </c>
      <c r="BI52" s="599">
        <v>10457</v>
      </c>
      <c r="BJ52" s="599">
        <v>16851</v>
      </c>
      <c r="BK52" s="599">
        <v>19500</v>
      </c>
      <c r="BL52" s="599">
        <v>13861</v>
      </c>
      <c r="BM52" s="599">
        <v>6002</v>
      </c>
      <c r="BN52" s="599">
        <v>2400</v>
      </c>
      <c r="BO52" s="599">
        <v>812</v>
      </c>
      <c r="BP52"/>
      <c r="BQ52" s="827"/>
      <c r="BR52" s="597" t="s">
        <v>38</v>
      </c>
      <c r="BS52" s="599">
        <v>275</v>
      </c>
      <c r="BT52" s="599">
        <v>558</v>
      </c>
      <c r="BU52" s="599">
        <v>1055</v>
      </c>
      <c r="BV52" s="599">
        <v>1823</v>
      </c>
      <c r="BW52" s="599">
        <v>1897</v>
      </c>
      <c r="BX52" s="599">
        <v>1564</v>
      </c>
      <c r="BY52" s="599">
        <v>893</v>
      </c>
      <c r="BZ52" s="599">
        <v>355</v>
      </c>
      <c r="CA52" s="599">
        <v>147</v>
      </c>
      <c r="CB52" s="599">
        <v>45</v>
      </c>
      <c r="CC52" s="592"/>
      <c r="CD52" s="827"/>
      <c r="CE52" s="597" t="s">
        <v>38</v>
      </c>
      <c r="CF52" s="599">
        <v>804</v>
      </c>
      <c r="CG52" s="599">
        <v>1815</v>
      </c>
      <c r="CH52" s="599">
        <v>4868</v>
      </c>
      <c r="CI52" s="599">
        <v>13631</v>
      </c>
      <c r="CJ52" s="599">
        <v>20937</v>
      </c>
      <c r="CK52" s="599">
        <v>23798</v>
      </c>
      <c r="CL52" s="599">
        <v>16649</v>
      </c>
      <c r="CM52" s="599">
        <v>7305</v>
      </c>
      <c r="CN52" s="599">
        <v>2896</v>
      </c>
      <c r="CO52" s="599">
        <v>956</v>
      </c>
      <c r="CP52"/>
      <c r="CQ52" s="827"/>
      <c r="CR52" s="597" t="s">
        <v>38</v>
      </c>
      <c r="CS52" s="599">
        <v>61</v>
      </c>
      <c r="CT52" s="599">
        <v>150</v>
      </c>
      <c r="CU52" s="599">
        <v>479</v>
      </c>
      <c r="CV52" s="599">
        <v>1467</v>
      </c>
      <c r="CW52" s="599">
        <v>2733</v>
      </c>
      <c r="CX52" s="599">
        <v>3623</v>
      </c>
      <c r="CY52" s="599">
        <v>3055</v>
      </c>
      <c r="CZ52" s="599">
        <v>1658</v>
      </c>
      <c r="DA52" s="599">
        <v>741</v>
      </c>
      <c r="DB52" s="599">
        <v>274</v>
      </c>
      <c r="DC52" s="592"/>
      <c r="DD52" s="827"/>
      <c r="DE52" s="597" t="s">
        <v>38</v>
      </c>
      <c r="DF52" s="599">
        <v>1018</v>
      </c>
      <c r="DG52" s="599">
        <v>2223</v>
      </c>
      <c r="DH52" s="599">
        <v>5444</v>
      </c>
      <c r="DI52" s="599">
        <v>13987</v>
      </c>
      <c r="DJ52" s="599">
        <v>20101</v>
      </c>
      <c r="DK52" s="599">
        <v>21739</v>
      </c>
      <c r="DL52" s="599">
        <v>14487</v>
      </c>
      <c r="DM52" s="599">
        <v>6002</v>
      </c>
      <c r="DN52" s="599">
        <v>2302</v>
      </c>
      <c r="DO52" s="599">
        <v>727</v>
      </c>
    </row>
    <row r="53" spans="1:119" ht="14.25" customHeight="1" x14ac:dyDescent="0.2">
      <c r="A53"/>
      <c r="B53" s="842"/>
      <c r="C53" s="592"/>
      <c r="D53" s="827"/>
      <c r="E53" s="597" t="s">
        <v>39</v>
      </c>
      <c r="F53" s="599">
        <v>555</v>
      </c>
      <c r="G53" s="599">
        <v>1168</v>
      </c>
      <c r="H53" s="599">
        <v>2835</v>
      </c>
      <c r="I53" s="599">
        <v>9118</v>
      </c>
      <c r="J53" s="599">
        <v>17371</v>
      </c>
      <c r="K53" s="599">
        <v>26441</v>
      </c>
      <c r="L53" s="599">
        <v>24493</v>
      </c>
      <c r="M53" s="599">
        <v>14440</v>
      </c>
      <c r="N53" s="599">
        <v>7266</v>
      </c>
      <c r="O53" s="599">
        <v>3015</v>
      </c>
      <c r="P53" s="592"/>
      <c r="Q53" s="827"/>
      <c r="R53" s="597" t="s">
        <v>39</v>
      </c>
      <c r="S53" s="599">
        <v>103</v>
      </c>
      <c r="T53" s="599">
        <v>224</v>
      </c>
      <c r="U53" s="599">
        <v>624</v>
      </c>
      <c r="V53" s="599">
        <v>2480</v>
      </c>
      <c r="W53" s="599">
        <v>6315</v>
      </c>
      <c r="X53" s="599">
        <v>12540</v>
      </c>
      <c r="Y53" s="599">
        <v>14083</v>
      </c>
      <c r="Z53" s="599">
        <v>9424</v>
      </c>
      <c r="AA53" s="599">
        <v>5193</v>
      </c>
      <c r="AB53" s="599">
        <v>2313</v>
      </c>
      <c r="AC53" s="592"/>
      <c r="AD53" s="827"/>
      <c r="AE53" s="597" t="s">
        <v>39</v>
      </c>
      <c r="AF53" s="599">
        <v>452</v>
      </c>
      <c r="AG53" s="599">
        <v>944</v>
      </c>
      <c r="AH53" s="599">
        <v>2211</v>
      </c>
      <c r="AI53" s="599">
        <v>6638</v>
      </c>
      <c r="AJ53" s="599">
        <v>11056</v>
      </c>
      <c r="AK53" s="599">
        <v>13901</v>
      </c>
      <c r="AL53" s="599">
        <v>10410</v>
      </c>
      <c r="AM53" s="599">
        <v>5016</v>
      </c>
      <c r="AN53" s="599">
        <v>2073</v>
      </c>
      <c r="AO53" s="599">
        <v>702</v>
      </c>
      <c r="AP53" s="591"/>
      <c r="AQ53" s="827"/>
      <c r="AR53" s="597" t="s">
        <v>39</v>
      </c>
      <c r="AS53" s="599">
        <v>244</v>
      </c>
      <c r="AT53" s="599">
        <v>515</v>
      </c>
      <c r="AU53" s="599">
        <v>1029</v>
      </c>
      <c r="AV53" s="599">
        <v>2700</v>
      </c>
      <c r="AW53" s="599">
        <v>4023</v>
      </c>
      <c r="AX53" s="599">
        <v>5143</v>
      </c>
      <c r="AY53" s="599">
        <v>4281</v>
      </c>
      <c r="AZ53" s="599">
        <v>2340</v>
      </c>
      <c r="BA53" s="599">
        <v>1170</v>
      </c>
      <c r="BB53" s="599">
        <v>482</v>
      </c>
      <c r="BC53" s="592"/>
      <c r="BD53" s="827"/>
      <c r="BE53" s="597" t="s">
        <v>39</v>
      </c>
      <c r="BF53" s="599">
        <v>311</v>
      </c>
      <c r="BG53" s="599">
        <v>653</v>
      </c>
      <c r="BH53" s="599">
        <v>1806</v>
      </c>
      <c r="BI53" s="599">
        <v>6418</v>
      </c>
      <c r="BJ53" s="599">
        <v>13348</v>
      </c>
      <c r="BK53" s="599">
        <v>21298</v>
      </c>
      <c r="BL53" s="599">
        <v>20212</v>
      </c>
      <c r="BM53" s="599">
        <v>12100</v>
      </c>
      <c r="BN53" s="599">
        <v>6096</v>
      </c>
      <c r="BO53" s="599">
        <v>2533</v>
      </c>
      <c r="BP53"/>
      <c r="BQ53" s="827"/>
      <c r="BR53" s="597" t="s">
        <v>39</v>
      </c>
      <c r="BS53" s="599">
        <v>154</v>
      </c>
      <c r="BT53" s="599">
        <v>224</v>
      </c>
      <c r="BU53" s="599">
        <v>403</v>
      </c>
      <c r="BV53" s="599">
        <v>952</v>
      </c>
      <c r="BW53" s="599">
        <v>1195</v>
      </c>
      <c r="BX53" s="599">
        <v>1320</v>
      </c>
      <c r="BY53" s="599">
        <v>1066</v>
      </c>
      <c r="BZ53" s="599">
        <v>560</v>
      </c>
      <c r="CA53" s="599">
        <v>278</v>
      </c>
      <c r="CB53" s="599">
        <v>104</v>
      </c>
      <c r="CC53" s="592"/>
      <c r="CD53" s="827"/>
      <c r="CE53" s="597" t="s">
        <v>39</v>
      </c>
      <c r="CF53" s="599">
        <v>401</v>
      </c>
      <c r="CG53" s="599">
        <v>944</v>
      </c>
      <c r="CH53" s="599">
        <v>2432</v>
      </c>
      <c r="CI53" s="599">
        <v>8166</v>
      </c>
      <c r="CJ53" s="599">
        <v>16176</v>
      </c>
      <c r="CK53" s="599">
        <v>25121</v>
      </c>
      <c r="CL53" s="599">
        <v>23427</v>
      </c>
      <c r="CM53" s="599">
        <v>13880</v>
      </c>
      <c r="CN53" s="599">
        <v>6988</v>
      </c>
      <c r="CO53" s="599">
        <v>2911</v>
      </c>
      <c r="CP53"/>
      <c r="CQ53" s="827"/>
      <c r="CR53" s="597" t="s">
        <v>39</v>
      </c>
      <c r="CS53" s="599">
        <v>43</v>
      </c>
      <c r="CT53" s="599">
        <v>64</v>
      </c>
      <c r="CU53" s="599">
        <v>201</v>
      </c>
      <c r="CV53" s="599">
        <v>776</v>
      </c>
      <c r="CW53" s="599">
        <v>1698</v>
      </c>
      <c r="CX53" s="599">
        <v>3075</v>
      </c>
      <c r="CY53" s="599">
        <v>3494</v>
      </c>
      <c r="CZ53" s="599">
        <v>2409</v>
      </c>
      <c r="DA53" s="599">
        <v>1350</v>
      </c>
      <c r="DB53" s="599">
        <v>656</v>
      </c>
      <c r="DC53" s="592"/>
      <c r="DD53" s="827"/>
      <c r="DE53" s="597" t="s">
        <v>39</v>
      </c>
      <c r="DF53" s="599">
        <v>512</v>
      </c>
      <c r="DG53" s="599">
        <v>1104</v>
      </c>
      <c r="DH53" s="599">
        <v>2634</v>
      </c>
      <c r="DI53" s="599">
        <v>8342</v>
      </c>
      <c r="DJ53" s="599">
        <v>15673</v>
      </c>
      <c r="DK53" s="599">
        <v>23366</v>
      </c>
      <c r="DL53" s="599">
        <v>20999</v>
      </c>
      <c r="DM53" s="599">
        <v>12031</v>
      </c>
      <c r="DN53" s="599">
        <v>5916</v>
      </c>
      <c r="DO53" s="599">
        <v>2359</v>
      </c>
    </row>
    <row r="54" spans="1:119" ht="14.25" customHeight="1" x14ac:dyDescent="0.2">
      <c r="A54"/>
      <c r="B54" s="842"/>
      <c r="C54" s="592"/>
      <c r="D54" s="827"/>
      <c r="E54" s="597" t="s">
        <v>40</v>
      </c>
      <c r="F54" s="599">
        <v>190</v>
      </c>
      <c r="G54" s="599">
        <v>374</v>
      </c>
      <c r="H54" s="599">
        <v>898</v>
      </c>
      <c r="I54" s="599">
        <v>3168</v>
      </c>
      <c r="J54" s="599">
        <v>8107</v>
      </c>
      <c r="K54" s="599">
        <v>17119</v>
      </c>
      <c r="L54" s="599">
        <v>23538</v>
      </c>
      <c r="M54" s="599">
        <v>19137</v>
      </c>
      <c r="N54" s="599">
        <v>12834</v>
      </c>
      <c r="O54" s="599">
        <v>7315</v>
      </c>
      <c r="P54" s="592"/>
      <c r="Q54" s="827"/>
      <c r="R54" s="597" t="s">
        <v>40</v>
      </c>
      <c r="S54" s="599">
        <v>26</v>
      </c>
      <c r="T54" s="599">
        <v>69</v>
      </c>
      <c r="U54" s="599">
        <v>188</v>
      </c>
      <c r="V54" s="599">
        <v>641</v>
      </c>
      <c r="W54" s="599">
        <v>2303</v>
      </c>
      <c r="X54" s="599">
        <v>6346</v>
      </c>
      <c r="Y54" s="599">
        <v>11106</v>
      </c>
      <c r="Z54" s="599">
        <v>10632</v>
      </c>
      <c r="AA54" s="599">
        <v>8142</v>
      </c>
      <c r="AB54" s="599">
        <v>5079</v>
      </c>
      <c r="AC54" s="592"/>
      <c r="AD54" s="827"/>
      <c r="AE54" s="597" t="s">
        <v>40</v>
      </c>
      <c r="AF54" s="599">
        <v>164</v>
      </c>
      <c r="AG54" s="599">
        <v>305</v>
      </c>
      <c r="AH54" s="599">
        <v>710</v>
      </c>
      <c r="AI54" s="599">
        <v>2527</v>
      </c>
      <c r="AJ54" s="599">
        <v>5804</v>
      </c>
      <c r="AK54" s="599">
        <v>10773</v>
      </c>
      <c r="AL54" s="599">
        <v>12432</v>
      </c>
      <c r="AM54" s="599">
        <v>8505</v>
      </c>
      <c r="AN54" s="599">
        <v>4692</v>
      </c>
      <c r="AO54" s="599">
        <v>2236</v>
      </c>
      <c r="AP54" s="591"/>
      <c r="AQ54" s="827"/>
      <c r="AR54" s="597" t="s">
        <v>40</v>
      </c>
      <c r="AS54" s="599">
        <v>76</v>
      </c>
      <c r="AT54" s="599">
        <v>169</v>
      </c>
      <c r="AU54" s="599">
        <v>318</v>
      </c>
      <c r="AV54" s="599">
        <v>844</v>
      </c>
      <c r="AW54" s="599">
        <v>1597</v>
      </c>
      <c r="AX54" s="599">
        <v>2693</v>
      </c>
      <c r="AY54" s="599">
        <v>3179</v>
      </c>
      <c r="AZ54" s="599">
        <v>2279</v>
      </c>
      <c r="BA54" s="599">
        <v>1450</v>
      </c>
      <c r="BB54" s="599">
        <v>761</v>
      </c>
      <c r="BC54" s="592"/>
      <c r="BD54" s="827"/>
      <c r="BE54" s="597" t="s">
        <v>40</v>
      </c>
      <c r="BF54" s="599">
        <v>114</v>
      </c>
      <c r="BG54" s="599">
        <v>205</v>
      </c>
      <c r="BH54" s="599">
        <v>580</v>
      </c>
      <c r="BI54" s="599">
        <v>2324</v>
      </c>
      <c r="BJ54" s="599">
        <v>6510</v>
      </c>
      <c r="BK54" s="599">
        <v>14426</v>
      </c>
      <c r="BL54" s="599">
        <v>20359</v>
      </c>
      <c r="BM54" s="599">
        <v>16858</v>
      </c>
      <c r="BN54" s="599">
        <v>11384</v>
      </c>
      <c r="BO54" s="599">
        <v>6554</v>
      </c>
      <c r="BP54"/>
      <c r="BQ54" s="827"/>
      <c r="BR54" s="597" t="s">
        <v>40</v>
      </c>
      <c r="BS54" s="599">
        <v>44</v>
      </c>
      <c r="BT54" s="599">
        <v>63</v>
      </c>
      <c r="BU54" s="599">
        <v>119</v>
      </c>
      <c r="BV54" s="599">
        <v>291</v>
      </c>
      <c r="BW54" s="599">
        <v>482</v>
      </c>
      <c r="BX54" s="599">
        <v>748</v>
      </c>
      <c r="BY54" s="599">
        <v>815</v>
      </c>
      <c r="BZ54" s="599">
        <v>597</v>
      </c>
      <c r="CA54" s="599">
        <v>409</v>
      </c>
      <c r="CB54" s="599">
        <v>236</v>
      </c>
      <c r="CC54" s="592"/>
      <c r="CD54" s="827"/>
      <c r="CE54" s="597" t="s">
        <v>40</v>
      </c>
      <c r="CF54" s="599">
        <v>146</v>
      </c>
      <c r="CG54" s="599">
        <v>311</v>
      </c>
      <c r="CH54" s="599">
        <v>779</v>
      </c>
      <c r="CI54" s="599">
        <v>2877</v>
      </c>
      <c r="CJ54" s="599">
        <v>7625</v>
      </c>
      <c r="CK54" s="599">
        <v>16371</v>
      </c>
      <c r="CL54" s="599">
        <v>22723</v>
      </c>
      <c r="CM54" s="599">
        <v>18540</v>
      </c>
      <c r="CN54" s="599">
        <v>12425</v>
      </c>
      <c r="CO54" s="599">
        <v>7079</v>
      </c>
      <c r="CP54"/>
      <c r="CQ54" s="827"/>
      <c r="CR54" s="597" t="s">
        <v>40</v>
      </c>
      <c r="CS54" s="599">
        <v>8</v>
      </c>
      <c r="CT54" s="599">
        <v>19</v>
      </c>
      <c r="CU54" s="599">
        <v>52</v>
      </c>
      <c r="CV54" s="599">
        <v>239</v>
      </c>
      <c r="CW54" s="599">
        <v>705</v>
      </c>
      <c r="CX54" s="599">
        <v>1740</v>
      </c>
      <c r="CY54" s="599">
        <v>2867</v>
      </c>
      <c r="CZ54" s="599">
        <v>2646</v>
      </c>
      <c r="DA54" s="599">
        <v>2100</v>
      </c>
      <c r="DB54" s="599">
        <v>1290</v>
      </c>
      <c r="DC54" s="592"/>
      <c r="DD54" s="827"/>
      <c r="DE54" s="597" t="s">
        <v>40</v>
      </c>
      <c r="DF54" s="599">
        <v>182</v>
      </c>
      <c r="DG54" s="599">
        <v>355</v>
      </c>
      <c r="DH54" s="599">
        <v>846</v>
      </c>
      <c r="DI54" s="599">
        <v>2929</v>
      </c>
      <c r="DJ54" s="599">
        <v>7402</v>
      </c>
      <c r="DK54" s="599">
        <v>15379</v>
      </c>
      <c r="DL54" s="599">
        <v>20671</v>
      </c>
      <c r="DM54" s="599">
        <v>16491</v>
      </c>
      <c r="DN54" s="599">
        <v>10734</v>
      </c>
      <c r="DO54" s="599">
        <v>6025</v>
      </c>
    </row>
    <row r="55" spans="1:119" ht="14.25" customHeight="1" x14ac:dyDescent="0.2">
      <c r="A55"/>
      <c r="B55" s="842"/>
      <c r="C55" s="592"/>
      <c r="D55" s="828"/>
      <c r="E55" s="597" t="s">
        <v>41</v>
      </c>
      <c r="F55" s="599">
        <v>17</v>
      </c>
      <c r="G55" s="599">
        <v>14</v>
      </c>
      <c r="H55" s="599">
        <v>66</v>
      </c>
      <c r="I55" s="599">
        <v>198</v>
      </c>
      <c r="J55" s="599">
        <v>666</v>
      </c>
      <c r="K55" s="599">
        <v>2009</v>
      </c>
      <c r="L55" s="599">
        <v>4433</v>
      </c>
      <c r="M55" s="599">
        <v>5230</v>
      </c>
      <c r="N55" s="599">
        <v>5223</v>
      </c>
      <c r="O55" s="599">
        <v>4684</v>
      </c>
      <c r="P55" s="592"/>
      <c r="Q55" s="828"/>
      <c r="R55" s="597" t="s">
        <v>41</v>
      </c>
      <c r="S55" s="599">
        <v>1</v>
      </c>
      <c r="T55" s="599">
        <v>0</v>
      </c>
      <c r="U55" s="599">
        <v>12</v>
      </c>
      <c r="V55" s="599">
        <v>30</v>
      </c>
      <c r="W55" s="599">
        <v>167</v>
      </c>
      <c r="X55" s="599">
        <v>584</v>
      </c>
      <c r="Y55" s="599">
        <v>1833</v>
      </c>
      <c r="Z55" s="599">
        <v>2506</v>
      </c>
      <c r="AA55" s="599">
        <v>2963</v>
      </c>
      <c r="AB55" s="599">
        <v>3033</v>
      </c>
      <c r="AC55" s="592"/>
      <c r="AD55" s="828"/>
      <c r="AE55" s="597" t="s">
        <v>41</v>
      </c>
      <c r="AF55" s="599">
        <v>16</v>
      </c>
      <c r="AG55" s="599">
        <v>14</v>
      </c>
      <c r="AH55" s="599">
        <v>54</v>
      </c>
      <c r="AI55" s="599">
        <v>168</v>
      </c>
      <c r="AJ55" s="599">
        <v>499</v>
      </c>
      <c r="AK55" s="599">
        <v>1425</v>
      </c>
      <c r="AL55" s="599">
        <v>2600</v>
      </c>
      <c r="AM55" s="599">
        <v>2724</v>
      </c>
      <c r="AN55" s="599">
        <v>2260</v>
      </c>
      <c r="AO55" s="599">
        <v>1651</v>
      </c>
      <c r="AP55" s="591"/>
      <c r="AQ55" s="828"/>
      <c r="AR55" s="597" t="s">
        <v>41</v>
      </c>
      <c r="AS55" s="599">
        <v>8</v>
      </c>
      <c r="AT55" s="599">
        <v>9</v>
      </c>
      <c r="AU55" s="599">
        <v>14</v>
      </c>
      <c r="AV55" s="599">
        <v>47</v>
      </c>
      <c r="AW55" s="599">
        <v>104</v>
      </c>
      <c r="AX55" s="599">
        <v>242</v>
      </c>
      <c r="AY55" s="599">
        <v>430</v>
      </c>
      <c r="AZ55" s="599">
        <v>407</v>
      </c>
      <c r="BA55" s="599">
        <v>347</v>
      </c>
      <c r="BB55" s="599">
        <v>304</v>
      </c>
      <c r="BC55" s="592"/>
      <c r="BD55" s="828"/>
      <c r="BE55" s="597" t="s">
        <v>41</v>
      </c>
      <c r="BF55" s="599">
        <v>9</v>
      </c>
      <c r="BG55" s="599">
        <v>5</v>
      </c>
      <c r="BH55" s="599">
        <v>52</v>
      </c>
      <c r="BI55" s="599">
        <v>151</v>
      </c>
      <c r="BJ55" s="599">
        <v>562</v>
      </c>
      <c r="BK55" s="599">
        <v>1767</v>
      </c>
      <c r="BL55" s="599">
        <v>4003</v>
      </c>
      <c r="BM55" s="599">
        <v>4823</v>
      </c>
      <c r="BN55" s="599">
        <v>4876</v>
      </c>
      <c r="BO55" s="599">
        <v>4380</v>
      </c>
      <c r="BP55"/>
      <c r="BQ55" s="828"/>
      <c r="BR55" s="597" t="s">
        <v>41</v>
      </c>
      <c r="BS55" s="599">
        <v>6</v>
      </c>
      <c r="BT55" s="599">
        <v>4</v>
      </c>
      <c r="BU55" s="599">
        <v>8</v>
      </c>
      <c r="BV55" s="599">
        <v>26</v>
      </c>
      <c r="BW55" s="599">
        <v>46</v>
      </c>
      <c r="BX55" s="599">
        <v>93</v>
      </c>
      <c r="BY55" s="599">
        <v>144</v>
      </c>
      <c r="BZ55" s="599">
        <v>129</v>
      </c>
      <c r="CA55" s="599">
        <v>139</v>
      </c>
      <c r="CB55" s="599">
        <v>116</v>
      </c>
      <c r="CC55" s="592"/>
      <c r="CD55" s="828"/>
      <c r="CE55" s="597" t="s">
        <v>41</v>
      </c>
      <c r="CF55" s="599">
        <v>11</v>
      </c>
      <c r="CG55" s="599">
        <v>10</v>
      </c>
      <c r="CH55" s="599">
        <v>58</v>
      </c>
      <c r="CI55" s="599">
        <v>172</v>
      </c>
      <c r="CJ55" s="599">
        <v>620</v>
      </c>
      <c r="CK55" s="599">
        <v>1916</v>
      </c>
      <c r="CL55" s="599">
        <v>4289</v>
      </c>
      <c r="CM55" s="599">
        <v>5101</v>
      </c>
      <c r="CN55" s="599">
        <v>5084</v>
      </c>
      <c r="CO55" s="599">
        <v>4568</v>
      </c>
      <c r="CP55"/>
      <c r="CQ55" s="828"/>
      <c r="CR55" s="597" t="s">
        <v>41</v>
      </c>
      <c r="CS55" s="599">
        <v>0</v>
      </c>
      <c r="CT55" s="599">
        <v>1</v>
      </c>
      <c r="CU55" s="599">
        <v>6</v>
      </c>
      <c r="CV55" s="599">
        <v>17</v>
      </c>
      <c r="CW55" s="599">
        <v>44</v>
      </c>
      <c r="CX55" s="599">
        <v>158</v>
      </c>
      <c r="CY55" s="599">
        <v>401</v>
      </c>
      <c r="CZ55" s="599">
        <v>595</v>
      </c>
      <c r="DA55" s="599">
        <v>647</v>
      </c>
      <c r="DB55" s="599">
        <v>697</v>
      </c>
      <c r="DC55" s="592"/>
      <c r="DD55" s="828"/>
      <c r="DE55" s="597" t="s">
        <v>41</v>
      </c>
      <c r="DF55" s="599">
        <v>17</v>
      </c>
      <c r="DG55" s="599">
        <v>13</v>
      </c>
      <c r="DH55" s="599">
        <v>60</v>
      </c>
      <c r="DI55" s="599">
        <v>181</v>
      </c>
      <c r="DJ55" s="599">
        <v>622</v>
      </c>
      <c r="DK55" s="599">
        <v>1851</v>
      </c>
      <c r="DL55" s="599">
        <v>4032</v>
      </c>
      <c r="DM55" s="599">
        <v>4635</v>
      </c>
      <c r="DN55" s="599">
        <v>4576</v>
      </c>
      <c r="DO55" s="599">
        <v>3987</v>
      </c>
    </row>
    <row r="56" spans="1:119" ht="14.25" customHeight="1" x14ac:dyDescent="0.2">
      <c r="A56"/>
      <c r="B56" s="324"/>
      <c r="C56" s="592"/>
      <c r="D56" s="592"/>
      <c r="E56" s="592"/>
      <c r="F56" s="592"/>
      <c r="G56" s="592"/>
      <c r="H56" s="592"/>
      <c r="I56" s="592"/>
      <c r="J56" s="592"/>
      <c r="K56" s="592"/>
      <c r="L56" s="592"/>
      <c r="M56" s="592"/>
      <c r="N56" s="592"/>
      <c r="O56" s="592"/>
      <c r="P56" s="592"/>
      <c r="Q56" s="592"/>
      <c r="R56" s="592"/>
      <c r="S56" s="592"/>
      <c r="T56" s="592"/>
      <c r="U56" s="592"/>
      <c r="V56" s="592"/>
      <c r="W56" s="592"/>
      <c r="X56" s="592"/>
      <c r="Y56" s="592"/>
      <c r="Z56" s="592"/>
      <c r="AA56" s="592"/>
      <c r="AB56" s="592"/>
      <c r="AC56" s="592"/>
      <c r="AD56" s="592"/>
      <c r="AE56" s="592"/>
      <c r="AF56" s="592"/>
      <c r="AG56" s="592"/>
      <c r="AH56" s="592"/>
      <c r="AI56" s="592"/>
      <c r="AJ56" s="592"/>
      <c r="AK56" s="592"/>
      <c r="AL56" s="592"/>
      <c r="AM56" s="592"/>
      <c r="AN56" s="592"/>
      <c r="AO56" s="592"/>
      <c r="AP56" s="591"/>
      <c r="AQ56" s="592"/>
      <c r="AR56" s="592"/>
      <c r="AS56" s="592"/>
      <c r="AT56" s="592"/>
      <c r="AU56" s="592"/>
      <c r="AV56" s="592"/>
      <c r="AW56" s="592"/>
      <c r="AX56" s="592"/>
      <c r="AY56" s="592"/>
      <c r="AZ56" s="592"/>
      <c r="BA56" s="592"/>
      <c r="BB56" s="592"/>
      <c r="BC56" s="592"/>
      <c r="BD56" s="592"/>
      <c r="BE56" s="592"/>
      <c r="BF56" s="592"/>
      <c r="BG56" s="592"/>
      <c r="BH56" s="592"/>
      <c r="BI56" s="592"/>
      <c r="BJ56" s="592"/>
      <c r="BK56" s="592"/>
      <c r="BL56" s="592"/>
      <c r="BM56" s="592"/>
      <c r="BN56" s="592"/>
      <c r="BO56" s="592"/>
      <c r="BP56"/>
      <c r="BQ56" s="592"/>
      <c r="BR56" s="592"/>
      <c r="BS56" s="592"/>
      <c r="BT56" s="592"/>
      <c r="BU56" s="592"/>
      <c r="BV56" s="592"/>
      <c r="BW56" s="592"/>
      <c r="BX56" s="592"/>
      <c r="BY56" s="592"/>
      <c r="BZ56" s="592"/>
      <c r="CA56" s="592"/>
      <c r="CB56" s="592"/>
      <c r="CC56" s="592"/>
      <c r="CD56" s="592"/>
      <c r="CE56" s="592"/>
      <c r="CF56" s="592"/>
      <c r="CG56" s="592"/>
      <c r="CH56" s="592"/>
      <c r="CI56" s="592"/>
      <c r="CJ56" s="592"/>
      <c r="CK56" s="592"/>
      <c r="CL56" s="592"/>
      <c r="CM56" s="592"/>
      <c r="CN56" s="592"/>
      <c r="CO56" s="592"/>
      <c r="CP56"/>
      <c r="CQ56" s="592"/>
      <c r="CR56" s="592"/>
      <c r="CS56" s="592"/>
      <c r="CT56" s="592"/>
      <c r="CU56" s="592"/>
      <c r="CV56" s="592"/>
      <c r="CW56" s="592"/>
      <c r="CX56" s="592"/>
      <c r="CY56" s="592"/>
      <c r="CZ56" s="592"/>
      <c r="DA56" s="592"/>
      <c r="DB56" s="592"/>
      <c r="DC56" s="592"/>
      <c r="DD56" s="592"/>
      <c r="DE56" s="592"/>
      <c r="DF56" s="592"/>
      <c r="DG56" s="592"/>
      <c r="DH56" s="592"/>
      <c r="DI56" s="592"/>
      <c r="DJ56" s="592"/>
      <c r="DK56" s="592"/>
      <c r="DL56" s="592"/>
      <c r="DM56" s="592"/>
      <c r="DN56" s="592"/>
      <c r="DO56" s="592"/>
    </row>
    <row r="57" spans="1:119" ht="14.25" customHeight="1" x14ac:dyDescent="0.3">
      <c r="A57"/>
      <c r="B57" s="324"/>
      <c r="C57" s="592"/>
      <c r="D57" s="829" t="s">
        <v>246</v>
      </c>
      <c r="E57" s="829"/>
      <c r="F57" s="595"/>
      <c r="G57" s="595"/>
      <c r="H57" s="595"/>
      <c r="I57" s="595"/>
      <c r="J57" s="595"/>
      <c r="K57" s="595"/>
      <c r="L57" s="595"/>
      <c r="M57" s="595"/>
      <c r="N57" s="595"/>
      <c r="O57" s="595"/>
      <c r="P57" s="592"/>
      <c r="Q57" s="829" t="s">
        <v>246</v>
      </c>
      <c r="R57" s="829"/>
      <c r="S57" s="595"/>
      <c r="T57" s="595"/>
      <c r="U57" s="595"/>
      <c r="V57" s="595"/>
      <c r="W57" s="595"/>
      <c r="X57" s="595"/>
      <c r="Y57" s="595"/>
      <c r="Z57" s="595"/>
      <c r="AA57" s="595"/>
      <c r="AB57" s="595"/>
      <c r="AC57" s="592"/>
      <c r="AD57" s="829" t="s">
        <v>246</v>
      </c>
      <c r="AE57" s="829"/>
      <c r="AF57" s="595"/>
      <c r="AG57" s="595"/>
      <c r="AH57" s="595"/>
      <c r="AI57" s="595"/>
      <c r="AJ57" s="595"/>
      <c r="AK57" s="595"/>
      <c r="AL57" s="595"/>
      <c r="AM57" s="595"/>
      <c r="AN57" s="595"/>
      <c r="AO57" s="595"/>
      <c r="AP57" s="591"/>
      <c r="AQ57" s="829" t="s">
        <v>246</v>
      </c>
      <c r="AR57" s="829"/>
      <c r="AS57" s="595"/>
      <c r="AT57" s="595"/>
      <c r="AU57" s="595"/>
      <c r="AV57" s="595"/>
      <c r="AW57" s="595"/>
      <c r="AX57" s="595"/>
      <c r="AY57" s="595"/>
      <c r="AZ57" s="595"/>
      <c r="BA57" s="595"/>
      <c r="BB57" s="595"/>
      <c r="BC57" s="592"/>
      <c r="BD57" s="829" t="s">
        <v>246</v>
      </c>
      <c r="BE57" s="829"/>
      <c r="BF57" s="595"/>
      <c r="BG57" s="595"/>
      <c r="BH57" s="595"/>
      <c r="BI57" s="595"/>
      <c r="BJ57" s="595"/>
      <c r="BK57" s="595"/>
      <c r="BL57" s="595"/>
      <c r="BM57" s="595"/>
      <c r="BN57" s="595"/>
      <c r="BO57" s="595"/>
      <c r="BP57"/>
      <c r="BQ57" s="829" t="s">
        <v>246</v>
      </c>
      <c r="BR57" s="829"/>
      <c r="BS57" s="595"/>
      <c r="BT57" s="595"/>
      <c r="BU57" s="595"/>
      <c r="BV57" s="595"/>
      <c r="BW57" s="595"/>
      <c r="BX57" s="595"/>
      <c r="BY57" s="595"/>
      <c r="BZ57" s="595"/>
      <c r="CA57" s="595"/>
      <c r="CB57" s="595"/>
      <c r="CC57" s="592"/>
      <c r="CD57" s="829" t="s">
        <v>246</v>
      </c>
      <c r="CE57" s="829"/>
      <c r="CF57" s="595"/>
      <c r="CG57" s="595"/>
      <c r="CH57" s="595"/>
      <c r="CI57" s="595"/>
      <c r="CJ57" s="595"/>
      <c r="CK57" s="595"/>
      <c r="CL57" s="595"/>
      <c r="CM57" s="595"/>
      <c r="CN57" s="595"/>
      <c r="CO57" s="595"/>
      <c r="CP57"/>
      <c r="CQ57" s="829" t="s">
        <v>246</v>
      </c>
      <c r="CR57" s="829"/>
      <c r="CS57" s="595"/>
      <c r="CT57" s="595"/>
      <c r="CU57" s="595"/>
      <c r="CV57" s="595"/>
      <c r="CW57" s="595"/>
      <c r="CX57" s="595"/>
      <c r="CY57" s="595"/>
      <c r="CZ57" s="595"/>
      <c r="DA57" s="595"/>
      <c r="DB57" s="595"/>
      <c r="DC57" s="592"/>
      <c r="DD57" s="829" t="s">
        <v>246</v>
      </c>
      <c r="DE57" s="829"/>
      <c r="DF57" s="595"/>
      <c r="DG57" s="595"/>
      <c r="DH57" s="595"/>
      <c r="DI57" s="595"/>
      <c r="DJ57" s="595"/>
      <c r="DK57" s="595"/>
      <c r="DL57" s="595"/>
      <c r="DM57" s="595"/>
      <c r="DN57" s="595"/>
      <c r="DO57" s="595"/>
    </row>
    <row r="58" spans="1:119" ht="28.9" customHeight="1" x14ac:dyDescent="0.2">
      <c r="A58"/>
      <c r="B58" s="324"/>
      <c r="C58" s="592"/>
      <c r="D58" s="829"/>
      <c r="E58" s="829"/>
      <c r="F58" s="831" t="s">
        <v>171</v>
      </c>
      <c r="G58" s="831"/>
      <c r="H58" s="831"/>
      <c r="I58" s="831"/>
      <c r="J58" s="831"/>
      <c r="K58" s="831"/>
      <c r="L58" s="831"/>
      <c r="M58" s="831"/>
      <c r="N58" s="831"/>
      <c r="O58" s="831"/>
      <c r="P58" s="592"/>
      <c r="Q58" s="829"/>
      <c r="R58" s="829"/>
      <c r="S58" s="831" t="s">
        <v>171</v>
      </c>
      <c r="T58" s="831"/>
      <c r="U58" s="831"/>
      <c r="V58" s="831"/>
      <c r="W58" s="831"/>
      <c r="X58" s="831"/>
      <c r="Y58" s="831"/>
      <c r="Z58" s="831"/>
      <c r="AA58" s="831"/>
      <c r="AB58" s="831"/>
      <c r="AC58" s="592"/>
      <c r="AD58" s="829"/>
      <c r="AE58" s="829"/>
      <c r="AF58" s="839" t="s">
        <v>171</v>
      </c>
      <c r="AG58" s="840"/>
      <c r="AH58" s="840"/>
      <c r="AI58" s="840"/>
      <c r="AJ58" s="840"/>
      <c r="AK58" s="840"/>
      <c r="AL58" s="840"/>
      <c r="AM58" s="840"/>
      <c r="AN58" s="840"/>
      <c r="AO58" s="841"/>
      <c r="AP58" s="591"/>
      <c r="AQ58" s="829"/>
      <c r="AR58" s="829"/>
      <c r="AS58" s="831" t="s">
        <v>171</v>
      </c>
      <c r="AT58" s="831"/>
      <c r="AU58" s="831"/>
      <c r="AV58" s="831"/>
      <c r="AW58" s="831"/>
      <c r="AX58" s="831"/>
      <c r="AY58" s="831"/>
      <c r="AZ58" s="831"/>
      <c r="BA58" s="831"/>
      <c r="BB58" s="831"/>
      <c r="BC58" s="592"/>
      <c r="BD58" s="829"/>
      <c r="BE58" s="829"/>
      <c r="BF58" s="831" t="s">
        <v>171</v>
      </c>
      <c r="BG58" s="831"/>
      <c r="BH58" s="831"/>
      <c r="BI58" s="831"/>
      <c r="BJ58" s="831"/>
      <c r="BK58" s="831"/>
      <c r="BL58" s="831"/>
      <c r="BM58" s="831"/>
      <c r="BN58" s="831"/>
      <c r="BO58" s="831"/>
      <c r="BP58"/>
      <c r="BQ58" s="829"/>
      <c r="BR58" s="829"/>
      <c r="BS58" s="831" t="s">
        <v>171</v>
      </c>
      <c r="BT58" s="831"/>
      <c r="BU58" s="831"/>
      <c r="BV58" s="831"/>
      <c r="BW58" s="831"/>
      <c r="BX58" s="831"/>
      <c r="BY58" s="831"/>
      <c r="BZ58" s="831"/>
      <c r="CA58" s="831"/>
      <c r="CB58" s="831"/>
      <c r="CC58" s="592"/>
      <c r="CD58" s="829"/>
      <c r="CE58" s="829"/>
      <c r="CF58" s="831" t="s">
        <v>171</v>
      </c>
      <c r="CG58" s="831"/>
      <c r="CH58" s="831"/>
      <c r="CI58" s="831"/>
      <c r="CJ58" s="831"/>
      <c r="CK58" s="831"/>
      <c r="CL58" s="831"/>
      <c r="CM58" s="831"/>
      <c r="CN58" s="831"/>
      <c r="CO58" s="831"/>
      <c r="CP58"/>
      <c r="CQ58" s="829"/>
      <c r="CR58" s="829"/>
      <c r="CS58" s="831" t="s">
        <v>171</v>
      </c>
      <c r="CT58" s="831"/>
      <c r="CU58" s="831"/>
      <c r="CV58" s="831"/>
      <c r="CW58" s="831"/>
      <c r="CX58" s="831"/>
      <c r="CY58" s="831"/>
      <c r="CZ58" s="831"/>
      <c r="DA58" s="831"/>
      <c r="DB58" s="831"/>
      <c r="DC58" s="592"/>
      <c r="DD58" s="829"/>
      <c r="DE58" s="829"/>
      <c r="DF58" s="831" t="s">
        <v>171</v>
      </c>
      <c r="DG58" s="831"/>
      <c r="DH58" s="831"/>
      <c r="DI58" s="831"/>
      <c r="DJ58" s="831"/>
      <c r="DK58" s="831"/>
      <c r="DL58" s="831"/>
      <c r="DM58" s="831"/>
      <c r="DN58" s="831"/>
      <c r="DO58" s="831"/>
    </row>
    <row r="59" spans="1:119" ht="14.25" customHeight="1" x14ac:dyDescent="0.2">
      <c r="A59"/>
      <c r="B59" s="324"/>
      <c r="C59" s="592"/>
      <c r="D59" s="830"/>
      <c r="E59" s="830"/>
      <c r="F59" s="596" t="s">
        <v>16</v>
      </c>
      <c r="G59" s="596">
        <v>1</v>
      </c>
      <c r="H59" s="596">
        <v>2</v>
      </c>
      <c r="I59" s="596">
        <v>3</v>
      </c>
      <c r="J59" s="596">
        <v>4</v>
      </c>
      <c r="K59" s="596">
        <v>5</v>
      </c>
      <c r="L59" s="596">
        <v>6</v>
      </c>
      <c r="M59" s="596">
        <v>7</v>
      </c>
      <c r="N59" s="596">
        <v>8</v>
      </c>
      <c r="O59" s="596">
        <v>9</v>
      </c>
      <c r="P59" s="592"/>
      <c r="Q59" s="830"/>
      <c r="R59" s="830"/>
      <c r="S59" s="596" t="s">
        <v>16</v>
      </c>
      <c r="T59" s="596">
        <v>1</v>
      </c>
      <c r="U59" s="596">
        <v>2</v>
      </c>
      <c r="V59" s="596">
        <v>3</v>
      </c>
      <c r="W59" s="596">
        <v>4</v>
      </c>
      <c r="X59" s="596">
        <v>5</v>
      </c>
      <c r="Y59" s="596">
        <v>6</v>
      </c>
      <c r="Z59" s="596">
        <v>7</v>
      </c>
      <c r="AA59" s="596">
        <v>8</v>
      </c>
      <c r="AB59" s="596">
        <v>9</v>
      </c>
      <c r="AC59" s="592"/>
      <c r="AD59" s="830"/>
      <c r="AE59" s="830"/>
      <c r="AF59" s="596" t="s">
        <v>16</v>
      </c>
      <c r="AG59" s="596">
        <v>1</v>
      </c>
      <c r="AH59" s="596">
        <v>2</v>
      </c>
      <c r="AI59" s="596">
        <v>3</v>
      </c>
      <c r="AJ59" s="596">
        <v>4</v>
      </c>
      <c r="AK59" s="596">
        <v>5</v>
      </c>
      <c r="AL59" s="596">
        <v>6</v>
      </c>
      <c r="AM59" s="596">
        <v>7</v>
      </c>
      <c r="AN59" s="596">
        <v>8</v>
      </c>
      <c r="AO59" s="596">
        <v>9</v>
      </c>
      <c r="AP59" s="591"/>
      <c r="AQ59" s="830"/>
      <c r="AR59" s="830"/>
      <c r="AS59" s="596" t="s">
        <v>16</v>
      </c>
      <c r="AT59" s="596">
        <v>1</v>
      </c>
      <c r="AU59" s="596">
        <v>2</v>
      </c>
      <c r="AV59" s="596">
        <v>3</v>
      </c>
      <c r="AW59" s="596">
        <v>4</v>
      </c>
      <c r="AX59" s="596">
        <v>5</v>
      </c>
      <c r="AY59" s="596">
        <v>6</v>
      </c>
      <c r="AZ59" s="596">
        <v>7</v>
      </c>
      <c r="BA59" s="596">
        <v>8</v>
      </c>
      <c r="BB59" s="596">
        <v>9</v>
      </c>
      <c r="BC59" s="592"/>
      <c r="BD59" s="830"/>
      <c r="BE59" s="830"/>
      <c r="BF59" s="596" t="s">
        <v>16</v>
      </c>
      <c r="BG59" s="596">
        <v>1</v>
      </c>
      <c r="BH59" s="596">
        <v>2</v>
      </c>
      <c r="BI59" s="596">
        <v>3</v>
      </c>
      <c r="BJ59" s="596">
        <v>4</v>
      </c>
      <c r="BK59" s="596">
        <v>5</v>
      </c>
      <c r="BL59" s="596">
        <v>6</v>
      </c>
      <c r="BM59" s="596">
        <v>7</v>
      </c>
      <c r="BN59" s="596">
        <v>8</v>
      </c>
      <c r="BO59" s="596">
        <v>9</v>
      </c>
      <c r="BP59"/>
      <c r="BQ59" s="830"/>
      <c r="BR59" s="830"/>
      <c r="BS59" s="596" t="s">
        <v>16</v>
      </c>
      <c r="BT59" s="596">
        <v>1</v>
      </c>
      <c r="BU59" s="596">
        <v>2</v>
      </c>
      <c r="BV59" s="596">
        <v>3</v>
      </c>
      <c r="BW59" s="596">
        <v>4</v>
      </c>
      <c r="BX59" s="596">
        <v>5</v>
      </c>
      <c r="BY59" s="596">
        <v>6</v>
      </c>
      <c r="BZ59" s="596">
        <v>7</v>
      </c>
      <c r="CA59" s="596">
        <v>8</v>
      </c>
      <c r="CB59" s="596">
        <v>9</v>
      </c>
      <c r="CC59" s="592"/>
      <c r="CD59" s="830"/>
      <c r="CE59" s="830"/>
      <c r="CF59" s="596" t="s">
        <v>16</v>
      </c>
      <c r="CG59" s="596">
        <v>1</v>
      </c>
      <c r="CH59" s="596">
        <v>2</v>
      </c>
      <c r="CI59" s="596">
        <v>3</v>
      </c>
      <c r="CJ59" s="596">
        <v>4</v>
      </c>
      <c r="CK59" s="596">
        <v>5</v>
      </c>
      <c r="CL59" s="596">
        <v>6</v>
      </c>
      <c r="CM59" s="596">
        <v>7</v>
      </c>
      <c r="CN59" s="596">
        <v>8</v>
      </c>
      <c r="CO59" s="596">
        <v>9</v>
      </c>
      <c r="CP59"/>
      <c r="CQ59" s="830"/>
      <c r="CR59" s="830"/>
      <c r="CS59" s="596" t="s">
        <v>16</v>
      </c>
      <c r="CT59" s="596">
        <v>1</v>
      </c>
      <c r="CU59" s="596">
        <v>2</v>
      </c>
      <c r="CV59" s="596">
        <v>3</v>
      </c>
      <c r="CW59" s="596">
        <v>4</v>
      </c>
      <c r="CX59" s="596">
        <v>5</v>
      </c>
      <c r="CY59" s="596">
        <v>6</v>
      </c>
      <c r="CZ59" s="596">
        <v>7</v>
      </c>
      <c r="DA59" s="596">
        <v>8</v>
      </c>
      <c r="DB59" s="596">
        <v>9</v>
      </c>
      <c r="DC59" s="592"/>
      <c r="DD59" s="830"/>
      <c r="DE59" s="830"/>
      <c r="DF59" s="596" t="s">
        <v>16</v>
      </c>
      <c r="DG59" s="596">
        <v>1</v>
      </c>
      <c r="DH59" s="596">
        <v>2</v>
      </c>
      <c r="DI59" s="596">
        <v>3</v>
      </c>
      <c r="DJ59" s="596">
        <v>4</v>
      </c>
      <c r="DK59" s="596">
        <v>5</v>
      </c>
      <c r="DL59" s="596">
        <v>6</v>
      </c>
      <c r="DM59" s="596">
        <v>7</v>
      </c>
      <c r="DN59" s="596">
        <v>8</v>
      </c>
      <c r="DO59" s="596">
        <v>9</v>
      </c>
    </row>
    <row r="60" spans="1:119" ht="14.25" customHeight="1" x14ac:dyDescent="0.2">
      <c r="A60"/>
      <c r="B60" s="324"/>
      <c r="C60" s="592"/>
      <c r="D60" s="826" t="s">
        <v>173</v>
      </c>
      <c r="E60" s="601" t="s">
        <v>92</v>
      </c>
      <c r="F60" s="599">
        <v>12.5</v>
      </c>
      <c r="G60" s="599">
        <v>9.7222222222222232</v>
      </c>
      <c r="H60" s="599">
        <v>16.666666666666664</v>
      </c>
      <c r="I60" s="599">
        <v>25</v>
      </c>
      <c r="J60" s="599">
        <v>20.833333333333336</v>
      </c>
      <c r="K60" s="599">
        <v>8.3333333333333321</v>
      </c>
      <c r="L60" s="599">
        <v>5.5555555555555554</v>
      </c>
      <c r="M60" s="599">
        <v>1.3888888888888888</v>
      </c>
      <c r="N60" s="599">
        <v>0</v>
      </c>
      <c r="O60" s="600">
        <v>0</v>
      </c>
      <c r="P60" s="592"/>
      <c r="Q60" s="826" t="s">
        <v>173</v>
      </c>
      <c r="R60" s="597" t="s">
        <v>92</v>
      </c>
      <c r="S60" s="599">
        <v>16.129032258064516</v>
      </c>
      <c r="T60" s="599">
        <v>3.225806451612903</v>
      </c>
      <c r="U60" s="599">
        <v>6.4516129032258061</v>
      </c>
      <c r="V60" s="599">
        <v>22.58064516129032</v>
      </c>
      <c r="W60" s="599">
        <v>29.032258064516132</v>
      </c>
      <c r="X60" s="599">
        <v>19.35483870967742</v>
      </c>
      <c r="Y60" s="599">
        <v>3.225806451612903</v>
      </c>
      <c r="Z60" s="599">
        <v>0</v>
      </c>
      <c r="AA60" s="599">
        <v>0</v>
      </c>
      <c r="AB60" s="600">
        <v>0</v>
      </c>
      <c r="AC60" s="592"/>
      <c r="AD60" s="826" t="s">
        <v>173</v>
      </c>
      <c r="AE60" s="597" t="s">
        <v>92</v>
      </c>
      <c r="AF60" s="599">
        <v>9.7560975609756095</v>
      </c>
      <c r="AG60" s="599">
        <v>14.634146341463413</v>
      </c>
      <c r="AH60" s="599">
        <v>24.390243902439025</v>
      </c>
      <c r="AI60" s="599">
        <v>26.829268292682929</v>
      </c>
      <c r="AJ60" s="599">
        <v>14.634146341463413</v>
      </c>
      <c r="AK60" s="599">
        <v>0</v>
      </c>
      <c r="AL60" s="599">
        <v>7.3170731707317067</v>
      </c>
      <c r="AM60" s="599">
        <v>2.4390243902439024</v>
      </c>
      <c r="AN60" s="599">
        <v>0</v>
      </c>
      <c r="AO60" s="600">
        <v>0</v>
      </c>
      <c r="AP60" s="591"/>
      <c r="AQ60" s="826" t="s">
        <v>173</v>
      </c>
      <c r="AR60" s="597" t="s">
        <v>92</v>
      </c>
      <c r="AS60" s="599">
        <v>15.789473684210526</v>
      </c>
      <c r="AT60" s="599">
        <v>13.157894736842104</v>
      </c>
      <c r="AU60" s="599">
        <v>13.157894736842104</v>
      </c>
      <c r="AV60" s="599">
        <v>26.315789473684209</v>
      </c>
      <c r="AW60" s="599">
        <v>21.052631578947366</v>
      </c>
      <c r="AX60" s="599">
        <v>2.6315789473684208</v>
      </c>
      <c r="AY60" s="599">
        <v>7.8947368421052628</v>
      </c>
      <c r="AZ60" s="599">
        <v>0</v>
      </c>
      <c r="BA60" s="599">
        <v>0</v>
      </c>
      <c r="BB60" s="600">
        <v>0</v>
      </c>
      <c r="BC60" s="592"/>
      <c r="BD60" s="826" t="s">
        <v>173</v>
      </c>
      <c r="BE60" s="597" t="s">
        <v>92</v>
      </c>
      <c r="BF60" s="599">
        <v>8.8235294117647065</v>
      </c>
      <c r="BG60" s="599">
        <v>5.8823529411764701</v>
      </c>
      <c r="BH60" s="599">
        <v>20.588235294117645</v>
      </c>
      <c r="BI60" s="599">
        <v>23.52941176470588</v>
      </c>
      <c r="BJ60" s="599">
        <v>20.588235294117645</v>
      </c>
      <c r="BK60" s="599">
        <v>14.705882352941178</v>
      </c>
      <c r="BL60" s="599">
        <v>2.9411764705882351</v>
      </c>
      <c r="BM60" s="599">
        <v>2.9411764705882351</v>
      </c>
      <c r="BN60" s="599">
        <v>0</v>
      </c>
      <c r="BO60" s="600">
        <v>0</v>
      </c>
      <c r="BP60"/>
      <c r="BQ60" s="826" t="s">
        <v>173</v>
      </c>
      <c r="BR60" s="597" t="s">
        <v>92</v>
      </c>
      <c r="BS60" s="599">
        <v>12.5</v>
      </c>
      <c r="BT60" s="599">
        <v>20.833333333333336</v>
      </c>
      <c r="BU60" s="599">
        <v>16.666666666666664</v>
      </c>
      <c r="BV60" s="599">
        <v>8.3333333333333321</v>
      </c>
      <c r="BW60" s="599">
        <v>25</v>
      </c>
      <c r="BX60" s="599">
        <v>4.1666666666666661</v>
      </c>
      <c r="BY60" s="599">
        <v>8.3333333333333321</v>
      </c>
      <c r="BZ60" s="599">
        <v>4.1666666666666661</v>
      </c>
      <c r="CA60" s="599">
        <v>0</v>
      </c>
      <c r="CB60" s="600">
        <v>0</v>
      </c>
      <c r="CC60" s="592"/>
      <c r="CD60" s="826" t="s">
        <v>173</v>
      </c>
      <c r="CE60" s="597" t="s">
        <v>92</v>
      </c>
      <c r="CF60" s="599">
        <v>12.5</v>
      </c>
      <c r="CG60" s="599">
        <v>4.1666666666666661</v>
      </c>
      <c r="CH60" s="599">
        <v>16.666666666666664</v>
      </c>
      <c r="CI60" s="599">
        <v>33.333333333333329</v>
      </c>
      <c r="CJ60" s="599">
        <v>18.75</v>
      </c>
      <c r="CK60" s="599">
        <v>10.416666666666668</v>
      </c>
      <c r="CL60" s="599">
        <v>4.1666666666666661</v>
      </c>
      <c r="CM60" s="599">
        <v>0</v>
      </c>
      <c r="CN60" s="599">
        <v>0</v>
      </c>
      <c r="CO60" s="600">
        <v>0</v>
      </c>
      <c r="CP60"/>
      <c r="CQ60" s="826" t="s">
        <v>173</v>
      </c>
      <c r="CR60" s="597" t="s">
        <v>92</v>
      </c>
      <c r="CS60" s="599">
        <v>13.636363636363635</v>
      </c>
      <c r="CT60" s="599">
        <v>9.0909090909090917</v>
      </c>
      <c r="CU60" s="599">
        <v>18.181818181818183</v>
      </c>
      <c r="CV60" s="599">
        <v>25.757575757575758</v>
      </c>
      <c r="CW60" s="599">
        <v>22.727272727272727</v>
      </c>
      <c r="CX60" s="599">
        <v>6.0606060606060606</v>
      </c>
      <c r="CY60" s="599">
        <v>4.5454545454545459</v>
      </c>
      <c r="CZ60" s="599">
        <v>0</v>
      </c>
      <c r="DA60" s="599">
        <v>0</v>
      </c>
      <c r="DB60" s="600">
        <v>0</v>
      </c>
      <c r="DC60" s="592"/>
      <c r="DD60" s="826" t="s">
        <v>173</v>
      </c>
      <c r="DE60" s="597" t="s">
        <v>92</v>
      </c>
      <c r="DF60" s="599">
        <v>0</v>
      </c>
      <c r="DG60" s="599">
        <v>16.666666666666664</v>
      </c>
      <c r="DH60" s="599">
        <v>0</v>
      </c>
      <c r="DI60" s="599">
        <v>16.666666666666664</v>
      </c>
      <c r="DJ60" s="599">
        <v>0</v>
      </c>
      <c r="DK60" s="599">
        <v>33.333333333333329</v>
      </c>
      <c r="DL60" s="599">
        <v>16.666666666666664</v>
      </c>
      <c r="DM60" s="599">
        <v>16.666666666666664</v>
      </c>
      <c r="DN60" s="599">
        <v>0</v>
      </c>
      <c r="DO60" s="600">
        <v>0</v>
      </c>
    </row>
    <row r="61" spans="1:119" ht="14.25" customHeight="1" x14ac:dyDescent="0.2">
      <c r="A61"/>
      <c r="B61" s="324"/>
      <c r="C61" s="592"/>
      <c r="D61" s="827"/>
      <c r="E61" s="601">
        <v>1</v>
      </c>
      <c r="F61" s="599">
        <v>23.778501628664493</v>
      </c>
      <c r="G61" s="599">
        <v>25.407166123778502</v>
      </c>
      <c r="H61" s="599">
        <v>18.241042345276874</v>
      </c>
      <c r="I61" s="599">
        <v>15.635179153094461</v>
      </c>
      <c r="J61" s="599">
        <v>8.1433224755700326</v>
      </c>
      <c r="K61" s="599">
        <v>3.5830618892508146</v>
      </c>
      <c r="L61" s="599">
        <v>1.6286644951140066</v>
      </c>
      <c r="M61" s="599">
        <v>1.9543973941368076</v>
      </c>
      <c r="N61" s="599">
        <v>0.65146579804560267</v>
      </c>
      <c r="O61" s="599">
        <v>0.97719869706840379</v>
      </c>
      <c r="P61" s="592"/>
      <c r="Q61" s="827"/>
      <c r="R61" s="597">
        <v>1</v>
      </c>
      <c r="S61" s="599">
        <v>19.594594594594593</v>
      </c>
      <c r="T61" s="599">
        <v>22.972972972972975</v>
      </c>
      <c r="U61" s="599">
        <v>16.216216216216218</v>
      </c>
      <c r="V61" s="599">
        <v>18.918918918918919</v>
      </c>
      <c r="W61" s="599">
        <v>11.486486486486488</v>
      </c>
      <c r="X61" s="599">
        <v>4.7297297297297298</v>
      </c>
      <c r="Y61" s="599">
        <v>1.3513513513513513</v>
      </c>
      <c r="Z61" s="599">
        <v>3.3783783783783785</v>
      </c>
      <c r="AA61" s="599">
        <v>0.67567567567567566</v>
      </c>
      <c r="AB61" s="599">
        <v>0.67567567567567566</v>
      </c>
      <c r="AC61" s="592"/>
      <c r="AD61" s="827"/>
      <c r="AE61" s="597">
        <v>1</v>
      </c>
      <c r="AF61" s="599">
        <v>27.672955974842768</v>
      </c>
      <c r="AG61" s="599">
        <v>27.672955974842768</v>
      </c>
      <c r="AH61" s="599">
        <v>20.125786163522015</v>
      </c>
      <c r="AI61" s="599">
        <v>12.578616352201259</v>
      </c>
      <c r="AJ61" s="599">
        <v>5.0314465408805038</v>
      </c>
      <c r="AK61" s="599">
        <v>2.5157232704402519</v>
      </c>
      <c r="AL61" s="599">
        <v>1.8867924528301887</v>
      </c>
      <c r="AM61" s="599">
        <v>0.62893081761006298</v>
      </c>
      <c r="AN61" s="599">
        <v>0.62893081761006298</v>
      </c>
      <c r="AO61" s="599">
        <v>1.257861635220126</v>
      </c>
      <c r="AP61" s="591"/>
      <c r="AQ61" s="827"/>
      <c r="AR61" s="597">
        <v>1</v>
      </c>
      <c r="AS61" s="599">
        <v>27.388535031847134</v>
      </c>
      <c r="AT61" s="599">
        <v>27.388535031847134</v>
      </c>
      <c r="AU61" s="599">
        <v>21.656050955414013</v>
      </c>
      <c r="AV61" s="599">
        <v>12.101910828025478</v>
      </c>
      <c r="AW61" s="599">
        <v>6.369426751592357</v>
      </c>
      <c r="AX61" s="599">
        <v>3.1847133757961785</v>
      </c>
      <c r="AY61" s="599">
        <v>0</v>
      </c>
      <c r="AZ61" s="599">
        <v>0</v>
      </c>
      <c r="BA61" s="599">
        <v>0.63694267515923575</v>
      </c>
      <c r="BB61" s="599">
        <v>1.2738853503184715</v>
      </c>
      <c r="BC61" s="592"/>
      <c r="BD61" s="827"/>
      <c r="BE61" s="597">
        <v>1</v>
      </c>
      <c r="BF61" s="599">
        <v>20</v>
      </c>
      <c r="BG61" s="599">
        <v>23.333333333333332</v>
      </c>
      <c r="BH61" s="599">
        <v>14.666666666666666</v>
      </c>
      <c r="BI61" s="599">
        <v>19.333333333333332</v>
      </c>
      <c r="BJ61" s="599">
        <v>10</v>
      </c>
      <c r="BK61" s="599">
        <v>4</v>
      </c>
      <c r="BL61" s="599">
        <v>3.3333333333333335</v>
      </c>
      <c r="BM61" s="599">
        <v>4</v>
      </c>
      <c r="BN61" s="599">
        <v>0.66666666666666674</v>
      </c>
      <c r="BO61" s="599">
        <v>0.66666666666666674</v>
      </c>
      <c r="BP61"/>
      <c r="BQ61" s="827"/>
      <c r="BR61" s="597">
        <v>1</v>
      </c>
      <c r="BS61" s="599">
        <v>29.050279329608941</v>
      </c>
      <c r="BT61" s="599">
        <v>32.402234636871505</v>
      </c>
      <c r="BU61" s="599">
        <v>22.905027932960895</v>
      </c>
      <c r="BV61" s="599">
        <v>11.173184357541899</v>
      </c>
      <c r="BW61" s="599">
        <v>3.3519553072625698</v>
      </c>
      <c r="BX61" s="599">
        <v>0.55865921787709494</v>
      </c>
      <c r="BY61" s="599">
        <v>0</v>
      </c>
      <c r="BZ61" s="599">
        <v>0</v>
      </c>
      <c r="CA61" s="599">
        <v>0</v>
      </c>
      <c r="CB61" s="599">
        <v>0.55865921787709494</v>
      </c>
      <c r="CC61" s="592"/>
      <c r="CD61" s="827"/>
      <c r="CE61" s="597">
        <v>1</v>
      </c>
      <c r="CF61" s="599">
        <v>16.40625</v>
      </c>
      <c r="CG61" s="599">
        <v>15.625</v>
      </c>
      <c r="CH61" s="599">
        <v>11.71875</v>
      </c>
      <c r="CI61" s="599">
        <v>21.875</v>
      </c>
      <c r="CJ61" s="599">
        <v>14.84375</v>
      </c>
      <c r="CK61" s="599">
        <v>7.8125</v>
      </c>
      <c r="CL61" s="599">
        <v>3.90625</v>
      </c>
      <c r="CM61" s="599">
        <v>4.6875</v>
      </c>
      <c r="CN61" s="599">
        <v>1.5625</v>
      </c>
      <c r="CO61" s="599">
        <v>1.5625</v>
      </c>
      <c r="CP61"/>
      <c r="CQ61" s="827"/>
      <c r="CR61" s="597">
        <v>1</v>
      </c>
      <c r="CS61" s="599">
        <v>23.645320197044335</v>
      </c>
      <c r="CT61" s="599">
        <v>22.167487684729064</v>
      </c>
      <c r="CU61" s="599">
        <v>12.807881773399016</v>
      </c>
      <c r="CV61" s="599">
        <v>19.21182266009852</v>
      </c>
      <c r="CW61" s="599">
        <v>9.8522167487684733</v>
      </c>
      <c r="CX61" s="599">
        <v>4.9261083743842367</v>
      </c>
      <c r="CY61" s="599">
        <v>2.4630541871921183</v>
      </c>
      <c r="CZ61" s="599">
        <v>2.9556650246305418</v>
      </c>
      <c r="DA61" s="599">
        <v>0.98522167487684731</v>
      </c>
      <c r="DB61" s="599">
        <v>0.98522167487684731</v>
      </c>
      <c r="DC61" s="592"/>
      <c r="DD61" s="827"/>
      <c r="DE61" s="597">
        <v>1</v>
      </c>
      <c r="DF61" s="599">
        <v>24.03846153846154</v>
      </c>
      <c r="DG61" s="599">
        <v>31.73076923076923</v>
      </c>
      <c r="DH61" s="599">
        <v>28.846153846153843</v>
      </c>
      <c r="DI61" s="599">
        <v>8.6538461538461533</v>
      </c>
      <c r="DJ61" s="599">
        <v>4.8076923076923084</v>
      </c>
      <c r="DK61" s="599">
        <v>0.96153846153846156</v>
      </c>
      <c r="DL61" s="599">
        <v>0</v>
      </c>
      <c r="DM61" s="599">
        <v>0</v>
      </c>
      <c r="DN61" s="599">
        <v>0</v>
      </c>
      <c r="DO61" s="599">
        <v>0.96153846153846156</v>
      </c>
    </row>
    <row r="62" spans="1:119" ht="14.25" customHeight="1" x14ac:dyDescent="0.2">
      <c r="A62"/>
      <c r="B62" s="324"/>
      <c r="C62" s="592"/>
      <c r="D62" s="827"/>
      <c r="E62" s="601" t="s">
        <v>45</v>
      </c>
      <c r="F62" s="599">
        <v>11.575914149443561</v>
      </c>
      <c r="G62" s="599">
        <v>25.42726550079491</v>
      </c>
      <c r="H62" s="599">
        <v>27.961049284578699</v>
      </c>
      <c r="I62" s="599">
        <v>20.657790143084263</v>
      </c>
      <c r="J62" s="599">
        <v>8.9626391096979319</v>
      </c>
      <c r="K62" s="599">
        <v>3.6565977742448332</v>
      </c>
      <c r="L62" s="599">
        <v>1.2420508744038157</v>
      </c>
      <c r="M62" s="599">
        <v>0.38751987281399047</v>
      </c>
      <c r="N62" s="599">
        <v>0.11923688394276628</v>
      </c>
      <c r="O62" s="599">
        <v>9.9364069952305248E-3</v>
      </c>
      <c r="P62" s="592"/>
      <c r="Q62" s="827"/>
      <c r="R62" s="597" t="s">
        <v>45</v>
      </c>
      <c r="S62" s="599">
        <v>8.1509602501116571</v>
      </c>
      <c r="T62" s="599">
        <v>22.51004912907548</v>
      </c>
      <c r="U62" s="599">
        <v>27.646270656543098</v>
      </c>
      <c r="V62" s="599">
        <v>24.095578383206789</v>
      </c>
      <c r="W62" s="599">
        <v>10.674408217954444</v>
      </c>
      <c r="X62" s="599">
        <v>4.4216167932112551</v>
      </c>
      <c r="Y62" s="599">
        <v>1.6971862438588656</v>
      </c>
      <c r="Z62" s="599">
        <v>0.58061634658329608</v>
      </c>
      <c r="AA62" s="599">
        <v>0.20098258150960252</v>
      </c>
      <c r="AB62" s="599">
        <v>2.2331397945511387E-2</v>
      </c>
      <c r="AC62" s="592"/>
      <c r="AD62" s="827"/>
      <c r="AE62" s="597" t="s">
        <v>45</v>
      </c>
      <c r="AF62" s="599">
        <v>14.321518080916576</v>
      </c>
      <c r="AG62" s="599">
        <v>27.765843179377015</v>
      </c>
      <c r="AH62" s="599">
        <v>28.213390619405658</v>
      </c>
      <c r="AI62" s="599">
        <v>17.901897601145723</v>
      </c>
      <c r="AJ62" s="599">
        <v>7.5904045828857862</v>
      </c>
      <c r="AK62" s="599">
        <v>3.0433225921947726</v>
      </c>
      <c r="AL62" s="599">
        <v>0.8771929824561403</v>
      </c>
      <c r="AM62" s="599">
        <v>0.2327246688148944</v>
      </c>
      <c r="AN62" s="599">
        <v>5.3705692803437163E-2</v>
      </c>
      <c r="AO62" s="599">
        <v>0</v>
      </c>
      <c r="AP62" s="591"/>
      <c r="AQ62" s="827"/>
      <c r="AR62" s="597" t="s">
        <v>45</v>
      </c>
      <c r="AS62" s="599">
        <v>14.725755166931636</v>
      </c>
      <c r="AT62" s="599">
        <v>27.762321144674086</v>
      </c>
      <c r="AU62" s="599">
        <v>27.543720190779013</v>
      </c>
      <c r="AV62" s="599">
        <v>18.541335453100157</v>
      </c>
      <c r="AW62" s="599">
        <v>7.5914149443561199</v>
      </c>
      <c r="AX62" s="599">
        <v>2.7225755166931638</v>
      </c>
      <c r="AY62" s="599">
        <v>0.81478537360890302</v>
      </c>
      <c r="AZ62" s="599">
        <v>0.19872813990461047</v>
      </c>
      <c r="BA62" s="599">
        <v>9.9364069952305234E-2</v>
      </c>
      <c r="BB62" s="599">
        <v>0</v>
      </c>
      <c r="BC62" s="592"/>
      <c r="BD62" s="827"/>
      <c r="BE62" s="597" t="s">
        <v>45</v>
      </c>
      <c r="BF62" s="599">
        <v>8.4260731319554854</v>
      </c>
      <c r="BG62" s="599">
        <v>23.092209856915737</v>
      </c>
      <c r="BH62" s="599">
        <v>28.378378378378379</v>
      </c>
      <c r="BI62" s="599">
        <v>22.774244833068362</v>
      </c>
      <c r="BJ62" s="599">
        <v>10.333863275039745</v>
      </c>
      <c r="BK62" s="599">
        <v>4.5906200317965027</v>
      </c>
      <c r="BL62" s="599">
        <v>1.6693163751987281</v>
      </c>
      <c r="BM62" s="599">
        <v>0.57631160572337048</v>
      </c>
      <c r="BN62" s="599">
        <v>0.13910969793322733</v>
      </c>
      <c r="BO62" s="599">
        <v>1.987281399046105E-2</v>
      </c>
      <c r="BP62"/>
      <c r="BQ62" s="827"/>
      <c r="BR62" s="597" t="s">
        <v>45</v>
      </c>
      <c r="BS62" s="599">
        <v>13.078703703703704</v>
      </c>
      <c r="BT62" s="599">
        <v>28.428819444444443</v>
      </c>
      <c r="BU62" s="599">
        <v>29.065393518518519</v>
      </c>
      <c r="BV62" s="599">
        <v>19.285300925925927</v>
      </c>
      <c r="BW62" s="599">
        <v>6.901041666666667</v>
      </c>
      <c r="BX62" s="599">
        <v>2.4160879629629628</v>
      </c>
      <c r="BY62" s="599">
        <v>0.57870370370370372</v>
      </c>
      <c r="BZ62" s="599">
        <v>0.18807870370370369</v>
      </c>
      <c r="CA62" s="599">
        <v>5.7870370370370364E-2</v>
      </c>
      <c r="CB62" s="599">
        <v>0</v>
      </c>
      <c r="CC62" s="592"/>
      <c r="CD62" s="827"/>
      <c r="CE62" s="597" t="s">
        <v>45</v>
      </c>
      <c r="CF62" s="599">
        <v>8.2804568527918789</v>
      </c>
      <c r="CG62" s="599">
        <v>18.845177664974617</v>
      </c>
      <c r="CH62" s="599">
        <v>25.539340101522846</v>
      </c>
      <c r="CI62" s="599">
        <v>23.667512690355331</v>
      </c>
      <c r="CJ62" s="599">
        <v>13.483502538071065</v>
      </c>
      <c r="CK62" s="599">
        <v>6.3769035532994929</v>
      </c>
      <c r="CL62" s="599">
        <v>2.6967005076142132</v>
      </c>
      <c r="CM62" s="599">
        <v>0.82487309644670059</v>
      </c>
      <c r="CN62" s="599">
        <v>0.25380710659898476</v>
      </c>
      <c r="CO62" s="599">
        <v>3.1725888324873094E-2</v>
      </c>
      <c r="CP62"/>
      <c r="CQ62" s="827"/>
      <c r="CR62" s="597" t="s">
        <v>45</v>
      </c>
      <c r="CS62" s="599">
        <v>8.8095238095238102</v>
      </c>
      <c r="CT62" s="599">
        <v>17.789115646258502</v>
      </c>
      <c r="CU62" s="599">
        <v>23.639455782312925</v>
      </c>
      <c r="CV62" s="599">
        <v>23.945578231292515</v>
      </c>
      <c r="CW62" s="599">
        <v>14.523809523809526</v>
      </c>
      <c r="CX62" s="599">
        <v>6.8027210884353746</v>
      </c>
      <c r="CY62" s="599">
        <v>3.2653061224489797</v>
      </c>
      <c r="CZ62" s="599">
        <v>0.88435374149659873</v>
      </c>
      <c r="DA62" s="599">
        <v>0.30612244897959184</v>
      </c>
      <c r="DB62" s="599">
        <v>3.4013605442176867E-2</v>
      </c>
      <c r="DC62" s="592"/>
      <c r="DD62" s="827"/>
      <c r="DE62" s="597" t="s">
        <v>45</v>
      </c>
      <c r="DF62" s="599">
        <v>12.717574396406514</v>
      </c>
      <c r="DG62" s="599">
        <v>28.579449747332959</v>
      </c>
      <c r="DH62" s="599">
        <v>29.744525547445257</v>
      </c>
      <c r="DI62" s="599">
        <v>19.300954519932624</v>
      </c>
      <c r="DJ62" s="599">
        <v>6.6676024705221781</v>
      </c>
      <c r="DK62" s="599">
        <v>2.3582257158899491</v>
      </c>
      <c r="DL62" s="599">
        <v>0.40707467714766987</v>
      </c>
      <c r="DM62" s="599">
        <v>0.18248175182481752</v>
      </c>
      <c r="DN62" s="599">
        <v>4.211117349803481E-2</v>
      </c>
      <c r="DO62" s="599">
        <v>0</v>
      </c>
    </row>
    <row r="63" spans="1:119" ht="14.25" customHeight="1" x14ac:dyDescent="0.2">
      <c r="A63"/>
      <c r="B63" s="324"/>
      <c r="C63" s="592"/>
      <c r="D63" s="827"/>
      <c r="E63" s="601" t="s">
        <v>33</v>
      </c>
      <c r="F63" s="599">
        <v>7.4465129202556266</v>
      </c>
      <c r="G63" s="599">
        <v>18.213392609058072</v>
      </c>
      <c r="H63" s="599">
        <v>27.174215059738817</v>
      </c>
      <c r="I63" s="599">
        <v>27.174215059738817</v>
      </c>
      <c r="J63" s="599">
        <v>12.864684634620726</v>
      </c>
      <c r="K63" s="599">
        <v>5.0708530147263131</v>
      </c>
      <c r="L63" s="599">
        <v>1.5698805223673242</v>
      </c>
      <c r="M63" s="599">
        <v>0.41678243956654626</v>
      </c>
      <c r="N63" s="599">
        <v>6.9463739927757714E-2</v>
      </c>
      <c r="O63" s="599">
        <v>0</v>
      </c>
      <c r="P63" s="592"/>
      <c r="Q63" s="827"/>
      <c r="R63" s="597" t="s">
        <v>33</v>
      </c>
      <c r="S63" s="599">
        <v>3.891760413499544</v>
      </c>
      <c r="T63" s="599">
        <v>13.95560960778352</v>
      </c>
      <c r="U63" s="599">
        <v>25.539677713590759</v>
      </c>
      <c r="V63" s="599">
        <v>31.346913955609608</v>
      </c>
      <c r="W63" s="599">
        <v>15.962298570994223</v>
      </c>
      <c r="X63" s="599">
        <v>6.5673456977804801</v>
      </c>
      <c r="Y63" s="599">
        <v>2.1891152325934935</v>
      </c>
      <c r="Z63" s="599">
        <v>0.42566129522651258</v>
      </c>
      <c r="AA63" s="599">
        <v>0.12161751292186075</v>
      </c>
      <c r="AB63" s="599">
        <v>0</v>
      </c>
      <c r="AC63" s="592"/>
      <c r="AD63" s="827"/>
      <c r="AE63" s="597" t="s">
        <v>33</v>
      </c>
      <c r="AF63" s="599">
        <v>10.437452033768228</v>
      </c>
      <c r="AG63" s="599">
        <v>21.795855717574828</v>
      </c>
      <c r="AH63" s="599">
        <v>28.54950115118956</v>
      </c>
      <c r="AI63" s="599">
        <v>23.663341007930416</v>
      </c>
      <c r="AJ63" s="599">
        <v>10.258378101816321</v>
      </c>
      <c r="AK63" s="599">
        <v>3.8117165515477107</v>
      </c>
      <c r="AL63" s="599">
        <v>1.0488616014325916</v>
      </c>
      <c r="AM63" s="599">
        <v>0.40931184446149915</v>
      </c>
      <c r="AN63" s="599">
        <v>2.5581990278843697E-2</v>
      </c>
      <c r="AO63" s="599">
        <v>0</v>
      </c>
      <c r="AP63" s="591"/>
      <c r="AQ63" s="827"/>
      <c r="AR63" s="597" t="s">
        <v>33</v>
      </c>
      <c r="AS63" s="599">
        <v>10.406553398058252</v>
      </c>
      <c r="AT63" s="599">
        <v>21.328883495145632</v>
      </c>
      <c r="AU63" s="599">
        <v>26.365291262135919</v>
      </c>
      <c r="AV63" s="599">
        <v>25.091019417475728</v>
      </c>
      <c r="AW63" s="599">
        <v>11.134708737864079</v>
      </c>
      <c r="AX63" s="599">
        <v>4.1565533980582527</v>
      </c>
      <c r="AY63" s="599">
        <v>1.1529126213592233</v>
      </c>
      <c r="AZ63" s="599">
        <v>0.27305825242718446</v>
      </c>
      <c r="BA63" s="599">
        <v>9.1019417475728157E-2</v>
      </c>
      <c r="BB63" s="599">
        <v>0</v>
      </c>
      <c r="BC63" s="592"/>
      <c r="BD63" s="827"/>
      <c r="BE63" s="597" t="s">
        <v>33</v>
      </c>
      <c r="BF63" s="599">
        <v>4.9461814454126092</v>
      </c>
      <c r="BG63" s="599">
        <v>15.581752947206562</v>
      </c>
      <c r="BH63" s="599">
        <v>27.857508969759099</v>
      </c>
      <c r="BI63" s="599">
        <v>28.933880061506915</v>
      </c>
      <c r="BJ63" s="599">
        <v>14.325986673500768</v>
      </c>
      <c r="BK63" s="599">
        <v>5.84315735520246</v>
      </c>
      <c r="BL63" s="599">
        <v>1.922091235263967</v>
      </c>
      <c r="BM63" s="599">
        <v>0.53818554587391076</v>
      </c>
      <c r="BN63" s="599">
        <v>5.1255766273705788E-2</v>
      </c>
      <c r="BO63" s="599">
        <v>0</v>
      </c>
      <c r="BP63"/>
      <c r="BQ63" s="827"/>
      <c r="BR63" s="597" t="s">
        <v>33</v>
      </c>
      <c r="BS63" s="599">
        <v>8.6137619286790557</v>
      </c>
      <c r="BT63" s="599">
        <v>20.768458061275741</v>
      </c>
      <c r="BU63" s="599">
        <v>28.427925665494726</v>
      </c>
      <c r="BV63" s="599">
        <v>25.715720743345056</v>
      </c>
      <c r="BW63" s="599">
        <v>11.200401808136615</v>
      </c>
      <c r="BX63" s="599">
        <v>3.7920642893018588</v>
      </c>
      <c r="BY63" s="599">
        <v>1.079859367152185</v>
      </c>
      <c r="BZ63" s="599">
        <v>0.30135610246107486</v>
      </c>
      <c r="CA63" s="599">
        <v>0.10045203415369162</v>
      </c>
      <c r="CB63" s="599">
        <v>0</v>
      </c>
      <c r="CC63" s="592"/>
      <c r="CD63" s="827"/>
      <c r="CE63" s="597" t="s">
        <v>33</v>
      </c>
      <c r="CF63" s="599">
        <v>6.0012437810945274</v>
      </c>
      <c r="CG63" s="599">
        <v>15.049751243781095</v>
      </c>
      <c r="CH63" s="599">
        <v>25.621890547263682</v>
      </c>
      <c r="CI63" s="599">
        <v>28.980099502487562</v>
      </c>
      <c r="CJ63" s="599">
        <v>14.925373134328357</v>
      </c>
      <c r="CK63" s="599">
        <v>6.6542288557213931</v>
      </c>
      <c r="CL63" s="599">
        <v>2.1766169154228856</v>
      </c>
      <c r="CM63" s="599">
        <v>0.55970149253731338</v>
      </c>
      <c r="CN63" s="599">
        <v>3.109452736318408E-2</v>
      </c>
      <c r="CO63" s="599">
        <v>0</v>
      </c>
      <c r="CP63"/>
      <c r="CQ63" s="827"/>
      <c r="CR63" s="597" t="s">
        <v>33</v>
      </c>
      <c r="CS63" s="599">
        <v>4.591836734693878</v>
      </c>
      <c r="CT63" s="599">
        <v>12.053571428571429</v>
      </c>
      <c r="CU63" s="599">
        <v>20.535714285714285</v>
      </c>
      <c r="CV63" s="599">
        <v>29.910714285714285</v>
      </c>
      <c r="CW63" s="599">
        <v>17.729591836734691</v>
      </c>
      <c r="CX63" s="599">
        <v>10.204081632653061</v>
      </c>
      <c r="CY63" s="599">
        <v>3.6989795918367347</v>
      </c>
      <c r="CZ63" s="599">
        <v>1.0841836734693877</v>
      </c>
      <c r="DA63" s="599">
        <v>0.19132653061224489</v>
      </c>
      <c r="DB63" s="599">
        <v>0</v>
      </c>
      <c r="DC63" s="592"/>
      <c r="DD63" s="827"/>
      <c r="DE63" s="597" t="s">
        <v>33</v>
      </c>
      <c r="DF63" s="599">
        <v>8.2415630550621657</v>
      </c>
      <c r="DG63" s="599">
        <v>19.928952042628776</v>
      </c>
      <c r="DH63" s="599">
        <v>29.023090586145649</v>
      </c>
      <c r="DI63" s="599">
        <v>26.412078152753111</v>
      </c>
      <c r="DJ63" s="599">
        <v>11.509769094138543</v>
      </c>
      <c r="DK63" s="599">
        <v>3.6412078152753109</v>
      </c>
      <c r="DL63" s="599">
        <v>0.97690941385435182</v>
      </c>
      <c r="DM63" s="599">
        <v>0.23090586145648315</v>
      </c>
      <c r="DN63" s="599">
        <v>3.5523978685612786E-2</v>
      </c>
      <c r="DO63" s="599">
        <v>0</v>
      </c>
    </row>
    <row r="64" spans="1:119" ht="14.25" customHeight="1" x14ac:dyDescent="0.2">
      <c r="A64"/>
      <c r="B64" s="324"/>
      <c r="C64" s="592"/>
      <c r="D64" s="827"/>
      <c r="E64" s="601" t="s">
        <v>34</v>
      </c>
      <c r="F64" s="599">
        <v>5.9031772723249842</v>
      </c>
      <c r="G64" s="599">
        <v>14.169395521727587</v>
      </c>
      <c r="H64" s="599">
        <v>24.276484644658819</v>
      </c>
      <c r="I64" s="599">
        <v>28.922913532170991</v>
      </c>
      <c r="J64" s="599">
        <v>16.240375254447294</v>
      </c>
      <c r="K64" s="599">
        <v>7.6555447384724307</v>
      </c>
      <c r="L64" s="599">
        <v>2.0798300734578281</v>
      </c>
      <c r="M64" s="599">
        <v>0.53102044428710504</v>
      </c>
      <c r="N64" s="599">
        <v>0.16815647402424994</v>
      </c>
      <c r="O64" s="599">
        <v>5.3102044428710506E-2</v>
      </c>
      <c r="P64" s="592"/>
      <c r="Q64" s="827"/>
      <c r="R64" s="597" t="s">
        <v>34</v>
      </c>
      <c r="S64" s="599">
        <v>3.1332082551594747</v>
      </c>
      <c r="T64" s="599">
        <v>9.5121951219512191</v>
      </c>
      <c r="U64" s="599">
        <v>20.881801125703564</v>
      </c>
      <c r="V64" s="599">
        <v>32.026266416510317</v>
      </c>
      <c r="W64" s="599">
        <v>19.418386491557225</v>
      </c>
      <c r="X64" s="599">
        <v>10.675422138836772</v>
      </c>
      <c r="Y64" s="599">
        <v>3.095684803001876</v>
      </c>
      <c r="Z64" s="599">
        <v>0.88180112570356473</v>
      </c>
      <c r="AA64" s="599">
        <v>0.28142589118198874</v>
      </c>
      <c r="AB64" s="599">
        <v>9.3808630393996242E-2</v>
      </c>
      <c r="AC64" s="592"/>
      <c r="AD64" s="827"/>
      <c r="AE64" s="597" t="s">
        <v>34</v>
      </c>
      <c r="AF64" s="599">
        <v>8.3766124979058478</v>
      </c>
      <c r="AG64" s="599">
        <v>18.328028145417992</v>
      </c>
      <c r="AH64" s="599">
        <v>27.307756743173062</v>
      </c>
      <c r="AI64" s="599">
        <v>26.151784218462055</v>
      </c>
      <c r="AJ64" s="599">
        <v>13.402579996649354</v>
      </c>
      <c r="AK64" s="599">
        <v>4.9589545987602612</v>
      </c>
      <c r="AL64" s="599">
        <v>1.1727257497068184</v>
      </c>
      <c r="AM64" s="599">
        <v>0.217791924945552</v>
      </c>
      <c r="AN64" s="599">
        <v>6.7012899983246776E-2</v>
      </c>
      <c r="AO64" s="599">
        <v>1.6753224995811694E-2</v>
      </c>
      <c r="AP64" s="591"/>
      <c r="AQ64" s="827"/>
      <c r="AR64" s="597" t="s">
        <v>34</v>
      </c>
      <c r="AS64" s="599">
        <v>8.29983922829582</v>
      </c>
      <c r="AT64" s="599">
        <v>16.820739549839228</v>
      </c>
      <c r="AU64" s="599">
        <v>24.919614147909968</v>
      </c>
      <c r="AV64" s="599">
        <v>27.391479099678456</v>
      </c>
      <c r="AW64" s="599">
        <v>14.288585209003216</v>
      </c>
      <c r="AX64" s="599">
        <v>6.109324758842444</v>
      </c>
      <c r="AY64" s="599">
        <v>1.487138263665595</v>
      </c>
      <c r="AZ64" s="599">
        <v>0.48231511254019299</v>
      </c>
      <c r="BA64" s="599">
        <v>0.14067524115755628</v>
      </c>
      <c r="BB64" s="599">
        <v>6.0289389067524124E-2</v>
      </c>
      <c r="BC64" s="592"/>
      <c r="BD64" s="827"/>
      <c r="BE64" s="597" t="s">
        <v>34</v>
      </c>
      <c r="BF64" s="599">
        <v>4.0170804997627707</v>
      </c>
      <c r="BG64" s="599">
        <v>12.082872054404554</v>
      </c>
      <c r="BH64" s="599">
        <v>23.770362169856078</v>
      </c>
      <c r="BI64" s="599">
        <v>30.128103748220781</v>
      </c>
      <c r="BJ64" s="599">
        <v>17.776371975328168</v>
      </c>
      <c r="BK64" s="599">
        <v>8.8723707101059617</v>
      </c>
      <c r="BL64" s="599">
        <v>2.5462596868575043</v>
      </c>
      <c r="BM64" s="599">
        <v>0.56934999209236115</v>
      </c>
      <c r="BN64" s="599">
        <v>0.18978333069745373</v>
      </c>
      <c r="BO64" s="599">
        <v>4.7445832674363433E-2</v>
      </c>
      <c r="BP64"/>
      <c r="BQ64" s="827"/>
      <c r="BR64" s="597" t="s">
        <v>34</v>
      </c>
      <c r="BS64" s="599">
        <v>7.7233313167977418</v>
      </c>
      <c r="BT64" s="599">
        <v>17.463198225448679</v>
      </c>
      <c r="BU64" s="599">
        <v>26.799758015728976</v>
      </c>
      <c r="BV64" s="599">
        <v>27.06190764266989</v>
      </c>
      <c r="BW64" s="599">
        <v>13.490623109497882</v>
      </c>
      <c r="BX64" s="599">
        <v>5.6664650131074819</v>
      </c>
      <c r="BY64" s="599">
        <v>1.5728977616454931</v>
      </c>
      <c r="BZ64" s="599">
        <v>0.18148820326678766</v>
      </c>
      <c r="CA64" s="599">
        <v>4.0330711837063923E-2</v>
      </c>
      <c r="CB64" s="599">
        <v>0</v>
      </c>
      <c r="CC64" s="592"/>
      <c r="CD64" s="827"/>
      <c r="CE64" s="597" t="s">
        <v>34</v>
      </c>
      <c r="CF64" s="599">
        <v>4.4794952681388018</v>
      </c>
      <c r="CG64" s="599">
        <v>11.593059936908517</v>
      </c>
      <c r="CH64" s="599">
        <v>22.302839116719241</v>
      </c>
      <c r="CI64" s="599">
        <v>30.378548895899055</v>
      </c>
      <c r="CJ64" s="599">
        <v>18.391167192429023</v>
      </c>
      <c r="CK64" s="599">
        <v>9.2113564668769712</v>
      </c>
      <c r="CL64" s="599">
        <v>2.4763406940063093</v>
      </c>
      <c r="CM64" s="599">
        <v>0.80441640378548884</v>
      </c>
      <c r="CN64" s="599">
        <v>0.26813880126182965</v>
      </c>
      <c r="CO64" s="599">
        <v>9.4637223974763401E-2</v>
      </c>
      <c r="CP64"/>
      <c r="CQ64" s="827"/>
      <c r="CR64" s="597" t="s">
        <v>34</v>
      </c>
      <c r="CS64" s="599">
        <v>2.8972783143107987</v>
      </c>
      <c r="CT64" s="599">
        <v>8.7796312554872689</v>
      </c>
      <c r="CU64" s="599">
        <v>18.349429323968394</v>
      </c>
      <c r="CV64" s="599">
        <v>28.007023705004393</v>
      </c>
      <c r="CW64" s="599">
        <v>22.695346795434592</v>
      </c>
      <c r="CX64" s="599">
        <v>12.028094820017559</v>
      </c>
      <c r="CY64" s="599">
        <v>4.9165935030728711</v>
      </c>
      <c r="CZ64" s="599">
        <v>1.5364354697102722</v>
      </c>
      <c r="DA64" s="599">
        <v>0.52677787532923614</v>
      </c>
      <c r="DB64" s="599">
        <v>0.26338893766461807</v>
      </c>
      <c r="DC64" s="592"/>
      <c r="DD64" s="827"/>
      <c r="DE64" s="597" t="s">
        <v>34</v>
      </c>
      <c r="DF64" s="599">
        <v>6.6622325684513912</v>
      </c>
      <c r="DG64" s="599">
        <v>15.530428999002327</v>
      </c>
      <c r="DH64" s="599">
        <v>25.773195876288657</v>
      </c>
      <c r="DI64" s="599">
        <v>29.154195765436203</v>
      </c>
      <c r="DJ64" s="599">
        <v>14.610353619332669</v>
      </c>
      <c r="DK64" s="599">
        <v>6.5513801130695049</v>
      </c>
      <c r="DL64" s="599">
        <v>1.3634852011972065</v>
      </c>
      <c r="DM64" s="599">
        <v>0.27713113845471676</v>
      </c>
      <c r="DN64" s="599">
        <v>7.7596718767320702E-2</v>
      </c>
      <c r="DO64" s="599">
        <v>0</v>
      </c>
    </row>
    <row r="65" spans="1:119" ht="14.25" customHeight="1" x14ac:dyDescent="0.2">
      <c r="A65"/>
      <c r="B65" s="324"/>
      <c r="C65" s="592"/>
      <c r="D65" s="827"/>
      <c r="E65" s="601" t="s">
        <v>35</v>
      </c>
      <c r="F65" s="599">
        <v>3.9816685556595872</v>
      </c>
      <c r="G65" s="599">
        <v>10.170994924358153</v>
      </c>
      <c r="H65" s="599">
        <v>19.849209086877249</v>
      </c>
      <c r="I65" s="599">
        <v>29.300744098950375</v>
      </c>
      <c r="J65" s="599">
        <v>20.337062041097916</v>
      </c>
      <c r="K65" s="599">
        <v>10.924949489971912</v>
      </c>
      <c r="L65" s="599">
        <v>4.1442862070664761</v>
      </c>
      <c r="M65" s="599">
        <v>0.99048933129650618</v>
      </c>
      <c r="N65" s="599">
        <v>0.25131818853791948</v>
      </c>
      <c r="O65" s="599">
        <v>4.9278076183905783E-2</v>
      </c>
      <c r="P65" s="592"/>
      <c r="Q65" s="827"/>
      <c r="R65" s="597" t="s">
        <v>35</v>
      </c>
      <c r="S65" s="599">
        <v>1.8066936518906112</v>
      </c>
      <c r="T65" s="599">
        <v>6.2098923881923191</v>
      </c>
      <c r="U65" s="599">
        <v>16.516931582584657</v>
      </c>
      <c r="V65" s="599">
        <v>29.766018363115805</v>
      </c>
      <c r="W65" s="599">
        <v>24.168229835126866</v>
      </c>
      <c r="X65" s="599">
        <v>13.890808569454045</v>
      </c>
      <c r="Y65" s="599">
        <v>5.6965149570540028</v>
      </c>
      <c r="Z65" s="599">
        <v>1.4808964359759107</v>
      </c>
      <c r="AA65" s="599">
        <v>0.39490571626024285</v>
      </c>
      <c r="AB65" s="599">
        <v>6.9108500345542501E-2</v>
      </c>
      <c r="AC65" s="592"/>
      <c r="AD65" s="827"/>
      <c r="AE65" s="597" t="s">
        <v>35</v>
      </c>
      <c r="AF65" s="599">
        <v>6.1491538764266034</v>
      </c>
      <c r="AG65" s="599">
        <v>14.118457300275484</v>
      </c>
      <c r="AH65" s="599">
        <v>23.170011806375442</v>
      </c>
      <c r="AI65" s="599">
        <v>28.837072018890204</v>
      </c>
      <c r="AJ65" s="599">
        <v>16.519086973632426</v>
      </c>
      <c r="AK65" s="599">
        <v>7.9693034238488778</v>
      </c>
      <c r="AL65" s="599">
        <v>2.5974025974025974</v>
      </c>
      <c r="AM65" s="599">
        <v>0.50177095631641089</v>
      </c>
      <c r="AN65" s="599">
        <v>0.10822510822510822</v>
      </c>
      <c r="AO65" s="599">
        <v>2.9515938606847696E-2</v>
      </c>
      <c r="AP65" s="591"/>
      <c r="AQ65" s="827"/>
      <c r="AR65" s="597" t="s">
        <v>35</v>
      </c>
      <c r="AS65" s="599">
        <v>5.8232931726907635</v>
      </c>
      <c r="AT65" s="599">
        <v>13.579317269076304</v>
      </c>
      <c r="AU65" s="599">
        <v>21.937751004016064</v>
      </c>
      <c r="AV65" s="599">
        <v>28.77761044176707</v>
      </c>
      <c r="AW65" s="599">
        <v>17.168674698795179</v>
      </c>
      <c r="AX65" s="599">
        <v>8.6721887550200805</v>
      </c>
      <c r="AY65" s="599">
        <v>3.0747991967871489</v>
      </c>
      <c r="AZ65" s="599">
        <v>0.71536144578313254</v>
      </c>
      <c r="BA65" s="599">
        <v>0.2384538152610442</v>
      </c>
      <c r="BB65" s="599">
        <v>1.255020080321285E-2</v>
      </c>
      <c r="BC65" s="592"/>
      <c r="BD65" s="827"/>
      <c r="BE65" s="597" t="s">
        <v>35</v>
      </c>
      <c r="BF65" s="599">
        <v>2.7910750507099391</v>
      </c>
      <c r="BG65" s="599">
        <v>7.9675456389452339</v>
      </c>
      <c r="BH65" s="599">
        <v>18.498985801217039</v>
      </c>
      <c r="BI65" s="599">
        <v>29.638945233265719</v>
      </c>
      <c r="BJ65" s="599">
        <v>22.385395537525355</v>
      </c>
      <c r="BK65" s="599">
        <v>12.38133874239351</v>
      </c>
      <c r="BL65" s="599">
        <v>4.8356997971602436</v>
      </c>
      <c r="BM65" s="599">
        <v>1.1683569979716024</v>
      </c>
      <c r="BN65" s="599">
        <v>0.25963488843813387</v>
      </c>
      <c r="BO65" s="599">
        <v>7.3022312373225151E-2</v>
      </c>
      <c r="BP65"/>
      <c r="BQ65" s="827"/>
      <c r="BR65" s="597" t="s">
        <v>35</v>
      </c>
      <c r="BS65" s="599">
        <v>5.6980056980056979</v>
      </c>
      <c r="BT65" s="599">
        <v>14.624881291547959</v>
      </c>
      <c r="BU65" s="599">
        <v>24.596391263057928</v>
      </c>
      <c r="BV65" s="599">
        <v>27.793605571383353</v>
      </c>
      <c r="BW65" s="599">
        <v>16.112693890471668</v>
      </c>
      <c r="BX65" s="599">
        <v>7.6289965178854073</v>
      </c>
      <c r="BY65" s="599">
        <v>2.8648306426084202</v>
      </c>
      <c r="BZ65" s="599">
        <v>0.52231718898385571</v>
      </c>
      <c r="CA65" s="599">
        <v>0.11079455523899967</v>
      </c>
      <c r="CB65" s="599">
        <v>4.7483380816714153E-2</v>
      </c>
      <c r="CC65" s="592"/>
      <c r="CD65" s="827"/>
      <c r="CE65" s="597" t="s">
        <v>35</v>
      </c>
      <c r="CF65" s="599">
        <v>3.2057245080500896</v>
      </c>
      <c r="CG65" s="599">
        <v>8.1574239713774599</v>
      </c>
      <c r="CH65" s="599">
        <v>17.703041144901611</v>
      </c>
      <c r="CI65" s="599">
        <v>29.982110912343469</v>
      </c>
      <c r="CJ65" s="599">
        <v>22.246869409660107</v>
      </c>
      <c r="CK65" s="599">
        <v>12.415026833631485</v>
      </c>
      <c r="CL65" s="599">
        <v>4.7227191413237923</v>
      </c>
      <c r="CM65" s="599">
        <v>1.2021466905187836</v>
      </c>
      <c r="CN65" s="599">
        <v>0.31484794275491951</v>
      </c>
      <c r="CO65" s="599">
        <v>5.008944543828265E-2</v>
      </c>
      <c r="CP65"/>
      <c r="CQ65" s="827"/>
      <c r="CR65" s="597" t="s">
        <v>35</v>
      </c>
      <c r="CS65" s="599">
        <v>1.6987542468856169</v>
      </c>
      <c r="CT65" s="599">
        <v>5.6625141562853907</v>
      </c>
      <c r="CU65" s="599">
        <v>13.448471121177802</v>
      </c>
      <c r="CV65" s="599">
        <v>26.132502831257078</v>
      </c>
      <c r="CW65" s="599">
        <v>24.80181200453001</v>
      </c>
      <c r="CX65" s="599">
        <v>16.845979614949037</v>
      </c>
      <c r="CY65" s="599">
        <v>8.3238958097395255</v>
      </c>
      <c r="CZ65" s="599">
        <v>2.3216308040770102</v>
      </c>
      <c r="DA65" s="599">
        <v>0.70781426953567383</v>
      </c>
      <c r="DB65" s="599">
        <v>5.6625141562853913E-2</v>
      </c>
      <c r="DC65" s="592"/>
      <c r="DD65" s="827"/>
      <c r="DE65" s="597" t="s">
        <v>35</v>
      </c>
      <c r="DF65" s="599">
        <v>4.4627408865819467</v>
      </c>
      <c r="DG65" s="599">
        <v>11.1210548296641</v>
      </c>
      <c r="DH65" s="599">
        <v>21.198019211264242</v>
      </c>
      <c r="DI65" s="599">
        <v>29.968378975001492</v>
      </c>
      <c r="DJ65" s="599">
        <v>19.396217409462444</v>
      </c>
      <c r="DK65" s="599">
        <v>9.677226895769941</v>
      </c>
      <c r="DL65" s="599">
        <v>3.2635284290913433</v>
      </c>
      <c r="DM65" s="599">
        <v>0.70998150468349142</v>
      </c>
      <c r="DN65" s="599">
        <v>0.1551220094266452</v>
      </c>
      <c r="DO65" s="599">
        <v>4.7729849054352361E-2</v>
      </c>
    </row>
    <row r="66" spans="1:119" ht="14.25" customHeight="1" x14ac:dyDescent="0.2">
      <c r="A66"/>
      <c r="B66" s="324"/>
      <c r="C66" s="592"/>
      <c r="D66" s="827"/>
      <c r="E66" s="601" t="s">
        <v>36</v>
      </c>
      <c r="F66" s="599">
        <v>2.7826046118442678</v>
      </c>
      <c r="G66" s="599">
        <v>6.8402761470905933</v>
      </c>
      <c r="H66" s="599">
        <v>15.033109472596628</v>
      </c>
      <c r="I66" s="599">
        <v>26.799887286901797</v>
      </c>
      <c r="J66" s="599">
        <v>23.942140609590005</v>
      </c>
      <c r="K66" s="599">
        <v>15.800967454092895</v>
      </c>
      <c r="L66" s="599">
        <v>6.3565491006434032</v>
      </c>
      <c r="M66" s="599">
        <v>1.7705349175785468</v>
      </c>
      <c r="N66" s="599">
        <v>0.55182454327713337</v>
      </c>
      <c r="O66" s="599">
        <v>0.12210585638472737</v>
      </c>
      <c r="P66" s="592"/>
      <c r="Q66" s="827"/>
      <c r="R66" s="597" t="s">
        <v>36</v>
      </c>
      <c r="S66" s="599">
        <v>1.2700346799137687</v>
      </c>
      <c r="T66" s="599">
        <v>3.7726122410722649</v>
      </c>
      <c r="U66" s="599">
        <v>10.614865498172275</v>
      </c>
      <c r="V66" s="599">
        <v>24.702408848064486</v>
      </c>
      <c r="W66" s="599">
        <v>27.069078639047707</v>
      </c>
      <c r="X66" s="599">
        <v>20.00187458993345</v>
      </c>
      <c r="Y66" s="599">
        <v>8.904302183897272</v>
      </c>
      <c r="Z66" s="599">
        <v>2.6994095041709625</v>
      </c>
      <c r="AA66" s="599">
        <v>0.78264129721623399</v>
      </c>
      <c r="AB66" s="599">
        <v>0.18277251851157558</v>
      </c>
      <c r="AC66" s="592"/>
      <c r="AD66" s="827"/>
      <c r="AE66" s="597" t="s">
        <v>36</v>
      </c>
      <c r="AF66" s="599">
        <v>4.3015813253012052</v>
      </c>
      <c r="AG66" s="599">
        <v>9.9209337349397586</v>
      </c>
      <c r="AH66" s="599">
        <v>19.470067771084338</v>
      </c>
      <c r="AI66" s="599">
        <v>28.90625</v>
      </c>
      <c r="AJ66" s="599">
        <v>20.801957831325304</v>
      </c>
      <c r="AK66" s="599">
        <v>11.58226656626506</v>
      </c>
      <c r="AL66" s="599">
        <v>3.7980045180722892</v>
      </c>
      <c r="AM66" s="599">
        <v>0.83772590361445787</v>
      </c>
      <c r="AN66" s="599">
        <v>0.32003012048192769</v>
      </c>
      <c r="AO66" s="599">
        <v>6.1182228915662655E-2</v>
      </c>
      <c r="AP66" s="591"/>
      <c r="AQ66" s="827"/>
      <c r="AR66" s="597" t="s">
        <v>36</v>
      </c>
      <c r="AS66" s="599">
        <v>4.5175610393001699</v>
      </c>
      <c r="AT66" s="599">
        <v>9.5769682726204461</v>
      </c>
      <c r="AU66" s="599">
        <v>18.057187622405014</v>
      </c>
      <c r="AV66" s="599">
        <v>27.503590547068807</v>
      </c>
      <c r="AW66" s="599">
        <v>20.681551116333726</v>
      </c>
      <c r="AX66" s="599">
        <v>12.808460634547592</v>
      </c>
      <c r="AY66" s="599">
        <v>4.8309178743961354</v>
      </c>
      <c r="AZ66" s="599">
        <v>1.5471993732863298</v>
      </c>
      <c r="BA66" s="599">
        <v>0.35905470688079383</v>
      </c>
      <c r="BB66" s="599">
        <v>0.11750881316098707</v>
      </c>
      <c r="BC66" s="592"/>
      <c r="BD66" s="827"/>
      <c r="BE66" s="597" t="s">
        <v>36</v>
      </c>
      <c r="BF66" s="599">
        <v>1.8079800498753118</v>
      </c>
      <c r="BG66" s="599">
        <v>5.3029191726565932</v>
      </c>
      <c r="BH66" s="599">
        <v>13.334311280621975</v>
      </c>
      <c r="BI66" s="599">
        <v>26.404576793310842</v>
      </c>
      <c r="BJ66" s="599">
        <v>25.773800792137301</v>
      </c>
      <c r="BK66" s="599">
        <v>17.482030218571218</v>
      </c>
      <c r="BL66" s="599">
        <v>7.2135836878392254</v>
      </c>
      <c r="BM66" s="599">
        <v>1.8959953058530143</v>
      </c>
      <c r="BN66" s="599">
        <v>0.66011441983277097</v>
      </c>
      <c r="BO66" s="599">
        <v>0.12468827930174563</v>
      </c>
      <c r="BP66"/>
      <c r="BQ66" s="827"/>
      <c r="BR66" s="597" t="s">
        <v>36</v>
      </c>
      <c r="BS66" s="599">
        <v>5.5230517201029716</v>
      </c>
      <c r="BT66" s="599">
        <v>11.432249005382635</v>
      </c>
      <c r="BU66" s="599">
        <v>20.594430142756845</v>
      </c>
      <c r="BV66" s="599">
        <v>27.240814416101099</v>
      </c>
      <c r="BW66" s="599">
        <v>19.705125204774163</v>
      </c>
      <c r="BX66" s="599">
        <v>10.437631640533583</v>
      </c>
      <c r="BY66" s="599">
        <v>3.7444418441376079</v>
      </c>
      <c r="BZ66" s="599">
        <v>0.93611046103440199</v>
      </c>
      <c r="CA66" s="599">
        <v>0.33934004212497076</v>
      </c>
      <c r="CB66" s="599">
        <v>4.6805523051720102E-2</v>
      </c>
      <c r="CC66" s="592"/>
      <c r="CD66" s="827"/>
      <c r="CE66" s="597" t="s">
        <v>36</v>
      </c>
      <c r="CF66" s="599">
        <v>2.0945945945945947</v>
      </c>
      <c r="CG66" s="599">
        <v>5.6874265569917748</v>
      </c>
      <c r="CH66" s="599">
        <v>13.636897767332551</v>
      </c>
      <c r="CI66" s="599">
        <v>26.689189189189189</v>
      </c>
      <c r="CJ66" s="599">
        <v>25.005875440658048</v>
      </c>
      <c r="CK66" s="599">
        <v>17.147473560517039</v>
      </c>
      <c r="CL66" s="599">
        <v>7.0123384253819037</v>
      </c>
      <c r="CM66" s="599">
        <v>1.9800235017626324</v>
      </c>
      <c r="CN66" s="599">
        <v>0.60517038777908339</v>
      </c>
      <c r="CO66" s="599">
        <v>0.14101057579318449</v>
      </c>
      <c r="CP66"/>
      <c r="CQ66" s="827"/>
      <c r="CR66" s="597" t="s">
        <v>36</v>
      </c>
      <c r="CS66" s="599">
        <v>1.3191855463148838</v>
      </c>
      <c r="CT66" s="599">
        <v>3.9718956122741607</v>
      </c>
      <c r="CU66" s="599">
        <v>9.1482649842271293</v>
      </c>
      <c r="CV66" s="599">
        <v>21.92429022082019</v>
      </c>
      <c r="CW66" s="599">
        <v>25.50903355319759</v>
      </c>
      <c r="CX66" s="599">
        <v>21.537137940923429</v>
      </c>
      <c r="CY66" s="599">
        <v>11.313449956983082</v>
      </c>
      <c r="CZ66" s="599">
        <v>3.541726412388873</v>
      </c>
      <c r="DA66" s="599">
        <v>1.4195583596214512</v>
      </c>
      <c r="DB66" s="599">
        <v>0.31545741324921134</v>
      </c>
      <c r="DC66" s="592"/>
      <c r="DD66" s="827"/>
      <c r="DE66" s="597" t="s">
        <v>36</v>
      </c>
      <c r="DF66" s="599">
        <v>3.0691901606200158</v>
      </c>
      <c r="DG66" s="599">
        <v>7.4019993260698635</v>
      </c>
      <c r="DH66" s="599">
        <v>16.185555430753677</v>
      </c>
      <c r="DI66" s="599">
        <v>27.754689430529034</v>
      </c>
      <c r="DJ66" s="599">
        <v>23.635291474783781</v>
      </c>
      <c r="DK66" s="599">
        <v>14.677636751656745</v>
      </c>
      <c r="DL66" s="599">
        <v>5.3858250028080423</v>
      </c>
      <c r="DM66" s="599">
        <v>1.4236774121082783</v>
      </c>
      <c r="DN66" s="599">
        <v>0.38189374368190498</v>
      </c>
      <c r="DO66" s="599">
        <v>8.4241266988655514E-2</v>
      </c>
    </row>
    <row r="67" spans="1:119" ht="14.25" customHeight="1" x14ac:dyDescent="0.2">
      <c r="A67"/>
      <c r="B67" s="324"/>
      <c r="C67" s="592"/>
      <c r="D67" s="827"/>
      <c r="E67" s="601" t="s">
        <v>37</v>
      </c>
      <c r="F67" s="599">
        <v>1.8380799999999999</v>
      </c>
      <c r="G67" s="599">
        <v>4.3942399999999999</v>
      </c>
      <c r="H67" s="599">
        <v>10.064639999999999</v>
      </c>
      <c r="I67" s="599">
        <v>21.8432</v>
      </c>
      <c r="J67" s="599">
        <v>25.071359999999999</v>
      </c>
      <c r="K67" s="599">
        <v>20.76416</v>
      </c>
      <c r="L67" s="599">
        <v>10.846719999999999</v>
      </c>
      <c r="M67" s="599">
        <v>3.68512</v>
      </c>
      <c r="N67" s="599">
        <v>1.22112</v>
      </c>
      <c r="O67" s="599">
        <v>0.27135999999999999</v>
      </c>
      <c r="P67" s="592"/>
      <c r="Q67" s="827"/>
      <c r="R67" s="597" t="s">
        <v>37</v>
      </c>
      <c r="S67" s="599">
        <v>0.78364738403793965</v>
      </c>
      <c r="T67" s="599">
        <v>2.3179731683193427</v>
      </c>
      <c r="U67" s="599">
        <v>6.3883746290989318</v>
      </c>
      <c r="V67" s="599">
        <v>17.798179097664274</v>
      </c>
      <c r="W67" s="599">
        <v>25.725951662397605</v>
      </c>
      <c r="X67" s="599">
        <v>24.683624559356851</v>
      </c>
      <c r="Y67" s="599">
        <v>14.716847150718978</v>
      </c>
      <c r="Z67" s="599">
        <v>5.3333671476756868</v>
      </c>
      <c r="AA67" s="599">
        <v>1.8310466384316908</v>
      </c>
      <c r="AB67" s="599">
        <v>0.42098856229869902</v>
      </c>
      <c r="AC67" s="592"/>
      <c r="AD67" s="827"/>
      <c r="AE67" s="597" t="s">
        <v>37</v>
      </c>
      <c r="AF67" s="599">
        <v>2.9125962681552693</v>
      </c>
      <c r="AG67" s="599">
        <v>6.5100532382281484</v>
      </c>
      <c r="AH67" s="599">
        <v>13.810926758670593</v>
      </c>
      <c r="AI67" s="599">
        <v>25.965265932702746</v>
      </c>
      <c r="AJ67" s="599">
        <v>24.404300408332041</v>
      </c>
      <c r="AK67" s="599">
        <v>16.770041866956117</v>
      </c>
      <c r="AL67" s="599">
        <v>6.9028789993280615</v>
      </c>
      <c r="AM67" s="599">
        <v>2.0054788856153407</v>
      </c>
      <c r="AN67" s="599">
        <v>0.59957616167881322</v>
      </c>
      <c r="AO67" s="599">
        <v>0.11888148033286815</v>
      </c>
      <c r="AP67" s="591"/>
      <c r="AQ67" s="827"/>
      <c r="AR67" s="597" t="s">
        <v>37</v>
      </c>
      <c r="AS67" s="599">
        <v>3.1404163157261458</v>
      </c>
      <c r="AT67" s="599">
        <v>6.9626599286086703</v>
      </c>
      <c r="AU67" s="599">
        <v>13.259535555288171</v>
      </c>
      <c r="AV67" s="599">
        <v>23.932138130188907</v>
      </c>
      <c r="AW67" s="599">
        <v>23.194160349737299</v>
      </c>
      <c r="AX67" s="599">
        <v>17.246219869249586</v>
      </c>
      <c r="AY67" s="599">
        <v>8.3062607788874185</v>
      </c>
      <c r="AZ67" s="599">
        <v>2.8035134159547588</v>
      </c>
      <c r="BA67" s="599">
        <v>0.93450447198491959</v>
      </c>
      <c r="BB67" s="599">
        <v>0.22059118437412267</v>
      </c>
      <c r="BC67" s="592"/>
      <c r="BD67" s="827"/>
      <c r="BE67" s="597" t="s">
        <v>37</v>
      </c>
      <c r="BF67" s="599">
        <v>1.2276282147691382</v>
      </c>
      <c r="BG67" s="599">
        <v>3.1903293728380211</v>
      </c>
      <c r="BH67" s="599">
        <v>8.5670777560535409</v>
      </c>
      <c r="BI67" s="599">
        <v>20.864039705218829</v>
      </c>
      <c r="BJ67" s="599">
        <v>25.951270867799671</v>
      </c>
      <c r="BK67" s="599">
        <v>22.413144833809596</v>
      </c>
      <c r="BL67" s="599">
        <v>12.037524439765377</v>
      </c>
      <c r="BM67" s="599">
        <v>4.0983606557377046</v>
      </c>
      <c r="BN67" s="599">
        <v>1.3554669875169199</v>
      </c>
      <c r="BO67" s="599">
        <v>0.29515716649120172</v>
      </c>
      <c r="BP67"/>
      <c r="BQ67" s="827"/>
      <c r="BR67" s="597" t="s">
        <v>37</v>
      </c>
      <c r="BS67" s="599">
        <v>4.3521561597450447</v>
      </c>
      <c r="BT67" s="599">
        <v>8.535006473458818</v>
      </c>
      <c r="BU67" s="599">
        <v>16.77123792450951</v>
      </c>
      <c r="BV67" s="599">
        <v>25.624937755203664</v>
      </c>
      <c r="BW67" s="599">
        <v>21.541679115625932</v>
      </c>
      <c r="BX67" s="599">
        <v>13.982671048700329</v>
      </c>
      <c r="BY67" s="599">
        <v>6.3240713076386816</v>
      </c>
      <c r="BZ67" s="599">
        <v>2.0515884872024697</v>
      </c>
      <c r="CA67" s="599">
        <v>0.62742754705706594</v>
      </c>
      <c r="CB67" s="599">
        <v>0.18922418085848022</v>
      </c>
      <c r="CC67" s="592"/>
      <c r="CD67" s="827"/>
      <c r="CE67" s="597" t="s">
        <v>37</v>
      </c>
      <c r="CF67" s="599">
        <v>1.4673050937077727</v>
      </c>
      <c r="CG67" s="599">
        <v>3.7835614828740969</v>
      </c>
      <c r="CH67" s="599">
        <v>9.0755537277480762</v>
      </c>
      <c r="CI67" s="599">
        <v>21.285470888901944</v>
      </c>
      <c r="CJ67" s="599">
        <v>25.591915868632864</v>
      </c>
      <c r="CK67" s="599">
        <v>21.764291169731507</v>
      </c>
      <c r="CL67" s="599">
        <v>11.513718347923154</v>
      </c>
      <c r="CM67" s="599">
        <v>3.9260325480289056</v>
      </c>
      <c r="CN67" s="599">
        <v>1.3086775160096351</v>
      </c>
      <c r="CO67" s="599">
        <v>0.28347335644204219</v>
      </c>
      <c r="CP67"/>
      <c r="CQ67" s="827"/>
      <c r="CR67" s="597" t="s">
        <v>37</v>
      </c>
      <c r="CS67" s="599">
        <v>0.95002065262288304</v>
      </c>
      <c r="CT67" s="599">
        <v>2.2139611730689799</v>
      </c>
      <c r="CU67" s="599">
        <v>5.8075175547294506</v>
      </c>
      <c r="CV67" s="599">
        <v>16.992978108219745</v>
      </c>
      <c r="CW67" s="599">
        <v>23.477901693515076</v>
      </c>
      <c r="CX67" s="599">
        <v>24.840974803800083</v>
      </c>
      <c r="CY67" s="599">
        <v>16.133828996282528</v>
      </c>
      <c r="CZ67" s="599">
        <v>6.5179677819083031</v>
      </c>
      <c r="DA67" s="599">
        <v>2.4287484510532837</v>
      </c>
      <c r="DB67" s="599">
        <v>0.63610078479966958</v>
      </c>
      <c r="DC67" s="592"/>
      <c r="DD67" s="827"/>
      <c r="DE67" s="597" t="s">
        <v>37</v>
      </c>
      <c r="DF67" s="599">
        <v>2.0009088155104515</v>
      </c>
      <c r="DG67" s="599">
        <v>4.7940018176310213</v>
      </c>
      <c r="DH67" s="599">
        <v>10.845198424719783</v>
      </c>
      <c r="DI67" s="599">
        <v>22.73250530142381</v>
      </c>
      <c r="DJ67" s="599">
        <v>25.363526204180552</v>
      </c>
      <c r="DK67" s="599">
        <v>20.016661617691607</v>
      </c>
      <c r="DL67" s="599">
        <v>9.8773099060890637</v>
      </c>
      <c r="DM67" s="599">
        <v>3.165707361405635</v>
      </c>
      <c r="DN67" s="599">
        <v>0.99969706149651616</v>
      </c>
      <c r="DO67" s="599">
        <v>0.20448348985156015</v>
      </c>
    </row>
    <row r="68" spans="1:119" ht="14.25" customHeight="1" x14ac:dyDescent="0.2">
      <c r="A68"/>
      <c r="B68" s="324"/>
      <c r="C68" s="592"/>
      <c r="D68" s="827"/>
      <c r="E68" s="601" t="s">
        <v>38</v>
      </c>
      <c r="F68" s="599">
        <v>1.0550400406762426</v>
      </c>
      <c r="G68" s="599">
        <v>2.3203058540544239</v>
      </c>
      <c r="H68" s="599">
        <v>5.7914755893655094</v>
      </c>
      <c r="I68" s="599">
        <v>15.110832982957046</v>
      </c>
      <c r="J68" s="599">
        <v>22.326954855237556</v>
      </c>
      <c r="K68" s="599">
        <v>24.798818824495701</v>
      </c>
      <c r="L68" s="599">
        <v>17.152467463894947</v>
      </c>
      <c r="M68" s="599">
        <v>7.4899042739388495</v>
      </c>
      <c r="N68" s="599">
        <v>2.9754280294511641</v>
      </c>
      <c r="O68" s="599">
        <v>0.97877208592856235</v>
      </c>
      <c r="P68" s="592"/>
      <c r="Q68" s="827"/>
      <c r="R68" s="597" t="s">
        <v>38</v>
      </c>
      <c r="S68" s="599">
        <v>0.42674525413349662</v>
      </c>
      <c r="T68" s="599">
        <v>0.9817054500918555</v>
      </c>
      <c r="U68" s="599">
        <v>3.1766687078995712</v>
      </c>
      <c r="V68" s="599">
        <v>10.454301898346602</v>
      </c>
      <c r="W68" s="599">
        <v>19.775719534598899</v>
      </c>
      <c r="X68" s="599">
        <v>26.978720146968772</v>
      </c>
      <c r="Y68" s="599">
        <v>21.756353337415799</v>
      </c>
      <c r="Z68" s="599">
        <v>10.484920391916717</v>
      </c>
      <c r="AA68" s="599">
        <v>4.4358542559706056</v>
      </c>
      <c r="AB68" s="599">
        <v>1.5290110226576852</v>
      </c>
      <c r="AC68" s="592"/>
      <c r="AD68" s="827"/>
      <c r="AE68" s="597" t="s">
        <v>38</v>
      </c>
      <c r="AF68" s="599">
        <v>1.71148655403379</v>
      </c>
      <c r="AG68" s="599">
        <v>3.7188843346995903</v>
      </c>
      <c r="AH68" s="599">
        <v>8.523442967109867</v>
      </c>
      <c r="AI68" s="599">
        <v>19.976007197840648</v>
      </c>
      <c r="AJ68" s="599">
        <v>24.992502249325202</v>
      </c>
      <c r="AK68" s="599">
        <v>22.521243626911929</v>
      </c>
      <c r="AL68" s="599">
        <v>12.342297310806757</v>
      </c>
      <c r="AM68" s="599">
        <v>4.3606917924622612</v>
      </c>
      <c r="AN68" s="599">
        <v>1.4495651304608619</v>
      </c>
      <c r="AO68" s="599">
        <v>0.40387883634909522</v>
      </c>
      <c r="AP68" s="591"/>
      <c r="AQ68" s="827"/>
      <c r="AR68" s="597" t="s">
        <v>38</v>
      </c>
      <c r="AS68" s="599">
        <v>1.9882695783688076</v>
      </c>
      <c r="AT68" s="599">
        <v>4.1130251945848242</v>
      </c>
      <c r="AU68" s="599">
        <v>9.0080784979158217</v>
      </c>
      <c r="AV68" s="599">
        <v>18.432992733040688</v>
      </c>
      <c r="AW68" s="599">
        <v>22.070161201077131</v>
      </c>
      <c r="AX68" s="599">
        <v>21.62381496919842</v>
      </c>
      <c r="AY68" s="599">
        <v>13.578516359880483</v>
      </c>
      <c r="AZ68" s="599">
        <v>6.1160500202884656</v>
      </c>
      <c r="BA68" s="599">
        <v>2.3719060090744768</v>
      </c>
      <c r="BB68" s="599">
        <v>0.6971854365708805</v>
      </c>
      <c r="BC68" s="592"/>
      <c r="BD68" s="827"/>
      <c r="BE68" s="597" t="s">
        <v>38</v>
      </c>
      <c r="BF68" s="599">
        <v>0.71844815199169798</v>
      </c>
      <c r="BG68" s="599">
        <v>1.6737181022325112</v>
      </c>
      <c r="BH68" s="599">
        <v>4.631329661265001</v>
      </c>
      <c r="BI68" s="599">
        <v>13.912615417365156</v>
      </c>
      <c r="BJ68" s="599">
        <v>22.419573720763154</v>
      </c>
      <c r="BK68" s="599">
        <v>25.943961044144647</v>
      </c>
      <c r="BL68" s="599">
        <v>18.441499693994306</v>
      </c>
      <c r="BM68" s="599">
        <v>7.9854181634336499</v>
      </c>
      <c r="BN68" s="599">
        <v>3.19310289774088</v>
      </c>
      <c r="BO68" s="599">
        <v>1.0803331470689976</v>
      </c>
      <c r="BP68"/>
      <c r="BQ68" s="827"/>
      <c r="BR68" s="597" t="s">
        <v>38</v>
      </c>
      <c r="BS68" s="599">
        <v>3.1932187645146306</v>
      </c>
      <c r="BT68" s="599">
        <v>6.4793311658151413</v>
      </c>
      <c r="BU68" s="599">
        <v>12.250348351137948</v>
      </c>
      <c r="BV68" s="599">
        <v>21.168137482582445</v>
      </c>
      <c r="BW68" s="599">
        <v>22.027403622851836</v>
      </c>
      <c r="BX68" s="599">
        <v>18.160705991639574</v>
      </c>
      <c r="BY68" s="599">
        <v>10.369252206223873</v>
      </c>
      <c r="BZ68" s="599">
        <v>4.1221551323734325</v>
      </c>
      <c r="CA68" s="599">
        <v>1.7069205759405479</v>
      </c>
      <c r="CB68" s="599">
        <v>0.52252670692057601</v>
      </c>
      <c r="CC68" s="592"/>
      <c r="CD68" s="827"/>
      <c r="CE68" s="597" t="s">
        <v>38</v>
      </c>
      <c r="CF68" s="599">
        <v>0.85843325254380243</v>
      </c>
      <c r="CG68" s="599">
        <v>1.9378810365261214</v>
      </c>
      <c r="CH68" s="599">
        <v>5.1975784494816306</v>
      </c>
      <c r="CI68" s="599">
        <v>14.553860280378823</v>
      </c>
      <c r="CJ68" s="599">
        <v>22.354498766802976</v>
      </c>
      <c r="CK68" s="599">
        <v>25.409197194076384</v>
      </c>
      <c r="CL68" s="599">
        <v>17.776188086569363</v>
      </c>
      <c r="CM68" s="599">
        <v>7.7995707833737287</v>
      </c>
      <c r="CN68" s="599">
        <v>3.0920680340383733</v>
      </c>
      <c r="CO68" s="599">
        <v>1.0207241162087999</v>
      </c>
      <c r="CP68"/>
      <c r="CQ68" s="827"/>
      <c r="CR68" s="597" t="s">
        <v>38</v>
      </c>
      <c r="CS68" s="599">
        <v>0.4283407064110667</v>
      </c>
      <c r="CT68" s="599">
        <v>1.0532968190436065</v>
      </c>
      <c r="CU68" s="599">
        <v>3.3635278421459165</v>
      </c>
      <c r="CV68" s="599">
        <v>10.301242890246472</v>
      </c>
      <c r="CW68" s="599">
        <v>19.191068042974511</v>
      </c>
      <c r="CX68" s="599">
        <v>25.44062916929991</v>
      </c>
      <c r="CY68" s="599">
        <v>21.452145214521451</v>
      </c>
      <c r="CZ68" s="599">
        <v>11.642440839828664</v>
      </c>
      <c r="DA68" s="599">
        <v>5.2032862860754161</v>
      </c>
      <c r="DB68" s="599">
        <v>1.9240221894529879</v>
      </c>
      <c r="DC68" s="592"/>
      <c r="DD68" s="827"/>
      <c r="DE68" s="597" t="s">
        <v>38</v>
      </c>
      <c r="DF68" s="599">
        <v>1.1564239463819153</v>
      </c>
      <c r="DG68" s="599">
        <v>2.5252754742701349</v>
      </c>
      <c r="DH68" s="599">
        <v>6.1842553674883565</v>
      </c>
      <c r="DI68" s="599">
        <v>15.888901510848575</v>
      </c>
      <c r="DJ68" s="599">
        <v>22.834261047370212</v>
      </c>
      <c r="DK68" s="599">
        <v>24.694990344200839</v>
      </c>
      <c r="DL68" s="599">
        <v>16.456889696694311</v>
      </c>
      <c r="DM68" s="599">
        <v>6.8181301828921956</v>
      </c>
      <c r="DN68" s="599">
        <v>2.615017607633761</v>
      </c>
      <c r="DO68" s="599">
        <v>0.82585482221969786</v>
      </c>
    </row>
    <row r="69" spans="1:119" ht="14.25" customHeight="1" x14ac:dyDescent="0.2">
      <c r="A69"/>
      <c r="B69" s="324"/>
      <c r="C69" s="592"/>
      <c r="D69" s="827"/>
      <c r="E69" s="601" t="s">
        <v>39</v>
      </c>
      <c r="F69" s="599">
        <v>0.52014020355757162</v>
      </c>
      <c r="G69" s="599">
        <v>1.0946374013607991</v>
      </c>
      <c r="H69" s="599">
        <v>2.6569323911454332</v>
      </c>
      <c r="I69" s="599">
        <v>8.5452943712395264</v>
      </c>
      <c r="J69" s="599">
        <v>16.279919776574008</v>
      </c>
      <c r="K69" s="599">
        <v>24.780229049127474</v>
      </c>
      <c r="L69" s="599">
        <v>22.9545837941182</v>
      </c>
      <c r="M69" s="599">
        <v>13.533017188056457</v>
      </c>
      <c r="N69" s="599">
        <v>6.8096193136023695</v>
      </c>
      <c r="O69" s="599">
        <v>2.8256265112181591</v>
      </c>
      <c r="P69" s="592"/>
      <c r="Q69" s="827"/>
      <c r="R69" s="597" t="s">
        <v>39</v>
      </c>
      <c r="S69" s="599">
        <v>0.19324940430402071</v>
      </c>
      <c r="T69" s="599">
        <v>0.42027054916602563</v>
      </c>
      <c r="U69" s="599">
        <v>1.1707536726767858</v>
      </c>
      <c r="V69" s="599">
        <v>4.6529953657667118</v>
      </c>
      <c r="W69" s="599">
        <v>11.848252312426125</v>
      </c>
      <c r="X69" s="599">
        <v>23.527645922062327</v>
      </c>
      <c r="Y69" s="599">
        <v>26.422634571005084</v>
      </c>
      <c r="Z69" s="599">
        <v>17.681382389913509</v>
      </c>
      <c r="AA69" s="599">
        <v>9.7431471509784426</v>
      </c>
      <c r="AB69" s="599">
        <v>4.3396686617009701</v>
      </c>
      <c r="AC69" s="592"/>
      <c r="AD69" s="827"/>
      <c r="AE69" s="597" t="s">
        <v>39</v>
      </c>
      <c r="AF69" s="599">
        <v>0.84639439731850274</v>
      </c>
      <c r="AG69" s="599">
        <v>1.76769095369174</v>
      </c>
      <c r="AH69" s="599">
        <v>4.1402168417504628</v>
      </c>
      <c r="AI69" s="599">
        <v>12.430013295133232</v>
      </c>
      <c r="AJ69" s="599">
        <v>20.702956762728686</v>
      </c>
      <c r="AK69" s="599">
        <v>26.030372825496695</v>
      </c>
      <c r="AL69" s="599">
        <v>19.493286893994718</v>
      </c>
      <c r="AM69" s="599">
        <v>9.392730745463739</v>
      </c>
      <c r="AN69" s="599">
        <v>3.8818043930116284</v>
      </c>
      <c r="AO69" s="599">
        <v>1.3145328914105949</v>
      </c>
      <c r="AP69" s="591"/>
      <c r="AQ69" s="827"/>
      <c r="AR69" s="597" t="s">
        <v>39</v>
      </c>
      <c r="AS69" s="599">
        <v>1.1127833264924523</v>
      </c>
      <c r="AT69" s="599">
        <v>2.3487025128836594</v>
      </c>
      <c r="AU69" s="599">
        <v>4.6928444383636618</v>
      </c>
      <c r="AV69" s="599">
        <v>12.313585989875495</v>
      </c>
      <c r="AW69" s="599">
        <v>18.347243124914488</v>
      </c>
      <c r="AX69" s="599">
        <v>23.455101017010989</v>
      </c>
      <c r="AY69" s="599">
        <v>19.523874675058149</v>
      </c>
      <c r="AZ69" s="599">
        <v>10.671774524558764</v>
      </c>
      <c r="BA69" s="599">
        <v>5.3358872622793818</v>
      </c>
      <c r="BB69" s="599">
        <v>2.1982031285629589</v>
      </c>
      <c r="BC69" s="592"/>
      <c r="BD69" s="827"/>
      <c r="BE69" s="597" t="s">
        <v>39</v>
      </c>
      <c r="BF69" s="599">
        <v>0.36685343556473016</v>
      </c>
      <c r="BG69" s="599">
        <v>0.77027425538189331</v>
      </c>
      <c r="BH69" s="599">
        <v>2.1303450309643175</v>
      </c>
      <c r="BI69" s="599">
        <v>7.5706281332940133</v>
      </c>
      <c r="BJ69" s="599">
        <v>15.74520790327337</v>
      </c>
      <c r="BK69" s="599">
        <v>25.122972574461812</v>
      </c>
      <c r="BL69" s="599">
        <v>23.841934532586258</v>
      </c>
      <c r="BM69" s="599">
        <v>14.273075788852847</v>
      </c>
      <c r="BN69" s="599">
        <v>7.190799174284872</v>
      </c>
      <c r="BO69" s="599">
        <v>2.9879091713358892</v>
      </c>
      <c r="BP69"/>
      <c r="BQ69" s="827"/>
      <c r="BR69" s="597" t="s">
        <v>39</v>
      </c>
      <c r="BS69" s="599">
        <v>2.4616368286445014</v>
      </c>
      <c r="BT69" s="599">
        <v>3.5805626598465472</v>
      </c>
      <c r="BU69" s="599">
        <v>6.4418158567774944</v>
      </c>
      <c r="BV69" s="599">
        <v>15.217391304347828</v>
      </c>
      <c r="BW69" s="599">
        <v>19.101662404092071</v>
      </c>
      <c r="BX69" s="599">
        <v>21.099744245524295</v>
      </c>
      <c r="BY69" s="599">
        <v>17.039641943734015</v>
      </c>
      <c r="BZ69" s="599">
        <v>8.9514066496163682</v>
      </c>
      <c r="CA69" s="599">
        <v>4.4437340153452691</v>
      </c>
      <c r="CB69" s="599">
        <v>1.6624040920716114</v>
      </c>
      <c r="CC69" s="592"/>
      <c r="CD69" s="827"/>
      <c r="CE69" s="597" t="s">
        <v>39</v>
      </c>
      <c r="CF69" s="599">
        <v>0.39921948111423056</v>
      </c>
      <c r="CG69" s="599">
        <v>0.9398084542938494</v>
      </c>
      <c r="CH69" s="599">
        <v>2.4212014415705951</v>
      </c>
      <c r="CI69" s="599">
        <v>8.1297413535631087</v>
      </c>
      <c r="CJ69" s="599">
        <v>16.104175377814943</v>
      </c>
      <c r="CK69" s="599">
        <v>25.009457818131136</v>
      </c>
      <c r="CL69" s="599">
        <v>23.322979511379248</v>
      </c>
      <c r="CM69" s="599">
        <v>13.818370069490074</v>
      </c>
      <c r="CN69" s="599">
        <v>6.9569719053023515</v>
      </c>
      <c r="CO69" s="599">
        <v>2.8980745873404614</v>
      </c>
      <c r="CP69"/>
      <c r="CQ69" s="827"/>
      <c r="CR69" s="597" t="s">
        <v>39</v>
      </c>
      <c r="CS69" s="599">
        <v>0.31236379485689381</v>
      </c>
      <c r="CT69" s="599">
        <v>0.46491355513584193</v>
      </c>
      <c r="CU69" s="599">
        <v>1.4601191340985036</v>
      </c>
      <c r="CV69" s="599">
        <v>5.6370768560220839</v>
      </c>
      <c r="CW69" s="599">
        <v>12.334737759697806</v>
      </c>
      <c r="CX69" s="599">
        <v>22.337643469417408</v>
      </c>
      <c r="CY69" s="599">
        <v>25.381374400697371</v>
      </c>
      <c r="CZ69" s="599">
        <v>17.499636786285048</v>
      </c>
      <c r="DA69" s="599">
        <v>9.8067703036466654</v>
      </c>
      <c r="DB69" s="599">
        <v>4.7653639401423797</v>
      </c>
      <c r="DC69" s="592"/>
      <c r="DD69" s="827"/>
      <c r="DE69" s="597" t="s">
        <v>39</v>
      </c>
      <c r="DF69" s="599">
        <v>0.55091675992080569</v>
      </c>
      <c r="DG69" s="599">
        <v>1.1879142635792372</v>
      </c>
      <c r="DH69" s="599">
        <v>2.8342084875613325</v>
      </c>
      <c r="DI69" s="599">
        <v>8.97606955324094</v>
      </c>
      <c r="DJ69" s="599">
        <v>16.864293707497634</v>
      </c>
      <c r="DK69" s="599">
        <v>25.142033227167083</v>
      </c>
      <c r="DL69" s="599">
        <v>22.595119221830075</v>
      </c>
      <c r="DM69" s="599">
        <v>12.945467848842215</v>
      </c>
      <c r="DN69" s="599">
        <v>6.3656709993974356</v>
      </c>
      <c r="DO69" s="599">
        <v>2.5383059309632432</v>
      </c>
    </row>
    <row r="70" spans="1:119" ht="14.25" customHeight="1" x14ac:dyDescent="0.2">
      <c r="A70"/>
      <c r="B70" s="324"/>
      <c r="C70" s="592"/>
      <c r="D70" s="827"/>
      <c r="E70" s="601" t="s">
        <v>40</v>
      </c>
      <c r="F70" s="599">
        <v>0.20500647388864915</v>
      </c>
      <c r="G70" s="599">
        <v>0.403539059128183</v>
      </c>
      <c r="H70" s="599">
        <v>0.96892533448424689</v>
      </c>
      <c r="I70" s="599">
        <v>3.4182132067328443</v>
      </c>
      <c r="J70" s="599">
        <v>8.7473025463962024</v>
      </c>
      <c r="K70" s="599">
        <v>18.471083297367286</v>
      </c>
      <c r="L70" s="599">
        <v>25.397065170479067</v>
      </c>
      <c r="M70" s="599">
        <v>20.648467846353043</v>
      </c>
      <c r="N70" s="599">
        <v>13.847647820457487</v>
      </c>
      <c r="O70" s="599">
        <v>7.8927492447129906</v>
      </c>
      <c r="P70" s="592"/>
      <c r="Q70" s="827"/>
      <c r="R70" s="597" t="s">
        <v>40</v>
      </c>
      <c r="S70" s="599">
        <v>5.8384981586275038E-2</v>
      </c>
      <c r="T70" s="599">
        <v>0.15494475882511452</v>
      </c>
      <c r="U70" s="599">
        <v>0.42216832839306562</v>
      </c>
      <c r="V70" s="599">
        <v>1.4394143537231654</v>
      </c>
      <c r="W70" s="599">
        <v>5.1715620228150545</v>
      </c>
      <c r="X70" s="599">
        <v>14.250426659480823</v>
      </c>
      <c r="Y70" s="599">
        <v>24.939369442198871</v>
      </c>
      <c r="Z70" s="599">
        <v>23.874966316356776</v>
      </c>
      <c r="AA70" s="599">
        <v>18.283481541363514</v>
      </c>
      <c r="AB70" s="599">
        <v>11.405281595257343</v>
      </c>
      <c r="AC70" s="592"/>
      <c r="AD70" s="827"/>
      <c r="AE70" s="597" t="s">
        <v>40</v>
      </c>
      <c r="AF70" s="599">
        <v>0.34061643266594666</v>
      </c>
      <c r="AG70" s="599">
        <v>0.63346348757996185</v>
      </c>
      <c r="AH70" s="599">
        <v>1.4746199219074521</v>
      </c>
      <c r="AI70" s="599">
        <v>5.2484007643100439</v>
      </c>
      <c r="AJ70" s="599">
        <v>12.054498629226551</v>
      </c>
      <c r="AK70" s="599">
        <v>22.37476115311124</v>
      </c>
      <c r="AL70" s="599">
        <v>25.820387139652741</v>
      </c>
      <c r="AM70" s="599">
        <v>17.664285120877295</v>
      </c>
      <c r="AN70" s="599">
        <v>9.7449530613940354</v>
      </c>
      <c r="AO70" s="599">
        <v>4.644014289274736</v>
      </c>
      <c r="AP70" s="591"/>
      <c r="AQ70" s="827"/>
      <c r="AR70" s="597" t="s">
        <v>40</v>
      </c>
      <c r="AS70" s="599">
        <v>0.56860691306299571</v>
      </c>
      <c r="AT70" s="599">
        <v>1.264402214574293</v>
      </c>
      <c r="AU70" s="599">
        <v>2.3791710309741134</v>
      </c>
      <c r="AV70" s="599">
        <v>6.3145294029627417</v>
      </c>
      <c r="AW70" s="599">
        <v>11.948226844231632</v>
      </c>
      <c r="AX70" s="599">
        <v>20.148137064192728</v>
      </c>
      <c r="AY70" s="599">
        <v>23.78422863983241</v>
      </c>
      <c r="AZ70" s="599">
        <v>17.050725721981149</v>
      </c>
      <c r="BA70" s="599">
        <v>10.848421367649259</v>
      </c>
      <c r="BB70" s="599">
        <v>5.6935508005386808</v>
      </c>
      <c r="BC70" s="592"/>
      <c r="BD70" s="827"/>
      <c r="BE70" s="597" t="s">
        <v>40</v>
      </c>
      <c r="BF70" s="599">
        <v>0.14373250624101672</v>
      </c>
      <c r="BG70" s="599">
        <v>0.25846634894217918</v>
      </c>
      <c r="BH70" s="599">
        <v>0.7312706457876289</v>
      </c>
      <c r="BI70" s="599">
        <v>2.9301258289835337</v>
      </c>
      <c r="BJ70" s="599">
        <v>8.2078825932370076</v>
      </c>
      <c r="BK70" s="599">
        <v>18.188466096779887</v>
      </c>
      <c r="BL70" s="599">
        <v>25.668860478604028</v>
      </c>
      <c r="BM70" s="599">
        <v>21.254759563254911</v>
      </c>
      <c r="BN70" s="599">
        <v>14.353077640769598</v>
      </c>
      <c r="BO70" s="599">
        <v>8.2633582974002078</v>
      </c>
      <c r="BP70"/>
      <c r="BQ70" s="827"/>
      <c r="BR70" s="597" t="s">
        <v>40</v>
      </c>
      <c r="BS70" s="599">
        <v>1.1566771819137749</v>
      </c>
      <c r="BT70" s="599">
        <v>1.6561514195583598</v>
      </c>
      <c r="BU70" s="599">
        <v>3.128286014721346</v>
      </c>
      <c r="BV70" s="599">
        <v>7.6498422712933749</v>
      </c>
      <c r="BW70" s="599">
        <v>12.670872765509989</v>
      </c>
      <c r="BX70" s="599">
        <v>19.663512092534173</v>
      </c>
      <c r="BY70" s="599">
        <v>21.424815983175606</v>
      </c>
      <c r="BZ70" s="599">
        <v>15.694006309148264</v>
      </c>
      <c r="CA70" s="599">
        <v>10.751840168243953</v>
      </c>
      <c r="CB70" s="599">
        <v>6.2039957939011572</v>
      </c>
      <c r="CC70" s="592"/>
      <c r="CD70" s="827"/>
      <c r="CE70" s="597" t="s">
        <v>40</v>
      </c>
      <c r="CF70" s="599">
        <v>0.16427381970385704</v>
      </c>
      <c r="CG70" s="599">
        <v>0.34992573923218867</v>
      </c>
      <c r="CH70" s="599">
        <v>0.87650209280345637</v>
      </c>
      <c r="CI70" s="599">
        <v>3.2370943786849091</v>
      </c>
      <c r="CJ70" s="599">
        <v>8.5793690085062337</v>
      </c>
      <c r="CK70" s="599">
        <v>18.420045906656465</v>
      </c>
      <c r="CL70" s="599">
        <v>25.567082226922906</v>
      </c>
      <c r="CM70" s="599">
        <v>20.860524776092536</v>
      </c>
      <c r="CN70" s="599">
        <v>13.980152122057699</v>
      </c>
      <c r="CO70" s="599">
        <v>7.965029929339754</v>
      </c>
      <c r="CP70"/>
      <c r="CQ70" s="827"/>
      <c r="CR70" s="597" t="s">
        <v>40</v>
      </c>
      <c r="CS70" s="599">
        <v>6.8575347162695019E-2</v>
      </c>
      <c r="CT70" s="599">
        <v>0.16286644951140067</v>
      </c>
      <c r="CU70" s="599">
        <v>0.44573975655751752</v>
      </c>
      <c r="CV70" s="599">
        <v>2.0486884964855134</v>
      </c>
      <c r="CW70" s="599">
        <v>6.0432024687124972</v>
      </c>
      <c r="CX70" s="599">
        <v>14.915138007886164</v>
      </c>
      <c r="CY70" s="599">
        <v>24.575690039430825</v>
      </c>
      <c r="CZ70" s="599">
        <v>22.681296074061375</v>
      </c>
      <c r="DA70" s="599">
        <v>18.00102863020744</v>
      </c>
      <c r="DB70" s="599">
        <v>11.057774729984571</v>
      </c>
      <c r="DC70" s="592"/>
      <c r="DD70" s="827"/>
      <c r="DE70" s="597" t="s">
        <v>40</v>
      </c>
      <c r="DF70" s="599">
        <v>0.22465252919248524</v>
      </c>
      <c r="DG70" s="599">
        <v>0.43819586738094651</v>
      </c>
      <c r="DH70" s="599">
        <v>1.0442639543782555</v>
      </c>
      <c r="DI70" s="599">
        <v>3.6154244945318088</v>
      </c>
      <c r="DJ70" s="599">
        <v>9.1366924235317359</v>
      </c>
      <c r="DK70" s="599">
        <v>18.983138716765001</v>
      </c>
      <c r="DL70" s="599">
        <v>25.515343027131117</v>
      </c>
      <c r="DM70" s="599">
        <v>20.355740983039968</v>
      </c>
      <c r="DN70" s="599">
        <v>13.24956180413262</v>
      </c>
      <c r="DO70" s="599">
        <v>7.4369861999160642</v>
      </c>
    </row>
    <row r="71" spans="1:119" ht="14.25" customHeight="1" x14ac:dyDescent="0.2">
      <c r="A71"/>
      <c r="B71" s="324"/>
      <c r="C71" s="592"/>
      <c r="D71" s="828"/>
      <c r="E71" s="601" t="s">
        <v>41</v>
      </c>
      <c r="F71" s="599">
        <v>7.5421472937000883E-2</v>
      </c>
      <c r="G71" s="599">
        <v>6.2111801242236024E-2</v>
      </c>
      <c r="H71" s="599">
        <v>0.29281277728482696</v>
      </c>
      <c r="I71" s="599">
        <v>0.87843833185448084</v>
      </c>
      <c r="J71" s="599">
        <v>2.9547471162377996</v>
      </c>
      <c r="K71" s="599">
        <v>8.9130434782608692</v>
      </c>
      <c r="L71" s="599">
        <v>19.667258207630876</v>
      </c>
      <c r="M71" s="599">
        <v>23.203194321206745</v>
      </c>
      <c r="N71" s="599">
        <v>23.172138420585625</v>
      </c>
      <c r="O71" s="599">
        <v>20.780834072759539</v>
      </c>
      <c r="P71" s="592"/>
      <c r="Q71" s="828"/>
      <c r="R71" s="597" t="s">
        <v>41</v>
      </c>
      <c r="S71" s="599">
        <v>8.9855332914008448E-3</v>
      </c>
      <c r="T71" s="599">
        <v>0</v>
      </c>
      <c r="U71" s="599">
        <v>0.10782639949681012</v>
      </c>
      <c r="V71" s="599">
        <v>0.2695659987420253</v>
      </c>
      <c r="W71" s="599">
        <v>1.500584059663941</v>
      </c>
      <c r="X71" s="599">
        <v>5.2475514421780929</v>
      </c>
      <c r="Y71" s="599">
        <v>16.470482523137747</v>
      </c>
      <c r="Z71" s="599">
        <v>22.517746428250518</v>
      </c>
      <c r="AA71" s="599">
        <v>26.624135142420702</v>
      </c>
      <c r="AB71" s="599">
        <v>27.253122472818763</v>
      </c>
      <c r="AC71" s="592"/>
      <c r="AD71" s="828"/>
      <c r="AE71" s="597" t="s">
        <v>41</v>
      </c>
      <c r="AF71" s="599">
        <v>0.14021558145648935</v>
      </c>
      <c r="AG71" s="599">
        <v>0.12268863377442819</v>
      </c>
      <c r="AH71" s="599">
        <v>0.47322758741565157</v>
      </c>
      <c r="AI71" s="599">
        <v>1.4722636052931382</v>
      </c>
      <c r="AJ71" s="599">
        <v>4.372973446674262</v>
      </c>
      <c r="AK71" s="599">
        <v>12.487950223468584</v>
      </c>
      <c r="AL71" s="599">
        <v>22.78503198667952</v>
      </c>
      <c r="AM71" s="599">
        <v>23.871702742967312</v>
      </c>
      <c r="AN71" s="599">
        <v>19.805450880729122</v>
      </c>
      <c r="AO71" s="599">
        <v>14.468495311541496</v>
      </c>
      <c r="AP71" s="591"/>
      <c r="AQ71" s="828"/>
      <c r="AR71" s="597" t="s">
        <v>41</v>
      </c>
      <c r="AS71" s="599">
        <v>0.41841004184100417</v>
      </c>
      <c r="AT71" s="599">
        <v>0.47071129707112974</v>
      </c>
      <c r="AU71" s="599">
        <v>0.73221757322175729</v>
      </c>
      <c r="AV71" s="599">
        <v>2.4581589958158996</v>
      </c>
      <c r="AW71" s="599">
        <v>5.439330543933055</v>
      </c>
      <c r="AX71" s="599">
        <v>12.656903765690378</v>
      </c>
      <c r="AY71" s="599">
        <v>22.489539748953973</v>
      </c>
      <c r="AZ71" s="599">
        <v>21.28661087866109</v>
      </c>
      <c r="BA71" s="599">
        <v>18.148535564853557</v>
      </c>
      <c r="BB71" s="599">
        <v>15.899581589958158</v>
      </c>
      <c r="BC71" s="592"/>
      <c r="BD71" s="828"/>
      <c r="BE71" s="597" t="s">
        <v>41</v>
      </c>
      <c r="BF71" s="599">
        <v>4.3630017452006981E-2</v>
      </c>
      <c r="BG71" s="599">
        <v>2.4238898584448325E-2</v>
      </c>
      <c r="BH71" s="599">
        <v>0.25208454527826257</v>
      </c>
      <c r="BI71" s="599">
        <v>0.73201473725033939</v>
      </c>
      <c r="BJ71" s="599">
        <v>2.7244522008919914</v>
      </c>
      <c r="BK71" s="599">
        <v>8.5660267597440374</v>
      </c>
      <c r="BL71" s="599">
        <v>19.405662206709327</v>
      </c>
      <c r="BM71" s="599">
        <v>23.380841574558854</v>
      </c>
      <c r="BN71" s="599">
        <v>23.637773899554006</v>
      </c>
      <c r="BO71" s="599">
        <v>21.233275159976731</v>
      </c>
      <c r="BP71"/>
      <c r="BQ71" s="828"/>
      <c r="BR71" s="597" t="s">
        <v>41</v>
      </c>
      <c r="BS71" s="599">
        <v>0.8438818565400843</v>
      </c>
      <c r="BT71" s="599">
        <v>0.56258790436005623</v>
      </c>
      <c r="BU71" s="599">
        <v>1.1251758087201125</v>
      </c>
      <c r="BV71" s="599">
        <v>3.6568213783403656</v>
      </c>
      <c r="BW71" s="599">
        <v>6.4697609001406473</v>
      </c>
      <c r="BX71" s="599">
        <v>13.080168776371309</v>
      </c>
      <c r="BY71" s="599">
        <v>20.253164556962027</v>
      </c>
      <c r="BZ71" s="599">
        <v>18.143459915611814</v>
      </c>
      <c r="CA71" s="599">
        <v>19.549929676511955</v>
      </c>
      <c r="CB71" s="599">
        <v>16.31504922644163</v>
      </c>
      <c r="CC71" s="592"/>
      <c r="CD71" s="828"/>
      <c r="CE71" s="597" t="s">
        <v>41</v>
      </c>
      <c r="CF71" s="599">
        <v>5.0391680791607496E-2</v>
      </c>
      <c r="CG71" s="599">
        <v>4.5810618901461361E-2</v>
      </c>
      <c r="CH71" s="599">
        <v>0.26570158962847584</v>
      </c>
      <c r="CI71" s="599">
        <v>0.78794264510513545</v>
      </c>
      <c r="CJ71" s="599">
        <v>2.840258371890604</v>
      </c>
      <c r="CK71" s="599">
        <v>8.7773145815199953</v>
      </c>
      <c r="CL71" s="599">
        <v>19.648174446836776</v>
      </c>
      <c r="CM71" s="599">
        <v>23.367996701635438</v>
      </c>
      <c r="CN71" s="599">
        <v>23.290118649502954</v>
      </c>
      <c r="CO71" s="599">
        <v>20.926290714187548</v>
      </c>
      <c r="CP71"/>
      <c r="CQ71" s="828"/>
      <c r="CR71" s="597" t="s">
        <v>41</v>
      </c>
      <c r="CS71" s="599">
        <v>0</v>
      </c>
      <c r="CT71" s="599">
        <v>3.8971161340607949E-2</v>
      </c>
      <c r="CU71" s="599">
        <v>0.23382696804364772</v>
      </c>
      <c r="CV71" s="599">
        <v>0.66250974279033514</v>
      </c>
      <c r="CW71" s="599">
        <v>1.7147310989867499</v>
      </c>
      <c r="CX71" s="599">
        <v>6.1574434918160561</v>
      </c>
      <c r="CY71" s="599">
        <v>15.627435697583788</v>
      </c>
      <c r="CZ71" s="599">
        <v>23.187840997661731</v>
      </c>
      <c r="DA71" s="599">
        <v>25.214341387373345</v>
      </c>
      <c r="DB71" s="599">
        <v>27.162899454403743</v>
      </c>
      <c r="DC71" s="592"/>
      <c r="DD71" s="828"/>
      <c r="DE71" s="597" t="s">
        <v>41</v>
      </c>
      <c r="DF71" s="599">
        <v>8.511064383698809E-2</v>
      </c>
      <c r="DG71" s="599">
        <v>6.5084609992990886E-2</v>
      </c>
      <c r="DH71" s="599">
        <v>0.30039050765995795</v>
      </c>
      <c r="DI71" s="599">
        <v>0.90617803144087317</v>
      </c>
      <c r="DJ71" s="599">
        <v>3.114048262741564</v>
      </c>
      <c r="DK71" s="599">
        <v>9.2670471613097014</v>
      </c>
      <c r="DL71" s="599">
        <v>20.186242114749174</v>
      </c>
      <c r="DM71" s="599">
        <v>23.20516671673175</v>
      </c>
      <c r="DN71" s="599">
        <v>22.909782717532792</v>
      </c>
      <c r="DO71" s="599">
        <v>19.960949234004204</v>
      </c>
    </row>
    <row r="72" spans="1:119" ht="14.25" customHeight="1" x14ac:dyDescent="0.2">
      <c r="A72"/>
      <c r="B72" s="324"/>
      <c r="C72" s="592"/>
      <c r="D72" s="592"/>
      <c r="E72" s="592"/>
      <c r="F72" s="593"/>
      <c r="G72" s="593"/>
      <c r="H72" s="593"/>
      <c r="I72" s="593"/>
      <c r="J72" s="593"/>
      <c r="K72" s="593"/>
      <c r="L72" s="593"/>
      <c r="M72" s="593"/>
      <c r="N72" s="593"/>
      <c r="O72" s="594"/>
      <c r="P72" s="594"/>
      <c r="Q72" s="594"/>
      <c r="R72" s="594"/>
      <c r="S72" s="593"/>
      <c r="T72" s="593"/>
      <c r="U72" s="593"/>
      <c r="V72" s="593"/>
      <c r="W72" s="593"/>
      <c r="X72" s="593"/>
      <c r="Y72" s="593"/>
      <c r="Z72" s="593"/>
      <c r="AA72" s="593"/>
      <c r="AB72" s="594"/>
      <c r="AC72" s="592"/>
      <c r="AD72" s="594"/>
      <c r="AE72" s="594"/>
      <c r="AF72" s="593"/>
      <c r="AG72" s="593"/>
      <c r="AH72" s="593"/>
      <c r="AI72" s="593"/>
      <c r="AJ72" s="593"/>
      <c r="AK72" s="593"/>
      <c r="AL72" s="593"/>
      <c r="AM72" s="593"/>
      <c r="AN72" s="593"/>
      <c r="AO72" s="594"/>
      <c r="AP72" s="591"/>
      <c r="AQ72" s="594"/>
      <c r="AR72" s="594"/>
      <c r="AS72" s="593"/>
      <c r="AT72" s="593"/>
      <c r="AU72" s="593"/>
      <c r="AV72" s="593"/>
      <c r="AW72" s="593"/>
      <c r="AX72" s="593"/>
      <c r="AY72" s="593"/>
      <c r="AZ72" s="593"/>
      <c r="BA72" s="593"/>
      <c r="BB72" s="594"/>
      <c r="BC72" s="592"/>
      <c r="BD72" s="594"/>
      <c r="BE72" s="594"/>
      <c r="BF72" s="593"/>
      <c r="BG72" s="593"/>
      <c r="BH72" s="593"/>
      <c r="BI72" s="593"/>
      <c r="BJ72" s="593"/>
      <c r="BK72" s="593"/>
      <c r="BL72" s="593"/>
      <c r="BM72" s="593"/>
      <c r="BN72" s="593"/>
      <c r="BO72" s="594"/>
      <c r="BP72"/>
      <c r="BQ72" s="594"/>
      <c r="BR72" s="594"/>
      <c r="BS72" s="593"/>
      <c r="BT72" s="593"/>
      <c r="BU72" s="593"/>
      <c r="BV72" s="593"/>
      <c r="BW72" s="593"/>
      <c r="BX72" s="593"/>
      <c r="BY72" s="593"/>
      <c r="BZ72" s="593"/>
      <c r="CA72" s="593"/>
      <c r="CB72" s="594"/>
      <c r="CC72" s="592"/>
      <c r="CD72" s="594"/>
      <c r="CE72" s="594"/>
      <c r="CF72" s="593"/>
      <c r="CG72" s="593"/>
      <c r="CH72" s="593"/>
      <c r="CI72" s="593"/>
      <c r="CJ72" s="593"/>
      <c r="CK72" s="593"/>
      <c r="CL72" s="593"/>
      <c r="CM72" s="593"/>
      <c r="CN72" s="593"/>
      <c r="CO72" s="594"/>
      <c r="CP72"/>
      <c r="CQ72" s="594"/>
      <c r="CR72" s="594"/>
      <c r="CS72" s="593"/>
      <c r="CT72" s="593"/>
      <c r="CU72" s="593"/>
      <c r="CV72" s="593"/>
      <c r="CW72" s="593"/>
      <c r="CX72" s="593"/>
      <c r="CY72" s="593"/>
      <c r="CZ72" s="593"/>
      <c r="DA72" s="593"/>
      <c r="DB72" s="594"/>
      <c r="DC72" s="592"/>
      <c r="DD72" s="594"/>
      <c r="DE72" s="594"/>
      <c r="DF72" s="593"/>
      <c r="DG72" s="593"/>
      <c r="DH72" s="593"/>
      <c r="DI72" s="593"/>
      <c r="DJ72" s="593"/>
      <c r="DK72" s="593"/>
      <c r="DL72" s="593"/>
      <c r="DM72" s="593"/>
      <c r="DN72" s="593"/>
      <c r="DO72" s="594"/>
    </row>
    <row r="73" spans="1:119" ht="14.25" customHeight="1" x14ac:dyDescent="0.2">
      <c r="A73"/>
      <c r="B73" s="324"/>
      <c r="C73" s="592"/>
      <c r="D73" s="592"/>
      <c r="E73" s="592"/>
      <c r="F73" s="593"/>
      <c r="G73" s="593"/>
      <c r="H73" s="593"/>
      <c r="I73" s="593"/>
      <c r="J73" s="593"/>
      <c r="K73" s="593"/>
      <c r="L73" s="593"/>
      <c r="M73" s="593"/>
      <c r="N73" s="593"/>
      <c r="O73" s="594"/>
      <c r="P73" s="594"/>
      <c r="Q73" s="594"/>
      <c r="R73" s="594"/>
      <c r="S73" s="593"/>
      <c r="T73" s="593"/>
      <c r="U73" s="593"/>
      <c r="V73" s="593"/>
      <c r="W73" s="593"/>
      <c r="X73" s="593"/>
      <c r="Y73" s="593"/>
      <c r="Z73" s="593"/>
      <c r="AA73" s="593"/>
      <c r="AB73" s="594"/>
      <c r="AC73" s="592"/>
      <c r="AD73" s="594"/>
      <c r="AE73" s="594"/>
      <c r="AF73" s="593"/>
      <c r="AG73" s="593"/>
      <c r="AH73" s="593"/>
      <c r="AI73" s="593"/>
      <c r="AJ73" s="593"/>
      <c r="AK73" s="593"/>
      <c r="AL73" s="593"/>
      <c r="AM73" s="593"/>
      <c r="AN73" s="593"/>
      <c r="AO73" s="594"/>
      <c r="AP73" s="591"/>
      <c r="AQ73" s="594"/>
      <c r="AR73" s="594"/>
      <c r="AS73" s="593"/>
      <c r="AT73" s="593"/>
      <c r="AU73" s="593"/>
      <c r="AV73" s="593"/>
      <c r="AW73" s="593"/>
      <c r="AX73" s="593"/>
      <c r="AY73" s="593"/>
      <c r="AZ73" s="593"/>
      <c r="BA73" s="593"/>
      <c r="BB73" s="594"/>
      <c r="BC73" s="592"/>
      <c r="BD73" s="594"/>
      <c r="BE73" s="594"/>
      <c r="BF73" s="593"/>
      <c r="BG73" s="593"/>
      <c r="BH73" s="593"/>
      <c r="BI73" s="593"/>
      <c r="BJ73" s="593"/>
      <c r="BK73" s="593"/>
      <c r="BL73" s="593"/>
      <c r="BM73" s="593"/>
      <c r="BN73" s="593"/>
      <c r="BO73" s="594"/>
      <c r="BP73"/>
      <c r="BQ73" s="594"/>
      <c r="BR73" s="594"/>
      <c r="BS73" s="593"/>
      <c r="BT73" s="593"/>
      <c r="BU73" s="593"/>
      <c r="BV73" s="593"/>
      <c r="BW73" s="593"/>
      <c r="BX73" s="593"/>
      <c r="BY73" s="593"/>
      <c r="BZ73" s="593"/>
      <c r="CA73" s="593"/>
      <c r="CB73" s="594"/>
      <c r="CC73" s="592"/>
      <c r="CD73" s="594"/>
      <c r="CE73" s="594"/>
      <c r="CF73" s="593"/>
      <c r="CG73" s="593"/>
      <c r="CH73" s="593"/>
      <c r="CI73" s="593"/>
      <c r="CJ73" s="593"/>
      <c r="CK73" s="593"/>
      <c r="CL73" s="593"/>
      <c r="CM73" s="593"/>
      <c r="CN73" s="593"/>
      <c r="CO73" s="594"/>
      <c r="CP73"/>
      <c r="CQ73" s="594"/>
      <c r="CR73" s="594"/>
      <c r="CS73" s="593"/>
      <c r="CT73" s="593"/>
      <c r="CU73" s="593"/>
      <c r="CV73" s="593"/>
      <c r="CW73" s="593"/>
      <c r="CX73" s="593"/>
      <c r="CY73" s="593"/>
      <c r="CZ73" s="593"/>
      <c r="DA73" s="593"/>
      <c r="DB73" s="594"/>
      <c r="DC73" s="592"/>
      <c r="DD73" s="594"/>
      <c r="DE73" s="594"/>
      <c r="DF73" s="593"/>
      <c r="DG73" s="593"/>
      <c r="DH73" s="593"/>
      <c r="DI73" s="593"/>
      <c r="DJ73" s="593"/>
      <c r="DK73" s="593"/>
      <c r="DL73" s="593"/>
      <c r="DM73" s="593"/>
      <c r="DN73" s="593"/>
      <c r="DO73" s="594"/>
    </row>
    <row r="74" spans="1:119" ht="14.25" customHeight="1" x14ac:dyDescent="0.3">
      <c r="A74"/>
      <c r="B74" s="324"/>
      <c r="C74" s="592"/>
      <c r="D74" s="829" t="s">
        <v>245</v>
      </c>
      <c r="E74" s="829"/>
      <c r="F74" s="595"/>
      <c r="G74" s="595"/>
      <c r="H74" s="595"/>
      <c r="I74" s="595"/>
      <c r="J74" s="595"/>
      <c r="K74" s="595"/>
      <c r="L74" s="595"/>
      <c r="M74" s="595"/>
      <c r="N74" s="595"/>
      <c r="O74" s="595"/>
      <c r="P74" s="592"/>
      <c r="Q74" s="829" t="s">
        <v>245</v>
      </c>
      <c r="R74" s="829"/>
      <c r="S74" s="595"/>
      <c r="T74" s="595"/>
      <c r="U74" s="595"/>
      <c r="V74" s="595"/>
      <c r="W74" s="595"/>
      <c r="X74" s="595"/>
      <c r="Y74" s="595"/>
      <c r="Z74" s="595"/>
      <c r="AA74" s="595"/>
      <c r="AB74" s="595"/>
      <c r="AC74" s="592"/>
      <c r="AD74" s="829" t="s">
        <v>245</v>
      </c>
      <c r="AE74" s="829"/>
      <c r="AF74" s="595"/>
      <c r="AG74" s="595"/>
      <c r="AH74" s="595"/>
      <c r="AI74" s="595"/>
      <c r="AJ74" s="595"/>
      <c r="AK74" s="595"/>
      <c r="AL74" s="595"/>
      <c r="AM74" s="595"/>
      <c r="AN74" s="595"/>
      <c r="AO74" s="595"/>
      <c r="AP74" s="591"/>
      <c r="AQ74" s="829" t="s">
        <v>245</v>
      </c>
      <c r="AR74" s="829"/>
      <c r="AS74" s="595"/>
      <c r="AT74" s="595"/>
      <c r="AU74" s="595"/>
      <c r="AV74" s="595"/>
      <c r="AW74" s="595"/>
      <c r="AX74" s="595"/>
      <c r="AY74" s="595"/>
      <c r="AZ74" s="595"/>
      <c r="BA74" s="595"/>
      <c r="BB74" s="595"/>
      <c r="BC74" s="592"/>
      <c r="BD74" s="829" t="s">
        <v>245</v>
      </c>
      <c r="BE74" s="829"/>
      <c r="BF74" s="595"/>
      <c r="BG74" s="595"/>
      <c r="BH74" s="595"/>
      <c r="BI74" s="595"/>
      <c r="BJ74" s="595"/>
      <c r="BK74" s="595"/>
      <c r="BL74" s="595"/>
      <c r="BM74" s="595"/>
      <c r="BN74" s="595"/>
      <c r="BO74" s="595"/>
      <c r="BP74"/>
      <c r="BQ74" s="829" t="s">
        <v>245</v>
      </c>
      <c r="BR74" s="829"/>
      <c r="BS74" s="595"/>
      <c r="BT74" s="595"/>
      <c r="BU74" s="595"/>
      <c r="BV74" s="595"/>
      <c r="BW74" s="595"/>
      <c r="BX74" s="595"/>
      <c r="BY74" s="595"/>
      <c r="BZ74" s="595"/>
      <c r="CA74" s="595"/>
      <c r="CB74" s="595"/>
      <c r="CC74" s="592"/>
      <c r="CD74" s="829" t="s">
        <v>245</v>
      </c>
      <c r="CE74" s="829"/>
      <c r="CF74" s="595"/>
      <c r="CG74" s="595"/>
      <c r="CH74" s="595"/>
      <c r="CI74" s="595"/>
      <c r="CJ74" s="595"/>
      <c r="CK74" s="595"/>
      <c r="CL74" s="595"/>
      <c r="CM74" s="595"/>
      <c r="CN74" s="595"/>
      <c r="CO74" s="595"/>
      <c r="CP74"/>
      <c r="CQ74" s="829" t="s">
        <v>245</v>
      </c>
      <c r="CR74" s="829"/>
      <c r="CS74" s="595"/>
      <c r="CT74" s="595"/>
      <c r="CU74" s="595"/>
      <c r="CV74" s="595"/>
      <c r="CW74" s="595"/>
      <c r="CX74" s="595"/>
      <c r="CY74" s="595"/>
      <c r="CZ74" s="595"/>
      <c r="DA74" s="595"/>
      <c r="DB74" s="595"/>
      <c r="DC74" s="592"/>
      <c r="DD74" s="829" t="s">
        <v>245</v>
      </c>
      <c r="DE74" s="829"/>
      <c r="DF74" s="595"/>
      <c r="DG74" s="595"/>
      <c r="DH74" s="595"/>
      <c r="DI74" s="595"/>
      <c r="DJ74" s="595"/>
      <c r="DK74" s="595"/>
      <c r="DL74" s="595"/>
      <c r="DM74" s="595"/>
      <c r="DN74" s="595"/>
      <c r="DO74" s="595"/>
    </row>
    <row r="75" spans="1:119" ht="28.9" customHeight="1" x14ac:dyDescent="0.2">
      <c r="A75"/>
      <c r="B75" s="324"/>
      <c r="C75" s="592"/>
      <c r="D75" s="829"/>
      <c r="E75" s="829"/>
      <c r="F75" s="831" t="s">
        <v>171</v>
      </c>
      <c r="G75" s="831"/>
      <c r="H75" s="831"/>
      <c r="I75" s="831"/>
      <c r="J75" s="831"/>
      <c r="K75" s="831"/>
      <c r="L75" s="831"/>
      <c r="M75" s="831"/>
      <c r="N75" s="831"/>
      <c r="O75" s="831"/>
      <c r="P75" s="592"/>
      <c r="Q75" s="829"/>
      <c r="R75" s="829"/>
      <c r="S75" s="831" t="s">
        <v>171</v>
      </c>
      <c r="T75" s="831"/>
      <c r="U75" s="831"/>
      <c r="V75" s="831"/>
      <c r="W75" s="831"/>
      <c r="X75" s="831"/>
      <c r="Y75" s="831"/>
      <c r="Z75" s="831"/>
      <c r="AA75" s="831"/>
      <c r="AB75" s="831"/>
      <c r="AC75" s="592"/>
      <c r="AD75" s="829"/>
      <c r="AE75" s="829"/>
      <c r="AF75" s="831" t="s">
        <v>171</v>
      </c>
      <c r="AG75" s="831"/>
      <c r="AH75" s="831"/>
      <c r="AI75" s="831"/>
      <c r="AJ75" s="831"/>
      <c r="AK75" s="831"/>
      <c r="AL75" s="831"/>
      <c r="AM75" s="831"/>
      <c r="AN75" s="831"/>
      <c r="AO75" s="831"/>
      <c r="AP75" s="591"/>
      <c r="AQ75" s="829"/>
      <c r="AR75" s="829"/>
      <c r="AS75" s="831" t="s">
        <v>171</v>
      </c>
      <c r="AT75" s="831"/>
      <c r="AU75" s="831"/>
      <c r="AV75" s="831"/>
      <c r="AW75" s="831"/>
      <c r="AX75" s="831"/>
      <c r="AY75" s="831"/>
      <c r="AZ75" s="831"/>
      <c r="BA75" s="831"/>
      <c r="BB75" s="831"/>
      <c r="BC75" s="592"/>
      <c r="BD75" s="829"/>
      <c r="BE75" s="829"/>
      <c r="BF75" s="831" t="s">
        <v>171</v>
      </c>
      <c r="BG75" s="831"/>
      <c r="BH75" s="831"/>
      <c r="BI75" s="831"/>
      <c r="BJ75" s="831"/>
      <c r="BK75" s="831"/>
      <c r="BL75" s="831"/>
      <c r="BM75" s="831"/>
      <c r="BN75" s="831"/>
      <c r="BO75" s="831"/>
      <c r="BP75"/>
      <c r="BQ75" s="829"/>
      <c r="BR75" s="829"/>
      <c r="BS75" s="831" t="s">
        <v>171</v>
      </c>
      <c r="BT75" s="831"/>
      <c r="BU75" s="831"/>
      <c r="BV75" s="831"/>
      <c r="BW75" s="831"/>
      <c r="BX75" s="831"/>
      <c r="BY75" s="831"/>
      <c r="BZ75" s="831"/>
      <c r="CA75" s="831"/>
      <c r="CB75" s="831"/>
      <c r="CC75" s="592"/>
      <c r="CD75" s="829"/>
      <c r="CE75" s="829"/>
      <c r="CF75" s="831" t="s">
        <v>171</v>
      </c>
      <c r="CG75" s="831"/>
      <c r="CH75" s="831"/>
      <c r="CI75" s="831"/>
      <c r="CJ75" s="831"/>
      <c r="CK75" s="831"/>
      <c r="CL75" s="831"/>
      <c r="CM75" s="831"/>
      <c r="CN75" s="831"/>
      <c r="CO75" s="831"/>
      <c r="CP75"/>
      <c r="CQ75" s="829"/>
      <c r="CR75" s="829"/>
      <c r="CS75" s="831" t="s">
        <v>171</v>
      </c>
      <c r="CT75" s="831"/>
      <c r="CU75" s="831"/>
      <c r="CV75" s="831"/>
      <c r="CW75" s="831"/>
      <c r="CX75" s="831"/>
      <c r="CY75" s="831"/>
      <c r="CZ75" s="831"/>
      <c r="DA75" s="831"/>
      <c r="DB75" s="831"/>
      <c r="DC75" s="592"/>
      <c r="DD75" s="829"/>
      <c r="DE75" s="829"/>
      <c r="DF75" s="831" t="s">
        <v>171</v>
      </c>
      <c r="DG75" s="831"/>
      <c r="DH75" s="831"/>
      <c r="DI75" s="831"/>
      <c r="DJ75" s="831"/>
      <c r="DK75" s="831"/>
      <c r="DL75" s="831"/>
      <c r="DM75" s="831"/>
      <c r="DN75" s="831"/>
      <c r="DO75" s="831"/>
    </row>
    <row r="76" spans="1:119" ht="14.25" customHeight="1" x14ac:dyDescent="0.2">
      <c r="A76"/>
      <c r="B76" s="324"/>
      <c r="C76" s="592"/>
      <c r="D76" s="830"/>
      <c r="E76" s="830"/>
      <c r="F76" s="596" t="s">
        <v>16</v>
      </c>
      <c r="G76" s="596">
        <v>1</v>
      </c>
      <c r="H76" s="596">
        <v>2</v>
      </c>
      <c r="I76" s="596">
        <v>3</v>
      </c>
      <c r="J76" s="596">
        <v>4</v>
      </c>
      <c r="K76" s="596">
        <v>5</v>
      </c>
      <c r="L76" s="596">
        <v>6</v>
      </c>
      <c r="M76" s="596">
        <v>7</v>
      </c>
      <c r="N76" s="596">
        <v>8</v>
      </c>
      <c r="O76" s="596">
        <v>9</v>
      </c>
      <c r="P76" s="592"/>
      <c r="Q76" s="830"/>
      <c r="R76" s="830"/>
      <c r="S76" s="596" t="s">
        <v>16</v>
      </c>
      <c r="T76" s="596">
        <v>1</v>
      </c>
      <c r="U76" s="596">
        <v>2</v>
      </c>
      <c r="V76" s="596">
        <v>3</v>
      </c>
      <c r="W76" s="596">
        <v>4</v>
      </c>
      <c r="X76" s="596">
        <v>5</v>
      </c>
      <c r="Y76" s="596">
        <v>6</v>
      </c>
      <c r="Z76" s="596">
        <v>7</v>
      </c>
      <c r="AA76" s="596">
        <v>8</v>
      </c>
      <c r="AB76" s="596">
        <v>9</v>
      </c>
      <c r="AC76" s="592"/>
      <c r="AD76" s="830"/>
      <c r="AE76" s="830"/>
      <c r="AF76" s="596" t="s">
        <v>16</v>
      </c>
      <c r="AG76" s="596">
        <v>1</v>
      </c>
      <c r="AH76" s="596">
        <v>2</v>
      </c>
      <c r="AI76" s="596">
        <v>3</v>
      </c>
      <c r="AJ76" s="596">
        <v>4</v>
      </c>
      <c r="AK76" s="596">
        <v>5</v>
      </c>
      <c r="AL76" s="596">
        <v>6</v>
      </c>
      <c r="AM76" s="596">
        <v>7</v>
      </c>
      <c r="AN76" s="596">
        <v>8</v>
      </c>
      <c r="AO76" s="596">
        <v>9</v>
      </c>
      <c r="AP76" s="591"/>
      <c r="AQ76" s="830"/>
      <c r="AR76" s="830"/>
      <c r="AS76" s="596" t="s">
        <v>16</v>
      </c>
      <c r="AT76" s="596">
        <v>1</v>
      </c>
      <c r="AU76" s="596">
        <v>2</v>
      </c>
      <c r="AV76" s="596">
        <v>3</v>
      </c>
      <c r="AW76" s="596">
        <v>4</v>
      </c>
      <c r="AX76" s="596">
        <v>5</v>
      </c>
      <c r="AY76" s="596">
        <v>6</v>
      </c>
      <c r="AZ76" s="596">
        <v>7</v>
      </c>
      <c r="BA76" s="596">
        <v>8</v>
      </c>
      <c r="BB76" s="596">
        <v>9</v>
      </c>
      <c r="BC76" s="592"/>
      <c r="BD76" s="830"/>
      <c r="BE76" s="830"/>
      <c r="BF76" s="596" t="s">
        <v>16</v>
      </c>
      <c r="BG76" s="596">
        <v>1</v>
      </c>
      <c r="BH76" s="596">
        <v>2</v>
      </c>
      <c r="BI76" s="596">
        <v>3</v>
      </c>
      <c r="BJ76" s="596">
        <v>4</v>
      </c>
      <c r="BK76" s="596">
        <v>5</v>
      </c>
      <c r="BL76" s="596">
        <v>6</v>
      </c>
      <c r="BM76" s="596">
        <v>7</v>
      </c>
      <c r="BN76" s="596">
        <v>8</v>
      </c>
      <c r="BO76" s="596">
        <v>9</v>
      </c>
      <c r="BP76"/>
      <c r="BQ76" s="830"/>
      <c r="BR76" s="830"/>
      <c r="BS76" s="596" t="s">
        <v>16</v>
      </c>
      <c r="BT76" s="596">
        <v>1</v>
      </c>
      <c r="BU76" s="596">
        <v>2</v>
      </c>
      <c r="BV76" s="596">
        <v>3</v>
      </c>
      <c r="BW76" s="596">
        <v>4</v>
      </c>
      <c r="BX76" s="596">
        <v>5</v>
      </c>
      <c r="BY76" s="596">
        <v>6</v>
      </c>
      <c r="BZ76" s="596">
        <v>7</v>
      </c>
      <c r="CA76" s="596">
        <v>8</v>
      </c>
      <c r="CB76" s="596">
        <v>9</v>
      </c>
      <c r="CC76" s="592"/>
      <c r="CD76" s="830"/>
      <c r="CE76" s="830"/>
      <c r="CF76" s="596" t="s">
        <v>16</v>
      </c>
      <c r="CG76" s="596">
        <v>1</v>
      </c>
      <c r="CH76" s="596">
        <v>2</v>
      </c>
      <c r="CI76" s="596">
        <v>3</v>
      </c>
      <c r="CJ76" s="596">
        <v>4</v>
      </c>
      <c r="CK76" s="596">
        <v>5</v>
      </c>
      <c r="CL76" s="596">
        <v>6</v>
      </c>
      <c r="CM76" s="596">
        <v>7</v>
      </c>
      <c r="CN76" s="596">
        <v>8</v>
      </c>
      <c r="CO76" s="596">
        <v>9</v>
      </c>
      <c r="CP76"/>
      <c r="CQ76" s="830"/>
      <c r="CR76" s="830"/>
      <c r="CS76" s="596" t="s">
        <v>16</v>
      </c>
      <c r="CT76" s="596">
        <v>1</v>
      </c>
      <c r="CU76" s="596">
        <v>2</v>
      </c>
      <c r="CV76" s="596">
        <v>3</v>
      </c>
      <c r="CW76" s="596">
        <v>4</v>
      </c>
      <c r="CX76" s="596">
        <v>5</v>
      </c>
      <c r="CY76" s="596">
        <v>6</v>
      </c>
      <c r="CZ76" s="596">
        <v>7</v>
      </c>
      <c r="DA76" s="596">
        <v>8</v>
      </c>
      <c r="DB76" s="596">
        <v>9</v>
      </c>
      <c r="DC76" s="592"/>
      <c r="DD76" s="830"/>
      <c r="DE76" s="830"/>
      <c r="DF76" s="596" t="s">
        <v>16</v>
      </c>
      <c r="DG76" s="596">
        <v>1</v>
      </c>
      <c r="DH76" s="596">
        <v>2</v>
      </c>
      <c r="DI76" s="596">
        <v>3</v>
      </c>
      <c r="DJ76" s="596">
        <v>4</v>
      </c>
      <c r="DK76" s="596">
        <v>5</v>
      </c>
      <c r="DL76" s="596">
        <v>6</v>
      </c>
      <c r="DM76" s="596">
        <v>7</v>
      </c>
      <c r="DN76" s="596">
        <v>8</v>
      </c>
      <c r="DO76" s="596">
        <v>9</v>
      </c>
    </row>
    <row r="77" spans="1:119" ht="14.25" customHeight="1" x14ac:dyDescent="0.2">
      <c r="A77"/>
      <c r="B77" s="842" t="s">
        <v>156</v>
      </c>
      <c r="C77" s="592"/>
      <c r="D77" s="826" t="s">
        <v>173</v>
      </c>
      <c r="E77" s="597" t="s">
        <v>92</v>
      </c>
      <c r="F77" s="599">
        <v>13</v>
      </c>
      <c r="G77" s="599">
        <v>10</v>
      </c>
      <c r="H77" s="599">
        <v>23</v>
      </c>
      <c r="I77" s="599">
        <v>11</v>
      </c>
      <c r="J77" s="599">
        <v>7</v>
      </c>
      <c r="K77" s="599">
        <v>4</v>
      </c>
      <c r="L77" s="599">
        <v>3</v>
      </c>
      <c r="M77" s="599">
        <v>2</v>
      </c>
      <c r="N77" s="599">
        <v>3</v>
      </c>
      <c r="O77" s="600">
        <v>0</v>
      </c>
      <c r="P77" s="592"/>
      <c r="Q77" s="826" t="s">
        <v>173</v>
      </c>
      <c r="R77" s="597" t="s">
        <v>92</v>
      </c>
      <c r="S77" s="599">
        <v>3</v>
      </c>
      <c r="T77" s="599">
        <v>1</v>
      </c>
      <c r="U77" s="599">
        <v>9</v>
      </c>
      <c r="V77" s="599">
        <v>6</v>
      </c>
      <c r="W77" s="599">
        <v>4</v>
      </c>
      <c r="X77" s="599">
        <v>2</v>
      </c>
      <c r="Y77" s="599">
        <v>2</v>
      </c>
      <c r="Z77" s="599">
        <v>0</v>
      </c>
      <c r="AA77" s="599">
        <v>2</v>
      </c>
      <c r="AB77" s="600">
        <v>0</v>
      </c>
      <c r="AC77" s="592"/>
      <c r="AD77" s="826" t="s">
        <v>173</v>
      </c>
      <c r="AE77" s="597" t="s">
        <v>92</v>
      </c>
      <c r="AF77" s="599">
        <v>10</v>
      </c>
      <c r="AG77" s="599">
        <v>9</v>
      </c>
      <c r="AH77" s="599">
        <v>14</v>
      </c>
      <c r="AI77" s="599">
        <v>5</v>
      </c>
      <c r="AJ77" s="599">
        <v>3</v>
      </c>
      <c r="AK77" s="599">
        <v>2</v>
      </c>
      <c r="AL77" s="599">
        <v>1</v>
      </c>
      <c r="AM77" s="599">
        <v>2</v>
      </c>
      <c r="AN77" s="599">
        <v>1</v>
      </c>
      <c r="AO77" s="600">
        <v>0</v>
      </c>
      <c r="AP77" s="591"/>
      <c r="AQ77" s="826" t="s">
        <v>173</v>
      </c>
      <c r="AR77" s="597" t="s">
        <v>92</v>
      </c>
      <c r="AS77" s="599">
        <v>9</v>
      </c>
      <c r="AT77" s="599">
        <v>5</v>
      </c>
      <c r="AU77" s="599">
        <v>13</v>
      </c>
      <c r="AV77" s="599">
        <v>7</v>
      </c>
      <c r="AW77" s="599">
        <v>2</v>
      </c>
      <c r="AX77" s="599">
        <v>2</v>
      </c>
      <c r="AY77" s="599">
        <v>0</v>
      </c>
      <c r="AZ77" s="599">
        <v>2</v>
      </c>
      <c r="BA77" s="599">
        <v>0</v>
      </c>
      <c r="BB77" s="600">
        <v>0</v>
      </c>
      <c r="BC77" s="592"/>
      <c r="BD77" s="826" t="s">
        <v>173</v>
      </c>
      <c r="BE77" s="597" t="s">
        <v>92</v>
      </c>
      <c r="BF77" s="599">
        <v>4</v>
      </c>
      <c r="BG77" s="599">
        <v>5</v>
      </c>
      <c r="BH77" s="599">
        <v>10</v>
      </c>
      <c r="BI77" s="599">
        <v>4</v>
      </c>
      <c r="BJ77" s="599">
        <v>5</v>
      </c>
      <c r="BK77" s="599">
        <v>2</v>
      </c>
      <c r="BL77" s="599">
        <v>3</v>
      </c>
      <c r="BM77" s="599">
        <v>0</v>
      </c>
      <c r="BN77" s="599">
        <v>3</v>
      </c>
      <c r="BO77" s="600">
        <v>0</v>
      </c>
      <c r="BP77"/>
      <c r="BQ77" s="826" t="s">
        <v>173</v>
      </c>
      <c r="BR77" s="597" t="s">
        <v>92</v>
      </c>
      <c r="BS77" s="599">
        <v>7</v>
      </c>
      <c r="BT77" s="599">
        <v>5</v>
      </c>
      <c r="BU77" s="599">
        <v>9</v>
      </c>
      <c r="BV77" s="599">
        <v>2</v>
      </c>
      <c r="BW77" s="599">
        <v>1</v>
      </c>
      <c r="BX77" s="599">
        <v>1</v>
      </c>
      <c r="BY77" s="599">
        <v>0</v>
      </c>
      <c r="BZ77" s="599">
        <v>2</v>
      </c>
      <c r="CA77" s="599">
        <v>1</v>
      </c>
      <c r="CB77" s="600">
        <v>0</v>
      </c>
      <c r="CC77" s="592"/>
      <c r="CD77" s="826" t="s">
        <v>173</v>
      </c>
      <c r="CE77" s="597" t="s">
        <v>92</v>
      </c>
      <c r="CF77" s="599">
        <v>6</v>
      </c>
      <c r="CG77" s="599">
        <v>5</v>
      </c>
      <c r="CH77" s="599">
        <v>14</v>
      </c>
      <c r="CI77" s="599">
        <v>9</v>
      </c>
      <c r="CJ77" s="599">
        <v>6</v>
      </c>
      <c r="CK77" s="599">
        <v>3</v>
      </c>
      <c r="CL77" s="599">
        <v>3</v>
      </c>
      <c r="CM77" s="599">
        <v>0</v>
      </c>
      <c r="CN77" s="599">
        <v>2</v>
      </c>
      <c r="CO77" s="600">
        <v>0</v>
      </c>
      <c r="CP77"/>
      <c r="CQ77" s="826" t="s">
        <v>173</v>
      </c>
      <c r="CR77" s="597" t="s">
        <v>92</v>
      </c>
      <c r="CS77" s="599">
        <v>10</v>
      </c>
      <c r="CT77" s="599">
        <v>8</v>
      </c>
      <c r="CU77" s="599">
        <v>20</v>
      </c>
      <c r="CV77" s="599">
        <v>11</v>
      </c>
      <c r="CW77" s="599">
        <v>6</v>
      </c>
      <c r="CX77" s="599">
        <v>3</v>
      </c>
      <c r="CY77" s="599">
        <v>3</v>
      </c>
      <c r="CZ77" s="599">
        <v>1</v>
      </c>
      <c r="DA77" s="599">
        <v>3</v>
      </c>
      <c r="DB77" s="600">
        <v>0</v>
      </c>
      <c r="DC77" s="592"/>
      <c r="DD77" s="826" t="s">
        <v>173</v>
      </c>
      <c r="DE77" s="597" t="s">
        <v>92</v>
      </c>
      <c r="DF77" s="599">
        <v>3</v>
      </c>
      <c r="DG77" s="599">
        <v>2</v>
      </c>
      <c r="DH77" s="599">
        <v>3</v>
      </c>
      <c r="DI77" s="599">
        <v>0</v>
      </c>
      <c r="DJ77" s="599">
        <v>1</v>
      </c>
      <c r="DK77" s="599">
        <v>1</v>
      </c>
      <c r="DL77" s="599">
        <v>0</v>
      </c>
      <c r="DM77" s="599">
        <v>1</v>
      </c>
      <c r="DN77" s="599">
        <v>0</v>
      </c>
      <c r="DO77" s="600">
        <v>0</v>
      </c>
    </row>
    <row r="78" spans="1:119" ht="14.25" customHeight="1" x14ac:dyDescent="0.2">
      <c r="A78"/>
      <c r="B78" s="842"/>
      <c r="C78" s="592"/>
      <c r="D78" s="827"/>
      <c r="E78" s="597">
        <v>1</v>
      </c>
      <c r="F78" s="599">
        <v>148</v>
      </c>
      <c r="G78" s="599">
        <v>96</v>
      </c>
      <c r="H78" s="599">
        <v>48</v>
      </c>
      <c r="I78" s="599">
        <v>31</v>
      </c>
      <c r="J78" s="599">
        <v>12</v>
      </c>
      <c r="K78" s="599">
        <v>8</v>
      </c>
      <c r="L78" s="599">
        <v>8</v>
      </c>
      <c r="M78" s="599">
        <v>5</v>
      </c>
      <c r="N78" s="599">
        <v>0</v>
      </c>
      <c r="O78" s="599">
        <v>1</v>
      </c>
      <c r="P78" s="592"/>
      <c r="Q78" s="827"/>
      <c r="R78" s="597">
        <v>1</v>
      </c>
      <c r="S78" s="599">
        <v>66</v>
      </c>
      <c r="T78" s="599">
        <v>39</v>
      </c>
      <c r="U78" s="599">
        <v>18</v>
      </c>
      <c r="V78" s="599">
        <v>16</v>
      </c>
      <c r="W78" s="599">
        <v>10</v>
      </c>
      <c r="X78" s="599">
        <v>6</v>
      </c>
      <c r="Y78" s="599">
        <v>4</v>
      </c>
      <c r="Z78" s="599">
        <v>1</v>
      </c>
      <c r="AA78" s="599">
        <v>0</v>
      </c>
      <c r="AB78" s="599">
        <v>0</v>
      </c>
      <c r="AC78" s="592"/>
      <c r="AD78" s="827"/>
      <c r="AE78" s="597">
        <v>1</v>
      </c>
      <c r="AF78" s="599">
        <v>82</v>
      </c>
      <c r="AG78" s="599">
        <v>57</v>
      </c>
      <c r="AH78" s="599">
        <v>30</v>
      </c>
      <c r="AI78" s="599">
        <v>15</v>
      </c>
      <c r="AJ78" s="599">
        <v>2</v>
      </c>
      <c r="AK78" s="599">
        <v>2</v>
      </c>
      <c r="AL78" s="599">
        <v>4</v>
      </c>
      <c r="AM78" s="599">
        <v>4</v>
      </c>
      <c r="AN78" s="599">
        <v>0</v>
      </c>
      <c r="AO78" s="599">
        <v>1</v>
      </c>
      <c r="AP78" s="591"/>
      <c r="AQ78" s="827"/>
      <c r="AR78" s="597">
        <v>1</v>
      </c>
      <c r="AS78" s="599">
        <v>86</v>
      </c>
      <c r="AT78" s="599">
        <v>59</v>
      </c>
      <c r="AU78" s="599">
        <v>29</v>
      </c>
      <c r="AV78" s="599">
        <v>8</v>
      </c>
      <c r="AW78" s="599">
        <v>3</v>
      </c>
      <c r="AX78" s="599">
        <v>1</v>
      </c>
      <c r="AY78" s="599">
        <v>2</v>
      </c>
      <c r="AZ78" s="599">
        <v>1</v>
      </c>
      <c r="BA78" s="599">
        <v>0</v>
      </c>
      <c r="BB78" s="599">
        <v>0</v>
      </c>
      <c r="BC78" s="592"/>
      <c r="BD78" s="827"/>
      <c r="BE78" s="597">
        <v>1</v>
      </c>
      <c r="BF78" s="599">
        <v>62</v>
      </c>
      <c r="BG78" s="599">
        <v>37</v>
      </c>
      <c r="BH78" s="599">
        <v>19</v>
      </c>
      <c r="BI78" s="599">
        <v>23</v>
      </c>
      <c r="BJ78" s="599">
        <v>9</v>
      </c>
      <c r="BK78" s="599">
        <v>7</v>
      </c>
      <c r="BL78" s="599">
        <v>6</v>
      </c>
      <c r="BM78" s="599">
        <v>4</v>
      </c>
      <c r="BN78" s="599">
        <v>0</v>
      </c>
      <c r="BO78" s="599">
        <v>1</v>
      </c>
      <c r="BP78"/>
      <c r="BQ78" s="827"/>
      <c r="BR78" s="597">
        <v>1</v>
      </c>
      <c r="BS78" s="599">
        <v>118</v>
      </c>
      <c r="BT78" s="599">
        <v>71</v>
      </c>
      <c r="BU78" s="599">
        <v>27</v>
      </c>
      <c r="BV78" s="599">
        <v>9</v>
      </c>
      <c r="BW78" s="599">
        <v>1</v>
      </c>
      <c r="BX78" s="599">
        <v>0</v>
      </c>
      <c r="BY78" s="599">
        <v>0</v>
      </c>
      <c r="BZ78" s="599">
        <v>0</v>
      </c>
      <c r="CA78" s="599">
        <v>0</v>
      </c>
      <c r="CB78" s="599">
        <v>0</v>
      </c>
      <c r="CC78" s="592"/>
      <c r="CD78" s="827"/>
      <c r="CE78" s="597">
        <v>1</v>
      </c>
      <c r="CF78" s="599">
        <v>30</v>
      </c>
      <c r="CG78" s="599">
        <v>25</v>
      </c>
      <c r="CH78" s="599">
        <v>21</v>
      </c>
      <c r="CI78" s="599">
        <v>22</v>
      </c>
      <c r="CJ78" s="599">
        <v>11</v>
      </c>
      <c r="CK78" s="599">
        <v>8</v>
      </c>
      <c r="CL78" s="599">
        <v>8</v>
      </c>
      <c r="CM78" s="599">
        <v>5</v>
      </c>
      <c r="CN78" s="599">
        <v>0</v>
      </c>
      <c r="CO78" s="599">
        <v>1</v>
      </c>
      <c r="CP78"/>
      <c r="CQ78" s="827"/>
      <c r="CR78" s="597">
        <v>1</v>
      </c>
      <c r="CS78" s="599">
        <v>78</v>
      </c>
      <c r="CT78" s="599">
        <v>41</v>
      </c>
      <c r="CU78" s="599">
        <v>30</v>
      </c>
      <c r="CV78" s="599">
        <v>28</v>
      </c>
      <c r="CW78" s="599">
        <v>12</v>
      </c>
      <c r="CX78" s="599">
        <v>8</v>
      </c>
      <c r="CY78" s="599">
        <v>8</v>
      </c>
      <c r="CZ78" s="599">
        <v>5</v>
      </c>
      <c r="DA78" s="599">
        <v>0</v>
      </c>
      <c r="DB78" s="599">
        <v>1</v>
      </c>
      <c r="DC78" s="592"/>
      <c r="DD78" s="827"/>
      <c r="DE78" s="597">
        <v>1</v>
      </c>
      <c r="DF78" s="599">
        <v>70</v>
      </c>
      <c r="DG78" s="599">
        <v>55</v>
      </c>
      <c r="DH78" s="599">
        <v>18</v>
      </c>
      <c r="DI78" s="599">
        <v>3</v>
      </c>
      <c r="DJ78" s="599">
        <v>0</v>
      </c>
      <c r="DK78" s="599">
        <v>0</v>
      </c>
      <c r="DL78" s="599">
        <v>0</v>
      </c>
      <c r="DM78" s="599">
        <v>0</v>
      </c>
      <c r="DN78" s="599">
        <v>0</v>
      </c>
      <c r="DO78" s="599">
        <v>0</v>
      </c>
    </row>
    <row r="79" spans="1:119" ht="14.25" customHeight="1" x14ac:dyDescent="0.2">
      <c r="A79"/>
      <c r="B79" s="842"/>
      <c r="C79" s="592"/>
      <c r="D79" s="827"/>
      <c r="E79" s="597" t="s">
        <v>45</v>
      </c>
      <c r="F79" s="599">
        <v>2659</v>
      </c>
      <c r="G79" s="599">
        <v>4433</v>
      </c>
      <c r="H79" s="599">
        <v>2219</v>
      </c>
      <c r="I79" s="599">
        <v>924</v>
      </c>
      <c r="J79" s="599">
        <v>386</v>
      </c>
      <c r="K79" s="599">
        <v>156</v>
      </c>
      <c r="L79" s="599">
        <v>59</v>
      </c>
      <c r="M79" s="599">
        <v>31</v>
      </c>
      <c r="N79" s="599">
        <v>16</v>
      </c>
      <c r="O79" s="599">
        <v>3</v>
      </c>
      <c r="P79" s="592"/>
      <c r="Q79" s="827"/>
      <c r="R79" s="597" t="s">
        <v>45</v>
      </c>
      <c r="S79" s="599">
        <v>1216</v>
      </c>
      <c r="T79" s="599">
        <v>1954</v>
      </c>
      <c r="U79" s="599">
        <v>911</v>
      </c>
      <c r="V79" s="599">
        <v>346</v>
      </c>
      <c r="W79" s="599">
        <v>140</v>
      </c>
      <c r="X79" s="599">
        <v>52</v>
      </c>
      <c r="Y79" s="599">
        <v>24</v>
      </c>
      <c r="Z79" s="599">
        <v>8</v>
      </c>
      <c r="AA79" s="599">
        <v>4</v>
      </c>
      <c r="AB79" s="599">
        <v>1</v>
      </c>
      <c r="AC79" s="592"/>
      <c r="AD79" s="827"/>
      <c r="AE79" s="597" t="s">
        <v>45</v>
      </c>
      <c r="AF79" s="599">
        <v>1443</v>
      </c>
      <c r="AG79" s="599">
        <v>2479</v>
      </c>
      <c r="AH79" s="599">
        <v>1308</v>
      </c>
      <c r="AI79" s="599">
        <v>578</v>
      </c>
      <c r="AJ79" s="599">
        <v>246</v>
      </c>
      <c r="AK79" s="599">
        <v>104</v>
      </c>
      <c r="AL79" s="599">
        <v>35</v>
      </c>
      <c r="AM79" s="599">
        <v>23</v>
      </c>
      <c r="AN79" s="599">
        <v>12</v>
      </c>
      <c r="AO79" s="599">
        <v>2</v>
      </c>
      <c r="AP79" s="591"/>
      <c r="AQ79" s="827"/>
      <c r="AR79" s="597" t="s">
        <v>45</v>
      </c>
      <c r="AS79" s="599">
        <v>1571</v>
      </c>
      <c r="AT79" s="599">
        <v>2305</v>
      </c>
      <c r="AU79" s="599">
        <v>1003</v>
      </c>
      <c r="AV79" s="599">
        <v>383</v>
      </c>
      <c r="AW79" s="599">
        <v>134</v>
      </c>
      <c r="AX79" s="599">
        <v>46</v>
      </c>
      <c r="AY79" s="599">
        <v>22</v>
      </c>
      <c r="AZ79" s="599">
        <v>10</v>
      </c>
      <c r="BA79" s="599">
        <v>1</v>
      </c>
      <c r="BB79" s="599">
        <v>1</v>
      </c>
      <c r="BC79" s="592"/>
      <c r="BD79" s="827"/>
      <c r="BE79" s="597" t="s">
        <v>45</v>
      </c>
      <c r="BF79" s="599">
        <v>1088</v>
      </c>
      <c r="BG79" s="599">
        <v>2128</v>
      </c>
      <c r="BH79" s="599">
        <v>1216</v>
      </c>
      <c r="BI79" s="599">
        <v>541</v>
      </c>
      <c r="BJ79" s="599">
        <v>252</v>
      </c>
      <c r="BK79" s="599">
        <v>110</v>
      </c>
      <c r="BL79" s="599">
        <v>37</v>
      </c>
      <c r="BM79" s="599">
        <v>21</v>
      </c>
      <c r="BN79" s="599">
        <v>15</v>
      </c>
      <c r="BO79" s="599">
        <v>2</v>
      </c>
      <c r="BP79"/>
      <c r="BQ79" s="827"/>
      <c r="BR79" s="597" t="s">
        <v>45</v>
      </c>
      <c r="BS79" s="599">
        <v>2118</v>
      </c>
      <c r="BT79" s="599">
        <v>3232</v>
      </c>
      <c r="BU79" s="599">
        <v>1522</v>
      </c>
      <c r="BV79" s="599">
        <v>568</v>
      </c>
      <c r="BW79" s="599">
        <v>171</v>
      </c>
      <c r="BX79" s="599">
        <v>51</v>
      </c>
      <c r="BY79" s="599">
        <v>9</v>
      </c>
      <c r="BZ79" s="599">
        <v>4</v>
      </c>
      <c r="CA79" s="599">
        <v>2</v>
      </c>
      <c r="CB79" s="599">
        <v>1</v>
      </c>
      <c r="CC79" s="592"/>
      <c r="CD79" s="827"/>
      <c r="CE79" s="597" t="s">
        <v>45</v>
      </c>
      <c r="CF79" s="599">
        <v>541</v>
      </c>
      <c r="CG79" s="599">
        <v>1201</v>
      </c>
      <c r="CH79" s="599">
        <v>697</v>
      </c>
      <c r="CI79" s="599">
        <v>356</v>
      </c>
      <c r="CJ79" s="599">
        <v>215</v>
      </c>
      <c r="CK79" s="599">
        <v>105</v>
      </c>
      <c r="CL79" s="599">
        <v>50</v>
      </c>
      <c r="CM79" s="599">
        <v>27</v>
      </c>
      <c r="CN79" s="599">
        <v>14</v>
      </c>
      <c r="CO79" s="599">
        <v>2</v>
      </c>
      <c r="CP79"/>
      <c r="CQ79" s="827"/>
      <c r="CR79" s="597" t="s">
        <v>45</v>
      </c>
      <c r="CS79" s="599">
        <v>558</v>
      </c>
      <c r="CT79" s="599">
        <v>987</v>
      </c>
      <c r="CU79" s="599">
        <v>680</v>
      </c>
      <c r="CV79" s="599">
        <v>374</v>
      </c>
      <c r="CW79" s="599">
        <v>241</v>
      </c>
      <c r="CX79" s="599">
        <v>118</v>
      </c>
      <c r="CY79" s="599">
        <v>52</v>
      </c>
      <c r="CZ79" s="599">
        <v>31</v>
      </c>
      <c r="DA79" s="599">
        <v>14</v>
      </c>
      <c r="DB79" s="599">
        <v>1</v>
      </c>
      <c r="DC79" s="592"/>
      <c r="DD79" s="827"/>
      <c r="DE79" s="597" t="s">
        <v>45</v>
      </c>
      <c r="DF79" s="599">
        <v>2101</v>
      </c>
      <c r="DG79" s="599">
        <v>3446</v>
      </c>
      <c r="DH79" s="599">
        <v>1539</v>
      </c>
      <c r="DI79" s="599">
        <v>550</v>
      </c>
      <c r="DJ79" s="599">
        <v>145</v>
      </c>
      <c r="DK79" s="599">
        <v>38</v>
      </c>
      <c r="DL79" s="599">
        <v>7</v>
      </c>
      <c r="DM79" s="599">
        <v>0</v>
      </c>
      <c r="DN79" s="599">
        <v>2</v>
      </c>
      <c r="DO79" s="599">
        <v>2</v>
      </c>
    </row>
    <row r="80" spans="1:119" ht="14.25" customHeight="1" x14ac:dyDescent="0.2">
      <c r="A80"/>
      <c r="B80" s="842"/>
      <c r="C80" s="592"/>
      <c r="D80" s="827"/>
      <c r="E80" s="597" t="s">
        <v>33</v>
      </c>
      <c r="F80" s="599">
        <v>820</v>
      </c>
      <c r="G80" s="599">
        <v>2550</v>
      </c>
      <c r="H80" s="599">
        <v>2172</v>
      </c>
      <c r="I80" s="599">
        <v>1226</v>
      </c>
      <c r="J80" s="599">
        <v>564</v>
      </c>
      <c r="K80" s="599">
        <v>134</v>
      </c>
      <c r="L80" s="599">
        <v>31</v>
      </c>
      <c r="M80" s="599">
        <v>10</v>
      </c>
      <c r="N80" s="599">
        <v>8</v>
      </c>
      <c r="O80" s="599">
        <v>0</v>
      </c>
      <c r="P80" s="592"/>
      <c r="Q80" s="827"/>
      <c r="R80" s="597" t="s">
        <v>33</v>
      </c>
      <c r="S80" s="599">
        <v>396</v>
      </c>
      <c r="T80" s="599">
        <v>1251</v>
      </c>
      <c r="U80" s="599">
        <v>972</v>
      </c>
      <c r="V80" s="599">
        <v>478</v>
      </c>
      <c r="W80" s="599">
        <v>197</v>
      </c>
      <c r="X80" s="599">
        <v>50</v>
      </c>
      <c r="Y80" s="599">
        <v>8</v>
      </c>
      <c r="Z80" s="599">
        <v>2</v>
      </c>
      <c r="AA80" s="599">
        <v>2</v>
      </c>
      <c r="AB80" s="599">
        <v>0</v>
      </c>
      <c r="AC80" s="592"/>
      <c r="AD80" s="827"/>
      <c r="AE80" s="597" t="s">
        <v>33</v>
      </c>
      <c r="AF80" s="599">
        <v>424</v>
      </c>
      <c r="AG80" s="599">
        <v>1299</v>
      </c>
      <c r="AH80" s="599">
        <v>1200</v>
      </c>
      <c r="AI80" s="599">
        <v>748</v>
      </c>
      <c r="AJ80" s="599">
        <v>367</v>
      </c>
      <c r="AK80" s="599">
        <v>84</v>
      </c>
      <c r="AL80" s="599">
        <v>23</v>
      </c>
      <c r="AM80" s="599">
        <v>8</v>
      </c>
      <c r="AN80" s="599">
        <v>6</v>
      </c>
      <c r="AO80" s="599">
        <v>0</v>
      </c>
      <c r="AP80" s="591"/>
      <c r="AQ80" s="827"/>
      <c r="AR80" s="597" t="s">
        <v>33</v>
      </c>
      <c r="AS80" s="599">
        <v>504</v>
      </c>
      <c r="AT80" s="599">
        <v>1282</v>
      </c>
      <c r="AU80" s="599">
        <v>955</v>
      </c>
      <c r="AV80" s="599">
        <v>472</v>
      </c>
      <c r="AW80" s="599">
        <v>197</v>
      </c>
      <c r="AX80" s="599">
        <v>41</v>
      </c>
      <c r="AY80" s="599">
        <v>9</v>
      </c>
      <c r="AZ80" s="599">
        <v>4</v>
      </c>
      <c r="BA80" s="599">
        <v>2</v>
      </c>
      <c r="BB80" s="599">
        <v>0</v>
      </c>
      <c r="BC80" s="592"/>
      <c r="BD80" s="827"/>
      <c r="BE80" s="597" t="s">
        <v>33</v>
      </c>
      <c r="BF80" s="599">
        <v>316</v>
      </c>
      <c r="BG80" s="599">
        <v>1268</v>
      </c>
      <c r="BH80" s="599">
        <v>1217</v>
      </c>
      <c r="BI80" s="599">
        <v>754</v>
      </c>
      <c r="BJ80" s="599">
        <v>367</v>
      </c>
      <c r="BK80" s="599">
        <v>93</v>
      </c>
      <c r="BL80" s="599">
        <v>22</v>
      </c>
      <c r="BM80" s="599">
        <v>6</v>
      </c>
      <c r="BN80" s="599">
        <v>6</v>
      </c>
      <c r="BO80" s="599">
        <v>0</v>
      </c>
      <c r="BP80"/>
      <c r="BQ80" s="827"/>
      <c r="BR80" s="597" t="s">
        <v>33</v>
      </c>
      <c r="BS80" s="599">
        <v>547</v>
      </c>
      <c r="BT80" s="599">
        <v>1454</v>
      </c>
      <c r="BU80" s="599">
        <v>1194</v>
      </c>
      <c r="BV80" s="599">
        <v>675</v>
      </c>
      <c r="BW80" s="599">
        <v>302</v>
      </c>
      <c r="BX80" s="599">
        <v>65</v>
      </c>
      <c r="BY80" s="599">
        <v>9</v>
      </c>
      <c r="BZ80" s="599">
        <v>1</v>
      </c>
      <c r="CA80" s="599">
        <v>1</v>
      </c>
      <c r="CB80" s="599">
        <v>0</v>
      </c>
      <c r="CC80" s="592"/>
      <c r="CD80" s="827"/>
      <c r="CE80" s="597" t="s">
        <v>33</v>
      </c>
      <c r="CF80" s="599">
        <v>273</v>
      </c>
      <c r="CG80" s="599">
        <v>1096</v>
      </c>
      <c r="CH80" s="599">
        <v>978</v>
      </c>
      <c r="CI80" s="599">
        <v>551</v>
      </c>
      <c r="CJ80" s="599">
        <v>262</v>
      </c>
      <c r="CK80" s="599">
        <v>69</v>
      </c>
      <c r="CL80" s="599">
        <v>22</v>
      </c>
      <c r="CM80" s="599">
        <v>9</v>
      </c>
      <c r="CN80" s="599">
        <v>7</v>
      </c>
      <c r="CO80" s="599">
        <v>0</v>
      </c>
      <c r="CP80"/>
      <c r="CQ80" s="827"/>
      <c r="CR80" s="597" t="s">
        <v>33</v>
      </c>
      <c r="CS80" s="599">
        <v>112</v>
      </c>
      <c r="CT80" s="599">
        <v>408</v>
      </c>
      <c r="CU80" s="599">
        <v>437</v>
      </c>
      <c r="CV80" s="599">
        <v>313</v>
      </c>
      <c r="CW80" s="599">
        <v>232</v>
      </c>
      <c r="CX80" s="599">
        <v>62</v>
      </c>
      <c r="CY80" s="599">
        <v>23</v>
      </c>
      <c r="CZ80" s="599">
        <v>8</v>
      </c>
      <c r="DA80" s="599">
        <v>8</v>
      </c>
      <c r="DB80" s="599">
        <v>0</v>
      </c>
      <c r="DC80" s="592"/>
      <c r="DD80" s="827"/>
      <c r="DE80" s="597" t="s">
        <v>33</v>
      </c>
      <c r="DF80" s="599">
        <v>708</v>
      </c>
      <c r="DG80" s="599">
        <v>2142</v>
      </c>
      <c r="DH80" s="599">
        <v>1735</v>
      </c>
      <c r="DI80" s="599">
        <v>913</v>
      </c>
      <c r="DJ80" s="599">
        <v>332</v>
      </c>
      <c r="DK80" s="599">
        <v>72</v>
      </c>
      <c r="DL80" s="599">
        <v>8</v>
      </c>
      <c r="DM80" s="599">
        <v>2</v>
      </c>
      <c r="DN80" s="599">
        <v>0</v>
      </c>
      <c r="DO80" s="599">
        <v>0</v>
      </c>
    </row>
    <row r="81" spans="1:120" ht="14.25" customHeight="1" x14ac:dyDescent="0.2">
      <c r="A81"/>
      <c r="B81" s="842"/>
      <c r="C81" s="592"/>
      <c r="D81" s="827"/>
      <c r="E81" s="597" t="s">
        <v>34</v>
      </c>
      <c r="F81" s="599">
        <v>855</v>
      </c>
      <c r="G81" s="599">
        <v>3358</v>
      </c>
      <c r="H81" s="599">
        <v>3517</v>
      </c>
      <c r="I81" s="599">
        <v>2316</v>
      </c>
      <c r="J81" s="599">
        <v>1140</v>
      </c>
      <c r="K81" s="599">
        <v>354</v>
      </c>
      <c r="L81" s="599">
        <v>67</v>
      </c>
      <c r="M81" s="599">
        <v>37</v>
      </c>
      <c r="N81" s="599">
        <v>12</v>
      </c>
      <c r="O81" s="599">
        <v>4</v>
      </c>
      <c r="P81" s="592"/>
      <c r="Q81" s="827"/>
      <c r="R81" s="597" t="s">
        <v>34</v>
      </c>
      <c r="S81" s="599">
        <v>376</v>
      </c>
      <c r="T81" s="599">
        <v>1707</v>
      </c>
      <c r="U81" s="599">
        <v>1713</v>
      </c>
      <c r="V81" s="599">
        <v>985</v>
      </c>
      <c r="W81" s="599">
        <v>456</v>
      </c>
      <c r="X81" s="599">
        <v>132</v>
      </c>
      <c r="Y81" s="599">
        <v>22</v>
      </c>
      <c r="Z81" s="599">
        <v>17</v>
      </c>
      <c r="AA81" s="599">
        <v>5</v>
      </c>
      <c r="AB81" s="599">
        <v>1</v>
      </c>
      <c r="AC81" s="592"/>
      <c r="AD81" s="827"/>
      <c r="AE81" s="597" t="s">
        <v>34</v>
      </c>
      <c r="AF81" s="599">
        <v>479</v>
      </c>
      <c r="AG81" s="599">
        <v>1651</v>
      </c>
      <c r="AH81" s="599">
        <v>1804</v>
      </c>
      <c r="AI81" s="599">
        <v>1331</v>
      </c>
      <c r="AJ81" s="599">
        <v>684</v>
      </c>
      <c r="AK81" s="599">
        <v>222</v>
      </c>
      <c r="AL81" s="599">
        <v>45</v>
      </c>
      <c r="AM81" s="599">
        <v>20</v>
      </c>
      <c r="AN81" s="599">
        <v>7</v>
      </c>
      <c r="AO81" s="599">
        <v>3</v>
      </c>
      <c r="AP81" s="591"/>
      <c r="AQ81" s="827"/>
      <c r="AR81" s="597" t="s">
        <v>34</v>
      </c>
      <c r="AS81" s="599">
        <v>505</v>
      </c>
      <c r="AT81" s="599">
        <v>1695</v>
      </c>
      <c r="AU81" s="599">
        <v>1554</v>
      </c>
      <c r="AV81" s="599">
        <v>885</v>
      </c>
      <c r="AW81" s="599">
        <v>397</v>
      </c>
      <c r="AX81" s="599">
        <v>107</v>
      </c>
      <c r="AY81" s="599">
        <v>24</v>
      </c>
      <c r="AZ81" s="599">
        <v>10</v>
      </c>
      <c r="BA81" s="599">
        <v>5</v>
      </c>
      <c r="BB81" s="599">
        <v>2</v>
      </c>
      <c r="BC81" s="592"/>
      <c r="BD81" s="827"/>
      <c r="BE81" s="597" t="s">
        <v>34</v>
      </c>
      <c r="BF81" s="599">
        <v>350</v>
      </c>
      <c r="BG81" s="599">
        <v>1663</v>
      </c>
      <c r="BH81" s="599">
        <v>1963</v>
      </c>
      <c r="BI81" s="599">
        <v>1431</v>
      </c>
      <c r="BJ81" s="599">
        <v>743</v>
      </c>
      <c r="BK81" s="599">
        <v>247</v>
      </c>
      <c r="BL81" s="599">
        <v>43</v>
      </c>
      <c r="BM81" s="599">
        <v>27</v>
      </c>
      <c r="BN81" s="599">
        <v>7</v>
      </c>
      <c r="BO81" s="599">
        <v>2</v>
      </c>
      <c r="BP81"/>
      <c r="BQ81" s="827"/>
      <c r="BR81" s="597" t="s">
        <v>34</v>
      </c>
      <c r="BS81" s="599">
        <v>487</v>
      </c>
      <c r="BT81" s="599">
        <v>1644</v>
      </c>
      <c r="BU81" s="599">
        <v>1490</v>
      </c>
      <c r="BV81" s="599">
        <v>1003</v>
      </c>
      <c r="BW81" s="599">
        <v>441</v>
      </c>
      <c r="BX81" s="599">
        <v>142</v>
      </c>
      <c r="BY81" s="599">
        <v>17</v>
      </c>
      <c r="BZ81" s="599">
        <v>8</v>
      </c>
      <c r="CA81" s="599">
        <v>2</v>
      </c>
      <c r="CB81" s="599">
        <v>0</v>
      </c>
      <c r="CC81" s="592"/>
      <c r="CD81" s="827"/>
      <c r="CE81" s="597" t="s">
        <v>34</v>
      </c>
      <c r="CF81" s="599">
        <v>368</v>
      </c>
      <c r="CG81" s="599">
        <v>1714</v>
      </c>
      <c r="CH81" s="599">
        <v>2027</v>
      </c>
      <c r="CI81" s="599">
        <v>1313</v>
      </c>
      <c r="CJ81" s="599">
        <v>699</v>
      </c>
      <c r="CK81" s="599">
        <v>212</v>
      </c>
      <c r="CL81" s="599">
        <v>50</v>
      </c>
      <c r="CM81" s="599">
        <v>29</v>
      </c>
      <c r="CN81" s="599">
        <v>10</v>
      </c>
      <c r="CO81" s="599">
        <v>4</v>
      </c>
      <c r="CP81"/>
      <c r="CQ81" s="827"/>
      <c r="CR81" s="597" t="s">
        <v>34</v>
      </c>
      <c r="CS81" s="599">
        <v>87</v>
      </c>
      <c r="CT81" s="599">
        <v>463</v>
      </c>
      <c r="CU81" s="599">
        <v>656</v>
      </c>
      <c r="CV81" s="599">
        <v>507</v>
      </c>
      <c r="CW81" s="599">
        <v>367</v>
      </c>
      <c r="CX81" s="599">
        <v>148</v>
      </c>
      <c r="CY81" s="599">
        <v>48</v>
      </c>
      <c r="CZ81" s="599">
        <v>31</v>
      </c>
      <c r="DA81" s="599">
        <v>11</v>
      </c>
      <c r="DB81" s="599">
        <v>4</v>
      </c>
      <c r="DC81" s="592"/>
      <c r="DD81" s="827"/>
      <c r="DE81" s="597" t="s">
        <v>34</v>
      </c>
      <c r="DF81" s="599">
        <v>768</v>
      </c>
      <c r="DG81" s="599">
        <v>2895</v>
      </c>
      <c r="DH81" s="599">
        <v>2861</v>
      </c>
      <c r="DI81" s="599">
        <v>1809</v>
      </c>
      <c r="DJ81" s="599">
        <v>773</v>
      </c>
      <c r="DK81" s="599">
        <v>206</v>
      </c>
      <c r="DL81" s="599">
        <v>19</v>
      </c>
      <c r="DM81" s="599">
        <v>6</v>
      </c>
      <c r="DN81" s="599">
        <v>1</v>
      </c>
      <c r="DO81" s="599">
        <v>0</v>
      </c>
    </row>
    <row r="82" spans="1:120" ht="14.25" customHeight="1" x14ac:dyDescent="0.2">
      <c r="A82"/>
      <c r="B82" s="842"/>
      <c r="C82" s="592"/>
      <c r="D82" s="827"/>
      <c r="E82" s="597" t="s">
        <v>35</v>
      </c>
      <c r="F82" s="599">
        <v>816</v>
      </c>
      <c r="G82" s="599">
        <v>4357</v>
      </c>
      <c r="H82" s="599">
        <v>6352</v>
      </c>
      <c r="I82" s="599">
        <v>5207</v>
      </c>
      <c r="J82" s="599">
        <v>3002</v>
      </c>
      <c r="K82" s="599">
        <v>791</v>
      </c>
      <c r="L82" s="599">
        <v>142</v>
      </c>
      <c r="M82" s="599">
        <v>64</v>
      </c>
      <c r="N82" s="599">
        <v>22</v>
      </c>
      <c r="O82" s="599">
        <v>8</v>
      </c>
      <c r="P82" s="592"/>
      <c r="Q82" s="827"/>
      <c r="R82" s="597" t="s">
        <v>35</v>
      </c>
      <c r="S82" s="599">
        <v>345</v>
      </c>
      <c r="T82" s="599">
        <v>2218</v>
      </c>
      <c r="U82" s="599">
        <v>3319</v>
      </c>
      <c r="V82" s="599">
        <v>2516</v>
      </c>
      <c r="W82" s="599">
        <v>1450</v>
      </c>
      <c r="X82" s="599">
        <v>329</v>
      </c>
      <c r="Y82" s="599">
        <v>58</v>
      </c>
      <c r="Z82" s="599">
        <v>25</v>
      </c>
      <c r="AA82" s="599">
        <v>4</v>
      </c>
      <c r="AB82" s="599">
        <v>4</v>
      </c>
      <c r="AC82" s="592"/>
      <c r="AD82" s="827"/>
      <c r="AE82" s="597" t="s">
        <v>35</v>
      </c>
      <c r="AF82" s="599">
        <v>471</v>
      </c>
      <c r="AG82" s="599">
        <v>2139</v>
      </c>
      <c r="AH82" s="599">
        <v>3033</v>
      </c>
      <c r="AI82" s="599">
        <v>2691</v>
      </c>
      <c r="AJ82" s="599">
        <v>1552</v>
      </c>
      <c r="AK82" s="599">
        <v>462</v>
      </c>
      <c r="AL82" s="599">
        <v>84</v>
      </c>
      <c r="AM82" s="599">
        <v>39</v>
      </c>
      <c r="AN82" s="599">
        <v>18</v>
      </c>
      <c r="AO82" s="599">
        <v>4</v>
      </c>
      <c r="AP82" s="591"/>
      <c r="AQ82" s="827"/>
      <c r="AR82" s="597" t="s">
        <v>35</v>
      </c>
      <c r="AS82" s="599">
        <v>477</v>
      </c>
      <c r="AT82" s="599">
        <v>2211</v>
      </c>
      <c r="AU82" s="599">
        <v>2643</v>
      </c>
      <c r="AV82" s="599">
        <v>1749</v>
      </c>
      <c r="AW82" s="599">
        <v>890</v>
      </c>
      <c r="AX82" s="599">
        <v>203</v>
      </c>
      <c r="AY82" s="599">
        <v>41</v>
      </c>
      <c r="AZ82" s="599">
        <v>17</v>
      </c>
      <c r="BA82" s="599">
        <v>7</v>
      </c>
      <c r="BB82" s="599">
        <v>2</v>
      </c>
      <c r="BC82" s="592"/>
      <c r="BD82" s="827"/>
      <c r="BE82" s="597" t="s">
        <v>35</v>
      </c>
      <c r="BF82" s="599">
        <v>339</v>
      </c>
      <c r="BG82" s="599">
        <v>2146</v>
      </c>
      <c r="BH82" s="599">
        <v>3709</v>
      </c>
      <c r="BI82" s="599">
        <v>3458</v>
      </c>
      <c r="BJ82" s="599">
        <v>2112</v>
      </c>
      <c r="BK82" s="599">
        <v>588</v>
      </c>
      <c r="BL82" s="599">
        <v>101</v>
      </c>
      <c r="BM82" s="599">
        <v>47</v>
      </c>
      <c r="BN82" s="599">
        <v>15</v>
      </c>
      <c r="BO82" s="599">
        <v>6</v>
      </c>
      <c r="BP82"/>
      <c r="BQ82" s="827"/>
      <c r="BR82" s="597" t="s">
        <v>35</v>
      </c>
      <c r="BS82" s="599">
        <v>415</v>
      </c>
      <c r="BT82" s="599">
        <v>1753</v>
      </c>
      <c r="BU82" s="599">
        <v>1981</v>
      </c>
      <c r="BV82" s="599">
        <v>1450</v>
      </c>
      <c r="BW82" s="599">
        <v>758</v>
      </c>
      <c r="BX82" s="599">
        <v>232</v>
      </c>
      <c r="BY82" s="599">
        <v>40</v>
      </c>
      <c r="BZ82" s="599">
        <v>17</v>
      </c>
      <c r="CA82" s="599">
        <v>3</v>
      </c>
      <c r="CB82" s="599">
        <v>0</v>
      </c>
      <c r="CC82" s="592"/>
      <c r="CD82" s="827"/>
      <c r="CE82" s="597" t="s">
        <v>35</v>
      </c>
      <c r="CF82" s="599">
        <v>401</v>
      </c>
      <c r="CG82" s="599">
        <v>2604</v>
      </c>
      <c r="CH82" s="599">
        <v>4371</v>
      </c>
      <c r="CI82" s="599">
        <v>3757</v>
      </c>
      <c r="CJ82" s="599">
        <v>2244</v>
      </c>
      <c r="CK82" s="599">
        <v>559</v>
      </c>
      <c r="CL82" s="599">
        <v>102</v>
      </c>
      <c r="CM82" s="599">
        <v>47</v>
      </c>
      <c r="CN82" s="599">
        <v>19</v>
      </c>
      <c r="CO82" s="599">
        <v>8</v>
      </c>
      <c r="CP82"/>
      <c r="CQ82" s="827"/>
      <c r="CR82" s="597" t="s">
        <v>35</v>
      </c>
      <c r="CS82" s="599">
        <v>88</v>
      </c>
      <c r="CT82" s="599">
        <v>509</v>
      </c>
      <c r="CU82" s="599">
        <v>925</v>
      </c>
      <c r="CV82" s="599">
        <v>889</v>
      </c>
      <c r="CW82" s="599">
        <v>744</v>
      </c>
      <c r="CX82" s="599">
        <v>273</v>
      </c>
      <c r="CY82" s="599">
        <v>72</v>
      </c>
      <c r="CZ82" s="599">
        <v>46</v>
      </c>
      <c r="DA82" s="599">
        <v>17</v>
      </c>
      <c r="DB82" s="599">
        <v>8</v>
      </c>
      <c r="DC82" s="592"/>
      <c r="DD82" s="827"/>
      <c r="DE82" s="597" t="s">
        <v>35</v>
      </c>
      <c r="DF82" s="599">
        <v>728</v>
      </c>
      <c r="DG82" s="599">
        <v>3848</v>
      </c>
      <c r="DH82" s="599">
        <v>5427</v>
      </c>
      <c r="DI82" s="599">
        <v>4318</v>
      </c>
      <c r="DJ82" s="599">
        <v>2258</v>
      </c>
      <c r="DK82" s="599">
        <v>518</v>
      </c>
      <c r="DL82" s="599">
        <v>70</v>
      </c>
      <c r="DM82" s="599">
        <v>18</v>
      </c>
      <c r="DN82" s="599">
        <v>5</v>
      </c>
      <c r="DO82" s="599">
        <v>0</v>
      </c>
    </row>
    <row r="83" spans="1:120" ht="14.25" customHeight="1" x14ac:dyDescent="0.2">
      <c r="A83"/>
      <c r="B83" s="842"/>
      <c r="C83" s="592"/>
      <c r="D83" s="827"/>
      <c r="E83" s="597" t="s">
        <v>36</v>
      </c>
      <c r="F83" s="599">
        <v>834</v>
      </c>
      <c r="G83" s="599">
        <v>4588</v>
      </c>
      <c r="H83" s="599">
        <v>10251</v>
      </c>
      <c r="I83" s="599">
        <v>12923</v>
      </c>
      <c r="J83" s="599">
        <v>10543</v>
      </c>
      <c r="K83" s="599">
        <v>3236</v>
      </c>
      <c r="L83" s="599">
        <v>617</v>
      </c>
      <c r="M83" s="599">
        <v>216</v>
      </c>
      <c r="N83" s="599">
        <v>45</v>
      </c>
      <c r="O83" s="599">
        <v>8</v>
      </c>
      <c r="P83" s="592"/>
      <c r="Q83" s="827"/>
      <c r="R83" s="597" t="s">
        <v>36</v>
      </c>
      <c r="S83" s="599">
        <v>367</v>
      </c>
      <c r="T83" s="599">
        <v>2212</v>
      </c>
      <c r="U83" s="599">
        <v>5285</v>
      </c>
      <c r="V83" s="599">
        <v>6500</v>
      </c>
      <c r="W83" s="599">
        <v>5229</v>
      </c>
      <c r="X83" s="599">
        <v>1529</v>
      </c>
      <c r="Y83" s="599">
        <v>300</v>
      </c>
      <c r="Z83" s="599">
        <v>93</v>
      </c>
      <c r="AA83" s="599">
        <v>13</v>
      </c>
      <c r="AB83" s="599">
        <v>2</v>
      </c>
      <c r="AC83" s="592"/>
      <c r="AD83" s="827"/>
      <c r="AE83" s="597" t="s">
        <v>36</v>
      </c>
      <c r="AF83" s="599">
        <v>467</v>
      </c>
      <c r="AG83" s="599">
        <v>2376</v>
      </c>
      <c r="AH83" s="599">
        <v>4966</v>
      </c>
      <c r="AI83" s="599">
        <v>6423</v>
      </c>
      <c r="AJ83" s="599">
        <v>5314</v>
      </c>
      <c r="AK83" s="599">
        <v>1707</v>
      </c>
      <c r="AL83" s="599">
        <v>317</v>
      </c>
      <c r="AM83" s="599">
        <v>123</v>
      </c>
      <c r="AN83" s="599">
        <v>32</v>
      </c>
      <c r="AO83" s="599">
        <v>6</v>
      </c>
      <c r="AP83" s="591"/>
      <c r="AQ83" s="827"/>
      <c r="AR83" s="597" t="s">
        <v>36</v>
      </c>
      <c r="AS83" s="599">
        <v>521</v>
      </c>
      <c r="AT83" s="599">
        <v>2369</v>
      </c>
      <c r="AU83" s="599">
        <v>4412</v>
      </c>
      <c r="AV83" s="599">
        <v>4409</v>
      </c>
      <c r="AW83" s="599">
        <v>2985</v>
      </c>
      <c r="AX83" s="599">
        <v>785</v>
      </c>
      <c r="AY83" s="599">
        <v>166</v>
      </c>
      <c r="AZ83" s="599">
        <v>63</v>
      </c>
      <c r="BA83" s="599">
        <v>15</v>
      </c>
      <c r="BB83" s="599">
        <v>2</v>
      </c>
      <c r="BC83" s="592"/>
      <c r="BD83" s="827"/>
      <c r="BE83" s="597" t="s">
        <v>36</v>
      </c>
      <c r="BF83" s="599">
        <v>313</v>
      </c>
      <c r="BG83" s="599">
        <v>2219</v>
      </c>
      <c r="BH83" s="599">
        <v>5839</v>
      </c>
      <c r="BI83" s="599">
        <v>8514</v>
      </c>
      <c r="BJ83" s="599">
        <v>7558</v>
      </c>
      <c r="BK83" s="599">
        <v>2451</v>
      </c>
      <c r="BL83" s="599">
        <v>451</v>
      </c>
      <c r="BM83" s="599">
        <v>153</v>
      </c>
      <c r="BN83" s="599">
        <v>30</v>
      </c>
      <c r="BO83" s="599">
        <v>6</v>
      </c>
      <c r="BP83"/>
      <c r="BQ83" s="827"/>
      <c r="BR83" s="597" t="s">
        <v>36</v>
      </c>
      <c r="BS83" s="599">
        <v>349</v>
      </c>
      <c r="BT83" s="599">
        <v>1521</v>
      </c>
      <c r="BU83" s="599">
        <v>2329</v>
      </c>
      <c r="BV83" s="599">
        <v>2367</v>
      </c>
      <c r="BW83" s="599">
        <v>1751</v>
      </c>
      <c r="BX83" s="599">
        <v>545</v>
      </c>
      <c r="BY83" s="599">
        <v>84</v>
      </c>
      <c r="BZ83" s="599">
        <v>36</v>
      </c>
      <c r="CA83" s="599">
        <v>11</v>
      </c>
      <c r="CB83" s="599">
        <v>2</v>
      </c>
      <c r="CC83" s="592"/>
      <c r="CD83" s="827"/>
      <c r="CE83" s="597" t="s">
        <v>36</v>
      </c>
      <c r="CF83" s="599">
        <v>485</v>
      </c>
      <c r="CG83" s="599">
        <v>3067</v>
      </c>
      <c r="CH83" s="599">
        <v>7922</v>
      </c>
      <c r="CI83" s="599">
        <v>10556</v>
      </c>
      <c r="CJ83" s="599">
        <v>8792</v>
      </c>
      <c r="CK83" s="599">
        <v>2691</v>
      </c>
      <c r="CL83" s="599">
        <v>533</v>
      </c>
      <c r="CM83" s="599">
        <v>180</v>
      </c>
      <c r="CN83" s="599">
        <v>34</v>
      </c>
      <c r="CO83" s="599">
        <v>6</v>
      </c>
      <c r="CP83"/>
      <c r="CQ83" s="827"/>
      <c r="CR83" s="597" t="s">
        <v>36</v>
      </c>
      <c r="CS83" s="599">
        <v>103</v>
      </c>
      <c r="CT83" s="599">
        <v>423</v>
      </c>
      <c r="CU83" s="599">
        <v>1252</v>
      </c>
      <c r="CV83" s="599">
        <v>1940</v>
      </c>
      <c r="CW83" s="599">
        <v>2035</v>
      </c>
      <c r="CX83" s="599">
        <v>807</v>
      </c>
      <c r="CY83" s="599">
        <v>296</v>
      </c>
      <c r="CZ83" s="599">
        <v>125</v>
      </c>
      <c r="DA83" s="599">
        <v>30</v>
      </c>
      <c r="DB83" s="599">
        <v>6</v>
      </c>
      <c r="DC83" s="592"/>
      <c r="DD83" s="827"/>
      <c r="DE83" s="597" t="s">
        <v>36</v>
      </c>
      <c r="DF83" s="599">
        <v>731</v>
      </c>
      <c r="DG83" s="599">
        <v>4165</v>
      </c>
      <c r="DH83" s="599">
        <v>8999</v>
      </c>
      <c r="DI83" s="599">
        <v>10983</v>
      </c>
      <c r="DJ83" s="599">
        <v>8508</v>
      </c>
      <c r="DK83" s="599">
        <v>2429</v>
      </c>
      <c r="DL83" s="599">
        <v>321</v>
      </c>
      <c r="DM83" s="599">
        <v>91</v>
      </c>
      <c r="DN83" s="599">
        <v>15</v>
      </c>
      <c r="DO83" s="599">
        <v>2</v>
      </c>
    </row>
    <row r="84" spans="1:120" ht="14.25" customHeight="1" x14ac:dyDescent="0.2">
      <c r="A84"/>
      <c r="B84" s="842"/>
      <c r="C84" s="592"/>
      <c r="D84" s="827"/>
      <c r="E84" s="597" t="s">
        <v>37</v>
      </c>
      <c r="F84" s="599">
        <v>804</v>
      </c>
      <c r="G84" s="599">
        <v>3601</v>
      </c>
      <c r="H84" s="599">
        <v>10267</v>
      </c>
      <c r="I84" s="599">
        <v>20255</v>
      </c>
      <c r="J84" s="599">
        <v>27050</v>
      </c>
      <c r="K84" s="599">
        <v>12533</v>
      </c>
      <c r="L84" s="599">
        <v>3014</v>
      </c>
      <c r="M84" s="599">
        <v>1107</v>
      </c>
      <c r="N84" s="599">
        <v>297</v>
      </c>
      <c r="O84" s="599">
        <v>36</v>
      </c>
      <c r="P84" s="592"/>
      <c r="Q84" s="827"/>
      <c r="R84" s="597" t="s">
        <v>37</v>
      </c>
      <c r="S84" s="599">
        <v>364</v>
      </c>
      <c r="T84" s="599">
        <v>1699</v>
      </c>
      <c r="U84" s="599">
        <v>5281</v>
      </c>
      <c r="V84" s="599">
        <v>10221</v>
      </c>
      <c r="W84" s="599">
        <v>13655</v>
      </c>
      <c r="X84" s="599">
        <v>6297</v>
      </c>
      <c r="Y84" s="599">
        <v>1525</v>
      </c>
      <c r="Z84" s="599">
        <v>507</v>
      </c>
      <c r="AA84" s="599">
        <v>122</v>
      </c>
      <c r="AB84" s="599">
        <v>7</v>
      </c>
      <c r="AC84" s="592"/>
      <c r="AD84" s="827"/>
      <c r="AE84" s="597" t="s">
        <v>37</v>
      </c>
      <c r="AF84" s="599">
        <v>440</v>
      </c>
      <c r="AG84" s="599">
        <v>1902</v>
      </c>
      <c r="AH84" s="599">
        <v>4986</v>
      </c>
      <c r="AI84" s="599">
        <v>10034</v>
      </c>
      <c r="AJ84" s="599">
        <v>13395</v>
      </c>
      <c r="AK84" s="599">
        <v>6236</v>
      </c>
      <c r="AL84" s="599">
        <v>1489</v>
      </c>
      <c r="AM84" s="599">
        <v>600</v>
      </c>
      <c r="AN84" s="599">
        <v>175</v>
      </c>
      <c r="AO84" s="599">
        <v>29</v>
      </c>
      <c r="AP84" s="591"/>
      <c r="AQ84" s="827"/>
      <c r="AR84" s="597" t="s">
        <v>37</v>
      </c>
      <c r="AS84" s="599">
        <v>485</v>
      </c>
      <c r="AT84" s="599">
        <v>1981</v>
      </c>
      <c r="AU84" s="599">
        <v>4542</v>
      </c>
      <c r="AV84" s="599">
        <v>7061</v>
      </c>
      <c r="AW84" s="599">
        <v>7418</v>
      </c>
      <c r="AX84" s="599">
        <v>2884</v>
      </c>
      <c r="AY84" s="599">
        <v>697</v>
      </c>
      <c r="AZ84" s="599">
        <v>231</v>
      </c>
      <c r="BA84" s="599">
        <v>71</v>
      </c>
      <c r="BB84" s="599">
        <v>10</v>
      </c>
      <c r="BC84" s="592"/>
      <c r="BD84" s="827"/>
      <c r="BE84" s="597" t="s">
        <v>37</v>
      </c>
      <c r="BF84" s="599">
        <v>319</v>
      </c>
      <c r="BG84" s="599">
        <v>1620</v>
      </c>
      <c r="BH84" s="599">
        <v>5725</v>
      </c>
      <c r="BI84" s="599">
        <v>13194</v>
      </c>
      <c r="BJ84" s="599">
        <v>19632</v>
      </c>
      <c r="BK84" s="599">
        <v>9649</v>
      </c>
      <c r="BL84" s="599">
        <v>2317</v>
      </c>
      <c r="BM84" s="599">
        <v>876</v>
      </c>
      <c r="BN84" s="599">
        <v>226</v>
      </c>
      <c r="BO84" s="599">
        <v>26</v>
      </c>
      <c r="BP84"/>
      <c r="BQ84" s="827"/>
      <c r="BR84" s="597" t="s">
        <v>37</v>
      </c>
      <c r="BS84" s="599">
        <v>268</v>
      </c>
      <c r="BT84" s="599">
        <v>995</v>
      </c>
      <c r="BU84" s="599">
        <v>1987</v>
      </c>
      <c r="BV84" s="599">
        <v>2692</v>
      </c>
      <c r="BW84" s="599">
        <v>2839</v>
      </c>
      <c r="BX84" s="599">
        <v>1311</v>
      </c>
      <c r="BY84" s="599">
        <v>270</v>
      </c>
      <c r="BZ84" s="599">
        <v>108</v>
      </c>
      <c r="CA84" s="599">
        <v>37</v>
      </c>
      <c r="CB84" s="599">
        <v>2</v>
      </c>
      <c r="CC84" s="592"/>
      <c r="CD84" s="827"/>
      <c r="CE84" s="597" t="s">
        <v>37</v>
      </c>
      <c r="CF84" s="599">
        <v>536</v>
      </c>
      <c r="CG84" s="599">
        <v>2606</v>
      </c>
      <c r="CH84" s="599">
        <v>8280</v>
      </c>
      <c r="CI84" s="599">
        <v>17563</v>
      </c>
      <c r="CJ84" s="599">
        <v>24211</v>
      </c>
      <c r="CK84" s="599">
        <v>11222</v>
      </c>
      <c r="CL84" s="599">
        <v>2744</v>
      </c>
      <c r="CM84" s="599">
        <v>999</v>
      </c>
      <c r="CN84" s="599">
        <v>260</v>
      </c>
      <c r="CO84" s="599">
        <v>34</v>
      </c>
      <c r="CP84"/>
      <c r="CQ84" s="827"/>
      <c r="CR84" s="597" t="s">
        <v>37</v>
      </c>
      <c r="CS84" s="599">
        <v>111</v>
      </c>
      <c r="CT84" s="599">
        <v>334</v>
      </c>
      <c r="CU84" s="599">
        <v>1050</v>
      </c>
      <c r="CV84" s="599">
        <v>2533</v>
      </c>
      <c r="CW84" s="599">
        <v>4063</v>
      </c>
      <c r="CX84" s="599">
        <v>2411</v>
      </c>
      <c r="CY84" s="599">
        <v>1026</v>
      </c>
      <c r="CZ84" s="599">
        <v>452</v>
      </c>
      <c r="DA84" s="599">
        <v>142</v>
      </c>
      <c r="DB84" s="599">
        <v>21</v>
      </c>
      <c r="DC84" s="592"/>
      <c r="DD84" s="827"/>
      <c r="DE84" s="597" t="s">
        <v>37</v>
      </c>
      <c r="DF84" s="599">
        <v>693</v>
      </c>
      <c r="DG84" s="599">
        <v>3267</v>
      </c>
      <c r="DH84" s="599">
        <v>9217</v>
      </c>
      <c r="DI84" s="599">
        <v>17722</v>
      </c>
      <c r="DJ84" s="599">
        <v>22987</v>
      </c>
      <c r="DK84" s="599">
        <v>10122</v>
      </c>
      <c r="DL84" s="599">
        <v>1988</v>
      </c>
      <c r="DM84" s="599">
        <v>655</v>
      </c>
      <c r="DN84" s="599">
        <v>155</v>
      </c>
      <c r="DO84" s="599">
        <v>15</v>
      </c>
    </row>
    <row r="85" spans="1:120" ht="14.25" customHeight="1" x14ac:dyDescent="0.2">
      <c r="A85"/>
      <c r="B85" s="842"/>
      <c r="C85" s="592"/>
      <c r="D85" s="827"/>
      <c r="E85" s="597" t="s">
        <v>38</v>
      </c>
      <c r="F85" s="599">
        <v>464</v>
      </c>
      <c r="G85" s="599">
        <v>1611</v>
      </c>
      <c r="H85" s="599">
        <v>5489</v>
      </c>
      <c r="I85" s="599">
        <v>15169</v>
      </c>
      <c r="J85" s="599">
        <v>36256</v>
      </c>
      <c r="K85" s="599">
        <v>27500</v>
      </c>
      <c r="L85" s="599">
        <v>10210</v>
      </c>
      <c r="M85" s="599">
        <v>4638</v>
      </c>
      <c r="N85" s="599">
        <v>1438</v>
      </c>
      <c r="O85" s="599">
        <v>213</v>
      </c>
      <c r="P85" s="592"/>
      <c r="Q85" s="827"/>
      <c r="R85" s="597" t="s">
        <v>38</v>
      </c>
      <c r="S85" s="599">
        <v>191</v>
      </c>
      <c r="T85" s="599">
        <v>742</v>
      </c>
      <c r="U85" s="599">
        <v>2738</v>
      </c>
      <c r="V85" s="599">
        <v>7682</v>
      </c>
      <c r="W85" s="599">
        <v>18564</v>
      </c>
      <c r="X85" s="599">
        <v>14203</v>
      </c>
      <c r="Y85" s="599">
        <v>5345</v>
      </c>
      <c r="Z85" s="599">
        <v>2332</v>
      </c>
      <c r="AA85" s="599">
        <v>637</v>
      </c>
      <c r="AB85" s="599">
        <v>59</v>
      </c>
      <c r="AC85" s="592"/>
      <c r="AD85" s="827"/>
      <c r="AE85" s="597" t="s">
        <v>38</v>
      </c>
      <c r="AF85" s="599">
        <v>273</v>
      </c>
      <c r="AG85" s="599">
        <v>869</v>
      </c>
      <c r="AH85" s="599">
        <v>2751</v>
      </c>
      <c r="AI85" s="599">
        <v>7487</v>
      </c>
      <c r="AJ85" s="599">
        <v>17692</v>
      </c>
      <c r="AK85" s="599">
        <v>13297</v>
      </c>
      <c r="AL85" s="599">
        <v>4865</v>
      </c>
      <c r="AM85" s="599">
        <v>2306</v>
      </c>
      <c r="AN85" s="599">
        <v>801</v>
      </c>
      <c r="AO85" s="599">
        <v>154</v>
      </c>
      <c r="AP85" s="591"/>
      <c r="AQ85" s="827"/>
      <c r="AR85" s="597" t="s">
        <v>38</v>
      </c>
      <c r="AS85" s="599">
        <v>244</v>
      </c>
      <c r="AT85" s="599">
        <v>892</v>
      </c>
      <c r="AU85" s="599">
        <v>2547</v>
      </c>
      <c r="AV85" s="599">
        <v>5386</v>
      </c>
      <c r="AW85" s="599">
        <v>9525</v>
      </c>
      <c r="AX85" s="599">
        <v>5664</v>
      </c>
      <c r="AY85" s="599">
        <v>1990</v>
      </c>
      <c r="AZ85" s="599">
        <v>895</v>
      </c>
      <c r="BA85" s="599">
        <v>272</v>
      </c>
      <c r="BB85" s="599">
        <v>38</v>
      </c>
      <c r="BC85" s="592"/>
      <c r="BD85" s="827"/>
      <c r="BE85" s="597" t="s">
        <v>38</v>
      </c>
      <c r="BF85" s="599">
        <v>220</v>
      </c>
      <c r="BG85" s="599">
        <v>719</v>
      </c>
      <c r="BH85" s="599">
        <v>2942</v>
      </c>
      <c r="BI85" s="599">
        <v>9783</v>
      </c>
      <c r="BJ85" s="599">
        <v>26731</v>
      </c>
      <c r="BK85" s="599">
        <v>21836</v>
      </c>
      <c r="BL85" s="599">
        <v>8220</v>
      </c>
      <c r="BM85" s="599">
        <v>3743</v>
      </c>
      <c r="BN85" s="599">
        <v>1166</v>
      </c>
      <c r="BO85" s="599">
        <v>175</v>
      </c>
      <c r="BP85"/>
      <c r="BQ85" s="827"/>
      <c r="BR85" s="597" t="s">
        <v>38</v>
      </c>
      <c r="BS85" s="599">
        <v>129</v>
      </c>
      <c r="BT85" s="599">
        <v>470</v>
      </c>
      <c r="BU85" s="599">
        <v>1051</v>
      </c>
      <c r="BV85" s="599">
        <v>1705</v>
      </c>
      <c r="BW85" s="599">
        <v>2718</v>
      </c>
      <c r="BX85" s="599">
        <v>1824</v>
      </c>
      <c r="BY85" s="599">
        <v>633</v>
      </c>
      <c r="BZ85" s="599">
        <v>299</v>
      </c>
      <c r="CA85" s="599">
        <v>101</v>
      </c>
      <c r="CB85" s="599">
        <v>16</v>
      </c>
      <c r="CC85" s="592"/>
      <c r="CD85" s="827"/>
      <c r="CE85" s="597" t="s">
        <v>38</v>
      </c>
      <c r="CF85" s="599">
        <v>335</v>
      </c>
      <c r="CG85" s="599">
        <v>1141</v>
      </c>
      <c r="CH85" s="599">
        <v>4438</v>
      </c>
      <c r="CI85" s="599">
        <v>13464</v>
      </c>
      <c r="CJ85" s="599">
        <v>33538</v>
      </c>
      <c r="CK85" s="599">
        <v>25676</v>
      </c>
      <c r="CL85" s="599">
        <v>9577</v>
      </c>
      <c r="CM85" s="599">
        <v>4339</v>
      </c>
      <c r="CN85" s="599">
        <v>1337</v>
      </c>
      <c r="CO85" s="599">
        <v>197</v>
      </c>
      <c r="CP85"/>
      <c r="CQ85" s="827"/>
      <c r="CR85" s="597" t="s">
        <v>38</v>
      </c>
      <c r="CS85" s="599">
        <v>61</v>
      </c>
      <c r="CT85" s="599">
        <v>120</v>
      </c>
      <c r="CU85" s="599">
        <v>522</v>
      </c>
      <c r="CV85" s="599">
        <v>1646</v>
      </c>
      <c r="CW85" s="599">
        <v>4033</v>
      </c>
      <c r="CX85" s="599">
        <v>3655</v>
      </c>
      <c r="CY85" s="599">
        <v>2201</v>
      </c>
      <c r="CZ85" s="599">
        <v>1422</v>
      </c>
      <c r="DA85" s="599">
        <v>524</v>
      </c>
      <c r="DB85" s="599">
        <v>80</v>
      </c>
      <c r="DC85" s="592"/>
      <c r="DD85" s="827"/>
      <c r="DE85" s="597" t="s">
        <v>38</v>
      </c>
      <c r="DF85" s="599">
        <v>403</v>
      </c>
      <c r="DG85" s="599">
        <v>1491</v>
      </c>
      <c r="DH85" s="599">
        <v>4967</v>
      </c>
      <c r="DI85" s="599">
        <v>13523</v>
      </c>
      <c r="DJ85" s="599">
        <v>32223</v>
      </c>
      <c r="DK85" s="599">
        <v>23845</v>
      </c>
      <c r="DL85" s="599">
        <v>8009</v>
      </c>
      <c r="DM85" s="599">
        <v>3216</v>
      </c>
      <c r="DN85" s="599">
        <v>914</v>
      </c>
      <c r="DO85" s="599">
        <v>133</v>
      </c>
    </row>
    <row r="86" spans="1:120" ht="14.25" customHeight="1" x14ac:dyDescent="0.2">
      <c r="A86"/>
      <c r="B86" s="842"/>
      <c r="C86" s="592"/>
      <c r="D86" s="827"/>
      <c r="E86" s="597" t="s">
        <v>39</v>
      </c>
      <c r="F86" s="599">
        <v>183</v>
      </c>
      <c r="G86" s="599">
        <v>351</v>
      </c>
      <c r="H86" s="599">
        <v>1303</v>
      </c>
      <c r="I86" s="599">
        <v>5162</v>
      </c>
      <c r="J86" s="599">
        <v>23621</v>
      </c>
      <c r="K86" s="599">
        <v>32360</v>
      </c>
      <c r="L86" s="599">
        <v>21895</v>
      </c>
      <c r="M86" s="599">
        <v>14436</v>
      </c>
      <c r="N86" s="599">
        <v>6585</v>
      </c>
      <c r="O86" s="599">
        <v>1336</v>
      </c>
      <c r="P86" s="592"/>
      <c r="Q86" s="827"/>
      <c r="R86" s="597" t="s">
        <v>39</v>
      </c>
      <c r="S86" s="599">
        <v>79</v>
      </c>
      <c r="T86" s="599">
        <v>124</v>
      </c>
      <c r="U86" s="599">
        <v>606</v>
      </c>
      <c r="V86" s="599">
        <v>2457</v>
      </c>
      <c r="W86" s="599">
        <v>11613</v>
      </c>
      <c r="X86" s="599">
        <v>16404</v>
      </c>
      <c r="Y86" s="599">
        <v>11374</v>
      </c>
      <c r="Z86" s="599">
        <v>7348</v>
      </c>
      <c r="AA86" s="599">
        <v>2979</v>
      </c>
      <c r="AB86" s="599">
        <v>481</v>
      </c>
      <c r="AC86" s="592"/>
      <c r="AD86" s="827"/>
      <c r="AE86" s="597" t="s">
        <v>39</v>
      </c>
      <c r="AF86" s="599">
        <v>104</v>
      </c>
      <c r="AG86" s="599">
        <v>227</v>
      </c>
      <c r="AH86" s="599">
        <v>697</v>
      </c>
      <c r="AI86" s="599">
        <v>2705</v>
      </c>
      <c r="AJ86" s="599">
        <v>12008</v>
      </c>
      <c r="AK86" s="599">
        <v>15956</v>
      </c>
      <c r="AL86" s="599">
        <v>10521</v>
      </c>
      <c r="AM86" s="599">
        <v>7088</v>
      </c>
      <c r="AN86" s="599">
        <v>3606</v>
      </c>
      <c r="AO86" s="599">
        <v>855</v>
      </c>
      <c r="AP86" s="591"/>
      <c r="AQ86" s="827"/>
      <c r="AR86" s="597" t="s">
        <v>39</v>
      </c>
      <c r="AS86" s="599">
        <v>92</v>
      </c>
      <c r="AT86" s="599">
        <v>202</v>
      </c>
      <c r="AU86" s="599">
        <v>658</v>
      </c>
      <c r="AV86" s="599">
        <v>1898</v>
      </c>
      <c r="AW86" s="599">
        <v>6007</v>
      </c>
      <c r="AX86" s="599">
        <v>6430</v>
      </c>
      <c r="AY86" s="599">
        <v>3539</v>
      </c>
      <c r="AZ86" s="599">
        <v>2211</v>
      </c>
      <c r="BA86" s="599">
        <v>956</v>
      </c>
      <c r="BB86" s="599">
        <v>168</v>
      </c>
      <c r="BC86" s="592"/>
      <c r="BD86" s="827"/>
      <c r="BE86" s="597" t="s">
        <v>39</v>
      </c>
      <c r="BF86" s="599">
        <v>91</v>
      </c>
      <c r="BG86" s="599">
        <v>149</v>
      </c>
      <c r="BH86" s="599">
        <v>645</v>
      </c>
      <c r="BI86" s="599">
        <v>3264</v>
      </c>
      <c r="BJ86" s="599">
        <v>17614</v>
      </c>
      <c r="BK86" s="599">
        <v>25930</v>
      </c>
      <c r="BL86" s="599">
        <v>18356</v>
      </c>
      <c r="BM86" s="599">
        <v>12225</v>
      </c>
      <c r="BN86" s="599">
        <v>5629</v>
      </c>
      <c r="BO86" s="599">
        <v>1168</v>
      </c>
      <c r="BP86"/>
      <c r="BQ86" s="827"/>
      <c r="BR86" s="597" t="s">
        <v>39</v>
      </c>
      <c r="BS86" s="599">
        <v>42</v>
      </c>
      <c r="BT86" s="599">
        <v>127</v>
      </c>
      <c r="BU86" s="599">
        <v>270</v>
      </c>
      <c r="BV86" s="599">
        <v>640</v>
      </c>
      <c r="BW86" s="599">
        <v>1649</v>
      </c>
      <c r="BX86" s="599">
        <v>1730</v>
      </c>
      <c r="BY86" s="599">
        <v>1030</v>
      </c>
      <c r="BZ86" s="599">
        <v>639</v>
      </c>
      <c r="CA86" s="599">
        <v>307</v>
      </c>
      <c r="CB86" s="599">
        <v>91</v>
      </c>
      <c r="CC86" s="592"/>
      <c r="CD86" s="827"/>
      <c r="CE86" s="597" t="s">
        <v>39</v>
      </c>
      <c r="CF86" s="599">
        <v>141</v>
      </c>
      <c r="CG86" s="599">
        <v>224</v>
      </c>
      <c r="CH86" s="599">
        <v>1033</v>
      </c>
      <c r="CI86" s="599">
        <v>4522</v>
      </c>
      <c r="CJ86" s="599">
        <v>21972</v>
      </c>
      <c r="CK86" s="599">
        <v>30630</v>
      </c>
      <c r="CL86" s="599">
        <v>20865</v>
      </c>
      <c r="CM86" s="599">
        <v>13797</v>
      </c>
      <c r="CN86" s="599">
        <v>6278</v>
      </c>
      <c r="CO86" s="599">
        <v>1245</v>
      </c>
      <c r="CP86"/>
      <c r="CQ86" s="827"/>
      <c r="CR86" s="597" t="s">
        <v>39</v>
      </c>
      <c r="CS86" s="599">
        <v>29</v>
      </c>
      <c r="CT86" s="599">
        <v>32</v>
      </c>
      <c r="CU86" s="599">
        <v>106</v>
      </c>
      <c r="CV86" s="599">
        <v>469</v>
      </c>
      <c r="CW86" s="599">
        <v>2142</v>
      </c>
      <c r="CX86" s="599">
        <v>3199</v>
      </c>
      <c r="CY86" s="599">
        <v>3021</v>
      </c>
      <c r="CZ86" s="599">
        <v>2742</v>
      </c>
      <c r="DA86" s="599">
        <v>1633</v>
      </c>
      <c r="DB86" s="599">
        <v>413</v>
      </c>
      <c r="DC86" s="592"/>
      <c r="DD86" s="827"/>
      <c r="DE86" s="597" t="s">
        <v>39</v>
      </c>
      <c r="DF86" s="599">
        <v>154</v>
      </c>
      <c r="DG86" s="599">
        <v>319</v>
      </c>
      <c r="DH86" s="599">
        <v>1197</v>
      </c>
      <c r="DI86" s="599">
        <v>4693</v>
      </c>
      <c r="DJ86" s="599">
        <v>21479</v>
      </c>
      <c r="DK86" s="599">
        <v>29161</v>
      </c>
      <c r="DL86" s="599">
        <v>18874</v>
      </c>
      <c r="DM86" s="599">
        <v>11694</v>
      </c>
      <c r="DN86" s="599">
        <v>4952</v>
      </c>
      <c r="DO86" s="599">
        <v>923</v>
      </c>
    </row>
    <row r="87" spans="1:120" ht="14.25" customHeight="1" x14ac:dyDescent="0.2">
      <c r="A87"/>
      <c r="B87" s="842"/>
      <c r="C87" s="592"/>
      <c r="D87" s="827"/>
      <c r="E87" s="597" t="s">
        <v>40</v>
      </c>
      <c r="F87" s="599">
        <v>45</v>
      </c>
      <c r="G87" s="599">
        <v>49</v>
      </c>
      <c r="H87" s="599">
        <v>125</v>
      </c>
      <c r="I87" s="599">
        <v>774</v>
      </c>
      <c r="J87" s="599">
        <v>5900</v>
      </c>
      <c r="K87" s="599">
        <v>14952</v>
      </c>
      <c r="L87" s="599">
        <v>19613</v>
      </c>
      <c r="M87" s="599">
        <v>22991</v>
      </c>
      <c r="N87" s="599">
        <v>19691</v>
      </c>
      <c r="O87" s="599">
        <v>8798</v>
      </c>
      <c r="P87" s="592"/>
      <c r="Q87" s="827"/>
      <c r="R87" s="597" t="s">
        <v>40</v>
      </c>
      <c r="S87" s="599">
        <v>14</v>
      </c>
      <c r="T87" s="599">
        <v>22</v>
      </c>
      <c r="U87" s="599">
        <v>41</v>
      </c>
      <c r="V87" s="599">
        <v>332</v>
      </c>
      <c r="W87" s="599">
        <v>2749</v>
      </c>
      <c r="X87" s="599">
        <v>7238</v>
      </c>
      <c r="Y87" s="599">
        <v>9805</v>
      </c>
      <c r="Z87" s="599">
        <v>11570</v>
      </c>
      <c r="AA87" s="599">
        <v>9445</v>
      </c>
      <c r="AB87" s="599">
        <v>3411</v>
      </c>
      <c r="AC87" s="592"/>
      <c r="AD87" s="827"/>
      <c r="AE87" s="597" t="s">
        <v>40</v>
      </c>
      <c r="AF87" s="599">
        <v>31</v>
      </c>
      <c r="AG87" s="599">
        <v>27</v>
      </c>
      <c r="AH87" s="599">
        <v>84</v>
      </c>
      <c r="AI87" s="599">
        <v>442</v>
      </c>
      <c r="AJ87" s="599">
        <v>3151</v>
      </c>
      <c r="AK87" s="599">
        <v>7714</v>
      </c>
      <c r="AL87" s="599">
        <v>9808</v>
      </c>
      <c r="AM87" s="599">
        <v>11421</v>
      </c>
      <c r="AN87" s="599">
        <v>10246</v>
      </c>
      <c r="AO87" s="599">
        <v>5387</v>
      </c>
      <c r="AP87" s="591"/>
      <c r="AQ87" s="827"/>
      <c r="AR87" s="597" t="s">
        <v>40</v>
      </c>
      <c r="AS87" s="599">
        <v>27</v>
      </c>
      <c r="AT87" s="599">
        <v>30</v>
      </c>
      <c r="AU87" s="599">
        <v>66</v>
      </c>
      <c r="AV87" s="599">
        <v>307</v>
      </c>
      <c r="AW87" s="599">
        <v>1637</v>
      </c>
      <c r="AX87" s="599">
        <v>2743</v>
      </c>
      <c r="AY87" s="599">
        <v>2943</v>
      </c>
      <c r="AZ87" s="599">
        <v>2824</v>
      </c>
      <c r="BA87" s="599">
        <v>2061</v>
      </c>
      <c r="BB87" s="599">
        <v>811</v>
      </c>
      <c r="BC87" s="592"/>
      <c r="BD87" s="827"/>
      <c r="BE87" s="597" t="s">
        <v>40</v>
      </c>
      <c r="BF87" s="599">
        <v>18</v>
      </c>
      <c r="BG87" s="599">
        <v>19</v>
      </c>
      <c r="BH87" s="599">
        <v>59</v>
      </c>
      <c r="BI87" s="599">
        <v>467</v>
      </c>
      <c r="BJ87" s="599">
        <v>4263</v>
      </c>
      <c r="BK87" s="599">
        <v>12209</v>
      </c>
      <c r="BL87" s="599">
        <v>16670</v>
      </c>
      <c r="BM87" s="599">
        <v>20167</v>
      </c>
      <c r="BN87" s="599">
        <v>17630</v>
      </c>
      <c r="BO87" s="599">
        <v>7987</v>
      </c>
      <c r="BP87"/>
      <c r="BQ87" s="827"/>
      <c r="BR87" s="597" t="s">
        <v>40</v>
      </c>
      <c r="BS87" s="599">
        <v>6</v>
      </c>
      <c r="BT87" s="599">
        <v>19</v>
      </c>
      <c r="BU87" s="599">
        <v>24</v>
      </c>
      <c r="BV87" s="599">
        <v>118</v>
      </c>
      <c r="BW87" s="599">
        <v>452</v>
      </c>
      <c r="BX87" s="599">
        <v>766</v>
      </c>
      <c r="BY87" s="599">
        <v>764</v>
      </c>
      <c r="BZ87" s="599">
        <v>793</v>
      </c>
      <c r="CA87" s="599">
        <v>653</v>
      </c>
      <c r="CB87" s="599">
        <v>337</v>
      </c>
      <c r="CC87" s="592"/>
      <c r="CD87" s="827"/>
      <c r="CE87" s="597" t="s">
        <v>40</v>
      </c>
      <c r="CF87" s="599">
        <v>39</v>
      </c>
      <c r="CG87" s="599">
        <v>30</v>
      </c>
      <c r="CH87" s="599">
        <v>101</v>
      </c>
      <c r="CI87" s="599">
        <v>656</v>
      </c>
      <c r="CJ87" s="599">
        <v>5448</v>
      </c>
      <c r="CK87" s="599">
        <v>14186</v>
      </c>
      <c r="CL87" s="599">
        <v>18849</v>
      </c>
      <c r="CM87" s="599">
        <v>22198</v>
      </c>
      <c r="CN87" s="599">
        <v>19038</v>
      </c>
      <c r="CO87" s="599">
        <v>8461</v>
      </c>
      <c r="CP87"/>
      <c r="CQ87" s="827"/>
      <c r="CR87" s="597" t="s">
        <v>40</v>
      </c>
      <c r="CS87" s="599">
        <v>5</v>
      </c>
      <c r="CT87" s="599">
        <v>3</v>
      </c>
      <c r="CU87" s="599">
        <v>6</v>
      </c>
      <c r="CV87" s="599">
        <v>64</v>
      </c>
      <c r="CW87" s="599">
        <v>467</v>
      </c>
      <c r="CX87" s="599">
        <v>1179</v>
      </c>
      <c r="CY87" s="599">
        <v>1999</v>
      </c>
      <c r="CZ87" s="599">
        <v>2966</v>
      </c>
      <c r="DA87" s="599">
        <v>3204</v>
      </c>
      <c r="DB87" s="599">
        <v>1785</v>
      </c>
      <c r="DC87" s="592"/>
      <c r="DD87" s="827"/>
      <c r="DE87" s="597" t="s">
        <v>40</v>
      </c>
      <c r="DF87" s="599">
        <v>40</v>
      </c>
      <c r="DG87" s="599">
        <v>46</v>
      </c>
      <c r="DH87" s="599">
        <v>119</v>
      </c>
      <c r="DI87" s="599">
        <v>710</v>
      </c>
      <c r="DJ87" s="599">
        <v>5433</v>
      </c>
      <c r="DK87" s="599">
        <v>13773</v>
      </c>
      <c r="DL87" s="599">
        <v>17614</v>
      </c>
      <c r="DM87" s="599">
        <v>20025</v>
      </c>
      <c r="DN87" s="599">
        <v>16487</v>
      </c>
      <c r="DO87" s="599">
        <v>7013</v>
      </c>
    </row>
    <row r="88" spans="1:120" ht="14.25" customHeight="1" x14ac:dyDescent="0.2">
      <c r="A88"/>
      <c r="B88" s="842"/>
      <c r="C88" s="592"/>
      <c r="D88" s="828"/>
      <c r="E88" s="597" t="s">
        <v>41</v>
      </c>
      <c r="F88" s="599">
        <v>3</v>
      </c>
      <c r="G88" s="599">
        <v>0</v>
      </c>
      <c r="H88" s="599">
        <v>5</v>
      </c>
      <c r="I88" s="599">
        <v>14</v>
      </c>
      <c r="J88" s="599">
        <v>191</v>
      </c>
      <c r="K88" s="599">
        <v>841</v>
      </c>
      <c r="L88" s="599">
        <v>2098</v>
      </c>
      <c r="M88" s="599">
        <v>4224</v>
      </c>
      <c r="N88" s="599">
        <v>7284</v>
      </c>
      <c r="O88" s="599">
        <v>7913</v>
      </c>
      <c r="P88" s="592"/>
      <c r="Q88" s="828"/>
      <c r="R88" s="597" t="s">
        <v>41</v>
      </c>
      <c r="S88" s="599">
        <v>0</v>
      </c>
      <c r="T88" s="599">
        <v>0</v>
      </c>
      <c r="U88" s="599">
        <v>2</v>
      </c>
      <c r="V88" s="599">
        <v>3</v>
      </c>
      <c r="W88" s="599">
        <v>86</v>
      </c>
      <c r="X88" s="599">
        <v>400</v>
      </c>
      <c r="Y88" s="599">
        <v>1068</v>
      </c>
      <c r="Z88" s="599">
        <v>2217</v>
      </c>
      <c r="AA88" s="599">
        <v>3727</v>
      </c>
      <c r="AB88" s="599">
        <v>3643</v>
      </c>
      <c r="AC88" s="592"/>
      <c r="AD88" s="828"/>
      <c r="AE88" s="597" t="s">
        <v>41</v>
      </c>
      <c r="AF88" s="599">
        <v>3</v>
      </c>
      <c r="AG88" s="599">
        <v>0</v>
      </c>
      <c r="AH88" s="599">
        <v>3</v>
      </c>
      <c r="AI88" s="599">
        <v>11</v>
      </c>
      <c r="AJ88" s="599">
        <v>105</v>
      </c>
      <c r="AK88" s="599">
        <v>441</v>
      </c>
      <c r="AL88" s="599">
        <v>1030</v>
      </c>
      <c r="AM88" s="599">
        <v>2007</v>
      </c>
      <c r="AN88" s="599">
        <v>3557</v>
      </c>
      <c r="AO88" s="599">
        <v>4270</v>
      </c>
      <c r="AP88" s="591"/>
      <c r="AQ88" s="828"/>
      <c r="AR88" s="597" t="s">
        <v>41</v>
      </c>
      <c r="AS88" s="599">
        <v>2</v>
      </c>
      <c r="AT88" s="599">
        <v>0</v>
      </c>
      <c r="AU88" s="599">
        <v>3</v>
      </c>
      <c r="AV88" s="599">
        <v>6</v>
      </c>
      <c r="AW88" s="599">
        <v>58</v>
      </c>
      <c r="AX88" s="599">
        <v>165</v>
      </c>
      <c r="AY88" s="599">
        <v>274</v>
      </c>
      <c r="AZ88" s="599">
        <v>407</v>
      </c>
      <c r="BA88" s="599">
        <v>561</v>
      </c>
      <c r="BB88" s="599">
        <v>446</v>
      </c>
      <c r="BC88" s="592"/>
      <c r="BD88" s="828"/>
      <c r="BE88" s="597" t="s">
        <v>41</v>
      </c>
      <c r="BF88" s="599">
        <v>1</v>
      </c>
      <c r="BG88" s="599">
        <v>0</v>
      </c>
      <c r="BH88" s="599">
        <v>2</v>
      </c>
      <c r="BI88" s="599">
        <v>8</v>
      </c>
      <c r="BJ88" s="599">
        <v>133</v>
      </c>
      <c r="BK88" s="599">
        <v>676</v>
      </c>
      <c r="BL88" s="599">
        <v>1824</v>
      </c>
      <c r="BM88" s="599">
        <v>3817</v>
      </c>
      <c r="BN88" s="599">
        <v>6723</v>
      </c>
      <c r="BO88" s="599">
        <v>7467</v>
      </c>
      <c r="BP88"/>
      <c r="BQ88" s="828"/>
      <c r="BR88" s="597" t="s">
        <v>41</v>
      </c>
      <c r="BS88" s="599">
        <v>1</v>
      </c>
      <c r="BT88" s="599">
        <v>0</v>
      </c>
      <c r="BU88" s="599">
        <v>0</v>
      </c>
      <c r="BV88" s="599">
        <v>0</v>
      </c>
      <c r="BW88" s="599">
        <v>16</v>
      </c>
      <c r="BX88" s="599">
        <v>59</v>
      </c>
      <c r="BY88" s="599">
        <v>94</v>
      </c>
      <c r="BZ88" s="599">
        <v>148</v>
      </c>
      <c r="CA88" s="599">
        <v>195</v>
      </c>
      <c r="CB88" s="599">
        <v>213</v>
      </c>
      <c r="CC88" s="592"/>
      <c r="CD88" s="828"/>
      <c r="CE88" s="597" t="s">
        <v>41</v>
      </c>
      <c r="CF88" s="599">
        <v>2</v>
      </c>
      <c r="CG88" s="599">
        <v>0</v>
      </c>
      <c r="CH88" s="599">
        <v>5</v>
      </c>
      <c r="CI88" s="599">
        <v>14</v>
      </c>
      <c r="CJ88" s="599">
        <v>175</v>
      </c>
      <c r="CK88" s="599">
        <v>782</v>
      </c>
      <c r="CL88" s="599">
        <v>2004</v>
      </c>
      <c r="CM88" s="599">
        <v>4076</v>
      </c>
      <c r="CN88" s="599">
        <v>7089</v>
      </c>
      <c r="CO88" s="599">
        <v>7700</v>
      </c>
      <c r="CP88"/>
      <c r="CQ88" s="828"/>
      <c r="CR88" s="597" t="s">
        <v>41</v>
      </c>
      <c r="CS88" s="599">
        <v>0</v>
      </c>
      <c r="CT88" s="599">
        <v>0</v>
      </c>
      <c r="CU88" s="599">
        <v>0</v>
      </c>
      <c r="CV88" s="599">
        <v>1</v>
      </c>
      <c r="CW88" s="599">
        <v>14</v>
      </c>
      <c r="CX88" s="599">
        <v>53</v>
      </c>
      <c r="CY88" s="599">
        <v>150</v>
      </c>
      <c r="CZ88" s="599">
        <v>382</v>
      </c>
      <c r="DA88" s="599">
        <v>843</v>
      </c>
      <c r="DB88" s="599">
        <v>1122</v>
      </c>
      <c r="DC88" s="592"/>
      <c r="DD88" s="828"/>
      <c r="DE88" s="597" t="s">
        <v>41</v>
      </c>
      <c r="DF88" s="599">
        <v>3</v>
      </c>
      <c r="DG88" s="599">
        <v>0</v>
      </c>
      <c r="DH88" s="599">
        <v>5</v>
      </c>
      <c r="DI88" s="599">
        <v>13</v>
      </c>
      <c r="DJ88" s="599">
        <v>177</v>
      </c>
      <c r="DK88" s="599">
        <v>788</v>
      </c>
      <c r="DL88" s="599">
        <v>1948</v>
      </c>
      <c r="DM88" s="599">
        <v>3842</v>
      </c>
      <c r="DN88" s="599">
        <v>6441</v>
      </c>
      <c r="DO88" s="599">
        <v>6791</v>
      </c>
    </row>
    <row r="89" spans="1:120" ht="14.25" customHeight="1" x14ac:dyDescent="0.2">
      <c r="A89"/>
      <c r="B89" s="324"/>
      <c r="C89" s="592"/>
      <c r="D89" s="592"/>
      <c r="E89" s="592"/>
      <c r="F89" s="592"/>
      <c r="G89" s="592"/>
      <c r="H89" s="592"/>
      <c r="I89" s="592"/>
      <c r="J89" s="592"/>
      <c r="K89" s="592"/>
      <c r="L89" s="592"/>
      <c r="M89" s="592"/>
      <c r="N89" s="592"/>
      <c r="O89" s="592"/>
      <c r="P89" s="592"/>
      <c r="Q89" s="592"/>
      <c r="R89" s="592"/>
      <c r="S89" s="592"/>
      <c r="T89" s="592"/>
      <c r="U89" s="592"/>
      <c r="V89" s="592"/>
      <c r="W89" s="592"/>
      <c r="X89" s="592"/>
      <c r="Y89" s="592"/>
      <c r="Z89" s="592"/>
      <c r="AA89" s="592"/>
      <c r="AB89" s="592"/>
      <c r="AC89" s="592"/>
      <c r="AD89" s="592"/>
      <c r="AE89" s="592"/>
      <c r="AF89" s="592"/>
      <c r="AG89" s="592"/>
      <c r="AH89" s="592"/>
      <c r="AI89" s="592"/>
      <c r="AJ89" s="592"/>
      <c r="AK89" s="592"/>
      <c r="AL89" s="592"/>
      <c r="AM89" s="592"/>
      <c r="AN89" s="592"/>
      <c r="AO89" s="592"/>
      <c r="AP89" s="591"/>
      <c r="AQ89" s="592"/>
      <c r="AR89" s="592"/>
      <c r="AS89" s="592"/>
      <c r="AT89" s="592"/>
      <c r="AU89" s="592"/>
      <c r="AV89" s="592"/>
      <c r="AW89" s="592"/>
      <c r="AX89" s="592"/>
      <c r="AY89" s="592"/>
      <c r="AZ89" s="592"/>
      <c r="BA89" s="592"/>
      <c r="BB89" s="592"/>
      <c r="BC89" s="592"/>
      <c r="BD89" s="592"/>
      <c r="BE89" s="592"/>
      <c r="BF89" s="592"/>
      <c r="BG89" s="592"/>
      <c r="BH89" s="592"/>
      <c r="BI89" s="592"/>
      <c r="BJ89" s="592"/>
      <c r="BK89" s="592"/>
      <c r="BL89" s="592"/>
      <c r="BM89" s="592"/>
      <c r="BN89" s="592"/>
      <c r="BO89" s="592"/>
      <c r="BP89"/>
      <c r="BQ89" s="592"/>
      <c r="BR89" s="592"/>
      <c r="BS89" s="592"/>
      <c r="BT89" s="592"/>
      <c r="BU89" s="592"/>
      <c r="BV89" s="592"/>
      <c r="BW89" s="592"/>
      <c r="BX89" s="592"/>
      <c r="BY89" s="592"/>
      <c r="BZ89" s="592"/>
      <c r="CA89" s="592"/>
      <c r="CB89" s="592"/>
      <c r="CC89" s="592"/>
      <c r="CD89" s="592"/>
      <c r="CE89" s="592"/>
      <c r="CF89" s="592"/>
      <c r="CG89" s="592"/>
      <c r="CH89" s="592"/>
      <c r="CI89" s="592"/>
      <c r="CJ89" s="592"/>
      <c r="CK89" s="592"/>
      <c r="CL89" s="592"/>
      <c r="CM89" s="592"/>
      <c r="CN89" s="592"/>
      <c r="CO89" s="592"/>
      <c r="CP89"/>
      <c r="CQ89" s="592"/>
      <c r="CR89" s="592"/>
      <c r="CS89" s="592"/>
      <c r="CT89" s="592"/>
      <c r="CU89" s="592"/>
      <c r="CV89" s="592"/>
      <c r="CW89" s="592"/>
      <c r="CX89" s="592"/>
      <c r="CY89" s="592"/>
      <c r="CZ89" s="592"/>
      <c r="DA89" s="592"/>
      <c r="DB89" s="592"/>
      <c r="DC89" s="592"/>
      <c r="DD89" s="592"/>
      <c r="DE89" s="592"/>
      <c r="DF89" s="592"/>
      <c r="DG89" s="592"/>
      <c r="DH89" s="592"/>
      <c r="DI89" s="592"/>
      <c r="DJ89" s="592"/>
      <c r="DK89" s="592"/>
      <c r="DL89" s="592"/>
      <c r="DM89" s="592"/>
      <c r="DN89" s="592"/>
      <c r="DO89" s="592"/>
      <c r="DP89" s="671">
        <f>SUM(DF77:DO88)</f>
        <v>426930</v>
      </c>
    </row>
    <row r="90" spans="1:120" ht="14.25" customHeight="1" x14ac:dyDescent="0.3">
      <c r="A90"/>
      <c r="B90" s="324"/>
      <c r="C90" s="592"/>
      <c r="D90" s="829" t="s">
        <v>246</v>
      </c>
      <c r="E90" s="829"/>
      <c r="F90" s="595"/>
      <c r="G90" s="595"/>
      <c r="H90" s="595"/>
      <c r="I90" s="595"/>
      <c r="J90" s="595"/>
      <c r="K90" s="595"/>
      <c r="L90" s="595"/>
      <c r="M90" s="595"/>
      <c r="N90" s="595"/>
      <c r="O90" s="595"/>
      <c r="P90" s="592"/>
      <c r="Q90" s="829" t="s">
        <v>246</v>
      </c>
      <c r="R90" s="829"/>
      <c r="S90" s="595"/>
      <c r="T90" s="595"/>
      <c r="U90" s="595"/>
      <c r="V90" s="595"/>
      <c r="W90" s="595"/>
      <c r="X90" s="595"/>
      <c r="Y90" s="595"/>
      <c r="Z90" s="595"/>
      <c r="AA90" s="595"/>
      <c r="AB90" s="595"/>
      <c r="AC90" s="592"/>
      <c r="AD90" s="829" t="s">
        <v>246</v>
      </c>
      <c r="AE90" s="829"/>
      <c r="AF90" s="595"/>
      <c r="AG90" s="595"/>
      <c r="AH90" s="595"/>
      <c r="AI90" s="595"/>
      <c r="AJ90" s="595"/>
      <c r="AK90" s="595"/>
      <c r="AL90" s="595"/>
      <c r="AM90" s="595"/>
      <c r="AN90" s="595"/>
      <c r="AO90" s="595"/>
      <c r="AP90" s="591"/>
      <c r="AQ90" s="829" t="s">
        <v>246</v>
      </c>
      <c r="AR90" s="829"/>
      <c r="AS90" s="595"/>
      <c r="AT90" s="595"/>
      <c r="AU90" s="595"/>
      <c r="AV90" s="595"/>
      <c r="AW90" s="595"/>
      <c r="AX90" s="595"/>
      <c r="AY90" s="595"/>
      <c r="AZ90" s="595"/>
      <c r="BA90" s="595"/>
      <c r="BB90" s="595"/>
      <c r="BC90" s="592"/>
      <c r="BD90" s="829" t="s">
        <v>246</v>
      </c>
      <c r="BE90" s="829"/>
      <c r="BF90" s="595"/>
      <c r="BG90" s="595"/>
      <c r="BH90" s="595"/>
      <c r="BI90" s="595"/>
      <c r="BJ90" s="595"/>
      <c r="BK90" s="595"/>
      <c r="BL90" s="595"/>
      <c r="BM90" s="595"/>
      <c r="BN90" s="595"/>
      <c r="BO90" s="595"/>
      <c r="BP90"/>
      <c r="BQ90" s="829" t="s">
        <v>246</v>
      </c>
      <c r="BR90" s="829"/>
      <c r="BS90" s="595"/>
      <c r="BT90" s="595"/>
      <c r="BU90" s="595"/>
      <c r="BV90" s="595"/>
      <c r="BW90" s="595"/>
      <c r="BX90" s="595"/>
      <c r="BY90" s="595"/>
      <c r="BZ90" s="595"/>
      <c r="CA90" s="595"/>
      <c r="CB90" s="595"/>
      <c r="CC90" s="592"/>
      <c r="CD90" s="829" t="s">
        <v>246</v>
      </c>
      <c r="CE90" s="829"/>
      <c r="CF90" s="595"/>
      <c r="CG90" s="595"/>
      <c r="CH90" s="595"/>
      <c r="CI90" s="595"/>
      <c r="CJ90" s="595"/>
      <c r="CK90" s="595"/>
      <c r="CL90" s="595"/>
      <c r="CM90" s="595"/>
      <c r="CN90" s="595"/>
      <c r="CO90" s="595"/>
      <c r="CP90"/>
      <c r="CQ90" s="829" t="s">
        <v>246</v>
      </c>
      <c r="CR90" s="829"/>
      <c r="CS90" s="595"/>
      <c r="CT90" s="595"/>
      <c r="CU90" s="595"/>
      <c r="CV90" s="595"/>
      <c r="CW90" s="595"/>
      <c r="CX90" s="595"/>
      <c r="CY90" s="595"/>
      <c r="CZ90" s="595"/>
      <c r="DA90" s="595"/>
      <c r="DB90" s="595"/>
      <c r="DC90" s="592"/>
      <c r="DD90" s="829" t="s">
        <v>246</v>
      </c>
      <c r="DE90" s="829"/>
      <c r="DF90" s="595"/>
      <c r="DG90" s="595"/>
      <c r="DH90" s="595"/>
      <c r="DI90" s="595"/>
      <c r="DJ90" s="595"/>
      <c r="DK90" s="595"/>
      <c r="DL90" s="595"/>
      <c r="DM90" s="595"/>
      <c r="DN90" s="595"/>
      <c r="DO90" s="595"/>
    </row>
    <row r="91" spans="1:120" ht="28.9" customHeight="1" x14ac:dyDescent="0.2">
      <c r="A91"/>
      <c r="B91" s="324"/>
      <c r="C91" s="592"/>
      <c r="D91" s="829"/>
      <c r="E91" s="829"/>
      <c r="F91" s="831" t="s">
        <v>171</v>
      </c>
      <c r="G91" s="831"/>
      <c r="H91" s="831"/>
      <c r="I91" s="831"/>
      <c r="J91" s="831"/>
      <c r="K91" s="831"/>
      <c r="L91" s="831"/>
      <c r="M91" s="831"/>
      <c r="N91" s="831"/>
      <c r="O91" s="831"/>
      <c r="P91" s="592"/>
      <c r="Q91" s="829"/>
      <c r="R91" s="829"/>
      <c r="S91" s="831" t="s">
        <v>171</v>
      </c>
      <c r="T91" s="831"/>
      <c r="U91" s="831"/>
      <c r="V91" s="831"/>
      <c r="W91" s="831"/>
      <c r="X91" s="831"/>
      <c r="Y91" s="831"/>
      <c r="Z91" s="831"/>
      <c r="AA91" s="831"/>
      <c r="AB91" s="831"/>
      <c r="AC91" s="592"/>
      <c r="AD91" s="829"/>
      <c r="AE91" s="829"/>
      <c r="AF91" s="839" t="s">
        <v>171</v>
      </c>
      <c r="AG91" s="840"/>
      <c r="AH91" s="840"/>
      <c r="AI91" s="840"/>
      <c r="AJ91" s="840"/>
      <c r="AK91" s="840"/>
      <c r="AL91" s="840"/>
      <c r="AM91" s="840"/>
      <c r="AN91" s="840"/>
      <c r="AO91" s="841"/>
      <c r="AP91" s="591"/>
      <c r="AQ91" s="829"/>
      <c r="AR91" s="829"/>
      <c r="AS91" s="831" t="s">
        <v>171</v>
      </c>
      <c r="AT91" s="831"/>
      <c r="AU91" s="831"/>
      <c r="AV91" s="831"/>
      <c r="AW91" s="831"/>
      <c r="AX91" s="831"/>
      <c r="AY91" s="831"/>
      <c r="AZ91" s="831"/>
      <c r="BA91" s="831"/>
      <c r="BB91" s="831"/>
      <c r="BC91" s="592"/>
      <c r="BD91" s="829"/>
      <c r="BE91" s="829"/>
      <c r="BF91" s="831" t="s">
        <v>171</v>
      </c>
      <c r="BG91" s="831"/>
      <c r="BH91" s="831"/>
      <c r="BI91" s="831"/>
      <c r="BJ91" s="831"/>
      <c r="BK91" s="831"/>
      <c r="BL91" s="831"/>
      <c r="BM91" s="831"/>
      <c r="BN91" s="831"/>
      <c r="BO91" s="831"/>
      <c r="BP91"/>
      <c r="BQ91" s="829"/>
      <c r="BR91" s="829"/>
      <c r="BS91" s="831" t="s">
        <v>171</v>
      </c>
      <c r="BT91" s="831"/>
      <c r="BU91" s="831"/>
      <c r="BV91" s="831"/>
      <c r="BW91" s="831"/>
      <c r="BX91" s="831"/>
      <c r="BY91" s="831"/>
      <c r="BZ91" s="831"/>
      <c r="CA91" s="831"/>
      <c r="CB91" s="831"/>
      <c r="CC91" s="592"/>
      <c r="CD91" s="829"/>
      <c r="CE91" s="829"/>
      <c r="CF91" s="831" t="s">
        <v>171</v>
      </c>
      <c r="CG91" s="831"/>
      <c r="CH91" s="831"/>
      <c r="CI91" s="831"/>
      <c r="CJ91" s="831"/>
      <c r="CK91" s="831"/>
      <c r="CL91" s="831"/>
      <c r="CM91" s="831"/>
      <c r="CN91" s="831"/>
      <c r="CO91" s="831"/>
      <c r="CP91"/>
      <c r="CQ91" s="829"/>
      <c r="CR91" s="829"/>
      <c r="CS91" s="831" t="s">
        <v>171</v>
      </c>
      <c r="CT91" s="831"/>
      <c r="CU91" s="831"/>
      <c r="CV91" s="831"/>
      <c r="CW91" s="831"/>
      <c r="CX91" s="831"/>
      <c r="CY91" s="831"/>
      <c r="CZ91" s="831"/>
      <c r="DA91" s="831"/>
      <c r="DB91" s="831"/>
      <c r="DC91" s="592"/>
      <c r="DD91" s="829"/>
      <c r="DE91" s="829"/>
      <c r="DF91" s="831" t="s">
        <v>171</v>
      </c>
      <c r="DG91" s="831"/>
      <c r="DH91" s="831"/>
      <c r="DI91" s="831"/>
      <c r="DJ91" s="831"/>
      <c r="DK91" s="831"/>
      <c r="DL91" s="831"/>
      <c r="DM91" s="831"/>
      <c r="DN91" s="831"/>
      <c r="DO91" s="831"/>
    </row>
    <row r="92" spans="1:120" ht="14.25" customHeight="1" x14ac:dyDescent="0.2">
      <c r="A92"/>
      <c r="B92" s="324"/>
      <c r="C92" s="592"/>
      <c r="D92" s="830"/>
      <c r="E92" s="830"/>
      <c r="F92" s="596" t="s">
        <v>16</v>
      </c>
      <c r="G92" s="596">
        <v>1</v>
      </c>
      <c r="H92" s="596">
        <v>2</v>
      </c>
      <c r="I92" s="596">
        <v>3</v>
      </c>
      <c r="J92" s="596">
        <v>4</v>
      </c>
      <c r="K92" s="596">
        <v>5</v>
      </c>
      <c r="L92" s="596">
        <v>6</v>
      </c>
      <c r="M92" s="596">
        <v>7</v>
      </c>
      <c r="N92" s="596">
        <v>8</v>
      </c>
      <c r="O92" s="596">
        <v>9</v>
      </c>
      <c r="P92" s="592"/>
      <c r="Q92" s="830"/>
      <c r="R92" s="830"/>
      <c r="S92" s="596" t="s">
        <v>16</v>
      </c>
      <c r="T92" s="596">
        <v>1</v>
      </c>
      <c r="U92" s="596">
        <v>2</v>
      </c>
      <c r="V92" s="596">
        <v>3</v>
      </c>
      <c r="W92" s="596">
        <v>4</v>
      </c>
      <c r="X92" s="596">
        <v>5</v>
      </c>
      <c r="Y92" s="596">
        <v>6</v>
      </c>
      <c r="Z92" s="596">
        <v>7</v>
      </c>
      <c r="AA92" s="596">
        <v>8</v>
      </c>
      <c r="AB92" s="596">
        <v>9</v>
      </c>
      <c r="AC92" s="592"/>
      <c r="AD92" s="830"/>
      <c r="AE92" s="830"/>
      <c r="AF92" s="596" t="s">
        <v>16</v>
      </c>
      <c r="AG92" s="596">
        <v>1</v>
      </c>
      <c r="AH92" s="596">
        <v>2</v>
      </c>
      <c r="AI92" s="596">
        <v>3</v>
      </c>
      <c r="AJ92" s="596">
        <v>4</v>
      </c>
      <c r="AK92" s="596">
        <v>5</v>
      </c>
      <c r="AL92" s="596">
        <v>6</v>
      </c>
      <c r="AM92" s="596">
        <v>7</v>
      </c>
      <c r="AN92" s="596">
        <v>8</v>
      </c>
      <c r="AO92" s="596">
        <v>9</v>
      </c>
      <c r="AP92" s="591"/>
      <c r="AQ92" s="830"/>
      <c r="AR92" s="830"/>
      <c r="AS92" s="596" t="s">
        <v>16</v>
      </c>
      <c r="AT92" s="596">
        <v>1</v>
      </c>
      <c r="AU92" s="596">
        <v>2</v>
      </c>
      <c r="AV92" s="596">
        <v>3</v>
      </c>
      <c r="AW92" s="596">
        <v>4</v>
      </c>
      <c r="AX92" s="596">
        <v>5</v>
      </c>
      <c r="AY92" s="596">
        <v>6</v>
      </c>
      <c r="AZ92" s="596">
        <v>7</v>
      </c>
      <c r="BA92" s="596">
        <v>8</v>
      </c>
      <c r="BB92" s="596">
        <v>9</v>
      </c>
      <c r="BC92" s="592"/>
      <c r="BD92" s="830"/>
      <c r="BE92" s="830"/>
      <c r="BF92" s="596" t="s">
        <v>16</v>
      </c>
      <c r="BG92" s="596">
        <v>1</v>
      </c>
      <c r="BH92" s="596">
        <v>2</v>
      </c>
      <c r="BI92" s="596">
        <v>3</v>
      </c>
      <c r="BJ92" s="596">
        <v>4</v>
      </c>
      <c r="BK92" s="596">
        <v>5</v>
      </c>
      <c r="BL92" s="596">
        <v>6</v>
      </c>
      <c r="BM92" s="596">
        <v>7</v>
      </c>
      <c r="BN92" s="596">
        <v>8</v>
      </c>
      <c r="BO92" s="596">
        <v>9</v>
      </c>
      <c r="BP92"/>
      <c r="BQ92" s="830"/>
      <c r="BR92" s="830"/>
      <c r="BS92" s="596" t="s">
        <v>16</v>
      </c>
      <c r="BT92" s="596">
        <v>1</v>
      </c>
      <c r="BU92" s="596">
        <v>2</v>
      </c>
      <c r="BV92" s="596">
        <v>3</v>
      </c>
      <c r="BW92" s="596">
        <v>4</v>
      </c>
      <c r="BX92" s="596">
        <v>5</v>
      </c>
      <c r="BY92" s="596">
        <v>6</v>
      </c>
      <c r="BZ92" s="596">
        <v>7</v>
      </c>
      <c r="CA92" s="596">
        <v>8</v>
      </c>
      <c r="CB92" s="596">
        <v>9</v>
      </c>
      <c r="CC92" s="592"/>
      <c r="CD92" s="830"/>
      <c r="CE92" s="830"/>
      <c r="CF92" s="596" t="s">
        <v>16</v>
      </c>
      <c r="CG92" s="596">
        <v>1</v>
      </c>
      <c r="CH92" s="596">
        <v>2</v>
      </c>
      <c r="CI92" s="596">
        <v>3</v>
      </c>
      <c r="CJ92" s="596">
        <v>4</v>
      </c>
      <c r="CK92" s="596">
        <v>5</v>
      </c>
      <c r="CL92" s="596">
        <v>6</v>
      </c>
      <c r="CM92" s="596">
        <v>7</v>
      </c>
      <c r="CN92" s="596">
        <v>8</v>
      </c>
      <c r="CO92" s="596">
        <v>9</v>
      </c>
      <c r="CP92"/>
      <c r="CQ92" s="830"/>
      <c r="CR92" s="830"/>
      <c r="CS92" s="596" t="s">
        <v>16</v>
      </c>
      <c r="CT92" s="596">
        <v>1</v>
      </c>
      <c r="CU92" s="596">
        <v>2</v>
      </c>
      <c r="CV92" s="596">
        <v>3</v>
      </c>
      <c r="CW92" s="596">
        <v>4</v>
      </c>
      <c r="CX92" s="596">
        <v>5</v>
      </c>
      <c r="CY92" s="596">
        <v>6</v>
      </c>
      <c r="CZ92" s="596">
        <v>7</v>
      </c>
      <c r="DA92" s="596">
        <v>8</v>
      </c>
      <c r="DB92" s="596">
        <v>9</v>
      </c>
      <c r="DC92" s="592"/>
      <c r="DD92" s="830"/>
      <c r="DE92" s="830"/>
      <c r="DF92" s="596" t="s">
        <v>16</v>
      </c>
      <c r="DG92" s="596">
        <v>1</v>
      </c>
      <c r="DH92" s="596">
        <v>2</v>
      </c>
      <c r="DI92" s="596">
        <v>3</v>
      </c>
      <c r="DJ92" s="596">
        <v>4</v>
      </c>
      <c r="DK92" s="596">
        <v>5</v>
      </c>
      <c r="DL92" s="596">
        <v>6</v>
      </c>
      <c r="DM92" s="596">
        <v>7</v>
      </c>
      <c r="DN92" s="596">
        <v>8</v>
      </c>
      <c r="DO92" s="596">
        <v>9</v>
      </c>
    </row>
    <row r="93" spans="1:120" ht="14.25" customHeight="1" x14ac:dyDescent="0.2">
      <c r="A93"/>
      <c r="B93" s="324"/>
      <c r="C93" s="592"/>
      <c r="D93" s="826" t="s">
        <v>173</v>
      </c>
      <c r="E93" s="601" t="s">
        <v>92</v>
      </c>
      <c r="F93" s="599">
        <v>17.105263157894736</v>
      </c>
      <c r="G93" s="599">
        <v>13.157894736842104</v>
      </c>
      <c r="H93" s="599">
        <v>30.263157894736842</v>
      </c>
      <c r="I93" s="599">
        <v>14.473684210526317</v>
      </c>
      <c r="J93" s="599">
        <v>9.2105263157894726</v>
      </c>
      <c r="K93" s="599">
        <v>5.2631578947368416</v>
      </c>
      <c r="L93" s="599">
        <v>3.9473684210526314</v>
      </c>
      <c r="M93" s="599">
        <v>2.6315789473684208</v>
      </c>
      <c r="N93" s="599">
        <v>3.9473684210526314</v>
      </c>
      <c r="O93" s="600">
        <v>0</v>
      </c>
      <c r="P93" s="592"/>
      <c r="Q93" s="826" t="s">
        <v>173</v>
      </c>
      <c r="R93" s="597" t="s">
        <v>92</v>
      </c>
      <c r="S93" s="599">
        <v>10.344827586206897</v>
      </c>
      <c r="T93" s="599">
        <v>3.4482758620689653</v>
      </c>
      <c r="U93" s="599">
        <v>31.03448275862069</v>
      </c>
      <c r="V93" s="599">
        <v>20.689655172413794</v>
      </c>
      <c r="W93" s="599">
        <v>13.793103448275861</v>
      </c>
      <c r="X93" s="599">
        <v>6.8965517241379306</v>
      </c>
      <c r="Y93" s="599">
        <v>6.8965517241379306</v>
      </c>
      <c r="Z93" s="599">
        <v>0</v>
      </c>
      <c r="AA93" s="599">
        <v>6.8965517241379306</v>
      </c>
      <c r="AB93" s="600">
        <v>0</v>
      </c>
      <c r="AC93" s="592"/>
      <c r="AD93" s="826" t="s">
        <v>173</v>
      </c>
      <c r="AE93" s="597" t="s">
        <v>92</v>
      </c>
      <c r="AF93" s="599">
        <v>21.276595744680851</v>
      </c>
      <c r="AG93" s="599">
        <v>19.148936170212767</v>
      </c>
      <c r="AH93" s="599">
        <v>29.787234042553191</v>
      </c>
      <c r="AI93" s="599">
        <v>10.638297872340425</v>
      </c>
      <c r="AJ93" s="599">
        <v>6.3829787234042552</v>
      </c>
      <c r="AK93" s="599">
        <v>4.2553191489361701</v>
      </c>
      <c r="AL93" s="599">
        <v>2.1276595744680851</v>
      </c>
      <c r="AM93" s="599">
        <v>4.2553191489361701</v>
      </c>
      <c r="AN93" s="599">
        <v>2.1276595744680851</v>
      </c>
      <c r="AO93" s="600">
        <v>0</v>
      </c>
      <c r="AP93" s="591"/>
      <c r="AQ93" s="826" t="s">
        <v>173</v>
      </c>
      <c r="AR93" s="597" t="s">
        <v>92</v>
      </c>
      <c r="AS93" s="599">
        <v>22.5</v>
      </c>
      <c r="AT93" s="599">
        <v>12.5</v>
      </c>
      <c r="AU93" s="599">
        <v>32.5</v>
      </c>
      <c r="AV93" s="599">
        <v>17.5</v>
      </c>
      <c r="AW93" s="599">
        <v>5</v>
      </c>
      <c r="AX93" s="599">
        <v>5</v>
      </c>
      <c r="AY93" s="599">
        <v>0</v>
      </c>
      <c r="AZ93" s="599">
        <v>5</v>
      </c>
      <c r="BA93" s="599">
        <v>0</v>
      </c>
      <c r="BB93" s="600">
        <v>0</v>
      </c>
      <c r="BC93" s="592"/>
      <c r="BD93" s="826" t="s">
        <v>173</v>
      </c>
      <c r="BE93" s="597" t="s">
        <v>92</v>
      </c>
      <c r="BF93" s="599">
        <v>11.111111111111111</v>
      </c>
      <c r="BG93" s="599">
        <v>13.888888888888889</v>
      </c>
      <c r="BH93" s="599">
        <v>27.777777777777779</v>
      </c>
      <c r="BI93" s="599">
        <v>11.111111111111111</v>
      </c>
      <c r="BJ93" s="599">
        <v>13.888888888888889</v>
      </c>
      <c r="BK93" s="599">
        <v>5.5555555555555554</v>
      </c>
      <c r="BL93" s="599">
        <v>8.3333333333333321</v>
      </c>
      <c r="BM93" s="599">
        <v>0</v>
      </c>
      <c r="BN93" s="599">
        <v>8.3333333333333321</v>
      </c>
      <c r="BO93" s="600">
        <v>0</v>
      </c>
      <c r="BP93"/>
      <c r="BQ93" s="826" t="s">
        <v>173</v>
      </c>
      <c r="BR93" s="597" t="s">
        <v>92</v>
      </c>
      <c r="BS93" s="599">
        <v>25</v>
      </c>
      <c r="BT93" s="599">
        <v>17.857142857142858</v>
      </c>
      <c r="BU93" s="599">
        <v>32.142857142857146</v>
      </c>
      <c r="BV93" s="599">
        <v>7.1428571428571423</v>
      </c>
      <c r="BW93" s="599">
        <v>3.5714285714285712</v>
      </c>
      <c r="BX93" s="599">
        <v>3.5714285714285712</v>
      </c>
      <c r="BY93" s="599">
        <v>0</v>
      </c>
      <c r="BZ93" s="599">
        <v>7.1428571428571423</v>
      </c>
      <c r="CA93" s="599">
        <v>3.5714285714285712</v>
      </c>
      <c r="CB93" s="600">
        <v>0</v>
      </c>
      <c r="CC93" s="592"/>
      <c r="CD93" s="826" t="s">
        <v>173</v>
      </c>
      <c r="CE93" s="597" t="s">
        <v>92</v>
      </c>
      <c r="CF93" s="599">
        <v>12.5</v>
      </c>
      <c r="CG93" s="599">
        <v>10.416666666666668</v>
      </c>
      <c r="CH93" s="599">
        <v>29.166666666666668</v>
      </c>
      <c r="CI93" s="599">
        <v>18.75</v>
      </c>
      <c r="CJ93" s="599">
        <v>12.5</v>
      </c>
      <c r="CK93" s="599">
        <v>6.25</v>
      </c>
      <c r="CL93" s="599">
        <v>6.25</v>
      </c>
      <c r="CM93" s="599">
        <v>0</v>
      </c>
      <c r="CN93" s="599">
        <v>4.1666666666666661</v>
      </c>
      <c r="CO93" s="600">
        <v>0</v>
      </c>
      <c r="CP93"/>
      <c r="CQ93" s="826" t="s">
        <v>173</v>
      </c>
      <c r="CR93" s="597" t="s">
        <v>92</v>
      </c>
      <c r="CS93" s="599">
        <v>15.384615384615385</v>
      </c>
      <c r="CT93" s="599">
        <v>12.307692307692308</v>
      </c>
      <c r="CU93" s="599">
        <v>30.76923076923077</v>
      </c>
      <c r="CV93" s="599">
        <v>16.923076923076923</v>
      </c>
      <c r="CW93" s="599">
        <v>9.2307692307692317</v>
      </c>
      <c r="CX93" s="599">
        <v>4.6153846153846159</v>
      </c>
      <c r="CY93" s="599">
        <v>4.6153846153846159</v>
      </c>
      <c r="CZ93" s="599">
        <v>1.5384615384615385</v>
      </c>
      <c r="DA93" s="599">
        <v>4.6153846153846159</v>
      </c>
      <c r="DB93" s="600">
        <v>0</v>
      </c>
      <c r="DC93" s="592"/>
      <c r="DD93" s="826" t="s">
        <v>173</v>
      </c>
      <c r="DE93" s="597" t="s">
        <v>92</v>
      </c>
      <c r="DF93" s="599">
        <v>27.27272727272727</v>
      </c>
      <c r="DG93" s="599">
        <v>18.181818181818183</v>
      </c>
      <c r="DH93" s="599">
        <v>27.27272727272727</v>
      </c>
      <c r="DI93" s="599">
        <v>0</v>
      </c>
      <c r="DJ93" s="599">
        <v>9.0909090909090917</v>
      </c>
      <c r="DK93" s="599">
        <v>9.0909090909090917</v>
      </c>
      <c r="DL93" s="599">
        <v>0</v>
      </c>
      <c r="DM93" s="599">
        <v>9.0909090909090917</v>
      </c>
      <c r="DN93" s="599">
        <v>0</v>
      </c>
      <c r="DO93" s="600">
        <v>0</v>
      </c>
    </row>
    <row r="94" spans="1:120" ht="14.25" customHeight="1" x14ac:dyDescent="0.2">
      <c r="A94"/>
      <c r="B94" s="324"/>
      <c r="C94" s="592"/>
      <c r="D94" s="827"/>
      <c r="E94" s="601">
        <v>1</v>
      </c>
      <c r="F94" s="599">
        <v>41.456582633053223</v>
      </c>
      <c r="G94" s="599">
        <v>26.890756302521009</v>
      </c>
      <c r="H94" s="599">
        <v>13.445378151260504</v>
      </c>
      <c r="I94" s="599">
        <v>8.6834733893557416</v>
      </c>
      <c r="J94" s="599">
        <v>3.3613445378151261</v>
      </c>
      <c r="K94" s="599">
        <v>2.2408963585434174</v>
      </c>
      <c r="L94" s="599">
        <v>2.2408963585434174</v>
      </c>
      <c r="M94" s="599">
        <v>1.400560224089636</v>
      </c>
      <c r="N94" s="599">
        <v>0</v>
      </c>
      <c r="O94" s="599">
        <v>0.28011204481792717</v>
      </c>
      <c r="P94" s="592"/>
      <c r="Q94" s="827"/>
      <c r="R94" s="597">
        <v>1</v>
      </c>
      <c r="S94" s="599">
        <v>41.25</v>
      </c>
      <c r="T94" s="599">
        <v>24.375</v>
      </c>
      <c r="U94" s="599">
        <v>11.25</v>
      </c>
      <c r="V94" s="599">
        <v>10</v>
      </c>
      <c r="W94" s="599">
        <v>6.25</v>
      </c>
      <c r="X94" s="599">
        <v>3.75</v>
      </c>
      <c r="Y94" s="599">
        <v>2.5</v>
      </c>
      <c r="Z94" s="599">
        <v>0.625</v>
      </c>
      <c r="AA94" s="599">
        <v>0</v>
      </c>
      <c r="AB94" s="599">
        <v>0</v>
      </c>
      <c r="AC94" s="592"/>
      <c r="AD94" s="827"/>
      <c r="AE94" s="597">
        <v>1</v>
      </c>
      <c r="AF94" s="599">
        <v>41.624365482233507</v>
      </c>
      <c r="AG94" s="599">
        <v>28.934010152284262</v>
      </c>
      <c r="AH94" s="599">
        <v>15.228426395939088</v>
      </c>
      <c r="AI94" s="599">
        <v>7.6142131979695442</v>
      </c>
      <c r="AJ94" s="599">
        <v>1.015228426395939</v>
      </c>
      <c r="AK94" s="599">
        <v>1.015228426395939</v>
      </c>
      <c r="AL94" s="599">
        <v>2.030456852791878</v>
      </c>
      <c r="AM94" s="599">
        <v>2.030456852791878</v>
      </c>
      <c r="AN94" s="599">
        <v>0</v>
      </c>
      <c r="AO94" s="599">
        <v>0.50761421319796951</v>
      </c>
      <c r="AP94" s="591"/>
      <c r="AQ94" s="827"/>
      <c r="AR94" s="597">
        <v>1</v>
      </c>
      <c r="AS94" s="599">
        <v>45.5026455026455</v>
      </c>
      <c r="AT94" s="599">
        <v>31.216931216931215</v>
      </c>
      <c r="AU94" s="599">
        <v>15.343915343915343</v>
      </c>
      <c r="AV94" s="599">
        <v>4.2328042328042326</v>
      </c>
      <c r="AW94" s="599">
        <v>1.5873015873015872</v>
      </c>
      <c r="AX94" s="599">
        <v>0.52910052910052907</v>
      </c>
      <c r="AY94" s="599">
        <v>1.0582010582010581</v>
      </c>
      <c r="AZ94" s="599">
        <v>0.52910052910052907</v>
      </c>
      <c r="BA94" s="599">
        <v>0</v>
      </c>
      <c r="BB94" s="599">
        <v>0</v>
      </c>
      <c r="BC94" s="592"/>
      <c r="BD94" s="827"/>
      <c r="BE94" s="597">
        <v>1</v>
      </c>
      <c r="BF94" s="599">
        <v>36.904761904761905</v>
      </c>
      <c r="BG94" s="599">
        <v>22.023809523809522</v>
      </c>
      <c r="BH94" s="599">
        <v>11.30952380952381</v>
      </c>
      <c r="BI94" s="599">
        <v>13.690476190476192</v>
      </c>
      <c r="BJ94" s="599">
        <v>5.3571428571428568</v>
      </c>
      <c r="BK94" s="599">
        <v>4.1666666666666661</v>
      </c>
      <c r="BL94" s="599">
        <v>3.5714285714285712</v>
      </c>
      <c r="BM94" s="599">
        <v>2.3809523809523809</v>
      </c>
      <c r="BN94" s="599">
        <v>0</v>
      </c>
      <c r="BO94" s="599">
        <v>0.59523809523809523</v>
      </c>
      <c r="BP94"/>
      <c r="BQ94" s="827"/>
      <c r="BR94" s="597">
        <v>1</v>
      </c>
      <c r="BS94" s="599">
        <v>52.212389380530979</v>
      </c>
      <c r="BT94" s="599">
        <v>31.415929203539822</v>
      </c>
      <c r="BU94" s="599">
        <v>11.946902654867257</v>
      </c>
      <c r="BV94" s="599">
        <v>3.9823008849557522</v>
      </c>
      <c r="BW94" s="599">
        <v>0.44247787610619471</v>
      </c>
      <c r="BX94" s="599">
        <v>0</v>
      </c>
      <c r="BY94" s="599">
        <v>0</v>
      </c>
      <c r="BZ94" s="599">
        <v>0</v>
      </c>
      <c r="CA94" s="599">
        <v>0</v>
      </c>
      <c r="CB94" s="599">
        <v>0</v>
      </c>
      <c r="CC94" s="592"/>
      <c r="CD94" s="827"/>
      <c r="CE94" s="597">
        <v>1</v>
      </c>
      <c r="CF94" s="599">
        <v>22.900763358778626</v>
      </c>
      <c r="CG94" s="599">
        <v>19.083969465648856</v>
      </c>
      <c r="CH94" s="599">
        <v>16.030534351145036</v>
      </c>
      <c r="CI94" s="599">
        <v>16.793893129770993</v>
      </c>
      <c r="CJ94" s="599">
        <v>8.3969465648854964</v>
      </c>
      <c r="CK94" s="599">
        <v>6.1068702290076331</v>
      </c>
      <c r="CL94" s="599">
        <v>6.1068702290076331</v>
      </c>
      <c r="CM94" s="599">
        <v>3.8167938931297711</v>
      </c>
      <c r="CN94" s="599">
        <v>0</v>
      </c>
      <c r="CO94" s="599">
        <v>0.76335877862595414</v>
      </c>
      <c r="CP94"/>
      <c r="CQ94" s="827"/>
      <c r="CR94" s="597">
        <v>1</v>
      </c>
      <c r="CS94" s="599">
        <v>36.96682464454976</v>
      </c>
      <c r="CT94" s="599">
        <v>19.431279620853083</v>
      </c>
      <c r="CU94" s="599">
        <v>14.218009478672986</v>
      </c>
      <c r="CV94" s="599">
        <v>13.270142180094787</v>
      </c>
      <c r="CW94" s="599">
        <v>5.6872037914691944</v>
      </c>
      <c r="CX94" s="599">
        <v>3.7914691943127963</v>
      </c>
      <c r="CY94" s="599">
        <v>3.7914691943127963</v>
      </c>
      <c r="CZ94" s="599">
        <v>2.3696682464454977</v>
      </c>
      <c r="DA94" s="599">
        <v>0</v>
      </c>
      <c r="DB94" s="599">
        <v>0.47393364928909953</v>
      </c>
      <c r="DC94" s="592"/>
      <c r="DD94" s="827"/>
      <c r="DE94" s="597">
        <v>1</v>
      </c>
      <c r="DF94" s="599">
        <v>47.945205479452049</v>
      </c>
      <c r="DG94" s="599">
        <v>37.671232876712331</v>
      </c>
      <c r="DH94" s="599">
        <v>12.328767123287671</v>
      </c>
      <c r="DI94" s="599">
        <v>2.054794520547945</v>
      </c>
      <c r="DJ94" s="599">
        <v>0</v>
      </c>
      <c r="DK94" s="599">
        <v>0</v>
      </c>
      <c r="DL94" s="599">
        <v>0</v>
      </c>
      <c r="DM94" s="599">
        <v>0</v>
      </c>
      <c r="DN94" s="599">
        <v>0</v>
      </c>
      <c r="DO94" s="599">
        <v>0</v>
      </c>
    </row>
    <row r="95" spans="1:120" ht="14.25" customHeight="1" x14ac:dyDescent="0.2">
      <c r="A95"/>
      <c r="B95" s="324"/>
      <c r="C95" s="592"/>
      <c r="D95" s="827"/>
      <c r="E95" s="601" t="s">
        <v>45</v>
      </c>
      <c r="F95" s="599">
        <v>24.425868087451775</v>
      </c>
      <c r="G95" s="599">
        <v>40.722028293220653</v>
      </c>
      <c r="H95" s="599">
        <v>20.383979423112255</v>
      </c>
      <c r="I95" s="599">
        <v>8.487966195112989</v>
      </c>
      <c r="J95" s="599">
        <v>3.5458386918978504</v>
      </c>
      <c r="K95" s="599">
        <v>1.4330332537203747</v>
      </c>
      <c r="L95" s="599">
        <v>0.54198052544552644</v>
      </c>
      <c r="M95" s="599">
        <v>0.28476942862392063</v>
      </c>
      <c r="N95" s="599">
        <v>0.14697776961234615</v>
      </c>
      <c r="O95" s="599">
        <v>2.7558331802314897E-2</v>
      </c>
      <c r="P95" s="592"/>
      <c r="Q95" s="827"/>
      <c r="R95" s="597" t="s">
        <v>45</v>
      </c>
      <c r="S95" s="599">
        <v>26.116838487972512</v>
      </c>
      <c r="T95" s="599">
        <v>41.967353951890033</v>
      </c>
      <c r="U95" s="599">
        <v>19.56615120274914</v>
      </c>
      <c r="V95" s="599">
        <v>7.4312714776632305</v>
      </c>
      <c r="W95" s="599">
        <v>3.006872852233677</v>
      </c>
      <c r="X95" s="599">
        <v>1.1168384879725086</v>
      </c>
      <c r="Y95" s="599">
        <v>0.51546391752577314</v>
      </c>
      <c r="Z95" s="599">
        <v>0.1718213058419244</v>
      </c>
      <c r="AA95" s="599">
        <v>8.5910652920962199E-2</v>
      </c>
      <c r="AB95" s="599">
        <v>2.147766323024055E-2</v>
      </c>
      <c r="AC95" s="592"/>
      <c r="AD95" s="827"/>
      <c r="AE95" s="597" t="s">
        <v>45</v>
      </c>
      <c r="AF95" s="599">
        <v>23.162118780096307</v>
      </c>
      <c r="AG95" s="599">
        <v>39.791332263242374</v>
      </c>
      <c r="AH95" s="599">
        <v>20.995184590690208</v>
      </c>
      <c r="AI95" s="599">
        <v>9.2776886035313009</v>
      </c>
      <c r="AJ95" s="599">
        <v>3.9486356340288924</v>
      </c>
      <c r="AK95" s="599">
        <v>1.6693418940609952</v>
      </c>
      <c r="AL95" s="599">
        <v>0.5617977528089888</v>
      </c>
      <c r="AM95" s="599">
        <v>0.36918138041733545</v>
      </c>
      <c r="AN95" s="599">
        <v>0.1926163723916533</v>
      </c>
      <c r="AO95" s="599">
        <v>3.2102728731942212E-2</v>
      </c>
      <c r="AP95" s="591"/>
      <c r="AQ95" s="827"/>
      <c r="AR95" s="597" t="s">
        <v>45</v>
      </c>
      <c r="AS95" s="599">
        <v>28.688823959094229</v>
      </c>
      <c r="AT95" s="599">
        <v>42.092768444119791</v>
      </c>
      <c r="AU95" s="599">
        <v>18.316289262235209</v>
      </c>
      <c r="AV95" s="599">
        <v>6.994156318480643</v>
      </c>
      <c r="AW95" s="599">
        <v>2.4470416362308254</v>
      </c>
      <c r="AX95" s="599">
        <v>0.84002921840759681</v>
      </c>
      <c r="AY95" s="599">
        <v>0.40175310445580714</v>
      </c>
      <c r="AZ95" s="599">
        <v>0.18261504747991236</v>
      </c>
      <c r="BA95" s="599">
        <v>1.8261504747991236E-2</v>
      </c>
      <c r="BB95" s="599">
        <v>1.8261504747991236E-2</v>
      </c>
      <c r="BC95" s="592"/>
      <c r="BD95" s="827"/>
      <c r="BE95" s="597" t="s">
        <v>45</v>
      </c>
      <c r="BF95" s="599">
        <v>20.110905730129389</v>
      </c>
      <c r="BG95" s="599">
        <v>39.33456561922366</v>
      </c>
      <c r="BH95" s="599">
        <v>22.476894639556377</v>
      </c>
      <c r="BI95" s="599">
        <v>10</v>
      </c>
      <c r="BJ95" s="599">
        <v>4.6580406654343802</v>
      </c>
      <c r="BK95" s="599">
        <v>2.033271719038817</v>
      </c>
      <c r="BL95" s="599">
        <v>0.68391866913123844</v>
      </c>
      <c r="BM95" s="599">
        <v>0.38817005545286504</v>
      </c>
      <c r="BN95" s="599">
        <v>0.27726432532347506</v>
      </c>
      <c r="BO95" s="599">
        <v>3.6968576709796669E-2</v>
      </c>
      <c r="BP95"/>
      <c r="BQ95" s="827"/>
      <c r="BR95" s="597" t="s">
        <v>45</v>
      </c>
      <c r="BS95" s="599">
        <v>27.585308674133891</v>
      </c>
      <c r="BT95" s="599">
        <v>42.094295389424332</v>
      </c>
      <c r="BU95" s="599">
        <v>19.822870539202917</v>
      </c>
      <c r="BV95" s="599">
        <v>7.3977598332899186</v>
      </c>
      <c r="BW95" s="599">
        <v>2.2271424850221413</v>
      </c>
      <c r="BX95" s="599">
        <v>0.66423547798905958</v>
      </c>
      <c r="BY95" s="599">
        <v>0.11721802552748112</v>
      </c>
      <c r="BZ95" s="599">
        <v>5.2096900234436055E-2</v>
      </c>
      <c r="CA95" s="599">
        <v>2.6048450117218028E-2</v>
      </c>
      <c r="CB95" s="599">
        <v>1.3024225058609014E-2</v>
      </c>
      <c r="CC95" s="592"/>
      <c r="CD95" s="827"/>
      <c r="CE95" s="597" t="s">
        <v>45</v>
      </c>
      <c r="CF95" s="599">
        <v>16.864089775561098</v>
      </c>
      <c r="CG95" s="599">
        <v>37.437655860349125</v>
      </c>
      <c r="CH95" s="599">
        <v>21.726932668329177</v>
      </c>
      <c r="CI95" s="599">
        <v>11.097256857855362</v>
      </c>
      <c r="CJ95" s="599">
        <v>6.7019950124688279</v>
      </c>
      <c r="CK95" s="599">
        <v>3.273067331670823</v>
      </c>
      <c r="CL95" s="599">
        <v>1.5586034912718205</v>
      </c>
      <c r="CM95" s="599">
        <v>0.84164588528678297</v>
      </c>
      <c r="CN95" s="599">
        <v>0.43640897755610969</v>
      </c>
      <c r="CO95" s="599">
        <v>6.2344139650872814E-2</v>
      </c>
      <c r="CP95"/>
      <c r="CQ95" s="827"/>
      <c r="CR95" s="597" t="s">
        <v>45</v>
      </c>
      <c r="CS95" s="599">
        <v>18.259162303664922</v>
      </c>
      <c r="CT95" s="599">
        <v>32.297120418848166</v>
      </c>
      <c r="CU95" s="599">
        <v>22.251308900523561</v>
      </c>
      <c r="CV95" s="599">
        <v>12.238219895287958</v>
      </c>
      <c r="CW95" s="599">
        <v>7.8861256544502618</v>
      </c>
      <c r="CX95" s="599">
        <v>3.8612565445026177</v>
      </c>
      <c r="CY95" s="599">
        <v>1.7015706806282722</v>
      </c>
      <c r="CZ95" s="599">
        <v>1.0143979057591623</v>
      </c>
      <c r="DA95" s="599">
        <v>0.45811518324607325</v>
      </c>
      <c r="DB95" s="599">
        <v>3.2722513089005235E-2</v>
      </c>
      <c r="DC95" s="592"/>
      <c r="DD95" s="827"/>
      <c r="DE95" s="597" t="s">
        <v>45</v>
      </c>
      <c r="DF95" s="599">
        <v>26.832694763729247</v>
      </c>
      <c r="DG95" s="599">
        <v>44.010217113665391</v>
      </c>
      <c r="DH95" s="599">
        <v>19.655172413793103</v>
      </c>
      <c r="DI95" s="599">
        <v>7.0242656449553005</v>
      </c>
      <c r="DJ95" s="599">
        <v>1.8518518518518516</v>
      </c>
      <c r="DK95" s="599">
        <v>0.48531289910600256</v>
      </c>
      <c r="DL95" s="599">
        <v>8.9399744572158366E-2</v>
      </c>
      <c r="DM95" s="599">
        <v>0</v>
      </c>
      <c r="DN95" s="599">
        <v>2.554278416347382E-2</v>
      </c>
      <c r="DO95" s="599">
        <v>2.554278416347382E-2</v>
      </c>
    </row>
    <row r="96" spans="1:120" ht="14.25" customHeight="1" x14ac:dyDescent="0.2">
      <c r="A96"/>
      <c r="B96" s="324"/>
      <c r="C96" s="592"/>
      <c r="D96" s="827"/>
      <c r="E96" s="601" t="s">
        <v>33</v>
      </c>
      <c r="F96" s="599">
        <v>10.911510312707918</v>
      </c>
      <c r="G96" s="599">
        <v>33.93213572854291</v>
      </c>
      <c r="H96" s="599">
        <v>28.902195608782431</v>
      </c>
      <c r="I96" s="599">
        <v>16.314038589487691</v>
      </c>
      <c r="J96" s="599">
        <v>7.5049900199600801</v>
      </c>
      <c r="K96" s="599">
        <v>1.7831004657351963</v>
      </c>
      <c r="L96" s="599">
        <v>0.41250831669993343</v>
      </c>
      <c r="M96" s="599">
        <v>0.1330671989354624</v>
      </c>
      <c r="N96" s="599">
        <v>0.10645375914836992</v>
      </c>
      <c r="O96" s="599">
        <v>0</v>
      </c>
      <c r="P96" s="592"/>
      <c r="Q96" s="827"/>
      <c r="R96" s="597" t="s">
        <v>33</v>
      </c>
      <c r="S96" s="599">
        <v>11.799761620977355</v>
      </c>
      <c r="T96" s="599">
        <v>37.276519666269373</v>
      </c>
      <c r="U96" s="599">
        <v>28.963051251489869</v>
      </c>
      <c r="V96" s="599">
        <v>14.243146603098927</v>
      </c>
      <c r="W96" s="599">
        <v>5.8700834326579265</v>
      </c>
      <c r="X96" s="599">
        <v>1.4898688915375446</v>
      </c>
      <c r="Y96" s="599">
        <v>0.23837902264600713</v>
      </c>
      <c r="Z96" s="599">
        <v>5.9594755661501783E-2</v>
      </c>
      <c r="AA96" s="599">
        <v>5.9594755661501783E-2</v>
      </c>
      <c r="AB96" s="599">
        <v>0</v>
      </c>
      <c r="AC96" s="592"/>
      <c r="AD96" s="827"/>
      <c r="AE96" s="597" t="s">
        <v>33</v>
      </c>
      <c r="AF96" s="599">
        <v>10.194758355373889</v>
      </c>
      <c r="AG96" s="599">
        <v>31.233469584034623</v>
      </c>
      <c r="AH96" s="599">
        <v>28.853089685020439</v>
      </c>
      <c r="AI96" s="599">
        <v>17.985092570329407</v>
      </c>
      <c r="AJ96" s="599">
        <v>8.8242365953354174</v>
      </c>
      <c r="AK96" s="599">
        <v>2.0197162779514306</v>
      </c>
      <c r="AL96" s="599">
        <v>0.55301755229622507</v>
      </c>
      <c r="AM96" s="599">
        <v>0.19235393123346958</v>
      </c>
      <c r="AN96" s="599">
        <v>0.14426544842510219</v>
      </c>
      <c r="AO96" s="599">
        <v>0</v>
      </c>
      <c r="AP96" s="591"/>
      <c r="AQ96" s="827"/>
      <c r="AR96" s="597" t="s">
        <v>33</v>
      </c>
      <c r="AS96" s="599">
        <v>14.541257934218118</v>
      </c>
      <c r="AT96" s="599">
        <v>36.987882285054816</v>
      </c>
      <c r="AU96" s="599">
        <v>27.553375649163304</v>
      </c>
      <c r="AV96" s="599">
        <v>13.618003462204269</v>
      </c>
      <c r="AW96" s="599">
        <v>5.6837853433352574</v>
      </c>
      <c r="AX96" s="599">
        <v>1.1829197922677437</v>
      </c>
      <c r="AY96" s="599">
        <v>0.25966532025389499</v>
      </c>
      <c r="AZ96" s="599">
        <v>0.1154068090017311</v>
      </c>
      <c r="BA96" s="599">
        <v>5.770340450086555E-2</v>
      </c>
      <c r="BB96" s="599">
        <v>0</v>
      </c>
      <c r="BC96" s="592"/>
      <c r="BD96" s="827"/>
      <c r="BE96" s="597" t="s">
        <v>33</v>
      </c>
      <c r="BF96" s="599">
        <v>7.8043961471968393</v>
      </c>
      <c r="BG96" s="599">
        <v>31.316374413435415</v>
      </c>
      <c r="BH96" s="599">
        <v>30.056804149172635</v>
      </c>
      <c r="BI96" s="599">
        <v>18.621881946159547</v>
      </c>
      <c r="BJ96" s="599">
        <v>9.0639664114596208</v>
      </c>
      <c r="BK96" s="599">
        <v>2.2968634230674243</v>
      </c>
      <c r="BL96" s="599">
        <v>0.54334403556433686</v>
      </c>
      <c r="BM96" s="599">
        <v>0.14818473697209186</v>
      </c>
      <c r="BN96" s="599">
        <v>0.14818473697209186</v>
      </c>
      <c r="BO96" s="599">
        <v>0</v>
      </c>
      <c r="BP96"/>
      <c r="BQ96" s="827"/>
      <c r="BR96" s="597" t="s">
        <v>33</v>
      </c>
      <c r="BS96" s="599">
        <v>12.876647834274953</v>
      </c>
      <c r="BT96" s="599">
        <v>34.227871939736346</v>
      </c>
      <c r="BU96" s="599">
        <v>28.10734463276836</v>
      </c>
      <c r="BV96" s="599">
        <v>15.889830508474576</v>
      </c>
      <c r="BW96" s="599">
        <v>7.109227871939737</v>
      </c>
      <c r="BX96" s="599">
        <v>1.5301318267419963</v>
      </c>
      <c r="BY96" s="599">
        <v>0.21186440677966101</v>
      </c>
      <c r="BZ96" s="599">
        <v>2.3540489642184557E-2</v>
      </c>
      <c r="CA96" s="599">
        <v>2.3540489642184557E-2</v>
      </c>
      <c r="CB96" s="599">
        <v>0</v>
      </c>
      <c r="CC96" s="592"/>
      <c r="CD96" s="827"/>
      <c r="CE96" s="597" t="s">
        <v>33</v>
      </c>
      <c r="CF96" s="599">
        <v>8.356290174471992</v>
      </c>
      <c r="CG96" s="599">
        <v>33.547597183960818</v>
      </c>
      <c r="CH96" s="599">
        <v>29.935720844811755</v>
      </c>
      <c r="CI96" s="599">
        <v>16.865625956535048</v>
      </c>
      <c r="CJ96" s="599">
        <v>8.0195898377716546</v>
      </c>
      <c r="CK96" s="599">
        <v>2.1120293847566574</v>
      </c>
      <c r="CL96" s="599">
        <v>0.67340067340067333</v>
      </c>
      <c r="CM96" s="599">
        <v>0.27548209366391185</v>
      </c>
      <c r="CN96" s="599">
        <v>0.21426385062748698</v>
      </c>
      <c r="CO96" s="599">
        <v>0</v>
      </c>
      <c r="CP96"/>
      <c r="CQ96" s="827"/>
      <c r="CR96" s="597" t="s">
        <v>33</v>
      </c>
      <c r="CS96" s="599">
        <v>6.9868995633187767</v>
      </c>
      <c r="CT96" s="599">
        <v>25.45227698066126</v>
      </c>
      <c r="CU96" s="599">
        <v>27.2613849033063</v>
      </c>
      <c r="CV96" s="599">
        <v>19.525888958203367</v>
      </c>
      <c r="CW96" s="599">
        <v>14.472863381160325</v>
      </c>
      <c r="CX96" s="599">
        <v>3.8677479725514665</v>
      </c>
      <c r="CY96" s="599">
        <v>1.4348097317529631</v>
      </c>
      <c r="CZ96" s="599">
        <v>0.49906425452276981</v>
      </c>
      <c r="DA96" s="599">
        <v>0.49906425452276981</v>
      </c>
      <c r="DB96" s="599">
        <v>0</v>
      </c>
      <c r="DC96" s="592"/>
      <c r="DD96" s="827"/>
      <c r="DE96" s="597" t="s">
        <v>33</v>
      </c>
      <c r="DF96" s="599">
        <v>11.975642760487144</v>
      </c>
      <c r="DG96" s="599">
        <v>36.231393775372126</v>
      </c>
      <c r="DH96" s="599">
        <v>29.347090663058182</v>
      </c>
      <c r="DI96" s="599">
        <v>15.443166441136672</v>
      </c>
      <c r="DJ96" s="599">
        <v>5.6156968876860622</v>
      </c>
      <c r="DK96" s="599">
        <v>1.2178619756427604</v>
      </c>
      <c r="DL96" s="599">
        <v>0.13531799729364005</v>
      </c>
      <c r="DM96" s="599">
        <v>3.3829499323410013E-2</v>
      </c>
      <c r="DN96" s="599">
        <v>0</v>
      </c>
      <c r="DO96" s="599">
        <v>0</v>
      </c>
    </row>
    <row r="97" spans="1:119" ht="14.25" customHeight="1" x14ac:dyDescent="0.2">
      <c r="A97"/>
      <c r="B97" s="324"/>
      <c r="C97" s="592"/>
      <c r="D97" s="827"/>
      <c r="E97" s="601" t="s">
        <v>34</v>
      </c>
      <c r="F97" s="599">
        <v>7.3327615780445967</v>
      </c>
      <c r="G97" s="599">
        <v>28.799313893653515</v>
      </c>
      <c r="H97" s="599">
        <v>30.162950257289879</v>
      </c>
      <c r="I97" s="599">
        <v>19.862778730703258</v>
      </c>
      <c r="J97" s="599">
        <v>9.7770154373927962</v>
      </c>
      <c r="K97" s="599">
        <v>3.0360205831903948</v>
      </c>
      <c r="L97" s="599">
        <v>0.57461406518010294</v>
      </c>
      <c r="M97" s="599">
        <v>0.31732418524871353</v>
      </c>
      <c r="N97" s="599">
        <v>0.10291595197255575</v>
      </c>
      <c r="O97" s="599">
        <v>3.4305317324185243E-2</v>
      </c>
      <c r="P97" s="592"/>
      <c r="Q97" s="827"/>
      <c r="R97" s="597" t="s">
        <v>34</v>
      </c>
      <c r="S97" s="599">
        <v>6.9449575175470999</v>
      </c>
      <c r="T97" s="599">
        <v>31.529368304396009</v>
      </c>
      <c r="U97" s="599">
        <v>31.640192094569635</v>
      </c>
      <c r="V97" s="599">
        <v>18.19357222016993</v>
      </c>
      <c r="W97" s="599">
        <v>8.4226080531954199</v>
      </c>
      <c r="X97" s="599">
        <v>2.4381233838197267</v>
      </c>
      <c r="Y97" s="599">
        <v>0.40635389730328775</v>
      </c>
      <c r="Z97" s="599">
        <v>0.3140007388252678</v>
      </c>
      <c r="AA97" s="599">
        <v>9.2353158478019948E-2</v>
      </c>
      <c r="AB97" s="599">
        <v>1.8470631695603989E-2</v>
      </c>
      <c r="AC97" s="592"/>
      <c r="AD97" s="827"/>
      <c r="AE97" s="597" t="s">
        <v>34</v>
      </c>
      <c r="AF97" s="599">
        <v>7.6689081011847584</v>
      </c>
      <c r="AG97" s="599">
        <v>26.43291706692283</v>
      </c>
      <c r="AH97" s="599">
        <v>28.882484790265771</v>
      </c>
      <c r="AI97" s="599">
        <v>21.309638168427796</v>
      </c>
      <c r="AJ97" s="599">
        <v>10.951008645533141</v>
      </c>
      <c r="AK97" s="599">
        <v>3.5542747358309321</v>
      </c>
      <c r="AL97" s="599">
        <v>0.72046109510086453</v>
      </c>
      <c r="AM97" s="599">
        <v>0.32020493115593979</v>
      </c>
      <c r="AN97" s="599">
        <v>0.11207172590457894</v>
      </c>
      <c r="AO97" s="599">
        <v>4.8030739673390971E-2</v>
      </c>
      <c r="AP97" s="591"/>
      <c r="AQ97" s="827"/>
      <c r="AR97" s="597" t="s">
        <v>34</v>
      </c>
      <c r="AS97" s="599">
        <v>9.7415123456790127</v>
      </c>
      <c r="AT97" s="599">
        <v>32.69675925925926</v>
      </c>
      <c r="AU97" s="599">
        <v>29.976851851851855</v>
      </c>
      <c r="AV97" s="599">
        <v>17.07175925925926</v>
      </c>
      <c r="AW97" s="599">
        <v>7.6581790123456788</v>
      </c>
      <c r="AX97" s="599">
        <v>2.0640432098765435</v>
      </c>
      <c r="AY97" s="599">
        <v>0.46296296296296291</v>
      </c>
      <c r="AZ97" s="599">
        <v>0.19290123456790123</v>
      </c>
      <c r="BA97" s="599">
        <v>9.6450617283950615E-2</v>
      </c>
      <c r="BB97" s="599">
        <v>3.8580246913580245E-2</v>
      </c>
      <c r="BC97" s="592"/>
      <c r="BD97" s="827"/>
      <c r="BE97" s="597" t="s">
        <v>34</v>
      </c>
      <c r="BF97" s="599">
        <v>5.4045707226683133</v>
      </c>
      <c r="BG97" s="599">
        <v>25.679431747992588</v>
      </c>
      <c r="BH97" s="599">
        <v>30.311920938851145</v>
      </c>
      <c r="BI97" s="599">
        <v>22.096973440395306</v>
      </c>
      <c r="BJ97" s="599">
        <v>11.47313156269302</v>
      </c>
      <c r="BK97" s="599">
        <v>3.8140827671402104</v>
      </c>
      <c r="BL97" s="599">
        <v>0.66399011735639279</v>
      </c>
      <c r="BM97" s="599">
        <v>0.41692402717726995</v>
      </c>
      <c r="BN97" s="599">
        <v>0.10809141445336627</v>
      </c>
      <c r="BO97" s="599">
        <v>3.0883261272390366E-2</v>
      </c>
      <c r="BP97"/>
      <c r="BQ97" s="827"/>
      <c r="BR97" s="597" t="s">
        <v>34</v>
      </c>
      <c r="BS97" s="599">
        <v>9.3045471914405802</v>
      </c>
      <c r="BT97" s="599">
        <v>31.410011463507832</v>
      </c>
      <c r="BU97" s="599">
        <v>28.467711119602601</v>
      </c>
      <c r="BV97" s="599">
        <v>19.163163928162017</v>
      </c>
      <c r="BW97" s="599">
        <v>8.4256782575468101</v>
      </c>
      <c r="BX97" s="599">
        <v>2.7130301872372948</v>
      </c>
      <c r="BY97" s="599">
        <v>0.32479938861291557</v>
      </c>
      <c r="BZ97" s="599">
        <v>0.15284677111196027</v>
      </c>
      <c r="CA97" s="599">
        <v>3.8211692777990067E-2</v>
      </c>
      <c r="CB97" s="599">
        <v>0</v>
      </c>
      <c r="CC97" s="592"/>
      <c r="CD97" s="827"/>
      <c r="CE97" s="597" t="s">
        <v>34</v>
      </c>
      <c r="CF97" s="599">
        <v>5.7267351384998442</v>
      </c>
      <c r="CG97" s="599">
        <v>26.672891378773734</v>
      </c>
      <c r="CH97" s="599">
        <v>31.543728602552136</v>
      </c>
      <c r="CI97" s="599">
        <v>20.432617491441022</v>
      </c>
      <c r="CJ97" s="599">
        <v>10.877684407096172</v>
      </c>
      <c r="CK97" s="599">
        <v>3.299097416744476</v>
      </c>
      <c r="CL97" s="599">
        <v>0.77808901338313097</v>
      </c>
      <c r="CM97" s="599">
        <v>0.45129162776221599</v>
      </c>
      <c r="CN97" s="599">
        <v>0.1556178026766262</v>
      </c>
      <c r="CO97" s="599">
        <v>6.2247121070650488E-2</v>
      </c>
      <c r="CP97"/>
      <c r="CQ97" s="827"/>
      <c r="CR97" s="597" t="s">
        <v>34</v>
      </c>
      <c r="CS97" s="599">
        <v>3.7467700258397936</v>
      </c>
      <c r="CT97" s="599">
        <v>19.939707149009475</v>
      </c>
      <c r="CU97" s="599">
        <v>28.251507321274765</v>
      </c>
      <c r="CV97" s="599">
        <v>21.834625322997418</v>
      </c>
      <c r="CW97" s="599">
        <v>15.805340223944874</v>
      </c>
      <c r="CX97" s="599">
        <v>6.3738156761412572</v>
      </c>
      <c r="CY97" s="599">
        <v>2.0671834625323</v>
      </c>
      <c r="CZ97" s="599">
        <v>1.335055986218777</v>
      </c>
      <c r="DA97" s="599">
        <v>0.47372954349698532</v>
      </c>
      <c r="DB97" s="599">
        <v>0.17226528854435832</v>
      </c>
      <c r="DC97" s="592"/>
      <c r="DD97" s="827"/>
      <c r="DE97" s="597" t="s">
        <v>34</v>
      </c>
      <c r="DF97" s="599">
        <v>8.2244591989719424</v>
      </c>
      <c r="DG97" s="599">
        <v>31.002355964874706</v>
      </c>
      <c r="DH97" s="599">
        <v>30.638252302420216</v>
      </c>
      <c r="DI97" s="599">
        <v>19.372456628828445</v>
      </c>
      <c r="DJ97" s="599">
        <v>8.2780038552152497</v>
      </c>
      <c r="DK97" s="599">
        <v>2.2060398372242451</v>
      </c>
      <c r="DL97" s="599">
        <v>0.2034696937245663</v>
      </c>
      <c r="DM97" s="599">
        <v>6.42535874919683E-2</v>
      </c>
      <c r="DN97" s="599">
        <v>1.0708931248661383E-2</v>
      </c>
      <c r="DO97" s="599">
        <v>0</v>
      </c>
    </row>
    <row r="98" spans="1:119" ht="14.25" customHeight="1" x14ac:dyDescent="0.2">
      <c r="A98"/>
      <c r="B98" s="324"/>
      <c r="C98" s="592"/>
      <c r="D98" s="827"/>
      <c r="E98" s="601" t="s">
        <v>35</v>
      </c>
      <c r="F98" s="599">
        <v>3.930446510283705</v>
      </c>
      <c r="G98" s="599">
        <v>20.986465006502577</v>
      </c>
      <c r="H98" s="599">
        <v>30.595828717306489</v>
      </c>
      <c r="I98" s="599">
        <v>25.080680121381437</v>
      </c>
      <c r="J98" s="599">
        <v>14.459804441019219</v>
      </c>
      <c r="K98" s="599">
        <v>3.8100284186696212</v>
      </c>
      <c r="L98" s="599">
        <v>0.68397476036799765</v>
      </c>
      <c r="M98" s="599">
        <v>0.30827031453205528</v>
      </c>
      <c r="N98" s="599">
        <v>0.10596792062039399</v>
      </c>
      <c r="O98" s="599">
        <v>3.853378931650691E-2</v>
      </c>
      <c r="P98" s="592"/>
      <c r="Q98" s="827"/>
      <c r="R98" s="597" t="s">
        <v>35</v>
      </c>
      <c r="S98" s="599">
        <v>3.3599532528243081</v>
      </c>
      <c r="T98" s="599">
        <v>21.601090767432801</v>
      </c>
      <c r="U98" s="599">
        <v>32.323724191663423</v>
      </c>
      <c r="V98" s="599">
        <v>24.503311258278146</v>
      </c>
      <c r="W98" s="599">
        <v>14.12154265679782</v>
      </c>
      <c r="X98" s="599">
        <v>3.2041293338527463</v>
      </c>
      <c r="Y98" s="599">
        <v>0.56486170627191279</v>
      </c>
      <c r="Z98" s="599">
        <v>0.24347487339306584</v>
      </c>
      <c r="AA98" s="599">
        <v>3.8955979742890535E-2</v>
      </c>
      <c r="AB98" s="599">
        <v>3.8955979742890535E-2</v>
      </c>
      <c r="AC98" s="592"/>
      <c r="AD98" s="827"/>
      <c r="AE98" s="597" t="s">
        <v>35</v>
      </c>
      <c r="AF98" s="599">
        <v>4.4887067568855432</v>
      </c>
      <c r="AG98" s="599">
        <v>20.385018583817782</v>
      </c>
      <c r="AH98" s="599">
        <v>28.904984275231104</v>
      </c>
      <c r="AI98" s="599">
        <v>25.64566854093205</v>
      </c>
      <c r="AJ98" s="599">
        <v>14.790812922900981</v>
      </c>
      <c r="AK98" s="599">
        <v>4.4029352901934624</v>
      </c>
      <c r="AL98" s="599">
        <v>0.80053368912608414</v>
      </c>
      <c r="AM98" s="599">
        <v>0.37167635566568186</v>
      </c>
      <c r="AN98" s="599">
        <v>0.17154293338416088</v>
      </c>
      <c r="AO98" s="599">
        <v>3.8120651863146858E-2</v>
      </c>
      <c r="AP98" s="591"/>
      <c r="AQ98" s="827"/>
      <c r="AR98" s="597" t="s">
        <v>35</v>
      </c>
      <c r="AS98" s="599">
        <v>5.7888349514563107</v>
      </c>
      <c r="AT98" s="599">
        <v>26.832524271844662</v>
      </c>
      <c r="AU98" s="599">
        <v>32.075242718446603</v>
      </c>
      <c r="AV98" s="599">
        <v>21.225728155339809</v>
      </c>
      <c r="AW98" s="599">
        <v>10.800970873786406</v>
      </c>
      <c r="AX98" s="599">
        <v>2.4635922330097086</v>
      </c>
      <c r="AY98" s="599">
        <v>0.49757281553398058</v>
      </c>
      <c r="AZ98" s="599">
        <v>0.2063106796116505</v>
      </c>
      <c r="BA98" s="599">
        <v>8.4951456310679616E-2</v>
      </c>
      <c r="BB98" s="599">
        <v>2.4271844660194174E-2</v>
      </c>
      <c r="BC98" s="592"/>
      <c r="BD98" s="827"/>
      <c r="BE98" s="597" t="s">
        <v>35</v>
      </c>
      <c r="BF98" s="599">
        <v>2.7074514815110615</v>
      </c>
      <c r="BG98" s="599">
        <v>17.139206133695392</v>
      </c>
      <c r="BH98" s="599">
        <v>29.622234645795064</v>
      </c>
      <c r="BI98" s="599">
        <v>27.617602427921096</v>
      </c>
      <c r="BJ98" s="599">
        <v>16.867662327290152</v>
      </c>
      <c r="BK98" s="599">
        <v>4.6961105343023721</v>
      </c>
      <c r="BL98" s="599">
        <v>0.80664483667438702</v>
      </c>
      <c r="BM98" s="599">
        <v>0.37536937944253657</v>
      </c>
      <c r="BN98" s="599">
        <v>0.11979873811995846</v>
      </c>
      <c r="BO98" s="599">
        <v>4.791949524798339E-2</v>
      </c>
      <c r="BP98"/>
      <c r="BQ98" s="827"/>
      <c r="BR98" s="597" t="s">
        <v>35</v>
      </c>
      <c r="BS98" s="599">
        <v>6.24154008121522</v>
      </c>
      <c r="BT98" s="599">
        <v>26.364866897277789</v>
      </c>
      <c r="BU98" s="599">
        <v>29.793953978041809</v>
      </c>
      <c r="BV98" s="599">
        <v>21.807790645209806</v>
      </c>
      <c r="BW98" s="599">
        <v>11.400210557978644</v>
      </c>
      <c r="BX98" s="599">
        <v>3.4892465032335687</v>
      </c>
      <c r="BY98" s="599">
        <v>0.60159422469544288</v>
      </c>
      <c r="BZ98" s="599">
        <v>0.25567754549556326</v>
      </c>
      <c r="CA98" s="599">
        <v>4.5119566852158219E-2</v>
      </c>
      <c r="CB98" s="599">
        <v>0</v>
      </c>
      <c r="CC98" s="592"/>
      <c r="CD98" s="827"/>
      <c r="CE98" s="597" t="s">
        <v>35</v>
      </c>
      <c r="CF98" s="599">
        <v>2.8415532879818595</v>
      </c>
      <c r="CG98" s="599">
        <v>18.452380952380953</v>
      </c>
      <c r="CH98" s="599">
        <v>30.973639455782315</v>
      </c>
      <c r="CI98" s="599">
        <v>26.622732426303852</v>
      </c>
      <c r="CJ98" s="599">
        <v>15.901360544217688</v>
      </c>
      <c r="CK98" s="599">
        <v>3.9611678004535147</v>
      </c>
      <c r="CL98" s="599">
        <v>0.72278911564625847</v>
      </c>
      <c r="CM98" s="599">
        <v>0.33304988662131518</v>
      </c>
      <c r="CN98" s="599">
        <v>0.13463718820861678</v>
      </c>
      <c r="CO98" s="599">
        <v>5.6689342403628121E-2</v>
      </c>
      <c r="CP98"/>
      <c r="CQ98" s="827"/>
      <c r="CR98" s="597" t="s">
        <v>35</v>
      </c>
      <c r="CS98" s="599">
        <v>2.4642957154858585</v>
      </c>
      <c r="CT98" s="599">
        <v>14.253710445253432</v>
      </c>
      <c r="CU98" s="599">
        <v>25.903108373004763</v>
      </c>
      <c r="CV98" s="599">
        <v>24.894987398487821</v>
      </c>
      <c r="CW98" s="599">
        <v>20.8345001400168</v>
      </c>
      <c r="CX98" s="599">
        <v>7.6449173900868095</v>
      </c>
      <c r="CY98" s="599">
        <v>2.0162419490338839</v>
      </c>
      <c r="CZ98" s="599">
        <v>1.2881545785494259</v>
      </c>
      <c r="DA98" s="599">
        <v>0.47605712685522261</v>
      </c>
      <c r="DB98" s="599">
        <v>0.22402688322598713</v>
      </c>
      <c r="DC98" s="592"/>
      <c r="DD98" s="827"/>
      <c r="DE98" s="597" t="s">
        <v>35</v>
      </c>
      <c r="DF98" s="599">
        <v>4.2350203606748105</v>
      </c>
      <c r="DG98" s="599">
        <v>22.385107620709714</v>
      </c>
      <c r="DH98" s="599">
        <v>31.570680628272253</v>
      </c>
      <c r="DI98" s="599">
        <v>25.119255381035487</v>
      </c>
      <c r="DJ98" s="599">
        <v>13.135543920884235</v>
      </c>
      <c r="DK98" s="599">
        <v>3.0133798720186156</v>
      </c>
      <c r="DL98" s="599">
        <v>0.40721349621873182</v>
      </c>
      <c r="DM98" s="599">
        <v>0.10471204188481677</v>
      </c>
      <c r="DN98" s="599">
        <v>2.9086678301337987E-2</v>
      </c>
      <c r="DO98" s="599">
        <v>0</v>
      </c>
    </row>
    <row r="99" spans="1:119" ht="14.25" customHeight="1" x14ac:dyDescent="0.2">
      <c r="A99"/>
      <c r="B99" s="324"/>
      <c r="C99" s="592"/>
      <c r="D99" s="827"/>
      <c r="E99" s="601" t="s">
        <v>36</v>
      </c>
      <c r="F99" s="599">
        <v>1.9278333834169343</v>
      </c>
      <c r="G99" s="599">
        <v>10.605395159612584</v>
      </c>
      <c r="H99" s="599">
        <v>23.695707450128292</v>
      </c>
      <c r="I99" s="599">
        <v>29.872171239684704</v>
      </c>
      <c r="J99" s="599">
        <v>24.370680289406163</v>
      </c>
      <c r="K99" s="599">
        <v>7.480178451723261</v>
      </c>
      <c r="L99" s="599">
        <v>1.4262268555974202</v>
      </c>
      <c r="M99" s="599">
        <v>0.49929497700006936</v>
      </c>
      <c r="N99" s="599">
        <v>0.10401978687501444</v>
      </c>
      <c r="O99" s="599">
        <v>1.8492406555558123E-2</v>
      </c>
      <c r="P99" s="592"/>
      <c r="Q99" s="827"/>
      <c r="R99" s="597" t="s">
        <v>36</v>
      </c>
      <c r="S99" s="599">
        <v>1.7045982350209012</v>
      </c>
      <c r="T99" s="599">
        <v>10.274036228518346</v>
      </c>
      <c r="U99" s="599">
        <v>24.547143520668836</v>
      </c>
      <c r="V99" s="599">
        <v>30.190431955411057</v>
      </c>
      <c r="W99" s="599">
        <v>24.28704133766837</v>
      </c>
      <c r="X99" s="599">
        <v>7.1017185322805387</v>
      </c>
      <c r="Y99" s="599">
        <v>1.3934045517882026</v>
      </c>
      <c r="Z99" s="599">
        <v>0.43195541105434276</v>
      </c>
      <c r="AA99" s="599">
        <v>6.0380863910822105E-2</v>
      </c>
      <c r="AB99" s="599">
        <v>9.2893636785880158E-3</v>
      </c>
      <c r="AC99" s="592"/>
      <c r="AD99" s="827"/>
      <c r="AE99" s="597" t="s">
        <v>36</v>
      </c>
      <c r="AF99" s="599">
        <v>2.1490037273940454</v>
      </c>
      <c r="AG99" s="599">
        <v>10.93368919976071</v>
      </c>
      <c r="AH99" s="599">
        <v>22.852146702866872</v>
      </c>
      <c r="AI99" s="599">
        <v>29.556854263494547</v>
      </c>
      <c r="AJ99" s="599">
        <v>24.453545626064148</v>
      </c>
      <c r="AK99" s="599">
        <v>7.8551378215452576</v>
      </c>
      <c r="AL99" s="599">
        <v>1.4587455708434953</v>
      </c>
      <c r="AM99" s="599">
        <v>0.56601168837145088</v>
      </c>
      <c r="AN99" s="599">
        <v>0.14725507339745064</v>
      </c>
      <c r="AO99" s="599">
        <v>2.7610326262021999E-2</v>
      </c>
      <c r="AP99" s="591"/>
      <c r="AQ99" s="827"/>
      <c r="AR99" s="597" t="s">
        <v>36</v>
      </c>
      <c r="AS99" s="599">
        <v>3.3127742099573982</v>
      </c>
      <c r="AT99" s="599">
        <v>15.063266993069243</v>
      </c>
      <c r="AU99" s="599">
        <v>28.053665670502959</v>
      </c>
      <c r="AV99" s="599">
        <v>28.034590195205698</v>
      </c>
      <c r="AW99" s="599">
        <v>18.980097920773193</v>
      </c>
      <c r="AX99" s="599">
        <v>4.9914160361162336</v>
      </c>
      <c r="AY99" s="599">
        <v>1.0555096331150251</v>
      </c>
      <c r="AZ99" s="599">
        <v>0.40058498124244929</v>
      </c>
      <c r="BA99" s="599">
        <v>9.5377376486297447E-2</v>
      </c>
      <c r="BB99" s="599">
        <v>1.2716983531506326E-2</v>
      </c>
      <c r="BC99" s="592"/>
      <c r="BD99" s="827"/>
      <c r="BE99" s="597" t="s">
        <v>36</v>
      </c>
      <c r="BF99" s="599">
        <v>1.1367763492409386</v>
      </c>
      <c r="BG99" s="599">
        <v>8.05912689765381</v>
      </c>
      <c r="BH99" s="599">
        <v>21.206508316989904</v>
      </c>
      <c r="BI99" s="599">
        <v>30.92176944868163</v>
      </c>
      <c r="BJ99" s="599">
        <v>27.449698554514416</v>
      </c>
      <c r="BK99" s="599">
        <v>8.9017215079538019</v>
      </c>
      <c r="BL99" s="599">
        <v>1.6379748674366239</v>
      </c>
      <c r="BM99" s="599">
        <v>0.55567661799956425</v>
      </c>
      <c r="BN99" s="599">
        <v>0.10895619960775767</v>
      </c>
      <c r="BO99" s="599">
        <v>2.1791239921551537E-2</v>
      </c>
      <c r="BP99"/>
      <c r="BQ99" s="827"/>
      <c r="BR99" s="597" t="s">
        <v>36</v>
      </c>
      <c r="BS99" s="599">
        <v>3.8799332962757087</v>
      </c>
      <c r="BT99" s="599">
        <v>16.909394107837688</v>
      </c>
      <c r="BU99" s="599">
        <v>25.892162312395779</v>
      </c>
      <c r="BV99" s="599">
        <v>26.314619232907173</v>
      </c>
      <c r="BW99" s="599">
        <v>19.466370205669818</v>
      </c>
      <c r="BX99" s="599">
        <v>6.0589216231239575</v>
      </c>
      <c r="BY99" s="599">
        <v>0.93385214007782102</v>
      </c>
      <c r="BZ99" s="599">
        <v>0.40022234574763754</v>
      </c>
      <c r="CA99" s="599">
        <v>0.12229016120066703</v>
      </c>
      <c r="CB99" s="599">
        <v>2.2234574763757644E-2</v>
      </c>
      <c r="CC99" s="592"/>
      <c r="CD99" s="827"/>
      <c r="CE99" s="597" t="s">
        <v>36</v>
      </c>
      <c r="CF99" s="599">
        <v>1.4153971867156949</v>
      </c>
      <c r="CG99" s="599">
        <v>8.9505632405299718</v>
      </c>
      <c r="CH99" s="599">
        <v>23.119126831261308</v>
      </c>
      <c r="CI99" s="599">
        <v>30.806046810249228</v>
      </c>
      <c r="CJ99" s="599">
        <v>25.658086733204925</v>
      </c>
      <c r="CK99" s="599">
        <v>7.8532656277359472</v>
      </c>
      <c r="CL99" s="599">
        <v>1.5554777330298255</v>
      </c>
      <c r="CM99" s="599">
        <v>0.5253020486779898</v>
      </c>
      <c r="CN99" s="599">
        <v>9.9223720305842533E-2</v>
      </c>
      <c r="CO99" s="599">
        <v>1.751006828926633E-2</v>
      </c>
      <c r="CP99"/>
      <c r="CQ99" s="827"/>
      <c r="CR99" s="597" t="s">
        <v>36</v>
      </c>
      <c r="CS99" s="599">
        <v>1.4678637594413566</v>
      </c>
      <c r="CT99" s="599">
        <v>6.0282171868319789</v>
      </c>
      <c r="CU99" s="599">
        <v>17.842382784665812</v>
      </c>
      <c r="CV99" s="599">
        <v>27.647142653555651</v>
      </c>
      <c r="CW99" s="599">
        <v>29.000997577312244</v>
      </c>
      <c r="CX99" s="599">
        <v>11.500641299700726</v>
      </c>
      <c r="CY99" s="599">
        <v>4.2183269203363256</v>
      </c>
      <c r="CZ99" s="599">
        <v>1.7813880575744618</v>
      </c>
      <c r="DA99" s="599">
        <v>0.42753313381787095</v>
      </c>
      <c r="DB99" s="599">
        <v>8.5506626763574178E-2</v>
      </c>
      <c r="DC99" s="592"/>
      <c r="DD99" s="827"/>
      <c r="DE99" s="597" t="s">
        <v>36</v>
      </c>
      <c r="DF99" s="599">
        <v>2.0168855534709191</v>
      </c>
      <c r="DG99" s="599">
        <v>11.49155722326454</v>
      </c>
      <c r="DH99" s="599">
        <v>24.828937203399185</v>
      </c>
      <c r="DI99" s="599">
        <v>30.302946694625316</v>
      </c>
      <c r="DJ99" s="599">
        <v>23.474230217415297</v>
      </c>
      <c r="DK99" s="599">
        <v>6.7017989184416731</v>
      </c>
      <c r="DL99" s="599">
        <v>0.8856638340139058</v>
      </c>
      <c r="DM99" s="599">
        <v>0.25107604017216639</v>
      </c>
      <c r="DN99" s="599">
        <v>4.1386160467939519E-2</v>
      </c>
      <c r="DO99" s="599">
        <v>5.5181547290586025E-3</v>
      </c>
    </row>
    <row r="100" spans="1:119" ht="14.25" customHeight="1" x14ac:dyDescent="0.2">
      <c r="A100"/>
      <c r="B100" s="324"/>
      <c r="C100" s="592"/>
      <c r="D100" s="827"/>
      <c r="E100" s="601" t="s">
        <v>37</v>
      </c>
      <c r="F100" s="599">
        <v>1.0181855022541919</v>
      </c>
      <c r="G100" s="599">
        <v>4.5603059622106281</v>
      </c>
      <c r="H100" s="599">
        <v>13.002127551795756</v>
      </c>
      <c r="I100" s="599">
        <v>25.650929537510763</v>
      </c>
      <c r="J100" s="599">
        <v>34.256116711412801</v>
      </c>
      <c r="K100" s="599">
        <v>15.87178967630819</v>
      </c>
      <c r="L100" s="599">
        <v>3.8169292335747937</v>
      </c>
      <c r="M100" s="599">
        <v>1.4019046654171521</v>
      </c>
      <c r="N100" s="599">
        <v>0.37612076389240667</v>
      </c>
      <c r="O100" s="599">
        <v>4.5590395623322025E-2</v>
      </c>
      <c r="P100" s="592"/>
      <c r="Q100" s="827"/>
      <c r="R100" s="597" t="s">
        <v>37</v>
      </c>
      <c r="S100" s="599">
        <v>0.91738494883814703</v>
      </c>
      <c r="T100" s="599">
        <v>4.2819698573516813</v>
      </c>
      <c r="U100" s="599">
        <v>13.309642623116085</v>
      </c>
      <c r="V100" s="599">
        <v>25.759866928776653</v>
      </c>
      <c r="W100" s="599">
        <v>34.414537023035436</v>
      </c>
      <c r="X100" s="599">
        <v>15.870255557235749</v>
      </c>
      <c r="Y100" s="599">
        <v>3.843439689500479</v>
      </c>
      <c r="Z100" s="599">
        <v>1.2777861787388478</v>
      </c>
      <c r="AA100" s="599">
        <v>0.30747517516003831</v>
      </c>
      <c r="AB100" s="599">
        <v>1.7642018246887443E-2</v>
      </c>
      <c r="AC100" s="592"/>
      <c r="AD100" s="827"/>
      <c r="AE100" s="597" t="s">
        <v>37</v>
      </c>
      <c r="AF100" s="599">
        <v>1.1199918546046939</v>
      </c>
      <c r="AG100" s="599">
        <v>4.8414193351321089</v>
      </c>
      <c r="AH100" s="599">
        <v>12.691544061497734</v>
      </c>
      <c r="AI100" s="599">
        <v>25.540905157053402</v>
      </c>
      <c r="AJ100" s="599">
        <v>34.09611566461335</v>
      </c>
      <c r="AK100" s="599">
        <v>15.873339102988343</v>
      </c>
      <c r="AL100" s="599">
        <v>3.7901542534236117</v>
      </c>
      <c r="AM100" s="599">
        <v>1.5272616199154916</v>
      </c>
      <c r="AN100" s="599">
        <v>0.44545130580868508</v>
      </c>
      <c r="AO100" s="599">
        <v>7.3817644962582099E-2</v>
      </c>
      <c r="AP100" s="591"/>
      <c r="AQ100" s="827"/>
      <c r="AR100" s="597" t="s">
        <v>37</v>
      </c>
      <c r="AS100" s="599">
        <v>1.9109535066981875</v>
      </c>
      <c r="AT100" s="599">
        <v>7.8053585500394016</v>
      </c>
      <c r="AU100" s="599">
        <v>17.895981087470449</v>
      </c>
      <c r="AV100" s="599">
        <v>27.821118991331755</v>
      </c>
      <c r="AW100" s="599">
        <v>29.227738376674544</v>
      </c>
      <c r="AX100" s="599">
        <v>11.36327817178881</v>
      </c>
      <c r="AY100" s="599">
        <v>2.7462568951930657</v>
      </c>
      <c r="AZ100" s="599">
        <v>0.91016548463356961</v>
      </c>
      <c r="BA100" s="599">
        <v>0.27974783293932232</v>
      </c>
      <c r="BB100" s="599">
        <v>3.9401103230890466E-2</v>
      </c>
      <c r="BC100" s="592"/>
      <c r="BD100" s="827"/>
      <c r="BE100" s="597" t="s">
        <v>37</v>
      </c>
      <c r="BF100" s="599">
        <v>0.59532696327261869</v>
      </c>
      <c r="BG100" s="599">
        <v>3.0232905344879066</v>
      </c>
      <c r="BH100" s="599">
        <v>10.684159450582262</v>
      </c>
      <c r="BI100" s="599">
        <v>24.623021797551509</v>
      </c>
      <c r="BJ100" s="599">
        <v>36.63780232905345</v>
      </c>
      <c r="BK100" s="599">
        <v>18.007240967452969</v>
      </c>
      <c r="BL100" s="599">
        <v>4.324051955807704</v>
      </c>
      <c r="BM100" s="599">
        <v>1.6348163630934609</v>
      </c>
      <c r="BN100" s="599">
        <v>0.42176769184831292</v>
      </c>
      <c r="BO100" s="599">
        <v>4.8521946849805916E-2</v>
      </c>
      <c r="BP100"/>
      <c r="BQ100" s="827"/>
      <c r="BR100" s="597" t="s">
        <v>37</v>
      </c>
      <c r="BS100" s="599">
        <v>2.5501950708916166</v>
      </c>
      <c r="BT100" s="599">
        <v>9.4680749833476074</v>
      </c>
      <c r="BU100" s="599">
        <v>18.907603006946427</v>
      </c>
      <c r="BV100" s="599">
        <v>25.616138547911316</v>
      </c>
      <c r="BW100" s="599">
        <v>27.014939575601865</v>
      </c>
      <c r="BX100" s="599">
        <v>12.47502141021981</v>
      </c>
      <c r="BY100" s="599">
        <v>2.5692263773908079</v>
      </c>
      <c r="BZ100" s="599">
        <v>1.0276905509563232</v>
      </c>
      <c r="CA100" s="599">
        <v>0.35207917023503665</v>
      </c>
      <c r="CB100" s="599">
        <v>1.9031306499191172E-2</v>
      </c>
      <c r="CC100" s="592"/>
      <c r="CD100" s="827"/>
      <c r="CE100" s="597" t="s">
        <v>37</v>
      </c>
      <c r="CF100" s="599">
        <v>0.7829961288437659</v>
      </c>
      <c r="CG100" s="599">
        <v>3.8068804324008472</v>
      </c>
      <c r="CH100" s="599">
        <v>12.095537214228324</v>
      </c>
      <c r="CI100" s="599">
        <v>25.656270542692276</v>
      </c>
      <c r="CJ100" s="599">
        <v>35.367759842232118</v>
      </c>
      <c r="CK100" s="599">
        <v>16.393251040829742</v>
      </c>
      <c r="CL100" s="599">
        <v>4.0084727193046525</v>
      </c>
      <c r="CM100" s="599">
        <v>1.4593528595427654</v>
      </c>
      <c r="CN100" s="599">
        <v>0.37981155503615516</v>
      </c>
      <c r="CO100" s="599">
        <v>4.9667664889343363E-2</v>
      </c>
      <c r="CP100"/>
      <c r="CQ100" s="827"/>
      <c r="CR100" s="597" t="s">
        <v>37</v>
      </c>
      <c r="CS100" s="599">
        <v>0.91410689286008406</v>
      </c>
      <c r="CT100" s="599">
        <v>2.7505558758132258</v>
      </c>
      <c r="CU100" s="599">
        <v>8.646957094622417</v>
      </c>
      <c r="CV100" s="599">
        <v>20.859754591122456</v>
      </c>
      <c r="CW100" s="599">
        <v>33.459606357572262</v>
      </c>
      <c r="CX100" s="599">
        <v>19.85506052869966</v>
      </c>
      <c r="CY100" s="599">
        <v>8.4493123610310477</v>
      </c>
      <c r="CZ100" s="599">
        <v>3.722309149304126</v>
      </c>
      <c r="DA100" s="599">
        <v>1.1693980070822696</v>
      </c>
      <c r="DB100" s="599">
        <v>0.17293914189244833</v>
      </c>
      <c r="DC100" s="592"/>
      <c r="DD100" s="827"/>
      <c r="DE100" s="597" t="s">
        <v>37</v>
      </c>
      <c r="DF100" s="599">
        <v>1.0370991155475076</v>
      </c>
      <c r="DG100" s="599">
        <v>4.8891815447239644</v>
      </c>
      <c r="DH100" s="599">
        <v>13.793567890333877</v>
      </c>
      <c r="DI100" s="599">
        <v>26.521602490235107</v>
      </c>
      <c r="DJ100" s="599">
        <v>34.400862004459675</v>
      </c>
      <c r="DK100" s="599">
        <v>15.147932536178747</v>
      </c>
      <c r="DL100" s="599">
        <v>2.9751126142979003</v>
      </c>
      <c r="DM100" s="599">
        <v>0.98023076577722568</v>
      </c>
      <c r="DN100" s="599">
        <v>0.23196300564193892</v>
      </c>
      <c r="DO100" s="599">
        <v>2.2448032804058604E-2</v>
      </c>
    </row>
    <row r="101" spans="1:119" ht="14.25" customHeight="1" x14ac:dyDescent="0.2">
      <c r="A101"/>
      <c r="B101" s="324"/>
      <c r="C101" s="592"/>
      <c r="D101" s="827"/>
      <c r="E101" s="601" t="s">
        <v>38</v>
      </c>
      <c r="F101" s="599">
        <v>0.45053792674874743</v>
      </c>
      <c r="G101" s="599">
        <v>1.5642599137763624</v>
      </c>
      <c r="H101" s="599">
        <v>5.3297471550083504</v>
      </c>
      <c r="I101" s="599">
        <v>14.728900454421876</v>
      </c>
      <c r="J101" s="599">
        <v>35.204101448712471</v>
      </c>
      <c r="K101" s="599">
        <v>26.702140055152057</v>
      </c>
      <c r="L101" s="599">
        <v>9.9137763622946373</v>
      </c>
      <c r="M101" s="599">
        <v>4.5034372936652813</v>
      </c>
      <c r="N101" s="599">
        <v>1.3962791781566783</v>
      </c>
      <c r="O101" s="599">
        <v>0.2068202120635414</v>
      </c>
      <c r="P101" s="592"/>
      <c r="Q101" s="827"/>
      <c r="R101" s="597" t="s">
        <v>38</v>
      </c>
      <c r="S101" s="599">
        <v>0.3638580382146191</v>
      </c>
      <c r="T101" s="599">
        <v>1.4135218029070542</v>
      </c>
      <c r="U101" s="599">
        <v>5.2159335530451676</v>
      </c>
      <c r="V101" s="599">
        <v>14.63433219667384</v>
      </c>
      <c r="W101" s="599">
        <v>35.364715295372719</v>
      </c>
      <c r="X101" s="599">
        <v>27.056940925456729</v>
      </c>
      <c r="Y101" s="599">
        <v>10.182310022288686</v>
      </c>
      <c r="Z101" s="599">
        <v>4.4424970948507418</v>
      </c>
      <c r="AA101" s="599">
        <v>1.2134951326843579</v>
      </c>
      <c r="AB101" s="599">
        <v>0.11239593850608652</v>
      </c>
      <c r="AC101" s="592"/>
      <c r="AD101" s="827"/>
      <c r="AE101" s="597" t="s">
        <v>38</v>
      </c>
      <c r="AF101" s="599">
        <v>0.54064758887018516</v>
      </c>
      <c r="AG101" s="599">
        <v>1.720962471531835</v>
      </c>
      <c r="AH101" s="599">
        <v>5.4480641647687893</v>
      </c>
      <c r="AI101" s="599">
        <v>14.827210614912367</v>
      </c>
      <c r="AJ101" s="599">
        <v>35.03713238934548</v>
      </c>
      <c r="AK101" s="599">
        <v>26.333300326765023</v>
      </c>
      <c r="AL101" s="599">
        <v>9.6346172888404791</v>
      </c>
      <c r="AM101" s="599">
        <v>4.5667887909694027</v>
      </c>
      <c r="AN101" s="599">
        <v>1.5862956728388951</v>
      </c>
      <c r="AO101" s="599">
        <v>0.30498069115754034</v>
      </c>
      <c r="AP101" s="591"/>
      <c r="AQ101" s="827"/>
      <c r="AR101" s="597" t="s">
        <v>38</v>
      </c>
      <c r="AS101" s="599">
        <v>0.88879175317815895</v>
      </c>
      <c r="AT101" s="599">
        <v>3.2491895239135973</v>
      </c>
      <c r="AU101" s="599">
        <v>9.2776745710851269</v>
      </c>
      <c r="AV101" s="599">
        <v>19.61898517466215</v>
      </c>
      <c r="AW101" s="599">
        <v>34.695661676319531</v>
      </c>
      <c r="AX101" s="599">
        <v>20.631624959020872</v>
      </c>
      <c r="AY101" s="599">
        <v>7.2487524132153132</v>
      </c>
      <c r="AZ101" s="599">
        <v>3.2601172913707064</v>
      </c>
      <c r="BA101" s="599">
        <v>0.99078424944450505</v>
      </c>
      <c r="BB101" s="599">
        <v>0.13841838779004118</v>
      </c>
      <c r="BC101" s="592"/>
      <c r="BD101" s="827"/>
      <c r="BE101" s="597" t="s">
        <v>38</v>
      </c>
      <c r="BF101" s="599">
        <v>0.29125570927384653</v>
      </c>
      <c r="BG101" s="599">
        <v>0.95187661349043495</v>
      </c>
      <c r="BH101" s="599">
        <v>3.8948831667438935</v>
      </c>
      <c r="BI101" s="599">
        <v>12.951611835572912</v>
      </c>
      <c r="BJ101" s="599">
        <v>35.388892566359964</v>
      </c>
      <c r="BK101" s="599">
        <v>28.90845303501688</v>
      </c>
      <c r="BL101" s="599">
        <v>10.882372410140995</v>
      </c>
      <c r="BM101" s="599">
        <v>4.9553187264182164</v>
      </c>
      <c r="BN101" s="599">
        <v>1.5436552591513868</v>
      </c>
      <c r="BO101" s="599">
        <v>0.23168067783146887</v>
      </c>
      <c r="BP101"/>
      <c r="BQ101" s="827"/>
      <c r="BR101" s="597" t="s">
        <v>38</v>
      </c>
      <c r="BS101" s="599">
        <v>1.4419852448021462</v>
      </c>
      <c r="BT101" s="599">
        <v>5.2537446903644085</v>
      </c>
      <c r="BU101" s="599">
        <v>11.7482673820702</v>
      </c>
      <c r="BV101" s="599">
        <v>19.058797227811311</v>
      </c>
      <c r="BW101" s="599">
        <v>30.382293762575451</v>
      </c>
      <c r="BX101" s="599">
        <v>20.389000670690812</v>
      </c>
      <c r="BY101" s="599">
        <v>7.0757880617035545</v>
      </c>
      <c r="BZ101" s="599">
        <v>3.3422758774871451</v>
      </c>
      <c r="CA101" s="599">
        <v>1.1289961994187347</v>
      </c>
      <c r="CB101" s="599">
        <v>0.1788508830762352</v>
      </c>
      <c r="CC101" s="592"/>
      <c r="CD101" s="827"/>
      <c r="CE101" s="597" t="s">
        <v>38</v>
      </c>
      <c r="CF101" s="599">
        <v>0.35622381489121885</v>
      </c>
      <c r="CG101" s="599">
        <v>1.2132876799727781</v>
      </c>
      <c r="CH101" s="599">
        <v>4.7191680313051609</v>
      </c>
      <c r="CI101" s="599">
        <v>14.317007294613045</v>
      </c>
      <c r="CJ101" s="599">
        <v>35.662788966631929</v>
      </c>
      <c r="CK101" s="599">
        <v>27.302694540737114</v>
      </c>
      <c r="CL101" s="599">
        <v>10.18374768720359</v>
      </c>
      <c r="CM101" s="599">
        <v>4.6138959188447712</v>
      </c>
      <c r="CN101" s="599">
        <v>1.4217051955509241</v>
      </c>
      <c r="CO101" s="599">
        <v>0.20948087024946302</v>
      </c>
      <c r="CP101"/>
      <c r="CQ101" s="827"/>
      <c r="CR101" s="597" t="s">
        <v>38</v>
      </c>
      <c r="CS101" s="599">
        <v>0.42765002804262481</v>
      </c>
      <c r="CT101" s="599">
        <v>0.84127874369040945</v>
      </c>
      <c r="CU101" s="599">
        <v>3.659562535053281</v>
      </c>
      <c r="CV101" s="599">
        <v>11.539540100953449</v>
      </c>
      <c r="CW101" s="599">
        <v>28.273976444195174</v>
      </c>
      <c r="CX101" s="599">
        <v>25.623948401570384</v>
      </c>
      <c r="CY101" s="599">
        <v>15.430454290521592</v>
      </c>
      <c r="CZ101" s="599">
        <v>9.9691531127313517</v>
      </c>
      <c r="DA101" s="599">
        <v>3.6735838474481213</v>
      </c>
      <c r="DB101" s="599">
        <v>0.5608524957936063</v>
      </c>
      <c r="DC101" s="592"/>
      <c r="DD101" s="827"/>
      <c r="DE101" s="597" t="s">
        <v>38</v>
      </c>
      <c r="DF101" s="599">
        <v>0.45421757359902615</v>
      </c>
      <c r="DG101" s="599">
        <v>1.6804923132410621</v>
      </c>
      <c r="DH101" s="599">
        <v>5.5982597718768314</v>
      </c>
      <c r="DI101" s="599">
        <v>15.241648257517696</v>
      </c>
      <c r="DJ101" s="599">
        <v>36.318245345115194</v>
      </c>
      <c r="DK101" s="599">
        <v>26.875479013570175</v>
      </c>
      <c r="DL101" s="599">
        <v>9.0268698435598047</v>
      </c>
      <c r="DM101" s="599">
        <v>3.6247238627654297</v>
      </c>
      <c r="DN101" s="599">
        <v>1.030160948559578</v>
      </c>
      <c r="DO101" s="599">
        <v>0.14990307019521212</v>
      </c>
    </row>
    <row r="102" spans="1:119" ht="15.4" customHeight="1" x14ac:dyDescent="0.2">
      <c r="A102"/>
      <c r="B102" s="324"/>
      <c r="C102" s="592"/>
      <c r="D102" s="827"/>
      <c r="E102" s="601" t="s">
        <v>39</v>
      </c>
      <c r="F102" s="599">
        <v>0.17065801253357207</v>
      </c>
      <c r="G102" s="599">
        <v>0.32732766338406449</v>
      </c>
      <c r="H102" s="599">
        <v>1.2151223515368548</v>
      </c>
      <c r="I102" s="599">
        <v>4.8138615338704867</v>
      </c>
      <c r="J102" s="599">
        <v>22.027939421068339</v>
      </c>
      <c r="K102" s="599">
        <v>30.177558937630554</v>
      </c>
      <c r="L102" s="599">
        <v>20.418345270068635</v>
      </c>
      <c r="M102" s="599">
        <v>13.462399283795881</v>
      </c>
      <c r="N102" s="599">
        <v>6.1408907788719782</v>
      </c>
      <c r="O102" s="599">
        <v>1.2458967472396298</v>
      </c>
      <c r="P102" s="592"/>
      <c r="Q102" s="827"/>
      <c r="R102" s="597" t="s">
        <v>39</v>
      </c>
      <c r="S102" s="599">
        <v>0.1477602169643692</v>
      </c>
      <c r="T102" s="599">
        <v>0.23192742915926307</v>
      </c>
      <c r="U102" s="599">
        <v>1.1334517908912374</v>
      </c>
      <c r="V102" s="599">
        <v>4.5955297858412045</v>
      </c>
      <c r="W102" s="599">
        <v>21.720751893762273</v>
      </c>
      <c r="X102" s="599">
        <v>30.681754418778638</v>
      </c>
      <c r="Y102" s="599">
        <v>21.273730477882726</v>
      </c>
      <c r="Z102" s="599">
        <v>13.743570560179558</v>
      </c>
      <c r="AA102" s="599">
        <v>5.5718694473019736</v>
      </c>
      <c r="AB102" s="599">
        <v>0.89965397923875445</v>
      </c>
      <c r="AC102" s="592"/>
      <c r="AD102" s="827"/>
      <c r="AE102" s="597" t="s">
        <v>39</v>
      </c>
      <c r="AF102" s="599">
        <v>0.19342719511968307</v>
      </c>
      <c r="AG102" s="599">
        <v>0.4221920508862313</v>
      </c>
      <c r="AH102" s="599">
        <v>1.2963341826771069</v>
      </c>
      <c r="AI102" s="599">
        <v>5.0309669499879108</v>
      </c>
      <c r="AJ102" s="599">
        <v>22.33340152881879</v>
      </c>
      <c r="AK102" s="599">
        <v>29.676195435862144</v>
      </c>
      <c r="AL102" s="599">
        <v>19.567764613982554</v>
      </c>
      <c r="AM102" s="599">
        <v>13.182807298156863</v>
      </c>
      <c r="AN102" s="599">
        <v>6.7067160153997802</v>
      </c>
      <c r="AO102" s="599">
        <v>1.5901947291089329</v>
      </c>
      <c r="AP102" s="591"/>
      <c r="AQ102" s="827"/>
      <c r="AR102" s="597" t="s">
        <v>39</v>
      </c>
      <c r="AS102" s="599">
        <v>0.4151437209512206</v>
      </c>
      <c r="AT102" s="599">
        <v>0.91151121339289731</v>
      </c>
      <c r="AU102" s="599">
        <v>2.9691800911511215</v>
      </c>
      <c r="AV102" s="599">
        <v>8.5645954604936598</v>
      </c>
      <c r="AW102" s="599">
        <v>27.106177519065021</v>
      </c>
      <c r="AX102" s="599">
        <v>29.014936149090747</v>
      </c>
      <c r="AY102" s="599">
        <v>15.969495961373584</v>
      </c>
      <c r="AZ102" s="599">
        <v>9.9769865980777048</v>
      </c>
      <c r="BA102" s="599">
        <v>4.3138847524931183</v>
      </c>
      <c r="BB102" s="599">
        <v>0.75808853391092457</v>
      </c>
      <c r="BC102" s="592"/>
      <c r="BD102" s="827"/>
      <c r="BE102" s="597" t="s">
        <v>39</v>
      </c>
      <c r="BF102" s="599">
        <v>0.10696947255821607</v>
      </c>
      <c r="BG102" s="599">
        <v>0.17514781770521093</v>
      </c>
      <c r="BH102" s="599">
        <v>0.75819021758296012</v>
      </c>
      <c r="BI102" s="599">
        <v>3.8367951475826079</v>
      </c>
      <c r="BJ102" s="599">
        <v>20.705058127916683</v>
      </c>
      <c r="BK102" s="599">
        <v>30.480422235544431</v>
      </c>
      <c r="BL102" s="599">
        <v>21.577270750314444</v>
      </c>
      <c r="BM102" s="599">
        <v>14.370349472793315</v>
      </c>
      <c r="BN102" s="599">
        <v>6.616825945386795</v>
      </c>
      <c r="BO102" s="599">
        <v>1.3729708126153448</v>
      </c>
      <c r="BP102"/>
      <c r="BQ102" s="827"/>
      <c r="BR102" s="597" t="s">
        <v>39</v>
      </c>
      <c r="BS102" s="599">
        <v>0.64367816091954022</v>
      </c>
      <c r="BT102" s="599">
        <v>1.946360153256705</v>
      </c>
      <c r="BU102" s="599">
        <v>4.1379310344827589</v>
      </c>
      <c r="BV102" s="599">
        <v>9.8084291187739474</v>
      </c>
      <c r="BW102" s="599">
        <v>25.272030651340998</v>
      </c>
      <c r="BX102" s="599">
        <v>26.513409961685824</v>
      </c>
      <c r="BY102" s="599">
        <v>15.785440613026818</v>
      </c>
      <c r="BZ102" s="599">
        <v>9.793103448275863</v>
      </c>
      <c r="CA102" s="599">
        <v>4.7049808429118771</v>
      </c>
      <c r="CB102" s="599">
        <v>1.3946360153256705</v>
      </c>
      <c r="CC102" s="592"/>
      <c r="CD102" s="827"/>
      <c r="CE102" s="597" t="s">
        <v>39</v>
      </c>
      <c r="CF102" s="599">
        <v>0.14001012839226668</v>
      </c>
      <c r="CG102" s="599">
        <v>0.22242743801324633</v>
      </c>
      <c r="CH102" s="599">
        <v>1.0257479619093013</v>
      </c>
      <c r="CI102" s="599">
        <v>4.4902539048924108</v>
      </c>
      <c r="CJ102" s="599">
        <v>21.817748517977897</v>
      </c>
      <c r="CK102" s="599">
        <v>30.414966189043461</v>
      </c>
      <c r="CL102" s="599">
        <v>20.718520063153505</v>
      </c>
      <c r="CM102" s="599">
        <v>13.700140010128392</v>
      </c>
      <c r="CN102" s="599">
        <v>6.2339261421748242</v>
      </c>
      <c r="CO102" s="599">
        <v>1.2362596443146951</v>
      </c>
      <c r="CP102"/>
      <c r="CQ102" s="827"/>
      <c r="CR102" s="597" t="s">
        <v>39</v>
      </c>
      <c r="CS102" s="599">
        <v>0.2103583345422893</v>
      </c>
      <c r="CT102" s="599">
        <v>0.23211954156390543</v>
      </c>
      <c r="CU102" s="599">
        <v>0.76889598143043669</v>
      </c>
      <c r="CV102" s="599">
        <v>3.4020020310459884</v>
      </c>
      <c r="CW102" s="599">
        <v>15.537501813433918</v>
      </c>
      <c r="CX102" s="599">
        <v>23.204700420716669</v>
      </c>
      <c r="CY102" s="599">
        <v>21.913535470767446</v>
      </c>
      <c r="CZ102" s="599">
        <v>19.889743217757143</v>
      </c>
      <c r="DA102" s="599">
        <v>11.845350355433048</v>
      </c>
      <c r="DB102" s="599">
        <v>2.9957928333091544</v>
      </c>
      <c r="DC102" s="592"/>
      <c r="DD102" s="827"/>
      <c r="DE102" s="597" t="s">
        <v>39</v>
      </c>
      <c r="DF102" s="599">
        <v>0.16480106157566937</v>
      </c>
      <c r="DG102" s="599">
        <v>0.34137362754960088</v>
      </c>
      <c r="DH102" s="599">
        <v>1.280953705883612</v>
      </c>
      <c r="DI102" s="599">
        <v>5.0221518310040025</v>
      </c>
      <c r="DJ102" s="599">
        <v>22.985467542751962</v>
      </c>
      <c r="DK102" s="599">
        <v>31.206258159792821</v>
      </c>
      <c r="DL102" s="599">
        <v>20.197761273890801</v>
      </c>
      <c r="DM102" s="599">
        <v>12.514179312116088</v>
      </c>
      <c r="DN102" s="599">
        <v>5.2993172527449008</v>
      </c>
      <c r="DO102" s="599">
        <v>0.9877362326905379</v>
      </c>
    </row>
    <row r="103" spans="1:119" ht="15.4" customHeight="1" x14ac:dyDescent="0.2">
      <c r="A103"/>
      <c r="B103" s="324"/>
      <c r="C103" s="592"/>
      <c r="D103" s="827"/>
      <c r="E103" s="601" t="s">
        <v>40</v>
      </c>
      <c r="F103" s="599">
        <v>4.8419376358432506E-2</v>
      </c>
      <c r="G103" s="599">
        <v>5.2723320923626506E-2</v>
      </c>
      <c r="H103" s="599">
        <v>0.13449826766231252</v>
      </c>
      <c r="I103" s="599">
        <v>0.83281327336503908</v>
      </c>
      <c r="J103" s="599">
        <v>6.3483182336611499</v>
      </c>
      <c r="K103" s="599">
        <v>16.088144784695174</v>
      </c>
      <c r="L103" s="599">
        <v>21.103316189287483</v>
      </c>
      <c r="M103" s="599">
        <v>24.737997374593814</v>
      </c>
      <c r="N103" s="599">
        <v>21.187243108308763</v>
      </c>
      <c r="O103" s="599">
        <v>9.4665260711442034</v>
      </c>
      <c r="P103" s="592"/>
      <c r="Q103" s="827"/>
      <c r="R103" s="597" t="s">
        <v>40</v>
      </c>
      <c r="S103" s="599">
        <v>3.1371143030004253E-2</v>
      </c>
      <c r="T103" s="599">
        <v>4.9297510475720972E-2</v>
      </c>
      <c r="U103" s="599">
        <v>9.1872633159298181E-2</v>
      </c>
      <c r="V103" s="599">
        <v>0.74394424899724387</v>
      </c>
      <c r="W103" s="599">
        <v>6.1599480135344074</v>
      </c>
      <c r="X103" s="599">
        <v>16.218880946512201</v>
      </c>
      <c r="Y103" s="599">
        <v>21.97100410065655</v>
      </c>
      <c r="Z103" s="599">
        <v>25.926008918367806</v>
      </c>
      <c r="AA103" s="599">
        <v>21.164317565599301</v>
      </c>
      <c r="AB103" s="599">
        <v>7.6433549196674653</v>
      </c>
      <c r="AC103" s="592"/>
      <c r="AD103" s="827"/>
      <c r="AE103" s="597" t="s">
        <v>40</v>
      </c>
      <c r="AF103" s="599">
        <v>6.4167580882200745E-2</v>
      </c>
      <c r="AG103" s="599">
        <v>5.5887893026432905E-2</v>
      </c>
      <c r="AH103" s="599">
        <v>0.17387344497112459</v>
      </c>
      <c r="AI103" s="599">
        <v>0.91490550806234605</v>
      </c>
      <c r="AJ103" s="599">
        <v>6.5223241083811141</v>
      </c>
      <c r="AK103" s="599">
        <v>15.967378029848275</v>
      </c>
      <c r="AL103" s="599">
        <v>20.301794622342737</v>
      </c>
      <c r="AM103" s="599">
        <v>23.640578750181117</v>
      </c>
      <c r="AN103" s="599">
        <v>21.208420442549318</v>
      </c>
      <c r="AO103" s="599">
        <v>11.150669619755336</v>
      </c>
      <c r="AP103" s="591"/>
      <c r="AQ103" s="827"/>
      <c r="AR103" s="597" t="s">
        <v>40</v>
      </c>
      <c r="AS103" s="599">
        <v>0.20075842070042382</v>
      </c>
      <c r="AT103" s="599">
        <v>0.22306491188935981</v>
      </c>
      <c r="AU103" s="599">
        <v>0.49074280615659155</v>
      </c>
      <c r="AV103" s="599">
        <v>2.2826975983344484</v>
      </c>
      <c r="AW103" s="599">
        <v>12.171908692096068</v>
      </c>
      <c r="AX103" s="599">
        <v>20.395568443750463</v>
      </c>
      <c r="AY103" s="599">
        <v>21.882667856346195</v>
      </c>
      <c r="AZ103" s="599">
        <v>20.997843705851736</v>
      </c>
      <c r="BA103" s="599">
        <v>15.324559446799018</v>
      </c>
      <c r="BB103" s="599">
        <v>6.0301881180756931</v>
      </c>
      <c r="BC103" s="592"/>
      <c r="BD103" s="827"/>
      <c r="BE103" s="597" t="s">
        <v>40</v>
      </c>
      <c r="BF103" s="599">
        <v>2.2644642654958545E-2</v>
      </c>
      <c r="BG103" s="599">
        <v>2.3902678358011801E-2</v>
      </c>
      <c r="BH103" s="599">
        <v>7.422410648014191E-2</v>
      </c>
      <c r="BI103" s="599">
        <v>0.58750267332586903</v>
      </c>
      <c r="BJ103" s="599">
        <v>5.3630062021160168</v>
      </c>
      <c r="BK103" s="599">
        <v>15.35935789857716</v>
      </c>
      <c r="BL103" s="599">
        <v>20.97145516989772</v>
      </c>
      <c r="BM103" s="599">
        <v>25.370806023474945</v>
      </c>
      <c r="BN103" s="599">
        <v>22.179169444828844</v>
      </c>
      <c r="BO103" s="599">
        <v>10.047931160286328</v>
      </c>
      <c r="BP103"/>
      <c r="BQ103" s="827"/>
      <c r="BR103" s="597" t="s">
        <v>40</v>
      </c>
      <c r="BS103" s="599">
        <v>0.1525940996948118</v>
      </c>
      <c r="BT103" s="599">
        <v>0.4832146490335707</v>
      </c>
      <c r="BU103" s="599">
        <v>0.61037639877924721</v>
      </c>
      <c r="BV103" s="599">
        <v>3.0010172939979656</v>
      </c>
      <c r="BW103" s="599">
        <v>11.495422177009155</v>
      </c>
      <c r="BX103" s="599">
        <v>19.481180061037641</v>
      </c>
      <c r="BY103" s="599">
        <v>19.430315361139368</v>
      </c>
      <c r="BZ103" s="599">
        <v>20.167853509664294</v>
      </c>
      <c r="CA103" s="599">
        <v>16.607324516785351</v>
      </c>
      <c r="CB103" s="599">
        <v>8.5707019328585954</v>
      </c>
      <c r="CC103" s="592"/>
      <c r="CD103" s="827"/>
      <c r="CE103" s="597" t="s">
        <v>40</v>
      </c>
      <c r="CF103" s="599">
        <v>4.3817270745792419E-2</v>
      </c>
      <c r="CG103" s="599">
        <v>3.3705592881378782E-2</v>
      </c>
      <c r="CH103" s="599">
        <v>0.11347549603397523</v>
      </c>
      <c r="CI103" s="599">
        <v>0.73702896433948273</v>
      </c>
      <c r="CJ103" s="599">
        <v>6.1209356672583866</v>
      </c>
      <c r="CK103" s="599">
        <v>15.938251353841315</v>
      </c>
      <c r="CL103" s="599">
        <v>21.177224007370292</v>
      </c>
      <c r="CM103" s="599">
        <v>24.939891692694875</v>
      </c>
      <c r="CN103" s="599">
        <v>21.389569242522978</v>
      </c>
      <c r="CO103" s="599">
        <v>9.5061007123115306</v>
      </c>
      <c r="CP103"/>
      <c r="CQ103" s="827"/>
      <c r="CR103" s="597" t="s">
        <v>40</v>
      </c>
      <c r="CS103" s="599">
        <v>4.2815550607980819E-2</v>
      </c>
      <c r="CT103" s="599">
        <v>2.5689330364788491E-2</v>
      </c>
      <c r="CU103" s="599">
        <v>5.1378660729576982E-2</v>
      </c>
      <c r="CV103" s="599">
        <v>0.5480390477821544</v>
      </c>
      <c r="CW103" s="599">
        <v>3.9989724267854085</v>
      </c>
      <c r="CX103" s="599">
        <v>10.095906833361877</v>
      </c>
      <c r="CY103" s="599">
        <v>17.117657133070733</v>
      </c>
      <c r="CZ103" s="599">
        <v>25.398184620654224</v>
      </c>
      <c r="DA103" s="599">
        <v>27.436204829594107</v>
      </c>
      <c r="DB103" s="599">
        <v>15.285151567049152</v>
      </c>
      <c r="DC103" s="592"/>
      <c r="DD103" s="827"/>
      <c r="DE103" s="597" t="s">
        <v>40</v>
      </c>
      <c r="DF103" s="599">
        <v>4.9224710804824018E-2</v>
      </c>
      <c r="DG103" s="599">
        <v>5.6608417425547626E-2</v>
      </c>
      <c r="DH103" s="599">
        <v>0.14644351464435146</v>
      </c>
      <c r="DI103" s="599">
        <v>0.87373861678562637</v>
      </c>
      <c r="DJ103" s="599">
        <v>6.685946345065223</v>
      </c>
      <c r="DK103" s="599">
        <v>16.949298547871031</v>
      </c>
      <c r="DL103" s="599">
        <v>21.676101402904258</v>
      </c>
      <c r="DM103" s="599">
        <v>24.643120846665028</v>
      </c>
      <c r="DN103" s="599">
        <v>20.289195175978342</v>
      </c>
      <c r="DO103" s="599">
        <v>8.6303224218557713</v>
      </c>
    </row>
    <row r="104" spans="1:119" ht="15.4" customHeight="1" x14ac:dyDescent="0.2">
      <c r="A104"/>
      <c r="B104" s="324"/>
      <c r="C104" s="592"/>
      <c r="D104" s="828"/>
      <c r="E104" s="601" t="s">
        <v>41</v>
      </c>
      <c r="F104" s="599">
        <v>1.3290213972444958E-2</v>
      </c>
      <c r="G104" s="599">
        <v>0</v>
      </c>
      <c r="H104" s="599">
        <v>2.2150356620741597E-2</v>
      </c>
      <c r="I104" s="599">
        <v>6.2020998538076466E-2</v>
      </c>
      <c r="J104" s="599">
        <v>0.84614362291232892</v>
      </c>
      <c r="K104" s="599">
        <v>3.7256899836087363</v>
      </c>
      <c r="L104" s="599">
        <v>9.294289638063173</v>
      </c>
      <c r="M104" s="599">
        <v>18.712621273202497</v>
      </c>
      <c r="N104" s="599">
        <v>32.268639525096354</v>
      </c>
      <c r="O104" s="599">
        <v>35.055154387985645</v>
      </c>
      <c r="P104" s="592"/>
      <c r="Q104" s="828"/>
      <c r="R104" s="597" t="s">
        <v>41</v>
      </c>
      <c r="S104" s="599">
        <v>0</v>
      </c>
      <c r="T104" s="599">
        <v>0</v>
      </c>
      <c r="U104" s="599">
        <v>1.7943656917279744E-2</v>
      </c>
      <c r="V104" s="599">
        <v>2.6915485375919611E-2</v>
      </c>
      <c r="W104" s="599">
        <v>0.7715772474430288</v>
      </c>
      <c r="X104" s="599">
        <v>3.588731383455948</v>
      </c>
      <c r="Y104" s="599">
        <v>9.5819127938273816</v>
      </c>
      <c r="Z104" s="599">
        <v>19.890543692804595</v>
      </c>
      <c r="AA104" s="599">
        <v>33.438004665350803</v>
      </c>
      <c r="AB104" s="599">
        <v>32.684371074825044</v>
      </c>
      <c r="AC104" s="592"/>
      <c r="AD104" s="828"/>
      <c r="AE104" s="597" t="s">
        <v>41</v>
      </c>
      <c r="AF104" s="599">
        <v>2.6253609871357313E-2</v>
      </c>
      <c r="AG104" s="599">
        <v>0</v>
      </c>
      <c r="AH104" s="599">
        <v>2.6253609871357313E-2</v>
      </c>
      <c r="AI104" s="599">
        <v>9.6263236194976801E-2</v>
      </c>
      <c r="AJ104" s="599">
        <v>0.91887634549750585</v>
      </c>
      <c r="AK104" s="599">
        <v>3.859280651089525</v>
      </c>
      <c r="AL104" s="599">
        <v>9.0137393891660107</v>
      </c>
      <c r="AM104" s="599">
        <v>17.563665003938041</v>
      </c>
      <c r="AN104" s="599">
        <v>31.12803010413932</v>
      </c>
      <c r="AO104" s="599">
        <v>37.367638050231903</v>
      </c>
      <c r="AP104" s="591"/>
      <c r="AQ104" s="828"/>
      <c r="AR104" s="597" t="s">
        <v>41</v>
      </c>
      <c r="AS104" s="599">
        <v>0.10405827263267431</v>
      </c>
      <c r="AT104" s="599">
        <v>0</v>
      </c>
      <c r="AU104" s="599">
        <v>0.15608740894901144</v>
      </c>
      <c r="AV104" s="599">
        <v>0.31217481789802287</v>
      </c>
      <c r="AW104" s="599">
        <v>3.0176899063475546</v>
      </c>
      <c r="AX104" s="599">
        <v>8.5848074921956297</v>
      </c>
      <c r="AY104" s="599">
        <v>14.255983350676379</v>
      </c>
      <c r="AZ104" s="599">
        <v>21.17585848074922</v>
      </c>
      <c r="BA104" s="599">
        <v>29.188345473465137</v>
      </c>
      <c r="BB104" s="599">
        <v>23.204994797086368</v>
      </c>
      <c r="BC104" s="592"/>
      <c r="BD104" s="828"/>
      <c r="BE104" s="597" t="s">
        <v>41</v>
      </c>
      <c r="BF104" s="599">
        <v>4.8423805142608113E-3</v>
      </c>
      <c r="BG104" s="599">
        <v>0</v>
      </c>
      <c r="BH104" s="599">
        <v>9.6847610285216226E-3</v>
      </c>
      <c r="BI104" s="599">
        <v>3.8739044114086491E-2</v>
      </c>
      <c r="BJ104" s="599">
        <v>0.64403660839668775</v>
      </c>
      <c r="BK104" s="599">
        <v>3.2734492276403078</v>
      </c>
      <c r="BL104" s="599">
        <v>8.8325020580117179</v>
      </c>
      <c r="BM104" s="599">
        <v>18.483366422933514</v>
      </c>
      <c r="BN104" s="599">
        <v>32.555324197375427</v>
      </c>
      <c r="BO104" s="599">
        <v>36.158055299985477</v>
      </c>
      <c r="BP104"/>
      <c r="BQ104" s="828"/>
      <c r="BR104" s="597" t="s">
        <v>41</v>
      </c>
      <c r="BS104" s="599">
        <v>0.13774104683195593</v>
      </c>
      <c r="BT104" s="599">
        <v>0</v>
      </c>
      <c r="BU104" s="599">
        <v>0</v>
      </c>
      <c r="BV104" s="599">
        <v>0</v>
      </c>
      <c r="BW104" s="599">
        <v>2.2038567493112948</v>
      </c>
      <c r="BX104" s="599">
        <v>8.1267217630853992</v>
      </c>
      <c r="BY104" s="599">
        <v>12.947658402203857</v>
      </c>
      <c r="BZ104" s="599">
        <v>20.385674931129476</v>
      </c>
      <c r="CA104" s="599">
        <v>26.859504132231404</v>
      </c>
      <c r="CB104" s="599">
        <v>29.338842975206614</v>
      </c>
      <c r="CC104" s="592"/>
      <c r="CD104" s="828"/>
      <c r="CE104" s="597" t="s">
        <v>41</v>
      </c>
      <c r="CF104" s="599">
        <v>9.1545749988556774E-3</v>
      </c>
      <c r="CG104" s="599">
        <v>0</v>
      </c>
      <c r="CH104" s="599">
        <v>2.2886437497139193E-2</v>
      </c>
      <c r="CI104" s="599">
        <v>6.4082024991989742E-2</v>
      </c>
      <c r="CJ104" s="599">
        <v>0.80102531239987174</v>
      </c>
      <c r="CK104" s="599">
        <v>3.5794388245525699</v>
      </c>
      <c r="CL104" s="599">
        <v>9.1728841488533899</v>
      </c>
      <c r="CM104" s="599">
        <v>18.657023847667872</v>
      </c>
      <c r="CN104" s="599">
        <v>32.448391083443951</v>
      </c>
      <c r="CO104" s="599">
        <v>35.24511374559436</v>
      </c>
      <c r="CP104"/>
      <c r="CQ104" s="828"/>
      <c r="CR104" s="597" t="s">
        <v>41</v>
      </c>
      <c r="CS104" s="599">
        <v>0</v>
      </c>
      <c r="CT104" s="599">
        <v>0</v>
      </c>
      <c r="CU104" s="599">
        <v>0</v>
      </c>
      <c r="CV104" s="599">
        <v>3.8986354775828458E-2</v>
      </c>
      <c r="CW104" s="599">
        <v>0.54580896686159852</v>
      </c>
      <c r="CX104" s="599">
        <v>2.0662768031189085</v>
      </c>
      <c r="CY104" s="599">
        <v>5.8479532163742682</v>
      </c>
      <c r="CZ104" s="599">
        <v>14.892787524366472</v>
      </c>
      <c r="DA104" s="599">
        <v>32.865497076023395</v>
      </c>
      <c r="DB104" s="599">
        <v>43.742690058479532</v>
      </c>
      <c r="DC104" s="592"/>
      <c r="DD104" s="828"/>
      <c r="DE104" s="597" t="s">
        <v>41</v>
      </c>
      <c r="DF104" s="599">
        <v>1.4994002399040383E-2</v>
      </c>
      <c r="DG104" s="599">
        <v>0</v>
      </c>
      <c r="DH104" s="599">
        <v>2.499000399840064E-2</v>
      </c>
      <c r="DI104" s="599">
        <v>6.4974010395841664E-2</v>
      </c>
      <c r="DJ104" s="599">
        <v>0.88464614154338261</v>
      </c>
      <c r="DK104" s="599">
        <v>3.9384246301479409</v>
      </c>
      <c r="DL104" s="599">
        <v>9.7361055577768898</v>
      </c>
      <c r="DM104" s="599">
        <v>19.202319072371051</v>
      </c>
      <c r="DN104" s="599">
        <v>32.192123150739704</v>
      </c>
      <c r="DO104" s="599">
        <v>33.941423430627751</v>
      </c>
    </row>
    <row r="105" spans="1:119" ht="15.4" customHeight="1" x14ac:dyDescent="0.2">
      <c r="A105"/>
      <c r="B105" s="324"/>
      <c r="C105" s="592"/>
      <c r="D105" s="592"/>
      <c r="E105" s="592"/>
      <c r="F105" s="602"/>
      <c r="G105" s="602"/>
      <c r="H105" s="602"/>
      <c r="I105" s="602"/>
      <c r="J105" s="602"/>
      <c r="K105" s="602"/>
      <c r="L105" s="602"/>
      <c r="M105" s="602"/>
      <c r="N105" s="602"/>
      <c r="O105" s="592"/>
      <c r="P105" s="592"/>
      <c r="Q105" s="592"/>
      <c r="R105" s="602"/>
      <c r="S105" s="602"/>
      <c r="T105" s="602"/>
      <c r="U105" s="602"/>
      <c r="V105" s="602"/>
      <c r="W105" s="602"/>
      <c r="X105" s="602"/>
      <c r="Y105" s="602"/>
      <c r="Z105" s="602"/>
      <c r="AA105" s="592"/>
      <c r="AB105" s="592"/>
      <c r="AC105" s="592"/>
      <c r="AD105" s="592"/>
      <c r="AE105" s="592"/>
      <c r="AF105" s="592"/>
      <c r="AG105" s="592"/>
      <c r="AH105" s="592"/>
      <c r="AI105" s="592"/>
      <c r="AJ105" s="592"/>
      <c r="AK105" s="592"/>
      <c r="AL105" s="592"/>
      <c r="AM105" s="592"/>
      <c r="AN105" s="592"/>
      <c r="AO105" s="592"/>
      <c r="AP105"/>
      <c r="AQ105" s="592"/>
      <c r="AR105" s="592"/>
      <c r="AS105" s="602"/>
      <c r="AT105" s="602"/>
      <c r="AU105" s="602"/>
      <c r="AV105" s="602"/>
      <c r="AW105" s="602"/>
      <c r="AX105" s="602"/>
      <c r="AY105" s="602"/>
      <c r="AZ105" s="602"/>
      <c r="BA105" s="592"/>
      <c r="BB105" s="592"/>
      <c r="BC105" s="592"/>
      <c r="BD105" s="592"/>
      <c r="BE105" s="592"/>
      <c r="BF105" s="592"/>
      <c r="BG105" s="592"/>
      <c r="BH105" s="592"/>
      <c r="BI105" s="592"/>
      <c r="BJ105" s="592"/>
      <c r="BK105" s="592"/>
      <c r="BL105" s="592"/>
      <c r="BM105" s="592"/>
      <c r="BN105" s="592"/>
      <c r="BO105" s="592"/>
      <c r="BP105"/>
      <c r="BQ105" s="592"/>
      <c r="BR105" s="592"/>
      <c r="BS105" s="602"/>
      <c r="BT105" s="602"/>
      <c r="BU105" s="602"/>
      <c r="BV105" s="602"/>
      <c r="BW105" s="602"/>
      <c r="BX105" s="602"/>
      <c r="BY105" s="602"/>
      <c r="BZ105" s="602"/>
      <c r="CA105" s="592"/>
      <c r="CB105" s="592"/>
      <c r="CC105" s="592"/>
      <c r="CD105" s="592"/>
      <c r="CE105" s="592"/>
      <c r="CF105" s="592"/>
      <c r="CG105" s="592"/>
      <c r="CH105" s="592"/>
      <c r="CI105" s="592"/>
      <c r="CJ105" s="592"/>
      <c r="CK105" s="592"/>
      <c r="CL105" s="592"/>
      <c r="CM105" s="592"/>
      <c r="CN105" s="592"/>
      <c r="CO105" s="592"/>
      <c r="CP105"/>
      <c r="CQ105" s="592"/>
      <c r="CR105" s="592"/>
      <c r="CS105" s="592"/>
      <c r="CT105" s="592"/>
      <c r="CU105" s="592"/>
      <c r="CV105" s="592"/>
      <c r="CW105" s="592"/>
      <c r="CX105" s="592"/>
      <c r="CY105" s="592"/>
      <c r="CZ105" s="592"/>
      <c r="DA105" s="592"/>
      <c r="DB105" s="592"/>
      <c r="DC105" s="592"/>
      <c r="DD105" s="592"/>
      <c r="DE105" s="592"/>
      <c r="DF105" s="602"/>
      <c r="DG105" s="602"/>
      <c r="DH105" s="602"/>
      <c r="DI105" s="602"/>
      <c r="DJ105" s="602"/>
      <c r="DK105" s="602"/>
      <c r="DL105" s="602"/>
      <c r="DM105" s="602"/>
      <c r="DN105" s="592"/>
      <c r="DO105" s="592"/>
    </row>
    <row r="106" spans="1:119" ht="15.4" customHeight="1" x14ac:dyDescent="0.2">
      <c r="A106"/>
      <c r="B106" s="324"/>
      <c r="C106" s="592"/>
      <c r="D106" s="592"/>
      <c r="E106" s="592"/>
      <c r="F106" s="602"/>
      <c r="G106" s="602"/>
      <c r="H106" s="602"/>
      <c r="I106" s="602"/>
      <c r="J106" s="602"/>
      <c r="K106" s="602"/>
      <c r="L106" s="602"/>
      <c r="M106" s="602"/>
      <c r="N106" s="602"/>
      <c r="O106" s="592"/>
      <c r="P106" s="592"/>
      <c r="Q106" s="592"/>
      <c r="R106" s="602"/>
      <c r="S106" s="602"/>
      <c r="T106" s="602"/>
      <c r="U106" s="602"/>
      <c r="V106" s="602"/>
      <c r="W106" s="602"/>
      <c r="X106" s="602"/>
      <c r="Y106" s="602"/>
      <c r="Z106" s="602"/>
      <c r="AA106" s="592"/>
      <c r="AB106" s="592"/>
      <c r="AC106" s="592"/>
      <c r="AD106" s="592"/>
      <c r="AE106" s="592"/>
      <c r="AF106" s="592"/>
      <c r="AG106" s="592"/>
      <c r="AH106" s="592"/>
      <c r="AI106" s="592"/>
      <c r="AJ106" s="592"/>
      <c r="AK106" s="592"/>
      <c r="AL106" s="592"/>
      <c r="AM106" s="592"/>
      <c r="AN106" s="592"/>
      <c r="AO106" s="592"/>
      <c r="AP106"/>
      <c r="AQ106" s="592"/>
      <c r="AR106" s="592"/>
      <c r="AS106" s="602"/>
      <c r="AT106" s="602"/>
      <c r="AU106" s="602"/>
      <c r="AV106" s="602"/>
      <c r="AW106" s="602"/>
      <c r="AX106" s="602"/>
      <c r="AY106" s="602"/>
      <c r="AZ106" s="602"/>
      <c r="BA106" s="592"/>
      <c r="BB106" s="592"/>
      <c r="BC106" s="592"/>
      <c r="BD106" s="592"/>
      <c r="BE106" s="592"/>
      <c r="BF106" s="592"/>
      <c r="BG106" s="592"/>
      <c r="BH106" s="592"/>
      <c r="BI106" s="592"/>
      <c r="BJ106" s="592"/>
      <c r="BK106" s="592"/>
      <c r="BL106" s="592"/>
      <c r="BM106" s="592"/>
      <c r="BN106" s="592"/>
      <c r="BO106" s="592"/>
      <c r="BP106"/>
      <c r="BQ106" s="592"/>
      <c r="BR106" s="592"/>
      <c r="BS106" s="602"/>
      <c r="BT106" s="602"/>
      <c r="BU106" s="602"/>
      <c r="BV106" s="602"/>
      <c r="BW106" s="602"/>
      <c r="BX106" s="602"/>
      <c r="BY106" s="602"/>
      <c r="BZ106" s="602"/>
      <c r="CA106" s="592"/>
      <c r="CB106" s="592"/>
      <c r="CC106" s="592"/>
      <c r="CD106" s="592"/>
      <c r="CE106" s="592"/>
      <c r="CF106" s="592"/>
      <c r="CG106" s="592"/>
      <c r="CH106" s="592"/>
      <c r="CI106" s="592"/>
      <c r="CJ106" s="592"/>
      <c r="CK106" s="592"/>
      <c r="CL106" s="592"/>
      <c r="CM106" s="592"/>
      <c r="CN106" s="592"/>
      <c r="CO106" s="592"/>
      <c r="CP106"/>
      <c r="CQ106" s="592"/>
      <c r="CR106" s="592"/>
      <c r="CS106" s="592"/>
      <c r="CT106" s="592"/>
      <c r="CU106" s="592"/>
      <c r="CV106" s="592"/>
      <c r="CW106" s="592"/>
      <c r="CX106" s="592"/>
      <c r="CY106" s="592"/>
      <c r="CZ106" s="592"/>
      <c r="DA106" s="592"/>
      <c r="DB106" s="592"/>
      <c r="DC106" s="592"/>
      <c r="DD106" s="592"/>
      <c r="DE106" s="592"/>
      <c r="DF106" s="602"/>
      <c r="DG106" s="602"/>
      <c r="DH106" s="602"/>
      <c r="DI106" s="602"/>
      <c r="DJ106" s="602"/>
      <c r="DK106" s="602"/>
      <c r="DL106" s="602"/>
      <c r="DM106" s="602"/>
      <c r="DN106" s="592"/>
      <c r="DO106" s="592"/>
    </row>
    <row r="107" spans="1:119" ht="15.4" customHeight="1" x14ac:dyDescent="0.3">
      <c r="A107"/>
      <c r="B107" s="324"/>
      <c r="C107" s="592"/>
      <c r="D107" s="829" t="s">
        <v>245</v>
      </c>
      <c r="E107" s="829"/>
      <c r="F107" s="595"/>
      <c r="G107" s="595"/>
      <c r="H107" s="595"/>
      <c r="I107" s="595"/>
      <c r="J107" s="595"/>
      <c r="K107" s="595"/>
      <c r="L107" s="595"/>
      <c r="M107" s="595"/>
      <c r="N107" s="595"/>
      <c r="O107" s="595"/>
      <c r="P107" s="592"/>
      <c r="Q107" s="829" t="s">
        <v>245</v>
      </c>
      <c r="R107" s="829"/>
      <c r="S107" s="595"/>
      <c r="T107" s="595"/>
      <c r="U107" s="595"/>
      <c r="V107" s="595"/>
      <c r="W107" s="595"/>
      <c r="X107" s="595"/>
      <c r="Y107" s="595"/>
      <c r="Z107" s="595"/>
      <c r="AA107" s="595"/>
      <c r="AB107" s="595"/>
      <c r="AC107" s="592"/>
      <c r="AD107" s="829" t="s">
        <v>245</v>
      </c>
      <c r="AE107" s="829"/>
      <c r="AF107" s="595"/>
      <c r="AG107" s="595"/>
      <c r="AH107" s="595"/>
      <c r="AI107" s="595"/>
      <c r="AJ107" s="595"/>
      <c r="AK107" s="595"/>
      <c r="AL107" s="595"/>
      <c r="AM107" s="595"/>
      <c r="AN107" s="595"/>
      <c r="AO107" s="595"/>
      <c r="AP107" s="591"/>
      <c r="AQ107" s="829" t="s">
        <v>245</v>
      </c>
      <c r="AR107" s="829"/>
      <c r="AS107" s="595"/>
      <c r="AT107" s="595"/>
      <c r="AU107" s="595"/>
      <c r="AV107" s="595"/>
      <c r="AW107" s="595"/>
      <c r="AX107" s="595"/>
      <c r="AY107" s="595"/>
      <c r="AZ107" s="595"/>
      <c r="BA107" s="595"/>
      <c r="BB107" s="595"/>
      <c r="BC107" s="592"/>
      <c r="BD107" s="829" t="s">
        <v>245</v>
      </c>
      <c r="BE107" s="829"/>
      <c r="BF107" s="595"/>
      <c r="BG107" s="595"/>
      <c r="BH107" s="595"/>
      <c r="BI107" s="595"/>
      <c r="BJ107" s="595"/>
      <c r="BK107" s="595"/>
      <c r="BL107" s="595"/>
      <c r="BM107" s="595"/>
      <c r="BN107" s="595"/>
      <c r="BO107" s="595"/>
      <c r="BP107"/>
      <c r="BQ107" s="829" t="s">
        <v>245</v>
      </c>
      <c r="BR107" s="829"/>
      <c r="BS107" s="595"/>
      <c r="BT107" s="595"/>
      <c r="BU107" s="595"/>
      <c r="BV107" s="595"/>
      <c r="BW107" s="595"/>
      <c r="BX107" s="595"/>
      <c r="BY107" s="595"/>
      <c r="BZ107" s="595"/>
      <c r="CA107" s="595"/>
      <c r="CB107" s="595"/>
      <c r="CC107" s="592"/>
      <c r="CD107" s="829" t="s">
        <v>245</v>
      </c>
      <c r="CE107" s="829"/>
      <c r="CF107" s="595"/>
      <c r="CG107" s="595"/>
      <c r="CH107" s="595"/>
      <c r="CI107" s="595"/>
      <c r="CJ107" s="595"/>
      <c r="CK107" s="595"/>
      <c r="CL107" s="595"/>
      <c r="CM107" s="595"/>
      <c r="CN107" s="595"/>
      <c r="CO107" s="595"/>
      <c r="CP107"/>
      <c r="CQ107" s="829" t="s">
        <v>245</v>
      </c>
      <c r="CR107" s="829"/>
      <c r="CS107" s="595"/>
      <c r="CT107" s="595"/>
      <c r="CU107" s="595"/>
      <c r="CV107" s="595"/>
      <c r="CW107" s="595"/>
      <c r="CX107" s="595"/>
      <c r="CY107" s="595"/>
      <c r="CZ107" s="595"/>
      <c r="DA107" s="595"/>
      <c r="DB107" s="595"/>
      <c r="DC107" s="592"/>
      <c r="DD107" s="829" t="s">
        <v>245</v>
      </c>
      <c r="DE107" s="829"/>
      <c r="DF107" s="595"/>
      <c r="DG107" s="595"/>
      <c r="DH107" s="595"/>
      <c r="DI107" s="595"/>
      <c r="DJ107" s="595"/>
      <c r="DK107" s="595"/>
      <c r="DL107" s="595"/>
      <c r="DM107" s="595"/>
      <c r="DN107" s="595"/>
      <c r="DO107" s="595"/>
    </row>
    <row r="108" spans="1:119" ht="28.9" customHeight="1" x14ac:dyDescent="0.2">
      <c r="A108"/>
      <c r="B108" s="324"/>
      <c r="C108" s="592"/>
      <c r="D108" s="829"/>
      <c r="E108" s="829"/>
      <c r="F108" s="831" t="s">
        <v>171</v>
      </c>
      <c r="G108" s="831"/>
      <c r="H108" s="831"/>
      <c r="I108" s="831"/>
      <c r="J108" s="831"/>
      <c r="K108" s="831"/>
      <c r="L108" s="831"/>
      <c r="M108" s="831"/>
      <c r="N108" s="831"/>
      <c r="O108" s="831"/>
      <c r="P108" s="592"/>
      <c r="Q108" s="829"/>
      <c r="R108" s="829"/>
      <c r="S108" s="831" t="s">
        <v>171</v>
      </c>
      <c r="T108" s="831"/>
      <c r="U108" s="831"/>
      <c r="V108" s="831"/>
      <c r="W108" s="831"/>
      <c r="X108" s="831"/>
      <c r="Y108" s="831"/>
      <c r="Z108" s="831"/>
      <c r="AA108" s="831"/>
      <c r="AB108" s="831"/>
      <c r="AC108" s="592"/>
      <c r="AD108" s="829"/>
      <c r="AE108" s="829"/>
      <c r="AF108" s="831" t="s">
        <v>171</v>
      </c>
      <c r="AG108" s="831"/>
      <c r="AH108" s="831"/>
      <c r="AI108" s="831"/>
      <c r="AJ108" s="831"/>
      <c r="AK108" s="831"/>
      <c r="AL108" s="831"/>
      <c r="AM108" s="831"/>
      <c r="AN108" s="831"/>
      <c r="AO108" s="831"/>
      <c r="AP108" s="591"/>
      <c r="AQ108" s="829"/>
      <c r="AR108" s="829"/>
      <c r="AS108" s="831" t="s">
        <v>171</v>
      </c>
      <c r="AT108" s="831"/>
      <c r="AU108" s="831"/>
      <c r="AV108" s="831"/>
      <c r="AW108" s="831"/>
      <c r="AX108" s="831"/>
      <c r="AY108" s="831"/>
      <c r="AZ108" s="831"/>
      <c r="BA108" s="831"/>
      <c r="BB108" s="831"/>
      <c r="BC108" s="592"/>
      <c r="BD108" s="829"/>
      <c r="BE108" s="829"/>
      <c r="BF108" s="831" t="s">
        <v>171</v>
      </c>
      <c r="BG108" s="831"/>
      <c r="BH108" s="831"/>
      <c r="BI108" s="831"/>
      <c r="BJ108" s="831"/>
      <c r="BK108" s="831"/>
      <c r="BL108" s="831"/>
      <c r="BM108" s="831"/>
      <c r="BN108" s="831"/>
      <c r="BO108" s="831"/>
      <c r="BP108"/>
      <c r="BQ108" s="829"/>
      <c r="BR108" s="829"/>
      <c r="BS108" s="831" t="s">
        <v>171</v>
      </c>
      <c r="BT108" s="831"/>
      <c r="BU108" s="831"/>
      <c r="BV108" s="831"/>
      <c r="BW108" s="831"/>
      <c r="BX108" s="831"/>
      <c r="BY108" s="831"/>
      <c r="BZ108" s="831"/>
      <c r="CA108" s="831"/>
      <c r="CB108" s="831"/>
      <c r="CC108" s="592"/>
      <c r="CD108" s="829"/>
      <c r="CE108" s="829"/>
      <c r="CF108" s="831" t="s">
        <v>171</v>
      </c>
      <c r="CG108" s="831"/>
      <c r="CH108" s="831"/>
      <c r="CI108" s="831"/>
      <c r="CJ108" s="831"/>
      <c r="CK108" s="831"/>
      <c r="CL108" s="831"/>
      <c r="CM108" s="831"/>
      <c r="CN108" s="831"/>
      <c r="CO108" s="831"/>
      <c r="CP108"/>
      <c r="CQ108" s="829"/>
      <c r="CR108" s="829"/>
      <c r="CS108" s="831" t="s">
        <v>171</v>
      </c>
      <c r="CT108" s="831"/>
      <c r="CU108" s="831"/>
      <c r="CV108" s="831"/>
      <c r="CW108" s="831"/>
      <c r="CX108" s="831"/>
      <c r="CY108" s="831"/>
      <c r="CZ108" s="831"/>
      <c r="DA108" s="831"/>
      <c r="DB108" s="831"/>
      <c r="DC108" s="592"/>
      <c r="DD108" s="829"/>
      <c r="DE108" s="829"/>
      <c r="DF108" s="831" t="s">
        <v>171</v>
      </c>
      <c r="DG108" s="831"/>
      <c r="DH108" s="831"/>
      <c r="DI108" s="831"/>
      <c r="DJ108" s="831"/>
      <c r="DK108" s="831"/>
      <c r="DL108" s="831"/>
      <c r="DM108" s="831"/>
      <c r="DN108" s="831"/>
      <c r="DO108" s="831"/>
    </row>
    <row r="109" spans="1:119" ht="15.4" customHeight="1" x14ac:dyDescent="0.2">
      <c r="A109"/>
      <c r="B109" s="324"/>
      <c r="C109" s="592"/>
      <c r="D109" s="830"/>
      <c r="E109" s="830"/>
      <c r="F109" s="596" t="s">
        <v>16</v>
      </c>
      <c r="G109" s="596">
        <v>1</v>
      </c>
      <c r="H109" s="596">
        <v>2</v>
      </c>
      <c r="I109" s="596">
        <v>3</v>
      </c>
      <c r="J109" s="596">
        <v>4</v>
      </c>
      <c r="K109" s="596">
        <v>5</v>
      </c>
      <c r="L109" s="596">
        <v>6</v>
      </c>
      <c r="M109" s="596">
        <v>7</v>
      </c>
      <c r="N109" s="596">
        <v>8</v>
      </c>
      <c r="O109" s="596">
        <v>9</v>
      </c>
      <c r="P109" s="592"/>
      <c r="Q109" s="830"/>
      <c r="R109" s="830"/>
      <c r="S109" s="596" t="s">
        <v>16</v>
      </c>
      <c r="T109" s="596">
        <v>1</v>
      </c>
      <c r="U109" s="596">
        <v>2</v>
      </c>
      <c r="V109" s="596">
        <v>3</v>
      </c>
      <c r="W109" s="596">
        <v>4</v>
      </c>
      <c r="X109" s="596">
        <v>5</v>
      </c>
      <c r="Y109" s="596">
        <v>6</v>
      </c>
      <c r="Z109" s="596">
        <v>7</v>
      </c>
      <c r="AA109" s="596">
        <v>8</v>
      </c>
      <c r="AB109" s="596">
        <v>9</v>
      </c>
      <c r="AC109" s="592"/>
      <c r="AD109" s="830"/>
      <c r="AE109" s="830"/>
      <c r="AF109" s="596" t="s">
        <v>16</v>
      </c>
      <c r="AG109" s="596">
        <v>1</v>
      </c>
      <c r="AH109" s="596">
        <v>2</v>
      </c>
      <c r="AI109" s="596">
        <v>3</v>
      </c>
      <c r="AJ109" s="596">
        <v>4</v>
      </c>
      <c r="AK109" s="596">
        <v>5</v>
      </c>
      <c r="AL109" s="596">
        <v>6</v>
      </c>
      <c r="AM109" s="596">
        <v>7</v>
      </c>
      <c r="AN109" s="596">
        <v>8</v>
      </c>
      <c r="AO109" s="596">
        <v>9</v>
      </c>
      <c r="AP109" s="591"/>
      <c r="AQ109" s="830"/>
      <c r="AR109" s="830"/>
      <c r="AS109" s="596" t="s">
        <v>16</v>
      </c>
      <c r="AT109" s="596">
        <v>1</v>
      </c>
      <c r="AU109" s="596">
        <v>2</v>
      </c>
      <c r="AV109" s="596">
        <v>3</v>
      </c>
      <c r="AW109" s="596">
        <v>4</v>
      </c>
      <c r="AX109" s="596">
        <v>5</v>
      </c>
      <c r="AY109" s="596">
        <v>6</v>
      </c>
      <c r="AZ109" s="596">
        <v>7</v>
      </c>
      <c r="BA109" s="596">
        <v>8</v>
      </c>
      <c r="BB109" s="596">
        <v>9</v>
      </c>
      <c r="BC109" s="592"/>
      <c r="BD109" s="830"/>
      <c r="BE109" s="830"/>
      <c r="BF109" s="596" t="s">
        <v>16</v>
      </c>
      <c r="BG109" s="596">
        <v>1</v>
      </c>
      <c r="BH109" s="596">
        <v>2</v>
      </c>
      <c r="BI109" s="596">
        <v>3</v>
      </c>
      <c r="BJ109" s="596">
        <v>4</v>
      </c>
      <c r="BK109" s="596">
        <v>5</v>
      </c>
      <c r="BL109" s="596">
        <v>6</v>
      </c>
      <c r="BM109" s="596">
        <v>7</v>
      </c>
      <c r="BN109" s="596">
        <v>8</v>
      </c>
      <c r="BO109" s="596">
        <v>9</v>
      </c>
      <c r="BP109"/>
      <c r="BQ109" s="830"/>
      <c r="BR109" s="830"/>
      <c r="BS109" s="596" t="s">
        <v>16</v>
      </c>
      <c r="BT109" s="596">
        <v>1</v>
      </c>
      <c r="BU109" s="596">
        <v>2</v>
      </c>
      <c r="BV109" s="596">
        <v>3</v>
      </c>
      <c r="BW109" s="596">
        <v>4</v>
      </c>
      <c r="BX109" s="596">
        <v>5</v>
      </c>
      <c r="BY109" s="596">
        <v>6</v>
      </c>
      <c r="BZ109" s="596">
        <v>7</v>
      </c>
      <c r="CA109" s="596">
        <v>8</v>
      </c>
      <c r="CB109" s="596">
        <v>9</v>
      </c>
      <c r="CC109" s="592"/>
      <c r="CD109" s="830"/>
      <c r="CE109" s="830"/>
      <c r="CF109" s="596" t="s">
        <v>16</v>
      </c>
      <c r="CG109" s="596">
        <v>1</v>
      </c>
      <c r="CH109" s="596">
        <v>2</v>
      </c>
      <c r="CI109" s="596">
        <v>3</v>
      </c>
      <c r="CJ109" s="596">
        <v>4</v>
      </c>
      <c r="CK109" s="596">
        <v>5</v>
      </c>
      <c r="CL109" s="596">
        <v>6</v>
      </c>
      <c r="CM109" s="596">
        <v>7</v>
      </c>
      <c r="CN109" s="596">
        <v>8</v>
      </c>
      <c r="CO109" s="596">
        <v>9</v>
      </c>
      <c r="CP109"/>
      <c r="CQ109" s="830"/>
      <c r="CR109" s="830"/>
      <c r="CS109" s="596" t="s">
        <v>16</v>
      </c>
      <c r="CT109" s="596">
        <v>1</v>
      </c>
      <c r="CU109" s="596">
        <v>2</v>
      </c>
      <c r="CV109" s="596">
        <v>3</v>
      </c>
      <c r="CW109" s="596">
        <v>4</v>
      </c>
      <c r="CX109" s="596">
        <v>5</v>
      </c>
      <c r="CY109" s="596">
        <v>6</v>
      </c>
      <c r="CZ109" s="596">
        <v>7</v>
      </c>
      <c r="DA109" s="596">
        <v>8</v>
      </c>
      <c r="DB109" s="596">
        <v>9</v>
      </c>
      <c r="DC109" s="592"/>
      <c r="DD109" s="830"/>
      <c r="DE109" s="830"/>
      <c r="DF109" s="596" t="s">
        <v>16</v>
      </c>
      <c r="DG109" s="596">
        <v>1</v>
      </c>
      <c r="DH109" s="596">
        <v>2</v>
      </c>
      <c r="DI109" s="596">
        <v>3</v>
      </c>
      <c r="DJ109" s="596">
        <v>4</v>
      </c>
      <c r="DK109" s="596">
        <v>5</v>
      </c>
      <c r="DL109" s="596">
        <v>6</v>
      </c>
      <c r="DM109" s="596">
        <v>7</v>
      </c>
      <c r="DN109" s="596">
        <v>8</v>
      </c>
      <c r="DO109" s="596">
        <v>9</v>
      </c>
    </row>
    <row r="110" spans="1:119" ht="15.4" customHeight="1" x14ac:dyDescent="0.2">
      <c r="A110"/>
      <c r="B110" s="838" t="s">
        <v>104</v>
      </c>
      <c r="C110" s="592"/>
      <c r="D110" s="826" t="s">
        <v>173</v>
      </c>
      <c r="E110" s="597" t="s">
        <v>92</v>
      </c>
      <c r="F110" s="599">
        <v>3</v>
      </c>
      <c r="G110" s="599">
        <v>0</v>
      </c>
      <c r="H110" s="599">
        <v>0</v>
      </c>
      <c r="I110" s="599">
        <v>0</v>
      </c>
      <c r="J110" s="599">
        <v>0</v>
      </c>
      <c r="K110" s="599">
        <v>1</v>
      </c>
      <c r="L110" s="599">
        <v>0</v>
      </c>
      <c r="M110" s="599">
        <v>0</v>
      </c>
      <c r="N110" s="599">
        <v>1</v>
      </c>
      <c r="O110" s="600">
        <v>0</v>
      </c>
      <c r="P110" s="592"/>
      <c r="Q110" s="826" t="s">
        <v>173</v>
      </c>
      <c r="R110" s="597" t="s">
        <v>92</v>
      </c>
      <c r="S110" s="599">
        <v>1</v>
      </c>
      <c r="T110" s="599">
        <v>0</v>
      </c>
      <c r="U110" s="599">
        <v>0</v>
      </c>
      <c r="V110" s="599">
        <v>0</v>
      </c>
      <c r="W110" s="599">
        <v>0</v>
      </c>
      <c r="X110" s="599">
        <v>1</v>
      </c>
      <c r="Y110" s="599">
        <v>0</v>
      </c>
      <c r="Z110" s="599">
        <v>0</v>
      </c>
      <c r="AA110" s="599">
        <v>0</v>
      </c>
      <c r="AB110" s="600">
        <v>0</v>
      </c>
      <c r="AC110" s="592"/>
      <c r="AD110" s="826" t="s">
        <v>173</v>
      </c>
      <c r="AE110" s="597" t="s">
        <v>92</v>
      </c>
      <c r="AF110" s="599">
        <v>2</v>
      </c>
      <c r="AG110" s="599">
        <v>0</v>
      </c>
      <c r="AH110" s="599">
        <v>0</v>
      </c>
      <c r="AI110" s="599">
        <v>0</v>
      </c>
      <c r="AJ110" s="599">
        <v>0</v>
      </c>
      <c r="AK110" s="599">
        <v>0</v>
      </c>
      <c r="AL110" s="599">
        <v>0</v>
      </c>
      <c r="AM110" s="599">
        <v>0</v>
      </c>
      <c r="AN110" s="599">
        <v>1</v>
      </c>
      <c r="AO110" s="600">
        <v>0</v>
      </c>
      <c r="AP110" s="591"/>
      <c r="AQ110" s="826" t="s">
        <v>173</v>
      </c>
      <c r="AR110" s="597" t="s">
        <v>92</v>
      </c>
      <c r="AS110" s="599">
        <v>3</v>
      </c>
      <c r="AT110" s="599">
        <v>0</v>
      </c>
      <c r="AU110" s="599">
        <v>0</v>
      </c>
      <c r="AV110" s="599">
        <v>0</v>
      </c>
      <c r="AW110" s="599">
        <v>0</v>
      </c>
      <c r="AX110" s="599">
        <v>1</v>
      </c>
      <c r="AY110" s="599">
        <v>0</v>
      </c>
      <c r="AZ110" s="599">
        <v>0</v>
      </c>
      <c r="BA110" s="599">
        <v>0</v>
      </c>
      <c r="BB110" s="600">
        <v>0</v>
      </c>
      <c r="BC110" s="592"/>
      <c r="BD110" s="826" t="s">
        <v>173</v>
      </c>
      <c r="BE110" s="597" t="s">
        <v>92</v>
      </c>
      <c r="BF110" s="599">
        <v>0</v>
      </c>
      <c r="BG110" s="599">
        <v>0</v>
      </c>
      <c r="BH110" s="599">
        <v>0</v>
      </c>
      <c r="BI110" s="599">
        <v>0</v>
      </c>
      <c r="BJ110" s="599">
        <v>0</v>
      </c>
      <c r="BK110" s="599">
        <v>0</v>
      </c>
      <c r="BL110" s="599">
        <v>0</v>
      </c>
      <c r="BM110" s="599">
        <v>0</v>
      </c>
      <c r="BN110" s="599">
        <v>1</v>
      </c>
      <c r="BO110" s="600">
        <v>0</v>
      </c>
      <c r="BP110"/>
      <c r="BQ110" s="826" t="s">
        <v>173</v>
      </c>
      <c r="BR110" s="597" t="s">
        <v>92</v>
      </c>
      <c r="BS110" s="599">
        <v>2</v>
      </c>
      <c r="BT110" s="599">
        <v>0</v>
      </c>
      <c r="BU110" s="599">
        <v>0</v>
      </c>
      <c r="BV110" s="599">
        <v>0</v>
      </c>
      <c r="BW110" s="599">
        <v>0</v>
      </c>
      <c r="BX110" s="599">
        <v>0</v>
      </c>
      <c r="BY110" s="599">
        <v>0</v>
      </c>
      <c r="BZ110" s="599">
        <v>0</v>
      </c>
      <c r="CA110" s="599">
        <v>1</v>
      </c>
      <c r="CB110" s="600">
        <v>0</v>
      </c>
      <c r="CC110" s="592"/>
      <c r="CD110" s="826" t="s">
        <v>173</v>
      </c>
      <c r="CE110" s="597" t="s">
        <v>92</v>
      </c>
      <c r="CF110" s="599">
        <v>1</v>
      </c>
      <c r="CG110" s="599">
        <v>0</v>
      </c>
      <c r="CH110" s="599">
        <v>0</v>
      </c>
      <c r="CI110" s="599">
        <v>0</v>
      </c>
      <c r="CJ110" s="599">
        <v>0</v>
      </c>
      <c r="CK110" s="599">
        <v>1</v>
      </c>
      <c r="CL110" s="599">
        <v>0</v>
      </c>
      <c r="CM110" s="599">
        <v>0</v>
      </c>
      <c r="CN110" s="599">
        <v>0</v>
      </c>
      <c r="CO110" s="600">
        <v>0</v>
      </c>
      <c r="CP110"/>
      <c r="CQ110" s="826" t="s">
        <v>173</v>
      </c>
      <c r="CR110" s="597" t="s">
        <v>92</v>
      </c>
      <c r="CS110" s="599">
        <v>3</v>
      </c>
      <c r="CT110" s="599">
        <v>0</v>
      </c>
      <c r="CU110" s="599">
        <v>0</v>
      </c>
      <c r="CV110" s="599">
        <v>0</v>
      </c>
      <c r="CW110" s="599">
        <v>0</v>
      </c>
      <c r="CX110" s="599">
        <v>1</v>
      </c>
      <c r="CY110" s="599">
        <v>0</v>
      </c>
      <c r="CZ110" s="599">
        <v>0</v>
      </c>
      <c r="DA110" s="599">
        <v>1</v>
      </c>
      <c r="DB110" s="600">
        <v>0</v>
      </c>
      <c r="DC110" s="592"/>
      <c r="DD110" s="826" t="s">
        <v>173</v>
      </c>
      <c r="DE110" s="597" t="s">
        <v>92</v>
      </c>
      <c r="DF110" s="599">
        <v>0</v>
      </c>
      <c r="DG110" s="599">
        <v>0</v>
      </c>
      <c r="DH110" s="599">
        <v>0</v>
      </c>
      <c r="DI110" s="599">
        <v>0</v>
      </c>
      <c r="DJ110" s="599">
        <v>0</v>
      </c>
      <c r="DK110" s="599">
        <v>0</v>
      </c>
      <c r="DL110" s="599">
        <v>0</v>
      </c>
      <c r="DM110" s="599">
        <v>0</v>
      </c>
      <c r="DN110" s="599">
        <v>0</v>
      </c>
      <c r="DO110" s="600">
        <v>0</v>
      </c>
    </row>
    <row r="111" spans="1:119" ht="15.4" customHeight="1" x14ac:dyDescent="0.2">
      <c r="A111"/>
      <c r="B111" s="838"/>
      <c r="C111" s="592"/>
      <c r="D111" s="827"/>
      <c r="E111" s="597">
        <v>1</v>
      </c>
      <c r="F111" s="599">
        <v>1</v>
      </c>
      <c r="G111" s="599">
        <v>2</v>
      </c>
      <c r="H111" s="599">
        <v>2</v>
      </c>
      <c r="I111" s="599">
        <v>3</v>
      </c>
      <c r="J111" s="599">
        <v>1</v>
      </c>
      <c r="K111" s="599">
        <v>0</v>
      </c>
      <c r="L111" s="599">
        <v>0</v>
      </c>
      <c r="M111" s="599">
        <v>1</v>
      </c>
      <c r="N111" s="599">
        <v>1</v>
      </c>
      <c r="O111" s="599">
        <v>1</v>
      </c>
      <c r="P111" s="592"/>
      <c r="Q111" s="827"/>
      <c r="R111" s="597">
        <v>1</v>
      </c>
      <c r="S111" s="599">
        <v>0</v>
      </c>
      <c r="T111" s="599">
        <v>1</v>
      </c>
      <c r="U111" s="599">
        <v>1</v>
      </c>
      <c r="V111" s="599">
        <v>2</v>
      </c>
      <c r="W111" s="599">
        <v>0</v>
      </c>
      <c r="X111" s="599">
        <v>0</v>
      </c>
      <c r="Y111" s="599">
        <v>0</v>
      </c>
      <c r="Z111" s="599">
        <v>1</v>
      </c>
      <c r="AA111" s="599">
        <v>1</v>
      </c>
      <c r="AB111" s="599">
        <v>0</v>
      </c>
      <c r="AC111" s="592"/>
      <c r="AD111" s="827"/>
      <c r="AE111" s="597">
        <v>1</v>
      </c>
      <c r="AF111" s="599">
        <v>1</v>
      </c>
      <c r="AG111" s="599">
        <v>1</v>
      </c>
      <c r="AH111" s="599">
        <v>1</v>
      </c>
      <c r="AI111" s="599">
        <v>1</v>
      </c>
      <c r="AJ111" s="599">
        <v>1</v>
      </c>
      <c r="AK111" s="599">
        <v>0</v>
      </c>
      <c r="AL111" s="599">
        <v>0</v>
      </c>
      <c r="AM111" s="599">
        <v>0</v>
      </c>
      <c r="AN111" s="599">
        <v>0</v>
      </c>
      <c r="AO111" s="599">
        <v>1</v>
      </c>
      <c r="AP111" s="591"/>
      <c r="AQ111" s="827"/>
      <c r="AR111" s="597">
        <v>1</v>
      </c>
      <c r="AS111" s="599">
        <v>1</v>
      </c>
      <c r="AT111" s="599">
        <v>2</v>
      </c>
      <c r="AU111" s="599">
        <v>1</v>
      </c>
      <c r="AV111" s="599">
        <v>1</v>
      </c>
      <c r="AW111" s="599">
        <v>1</v>
      </c>
      <c r="AX111" s="599">
        <v>0</v>
      </c>
      <c r="AY111" s="599">
        <v>0</v>
      </c>
      <c r="AZ111" s="599">
        <v>0</v>
      </c>
      <c r="BA111" s="599">
        <v>0</v>
      </c>
      <c r="BB111" s="599">
        <v>0</v>
      </c>
      <c r="BC111" s="592"/>
      <c r="BD111" s="827"/>
      <c r="BE111" s="597">
        <v>1</v>
      </c>
      <c r="BF111" s="599">
        <v>0</v>
      </c>
      <c r="BG111" s="599">
        <v>0</v>
      </c>
      <c r="BH111" s="599">
        <v>1</v>
      </c>
      <c r="BI111" s="599">
        <v>2</v>
      </c>
      <c r="BJ111" s="599">
        <v>0</v>
      </c>
      <c r="BK111" s="599">
        <v>0</v>
      </c>
      <c r="BL111" s="599">
        <v>0</v>
      </c>
      <c r="BM111" s="599">
        <v>1</v>
      </c>
      <c r="BN111" s="599">
        <v>1</v>
      </c>
      <c r="BO111" s="599">
        <v>1</v>
      </c>
      <c r="BP111"/>
      <c r="BQ111" s="827"/>
      <c r="BR111" s="597">
        <v>1</v>
      </c>
      <c r="BS111" s="599">
        <v>1</v>
      </c>
      <c r="BT111" s="599">
        <v>1</v>
      </c>
      <c r="BU111" s="599">
        <v>1</v>
      </c>
      <c r="BV111" s="599">
        <v>0</v>
      </c>
      <c r="BW111" s="599">
        <v>0</v>
      </c>
      <c r="BX111" s="599">
        <v>0</v>
      </c>
      <c r="BY111" s="599">
        <v>0</v>
      </c>
      <c r="BZ111" s="599">
        <v>0</v>
      </c>
      <c r="CA111" s="599">
        <v>0</v>
      </c>
      <c r="CB111" s="599">
        <v>0</v>
      </c>
      <c r="CC111" s="592"/>
      <c r="CD111" s="827"/>
      <c r="CE111" s="597">
        <v>1</v>
      </c>
      <c r="CF111" s="599">
        <v>0</v>
      </c>
      <c r="CG111" s="599">
        <v>1</v>
      </c>
      <c r="CH111" s="599">
        <v>1</v>
      </c>
      <c r="CI111" s="599">
        <v>3</v>
      </c>
      <c r="CJ111" s="599">
        <v>1</v>
      </c>
      <c r="CK111" s="599">
        <v>0</v>
      </c>
      <c r="CL111" s="599">
        <v>0</v>
      </c>
      <c r="CM111" s="599">
        <v>1</v>
      </c>
      <c r="CN111" s="599">
        <v>1</v>
      </c>
      <c r="CO111" s="599">
        <v>1</v>
      </c>
      <c r="CP111"/>
      <c r="CQ111" s="827"/>
      <c r="CR111" s="597">
        <v>1</v>
      </c>
      <c r="CS111" s="599">
        <v>1</v>
      </c>
      <c r="CT111" s="599">
        <v>2</v>
      </c>
      <c r="CU111" s="599">
        <v>1</v>
      </c>
      <c r="CV111" s="599">
        <v>3</v>
      </c>
      <c r="CW111" s="599">
        <v>1</v>
      </c>
      <c r="CX111" s="599">
        <v>0</v>
      </c>
      <c r="CY111" s="599">
        <v>0</v>
      </c>
      <c r="CZ111" s="599">
        <v>1</v>
      </c>
      <c r="DA111" s="599">
        <v>1</v>
      </c>
      <c r="DB111" s="599">
        <v>1</v>
      </c>
      <c r="DC111" s="592"/>
      <c r="DD111" s="827"/>
      <c r="DE111" s="597">
        <v>1</v>
      </c>
      <c r="DF111" s="599">
        <v>0</v>
      </c>
      <c r="DG111" s="599">
        <v>0</v>
      </c>
      <c r="DH111" s="599">
        <v>1</v>
      </c>
      <c r="DI111" s="599">
        <v>0</v>
      </c>
      <c r="DJ111" s="599">
        <v>0</v>
      </c>
      <c r="DK111" s="599">
        <v>0</v>
      </c>
      <c r="DL111" s="599">
        <v>0</v>
      </c>
      <c r="DM111" s="599">
        <v>0</v>
      </c>
      <c r="DN111" s="599">
        <v>0</v>
      </c>
      <c r="DO111" s="599">
        <v>0</v>
      </c>
    </row>
    <row r="112" spans="1:119" ht="15.4" customHeight="1" x14ac:dyDescent="0.2">
      <c r="A112"/>
      <c r="B112" s="838"/>
      <c r="C112" s="592"/>
      <c r="D112" s="827"/>
      <c r="E112" s="597" t="s">
        <v>45</v>
      </c>
      <c r="F112" s="599">
        <v>35</v>
      </c>
      <c r="G112" s="599">
        <v>95</v>
      </c>
      <c r="H112" s="599">
        <v>81</v>
      </c>
      <c r="I112" s="599">
        <v>27</v>
      </c>
      <c r="J112" s="599">
        <v>11</v>
      </c>
      <c r="K112" s="599">
        <v>19</v>
      </c>
      <c r="L112" s="599">
        <v>7</v>
      </c>
      <c r="M112" s="599">
        <v>3</v>
      </c>
      <c r="N112" s="599">
        <v>7</v>
      </c>
      <c r="O112" s="599">
        <v>2</v>
      </c>
      <c r="P112" s="592"/>
      <c r="Q112" s="827"/>
      <c r="R112" s="597" t="s">
        <v>45</v>
      </c>
      <c r="S112" s="599">
        <v>13</v>
      </c>
      <c r="T112" s="599">
        <v>39</v>
      </c>
      <c r="U112" s="599">
        <v>32</v>
      </c>
      <c r="V112" s="599">
        <v>11</v>
      </c>
      <c r="W112" s="599">
        <v>4</v>
      </c>
      <c r="X112" s="599">
        <v>9</v>
      </c>
      <c r="Y112" s="599">
        <v>3</v>
      </c>
      <c r="Z112" s="599">
        <v>2</v>
      </c>
      <c r="AA112" s="599">
        <v>2</v>
      </c>
      <c r="AB112" s="599">
        <v>1</v>
      </c>
      <c r="AC112" s="592"/>
      <c r="AD112" s="827"/>
      <c r="AE112" s="597" t="s">
        <v>45</v>
      </c>
      <c r="AF112" s="599">
        <v>22</v>
      </c>
      <c r="AG112" s="599">
        <v>56</v>
      </c>
      <c r="AH112" s="599">
        <v>49</v>
      </c>
      <c r="AI112" s="599">
        <v>16</v>
      </c>
      <c r="AJ112" s="599">
        <v>7</v>
      </c>
      <c r="AK112" s="599">
        <v>10</v>
      </c>
      <c r="AL112" s="599">
        <v>4</v>
      </c>
      <c r="AM112" s="599">
        <v>1</v>
      </c>
      <c r="AN112" s="599">
        <v>5</v>
      </c>
      <c r="AO112" s="599">
        <v>1</v>
      </c>
      <c r="AP112" s="591"/>
      <c r="AQ112" s="827"/>
      <c r="AR112" s="597" t="s">
        <v>45</v>
      </c>
      <c r="AS112" s="599">
        <v>30</v>
      </c>
      <c r="AT112" s="599">
        <v>56</v>
      </c>
      <c r="AU112" s="599">
        <v>41</v>
      </c>
      <c r="AV112" s="599">
        <v>11</v>
      </c>
      <c r="AW112" s="599">
        <v>5</v>
      </c>
      <c r="AX112" s="599">
        <v>5</v>
      </c>
      <c r="AY112" s="599">
        <v>1</v>
      </c>
      <c r="AZ112" s="599">
        <v>1</v>
      </c>
      <c r="BA112" s="599">
        <v>2</v>
      </c>
      <c r="BB112" s="599">
        <v>1</v>
      </c>
      <c r="BC112" s="592"/>
      <c r="BD112" s="827"/>
      <c r="BE112" s="597" t="s">
        <v>45</v>
      </c>
      <c r="BF112" s="599">
        <v>5</v>
      </c>
      <c r="BG112" s="599">
        <v>39</v>
      </c>
      <c r="BH112" s="599">
        <v>40</v>
      </c>
      <c r="BI112" s="599">
        <v>16</v>
      </c>
      <c r="BJ112" s="599">
        <v>6</v>
      </c>
      <c r="BK112" s="599">
        <v>14</v>
      </c>
      <c r="BL112" s="599">
        <v>6</v>
      </c>
      <c r="BM112" s="599">
        <v>2</v>
      </c>
      <c r="BN112" s="599">
        <v>5</v>
      </c>
      <c r="BO112" s="599">
        <v>1</v>
      </c>
      <c r="BP112"/>
      <c r="BQ112" s="827"/>
      <c r="BR112" s="597" t="s">
        <v>45</v>
      </c>
      <c r="BS112" s="599">
        <v>23</v>
      </c>
      <c r="BT112" s="599">
        <v>77</v>
      </c>
      <c r="BU112" s="599">
        <v>57</v>
      </c>
      <c r="BV112" s="599">
        <v>18</v>
      </c>
      <c r="BW112" s="599">
        <v>4</v>
      </c>
      <c r="BX112" s="599">
        <v>2</v>
      </c>
      <c r="BY112" s="599">
        <v>3</v>
      </c>
      <c r="BZ112" s="599">
        <v>2</v>
      </c>
      <c r="CA112" s="599">
        <v>0</v>
      </c>
      <c r="CB112" s="599">
        <v>1</v>
      </c>
      <c r="CC112" s="592"/>
      <c r="CD112" s="827"/>
      <c r="CE112" s="597" t="s">
        <v>45</v>
      </c>
      <c r="CF112" s="599">
        <v>12</v>
      </c>
      <c r="CG112" s="599">
        <v>18</v>
      </c>
      <c r="CH112" s="599">
        <v>24</v>
      </c>
      <c r="CI112" s="599">
        <v>9</v>
      </c>
      <c r="CJ112" s="599">
        <v>7</v>
      </c>
      <c r="CK112" s="599">
        <v>17</v>
      </c>
      <c r="CL112" s="599">
        <v>4</v>
      </c>
      <c r="CM112" s="599">
        <v>1</v>
      </c>
      <c r="CN112" s="599">
        <v>7</v>
      </c>
      <c r="CO112" s="599">
        <v>1</v>
      </c>
      <c r="CP112"/>
      <c r="CQ112" s="827"/>
      <c r="CR112" s="597" t="s">
        <v>45</v>
      </c>
      <c r="CS112" s="599">
        <v>12</v>
      </c>
      <c r="CT112" s="599">
        <v>16</v>
      </c>
      <c r="CU112" s="599">
        <v>22</v>
      </c>
      <c r="CV112" s="599">
        <v>12</v>
      </c>
      <c r="CW112" s="599">
        <v>7</v>
      </c>
      <c r="CX112" s="599">
        <v>16</v>
      </c>
      <c r="CY112" s="599">
        <v>5</v>
      </c>
      <c r="CZ112" s="599">
        <v>3</v>
      </c>
      <c r="DA112" s="599">
        <v>7</v>
      </c>
      <c r="DB112" s="599">
        <v>0</v>
      </c>
      <c r="DC112" s="592"/>
      <c r="DD112" s="827"/>
      <c r="DE112" s="597" t="s">
        <v>45</v>
      </c>
      <c r="DF112" s="599">
        <v>23</v>
      </c>
      <c r="DG112" s="599">
        <v>79</v>
      </c>
      <c r="DH112" s="599">
        <v>59</v>
      </c>
      <c r="DI112" s="599">
        <v>15</v>
      </c>
      <c r="DJ112" s="599">
        <v>4</v>
      </c>
      <c r="DK112" s="599">
        <v>3</v>
      </c>
      <c r="DL112" s="599">
        <v>2</v>
      </c>
      <c r="DM112" s="599">
        <v>0</v>
      </c>
      <c r="DN112" s="599">
        <v>0</v>
      </c>
      <c r="DO112" s="599">
        <v>2</v>
      </c>
    </row>
    <row r="113" spans="1:119" ht="15.4" customHeight="1" x14ac:dyDescent="0.2">
      <c r="A113"/>
      <c r="B113" s="838"/>
      <c r="C113" s="592"/>
      <c r="D113" s="827"/>
      <c r="E113" s="597" t="s">
        <v>33</v>
      </c>
      <c r="F113" s="599">
        <v>14</v>
      </c>
      <c r="G113" s="599">
        <v>56</v>
      </c>
      <c r="H113" s="599">
        <v>73</v>
      </c>
      <c r="I113" s="599">
        <v>33</v>
      </c>
      <c r="J113" s="599">
        <v>11</v>
      </c>
      <c r="K113" s="599">
        <v>9</v>
      </c>
      <c r="L113" s="599">
        <v>6</v>
      </c>
      <c r="M113" s="599">
        <v>4</v>
      </c>
      <c r="N113" s="599">
        <v>2</v>
      </c>
      <c r="O113" s="599">
        <v>0</v>
      </c>
      <c r="P113" s="592"/>
      <c r="Q113" s="827"/>
      <c r="R113" s="597" t="s">
        <v>33</v>
      </c>
      <c r="S113" s="599">
        <v>2</v>
      </c>
      <c r="T113" s="599">
        <v>29</v>
      </c>
      <c r="U113" s="599">
        <v>39</v>
      </c>
      <c r="V113" s="599">
        <v>18</v>
      </c>
      <c r="W113" s="599">
        <v>5</v>
      </c>
      <c r="X113" s="599">
        <v>5</v>
      </c>
      <c r="Y113" s="599">
        <v>2</v>
      </c>
      <c r="Z113" s="599">
        <v>1</v>
      </c>
      <c r="AA113" s="599">
        <v>0</v>
      </c>
      <c r="AB113" s="599">
        <v>0</v>
      </c>
      <c r="AC113" s="592"/>
      <c r="AD113" s="827"/>
      <c r="AE113" s="597" t="s">
        <v>33</v>
      </c>
      <c r="AF113" s="599">
        <v>12</v>
      </c>
      <c r="AG113" s="599">
        <v>27</v>
      </c>
      <c r="AH113" s="599">
        <v>34</v>
      </c>
      <c r="AI113" s="599">
        <v>15</v>
      </c>
      <c r="AJ113" s="599">
        <v>6</v>
      </c>
      <c r="AK113" s="599">
        <v>4</v>
      </c>
      <c r="AL113" s="599">
        <v>4</v>
      </c>
      <c r="AM113" s="599">
        <v>3</v>
      </c>
      <c r="AN113" s="599">
        <v>2</v>
      </c>
      <c r="AO113" s="599">
        <v>0</v>
      </c>
      <c r="AP113" s="591"/>
      <c r="AQ113" s="827"/>
      <c r="AR113" s="597" t="s">
        <v>33</v>
      </c>
      <c r="AS113" s="599">
        <v>8</v>
      </c>
      <c r="AT113" s="599">
        <v>28</v>
      </c>
      <c r="AU113" s="599">
        <v>23</v>
      </c>
      <c r="AV113" s="599">
        <v>13</v>
      </c>
      <c r="AW113" s="599">
        <v>1</v>
      </c>
      <c r="AX113" s="599">
        <v>3</v>
      </c>
      <c r="AY113" s="599">
        <v>1</v>
      </c>
      <c r="AZ113" s="599">
        <v>1</v>
      </c>
      <c r="BA113" s="599">
        <v>0</v>
      </c>
      <c r="BB113" s="599">
        <v>0</v>
      </c>
      <c r="BC113" s="592"/>
      <c r="BD113" s="827"/>
      <c r="BE113" s="597" t="s">
        <v>33</v>
      </c>
      <c r="BF113" s="599">
        <v>6</v>
      </c>
      <c r="BG113" s="599">
        <v>28</v>
      </c>
      <c r="BH113" s="599">
        <v>50</v>
      </c>
      <c r="BI113" s="599">
        <v>20</v>
      </c>
      <c r="BJ113" s="599">
        <v>10</v>
      </c>
      <c r="BK113" s="599">
        <v>6</v>
      </c>
      <c r="BL113" s="599">
        <v>5</v>
      </c>
      <c r="BM113" s="599">
        <v>3</v>
      </c>
      <c r="BN113" s="599">
        <v>2</v>
      </c>
      <c r="BO113" s="599">
        <v>0</v>
      </c>
      <c r="BP113"/>
      <c r="BQ113" s="827"/>
      <c r="BR113" s="597" t="s">
        <v>33</v>
      </c>
      <c r="BS113" s="599">
        <v>5</v>
      </c>
      <c r="BT113" s="599">
        <v>34</v>
      </c>
      <c r="BU113" s="599">
        <v>40</v>
      </c>
      <c r="BV113" s="599">
        <v>12</v>
      </c>
      <c r="BW113" s="599">
        <v>5</v>
      </c>
      <c r="BX113" s="599">
        <v>3</v>
      </c>
      <c r="BY113" s="599">
        <v>1</v>
      </c>
      <c r="BZ113" s="599">
        <v>1</v>
      </c>
      <c r="CA113" s="599">
        <v>0</v>
      </c>
      <c r="CB113" s="599">
        <v>0</v>
      </c>
      <c r="CC113" s="592"/>
      <c r="CD113" s="827"/>
      <c r="CE113" s="597" t="s">
        <v>33</v>
      </c>
      <c r="CF113" s="599">
        <v>9</v>
      </c>
      <c r="CG113" s="599">
        <v>22</v>
      </c>
      <c r="CH113" s="599">
        <v>33</v>
      </c>
      <c r="CI113" s="599">
        <v>21</v>
      </c>
      <c r="CJ113" s="599">
        <v>6</v>
      </c>
      <c r="CK113" s="599">
        <v>6</v>
      </c>
      <c r="CL113" s="599">
        <v>5</v>
      </c>
      <c r="CM113" s="599">
        <v>3</v>
      </c>
      <c r="CN113" s="599">
        <v>2</v>
      </c>
      <c r="CO113" s="599">
        <v>0</v>
      </c>
      <c r="CP113"/>
      <c r="CQ113" s="827"/>
      <c r="CR113" s="597" t="s">
        <v>33</v>
      </c>
      <c r="CS113" s="599">
        <v>2</v>
      </c>
      <c r="CT113" s="599">
        <v>6</v>
      </c>
      <c r="CU113" s="599">
        <v>15</v>
      </c>
      <c r="CV113" s="599">
        <v>14</v>
      </c>
      <c r="CW113" s="599">
        <v>6</v>
      </c>
      <c r="CX113" s="599">
        <v>7</v>
      </c>
      <c r="CY113" s="599">
        <v>5</v>
      </c>
      <c r="CZ113" s="599">
        <v>4</v>
      </c>
      <c r="DA113" s="599">
        <v>2</v>
      </c>
      <c r="DB113" s="599">
        <v>0</v>
      </c>
      <c r="DC113" s="592"/>
      <c r="DD113" s="827"/>
      <c r="DE113" s="597" t="s">
        <v>33</v>
      </c>
      <c r="DF113" s="599">
        <v>12</v>
      </c>
      <c r="DG113" s="599">
        <v>50</v>
      </c>
      <c r="DH113" s="599">
        <v>58</v>
      </c>
      <c r="DI113" s="599">
        <v>19</v>
      </c>
      <c r="DJ113" s="599">
        <v>5</v>
      </c>
      <c r="DK113" s="599">
        <v>2</v>
      </c>
      <c r="DL113" s="599">
        <v>1</v>
      </c>
      <c r="DM113" s="599">
        <v>0</v>
      </c>
      <c r="DN113" s="599">
        <v>0</v>
      </c>
      <c r="DO113" s="599">
        <v>0</v>
      </c>
    </row>
    <row r="114" spans="1:119" ht="15.4" customHeight="1" x14ac:dyDescent="0.2">
      <c r="A114"/>
      <c r="B114" s="838"/>
      <c r="C114" s="592"/>
      <c r="D114" s="827"/>
      <c r="E114" s="597" t="s">
        <v>34</v>
      </c>
      <c r="F114" s="599">
        <v>14</v>
      </c>
      <c r="G114" s="599">
        <v>83</v>
      </c>
      <c r="H114" s="599">
        <v>122</v>
      </c>
      <c r="I114" s="599">
        <v>93</v>
      </c>
      <c r="J114" s="599">
        <v>33</v>
      </c>
      <c r="K114" s="599">
        <v>20</v>
      </c>
      <c r="L114" s="599">
        <v>13</v>
      </c>
      <c r="M114" s="599">
        <v>12</v>
      </c>
      <c r="N114" s="599">
        <v>8</v>
      </c>
      <c r="O114" s="599">
        <v>2</v>
      </c>
      <c r="P114" s="592"/>
      <c r="Q114" s="827"/>
      <c r="R114" s="597" t="s">
        <v>34</v>
      </c>
      <c r="S114" s="599">
        <v>3</v>
      </c>
      <c r="T114" s="599">
        <v>28</v>
      </c>
      <c r="U114" s="599">
        <v>57</v>
      </c>
      <c r="V114" s="599">
        <v>37</v>
      </c>
      <c r="W114" s="599">
        <v>11</v>
      </c>
      <c r="X114" s="599">
        <v>10</v>
      </c>
      <c r="Y114" s="599">
        <v>5</v>
      </c>
      <c r="Z114" s="599">
        <v>4</v>
      </c>
      <c r="AA114" s="599">
        <v>2</v>
      </c>
      <c r="AB114" s="599">
        <v>1</v>
      </c>
      <c r="AC114" s="592"/>
      <c r="AD114" s="827"/>
      <c r="AE114" s="597" t="s">
        <v>34</v>
      </c>
      <c r="AF114" s="599">
        <v>11</v>
      </c>
      <c r="AG114" s="599">
        <v>55</v>
      </c>
      <c r="AH114" s="599">
        <v>65</v>
      </c>
      <c r="AI114" s="599">
        <v>56</v>
      </c>
      <c r="AJ114" s="599">
        <v>22</v>
      </c>
      <c r="AK114" s="599">
        <v>10</v>
      </c>
      <c r="AL114" s="599">
        <v>8</v>
      </c>
      <c r="AM114" s="599">
        <v>8</v>
      </c>
      <c r="AN114" s="599">
        <v>6</v>
      </c>
      <c r="AO114" s="599">
        <v>1</v>
      </c>
      <c r="AP114" s="591"/>
      <c r="AQ114" s="827"/>
      <c r="AR114" s="597" t="s">
        <v>34</v>
      </c>
      <c r="AS114" s="599">
        <v>5</v>
      </c>
      <c r="AT114" s="599">
        <v>46</v>
      </c>
      <c r="AU114" s="599">
        <v>52</v>
      </c>
      <c r="AV114" s="599">
        <v>29</v>
      </c>
      <c r="AW114" s="599">
        <v>8</v>
      </c>
      <c r="AX114" s="599">
        <v>5</v>
      </c>
      <c r="AY114" s="599">
        <v>2</v>
      </c>
      <c r="AZ114" s="599">
        <v>4</v>
      </c>
      <c r="BA114" s="599">
        <v>4</v>
      </c>
      <c r="BB114" s="599">
        <v>1</v>
      </c>
      <c r="BC114" s="592"/>
      <c r="BD114" s="827"/>
      <c r="BE114" s="597" t="s">
        <v>34</v>
      </c>
      <c r="BF114" s="599">
        <v>9</v>
      </c>
      <c r="BG114" s="599">
        <v>37</v>
      </c>
      <c r="BH114" s="599">
        <v>70</v>
      </c>
      <c r="BI114" s="599">
        <v>64</v>
      </c>
      <c r="BJ114" s="599">
        <v>25</v>
      </c>
      <c r="BK114" s="599">
        <v>15</v>
      </c>
      <c r="BL114" s="599">
        <v>11</v>
      </c>
      <c r="BM114" s="599">
        <v>8</v>
      </c>
      <c r="BN114" s="599">
        <v>4</v>
      </c>
      <c r="BO114" s="599">
        <v>1</v>
      </c>
      <c r="BP114"/>
      <c r="BQ114" s="827"/>
      <c r="BR114" s="597" t="s">
        <v>34</v>
      </c>
      <c r="BS114" s="599">
        <v>4</v>
      </c>
      <c r="BT114" s="599">
        <v>42</v>
      </c>
      <c r="BU114" s="599">
        <v>44</v>
      </c>
      <c r="BV114" s="599">
        <v>36</v>
      </c>
      <c r="BW114" s="599">
        <v>8</v>
      </c>
      <c r="BX114" s="599">
        <v>5</v>
      </c>
      <c r="BY114" s="599">
        <v>4</v>
      </c>
      <c r="BZ114" s="599">
        <v>3</v>
      </c>
      <c r="CA114" s="599">
        <v>0</v>
      </c>
      <c r="CB114" s="599">
        <v>0</v>
      </c>
      <c r="CC114" s="592"/>
      <c r="CD114" s="827"/>
      <c r="CE114" s="597" t="s">
        <v>34</v>
      </c>
      <c r="CF114" s="599">
        <v>10</v>
      </c>
      <c r="CG114" s="599">
        <v>41</v>
      </c>
      <c r="CH114" s="599">
        <v>78</v>
      </c>
      <c r="CI114" s="599">
        <v>57</v>
      </c>
      <c r="CJ114" s="599">
        <v>25</v>
      </c>
      <c r="CK114" s="599">
        <v>15</v>
      </c>
      <c r="CL114" s="599">
        <v>9</v>
      </c>
      <c r="CM114" s="599">
        <v>9</v>
      </c>
      <c r="CN114" s="599">
        <v>8</v>
      </c>
      <c r="CO114" s="599">
        <v>2</v>
      </c>
      <c r="CP114"/>
      <c r="CQ114" s="827"/>
      <c r="CR114" s="597" t="s">
        <v>34</v>
      </c>
      <c r="CS114" s="599">
        <v>0</v>
      </c>
      <c r="CT114" s="599">
        <v>8</v>
      </c>
      <c r="CU114" s="599">
        <v>21</v>
      </c>
      <c r="CV114" s="599">
        <v>24</v>
      </c>
      <c r="CW114" s="599">
        <v>18</v>
      </c>
      <c r="CX114" s="599">
        <v>14</v>
      </c>
      <c r="CY114" s="599">
        <v>8</v>
      </c>
      <c r="CZ114" s="599">
        <v>8</v>
      </c>
      <c r="DA114" s="599">
        <v>7</v>
      </c>
      <c r="DB114" s="599">
        <v>2</v>
      </c>
      <c r="DC114" s="592"/>
      <c r="DD114" s="827"/>
      <c r="DE114" s="597" t="s">
        <v>34</v>
      </c>
      <c r="DF114" s="599">
        <v>14</v>
      </c>
      <c r="DG114" s="599">
        <v>75</v>
      </c>
      <c r="DH114" s="599">
        <v>101</v>
      </c>
      <c r="DI114" s="599">
        <v>69</v>
      </c>
      <c r="DJ114" s="599">
        <v>15</v>
      </c>
      <c r="DK114" s="599">
        <v>6</v>
      </c>
      <c r="DL114" s="599">
        <v>5</v>
      </c>
      <c r="DM114" s="599">
        <v>4</v>
      </c>
      <c r="DN114" s="599">
        <v>1</v>
      </c>
      <c r="DO114" s="599">
        <v>0</v>
      </c>
    </row>
    <row r="115" spans="1:119" ht="15.4" customHeight="1" x14ac:dyDescent="0.2">
      <c r="A115"/>
      <c r="B115" s="838"/>
      <c r="C115" s="592"/>
      <c r="D115" s="827"/>
      <c r="E115" s="597" t="s">
        <v>35</v>
      </c>
      <c r="F115" s="599">
        <v>19</v>
      </c>
      <c r="G115" s="599">
        <v>97</v>
      </c>
      <c r="H115" s="599">
        <v>230</v>
      </c>
      <c r="I115" s="599">
        <v>224</v>
      </c>
      <c r="J115" s="599">
        <v>100</v>
      </c>
      <c r="K115" s="599">
        <v>48</v>
      </c>
      <c r="L115" s="599">
        <v>24</v>
      </c>
      <c r="M115" s="599">
        <v>16</v>
      </c>
      <c r="N115" s="599">
        <v>5</v>
      </c>
      <c r="O115" s="599">
        <v>2</v>
      </c>
      <c r="P115" s="592"/>
      <c r="Q115" s="827"/>
      <c r="R115" s="597" t="s">
        <v>35</v>
      </c>
      <c r="S115" s="599">
        <v>7</v>
      </c>
      <c r="T115" s="599">
        <v>45</v>
      </c>
      <c r="U115" s="599">
        <v>121</v>
      </c>
      <c r="V115" s="599">
        <v>110</v>
      </c>
      <c r="W115" s="599">
        <v>55</v>
      </c>
      <c r="X115" s="599">
        <v>19</v>
      </c>
      <c r="Y115" s="599">
        <v>11</v>
      </c>
      <c r="Z115" s="599">
        <v>3</v>
      </c>
      <c r="AA115" s="599">
        <v>4</v>
      </c>
      <c r="AB115" s="599">
        <v>0</v>
      </c>
      <c r="AC115" s="592"/>
      <c r="AD115" s="827"/>
      <c r="AE115" s="597" t="s">
        <v>35</v>
      </c>
      <c r="AF115" s="599">
        <v>12</v>
      </c>
      <c r="AG115" s="599">
        <v>52</v>
      </c>
      <c r="AH115" s="599">
        <v>109</v>
      </c>
      <c r="AI115" s="599">
        <v>114</v>
      </c>
      <c r="AJ115" s="599">
        <v>45</v>
      </c>
      <c r="AK115" s="599">
        <v>29</v>
      </c>
      <c r="AL115" s="599">
        <v>13</v>
      </c>
      <c r="AM115" s="599">
        <v>13</v>
      </c>
      <c r="AN115" s="599">
        <v>1</v>
      </c>
      <c r="AO115" s="599">
        <v>2</v>
      </c>
      <c r="AP115" s="591"/>
      <c r="AQ115" s="827"/>
      <c r="AR115" s="597" t="s">
        <v>35</v>
      </c>
      <c r="AS115" s="599">
        <v>8</v>
      </c>
      <c r="AT115" s="599">
        <v>42</v>
      </c>
      <c r="AU115" s="599">
        <v>93</v>
      </c>
      <c r="AV115" s="599">
        <v>82</v>
      </c>
      <c r="AW115" s="599">
        <v>22</v>
      </c>
      <c r="AX115" s="599">
        <v>12</v>
      </c>
      <c r="AY115" s="599">
        <v>7</v>
      </c>
      <c r="AZ115" s="599">
        <v>5</v>
      </c>
      <c r="BA115" s="599">
        <v>2</v>
      </c>
      <c r="BB115" s="599">
        <v>0</v>
      </c>
      <c r="BC115" s="592"/>
      <c r="BD115" s="827"/>
      <c r="BE115" s="597" t="s">
        <v>35</v>
      </c>
      <c r="BF115" s="599">
        <v>11</v>
      </c>
      <c r="BG115" s="599">
        <v>55</v>
      </c>
      <c r="BH115" s="599">
        <v>137</v>
      </c>
      <c r="BI115" s="599">
        <v>142</v>
      </c>
      <c r="BJ115" s="599">
        <v>78</v>
      </c>
      <c r="BK115" s="599">
        <v>36</v>
      </c>
      <c r="BL115" s="599">
        <v>17</v>
      </c>
      <c r="BM115" s="599">
        <v>11</v>
      </c>
      <c r="BN115" s="599">
        <v>3</v>
      </c>
      <c r="BO115" s="599">
        <v>2</v>
      </c>
      <c r="BP115"/>
      <c r="BQ115" s="827"/>
      <c r="BR115" s="597" t="s">
        <v>35</v>
      </c>
      <c r="BS115" s="599">
        <v>6</v>
      </c>
      <c r="BT115" s="599">
        <v>41</v>
      </c>
      <c r="BU115" s="599">
        <v>79</v>
      </c>
      <c r="BV115" s="599">
        <v>55</v>
      </c>
      <c r="BW115" s="599">
        <v>19</v>
      </c>
      <c r="BX115" s="599">
        <v>12</v>
      </c>
      <c r="BY115" s="599">
        <v>4</v>
      </c>
      <c r="BZ115" s="599">
        <v>3</v>
      </c>
      <c r="CA115" s="599">
        <v>0</v>
      </c>
      <c r="CB115" s="599">
        <v>0</v>
      </c>
      <c r="CC115" s="592"/>
      <c r="CD115" s="827"/>
      <c r="CE115" s="597" t="s">
        <v>35</v>
      </c>
      <c r="CF115" s="599">
        <v>13</v>
      </c>
      <c r="CG115" s="599">
        <v>56</v>
      </c>
      <c r="CH115" s="599">
        <v>151</v>
      </c>
      <c r="CI115" s="599">
        <v>169</v>
      </c>
      <c r="CJ115" s="599">
        <v>81</v>
      </c>
      <c r="CK115" s="599">
        <v>36</v>
      </c>
      <c r="CL115" s="599">
        <v>20</v>
      </c>
      <c r="CM115" s="599">
        <v>13</v>
      </c>
      <c r="CN115" s="599">
        <v>5</v>
      </c>
      <c r="CO115" s="599">
        <v>2</v>
      </c>
      <c r="CP115"/>
      <c r="CQ115" s="827"/>
      <c r="CR115" s="597" t="s">
        <v>35</v>
      </c>
      <c r="CS115" s="599">
        <v>2</v>
      </c>
      <c r="CT115" s="599">
        <v>8</v>
      </c>
      <c r="CU115" s="599">
        <v>25</v>
      </c>
      <c r="CV115" s="599">
        <v>48</v>
      </c>
      <c r="CW115" s="599">
        <v>28</v>
      </c>
      <c r="CX115" s="599">
        <v>23</v>
      </c>
      <c r="CY115" s="599">
        <v>13</v>
      </c>
      <c r="CZ115" s="599">
        <v>9</v>
      </c>
      <c r="DA115" s="599">
        <v>5</v>
      </c>
      <c r="DB115" s="599">
        <v>2</v>
      </c>
      <c r="DC115" s="592"/>
      <c r="DD115" s="827"/>
      <c r="DE115" s="597" t="s">
        <v>35</v>
      </c>
      <c r="DF115" s="599">
        <v>17</v>
      </c>
      <c r="DG115" s="599">
        <v>89</v>
      </c>
      <c r="DH115" s="599">
        <v>205</v>
      </c>
      <c r="DI115" s="599">
        <v>176</v>
      </c>
      <c r="DJ115" s="599">
        <v>72</v>
      </c>
      <c r="DK115" s="599">
        <v>25</v>
      </c>
      <c r="DL115" s="599">
        <v>11</v>
      </c>
      <c r="DM115" s="599">
        <v>7</v>
      </c>
      <c r="DN115" s="599">
        <v>0</v>
      </c>
      <c r="DO115" s="599">
        <v>0</v>
      </c>
    </row>
    <row r="116" spans="1:119" ht="15.4" customHeight="1" x14ac:dyDescent="0.2">
      <c r="A116"/>
      <c r="B116" s="838"/>
      <c r="C116" s="592"/>
      <c r="D116" s="827"/>
      <c r="E116" s="597" t="s">
        <v>36</v>
      </c>
      <c r="F116" s="599">
        <v>66</v>
      </c>
      <c r="G116" s="599">
        <v>132</v>
      </c>
      <c r="H116" s="599">
        <v>426</v>
      </c>
      <c r="I116" s="599">
        <v>742</v>
      </c>
      <c r="J116" s="599">
        <v>457</v>
      </c>
      <c r="K116" s="599">
        <v>276</v>
      </c>
      <c r="L116" s="599">
        <v>134</v>
      </c>
      <c r="M116" s="599">
        <v>57</v>
      </c>
      <c r="N116" s="599">
        <v>17</v>
      </c>
      <c r="O116" s="599">
        <v>4</v>
      </c>
      <c r="P116" s="592"/>
      <c r="Q116" s="827"/>
      <c r="R116" s="597" t="s">
        <v>36</v>
      </c>
      <c r="S116" s="599">
        <v>26</v>
      </c>
      <c r="T116" s="599">
        <v>58</v>
      </c>
      <c r="U116" s="599">
        <v>228</v>
      </c>
      <c r="V116" s="599">
        <v>387</v>
      </c>
      <c r="W116" s="599">
        <v>228</v>
      </c>
      <c r="X116" s="599">
        <v>133</v>
      </c>
      <c r="Y116" s="599">
        <v>62</v>
      </c>
      <c r="Z116" s="599">
        <v>21</v>
      </c>
      <c r="AA116" s="599">
        <v>3</v>
      </c>
      <c r="AB116" s="599">
        <v>0</v>
      </c>
      <c r="AC116" s="592"/>
      <c r="AD116" s="827"/>
      <c r="AE116" s="597" t="s">
        <v>36</v>
      </c>
      <c r="AF116" s="599">
        <v>40</v>
      </c>
      <c r="AG116" s="599">
        <v>74</v>
      </c>
      <c r="AH116" s="599">
        <v>198</v>
      </c>
      <c r="AI116" s="599">
        <v>355</v>
      </c>
      <c r="AJ116" s="599">
        <v>229</v>
      </c>
      <c r="AK116" s="599">
        <v>143</v>
      </c>
      <c r="AL116" s="599">
        <v>72</v>
      </c>
      <c r="AM116" s="599">
        <v>36</v>
      </c>
      <c r="AN116" s="599">
        <v>14</v>
      </c>
      <c r="AO116" s="599">
        <v>4</v>
      </c>
      <c r="AP116" s="591"/>
      <c r="AQ116" s="827"/>
      <c r="AR116" s="597" t="s">
        <v>36</v>
      </c>
      <c r="AS116" s="599">
        <v>22</v>
      </c>
      <c r="AT116" s="599">
        <v>71</v>
      </c>
      <c r="AU116" s="599">
        <v>145</v>
      </c>
      <c r="AV116" s="599">
        <v>240</v>
      </c>
      <c r="AW116" s="599">
        <v>109</v>
      </c>
      <c r="AX116" s="599">
        <v>63</v>
      </c>
      <c r="AY116" s="599">
        <v>30</v>
      </c>
      <c r="AZ116" s="599">
        <v>16</v>
      </c>
      <c r="BA116" s="599">
        <v>3</v>
      </c>
      <c r="BB116" s="599">
        <v>1</v>
      </c>
      <c r="BC116" s="592"/>
      <c r="BD116" s="827"/>
      <c r="BE116" s="597" t="s">
        <v>36</v>
      </c>
      <c r="BF116" s="599">
        <v>44</v>
      </c>
      <c r="BG116" s="599">
        <v>61</v>
      </c>
      <c r="BH116" s="599">
        <v>281</v>
      </c>
      <c r="BI116" s="599">
        <v>502</v>
      </c>
      <c r="BJ116" s="599">
        <v>348</v>
      </c>
      <c r="BK116" s="599">
        <v>213</v>
      </c>
      <c r="BL116" s="599">
        <v>104</v>
      </c>
      <c r="BM116" s="599">
        <v>41</v>
      </c>
      <c r="BN116" s="599">
        <v>14</v>
      </c>
      <c r="BO116" s="599">
        <v>3</v>
      </c>
      <c r="BP116"/>
      <c r="BQ116" s="827"/>
      <c r="BR116" s="597" t="s">
        <v>36</v>
      </c>
      <c r="BS116" s="599">
        <v>16</v>
      </c>
      <c r="BT116" s="599">
        <v>45</v>
      </c>
      <c r="BU116" s="599">
        <v>84</v>
      </c>
      <c r="BV116" s="599">
        <v>125</v>
      </c>
      <c r="BW116" s="599">
        <v>72</v>
      </c>
      <c r="BX116" s="599">
        <v>40</v>
      </c>
      <c r="BY116" s="599">
        <v>11</v>
      </c>
      <c r="BZ116" s="599">
        <v>9</v>
      </c>
      <c r="CA116" s="599">
        <v>2</v>
      </c>
      <c r="CB116" s="599">
        <v>2</v>
      </c>
      <c r="CC116" s="592"/>
      <c r="CD116" s="827"/>
      <c r="CE116" s="597" t="s">
        <v>36</v>
      </c>
      <c r="CF116" s="599">
        <v>50</v>
      </c>
      <c r="CG116" s="599">
        <v>87</v>
      </c>
      <c r="CH116" s="599">
        <v>342</v>
      </c>
      <c r="CI116" s="599">
        <v>617</v>
      </c>
      <c r="CJ116" s="599">
        <v>385</v>
      </c>
      <c r="CK116" s="599">
        <v>236</v>
      </c>
      <c r="CL116" s="599">
        <v>123</v>
      </c>
      <c r="CM116" s="599">
        <v>48</v>
      </c>
      <c r="CN116" s="599">
        <v>15</v>
      </c>
      <c r="CO116" s="599">
        <v>2</v>
      </c>
      <c r="CP116"/>
      <c r="CQ116" s="827"/>
      <c r="CR116" s="597" t="s">
        <v>36</v>
      </c>
      <c r="CS116" s="599">
        <v>7</v>
      </c>
      <c r="CT116" s="599">
        <v>14</v>
      </c>
      <c r="CU116" s="599">
        <v>45</v>
      </c>
      <c r="CV116" s="599">
        <v>126</v>
      </c>
      <c r="CW116" s="599">
        <v>108</v>
      </c>
      <c r="CX116" s="599">
        <v>86</v>
      </c>
      <c r="CY116" s="599">
        <v>70</v>
      </c>
      <c r="CZ116" s="599">
        <v>33</v>
      </c>
      <c r="DA116" s="599">
        <v>13</v>
      </c>
      <c r="DB116" s="599">
        <v>2</v>
      </c>
      <c r="DC116" s="592"/>
      <c r="DD116" s="827"/>
      <c r="DE116" s="597" t="s">
        <v>36</v>
      </c>
      <c r="DF116" s="599">
        <v>59</v>
      </c>
      <c r="DG116" s="599">
        <v>118</v>
      </c>
      <c r="DH116" s="599">
        <v>381</v>
      </c>
      <c r="DI116" s="599">
        <v>616</v>
      </c>
      <c r="DJ116" s="599">
        <v>349</v>
      </c>
      <c r="DK116" s="599">
        <v>190</v>
      </c>
      <c r="DL116" s="599">
        <v>64</v>
      </c>
      <c r="DM116" s="599">
        <v>24</v>
      </c>
      <c r="DN116" s="599">
        <v>4</v>
      </c>
      <c r="DO116" s="599">
        <v>2</v>
      </c>
    </row>
    <row r="117" spans="1:119" ht="15.4" customHeight="1" x14ac:dyDescent="0.2">
      <c r="A117"/>
      <c r="B117" s="838"/>
      <c r="C117" s="592"/>
      <c r="D117" s="827"/>
      <c r="E117" s="597" t="s">
        <v>37</v>
      </c>
      <c r="F117" s="599">
        <v>114</v>
      </c>
      <c r="G117" s="599">
        <v>193</v>
      </c>
      <c r="H117" s="599">
        <v>621</v>
      </c>
      <c r="I117" s="599">
        <v>1907</v>
      </c>
      <c r="J117" s="599">
        <v>1678</v>
      </c>
      <c r="K117" s="599">
        <v>1241</v>
      </c>
      <c r="L117" s="599">
        <v>678</v>
      </c>
      <c r="M117" s="599">
        <v>303</v>
      </c>
      <c r="N117" s="599">
        <v>144</v>
      </c>
      <c r="O117" s="599">
        <v>34</v>
      </c>
      <c r="P117" s="592"/>
      <c r="Q117" s="827"/>
      <c r="R117" s="597" t="s">
        <v>37</v>
      </c>
      <c r="S117" s="599">
        <v>52</v>
      </c>
      <c r="T117" s="599">
        <v>75</v>
      </c>
      <c r="U117" s="599">
        <v>316</v>
      </c>
      <c r="V117" s="599">
        <v>1045</v>
      </c>
      <c r="W117" s="599">
        <v>902</v>
      </c>
      <c r="X117" s="599">
        <v>642</v>
      </c>
      <c r="Y117" s="599">
        <v>330</v>
      </c>
      <c r="Z117" s="599">
        <v>138</v>
      </c>
      <c r="AA117" s="599">
        <v>57</v>
      </c>
      <c r="AB117" s="599">
        <v>8</v>
      </c>
      <c r="AC117" s="592"/>
      <c r="AD117" s="827"/>
      <c r="AE117" s="597" t="s">
        <v>37</v>
      </c>
      <c r="AF117" s="599">
        <v>62</v>
      </c>
      <c r="AG117" s="599">
        <v>118</v>
      </c>
      <c r="AH117" s="599">
        <v>305</v>
      </c>
      <c r="AI117" s="599">
        <v>862</v>
      </c>
      <c r="AJ117" s="599">
        <v>776</v>
      </c>
      <c r="AK117" s="599">
        <v>599</v>
      </c>
      <c r="AL117" s="599">
        <v>348</v>
      </c>
      <c r="AM117" s="599">
        <v>165</v>
      </c>
      <c r="AN117" s="599">
        <v>87</v>
      </c>
      <c r="AO117" s="599">
        <v>26</v>
      </c>
      <c r="AP117" s="591"/>
      <c r="AQ117" s="827"/>
      <c r="AR117" s="597" t="s">
        <v>37</v>
      </c>
      <c r="AS117" s="599">
        <v>41</v>
      </c>
      <c r="AT117" s="599">
        <v>103</v>
      </c>
      <c r="AU117" s="599">
        <v>227</v>
      </c>
      <c r="AV117" s="599">
        <v>575</v>
      </c>
      <c r="AW117" s="599">
        <v>398</v>
      </c>
      <c r="AX117" s="599">
        <v>265</v>
      </c>
      <c r="AY117" s="599">
        <v>150</v>
      </c>
      <c r="AZ117" s="599">
        <v>52</v>
      </c>
      <c r="BA117" s="599">
        <v>31</v>
      </c>
      <c r="BB117" s="599">
        <v>7</v>
      </c>
      <c r="BC117" s="592"/>
      <c r="BD117" s="827"/>
      <c r="BE117" s="597" t="s">
        <v>37</v>
      </c>
      <c r="BF117" s="599">
        <v>73</v>
      </c>
      <c r="BG117" s="599">
        <v>90</v>
      </c>
      <c r="BH117" s="599">
        <v>394</v>
      </c>
      <c r="BI117" s="599">
        <v>1332</v>
      </c>
      <c r="BJ117" s="599">
        <v>1280</v>
      </c>
      <c r="BK117" s="599">
        <v>976</v>
      </c>
      <c r="BL117" s="599">
        <v>528</v>
      </c>
      <c r="BM117" s="599">
        <v>251</v>
      </c>
      <c r="BN117" s="599">
        <v>113</v>
      </c>
      <c r="BO117" s="599">
        <v>27</v>
      </c>
      <c r="BP117"/>
      <c r="BQ117" s="827"/>
      <c r="BR117" s="597" t="s">
        <v>37</v>
      </c>
      <c r="BS117" s="599">
        <v>11</v>
      </c>
      <c r="BT117" s="599">
        <v>57</v>
      </c>
      <c r="BU117" s="599">
        <v>125</v>
      </c>
      <c r="BV117" s="599">
        <v>187</v>
      </c>
      <c r="BW117" s="599">
        <v>140</v>
      </c>
      <c r="BX117" s="599">
        <v>108</v>
      </c>
      <c r="BY117" s="599">
        <v>56</v>
      </c>
      <c r="BZ117" s="599">
        <v>26</v>
      </c>
      <c r="CA117" s="599">
        <v>13</v>
      </c>
      <c r="CB117" s="599">
        <v>6</v>
      </c>
      <c r="CC117" s="592"/>
      <c r="CD117" s="827"/>
      <c r="CE117" s="597" t="s">
        <v>37</v>
      </c>
      <c r="CF117" s="599">
        <v>103</v>
      </c>
      <c r="CG117" s="599">
        <v>136</v>
      </c>
      <c r="CH117" s="599">
        <v>496</v>
      </c>
      <c r="CI117" s="599">
        <v>1720</v>
      </c>
      <c r="CJ117" s="599">
        <v>1538</v>
      </c>
      <c r="CK117" s="599">
        <v>1133</v>
      </c>
      <c r="CL117" s="599">
        <v>622</v>
      </c>
      <c r="CM117" s="599">
        <v>277</v>
      </c>
      <c r="CN117" s="599">
        <v>131</v>
      </c>
      <c r="CO117" s="599">
        <v>28</v>
      </c>
      <c r="CP117"/>
      <c r="CQ117" s="827"/>
      <c r="CR117" s="597" t="s">
        <v>37</v>
      </c>
      <c r="CS117" s="599">
        <v>22</v>
      </c>
      <c r="CT117" s="599">
        <v>13</v>
      </c>
      <c r="CU117" s="599">
        <v>40</v>
      </c>
      <c r="CV117" s="599">
        <v>255</v>
      </c>
      <c r="CW117" s="599">
        <v>338</v>
      </c>
      <c r="CX117" s="599">
        <v>338</v>
      </c>
      <c r="CY117" s="599">
        <v>259</v>
      </c>
      <c r="CZ117" s="599">
        <v>124</v>
      </c>
      <c r="DA117" s="599">
        <v>63</v>
      </c>
      <c r="DB117" s="599">
        <v>14</v>
      </c>
      <c r="DC117" s="592"/>
      <c r="DD117" s="827"/>
      <c r="DE117" s="597" t="s">
        <v>37</v>
      </c>
      <c r="DF117" s="599">
        <v>92</v>
      </c>
      <c r="DG117" s="599">
        <v>180</v>
      </c>
      <c r="DH117" s="599">
        <v>581</v>
      </c>
      <c r="DI117" s="599">
        <v>1652</v>
      </c>
      <c r="DJ117" s="599">
        <v>1340</v>
      </c>
      <c r="DK117" s="599">
        <v>903</v>
      </c>
      <c r="DL117" s="599">
        <v>419</v>
      </c>
      <c r="DM117" s="599">
        <v>179</v>
      </c>
      <c r="DN117" s="599">
        <v>81</v>
      </c>
      <c r="DO117" s="599">
        <v>20</v>
      </c>
    </row>
    <row r="118" spans="1:119" ht="15.4" customHeight="1" x14ac:dyDescent="0.2">
      <c r="A118"/>
      <c r="B118" s="838"/>
      <c r="C118" s="592"/>
      <c r="D118" s="827"/>
      <c r="E118" s="597" t="s">
        <v>38</v>
      </c>
      <c r="F118" s="599">
        <v>226</v>
      </c>
      <c r="G118" s="599">
        <v>118</v>
      </c>
      <c r="H118" s="599">
        <v>516</v>
      </c>
      <c r="I118" s="599">
        <v>2793</v>
      </c>
      <c r="J118" s="599">
        <v>4390</v>
      </c>
      <c r="K118" s="599">
        <v>4437</v>
      </c>
      <c r="L118" s="599">
        <v>2957</v>
      </c>
      <c r="M118" s="599">
        <v>1534</v>
      </c>
      <c r="N118" s="599">
        <v>729</v>
      </c>
      <c r="O118" s="599">
        <v>186</v>
      </c>
      <c r="P118" s="592"/>
      <c r="Q118" s="827"/>
      <c r="R118" s="597" t="s">
        <v>38</v>
      </c>
      <c r="S118" s="599">
        <v>126</v>
      </c>
      <c r="T118" s="599">
        <v>43</v>
      </c>
      <c r="U118" s="599">
        <v>250</v>
      </c>
      <c r="V118" s="599">
        <v>1514</v>
      </c>
      <c r="W118" s="599">
        <v>2343</v>
      </c>
      <c r="X118" s="599">
        <v>2375</v>
      </c>
      <c r="Y118" s="599">
        <v>1549</v>
      </c>
      <c r="Z118" s="599">
        <v>765</v>
      </c>
      <c r="AA118" s="599">
        <v>292</v>
      </c>
      <c r="AB118" s="599">
        <v>56</v>
      </c>
      <c r="AC118" s="592"/>
      <c r="AD118" s="827"/>
      <c r="AE118" s="597" t="s">
        <v>38</v>
      </c>
      <c r="AF118" s="599">
        <v>100</v>
      </c>
      <c r="AG118" s="599">
        <v>75</v>
      </c>
      <c r="AH118" s="599">
        <v>266</v>
      </c>
      <c r="AI118" s="599">
        <v>1279</v>
      </c>
      <c r="AJ118" s="599">
        <v>2047</v>
      </c>
      <c r="AK118" s="599">
        <v>2062</v>
      </c>
      <c r="AL118" s="599">
        <v>1408</v>
      </c>
      <c r="AM118" s="599">
        <v>769</v>
      </c>
      <c r="AN118" s="599">
        <v>437</v>
      </c>
      <c r="AO118" s="599">
        <v>130</v>
      </c>
      <c r="AP118" s="591"/>
      <c r="AQ118" s="827"/>
      <c r="AR118" s="597" t="s">
        <v>38</v>
      </c>
      <c r="AS118" s="599">
        <v>75</v>
      </c>
      <c r="AT118" s="599">
        <v>57</v>
      </c>
      <c r="AU118" s="599">
        <v>188</v>
      </c>
      <c r="AV118" s="599">
        <v>770</v>
      </c>
      <c r="AW118" s="599">
        <v>939</v>
      </c>
      <c r="AX118" s="599">
        <v>776</v>
      </c>
      <c r="AY118" s="599">
        <v>520</v>
      </c>
      <c r="AZ118" s="599">
        <v>281</v>
      </c>
      <c r="BA118" s="599">
        <v>104</v>
      </c>
      <c r="BB118" s="599">
        <v>25</v>
      </c>
      <c r="BC118" s="592"/>
      <c r="BD118" s="827"/>
      <c r="BE118" s="597" t="s">
        <v>38</v>
      </c>
      <c r="BF118" s="599">
        <v>151</v>
      </c>
      <c r="BG118" s="599">
        <v>61</v>
      </c>
      <c r="BH118" s="599">
        <v>328</v>
      </c>
      <c r="BI118" s="599">
        <v>2023</v>
      </c>
      <c r="BJ118" s="599">
        <v>3451</v>
      </c>
      <c r="BK118" s="599">
        <v>3661</v>
      </c>
      <c r="BL118" s="599">
        <v>2437</v>
      </c>
      <c r="BM118" s="599">
        <v>1253</v>
      </c>
      <c r="BN118" s="599">
        <v>625</v>
      </c>
      <c r="BO118" s="599">
        <v>161</v>
      </c>
      <c r="BP118"/>
      <c r="BQ118" s="827"/>
      <c r="BR118" s="597" t="s">
        <v>38</v>
      </c>
      <c r="BS118" s="599">
        <v>17</v>
      </c>
      <c r="BT118" s="599">
        <v>14</v>
      </c>
      <c r="BU118" s="599">
        <v>63</v>
      </c>
      <c r="BV118" s="599">
        <v>195</v>
      </c>
      <c r="BW118" s="599">
        <v>287</v>
      </c>
      <c r="BX118" s="599">
        <v>269</v>
      </c>
      <c r="BY118" s="599">
        <v>158</v>
      </c>
      <c r="BZ118" s="599">
        <v>102</v>
      </c>
      <c r="CA118" s="599">
        <v>41</v>
      </c>
      <c r="CB118" s="599">
        <v>20</v>
      </c>
      <c r="CC118" s="592"/>
      <c r="CD118" s="827"/>
      <c r="CE118" s="597" t="s">
        <v>38</v>
      </c>
      <c r="CF118" s="599">
        <v>209</v>
      </c>
      <c r="CG118" s="599">
        <v>104</v>
      </c>
      <c r="CH118" s="599">
        <v>453</v>
      </c>
      <c r="CI118" s="599">
        <v>2598</v>
      </c>
      <c r="CJ118" s="599">
        <v>4103</v>
      </c>
      <c r="CK118" s="599">
        <v>4168</v>
      </c>
      <c r="CL118" s="599">
        <v>2799</v>
      </c>
      <c r="CM118" s="599">
        <v>1432</v>
      </c>
      <c r="CN118" s="599">
        <v>688</v>
      </c>
      <c r="CO118" s="599">
        <v>166</v>
      </c>
      <c r="CP118"/>
      <c r="CQ118" s="827"/>
      <c r="CR118" s="597" t="s">
        <v>38</v>
      </c>
      <c r="CS118" s="599">
        <v>35</v>
      </c>
      <c r="CT118" s="599">
        <v>2</v>
      </c>
      <c r="CU118" s="599">
        <v>54</v>
      </c>
      <c r="CV118" s="599">
        <v>294</v>
      </c>
      <c r="CW118" s="599">
        <v>586</v>
      </c>
      <c r="CX118" s="599">
        <v>783</v>
      </c>
      <c r="CY118" s="599">
        <v>730</v>
      </c>
      <c r="CZ118" s="599">
        <v>455</v>
      </c>
      <c r="DA118" s="599">
        <v>238</v>
      </c>
      <c r="DB118" s="599">
        <v>59</v>
      </c>
      <c r="DC118" s="592"/>
      <c r="DD118" s="827"/>
      <c r="DE118" s="597" t="s">
        <v>38</v>
      </c>
      <c r="DF118" s="599">
        <v>191</v>
      </c>
      <c r="DG118" s="599">
        <v>116</v>
      </c>
      <c r="DH118" s="599">
        <v>462</v>
      </c>
      <c r="DI118" s="599">
        <v>2499</v>
      </c>
      <c r="DJ118" s="599">
        <v>3804</v>
      </c>
      <c r="DK118" s="599">
        <v>3654</v>
      </c>
      <c r="DL118" s="599">
        <v>2227</v>
      </c>
      <c r="DM118" s="599">
        <v>1079</v>
      </c>
      <c r="DN118" s="599">
        <v>491</v>
      </c>
      <c r="DO118" s="599">
        <v>127</v>
      </c>
    </row>
    <row r="119" spans="1:119" ht="15.4" customHeight="1" x14ac:dyDescent="0.2">
      <c r="A119"/>
      <c r="B119" s="838"/>
      <c r="C119" s="592"/>
      <c r="D119" s="827"/>
      <c r="E119" s="597" t="s">
        <v>39</v>
      </c>
      <c r="F119" s="599">
        <v>207</v>
      </c>
      <c r="G119" s="599">
        <v>44</v>
      </c>
      <c r="H119" s="599">
        <v>254</v>
      </c>
      <c r="I119" s="599">
        <v>2419</v>
      </c>
      <c r="J119" s="599">
        <v>6206</v>
      </c>
      <c r="K119" s="599">
        <v>8961</v>
      </c>
      <c r="L119" s="599">
        <v>8431</v>
      </c>
      <c r="M119" s="599">
        <v>5738</v>
      </c>
      <c r="N119" s="599">
        <v>3532</v>
      </c>
      <c r="O119" s="599">
        <v>1201</v>
      </c>
      <c r="P119" s="592"/>
      <c r="Q119" s="827"/>
      <c r="R119" s="597" t="s">
        <v>39</v>
      </c>
      <c r="S119" s="599">
        <v>102</v>
      </c>
      <c r="T119" s="599">
        <v>13</v>
      </c>
      <c r="U119" s="599">
        <v>124</v>
      </c>
      <c r="V119" s="599">
        <v>1192</v>
      </c>
      <c r="W119" s="599">
        <v>3195</v>
      </c>
      <c r="X119" s="599">
        <v>4740</v>
      </c>
      <c r="Y119" s="599">
        <v>4327</v>
      </c>
      <c r="Z119" s="599">
        <v>2853</v>
      </c>
      <c r="AA119" s="599">
        <v>1539</v>
      </c>
      <c r="AB119" s="599">
        <v>457</v>
      </c>
      <c r="AC119" s="592"/>
      <c r="AD119" s="827"/>
      <c r="AE119" s="597" t="s">
        <v>39</v>
      </c>
      <c r="AF119" s="599">
        <v>105</v>
      </c>
      <c r="AG119" s="599">
        <v>31</v>
      </c>
      <c r="AH119" s="599">
        <v>130</v>
      </c>
      <c r="AI119" s="599">
        <v>1227</v>
      </c>
      <c r="AJ119" s="599">
        <v>3011</v>
      </c>
      <c r="AK119" s="599">
        <v>4221</v>
      </c>
      <c r="AL119" s="599">
        <v>4104</v>
      </c>
      <c r="AM119" s="599">
        <v>2885</v>
      </c>
      <c r="AN119" s="599">
        <v>1993</v>
      </c>
      <c r="AO119" s="599">
        <v>744</v>
      </c>
      <c r="AP119" s="591"/>
      <c r="AQ119" s="827"/>
      <c r="AR119" s="597" t="s">
        <v>39</v>
      </c>
      <c r="AS119" s="599">
        <v>53</v>
      </c>
      <c r="AT119" s="599">
        <v>14</v>
      </c>
      <c r="AU119" s="599">
        <v>87</v>
      </c>
      <c r="AV119" s="599">
        <v>601</v>
      </c>
      <c r="AW119" s="599">
        <v>1239</v>
      </c>
      <c r="AX119" s="599">
        <v>1421</v>
      </c>
      <c r="AY119" s="599">
        <v>1255</v>
      </c>
      <c r="AZ119" s="599">
        <v>788</v>
      </c>
      <c r="BA119" s="599">
        <v>444</v>
      </c>
      <c r="BB119" s="599">
        <v>116</v>
      </c>
      <c r="BC119" s="592"/>
      <c r="BD119" s="827"/>
      <c r="BE119" s="597" t="s">
        <v>39</v>
      </c>
      <c r="BF119" s="599">
        <v>154</v>
      </c>
      <c r="BG119" s="599">
        <v>30</v>
      </c>
      <c r="BH119" s="599">
        <v>167</v>
      </c>
      <c r="BI119" s="599">
        <v>1818</v>
      </c>
      <c r="BJ119" s="599">
        <v>4967</v>
      </c>
      <c r="BK119" s="599">
        <v>7540</v>
      </c>
      <c r="BL119" s="599">
        <v>7176</v>
      </c>
      <c r="BM119" s="599">
        <v>4950</v>
      </c>
      <c r="BN119" s="599">
        <v>3088</v>
      </c>
      <c r="BO119" s="599">
        <v>1085</v>
      </c>
      <c r="BP119"/>
      <c r="BQ119" s="827"/>
      <c r="BR119" s="597" t="s">
        <v>39</v>
      </c>
      <c r="BS119" s="599">
        <v>17</v>
      </c>
      <c r="BT119" s="599">
        <v>7</v>
      </c>
      <c r="BU119" s="599">
        <v>27</v>
      </c>
      <c r="BV119" s="599">
        <v>165</v>
      </c>
      <c r="BW119" s="599">
        <v>315</v>
      </c>
      <c r="BX119" s="599">
        <v>465</v>
      </c>
      <c r="BY119" s="599">
        <v>365</v>
      </c>
      <c r="BZ119" s="599">
        <v>258</v>
      </c>
      <c r="CA119" s="599">
        <v>167</v>
      </c>
      <c r="CB119" s="599">
        <v>77</v>
      </c>
      <c r="CC119" s="592"/>
      <c r="CD119" s="827"/>
      <c r="CE119" s="597" t="s">
        <v>39</v>
      </c>
      <c r="CF119" s="599">
        <v>190</v>
      </c>
      <c r="CG119" s="599">
        <v>37</v>
      </c>
      <c r="CH119" s="599">
        <v>227</v>
      </c>
      <c r="CI119" s="599">
        <v>2254</v>
      </c>
      <c r="CJ119" s="599">
        <v>5891</v>
      </c>
      <c r="CK119" s="599">
        <v>8496</v>
      </c>
      <c r="CL119" s="599">
        <v>8066</v>
      </c>
      <c r="CM119" s="599">
        <v>5480</v>
      </c>
      <c r="CN119" s="599">
        <v>3365</v>
      </c>
      <c r="CO119" s="599">
        <v>1124</v>
      </c>
      <c r="CP119"/>
      <c r="CQ119" s="827"/>
      <c r="CR119" s="597" t="s">
        <v>39</v>
      </c>
      <c r="CS119" s="599">
        <v>13</v>
      </c>
      <c r="CT119" s="599">
        <v>8</v>
      </c>
      <c r="CU119" s="599">
        <v>19</v>
      </c>
      <c r="CV119" s="599">
        <v>186</v>
      </c>
      <c r="CW119" s="599">
        <v>606</v>
      </c>
      <c r="CX119" s="599">
        <v>1117</v>
      </c>
      <c r="CY119" s="599">
        <v>1434</v>
      </c>
      <c r="CZ119" s="599">
        <v>1211</v>
      </c>
      <c r="DA119" s="599">
        <v>850</v>
      </c>
      <c r="DB119" s="599">
        <v>269</v>
      </c>
      <c r="DC119" s="592"/>
      <c r="DD119" s="827"/>
      <c r="DE119" s="597" t="s">
        <v>39</v>
      </c>
      <c r="DF119" s="599">
        <v>194</v>
      </c>
      <c r="DG119" s="599">
        <v>36</v>
      </c>
      <c r="DH119" s="599">
        <v>235</v>
      </c>
      <c r="DI119" s="599">
        <v>2233</v>
      </c>
      <c r="DJ119" s="599">
        <v>5600</v>
      </c>
      <c r="DK119" s="599">
        <v>7844</v>
      </c>
      <c r="DL119" s="599">
        <v>6997</v>
      </c>
      <c r="DM119" s="599">
        <v>4527</v>
      </c>
      <c r="DN119" s="599">
        <v>2682</v>
      </c>
      <c r="DO119" s="599">
        <v>932</v>
      </c>
    </row>
    <row r="120" spans="1:119" ht="15.4" customHeight="1" x14ac:dyDescent="0.2">
      <c r="A120"/>
      <c r="B120" s="838"/>
      <c r="C120" s="592"/>
      <c r="D120" s="827"/>
      <c r="E120" s="597" t="s">
        <v>40</v>
      </c>
      <c r="F120" s="599">
        <v>97</v>
      </c>
      <c r="G120" s="599">
        <v>11</v>
      </c>
      <c r="H120" s="599">
        <v>59</v>
      </c>
      <c r="I120" s="599">
        <v>848</v>
      </c>
      <c r="J120" s="599">
        <v>3677</v>
      </c>
      <c r="K120" s="599">
        <v>8141</v>
      </c>
      <c r="L120" s="599">
        <v>11793</v>
      </c>
      <c r="M120" s="599">
        <v>11638</v>
      </c>
      <c r="N120" s="599">
        <v>11250</v>
      </c>
      <c r="O120" s="599">
        <v>7558</v>
      </c>
      <c r="P120" s="592"/>
      <c r="Q120" s="827"/>
      <c r="R120" s="597" t="s">
        <v>40</v>
      </c>
      <c r="S120" s="599">
        <v>36</v>
      </c>
      <c r="T120" s="599">
        <v>3</v>
      </c>
      <c r="U120" s="599">
        <v>20</v>
      </c>
      <c r="V120" s="599">
        <v>407</v>
      </c>
      <c r="W120" s="599">
        <v>1778</v>
      </c>
      <c r="X120" s="599">
        <v>4071</v>
      </c>
      <c r="Y120" s="599">
        <v>5994</v>
      </c>
      <c r="Z120" s="599">
        <v>5806</v>
      </c>
      <c r="AA120" s="599">
        <v>5216</v>
      </c>
      <c r="AB120" s="599">
        <v>2894</v>
      </c>
      <c r="AC120" s="592"/>
      <c r="AD120" s="827"/>
      <c r="AE120" s="597" t="s">
        <v>40</v>
      </c>
      <c r="AF120" s="599">
        <v>61</v>
      </c>
      <c r="AG120" s="599">
        <v>8</v>
      </c>
      <c r="AH120" s="599">
        <v>39</v>
      </c>
      <c r="AI120" s="599">
        <v>441</v>
      </c>
      <c r="AJ120" s="599">
        <v>1899</v>
      </c>
      <c r="AK120" s="599">
        <v>4070</v>
      </c>
      <c r="AL120" s="599">
        <v>5799</v>
      </c>
      <c r="AM120" s="599">
        <v>5832</v>
      </c>
      <c r="AN120" s="599">
        <v>6034</v>
      </c>
      <c r="AO120" s="599">
        <v>4664</v>
      </c>
      <c r="AP120" s="591"/>
      <c r="AQ120" s="827"/>
      <c r="AR120" s="597" t="s">
        <v>40</v>
      </c>
      <c r="AS120" s="599">
        <v>25</v>
      </c>
      <c r="AT120" s="599">
        <v>5</v>
      </c>
      <c r="AU120" s="599">
        <v>19</v>
      </c>
      <c r="AV120" s="599">
        <v>208</v>
      </c>
      <c r="AW120" s="599">
        <v>677</v>
      </c>
      <c r="AX120" s="599">
        <v>1181</v>
      </c>
      <c r="AY120" s="599">
        <v>1456</v>
      </c>
      <c r="AZ120" s="599">
        <v>1174</v>
      </c>
      <c r="BA120" s="599">
        <v>1048</v>
      </c>
      <c r="BB120" s="599">
        <v>587</v>
      </c>
      <c r="BC120" s="592"/>
      <c r="BD120" s="827"/>
      <c r="BE120" s="597" t="s">
        <v>40</v>
      </c>
      <c r="BF120" s="599">
        <v>72</v>
      </c>
      <c r="BG120" s="599">
        <v>6</v>
      </c>
      <c r="BH120" s="599">
        <v>40</v>
      </c>
      <c r="BI120" s="599">
        <v>640</v>
      </c>
      <c r="BJ120" s="599">
        <v>3000</v>
      </c>
      <c r="BK120" s="599">
        <v>6960</v>
      </c>
      <c r="BL120" s="599">
        <v>10337</v>
      </c>
      <c r="BM120" s="599">
        <v>10464</v>
      </c>
      <c r="BN120" s="599">
        <v>10202</v>
      </c>
      <c r="BO120" s="599">
        <v>6971</v>
      </c>
      <c r="BP120"/>
      <c r="BQ120" s="827"/>
      <c r="BR120" s="597" t="s">
        <v>40</v>
      </c>
      <c r="BS120" s="599">
        <v>12</v>
      </c>
      <c r="BT120" s="599">
        <v>2</v>
      </c>
      <c r="BU120" s="599">
        <v>5</v>
      </c>
      <c r="BV120" s="599">
        <v>44</v>
      </c>
      <c r="BW120" s="599">
        <v>178</v>
      </c>
      <c r="BX120" s="599">
        <v>317</v>
      </c>
      <c r="BY120" s="599">
        <v>403</v>
      </c>
      <c r="BZ120" s="599">
        <v>423</v>
      </c>
      <c r="CA120" s="599">
        <v>356</v>
      </c>
      <c r="CB120" s="599">
        <v>266</v>
      </c>
      <c r="CC120" s="592"/>
      <c r="CD120" s="827"/>
      <c r="CE120" s="597" t="s">
        <v>40</v>
      </c>
      <c r="CF120" s="599">
        <v>85</v>
      </c>
      <c r="CG120" s="599">
        <v>9</v>
      </c>
      <c r="CH120" s="599">
        <v>54</v>
      </c>
      <c r="CI120" s="599">
        <v>804</v>
      </c>
      <c r="CJ120" s="599">
        <v>3499</v>
      </c>
      <c r="CK120" s="599">
        <v>7824</v>
      </c>
      <c r="CL120" s="599">
        <v>11390</v>
      </c>
      <c r="CM120" s="599">
        <v>11215</v>
      </c>
      <c r="CN120" s="599">
        <v>10894</v>
      </c>
      <c r="CO120" s="599">
        <v>7292</v>
      </c>
      <c r="CP120"/>
      <c r="CQ120" s="827"/>
      <c r="CR120" s="597" t="s">
        <v>40</v>
      </c>
      <c r="CS120" s="599">
        <v>7</v>
      </c>
      <c r="CT120" s="599">
        <v>0</v>
      </c>
      <c r="CU120" s="599">
        <v>3</v>
      </c>
      <c r="CV120" s="599">
        <v>68</v>
      </c>
      <c r="CW120" s="599">
        <v>278</v>
      </c>
      <c r="CX120" s="599">
        <v>763</v>
      </c>
      <c r="CY120" s="599">
        <v>1448</v>
      </c>
      <c r="CZ120" s="599">
        <v>1722</v>
      </c>
      <c r="DA120" s="599">
        <v>1966</v>
      </c>
      <c r="DB120" s="599">
        <v>1486</v>
      </c>
      <c r="DC120" s="592"/>
      <c r="DD120" s="827"/>
      <c r="DE120" s="597" t="s">
        <v>40</v>
      </c>
      <c r="DF120" s="599">
        <v>90</v>
      </c>
      <c r="DG120" s="599">
        <v>11</v>
      </c>
      <c r="DH120" s="599">
        <v>56</v>
      </c>
      <c r="DI120" s="599">
        <v>780</v>
      </c>
      <c r="DJ120" s="599">
        <v>3399</v>
      </c>
      <c r="DK120" s="599">
        <v>7378</v>
      </c>
      <c r="DL120" s="599">
        <v>10345</v>
      </c>
      <c r="DM120" s="599">
        <v>9916</v>
      </c>
      <c r="DN120" s="599">
        <v>9284</v>
      </c>
      <c r="DO120" s="599">
        <v>6072</v>
      </c>
    </row>
    <row r="121" spans="1:119" ht="15.4" customHeight="1" x14ac:dyDescent="0.2">
      <c r="A121"/>
      <c r="B121" s="838"/>
      <c r="C121" s="592"/>
      <c r="D121" s="828"/>
      <c r="E121" s="597" t="s">
        <v>41</v>
      </c>
      <c r="F121" s="599">
        <v>10</v>
      </c>
      <c r="G121" s="599">
        <v>0</v>
      </c>
      <c r="H121" s="599">
        <v>1</v>
      </c>
      <c r="I121" s="599">
        <v>32</v>
      </c>
      <c r="J121" s="599">
        <v>263</v>
      </c>
      <c r="K121" s="599">
        <v>918</v>
      </c>
      <c r="L121" s="599">
        <v>1969</v>
      </c>
      <c r="M121" s="599">
        <v>2975</v>
      </c>
      <c r="N121" s="599">
        <v>4692</v>
      </c>
      <c r="O121" s="599">
        <v>7137</v>
      </c>
      <c r="P121" s="592"/>
      <c r="Q121" s="828"/>
      <c r="R121" s="597" t="s">
        <v>41</v>
      </c>
      <c r="S121" s="599">
        <v>7</v>
      </c>
      <c r="T121" s="599">
        <v>0</v>
      </c>
      <c r="U121" s="599">
        <v>1</v>
      </c>
      <c r="V121" s="599">
        <v>13</v>
      </c>
      <c r="W121" s="599">
        <v>114</v>
      </c>
      <c r="X121" s="599">
        <v>471</v>
      </c>
      <c r="Y121" s="599">
        <v>1000</v>
      </c>
      <c r="Z121" s="599">
        <v>1555</v>
      </c>
      <c r="AA121" s="599">
        <v>2430</v>
      </c>
      <c r="AB121" s="599">
        <v>3179</v>
      </c>
      <c r="AC121" s="592"/>
      <c r="AD121" s="828"/>
      <c r="AE121" s="597" t="s">
        <v>41</v>
      </c>
      <c r="AF121" s="599">
        <v>3</v>
      </c>
      <c r="AG121" s="599">
        <v>0</v>
      </c>
      <c r="AH121" s="599">
        <v>0</v>
      </c>
      <c r="AI121" s="599">
        <v>19</v>
      </c>
      <c r="AJ121" s="599">
        <v>149</v>
      </c>
      <c r="AK121" s="599">
        <v>447</v>
      </c>
      <c r="AL121" s="599">
        <v>969</v>
      </c>
      <c r="AM121" s="599">
        <v>1420</v>
      </c>
      <c r="AN121" s="599">
        <v>2262</v>
      </c>
      <c r="AO121" s="599">
        <v>3958</v>
      </c>
      <c r="AP121" s="591"/>
      <c r="AQ121" s="828"/>
      <c r="AR121" s="597" t="s">
        <v>41</v>
      </c>
      <c r="AS121" s="599">
        <v>3</v>
      </c>
      <c r="AT121" s="599">
        <v>0</v>
      </c>
      <c r="AU121" s="599">
        <v>0</v>
      </c>
      <c r="AV121" s="599">
        <v>7</v>
      </c>
      <c r="AW121" s="599">
        <v>37</v>
      </c>
      <c r="AX121" s="599">
        <v>125</v>
      </c>
      <c r="AY121" s="599">
        <v>200</v>
      </c>
      <c r="AZ121" s="599">
        <v>254</v>
      </c>
      <c r="BA121" s="599">
        <v>335</v>
      </c>
      <c r="BB121" s="599">
        <v>347</v>
      </c>
      <c r="BC121" s="592"/>
      <c r="BD121" s="828"/>
      <c r="BE121" s="597" t="s">
        <v>41</v>
      </c>
      <c r="BF121" s="599">
        <v>7</v>
      </c>
      <c r="BG121" s="599">
        <v>0</v>
      </c>
      <c r="BH121" s="599">
        <v>1</v>
      </c>
      <c r="BI121" s="599">
        <v>25</v>
      </c>
      <c r="BJ121" s="599">
        <v>226</v>
      </c>
      <c r="BK121" s="599">
        <v>793</v>
      </c>
      <c r="BL121" s="599">
        <v>1769</v>
      </c>
      <c r="BM121" s="599">
        <v>2721</v>
      </c>
      <c r="BN121" s="599">
        <v>4357</v>
      </c>
      <c r="BO121" s="599">
        <v>6790</v>
      </c>
      <c r="BP121"/>
      <c r="BQ121" s="828"/>
      <c r="BR121" s="597" t="s">
        <v>41</v>
      </c>
      <c r="BS121" s="599">
        <v>2</v>
      </c>
      <c r="BT121" s="599">
        <v>0</v>
      </c>
      <c r="BU121" s="599">
        <v>0</v>
      </c>
      <c r="BV121" s="599">
        <v>3</v>
      </c>
      <c r="BW121" s="599">
        <v>12</v>
      </c>
      <c r="BX121" s="599">
        <v>36</v>
      </c>
      <c r="BY121" s="599">
        <v>83</v>
      </c>
      <c r="BZ121" s="599">
        <v>84</v>
      </c>
      <c r="CA121" s="599">
        <v>134</v>
      </c>
      <c r="CB121" s="599">
        <v>172</v>
      </c>
      <c r="CC121" s="592"/>
      <c r="CD121" s="828"/>
      <c r="CE121" s="597" t="s">
        <v>41</v>
      </c>
      <c r="CF121" s="599">
        <v>8</v>
      </c>
      <c r="CG121" s="599">
        <v>0</v>
      </c>
      <c r="CH121" s="599">
        <v>1</v>
      </c>
      <c r="CI121" s="599">
        <v>29</v>
      </c>
      <c r="CJ121" s="599">
        <v>251</v>
      </c>
      <c r="CK121" s="599">
        <v>882</v>
      </c>
      <c r="CL121" s="599">
        <v>1886</v>
      </c>
      <c r="CM121" s="599">
        <v>2891</v>
      </c>
      <c r="CN121" s="599">
        <v>4558</v>
      </c>
      <c r="CO121" s="599">
        <v>6965</v>
      </c>
      <c r="CP121"/>
      <c r="CQ121" s="828"/>
      <c r="CR121" s="597" t="s">
        <v>41</v>
      </c>
      <c r="CS121" s="599">
        <v>1</v>
      </c>
      <c r="CT121" s="599">
        <v>0</v>
      </c>
      <c r="CU121" s="599">
        <v>0</v>
      </c>
      <c r="CV121" s="599">
        <v>0</v>
      </c>
      <c r="CW121" s="599">
        <v>15</v>
      </c>
      <c r="CX121" s="599">
        <v>68</v>
      </c>
      <c r="CY121" s="599">
        <v>158</v>
      </c>
      <c r="CZ121" s="599">
        <v>331</v>
      </c>
      <c r="DA121" s="599">
        <v>570</v>
      </c>
      <c r="DB121" s="599">
        <v>1033</v>
      </c>
      <c r="DC121" s="592"/>
      <c r="DD121" s="828"/>
      <c r="DE121" s="597" t="s">
        <v>41</v>
      </c>
      <c r="DF121" s="599">
        <v>9</v>
      </c>
      <c r="DG121" s="599">
        <v>0</v>
      </c>
      <c r="DH121" s="599">
        <v>1</v>
      </c>
      <c r="DI121" s="599">
        <v>32</v>
      </c>
      <c r="DJ121" s="599">
        <v>248</v>
      </c>
      <c r="DK121" s="599">
        <v>850</v>
      </c>
      <c r="DL121" s="599">
        <v>1811</v>
      </c>
      <c r="DM121" s="599">
        <v>2644</v>
      </c>
      <c r="DN121" s="599">
        <v>4122</v>
      </c>
      <c r="DO121" s="599">
        <v>6104</v>
      </c>
    </row>
    <row r="122" spans="1:119" ht="15.4" customHeight="1" x14ac:dyDescent="0.2">
      <c r="A122"/>
      <c r="B122" s="324"/>
      <c r="C122" s="592"/>
      <c r="D122" s="592"/>
      <c r="E122" s="592"/>
      <c r="F122" s="592"/>
      <c r="G122" s="592"/>
      <c r="H122" s="592"/>
      <c r="I122" s="592"/>
      <c r="J122" s="592"/>
      <c r="K122" s="592"/>
      <c r="L122" s="592"/>
      <c r="M122" s="592"/>
      <c r="N122" s="592"/>
      <c r="O122" s="592"/>
      <c r="P122" s="592"/>
      <c r="Q122" s="592"/>
      <c r="R122" s="592"/>
      <c r="S122" s="592"/>
      <c r="T122" s="592"/>
      <c r="U122" s="592"/>
      <c r="V122" s="592"/>
      <c r="W122" s="592"/>
      <c r="X122" s="592"/>
      <c r="Y122" s="592"/>
      <c r="Z122" s="592"/>
      <c r="AA122" s="592"/>
      <c r="AB122" s="592"/>
      <c r="AC122" s="592"/>
      <c r="AD122" s="592"/>
      <c r="AE122" s="592"/>
      <c r="AF122" s="592"/>
      <c r="AG122" s="592"/>
      <c r="AH122" s="592"/>
      <c r="AI122" s="592"/>
      <c r="AJ122" s="592"/>
      <c r="AK122" s="592"/>
      <c r="AL122" s="592"/>
      <c r="AM122" s="592"/>
      <c r="AN122" s="592"/>
      <c r="AO122" s="592"/>
      <c r="AP122" s="591"/>
      <c r="AQ122" s="592"/>
      <c r="AR122" s="592"/>
      <c r="AS122" s="592"/>
      <c r="AT122" s="592"/>
      <c r="AU122" s="592"/>
      <c r="AV122" s="592"/>
      <c r="AW122" s="592"/>
      <c r="AX122" s="592"/>
      <c r="AY122" s="592"/>
      <c r="AZ122" s="592"/>
      <c r="BA122" s="592"/>
      <c r="BB122" s="592"/>
      <c r="BC122" s="592"/>
      <c r="BD122" s="592"/>
      <c r="BE122" s="592"/>
      <c r="BF122" s="592"/>
      <c r="BG122" s="592"/>
      <c r="BH122" s="592"/>
      <c r="BI122" s="592"/>
      <c r="BJ122" s="592"/>
      <c r="BK122" s="592"/>
      <c r="BL122" s="592"/>
      <c r="BM122" s="592"/>
      <c r="BN122" s="592"/>
      <c r="BO122" s="592"/>
      <c r="BP122"/>
      <c r="BQ122" s="592"/>
      <c r="BR122" s="592"/>
      <c r="BS122" s="592"/>
      <c r="BT122" s="592"/>
      <c r="BU122" s="592"/>
      <c r="BV122" s="592"/>
      <c r="BW122" s="592"/>
      <c r="BX122" s="592"/>
      <c r="BY122" s="592"/>
      <c r="BZ122" s="592"/>
      <c r="CA122" s="592"/>
      <c r="CB122" s="592"/>
      <c r="CC122" s="592"/>
      <c r="CD122" s="592"/>
      <c r="CE122" s="592"/>
      <c r="CF122" s="592"/>
      <c r="CG122" s="592"/>
      <c r="CH122" s="592"/>
      <c r="CI122" s="592"/>
      <c r="CJ122" s="592"/>
      <c r="CK122" s="592"/>
      <c r="CL122" s="592"/>
      <c r="CM122" s="592"/>
      <c r="CN122" s="592"/>
      <c r="CO122" s="592"/>
      <c r="CP122"/>
      <c r="CQ122" s="592"/>
      <c r="CR122" s="592"/>
      <c r="CS122" s="592"/>
      <c r="CT122" s="592"/>
      <c r="CU122" s="592"/>
      <c r="CV122" s="592"/>
      <c r="CW122" s="592"/>
      <c r="CX122" s="592"/>
      <c r="CY122" s="592"/>
      <c r="CZ122" s="592"/>
      <c r="DA122" s="592"/>
      <c r="DB122" s="592"/>
      <c r="DC122" s="592"/>
      <c r="DD122" s="592"/>
      <c r="DE122" s="592"/>
      <c r="DF122" s="592"/>
      <c r="DG122" s="592"/>
      <c r="DH122" s="592"/>
      <c r="DI122" s="592"/>
      <c r="DJ122" s="592"/>
      <c r="DK122" s="592"/>
      <c r="DL122" s="592"/>
      <c r="DM122" s="592"/>
      <c r="DN122" s="592"/>
      <c r="DO122" s="592"/>
    </row>
    <row r="123" spans="1:119" ht="15.4" customHeight="1" x14ac:dyDescent="0.3">
      <c r="A123"/>
      <c r="B123" s="324"/>
      <c r="C123" s="592"/>
      <c r="D123" s="829" t="s">
        <v>246</v>
      </c>
      <c r="E123" s="829"/>
      <c r="F123" s="595"/>
      <c r="G123" s="595"/>
      <c r="H123" s="595"/>
      <c r="I123" s="595"/>
      <c r="J123" s="595"/>
      <c r="K123" s="595"/>
      <c r="L123" s="595"/>
      <c r="M123" s="595"/>
      <c r="N123" s="595"/>
      <c r="O123" s="595"/>
      <c r="P123" s="592"/>
      <c r="Q123" s="829" t="s">
        <v>246</v>
      </c>
      <c r="R123" s="829"/>
      <c r="S123" s="595"/>
      <c r="T123" s="595"/>
      <c r="U123" s="595"/>
      <c r="V123" s="595"/>
      <c r="W123" s="595"/>
      <c r="X123" s="595"/>
      <c r="Y123" s="595"/>
      <c r="Z123" s="595"/>
      <c r="AA123" s="595"/>
      <c r="AB123" s="595"/>
      <c r="AC123" s="592"/>
      <c r="AD123" s="829" t="s">
        <v>246</v>
      </c>
      <c r="AE123" s="829"/>
      <c r="AF123" s="595"/>
      <c r="AG123" s="595"/>
      <c r="AH123" s="595"/>
      <c r="AI123" s="595"/>
      <c r="AJ123" s="595"/>
      <c r="AK123" s="595"/>
      <c r="AL123" s="595"/>
      <c r="AM123" s="595"/>
      <c r="AN123" s="595"/>
      <c r="AO123" s="595"/>
      <c r="AP123" s="591"/>
      <c r="AQ123" s="829" t="s">
        <v>246</v>
      </c>
      <c r="AR123" s="829"/>
      <c r="AS123" s="595"/>
      <c r="AT123" s="595"/>
      <c r="AU123" s="595"/>
      <c r="AV123" s="595"/>
      <c r="AW123" s="595"/>
      <c r="AX123" s="595"/>
      <c r="AY123" s="595"/>
      <c r="AZ123" s="595"/>
      <c r="BA123" s="595"/>
      <c r="BB123" s="595"/>
      <c r="BC123" s="592"/>
      <c r="BD123" s="829" t="s">
        <v>246</v>
      </c>
      <c r="BE123" s="829"/>
      <c r="BF123" s="595"/>
      <c r="BG123" s="595"/>
      <c r="BH123" s="595"/>
      <c r="BI123" s="595"/>
      <c r="BJ123" s="595"/>
      <c r="BK123" s="595"/>
      <c r="BL123" s="595"/>
      <c r="BM123" s="595"/>
      <c r="BN123" s="595"/>
      <c r="BO123" s="595"/>
      <c r="BP123"/>
      <c r="BQ123" s="829" t="s">
        <v>246</v>
      </c>
      <c r="BR123" s="829"/>
      <c r="BS123" s="595"/>
      <c r="BT123" s="595"/>
      <c r="BU123" s="595"/>
      <c r="BV123" s="595"/>
      <c r="BW123" s="595"/>
      <c r="BX123" s="595"/>
      <c r="BY123" s="595"/>
      <c r="BZ123" s="595"/>
      <c r="CA123" s="595"/>
      <c r="CB123" s="595"/>
      <c r="CC123" s="592"/>
      <c r="CD123" s="829" t="s">
        <v>246</v>
      </c>
      <c r="CE123" s="829"/>
      <c r="CF123" s="595"/>
      <c r="CG123" s="595"/>
      <c r="CH123" s="595"/>
      <c r="CI123" s="595"/>
      <c r="CJ123" s="595"/>
      <c r="CK123" s="595"/>
      <c r="CL123" s="595"/>
      <c r="CM123" s="595"/>
      <c r="CN123" s="595"/>
      <c r="CO123" s="595"/>
      <c r="CP123"/>
      <c r="CQ123" s="829" t="s">
        <v>246</v>
      </c>
      <c r="CR123" s="829"/>
      <c r="CS123" s="595"/>
      <c r="CT123" s="595"/>
      <c r="CU123" s="595"/>
      <c r="CV123" s="595"/>
      <c r="CW123" s="595"/>
      <c r="CX123" s="595"/>
      <c r="CY123" s="595"/>
      <c r="CZ123" s="595"/>
      <c r="DA123" s="595"/>
      <c r="DB123" s="595"/>
      <c r="DC123" s="592"/>
      <c r="DD123" s="829" t="s">
        <v>246</v>
      </c>
      <c r="DE123" s="829"/>
      <c r="DF123" s="595"/>
      <c r="DG123" s="595"/>
      <c r="DH123" s="595"/>
      <c r="DI123" s="595"/>
      <c r="DJ123" s="595"/>
      <c r="DK123" s="595"/>
      <c r="DL123" s="595"/>
      <c r="DM123" s="595"/>
      <c r="DN123" s="595"/>
      <c r="DO123" s="595"/>
    </row>
    <row r="124" spans="1:119" ht="28.9" customHeight="1" x14ac:dyDescent="0.2">
      <c r="A124"/>
      <c r="B124" s="324"/>
      <c r="C124" s="592"/>
      <c r="D124" s="829"/>
      <c r="E124" s="829"/>
      <c r="F124" s="831" t="s">
        <v>171</v>
      </c>
      <c r="G124" s="831"/>
      <c r="H124" s="831"/>
      <c r="I124" s="831"/>
      <c r="J124" s="831"/>
      <c r="K124" s="831"/>
      <c r="L124" s="831"/>
      <c r="M124" s="831"/>
      <c r="N124" s="831"/>
      <c r="O124" s="831"/>
      <c r="P124" s="592"/>
      <c r="Q124" s="829"/>
      <c r="R124" s="829"/>
      <c r="S124" s="831" t="s">
        <v>171</v>
      </c>
      <c r="T124" s="831"/>
      <c r="U124" s="831"/>
      <c r="V124" s="831"/>
      <c r="W124" s="831"/>
      <c r="X124" s="831"/>
      <c r="Y124" s="831"/>
      <c r="Z124" s="831"/>
      <c r="AA124" s="831"/>
      <c r="AB124" s="831"/>
      <c r="AC124" s="592"/>
      <c r="AD124" s="829"/>
      <c r="AE124" s="829"/>
      <c r="AF124" s="839" t="s">
        <v>171</v>
      </c>
      <c r="AG124" s="840"/>
      <c r="AH124" s="840"/>
      <c r="AI124" s="840"/>
      <c r="AJ124" s="840"/>
      <c r="AK124" s="840"/>
      <c r="AL124" s="840"/>
      <c r="AM124" s="840"/>
      <c r="AN124" s="840"/>
      <c r="AO124" s="841"/>
      <c r="AP124" s="591"/>
      <c r="AQ124" s="829"/>
      <c r="AR124" s="829"/>
      <c r="AS124" s="831" t="s">
        <v>171</v>
      </c>
      <c r="AT124" s="831"/>
      <c r="AU124" s="831"/>
      <c r="AV124" s="831"/>
      <c r="AW124" s="831"/>
      <c r="AX124" s="831"/>
      <c r="AY124" s="831"/>
      <c r="AZ124" s="831"/>
      <c r="BA124" s="831"/>
      <c r="BB124" s="831"/>
      <c r="BC124" s="592"/>
      <c r="BD124" s="829"/>
      <c r="BE124" s="829"/>
      <c r="BF124" s="831" t="s">
        <v>171</v>
      </c>
      <c r="BG124" s="831"/>
      <c r="BH124" s="831"/>
      <c r="BI124" s="831"/>
      <c r="BJ124" s="831"/>
      <c r="BK124" s="831"/>
      <c r="BL124" s="831"/>
      <c r="BM124" s="831"/>
      <c r="BN124" s="831"/>
      <c r="BO124" s="831"/>
      <c r="BP124"/>
      <c r="BQ124" s="829"/>
      <c r="BR124" s="829"/>
      <c r="BS124" s="831" t="s">
        <v>171</v>
      </c>
      <c r="BT124" s="831"/>
      <c r="BU124" s="831"/>
      <c r="BV124" s="831"/>
      <c r="BW124" s="831"/>
      <c r="BX124" s="831"/>
      <c r="BY124" s="831"/>
      <c r="BZ124" s="831"/>
      <c r="CA124" s="831"/>
      <c r="CB124" s="831"/>
      <c r="CC124" s="592"/>
      <c r="CD124" s="829"/>
      <c r="CE124" s="829"/>
      <c r="CF124" s="831" t="s">
        <v>171</v>
      </c>
      <c r="CG124" s="831"/>
      <c r="CH124" s="831"/>
      <c r="CI124" s="831"/>
      <c r="CJ124" s="831"/>
      <c r="CK124" s="831"/>
      <c r="CL124" s="831"/>
      <c r="CM124" s="831"/>
      <c r="CN124" s="831"/>
      <c r="CO124" s="831"/>
      <c r="CP124"/>
      <c r="CQ124" s="829"/>
      <c r="CR124" s="829"/>
      <c r="CS124" s="831" t="s">
        <v>171</v>
      </c>
      <c r="CT124" s="831"/>
      <c r="CU124" s="831"/>
      <c r="CV124" s="831"/>
      <c r="CW124" s="831"/>
      <c r="CX124" s="831"/>
      <c r="CY124" s="831"/>
      <c r="CZ124" s="831"/>
      <c r="DA124" s="831"/>
      <c r="DB124" s="831"/>
      <c r="DC124" s="592"/>
      <c r="DD124" s="829"/>
      <c r="DE124" s="829"/>
      <c r="DF124" s="831" t="s">
        <v>171</v>
      </c>
      <c r="DG124" s="831"/>
      <c r="DH124" s="831"/>
      <c r="DI124" s="831"/>
      <c r="DJ124" s="831"/>
      <c r="DK124" s="831"/>
      <c r="DL124" s="831"/>
      <c r="DM124" s="831"/>
      <c r="DN124" s="831"/>
      <c r="DO124" s="831"/>
    </row>
    <row r="125" spans="1:119" ht="15.4" customHeight="1" x14ac:dyDescent="0.2">
      <c r="A125"/>
      <c r="B125" s="324"/>
      <c r="C125" s="592"/>
      <c r="D125" s="830"/>
      <c r="E125" s="830"/>
      <c r="F125" s="596" t="s">
        <v>16</v>
      </c>
      <c r="G125" s="596">
        <v>1</v>
      </c>
      <c r="H125" s="596">
        <v>2</v>
      </c>
      <c r="I125" s="596">
        <v>3</v>
      </c>
      <c r="J125" s="596">
        <v>4</v>
      </c>
      <c r="K125" s="596">
        <v>5</v>
      </c>
      <c r="L125" s="596">
        <v>6</v>
      </c>
      <c r="M125" s="596">
        <v>7</v>
      </c>
      <c r="N125" s="596">
        <v>8</v>
      </c>
      <c r="O125" s="596">
        <v>9</v>
      </c>
      <c r="P125" s="592"/>
      <c r="Q125" s="830"/>
      <c r="R125" s="830"/>
      <c r="S125" s="596" t="s">
        <v>16</v>
      </c>
      <c r="T125" s="596">
        <v>1</v>
      </c>
      <c r="U125" s="596">
        <v>2</v>
      </c>
      <c r="V125" s="596">
        <v>3</v>
      </c>
      <c r="W125" s="596">
        <v>4</v>
      </c>
      <c r="X125" s="596">
        <v>5</v>
      </c>
      <c r="Y125" s="596">
        <v>6</v>
      </c>
      <c r="Z125" s="596">
        <v>7</v>
      </c>
      <c r="AA125" s="596">
        <v>8</v>
      </c>
      <c r="AB125" s="596">
        <v>9</v>
      </c>
      <c r="AC125" s="592"/>
      <c r="AD125" s="830"/>
      <c r="AE125" s="830"/>
      <c r="AF125" s="596" t="s">
        <v>16</v>
      </c>
      <c r="AG125" s="596">
        <v>1</v>
      </c>
      <c r="AH125" s="596">
        <v>2</v>
      </c>
      <c r="AI125" s="596">
        <v>3</v>
      </c>
      <c r="AJ125" s="596">
        <v>4</v>
      </c>
      <c r="AK125" s="596">
        <v>5</v>
      </c>
      <c r="AL125" s="596">
        <v>6</v>
      </c>
      <c r="AM125" s="596">
        <v>7</v>
      </c>
      <c r="AN125" s="596">
        <v>8</v>
      </c>
      <c r="AO125" s="596">
        <v>9</v>
      </c>
      <c r="AP125" s="591"/>
      <c r="AQ125" s="830"/>
      <c r="AR125" s="830"/>
      <c r="AS125" s="596" t="s">
        <v>16</v>
      </c>
      <c r="AT125" s="596">
        <v>1</v>
      </c>
      <c r="AU125" s="596">
        <v>2</v>
      </c>
      <c r="AV125" s="596">
        <v>3</v>
      </c>
      <c r="AW125" s="596">
        <v>4</v>
      </c>
      <c r="AX125" s="596">
        <v>5</v>
      </c>
      <c r="AY125" s="596">
        <v>6</v>
      </c>
      <c r="AZ125" s="596">
        <v>7</v>
      </c>
      <c r="BA125" s="596">
        <v>8</v>
      </c>
      <c r="BB125" s="596">
        <v>9</v>
      </c>
      <c r="BC125" s="592"/>
      <c r="BD125" s="830"/>
      <c r="BE125" s="830"/>
      <c r="BF125" s="596" t="s">
        <v>16</v>
      </c>
      <c r="BG125" s="596">
        <v>1</v>
      </c>
      <c r="BH125" s="596">
        <v>2</v>
      </c>
      <c r="BI125" s="596">
        <v>3</v>
      </c>
      <c r="BJ125" s="596">
        <v>4</v>
      </c>
      <c r="BK125" s="596">
        <v>5</v>
      </c>
      <c r="BL125" s="596">
        <v>6</v>
      </c>
      <c r="BM125" s="596">
        <v>7</v>
      </c>
      <c r="BN125" s="596">
        <v>8</v>
      </c>
      <c r="BO125" s="596">
        <v>9</v>
      </c>
      <c r="BP125"/>
      <c r="BQ125" s="830"/>
      <c r="BR125" s="830"/>
      <c r="BS125" s="596" t="s">
        <v>16</v>
      </c>
      <c r="BT125" s="596">
        <v>1</v>
      </c>
      <c r="BU125" s="596">
        <v>2</v>
      </c>
      <c r="BV125" s="596">
        <v>3</v>
      </c>
      <c r="BW125" s="596">
        <v>4</v>
      </c>
      <c r="BX125" s="596">
        <v>5</v>
      </c>
      <c r="BY125" s="596">
        <v>6</v>
      </c>
      <c r="BZ125" s="596">
        <v>7</v>
      </c>
      <c r="CA125" s="596">
        <v>8</v>
      </c>
      <c r="CB125" s="596">
        <v>9</v>
      </c>
      <c r="CC125" s="592"/>
      <c r="CD125" s="830"/>
      <c r="CE125" s="830"/>
      <c r="CF125" s="596" t="s">
        <v>16</v>
      </c>
      <c r="CG125" s="596">
        <v>1</v>
      </c>
      <c r="CH125" s="596">
        <v>2</v>
      </c>
      <c r="CI125" s="596">
        <v>3</v>
      </c>
      <c r="CJ125" s="596">
        <v>4</v>
      </c>
      <c r="CK125" s="596">
        <v>5</v>
      </c>
      <c r="CL125" s="596">
        <v>6</v>
      </c>
      <c r="CM125" s="596">
        <v>7</v>
      </c>
      <c r="CN125" s="596">
        <v>8</v>
      </c>
      <c r="CO125" s="596">
        <v>9</v>
      </c>
      <c r="CP125"/>
      <c r="CQ125" s="830"/>
      <c r="CR125" s="830"/>
      <c r="CS125" s="596" t="s">
        <v>16</v>
      </c>
      <c r="CT125" s="596">
        <v>1</v>
      </c>
      <c r="CU125" s="596">
        <v>2</v>
      </c>
      <c r="CV125" s="596">
        <v>3</v>
      </c>
      <c r="CW125" s="596">
        <v>4</v>
      </c>
      <c r="CX125" s="596">
        <v>5</v>
      </c>
      <c r="CY125" s="596">
        <v>6</v>
      </c>
      <c r="CZ125" s="596">
        <v>7</v>
      </c>
      <c r="DA125" s="596">
        <v>8</v>
      </c>
      <c r="DB125" s="596">
        <v>9</v>
      </c>
      <c r="DC125" s="592"/>
      <c r="DD125" s="830"/>
      <c r="DE125" s="830"/>
      <c r="DF125" s="596" t="s">
        <v>16</v>
      </c>
      <c r="DG125" s="596">
        <v>1</v>
      </c>
      <c r="DH125" s="596">
        <v>2</v>
      </c>
      <c r="DI125" s="596">
        <v>3</v>
      </c>
      <c r="DJ125" s="596">
        <v>4</v>
      </c>
      <c r="DK125" s="596">
        <v>5</v>
      </c>
      <c r="DL125" s="596">
        <v>6</v>
      </c>
      <c r="DM125" s="596">
        <v>7</v>
      </c>
      <c r="DN125" s="596">
        <v>8</v>
      </c>
      <c r="DO125" s="596">
        <v>9</v>
      </c>
    </row>
    <row r="126" spans="1:119" ht="15.4" customHeight="1" x14ac:dyDescent="0.2">
      <c r="A126"/>
      <c r="B126" s="324"/>
      <c r="C126" s="592"/>
      <c r="D126" s="826" t="s">
        <v>173</v>
      </c>
      <c r="E126" s="601" t="s">
        <v>92</v>
      </c>
      <c r="F126" s="599">
        <v>60</v>
      </c>
      <c r="G126" s="599">
        <v>0</v>
      </c>
      <c r="H126" s="599">
        <v>0</v>
      </c>
      <c r="I126" s="599">
        <v>0</v>
      </c>
      <c r="J126" s="599">
        <v>0</v>
      </c>
      <c r="K126" s="599">
        <v>20</v>
      </c>
      <c r="L126" s="599">
        <v>0</v>
      </c>
      <c r="M126" s="599">
        <v>0</v>
      </c>
      <c r="N126" s="599">
        <v>20</v>
      </c>
      <c r="O126" s="600">
        <v>0</v>
      </c>
      <c r="P126" s="592"/>
      <c r="Q126" s="826" t="s">
        <v>173</v>
      </c>
      <c r="R126" s="597" t="s">
        <v>92</v>
      </c>
      <c r="S126" s="599">
        <v>50</v>
      </c>
      <c r="T126" s="599">
        <v>0</v>
      </c>
      <c r="U126" s="599">
        <v>0</v>
      </c>
      <c r="V126" s="599">
        <v>0</v>
      </c>
      <c r="W126" s="599">
        <v>0</v>
      </c>
      <c r="X126" s="599">
        <v>50</v>
      </c>
      <c r="Y126" s="599">
        <v>0</v>
      </c>
      <c r="Z126" s="599">
        <v>0</v>
      </c>
      <c r="AA126" s="599">
        <v>0</v>
      </c>
      <c r="AB126" s="600">
        <v>0</v>
      </c>
      <c r="AC126" s="592"/>
      <c r="AD126" s="826" t="s">
        <v>173</v>
      </c>
      <c r="AE126" s="597" t="s">
        <v>92</v>
      </c>
      <c r="AF126" s="599">
        <v>66.666666666666657</v>
      </c>
      <c r="AG126" s="599">
        <v>0</v>
      </c>
      <c r="AH126" s="599">
        <v>0</v>
      </c>
      <c r="AI126" s="599">
        <v>0</v>
      </c>
      <c r="AJ126" s="599">
        <v>0</v>
      </c>
      <c r="AK126" s="599">
        <v>0</v>
      </c>
      <c r="AL126" s="599">
        <v>0</v>
      </c>
      <c r="AM126" s="599">
        <v>0</v>
      </c>
      <c r="AN126" s="599">
        <v>33.333333333333329</v>
      </c>
      <c r="AO126" s="600">
        <v>0</v>
      </c>
      <c r="AP126" s="591"/>
      <c r="AQ126" s="826" t="s">
        <v>173</v>
      </c>
      <c r="AR126" s="597" t="s">
        <v>92</v>
      </c>
      <c r="AS126" s="599">
        <v>75</v>
      </c>
      <c r="AT126" s="599">
        <v>0</v>
      </c>
      <c r="AU126" s="599">
        <v>0</v>
      </c>
      <c r="AV126" s="599">
        <v>0</v>
      </c>
      <c r="AW126" s="599">
        <v>0</v>
      </c>
      <c r="AX126" s="599">
        <v>25</v>
      </c>
      <c r="AY126" s="599">
        <v>0</v>
      </c>
      <c r="AZ126" s="599">
        <v>0</v>
      </c>
      <c r="BA126" s="599">
        <v>0</v>
      </c>
      <c r="BB126" s="600">
        <v>0</v>
      </c>
      <c r="BC126" s="592"/>
      <c r="BD126" s="826" t="s">
        <v>173</v>
      </c>
      <c r="BE126" s="597" t="s">
        <v>92</v>
      </c>
      <c r="BF126" s="599">
        <v>0</v>
      </c>
      <c r="BG126" s="599">
        <v>0</v>
      </c>
      <c r="BH126" s="599">
        <v>0</v>
      </c>
      <c r="BI126" s="599">
        <v>0</v>
      </c>
      <c r="BJ126" s="599">
        <v>0</v>
      </c>
      <c r="BK126" s="599">
        <v>0</v>
      </c>
      <c r="BL126" s="599">
        <v>0</v>
      </c>
      <c r="BM126" s="599">
        <v>0</v>
      </c>
      <c r="BN126" s="599">
        <v>100</v>
      </c>
      <c r="BO126" s="600">
        <v>0</v>
      </c>
      <c r="BP126"/>
      <c r="BQ126" s="826" t="s">
        <v>173</v>
      </c>
      <c r="BR126" s="597" t="s">
        <v>92</v>
      </c>
      <c r="BS126" s="599">
        <v>66.666666666666657</v>
      </c>
      <c r="BT126" s="599">
        <v>0</v>
      </c>
      <c r="BU126" s="599">
        <v>0</v>
      </c>
      <c r="BV126" s="599">
        <v>0</v>
      </c>
      <c r="BW126" s="599">
        <v>0</v>
      </c>
      <c r="BX126" s="599">
        <v>0</v>
      </c>
      <c r="BY126" s="599">
        <v>0</v>
      </c>
      <c r="BZ126" s="599">
        <v>0</v>
      </c>
      <c r="CA126" s="599">
        <v>33.333333333333329</v>
      </c>
      <c r="CB126" s="600">
        <v>0</v>
      </c>
      <c r="CC126" s="592"/>
      <c r="CD126" s="826" t="s">
        <v>173</v>
      </c>
      <c r="CE126" s="597" t="s">
        <v>92</v>
      </c>
      <c r="CF126" s="599">
        <v>50</v>
      </c>
      <c r="CG126" s="599">
        <v>0</v>
      </c>
      <c r="CH126" s="599">
        <v>0</v>
      </c>
      <c r="CI126" s="599">
        <v>0</v>
      </c>
      <c r="CJ126" s="599">
        <v>0</v>
      </c>
      <c r="CK126" s="599">
        <v>50</v>
      </c>
      <c r="CL126" s="599">
        <v>0</v>
      </c>
      <c r="CM126" s="599">
        <v>0</v>
      </c>
      <c r="CN126" s="599">
        <v>0</v>
      </c>
      <c r="CO126" s="600">
        <v>0</v>
      </c>
      <c r="CP126"/>
      <c r="CQ126" s="826" t="s">
        <v>173</v>
      </c>
      <c r="CR126" s="597" t="s">
        <v>92</v>
      </c>
      <c r="CS126" s="599">
        <v>60</v>
      </c>
      <c r="CT126" s="599">
        <v>0</v>
      </c>
      <c r="CU126" s="599">
        <v>0</v>
      </c>
      <c r="CV126" s="599">
        <v>0</v>
      </c>
      <c r="CW126" s="599">
        <v>0</v>
      </c>
      <c r="CX126" s="599">
        <v>20</v>
      </c>
      <c r="CY126" s="599">
        <v>0</v>
      </c>
      <c r="CZ126" s="599">
        <v>0</v>
      </c>
      <c r="DA126" s="599">
        <v>20</v>
      </c>
      <c r="DB126" s="600">
        <v>0</v>
      </c>
      <c r="DC126" s="592"/>
      <c r="DD126" s="826" t="s">
        <v>173</v>
      </c>
      <c r="DE126" s="597" t="s">
        <v>92</v>
      </c>
      <c r="DF126" s="599" t="s">
        <v>191</v>
      </c>
      <c r="DG126" s="599" t="s">
        <v>191</v>
      </c>
      <c r="DH126" s="599" t="s">
        <v>191</v>
      </c>
      <c r="DI126" s="599" t="s">
        <v>191</v>
      </c>
      <c r="DJ126" s="599" t="s">
        <v>191</v>
      </c>
      <c r="DK126" s="599" t="s">
        <v>191</v>
      </c>
      <c r="DL126" s="599" t="s">
        <v>191</v>
      </c>
      <c r="DM126" s="599" t="s">
        <v>191</v>
      </c>
      <c r="DN126" s="599" t="s">
        <v>191</v>
      </c>
      <c r="DO126" s="600" t="s">
        <v>191</v>
      </c>
    </row>
    <row r="127" spans="1:119" ht="15.4" customHeight="1" x14ac:dyDescent="0.2">
      <c r="A127"/>
      <c r="B127" s="324"/>
      <c r="C127" s="592"/>
      <c r="D127" s="827"/>
      <c r="E127" s="601">
        <v>1</v>
      </c>
      <c r="F127" s="599">
        <v>8.3333333333333321</v>
      </c>
      <c r="G127" s="599">
        <v>16.666666666666664</v>
      </c>
      <c r="H127" s="599">
        <v>16.666666666666664</v>
      </c>
      <c r="I127" s="599">
        <v>25</v>
      </c>
      <c r="J127" s="599">
        <v>8.3333333333333321</v>
      </c>
      <c r="K127" s="599">
        <v>0</v>
      </c>
      <c r="L127" s="599">
        <v>0</v>
      </c>
      <c r="M127" s="599">
        <v>8.3333333333333321</v>
      </c>
      <c r="N127" s="599">
        <v>8.3333333333333321</v>
      </c>
      <c r="O127" s="599">
        <v>8.3333333333333321</v>
      </c>
      <c r="P127" s="592"/>
      <c r="Q127" s="827"/>
      <c r="R127" s="597">
        <v>1</v>
      </c>
      <c r="S127" s="599">
        <v>0</v>
      </c>
      <c r="T127" s="599">
        <v>16.666666666666664</v>
      </c>
      <c r="U127" s="599">
        <v>16.666666666666664</v>
      </c>
      <c r="V127" s="599">
        <v>33.333333333333329</v>
      </c>
      <c r="W127" s="599">
        <v>0</v>
      </c>
      <c r="X127" s="599">
        <v>0</v>
      </c>
      <c r="Y127" s="599">
        <v>0</v>
      </c>
      <c r="Z127" s="599">
        <v>16.666666666666664</v>
      </c>
      <c r="AA127" s="599">
        <v>16.666666666666664</v>
      </c>
      <c r="AB127" s="599">
        <v>0</v>
      </c>
      <c r="AC127" s="592"/>
      <c r="AD127" s="827"/>
      <c r="AE127" s="597">
        <v>1</v>
      </c>
      <c r="AF127" s="599">
        <v>16.666666666666664</v>
      </c>
      <c r="AG127" s="599">
        <v>16.666666666666664</v>
      </c>
      <c r="AH127" s="599">
        <v>16.666666666666664</v>
      </c>
      <c r="AI127" s="599">
        <v>16.666666666666664</v>
      </c>
      <c r="AJ127" s="599">
        <v>16.666666666666664</v>
      </c>
      <c r="AK127" s="599">
        <v>0</v>
      </c>
      <c r="AL127" s="599">
        <v>0</v>
      </c>
      <c r="AM127" s="599">
        <v>0</v>
      </c>
      <c r="AN127" s="599">
        <v>0</v>
      </c>
      <c r="AO127" s="599">
        <v>16.666666666666664</v>
      </c>
      <c r="AP127" s="591"/>
      <c r="AQ127" s="827"/>
      <c r="AR127" s="597">
        <v>1</v>
      </c>
      <c r="AS127" s="599">
        <v>16.666666666666664</v>
      </c>
      <c r="AT127" s="599">
        <v>33.333333333333329</v>
      </c>
      <c r="AU127" s="599">
        <v>16.666666666666664</v>
      </c>
      <c r="AV127" s="599">
        <v>16.666666666666664</v>
      </c>
      <c r="AW127" s="599">
        <v>16.666666666666664</v>
      </c>
      <c r="AX127" s="599">
        <v>0</v>
      </c>
      <c r="AY127" s="599">
        <v>0</v>
      </c>
      <c r="AZ127" s="599">
        <v>0</v>
      </c>
      <c r="BA127" s="599">
        <v>0</v>
      </c>
      <c r="BB127" s="599">
        <v>0</v>
      </c>
      <c r="BC127" s="592"/>
      <c r="BD127" s="827"/>
      <c r="BE127" s="597">
        <v>1</v>
      </c>
      <c r="BF127" s="599">
        <v>0</v>
      </c>
      <c r="BG127" s="599">
        <v>0</v>
      </c>
      <c r="BH127" s="599">
        <v>16.666666666666664</v>
      </c>
      <c r="BI127" s="599">
        <v>33.333333333333329</v>
      </c>
      <c r="BJ127" s="599">
        <v>0</v>
      </c>
      <c r="BK127" s="599">
        <v>0</v>
      </c>
      <c r="BL127" s="599">
        <v>0</v>
      </c>
      <c r="BM127" s="599">
        <v>16.666666666666664</v>
      </c>
      <c r="BN127" s="599">
        <v>16.666666666666664</v>
      </c>
      <c r="BO127" s="599">
        <v>16.666666666666664</v>
      </c>
      <c r="BP127"/>
      <c r="BQ127" s="827"/>
      <c r="BR127" s="597">
        <v>1</v>
      </c>
      <c r="BS127" s="599">
        <v>33.333333333333329</v>
      </c>
      <c r="BT127" s="599">
        <v>33.333333333333329</v>
      </c>
      <c r="BU127" s="599">
        <v>33.333333333333329</v>
      </c>
      <c r="BV127" s="599">
        <v>0</v>
      </c>
      <c r="BW127" s="599">
        <v>0</v>
      </c>
      <c r="BX127" s="599">
        <v>0</v>
      </c>
      <c r="BY127" s="599">
        <v>0</v>
      </c>
      <c r="BZ127" s="599">
        <v>0</v>
      </c>
      <c r="CA127" s="599">
        <v>0</v>
      </c>
      <c r="CB127" s="599">
        <v>0</v>
      </c>
      <c r="CC127" s="592"/>
      <c r="CD127" s="827"/>
      <c r="CE127" s="597">
        <v>1</v>
      </c>
      <c r="CF127" s="599">
        <v>0</v>
      </c>
      <c r="CG127" s="599">
        <v>11.111111111111111</v>
      </c>
      <c r="CH127" s="599">
        <v>11.111111111111111</v>
      </c>
      <c r="CI127" s="599">
        <v>33.333333333333329</v>
      </c>
      <c r="CJ127" s="599">
        <v>11.111111111111111</v>
      </c>
      <c r="CK127" s="599">
        <v>0</v>
      </c>
      <c r="CL127" s="599">
        <v>0</v>
      </c>
      <c r="CM127" s="599">
        <v>11.111111111111111</v>
      </c>
      <c r="CN127" s="599">
        <v>11.111111111111111</v>
      </c>
      <c r="CO127" s="599">
        <v>11.111111111111111</v>
      </c>
      <c r="CP127"/>
      <c r="CQ127" s="827"/>
      <c r="CR127" s="597">
        <v>1</v>
      </c>
      <c r="CS127" s="599">
        <v>9.0909090909090917</v>
      </c>
      <c r="CT127" s="599">
        <v>18.181818181818183</v>
      </c>
      <c r="CU127" s="599">
        <v>9.0909090909090917</v>
      </c>
      <c r="CV127" s="599">
        <v>27.27272727272727</v>
      </c>
      <c r="CW127" s="599">
        <v>9.0909090909090917</v>
      </c>
      <c r="CX127" s="599">
        <v>0</v>
      </c>
      <c r="CY127" s="599">
        <v>0</v>
      </c>
      <c r="CZ127" s="599">
        <v>9.0909090909090917</v>
      </c>
      <c r="DA127" s="599">
        <v>9.0909090909090917</v>
      </c>
      <c r="DB127" s="599">
        <v>9.0909090909090917</v>
      </c>
      <c r="DC127" s="592"/>
      <c r="DD127" s="827"/>
      <c r="DE127" s="597">
        <v>1</v>
      </c>
      <c r="DF127" s="599">
        <v>0</v>
      </c>
      <c r="DG127" s="599">
        <v>0</v>
      </c>
      <c r="DH127" s="599">
        <v>100</v>
      </c>
      <c r="DI127" s="599">
        <v>0</v>
      </c>
      <c r="DJ127" s="599">
        <v>0</v>
      </c>
      <c r="DK127" s="599">
        <v>0</v>
      </c>
      <c r="DL127" s="599">
        <v>0</v>
      </c>
      <c r="DM127" s="599">
        <v>0</v>
      </c>
      <c r="DN127" s="599">
        <v>0</v>
      </c>
      <c r="DO127" s="599">
        <v>0</v>
      </c>
    </row>
    <row r="128" spans="1:119" ht="15.4" customHeight="1" x14ac:dyDescent="0.2">
      <c r="A128"/>
      <c r="B128" s="324"/>
      <c r="C128" s="592"/>
      <c r="D128" s="827"/>
      <c r="E128" s="601" t="s">
        <v>45</v>
      </c>
      <c r="F128" s="599">
        <v>12.195121951219512</v>
      </c>
      <c r="G128" s="599">
        <v>33.10104529616725</v>
      </c>
      <c r="H128" s="599">
        <v>28.222996515679444</v>
      </c>
      <c r="I128" s="599">
        <v>9.4076655052264808</v>
      </c>
      <c r="J128" s="599">
        <v>3.8327526132404177</v>
      </c>
      <c r="K128" s="599">
        <v>6.6202090592334493</v>
      </c>
      <c r="L128" s="599">
        <v>2.4390243902439024</v>
      </c>
      <c r="M128" s="599">
        <v>1.0452961672473868</v>
      </c>
      <c r="N128" s="599">
        <v>2.4390243902439024</v>
      </c>
      <c r="O128" s="599">
        <v>0.69686411149825789</v>
      </c>
      <c r="P128" s="592"/>
      <c r="Q128" s="827"/>
      <c r="R128" s="597" t="s">
        <v>45</v>
      </c>
      <c r="S128" s="599">
        <v>11.206896551724139</v>
      </c>
      <c r="T128" s="599">
        <v>33.620689655172413</v>
      </c>
      <c r="U128" s="599">
        <v>27.586206896551722</v>
      </c>
      <c r="V128" s="599">
        <v>9.4827586206896548</v>
      </c>
      <c r="W128" s="599">
        <v>3.4482758620689653</v>
      </c>
      <c r="X128" s="599">
        <v>7.7586206896551726</v>
      </c>
      <c r="Y128" s="599">
        <v>2.5862068965517242</v>
      </c>
      <c r="Z128" s="599">
        <v>1.7241379310344827</v>
      </c>
      <c r="AA128" s="599">
        <v>1.7241379310344827</v>
      </c>
      <c r="AB128" s="599">
        <v>0.86206896551724133</v>
      </c>
      <c r="AC128" s="592"/>
      <c r="AD128" s="827"/>
      <c r="AE128" s="597" t="s">
        <v>45</v>
      </c>
      <c r="AF128" s="599">
        <v>12.865497076023392</v>
      </c>
      <c r="AG128" s="599">
        <v>32.748538011695906</v>
      </c>
      <c r="AH128" s="599">
        <v>28.654970760233915</v>
      </c>
      <c r="AI128" s="599">
        <v>9.3567251461988299</v>
      </c>
      <c r="AJ128" s="599">
        <v>4.0935672514619883</v>
      </c>
      <c r="AK128" s="599">
        <v>5.8479532163742682</v>
      </c>
      <c r="AL128" s="599">
        <v>2.3391812865497075</v>
      </c>
      <c r="AM128" s="599">
        <v>0.58479532163742687</v>
      </c>
      <c r="AN128" s="599">
        <v>2.9239766081871341</v>
      </c>
      <c r="AO128" s="599">
        <v>0.58479532163742687</v>
      </c>
      <c r="AP128" s="591"/>
      <c r="AQ128" s="827"/>
      <c r="AR128" s="597" t="s">
        <v>45</v>
      </c>
      <c r="AS128" s="599">
        <v>19.607843137254903</v>
      </c>
      <c r="AT128" s="599">
        <v>36.601307189542482</v>
      </c>
      <c r="AU128" s="599">
        <v>26.797385620915033</v>
      </c>
      <c r="AV128" s="599">
        <v>7.18954248366013</v>
      </c>
      <c r="AW128" s="599">
        <v>3.2679738562091507</v>
      </c>
      <c r="AX128" s="599">
        <v>3.2679738562091507</v>
      </c>
      <c r="AY128" s="599">
        <v>0.65359477124183007</v>
      </c>
      <c r="AZ128" s="599">
        <v>0.65359477124183007</v>
      </c>
      <c r="BA128" s="599">
        <v>1.3071895424836601</v>
      </c>
      <c r="BB128" s="599">
        <v>0.65359477124183007</v>
      </c>
      <c r="BC128" s="592"/>
      <c r="BD128" s="827"/>
      <c r="BE128" s="597" t="s">
        <v>45</v>
      </c>
      <c r="BF128" s="599">
        <v>3.7313432835820892</v>
      </c>
      <c r="BG128" s="599">
        <v>29.1044776119403</v>
      </c>
      <c r="BH128" s="599">
        <v>29.850746268656714</v>
      </c>
      <c r="BI128" s="599">
        <v>11.940298507462686</v>
      </c>
      <c r="BJ128" s="599">
        <v>4.4776119402985071</v>
      </c>
      <c r="BK128" s="599">
        <v>10.44776119402985</v>
      </c>
      <c r="BL128" s="599">
        <v>4.4776119402985071</v>
      </c>
      <c r="BM128" s="599">
        <v>1.4925373134328357</v>
      </c>
      <c r="BN128" s="599">
        <v>3.7313432835820892</v>
      </c>
      <c r="BO128" s="599">
        <v>0.74626865671641784</v>
      </c>
      <c r="BP128"/>
      <c r="BQ128" s="827"/>
      <c r="BR128" s="597" t="s">
        <v>45</v>
      </c>
      <c r="BS128" s="599">
        <v>12.299465240641712</v>
      </c>
      <c r="BT128" s="599">
        <v>41.17647058823529</v>
      </c>
      <c r="BU128" s="599">
        <v>30.481283422459892</v>
      </c>
      <c r="BV128" s="599">
        <v>9.6256684491978604</v>
      </c>
      <c r="BW128" s="599">
        <v>2.1390374331550799</v>
      </c>
      <c r="BX128" s="599">
        <v>1.0695187165775399</v>
      </c>
      <c r="BY128" s="599">
        <v>1.6042780748663104</v>
      </c>
      <c r="BZ128" s="599">
        <v>1.0695187165775399</v>
      </c>
      <c r="CA128" s="599">
        <v>0</v>
      </c>
      <c r="CB128" s="599">
        <v>0.53475935828876997</v>
      </c>
      <c r="CC128" s="592"/>
      <c r="CD128" s="827"/>
      <c r="CE128" s="597" t="s">
        <v>45</v>
      </c>
      <c r="CF128" s="599">
        <v>12</v>
      </c>
      <c r="CG128" s="599">
        <v>18</v>
      </c>
      <c r="CH128" s="599">
        <v>24</v>
      </c>
      <c r="CI128" s="599">
        <v>9</v>
      </c>
      <c r="CJ128" s="599">
        <v>7.0000000000000009</v>
      </c>
      <c r="CK128" s="599">
        <v>17</v>
      </c>
      <c r="CL128" s="599">
        <v>4</v>
      </c>
      <c r="CM128" s="599">
        <v>1</v>
      </c>
      <c r="CN128" s="599">
        <v>7.0000000000000009</v>
      </c>
      <c r="CO128" s="599">
        <v>1</v>
      </c>
      <c r="CP128"/>
      <c r="CQ128" s="827"/>
      <c r="CR128" s="597" t="s">
        <v>45</v>
      </c>
      <c r="CS128" s="599">
        <v>12</v>
      </c>
      <c r="CT128" s="599">
        <v>16</v>
      </c>
      <c r="CU128" s="599">
        <v>22</v>
      </c>
      <c r="CV128" s="599">
        <v>12</v>
      </c>
      <c r="CW128" s="599">
        <v>7.0000000000000009</v>
      </c>
      <c r="CX128" s="599">
        <v>16</v>
      </c>
      <c r="CY128" s="599">
        <v>5</v>
      </c>
      <c r="CZ128" s="599">
        <v>3</v>
      </c>
      <c r="DA128" s="599">
        <v>7.0000000000000009</v>
      </c>
      <c r="DB128" s="599">
        <v>0</v>
      </c>
      <c r="DC128" s="592"/>
      <c r="DD128" s="827"/>
      <c r="DE128" s="597" t="s">
        <v>45</v>
      </c>
      <c r="DF128" s="599">
        <v>12.299465240641712</v>
      </c>
      <c r="DG128" s="599">
        <v>42.245989304812838</v>
      </c>
      <c r="DH128" s="599">
        <v>31.550802139037433</v>
      </c>
      <c r="DI128" s="599">
        <v>8.0213903743315509</v>
      </c>
      <c r="DJ128" s="599">
        <v>2.1390374331550799</v>
      </c>
      <c r="DK128" s="599">
        <v>1.6042780748663104</v>
      </c>
      <c r="DL128" s="599">
        <v>1.0695187165775399</v>
      </c>
      <c r="DM128" s="599">
        <v>0</v>
      </c>
      <c r="DN128" s="599">
        <v>0</v>
      </c>
      <c r="DO128" s="599">
        <v>1.0695187165775399</v>
      </c>
    </row>
    <row r="129" spans="1:119" ht="15.4" customHeight="1" x14ac:dyDescent="0.2">
      <c r="A129"/>
      <c r="B129" s="324"/>
      <c r="C129" s="592"/>
      <c r="D129" s="827"/>
      <c r="E129" s="601" t="s">
        <v>33</v>
      </c>
      <c r="F129" s="599">
        <v>6.7307692307692308</v>
      </c>
      <c r="G129" s="599">
        <v>26.923076923076923</v>
      </c>
      <c r="H129" s="599">
        <v>35.096153846153847</v>
      </c>
      <c r="I129" s="599">
        <v>15.865384615384615</v>
      </c>
      <c r="J129" s="599">
        <v>5.2884615384615383</v>
      </c>
      <c r="K129" s="599">
        <v>4.3269230769230766</v>
      </c>
      <c r="L129" s="599">
        <v>2.8846153846153846</v>
      </c>
      <c r="M129" s="599">
        <v>1.9230769230769231</v>
      </c>
      <c r="N129" s="599">
        <v>0.96153846153846156</v>
      </c>
      <c r="O129" s="599">
        <v>0</v>
      </c>
      <c r="P129" s="592"/>
      <c r="Q129" s="827"/>
      <c r="R129" s="597" t="s">
        <v>33</v>
      </c>
      <c r="S129" s="599">
        <v>1.9801980198019802</v>
      </c>
      <c r="T129" s="599">
        <v>28.71287128712871</v>
      </c>
      <c r="U129" s="599">
        <v>38.613861386138616</v>
      </c>
      <c r="V129" s="599">
        <v>17.82178217821782</v>
      </c>
      <c r="W129" s="599">
        <v>4.9504950495049505</v>
      </c>
      <c r="X129" s="599">
        <v>4.9504950495049505</v>
      </c>
      <c r="Y129" s="599">
        <v>1.9801980198019802</v>
      </c>
      <c r="Z129" s="599">
        <v>0.99009900990099009</v>
      </c>
      <c r="AA129" s="599">
        <v>0</v>
      </c>
      <c r="AB129" s="599">
        <v>0</v>
      </c>
      <c r="AC129" s="592"/>
      <c r="AD129" s="827"/>
      <c r="AE129" s="597" t="s">
        <v>33</v>
      </c>
      <c r="AF129" s="599">
        <v>11.214953271028037</v>
      </c>
      <c r="AG129" s="599">
        <v>25.233644859813083</v>
      </c>
      <c r="AH129" s="599">
        <v>31.775700934579437</v>
      </c>
      <c r="AI129" s="599">
        <v>14.018691588785046</v>
      </c>
      <c r="AJ129" s="599">
        <v>5.6074766355140184</v>
      </c>
      <c r="AK129" s="599">
        <v>3.7383177570093453</v>
      </c>
      <c r="AL129" s="599">
        <v>3.7383177570093453</v>
      </c>
      <c r="AM129" s="599">
        <v>2.8037383177570092</v>
      </c>
      <c r="AN129" s="599">
        <v>1.8691588785046727</v>
      </c>
      <c r="AO129" s="599">
        <v>0</v>
      </c>
      <c r="AP129" s="591"/>
      <c r="AQ129" s="827"/>
      <c r="AR129" s="597" t="s">
        <v>33</v>
      </c>
      <c r="AS129" s="599">
        <v>10.256410256410255</v>
      </c>
      <c r="AT129" s="599">
        <v>35.897435897435898</v>
      </c>
      <c r="AU129" s="599">
        <v>29.487179487179489</v>
      </c>
      <c r="AV129" s="599">
        <v>16.666666666666664</v>
      </c>
      <c r="AW129" s="599">
        <v>1.2820512820512819</v>
      </c>
      <c r="AX129" s="599">
        <v>3.8461538461538463</v>
      </c>
      <c r="AY129" s="599">
        <v>1.2820512820512819</v>
      </c>
      <c r="AZ129" s="599">
        <v>1.2820512820512819</v>
      </c>
      <c r="BA129" s="599">
        <v>0</v>
      </c>
      <c r="BB129" s="599">
        <v>0</v>
      </c>
      <c r="BC129" s="592"/>
      <c r="BD129" s="827"/>
      <c r="BE129" s="597" t="s">
        <v>33</v>
      </c>
      <c r="BF129" s="599">
        <v>4.6153846153846159</v>
      </c>
      <c r="BG129" s="599">
        <v>21.53846153846154</v>
      </c>
      <c r="BH129" s="599">
        <v>38.461538461538467</v>
      </c>
      <c r="BI129" s="599">
        <v>15.384615384615385</v>
      </c>
      <c r="BJ129" s="599">
        <v>7.6923076923076925</v>
      </c>
      <c r="BK129" s="599">
        <v>4.6153846153846159</v>
      </c>
      <c r="BL129" s="599">
        <v>3.8461538461538463</v>
      </c>
      <c r="BM129" s="599">
        <v>2.3076923076923079</v>
      </c>
      <c r="BN129" s="599">
        <v>1.5384615384615385</v>
      </c>
      <c r="BO129" s="599">
        <v>0</v>
      </c>
      <c r="BP129"/>
      <c r="BQ129" s="827"/>
      <c r="BR129" s="597" t="s">
        <v>33</v>
      </c>
      <c r="BS129" s="599">
        <v>4.9504950495049505</v>
      </c>
      <c r="BT129" s="599">
        <v>33.663366336633665</v>
      </c>
      <c r="BU129" s="599">
        <v>39.603960396039604</v>
      </c>
      <c r="BV129" s="599">
        <v>11.881188118811881</v>
      </c>
      <c r="BW129" s="599">
        <v>4.9504950495049505</v>
      </c>
      <c r="BX129" s="599">
        <v>2.9702970297029703</v>
      </c>
      <c r="BY129" s="599">
        <v>0.99009900990099009</v>
      </c>
      <c r="BZ129" s="599">
        <v>0.99009900990099009</v>
      </c>
      <c r="CA129" s="599">
        <v>0</v>
      </c>
      <c r="CB129" s="599">
        <v>0</v>
      </c>
      <c r="CC129" s="592"/>
      <c r="CD129" s="827"/>
      <c r="CE129" s="597" t="s">
        <v>33</v>
      </c>
      <c r="CF129" s="599">
        <v>8.4112149532710276</v>
      </c>
      <c r="CG129" s="599">
        <v>20.5607476635514</v>
      </c>
      <c r="CH129" s="599">
        <v>30.841121495327101</v>
      </c>
      <c r="CI129" s="599">
        <v>19.626168224299064</v>
      </c>
      <c r="CJ129" s="599">
        <v>5.6074766355140184</v>
      </c>
      <c r="CK129" s="599">
        <v>5.6074766355140184</v>
      </c>
      <c r="CL129" s="599">
        <v>4.6728971962616823</v>
      </c>
      <c r="CM129" s="599">
        <v>2.8037383177570092</v>
      </c>
      <c r="CN129" s="599">
        <v>1.8691588785046727</v>
      </c>
      <c r="CO129" s="599">
        <v>0</v>
      </c>
      <c r="CP129"/>
      <c r="CQ129" s="827"/>
      <c r="CR129" s="597" t="s">
        <v>33</v>
      </c>
      <c r="CS129" s="599">
        <v>3.278688524590164</v>
      </c>
      <c r="CT129" s="599">
        <v>9.8360655737704921</v>
      </c>
      <c r="CU129" s="599">
        <v>24.590163934426229</v>
      </c>
      <c r="CV129" s="599">
        <v>22.950819672131146</v>
      </c>
      <c r="CW129" s="599">
        <v>9.8360655737704921</v>
      </c>
      <c r="CX129" s="599">
        <v>11.475409836065573</v>
      </c>
      <c r="CY129" s="599">
        <v>8.1967213114754092</v>
      </c>
      <c r="CZ129" s="599">
        <v>6.557377049180328</v>
      </c>
      <c r="DA129" s="599">
        <v>3.278688524590164</v>
      </c>
      <c r="DB129" s="599">
        <v>0</v>
      </c>
      <c r="DC129" s="592"/>
      <c r="DD129" s="827"/>
      <c r="DE129" s="597" t="s">
        <v>33</v>
      </c>
      <c r="DF129" s="599">
        <v>8.1632653061224492</v>
      </c>
      <c r="DG129" s="599">
        <v>34.013605442176868</v>
      </c>
      <c r="DH129" s="599">
        <v>39.455782312925166</v>
      </c>
      <c r="DI129" s="599">
        <v>12.925170068027212</v>
      </c>
      <c r="DJ129" s="599">
        <v>3.4013605442176873</v>
      </c>
      <c r="DK129" s="599">
        <v>1.3605442176870748</v>
      </c>
      <c r="DL129" s="599">
        <v>0.68027210884353739</v>
      </c>
      <c r="DM129" s="599">
        <v>0</v>
      </c>
      <c r="DN129" s="599">
        <v>0</v>
      </c>
      <c r="DO129" s="599">
        <v>0</v>
      </c>
    </row>
    <row r="130" spans="1:119" ht="15.4" customHeight="1" x14ac:dyDescent="0.2">
      <c r="A130"/>
      <c r="B130" s="324"/>
      <c r="C130" s="592"/>
      <c r="D130" s="827"/>
      <c r="E130" s="601" t="s">
        <v>34</v>
      </c>
      <c r="F130" s="599">
        <v>3.5000000000000004</v>
      </c>
      <c r="G130" s="599">
        <v>20.75</v>
      </c>
      <c r="H130" s="599">
        <v>30.5</v>
      </c>
      <c r="I130" s="599">
        <v>23.25</v>
      </c>
      <c r="J130" s="599">
        <v>8.25</v>
      </c>
      <c r="K130" s="599">
        <v>5</v>
      </c>
      <c r="L130" s="599">
        <v>3.25</v>
      </c>
      <c r="M130" s="599">
        <v>3</v>
      </c>
      <c r="N130" s="599">
        <v>2</v>
      </c>
      <c r="O130" s="599">
        <v>0.5</v>
      </c>
      <c r="P130" s="592"/>
      <c r="Q130" s="827"/>
      <c r="R130" s="597" t="s">
        <v>34</v>
      </c>
      <c r="S130" s="599">
        <v>1.89873417721519</v>
      </c>
      <c r="T130" s="599">
        <v>17.721518987341771</v>
      </c>
      <c r="U130" s="599">
        <v>36.075949367088604</v>
      </c>
      <c r="V130" s="599">
        <v>23.417721518987342</v>
      </c>
      <c r="W130" s="599">
        <v>6.962025316455696</v>
      </c>
      <c r="X130" s="599">
        <v>6.3291139240506329</v>
      </c>
      <c r="Y130" s="599">
        <v>3.1645569620253164</v>
      </c>
      <c r="Z130" s="599">
        <v>2.5316455696202533</v>
      </c>
      <c r="AA130" s="599">
        <v>1.2658227848101267</v>
      </c>
      <c r="AB130" s="599">
        <v>0.63291139240506333</v>
      </c>
      <c r="AC130" s="592"/>
      <c r="AD130" s="827"/>
      <c r="AE130" s="597" t="s">
        <v>34</v>
      </c>
      <c r="AF130" s="599">
        <v>4.5454545454545459</v>
      </c>
      <c r="AG130" s="599">
        <v>22.727272727272727</v>
      </c>
      <c r="AH130" s="599">
        <v>26.859504132231404</v>
      </c>
      <c r="AI130" s="599">
        <v>23.140495867768596</v>
      </c>
      <c r="AJ130" s="599">
        <v>9.0909090909090917</v>
      </c>
      <c r="AK130" s="599">
        <v>4.1322314049586781</v>
      </c>
      <c r="AL130" s="599">
        <v>3.3057851239669422</v>
      </c>
      <c r="AM130" s="599">
        <v>3.3057851239669422</v>
      </c>
      <c r="AN130" s="599">
        <v>2.4793388429752068</v>
      </c>
      <c r="AO130" s="599">
        <v>0.41322314049586778</v>
      </c>
      <c r="AP130" s="591"/>
      <c r="AQ130" s="827"/>
      <c r="AR130" s="597" t="s">
        <v>34</v>
      </c>
      <c r="AS130" s="599">
        <v>3.2051282051282048</v>
      </c>
      <c r="AT130" s="599">
        <v>29.487179487179489</v>
      </c>
      <c r="AU130" s="599">
        <v>33.333333333333329</v>
      </c>
      <c r="AV130" s="599">
        <v>18.589743589743591</v>
      </c>
      <c r="AW130" s="599">
        <v>5.1282051282051277</v>
      </c>
      <c r="AX130" s="599">
        <v>3.2051282051282048</v>
      </c>
      <c r="AY130" s="599">
        <v>1.2820512820512819</v>
      </c>
      <c r="AZ130" s="599">
        <v>2.5641025641025639</v>
      </c>
      <c r="BA130" s="599">
        <v>2.5641025641025639</v>
      </c>
      <c r="BB130" s="599">
        <v>0.64102564102564097</v>
      </c>
      <c r="BC130" s="592"/>
      <c r="BD130" s="827"/>
      <c r="BE130" s="597" t="s">
        <v>34</v>
      </c>
      <c r="BF130" s="599">
        <v>3.6885245901639343</v>
      </c>
      <c r="BG130" s="599">
        <v>15.163934426229508</v>
      </c>
      <c r="BH130" s="599">
        <v>28.688524590163933</v>
      </c>
      <c r="BI130" s="599">
        <v>26.229508196721312</v>
      </c>
      <c r="BJ130" s="599">
        <v>10.245901639344263</v>
      </c>
      <c r="BK130" s="599">
        <v>6.1475409836065573</v>
      </c>
      <c r="BL130" s="599">
        <v>4.5081967213114753</v>
      </c>
      <c r="BM130" s="599">
        <v>3.278688524590164</v>
      </c>
      <c r="BN130" s="599">
        <v>1.639344262295082</v>
      </c>
      <c r="BO130" s="599">
        <v>0.4098360655737705</v>
      </c>
      <c r="BP130"/>
      <c r="BQ130" s="827"/>
      <c r="BR130" s="597" t="s">
        <v>34</v>
      </c>
      <c r="BS130" s="599">
        <v>2.7397260273972601</v>
      </c>
      <c r="BT130" s="599">
        <v>28.767123287671232</v>
      </c>
      <c r="BU130" s="599">
        <v>30.136986301369863</v>
      </c>
      <c r="BV130" s="599">
        <v>24.657534246575342</v>
      </c>
      <c r="BW130" s="599">
        <v>5.4794520547945202</v>
      </c>
      <c r="BX130" s="599">
        <v>3.4246575342465753</v>
      </c>
      <c r="BY130" s="599">
        <v>2.7397260273972601</v>
      </c>
      <c r="BZ130" s="599">
        <v>2.054794520547945</v>
      </c>
      <c r="CA130" s="599">
        <v>0</v>
      </c>
      <c r="CB130" s="599">
        <v>0</v>
      </c>
      <c r="CC130" s="592"/>
      <c r="CD130" s="827"/>
      <c r="CE130" s="597" t="s">
        <v>34</v>
      </c>
      <c r="CF130" s="599">
        <v>3.9370078740157481</v>
      </c>
      <c r="CG130" s="599">
        <v>16.141732283464567</v>
      </c>
      <c r="CH130" s="599">
        <v>30.708661417322837</v>
      </c>
      <c r="CI130" s="599">
        <v>22.440944881889763</v>
      </c>
      <c r="CJ130" s="599">
        <v>9.8425196850393704</v>
      </c>
      <c r="CK130" s="599">
        <v>5.9055118110236222</v>
      </c>
      <c r="CL130" s="599">
        <v>3.5433070866141732</v>
      </c>
      <c r="CM130" s="599">
        <v>3.5433070866141732</v>
      </c>
      <c r="CN130" s="599">
        <v>3.1496062992125982</v>
      </c>
      <c r="CO130" s="599">
        <v>0.78740157480314954</v>
      </c>
      <c r="CP130"/>
      <c r="CQ130" s="827"/>
      <c r="CR130" s="597" t="s">
        <v>34</v>
      </c>
      <c r="CS130" s="599">
        <v>0</v>
      </c>
      <c r="CT130" s="599">
        <v>7.2727272727272725</v>
      </c>
      <c r="CU130" s="599">
        <v>19.090909090909093</v>
      </c>
      <c r="CV130" s="599">
        <v>21.818181818181817</v>
      </c>
      <c r="CW130" s="599">
        <v>16.363636363636363</v>
      </c>
      <c r="CX130" s="599">
        <v>12.727272727272727</v>
      </c>
      <c r="CY130" s="599">
        <v>7.2727272727272725</v>
      </c>
      <c r="CZ130" s="599">
        <v>7.2727272727272725</v>
      </c>
      <c r="DA130" s="599">
        <v>6.3636363636363633</v>
      </c>
      <c r="DB130" s="599">
        <v>1.8181818181818181</v>
      </c>
      <c r="DC130" s="592"/>
      <c r="DD130" s="827"/>
      <c r="DE130" s="597" t="s">
        <v>34</v>
      </c>
      <c r="DF130" s="599">
        <v>4.8275862068965516</v>
      </c>
      <c r="DG130" s="599">
        <v>25.862068965517242</v>
      </c>
      <c r="DH130" s="599">
        <v>34.827586206896548</v>
      </c>
      <c r="DI130" s="599">
        <v>23.793103448275861</v>
      </c>
      <c r="DJ130" s="599">
        <v>5.1724137931034484</v>
      </c>
      <c r="DK130" s="599">
        <v>2.0689655172413794</v>
      </c>
      <c r="DL130" s="599">
        <v>1.7241379310344827</v>
      </c>
      <c r="DM130" s="599">
        <v>1.3793103448275863</v>
      </c>
      <c r="DN130" s="599">
        <v>0.34482758620689657</v>
      </c>
      <c r="DO130" s="599">
        <v>0</v>
      </c>
    </row>
    <row r="131" spans="1:119" ht="15.4" customHeight="1" x14ac:dyDescent="0.2">
      <c r="A131"/>
      <c r="B131" s="324"/>
      <c r="C131" s="592"/>
      <c r="D131" s="827"/>
      <c r="E131" s="601" t="s">
        <v>35</v>
      </c>
      <c r="F131" s="599">
        <v>2.4836601307189543</v>
      </c>
      <c r="G131" s="599">
        <v>12.679738562091503</v>
      </c>
      <c r="H131" s="599">
        <v>30.065359477124183</v>
      </c>
      <c r="I131" s="599">
        <v>29.281045751633989</v>
      </c>
      <c r="J131" s="599">
        <v>13.071895424836603</v>
      </c>
      <c r="K131" s="599">
        <v>6.2745098039215685</v>
      </c>
      <c r="L131" s="599">
        <v>3.1372549019607843</v>
      </c>
      <c r="M131" s="599">
        <v>2.0915032679738559</v>
      </c>
      <c r="N131" s="599">
        <v>0.65359477124183007</v>
      </c>
      <c r="O131" s="599">
        <v>0.26143790849673199</v>
      </c>
      <c r="P131" s="592"/>
      <c r="Q131" s="827"/>
      <c r="R131" s="597" t="s">
        <v>35</v>
      </c>
      <c r="S131" s="599">
        <v>1.8666666666666669</v>
      </c>
      <c r="T131" s="599">
        <v>12</v>
      </c>
      <c r="U131" s="599">
        <v>32.266666666666666</v>
      </c>
      <c r="V131" s="599">
        <v>29.333333333333332</v>
      </c>
      <c r="W131" s="599">
        <v>14.666666666666666</v>
      </c>
      <c r="X131" s="599">
        <v>5.0666666666666664</v>
      </c>
      <c r="Y131" s="599">
        <v>2.9333333333333331</v>
      </c>
      <c r="Z131" s="599">
        <v>0.8</v>
      </c>
      <c r="AA131" s="599">
        <v>1.0666666666666667</v>
      </c>
      <c r="AB131" s="599">
        <v>0</v>
      </c>
      <c r="AC131" s="592"/>
      <c r="AD131" s="827"/>
      <c r="AE131" s="597" t="s">
        <v>35</v>
      </c>
      <c r="AF131" s="599">
        <v>3.0769230769230771</v>
      </c>
      <c r="AG131" s="599">
        <v>13.333333333333334</v>
      </c>
      <c r="AH131" s="599">
        <v>27.948717948717949</v>
      </c>
      <c r="AI131" s="599">
        <v>29.230769230769234</v>
      </c>
      <c r="AJ131" s="599">
        <v>11.538461538461538</v>
      </c>
      <c r="AK131" s="599">
        <v>7.4358974358974361</v>
      </c>
      <c r="AL131" s="599">
        <v>3.3333333333333335</v>
      </c>
      <c r="AM131" s="599">
        <v>3.3333333333333335</v>
      </c>
      <c r="AN131" s="599">
        <v>0.25641025641025639</v>
      </c>
      <c r="AO131" s="599">
        <v>0.51282051282051277</v>
      </c>
      <c r="AP131" s="591"/>
      <c r="AQ131" s="827"/>
      <c r="AR131" s="597" t="s">
        <v>35</v>
      </c>
      <c r="AS131" s="599">
        <v>2.9304029304029302</v>
      </c>
      <c r="AT131" s="599">
        <v>15.384615384615385</v>
      </c>
      <c r="AU131" s="599">
        <v>34.065934065934066</v>
      </c>
      <c r="AV131" s="599">
        <v>30.036630036630036</v>
      </c>
      <c r="AW131" s="599">
        <v>8.0586080586080584</v>
      </c>
      <c r="AX131" s="599">
        <v>4.395604395604396</v>
      </c>
      <c r="AY131" s="599">
        <v>2.5641025641025639</v>
      </c>
      <c r="AZ131" s="599">
        <v>1.8315018315018317</v>
      </c>
      <c r="BA131" s="599">
        <v>0.73260073260073255</v>
      </c>
      <c r="BB131" s="599">
        <v>0</v>
      </c>
      <c r="BC131" s="592"/>
      <c r="BD131" s="827"/>
      <c r="BE131" s="597" t="s">
        <v>35</v>
      </c>
      <c r="BF131" s="599">
        <v>2.2357723577235773</v>
      </c>
      <c r="BG131" s="599">
        <v>11.178861788617885</v>
      </c>
      <c r="BH131" s="599">
        <v>27.845528455284551</v>
      </c>
      <c r="BI131" s="599">
        <v>28.86178861788618</v>
      </c>
      <c r="BJ131" s="599">
        <v>15.853658536585366</v>
      </c>
      <c r="BK131" s="599">
        <v>7.3170731707317067</v>
      </c>
      <c r="BL131" s="599">
        <v>3.4552845528455287</v>
      </c>
      <c r="BM131" s="599">
        <v>2.2357723577235773</v>
      </c>
      <c r="BN131" s="599">
        <v>0.6097560975609756</v>
      </c>
      <c r="BO131" s="599">
        <v>0.40650406504065045</v>
      </c>
      <c r="BP131"/>
      <c r="BQ131" s="827"/>
      <c r="BR131" s="597" t="s">
        <v>35</v>
      </c>
      <c r="BS131" s="599">
        <v>2.7397260273972601</v>
      </c>
      <c r="BT131" s="599">
        <v>18.721461187214611</v>
      </c>
      <c r="BU131" s="599">
        <v>36.073059360730589</v>
      </c>
      <c r="BV131" s="599">
        <v>25.11415525114155</v>
      </c>
      <c r="BW131" s="599">
        <v>8.6757990867579906</v>
      </c>
      <c r="BX131" s="599">
        <v>5.4794520547945202</v>
      </c>
      <c r="BY131" s="599">
        <v>1.8264840182648401</v>
      </c>
      <c r="BZ131" s="599">
        <v>1.3698630136986301</v>
      </c>
      <c r="CA131" s="599">
        <v>0</v>
      </c>
      <c r="CB131" s="599">
        <v>0</v>
      </c>
      <c r="CC131" s="592"/>
      <c r="CD131" s="827"/>
      <c r="CE131" s="597" t="s">
        <v>35</v>
      </c>
      <c r="CF131" s="599">
        <v>2.3809523809523809</v>
      </c>
      <c r="CG131" s="599">
        <v>10.256410256410255</v>
      </c>
      <c r="CH131" s="599">
        <v>27.655677655677657</v>
      </c>
      <c r="CI131" s="599">
        <v>30.952380952380953</v>
      </c>
      <c r="CJ131" s="599">
        <v>14.835164835164836</v>
      </c>
      <c r="CK131" s="599">
        <v>6.593406593406594</v>
      </c>
      <c r="CL131" s="599">
        <v>3.6630036630036633</v>
      </c>
      <c r="CM131" s="599">
        <v>2.3809523809523809</v>
      </c>
      <c r="CN131" s="599">
        <v>0.91575091575091583</v>
      </c>
      <c r="CO131" s="599">
        <v>0.36630036630036628</v>
      </c>
      <c r="CP131"/>
      <c r="CQ131" s="827"/>
      <c r="CR131" s="597" t="s">
        <v>35</v>
      </c>
      <c r="CS131" s="599">
        <v>1.2269938650306749</v>
      </c>
      <c r="CT131" s="599">
        <v>4.9079754601226995</v>
      </c>
      <c r="CU131" s="599">
        <v>15.337423312883436</v>
      </c>
      <c r="CV131" s="599">
        <v>29.447852760736197</v>
      </c>
      <c r="CW131" s="599">
        <v>17.177914110429448</v>
      </c>
      <c r="CX131" s="599">
        <v>14.110429447852759</v>
      </c>
      <c r="CY131" s="599">
        <v>7.9754601226993866</v>
      </c>
      <c r="CZ131" s="599">
        <v>5.5214723926380369</v>
      </c>
      <c r="DA131" s="599">
        <v>3.0674846625766872</v>
      </c>
      <c r="DB131" s="599">
        <v>1.2269938650306749</v>
      </c>
      <c r="DC131" s="592"/>
      <c r="DD131" s="827"/>
      <c r="DE131" s="597" t="s">
        <v>35</v>
      </c>
      <c r="DF131" s="599">
        <v>2.823920265780731</v>
      </c>
      <c r="DG131" s="599">
        <v>14.784053156146179</v>
      </c>
      <c r="DH131" s="599">
        <v>34.053156146179404</v>
      </c>
      <c r="DI131" s="599">
        <v>29.2358803986711</v>
      </c>
      <c r="DJ131" s="599">
        <v>11.960132890365449</v>
      </c>
      <c r="DK131" s="599">
        <v>4.1528239202657806</v>
      </c>
      <c r="DL131" s="599">
        <v>1.8272425249169437</v>
      </c>
      <c r="DM131" s="599">
        <v>1.1627906976744187</v>
      </c>
      <c r="DN131" s="599">
        <v>0</v>
      </c>
      <c r="DO131" s="599">
        <v>0</v>
      </c>
    </row>
    <row r="132" spans="1:119" ht="15.4" customHeight="1" x14ac:dyDescent="0.2">
      <c r="A132"/>
      <c r="B132" s="324"/>
      <c r="C132" s="592"/>
      <c r="D132" s="827"/>
      <c r="E132" s="601" t="s">
        <v>36</v>
      </c>
      <c r="F132" s="599">
        <v>2.8559065339679792</v>
      </c>
      <c r="G132" s="599">
        <v>5.7118130679359584</v>
      </c>
      <c r="H132" s="599">
        <v>18.433578537429685</v>
      </c>
      <c r="I132" s="599">
        <v>32.107312851579401</v>
      </c>
      <c r="J132" s="599">
        <v>19.77498918217222</v>
      </c>
      <c r="K132" s="599">
        <v>11.94288186932064</v>
      </c>
      <c r="L132" s="599">
        <v>5.7983556901774129</v>
      </c>
      <c r="M132" s="599">
        <v>2.4664647338814367</v>
      </c>
      <c r="N132" s="599">
        <v>0.7356122890523582</v>
      </c>
      <c r="O132" s="599">
        <v>0.17308524448290782</v>
      </c>
      <c r="P132" s="592"/>
      <c r="Q132" s="827"/>
      <c r="R132" s="597" t="s">
        <v>36</v>
      </c>
      <c r="S132" s="599">
        <v>2.2687609075043627</v>
      </c>
      <c r="T132" s="599">
        <v>5.0610820244328103</v>
      </c>
      <c r="U132" s="599">
        <v>19.895287958115183</v>
      </c>
      <c r="V132" s="599">
        <v>33.769633507853399</v>
      </c>
      <c r="W132" s="599">
        <v>19.895287958115183</v>
      </c>
      <c r="X132" s="599">
        <v>11.605584642233858</v>
      </c>
      <c r="Y132" s="599">
        <v>5.4101221640488655</v>
      </c>
      <c r="Z132" s="599">
        <v>1.832460732984293</v>
      </c>
      <c r="AA132" s="599">
        <v>0.26178010471204188</v>
      </c>
      <c r="AB132" s="599">
        <v>0</v>
      </c>
      <c r="AC132" s="592"/>
      <c r="AD132" s="827"/>
      <c r="AE132" s="597" t="s">
        <v>36</v>
      </c>
      <c r="AF132" s="599">
        <v>3.4334763948497855</v>
      </c>
      <c r="AG132" s="599">
        <v>6.3519313304721035</v>
      </c>
      <c r="AH132" s="599">
        <v>16.995708154506435</v>
      </c>
      <c r="AI132" s="599">
        <v>30.472103004291846</v>
      </c>
      <c r="AJ132" s="599">
        <v>19.656652360515022</v>
      </c>
      <c r="AK132" s="599">
        <v>12.274678111587983</v>
      </c>
      <c r="AL132" s="599">
        <v>6.1802575107296134</v>
      </c>
      <c r="AM132" s="599">
        <v>3.0901287553648067</v>
      </c>
      <c r="AN132" s="599">
        <v>1.201716738197425</v>
      </c>
      <c r="AO132" s="599">
        <v>0.34334763948497854</v>
      </c>
      <c r="AP132" s="591"/>
      <c r="AQ132" s="827"/>
      <c r="AR132" s="597" t="s">
        <v>36</v>
      </c>
      <c r="AS132" s="599">
        <v>3.1428571428571432</v>
      </c>
      <c r="AT132" s="599">
        <v>10.142857142857142</v>
      </c>
      <c r="AU132" s="599">
        <v>20.714285714285715</v>
      </c>
      <c r="AV132" s="599">
        <v>34.285714285714285</v>
      </c>
      <c r="AW132" s="599">
        <v>15.571428571428573</v>
      </c>
      <c r="AX132" s="599">
        <v>9</v>
      </c>
      <c r="AY132" s="599">
        <v>4.2857142857142856</v>
      </c>
      <c r="AZ132" s="599">
        <v>2.2857142857142856</v>
      </c>
      <c r="BA132" s="599">
        <v>0.4285714285714286</v>
      </c>
      <c r="BB132" s="599">
        <v>0.14285714285714285</v>
      </c>
      <c r="BC132" s="592"/>
      <c r="BD132" s="827"/>
      <c r="BE132" s="597" t="s">
        <v>36</v>
      </c>
      <c r="BF132" s="599">
        <v>2.7312228429546863</v>
      </c>
      <c r="BG132" s="599">
        <v>3.7864680322780884</v>
      </c>
      <c r="BH132" s="599">
        <v>17.442582247051522</v>
      </c>
      <c r="BI132" s="599">
        <v>31.160769708255742</v>
      </c>
      <c r="BJ132" s="599">
        <v>21.601489757914337</v>
      </c>
      <c r="BK132" s="599">
        <v>13.221601489757914</v>
      </c>
      <c r="BL132" s="599">
        <v>6.4556176288019866</v>
      </c>
      <c r="BM132" s="599">
        <v>2.5450031036623217</v>
      </c>
      <c r="BN132" s="599">
        <v>0.86902545003103659</v>
      </c>
      <c r="BO132" s="599">
        <v>0.18621973929236499</v>
      </c>
      <c r="BP132"/>
      <c r="BQ132" s="827"/>
      <c r="BR132" s="597" t="s">
        <v>36</v>
      </c>
      <c r="BS132" s="599">
        <v>3.9408866995073892</v>
      </c>
      <c r="BT132" s="599">
        <v>11.083743842364532</v>
      </c>
      <c r="BU132" s="599">
        <v>20.689655172413794</v>
      </c>
      <c r="BV132" s="599">
        <v>30.78817733990148</v>
      </c>
      <c r="BW132" s="599">
        <v>17.733990147783253</v>
      </c>
      <c r="BX132" s="599">
        <v>9.8522167487684733</v>
      </c>
      <c r="BY132" s="599">
        <v>2.7093596059113301</v>
      </c>
      <c r="BZ132" s="599">
        <v>2.2167487684729066</v>
      </c>
      <c r="CA132" s="599">
        <v>0.49261083743842365</v>
      </c>
      <c r="CB132" s="599">
        <v>0.49261083743842365</v>
      </c>
      <c r="CC132" s="592"/>
      <c r="CD132" s="827"/>
      <c r="CE132" s="597" t="s">
        <v>36</v>
      </c>
      <c r="CF132" s="599">
        <v>2.6246719160104988</v>
      </c>
      <c r="CG132" s="599">
        <v>4.5669291338582676</v>
      </c>
      <c r="CH132" s="599">
        <v>17.952755905511811</v>
      </c>
      <c r="CI132" s="599">
        <v>32.388451443569558</v>
      </c>
      <c r="CJ132" s="599">
        <v>20.209973753280842</v>
      </c>
      <c r="CK132" s="599">
        <v>12.388451443569554</v>
      </c>
      <c r="CL132" s="599">
        <v>6.4566929133858268</v>
      </c>
      <c r="CM132" s="599">
        <v>2.5196850393700787</v>
      </c>
      <c r="CN132" s="599">
        <v>0.78740157480314954</v>
      </c>
      <c r="CO132" s="599">
        <v>0.10498687664041995</v>
      </c>
      <c r="CP132"/>
      <c r="CQ132" s="827"/>
      <c r="CR132" s="597" t="s">
        <v>36</v>
      </c>
      <c r="CS132" s="599">
        <v>1.3888888888888888</v>
      </c>
      <c r="CT132" s="599">
        <v>2.7777777777777777</v>
      </c>
      <c r="CU132" s="599">
        <v>8.9285714285714288</v>
      </c>
      <c r="CV132" s="599">
        <v>25</v>
      </c>
      <c r="CW132" s="599">
        <v>21.428571428571427</v>
      </c>
      <c r="CX132" s="599">
        <v>17.063492063492063</v>
      </c>
      <c r="CY132" s="599">
        <v>13.888888888888889</v>
      </c>
      <c r="CZ132" s="599">
        <v>6.5476190476190483</v>
      </c>
      <c r="DA132" s="599">
        <v>2.5793650793650791</v>
      </c>
      <c r="DB132" s="599">
        <v>0.3968253968253968</v>
      </c>
      <c r="DC132" s="592"/>
      <c r="DD132" s="827"/>
      <c r="DE132" s="597" t="s">
        <v>36</v>
      </c>
      <c r="DF132" s="599">
        <v>3.2650802434975099</v>
      </c>
      <c r="DG132" s="599">
        <v>6.5301604869950198</v>
      </c>
      <c r="DH132" s="599">
        <v>21.084670724958496</v>
      </c>
      <c r="DI132" s="599">
        <v>34.089651355838406</v>
      </c>
      <c r="DJ132" s="599">
        <v>19.313779745434424</v>
      </c>
      <c r="DK132" s="599">
        <v>10.514665190924184</v>
      </c>
      <c r="DL132" s="599">
        <v>3.5417819590481461</v>
      </c>
      <c r="DM132" s="599">
        <v>1.3281682346430548</v>
      </c>
      <c r="DN132" s="599">
        <v>0.22136137244050913</v>
      </c>
      <c r="DO132" s="599">
        <v>0.11068068622025456</v>
      </c>
    </row>
    <row r="133" spans="1:119" ht="15.4" customHeight="1" x14ac:dyDescent="0.2">
      <c r="A133"/>
      <c r="B133" s="324"/>
      <c r="C133" s="592"/>
      <c r="D133" s="827"/>
      <c r="E133" s="601" t="s">
        <v>37</v>
      </c>
      <c r="F133" s="599">
        <v>1.6490669752639953</v>
      </c>
      <c r="G133" s="599">
        <v>2.7918414581223781</v>
      </c>
      <c r="H133" s="599">
        <v>8.9830753652538693</v>
      </c>
      <c r="I133" s="599">
        <v>27.585708086214378</v>
      </c>
      <c r="J133" s="599">
        <v>24.27310863590337</v>
      </c>
      <c r="K133" s="599">
        <v>17.951685230724721</v>
      </c>
      <c r="L133" s="599">
        <v>9.8076088528858669</v>
      </c>
      <c r="M133" s="599">
        <v>4.3830464342543038</v>
      </c>
      <c r="N133" s="599">
        <v>2.0830319687545207</v>
      </c>
      <c r="O133" s="599">
        <v>0.4918269926225951</v>
      </c>
      <c r="P133" s="592"/>
      <c r="Q133" s="827"/>
      <c r="R133" s="597" t="s">
        <v>37</v>
      </c>
      <c r="S133" s="599">
        <v>1.458625525946704</v>
      </c>
      <c r="T133" s="599">
        <v>2.1037868162692845</v>
      </c>
      <c r="U133" s="599">
        <v>8.8639551192145873</v>
      </c>
      <c r="V133" s="599">
        <v>29.312762973352037</v>
      </c>
      <c r="W133" s="599">
        <v>25.301542776998598</v>
      </c>
      <c r="X133" s="599">
        <v>18.008415147265076</v>
      </c>
      <c r="Y133" s="599">
        <v>9.2566619915848527</v>
      </c>
      <c r="Z133" s="599">
        <v>3.870967741935484</v>
      </c>
      <c r="AA133" s="599">
        <v>1.5988779803646564</v>
      </c>
      <c r="AB133" s="599">
        <v>0.22440392706872372</v>
      </c>
      <c r="AC133" s="592"/>
      <c r="AD133" s="827"/>
      <c r="AE133" s="597" t="s">
        <v>37</v>
      </c>
      <c r="AF133" s="599">
        <v>1.8518518518518516</v>
      </c>
      <c r="AG133" s="599">
        <v>3.5244922341696538</v>
      </c>
      <c r="AH133" s="599">
        <v>9.109916367980885</v>
      </c>
      <c r="AI133" s="599">
        <v>25.746714456391878</v>
      </c>
      <c r="AJ133" s="599">
        <v>23.178016726403825</v>
      </c>
      <c r="AK133" s="599">
        <v>17.891278375149344</v>
      </c>
      <c r="AL133" s="599">
        <v>10.394265232974909</v>
      </c>
      <c r="AM133" s="599">
        <v>4.9283154121863797</v>
      </c>
      <c r="AN133" s="599">
        <v>2.5985663082437274</v>
      </c>
      <c r="AO133" s="599">
        <v>0.77658303464755074</v>
      </c>
      <c r="AP133" s="591"/>
      <c r="AQ133" s="827"/>
      <c r="AR133" s="597" t="s">
        <v>37</v>
      </c>
      <c r="AS133" s="599">
        <v>2.2174148188209846</v>
      </c>
      <c r="AT133" s="599">
        <v>5.5705786911844237</v>
      </c>
      <c r="AU133" s="599">
        <v>12.276906435911302</v>
      </c>
      <c r="AV133" s="599">
        <v>31.097890751757706</v>
      </c>
      <c r="AW133" s="599">
        <v>21.525148729042726</v>
      </c>
      <c r="AX133" s="599">
        <v>14.332071389940509</v>
      </c>
      <c r="AY133" s="599">
        <v>8.1124932395889662</v>
      </c>
      <c r="AZ133" s="599">
        <v>2.8123309897241753</v>
      </c>
      <c r="BA133" s="599">
        <v>1.6765819361817198</v>
      </c>
      <c r="BB133" s="599">
        <v>0.3785830178474851</v>
      </c>
      <c r="BC133" s="592"/>
      <c r="BD133" s="827"/>
      <c r="BE133" s="597" t="s">
        <v>37</v>
      </c>
      <c r="BF133" s="599">
        <v>1.4415481832543444</v>
      </c>
      <c r="BG133" s="599">
        <v>1.7772511848341233</v>
      </c>
      <c r="BH133" s="599">
        <v>7.7804107424960511</v>
      </c>
      <c r="BI133" s="599">
        <v>26.303317535545023</v>
      </c>
      <c r="BJ133" s="599">
        <v>25.276461295418638</v>
      </c>
      <c r="BK133" s="599">
        <v>19.273301737756714</v>
      </c>
      <c r="BL133" s="599">
        <v>10.42654028436019</v>
      </c>
      <c r="BM133" s="599">
        <v>4.9565560821484995</v>
      </c>
      <c r="BN133" s="599">
        <v>2.2314375987361768</v>
      </c>
      <c r="BO133" s="599">
        <v>0.53317535545023698</v>
      </c>
      <c r="BP133"/>
      <c r="BQ133" s="827"/>
      <c r="BR133" s="597" t="s">
        <v>37</v>
      </c>
      <c r="BS133" s="599">
        <v>1.5089163237311385</v>
      </c>
      <c r="BT133" s="599">
        <v>7.8189300411522638</v>
      </c>
      <c r="BU133" s="599">
        <v>17.146776406035666</v>
      </c>
      <c r="BV133" s="599">
        <v>25.651577503429358</v>
      </c>
      <c r="BW133" s="599">
        <v>19.204389574759944</v>
      </c>
      <c r="BX133" s="599">
        <v>14.814814814814813</v>
      </c>
      <c r="BY133" s="599">
        <v>7.6817558299039783</v>
      </c>
      <c r="BZ133" s="599">
        <v>3.5665294924554183</v>
      </c>
      <c r="CA133" s="599">
        <v>1.7832647462277091</v>
      </c>
      <c r="CB133" s="599">
        <v>0.82304526748971196</v>
      </c>
      <c r="CC133" s="592"/>
      <c r="CD133" s="827"/>
      <c r="CE133" s="597" t="s">
        <v>37</v>
      </c>
      <c r="CF133" s="599">
        <v>1.6655886157826649</v>
      </c>
      <c r="CG133" s="599">
        <v>2.1992238033635187</v>
      </c>
      <c r="CH133" s="599">
        <v>8.0206985769728334</v>
      </c>
      <c r="CI133" s="599">
        <v>27.813712807244499</v>
      </c>
      <c r="CJ133" s="599">
        <v>24.870633893919795</v>
      </c>
      <c r="CK133" s="599">
        <v>18.321474773609314</v>
      </c>
      <c r="CL133" s="599">
        <v>10.058214747736093</v>
      </c>
      <c r="CM133" s="599">
        <v>4.4793014230271666</v>
      </c>
      <c r="CN133" s="599">
        <v>2.1183699870633896</v>
      </c>
      <c r="CO133" s="599">
        <v>0.45278137128072443</v>
      </c>
      <c r="CP133"/>
      <c r="CQ133" s="827"/>
      <c r="CR133" s="597" t="s">
        <v>37</v>
      </c>
      <c r="CS133" s="599">
        <v>1.5006821282401093</v>
      </c>
      <c r="CT133" s="599">
        <v>0.88676671214188274</v>
      </c>
      <c r="CU133" s="599">
        <v>2.7285129604365621</v>
      </c>
      <c r="CV133" s="599">
        <v>17.394270122783084</v>
      </c>
      <c r="CW133" s="599">
        <v>23.05593451568895</v>
      </c>
      <c r="CX133" s="599">
        <v>23.05593451568895</v>
      </c>
      <c r="CY133" s="599">
        <v>17.667121418826738</v>
      </c>
      <c r="CZ133" s="599">
        <v>8.4583901773533423</v>
      </c>
      <c r="DA133" s="599">
        <v>4.2974079126875857</v>
      </c>
      <c r="DB133" s="599">
        <v>0.95497953615279674</v>
      </c>
      <c r="DC133" s="592"/>
      <c r="DD133" s="827"/>
      <c r="DE133" s="597" t="s">
        <v>37</v>
      </c>
      <c r="DF133" s="599">
        <v>1.6890031209840279</v>
      </c>
      <c r="DG133" s="599">
        <v>3.3045713236644021</v>
      </c>
      <c r="DH133" s="599">
        <v>10.666421883605654</v>
      </c>
      <c r="DI133" s="599">
        <v>30.328621259408848</v>
      </c>
      <c r="DJ133" s="599">
        <v>24.600697631723882</v>
      </c>
      <c r="DK133" s="599">
        <v>16.577932807049752</v>
      </c>
      <c r="DL133" s="599">
        <v>7.6923076923076925</v>
      </c>
      <c r="DM133" s="599">
        <v>3.286212594088489</v>
      </c>
      <c r="DN133" s="599">
        <v>1.487057095648981</v>
      </c>
      <c r="DO133" s="599">
        <v>0.36717459151826692</v>
      </c>
    </row>
    <row r="134" spans="1:119" ht="15.4" customHeight="1" x14ac:dyDescent="0.2">
      <c r="A134"/>
      <c r="B134" s="324"/>
      <c r="C134" s="592"/>
      <c r="D134" s="827"/>
      <c r="E134" s="601" t="s">
        <v>38</v>
      </c>
      <c r="F134" s="599">
        <v>1.2635580901263557</v>
      </c>
      <c r="G134" s="599">
        <v>0.65973387006597339</v>
      </c>
      <c r="H134" s="599">
        <v>2.884937940288494</v>
      </c>
      <c r="I134" s="599">
        <v>15.615565246561555</v>
      </c>
      <c r="J134" s="599">
        <v>24.544336352454437</v>
      </c>
      <c r="K134" s="599">
        <v>24.807111707480711</v>
      </c>
      <c r="L134" s="599">
        <v>16.532483506653247</v>
      </c>
      <c r="M134" s="599">
        <v>8.5765403108576539</v>
      </c>
      <c r="N134" s="599">
        <v>4.0758134854075809</v>
      </c>
      <c r="O134" s="599">
        <v>1.0399194901039921</v>
      </c>
      <c r="P134" s="592"/>
      <c r="Q134" s="827"/>
      <c r="R134" s="597" t="s">
        <v>38</v>
      </c>
      <c r="S134" s="599">
        <v>1.3529474927520668</v>
      </c>
      <c r="T134" s="599">
        <v>0.46172017609792765</v>
      </c>
      <c r="U134" s="599">
        <v>2.6844196284763235</v>
      </c>
      <c r="V134" s="599">
        <v>16.256845270052615</v>
      </c>
      <c r="W134" s="599">
        <v>25.158380758080099</v>
      </c>
      <c r="X134" s="599">
        <v>25.501986470525072</v>
      </c>
      <c r="Y134" s="599">
        <v>16.6326640180393</v>
      </c>
      <c r="Z134" s="599">
        <v>8.2143240631375498</v>
      </c>
      <c r="AA134" s="599">
        <v>3.1354021260603457</v>
      </c>
      <c r="AB134" s="599">
        <v>0.60130999677869645</v>
      </c>
      <c r="AC134" s="592"/>
      <c r="AD134" s="827"/>
      <c r="AE134" s="597" t="s">
        <v>38</v>
      </c>
      <c r="AF134" s="599">
        <v>1.1664528169835531</v>
      </c>
      <c r="AG134" s="599">
        <v>0.87483961273766475</v>
      </c>
      <c r="AH134" s="599">
        <v>3.102764493176251</v>
      </c>
      <c r="AI134" s="599">
        <v>14.918931529219643</v>
      </c>
      <c r="AJ134" s="599">
        <v>23.87728916365333</v>
      </c>
      <c r="AK134" s="599">
        <v>24.052257086200861</v>
      </c>
      <c r="AL134" s="599">
        <v>16.423655663128425</v>
      </c>
      <c r="AM134" s="599">
        <v>8.9700221626035219</v>
      </c>
      <c r="AN134" s="599">
        <v>5.0973988102181265</v>
      </c>
      <c r="AO134" s="599">
        <v>1.5163886620786189</v>
      </c>
      <c r="AP134" s="591"/>
      <c r="AQ134" s="827"/>
      <c r="AR134" s="597" t="s">
        <v>38</v>
      </c>
      <c r="AS134" s="599">
        <v>2.0080321285140563</v>
      </c>
      <c r="AT134" s="599">
        <v>1.5261044176706828</v>
      </c>
      <c r="AU134" s="599">
        <v>5.0334672021419014</v>
      </c>
      <c r="AV134" s="599">
        <v>20.615796519410978</v>
      </c>
      <c r="AW134" s="599">
        <v>25.140562248995984</v>
      </c>
      <c r="AX134" s="599">
        <v>20.776439089692104</v>
      </c>
      <c r="AY134" s="599">
        <v>13.922356091030791</v>
      </c>
      <c r="AZ134" s="599">
        <v>7.5234270414993309</v>
      </c>
      <c r="BA134" s="599">
        <v>2.7844712182061579</v>
      </c>
      <c r="BB134" s="599">
        <v>0.66934404283801874</v>
      </c>
      <c r="BC134" s="592"/>
      <c r="BD134" s="827"/>
      <c r="BE134" s="597" t="s">
        <v>38</v>
      </c>
      <c r="BF134" s="599">
        <v>1.0670623984170731</v>
      </c>
      <c r="BG134" s="599">
        <v>0.43106494240689708</v>
      </c>
      <c r="BH134" s="599">
        <v>2.3178573952370858</v>
      </c>
      <c r="BI134" s="599">
        <v>14.295809483428734</v>
      </c>
      <c r="BJ134" s="599">
        <v>24.386969118790191</v>
      </c>
      <c r="BK134" s="599">
        <v>25.870963182813934</v>
      </c>
      <c r="BL134" s="599">
        <v>17.221397781075542</v>
      </c>
      <c r="BM134" s="599">
        <v>8.8544979153416712</v>
      </c>
      <c r="BN134" s="599">
        <v>4.4166490000706666</v>
      </c>
      <c r="BO134" s="599">
        <v>1.1377287824182036</v>
      </c>
      <c r="BP134"/>
      <c r="BQ134" s="827"/>
      <c r="BR134" s="597" t="s">
        <v>38</v>
      </c>
      <c r="BS134" s="599">
        <v>1.4579759862778732</v>
      </c>
      <c r="BT134" s="599">
        <v>1.2006861063464835</v>
      </c>
      <c r="BU134" s="599">
        <v>5.4030874785591765</v>
      </c>
      <c r="BV134" s="599">
        <v>16.72384219554031</v>
      </c>
      <c r="BW134" s="599">
        <v>24.614065180102916</v>
      </c>
      <c r="BX134" s="599">
        <v>23.070325900514579</v>
      </c>
      <c r="BY134" s="599">
        <v>13.550600343053173</v>
      </c>
      <c r="BZ134" s="599">
        <v>8.7478559176672377</v>
      </c>
      <c r="CA134" s="599">
        <v>3.5162950257289882</v>
      </c>
      <c r="CB134" s="599">
        <v>1.7152658662092626</v>
      </c>
      <c r="CC134" s="592"/>
      <c r="CD134" s="827"/>
      <c r="CE134" s="597" t="s">
        <v>38</v>
      </c>
      <c r="CF134" s="599">
        <v>1.25</v>
      </c>
      <c r="CG134" s="599">
        <v>0.62200956937799046</v>
      </c>
      <c r="CH134" s="599">
        <v>2.7093301435406696</v>
      </c>
      <c r="CI134" s="599">
        <v>15.538277511961724</v>
      </c>
      <c r="CJ134" s="599">
        <v>24.539473684210527</v>
      </c>
      <c r="CK134" s="599">
        <v>24.928229665071772</v>
      </c>
      <c r="CL134" s="599">
        <v>16.740430622009569</v>
      </c>
      <c r="CM134" s="599">
        <v>8.5645933014354068</v>
      </c>
      <c r="CN134" s="599">
        <v>4.1148325358851681</v>
      </c>
      <c r="CO134" s="599">
        <v>0.99282296650717705</v>
      </c>
      <c r="CP134"/>
      <c r="CQ134" s="827"/>
      <c r="CR134" s="597" t="s">
        <v>38</v>
      </c>
      <c r="CS134" s="599">
        <v>1.0815822002472189</v>
      </c>
      <c r="CT134" s="599">
        <v>6.1804697156983925E-2</v>
      </c>
      <c r="CU134" s="599">
        <v>1.6687268232385661</v>
      </c>
      <c r="CV134" s="599">
        <v>9.0852904820766387</v>
      </c>
      <c r="CW134" s="599">
        <v>18.108776266996291</v>
      </c>
      <c r="CX134" s="599">
        <v>24.196538936959207</v>
      </c>
      <c r="CY134" s="599">
        <v>22.558714462299136</v>
      </c>
      <c r="CZ134" s="599">
        <v>14.060568603213843</v>
      </c>
      <c r="DA134" s="599">
        <v>7.354758961681088</v>
      </c>
      <c r="DB134" s="599">
        <v>1.823238566131026</v>
      </c>
      <c r="DC134" s="592"/>
      <c r="DD134" s="827"/>
      <c r="DE134" s="597" t="s">
        <v>38</v>
      </c>
      <c r="DF134" s="599">
        <v>1.3037542662116042</v>
      </c>
      <c r="DG134" s="599">
        <v>0.79180887372013642</v>
      </c>
      <c r="DH134" s="599">
        <v>3.1535836177474401</v>
      </c>
      <c r="DI134" s="599">
        <v>17.058020477815699</v>
      </c>
      <c r="DJ134" s="599">
        <v>25.965870307167236</v>
      </c>
      <c r="DK134" s="599">
        <v>24.941979522184301</v>
      </c>
      <c r="DL134" s="599">
        <v>15.201365187713311</v>
      </c>
      <c r="DM134" s="599">
        <v>7.365187713310581</v>
      </c>
      <c r="DN134" s="599">
        <v>3.3515358361774745</v>
      </c>
      <c r="DO134" s="599">
        <v>0.86689419795221845</v>
      </c>
    </row>
    <row r="135" spans="1:119" ht="15.4" customHeight="1" x14ac:dyDescent="0.2">
      <c r="A135"/>
      <c r="B135" s="324"/>
      <c r="C135" s="592"/>
      <c r="D135" s="827"/>
      <c r="E135" s="601" t="s">
        <v>39</v>
      </c>
      <c r="F135" s="599">
        <v>0.55956532316924823</v>
      </c>
      <c r="G135" s="599">
        <v>0.11894142134998512</v>
      </c>
      <c r="H135" s="599">
        <v>0.68661638688400506</v>
      </c>
      <c r="I135" s="599">
        <v>6.5390749601275919</v>
      </c>
      <c r="J135" s="599">
        <v>16.776146838591085</v>
      </c>
      <c r="K135" s="599">
        <v>24.223501743573109</v>
      </c>
      <c r="L135" s="599">
        <v>22.790798259130103</v>
      </c>
      <c r="M135" s="599">
        <v>15.511042629686697</v>
      </c>
      <c r="N135" s="599">
        <v>9.5477522774578976</v>
      </c>
      <c r="O135" s="599">
        <v>3.2465601600302763</v>
      </c>
      <c r="P135" s="592"/>
      <c r="Q135" s="827"/>
      <c r="R135" s="597" t="s">
        <v>39</v>
      </c>
      <c r="S135" s="599">
        <v>0.55010247006795376</v>
      </c>
      <c r="T135" s="599">
        <v>7.0111099126307849E-2</v>
      </c>
      <c r="U135" s="599">
        <v>0.66875202243555176</v>
      </c>
      <c r="V135" s="599">
        <v>6.4286484737353033</v>
      </c>
      <c r="W135" s="599">
        <v>17.231150900657966</v>
      </c>
      <c r="X135" s="599">
        <v>25.56358537374609</v>
      </c>
      <c r="Y135" s="599">
        <v>23.336209686118004</v>
      </c>
      <c r="Z135" s="599">
        <v>15.386689677488944</v>
      </c>
      <c r="AA135" s="599">
        <v>8.3000755042605974</v>
      </c>
      <c r="AB135" s="599">
        <v>2.4646747923632835</v>
      </c>
      <c r="AC135" s="592"/>
      <c r="AD135" s="827"/>
      <c r="AE135" s="597" t="s">
        <v>39</v>
      </c>
      <c r="AF135" s="599">
        <v>0.56907484689176735</v>
      </c>
      <c r="AG135" s="599">
        <v>0.1680125738442361</v>
      </c>
      <c r="AH135" s="599">
        <v>0.70456885805647396</v>
      </c>
      <c r="AI135" s="599">
        <v>6.6500460679637952</v>
      </c>
      <c r="AJ135" s="599">
        <v>16.318898704677252</v>
      </c>
      <c r="AK135" s="599">
        <v>22.876808845049048</v>
      </c>
      <c r="AL135" s="599">
        <v>22.242696872798223</v>
      </c>
      <c r="AM135" s="599">
        <v>15.636008888407133</v>
      </c>
      <c r="AN135" s="599">
        <v>10.801582570050403</v>
      </c>
      <c r="AO135" s="599">
        <v>4.0323017722616665</v>
      </c>
      <c r="AP135" s="591"/>
      <c r="AQ135" s="827"/>
      <c r="AR135" s="597" t="s">
        <v>39</v>
      </c>
      <c r="AS135" s="599">
        <v>0.88069125955466931</v>
      </c>
      <c r="AT135" s="599">
        <v>0.2326354270521768</v>
      </c>
      <c r="AU135" s="599">
        <v>1.4456630109670987</v>
      </c>
      <c r="AV135" s="599">
        <v>9.9867065470255891</v>
      </c>
      <c r="AW135" s="599">
        <v>20.588235294117645</v>
      </c>
      <c r="AX135" s="599">
        <v>23.612495845795944</v>
      </c>
      <c r="AY135" s="599">
        <v>20.854104353605848</v>
      </c>
      <c r="AZ135" s="599">
        <v>13.094051179793951</v>
      </c>
      <c r="BA135" s="599">
        <v>7.3778664007976076</v>
      </c>
      <c r="BB135" s="599">
        <v>1.9275506812894649</v>
      </c>
      <c r="BC135" s="592"/>
      <c r="BD135" s="827"/>
      <c r="BE135" s="597" t="s">
        <v>39</v>
      </c>
      <c r="BF135" s="599">
        <v>0.49717514124293788</v>
      </c>
      <c r="BG135" s="599">
        <v>9.6852300242130748E-2</v>
      </c>
      <c r="BH135" s="599">
        <v>0.53914447134786114</v>
      </c>
      <c r="BI135" s="599">
        <v>5.8692493946731235</v>
      </c>
      <c r="BJ135" s="599">
        <v>16.035512510088783</v>
      </c>
      <c r="BK135" s="599">
        <v>24.342211460855527</v>
      </c>
      <c r="BL135" s="599">
        <v>23.167070217917676</v>
      </c>
      <c r="BM135" s="599">
        <v>15.980629539951574</v>
      </c>
      <c r="BN135" s="599">
        <v>9.9693301049233263</v>
      </c>
      <c r="BO135" s="599">
        <v>3.5028248587570623</v>
      </c>
      <c r="BP135"/>
      <c r="BQ135" s="827"/>
      <c r="BR135" s="597" t="s">
        <v>39</v>
      </c>
      <c r="BS135" s="599">
        <v>0.91250670960815894</v>
      </c>
      <c r="BT135" s="599">
        <v>0.37573805689747719</v>
      </c>
      <c r="BU135" s="599">
        <v>1.4492753623188406</v>
      </c>
      <c r="BV135" s="599">
        <v>8.8566827697262482</v>
      </c>
      <c r="BW135" s="599">
        <v>16.908212560386474</v>
      </c>
      <c r="BX135" s="599">
        <v>24.9597423510467</v>
      </c>
      <c r="BY135" s="599">
        <v>19.592055823939884</v>
      </c>
      <c r="BZ135" s="599">
        <v>13.848631239935589</v>
      </c>
      <c r="CA135" s="599">
        <v>8.9640365002683833</v>
      </c>
      <c r="CB135" s="599">
        <v>4.1331186258722497</v>
      </c>
      <c r="CC135" s="592"/>
      <c r="CD135" s="827"/>
      <c r="CE135" s="597" t="s">
        <v>39</v>
      </c>
      <c r="CF135" s="599">
        <v>0.5408482778252206</v>
      </c>
      <c r="CG135" s="599">
        <v>0.1053230856817535</v>
      </c>
      <c r="CH135" s="599">
        <v>0.64617136350697413</v>
      </c>
      <c r="CI135" s="599">
        <v>6.4161685169370903</v>
      </c>
      <c r="CJ135" s="599">
        <v>16.769143182465129</v>
      </c>
      <c r="CK135" s="599">
        <v>24.184457728437234</v>
      </c>
      <c r="CL135" s="599">
        <v>22.960432678622261</v>
      </c>
      <c r="CM135" s="599">
        <v>15.599202960432679</v>
      </c>
      <c r="CN135" s="599">
        <v>9.5787076572729859</v>
      </c>
      <c r="CO135" s="599">
        <v>3.199544548818674</v>
      </c>
      <c r="CP135"/>
      <c r="CQ135" s="827"/>
      <c r="CR135" s="597" t="s">
        <v>39</v>
      </c>
      <c r="CS135" s="599">
        <v>0.22755119901977944</v>
      </c>
      <c r="CT135" s="599">
        <v>0.14003150708909506</v>
      </c>
      <c r="CU135" s="599">
        <v>0.33257482933660071</v>
      </c>
      <c r="CV135" s="599">
        <v>3.2557325398214596</v>
      </c>
      <c r="CW135" s="599">
        <v>10.60738666199895</v>
      </c>
      <c r="CX135" s="599">
        <v>19.551899177314898</v>
      </c>
      <c r="CY135" s="599">
        <v>25.100647645720287</v>
      </c>
      <c r="CZ135" s="599">
        <v>21.197269385611765</v>
      </c>
      <c r="DA135" s="599">
        <v>14.878347628216348</v>
      </c>
      <c r="DB135" s="599">
        <v>4.7085594258708205</v>
      </c>
      <c r="DC135" s="592"/>
      <c r="DD135" s="827"/>
      <c r="DE135" s="597" t="s">
        <v>39</v>
      </c>
      <c r="DF135" s="599">
        <v>0.62020460358056273</v>
      </c>
      <c r="DG135" s="599">
        <v>0.11508951406649616</v>
      </c>
      <c r="DH135" s="599">
        <v>0.75127877237851659</v>
      </c>
      <c r="DI135" s="599">
        <v>7.1387468030690542</v>
      </c>
      <c r="DJ135" s="599">
        <v>17.902813299232736</v>
      </c>
      <c r="DK135" s="599">
        <v>25.076726342710998</v>
      </c>
      <c r="DL135" s="599">
        <v>22.368925831202048</v>
      </c>
      <c r="DM135" s="599">
        <v>14.472506393861892</v>
      </c>
      <c r="DN135" s="599">
        <v>8.5741687979539645</v>
      </c>
      <c r="DO135" s="599">
        <v>2.9795396419437341</v>
      </c>
    </row>
    <row r="136" spans="1:119" ht="15.4" customHeight="1" x14ac:dyDescent="0.2">
      <c r="A136"/>
      <c r="B136" s="324"/>
      <c r="C136" s="592"/>
      <c r="D136" s="827"/>
      <c r="E136" s="601" t="s">
        <v>40</v>
      </c>
      <c r="F136" s="599">
        <v>0.17613306217315514</v>
      </c>
      <c r="G136" s="599">
        <v>1.9973852411388729E-2</v>
      </c>
      <c r="H136" s="599">
        <v>0.10713248111563045</v>
      </c>
      <c r="I136" s="599">
        <v>1.5398024404416037</v>
      </c>
      <c r="J136" s="599">
        <v>6.6767141196978503</v>
      </c>
      <c r="K136" s="599">
        <v>14.78246658919233</v>
      </c>
      <c r="L136" s="599">
        <v>21.413785589773386</v>
      </c>
      <c r="M136" s="599">
        <v>21.132335851249273</v>
      </c>
      <c r="N136" s="599">
        <v>20.427803602556651</v>
      </c>
      <c r="O136" s="599">
        <v>13.723852411388727</v>
      </c>
      <c r="P136" s="592"/>
      <c r="Q136" s="827"/>
      <c r="R136" s="597" t="s">
        <v>40</v>
      </c>
      <c r="S136" s="599">
        <v>0.13727359389895138</v>
      </c>
      <c r="T136" s="599">
        <v>1.1439466158245948E-2</v>
      </c>
      <c r="U136" s="599">
        <v>7.6263107721639647E-2</v>
      </c>
      <c r="V136" s="599">
        <v>1.5519542421353669</v>
      </c>
      <c r="W136" s="599">
        <v>6.779790276453765</v>
      </c>
      <c r="X136" s="599">
        <v>15.523355576739753</v>
      </c>
      <c r="Y136" s="599">
        <v>22.856053384175404</v>
      </c>
      <c r="Z136" s="599">
        <v>22.139180171591992</v>
      </c>
      <c r="AA136" s="599">
        <v>19.889418493803625</v>
      </c>
      <c r="AB136" s="599">
        <v>11.035271687321259</v>
      </c>
      <c r="AC136" s="592"/>
      <c r="AD136" s="827"/>
      <c r="AE136" s="597" t="s">
        <v>40</v>
      </c>
      <c r="AF136" s="599">
        <v>0.21146046382639444</v>
      </c>
      <c r="AG136" s="599">
        <v>2.7732519846084519E-2</v>
      </c>
      <c r="AH136" s="599">
        <v>0.13519603424966201</v>
      </c>
      <c r="AI136" s="599">
        <v>1.5287551565154089</v>
      </c>
      <c r="AJ136" s="599">
        <v>6.583006898464312</v>
      </c>
      <c r="AK136" s="599">
        <v>14.108919471695497</v>
      </c>
      <c r="AL136" s="599">
        <v>20.102610323430511</v>
      </c>
      <c r="AM136" s="599">
        <v>20.217006967795612</v>
      </c>
      <c r="AN136" s="599">
        <v>20.917253093909245</v>
      </c>
      <c r="AO136" s="599">
        <v>16.168059070267272</v>
      </c>
      <c r="AP136" s="591"/>
      <c r="AQ136" s="827"/>
      <c r="AR136" s="597" t="s">
        <v>40</v>
      </c>
      <c r="AS136" s="599">
        <v>0.3918495297805642</v>
      </c>
      <c r="AT136" s="599">
        <v>7.8369905956112845E-2</v>
      </c>
      <c r="AU136" s="599">
        <v>0.29780564263322884</v>
      </c>
      <c r="AV136" s="599">
        <v>3.2601880877742948</v>
      </c>
      <c r="AW136" s="599">
        <v>10.61128526645768</v>
      </c>
      <c r="AX136" s="599">
        <v>18.510971786833856</v>
      </c>
      <c r="AY136" s="599">
        <v>22.821316614420063</v>
      </c>
      <c r="AZ136" s="599">
        <v>18.401253918495296</v>
      </c>
      <c r="BA136" s="599">
        <v>16.426332288401255</v>
      </c>
      <c r="BB136" s="599">
        <v>9.2006269592476482</v>
      </c>
      <c r="BC136" s="592"/>
      <c r="BD136" s="827"/>
      <c r="BE136" s="597" t="s">
        <v>40</v>
      </c>
      <c r="BF136" s="599">
        <v>0.14786823297461593</v>
      </c>
      <c r="BG136" s="599">
        <v>1.2322352747884662E-2</v>
      </c>
      <c r="BH136" s="599">
        <v>8.214901831923109E-2</v>
      </c>
      <c r="BI136" s="599">
        <v>1.3143842931076974</v>
      </c>
      <c r="BJ136" s="599">
        <v>6.1611763739423315</v>
      </c>
      <c r="BK136" s="599">
        <v>14.293929187546208</v>
      </c>
      <c r="BL136" s="599">
        <v>21.229360059147293</v>
      </c>
      <c r="BM136" s="599">
        <v>21.490183192310852</v>
      </c>
      <c r="BN136" s="599">
        <v>20.952107122319887</v>
      </c>
      <c r="BO136" s="599">
        <v>14.316520167583999</v>
      </c>
      <c r="BP136"/>
      <c r="BQ136" s="827"/>
      <c r="BR136" s="597" t="s">
        <v>40</v>
      </c>
      <c r="BS136" s="599">
        <v>0.59820538384845467</v>
      </c>
      <c r="BT136" s="599">
        <v>9.970089730807577E-2</v>
      </c>
      <c r="BU136" s="599">
        <v>0.24925224327018944</v>
      </c>
      <c r="BV136" s="599">
        <v>2.1934197407776668</v>
      </c>
      <c r="BW136" s="599">
        <v>8.8733798604187442</v>
      </c>
      <c r="BX136" s="599">
        <v>15.802592223330009</v>
      </c>
      <c r="BY136" s="599">
        <v>20.089730807577268</v>
      </c>
      <c r="BZ136" s="599">
        <v>21.086739780658025</v>
      </c>
      <c r="CA136" s="599">
        <v>17.746759720837488</v>
      </c>
      <c r="CB136" s="599">
        <v>13.260219341974079</v>
      </c>
      <c r="CC136" s="592"/>
      <c r="CD136" s="827"/>
      <c r="CE136" s="597" t="s">
        <v>40</v>
      </c>
      <c r="CF136" s="599">
        <v>0.16017789168205632</v>
      </c>
      <c r="CG136" s="599">
        <v>1.6960012060453021E-2</v>
      </c>
      <c r="CH136" s="599">
        <v>0.10176007236271811</v>
      </c>
      <c r="CI136" s="599">
        <v>1.5150944107338031</v>
      </c>
      <c r="CJ136" s="599">
        <v>6.5936757999472349</v>
      </c>
      <c r="CK136" s="599">
        <v>14.74390381788716</v>
      </c>
      <c r="CL136" s="599">
        <v>21.463837485395544</v>
      </c>
      <c r="CM136" s="599">
        <v>21.134059473108959</v>
      </c>
      <c r="CN136" s="599">
        <v>20.529152376286135</v>
      </c>
      <c r="CO136" s="599">
        <v>13.741378660535936</v>
      </c>
      <c r="CP136"/>
      <c r="CQ136" s="827"/>
      <c r="CR136" s="597" t="s">
        <v>40</v>
      </c>
      <c r="CS136" s="599">
        <v>9.0427593334194548E-2</v>
      </c>
      <c r="CT136" s="599">
        <v>0</v>
      </c>
      <c r="CU136" s="599">
        <v>3.8754682857511949E-2</v>
      </c>
      <c r="CV136" s="599">
        <v>0.87843947810360423</v>
      </c>
      <c r="CW136" s="599">
        <v>3.5912672781294406</v>
      </c>
      <c r="CX136" s="599">
        <v>9.8566076734272059</v>
      </c>
      <c r="CY136" s="599">
        <v>18.705593592559101</v>
      </c>
      <c r="CZ136" s="599">
        <v>22.245187960211858</v>
      </c>
      <c r="DA136" s="599">
        <v>25.397235499289501</v>
      </c>
      <c r="DB136" s="599">
        <v>19.196486242087584</v>
      </c>
      <c r="DC136" s="592"/>
      <c r="DD136" s="827"/>
      <c r="DE136" s="597" t="s">
        <v>40</v>
      </c>
      <c r="DF136" s="599">
        <v>0.19015021867275148</v>
      </c>
      <c r="DG136" s="599">
        <v>2.324058228222518E-2</v>
      </c>
      <c r="DH136" s="599">
        <v>0.11831569161860091</v>
      </c>
      <c r="DI136" s="599">
        <v>1.6479685618305127</v>
      </c>
      <c r="DJ136" s="599">
        <v>7.1813399252075802</v>
      </c>
      <c r="DK136" s="599">
        <v>15.588092370750669</v>
      </c>
      <c r="DL136" s="599">
        <v>21.856711246329045</v>
      </c>
      <c r="DM136" s="599">
        <v>20.950328537322264</v>
      </c>
      <c r="DN136" s="599">
        <v>19.615051446198052</v>
      </c>
      <c r="DO136" s="599">
        <v>12.828801419788299</v>
      </c>
    </row>
    <row r="137" spans="1:119" ht="15.4" customHeight="1" x14ac:dyDescent="0.2">
      <c r="A137"/>
      <c r="B137" s="324"/>
      <c r="C137" s="592"/>
      <c r="D137" s="828"/>
      <c r="E137" s="601" t="s">
        <v>41</v>
      </c>
      <c r="F137" s="599">
        <v>5.5564816358281935E-2</v>
      </c>
      <c r="G137" s="599">
        <v>0</v>
      </c>
      <c r="H137" s="599">
        <v>5.5564816358281933E-3</v>
      </c>
      <c r="I137" s="599">
        <v>0.17780741234650219</v>
      </c>
      <c r="J137" s="599">
        <v>1.4613546702228148</v>
      </c>
      <c r="K137" s="599">
        <v>5.1008501416902812</v>
      </c>
      <c r="L137" s="599">
        <v>10.940712340945712</v>
      </c>
      <c r="M137" s="599">
        <v>16.530532866588878</v>
      </c>
      <c r="N137" s="599">
        <v>26.071011835305885</v>
      </c>
      <c r="O137" s="599">
        <v>39.656609434905818</v>
      </c>
      <c r="P137" s="592"/>
      <c r="Q137" s="828"/>
      <c r="R137" s="597" t="s">
        <v>41</v>
      </c>
      <c r="S137" s="599">
        <v>7.9817559863169893E-2</v>
      </c>
      <c r="T137" s="599">
        <v>0</v>
      </c>
      <c r="U137" s="599">
        <v>1.1402508551881414E-2</v>
      </c>
      <c r="V137" s="599">
        <v>0.14823261117445838</v>
      </c>
      <c r="W137" s="599">
        <v>1.2998859749144811</v>
      </c>
      <c r="X137" s="599">
        <v>5.370581527936146</v>
      </c>
      <c r="Y137" s="599">
        <v>11.402508551881414</v>
      </c>
      <c r="Z137" s="599">
        <v>17.730900798175597</v>
      </c>
      <c r="AA137" s="599">
        <v>27.708095781071833</v>
      </c>
      <c r="AB137" s="599">
        <v>36.248574686431013</v>
      </c>
      <c r="AC137" s="592"/>
      <c r="AD137" s="828"/>
      <c r="AE137" s="597" t="s">
        <v>41</v>
      </c>
      <c r="AF137" s="599">
        <v>3.2513276254470577E-2</v>
      </c>
      <c r="AG137" s="599">
        <v>0</v>
      </c>
      <c r="AH137" s="599">
        <v>0</v>
      </c>
      <c r="AI137" s="599">
        <v>0.20591741627831364</v>
      </c>
      <c r="AJ137" s="599">
        <v>1.6148260539720387</v>
      </c>
      <c r="AK137" s="599">
        <v>4.8444781619161157</v>
      </c>
      <c r="AL137" s="599">
        <v>10.501788230193995</v>
      </c>
      <c r="AM137" s="599">
        <v>15.389617427116074</v>
      </c>
      <c r="AN137" s="599">
        <v>24.515010295870816</v>
      </c>
      <c r="AO137" s="599">
        <v>42.895849138398177</v>
      </c>
      <c r="AP137" s="591"/>
      <c r="AQ137" s="828"/>
      <c r="AR137" s="597" t="s">
        <v>41</v>
      </c>
      <c r="AS137" s="599">
        <v>0.22935779816513763</v>
      </c>
      <c r="AT137" s="599">
        <v>0</v>
      </c>
      <c r="AU137" s="599">
        <v>0</v>
      </c>
      <c r="AV137" s="599">
        <v>0.53516819571865437</v>
      </c>
      <c r="AW137" s="599">
        <v>2.8287461773700304</v>
      </c>
      <c r="AX137" s="599">
        <v>9.5565749235474016</v>
      </c>
      <c r="AY137" s="599">
        <v>15.290519877675839</v>
      </c>
      <c r="AZ137" s="599">
        <v>19.418960244648318</v>
      </c>
      <c r="BA137" s="599">
        <v>25.611620795107033</v>
      </c>
      <c r="BB137" s="599">
        <v>26.529051987767581</v>
      </c>
      <c r="BC137" s="592"/>
      <c r="BD137" s="828"/>
      <c r="BE137" s="597" t="s">
        <v>41</v>
      </c>
      <c r="BF137" s="599">
        <v>4.1943795314278866E-2</v>
      </c>
      <c r="BG137" s="599">
        <v>0</v>
      </c>
      <c r="BH137" s="599">
        <v>5.9919707591826951E-3</v>
      </c>
      <c r="BI137" s="599">
        <v>0.14979926897956738</v>
      </c>
      <c r="BJ137" s="599">
        <v>1.3541853915752891</v>
      </c>
      <c r="BK137" s="599">
        <v>4.7516328120318772</v>
      </c>
      <c r="BL137" s="599">
        <v>10.599796272994187</v>
      </c>
      <c r="BM137" s="599">
        <v>16.304152435736114</v>
      </c>
      <c r="BN137" s="599">
        <v>26.107016597759003</v>
      </c>
      <c r="BO137" s="599">
        <v>40.685481454850503</v>
      </c>
      <c r="BP137"/>
      <c r="BQ137" s="828"/>
      <c r="BR137" s="597" t="s">
        <v>41</v>
      </c>
      <c r="BS137" s="599">
        <v>0.38022813688212925</v>
      </c>
      <c r="BT137" s="599">
        <v>0</v>
      </c>
      <c r="BU137" s="599">
        <v>0</v>
      </c>
      <c r="BV137" s="599">
        <v>0.57034220532319391</v>
      </c>
      <c r="BW137" s="599">
        <v>2.2813688212927756</v>
      </c>
      <c r="BX137" s="599">
        <v>6.8441064638783269</v>
      </c>
      <c r="BY137" s="599">
        <v>15.779467680608365</v>
      </c>
      <c r="BZ137" s="599">
        <v>15.96958174904943</v>
      </c>
      <c r="CA137" s="599">
        <v>25.475285171102662</v>
      </c>
      <c r="CB137" s="599">
        <v>32.699619771863119</v>
      </c>
      <c r="CC137" s="592"/>
      <c r="CD137" s="828"/>
      <c r="CE137" s="597" t="s">
        <v>41</v>
      </c>
      <c r="CF137" s="599">
        <v>4.579016656173087E-2</v>
      </c>
      <c r="CG137" s="599">
        <v>0</v>
      </c>
      <c r="CH137" s="599">
        <v>5.7237708202163588E-3</v>
      </c>
      <c r="CI137" s="599">
        <v>0.16598935378627439</v>
      </c>
      <c r="CJ137" s="599">
        <v>1.436666475874306</v>
      </c>
      <c r="CK137" s="599">
        <v>5.0483658634308277</v>
      </c>
      <c r="CL137" s="599">
        <v>10.795031766928052</v>
      </c>
      <c r="CM137" s="599">
        <v>16.54742144124549</v>
      </c>
      <c r="CN137" s="599">
        <v>26.088947398546164</v>
      </c>
      <c r="CO137" s="599">
        <v>39.866063762806938</v>
      </c>
      <c r="CP137"/>
      <c r="CQ137" s="828"/>
      <c r="CR137" s="597" t="s">
        <v>41</v>
      </c>
      <c r="CS137" s="599">
        <v>4.5955882352941173E-2</v>
      </c>
      <c r="CT137" s="599">
        <v>0</v>
      </c>
      <c r="CU137" s="599">
        <v>0</v>
      </c>
      <c r="CV137" s="599">
        <v>0</v>
      </c>
      <c r="CW137" s="599">
        <v>0.68933823529411764</v>
      </c>
      <c r="CX137" s="599">
        <v>3.125</v>
      </c>
      <c r="CY137" s="599">
        <v>7.2610294117647065</v>
      </c>
      <c r="CZ137" s="599">
        <v>15.211397058823529</v>
      </c>
      <c r="DA137" s="599">
        <v>26.194852941176471</v>
      </c>
      <c r="DB137" s="599">
        <v>47.472426470588239</v>
      </c>
      <c r="DC137" s="592"/>
      <c r="DD137" s="828"/>
      <c r="DE137" s="597" t="s">
        <v>41</v>
      </c>
      <c r="DF137" s="599">
        <v>5.6886416787813664E-2</v>
      </c>
      <c r="DG137" s="599">
        <v>0</v>
      </c>
      <c r="DH137" s="599">
        <v>6.3207129764237405E-3</v>
      </c>
      <c r="DI137" s="599">
        <v>0.2022628152455597</v>
      </c>
      <c r="DJ137" s="599">
        <v>1.5675368181530875</v>
      </c>
      <c r="DK137" s="599">
        <v>5.3726060299601794</v>
      </c>
      <c r="DL137" s="599">
        <v>11.446811200303394</v>
      </c>
      <c r="DM137" s="599">
        <v>16.711965109664369</v>
      </c>
      <c r="DN137" s="599">
        <v>26.053978888818659</v>
      </c>
      <c r="DO137" s="599">
        <v>38.581632008090509</v>
      </c>
    </row>
    <row r="138" spans="1:119" ht="15.4" customHeight="1" x14ac:dyDescent="0.2">
      <c r="A138"/>
      <c r="B138" s="324"/>
      <c r="C138" s="592"/>
      <c r="D138" s="592"/>
      <c r="E138" s="592"/>
      <c r="F138" s="602"/>
      <c r="G138" s="602"/>
      <c r="H138" s="602"/>
      <c r="I138" s="602"/>
      <c r="J138" s="602"/>
      <c r="K138" s="602"/>
      <c r="L138" s="602"/>
      <c r="M138" s="602"/>
      <c r="N138" s="602"/>
      <c r="O138" s="592"/>
      <c r="P138" s="592"/>
      <c r="Q138" s="592"/>
      <c r="R138" s="602"/>
      <c r="S138" s="602"/>
      <c r="T138" s="602"/>
      <c r="U138" s="602"/>
      <c r="V138" s="602"/>
      <c r="W138" s="602"/>
      <c r="X138" s="602"/>
      <c r="Y138" s="602"/>
      <c r="Z138" s="602"/>
      <c r="AA138" s="592"/>
      <c r="AB138" s="592"/>
      <c r="AC138" s="592"/>
      <c r="AD138" s="592"/>
      <c r="AE138" s="592"/>
      <c r="AF138" s="592"/>
      <c r="AG138" s="592"/>
      <c r="AH138" s="592"/>
      <c r="AI138" s="592"/>
      <c r="AJ138" s="592"/>
      <c r="AK138" s="592"/>
      <c r="AL138" s="592"/>
      <c r="AM138" s="592"/>
      <c r="AN138" s="592"/>
      <c r="AO138" s="592"/>
      <c r="AP138"/>
      <c r="AQ138" s="592"/>
      <c r="AR138" s="592"/>
      <c r="AS138" s="602"/>
      <c r="AT138" s="602"/>
      <c r="AU138" s="602"/>
      <c r="AV138" s="602"/>
      <c r="AW138" s="602"/>
      <c r="AX138" s="602"/>
      <c r="AY138" s="602"/>
      <c r="AZ138" s="602"/>
      <c r="BA138" s="592"/>
      <c r="BB138" s="592"/>
      <c r="BC138" s="592"/>
      <c r="BD138" s="592"/>
      <c r="BE138" s="592"/>
      <c r="BF138" s="592"/>
      <c r="BG138" s="592"/>
      <c r="BH138" s="592"/>
      <c r="BI138" s="592"/>
      <c r="BJ138" s="592"/>
      <c r="BK138" s="592"/>
      <c r="BL138" s="592"/>
      <c r="BM138" s="592"/>
      <c r="BN138" s="592"/>
      <c r="BO138" s="592"/>
      <c r="BP138"/>
      <c r="BQ138" s="592"/>
      <c r="BR138" s="592"/>
      <c r="BS138" s="602"/>
      <c r="BT138" s="602"/>
      <c r="BU138" s="602"/>
      <c r="BV138" s="602"/>
      <c r="BW138" s="602"/>
      <c r="BX138" s="602"/>
      <c r="BY138" s="602"/>
      <c r="BZ138" s="602"/>
      <c r="CA138" s="592"/>
      <c r="CB138" s="592"/>
      <c r="CC138" s="592"/>
      <c r="CD138" s="592"/>
      <c r="CE138" s="592"/>
      <c r="CF138" s="592"/>
      <c r="CG138" s="592"/>
      <c r="CH138" s="592"/>
      <c r="CI138" s="592"/>
      <c r="CJ138" s="592"/>
      <c r="CK138" s="592"/>
      <c r="CL138" s="592"/>
      <c r="CM138" s="592"/>
      <c r="CN138" s="592"/>
      <c r="CO138" s="592"/>
      <c r="CP138"/>
      <c r="CQ138" s="592"/>
      <c r="CR138" s="592"/>
      <c r="CS138" s="592"/>
      <c r="CT138" s="592"/>
      <c r="CU138" s="592"/>
      <c r="CV138" s="592"/>
      <c r="CW138" s="592"/>
      <c r="CX138" s="592"/>
      <c r="CY138" s="592"/>
      <c r="CZ138" s="592"/>
      <c r="DA138" s="592"/>
      <c r="DB138" s="592"/>
      <c r="DC138" s="592"/>
      <c r="DD138" s="592"/>
      <c r="DE138" s="592"/>
      <c r="DF138" s="602"/>
      <c r="DG138" s="602"/>
      <c r="DH138" s="602"/>
      <c r="DI138" s="602"/>
      <c r="DJ138" s="602"/>
      <c r="DK138" s="602"/>
      <c r="DL138" s="602"/>
      <c r="DM138" s="602"/>
      <c r="DN138" s="592"/>
      <c r="DO138" s="592"/>
    </row>
    <row r="139" spans="1:119" ht="15.4" customHeight="1" x14ac:dyDescent="0.2">
      <c r="A139"/>
      <c r="B139" s="324"/>
      <c r="C139" s="592"/>
      <c r="D139" s="592"/>
      <c r="E139" s="592"/>
      <c r="F139" s="602"/>
      <c r="G139" s="602"/>
      <c r="H139" s="602"/>
      <c r="I139" s="602"/>
      <c r="J139" s="602"/>
      <c r="K139" s="602"/>
      <c r="L139" s="602"/>
      <c r="M139" s="602"/>
      <c r="N139" s="602"/>
      <c r="O139" s="592"/>
      <c r="P139" s="592"/>
      <c r="Q139" s="592"/>
      <c r="R139" s="602"/>
      <c r="S139" s="602"/>
      <c r="T139" s="602"/>
      <c r="U139" s="602"/>
      <c r="V139" s="602"/>
      <c r="W139" s="602"/>
      <c r="X139" s="602"/>
      <c r="Y139" s="602"/>
      <c r="Z139" s="602"/>
      <c r="AA139" s="592"/>
      <c r="AB139" s="592"/>
      <c r="AC139" s="592"/>
      <c r="AD139" s="592"/>
      <c r="AE139" s="592"/>
      <c r="AF139" s="592"/>
      <c r="AG139" s="592"/>
      <c r="AH139" s="592"/>
      <c r="AI139" s="592"/>
      <c r="AJ139" s="592"/>
      <c r="AK139" s="592"/>
      <c r="AL139" s="592"/>
      <c r="AM139" s="592"/>
      <c r="AN139" s="592"/>
      <c r="AO139" s="592"/>
      <c r="AP139"/>
      <c r="AQ139" s="592"/>
      <c r="AR139" s="592"/>
      <c r="AS139" s="602"/>
      <c r="AT139" s="602"/>
      <c r="AU139" s="602"/>
      <c r="AV139" s="602"/>
      <c r="AW139" s="602"/>
      <c r="AX139" s="602"/>
      <c r="AY139" s="602"/>
      <c r="AZ139" s="602"/>
      <c r="BA139" s="592"/>
      <c r="BB139" s="592"/>
      <c r="BC139" s="592"/>
      <c r="BD139" s="592"/>
      <c r="BE139" s="592"/>
      <c r="BF139" s="592"/>
      <c r="BG139" s="592"/>
      <c r="BH139" s="592"/>
      <c r="BI139" s="592"/>
      <c r="BJ139" s="592"/>
      <c r="BK139" s="592"/>
      <c r="BL139" s="592"/>
      <c r="BM139" s="592"/>
      <c r="BN139" s="592"/>
      <c r="BO139" s="592"/>
      <c r="BP139"/>
      <c r="BQ139" s="592"/>
      <c r="BR139" s="592"/>
      <c r="BS139" s="602"/>
      <c r="BT139" s="602"/>
      <c r="BU139" s="602"/>
      <c r="BV139" s="602"/>
      <c r="BW139" s="602"/>
      <c r="BX139" s="602"/>
      <c r="BY139" s="602"/>
      <c r="BZ139" s="602"/>
      <c r="CA139" s="592"/>
      <c r="CB139" s="592"/>
      <c r="CC139" s="592"/>
      <c r="CD139" s="592"/>
      <c r="CE139" s="592"/>
      <c r="CF139" s="592"/>
      <c r="CG139" s="592"/>
      <c r="CH139" s="592"/>
      <c r="CI139" s="592"/>
      <c r="CJ139" s="592"/>
      <c r="CK139" s="592"/>
      <c r="CL139" s="592"/>
      <c r="CM139" s="592"/>
      <c r="CN139" s="592"/>
      <c r="CO139" s="592"/>
      <c r="CP139"/>
      <c r="CQ139" s="592"/>
      <c r="CR139" s="592"/>
      <c r="CS139" s="592"/>
      <c r="CT139" s="592"/>
      <c r="CU139" s="592"/>
      <c r="CV139" s="592"/>
      <c r="CW139" s="592"/>
      <c r="CX139" s="592"/>
      <c r="CY139" s="592"/>
      <c r="CZ139" s="592"/>
      <c r="DA139" s="592"/>
      <c r="DB139" s="592"/>
      <c r="DC139" s="592"/>
      <c r="DD139" s="592"/>
      <c r="DE139" s="592"/>
      <c r="DF139" s="602"/>
      <c r="DG139" s="602"/>
      <c r="DH139" s="602"/>
      <c r="DI139" s="602"/>
      <c r="DJ139" s="602"/>
      <c r="DK139" s="602"/>
      <c r="DL139" s="602"/>
      <c r="DM139" s="602"/>
      <c r="DN139" s="592"/>
      <c r="DO139" s="592"/>
    </row>
    <row r="140" spans="1:119" ht="15.4" customHeight="1" x14ac:dyDescent="0.3">
      <c r="A140"/>
      <c r="B140" s="324"/>
      <c r="C140" s="592"/>
      <c r="D140" s="829" t="s">
        <v>245</v>
      </c>
      <c r="E140" s="829"/>
      <c r="F140" s="595"/>
      <c r="G140" s="595"/>
      <c r="H140" s="595"/>
      <c r="I140" s="595"/>
      <c r="J140" s="595"/>
      <c r="K140" s="595"/>
      <c r="L140" s="595"/>
      <c r="M140" s="595"/>
      <c r="N140" s="595"/>
      <c r="O140" s="595"/>
      <c r="P140" s="592"/>
      <c r="Q140" s="829" t="s">
        <v>245</v>
      </c>
      <c r="R140" s="829"/>
      <c r="S140" s="595"/>
      <c r="T140" s="595"/>
      <c r="U140" s="595"/>
      <c r="V140" s="595"/>
      <c r="W140" s="595"/>
      <c r="X140" s="595"/>
      <c r="Y140" s="595"/>
      <c r="Z140" s="595"/>
      <c r="AA140" s="595"/>
      <c r="AB140" s="595"/>
      <c r="AC140" s="592"/>
      <c r="AD140" s="829" t="s">
        <v>245</v>
      </c>
      <c r="AE140" s="829"/>
      <c r="AF140" s="595"/>
      <c r="AG140" s="595"/>
      <c r="AH140" s="595"/>
      <c r="AI140" s="595"/>
      <c r="AJ140" s="595"/>
      <c r="AK140" s="595"/>
      <c r="AL140" s="595"/>
      <c r="AM140" s="595"/>
      <c r="AN140" s="595"/>
      <c r="AO140" s="595"/>
      <c r="AP140" s="591"/>
      <c r="AQ140" s="829" t="s">
        <v>245</v>
      </c>
      <c r="AR140" s="829"/>
      <c r="AS140" s="595"/>
      <c r="AT140" s="595"/>
      <c r="AU140" s="595"/>
      <c r="AV140" s="595"/>
      <c r="AW140" s="595"/>
      <c r="AX140" s="595"/>
      <c r="AY140" s="595"/>
      <c r="AZ140" s="595"/>
      <c r="BA140" s="595"/>
      <c r="BB140" s="595"/>
      <c r="BC140" s="592"/>
      <c r="BD140" s="829" t="s">
        <v>245</v>
      </c>
      <c r="BE140" s="829"/>
      <c r="BF140" s="595"/>
      <c r="BG140" s="595"/>
      <c r="BH140" s="595"/>
      <c r="BI140" s="595"/>
      <c r="BJ140" s="595"/>
      <c r="BK140" s="595"/>
      <c r="BL140" s="595"/>
      <c r="BM140" s="595"/>
      <c r="BN140" s="595"/>
      <c r="BO140" s="595"/>
      <c r="BP140"/>
      <c r="BQ140" s="829" t="s">
        <v>245</v>
      </c>
      <c r="BR140" s="829"/>
      <c r="BS140" s="595"/>
      <c r="BT140" s="595"/>
      <c r="BU140" s="595"/>
      <c r="BV140" s="595"/>
      <c r="BW140" s="595"/>
      <c r="BX140" s="595"/>
      <c r="BY140" s="595"/>
      <c r="BZ140" s="595"/>
      <c r="CA140" s="595"/>
      <c r="CB140" s="595"/>
      <c r="CC140" s="592"/>
      <c r="CD140" s="829" t="s">
        <v>245</v>
      </c>
      <c r="CE140" s="829"/>
      <c r="CF140" s="595"/>
      <c r="CG140" s="595"/>
      <c r="CH140" s="595"/>
      <c r="CI140" s="595"/>
      <c r="CJ140" s="595"/>
      <c r="CK140" s="595"/>
      <c r="CL140" s="595"/>
      <c r="CM140" s="595"/>
      <c r="CN140" s="595"/>
      <c r="CO140" s="595"/>
      <c r="CP140"/>
      <c r="CQ140" s="829" t="s">
        <v>245</v>
      </c>
      <c r="CR140" s="829"/>
      <c r="CS140" s="595"/>
      <c r="CT140" s="595"/>
      <c r="CU140" s="595"/>
      <c r="CV140" s="595"/>
      <c r="CW140" s="595"/>
      <c r="CX140" s="595"/>
      <c r="CY140" s="595"/>
      <c r="CZ140" s="595"/>
      <c r="DA140" s="595"/>
      <c r="DB140" s="595"/>
      <c r="DC140" s="592"/>
      <c r="DD140" s="829" t="s">
        <v>245</v>
      </c>
      <c r="DE140" s="829"/>
      <c r="DF140" s="595"/>
      <c r="DG140" s="595"/>
      <c r="DH140" s="595"/>
      <c r="DI140" s="595"/>
      <c r="DJ140" s="595"/>
      <c r="DK140" s="595"/>
      <c r="DL140" s="595"/>
      <c r="DM140" s="595"/>
      <c r="DN140" s="595"/>
      <c r="DO140" s="595"/>
    </row>
    <row r="141" spans="1:119" s="32" customFormat="1" ht="28.9" customHeight="1" x14ac:dyDescent="0.2">
      <c r="A141"/>
      <c r="B141" s="324"/>
      <c r="C141" s="592"/>
      <c r="D141" s="829"/>
      <c r="E141" s="829"/>
      <c r="F141" s="831" t="s">
        <v>171</v>
      </c>
      <c r="G141" s="831"/>
      <c r="H141" s="831"/>
      <c r="I141" s="831"/>
      <c r="J141" s="831"/>
      <c r="K141" s="831"/>
      <c r="L141" s="831"/>
      <c r="M141" s="831"/>
      <c r="N141" s="831"/>
      <c r="O141" s="831"/>
      <c r="P141" s="592"/>
      <c r="Q141" s="829"/>
      <c r="R141" s="829"/>
      <c r="S141" s="831" t="s">
        <v>171</v>
      </c>
      <c r="T141" s="831"/>
      <c r="U141" s="831"/>
      <c r="V141" s="831"/>
      <c r="W141" s="831"/>
      <c r="X141" s="831"/>
      <c r="Y141" s="831"/>
      <c r="Z141" s="831"/>
      <c r="AA141" s="831"/>
      <c r="AB141" s="831"/>
      <c r="AC141" s="592"/>
      <c r="AD141" s="829"/>
      <c r="AE141" s="829"/>
      <c r="AF141" s="831" t="s">
        <v>171</v>
      </c>
      <c r="AG141" s="831"/>
      <c r="AH141" s="831"/>
      <c r="AI141" s="831"/>
      <c r="AJ141" s="831"/>
      <c r="AK141" s="831"/>
      <c r="AL141" s="831"/>
      <c r="AM141" s="831"/>
      <c r="AN141" s="831"/>
      <c r="AO141" s="831"/>
      <c r="AP141" s="591"/>
      <c r="AQ141" s="829"/>
      <c r="AR141" s="829"/>
      <c r="AS141" s="831" t="s">
        <v>171</v>
      </c>
      <c r="AT141" s="831"/>
      <c r="AU141" s="831"/>
      <c r="AV141" s="831"/>
      <c r="AW141" s="831"/>
      <c r="AX141" s="831"/>
      <c r="AY141" s="831"/>
      <c r="AZ141" s="831"/>
      <c r="BA141" s="831"/>
      <c r="BB141" s="831"/>
      <c r="BC141" s="592"/>
      <c r="BD141" s="829"/>
      <c r="BE141" s="829"/>
      <c r="BF141" s="831" t="s">
        <v>171</v>
      </c>
      <c r="BG141" s="831"/>
      <c r="BH141" s="831"/>
      <c r="BI141" s="831"/>
      <c r="BJ141" s="831"/>
      <c r="BK141" s="831"/>
      <c r="BL141" s="831"/>
      <c r="BM141" s="831"/>
      <c r="BN141" s="831"/>
      <c r="BO141" s="831"/>
      <c r="BP141"/>
      <c r="BQ141" s="829"/>
      <c r="BR141" s="829"/>
      <c r="BS141" s="831" t="s">
        <v>171</v>
      </c>
      <c r="BT141" s="831"/>
      <c r="BU141" s="831"/>
      <c r="BV141" s="831"/>
      <c r="BW141" s="831"/>
      <c r="BX141" s="831"/>
      <c r="BY141" s="831"/>
      <c r="BZ141" s="831"/>
      <c r="CA141" s="831"/>
      <c r="CB141" s="831"/>
      <c r="CC141" s="592"/>
      <c r="CD141" s="829"/>
      <c r="CE141" s="829"/>
      <c r="CF141" s="831" t="s">
        <v>171</v>
      </c>
      <c r="CG141" s="831"/>
      <c r="CH141" s="831"/>
      <c r="CI141" s="831"/>
      <c r="CJ141" s="831"/>
      <c r="CK141" s="831"/>
      <c r="CL141" s="831"/>
      <c r="CM141" s="831"/>
      <c r="CN141" s="831"/>
      <c r="CO141" s="831"/>
      <c r="CP141"/>
      <c r="CQ141" s="829"/>
      <c r="CR141" s="829"/>
      <c r="CS141" s="831" t="s">
        <v>171</v>
      </c>
      <c r="CT141" s="831"/>
      <c r="CU141" s="831"/>
      <c r="CV141" s="831"/>
      <c r="CW141" s="831"/>
      <c r="CX141" s="831"/>
      <c r="CY141" s="831"/>
      <c r="CZ141" s="831"/>
      <c r="DA141" s="831"/>
      <c r="DB141" s="831"/>
      <c r="DC141" s="592"/>
      <c r="DD141" s="829"/>
      <c r="DE141" s="829"/>
      <c r="DF141" s="831" t="s">
        <v>171</v>
      </c>
      <c r="DG141" s="831"/>
      <c r="DH141" s="831"/>
      <c r="DI141" s="831"/>
      <c r="DJ141" s="831"/>
      <c r="DK141" s="831"/>
      <c r="DL141" s="831"/>
      <c r="DM141" s="831"/>
      <c r="DN141" s="831"/>
      <c r="DO141" s="831"/>
    </row>
    <row r="142" spans="1:119" ht="15.4" customHeight="1" x14ac:dyDescent="0.2">
      <c r="A142"/>
      <c r="B142" s="324"/>
      <c r="C142" s="592"/>
      <c r="D142" s="830"/>
      <c r="E142" s="830"/>
      <c r="F142" s="596" t="s">
        <v>16</v>
      </c>
      <c r="G142" s="596">
        <v>1</v>
      </c>
      <c r="H142" s="596">
        <v>2</v>
      </c>
      <c r="I142" s="596">
        <v>3</v>
      </c>
      <c r="J142" s="596">
        <v>4</v>
      </c>
      <c r="K142" s="596">
        <v>5</v>
      </c>
      <c r="L142" s="596">
        <v>6</v>
      </c>
      <c r="M142" s="596">
        <v>7</v>
      </c>
      <c r="N142" s="596">
        <v>8</v>
      </c>
      <c r="O142" s="596">
        <v>9</v>
      </c>
      <c r="P142" s="592"/>
      <c r="Q142" s="830"/>
      <c r="R142" s="830"/>
      <c r="S142" s="596" t="s">
        <v>16</v>
      </c>
      <c r="T142" s="596">
        <v>1</v>
      </c>
      <c r="U142" s="596">
        <v>2</v>
      </c>
      <c r="V142" s="596">
        <v>3</v>
      </c>
      <c r="W142" s="596">
        <v>4</v>
      </c>
      <c r="X142" s="596">
        <v>5</v>
      </c>
      <c r="Y142" s="596">
        <v>6</v>
      </c>
      <c r="Z142" s="596">
        <v>7</v>
      </c>
      <c r="AA142" s="596">
        <v>8</v>
      </c>
      <c r="AB142" s="596">
        <v>9</v>
      </c>
      <c r="AC142" s="592"/>
      <c r="AD142" s="830"/>
      <c r="AE142" s="830"/>
      <c r="AF142" s="596" t="s">
        <v>16</v>
      </c>
      <c r="AG142" s="596">
        <v>1</v>
      </c>
      <c r="AH142" s="596">
        <v>2</v>
      </c>
      <c r="AI142" s="596">
        <v>3</v>
      </c>
      <c r="AJ142" s="596">
        <v>4</v>
      </c>
      <c r="AK142" s="596">
        <v>5</v>
      </c>
      <c r="AL142" s="596">
        <v>6</v>
      </c>
      <c r="AM142" s="596">
        <v>7</v>
      </c>
      <c r="AN142" s="596">
        <v>8</v>
      </c>
      <c r="AO142" s="596">
        <v>9</v>
      </c>
      <c r="AP142" s="591"/>
      <c r="AQ142" s="830"/>
      <c r="AR142" s="830"/>
      <c r="AS142" s="596" t="s">
        <v>16</v>
      </c>
      <c r="AT142" s="596">
        <v>1</v>
      </c>
      <c r="AU142" s="596">
        <v>2</v>
      </c>
      <c r="AV142" s="596">
        <v>3</v>
      </c>
      <c r="AW142" s="596">
        <v>4</v>
      </c>
      <c r="AX142" s="596">
        <v>5</v>
      </c>
      <c r="AY142" s="596">
        <v>6</v>
      </c>
      <c r="AZ142" s="596">
        <v>7</v>
      </c>
      <c r="BA142" s="596">
        <v>8</v>
      </c>
      <c r="BB142" s="596">
        <v>9</v>
      </c>
      <c r="BC142" s="592"/>
      <c r="BD142" s="830"/>
      <c r="BE142" s="830"/>
      <c r="BF142" s="596" t="s">
        <v>16</v>
      </c>
      <c r="BG142" s="596">
        <v>1</v>
      </c>
      <c r="BH142" s="596">
        <v>2</v>
      </c>
      <c r="BI142" s="596">
        <v>3</v>
      </c>
      <c r="BJ142" s="596">
        <v>4</v>
      </c>
      <c r="BK142" s="596">
        <v>5</v>
      </c>
      <c r="BL142" s="596">
        <v>6</v>
      </c>
      <c r="BM142" s="596">
        <v>7</v>
      </c>
      <c r="BN142" s="596">
        <v>8</v>
      </c>
      <c r="BO142" s="596">
        <v>9</v>
      </c>
      <c r="BP142"/>
      <c r="BQ142" s="830"/>
      <c r="BR142" s="830"/>
      <c r="BS142" s="596" t="s">
        <v>16</v>
      </c>
      <c r="BT142" s="596">
        <v>1</v>
      </c>
      <c r="BU142" s="596">
        <v>2</v>
      </c>
      <c r="BV142" s="596">
        <v>3</v>
      </c>
      <c r="BW142" s="596">
        <v>4</v>
      </c>
      <c r="BX142" s="596">
        <v>5</v>
      </c>
      <c r="BY142" s="596">
        <v>6</v>
      </c>
      <c r="BZ142" s="596">
        <v>7</v>
      </c>
      <c r="CA142" s="596">
        <v>8</v>
      </c>
      <c r="CB142" s="596">
        <v>9</v>
      </c>
      <c r="CC142" s="592"/>
      <c r="CD142" s="830"/>
      <c r="CE142" s="830"/>
      <c r="CF142" s="596" t="s">
        <v>16</v>
      </c>
      <c r="CG142" s="596">
        <v>1</v>
      </c>
      <c r="CH142" s="596">
        <v>2</v>
      </c>
      <c r="CI142" s="596">
        <v>3</v>
      </c>
      <c r="CJ142" s="596">
        <v>4</v>
      </c>
      <c r="CK142" s="596">
        <v>5</v>
      </c>
      <c r="CL142" s="596">
        <v>6</v>
      </c>
      <c r="CM142" s="596">
        <v>7</v>
      </c>
      <c r="CN142" s="596">
        <v>8</v>
      </c>
      <c r="CO142" s="596">
        <v>9</v>
      </c>
      <c r="CP142"/>
      <c r="CQ142" s="830"/>
      <c r="CR142" s="830"/>
      <c r="CS142" s="596" t="s">
        <v>16</v>
      </c>
      <c r="CT142" s="596">
        <v>1</v>
      </c>
      <c r="CU142" s="596">
        <v>2</v>
      </c>
      <c r="CV142" s="596">
        <v>3</v>
      </c>
      <c r="CW142" s="596">
        <v>4</v>
      </c>
      <c r="CX142" s="596">
        <v>5</v>
      </c>
      <c r="CY142" s="596">
        <v>6</v>
      </c>
      <c r="CZ142" s="596">
        <v>7</v>
      </c>
      <c r="DA142" s="596">
        <v>8</v>
      </c>
      <c r="DB142" s="596">
        <v>9</v>
      </c>
      <c r="DC142" s="592"/>
      <c r="DD142" s="830"/>
      <c r="DE142" s="830"/>
      <c r="DF142" s="596" t="s">
        <v>16</v>
      </c>
      <c r="DG142" s="596">
        <v>1</v>
      </c>
      <c r="DH142" s="596">
        <v>2</v>
      </c>
      <c r="DI142" s="596">
        <v>3</v>
      </c>
      <c r="DJ142" s="596">
        <v>4</v>
      </c>
      <c r="DK142" s="596">
        <v>5</v>
      </c>
      <c r="DL142" s="596">
        <v>6</v>
      </c>
      <c r="DM142" s="596">
        <v>7</v>
      </c>
      <c r="DN142" s="596">
        <v>8</v>
      </c>
      <c r="DO142" s="596">
        <v>9</v>
      </c>
    </row>
    <row r="143" spans="1:119" ht="15.4" customHeight="1" x14ac:dyDescent="0.2">
      <c r="A143"/>
      <c r="B143" s="838" t="s">
        <v>95</v>
      </c>
      <c r="C143" s="592"/>
      <c r="D143" s="826" t="s">
        <v>173</v>
      </c>
      <c r="E143" s="597" t="s">
        <v>92</v>
      </c>
      <c r="F143" s="599">
        <v>0</v>
      </c>
      <c r="G143" s="599">
        <v>0</v>
      </c>
      <c r="H143" s="599">
        <v>1</v>
      </c>
      <c r="I143" s="599">
        <v>1</v>
      </c>
      <c r="J143" s="599">
        <v>0</v>
      </c>
      <c r="K143" s="599">
        <v>1</v>
      </c>
      <c r="L143" s="599">
        <v>0</v>
      </c>
      <c r="M143" s="599">
        <v>0</v>
      </c>
      <c r="N143" s="599">
        <v>1</v>
      </c>
      <c r="O143" s="600">
        <v>0</v>
      </c>
      <c r="P143" s="592"/>
      <c r="Q143" s="826" t="s">
        <v>173</v>
      </c>
      <c r="R143" s="597" t="s">
        <v>92</v>
      </c>
      <c r="S143" s="599">
        <v>0</v>
      </c>
      <c r="T143" s="599">
        <v>0</v>
      </c>
      <c r="U143" s="599">
        <v>0</v>
      </c>
      <c r="V143" s="599">
        <v>0</v>
      </c>
      <c r="W143" s="599">
        <v>0</v>
      </c>
      <c r="X143" s="599">
        <v>1</v>
      </c>
      <c r="Y143" s="599">
        <v>0</v>
      </c>
      <c r="Z143" s="599">
        <v>0</v>
      </c>
      <c r="AA143" s="599">
        <v>0</v>
      </c>
      <c r="AB143" s="600">
        <v>0</v>
      </c>
      <c r="AC143" s="592"/>
      <c r="AD143" s="826" t="s">
        <v>173</v>
      </c>
      <c r="AE143" s="597" t="s">
        <v>92</v>
      </c>
      <c r="AF143" s="599">
        <v>0</v>
      </c>
      <c r="AG143" s="599">
        <v>0</v>
      </c>
      <c r="AH143" s="599">
        <v>1</v>
      </c>
      <c r="AI143" s="599">
        <v>1</v>
      </c>
      <c r="AJ143" s="599">
        <v>0</v>
      </c>
      <c r="AK143" s="599">
        <v>0</v>
      </c>
      <c r="AL143" s="599">
        <v>0</v>
      </c>
      <c r="AM143" s="599">
        <v>0</v>
      </c>
      <c r="AN143" s="599">
        <v>1</v>
      </c>
      <c r="AO143" s="600">
        <v>0</v>
      </c>
      <c r="AP143" s="591"/>
      <c r="AQ143" s="826" t="s">
        <v>173</v>
      </c>
      <c r="AR143" s="597" t="s">
        <v>92</v>
      </c>
      <c r="AS143" s="599">
        <v>0</v>
      </c>
      <c r="AT143" s="599">
        <v>0</v>
      </c>
      <c r="AU143" s="599">
        <v>1</v>
      </c>
      <c r="AV143" s="599">
        <v>0</v>
      </c>
      <c r="AW143" s="599">
        <v>0</v>
      </c>
      <c r="AX143" s="599">
        <v>1</v>
      </c>
      <c r="AY143" s="599">
        <v>0</v>
      </c>
      <c r="AZ143" s="599">
        <v>0</v>
      </c>
      <c r="BA143" s="599">
        <v>0</v>
      </c>
      <c r="BB143" s="600">
        <v>0</v>
      </c>
      <c r="BC143" s="592"/>
      <c r="BD143" s="826" t="s">
        <v>173</v>
      </c>
      <c r="BE143" s="597" t="s">
        <v>92</v>
      </c>
      <c r="BF143" s="599">
        <v>0</v>
      </c>
      <c r="BG143" s="599">
        <v>0</v>
      </c>
      <c r="BH143" s="599">
        <v>0</v>
      </c>
      <c r="BI143" s="599">
        <v>1</v>
      </c>
      <c r="BJ143" s="599">
        <v>0</v>
      </c>
      <c r="BK143" s="599">
        <v>0</v>
      </c>
      <c r="BL143" s="599">
        <v>0</v>
      </c>
      <c r="BM143" s="599">
        <v>0</v>
      </c>
      <c r="BN143" s="599">
        <v>1</v>
      </c>
      <c r="BO143" s="600">
        <v>0</v>
      </c>
      <c r="BP143"/>
      <c r="BQ143" s="826" t="s">
        <v>173</v>
      </c>
      <c r="BR143" s="597" t="s">
        <v>92</v>
      </c>
      <c r="BS143" s="599">
        <v>0</v>
      </c>
      <c r="BT143" s="599">
        <v>0</v>
      </c>
      <c r="BU143" s="599">
        <v>1</v>
      </c>
      <c r="BV143" s="599">
        <v>1</v>
      </c>
      <c r="BW143" s="599">
        <v>0</v>
      </c>
      <c r="BX143" s="599">
        <v>0</v>
      </c>
      <c r="BY143" s="599">
        <v>0</v>
      </c>
      <c r="BZ143" s="599">
        <v>0</v>
      </c>
      <c r="CA143" s="599">
        <v>1</v>
      </c>
      <c r="CB143" s="600">
        <v>0</v>
      </c>
      <c r="CC143" s="592"/>
      <c r="CD143" s="826" t="s">
        <v>173</v>
      </c>
      <c r="CE143" s="597" t="s">
        <v>92</v>
      </c>
      <c r="CF143" s="599">
        <v>0</v>
      </c>
      <c r="CG143" s="599">
        <v>0</v>
      </c>
      <c r="CH143" s="599">
        <v>0</v>
      </c>
      <c r="CI143" s="599">
        <v>0</v>
      </c>
      <c r="CJ143" s="599">
        <v>0</v>
      </c>
      <c r="CK143" s="599">
        <v>1</v>
      </c>
      <c r="CL143" s="599">
        <v>0</v>
      </c>
      <c r="CM143" s="599">
        <v>0</v>
      </c>
      <c r="CN143" s="599">
        <v>0</v>
      </c>
      <c r="CO143" s="600">
        <v>0</v>
      </c>
      <c r="CP143"/>
      <c r="CQ143" s="826" t="s">
        <v>173</v>
      </c>
      <c r="CR143" s="597" t="s">
        <v>92</v>
      </c>
      <c r="CS143" s="599">
        <v>0</v>
      </c>
      <c r="CT143" s="599">
        <v>0</v>
      </c>
      <c r="CU143" s="599">
        <v>0</v>
      </c>
      <c r="CV143" s="599">
        <v>0</v>
      </c>
      <c r="CW143" s="599">
        <v>0</v>
      </c>
      <c r="CX143" s="599">
        <v>1</v>
      </c>
      <c r="CY143" s="599">
        <v>0</v>
      </c>
      <c r="CZ143" s="599">
        <v>0</v>
      </c>
      <c r="DA143" s="599">
        <v>1</v>
      </c>
      <c r="DB143" s="600">
        <v>0</v>
      </c>
      <c r="DC143" s="592"/>
      <c r="DD143" s="826" t="s">
        <v>173</v>
      </c>
      <c r="DE143" s="597" t="s">
        <v>92</v>
      </c>
      <c r="DF143" s="599">
        <v>0</v>
      </c>
      <c r="DG143" s="599">
        <v>0</v>
      </c>
      <c r="DH143" s="599">
        <v>1</v>
      </c>
      <c r="DI143" s="599">
        <v>1</v>
      </c>
      <c r="DJ143" s="599">
        <v>0</v>
      </c>
      <c r="DK143" s="599">
        <v>0</v>
      </c>
      <c r="DL143" s="599">
        <v>0</v>
      </c>
      <c r="DM143" s="599">
        <v>0</v>
      </c>
      <c r="DN143" s="599">
        <v>0</v>
      </c>
      <c r="DO143" s="600">
        <v>0</v>
      </c>
    </row>
    <row r="144" spans="1:119" ht="15.4" customHeight="1" x14ac:dyDescent="0.2">
      <c r="A144"/>
      <c r="B144" s="838"/>
      <c r="C144" s="592"/>
      <c r="D144" s="827"/>
      <c r="E144" s="597">
        <v>1</v>
      </c>
      <c r="F144" s="599">
        <v>2</v>
      </c>
      <c r="G144" s="599">
        <v>3</v>
      </c>
      <c r="H144" s="599">
        <v>1</v>
      </c>
      <c r="I144" s="599">
        <v>5</v>
      </c>
      <c r="J144" s="599">
        <v>1</v>
      </c>
      <c r="K144" s="599">
        <v>0</v>
      </c>
      <c r="L144" s="599">
        <v>0</v>
      </c>
      <c r="M144" s="599">
        <v>0</v>
      </c>
      <c r="N144" s="599">
        <v>3</v>
      </c>
      <c r="O144" s="599">
        <v>0</v>
      </c>
      <c r="P144" s="592"/>
      <c r="Q144" s="827"/>
      <c r="R144" s="597">
        <v>1</v>
      </c>
      <c r="S144" s="599">
        <v>1</v>
      </c>
      <c r="T144" s="599">
        <v>0</v>
      </c>
      <c r="U144" s="599">
        <v>1</v>
      </c>
      <c r="V144" s="599">
        <v>2</v>
      </c>
      <c r="W144" s="599">
        <v>0</v>
      </c>
      <c r="X144" s="599">
        <v>0</v>
      </c>
      <c r="Y144" s="599">
        <v>0</v>
      </c>
      <c r="Z144" s="599">
        <v>0</v>
      </c>
      <c r="AA144" s="599">
        <v>2</v>
      </c>
      <c r="AB144" s="599">
        <v>0</v>
      </c>
      <c r="AC144" s="592"/>
      <c r="AD144" s="827"/>
      <c r="AE144" s="597">
        <v>1</v>
      </c>
      <c r="AF144" s="599">
        <v>1</v>
      </c>
      <c r="AG144" s="599">
        <v>3</v>
      </c>
      <c r="AH144" s="599">
        <v>0</v>
      </c>
      <c r="AI144" s="599">
        <v>3</v>
      </c>
      <c r="AJ144" s="599">
        <v>1</v>
      </c>
      <c r="AK144" s="599">
        <v>0</v>
      </c>
      <c r="AL144" s="599">
        <v>0</v>
      </c>
      <c r="AM144" s="599">
        <v>0</v>
      </c>
      <c r="AN144" s="599">
        <v>1</v>
      </c>
      <c r="AO144" s="599">
        <v>0</v>
      </c>
      <c r="AP144" s="591"/>
      <c r="AQ144" s="827"/>
      <c r="AR144" s="597">
        <v>1</v>
      </c>
      <c r="AS144" s="599">
        <v>1</v>
      </c>
      <c r="AT144" s="599">
        <v>2</v>
      </c>
      <c r="AU144" s="599">
        <v>0</v>
      </c>
      <c r="AV144" s="599">
        <v>2</v>
      </c>
      <c r="AW144" s="599">
        <v>1</v>
      </c>
      <c r="AX144" s="599">
        <v>0</v>
      </c>
      <c r="AY144" s="599">
        <v>0</v>
      </c>
      <c r="AZ144" s="599">
        <v>0</v>
      </c>
      <c r="BA144" s="599">
        <v>0</v>
      </c>
      <c r="BB144" s="599">
        <v>0</v>
      </c>
      <c r="BC144" s="592"/>
      <c r="BD144" s="827"/>
      <c r="BE144" s="597">
        <v>1</v>
      </c>
      <c r="BF144" s="599">
        <v>1</v>
      </c>
      <c r="BG144" s="599">
        <v>1</v>
      </c>
      <c r="BH144" s="599">
        <v>1</v>
      </c>
      <c r="BI144" s="599">
        <v>3</v>
      </c>
      <c r="BJ144" s="599">
        <v>0</v>
      </c>
      <c r="BK144" s="599">
        <v>0</v>
      </c>
      <c r="BL144" s="599">
        <v>0</v>
      </c>
      <c r="BM144" s="599">
        <v>0</v>
      </c>
      <c r="BN144" s="599">
        <v>3</v>
      </c>
      <c r="BO144" s="599">
        <v>0</v>
      </c>
      <c r="BP144"/>
      <c r="BQ144" s="827"/>
      <c r="BR144" s="597">
        <v>1</v>
      </c>
      <c r="BS144" s="599">
        <v>2</v>
      </c>
      <c r="BT144" s="599">
        <v>2</v>
      </c>
      <c r="BU144" s="599">
        <v>0</v>
      </c>
      <c r="BV144" s="599">
        <v>2</v>
      </c>
      <c r="BW144" s="599">
        <v>0</v>
      </c>
      <c r="BX144" s="599">
        <v>0</v>
      </c>
      <c r="BY144" s="599">
        <v>0</v>
      </c>
      <c r="BZ144" s="599">
        <v>0</v>
      </c>
      <c r="CA144" s="599">
        <v>0</v>
      </c>
      <c r="CB144" s="599">
        <v>0</v>
      </c>
      <c r="CC144" s="592"/>
      <c r="CD144" s="827"/>
      <c r="CE144" s="597">
        <v>1</v>
      </c>
      <c r="CF144" s="599">
        <v>0</v>
      </c>
      <c r="CG144" s="599">
        <v>1</v>
      </c>
      <c r="CH144" s="599">
        <v>1</v>
      </c>
      <c r="CI144" s="599">
        <v>3</v>
      </c>
      <c r="CJ144" s="599">
        <v>1</v>
      </c>
      <c r="CK144" s="599">
        <v>0</v>
      </c>
      <c r="CL144" s="599">
        <v>0</v>
      </c>
      <c r="CM144" s="599">
        <v>0</v>
      </c>
      <c r="CN144" s="599">
        <v>3</v>
      </c>
      <c r="CO144" s="599">
        <v>0</v>
      </c>
      <c r="CP144"/>
      <c r="CQ144" s="827"/>
      <c r="CR144" s="597">
        <v>1</v>
      </c>
      <c r="CS144" s="599">
        <v>1</v>
      </c>
      <c r="CT144" s="599">
        <v>1</v>
      </c>
      <c r="CU144" s="599">
        <v>1</v>
      </c>
      <c r="CV144" s="599">
        <v>4</v>
      </c>
      <c r="CW144" s="599">
        <v>1</v>
      </c>
      <c r="CX144" s="599">
        <v>0</v>
      </c>
      <c r="CY144" s="599">
        <v>0</v>
      </c>
      <c r="CZ144" s="599">
        <v>0</v>
      </c>
      <c r="DA144" s="599">
        <v>3</v>
      </c>
      <c r="DB144" s="599">
        <v>0</v>
      </c>
      <c r="DC144" s="592"/>
      <c r="DD144" s="827"/>
      <c r="DE144" s="597">
        <v>1</v>
      </c>
      <c r="DF144" s="599">
        <v>1</v>
      </c>
      <c r="DG144" s="599">
        <v>2</v>
      </c>
      <c r="DH144" s="599">
        <v>0</v>
      </c>
      <c r="DI144" s="599">
        <v>1</v>
      </c>
      <c r="DJ144" s="599">
        <v>0</v>
      </c>
      <c r="DK144" s="599">
        <v>0</v>
      </c>
      <c r="DL144" s="599">
        <v>0</v>
      </c>
      <c r="DM144" s="599">
        <v>0</v>
      </c>
      <c r="DN144" s="599">
        <v>0</v>
      </c>
      <c r="DO144" s="599">
        <v>0</v>
      </c>
    </row>
    <row r="145" spans="1:119" ht="15.4" customHeight="1" x14ac:dyDescent="0.2">
      <c r="A145"/>
      <c r="B145" s="838"/>
      <c r="C145" s="592"/>
      <c r="D145" s="827"/>
      <c r="E145" s="597" t="s">
        <v>45</v>
      </c>
      <c r="F145" s="599">
        <v>24</v>
      </c>
      <c r="G145" s="599">
        <v>139</v>
      </c>
      <c r="H145" s="599">
        <v>77</v>
      </c>
      <c r="I145" s="599">
        <v>31</v>
      </c>
      <c r="J145" s="599">
        <v>9</v>
      </c>
      <c r="K145" s="599">
        <v>14</v>
      </c>
      <c r="L145" s="599">
        <v>13</v>
      </c>
      <c r="M145" s="599">
        <v>5</v>
      </c>
      <c r="N145" s="599">
        <v>4</v>
      </c>
      <c r="O145" s="599">
        <v>3</v>
      </c>
      <c r="P145" s="592"/>
      <c r="Q145" s="827"/>
      <c r="R145" s="597" t="s">
        <v>45</v>
      </c>
      <c r="S145" s="599">
        <v>11</v>
      </c>
      <c r="T145" s="599">
        <v>53</v>
      </c>
      <c r="U145" s="599">
        <v>30</v>
      </c>
      <c r="V145" s="599">
        <v>12</v>
      </c>
      <c r="W145" s="599">
        <v>4</v>
      </c>
      <c r="X145" s="599">
        <v>7</v>
      </c>
      <c r="Y145" s="599">
        <v>6</v>
      </c>
      <c r="Z145" s="599">
        <v>3</v>
      </c>
      <c r="AA145" s="599">
        <v>2</v>
      </c>
      <c r="AB145" s="599">
        <v>1</v>
      </c>
      <c r="AC145" s="592"/>
      <c r="AD145" s="827"/>
      <c r="AE145" s="597" t="s">
        <v>45</v>
      </c>
      <c r="AF145" s="599">
        <v>13</v>
      </c>
      <c r="AG145" s="599">
        <v>86</v>
      </c>
      <c r="AH145" s="599">
        <v>47</v>
      </c>
      <c r="AI145" s="599">
        <v>19</v>
      </c>
      <c r="AJ145" s="599">
        <v>5</v>
      </c>
      <c r="AK145" s="599">
        <v>7</v>
      </c>
      <c r="AL145" s="599">
        <v>7</v>
      </c>
      <c r="AM145" s="599">
        <v>2</v>
      </c>
      <c r="AN145" s="599">
        <v>2</v>
      </c>
      <c r="AO145" s="599">
        <v>2</v>
      </c>
      <c r="AP145" s="591"/>
      <c r="AQ145" s="827"/>
      <c r="AR145" s="597" t="s">
        <v>45</v>
      </c>
      <c r="AS145" s="599">
        <v>22</v>
      </c>
      <c r="AT145" s="599">
        <v>77</v>
      </c>
      <c r="AU145" s="599">
        <v>38</v>
      </c>
      <c r="AV145" s="599">
        <v>12</v>
      </c>
      <c r="AW145" s="599">
        <v>5</v>
      </c>
      <c r="AX145" s="599">
        <v>1</v>
      </c>
      <c r="AY145" s="599">
        <v>3</v>
      </c>
      <c r="AZ145" s="599">
        <v>2</v>
      </c>
      <c r="BA145" s="599">
        <v>2</v>
      </c>
      <c r="BB145" s="599">
        <v>1</v>
      </c>
      <c r="BC145" s="592"/>
      <c r="BD145" s="827"/>
      <c r="BE145" s="597" t="s">
        <v>45</v>
      </c>
      <c r="BF145" s="599">
        <v>2</v>
      </c>
      <c r="BG145" s="599">
        <v>62</v>
      </c>
      <c r="BH145" s="599">
        <v>39</v>
      </c>
      <c r="BI145" s="599">
        <v>19</v>
      </c>
      <c r="BJ145" s="599">
        <v>4</v>
      </c>
      <c r="BK145" s="599">
        <v>13</v>
      </c>
      <c r="BL145" s="599">
        <v>10</v>
      </c>
      <c r="BM145" s="599">
        <v>3</v>
      </c>
      <c r="BN145" s="599">
        <v>2</v>
      </c>
      <c r="BO145" s="599">
        <v>2</v>
      </c>
      <c r="BP145"/>
      <c r="BQ145" s="827"/>
      <c r="BR145" s="597" t="s">
        <v>45</v>
      </c>
      <c r="BS145" s="599">
        <v>19</v>
      </c>
      <c r="BT145" s="599">
        <v>116</v>
      </c>
      <c r="BU145" s="599">
        <v>54</v>
      </c>
      <c r="BV145" s="599">
        <v>22</v>
      </c>
      <c r="BW145" s="599">
        <v>0</v>
      </c>
      <c r="BX145" s="599">
        <v>2</v>
      </c>
      <c r="BY145" s="599">
        <v>6</v>
      </c>
      <c r="BZ145" s="599">
        <v>0</v>
      </c>
      <c r="CA145" s="599">
        <v>0</v>
      </c>
      <c r="CB145" s="599">
        <v>1</v>
      </c>
      <c r="CC145" s="592"/>
      <c r="CD145" s="827"/>
      <c r="CE145" s="597" t="s">
        <v>45</v>
      </c>
      <c r="CF145" s="599">
        <v>5</v>
      </c>
      <c r="CG145" s="599">
        <v>23</v>
      </c>
      <c r="CH145" s="599">
        <v>23</v>
      </c>
      <c r="CI145" s="599">
        <v>9</v>
      </c>
      <c r="CJ145" s="599">
        <v>9</v>
      </c>
      <c r="CK145" s="599">
        <v>12</v>
      </c>
      <c r="CL145" s="599">
        <v>7</v>
      </c>
      <c r="CM145" s="599">
        <v>5</v>
      </c>
      <c r="CN145" s="599">
        <v>4</v>
      </c>
      <c r="CO145" s="599">
        <v>2</v>
      </c>
      <c r="CP145"/>
      <c r="CQ145" s="827"/>
      <c r="CR145" s="597" t="s">
        <v>45</v>
      </c>
      <c r="CS145" s="599">
        <v>6</v>
      </c>
      <c r="CT145" s="599">
        <v>37</v>
      </c>
      <c r="CU145" s="599">
        <v>23</v>
      </c>
      <c r="CV145" s="599">
        <v>11</v>
      </c>
      <c r="CW145" s="599">
        <v>8</v>
      </c>
      <c r="CX145" s="599">
        <v>12</v>
      </c>
      <c r="CY145" s="599">
        <v>10</v>
      </c>
      <c r="CZ145" s="599">
        <v>5</v>
      </c>
      <c r="DA145" s="599">
        <v>4</v>
      </c>
      <c r="DB145" s="599">
        <v>1</v>
      </c>
      <c r="DC145" s="592"/>
      <c r="DD145" s="827"/>
      <c r="DE145" s="597" t="s">
        <v>45</v>
      </c>
      <c r="DF145" s="599">
        <v>18</v>
      </c>
      <c r="DG145" s="599">
        <v>102</v>
      </c>
      <c r="DH145" s="599">
        <v>54</v>
      </c>
      <c r="DI145" s="599">
        <v>20</v>
      </c>
      <c r="DJ145" s="599">
        <v>1</v>
      </c>
      <c r="DK145" s="599">
        <v>2</v>
      </c>
      <c r="DL145" s="599">
        <v>3</v>
      </c>
      <c r="DM145" s="599">
        <v>0</v>
      </c>
      <c r="DN145" s="599">
        <v>0</v>
      </c>
      <c r="DO145" s="599">
        <v>2</v>
      </c>
    </row>
    <row r="146" spans="1:119" ht="15.4" customHeight="1" x14ac:dyDescent="0.2">
      <c r="A146"/>
      <c r="B146" s="838"/>
      <c r="C146" s="592"/>
      <c r="D146" s="827"/>
      <c r="E146" s="597" t="s">
        <v>33</v>
      </c>
      <c r="F146" s="599">
        <v>9</v>
      </c>
      <c r="G146" s="599">
        <v>66</v>
      </c>
      <c r="H146" s="599">
        <v>77</v>
      </c>
      <c r="I146" s="599">
        <v>27</v>
      </c>
      <c r="J146" s="599">
        <v>16</v>
      </c>
      <c r="K146" s="599">
        <v>6</v>
      </c>
      <c r="L146" s="599">
        <v>8</v>
      </c>
      <c r="M146" s="599">
        <v>1</v>
      </c>
      <c r="N146" s="599">
        <v>5</v>
      </c>
      <c r="O146" s="599">
        <v>0</v>
      </c>
      <c r="P146" s="592"/>
      <c r="Q146" s="827"/>
      <c r="R146" s="597" t="s">
        <v>33</v>
      </c>
      <c r="S146" s="599">
        <v>3</v>
      </c>
      <c r="T146" s="599">
        <v>38</v>
      </c>
      <c r="U146" s="599">
        <v>38</v>
      </c>
      <c r="V146" s="599">
        <v>13</v>
      </c>
      <c r="W146" s="599">
        <v>8</v>
      </c>
      <c r="X146" s="599">
        <v>4</v>
      </c>
      <c r="Y146" s="599">
        <v>5</v>
      </c>
      <c r="Z146" s="599">
        <v>0</v>
      </c>
      <c r="AA146" s="599">
        <v>1</v>
      </c>
      <c r="AB146" s="599">
        <v>0</v>
      </c>
      <c r="AC146" s="592"/>
      <c r="AD146" s="827"/>
      <c r="AE146" s="597" t="s">
        <v>33</v>
      </c>
      <c r="AF146" s="599">
        <v>6</v>
      </c>
      <c r="AG146" s="599">
        <v>28</v>
      </c>
      <c r="AH146" s="599">
        <v>39</v>
      </c>
      <c r="AI146" s="599">
        <v>14</v>
      </c>
      <c r="AJ146" s="599">
        <v>8</v>
      </c>
      <c r="AK146" s="599">
        <v>2</v>
      </c>
      <c r="AL146" s="599">
        <v>3</v>
      </c>
      <c r="AM146" s="599">
        <v>1</v>
      </c>
      <c r="AN146" s="599">
        <v>4</v>
      </c>
      <c r="AO146" s="599">
        <v>0</v>
      </c>
      <c r="AP146" s="591"/>
      <c r="AQ146" s="827"/>
      <c r="AR146" s="597" t="s">
        <v>33</v>
      </c>
      <c r="AS146" s="599">
        <v>6</v>
      </c>
      <c r="AT146" s="599">
        <v>31</v>
      </c>
      <c r="AU146" s="599">
        <v>32</v>
      </c>
      <c r="AV146" s="599">
        <v>10</v>
      </c>
      <c r="AW146" s="599">
        <v>3</v>
      </c>
      <c r="AX146" s="599">
        <v>1</v>
      </c>
      <c r="AY146" s="599">
        <v>2</v>
      </c>
      <c r="AZ146" s="599">
        <v>1</v>
      </c>
      <c r="BA146" s="599">
        <v>0</v>
      </c>
      <c r="BB146" s="599">
        <v>0</v>
      </c>
      <c r="BC146" s="592"/>
      <c r="BD146" s="827"/>
      <c r="BE146" s="597" t="s">
        <v>33</v>
      </c>
      <c r="BF146" s="599">
        <v>3</v>
      </c>
      <c r="BG146" s="599">
        <v>35</v>
      </c>
      <c r="BH146" s="599">
        <v>45</v>
      </c>
      <c r="BI146" s="599">
        <v>17</v>
      </c>
      <c r="BJ146" s="599">
        <v>13</v>
      </c>
      <c r="BK146" s="599">
        <v>5</v>
      </c>
      <c r="BL146" s="599">
        <v>6</v>
      </c>
      <c r="BM146" s="599">
        <v>0</v>
      </c>
      <c r="BN146" s="599">
        <v>5</v>
      </c>
      <c r="BO146" s="599">
        <v>0</v>
      </c>
      <c r="BP146"/>
      <c r="BQ146" s="827"/>
      <c r="BR146" s="597" t="s">
        <v>33</v>
      </c>
      <c r="BS146" s="599">
        <v>4</v>
      </c>
      <c r="BT146" s="599">
        <v>37</v>
      </c>
      <c r="BU146" s="599">
        <v>49</v>
      </c>
      <c r="BV146" s="599">
        <v>12</v>
      </c>
      <c r="BW146" s="599">
        <v>6</v>
      </c>
      <c r="BX146" s="599">
        <v>1</v>
      </c>
      <c r="BY146" s="599">
        <v>2</v>
      </c>
      <c r="BZ146" s="599">
        <v>0</v>
      </c>
      <c r="CA146" s="599">
        <v>1</v>
      </c>
      <c r="CB146" s="599">
        <v>0</v>
      </c>
      <c r="CC146" s="592"/>
      <c r="CD146" s="827"/>
      <c r="CE146" s="597" t="s">
        <v>33</v>
      </c>
      <c r="CF146" s="599">
        <v>5</v>
      </c>
      <c r="CG146" s="599">
        <v>29</v>
      </c>
      <c r="CH146" s="599">
        <v>28</v>
      </c>
      <c r="CI146" s="599">
        <v>15</v>
      </c>
      <c r="CJ146" s="599">
        <v>10</v>
      </c>
      <c r="CK146" s="599">
        <v>5</v>
      </c>
      <c r="CL146" s="599">
        <v>6</v>
      </c>
      <c r="CM146" s="599">
        <v>1</v>
      </c>
      <c r="CN146" s="599">
        <v>4</v>
      </c>
      <c r="CO146" s="599">
        <v>0</v>
      </c>
      <c r="CP146"/>
      <c r="CQ146" s="827"/>
      <c r="CR146" s="597" t="s">
        <v>33</v>
      </c>
      <c r="CS146" s="599">
        <v>3</v>
      </c>
      <c r="CT146" s="599">
        <v>8</v>
      </c>
      <c r="CU146" s="599">
        <v>20</v>
      </c>
      <c r="CV146" s="599">
        <v>10</v>
      </c>
      <c r="CW146" s="599">
        <v>8</v>
      </c>
      <c r="CX146" s="599">
        <v>5</v>
      </c>
      <c r="CY146" s="599">
        <v>7</v>
      </c>
      <c r="CZ146" s="599">
        <v>1</v>
      </c>
      <c r="DA146" s="599">
        <v>5</v>
      </c>
      <c r="DB146" s="599">
        <v>0</v>
      </c>
      <c r="DC146" s="592"/>
      <c r="DD146" s="827"/>
      <c r="DE146" s="597" t="s">
        <v>33</v>
      </c>
      <c r="DF146" s="599">
        <v>6</v>
      </c>
      <c r="DG146" s="599">
        <v>58</v>
      </c>
      <c r="DH146" s="599">
        <v>57</v>
      </c>
      <c r="DI146" s="599">
        <v>17</v>
      </c>
      <c r="DJ146" s="599">
        <v>8</v>
      </c>
      <c r="DK146" s="599">
        <v>1</v>
      </c>
      <c r="DL146" s="599">
        <v>1</v>
      </c>
      <c r="DM146" s="599">
        <v>0</v>
      </c>
      <c r="DN146" s="599">
        <v>0</v>
      </c>
      <c r="DO146" s="599">
        <v>0</v>
      </c>
    </row>
    <row r="147" spans="1:119" ht="15.4" customHeight="1" x14ac:dyDescent="0.2">
      <c r="A147"/>
      <c r="B147" s="838"/>
      <c r="C147" s="592"/>
      <c r="D147" s="827"/>
      <c r="E147" s="597" t="s">
        <v>34</v>
      </c>
      <c r="F147" s="599">
        <v>13</v>
      </c>
      <c r="G147" s="599">
        <v>88</v>
      </c>
      <c r="H147" s="599">
        <v>155</v>
      </c>
      <c r="I147" s="599">
        <v>82</v>
      </c>
      <c r="J147" s="599">
        <v>28</v>
      </c>
      <c r="K147" s="599">
        <v>20</v>
      </c>
      <c r="L147" s="599">
        <v>17</v>
      </c>
      <c r="M147" s="599">
        <v>8</v>
      </c>
      <c r="N147" s="599">
        <v>8</v>
      </c>
      <c r="O147" s="599">
        <v>3</v>
      </c>
      <c r="P147" s="592"/>
      <c r="Q147" s="827"/>
      <c r="R147" s="597" t="s">
        <v>34</v>
      </c>
      <c r="S147" s="599">
        <v>5</v>
      </c>
      <c r="T147" s="599">
        <v>32</v>
      </c>
      <c r="U147" s="599">
        <v>74</v>
      </c>
      <c r="V147" s="599">
        <v>32</v>
      </c>
      <c r="W147" s="599">
        <v>11</v>
      </c>
      <c r="X147" s="599">
        <v>9</v>
      </c>
      <c r="Y147" s="599">
        <v>8</v>
      </c>
      <c r="Z147" s="599">
        <v>3</v>
      </c>
      <c r="AA147" s="599">
        <v>2</v>
      </c>
      <c r="AB147" s="599">
        <v>1</v>
      </c>
      <c r="AC147" s="592"/>
      <c r="AD147" s="827"/>
      <c r="AE147" s="597" t="s">
        <v>34</v>
      </c>
      <c r="AF147" s="599">
        <v>8</v>
      </c>
      <c r="AG147" s="599">
        <v>56</v>
      </c>
      <c r="AH147" s="599">
        <v>81</v>
      </c>
      <c r="AI147" s="599">
        <v>50</v>
      </c>
      <c r="AJ147" s="599">
        <v>17</v>
      </c>
      <c r="AK147" s="599">
        <v>11</v>
      </c>
      <c r="AL147" s="599">
        <v>9</v>
      </c>
      <c r="AM147" s="599">
        <v>5</v>
      </c>
      <c r="AN147" s="599">
        <v>6</v>
      </c>
      <c r="AO147" s="599">
        <v>2</v>
      </c>
      <c r="AP147" s="591"/>
      <c r="AQ147" s="827"/>
      <c r="AR147" s="597" t="s">
        <v>34</v>
      </c>
      <c r="AS147" s="599">
        <v>7</v>
      </c>
      <c r="AT147" s="599">
        <v>43</v>
      </c>
      <c r="AU147" s="599">
        <v>72</v>
      </c>
      <c r="AV147" s="599">
        <v>24</v>
      </c>
      <c r="AW147" s="599">
        <v>11</v>
      </c>
      <c r="AX147" s="599">
        <v>3</v>
      </c>
      <c r="AY147" s="599">
        <v>4</v>
      </c>
      <c r="AZ147" s="599">
        <v>2</v>
      </c>
      <c r="BA147" s="599">
        <v>4</v>
      </c>
      <c r="BB147" s="599">
        <v>2</v>
      </c>
      <c r="BC147" s="592"/>
      <c r="BD147" s="827"/>
      <c r="BE147" s="597" t="s">
        <v>34</v>
      </c>
      <c r="BF147" s="599">
        <v>6</v>
      </c>
      <c r="BG147" s="599">
        <v>45</v>
      </c>
      <c r="BH147" s="599">
        <v>83</v>
      </c>
      <c r="BI147" s="599">
        <v>58</v>
      </c>
      <c r="BJ147" s="599">
        <v>17</v>
      </c>
      <c r="BK147" s="599">
        <v>17</v>
      </c>
      <c r="BL147" s="599">
        <v>13</v>
      </c>
      <c r="BM147" s="599">
        <v>6</v>
      </c>
      <c r="BN147" s="599">
        <v>4</v>
      </c>
      <c r="BO147" s="599">
        <v>1</v>
      </c>
      <c r="BP147"/>
      <c r="BQ147" s="827"/>
      <c r="BR147" s="597" t="s">
        <v>34</v>
      </c>
      <c r="BS147" s="599">
        <v>6</v>
      </c>
      <c r="BT147" s="599">
        <v>35</v>
      </c>
      <c r="BU147" s="599">
        <v>70</v>
      </c>
      <c r="BV147" s="599">
        <v>32</v>
      </c>
      <c r="BW147" s="599">
        <v>9</v>
      </c>
      <c r="BX147" s="599">
        <v>7</v>
      </c>
      <c r="BY147" s="599">
        <v>2</v>
      </c>
      <c r="BZ147" s="599">
        <v>2</v>
      </c>
      <c r="CA147" s="599">
        <v>0</v>
      </c>
      <c r="CB147" s="599">
        <v>0</v>
      </c>
      <c r="CC147" s="592"/>
      <c r="CD147" s="827"/>
      <c r="CE147" s="597" t="s">
        <v>34</v>
      </c>
      <c r="CF147" s="599">
        <v>7</v>
      </c>
      <c r="CG147" s="599">
        <v>53</v>
      </c>
      <c r="CH147" s="599">
        <v>85</v>
      </c>
      <c r="CI147" s="599">
        <v>50</v>
      </c>
      <c r="CJ147" s="599">
        <v>19</v>
      </c>
      <c r="CK147" s="599">
        <v>13</v>
      </c>
      <c r="CL147" s="599">
        <v>15</v>
      </c>
      <c r="CM147" s="599">
        <v>6</v>
      </c>
      <c r="CN147" s="599">
        <v>8</v>
      </c>
      <c r="CO147" s="599">
        <v>3</v>
      </c>
      <c r="CP147"/>
      <c r="CQ147" s="827"/>
      <c r="CR147" s="597" t="s">
        <v>34</v>
      </c>
      <c r="CS147" s="599">
        <v>1</v>
      </c>
      <c r="CT147" s="599">
        <v>8</v>
      </c>
      <c r="CU147" s="599">
        <v>28</v>
      </c>
      <c r="CV147" s="599">
        <v>25</v>
      </c>
      <c r="CW147" s="599">
        <v>15</v>
      </c>
      <c r="CX147" s="599">
        <v>10</v>
      </c>
      <c r="CY147" s="599">
        <v>13</v>
      </c>
      <c r="CZ147" s="599">
        <v>6</v>
      </c>
      <c r="DA147" s="599">
        <v>8</v>
      </c>
      <c r="DB147" s="599">
        <v>3</v>
      </c>
      <c r="DC147" s="592"/>
      <c r="DD147" s="827"/>
      <c r="DE147" s="597" t="s">
        <v>34</v>
      </c>
      <c r="DF147" s="599">
        <v>12</v>
      </c>
      <c r="DG147" s="599">
        <v>80</v>
      </c>
      <c r="DH147" s="599">
        <v>127</v>
      </c>
      <c r="DI147" s="599">
        <v>57</v>
      </c>
      <c r="DJ147" s="599">
        <v>13</v>
      </c>
      <c r="DK147" s="599">
        <v>10</v>
      </c>
      <c r="DL147" s="599">
        <v>4</v>
      </c>
      <c r="DM147" s="599">
        <v>2</v>
      </c>
      <c r="DN147" s="599">
        <v>0</v>
      </c>
      <c r="DO147" s="599">
        <v>0</v>
      </c>
    </row>
    <row r="148" spans="1:119" ht="15.4" customHeight="1" x14ac:dyDescent="0.2">
      <c r="A148"/>
      <c r="B148" s="838"/>
      <c r="C148" s="592"/>
      <c r="D148" s="827"/>
      <c r="E148" s="597" t="s">
        <v>35</v>
      </c>
      <c r="F148" s="599">
        <v>16</v>
      </c>
      <c r="G148" s="599">
        <v>125</v>
      </c>
      <c r="H148" s="599">
        <v>255</v>
      </c>
      <c r="I148" s="599">
        <v>202</v>
      </c>
      <c r="J148" s="599">
        <v>87</v>
      </c>
      <c r="K148" s="599">
        <v>52</v>
      </c>
      <c r="L148" s="599">
        <v>33</v>
      </c>
      <c r="M148" s="599">
        <v>8</v>
      </c>
      <c r="N148" s="599">
        <v>11</v>
      </c>
      <c r="O148" s="599">
        <v>3</v>
      </c>
      <c r="P148" s="592"/>
      <c r="Q148" s="827"/>
      <c r="R148" s="597" t="s">
        <v>35</v>
      </c>
      <c r="S148" s="599">
        <v>6</v>
      </c>
      <c r="T148" s="599">
        <v>60</v>
      </c>
      <c r="U148" s="599">
        <v>122</v>
      </c>
      <c r="V148" s="599">
        <v>100</v>
      </c>
      <c r="W148" s="599">
        <v>51</v>
      </c>
      <c r="X148" s="599">
        <v>19</v>
      </c>
      <c r="Y148" s="599">
        <v>17</v>
      </c>
      <c r="Z148" s="599">
        <v>3</v>
      </c>
      <c r="AA148" s="599">
        <v>4</v>
      </c>
      <c r="AB148" s="599">
        <v>2</v>
      </c>
      <c r="AC148" s="592"/>
      <c r="AD148" s="827"/>
      <c r="AE148" s="597" t="s">
        <v>35</v>
      </c>
      <c r="AF148" s="599">
        <v>10</v>
      </c>
      <c r="AG148" s="599">
        <v>65</v>
      </c>
      <c r="AH148" s="599">
        <v>133</v>
      </c>
      <c r="AI148" s="599">
        <v>102</v>
      </c>
      <c r="AJ148" s="599">
        <v>36</v>
      </c>
      <c r="AK148" s="599">
        <v>33</v>
      </c>
      <c r="AL148" s="599">
        <v>16</v>
      </c>
      <c r="AM148" s="599">
        <v>5</v>
      </c>
      <c r="AN148" s="599">
        <v>7</v>
      </c>
      <c r="AO148" s="599">
        <v>1</v>
      </c>
      <c r="AP148" s="591"/>
      <c r="AQ148" s="827"/>
      <c r="AR148" s="597" t="s">
        <v>35</v>
      </c>
      <c r="AS148" s="599">
        <v>5</v>
      </c>
      <c r="AT148" s="599">
        <v>58</v>
      </c>
      <c r="AU148" s="599">
        <v>107</v>
      </c>
      <c r="AV148" s="599">
        <v>66</v>
      </c>
      <c r="AW148" s="599">
        <v>26</v>
      </c>
      <c r="AX148" s="599">
        <v>9</v>
      </c>
      <c r="AY148" s="599">
        <v>8</v>
      </c>
      <c r="AZ148" s="599">
        <v>1</v>
      </c>
      <c r="BA148" s="599">
        <v>5</v>
      </c>
      <c r="BB148" s="599">
        <v>0</v>
      </c>
      <c r="BC148" s="592"/>
      <c r="BD148" s="827"/>
      <c r="BE148" s="597" t="s">
        <v>35</v>
      </c>
      <c r="BF148" s="599">
        <v>11</v>
      </c>
      <c r="BG148" s="599">
        <v>67</v>
      </c>
      <c r="BH148" s="599">
        <v>148</v>
      </c>
      <c r="BI148" s="599">
        <v>136</v>
      </c>
      <c r="BJ148" s="599">
        <v>61</v>
      </c>
      <c r="BK148" s="599">
        <v>43</v>
      </c>
      <c r="BL148" s="599">
        <v>25</v>
      </c>
      <c r="BM148" s="599">
        <v>7</v>
      </c>
      <c r="BN148" s="599">
        <v>6</v>
      </c>
      <c r="BO148" s="599">
        <v>3</v>
      </c>
      <c r="BP148"/>
      <c r="BQ148" s="827"/>
      <c r="BR148" s="597" t="s">
        <v>35</v>
      </c>
      <c r="BS148" s="599">
        <v>8</v>
      </c>
      <c r="BT148" s="599">
        <v>46</v>
      </c>
      <c r="BU148" s="599">
        <v>89</v>
      </c>
      <c r="BV148" s="599">
        <v>58</v>
      </c>
      <c r="BW148" s="599">
        <v>19</v>
      </c>
      <c r="BX148" s="599">
        <v>15</v>
      </c>
      <c r="BY148" s="599">
        <v>3</v>
      </c>
      <c r="BZ148" s="599">
        <v>1</v>
      </c>
      <c r="CA148" s="599">
        <v>3</v>
      </c>
      <c r="CB148" s="599">
        <v>0</v>
      </c>
      <c r="CC148" s="592"/>
      <c r="CD148" s="827"/>
      <c r="CE148" s="597" t="s">
        <v>35</v>
      </c>
      <c r="CF148" s="599">
        <v>8</v>
      </c>
      <c r="CG148" s="599">
        <v>79</v>
      </c>
      <c r="CH148" s="599">
        <v>166</v>
      </c>
      <c r="CI148" s="599">
        <v>144</v>
      </c>
      <c r="CJ148" s="599">
        <v>68</v>
      </c>
      <c r="CK148" s="599">
        <v>37</v>
      </c>
      <c r="CL148" s="599">
        <v>30</v>
      </c>
      <c r="CM148" s="599">
        <v>7</v>
      </c>
      <c r="CN148" s="599">
        <v>8</v>
      </c>
      <c r="CO148" s="599">
        <v>3</v>
      </c>
      <c r="CP148"/>
      <c r="CQ148" s="827"/>
      <c r="CR148" s="597" t="s">
        <v>35</v>
      </c>
      <c r="CS148" s="599">
        <v>2</v>
      </c>
      <c r="CT148" s="599">
        <v>13</v>
      </c>
      <c r="CU148" s="599">
        <v>30</v>
      </c>
      <c r="CV148" s="599">
        <v>43</v>
      </c>
      <c r="CW148" s="599">
        <v>26</v>
      </c>
      <c r="CX148" s="599">
        <v>13</v>
      </c>
      <c r="CY148" s="599">
        <v>22</v>
      </c>
      <c r="CZ148" s="599">
        <v>7</v>
      </c>
      <c r="DA148" s="599">
        <v>4</v>
      </c>
      <c r="DB148" s="599">
        <v>3</v>
      </c>
      <c r="DC148" s="592"/>
      <c r="DD148" s="827"/>
      <c r="DE148" s="597" t="s">
        <v>35</v>
      </c>
      <c r="DF148" s="599">
        <v>14</v>
      </c>
      <c r="DG148" s="599">
        <v>112</v>
      </c>
      <c r="DH148" s="599">
        <v>225</v>
      </c>
      <c r="DI148" s="599">
        <v>159</v>
      </c>
      <c r="DJ148" s="599">
        <v>61</v>
      </c>
      <c r="DK148" s="599">
        <v>39</v>
      </c>
      <c r="DL148" s="599">
        <v>11</v>
      </c>
      <c r="DM148" s="599">
        <v>1</v>
      </c>
      <c r="DN148" s="599">
        <v>7</v>
      </c>
      <c r="DO148" s="599">
        <v>0</v>
      </c>
    </row>
    <row r="149" spans="1:119" ht="15.4" customHeight="1" x14ac:dyDescent="0.2">
      <c r="A149"/>
      <c r="B149" s="838"/>
      <c r="C149" s="592"/>
      <c r="D149" s="827"/>
      <c r="E149" s="597" t="s">
        <v>36</v>
      </c>
      <c r="F149" s="599">
        <v>50</v>
      </c>
      <c r="G149" s="599">
        <v>183</v>
      </c>
      <c r="H149" s="599">
        <v>462</v>
      </c>
      <c r="I149" s="599">
        <v>749</v>
      </c>
      <c r="J149" s="599">
        <v>401</v>
      </c>
      <c r="K149" s="599">
        <v>252</v>
      </c>
      <c r="L149" s="599">
        <v>127</v>
      </c>
      <c r="M149" s="599">
        <v>77</v>
      </c>
      <c r="N149" s="599">
        <v>25</v>
      </c>
      <c r="O149" s="599">
        <v>7</v>
      </c>
      <c r="P149" s="592"/>
      <c r="Q149" s="827"/>
      <c r="R149" s="597" t="s">
        <v>36</v>
      </c>
      <c r="S149" s="599">
        <v>20</v>
      </c>
      <c r="T149" s="599">
        <v>75</v>
      </c>
      <c r="U149" s="599">
        <v>226</v>
      </c>
      <c r="V149" s="599">
        <v>395</v>
      </c>
      <c r="W149" s="599">
        <v>215</v>
      </c>
      <c r="X149" s="599">
        <v>119</v>
      </c>
      <c r="Y149" s="599">
        <v>52</v>
      </c>
      <c r="Z149" s="599">
        <v>35</v>
      </c>
      <c r="AA149" s="599">
        <v>12</v>
      </c>
      <c r="AB149" s="599">
        <v>3</v>
      </c>
      <c r="AC149" s="592"/>
      <c r="AD149" s="827"/>
      <c r="AE149" s="597" t="s">
        <v>36</v>
      </c>
      <c r="AF149" s="599">
        <v>30</v>
      </c>
      <c r="AG149" s="599">
        <v>108</v>
      </c>
      <c r="AH149" s="599">
        <v>236</v>
      </c>
      <c r="AI149" s="599">
        <v>354</v>
      </c>
      <c r="AJ149" s="599">
        <v>186</v>
      </c>
      <c r="AK149" s="599">
        <v>133</v>
      </c>
      <c r="AL149" s="599">
        <v>75</v>
      </c>
      <c r="AM149" s="599">
        <v>42</v>
      </c>
      <c r="AN149" s="599">
        <v>13</v>
      </c>
      <c r="AO149" s="599">
        <v>4</v>
      </c>
      <c r="AP149" s="591"/>
      <c r="AQ149" s="827"/>
      <c r="AR149" s="597" t="s">
        <v>36</v>
      </c>
      <c r="AS149" s="599">
        <v>16</v>
      </c>
      <c r="AT149" s="599">
        <v>83</v>
      </c>
      <c r="AU149" s="599">
        <v>181</v>
      </c>
      <c r="AV149" s="599">
        <v>213</v>
      </c>
      <c r="AW149" s="599">
        <v>97</v>
      </c>
      <c r="AX149" s="599">
        <v>70</v>
      </c>
      <c r="AY149" s="599">
        <v>25</v>
      </c>
      <c r="AZ149" s="599">
        <v>17</v>
      </c>
      <c r="BA149" s="599">
        <v>9</v>
      </c>
      <c r="BB149" s="599">
        <v>2</v>
      </c>
      <c r="BC149" s="592"/>
      <c r="BD149" s="827"/>
      <c r="BE149" s="597" t="s">
        <v>36</v>
      </c>
      <c r="BF149" s="599">
        <v>34</v>
      </c>
      <c r="BG149" s="599">
        <v>100</v>
      </c>
      <c r="BH149" s="599">
        <v>281</v>
      </c>
      <c r="BI149" s="599">
        <v>536</v>
      </c>
      <c r="BJ149" s="599">
        <v>304</v>
      </c>
      <c r="BK149" s="599">
        <v>182</v>
      </c>
      <c r="BL149" s="599">
        <v>102</v>
      </c>
      <c r="BM149" s="599">
        <v>60</v>
      </c>
      <c r="BN149" s="599">
        <v>16</v>
      </c>
      <c r="BO149" s="599">
        <v>5</v>
      </c>
      <c r="BP149"/>
      <c r="BQ149" s="827"/>
      <c r="BR149" s="597" t="s">
        <v>36</v>
      </c>
      <c r="BS149" s="599">
        <v>13</v>
      </c>
      <c r="BT149" s="599">
        <v>51</v>
      </c>
      <c r="BU149" s="599">
        <v>79</v>
      </c>
      <c r="BV149" s="599">
        <v>129</v>
      </c>
      <c r="BW149" s="599">
        <v>72</v>
      </c>
      <c r="BX149" s="599">
        <v>32</v>
      </c>
      <c r="BY149" s="599">
        <v>14</v>
      </c>
      <c r="BZ149" s="599">
        <v>9</v>
      </c>
      <c r="CA149" s="599">
        <v>2</v>
      </c>
      <c r="CB149" s="599">
        <v>2</v>
      </c>
      <c r="CC149" s="592"/>
      <c r="CD149" s="827"/>
      <c r="CE149" s="597" t="s">
        <v>36</v>
      </c>
      <c r="CF149" s="599">
        <v>37</v>
      </c>
      <c r="CG149" s="599">
        <v>132</v>
      </c>
      <c r="CH149" s="599">
        <v>383</v>
      </c>
      <c r="CI149" s="599">
        <v>620</v>
      </c>
      <c r="CJ149" s="599">
        <v>329</v>
      </c>
      <c r="CK149" s="599">
        <v>220</v>
      </c>
      <c r="CL149" s="599">
        <v>113</v>
      </c>
      <c r="CM149" s="599">
        <v>68</v>
      </c>
      <c r="CN149" s="599">
        <v>23</v>
      </c>
      <c r="CO149" s="599">
        <v>5</v>
      </c>
      <c r="CP149"/>
      <c r="CQ149" s="827"/>
      <c r="CR149" s="597" t="s">
        <v>36</v>
      </c>
      <c r="CS149" s="599">
        <v>10</v>
      </c>
      <c r="CT149" s="599">
        <v>18</v>
      </c>
      <c r="CU149" s="599">
        <v>52</v>
      </c>
      <c r="CV149" s="599">
        <v>132</v>
      </c>
      <c r="CW149" s="599">
        <v>91</v>
      </c>
      <c r="CX149" s="599">
        <v>88</v>
      </c>
      <c r="CY149" s="599">
        <v>58</v>
      </c>
      <c r="CZ149" s="599">
        <v>45</v>
      </c>
      <c r="DA149" s="599">
        <v>16</v>
      </c>
      <c r="DB149" s="599">
        <v>5</v>
      </c>
      <c r="DC149" s="592"/>
      <c r="DD149" s="827"/>
      <c r="DE149" s="597" t="s">
        <v>36</v>
      </c>
      <c r="DF149" s="599">
        <v>40</v>
      </c>
      <c r="DG149" s="599">
        <v>165</v>
      </c>
      <c r="DH149" s="599">
        <v>410</v>
      </c>
      <c r="DI149" s="599">
        <v>617</v>
      </c>
      <c r="DJ149" s="599">
        <v>310</v>
      </c>
      <c r="DK149" s="599">
        <v>164</v>
      </c>
      <c r="DL149" s="599">
        <v>69</v>
      </c>
      <c r="DM149" s="599">
        <v>32</v>
      </c>
      <c r="DN149" s="599">
        <v>9</v>
      </c>
      <c r="DO149" s="599">
        <v>2</v>
      </c>
    </row>
    <row r="150" spans="1:119" ht="15.4" customHeight="1" x14ac:dyDescent="0.2">
      <c r="A150"/>
      <c r="B150" s="838"/>
      <c r="C150" s="592"/>
      <c r="D150" s="827"/>
      <c r="E150" s="597" t="s">
        <v>37</v>
      </c>
      <c r="F150" s="599">
        <v>121</v>
      </c>
      <c r="G150" s="599">
        <v>258</v>
      </c>
      <c r="H150" s="599">
        <v>789</v>
      </c>
      <c r="I150" s="599">
        <v>1733</v>
      </c>
      <c r="J150" s="599">
        <v>1595</v>
      </c>
      <c r="K150" s="599">
        <v>1243</v>
      </c>
      <c r="L150" s="599">
        <v>699</v>
      </c>
      <c r="M150" s="599">
        <v>318</v>
      </c>
      <c r="N150" s="599">
        <v>166</v>
      </c>
      <c r="O150" s="599">
        <v>54</v>
      </c>
      <c r="P150" s="592"/>
      <c r="Q150" s="827"/>
      <c r="R150" s="597" t="s">
        <v>37</v>
      </c>
      <c r="S150" s="599">
        <v>60</v>
      </c>
      <c r="T150" s="599">
        <v>100</v>
      </c>
      <c r="U150" s="599">
        <v>385</v>
      </c>
      <c r="V150" s="599">
        <v>904</v>
      </c>
      <c r="W150" s="599">
        <v>852</v>
      </c>
      <c r="X150" s="599">
        <v>670</v>
      </c>
      <c r="Y150" s="599">
        <v>361</v>
      </c>
      <c r="Z150" s="599">
        <v>167</v>
      </c>
      <c r="AA150" s="599">
        <v>86</v>
      </c>
      <c r="AB150" s="599">
        <v>19</v>
      </c>
      <c r="AC150" s="592"/>
      <c r="AD150" s="827"/>
      <c r="AE150" s="597" t="s">
        <v>37</v>
      </c>
      <c r="AF150" s="599">
        <v>61</v>
      </c>
      <c r="AG150" s="599">
        <v>158</v>
      </c>
      <c r="AH150" s="599">
        <v>404</v>
      </c>
      <c r="AI150" s="599">
        <v>829</v>
      </c>
      <c r="AJ150" s="599">
        <v>743</v>
      </c>
      <c r="AK150" s="599">
        <v>573</v>
      </c>
      <c r="AL150" s="599">
        <v>338</v>
      </c>
      <c r="AM150" s="599">
        <v>151</v>
      </c>
      <c r="AN150" s="599">
        <v>80</v>
      </c>
      <c r="AO150" s="599">
        <v>35</v>
      </c>
      <c r="AP150" s="591"/>
      <c r="AQ150" s="827"/>
      <c r="AR150" s="597" t="s">
        <v>37</v>
      </c>
      <c r="AS150" s="599">
        <v>37</v>
      </c>
      <c r="AT150" s="599">
        <v>125</v>
      </c>
      <c r="AU150" s="599">
        <v>277</v>
      </c>
      <c r="AV150" s="599">
        <v>506</v>
      </c>
      <c r="AW150" s="599">
        <v>390</v>
      </c>
      <c r="AX150" s="599">
        <v>258</v>
      </c>
      <c r="AY150" s="599">
        <v>166</v>
      </c>
      <c r="AZ150" s="599">
        <v>55</v>
      </c>
      <c r="BA150" s="599">
        <v>34</v>
      </c>
      <c r="BB150" s="599">
        <v>15</v>
      </c>
      <c r="BC150" s="592"/>
      <c r="BD150" s="827"/>
      <c r="BE150" s="597" t="s">
        <v>37</v>
      </c>
      <c r="BF150" s="599">
        <v>84</v>
      </c>
      <c r="BG150" s="599">
        <v>133</v>
      </c>
      <c r="BH150" s="599">
        <v>512</v>
      </c>
      <c r="BI150" s="599">
        <v>1227</v>
      </c>
      <c r="BJ150" s="599">
        <v>1205</v>
      </c>
      <c r="BK150" s="599">
        <v>985</v>
      </c>
      <c r="BL150" s="599">
        <v>533</v>
      </c>
      <c r="BM150" s="599">
        <v>263</v>
      </c>
      <c r="BN150" s="599">
        <v>132</v>
      </c>
      <c r="BO150" s="599">
        <v>39</v>
      </c>
      <c r="BP150"/>
      <c r="BQ150" s="827"/>
      <c r="BR150" s="597" t="s">
        <v>37</v>
      </c>
      <c r="BS150" s="599">
        <v>17</v>
      </c>
      <c r="BT150" s="599">
        <v>65</v>
      </c>
      <c r="BU150" s="599">
        <v>140</v>
      </c>
      <c r="BV150" s="599">
        <v>165</v>
      </c>
      <c r="BW150" s="599">
        <v>141</v>
      </c>
      <c r="BX150" s="599">
        <v>107</v>
      </c>
      <c r="BY150" s="599">
        <v>62</v>
      </c>
      <c r="BZ150" s="599">
        <v>26</v>
      </c>
      <c r="CA150" s="599">
        <v>12</v>
      </c>
      <c r="CB150" s="599">
        <v>5</v>
      </c>
      <c r="CC150" s="592"/>
      <c r="CD150" s="827"/>
      <c r="CE150" s="597" t="s">
        <v>37</v>
      </c>
      <c r="CF150" s="599">
        <v>104</v>
      </c>
      <c r="CG150" s="599">
        <v>193</v>
      </c>
      <c r="CH150" s="599">
        <v>649</v>
      </c>
      <c r="CI150" s="599">
        <v>1568</v>
      </c>
      <c r="CJ150" s="599">
        <v>1454</v>
      </c>
      <c r="CK150" s="599">
        <v>1136</v>
      </c>
      <c r="CL150" s="599">
        <v>637</v>
      </c>
      <c r="CM150" s="599">
        <v>292</v>
      </c>
      <c r="CN150" s="599">
        <v>154</v>
      </c>
      <c r="CO150" s="599">
        <v>49</v>
      </c>
      <c r="CP150"/>
      <c r="CQ150" s="827"/>
      <c r="CR150" s="597" t="s">
        <v>37</v>
      </c>
      <c r="CS150" s="599">
        <v>22</v>
      </c>
      <c r="CT150" s="599">
        <v>23</v>
      </c>
      <c r="CU150" s="599">
        <v>78</v>
      </c>
      <c r="CV150" s="599">
        <v>225</v>
      </c>
      <c r="CW150" s="599">
        <v>324</v>
      </c>
      <c r="CX150" s="599">
        <v>308</v>
      </c>
      <c r="CY150" s="599">
        <v>260</v>
      </c>
      <c r="CZ150" s="599">
        <v>142</v>
      </c>
      <c r="DA150" s="599">
        <v>81</v>
      </c>
      <c r="DB150" s="599">
        <v>23</v>
      </c>
      <c r="DC150" s="592"/>
      <c r="DD150" s="827"/>
      <c r="DE150" s="597" t="s">
        <v>37</v>
      </c>
      <c r="DF150" s="599">
        <v>99</v>
      </c>
      <c r="DG150" s="599">
        <v>235</v>
      </c>
      <c r="DH150" s="599">
        <v>711</v>
      </c>
      <c r="DI150" s="599">
        <v>1508</v>
      </c>
      <c r="DJ150" s="599">
        <v>1271</v>
      </c>
      <c r="DK150" s="599">
        <v>935</v>
      </c>
      <c r="DL150" s="599">
        <v>439</v>
      </c>
      <c r="DM150" s="599">
        <v>176</v>
      </c>
      <c r="DN150" s="599">
        <v>85</v>
      </c>
      <c r="DO150" s="599">
        <v>31</v>
      </c>
    </row>
    <row r="151" spans="1:119" ht="15.4" customHeight="1" x14ac:dyDescent="0.2">
      <c r="A151"/>
      <c r="B151" s="838"/>
      <c r="C151" s="592"/>
      <c r="D151" s="827"/>
      <c r="E151" s="597" t="s">
        <v>38</v>
      </c>
      <c r="F151" s="599">
        <v>218</v>
      </c>
      <c r="G151" s="599">
        <v>175</v>
      </c>
      <c r="H151" s="599">
        <v>651</v>
      </c>
      <c r="I151" s="599">
        <v>2830</v>
      </c>
      <c r="J151" s="599">
        <v>4079</v>
      </c>
      <c r="K151" s="599">
        <v>4378</v>
      </c>
      <c r="L151" s="599">
        <v>2924</v>
      </c>
      <c r="M151" s="599">
        <v>1583</v>
      </c>
      <c r="N151" s="599">
        <v>862</v>
      </c>
      <c r="O151" s="599">
        <v>241</v>
      </c>
      <c r="P151" s="592"/>
      <c r="Q151" s="827"/>
      <c r="R151" s="597" t="s">
        <v>38</v>
      </c>
      <c r="S151" s="599">
        <v>111</v>
      </c>
      <c r="T151" s="599">
        <v>65</v>
      </c>
      <c r="U151" s="599">
        <v>300</v>
      </c>
      <c r="V151" s="599">
        <v>1429</v>
      </c>
      <c r="W151" s="599">
        <v>2135</v>
      </c>
      <c r="X151" s="599">
        <v>2306</v>
      </c>
      <c r="Y151" s="599">
        <v>1586</v>
      </c>
      <c r="Z151" s="599">
        <v>855</v>
      </c>
      <c r="AA151" s="599">
        <v>469</v>
      </c>
      <c r="AB151" s="599">
        <v>107</v>
      </c>
      <c r="AC151" s="592"/>
      <c r="AD151" s="827"/>
      <c r="AE151" s="597" t="s">
        <v>38</v>
      </c>
      <c r="AF151" s="599">
        <v>107</v>
      </c>
      <c r="AG151" s="599">
        <v>110</v>
      </c>
      <c r="AH151" s="599">
        <v>351</v>
      </c>
      <c r="AI151" s="599">
        <v>1401</v>
      </c>
      <c r="AJ151" s="599">
        <v>1944</v>
      </c>
      <c r="AK151" s="599">
        <v>2072</v>
      </c>
      <c r="AL151" s="599">
        <v>1338</v>
      </c>
      <c r="AM151" s="599">
        <v>728</v>
      </c>
      <c r="AN151" s="599">
        <v>393</v>
      </c>
      <c r="AO151" s="599">
        <v>134</v>
      </c>
      <c r="AP151" s="591"/>
      <c r="AQ151" s="827"/>
      <c r="AR151" s="597" t="s">
        <v>38</v>
      </c>
      <c r="AS151" s="599">
        <v>68</v>
      </c>
      <c r="AT151" s="599">
        <v>90</v>
      </c>
      <c r="AU151" s="599">
        <v>224</v>
      </c>
      <c r="AV151" s="599">
        <v>734</v>
      </c>
      <c r="AW151" s="599">
        <v>832</v>
      </c>
      <c r="AX151" s="599">
        <v>797</v>
      </c>
      <c r="AY151" s="599">
        <v>535</v>
      </c>
      <c r="AZ151" s="599">
        <v>279</v>
      </c>
      <c r="BA151" s="599">
        <v>142</v>
      </c>
      <c r="BB151" s="599">
        <v>45</v>
      </c>
      <c r="BC151" s="592"/>
      <c r="BD151" s="827"/>
      <c r="BE151" s="597" t="s">
        <v>38</v>
      </c>
      <c r="BF151" s="599">
        <v>150</v>
      </c>
      <c r="BG151" s="599">
        <v>85</v>
      </c>
      <c r="BH151" s="599">
        <v>427</v>
      </c>
      <c r="BI151" s="599">
        <v>2096</v>
      </c>
      <c r="BJ151" s="599">
        <v>3247</v>
      </c>
      <c r="BK151" s="599">
        <v>3581</v>
      </c>
      <c r="BL151" s="599">
        <v>2389</v>
      </c>
      <c r="BM151" s="599">
        <v>1304</v>
      </c>
      <c r="BN151" s="599">
        <v>720</v>
      </c>
      <c r="BO151" s="599">
        <v>196</v>
      </c>
      <c r="BP151"/>
      <c r="BQ151" s="827"/>
      <c r="BR151" s="597" t="s">
        <v>38</v>
      </c>
      <c r="BS151" s="599">
        <v>16</v>
      </c>
      <c r="BT151" s="599">
        <v>25</v>
      </c>
      <c r="BU151" s="599">
        <v>66</v>
      </c>
      <c r="BV151" s="599">
        <v>204</v>
      </c>
      <c r="BW151" s="599">
        <v>263</v>
      </c>
      <c r="BX151" s="599">
        <v>268</v>
      </c>
      <c r="BY151" s="599">
        <v>174</v>
      </c>
      <c r="BZ151" s="599">
        <v>98</v>
      </c>
      <c r="CA151" s="599">
        <v>44</v>
      </c>
      <c r="CB151" s="599">
        <v>17</v>
      </c>
      <c r="CC151" s="592"/>
      <c r="CD151" s="827"/>
      <c r="CE151" s="597" t="s">
        <v>38</v>
      </c>
      <c r="CF151" s="599">
        <v>202</v>
      </c>
      <c r="CG151" s="599">
        <v>150</v>
      </c>
      <c r="CH151" s="599">
        <v>585</v>
      </c>
      <c r="CI151" s="599">
        <v>2626</v>
      </c>
      <c r="CJ151" s="599">
        <v>3816</v>
      </c>
      <c r="CK151" s="599">
        <v>4110</v>
      </c>
      <c r="CL151" s="599">
        <v>2750</v>
      </c>
      <c r="CM151" s="599">
        <v>1485</v>
      </c>
      <c r="CN151" s="599">
        <v>818</v>
      </c>
      <c r="CO151" s="599">
        <v>224</v>
      </c>
      <c r="CP151"/>
      <c r="CQ151" s="827"/>
      <c r="CR151" s="597" t="s">
        <v>38</v>
      </c>
      <c r="CS151" s="599">
        <v>37</v>
      </c>
      <c r="CT151" s="599">
        <v>11</v>
      </c>
      <c r="CU151" s="599">
        <v>61</v>
      </c>
      <c r="CV151" s="599">
        <v>302</v>
      </c>
      <c r="CW151" s="599">
        <v>518</v>
      </c>
      <c r="CX151" s="599">
        <v>718</v>
      </c>
      <c r="CY151" s="599">
        <v>707</v>
      </c>
      <c r="CZ151" s="599">
        <v>503</v>
      </c>
      <c r="DA151" s="599">
        <v>284</v>
      </c>
      <c r="DB151" s="599">
        <v>96</v>
      </c>
      <c r="DC151" s="592"/>
      <c r="DD151" s="827"/>
      <c r="DE151" s="597" t="s">
        <v>38</v>
      </c>
      <c r="DF151" s="599">
        <v>181</v>
      </c>
      <c r="DG151" s="599">
        <v>164</v>
      </c>
      <c r="DH151" s="599">
        <v>590</v>
      </c>
      <c r="DI151" s="599">
        <v>2528</v>
      </c>
      <c r="DJ151" s="599">
        <v>3561</v>
      </c>
      <c r="DK151" s="599">
        <v>3660</v>
      </c>
      <c r="DL151" s="599">
        <v>2217</v>
      </c>
      <c r="DM151" s="599">
        <v>1080</v>
      </c>
      <c r="DN151" s="599">
        <v>578</v>
      </c>
      <c r="DO151" s="599">
        <v>145</v>
      </c>
    </row>
    <row r="152" spans="1:119" ht="15.4" customHeight="1" x14ac:dyDescent="0.2">
      <c r="A152"/>
      <c r="B152" s="838"/>
      <c r="C152" s="592"/>
      <c r="D152" s="827"/>
      <c r="E152" s="597" t="s">
        <v>39</v>
      </c>
      <c r="F152" s="599">
        <v>230</v>
      </c>
      <c r="G152" s="599">
        <v>60</v>
      </c>
      <c r="H152" s="599">
        <v>349</v>
      </c>
      <c r="I152" s="599">
        <v>2563</v>
      </c>
      <c r="J152" s="599">
        <v>5983</v>
      </c>
      <c r="K152" s="599">
        <v>9008</v>
      </c>
      <c r="L152" s="599">
        <v>7948</v>
      </c>
      <c r="M152" s="599">
        <v>5810</v>
      </c>
      <c r="N152" s="599">
        <v>3611</v>
      </c>
      <c r="O152" s="599">
        <v>1449</v>
      </c>
      <c r="P152" s="592"/>
      <c r="Q152" s="827"/>
      <c r="R152" s="597" t="s">
        <v>39</v>
      </c>
      <c r="S152" s="599">
        <v>93</v>
      </c>
      <c r="T152" s="599">
        <v>15</v>
      </c>
      <c r="U152" s="599">
        <v>140</v>
      </c>
      <c r="V152" s="599">
        <v>1112</v>
      </c>
      <c r="W152" s="599">
        <v>2908</v>
      </c>
      <c r="X152" s="599">
        <v>4522</v>
      </c>
      <c r="Y152" s="599">
        <v>4049</v>
      </c>
      <c r="Z152" s="599">
        <v>3042</v>
      </c>
      <c r="AA152" s="599">
        <v>1953</v>
      </c>
      <c r="AB152" s="599">
        <v>729</v>
      </c>
      <c r="AC152" s="592"/>
      <c r="AD152" s="827"/>
      <c r="AE152" s="597" t="s">
        <v>39</v>
      </c>
      <c r="AF152" s="599">
        <v>137</v>
      </c>
      <c r="AG152" s="599">
        <v>45</v>
      </c>
      <c r="AH152" s="599">
        <v>209</v>
      </c>
      <c r="AI152" s="599">
        <v>1451</v>
      </c>
      <c r="AJ152" s="599">
        <v>3075</v>
      </c>
      <c r="AK152" s="599">
        <v>4486</v>
      </c>
      <c r="AL152" s="599">
        <v>3899</v>
      </c>
      <c r="AM152" s="599">
        <v>2768</v>
      </c>
      <c r="AN152" s="599">
        <v>1658</v>
      </c>
      <c r="AO152" s="599">
        <v>720</v>
      </c>
      <c r="AP152" s="591"/>
      <c r="AQ152" s="827"/>
      <c r="AR152" s="597" t="s">
        <v>39</v>
      </c>
      <c r="AS152" s="599">
        <v>66</v>
      </c>
      <c r="AT152" s="599">
        <v>19</v>
      </c>
      <c r="AU152" s="599">
        <v>110</v>
      </c>
      <c r="AV152" s="599">
        <v>592</v>
      </c>
      <c r="AW152" s="599">
        <v>1126</v>
      </c>
      <c r="AX152" s="599">
        <v>1453</v>
      </c>
      <c r="AY152" s="599">
        <v>1172</v>
      </c>
      <c r="AZ152" s="599">
        <v>782</v>
      </c>
      <c r="BA152" s="599">
        <v>530</v>
      </c>
      <c r="BB152" s="599">
        <v>173</v>
      </c>
      <c r="BC152" s="592"/>
      <c r="BD152" s="827"/>
      <c r="BE152" s="597" t="s">
        <v>39</v>
      </c>
      <c r="BF152" s="599">
        <v>164</v>
      </c>
      <c r="BG152" s="599">
        <v>41</v>
      </c>
      <c r="BH152" s="599">
        <v>239</v>
      </c>
      <c r="BI152" s="599">
        <v>1971</v>
      </c>
      <c r="BJ152" s="599">
        <v>4857</v>
      </c>
      <c r="BK152" s="599">
        <v>7555</v>
      </c>
      <c r="BL152" s="599">
        <v>6776</v>
      </c>
      <c r="BM152" s="599">
        <v>5028</v>
      </c>
      <c r="BN152" s="599">
        <v>3081</v>
      </c>
      <c r="BO152" s="599">
        <v>1276</v>
      </c>
      <c r="BP152"/>
      <c r="BQ152" s="827"/>
      <c r="BR152" s="597" t="s">
        <v>39</v>
      </c>
      <c r="BS152" s="599">
        <v>11</v>
      </c>
      <c r="BT152" s="599">
        <v>14</v>
      </c>
      <c r="BU152" s="599">
        <v>30</v>
      </c>
      <c r="BV152" s="599">
        <v>157</v>
      </c>
      <c r="BW152" s="599">
        <v>324</v>
      </c>
      <c r="BX152" s="599">
        <v>445</v>
      </c>
      <c r="BY152" s="599">
        <v>377</v>
      </c>
      <c r="BZ152" s="599">
        <v>258</v>
      </c>
      <c r="CA152" s="599">
        <v>166</v>
      </c>
      <c r="CB152" s="599">
        <v>80</v>
      </c>
      <c r="CC152" s="592"/>
      <c r="CD152" s="827"/>
      <c r="CE152" s="597" t="s">
        <v>39</v>
      </c>
      <c r="CF152" s="599">
        <v>219</v>
      </c>
      <c r="CG152" s="599">
        <v>46</v>
      </c>
      <c r="CH152" s="599">
        <v>319</v>
      </c>
      <c r="CI152" s="599">
        <v>2406</v>
      </c>
      <c r="CJ152" s="599">
        <v>5659</v>
      </c>
      <c r="CK152" s="599">
        <v>8563</v>
      </c>
      <c r="CL152" s="599">
        <v>7571</v>
      </c>
      <c r="CM152" s="599">
        <v>5552</v>
      </c>
      <c r="CN152" s="599">
        <v>3445</v>
      </c>
      <c r="CO152" s="599">
        <v>1369</v>
      </c>
      <c r="CP152"/>
      <c r="CQ152" s="827"/>
      <c r="CR152" s="597" t="s">
        <v>39</v>
      </c>
      <c r="CS152" s="599">
        <v>18</v>
      </c>
      <c r="CT152" s="599">
        <v>7</v>
      </c>
      <c r="CU152" s="599">
        <v>30</v>
      </c>
      <c r="CV152" s="599">
        <v>205</v>
      </c>
      <c r="CW152" s="599">
        <v>584</v>
      </c>
      <c r="CX152" s="599">
        <v>1063</v>
      </c>
      <c r="CY152" s="599">
        <v>1283</v>
      </c>
      <c r="CZ152" s="599">
        <v>1214</v>
      </c>
      <c r="DA152" s="599">
        <v>908</v>
      </c>
      <c r="DB152" s="599">
        <v>408</v>
      </c>
      <c r="DC152" s="592"/>
      <c r="DD152" s="827"/>
      <c r="DE152" s="597" t="s">
        <v>39</v>
      </c>
      <c r="DF152" s="599">
        <v>212</v>
      </c>
      <c r="DG152" s="599">
        <v>53</v>
      </c>
      <c r="DH152" s="599">
        <v>319</v>
      </c>
      <c r="DI152" s="599">
        <v>2358</v>
      </c>
      <c r="DJ152" s="599">
        <v>5399</v>
      </c>
      <c r="DK152" s="599">
        <v>7945</v>
      </c>
      <c r="DL152" s="599">
        <v>6665</v>
      </c>
      <c r="DM152" s="599">
        <v>4596</v>
      </c>
      <c r="DN152" s="599">
        <v>2703</v>
      </c>
      <c r="DO152" s="599">
        <v>1041</v>
      </c>
    </row>
    <row r="153" spans="1:119" ht="15.4" customHeight="1" x14ac:dyDescent="0.2">
      <c r="A153"/>
      <c r="B153" s="838"/>
      <c r="C153" s="592"/>
      <c r="D153" s="827"/>
      <c r="E153" s="597" t="s">
        <v>40</v>
      </c>
      <c r="F153" s="599">
        <v>111</v>
      </c>
      <c r="G153" s="599">
        <v>7</v>
      </c>
      <c r="H153" s="599">
        <v>96</v>
      </c>
      <c r="I153" s="599">
        <v>1029</v>
      </c>
      <c r="J153" s="599">
        <v>3835</v>
      </c>
      <c r="K153" s="599">
        <v>8407</v>
      </c>
      <c r="L153" s="599">
        <v>11495</v>
      </c>
      <c r="M153" s="599">
        <v>11738</v>
      </c>
      <c r="N153" s="599">
        <v>10601</v>
      </c>
      <c r="O153" s="599">
        <v>7789</v>
      </c>
      <c r="P153" s="592"/>
      <c r="Q153" s="827"/>
      <c r="R153" s="597" t="s">
        <v>40</v>
      </c>
      <c r="S153" s="599">
        <v>45</v>
      </c>
      <c r="T153" s="599">
        <v>2</v>
      </c>
      <c r="U153" s="599">
        <v>25</v>
      </c>
      <c r="V153" s="599">
        <v>403</v>
      </c>
      <c r="W153" s="599">
        <v>1630</v>
      </c>
      <c r="X153" s="599">
        <v>3746</v>
      </c>
      <c r="Y153" s="599">
        <v>5478</v>
      </c>
      <c r="Z153" s="599">
        <v>5837</v>
      </c>
      <c r="AA153" s="599">
        <v>5340</v>
      </c>
      <c r="AB153" s="599">
        <v>3747</v>
      </c>
      <c r="AC153" s="592"/>
      <c r="AD153" s="827"/>
      <c r="AE153" s="597" t="s">
        <v>40</v>
      </c>
      <c r="AF153" s="599">
        <v>66</v>
      </c>
      <c r="AG153" s="599">
        <v>5</v>
      </c>
      <c r="AH153" s="599">
        <v>71</v>
      </c>
      <c r="AI153" s="599">
        <v>626</v>
      </c>
      <c r="AJ153" s="599">
        <v>2205</v>
      </c>
      <c r="AK153" s="599">
        <v>4661</v>
      </c>
      <c r="AL153" s="599">
        <v>6017</v>
      </c>
      <c r="AM153" s="599">
        <v>5901</v>
      </c>
      <c r="AN153" s="599">
        <v>5261</v>
      </c>
      <c r="AO153" s="599">
        <v>4042</v>
      </c>
      <c r="AP153" s="591"/>
      <c r="AQ153" s="827"/>
      <c r="AR153" s="597" t="s">
        <v>40</v>
      </c>
      <c r="AS153" s="599">
        <v>25</v>
      </c>
      <c r="AT153" s="599">
        <v>4</v>
      </c>
      <c r="AU153" s="599">
        <v>40</v>
      </c>
      <c r="AV153" s="599">
        <v>225</v>
      </c>
      <c r="AW153" s="599">
        <v>652</v>
      </c>
      <c r="AX153" s="599">
        <v>1175</v>
      </c>
      <c r="AY153" s="599">
        <v>1353</v>
      </c>
      <c r="AZ153" s="599">
        <v>1255</v>
      </c>
      <c r="BA153" s="599">
        <v>1047</v>
      </c>
      <c r="BB153" s="599">
        <v>614</v>
      </c>
      <c r="BC153" s="592"/>
      <c r="BD153" s="827"/>
      <c r="BE153" s="597" t="s">
        <v>40</v>
      </c>
      <c r="BF153" s="599">
        <v>86</v>
      </c>
      <c r="BG153" s="599">
        <v>3</v>
      </c>
      <c r="BH153" s="599">
        <v>56</v>
      </c>
      <c r="BI153" s="599">
        <v>804</v>
      </c>
      <c r="BJ153" s="599">
        <v>3183</v>
      </c>
      <c r="BK153" s="599">
        <v>7232</v>
      </c>
      <c r="BL153" s="599">
        <v>10142</v>
      </c>
      <c r="BM153" s="599">
        <v>10483</v>
      </c>
      <c r="BN153" s="599">
        <v>9554</v>
      </c>
      <c r="BO153" s="599">
        <v>7175</v>
      </c>
      <c r="BP153"/>
      <c r="BQ153" s="827"/>
      <c r="BR153" s="597" t="s">
        <v>40</v>
      </c>
      <c r="BS153" s="599">
        <v>7</v>
      </c>
      <c r="BT153" s="599">
        <v>1</v>
      </c>
      <c r="BU153" s="599">
        <v>9</v>
      </c>
      <c r="BV153" s="599">
        <v>62</v>
      </c>
      <c r="BW153" s="599">
        <v>167</v>
      </c>
      <c r="BX153" s="599">
        <v>334</v>
      </c>
      <c r="BY153" s="599">
        <v>417</v>
      </c>
      <c r="BZ153" s="599">
        <v>445</v>
      </c>
      <c r="CA153" s="599">
        <v>332</v>
      </c>
      <c r="CB153" s="599">
        <v>231</v>
      </c>
      <c r="CC153" s="592"/>
      <c r="CD153" s="827"/>
      <c r="CE153" s="597" t="s">
        <v>40</v>
      </c>
      <c r="CF153" s="599">
        <v>104</v>
      </c>
      <c r="CG153" s="599">
        <v>6</v>
      </c>
      <c r="CH153" s="599">
        <v>87</v>
      </c>
      <c r="CI153" s="599">
        <v>967</v>
      </c>
      <c r="CJ153" s="599">
        <v>3668</v>
      </c>
      <c r="CK153" s="599">
        <v>8073</v>
      </c>
      <c r="CL153" s="599">
        <v>11078</v>
      </c>
      <c r="CM153" s="599">
        <v>11293</v>
      </c>
      <c r="CN153" s="599">
        <v>10269</v>
      </c>
      <c r="CO153" s="599">
        <v>7558</v>
      </c>
      <c r="CP153"/>
      <c r="CQ153" s="827"/>
      <c r="CR153" s="597" t="s">
        <v>40</v>
      </c>
      <c r="CS153" s="599">
        <v>10</v>
      </c>
      <c r="CT153" s="599">
        <v>0</v>
      </c>
      <c r="CU153" s="599">
        <v>10</v>
      </c>
      <c r="CV153" s="599">
        <v>66</v>
      </c>
      <c r="CW153" s="599">
        <v>274</v>
      </c>
      <c r="CX153" s="599">
        <v>745</v>
      </c>
      <c r="CY153" s="599">
        <v>1324</v>
      </c>
      <c r="CZ153" s="599">
        <v>1730</v>
      </c>
      <c r="DA153" s="599">
        <v>1935</v>
      </c>
      <c r="DB153" s="599">
        <v>1652</v>
      </c>
      <c r="DC153" s="592"/>
      <c r="DD153" s="827"/>
      <c r="DE153" s="597" t="s">
        <v>40</v>
      </c>
      <c r="DF153" s="599">
        <v>101</v>
      </c>
      <c r="DG153" s="599">
        <v>7</v>
      </c>
      <c r="DH153" s="599">
        <v>86</v>
      </c>
      <c r="DI153" s="599">
        <v>963</v>
      </c>
      <c r="DJ153" s="599">
        <v>3561</v>
      </c>
      <c r="DK153" s="599">
        <v>7662</v>
      </c>
      <c r="DL153" s="599">
        <v>10171</v>
      </c>
      <c r="DM153" s="599">
        <v>10008</v>
      </c>
      <c r="DN153" s="599">
        <v>8666</v>
      </c>
      <c r="DO153" s="599">
        <v>6137</v>
      </c>
    </row>
    <row r="154" spans="1:119" ht="15.4" customHeight="1" x14ac:dyDescent="0.2">
      <c r="A154"/>
      <c r="B154" s="838"/>
      <c r="C154" s="592"/>
      <c r="D154" s="828"/>
      <c r="E154" s="597" t="s">
        <v>41</v>
      </c>
      <c r="F154" s="599">
        <v>9</v>
      </c>
      <c r="G154" s="599">
        <v>0</v>
      </c>
      <c r="H154" s="599">
        <v>2</v>
      </c>
      <c r="I154" s="599">
        <v>52</v>
      </c>
      <c r="J154" s="599">
        <v>329</v>
      </c>
      <c r="K154" s="599">
        <v>1035</v>
      </c>
      <c r="L154" s="599">
        <v>2106</v>
      </c>
      <c r="M154" s="599">
        <v>3060</v>
      </c>
      <c r="N154" s="599">
        <v>4414</v>
      </c>
      <c r="O154" s="599">
        <v>7004</v>
      </c>
      <c r="P154" s="592"/>
      <c r="Q154" s="828"/>
      <c r="R154" s="597" t="s">
        <v>41</v>
      </c>
      <c r="S154" s="599">
        <v>5</v>
      </c>
      <c r="T154" s="599">
        <v>0</v>
      </c>
      <c r="U154" s="599">
        <v>1</v>
      </c>
      <c r="V154" s="599">
        <v>20</v>
      </c>
      <c r="W154" s="599">
        <v>113</v>
      </c>
      <c r="X154" s="599">
        <v>470</v>
      </c>
      <c r="Y154" s="599">
        <v>947</v>
      </c>
      <c r="Z154" s="599">
        <v>1474</v>
      </c>
      <c r="AA154" s="599">
        <v>2202</v>
      </c>
      <c r="AB154" s="599">
        <v>3547</v>
      </c>
      <c r="AC154" s="592"/>
      <c r="AD154" s="828"/>
      <c r="AE154" s="597" t="s">
        <v>41</v>
      </c>
      <c r="AF154" s="599">
        <v>4</v>
      </c>
      <c r="AG154" s="599">
        <v>0</v>
      </c>
      <c r="AH154" s="599">
        <v>1</v>
      </c>
      <c r="AI154" s="599">
        <v>32</v>
      </c>
      <c r="AJ154" s="599">
        <v>216</v>
      </c>
      <c r="AK154" s="599">
        <v>565</v>
      </c>
      <c r="AL154" s="599">
        <v>1159</v>
      </c>
      <c r="AM154" s="599">
        <v>1586</v>
      </c>
      <c r="AN154" s="599">
        <v>2212</v>
      </c>
      <c r="AO154" s="599">
        <v>3457</v>
      </c>
      <c r="AP154" s="591"/>
      <c r="AQ154" s="828"/>
      <c r="AR154" s="597" t="s">
        <v>41</v>
      </c>
      <c r="AS154" s="599">
        <v>6</v>
      </c>
      <c r="AT154" s="599">
        <v>0</v>
      </c>
      <c r="AU154" s="599">
        <v>0</v>
      </c>
      <c r="AV154" s="599">
        <v>13</v>
      </c>
      <c r="AW154" s="599">
        <v>35</v>
      </c>
      <c r="AX154" s="599">
        <v>126</v>
      </c>
      <c r="AY154" s="599">
        <v>208</v>
      </c>
      <c r="AZ154" s="599">
        <v>241</v>
      </c>
      <c r="BA154" s="599">
        <v>323</v>
      </c>
      <c r="BB154" s="599">
        <v>358</v>
      </c>
      <c r="BC154" s="592"/>
      <c r="BD154" s="828"/>
      <c r="BE154" s="597" t="s">
        <v>41</v>
      </c>
      <c r="BF154" s="599">
        <v>3</v>
      </c>
      <c r="BG154" s="599">
        <v>0</v>
      </c>
      <c r="BH154" s="599">
        <v>2</v>
      </c>
      <c r="BI154" s="599">
        <v>39</v>
      </c>
      <c r="BJ154" s="599">
        <v>294</v>
      </c>
      <c r="BK154" s="599">
        <v>909</v>
      </c>
      <c r="BL154" s="599">
        <v>1898</v>
      </c>
      <c r="BM154" s="599">
        <v>2819</v>
      </c>
      <c r="BN154" s="599">
        <v>4091</v>
      </c>
      <c r="BO154" s="599">
        <v>6646</v>
      </c>
      <c r="BP154"/>
      <c r="BQ154" s="828"/>
      <c r="BR154" s="597" t="s">
        <v>41</v>
      </c>
      <c r="BS154" s="599">
        <v>1</v>
      </c>
      <c r="BT154" s="599">
        <v>0</v>
      </c>
      <c r="BU154" s="599">
        <v>0</v>
      </c>
      <c r="BV154" s="599">
        <v>5</v>
      </c>
      <c r="BW154" s="599">
        <v>19</v>
      </c>
      <c r="BX154" s="599">
        <v>37</v>
      </c>
      <c r="BY154" s="599">
        <v>84</v>
      </c>
      <c r="BZ154" s="599">
        <v>92</v>
      </c>
      <c r="CA154" s="599">
        <v>115</v>
      </c>
      <c r="CB154" s="599">
        <v>177</v>
      </c>
      <c r="CC154" s="592"/>
      <c r="CD154" s="828"/>
      <c r="CE154" s="597" t="s">
        <v>41</v>
      </c>
      <c r="CF154" s="599">
        <v>8</v>
      </c>
      <c r="CG154" s="599">
        <v>0</v>
      </c>
      <c r="CH154" s="599">
        <v>2</v>
      </c>
      <c r="CI154" s="599">
        <v>47</v>
      </c>
      <c r="CJ154" s="599">
        <v>310</v>
      </c>
      <c r="CK154" s="599">
        <v>998</v>
      </c>
      <c r="CL154" s="599">
        <v>2022</v>
      </c>
      <c r="CM154" s="599">
        <v>2968</v>
      </c>
      <c r="CN154" s="599">
        <v>4299</v>
      </c>
      <c r="CO154" s="599">
        <v>6827</v>
      </c>
      <c r="CP154"/>
      <c r="CQ154" s="828"/>
      <c r="CR154" s="597" t="s">
        <v>41</v>
      </c>
      <c r="CS154" s="599">
        <v>2</v>
      </c>
      <c r="CT154" s="599">
        <v>0</v>
      </c>
      <c r="CU154" s="599">
        <v>0</v>
      </c>
      <c r="CV154" s="599">
        <v>3</v>
      </c>
      <c r="CW154" s="599">
        <v>18</v>
      </c>
      <c r="CX154" s="599">
        <v>57</v>
      </c>
      <c r="CY154" s="599">
        <v>167</v>
      </c>
      <c r="CZ154" s="599">
        <v>312</v>
      </c>
      <c r="DA154" s="599">
        <v>556</v>
      </c>
      <c r="DB154" s="599">
        <v>1062</v>
      </c>
      <c r="DC154" s="592"/>
      <c r="DD154" s="828"/>
      <c r="DE154" s="597" t="s">
        <v>41</v>
      </c>
      <c r="DF154" s="599">
        <v>7</v>
      </c>
      <c r="DG154" s="599">
        <v>0</v>
      </c>
      <c r="DH154" s="599">
        <v>2</v>
      </c>
      <c r="DI154" s="599">
        <v>49</v>
      </c>
      <c r="DJ154" s="599">
        <v>311</v>
      </c>
      <c r="DK154" s="599">
        <v>978</v>
      </c>
      <c r="DL154" s="599">
        <v>1939</v>
      </c>
      <c r="DM154" s="599">
        <v>2748</v>
      </c>
      <c r="DN154" s="599">
        <v>3858</v>
      </c>
      <c r="DO154" s="599">
        <v>5942</v>
      </c>
    </row>
    <row r="155" spans="1:119" ht="15.4" customHeight="1" x14ac:dyDescent="0.2">
      <c r="A155"/>
      <c r="B155" s="324"/>
      <c r="C155" s="592"/>
      <c r="D155" s="592"/>
      <c r="E155" s="592"/>
      <c r="F155" s="592"/>
      <c r="G155" s="592"/>
      <c r="H155" s="592"/>
      <c r="I155" s="592"/>
      <c r="J155" s="592"/>
      <c r="K155" s="592"/>
      <c r="L155" s="592"/>
      <c r="M155" s="592"/>
      <c r="N155" s="592"/>
      <c r="O155" s="592"/>
      <c r="P155" s="592"/>
      <c r="Q155" s="592"/>
      <c r="R155" s="592"/>
      <c r="S155" s="592"/>
      <c r="T155" s="592"/>
      <c r="U155" s="592"/>
      <c r="V155" s="592"/>
      <c r="W155" s="592"/>
      <c r="X155" s="592"/>
      <c r="Y155" s="592"/>
      <c r="Z155" s="592"/>
      <c r="AA155" s="592"/>
      <c r="AB155" s="592"/>
      <c r="AC155" s="592"/>
      <c r="AD155" s="592"/>
      <c r="AE155" s="592"/>
      <c r="AF155" s="592"/>
      <c r="AG155" s="592"/>
      <c r="AH155" s="592"/>
      <c r="AI155" s="592"/>
      <c r="AJ155" s="592"/>
      <c r="AK155" s="592"/>
      <c r="AL155" s="592"/>
      <c r="AM155" s="592"/>
      <c r="AN155" s="592"/>
      <c r="AO155" s="592"/>
      <c r="AP155" s="591"/>
      <c r="AQ155" s="592"/>
      <c r="AR155" s="592"/>
      <c r="AS155" s="592"/>
      <c r="AT155" s="592"/>
      <c r="AU155" s="592"/>
      <c r="AV155" s="592"/>
      <c r="AW155" s="592"/>
      <c r="AX155" s="592"/>
      <c r="AY155" s="592"/>
      <c r="AZ155" s="592"/>
      <c r="BA155" s="592"/>
      <c r="BB155" s="592"/>
      <c r="BC155" s="592"/>
      <c r="BD155" s="592"/>
      <c r="BE155" s="592"/>
      <c r="BF155" s="592"/>
      <c r="BG155" s="592"/>
      <c r="BH155" s="592"/>
      <c r="BI155" s="592"/>
      <c r="BJ155" s="592"/>
      <c r="BK155" s="592"/>
      <c r="BL155" s="592"/>
      <c r="BM155" s="592"/>
      <c r="BN155" s="592"/>
      <c r="BO155" s="592"/>
      <c r="BP155"/>
      <c r="BQ155" s="592"/>
      <c r="BR155" s="592"/>
      <c r="BS155" s="592"/>
      <c r="BT155" s="592"/>
      <c r="BU155" s="592"/>
      <c r="BV155" s="592"/>
      <c r="BW155" s="592"/>
      <c r="BX155" s="592"/>
      <c r="BY155" s="592"/>
      <c r="BZ155" s="592"/>
      <c r="CA155" s="592"/>
      <c r="CB155" s="592"/>
      <c r="CC155" s="592"/>
      <c r="CD155" s="592"/>
      <c r="CE155" s="592"/>
      <c r="CF155" s="592"/>
      <c r="CG155" s="592"/>
      <c r="CH155" s="592"/>
      <c r="CI155" s="592"/>
      <c r="CJ155" s="592"/>
      <c r="CK155" s="592"/>
      <c r="CL155" s="592"/>
      <c r="CM155" s="592"/>
      <c r="CN155" s="592"/>
      <c r="CO155" s="592"/>
      <c r="CP155"/>
      <c r="CQ155" s="592"/>
      <c r="CR155" s="592"/>
      <c r="CS155" s="592"/>
      <c r="CT155" s="592"/>
      <c r="CU155" s="592"/>
      <c r="CV155" s="592"/>
      <c r="CW155" s="592"/>
      <c r="CX155" s="592"/>
      <c r="CY155" s="592"/>
      <c r="CZ155" s="592"/>
      <c r="DA155" s="592"/>
      <c r="DB155" s="592"/>
      <c r="DC155" s="592"/>
      <c r="DD155" s="592"/>
      <c r="DE155" s="592"/>
      <c r="DF155" s="592"/>
      <c r="DG155" s="592"/>
      <c r="DH155" s="592"/>
      <c r="DI155" s="592"/>
      <c r="DJ155" s="592"/>
      <c r="DK155" s="592"/>
      <c r="DL155" s="592"/>
      <c r="DM155" s="592"/>
      <c r="DN155" s="592"/>
      <c r="DO155" s="592"/>
    </row>
    <row r="156" spans="1:119" ht="15.4" customHeight="1" x14ac:dyDescent="0.3">
      <c r="A156"/>
      <c r="B156" s="324"/>
      <c r="C156" s="592"/>
      <c r="D156" s="829" t="s">
        <v>246</v>
      </c>
      <c r="E156" s="829"/>
      <c r="F156" s="595"/>
      <c r="G156" s="595"/>
      <c r="H156" s="595"/>
      <c r="I156" s="595"/>
      <c r="J156" s="595"/>
      <c r="K156" s="595"/>
      <c r="L156" s="595"/>
      <c r="M156" s="595"/>
      <c r="N156" s="595"/>
      <c r="O156" s="595"/>
      <c r="P156" s="592"/>
      <c r="Q156" s="829" t="s">
        <v>246</v>
      </c>
      <c r="R156" s="829"/>
      <c r="S156" s="595"/>
      <c r="T156" s="595"/>
      <c r="U156" s="595"/>
      <c r="V156" s="595"/>
      <c r="W156" s="595"/>
      <c r="X156" s="595"/>
      <c r="Y156" s="595"/>
      <c r="Z156" s="595"/>
      <c r="AA156" s="595"/>
      <c r="AB156" s="595"/>
      <c r="AC156" s="592"/>
      <c r="AD156" s="829" t="s">
        <v>246</v>
      </c>
      <c r="AE156" s="829"/>
      <c r="AF156" s="595"/>
      <c r="AG156" s="595"/>
      <c r="AH156" s="595"/>
      <c r="AI156" s="595"/>
      <c r="AJ156" s="595"/>
      <c r="AK156" s="595"/>
      <c r="AL156" s="595"/>
      <c r="AM156" s="595"/>
      <c r="AN156" s="595"/>
      <c r="AO156" s="595"/>
      <c r="AP156" s="591"/>
      <c r="AQ156" s="829" t="s">
        <v>246</v>
      </c>
      <c r="AR156" s="829"/>
      <c r="AS156" s="595"/>
      <c r="AT156" s="595"/>
      <c r="AU156" s="595"/>
      <c r="AV156" s="595"/>
      <c r="AW156" s="595"/>
      <c r="AX156" s="595"/>
      <c r="AY156" s="595"/>
      <c r="AZ156" s="595"/>
      <c r="BA156" s="595"/>
      <c r="BB156" s="595"/>
      <c r="BC156" s="592"/>
      <c r="BD156" s="829" t="s">
        <v>246</v>
      </c>
      <c r="BE156" s="829"/>
      <c r="BF156" s="595"/>
      <c r="BG156" s="595"/>
      <c r="BH156" s="595"/>
      <c r="BI156" s="595"/>
      <c r="BJ156" s="595"/>
      <c r="BK156" s="595"/>
      <c r="BL156" s="595"/>
      <c r="BM156" s="595"/>
      <c r="BN156" s="595"/>
      <c r="BO156" s="595"/>
      <c r="BP156"/>
      <c r="BQ156" s="829" t="s">
        <v>246</v>
      </c>
      <c r="BR156" s="829"/>
      <c r="BS156" s="595"/>
      <c r="BT156" s="595"/>
      <c r="BU156" s="595"/>
      <c r="BV156" s="595"/>
      <c r="BW156" s="595"/>
      <c r="BX156" s="595"/>
      <c r="BY156" s="595"/>
      <c r="BZ156" s="595"/>
      <c r="CA156" s="595"/>
      <c r="CB156" s="595"/>
      <c r="CC156" s="592"/>
      <c r="CD156" s="829" t="s">
        <v>246</v>
      </c>
      <c r="CE156" s="829"/>
      <c r="CF156" s="595"/>
      <c r="CG156" s="595"/>
      <c r="CH156" s="595"/>
      <c r="CI156" s="595"/>
      <c r="CJ156" s="595"/>
      <c r="CK156" s="595"/>
      <c r="CL156" s="595"/>
      <c r="CM156" s="595"/>
      <c r="CN156" s="595"/>
      <c r="CO156" s="595"/>
      <c r="CP156"/>
      <c r="CQ156" s="829" t="s">
        <v>246</v>
      </c>
      <c r="CR156" s="829"/>
      <c r="CS156" s="595"/>
      <c r="CT156" s="595"/>
      <c r="CU156" s="595"/>
      <c r="CV156" s="595"/>
      <c r="CW156" s="595"/>
      <c r="CX156" s="595"/>
      <c r="CY156" s="595"/>
      <c r="CZ156" s="595"/>
      <c r="DA156" s="595"/>
      <c r="DB156" s="595"/>
      <c r="DC156" s="592"/>
      <c r="DD156" s="829" t="s">
        <v>246</v>
      </c>
      <c r="DE156" s="829"/>
      <c r="DF156" s="595"/>
      <c r="DG156" s="595"/>
      <c r="DH156" s="595"/>
      <c r="DI156" s="595"/>
      <c r="DJ156" s="595"/>
      <c r="DK156" s="595"/>
      <c r="DL156" s="595"/>
      <c r="DM156" s="595"/>
      <c r="DN156" s="595"/>
      <c r="DO156" s="595"/>
    </row>
    <row r="157" spans="1:119" s="32" customFormat="1" ht="28.9" customHeight="1" x14ac:dyDescent="0.2">
      <c r="A157"/>
      <c r="B157" s="324"/>
      <c r="C157" s="592"/>
      <c r="D157" s="829"/>
      <c r="E157" s="829"/>
      <c r="F157" s="831" t="s">
        <v>171</v>
      </c>
      <c r="G157" s="831"/>
      <c r="H157" s="831"/>
      <c r="I157" s="831"/>
      <c r="J157" s="831"/>
      <c r="K157" s="831"/>
      <c r="L157" s="831"/>
      <c r="M157" s="831"/>
      <c r="N157" s="831"/>
      <c r="O157" s="831"/>
      <c r="P157" s="592"/>
      <c r="Q157" s="829"/>
      <c r="R157" s="829"/>
      <c r="S157" s="831" t="s">
        <v>171</v>
      </c>
      <c r="T157" s="831"/>
      <c r="U157" s="831"/>
      <c r="V157" s="831"/>
      <c r="W157" s="831"/>
      <c r="X157" s="831"/>
      <c r="Y157" s="831"/>
      <c r="Z157" s="831"/>
      <c r="AA157" s="831"/>
      <c r="AB157" s="831"/>
      <c r="AC157" s="592"/>
      <c r="AD157" s="829"/>
      <c r="AE157" s="829"/>
      <c r="AF157" s="839" t="s">
        <v>171</v>
      </c>
      <c r="AG157" s="840"/>
      <c r="AH157" s="840"/>
      <c r="AI157" s="840"/>
      <c r="AJ157" s="840"/>
      <c r="AK157" s="840"/>
      <c r="AL157" s="840"/>
      <c r="AM157" s="840"/>
      <c r="AN157" s="840"/>
      <c r="AO157" s="841"/>
      <c r="AP157" s="591"/>
      <c r="AQ157" s="829"/>
      <c r="AR157" s="829"/>
      <c r="AS157" s="831" t="s">
        <v>171</v>
      </c>
      <c r="AT157" s="831"/>
      <c r="AU157" s="831"/>
      <c r="AV157" s="831"/>
      <c r="AW157" s="831"/>
      <c r="AX157" s="831"/>
      <c r="AY157" s="831"/>
      <c r="AZ157" s="831"/>
      <c r="BA157" s="831"/>
      <c r="BB157" s="831"/>
      <c r="BC157" s="592"/>
      <c r="BD157" s="829"/>
      <c r="BE157" s="829"/>
      <c r="BF157" s="831" t="s">
        <v>171</v>
      </c>
      <c r="BG157" s="831"/>
      <c r="BH157" s="831"/>
      <c r="BI157" s="831"/>
      <c r="BJ157" s="831"/>
      <c r="BK157" s="831"/>
      <c r="BL157" s="831"/>
      <c r="BM157" s="831"/>
      <c r="BN157" s="831"/>
      <c r="BO157" s="831"/>
      <c r="BP157"/>
      <c r="BQ157" s="829"/>
      <c r="BR157" s="829"/>
      <c r="BS157" s="831" t="s">
        <v>171</v>
      </c>
      <c r="BT157" s="831"/>
      <c r="BU157" s="831"/>
      <c r="BV157" s="831"/>
      <c r="BW157" s="831"/>
      <c r="BX157" s="831"/>
      <c r="BY157" s="831"/>
      <c r="BZ157" s="831"/>
      <c r="CA157" s="831"/>
      <c r="CB157" s="831"/>
      <c r="CC157" s="592"/>
      <c r="CD157" s="829"/>
      <c r="CE157" s="829"/>
      <c r="CF157" s="831" t="s">
        <v>171</v>
      </c>
      <c r="CG157" s="831"/>
      <c r="CH157" s="831"/>
      <c r="CI157" s="831"/>
      <c r="CJ157" s="831"/>
      <c r="CK157" s="831"/>
      <c r="CL157" s="831"/>
      <c r="CM157" s="831"/>
      <c r="CN157" s="831"/>
      <c r="CO157" s="831"/>
      <c r="CP157"/>
      <c r="CQ157" s="829"/>
      <c r="CR157" s="829"/>
      <c r="CS157" s="831" t="s">
        <v>171</v>
      </c>
      <c r="CT157" s="831"/>
      <c r="CU157" s="831"/>
      <c r="CV157" s="831"/>
      <c r="CW157" s="831"/>
      <c r="CX157" s="831"/>
      <c r="CY157" s="831"/>
      <c r="CZ157" s="831"/>
      <c r="DA157" s="831"/>
      <c r="DB157" s="831"/>
      <c r="DC157" s="592"/>
      <c r="DD157" s="829"/>
      <c r="DE157" s="829"/>
      <c r="DF157" s="831" t="s">
        <v>171</v>
      </c>
      <c r="DG157" s="831"/>
      <c r="DH157" s="831"/>
      <c r="DI157" s="831"/>
      <c r="DJ157" s="831"/>
      <c r="DK157" s="831"/>
      <c r="DL157" s="831"/>
      <c r="DM157" s="831"/>
      <c r="DN157" s="831"/>
      <c r="DO157" s="831"/>
    </row>
    <row r="158" spans="1:119" ht="15.4" customHeight="1" x14ac:dyDescent="0.2">
      <c r="A158"/>
      <c r="B158" s="324"/>
      <c r="C158" s="592"/>
      <c r="D158" s="830"/>
      <c r="E158" s="830"/>
      <c r="F158" s="596" t="s">
        <v>16</v>
      </c>
      <c r="G158" s="596">
        <v>1</v>
      </c>
      <c r="H158" s="596">
        <v>2</v>
      </c>
      <c r="I158" s="596">
        <v>3</v>
      </c>
      <c r="J158" s="596">
        <v>4</v>
      </c>
      <c r="K158" s="596">
        <v>5</v>
      </c>
      <c r="L158" s="596">
        <v>6</v>
      </c>
      <c r="M158" s="596">
        <v>7</v>
      </c>
      <c r="N158" s="596">
        <v>8</v>
      </c>
      <c r="O158" s="596">
        <v>9</v>
      </c>
      <c r="P158" s="592"/>
      <c r="Q158" s="830"/>
      <c r="R158" s="830"/>
      <c r="S158" s="596" t="s">
        <v>16</v>
      </c>
      <c r="T158" s="596">
        <v>1</v>
      </c>
      <c r="U158" s="596">
        <v>2</v>
      </c>
      <c r="V158" s="596">
        <v>3</v>
      </c>
      <c r="W158" s="596">
        <v>4</v>
      </c>
      <c r="X158" s="596">
        <v>5</v>
      </c>
      <c r="Y158" s="596">
        <v>6</v>
      </c>
      <c r="Z158" s="596">
        <v>7</v>
      </c>
      <c r="AA158" s="596">
        <v>8</v>
      </c>
      <c r="AB158" s="596">
        <v>9</v>
      </c>
      <c r="AC158" s="592"/>
      <c r="AD158" s="830"/>
      <c r="AE158" s="830"/>
      <c r="AF158" s="596" t="s">
        <v>16</v>
      </c>
      <c r="AG158" s="596">
        <v>1</v>
      </c>
      <c r="AH158" s="596">
        <v>2</v>
      </c>
      <c r="AI158" s="596">
        <v>3</v>
      </c>
      <c r="AJ158" s="596">
        <v>4</v>
      </c>
      <c r="AK158" s="596">
        <v>5</v>
      </c>
      <c r="AL158" s="596">
        <v>6</v>
      </c>
      <c r="AM158" s="596">
        <v>7</v>
      </c>
      <c r="AN158" s="596">
        <v>8</v>
      </c>
      <c r="AO158" s="596">
        <v>9</v>
      </c>
      <c r="AP158" s="591"/>
      <c r="AQ158" s="830"/>
      <c r="AR158" s="830"/>
      <c r="AS158" s="596" t="s">
        <v>16</v>
      </c>
      <c r="AT158" s="596">
        <v>1</v>
      </c>
      <c r="AU158" s="596">
        <v>2</v>
      </c>
      <c r="AV158" s="596">
        <v>3</v>
      </c>
      <c r="AW158" s="596">
        <v>4</v>
      </c>
      <c r="AX158" s="596">
        <v>5</v>
      </c>
      <c r="AY158" s="596">
        <v>6</v>
      </c>
      <c r="AZ158" s="596">
        <v>7</v>
      </c>
      <c r="BA158" s="596">
        <v>8</v>
      </c>
      <c r="BB158" s="596">
        <v>9</v>
      </c>
      <c r="BC158" s="592"/>
      <c r="BD158" s="830"/>
      <c r="BE158" s="830"/>
      <c r="BF158" s="596" t="s">
        <v>16</v>
      </c>
      <c r="BG158" s="596">
        <v>1</v>
      </c>
      <c r="BH158" s="596">
        <v>2</v>
      </c>
      <c r="BI158" s="596">
        <v>3</v>
      </c>
      <c r="BJ158" s="596">
        <v>4</v>
      </c>
      <c r="BK158" s="596">
        <v>5</v>
      </c>
      <c r="BL158" s="596">
        <v>6</v>
      </c>
      <c r="BM158" s="596">
        <v>7</v>
      </c>
      <c r="BN158" s="596">
        <v>8</v>
      </c>
      <c r="BO158" s="596">
        <v>9</v>
      </c>
      <c r="BP158"/>
      <c r="BQ158" s="830"/>
      <c r="BR158" s="830"/>
      <c r="BS158" s="596" t="s">
        <v>16</v>
      </c>
      <c r="BT158" s="596">
        <v>1</v>
      </c>
      <c r="BU158" s="596">
        <v>2</v>
      </c>
      <c r="BV158" s="596">
        <v>3</v>
      </c>
      <c r="BW158" s="596">
        <v>4</v>
      </c>
      <c r="BX158" s="596">
        <v>5</v>
      </c>
      <c r="BY158" s="596">
        <v>6</v>
      </c>
      <c r="BZ158" s="596">
        <v>7</v>
      </c>
      <c r="CA158" s="596">
        <v>8</v>
      </c>
      <c r="CB158" s="596">
        <v>9</v>
      </c>
      <c r="CC158" s="592"/>
      <c r="CD158" s="830"/>
      <c r="CE158" s="830"/>
      <c r="CF158" s="596" t="s">
        <v>16</v>
      </c>
      <c r="CG158" s="596">
        <v>1</v>
      </c>
      <c r="CH158" s="596">
        <v>2</v>
      </c>
      <c r="CI158" s="596">
        <v>3</v>
      </c>
      <c r="CJ158" s="596">
        <v>4</v>
      </c>
      <c r="CK158" s="596">
        <v>5</v>
      </c>
      <c r="CL158" s="596">
        <v>6</v>
      </c>
      <c r="CM158" s="596">
        <v>7</v>
      </c>
      <c r="CN158" s="596">
        <v>8</v>
      </c>
      <c r="CO158" s="596">
        <v>9</v>
      </c>
      <c r="CP158"/>
      <c r="CQ158" s="830"/>
      <c r="CR158" s="830"/>
      <c r="CS158" s="596" t="s">
        <v>16</v>
      </c>
      <c r="CT158" s="596">
        <v>1</v>
      </c>
      <c r="CU158" s="596">
        <v>2</v>
      </c>
      <c r="CV158" s="596">
        <v>3</v>
      </c>
      <c r="CW158" s="596">
        <v>4</v>
      </c>
      <c r="CX158" s="596">
        <v>5</v>
      </c>
      <c r="CY158" s="596">
        <v>6</v>
      </c>
      <c r="CZ158" s="596">
        <v>7</v>
      </c>
      <c r="DA158" s="596">
        <v>8</v>
      </c>
      <c r="DB158" s="596">
        <v>9</v>
      </c>
      <c r="DC158" s="592"/>
      <c r="DD158" s="830"/>
      <c r="DE158" s="830"/>
      <c r="DF158" s="596" t="s">
        <v>16</v>
      </c>
      <c r="DG158" s="596">
        <v>1</v>
      </c>
      <c r="DH158" s="596">
        <v>2</v>
      </c>
      <c r="DI158" s="596">
        <v>3</v>
      </c>
      <c r="DJ158" s="596">
        <v>4</v>
      </c>
      <c r="DK158" s="596">
        <v>5</v>
      </c>
      <c r="DL158" s="596">
        <v>6</v>
      </c>
      <c r="DM158" s="596">
        <v>7</v>
      </c>
      <c r="DN158" s="596">
        <v>8</v>
      </c>
      <c r="DO158" s="596">
        <v>9</v>
      </c>
    </row>
    <row r="159" spans="1:119" ht="15.4" customHeight="1" x14ac:dyDescent="0.2">
      <c r="A159"/>
      <c r="B159" s="324"/>
      <c r="C159" s="592"/>
      <c r="D159" s="826" t="s">
        <v>173</v>
      </c>
      <c r="E159" s="601" t="s">
        <v>92</v>
      </c>
      <c r="F159" s="599">
        <v>0</v>
      </c>
      <c r="G159" s="599">
        <v>0</v>
      </c>
      <c r="H159" s="599">
        <v>25</v>
      </c>
      <c r="I159" s="599">
        <v>25</v>
      </c>
      <c r="J159" s="599">
        <v>0</v>
      </c>
      <c r="K159" s="599">
        <v>25</v>
      </c>
      <c r="L159" s="599">
        <v>0</v>
      </c>
      <c r="M159" s="599">
        <v>0</v>
      </c>
      <c r="N159" s="599">
        <v>25</v>
      </c>
      <c r="O159" s="600">
        <v>0</v>
      </c>
      <c r="P159" s="592"/>
      <c r="Q159" s="826" t="s">
        <v>173</v>
      </c>
      <c r="R159" s="597" t="s">
        <v>92</v>
      </c>
      <c r="S159" s="599">
        <v>0</v>
      </c>
      <c r="T159" s="599">
        <v>0</v>
      </c>
      <c r="U159" s="599">
        <v>0</v>
      </c>
      <c r="V159" s="599">
        <v>0</v>
      </c>
      <c r="W159" s="599">
        <v>0</v>
      </c>
      <c r="X159" s="599">
        <v>100</v>
      </c>
      <c r="Y159" s="599">
        <v>0</v>
      </c>
      <c r="Z159" s="599">
        <v>0</v>
      </c>
      <c r="AA159" s="599">
        <v>0</v>
      </c>
      <c r="AB159" s="600">
        <v>0</v>
      </c>
      <c r="AC159" s="592"/>
      <c r="AD159" s="826" t="s">
        <v>173</v>
      </c>
      <c r="AE159" s="597" t="s">
        <v>92</v>
      </c>
      <c r="AF159" s="599">
        <v>0</v>
      </c>
      <c r="AG159" s="599">
        <v>0</v>
      </c>
      <c r="AH159" s="599">
        <v>33.333333333333329</v>
      </c>
      <c r="AI159" s="599">
        <v>33.333333333333329</v>
      </c>
      <c r="AJ159" s="599">
        <v>0</v>
      </c>
      <c r="AK159" s="599">
        <v>0</v>
      </c>
      <c r="AL159" s="599">
        <v>0</v>
      </c>
      <c r="AM159" s="599">
        <v>0</v>
      </c>
      <c r="AN159" s="599">
        <v>33.333333333333329</v>
      </c>
      <c r="AO159" s="600">
        <v>0</v>
      </c>
      <c r="AP159" s="591"/>
      <c r="AQ159" s="826" t="s">
        <v>173</v>
      </c>
      <c r="AR159" s="597" t="s">
        <v>92</v>
      </c>
      <c r="AS159" s="599">
        <v>0</v>
      </c>
      <c r="AT159" s="599">
        <v>0</v>
      </c>
      <c r="AU159" s="599">
        <v>50</v>
      </c>
      <c r="AV159" s="599">
        <v>0</v>
      </c>
      <c r="AW159" s="599">
        <v>0</v>
      </c>
      <c r="AX159" s="599">
        <v>50</v>
      </c>
      <c r="AY159" s="599">
        <v>0</v>
      </c>
      <c r="AZ159" s="599">
        <v>0</v>
      </c>
      <c r="BA159" s="599">
        <v>0</v>
      </c>
      <c r="BB159" s="600">
        <v>0</v>
      </c>
      <c r="BC159" s="592"/>
      <c r="BD159" s="826" t="s">
        <v>173</v>
      </c>
      <c r="BE159" s="597" t="s">
        <v>92</v>
      </c>
      <c r="BF159" s="599">
        <v>0</v>
      </c>
      <c r="BG159" s="599">
        <v>0</v>
      </c>
      <c r="BH159" s="599">
        <v>0</v>
      </c>
      <c r="BI159" s="599">
        <v>50</v>
      </c>
      <c r="BJ159" s="599">
        <v>0</v>
      </c>
      <c r="BK159" s="599">
        <v>0</v>
      </c>
      <c r="BL159" s="599">
        <v>0</v>
      </c>
      <c r="BM159" s="599">
        <v>0</v>
      </c>
      <c r="BN159" s="599">
        <v>50</v>
      </c>
      <c r="BO159" s="600">
        <v>0</v>
      </c>
      <c r="BP159"/>
      <c r="BQ159" s="826" t="s">
        <v>173</v>
      </c>
      <c r="BR159" s="597" t="s">
        <v>92</v>
      </c>
      <c r="BS159" s="599">
        <v>0</v>
      </c>
      <c r="BT159" s="599">
        <v>0</v>
      </c>
      <c r="BU159" s="599">
        <v>33.333333333333329</v>
      </c>
      <c r="BV159" s="599">
        <v>33.333333333333329</v>
      </c>
      <c r="BW159" s="599">
        <v>0</v>
      </c>
      <c r="BX159" s="599">
        <v>0</v>
      </c>
      <c r="BY159" s="599">
        <v>0</v>
      </c>
      <c r="BZ159" s="599">
        <v>0</v>
      </c>
      <c r="CA159" s="599">
        <v>33.333333333333329</v>
      </c>
      <c r="CB159" s="600">
        <v>0</v>
      </c>
      <c r="CC159" s="592"/>
      <c r="CD159" s="826" t="s">
        <v>173</v>
      </c>
      <c r="CE159" s="597" t="s">
        <v>92</v>
      </c>
      <c r="CF159" s="599">
        <v>0</v>
      </c>
      <c r="CG159" s="599">
        <v>0</v>
      </c>
      <c r="CH159" s="599">
        <v>0</v>
      </c>
      <c r="CI159" s="599">
        <v>0</v>
      </c>
      <c r="CJ159" s="599">
        <v>0</v>
      </c>
      <c r="CK159" s="599">
        <v>100</v>
      </c>
      <c r="CL159" s="599">
        <v>0</v>
      </c>
      <c r="CM159" s="599">
        <v>0</v>
      </c>
      <c r="CN159" s="599">
        <v>0</v>
      </c>
      <c r="CO159" s="600">
        <v>0</v>
      </c>
      <c r="CP159"/>
      <c r="CQ159" s="826" t="s">
        <v>173</v>
      </c>
      <c r="CR159" s="597" t="s">
        <v>92</v>
      </c>
      <c r="CS159" s="599">
        <v>0</v>
      </c>
      <c r="CT159" s="599">
        <v>0</v>
      </c>
      <c r="CU159" s="599">
        <v>0</v>
      </c>
      <c r="CV159" s="599">
        <v>0</v>
      </c>
      <c r="CW159" s="599">
        <v>0</v>
      </c>
      <c r="CX159" s="599">
        <v>50</v>
      </c>
      <c r="CY159" s="599">
        <v>0</v>
      </c>
      <c r="CZ159" s="599">
        <v>0</v>
      </c>
      <c r="DA159" s="599">
        <v>50</v>
      </c>
      <c r="DB159" s="600">
        <v>0</v>
      </c>
      <c r="DC159" s="592"/>
      <c r="DD159" s="826" t="s">
        <v>173</v>
      </c>
      <c r="DE159" s="597" t="s">
        <v>92</v>
      </c>
      <c r="DF159" s="599">
        <v>0</v>
      </c>
      <c r="DG159" s="599">
        <v>0</v>
      </c>
      <c r="DH159" s="599">
        <v>50</v>
      </c>
      <c r="DI159" s="599">
        <v>50</v>
      </c>
      <c r="DJ159" s="599">
        <v>0</v>
      </c>
      <c r="DK159" s="599">
        <v>0</v>
      </c>
      <c r="DL159" s="599">
        <v>0</v>
      </c>
      <c r="DM159" s="599">
        <v>0</v>
      </c>
      <c r="DN159" s="599">
        <v>0</v>
      </c>
      <c r="DO159" s="600">
        <v>0</v>
      </c>
    </row>
    <row r="160" spans="1:119" ht="15.4" customHeight="1" x14ac:dyDescent="0.2">
      <c r="A160"/>
      <c r="B160" s="324"/>
      <c r="C160" s="592"/>
      <c r="D160" s="827"/>
      <c r="E160" s="601">
        <v>1</v>
      </c>
      <c r="F160" s="599">
        <v>13.333333333333334</v>
      </c>
      <c r="G160" s="599">
        <v>20</v>
      </c>
      <c r="H160" s="599">
        <v>6.666666666666667</v>
      </c>
      <c r="I160" s="599">
        <v>33.333333333333329</v>
      </c>
      <c r="J160" s="599">
        <v>6.666666666666667</v>
      </c>
      <c r="K160" s="599">
        <v>0</v>
      </c>
      <c r="L160" s="599">
        <v>0</v>
      </c>
      <c r="M160" s="599">
        <v>0</v>
      </c>
      <c r="N160" s="599">
        <v>20</v>
      </c>
      <c r="O160" s="599">
        <v>0</v>
      </c>
      <c r="P160" s="592"/>
      <c r="Q160" s="827"/>
      <c r="R160" s="597">
        <v>1</v>
      </c>
      <c r="S160" s="599">
        <v>16.666666666666664</v>
      </c>
      <c r="T160" s="599">
        <v>0</v>
      </c>
      <c r="U160" s="599">
        <v>16.666666666666664</v>
      </c>
      <c r="V160" s="599">
        <v>33.333333333333329</v>
      </c>
      <c r="W160" s="599">
        <v>0</v>
      </c>
      <c r="X160" s="599">
        <v>0</v>
      </c>
      <c r="Y160" s="599">
        <v>0</v>
      </c>
      <c r="Z160" s="599">
        <v>0</v>
      </c>
      <c r="AA160" s="599">
        <v>33.333333333333329</v>
      </c>
      <c r="AB160" s="599">
        <v>0</v>
      </c>
      <c r="AC160" s="592"/>
      <c r="AD160" s="827"/>
      <c r="AE160" s="597">
        <v>1</v>
      </c>
      <c r="AF160" s="599">
        <v>11.111111111111111</v>
      </c>
      <c r="AG160" s="599">
        <v>33.333333333333329</v>
      </c>
      <c r="AH160" s="599">
        <v>0</v>
      </c>
      <c r="AI160" s="599">
        <v>33.333333333333329</v>
      </c>
      <c r="AJ160" s="599">
        <v>11.111111111111111</v>
      </c>
      <c r="AK160" s="599">
        <v>0</v>
      </c>
      <c r="AL160" s="599">
        <v>0</v>
      </c>
      <c r="AM160" s="599">
        <v>0</v>
      </c>
      <c r="AN160" s="599">
        <v>11.111111111111111</v>
      </c>
      <c r="AO160" s="599">
        <v>0</v>
      </c>
      <c r="AP160" s="591"/>
      <c r="AQ160" s="827"/>
      <c r="AR160" s="597">
        <v>1</v>
      </c>
      <c r="AS160" s="599">
        <v>16.666666666666664</v>
      </c>
      <c r="AT160" s="599">
        <v>33.333333333333329</v>
      </c>
      <c r="AU160" s="599">
        <v>0</v>
      </c>
      <c r="AV160" s="599">
        <v>33.333333333333329</v>
      </c>
      <c r="AW160" s="599">
        <v>16.666666666666664</v>
      </c>
      <c r="AX160" s="599">
        <v>0</v>
      </c>
      <c r="AY160" s="599">
        <v>0</v>
      </c>
      <c r="AZ160" s="599">
        <v>0</v>
      </c>
      <c r="BA160" s="599">
        <v>0</v>
      </c>
      <c r="BB160" s="599">
        <v>0</v>
      </c>
      <c r="BC160" s="592"/>
      <c r="BD160" s="827"/>
      <c r="BE160" s="597">
        <v>1</v>
      </c>
      <c r="BF160" s="599">
        <v>11.111111111111111</v>
      </c>
      <c r="BG160" s="599">
        <v>11.111111111111111</v>
      </c>
      <c r="BH160" s="599">
        <v>11.111111111111111</v>
      </c>
      <c r="BI160" s="599">
        <v>33.333333333333329</v>
      </c>
      <c r="BJ160" s="599">
        <v>0</v>
      </c>
      <c r="BK160" s="599">
        <v>0</v>
      </c>
      <c r="BL160" s="599">
        <v>0</v>
      </c>
      <c r="BM160" s="599">
        <v>0</v>
      </c>
      <c r="BN160" s="599">
        <v>33.333333333333329</v>
      </c>
      <c r="BO160" s="599">
        <v>0</v>
      </c>
      <c r="BP160"/>
      <c r="BQ160" s="827"/>
      <c r="BR160" s="597">
        <v>1</v>
      </c>
      <c r="BS160" s="599">
        <v>33.333333333333329</v>
      </c>
      <c r="BT160" s="599">
        <v>33.333333333333329</v>
      </c>
      <c r="BU160" s="599">
        <v>0</v>
      </c>
      <c r="BV160" s="599">
        <v>33.333333333333329</v>
      </c>
      <c r="BW160" s="599">
        <v>0</v>
      </c>
      <c r="BX160" s="599">
        <v>0</v>
      </c>
      <c r="BY160" s="599">
        <v>0</v>
      </c>
      <c r="BZ160" s="599">
        <v>0</v>
      </c>
      <c r="CA160" s="599">
        <v>0</v>
      </c>
      <c r="CB160" s="599">
        <v>0</v>
      </c>
      <c r="CC160" s="592"/>
      <c r="CD160" s="827"/>
      <c r="CE160" s="597">
        <v>1</v>
      </c>
      <c r="CF160" s="599">
        <v>0</v>
      </c>
      <c r="CG160" s="599">
        <v>11.111111111111111</v>
      </c>
      <c r="CH160" s="599">
        <v>11.111111111111111</v>
      </c>
      <c r="CI160" s="599">
        <v>33.333333333333329</v>
      </c>
      <c r="CJ160" s="599">
        <v>11.111111111111111</v>
      </c>
      <c r="CK160" s="599">
        <v>0</v>
      </c>
      <c r="CL160" s="599">
        <v>0</v>
      </c>
      <c r="CM160" s="599">
        <v>0</v>
      </c>
      <c r="CN160" s="599">
        <v>33.333333333333329</v>
      </c>
      <c r="CO160" s="599">
        <v>0</v>
      </c>
      <c r="CP160"/>
      <c r="CQ160" s="827"/>
      <c r="CR160" s="597">
        <v>1</v>
      </c>
      <c r="CS160" s="599">
        <v>9.0909090909090917</v>
      </c>
      <c r="CT160" s="599">
        <v>9.0909090909090917</v>
      </c>
      <c r="CU160" s="599">
        <v>9.0909090909090917</v>
      </c>
      <c r="CV160" s="599">
        <v>36.363636363636367</v>
      </c>
      <c r="CW160" s="599">
        <v>9.0909090909090917</v>
      </c>
      <c r="CX160" s="599">
        <v>0</v>
      </c>
      <c r="CY160" s="599">
        <v>0</v>
      </c>
      <c r="CZ160" s="599">
        <v>0</v>
      </c>
      <c r="DA160" s="599">
        <v>27.27272727272727</v>
      </c>
      <c r="DB160" s="599">
        <v>0</v>
      </c>
      <c r="DC160" s="592"/>
      <c r="DD160" s="827"/>
      <c r="DE160" s="597">
        <v>1</v>
      </c>
      <c r="DF160" s="599">
        <v>25</v>
      </c>
      <c r="DG160" s="599">
        <v>50</v>
      </c>
      <c r="DH160" s="599">
        <v>0</v>
      </c>
      <c r="DI160" s="599">
        <v>25</v>
      </c>
      <c r="DJ160" s="599">
        <v>0</v>
      </c>
      <c r="DK160" s="599">
        <v>0</v>
      </c>
      <c r="DL160" s="599">
        <v>0</v>
      </c>
      <c r="DM160" s="599">
        <v>0</v>
      </c>
      <c r="DN160" s="599">
        <v>0</v>
      </c>
      <c r="DO160" s="599">
        <v>0</v>
      </c>
    </row>
    <row r="161" spans="1:119" ht="15.4" customHeight="1" x14ac:dyDescent="0.2">
      <c r="A161"/>
      <c r="B161" s="324"/>
      <c r="C161" s="592"/>
      <c r="D161" s="827"/>
      <c r="E161" s="601" t="s">
        <v>45</v>
      </c>
      <c r="F161" s="599">
        <v>7.523510971786834</v>
      </c>
      <c r="G161" s="599">
        <v>43.573667711598745</v>
      </c>
      <c r="H161" s="599">
        <v>24.137931034482758</v>
      </c>
      <c r="I161" s="599">
        <v>9.7178683385579934</v>
      </c>
      <c r="J161" s="599">
        <v>2.8213166144200628</v>
      </c>
      <c r="K161" s="599">
        <v>4.3887147335423196</v>
      </c>
      <c r="L161" s="599">
        <v>4.0752351097178678</v>
      </c>
      <c r="M161" s="599">
        <v>1.5673981191222568</v>
      </c>
      <c r="N161" s="599">
        <v>1.2539184952978055</v>
      </c>
      <c r="O161" s="599">
        <v>0.94043887147335425</v>
      </c>
      <c r="P161" s="592"/>
      <c r="Q161" s="827"/>
      <c r="R161" s="597" t="s">
        <v>45</v>
      </c>
      <c r="S161" s="599">
        <v>8.5271317829457356</v>
      </c>
      <c r="T161" s="599">
        <v>41.085271317829459</v>
      </c>
      <c r="U161" s="599">
        <v>23.255813953488371</v>
      </c>
      <c r="V161" s="599">
        <v>9.3023255813953494</v>
      </c>
      <c r="W161" s="599">
        <v>3.1007751937984498</v>
      </c>
      <c r="X161" s="599">
        <v>5.4263565891472867</v>
      </c>
      <c r="Y161" s="599">
        <v>4.6511627906976747</v>
      </c>
      <c r="Z161" s="599">
        <v>2.3255813953488373</v>
      </c>
      <c r="AA161" s="599">
        <v>1.5503875968992249</v>
      </c>
      <c r="AB161" s="599">
        <v>0.77519379844961245</v>
      </c>
      <c r="AC161" s="592"/>
      <c r="AD161" s="827"/>
      <c r="AE161" s="597" t="s">
        <v>45</v>
      </c>
      <c r="AF161" s="599">
        <v>6.8421052631578956</v>
      </c>
      <c r="AG161" s="599">
        <v>45.263157894736842</v>
      </c>
      <c r="AH161" s="599">
        <v>24.736842105263158</v>
      </c>
      <c r="AI161" s="599">
        <v>10</v>
      </c>
      <c r="AJ161" s="599">
        <v>2.6315789473684208</v>
      </c>
      <c r="AK161" s="599">
        <v>3.6842105263157889</v>
      </c>
      <c r="AL161" s="599">
        <v>3.6842105263157889</v>
      </c>
      <c r="AM161" s="599">
        <v>1.0526315789473684</v>
      </c>
      <c r="AN161" s="599">
        <v>1.0526315789473684</v>
      </c>
      <c r="AO161" s="599">
        <v>1.0526315789473684</v>
      </c>
      <c r="AP161" s="591"/>
      <c r="AQ161" s="827"/>
      <c r="AR161" s="597" t="s">
        <v>45</v>
      </c>
      <c r="AS161" s="599">
        <v>13.496932515337424</v>
      </c>
      <c r="AT161" s="599">
        <v>47.239263803680984</v>
      </c>
      <c r="AU161" s="599">
        <v>23.312883435582819</v>
      </c>
      <c r="AV161" s="599">
        <v>7.3619631901840492</v>
      </c>
      <c r="AW161" s="599">
        <v>3.0674846625766872</v>
      </c>
      <c r="AX161" s="599">
        <v>0.61349693251533743</v>
      </c>
      <c r="AY161" s="599">
        <v>1.8404907975460123</v>
      </c>
      <c r="AZ161" s="599">
        <v>1.2269938650306749</v>
      </c>
      <c r="BA161" s="599">
        <v>1.2269938650306749</v>
      </c>
      <c r="BB161" s="599">
        <v>0.61349693251533743</v>
      </c>
      <c r="BC161" s="592"/>
      <c r="BD161" s="827"/>
      <c r="BE161" s="597" t="s">
        <v>45</v>
      </c>
      <c r="BF161" s="599">
        <v>1.2820512820512819</v>
      </c>
      <c r="BG161" s="599">
        <v>39.743589743589745</v>
      </c>
      <c r="BH161" s="599">
        <v>25</v>
      </c>
      <c r="BI161" s="599">
        <v>12.179487179487179</v>
      </c>
      <c r="BJ161" s="599">
        <v>2.5641025641025639</v>
      </c>
      <c r="BK161" s="599">
        <v>8.3333333333333321</v>
      </c>
      <c r="BL161" s="599">
        <v>6.4102564102564097</v>
      </c>
      <c r="BM161" s="599">
        <v>1.9230769230769231</v>
      </c>
      <c r="BN161" s="599">
        <v>1.2820512820512819</v>
      </c>
      <c r="BO161" s="599">
        <v>1.2820512820512819</v>
      </c>
      <c r="BP161"/>
      <c r="BQ161" s="827"/>
      <c r="BR161" s="597" t="s">
        <v>45</v>
      </c>
      <c r="BS161" s="599">
        <v>8.6363636363636367</v>
      </c>
      <c r="BT161" s="599">
        <v>52.72727272727272</v>
      </c>
      <c r="BU161" s="599">
        <v>24.545454545454547</v>
      </c>
      <c r="BV161" s="599">
        <v>10</v>
      </c>
      <c r="BW161" s="599">
        <v>0</v>
      </c>
      <c r="BX161" s="599">
        <v>0.90909090909090906</v>
      </c>
      <c r="BY161" s="599">
        <v>2.7272727272727271</v>
      </c>
      <c r="BZ161" s="599">
        <v>0</v>
      </c>
      <c r="CA161" s="599">
        <v>0</v>
      </c>
      <c r="CB161" s="599">
        <v>0.45454545454545453</v>
      </c>
      <c r="CC161" s="592"/>
      <c r="CD161" s="827"/>
      <c r="CE161" s="597" t="s">
        <v>45</v>
      </c>
      <c r="CF161" s="599">
        <v>5.0505050505050502</v>
      </c>
      <c r="CG161" s="599">
        <v>23.232323232323232</v>
      </c>
      <c r="CH161" s="599">
        <v>23.232323232323232</v>
      </c>
      <c r="CI161" s="599">
        <v>9.0909090909090917</v>
      </c>
      <c r="CJ161" s="599">
        <v>9.0909090909090917</v>
      </c>
      <c r="CK161" s="599">
        <v>12.121212121212121</v>
      </c>
      <c r="CL161" s="599">
        <v>7.0707070707070701</v>
      </c>
      <c r="CM161" s="599">
        <v>5.0505050505050502</v>
      </c>
      <c r="CN161" s="599">
        <v>4.0404040404040407</v>
      </c>
      <c r="CO161" s="599">
        <v>2.0202020202020203</v>
      </c>
      <c r="CP161"/>
      <c r="CQ161" s="827"/>
      <c r="CR161" s="597" t="s">
        <v>45</v>
      </c>
      <c r="CS161" s="599">
        <v>5.1282051282051277</v>
      </c>
      <c r="CT161" s="599">
        <v>31.623931623931622</v>
      </c>
      <c r="CU161" s="599">
        <v>19.658119658119659</v>
      </c>
      <c r="CV161" s="599">
        <v>9.4017094017094021</v>
      </c>
      <c r="CW161" s="599">
        <v>6.8376068376068382</v>
      </c>
      <c r="CX161" s="599">
        <v>10.256410256410255</v>
      </c>
      <c r="CY161" s="599">
        <v>8.5470085470085468</v>
      </c>
      <c r="CZ161" s="599">
        <v>4.2735042735042734</v>
      </c>
      <c r="DA161" s="599">
        <v>3.4188034188034191</v>
      </c>
      <c r="DB161" s="599">
        <v>0.85470085470085477</v>
      </c>
      <c r="DC161" s="592"/>
      <c r="DD161" s="827"/>
      <c r="DE161" s="597" t="s">
        <v>45</v>
      </c>
      <c r="DF161" s="599">
        <v>8.9108910891089099</v>
      </c>
      <c r="DG161" s="599">
        <v>50.495049504950494</v>
      </c>
      <c r="DH161" s="599">
        <v>26.732673267326735</v>
      </c>
      <c r="DI161" s="599">
        <v>9.9009900990099009</v>
      </c>
      <c r="DJ161" s="599">
        <v>0.49504950495049505</v>
      </c>
      <c r="DK161" s="599">
        <v>0.99009900990099009</v>
      </c>
      <c r="DL161" s="599">
        <v>1.4851485148514851</v>
      </c>
      <c r="DM161" s="599">
        <v>0</v>
      </c>
      <c r="DN161" s="599">
        <v>0</v>
      </c>
      <c r="DO161" s="599">
        <v>0.99009900990099009</v>
      </c>
    </row>
    <row r="162" spans="1:119" ht="15.4" customHeight="1" x14ac:dyDescent="0.2">
      <c r="A162"/>
      <c r="B162" s="324"/>
      <c r="C162" s="592"/>
      <c r="D162" s="827"/>
      <c r="E162" s="601" t="s">
        <v>33</v>
      </c>
      <c r="F162" s="599">
        <v>4.1860465116279073</v>
      </c>
      <c r="G162" s="599">
        <v>30.697674418604652</v>
      </c>
      <c r="H162" s="599">
        <v>35.813953488372093</v>
      </c>
      <c r="I162" s="599">
        <v>12.558139534883722</v>
      </c>
      <c r="J162" s="599">
        <v>7.441860465116279</v>
      </c>
      <c r="K162" s="599">
        <v>2.7906976744186047</v>
      </c>
      <c r="L162" s="599">
        <v>3.7209302325581395</v>
      </c>
      <c r="M162" s="599">
        <v>0.46511627906976744</v>
      </c>
      <c r="N162" s="599">
        <v>2.3255813953488373</v>
      </c>
      <c r="O162" s="599">
        <v>0</v>
      </c>
      <c r="P162" s="592"/>
      <c r="Q162" s="827"/>
      <c r="R162" s="597" t="s">
        <v>33</v>
      </c>
      <c r="S162" s="599">
        <v>2.7272727272727271</v>
      </c>
      <c r="T162" s="599">
        <v>34.545454545454547</v>
      </c>
      <c r="U162" s="599">
        <v>34.545454545454547</v>
      </c>
      <c r="V162" s="599">
        <v>11.818181818181818</v>
      </c>
      <c r="W162" s="599">
        <v>7.2727272727272725</v>
      </c>
      <c r="X162" s="599">
        <v>3.6363636363636362</v>
      </c>
      <c r="Y162" s="599">
        <v>4.5454545454545459</v>
      </c>
      <c r="Z162" s="599">
        <v>0</v>
      </c>
      <c r="AA162" s="599">
        <v>0.90909090909090906</v>
      </c>
      <c r="AB162" s="599">
        <v>0</v>
      </c>
      <c r="AC162" s="592"/>
      <c r="AD162" s="827"/>
      <c r="AE162" s="597" t="s">
        <v>33</v>
      </c>
      <c r="AF162" s="599">
        <v>5.7142857142857144</v>
      </c>
      <c r="AG162" s="599">
        <v>26.666666666666668</v>
      </c>
      <c r="AH162" s="599">
        <v>37.142857142857146</v>
      </c>
      <c r="AI162" s="599">
        <v>13.333333333333334</v>
      </c>
      <c r="AJ162" s="599">
        <v>7.6190476190476195</v>
      </c>
      <c r="AK162" s="599">
        <v>1.9047619047619049</v>
      </c>
      <c r="AL162" s="599">
        <v>2.8571428571428572</v>
      </c>
      <c r="AM162" s="599">
        <v>0.95238095238095244</v>
      </c>
      <c r="AN162" s="599">
        <v>3.8095238095238098</v>
      </c>
      <c r="AO162" s="599">
        <v>0</v>
      </c>
      <c r="AP162" s="591"/>
      <c r="AQ162" s="827"/>
      <c r="AR162" s="597" t="s">
        <v>33</v>
      </c>
      <c r="AS162" s="599">
        <v>6.9767441860465116</v>
      </c>
      <c r="AT162" s="599">
        <v>36.046511627906973</v>
      </c>
      <c r="AU162" s="599">
        <v>37.209302325581397</v>
      </c>
      <c r="AV162" s="599">
        <v>11.627906976744185</v>
      </c>
      <c r="AW162" s="599">
        <v>3.4883720930232558</v>
      </c>
      <c r="AX162" s="599">
        <v>1.1627906976744187</v>
      </c>
      <c r="AY162" s="599">
        <v>2.3255813953488373</v>
      </c>
      <c r="AZ162" s="599">
        <v>1.1627906976744187</v>
      </c>
      <c r="BA162" s="599">
        <v>0</v>
      </c>
      <c r="BB162" s="599">
        <v>0</v>
      </c>
      <c r="BC162" s="592"/>
      <c r="BD162" s="827"/>
      <c r="BE162" s="597" t="s">
        <v>33</v>
      </c>
      <c r="BF162" s="599">
        <v>2.3255813953488373</v>
      </c>
      <c r="BG162" s="599">
        <v>27.131782945736433</v>
      </c>
      <c r="BH162" s="599">
        <v>34.883720930232556</v>
      </c>
      <c r="BI162" s="599">
        <v>13.178294573643413</v>
      </c>
      <c r="BJ162" s="599">
        <v>10.077519379844961</v>
      </c>
      <c r="BK162" s="599">
        <v>3.8759689922480618</v>
      </c>
      <c r="BL162" s="599">
        <v>4.6511627906976747</v>
      </c>
      <c r="BM162" s="599">
        <v>0</v>
      </c>
      <c r="BN162" s="599">
        <v>3.8759689922480618</v>
      </c>
      <c r="BO162" s="599">
        <v>0</v>
      </c>
      <c r="BP162"/>
      <c r="BQ162" s="827"/>
      <c r="BR162" s="597" t="s">
        <v>33</v>
      </c>
      <c r="BS162" s="599">
        <v>3.5714285714285712</v>
      </c>
      <c r="BT162" s="599">
        <v>33.035714285714285</v>
      </c>
      <c r="BU162" s="599">
        <v>43.75</v>
      </c>
      <c r="BV162" s="599">
        <v>10.714285714285714</v>
      </c>
      <c r="BW162" s="599">
        <v>5.3571428571428568</v>
      </c>
      <c r="BX162" s="599">
        <v>0.89285714285714279</v>
      </c>
      <c r="BY162" s="599">
        <v>1.7857142857142856</v>
      </c>
      <c r="BZ162" s="599">
        <v>0</v>
      </c>
      <c r="CA162" s="599">
        <v>0.89285714285714279</v>
      </c>
      <c r="CB162" s="599">
        <v>0</v>
      </c>
      <c r="CC162" s="592"/>
      <c r="CD162" s="827"/>
      <c r="CE162" s="597" t="s">
        <v>33</v>
      </c>
      <c r="CF162" s="599">
        <v>4.8543689320388346</v>
      </c>
      <c r="CG162" s="599">
        <v>28.155339805825243</v>
      </c>
      <c r="CH162" s="599">
        <v>27.184466019417474</v>
      </c>
      <c r="CI162" s="599">
        <v>14.563106796116504</v>
      </c>
      <c r="CJ162" s="599">
        <v>9.7087378640776691</v>
      </c>
      <c r="CK162" s="599">
        <v>4.8543689320388346</v>
      </c>
      <c r="CL162" s="599">
        <v>5.825242718446602</v>
      </c>
      <c r="CM162" s="599">
        <v>0.97087378640776689</v>
      </c>
      <c r="CN162" s="599">
        <v>3.8834951456310676</v>
      </c>
      <c r="CO162" s="599">
        <v>0</v>
      </c>
      <c r="CP162"/>
      <c r="CQ162" s="827"/>
      <c r="CR162" s="597" t="s">
        <v>33</v>
      </c>
      <c r="CS162" s="599">
        <v>4.4776119402985071</v>
      </c>
      <c r="CT162" s="599">
        <v>11.940298507462686</v>
      </c>
      <c r="CU162" s="599">
        <v>29.850746268656714</v>
      </c>
      <c r="CV162" s="599">
        <v>14.925373134328357</v>
      </c>
      <c r="CW162" s="599">
        <v>11.940298507462686</v>
      </c>
      <c r="CX162" s="599">
        <v>7.4626865671641784</v>
      </c>
      <c r="CY162" s="599">
        <v>10.44776119402985</v>
      </c>
      <c r="CZ162" s="599">
        <v>1.4925373134328357</v>
      </c>
      <c r="DA162" s="599">
        <v>7.4626865671641784</v>
      </c>
      <c r="DB162" s="599">
        <v>0</v>
      </c>
      <c r="DC162" s="592"/>
      <c r="DD162" s="827"/>
      <c r="DE162" s="597" t="s">
        <v>33</v>
      </c>
      <c r="DF162" s="599">
        <v>4.0540540540540544</v>
      </c>
      <c r="DG162" s="599">
        <v>39.189189189189186</v>
      </c>
      <c r="DH162" s="599">
        <v>38.513513513513516</v>
      </c>
      <c r="DI162" s="599">
        <v>11.486486486486488</v>
      </c>
      <c r="DJ162" s="599">
        <v>5.4054054054054053</v>
      </c>
      <c r="DK162" s="599">
        <v>0.67567567567567566</v>
      </c>
      <c r="DL162" s="599">
        <v>0.67567567567567566</v>
      </c>
      <c r="DM162" s="599">
        <v>0</v>
      </c>
      <c r="DN162" s="599">
        <v>0</v>
      </c>
      <c r="DO162" s="599">
        <v>0</v>
      </c>
    </row>
    <row r="163" spans="1:119" ht="15.4" customHeight="1" x14ac:dyDescent="0.2">
      <c r="A163"/>
      <c r="B163" s="324"/>
      <c r="C163" s="592"/>
      <c r="D163" s="827"/>
      <c r="E163" s="601" t="s">
        <v>34</v>
      </c>
      <c r="F163" s="599">
        <v>3.080568720379147</v>
      </c>
      <c r="G163" s="599">
        <v>20.85308056872038</v>
      </c>
      <c r="H163" s="599">
        <v>36.729857819905213</v>
      </c>
      <c r="I163" s="599">
        <v>19.431279620853083</v>
      </c>
      <c r="J163" s="599">
        <v>6.6350710900473935</v>
      </c>
      <c r="K163" s="599">
        <v>4.7393364928909953</v>
      </c>
      <c r="L163" s="599">
        <v>4.028436018957346</v>
      </c>
      <c r="M163" s="599">
        <v>1.8957345971563981</v>
      </c>
      <c r="N163" s="599">
        <v>1.8957345971563981</v>
      </c>
      <c r="O163" s="599">
        <v>0.7109004739336493</v>
      </c>
      <c r="P163" s="592"/>
      <c r="Q163" s="827"/>
      <c r="R163" s="597" t="s">
        <v>34</v>
      </c>
      <c r="S163" s="599">
        <v>2.8248587570621471</v>
      </c>
      <c r="T163" s="599">
        <v>18.07909604519774</v>
      </c>
      <c r="U163" s="599">
        <v>41.807909604519772</v>
      </c>
      <c r="V163" s="599">
        <v>18.07909604519774</v>
      </c>
      <c r="W163" s="599">
        <v>6.2146892655367232</v>
      </c>
      <c r="X163" s="599">
        <v>5.0847457627118651</v>
      </c>
      <c r="Y163" s="599">
        <v>4.5197740112994351</v>
      </c>
      <c r="Z163" s="599">
        <v>1.6949152542372881</v>
      </c>
      <c r="AA163" s="599">
        <v>1.1299435028248588</v>
      </c>
      <c r="AB163" s="599">
        <v>0.56497175141242939</v>
      </c>
      <c r="AC163" s="592"/>
      <c r="AD163" s="827"/>
      <c r="AE163" s="597" t="s">
        <v>34</v>
      </c>
      <c r="AF163" s="599">
        <v>3.2653061224489797</v>
      </c>
      <c r="AG163" s="599">
        <v>22.857142857142858</v>
      </c>
      <c r="AH163" s="599">
        <v>33.061224489795919</v>
      </c>
      <c r="AI163" s="599">
        <v>20.408163265306122</v>
      </c>
      <c r="AJ163" s="599">
        <v>6.9387755102040813</v>
      </c>
      <c r="AK163" s="599">
        <v>4.4897959183673466</v>
      </c>
      <c r="AL163" s="599">
        <v>3.6734693877551026</v>
      </c>
      <c r="AM163" s="599">
        <v>2.0408163265306123</v>
      </c>
      <c r="AN163" s="599">
        <v>2.4489795918367347</v>
      </c>
      <c r="AO163" s="599">
        <v>0.81632653061224492</v>
      </c>
      <c r="AP163" s="591"/>
      <c r="AQ163" s="827"/>
      <c r="AR163" s="597" t="s">
        <v>34</v>
      </c>
      <c r="AS163" s="599">
        <v>4.0697674418604652</v>
      </c>
      <c r="AT163" s="599">
        <v>25</v>
      </c>
      <c r="AU163" s="599">
        <v>41.860465116279073</v>
      </c>
      <c r="AV163" s="599">
        <v>13.953488372093023</v>
      </c>
      <c r="AW163" s="599">
        <v>6.395348837209303</v>
      </c>
      <c r="AX163" s="599">
        <v>1.7441860465116279</v>
      </c>
      <c r="AY163" s="599">
        <v>2.3255813953488373</v>
      </c>
      <c r="AZ163" s="599">
        <v>1.1627906976744187</v>
      </c>
      <c r="BA163" s="599">
        <v>2.3255813953488373</v>
      </c>
      <c r="BB163" s="599">
        <v>1.1627906976744187</v>
      </c>
      <c r="BC163" s="592"/>
      <c r="BD163" s="827"/>
      <c r="BE163" s="597" t="s">
        <v>34</v>
      </c>
      <c r="BF163" s="599">
        <v>2.4</v>
      </c>
      <c r="BG163" s="599">
        <v>18</v>
      </c>
      <c r="BH163" s="599">
        <v>33.200000000000003</v>
      </c>
      <c r="BI163" s="599">
        <v>23.200000000000003</v>
      </c>
      <c r="BJ163" s="599">
        <v>6.8000000000000007</v>
      </c>
      <c r="BK163" s="599">
        <v>6.8000000000000007</v>
      </c>
      <c r="BL163" s="599">
        <v>5.2</v>
      </c>
      <c r="BM163" s="599">
        <v>2.4</v>
      </c>
      <c r="BN163" s="599">
        <v>1.6</v>
      </c>
      <c r="BO163" s="599">
        <v>0.4</v>
      </c>
      <c r="BP163"/>
      <c r="BQ163" s="827"/>
      <c r="BR163" s="597" t="s">
        <v>34</v>
      </c>
      <c r="BS163" s="599">
        <v>3.6809815950920246</v>
      </c>
      <c r="BT163" s="599">
        <v>21.472392638036812</v>
      </c>
      <c r="BU163" s="599">
        <v>42.944785276073624</v>
      </c>
      <c r="BV163" s="599">
        <v>19.631901840490798</v>
      </c>
      <c r="BW163" s="599">
        <v>5.5214723926380369</v>
      </c>
      <c r="BX163" s="599">
        <v>4.294478527607362</v>
      </c>
      <c r="BY163" s="599">
        <v>1.2269938650306749</v>
      </c>
      <c r="BZ163" s="599">
        <v>1.2269938650306749</v>
      </c>
      <c r="CA163" s="599">
        <v>0</v>
      </c>
      <c r="CB163" s="599">
        <v>0</v>
      </c>
      <c r="CC163" s="592"/>
      <c r="CD163" s="827"/>
      <c r="CE163" s="597" t="s">
        <v>34</v>
      </c>
      <c r="CF163" s="599">
        <v>2.7027027027027026</v>
      </c>
      <c r="CG163" s="599">
        <v>20.463320463320464</v>
      </c>
      <c r="CH163" s="599">
        <v>32.818532818532816</v>
      </c>
      <c r="CI163" s="599">
        <v>19.305019305019304</v>
      </c>
      <c r="CJ163" s="599">
        <v>7.3359073359073363</v>
      </c>
      <c r="CK163" s="599">
        <v>5.019305019305019</v>
      </c>
      <c r="CL163" s="599">
        <v>5.7915057915057915</v>
      </c>
      <c r="CM163" s="599">
        <v>2.3166023166023164</v>
      </c>
      <c r="CN163" s="599">
        <v>3.0888030888030888</v>
      </c>
      <c r="CO163" s="599">
        <v>1.1583011583011582</v>
      </c>
      <c r="CP163"/>
      <c r="CQ163" s="827"/>
      <c r="CR163" s="597" t="s">
        <v>34</v>
      </c>
      <c r="CS163" s="599">
        <v>0.85470085470085477</v>
      </c>
      <c r="CT163" s="599">
        <v>6.8376068376068382</v>
      </c>
      <c r="CU163" s="599">
        <v>23.931623931623932</v>
      </c>
      <c r="CV163" s="599">
        <v>21.367521367521366</v>
      </c>
      <c r="CW163" s="599">
        <v>12.820512820512819</v>
      </c>
      <c r="CX163" s="599">
        <v>8.5470085470085468</v>
      </c>
      <c r="CY163" s="599">
        <v>11.111111111111111</v>
      </c>
      <c r="CZ163" s="599">
        <v>5.1282051282051277</v>
      </c>
      <c r="DA163" s="599">
        <v>6.8376068376068382</v>
      </c>
      <c r="DB163" s="599">
        <v>2.5641025641025639</v>
      </c>
      <c r="DC163" s="592"/>
      <c r="DD163" s="827"/>
      <c r="DE163" s="597" t="s">
        <v>34</v>
      </c>
      <c r="DF163" s="599">
        <v>3.9344262295081971</v>
      </c>
      <c r="DG163" s="599">
        <v>26.229508196721312</v>
      </c>
      <c r="DH163" s="599">
        <v>41.639344262295083</v>
      </c>
      <c r="DI163" s="599">
        <v>18.688524590163937</v>
      </c>
      <c r="DJ163" s="599">
        <v>4.2622950819672125</v>
      </c>
      <c r="DK163" s="599">
        <v>3.278688524590164</v>
      </c>
      <c r="DL163" s="599">
        <v>1.3114754098360655</v>
      </c>
      <c r="DM163" s="599">
        <v>0.65573770491803274</v>
      </c>
      <c r="DN163" s="599">
        <v>0</v>
      </c>
      <c r="DO163" s="599">
        <v>0</v>
      </c>
    </row>
    <row r="164" spans="1:119" ht="15.4" customHeight="1" x14ac:dyDescent="0.2">
      <c r="A164"/>
      <c r="B164" s="324"/>
      <c r="C164" s="592"/>
      <c r="D164" s="827"/>
      <c r="E164" s="601" t="s">
        <v>35</v>
      </c>
      <c r="F164" s="599">
        <v>2.0202020202020203</v>
      </c>
      <c r="G164" s="599">
        <v>15.782828282828282</v>
      </c>
      <c r="H164" s="599">
        <v>32.196969696969695</v>
      </c>
      <c r="I164" s="599">
        <v>25.505050505050502</v>
      </c>
      <c r="J164" s="599">
        <v>10.984848484848484</v>
      </c>
      <c r="K164" s="599">
        <v>6.5656565656565666</v>
      </c>
      <c r="L164" s="599">
        <v>4.1666666666666661</v>
      </c>
      <c r="M164" s="599">
        <v>1.0101010101010102</v>
      </c>
      <c r="N164" s="599">
        <v>1.3888888888888888</v>
      </c>
      <c r="O164" s="599">
        <v>0.37878787878787878</v>
      </c>
      <c r="P164" s="592"/>
      <c r="Q164" s="827"/>
      <c r="R164" s="597" t="s">
        <v>35</v>
      </c>
      <c r="S164" s="599">
        <v>1.5625</v>
      </c>
      <c r="T164" s="599">
        <v>15.625</v>
      </c>
      <c r="U164" s="599">
        <v>31.770833333333332</v>
      </c>
      <c r="V164" s="599">
        <v>26.041666666666668</v>
      </c>
      <c r="W164" s="599">
        <v>13.28125</v>
      </c>
      <c r="X164" s="599">
        <v>4.9479166666666661</v>
      </c>
      <c r="Y164" s="599">
        <v>4.4270833333333339</v>
      </c>
      <c r="Z164" s="599">
        <v>0.78125</v>
      </c>
      <c r="AA164" s="599">
        <v>1.0416666666666665</v>
      </c>
      <c r="AB164" s="599">
        <v>0.52083333333333326</v>
      </c>
      <c r="AC164" s="592"/>
      <c r="AD164" s="827"/>
      <c r="AE164" s="597" t="s">
        <v>35</v>
      </c>
      <c r="AF164" s="599">
        <v>2.4509803921568629</v>
      </c>
      <c r="AG164" s="599">
        <v>15.931372549019606</v>
      </c>
      <c r="AH164" s="599">
        <v>32.598039215686278</v>
      </c>
      <c r="AI164" s="599">
        <v>25</v>
      </c>
      <c r="AJ164" s="599">
        <v>8.8235294117647065</v>
      </c>
      <c r="AK164" s="599">
        <v>8.0882352941176467</v>
      </c>
      <c r="AL164" s="599">
        <v>3.9215686274509802</v>
      </c>
      <c r="AM164" s="599">
        <v>1.2254901960784315</v>
      </c>
      <c r="AN164" s="599">
        <v>1.715686274509804</v>
      </c>
      <c r="AO164" s="599">
        <v>0.24509803921568626</v>
      </c>
      <c r="AP164" s="591"/>
      <c r="AQ164" s="827"/>
      <c r="AR164" s="597" t="s">
        <v>35</v>
      </c>
      <c r="AS164" s="599">
        <v>1.7543859649122806</v>
      </c>
      <c r="AT164" s="599">
        <v>20.350877192982455</v>
      </c>
      <c r="AU164" s="599">
        <v>37.543859649122808</v>
      </c>
      <c r="AV164" s="599">
        <v>23.157894736842106</v>
      </c>
      <c r="AW164" s="599">
        <v>9.1228070175438596</v>
      </c>
      <c r="AX164" s="599">
        <v>3.1578947368421053</v>
      </c>
      <c r="AY164" s="599">
        <v>2.807017543859649</v>
      </c>
      <c r="AZ164" s="599">
        <v>0.35087719298245612</v>
      </c>
      <c r="BA164" s="599">
        <v>1.7543859649122806</v>
      </c>
      <c r="BB164" s="599">
        <v>0</v>
      </c>
      <c r="BC164" s="592"/>
      <c r="BD164" s="827"/>
      <c r="BE164" s="597" t="s">
        <v>35</v>
      </c>
      <c r="BF164" s="599">
        <v>2.1696252465483234</v>
      </c>
      <c r="BG164" s="599">
        <v>13.214990138067062</v>
      </c>
      <c r="BH164" s="599">
        <v>29.191321499013807</v>
      </c>
      <c r="BI164" s="599">
        <v>26.824457593688361</v>
      </c>
      <c r="BJ164" s="599">
        <v>12.031558185404339</v>
      </c>
      <c r="BK164" s="599">
        <v>8.4812623274161734</v>
      </c>
      <c r="BL164" s="599">
        <v>4.9309664694280082</v>
      </c>
      <c r="BM164" s="599">
        <v>1.3806706114398422</v>
      </c>
      <c r="BN164" s="599">
        <v>1.1834319526627219</v>
      </c>
      <c r="BO164" s="599">
        <v>0.59171597633136097</v>
      </c>
      <c r="BP164"/>
      <c r="BQ164" s="827"/>
      <c r="BR164" s="597" t="s">
        <v>35</v>
      </c>
      <c r="BS164" s="599">
        <v>3.3057851239669422</v>
      </c>
      <c r="BT164" s="599">
        <v>19.008264462809919</v>
      </c>
      <c r="BU164" s="599">
        <v>36.776859504132233</v>
      </c>
      <c r="BV164" s="599">
        <v>23.966942148760332</v>
      </c>
      <c r="BW164" s="599">
        <v>7.8512396694214877</v>
      </c>
      <c r="BX164" s="599">
        <v>6.1983471074380168</v>
      </c>
      <c r="BY164" s="599">
        <v>1.2396694214876034</v>
      </c>
      <c r="BZ164" s="599">
        <v>0.41322314049586778</v>
      </c>
      <c r="CA164" s="599">
        <v>1.2396694214876034</v>
      </c>
      <c r="CB164" s="599">
        <v>0</v>
      </c>
      <c r="CC164" s="592"/>
      <c r="CD164" s="827"/>
      <c r="CE164" s="597" t="s">
        <v>35</v>
      </c>
      <c r="CF164" s="599">
        <v>1.4545454545454546</v>
      </c>
      <c r="CG164" s="599">
        <v>14.363636363636365</v>
      </c>
      <c r="CH164" s="599">
        <v>30.181818181818183</v>
      </c>
      <c r="CI164" s="599">
        <v>26.181818181818183</v>
      </c>
      <c r="CJ164" s="599">
        <v>12.363636363636363</v>
      </c>
      <c r="CK164" s="599">
        <v>6.7272727272727275</v>
      </c>
      <c r="CL164" s="599">
        <v>5.4545454545454541</v>
      </c>
      <c r="CM164" s="599">
        <v>1.2727272727272727</v>
      </c>
      <c r="CN164" s="599">
        <v>1.4545454545454546</v>
      </c>
      <c r="CO164" s="599">
        <v>0.54545454545454553</v>
      </c>
      <c r="CP164"/>
      <c r="CQ164" s="827"/>
      <c r="CR164" s="597" t="s">
        <v>35</v>
      </c>
      <c r="CS164" s="599">
        <v>1.2269938650306749</v>
      </c>
      <c r="CT164" s="599">
        <v>7.9754601226993866</v>
      </c>
      <c r="CU164" s="599">
        <v>18.404907975460123</v>
      </c>
      <c r="CV164" s="599">
        <v>26.380368098159508</v>
      </c>
      <c r="CW164" s="599">
        <v>15.950920245398773</v>
      </c>
      <c r="CX164" s="599">
        <v>7.9754601226993866</v>
      </c>
      <c r="CY164" s="599">
        <v>13.496932515337424</v>
      </c>
      <c r="CZ164" s="599">
        <v>4.294478527607362</v>
      </c>
      <c r="DA164" s="599">
        <v>2.4539877300613497</v>
      </c>
      <c r="DB164" s="599">
        <v>1.8404907975460123</v>
      </c>
      <c r="DC164" s="592"/>
      <c r="DD164" s="827"/>
      <c r="DE164" s="597" t="s">
        <v>35</v>
      </c>
      <c r="DF164" s="599">
        <v>2.2257551669316373</v>
      </c>
      <c r="DG164" s="599">
        <v>17.806041335453099</v>
      </c>
      <c r="DH164" s="599">
        <v>35.771065182829886</v>
      </c>
      <c r="DI164" s="599">
        <v>25.278219395866451</v>
      </c>
      <c r="DJ164" s="599">
        <v>9.6979332273449916</v>
      </c>
      <c r="DK164" s="599">
        <v>6.2003179650238476</v>
      </c>
      <c r="DL164" s="599">
        <v>1.7488076311605723</v>
      </c>
      <c r="DM164" s="599">
        <v>0.1589825119236884</v>
      </c>
      <c r="DN164" s="599">
        <v>1.1128775834658187</v>
      </c>
      <c r="DO164" s="599">
        <v>0</v>
      </c>
    </row>
    <row r="165" spans="1:119" ht="15.4" customHeight="1" x14ac:dyDescent="0.2">
      <c r="A165"/>
      <c r="B165" s="324"/>
      <c r="C165" s="592"/>
      <c r="D165" s="827"/>
      <c r="E165" s="601" t="s">
        <v>36</v>
      </c>
      <c r="F165" s="599">
        <v>2.1431633090441493</v>
      </c>
      <c r="G165" s="599">
        <v>7.8439777111015863</v>
      </c>
      <c r="H165" s="599">
        <v>19.802828975567937</v>
      </c>
      <c r="I165" s="599">
        <v>32.104586369481353</v>
      </c>
      <c r="J165" s="599">
        <v>17.188169738534075</v>
      </c>
      <c r="K165" s="599">
        <v>10.801543077582512</v>
      </c>
      <c r="L165" s="599">
        <v>5.443634804972139</v>
      </c>
      <c r="M165" s="599">
        <v>3.3004714959279897</v>
      </c>
      <c r="N165" s="599">
        <v>1.0715816545220747</v>
      </c>
      <c r="O165" s="599">
        <v>0.30004286326618085</v>
      </c>
      <c r="P165" s="592"/>
      <c r="Q165" s="827"/>
      <c r="R165" s="597" t="s">
        <v>36</v>
      </c>
      <c r="S165" s="599">
        <v>1.7361111111111112</v>
      </c>
      <c r="T165" s="599">
        <v>6.510416666666667</v>
      </c>
      <c r="U165" s="599">
        <v>19.618055555555554</v>
      </c>
      <c r="V165" s="599">
        <v>34.288194444444443</v>
      </c>
      <c r="W165" s="599">
        <v>18.663194444444446</v>
      </c>
      <c r="X165" s="599">
        <v>10.329861111111111</v>
      </c>
      <c r="Y165" s="599">
        <v>4.5138888888888884</v>
      </c>
      <c r="Z165" s="599">
        <v>3.0381944444444442</v>
      </c>
      <c r="AA165" s="599">
        <v>1.0416666666666665</v>
      </c>
      <c r="AB165" s="599">
        <v>0.26041666666666663</v>
      </c>
      <c r="AC165" s="592"/>
      <c r="AD165" s="827"/>
      <c r="AE165" s="597" t="s">
        <v>36</v>
      </c>
      <c r="AF165" s="599">
        <v>2.5402201524132093</v>
      </c>
      <c r="AG165" s="599">
        <v>9.144792548687553</v>
      </c>
      <c r="AH165" s="599">
        <v>19.983065198983912</v>
      </c>
      <c r="AI165" s="599">
        <v>29.974597798475866</v>
      </c>
      <c r="AJ165" s="599">
        <v>15.749364944961897</v>
      </c>
      <c r="AK165" s="599">
        <v>11.26164267569856</v>
      </c>
      <c r="AL165" s="599">
        <v>6.3505503810330222</v>
      </c>
      <c r="AM165" s="599">
        <v>3.5563082133784931</v>
      </c>
      <c r="AN165" s="599">
        <v>1.100762066045724</v>
      </c>
      <c r="AO165" s="599">
        <v>0.33869602032176122</v>
      </c>
      <c r="AP165" s="591"/>
      <c r="AQ165" s="827"/>
      <c r="AR165" s="597" t="s">
        <v>36</v>
      </c>
      <c r="AS165" s="599">
        <v>2.244039270687237</v>
      </c>
      <c r="AT165" s="599">
        <v>11.640953716690042</v>
      </c>
      <c r="AU165" s="599">
        <v>25.385694249649372</v>
      </c>
      <c r="AV165" s="599">
        <v>29.873772791023846</v>
      </c>
      <c r="AW165" s="599">
        <v>13.604488078541374</v>
      </c>
      <c r="AX165" s="599">
        <v>9.8176718092566624</v>
      </c>
      <c r="AY165" s="599">
        <v>3.5063113604488079</v>
      </c>
      <c r="AZ165" s="599">
        <v>2.3842917251051894</v>
      </c>
      <c r="BA165" s="599">
        <v>1.2622720897615709</v>
      </c>
      <c r="BB165" s="599">
        <v>0.28050490883590462</v>
      </c>
      <c r="BC165" s="592"/>
      <c r="BD165" s="827"/>
      <c r="BE165" s="597" t="s">
        <v>36</v>
      </c>
      <c r="BF165" s="599">
        <v>2.0987654320987654</v>
      </c>
      <c r="BG165" s="599">
        <v>6.1728395061728394</v>
      </c>
      <c r="BH165" s="599">
        <v>17.345679012345681</v>
      </c>
      <c r="BI165" s="599">
        <v>33.086419753086425</v>
      </c>
      <c r="BJ165" s="599">
        <v>18.765432098765434</v>
      </c>
      <c r="BK165" s="599">
        <v>11.234567901234568</v>
      </c>
      <c r="BL165" s="599">
        <v>6.2962962962962958</v>
      </c>
      <c r="BM165" s="599">
        <v>3.7037037037037033</v>
      </c>
      <c r="BN165" s="599">
        <v>0.98765432098765427</v>
      </c>
      <c r="BO165" s="599">
        <v>0.30864197530864196</v>
      </c>
      <c r="BP165"/>
      <c r="BQ165" s="827"/>
      <c r="BR165" s="597" t="s">
        <v>36</v>
      </c>
      <c r="BS165" s="599">
        <v>3.225806451612903</v>
      </c>
      <c r="BT165" s="599">
        <v>12.655086848635236</v>
      </c>
      <c r="BU165" s="599">
        <v>19.602977667493796</v>
      </c>
      <c r="BV165" s="599">
        <v>32.009925558312659</v>
      </c>
      <c r="BW165" s="599">
        <v>17.866004962779154</v>
      </c>
      <c r="BX165" s="599">
        <v>7.9404466501240698</v>
      </c>
      <c r="BY165" s="599">
        <v>3.4739454094292808</v>
      </c>
      <c r="BZ165" s="599">
        <v>2.2332506203473943</v>
      </c>
      <c r="CA165" s="599">
        <v>0.49627791563275436</v>
      </c>
      <c r="CB165" s="599">
        <v>0.49627791563275436</v>
      </c>
      <c r="CC165" s="592"/>
      <c r="CD165" s="827"/>
      <c r="CE165" s="597" t="s">
        <v>36</v>
      </c>
      <c r="CF165" s="599">
        <v>1.9170984455958551</v>
      </c>
      <c r="CG165" s="599">
        <v>6.8393782383419683</v>
      </c>
      <c r="CH165" s="599">
        <v>19.844559585492227</v>
      </c>
      <c r="CI165" s="599">
        <v>32.124352331606218</v>
      </c>
      <c r="CJ165" s="599">
        <v>17.046632124352332</v>
      </c>
      <c r="CK165" s="599">
        <v>11.398963730569948</v>
      </c>
      <c r="CL165" s="599">
        <v>5.8549222797927456</v>
      </c>
      <c r="CM165" s="599">
        <v>3.5233160621761654</v>
      </c>
      <c r="CN165" s="599">
        <v>1.1917098445595855</v>
      </c>
      <c r="CO165" s="599">
        <v>0.2590673575129534</v>
      </c>
      <c r="CP165"/>
      <c r="CQ165" s="827"/>
      <c r="CR165" s="597" t="s">
        <v>36</v>
      </c>
      <c r="CS165" s="599">
        <v>1.9417475728155338</v>
      </c>
      <c r="CT165" s="599">
        <v>3.4951456310679614</v>
      </c>
      <c r="CU165" s="599">
        <v>10.097087378640776</v>
      </c>
      <c r="CV165" s="599">
        <v>25.631067961165048</v>
      </c>
      <c r="CW165" s="599">
        <v>17.66990291262136</v>
      </c>
      <c r="CX165" s="599">
        <v>17.087378640776699</v>
      </c>
      <c r="CY165" s="599">
        <v>11.262135922330096</v>
      </c>
      <c r="CZ165" s="599">
        <v>8.7378640776699026</v>
      </c>
      <c r="DA165" s="599">
        <v>3.1067961165048543</v>
      </c>
      <c r="DB165" s="599">
        <v>0.97087378640776689</v>
      </c>
      <c r="DC165" s="592"/>
      <c r="DD165" s="827"/>
      <c r="DE165" s="597" t="s">
        <v>36</v>
      </c>
      <c r="DF165" s="599">
        <v>2.2002200220022003</v>
      </c>
      <c r="DG165" s="599">
        <v>9.0759075907590763</v>
      </c>
      <c r="DH165" s="599">
        <v>22.552255225522551</v>
      </c>
      <c r="DI165" s="599">
        <v>33.938393839383941</v>
      </c>
      <c r="DJ165" s="599">
        <v>17.051705170517049</v>
      </c>
      <c r="DK165" s="599">
        <v>9.0209020902090202</v>
      </c>
      <c r="DL165" s="599">
        <v>3.7953795379537953</v>
      </c>
      <c r="DM165" s="599">
        <v>1.76017601760176</v>
      </c>
      <c r="DN165" s="599">
        <v>0.49504950495049505</v>
      </c>
      <c r="DO165" s="599">
        <v>0.11001100110011</v>
      </c>
    </row>
    <row r="166" spans="1:119" ht="15.4" customHeight="1" x14ac:dyDescent="0.2">
      <c r="A166"/>
      <c r="B166" s="324"/>
      <c r="C166" s="592"/>
      <c r="D166" s="827"/>
      <c r="E166" s="601" t="s">
        <v>37</v>
      </c>
      <c r="F166" s="599">
        <v>1.7345183486238531</v>
      </c>
      <c r="G166" s="599">
        <v>3.698394495412844</v>
      </c>
      <c r="H166" s="599">
        <v>11.310206422018348</v>
      </c>
      <c r="I166" s="599">
        <v>24.842316513761467</v>
      </c>
      <c r="J166" s="599">
        <v>22.864105504587158</v>
      </c>
      <c r="K166" s="599">
        <v>17.81823394495413</v>
      </c>
      <c r="L166" s="599">
        <v>10.020068807339449</v>
      </c>
      <c r="M166" s="599">
        <v>4.5584862385321099</v>
      </c>
      <c r="N166" s="599">
        <v>2.3795871559633026</v>
      </c>
      <c r="O166" s="599">
        <v>0.7740825688073395</v>
      </c>
      <c r="P166" s="592"/>
      <c r="Q166" s="827"/>
      <c r="R166" s="597" t="s">
        <v>37</v>
      </c>
      <c r="S166" s="599">
        <v>1.6648168701442843</v>
      </c>
      <c r="T166" s="599">
        <v>2.7746947835738069</v>
      </c>
      <c r="U166" s="599">
        <v>10.682574916759156</v>
      </c>
      <c r="V166" s="599">
        <v>25.083240843507216</v>
      </c>
      <c r="W166" s="599">
        <v>23.640399556048834</v>
      </c>
      <c r="X166" s="599">
        <v>18.590455049944506</v>
      </c>
      <c r="Y166" s="599">
        <v>10.016648168701444</v>
      </c>
      <c r="Z166" s="599">
        <v>4.6337402885682577</v>
      </c>
      <c r="AA166" s="599">
        <v>2.3862375138734739</v>
      </c>
      <c r="AB166" s="599">
        <v>0.52719200887902329</v>
      </c>
      <c r="AC166" s="592"/>
      <c r="AD166" s="827"/>
      <c r="AE166" s="597" t="s">
        <v>37</v>
      </c>
      <c r="AF166" s="599">
        <v>1.8090154211150653</v>
      </c>
      <c r="AG166" s="599">
        <v>4.68564650059312</v>
      </c>
      <c r="AH166" s="599">
        <v>11.981020166073547</v>
      </c>
      <c r="AI166" s="599">
        <v>24.58481613285884</v>
      </c>
      <c r="AJ166" s="599">
        <v>22.034400948991699</v>
      </c>
      <c r="AK166" s="599">
        <v>16.992882562277583</v>
      </c>
      <c r="AL166" s="599">
        <v>10.023724792408066</v>
      </c>
      <c r="AM166" s="599">
        <v>4.4780545670225385</v>
      </c>
      <c r="AN166" s="599">
        <v>2.3724792408066429</v>
      </c>
      <c r="AO166" s="599">
        <v>1.0379596678529062</v>
      </c>
      <c r="AP166" s="591"/>
      <c r="AQ166" s="827"/>
      <c r="AR166" s="597" t="s">
        <v>37</v>
      </c>
      <c r="AS166" s="599">
        <v>1.9860440150295224</v>
      </c>
      <c r="AT166" s="599">
        <v>6.7096081588835217</v>
      </c>
      <c r="AU166" s="599">
        <v>14.868491680085882</v>
      </c>
      <c r="AV166" s="599">
        <v>27.160493827160494</v>
      </c>
      <c r="AW166" s="599">
        <v>20.933977455716587</v>
      </c>
      <c r="AX166" s="599">
        <v>13.848631239935589</v>
      </c>
      <c r="AY166" s="599">
        <v>8.9103596349973149</v>
      </c>
      <c r="AZ166" s="599">
        <v>2.9522275899087491</v>
      </c>
      <c r="BA166" s="599">
        <v>1.8250134192163179</v>
      </c>
      <c r="BB166" s="599">
        <v>0.80515297906602246</v>
      </c>
      <c r="BC166" s="592"/>
      <c r="BD166" s="827"/>
      <c r="BE166" s="597" t="s">
        <v>37</v>
      </c>
      <c r="BF166" s="599">
        <v>1.642871112849599</v>
      </c>
      <c r="BG166" s="599">
        <v>2.6012125953451983</v>
      </c>
      <c r="BH166" s="599">
        <v>10.01369059260708</v>
      </c>
      <c r="BI166" s="599">
        <v>23.997653041267359</v>
      </c>
      <c r="BJ166" s="599">
        <v>23.567377273616273</v>
      </c>
      <c r="BK166" s="599">
        <v>19.264619597105419</v>
      </c>
      <c r="BL166" s="599">
        <v>10.42440837081948</v>
      </c>
      <c r="BM166" s="599">
        <v>5.1437512223743393</v>
      </c>
      <c r="BN166" s="599">
        <v>2.5816546059065129</v>
      </c>
      <c r="BO166" s="599">
        <v>0.76276158810874239</v>
      </c>
      <c r="BP166"/>
      <c r="BQ166" s="827"/>
      <c r="BR166" s="597" t="s">
        <v>37</v>
      </c>
      <c r="BS166" s="599">
        <v>2.2972972972972974</v>
      </c>
      <c r="BT166" s="599">
        <v>8.7837837837837842</v>
      </c>
      <c r="BU166" s="599">
        <v>18.918918918918919</v>
      </c>
      <c r="BV166" s="599">
        <v>22.297297297297298</v>
      </c>
      <c r="BW166" s="599">
        <v>19.054054054054053</v>
      </c>
      <c r="BX166" s="599">
        <v>14.45945945945946</v>
      </c>
      <c r="BY166" s="599">
        <v>8.378378378378379</v>
      </c>
      <c r="BZ166" s="599">
        <v>3.5135135135135136</v>
      </c>
      <c r="CA166" s="599">
        <v>1.6216216216216217</v>
      </c>
      <c r="CB166" s="599">
        <v>0.67567567567567566</v>
      </c>
      <c r="CC166" s="592"/>
      <c r="CD166" s="827"/>
      <c r="CE166" s="597" t="s">
        <v>37</v>
      </c>
      <c r="CF166" s="599">
        <v>1.6677357280307887</v>
      </c>
      <c r="CG166" s="599">
        <v>3.0949326491340603</v>
      </c>
      <c r="CH166" s="599">
        <v>10.407312379730596</v>
      </c>
      <c r="CI166" s="599">
        <v>25.14432328415651</v>
      </c>
      <c r="CJ166" s="599">
        <v>23.316228351507377</v>
      </c>
      <c r="CK166" s="599">
        <v>18.216805644644001</v>
      </c>
      <c r="CL166" s="599">
        <v>10.214881334188583</v>
      </c>
      <c r="CM166" s="599">
        <v>4.6824887748556767</v>
      </c>
      <c r="CN166" s="599">
        <v>2.4695317511225143</v>
      </c>
      <c r="CO166" s="599">
        <v>0.78576010262989093</v>
      </c>
      <c r="CP166"/>
      <c r="CQ166" s="827"/>
      <c r="CR166" s="597" t="s">
        <v>37</v>
      </c>
      <c r="CS166" s="599">
        <v>1.4804845222072678</v>
      </c>
      <c r="CT166" s="599">
        <v>1.5477792732166891</v>
      </c>
      <c r="CU166" s="599">
        <v>5.2489905787348583</v>
      </c>
      <c r="CV166" s="599">
        <v>15.141318977119786</v>
      </c>
      <c r="CW166" s="599">
        <v>21.803499327052489</v>
      </c>
      <c r="CX166" s="599">
        <v>20.726783310901752</v>
      </c>
      <c r="CY166" s="599">
        <v>17.496635262449526</v>
      </c>
      <c r="CZ166" s="599">
        <v>9.5558546433378204</v>
      </c>
      <c r="DA166" s="599">
        <v>5.4508748317631222</v>
      </c>
      <c r="DB166" s="599">
        <v>1.5477792732166891</v>
      </c>
      <c r="DC166" s="592"/>
      <c r="DD166" s="827"/>
      <c r="DE166" s="597" t="s">
        <v>37</v>
      </c>
      <c r="DF166" s="599">
        <v>1.8032786885245904</v>
      </c>
      <c r="DG166" s="599">
        <v>4.2805100182149367</v>
      </c>
      <c r="DH166" s="599">
        <v>12.950819672131148</v>
      </c>
      <c r="DI166" s="599">
        <v>27.468123861566486</v>
      </c>
      <c r="DJ166" s="599">
        <v>23.151183970856103</v>
      </c>
      <c r="DK166" s="599">
        <v>17.03096539162113</v>
      </c>
      <c r="DL166" s="599">
        <v>7.9963570127504564</v>
      </c>
      <c r="DM166" s="599">
        <v>3.2058287795992713</v>
      </c>
      <c r="DN166" s="599">
        <v>1.5482695810564664</v>
      </c>
      <c r="DO166" s="599">
        <v>0.56466302367941712</v>
      </c>
    </row>
    <row r="167" spans="1:119" ht="15.4" customHeight="1" x14ac:dyDescent="0.2">
      <c r="A167"/>
      <c r="B167" s="324"/>
      <c r="C167" s="592"/>
      <c r="D167" s="827"/>
      <c r="E167" s="601" t="s">
        <v>38</v>
      </c>
      <c r="F167" s="599">
        <v>1.2150939189565799</v>
      </c>
      <c r="G167" s="599">
        <v>0.97541943035505274</v>
      </c>
      <c r="H167" s="599">
        <v>3.6285602809207957</v>
      </c>
      <c r="I167" s="599">
        <v>15.77392564517028</v>
      </c>
      <c r="J167" s="599">
        <v>22.735633465247197</v>
      </c>
      <c r="K167" s="599">
        <v>24.402207234825259</v>
      </c>
      <c r="L167" s="599">
        <v>16.297865224903852</v>
      </c>
      <c r="M167" s="599">
        <v>8.8233654757259909</v>
      </c>
      <c r="N167" s="599">
        <v>4.8046374226631734</v>
      </c>
      <c r="O167" s="599">
        <v>1.3432919012318154</v>
      </c>
      <c r="P167" s="592"/>
      <c r="Q167" s="827"/>
      <c r="R167" s="597" t="s">
        <v>38</v>
      </c>
      <c r="S167" s="599">
        <v>1.1855174623518103</v>
      </c>
      <c r="T167" s="599">
        <v>0.69422193741322225</v>
      </c>
      <c r="U167" s="599">
        <v>3.2041012495994869</v>
      </c>
      <c r="V167" s="599">
        <v>15.262202285592224</v>
      </c>
      <c r="W167" s="599">
        <v>22.802520559649686</v>
      </c>
      <c r="X167" s="599">
        <v>24.628858271921391</v>
      </c>
      <c r="Y167" s="599">
        <v>16.939015272882624</v>
      </c>
      <c r="Z167" s="599">
        <v>9.1316885613585388</v>
      </c>
      <c r="AA167" s="599">
        <v>5.0090782868738648</v>
      </c>
      <c r="AB167" s="599">
        <v>1.1427961123571504</v>
      </c>
      <c r="AC167" s="592"/>
      <c r="AD167" s="827"/>
      <c r="AE167" s="597" t="s">
        <v>38</v>
      </c>
      <c r="AF167" s="599">
        <v>1.2473770109582654</v>
      </c>
      <c r="AG167" s="599">
        <v>1.2823501981813943</v>
      </c>
      <c r="AH167" s="599">
        <v>4.0918629051060851</v>
      </c>
      <c r="AI167" s="599">
        <v>16.33247843320121</v>
      </c>
      <c r="AJ167" s="599">
        <v>22.662625320587548</v>
      </c>
      <c r="AK167" s="599">
        <v>24.154814642107716</v>
      </c>
      <c r="AL167" s="599">
        <v>15.598041501515505</v>
      </c>
      <c r="AM167" s="599">
        <v>8.4868267661459544</v>
      </c>
      <c r="AN167" s="599">
        <v>4.58148752622989</v>
      </c>
      <c r="AO167" s="599">
        <v>1.5621356959664257</v>
      </c>
      <c r="AP167" s="591"/>
      <c r="AQ167" s="827"/>
      <c r="AR167" s="597" t="s">
        <v>38</v>
      </c>
      <c r="AS167" s="599">
        <v>1.8152696209289907</v>
      </c>
      <c r="AT167" s="599">
        <v>2.4025627335824877</v>
      </c>
      <c r="AU167" s="599">
        <v>5.9797116924719704</v>
      </c>
      <c r="AV167" s="599">
        <v>19.594233849439401</v>
      </c>
      <c r="AW167" s="599">
        <v>22.210357714895888</v>
      </c>
      <c r="AX167" s="599">
        <v>21.276027762947145</v>
      </c>
      <c r="AY167" s="599">
        <v>14.281900694073679</v>
      </c>
      <c r="AZ167" s="599">
        <v>7.4479444741057126</v>
      </c>
      <c r="BA167" s="599">
        <v>3.7907100907634814</v>
      </c>
      <c r="BB167" s="599">
        <v>1.2012813667912439</v>
      </c>
      <c r="BC167" s="592"/>
      <c r="BD167" s="827"/>
      <c r="BE167" s="597" t="s">
        <v>38</v>
      </c>
      <c r="BF167" s="599">
        <v>1.0567101091933779</v>
      </c>
      <c r="BG167" s="599">
        <v>0.5988023952095809</v>
      </c>
      <c r="BH167" s="599">
        <v>3.0081014441704825</v>
      </c>
      <c r="BI167" s="599">
        <v>14.765762592462133</v>
      </c>
      <c r="BJ167" s="599">
        <v>22.874251497005986</v>
      </c>
      <c r="BK167" s="599">
        <v>25.22719267347658</v>
      </c>
      <c r="BL167" s="599">
        <v>16.829869672419868</v>
      </c>
      <c r="BM167" s="599">
        <v>9.1863332159210991</v>
      </c>
      <c r="BN167" s="599">
        <v>5.0722085241282144</v>
      </c>
      <c r="BO167" s="599">
        <v>1.3807678760126805</v>
      </c>
      <c r="BP167"/>
      <c r="BQ167" s="827"/>
      <c r="BR167" s="597" t="s">
        <v>38</v>
      </c>
      <c r="BS167" s="599">
        <v>1.3617021276595744</v>
      </c>
      <c r="BT167" s="599">
        <v>2.1276595744680851</v>
      </c>
      <c r="BU167" s="599">
        <v>5.6170212765957448</v>
      </c>
      <c r="BV167" s="599">
        <v>17.361702127659576</v>
      </c>
      <c r="BW167" s="599">
        <v>22.382978723404257</v>
      </c>
      <c r="BX167" s="599">
        <v>22.808510638297872</v>
      </c>
      <c r="BY167" s="599">
        <v>14.808510638297873</v>
      </c>
      <c r="BZ167" s="599">
        <v>8.3404255319148941</v>
      </c>
      <c r="CA167" s="599">
        <v>3.7446808510638299</v>
      </c>
      <c r="CB167" s="599">
        <v>1.446808510638298</v>
      </c>
      <c r="CC167" s="592"/>
      <c r="CD167" s="827"/>
      <c r="CE167" s="597" t="s">
        <v>38</v>
      </c>
      <c r="CF167" s="599">
        <v>1.2048192771084338</v>
      </c>
      <c r="CG167" s="599">
        <v>0.89466778003101521</v>
      </c>
      <c r="CH167" s="599">
        <v>3.4892043421209591</v>
      </c>
      <c r="CI167" s="599">
        <v>15.66265060240964</v>
      </c>
      <c r="CJ167" s="599">
        <v>22.760348323989025</v>
      </c>
      <c r="CK167" s="599">
        <v>24.513897172849816</v>
      </c>
      <c r="CL167" s="599">
        <v>16.402242633901945</v>
      </c>
      <c r="CM167" s="599">
        <v>8.8572110223070499</v>
      </c>
      <c r="CN167" s="599">
        <v>4.8789216271024696</v>
      </c>
      <c r="CO167" s="599">
        <v>1.3360372181796494</v>
      </c>
      <c r="CP167"/>
      <c r="CQ167" s="827"/>
      <c r="CR167" s="597" t="s">
        <v>38</v>
      </c>
      <c r="CS167" s="599">
        <v>1.143033673154155</v>
      </c>
      <c r="CT167" s="599">
        <v>0.33982082174853262</v>
      </c>
      <c r="CU167" s="599">
        <v>1.8844609206054992</v>
      </c>
      <c r="CV167" s="599">
        <v>9.3296261970960757</v>
      </c>
      <c r="CW167" s="599">
        <v>16.00247142415817</v>
      </c>
      <c r="CX167" s="599">
        <v>22.181031819586035</v>
      </c>
      <c r="CY167" s="599">
        <v>21.841210997837504</v>
      </c>
      <c r="CZ167" s="599">
        <v>15.539079394501082</v>
      </c>
      <c r="DA167" s="599">
        <v>8.7735557615075699</v>
      </c>
      <c r="DB167" s="599">
        <v>2.9657089898053752</v>
      </c>
      <c r="DC167" s="592"/>
      <c r="DD167" s="827"/>
      <c r="DE167" s="597" t="s">
        <v>38</v>
      </c>
      <c r="DF167" s="599">
        <v>1.2309575625680087</v>
      </c>
      <c r="DG167" s="599">
        <v>1.1153427638737758</v>
      </c>
      <c r="DH167" s="599">
        <v>4.0125136017410235</v>
      </c>
      <c r="DI167" s="599">
        <v>17.19260065288357</v>
      </c>
      <c r="DJ167" s="599">
        <v>24.217899891186072</v>
      </c>
      <c r="DK167" s="599">
        <v>24.891186071817192</v>
      </c>
      <c r="DL167" s="599">
        <v>15.07752992383025</v>
      </c>
      <c r="DM167" s="599">
        <v>7.3449401523394995</v>
      </c>
      <c r="DN167" s="599">
        <v>3.9309031556039176</v>
      </c>
      <c r="DO167" s="599">
        <v>0.98612622415669204</v>
      </c>
    </row>
    <row r="168" spans="1:119" ht="15.4" customHeight="1" x14ac:dyDescent="0.2">
      <c r="A168"/>
      <c r="B168" s="324"/>
      <c r="C168" s="592"/>
      <c r="D168" s="827"/>
      <c r="E168" s="601" t="s">
        <v>39</v>
      </c>
      <c r="F168" s="599">
        <v>0.62143687011969417</v>
      </c>
      <c r="G168" s="599">
        <v>0.16211396611818107</v>
      </c>
      <c r="H168" s="599">
        <v>0.94296290292075324</v>
      </c>
      <c r="I168" s="599">
        <v>6.9249682526816345</v>
      </c>
      <c r="J168" s="599">
        <v>16.165464321417957</v>
      </c>
      <c r="K168" s="599">
        <v>24.338710113209586</v>
      </c>
      <c r="L168" s="599">
        <v>21.47469671178839</v>
      </c>
      <c r="M168" s="599">
        <v>15.698035719110534</v>
      </c>
      <c r="N168" s="599">
        <v>9.7565588608791991</v>
      </c>
      <c r="O168" s="599">
        <v>3.9150522817540732</v>
      </c>
      <c r="P168" s="592"/>
      <c r="Q168" s="827"/>
      <c r="R168" s="597" t="s">
        <v>39</v>
      </c>
      <c r="S168" s="599">
        <v>0.50099660615202279</v>
      </c>
      <c r="T168" s="599">
        <v>8.08059042180682E-2</v>
      </c>
      <c r="U168" s="599">
        <v>0.75418843936863655</v>
      </c>
      <c r="V168" s="599">
        <v>5.9904110326994564</v>
      </c>
      <c r="W168" s="599">
        <v>15.665571297742822</v>
      </c>
      <c r="X168" s="599">
        <v>24.360286591606961</v>
      </c>
      <c r="Y168" s="599">
        <v>21.812207078597208</v>
      </c>
      <c r="Z168" s="599">
        <v>16.387437375424231</v>
      </c>
      <c r="AA168" s="599">
        <v>10.52092872919248</v>
      </c>
      <c r="AB168" s="599">
        <v>3.9271669449981146</v>
      </c>
      <c r="AC168" s="592"/>
      <c r="AD168" s="827"/>
      <c r="AE168" s="597" t="s">
        <v>39</v>
      </c>
      <c r="AF168" s="599">
        <v>0.74262792714657411</v>
      </c>
      <c r="AG168" s="599">
        <v>0.24392888117953168</v>
      </c>
      <c r="AH168" s="599">
        <v>1.1329141370338249</v>
      </c>
      <c r="AI168" s="599">
        <v>7.8653512575888982</v>
      </c>
      <c r="AJ168" s="599">
        <v>16.668473547267997</v>
      </c>
      <c r="AK168" s="599">
        <v>24.316999132697312</v>
      </c>
      <c r="AL168" s="599">
        <v>21.135082393755418</v>
      </c>
      <c r="AM168" s="599">
        <v>15.004336513443192</v>
      </c>
      <c r="AN168" s="599">
        <v>8.9874241110147448</v>
      </c>
      <c r="AO168" s="599">
        <v>3.9028620988725069</v>
      </c>
      <c r="AP168" s="591"/>
      <c r="AQ168" s="827"/>
      <c r="AR168" s="597" t="s">
        <v>39</v>
      </c>
      <c r="AS168" s="599">
        <v>1.0957994354972604</v>
      </c>
      <c r="AT168" s="599">
        <v>0.31545741324921134</v>
      </c>
      <c r="AU168" s="599">
        <v>1.826332392495434</v>
      </c>
      <c r="AV168" s="599">
        <v>9.828988875975428</v>
      </c>
      <c r="AW168" s="599">
        <v>18.695002490453263</v>
      </c>
      <c r="AX168" s="599">
        <v>24.124190602689691</v>
      </c>
      <c r="AY168" s="599">
        <v>19.458741490951354</v>
      </c>
      <c r="AZ168" s="599">
        <v>12.983563008467542</v>
      </c>
      <c r="BA168" s="599">
        <v>8.7996015274780017</v>
      </c>
      <c r="BB168" s="599">
        <v>2.8723227627428192</v>
      </c>
      <c r="BC168" s="592"/>
      <c r="BD168" s="827"/>
      <c r="BE168" s="597" t="s">
        <v>39</v>
      </c>
      <c r="BF168" s="599">
        <v>0.52923712404801859</v>
      </c>
      <c r="BG168" s="599">
        <v>0.13230928101200465</v>
      </c>
      <c r="BH168" s="599">
        <v>0.77126629663095392</v>
      </c>
      <c r="BI168" s="599">
        <v>6.360526655479541</v>
      </c>
      <c r="BJ168" s="599">
        <v>15.673809216470891</v>
      </c>
      <c r="BK168" s="599">
        <v>24.380405318187687</v>
      </c>
      <c r="BL168" s="599">
        <v>21.8665289789596</v>
      </c>
      <c r="BM168" s="599">
        <v>16.225635729959983</v>
      </c>
      <c r="BN168" s="599">
        <v>9.942558409706983</v>
      </c>
      <c r="BO168" s="599">
        <v>4.1177229895443395</v>
      </c>
      <c r="BP168"/>
      <c r="BQ168" s="827"/>
      <c r="BR168" s="597" t="s">
        <v>39</v>
      </c>
      <c r="BS168" s="599">
        <v>0.59076262083780884</v>
      </c>
      <c r="BT168" s="599">
        <v>0.75187969924812026</v>
      </c>
      <c r="BU168" s="599">
        <v>1.6111707841031151</v>
      </c>
      <c r="BV168" s="599">
        <v>8.4317937701396346</v>
      </c>
      <c r="BW168" s="599">
        <v>17.400644468313644</v>
      </c>
      <c r="BX168" s="599">
        <v>23.899033297529538</v>
      </c>
      <c r="BY168" s="599">
        <v>20.247046186895812</v>
      </c>
      <c r="BZ168" s="599">
        <v>13.856068743286789</v>
      </c>
      <c r="CA168" s="599">
        <v>8.9151450053705688</v>
      </c>
      <c r="CB168" s="599">
        <v>4.2964554242749733</v>
      </c>
      <c r="CC168" s="592"/>
      <c r="CD168" s="827"/>
      <c r="CE168" s="597" t="s">
        <v>39</v>
      </c>
      <c r="CF168" s="599">
        <v>0.62306182252695663</v>
      </c>
      <c r="CG168" s="599">
        <v>0.13087143304219181</v>
      </c>
      <c r="CH168" s="599">
        <v>0.90756493783606929</v>
      </c>
      <c r="CI168" s="599">
        <v>6.8451449543372496</v>
      </c>
      <c r="CJ168" s="599">
        <v>16.100031295342685</v>
      </c>
      <c r="CK168" s="599">
        <v>24.362001763919313</v>
      </c>
      <c r="CL168" s="599">
        <v>21.539730860052916</v>
      </c>
      <c r="CM168" s="599">
        <v>15.795612961961933</v>
      </c>
      <c r="CN168" s="599">
        <v>9.8011323223989297</v>
      </c>
      <c r="CO168" s="599">
        <v>3.8948476485817523</v>
      </c>
      <c r="CP168"/>
      <c r="CQ168" s="827"/>
      <c r="CR168" s="597" t="s">
        <v>39</v>
      </c>
      <c r="CS168" s="599">
        <v>0.31468531468531469</v>
      </c>
      <c r="CT168" s="599">
        <v>0.12237762237762238</v>
      </c>
      <c r="CU168" s="599">
        <v>0.52447552447552448</v>
      </c>
      <c r="CV168" s="599">
        <v>3.5839160839160842</v>
      </c>
      <c r="CW168" s="599">
        <v>10.20979020979021</v>
      </c>
      <c r="CX168" s="599">
        <v>18.583916083916083</v>
      </c>
      <c r="CY168" s="599">
        <v>22.43006993006993</v>
      </c>
      <c r="CZ168" s="599">
        <v>21.223776223776227</v>
      </c>
      <c r="DA168" s="599">
        <v>15.874125874125875</v>
      </c>
      <c r="DB168" s="599">
        <v>7.1328671328671325</v>
      </c>
      <c r="DC168" s="592"/>
      <c r="DD168" s="827"/>
      <c r="DE168" s="597" t="s">
        <v>39</v>
      </c>
      <c r="DF168" s="599">
        <v>0.6775111054296763</v>
      </c>
      <c r="DG168" s="599">
        <v>0.16937777635741907</v>
      </c>
      <c r="DH168" s="599">
        <v>1.0194624652455977</v>
      </c>
      <c r="DI168" s="599">
        <v>7.5357131443546068</v>
      </c>
      <c r="DJ168" s="599">
        <v>17.25416253874916</v>
      </c>
      <c r="DK168" s="599">
        <v>25.390687418107444</v>
      </c>
      <c r="DL168" s="599">
        <v>21.300054328720719</v>
      </c>
      <c r="DM168" s="599">
        <v>14.687929436579209</v>
      </c>
      <c r="DN168" s="599">
        <v>8.638266594228373</v>
      </c>
      <c r="DO168" s="599">
        <v>3.3268351922277972</v>
      </c>
    </row>
    <row r="169" spans="1:119" ht="15.4" customHeight="1" x14ac:dyDescent="0.2">
      <c r="A169"/>
      <c r="B169" s="324"/>
      <c r="C169" s="592"/>
      <c r="D169" s="827"/>
      <c r="E169" s="601" t="s">
        <v>40</v>
      </c>
      <c r="F169" s="599">
        <v>0.20142266095666689</v>
      </c>
      <c r="G169" s="599">
        <v>1.2702329970240255E-2</v>
      </c>
      <c r="H169" s="599">
        <v>0.17420338244900921</v>
      </c>
      <c r="I169" s="599">
        <v>1.8672425056253175</v>
      </c>
      <c r="J169" s="599">
        <v>6.959062205124483</v>
      </c>
      <c r="K169" s="599">
        <v>15.255498294258546</v>
      </c>
      <c r="L169" s="599">
        <v>20.859040429701679</v>
      </c>
      <c r="M169" s="599">
        <v>21.299992741525731</v>
      </c>
      <c r="N169" s="599">
        <v>19.236771430645277</v>
      </c>
      <c r="O169" s="599">
        <v>14.13406401974305</v>
      </c>
      <c r="P169" s="592"/>
      <c r="Q169" s="827"/>
      <c r="R169" s="597" t="s">
        <v>40</v>
      </c>
      <c r="S169" s="599">
        <v>0.17140898183064793</v>
      </c>
      <c r="T169" s="599">
        <v>7.6181769702510192E-3</v>
      </c>
      <c r="U169" s="599">
        <v>9.5227212128137742E-2</v>
      </c>
      <c r="V169" s="599">
        <v>1.5350626595055803</v>
      </c>
      <c r="W169" s="599">
        <v>6.2088142307545811</v>
      </c>
      <c r="X169" s="599">
        <v>14.268845465280158</v>
      </c>
      <c r="Y169" s="599">
        <v>20.86618672151754</v>
      </c>
      <c r="Z169" s="599">
        <v>22.233649487677599</v>
      </c>
      <c r="AA169" s="599">
        <v>20.34053251057022</v>
      </c>
      <c r="AB169" s="599">
        <v>14.272654553765285</v>
      </c>
      <c r="AC169" s="592"/>
      <c r="AD169" s="827"/>
      <c r="AE169" s="597" t="s">
        <v>40</v>
      </c>
      <c r="AF169" s="599">
        <v>0.22872985617743893</v>
      </c>
      <c r="AG169" s="599">
        <v>1.7328019407381736E-2</v>
      </c>
      <c r="AH169" s="599">
        <v>0.24605787558482067</v>
      </c>
      <c r="AI169" s="599">
        <v>2.1694680298041931</v>
      </c>
      <c r="AJ169" s="599">
        <v>7.6416565586553453</v>
      </c>
      <c r="AK169" s="599">
        <v>16.153179691561252</v>
      </c>
      <c r="AL169" s="599">
        <v>20.852538554843182</v>
      </c>
      <c r="AM169" s="599">
        <v>20.450528504591926</v>
      </c>
      <c r="AN169" s="599">
        <v>18.232542020447063</v>
      </c>
      <c r="AO169" s="599">
        <v>14.007970888927396</v>
      </c>
      <c r="AP169" s="591"/>
      <c r="AQ169" s="827"/>
      <c r="AR169" s="597" t="s">
        <v>40</v>
      </c>
      <c r="AS169" s="599">
        <v>0.39123630672926446</v>
      </c>
      <c r="AT169" s="599">
        <v>6.2597809076682318E-2</v>
      </c>
      <c r="AU169" s="599">
        <v>0.6259780907668232</v>
      </c>
      <c r="AV169" s="599">
        <v>3.5211267605633805</v>
      </c>
      <c r="AW169" s="599">
        <v>10.203442879499217</v>
      </c>
      <c r="AX169" s="599">
        <v>18.388106416275431</v>
      </c>
      <c r="AY169" s="599">
        <v>21.173708920187792</v>
      </c>
      <c r="AZ169" s="599">
        <v>19.640062597809077</v>
      </c>
      <c r="BA169" s="599">
        <v>16.384976525821596</v>
      </c>
      <c r="BB169" s="599">
        <v>9.6087636932707365</v>
      </c>
      <c r="BC169" s="592"/>
      <c r="BD169" s="827"/>
      <c r="BE169" s="597" t="s">
        <v>40</v>
      </c>
      <c r="BF169" s="599">
        <v>0.17652612997249478</v>
      </c>
      <c r="BG169" s="599">
        <v>6.1578882548544685E-3</v>
      </c>
      <c r="BH169" s="599">
        <v>0.11494724742395009</v>
      </c>
      <c r="BI169" s="599">
        <v>1.6503140523009976</v>
      </c>
      <c r="BJ169" s="599">
        <v>6.5335194384005906</v>
      </c>
      <c r="BK169" s="599">
        <v>14.84461595303584</v>
      </c>
      <c r="BL169" s="599">
        <v>20.817767560244675</v>
      </c>
      <c r="BM169" s="599">
        <v>21.517714191879797</v>
      </c>
      <c r="BN169" s="599">
        <v>19.610821462293199</v>
      </c>
      <c r="BO169" s="599">
        <v>14.727616076193604</v>
      </c>
      <c r="BP169"/>
      <c r="BQ169" s="827"/>
      <c r="BR169" s="597" t="s">
        <v>40</v>
      </c>
      <c r="BS169" s="599">
        <v>0.3491271820448878</v>
      </c>
      <c r="BT169" s="599">
        <v>4.987531172069825E-2</v>
      </c>
      <c r="BU169" s="599">
        <v>0.44887780548628431</v>
      </c>
      <c r="BV169" s="599">
        <v>3.0922693266832919</v>
      </c>
      <c r="BW169" s="599">
        <v>8.329177057356608</v>
      </c>
      <c r="BX169" s="599">
        <v>16.658354114713216</v>
      </c>
      <c r="BY169" s="599">
        <v>20.798004987531172</v>
      </c>
      <c r="BZ169" s="599">
        <v>22.194513715710723</v>
      </c>
      <c r="CA169" s="599">
        <v>16.558603491271821</v>
      </c>
      <c r="CB169" s="599">
        <v>11.521197007481296</v>
      </c>
      <c r="CC169" s="592"/>
      <c r="CD169" s="827"/>
      <c r="CE169" s="597" t="s">
        <v>40</v>
      </c>
      <c r="CF169" s="599">
        <v>0.19584580908799881</v>
      </c>
      <c r="CG169" s="599">
        <v>1.1298796678153776E-2</v>
      </c>
      <c r="CH169" s="599">
        <v>0.16383255183322976</v>
      </c>
      <c r="CI169" s="599">
        <v>1.8209893979624505</v>
      </c>
      <c r="CJ169" s="599">
        <v>6.9073310359113416</v>
      </c>
      <c r="CK169" s="599">
        <v>15.202530930455907</v>
      </c>
      <c r="CL169" s="599">
        <v>20.861344933431255</v>
      </c>
      <c r="CM169" s="599">
        <v>21.266218481065099</v>
      </c>
      <c r="CN169" s="599">
        <v>19.337890514660188</v>
      </c>
      <c r="CO169" s="599">
        <v>14.232717548914373</v>
      </c>
      <c r="CP169"/>
      <c r="CQ169" s="827"/>
      <c r="CR169" s="597" t="s">
        <v>40</v>
      </c>
      <c r="CS169" s="599">
        <v>0.12909888974954814</v>
      </c>
      <c r="CT169" s="599">
        <v>0</v>
      </c>
      <c r="CU169" s="599">
        <v>0.12909888974954814</v>
      </c>
      <c r="CV169" s="599">
        <v>0.85205267234701787</v>
      </c>
      <c r="CW169" s="599">
        <v>3.5373095791376192</v>
      </c>
      <c r="CX169" s="599">
        <v>9.6178672863413368</v>
      </c>
      <c r="CY169" s="599">
        <v>17.092693002840175</v>
      </c>
      <c r="CZ169" s="599">
        <v>22.33410792667183</v>
      </c>
      <c r="DA169" s="599">
        <v>24.980635166537567</v>
      </c>
      <c r="DB169" s="599">
        <v>21.327136586625357</v>
      </c>
      <c r="DC169" s="592"/>
      <c r="DD169" s="827"/>
      <c r="DE169" s="597" t="s">
        <v>40</v>
      </c>
      <c r="DF169" s="599">
        <v>0.21325112959756767</v>
      </c>
      <c r="DG169" s="599">
        <v>1.4779781259237365E-2</v>
      </c>
      <c r="DH169" s="599">
        <v>0.18158016975634475</v>
      </c>
      <c r="DI169" s="599">
        <v>2.0332756218065113</v>
      </c>
      <c r="DJ169" s="599">
        <v>7.5186858663063214</v>
      </c>
      <c r="DK169" s="599">
        <v>16.177526286896668</v>
      </c>
      <c r="DL169" s="599">
        <v>21.475022169671888</v>
      </c>
      <c r="DM169" s="599">
        <v>21.130864406063935</v>
      </c>
      <c r="DN169" s="599">
        <v>18.297369198935858</v>
      </c>
      <c r="DO169" s="599">
        <v>12.957645369705673</v>
      </c>
    </row>
    <row r="170" spans="1:119" ht="15.4" customHeight="1" x14ac:dyDescent="0.2">
      <c r="A170"/>
      <c r="B170" s="324"/>
      <c r="C170" s="592"/>
      <c r="D170" s="828"/>
      <c r="E170" s="601" t="s">
        <v>41</v>
      </c>
      <c r="F170" s="599">
        <v>4.9969463105879741E-2</v>
      </c>
      <c r="G170" s="599">
        <v>0</v>
      </c>
      <c r="H170" s="599">
        <v>1.1104325134639942E-2</v>
      </c>
      <c r="I170" s="599">
        <v>0.28871245350063851</v>
      </c>
      <c r="J170" s="599">
        <v>1.8266614846482705</v>
      </c>
      <c r="K170" s="599">
        <v>5.7464882571761704</v>
      </c>
      <c r="L170" s="599">
        <v>11.69285436677586</v>
      </c>
      <c r="M170" s="599">
        <v>16.989617455999113</v>
      </c>
      <c r="N170" s="599">
        <v>24.507245572150353</v>
      </c>
      <c r="O170" s="599">
        <v>38.887346621509082</v>
      </c>
      <c r="P170" s="592"/>
      <c r="Q170" s="828"/>
      <c r="R170" s="597" t="s">
        <v>41</v>
      </c>
      <c r="S170" s="599">
        <v>5.6954094999430459E-2</v>
      </c>
      <c r="T170" s="599">
        <v>0</v>
      </c>
      <c r="U170" s="599">
        <v>1.1390818999886091E-2</v>
      </c>
      <c r="V170" s="599">
        <v>0.22781637999772184</v>
      </c>
      <c r="W170" s="599">
        <v>1.2871625469871284</v>
      </c>
      <c r="X170" s="599">
        <v>5.3536849299464633</v>
      </c>
      <c r="Y170" s="599">
        <v>10.787105592892129</v>
      </c>
      <c r="Z170" s="599">
        <v>16.790067205832099</v>
      </c>
      <c r="AA170" s="599">
        <v>25.082583437749172</v>
      </c>
      <c r="AB170" s="599">
        <v>40.403234992595962</v>
      </c>
      <c r="AC170" s="592"/>
      <c r="AD170" s="828"/>
      <c r="AE170" s="597" t="s">
        <v>41</v>
      </c>
      <c r="AF170" s="599">
        <v>4.3327556325823219E-2</v>
      </c>
      <c r="AG170" s="599">
        <v>0</v>
      </c>
      <c r="AH170" s="599">
        <v>1.0831889081455805E-2</v>
      </c>
      <c r="AI170" s="599">
        <v>0.34662045060658575</v>
      </c>
      <c r="AJ170" s="599">
        <v>2.3396880415944543</v>
      </c>
      <c r="AK170" s="599">
        <v>6.1200173310225301</v>
      </c>
      <c r="AL170" s="599">
        <v>12.554159445407279</v>
      </c>
      <c r="AM170" s="599">
        <v>17.179376083188906</v>
      </c>
      <c r="AN170" s="599">
        <v>23.960138648180244</v>
      </c>
      <c r="AO170" s="599">
        <v>37.445840554592721</v>
      </c>
      <c r="AP170" s="591"/>
      <c r="AQ170" s="828"/>
      <c r="AR170" s="597" t="s">
        <v>41</v>
      </c>
      <c r="AS170" s="599">
        <v>0.45801526717557256</v>
      </c>
      <c r="AT170" s="599">
        <v>0</v>
      </c>
      <c r="AU170" s="599">
        <v>0</v>
      </c>
      <c r="AV170" s="599">
        <v>0.99236641221374045</v>
      </c>
      <c r="AW170" s="599">
        <v>2.6717557251908395</v>
      </c>
      <c r="AX170" s="599">
        <v>9.6183206106870234</v>
      </c>
      <c r="AY170" s="599">
        <v>15.877862595419847</v>
      </c>
      <c r="AZ170" s="599">
        <v>18.396946564885496</v>
      </c>
      <c r="BA170" s="599">
        <v>24.65648854961832</v>
      </c>
      <c r="BB170" s="599">
        <v>27.328244274809162</v>
      </c>
      <c r="BC170" s="592"/>
      <c r="BD170" s="828"/>
      <c r="BE170" s="597" t="s">
        <v>41</v>
      </c>
      <c r="BF170" s="599">
        <v>1.7962996227770794E-2</v>
      </c>
      <c r="BG170" s="599">
        <v>0</v>
      </c>
      <c r="BH170" s="599">
        <v>1.1975330818513862E-2</v>
      </c>
      <c r="BI170" s="599">
        <v>0.23351895096102032</v>
      </c>
      <c r="BJ170" s="599">
        <v>1.7603736303215374</v>
      </c>
      <c r="BK170" s="599">
        <v>5.44278785701455</v>
      </c>
      <c r="BL170" s="599">
        <v>11.364588946769654</v>
      </c>
      <c r="BM170" s="599">
        <v>16.87922878869529</v>
      </c>
      <c r="BN170" s="599">
        <v>24.495539189270104</v>
      </c>
      <c r="BO170" s="599">
        <v>39.794024309921561</v>
      </c>
      <c r="BP170"/>
      <c r="BQ170" s="828"/>
      <c r="BR170" s="597" t="s">
        <v>41</v>
      </c>
      <c r="BS170" s="599">
        <v>0.18867924528301888</v>
      </c>
      <c r="BT170" s="599">
        <v>0</v>
      </c>
      <c r="BU170" s="599">
        <v>0</v>
      </c>
      <c r="BV170" s="599">
        <v>0.94339622641509435</v>
      </c>
      <c r="BW170" s="599">
        <v>3.5849056603773586</v>
      </c>
      <c r="BX170" s="599">
        <v>6.9811320754716979</v>
      </c>
      <c r="BY170" s="599">
        <v>15.849056603773585</v>
      </c>
      <c r="BZ170" s="599">
        <v>17.358490566037734</v>
      </c>
      <c r="CA170" s="599">
        <v>21.69811320754717</v>
      </c>
      <c r="CB170" s="599">
        <v>33.39622641509434</v>
      </c>
      <c r="CC170" s="592"/>
      <c r="CD170" s="828"/>
      <c r="CE170" s="597" t="s">
        <v>41</v>
      </c>
      <c r="CF170" s="599">
        <v>4.5763972312796754E-2</v>
      </c>
      <c r="CG170" s="599">
        <v>0</v>
      </c>
      <c r="CH170" s="599">
        <v>1.1440993078199188E-2</v>
      </c>
      <c r="CI170" s="599">
        <v>0.26886333733768092</v>
      </c>
      <c r="CJ170" s="599">
        <v>1.7733539271208743</v>
      </c>
      <c r="CK170" s="599">
        <v>5.7090555460213945</v>
      </c>
      <c r="CL170" s="599">
        <v>11.566844002059378</v>
      </c>
      <c r="CM170" s="599">
        <v>16.978433728047595</v>
      </c>
      <c r="CN170" s="599">
        <v>24.592414621589153</v>
      </c>
      <c r="CO170" s="599">
        <v>39.053829872432928</v>
      </c>
      <c r="CP170"/>
      <c r="CQ170" s="828"/>
      <c r="CR170" s="597" t="s">
        <v>41</v>
      </c>
      <c r="CS170" s="599">
        <v>9.1869545245751028E-2</v>
      </c>
      <c r="CT170" s="599">
        <v>0</v>
      </c>
      <c r="CU170" s="599">
        <v>0</v>
      </c>
      <c r="CV170" s="599">
        <v>0.13780431786862654</v>
      </c>
      <c r="CW170" s="599">
        <v>0.8268259072117593</v>
      </c>
      <c r="CX170" s="599">
        <v>2.6182820395039044</v>
      </c>
      <c r="CY170" s="599">
        <v>7.671107028020212</v>
      </c>
      <c r="CZ170" s="599">
        <v>14.331649058337161</v>
      </c>
      <c r="DA170" s="599">
        <v>25.539733578318785</v>
      </c>
      <c r="DB170" s="599">
        <v>48.782728525493802</v>
      </c>
      <c r="DC170" s="592"/>
      <c r="DD170" s="828"/>
      <c r="DE170" s="597" t="s">
        <v>41</v>
      </c>
      <c r="DF170" s="599">
        <v>4.4208664898320066E-2</v>
      </c>
      <c r="DG170" s="599">
        <v>0</v>
      </c>
      <c r="DH170" s="599">
        <v>1.2631047113805733E-2</v>
      </c>
      <c r="DI170" s="599">
        <v>0.30946065428824049</v>
      </c>
      <c r="DJ170" s="599">
        <v>1.9641278261967918</v>
      </c>
      <c r="DK170" s="599">
        <v>6.176582038651004</v>
      </c>
      <c r="DL170" s="599">
        <v>12.24580017683466</v>
      </c>
      <c r="DM170" s="599">
        <v>17.355058734369081</v>
      </c>
      <c r="DN170" s="599">
        <v>24.365289882531265</v>
      </c>
      <c r="DO170" s="599">
        <v>37.526840975116841</v>
      </c>
    </row>
    <row r="171" spans="1:119" ht="15.4" customHeight="1" x14ac:dyDescent="0.2">
      <c r="A171"/>
      <c r="B171" s="324"/>
      <c r="C171" s="592"/>
      <c r="D171" s="592"/>
      <c r="E171" s="592"/>
      <c r="F171" s="602"/>
      <c r="G171" s="602"/>
      <c r="H171" s="602"/>
      <c r="I171" s="602"/>
      <c r="J171" s="602"/>
      <c r="K171" s="602"/>
      <c r="L171" s="602"/>
      <c r="M171" s="602"/>
      <c r="N171" s="602"/>
      <c r="O171" s="592"/>
      <c r="P171" s="592"/>
      <c r="Q171" s="592"/>
      <c r="R171" s="602"/>
      <c r="S171" s="602"/>
      <c r="T171" s="602"/>
      <c r="U171" s="602"/>
      <c r="V171" s="602"/>
      <c r="W171" s="602"/>
      <c r="X171" s="602"/>
      <c r="Y171" s="602"/>
      <c r="Z171" s="602"/>
      <c r="AA171" s="592"/>
      <c r="AB171" s="592"/>
      <c r="AC171" s="592"/>
      <c r="AD171" s="592"/>
      <c r="AE171" s="592"/>
      <c r="AF171" s="592"/>
      <c r="AG171" s="592"/>
      <c r="AH171" s="592"/>
      <c r="AI171" s="592"/>
      <c r="AJ171" s="592"/>
      <c r="AK171" s="592"/>
      <c r="AL171" s="592"/>
      <c r="AM171" s="592"/>
      <c r="AN171" s="592"/>
      <c r="AO171" s="592"/>
      <c r="AP171"/>
      <c r="AQ171" s="592"/>
      <c r="AR171" s="592"/>
      <c r="AS171" s="602"/>
      <c r="AT171" s="602"/>
      <c r="AU171" s="602"/>
      <c r="AV171" s="602"/>
      <c r="AW171" s="602"/>
      <c r="AX171" s="602"/>
      <c r="AY171" s="602"/>
      <c r="AZ171" s="602"/>
      <c r="BA171" s="592"/>
      <c r="BB171" s="592"/>
      <c r="BC171" s="592"/>
      <c r="BD171" s="592"/>
      <c r="BE171" s="592"/>
      <c r="BF171" s="592"/>
      <c r="BG171" s="592"/>
      <c r="BH171" s="592"/>
      <c r="BI171" s="592"/>
      <c r="BJ171" s="592"/>
      <c r="BK171" s="592"/>
      <c r="BL171" s="592"/>
      <c r="BM171" s="592"/>
      <c r="BN171" s="592"/>
      <c r="BO171" s="592"/>
      <c r="BP171"/>
      <c r="BQ171" s="592"/>
      <c r="BR171" s="592"/>
      <c r="BS171" s="602"/>
      <c r="BT171" s="602"/>
      <c r="BU171" s="602"/>
      <c r="BV171" s="602"/>
      <c r="BW171" s="602"/>
      <c r="BX171" s="602"/>
      <c r="BY171" s="602"/>
      <c r="BZ171" s="602"/>
      <c r="CA171" s="592"/>
      <c r="CB171" s="592"/>
      <c r="CC171" s="592"/>
      <c r="CD171" s="592"/>
      <c r="CE171" s="592"/>
      <c r="CF171" s="592"/>
      <c r="CG171" s="592"/>
      <c r="CH171" s="592"/>
      <c r="CI171" s="592"/>
      <c r="CJ171" s="592"/>
      <c r="CK171" s="592"/>
      <c r="CL171" s="592"/>
      <c r="CM171" s="592"/>
      <c r="CN171" s="592"/>
      <c r="CO171" s="592"/>
      <c r="CP171"/>
      <c r="CQ171" s="592"/>
      <c r="CR171" s="592"/>
      <c r="CS171" s="592"/>
      <c r="CT171" s="592"/>
      <c r="CU171" s="592"/>
      <c r="CV171" s="592"/>
      <c r="CW171" s="592"/>
      <c r="CX171" s="592"/>
      <c r="CY171" s="592"/>
      <c r="CZ171" s="592"/>
      <c r="DA171" s="592"/>
      <c r="DB171" s="592"/>
      <c r="DC171" s="592"/>
      <c r="DD171" s="592"/>
      <c r="DE171" s="592"/>
      <c r="DF171" s="602"/>
      <c r="DG171" s="602"/>
      <c r="DH171" s="602"/>
      <c r="DI171" s="602"/>
      <c r="DJ171" s="602"/>
      <c r="DK171" s="602"/>
      <c r="DL171" s="602"/>
      <c r="DM171" s="602"/>
      <c r="DN171" s="592"/>
      <c r="DO171" s="592"/>
    </row>
    <row r="172" spans="1:119" ht="15.4" customHeight="1" x14ac:dyDescent="0.2">
      <c r="A172"/>
      <c r="B172" s="324"/>
      <c r="C172" s="592"/>
      <c r="D172" s="592"/>
      <c r="E172" s="592"/>
      <c r="F172" s="602"/>
      <c r="G172" s="602"/>
      <c r="H172" s="602"/>
      <c r="I172" s="602"/>
      <c r="J172" s="602"/>
      <c r="K172" s="602"/>
      <c r="L172" s="602"/>
      <c r="M172" s="602"/>
      <c r="N172" s="602"/>
      <c r="O172" s="592"/>
      <c r="P172" s="592"/>
      <c r="Q172" s="592"/>
      <c r="R172" s="602"/>
      <c r="S172" s="602"/>
      <c r="T172" s="602"/>
      <c r="U172" s="602"/>
      <c r="V172" s="602"/>
      <c r="W172" s="602"/>
      <c r="X172" s="602"/>
      <c r="Y172" s="602"/>
      <c r="Z172" s="602"/>
      <c r="AA172" s="592"/>
      <c r="AB172" s="592"/>
      <c r="AC172" s="592"/>
      <c r="AD172" s="592"/>
      <c r="AE172" s="592"/>
      <c r="AF172" s="592"/>
      <c r="AG172" s="592"/>
      <c r="AH172" s="592"/>
      <c r="AI172" s="592"/>
      <c r="AJ172" s="592"/>
      <c r="AK172" s="592"/>
      <c r="AL172" s="592"/>
      <c r="AM172" s="592"/>
      <c r="AN172" s="592"/>
      <c r="AO172" s="592"/>
      <c r="AP172"/>
      <c r="AQ172" s="592"/>
      <c r="AR172" s="592"/>
      <c r="AS172" s="602"/>
      <c r="AT172" s="602"/>
      <c r="AU172" s="602"/>
      <c r="AV172" s="602"/>
      <c r="AW172" s="602"/>
      <c r="AX172" s="602"/>
      <c r="AY172" s="602"/>
      <c r="AZ172" s="602"/>
      <c r="BA172" s="592"/>
      <c r="BB172" s="592"/>
      <c r="BC172" s="592"/>
      <c r="BD172" s="592"/>
      <c r="BE172" s="592"/>
      <c r="BF172" s="592"/>
      <c r="BG172" s="592"/>
      <c r="BH172" s="592"/>
      <c r="BI172" s="592"/>
      <c r="BJ172" s="592"/>
      <c r="BK172" s="592"/>
      <c r="BL172" s="592"/>
      <c r="BM172" s="592"/>
      <c r="BN172" s="592"/>
      <c r="BO172" s="592"/>
      <c r="BP172"/>
      <c r="BQ172" s="592"/>
      <c r="BR172" s="592"/>
      <c r="BS172" s="602"/>
      <c r="BT172" s="602"/>
      <c r="BU172" s="602"/>
      <c r="BV172" s="602"/>
      <c r="BW172" s="602"/>
      <c r="BX172" s="602"/>
      <c r="BY172" s="602"/>
      <c r="BZ172" s="602"/>
      <c r="CA172" s="592"/>
      <c r="CB172" s="592"/>
      <c r="CC172" s="592"/>
      <c r="CD172" s="592"/>
      <c r="CE172" s="592"/>
      <c r="CF172" s="592"/>
      <c r="CG172" s="592"/>
      <c r="CH172" s="592"/>
      <c r="CI172" s="592"/>
      <c r="CJ172" s="592"/>
      <c r="CK172" s="592"/>
      <c r="CL172" s="592"/>
      <c r="CM172" s="592"/>
      <c r="CN172" s="592"/>
      <c r="CO172" s="592"/>
      <c r="CP172"/>
      <c r="CQ172" s="592"/>
      <c r="CR172" s="592"/>
      <c r="CS172" s="592"/>
      <c r="CT172" s="592"/>
      <c r="CU172" s="592"/>
      <c r="CV172" s="592"/>
      <c r="CW172" s="592"/>
      <c r="CX172" s="592"/>
      <c r="CY172" s="592"/>
      <c r="CZ172" s="592"/>
      <c r="DA172" s="592"/>
      <c r="DB172" s="592"/>
      <c r="DC172" s="592"/>
      <c r="DD172" s="592"/>
      <c r="DE172" s="592"/>
      <c r="DF172" s="602"/>
      <c r="DG172" s="602"/>
      <c r="DH172" s="602"/>
      <c r="DI172" s="602"/>
      <c r="DJ172" s="602"/>
      <c r="DK172" s="602"/>
      <c r="DL172" s="602"/>
      <c r="DM172" s="602"/>
      <c r="DN172" s="592"/>
      <c r="DO172" s="592"/>
    </row>
    <row r="173" spans="1:119" ht="15.4" customHeight="1" x14ac:dyDescent="0.3">
      <c r="A173"/>
      <c r="B173" s="324"/>
      <c r="C173" s="592"/>
      <c r="D173" s="829" t="s">
        <v>245</v>
      </c>
      <c r="E173" s="829"/>
      <c r="F173" s="595"/>
      <c r="G173" s="595"/>
      <c r="H173" s="595"/>
      <c r="I173" s="595"/>
      <c r="J173" s="595"/>
      <c r="K173" s="595"/>
      <c r="L173" s="595"/>
      <c r="M173" s="595"/>
      <c r="N173" s="595"/>
      <c r="O173" s="595"/>
      <c r="P173" s="592"/>
      <c r="Q173" s="829" t="s">
        <v>245</v>
      </c>
      <c r="R173" s="829"/>
      <c r="S173" s="595"/>
      <c r="T173" s="595"/>
      <c r="U173" s="595"/>
      <c r="V173" s="595"/>
      <c r="W173" s="595"/>
      <c r="X173" s="595"/>
      <c r="Y173" s="595"/>
      <c r="Z173" s="595"/>
      <c r="AA173" s="595"/>
      <c r="AB173" s="595"/>
      <c r="AC173" s="592"/>
      <c r="AD173" s="829" t="s">
        <v>245</v>
      </c>
      <c r="AE173" s="829"/>
      <c r="AF173" s="595"/>
      <c r="AG173" s="595"/>
      <c r="AH173" s="595"/>
      <c r="AI173" s="595"/>
      <c r="AJ173" s="595"/>
      <c r="AK173" s="595"/>
      <c r="AL173" s="595"/>
      <c r="AM173" s="595"/>
      <c r="AN173" s="595"/>
      <c r="AO173" s="595"/>
      <c r="AP173" s="591"/>
      <c r="AQ173" s="829" t="s">
        <v>245</v>
      </c>
      <c r="AR173" s="829"/>
      <c r="AS173" s="595"/>
      <c r="AT173" s="595"/>
      <c r="AU173" s="595"/>
      <c r="AV173" s="595"/>
      <c r="AW173" s="595"/>
      <c r="AX173" s="595"/>
      <c r="AY173" s="595"/>
      <c r="AZ173" s="595"/>
      <c r="BA173" s="595"/>
      <c r="BB173" s="595"/>
      <c r="BC173" s="592"/>
      <c r="BD173" s="829" t="s">
        <v>245</v>
      </c>
      <c r="BE173" s="829"/>
      <c r="BF173" s="595"/>
      <c r="BG173" s="595"/>
      <c r="BH173" s="595"/>
      <c r="BI173" s="595"/>
      <c r="BJ173" s="595"/>
      <c r="BK173" s="595"/>
      <c r="BL173" s="595"/>
      <c r="BM173" s="595"/>
      <c r="BN173" s="595"/>
      <c r="BO173" s="595"/>
      <c r="BP173"/>
      <c r="BQ173" s="829" t="s">
        <v>245</v>
      </c>
      <c r="BR173" s="829"/>
      <c r="BS173" s="595"/>
      <c r="BT173" s="595"/>
      <c r="BU173" s="595"/>
      <c r="BV173" s="595"/>
      <c r="BW173" s="595"/>
      <c r="BX173" s="595"/>
      <c r="BY173" s="595"/>
      <c r="BZ173" s="595"/>
      <c r="CA173" s="595"/>
      <c r="CB173" s="595"/>
      <c r="CC173" s="592"/>
      <c r="CD173" s="829" t="s">
        <v>245</v>
      </c>
      <c r="CE173" s="829"/>
      <c r="CF173" s="595"/>
      <c r="CG173" s="595"/>
      <c r="CH173" s="595"/>
      <c r="CI173" s="595"/>
      <c r="CJ173" s="595"/>
      <c r="CK173" s="595"/>
      <c r="CL173" s="595"/>
      <c r="CM173" s="595"/>
      <c r="CN173" s="595"/>
      <c r="CO173" s="595"/>
      <c r="CP173"/>
      <c r="CQ173" s="829" t="s">
        <v>245</v>
      </c>
      <c r="CR173" s="829"/>
      <c r="CS173" s="595"/>
      <c r="CT173" s="595"/>
      <c r="CU173" s="595"/>
      <c r="CV173" s="595"/>
      <c r="CW173" s="595"/>
      <c r="CX173" s="595"/>
      <c r="CY173" s="595"/>
      <c r="CZ173" s="595"/>
      <c r="DA173" s="595"/>
      <c r="DB173" s="595"/>
      <c r="DC173" s="592"/>
      <c r="DD173" s="829" t="s">
        <v>245</v>
      </c>
      <c r="DE173" s="829"/>
      <c r="DF173" s="595"/>
      <c r="DG173" s="595"/>
      <c r="DH173" s="595"/>
      <c r="DI173" s="595"/>
      <c r="DJ173" s="595"/>
      <c r="DK173" s="595"/>
      <c r="DL173" s="595"/>
      <c r="DM173" s="595"/>
      <c r="DN173" s="595"/>
      <c r="DO173" s="595"/>
    </row>
    <row r="174" spans="1:119" ht="28.9" customHeight="1" x14ac:dyDescent="0.2">
      <c r="A174"/>
      <c r="B174" s="324"/>
      <c r="C174" s="592"/>
      <c r="D174" s="829"/>
      <c r="E174" s="829"/>
      <c r="F174" s="831" t="s">
        <v>171</v>
      </c>
      <c r="G174" s="831"/>
      <c r="H174" s="831"/>
      <c r="I174" s="831"/>
      <c r="J174" s="831"/>
      <c r="K174" s="831"/>
      <c r="L174" s="831"/>
      <c r="M174" s="831"/>
      <c r="N174" s="831"/>
      <c r="O174" s="831"/>
      <c r="P174" s="592"/>
      <c r="Q174" s="829"/>
      <c r="R174" s="829"/>
      <c r="S174" s="831" t="s">
        <v>171</v>
      </c>
      <c r="T174" s="831"/>
      <c r="U174" s="831"/>
      <c r="V174" s="831"/>
      <c r="W174" s="831"/>
      <c r="X174" s="831"/>
      <c r="Y174" s="831"/>
      <c r="Z174" s="831"/>
      <c r="AA174" s="831"/>
      <c r="AB174" s="831"/>
      <c r="AC174" s="592"/>
      <c r="AD174" s="829"/>
      <c r="AE174" s="829"/>
      <c r="AF174" s="831" t="s">
        <v>171</v>
      </c>
      <c r="AG174" s="831"/>
      <c r="AH174" s="831"/>
      <c r="AI174" s="831"/>
      <c r="AJ174" s="831"/>
      <c r="AK174" s="831"/>
      <c r="AL174" s="831"/>
      <c r="AM174" s="831"/>
      <c r="AN174" s="831"/>
      <c r="AO174" s="831"/>
      <c r="AP174" s="591"/>
      <c r="AQ174" s="829"/>
      <c r="AR174" s="829"/>
      <c r="AS174" s="831" t="s">
        <v>171</v>
      </c>
      <c r="AT174" s="831"/>
      <c r="AU174" s="831"/>
      <c r="AV174" s="831"/>
      <c r="AW174" s="831"/>
      <c r="AX174" s="831"/>
      <c r="AY174" s="831"/>
      <c r="AZ174" s="831"/>
      <c r="BA174" s="831"/>
      <c r="BB174" s="831"/>
      <c r="BC174" s="592"/>
      <c r="BD174" s="829"/>
      <c r="BE174" s="829"/>
      <c r="BF174" s="831" t="s">
        <v>171</v>
      </c>
      <c r="BG174" s="831"/>
      <c r="BH174" s="831"/>
      <c r="BI174" s="831"/>
      <c r="BJ174" s="831"/>
      <c r="BK174" s="831"/>
      <c r="BL174" s="831"/>
      <c r="BM174" s="831"/>
      <c r="BN174" s="831"/>
      <c r="BO174" s="831"/>
      <c r="BP174"/>
      <c r="BQ174" s="829"/>
      <c r="BR174" s="829"/>
      <c r="BS174" s="831" t="s">
        <v>171</v>
      </c>
      <c r="BT174" s="831"/>
      <c r="BU174" s="831"/>
      <c r="BV174" s="831"/>
      <c r="BW174" s="831"/>
      <c r="BX174" s="831"/>
      <c r="BY174" s="831"/>
      <c r="BZ174" s="831"/>
      <c r="CA174" s="831"/>
      <c r="CB174" s="831"/>
      <c r="CC174" s="592"/>
      <c r="CD174" s="829"/>
      <c r="CE174" s="829"/>
      <c r="CF174" s="831" t="s">
        <v>171</v>
      </c>
      <c r="CG174" s="831"/>
      <c r="CH174" s="831"/>
      <c r="CI174" s="831"/>
      <c r="CJ174" s="831"/>
      <c r="CK174" s="831"/>
      <c r="CL174" s="831"/>
      <c r="CM174" s="831"/>
      <c r="CN174" s="831"/>
      <c r="CO174" s="831"/>
      <c r="CP174"/>
      <c r="CQ174" s="829"/>
      <c r="CR174" s="829"/>
      <c r="CS174" s="831" t="s">
        <v>171</v>
      </c>
      <c r="CT174" s="831"/>
      <c r="CU174" s="831"/>
      <c r="CV174" s="831"/>
      <c r="CW174" s="831"/>
      <c r="CX174" s="831"/>
      <c r="CY174" s="831"/>
      <c r="CZ174" s="831"/>
      <c r="DA174" s="831"/>
      <c r="DB174" s="831"/>
      <c r="DC174" s="592"/>
      <c r="DD174" s="829"/>
      <c r="DE174" s="829"/>
      <c r="DF174" s="831" t="s">
        <v>171</v>
      </c>
      <c r="DG174" s="831"/>
      <c r="DH174" s="831"/>
      <c r="DI174" s="831"/>
      <c r="DJ174" s="831"/>
      <c r="DK174" s="831"/>
      <c r="DL174" s="831"/>
      <c r="DM174" s="831"/>
      <c r="DN174" s="831"/>
      <c r="DO174" s="831"/>
    </row>
    <row r="175" spans="1:119" ht="15.4" customHeight="1" x14ac:dyDescent="0.2">
      <c r="A175"/>
      <c r="B175" s="324"/>
      <c r="C175" s="592"/>
      <c r="D175" s="830"/>
      <c r="E175" s="830"/>
      <c r="F175" s="596" t="s">
        <v>16</v>
      </c>
      <c r="G175" s="596">
        <v>1</v>
      </c>
      <c r="H175" s="596">
        <v>2</v>
      </c>
      <c r="I175" s="596">
        <v>3</v>
      </c>
      <c r="J175" s="596">
        <v>4</v>
      </c>
      <c r="K175" s="596">
        <v>5</v>
      </c>
      <c r="L175" s="596">
        <v>6</v>
      </c>
      <c r="M175" s="596">
        <v>7</v>
      </c>
      <c r="N175" s="596">
        <v>8</v>
      </c>
      <c r="O175" s="596">
        <v>9</v>
      </c>
      <c r="P175" s="592"/>
      <c r="Q175" s="830"/>
      <c r="R175" s="830"/>
      <c r="S175" s="596" t="s">
        <v>16</v>
      </c>
      <c r="T175" s="596">
        <v>1</v>
      </c>
      <c r="U175" s="596">
        <v>2</v>
      </c>
      <c r="V175" s="596">
        <v>3</v>
      </c>
      <c r="W175" s="596">
        <v>4</v>
      </c>
      <c r="X175" s="596">
        <v>5</v>
      </c>
      <c r="Y175" s="596">
        <v>6</v>
      </c>
      <c r="Z175" s="596">
        <v>7</v>
      </c>
      <c r="AA175" s="596">
        <v>8</v>
      </c>
      <c r="AB175" s="596">
        <v>9</v>
      </c>
      <c r="AC175" s="592"/>
      <c r="AD175" s="830"/>
      <c r="AE175" s="830"/>
      <c r="AF175" s="596" t="s">
        <v>16</v>
      </c>
      <c r="AG175" s="596">
        <v>1</v>
      </c>
      <c r="AH175" s="596">
        <v>2</v>
      </c>
      <c r="AI175" s="596">
        <v>3</v>
      </c>
      <c r="AJ175" s="596">
        <v>4</v>
      </c>
      <c r="AK175" s="596">
        <v>5</v>
      </c>
      <c r="AL175" s="596">
        <v>6</v>
      </c>
      <c r="AM175" s="596">
        <v>7</v>
      </c>
      <c r="AN175" s="596">
        <v>8</v>
      </c>
      <c r="AO175" s="596">
        <v>9</v>
      </c>
      <c r="AP175" s="591"/>
      <c r="AQ175" s="830"/>
      <c r="AR175" s="830"/>
      <c r="AS175" s="596" t="s">
        <v>16</v>
      </c>
      <c r="AT175" s="596">
        <v>1</v>
      </c>
      <c r="AU175" s="596">
        <v>2</v>
      </c>
      <c r="AV175" s="596">
        <v>3</v>
      </c>
      <c r="AW175" s="596">
        <v>4</v>
      </c>
      <c r="AX175" s="596">
        <v>5</v>
      </c>
      <c r="AY175" s="596">
        <v>6</v>
      </c>
      <c r="AZ175" s="596">
        <v>7</v>
      </c>
      <c r="BA175" s="596">
        <v>8</v>
      </c>
      <c r="BB175" s="596">
        <v>9</v>
      </c>
      <c r="BC175" s="592"/>
      <c r="BD175" s="830"/>
      <c r="BE175" s="830"/>
      <c r="BF175" s="596" t="s">
        <v>16</v>
      </c>
      <c r="BG175" s="596">
        <v>1</v>
      </c>
      <c r="BH175" s="596">
        <v>2</v>
      </c>
      <c r="BI175" s="596">
        <v>3</v>
      </c>
      <c r="BJ175" s="596">
        <v>4</v>
      </c>
      <c r="BK175" s="596">
        <v>5</v>
      </c>
      <c r="BL175" s="596">
        <v>6</v>
      </c>
      <c r="BM175" s="596">
        <v>7</v>
      </c>
      <c r="BN175" s="596">
        <v>8</v>
      </c>
      <c r="BO175" s="596">
        <v>9</v>
      </c>
      <c r="BP175"/>
      <c r="BQ175" s="830"/>
      <c r="BR175" s="830"/>
      <c r="BS175" s="596" t="s">
        <v>16</v>
      </c>
      <c r="BT175" s="596">
        <v>1</v>
      </c>
      <c r="BU175" s="596">
        <v>2</v>
      </c>
      <c r="BV175" s="596">
        <v>3</v>
      </c>
      <c r="BW175" s="596">
        <v>4</v>
      </c>
      <c r="BX175" s="596">
        <v>5</v>
      </c>
      <c r="BY175" s="596">
        <v>6</v>
      </c>
      <c r="BZ175" s="596">
        <v>7</v>
      </c>
      <c r="CA175" s="596">
        <v>8</v>
      </c>
      <c r="CB175" s="596">
        <v>9</v>
      </c>
      <c r="CC175" s="592"/>
      <c r="CD175" s="830"/>
      <c r="CE175" s="830"/>
      <c r="CF175" s="596" t="s">
        <v>16</v>
      </c>
      <c r="CG175" s="596">
        <v>1</v>
      </c>
      <c r="CH175" s="596">
        <v>2</v>
      </c>
      <c r="CI175" s="596">
        <v>3</v>
      </c>
      <c r="CJ175" s="596">
        <v>4</v>
      </c>
      <c r="CK175" s="596">
        <v>5</v>
      </c>
      <c r="CL175" s="596">
        <v>6</v>
      </c>
      <c r="CM175" s="596">
        <v>7</v>
      </c>
      <c r="CN175" s="596">
        <v>8</v>
      </c>
      <c r="CO175" s="596">
        <v>9</v>
      </c>
      <c r="CP175"/>
      <c r="CQ175" s="830"/>
      <c r="CR175" s="830"/>
      <c r="CS175" s="596" t="s">
        <v>16</v>
      </c>
      <c r="CT175" s="596">
        <v>1</v>
      </c>
      <c r="CU175" s="596">
        <v>2</v>
      </c>
      <c r="CV175" s="596">
        <v>3</v>
      </c>
      <c r="CW175" s="596">
        <v>4</v>
      </c>
      <c r="CX175" s="596">
        <v>5</v>
      </c>
      <c r="CY175" s="596">
        <v>6</v>
      </c>
      <c r="CZ175" s="596">
        <v>7</v>
      </c>
      <c r="DA175" s="596">
        <v>8</v>
      </c>
      <c r="DB175" s="596">
        <v>9</v>
      </c>
      <c r="DC175" s="592"/>
      <c r="DD175" s="830"/>
      <c r="DE175" s="830"/>
      <c r="DF175" s="596" t="s">
        <v>16</v>
      </c>
      <c r="DG175" s="596">
        <v>1</v>
      </c>
      <c r="DH175" s="596">
        <v>2</v>
      </c>
      <c r="DI175" s="596">
        <v>3</v>
      </c>
      <c r="DJ175" s="596">
        <v>4</v>
      </c>
      <c r="DK175" s="596">
        <v>5</v>
      </c>
      <c r="DL175" s="596">
        <v>6</v>
      </c>
      <c r="DM175" s="596">
        <v>7</v>
      </c>
      <c r="DN175" s="596">
        <v>8</v>
      </c>
      <c r="DO175" s="596">
        <v>9</v>
      </c>
    </row>
    <row r="176" spans="1:119" ht="15.4" customHeight="1" x14ac:dyDescent="0.2">
      <c r="A176"/>
      <c r="B176" s="838" t="s">
        <v>309</v>
      </c>
      <c r="C176" s="592"/>
      <c r="D176" s="826" t="s">
        <v>173</v>
      </c>
      <c r="E176" s="597" t="s">
        <v>92</v>
      </c>
      <c r="F176" s="599">
        <v>1</v>
      </c>
      <c r="G176" s="599">
        <v>5</v>
      </c>
      <c r="H176" s="599">
        <v>1</v>
      </c>
      <c r="I176" s="599">
        <v>0</v>
      </c>
      <c r="J176" s="599">
        <v>0</v>
      </c>
      <c r="K176" s="599">
        <v>1</v>
      </c>
      <c r="L176" s="599">
        <v>0</v>
      </c>
      <c r="M176" s="599">
        <v>0</v>
      </c>
      <c r="N176" s="599">
        <v>0</v>
      </c>
      <c r="O176" s="600">
        <v>1</v>
      </c>
      <c r="P176" s="592"/>
      <c r="Q176" s="826" t="s">
        <v>173</v>
      </c>
      <c r="R176" s="597" t="s">
        <v>92</v>
      </c>
      <c r="S176" s="599">
        <v>1</v>
      </c>
      <c r="T176" s="599">
        <v>0</v>
      </c>
      <c r="U176" s="599">
        <v>1</v>
      </c>
      <c r="V176" s="599">
        <v>0</v>
      </c>
      <c r="W176" s="599">
        <v>0</v>
      </c>
      <c r="X176" s="599">
        <v>1</v>
      </c>
      <c r="Y176" s="599">
        <v>0</v>
      </c>
      <c r="Z176" s="599">
        <v>0</v>
      </c>
      <c r="AA176" s="599">
        <v>0</v>
      </c>
      <c r="AB176" s="600">
        <v>0</v>
      </c>
      <c r="AC176" s="592"/>
      <c r="AD176" s="826" t="s">
        <v>173</v>
      </c>
      <c r="AE176" s="597" t="s">
        <v>92</v>
      </c>
      <c r="AF176" s="599">
        <v>0</v>
      </c>
      <c r="AG176" s="599">
        <v>5</v>
      </c>
      <c r="AH176" s="599">
        <v>0</v>
      </c>
      <c r="AI176" s="599">
        <v>0</v>
      </c>
      <c r="AJ176" s="599">
        <v>0</v>
      </c>
      <c r="AK176" s="599">
        <v>0</v>
      </c>
      <c r="AL176" s="599">
        <v>0</v>
      </c>
      <c r="AM176" s="599">
        <v>0</v>
      </c>
      <c r="AN176" s="599">
        <v>0</v>
      </c>
      <c r="AO176" s="600">
        <v>1</v>
      </c>
      <c r="AP176" s="591"/>
      <c r="AQ176" s="826" t="s">
        <v>173</v>
      </c>
      <c r="AR176" s="597" t="s">
        <v>92</v>
      </c>
      <c r="AS176" s="599">
        <v>1</v>
      </c>
      <c r="AT176" s="599">
        <v>4</v>
      </c>
      <c r="AU176" s="599">
        <v>0</v>
      </c>
      <c r="AV176" s="599">
        <v>0</v>
      </c>
      <c r="AW176" s="599">
        <v>0</v>
      </c>
      <c r="AX176" s="599">
        <v>1</v>
      </c>
      <c r="AY176" s="599">
        <v>0</v>
      </c>
      <c r="AZ176" s="599">
        <v>0</v>
      </c>
      <c r="BA176" s="599">
        <v>0</v>
      </c>
      <c r="BB176" s="600">
        <v>0</v>
      </c>
      <c r="BC176" s="592"/>
      <c r="BD176" s="826" t="s">
        <v>173</v>
      </c>
      <c r="BE176" s="597" t="s">
        <v>92</v>
      </c>
      <c r="BF176" s="599">
        <v>0</v>
      </c>
      <c r="BG176" s="599">
        <v>1</v>
      </c>
      <c r="BH176" s="599">
        <v>1</v>
      </c>
      <c r="BI176" s="599">
        <v>0</v>
      </c>
      <c r="BJ176" s="599">
        <v>0</v>
      </c>
      <c r="BK176" s="599">
        <v>0</v>
      </c>
      <c r="BL176" s="599">
        <v>0</v>
      </c>
      <c r="BM176" s="599">
        <v>0</v>
      </c>
      <c r="BN176" s="599">
        <v>0</v>
      </c>
      <c r="BO176" s="600">
        <v>1</v>
      </c>
      <c r="BP176"/>
      <c r="BQ176" s="826" t="s">
        <v>173</v>
      </c>
      <c r="BR176" s="597" t="s">
        <v>92</v>
      </c>
      <c r="BS176" s="599">
        <v>1</v>
      </c>
      <c r="BT176" s="599">
        <v>4</v>
      </c>
      <c r="BU176" s="599">
        <v>1</v>
      </c>
      <c r="BV176" s="599">
        <v>0</v>
      </c>
      <c r="BW176" s="599">
        <v>0</v>
      </c>
      <c r="BX176" s="599">
        <v>0</v>
      </c>
      <c r="BY176" s="599">
        <v>0</v>
      </c>
      <c r="BZ176" s="599">
        <v>0</v>
      </c>
      <c r="CA176" s="599">
        <v>0</v>
      </c>
      <c r="CB176" s="600">
        <v>1</v>
      </c>
      <c r="CC176" s="592"/>
      <c r="CD176" s="826" t="s">
        <v>173</v>
      </c>
      <c r="CE176" s="597" t="s">
        <v>92</v>
      </c>
      <c r="CF176" s="599">
        <v>0</v>
      </c>
      <c r="CG176" s="599">
        <v>1</v>
      </c>
      <c r="CH176" s="599">
        <v>0</v>
      </c>
      <c r="CI176" s="599">
        <v>0</v>
      </c>
      <c r="CJ176" s="599">
        <v>0</v>
      </c>
      <c r="CK176" s="599">
        <v>1</v>
      </c>
      <c r="CL176" s="599">
        <v>0</v>
      </c>
      <c r="CM176" s="599">
        <v>0</v>
      </c>
      <c r="CN176" s="599">
        <v>0</v>
      </c>
      <c r="CO176" s="600">
        <v>0</v>
      </c>
      <c r="CP176"/>
      <c r="CQ176" s="826" t="s">
        <v>173</v>
      </c>
      <c r="CR176" s="597" t="s">
        <v>92</v>
      </c>
      <c r="CS176" s="599">
        <v>1</v>
      </c>
      <c r="CT176" s="599">
        <v>2</v>
      </c>
      <c r="CU176" s="599">
        <v>0</v>
      </c>
      <c r="CV176" s="599">
        <v>0</v>
      </c>
      <c r="CW176" s="599">
        <v>0</v>
      </c>
      <c r="CX176" s="599">
        <v>1</v>
      </c>
      <c r="CY176" s="599">
        <v>0</v>
      </c>
      <c r="CZ176" s="599">
        <v>0</v>
      </c>
      <c r="DA176" s="599">
        <v>0</v>
      </c>
      <c r="DB176" s="600">
        <v>1</v>
      </c>
      <c r="DC176" s="592"/>
      <c r="DD176" s="826" t="s">
        <v>173</v>
      </c>
      <c r="DE176" s="597" t="s">
        <v>92</v>
      </c>
      <c r="DF176" s="599">
        <v>0</v>
      </c>
      <c r="DG176" s="599">
        <v>3</v>
      </c>
      <c r="DH176" s="599">
        <v>1</v>
      </c>
      <c r="DI176" s="599">
        <v>0</v>
      </c>
      <c r="DJ176" s="599">
        <v>0</v>
      </c>
      <c r="DK176" s="599">
        <v>0</v>
      </c>
      <c r="DL176" s="599">
        <v>0</v>
      </c>
      <c r="DM176" s="599">
        <v>0</v>
      </c>
      <c r="DN176" s="599">
        <v>0</v>
      </c>
      <c r="DO176" s="600">
        <v>0</v>
      </c>
    </row>
    <row r="177" spans="1:119" ht="15.4" customHeight="1" x14ac:dyDescent="0.2">
      <c r="A177"/>
      <c r="B177" s="838"/>
      <c r="C177" s="592"/>
      <c r="D177" s="827"/>
      <c r="E177" s="597">
        <v>1</v>
      </c>
      <c r="F177" s="599">
        <v>5</v>
      </c>
      <c r="G177" s="599">
        <v>11</v>
      </c>
      <c r="H177" s="599">
        <v>4</v>
      </c>
      <c r="I177" s="599">
        <v>5</v>
      </c>
      <c r="J177" s="599">
        <v>0</v>
      </c>
      <c r="K177" s="599">
        <v>1</v>
      </c>
      <c r="L177" s="599">
        <v>0</v>
      </c>
      <c r="M177" s="599">
        <v>1</v>
      </c>
      <c r="N177" s="599">
        <v>1</v>
      </c>
      <c r="O177" s="599">
        <v>1</v>
      </c>
      <c r="P177" s="592"/>
      <c r="Q177" s="827"/>
      <c r="R177" s="597">
        <v>1</v>
      </c>
      <c r="S177" s="599">
        <v>2</v>
      </c>
      <c r="T177" s="599">
        <v>7</v>
      </c>
      <c r="U177" s="599">
        <v>2</v>
      </c>
      <c r="V177" s="599">
        <v>3</v>
      </c>
      <c r="W177" s="599">
        <v>0</v>
      </c>
      <c r="X177" s="599">
        <v>0</v>
      </c>
      <c r="Y177" s="599">
        <v>0</v>
      </c>
      <c r="Z177" s="599">
        <v>1</v>
      </c>
      <c r="AA177" s="599">
        <v>0</v>
      </c>
      <c r="AB177" s="599">
        <v>1</v>
      </c>
      <c r="AC177" s="592"/>
      <c r="AD177" s="827"/>
      <c r="AE177" s="597">
        <v>1</v>
      </c>
      <c r="AF177" s="599">
        <v>3</v>
      </c>
      <c r="AG177" s="599">
        <v>4</v>
      </c>
      <c r="AH177" s="599">
        <v>2</v>
      </c>
      <c r="AI177" s="599">
        <v>2</v>
      </c>
      <c r="AJ177" s="599">
        <v>0</v>
      </c>
      <c r="AK177" s="599">
        <v>1</v>
      </c>
      <c r="AL177" s="599">
        <v>0</v>
      </c>
      <c r="AM177" s="599">
        <v>0</v>
      </c>
      <c r="AN177" s="599">
        <v>1</v>
      </c>
      <c r="AO177" s="599">
        <v>0</v>
      </c>
      <c r="AP177" s="591"/>
      <c r="AQ177" s="827"/>
      <c r="AR177" s="597">
        <v>1</v>
      </c>
      <c r="AS177" s="599">
        <v>2</v>
      </c>
      <c r="AT177" s="599">
        <v>6</v>
      </c>
      <c r="AU177" s="599">
        <v>2</v>
      </c>
      <c r="AV177" s="599">
        <v>2</v>
      </c>
      <c r="AW177" s="599">
        <v>0</v>
      </c>
      <c r="AX177" s="599">
        <v>1</v>
      </c>
      <c r="AY177" s="599">
        <v>0</v>
      </c>
      <c r="AZ177" s="599">
        <v>0</v>
      </c>
      <c r="BA177" s="599">
        <v>0</v>
      </c>
      <c r="BB177" s="599">
        <v>0</v>
      </c>
      <c r="BC177" s="592"/>
      <c r="BD177" s="827"/>
      <c r="BE177" s="597">
        <v>1</v>
      </c>
      <c r="BF177" s="599">
        <v>3</v>
      </c>
      <c r="BG177" s="599">
        <v>5</v>
      </c>
      <c r="BH177" s="599">
        <v>2</v>
      </c>
      <c r="BI177" s="599">
        <v>3</v>
      </c>
      <c r="BJ177" s="599">
        <v>0</v>
      </c>
      <c r="BK177" s="599">
        <v>0</v>
      </c>
      <c r="BL177" s="599">
        <v>0</v>
      </c>
      <c r="BM177" s="599">
        <v>1</v>
      </c>
      <c r="BN177" s="599">
        <v>1</v>
      </c>
      <c r="BO177" s="599">
        <v>1</v>
      </c>
      <c r="BP177"/>
      <c r="BQ177" s="827"/>
      <c r="BR177" s="597">
        <v>1</v>
      </c>
      <c r="BS177" s="599">
        <v>4</v>
      </c>
      <c r="BT177" s="599">
        <v>11</v>
      </c>
      <c r="BU177" s="599">
        <v>3</v>
      </c>
      <c r="BV177" s="599">
        <v>2</v>
      </c>
      <c r="BW177" s="599">
        <v>0</v>
      </c>
      <c r="BX177" s="599">
        <v>0</v>
      </c>
      <c r="BY177" s="599">
        <v>0</v>
      </c>
      <c r="BZ177" s="599">
        <v>0</v>
      </c>
      <c r="CA177" s="599">
        <v>0</v>
      </c>
      <c r="CB177" s="599">
        <v>0</v>
      </c>
      <c r="CC177" s="592"/>
      <c r="CD177" s="827"/>
      <c r="CE177" s="597">
        <v>1</v>
      </c>
      <c r="CF177" s="599">
        <v>1</v>
      </c>
      <c r="CG177" s="599">
        <v>0</v>
      </c>
      <c r="CH177" s="599">
        <v>1</v>
      </c>
      <c r="CI177" s="599">
        <v>3</v>
      </c>
      <c r="CJ177" s="599">
        <v>0</v>
      </c>
      <c r="CK177" s="599">
        <v>1</v>
      </c>
      <c r="CL177" s="599">
        <v>0</v>
      </c>
      <c r="CM177" s="599">
        <v>1</v>
      </c>
      <c r="CN177" s="599">
        <v>1</v>
      </c>
      <c r="CO177" s="599">
        <v>1</v>
      </c>
      <c r="CP177"/>
      <c r="CQ177" s="827"/>
      <c r="CR177" s="597">
        <v>1</v>
      </c>
      <c r="CS177" s="599">
        <v>1</v>
      </c>
      <c r="CT177" s="599">
        <v>4</v>
      </c>
      <c r="CU177" s="599">
        <v>1</v>
      </c>
      <c r="CV177" s="599">
        <v>3</v>
      </c>
      <c r="CW177" s="599">
        <v>0</v>
      </c>
      <c r="CX177" s="599">
        <v>1</v>
      </c>
      <c r="CY177" s="599">
        <v>0</v>
      </c>
      <c r="CZ177" s="599">
        <v>1</v>
      </c>
      <c r="DA177" s="599">
        <v>1</v>
      </c>
      <c r="DB177" s="599">
        <v>1</v>
      </c>
      <c r="DC177" s="592"/>
      <c r="DD177" s="827"/>
      <c r="DE177" s="597">
        <v>1</v>
      </c>
      <c r="DF177" s="599">
        <v>4</v>
      </c>
      <c r="DG177" s="599">
        <v>7</v>
      </c>
      <c r="DH177" s="599">
        <v>3</v>
      </c>
      <c r="DI177" s="599">
        <v>2</v>
      </c>
      <c r="DJ177" s="599">
        <v>0</v>
      </c>
      <c r="DK177" s="599">
        <v>0</v>
      </c>
      <c r="DL177" s="599">
        <v>0</v>
      </c>
      <c r="DM177" s="599">
        <v>0</v>
      </c>
      <c r="DN177" s="599">
        <v>0</v>
      </c>
      <c r="DO177" s="599">
        <v>0</v>
      </c>
    </row>
    <row r="178" spans="1:119" ht="15.4" customHeight="1" x14ac:dyDescent="0.2">
      <c r="A178"/>
      <c r="B178" s="838"/>
      <c r="C178" s="592"/>
      <c r="D178" s="827"/>
      <c r="E178" s="597" t="s">
        <v>45</v>
      </c>
      <c r="F178" s="599">
        <v>49</v>
      </c>
      <c r="G178" s="599">
        <v>264</v>
      </c>
      <c r="H178" s="599">
        <v>163</v>
      </c>
      <c r="I178" s="599">
        <v>64</v>
      </c>
      <c r="J178" s="599">
        <v>19</v>
      </c>
      <c r="K178" s="599">
        <v>16</v>
      </c>
      <c r="L178" s="599">
        <v>11</v>
      </c>
      <c r="M178" s="599">
        <v>7</v>
      </c>
      <c r="N178" s="599">
        <v>5</v>
      </c>
      <c r="O178" s="599">
        <v>2</v>
      </c>
      <c r="P178" s="592"/>
      <c r="Q178" s="827"/>
      <c r="R178" s="597" t="s">
        <v>45</v>
      </c>
      <c r="S178" s="599">
        <v>16</v>
      </c>
      <c r="T178" s="599">
        <v>119</v>
      </c>
      <c r="U178" s="599">
        <v>62</v>
      </c>
      <c r="V178" s="599">
        <v>19</v>
      </c>
      <c r="W178" s="599">
        <v>6</v>
      </c>
      <c r="X178" s="599">
        <v>8</v>
      </c>
      <c r="Y178" s="599">
        <v>4</v>
      </c>
      <c r="Z178" s="599">
        <v>4</v>
      </c>
      <c r="AA178" s="599">
        <v>3</v>
      </c>
      <c r="AB178" s="599">
        <v>1</v>
      </c>
      <c r="AC178" s="592"/>
      <c r="AD178" s="827"/>
      <c r="AE178" s="597" t="s">
        <v>45</v>
      </c>
      <c r="AF178" s="599">
        <v>33</v>
      </c>
      <c r="AG178" s="599">
        <v>145</v>
      </c>
      <c r="AH178" s="599">
        <v>101</v>
      </c>
      <c r="AI178" s="599">
        <v>45</v>
      </c>
      <c r="AJ178" s="599">
        <v>13</v>
      </c>
      <c r="AK178" s="599">
        <v>8</v>
      </c>
      <c r="AL178" s="599">
        <v>7</v>
      </c>
      <c r="AM178" s="599">
        <v>3</v>
      </c>
      <c r="AN178" s="599">
        <v>2</v>
      </c>
      <c r="AO178" s="599">
        <v>1</v>
      </c>
      <c r="AP178" s="591"/>
      <c r="AQ178" s="827"/>
      <c r="AR178" s="597" t="s">
        <v>45</v>
      </c>
      <c r="AS178" s="599">
        <v>41</v>
      </c>
      <c r="AT178" s="599">
        <v>161</v>
      </c>
      <c r="AU178" s="599">
        <v>98</v>
      </c>
      <c r="AV178" s="599">
        <v>30</v>
      </c>
      <c r="AW178" s="599">
        <v>10</v>
      </c>
      <c r="AX178" s="599">
        <v>1</v>
      </c>
      <c r="AY178" s="599">
        <v>3</v>
      </c>
      <c r="AZ178" s="599">
        <v>2</v>
      </c>
      <c r="BA178" s="599">
        <v>2</v>
      </c>
      <c r="BB178" s="599">
        <v>1</v>
      </c>
      <c r="BC178" s="592"/>
      <c r="BD178" s="827"/>
      <c r="BE178" s="597" t="s">
        <v>45</v>
      </c>
      <c r="BF178" s="599">
        <v>8</v>
      </c>
      <c r="BG178" s="599">
        <v>103</v>
      </c>
      <c r="BH178" s="599">
        <v>65</v>
      </c>
      <c r="BI178" s="599">
        <v>34</v>
      </c>
      <c r="BJ178" s="599">
        <v>9</v>
      </c>
      <c r="BK178" s="599">
        <v>15</v>
      </c>
      <c r="BL178" s="599">
        <v>8</v>
      </c>
      <c r="BM178" s="599">
        <v>5</v>
      </c>
      <c r="BN178" s="599">
        <v>3</v>
      </c>
      <c r="BO178" s="599">
        <v>1</v>
      </c>
      <c r="BP178"/>
      <c r="BQ178" s="827"/>
      <c r="BR178" s="597" t="s">
        <v>45</v>
      </c>
      <c r="BS178" s="599">
        <v>37</v>
      </c>
      <c r="BT178" s="599">
        <v>220</v>
      </c>
      <c r="BU178" s="599">
        <v>133</v>
      </c>
      <c r="BV178" s="599">
        <v>53</v>
      </c>
      <c r="BW178" s="599">
        <v>7</v>
      </c>
      <c r="BX178" s="599">
        <v>5</v>
      </c>
      <c r="BY178" s="599">
        <v>5</v>
      </c>
      <c r="BZ178" s="599">
        <v>0</v>
      </c>
      <c r="CA178" s="599">
        <v>0</v>
      </c>
      <c r="CB178" s="599">
        <v>1</v>
      </c>
      <c r="CC178" s="592"/>
      <c r="CD178" s="827"/>
      <c r="CE178" s="597" t="s">
        <v>45</v>
      </c>
      <c r="CF178" s="599">
        <v>12</v>
      </c>
      <c r="CG178" s="599">
        <v>44</v>
      </c>
      <c r="CH178" s="599">
        <v>30</v>
      </c>
      <c r="CI178" s="599">
        <v>11</v>
      </c>
      <c r="CJ178" s="599">
        <v>12</v>
      </c>
      <c r="CK178" s="599">
        <v>11</v>
      </c>
      <c r="CL178" s="599">
        <v>6</v>
      </c>
      <c r="CM178" s="599">
        <v>7</v>
      </c>
      <c r="CN178" s="599">
        <v>5</v>
      </c>
      <c r="CO178" s="599">
        <v>1</v>
      </c>
      <c r="CP178"/>
      <c r="CQ178" s="827"/>
      <c r="CR178" s="597" t="s">
        <v>45</v>
      </c>
      <c r="CS178" s="599">
        <v>8</v>
      </c>
      <c r="CT178" s="599">
        <v>51</v>
      </c>
      <c r="CU178" s="599">
        <v>26</v>
      </c>
      <c r="CV178" s="599">
        <v>12</v>
      </c>
      <c r="CW178" s="599">
        <v>13</v>
      </c>
      <c r="CX178" s="599">
        <v>11</v>
      </c>
      <c r="CY178" s="599">
        <v>9</v>
      </c>
      <c r="CZ178" s="599">
        <v>7</v>
      </c>
      <c r="DA178" s="599">
        <v>5</v>
      </c>
      <c r="DB178" s="599">
        <v>0</v>
      </c>
      <c r="DC178" s="592"/>
      <c r="DD178" s="827"/>
      <c r="DE178" s="597" t="s">
        <v>45</v>
      </c>
      <c r="DF178" s="599">
        <v>41</v>
      </c>
      <c r="DG178" s="599">
        <v>213</v>
      </c>
      <c r="DH178" s="599">
        <v>137</v>
      </c>
      <c r="DI178" s="599">
        <v>52</v>
      </c>
      <c r="DJ178" s="599">
        <v>6</v>
      </c>
      <c r="DK178" s="599">
        <v>5</v>
      </c>
      <c r="DL178" s="599">
        <v>2</v>
      </c>
      <c r="DM178" s="599">
        <v>0</v>
      </c>
      <c r="DN178" s="599">
        <v>0</v>
      </c>
      <c r="DO178" s="599">
        <v>2</v>
      </c>
    </row>
    <row r="179" spans="1:119" ht="15.4" customHeight="1" x14ac:dyDescent="0.2">
      <c r="A179"/>
      <c r="B179" s="838"/>
      <c r="C179" s="592"/>
      <c r="D179" s="827"/>
      <c r="E179" s="597" t="s">
        <v>33</v>
      </c>
      <c r="F179" s="599">
        <v>17</v>
      </c>
      <c r="G179" s="599">
        <v>109</v>
      </c>
      <c r="H179" s="599">
        <v>126</v>
      </c>
      <c r="I179" s="599">
        <v>42</v>
      </c>
      <c r="J179" s="599">
        <v>20</v>
      </c>
      <c r="K179" s="599">
        <v>13</v>
      </c>
      <c r="L179" s="599">
        <v>6</v>
      </c>
      <c r="M179" s="599">
        <v>5</v>
      </c>
      <c r="N179" s="599">
        <v>2</v>
      </c>
      <c r="O179" s="599">
        <v>0</v>
      </c>
      <c r="P179" s="592"/>
      <c r="Q179" s="827"/>
      <c r="R179" s="597" t="s">
        <v>33</v>
      </c>
      <c r="S179" s="599">
        <v>4</v>
      </c>
      <c r="T179" s="599">
        <v>44</v>
      </c>
      <c r="U179" s="599">
        <v>62</v>
      </c>
      <c r="V179" s="599">
        <v>17</v>
      </c>
      <c r="W179" s="599">
        <v>8</v>
      </c>
      <c r="X179" s="599">
        <v>6</v>
      </c>
      <c r="Y179" s="599">
        <v>4</v>
      </c>
      <c r="Z179" s="599">
        <v>2</v>
      </c>
      <c r="AA179" s="599">
        <v>1</v>
      </c>
      <c r="AB179" s="599">
        <v>0</v>
      </c>
      <c r="AC179" s="592"/>
      <c r="AD179" s="827"/>
      <c r="AE179" s="597" t="s">
        <v>33</v>
      </c>
      <c r="AF179" s="599">
        <v>13</v>
      </c>
      <c r="AG179" s="599">
        <v>65</v>
      </c>
      <c r="AH179" s="599">
        <v>64</v>
      </c>
      <c r="AI179" s="599">
        <v>25</v>
      </c>
      <c r="AJ179" s="599">
        <v>12</v>
      </c>
      <c r="AK179" s="599">
        <v>7</v>
      </c>
      <c r="AL179" s="599">
        <v>2</v>
      </c>
      <c r="AM179" s="599">
        <v>3</v>
      </c>
      <c r="AN179" s="599">
        <v>1</v>
      </c>
      <c r="AO179" s="599">
        <v>0</v>
      </c>
      <c r="AP179" s="591"/>
      <c r="AQ179" s="827"/>
      <c r="AR179" s="597" t="s">
        <v>33</v>
      </c>
      <c r="AS179" s="599">
        <v>12</v>
      </c>
      <c r="AT179" s="599">
        <v>58</v>
      </c>
      <c r="AU179" s="599">
        <v>56</v>
      </c>
      <c r="AV179" s="599">
        <v>15</v>
      </c>
      <c r="AW179" s="599">
        <v>7</v>
      </c>
      <c r="AX179" s="599">
        <v>3</v>
      </c>
      <c r="AY179" s="599">
        <v>2</v>
      </c>
      <c r="AZ179" s="599">
        <v>1</v>
      </c>
      <c r="BA179" s="599">
        <v>0</v>
      </c>
      <c r="BB179" s="599">
        <v>0</v>
      </c>
      <c r="BC179" s="592"/>
      <c r="BD179" s="827"/>
      <c r="BE179" s="597" t="s">
        <v>33</v>
      </c>
      <c r="BF179" s="599">
        <v>5</v>
      </c>
      <c r="BG179" s="599">
        <v>51</v>
      </c>
      <c r="BH179" s="599">
        <v>70</v>
      </c>
      <c r="BI179" s="599">
        <v>27</v>
      </c>
      <c r="BJ179" s="599">
        <v>13</v>
      </c>
      <c r="BK179" s="599">
        <v>10</v>
      </c>
      <c r="BL179" s="599">
        <v>4</v>
      </c>
      <c r="BM179" s="599">
        <v>4</v>
      </c>
      <c r="BN179" s="599">
        <v>2</v>
      </c>
      <c r="BO179" s="599">
        <v>0</v>
      </c>
      <c r="BP179"/>
      <c r="BQ179" s="827"/>
      <c r="BR179" s="597" t="s">
        <v>33</v>
      </c>
      <c r="BS179" s="599">
        <v>9</v>
      </c>
      <c r="BT179" s="599">
        <v>78</v>
      </c>
      <c r="BU179" s="599">
        <v>83</v>
      </c>
      <c r="BV179" s="599">
        <v>23</v>
      </c>
      <c r="BW179" s="599">
        <v>11</v>
      </c>
      <c r="BX179" s="599">
        <v>6</v>
      </c>
      <c r="BY179" s="599">
        <v>0</v>
      </c>
      <c r="BZ179" s="599">
        <v>1</v>
      </c>
      <c r="CA179" s="599">
        <v>0</v>
      </c>
      <c r="CB179" s="599">
        <v>0</v>
      </c>
      <c r="CC179" s="592"/>
      <c r="CD179" s="827"/>
      <c r="CE179" s="597" t="s">
        <v>33</v>
      </c>
      <c r="CF179" s="599">
        <v>8</v>
      </c>
      <c r="CG179" s="599">
        <v>31</v>
      </c>
      <c r="CH179" s="599">
        <v>43</v>
      </c>
      <c r="CI179" s="599">
        <v>19</v>
      </c>
      <c r="CJ179" s="599">
        <v>9</v>
      </c>
      <c r="CK179" s="599">
        <v>7</v>
      </c>
      <c r="CL179" s="599">
        <v>6</v>
      </c>
      <c r="CM179" s="599">
        <v>4</v>
      </c>
      <c r="CN179" s="599">
        <v>2</v>
      </c>
      <c r="CO179" s="599">
        <v>0</v>
      </c>
      <c r="CP179"/>
      <c r="CQ179" s="827"/>
      <c r="CR179" s="597" t="s">
        <v>33</v>
      </c>
      <c r="CS179" s="599">
        <v>2</v>
      </c>
      <c r="CT179" s="599">
        <v>11</v>
      </c>
      <c r="CU179" s="599">
        <v>21</v>
      </c>
      <c r="CV179" s="599">
        <v>16</v>
      </c>
      <c r="CW179" s="599">
        <v>6</v>
      </c>
      <c r="CX179" s="599">
        <v>7</v>
      </c>
      <c r="CY179" s="599">
        <v>6</v>
      </c>
      <c r="CZ179" s="599">
        <v>5</v>
      </c>
      <c r="DA179" s="599">
        <v>2</v>
      </c>
      <c r="DB179" s="599">
        <v>0</v>
      </c>
      <c r="DC179" s="592"/>
      <c r="DD179" s="827"/>
      <c r="DE179" s="597" t="s">
        <v>33</v>
      </c>
      <c r="DF179" s="599">
        <v>15</v>
      </c>
      <c r="DG179" s="599">
        <v>98</v>
      </c>
      <c r="DH179" s="599">
        <v>105</v>
      </c>
      <c r="DI179" s="599">
        <v>26</v>
      </c>
      <c r="DJ179" s="599">
        <v>14</v>
      </c>
      <c r="DK179" s="599">
        <v>6</v>
      </c>
      <c r="DL179" s="599">
        <v>0</v>
      </c>
      <c r="DM179" s="599">
        <v>0</v>
      </c>
      <c r="DN179" s="599">
        <v>0</v>
      </c>
      <c r="DO179" s="599">
        <v>0</v>
      </c>
    </row>
    <row r="180" spans="1:119" ht="15.4" customHeight="1" x14ac:dyDescent="0.2">
      <c r="A180"/>
      <c r="B180" s="838"/>
      <c r="C180" s="592"/>
      <c r="D180" s="827"/>
      <c r="E180" s="597" t="s">
        <v>34</v>
      </c>
      <c r="F180" s="599">
        <v>20</v>
      </c>
      <c r="G180" s="599">
        <v>101</v>
      </c>
      <c r="H180" s="599">
        <v>202</v>
      </c>
      <c r="I180" s="599">
        <v>111</v>
      </c>
      <c r="J180" s="599">
        <v>28</v>
      </c>
      <c r="K180" s="599">
        <v>28</v>
      </c>
      <c r="L180" s="599">
        <v>16</v>
      </c>
      <c r="M180" s="599">
        <v>9</v>
      </c>
      <c r="N180" s="599">
        <v>6</v>
      </c>
      <c r="O180" s="599">
        <v>3</v>
      </c>
      <c r="P180" s="592"/>
      <c r="Q180" s="827"/>
      <c r="R180" s="597" t="s">
        <v>34</v>
      </c>
      <c r="S180" s="599">
        <v>8</v>
      </c>
      <c r="T180" s="599">
        <v>35</v>
      </c>
      <c r="U180" s="599">
        <v>92</v>
      </c>
      <c r="V180" s="599">
        <v>41</v>
      </c>
      <c r="W180" s="599">
        <v>10</v>
      </c>
      <c r="X180" s="599">
        <v>13</v>
      </c>
      <c r="Y180" s="599">
        <v>7</v>
      </c>
      <c r="Z180" s="599">
        <v>1</v>
      </c>
      <c r="AA180" s="599">
        <v>1</v>
      </c>
      <c r="AB180" s="599">
        <v>3</v>
      </c>
      <c r="AC180" s="592"/>
      <c r="AD180" s="827"/>
      <c r="AE180" s="597" t="s">
        <v>34</v>
      </c>
      <c r="AF180" s="599">
        <v>12</v>
      </c>
      <c r="AG180" s="599">
        <v>66</v>
      </c>
      <c r="AH180" s="599">
        <v>110</v>
      </c>
      <c r="AI180" s="599">
        <v>70</v>
      </c>
      <c r="AJ180" s="599">
        <v>18</v>
      </c>
      <c r="AK180" s="599">
        <v>15</v>
      </c>
      <c r="AL180" s="599">
        <v>9</v>
      </c>
      <c r="AM180" s="599">
        <v>8</v>
      </c>
      <c r="AN180" s="599">
        <v>5</v>
      </c>
      <c r="AO180" s="599">
        <v>0</v>
      </c>
      <c r="AP180" s="591"/>
      <c r="AQ180" s="827"/>
      <c r="AR180" s="597" t="s">
        <v>34</v>
      </c>
      <c r="AS180" s="599">
        <v>12</v>
      </c>
      <c r="AT180" s="599">
        <v>52</v>
      </c>
      <c r="AU180" s="599">
        <v>97</v>
      </c>
      <c r="AV180" s="599">
        <v>34</v>
      </c>
      <c r="AW180" s="599">
        <v>6</v>
      </c>
      <c r="AX180" s="599">
        <v>10</v>
      </c>
      <c r="AY180" s="599">
        <v>4</v>
      </c>
      <c r="AZ180" s="599">
        <v>3</v>
      </c>
      <c r="BA180" s="599">
        <v>1</v>
      </c>
      <c r="BB180" s="599">
        <v>2</v>
      </c>
      <c r="BC180" s="592"/>
      <c r="BD180" s="827"/>
      <c r="BE180" s="597" t="s">
        <v>34</v>
      </c>
      <c r="BF180" s="599">
        <v>8</v>
      </c>
      <c r="BG180" s="599">
        <v>49</v>
      </c>
      <c r="BH180" s="599">
        <v>105</v>
      </c>
      <c r="BI180" s="599">
        <v>77</v>
      </c>
      <c r="BJ180" s="599">
        <v>22</v>
      </c>
      <c r="BK180" s="599">
        <v>18</v>
      </c>
      <c r="BL180" s="599">
        <v>12</v>
      </c>
      <c r="BM180" s="599">
        <v>6</v>
      </c>
      <c r="BN180" s="599">
        <v>5</v>
      </c>
      <c r="BO180" s="599">
        <v>1</v>
      </c>
      <c r="BP180"/>
      <c r="BQ180" s="827"/>
      <c r="BR180" s="597" t="s">
        <v>34</v>
      </c>
      <c r="BS180" s="599">
        <v>10</v>
      </c>
      <c r="BT180" s="599">
        <v>52</v>
      </c>
      <c r="BU180" s="599">
        <v>99</v>
      </c>
      <c r="BV180" s="599">
        <v>55</v>
      </c>
      <c r="BW180" s="599">
        <v>3</v>
      </c>
      <c r="BX180" s="599">
        <v>11</v>
      </c>
      <c r="BY180" s="599">
        <v>3</v>
      </c>
      <c r="BZ180" s="599">
        <v>2</v>
      </c>
      <c r="CA180" s="599">
        <v>0</v>
      </c>
      <c r="CB180" s="599">
        <v>0</v>
      </c>
      <c r="CC180" s="592"/>
      <c r="CD180" s="827"/>
      <c r="CE180" s="597" t="s">
        <v>34</v>
      </c>
      <c r="CF180" s="599">
        <v>10</v>
      </c>
      <c r="CG180" s="599">
        <v>49</v>
      </c>
      <c r="CH180" s="599">
        <v>103</v>
      </c>
      <c r="CI180" s="599">
        <v>56</v>
      </c>
      <c r="CJ180" s="599">
        <v>25</v>
      </c>
      <c r="CK180" s="599">
        <v>17</v>
      </c>
      <c r="CL180" s="599">
        <v>13</v>
      </c>
      <c r="CM180" s="599">
        <v>7</v>
      </c>
      <c r="CN180" s="599">
        <v>6</v>
      </c>
      <c r="CO180" s="599">
        <v>3</v>
      </c>
      <c r="CP180"/>
      <c r="CQ180" s="827"/>
      <c r="CR180" s="597" t="s">
        <v>34</v>
      </c>
      <c r="CS180" s="599">
        <v>1</v>
      </c>
      <c r="CT180" s="599">
        <v>13</v>
      </c>
      <c r="CU180" s="599">
        <v>25</v>
      </c>
      <c r="CV180" s="599">
        <v>25</v>
      </c>
      <c r="CW180" s="599">
        <v>19</v>
      </c>
      <c r="CX180" s="599">
        <v>15</v>
      </c>
      <c r="CY180" s="599">
        <v>12</v>
      </c>
      <c r="CZ180" s="599">
        <v>5</v>
      </c>
      <c r="DA180" s="599">
        <v>6</v>
      </c>
      <c r="DB180" s="599">
        <v>3</v>
      </c>
      <c r="DC180" s="592"/>
      <c r="DD180" s="827"/>
      <c r="DE180" s="597" t="s">
        <v>34</v>
      </c>
      <c r="DF180" s="599">
        <v>19</v>
      </c>
      <c r="DG180" s="599">
        <v>88</v>
      </c>
      <c r="DH180" s="599">
        <v>177</v>
      </c>
      <c r="DI180" s="599">
        <v>86</v>
      </c>
      <c r="DJ180" s="599">
        <v>9</v>
      </c>
      <c r="DK180" s="599">
        <v>13</v>
      </c>
      <c r="DL180" s="599">
        <v>4</v>
      </c>
      <c r="DM180" s="599">
        <v>4</v>
      </c>
      <c r="DN180" s="599">
        <v>0</v>
      </c>
      <c r="DO180" s="599">
        <v>0</v>
      </c>
    </row>
    <row r="181" spans="1:119" ht="15.4" customHeight="1" x14ac:dyDescent="0.2">
      <c r="A181"/>
      <c r="B181" s="838"/>
      <c r="C181" s="592"/>
      <c r="D181" s="827"/>
      <c r="E181" s="597" t="s">
        <v>35</v>
      </c>
      <c r="F181" s="599">
        <v>26</v>
      </c>
      <c r="G181" s="599">
        <v>159</v>
      </c>
      <c r="H181" s="599">
        <v>309</v>
      </c>
      <c r="I181" s="599">
        <v>247</v>
      </c>
      <c r="J181" s="599">
        <v>102</v>
      </c>
      <c r="K181" s="599">
        <v>69</v>
      </c>
      <c r="L181" s="599">
        <v>34</v>
      </c>
      <c r="M181" s="599">
        <v>10</v>
      </c>
      <c r="N181" s="599">
        <v>5</v>
      </c>
      <c r="O181" s="599">
        <v>1</v>
      </c>
      <c r="P181" s="592"/>
      <c r="Q181" s="827"/>
      <c r="R181" s="597" t="s">
        <v>35</v>
      </c>
      <c r="S181" s="599">
        <v>7</v>
      </c>
      <c r="T181" s="599">
        <v>69</v>
      </c>
      <c r="U181" s="599">
        <v>153</v>
      </c>
      <c r="V181" s="599">
        <v>127</v>
      </c>
      <c r="W181" s="599">
        <v>53</v>
      </c>
      <c r="X181" s="599">
        <v>35</v>
      </c>
      <c r="Y181" s="599">
        <v>12</v>
      </c>
      <c r="Z181" s="599">
        <v>3</v>
      </c>
      <c r="AA181" s="599">
        <v>4</v>
      </c>
      <c r="AB181" s="599">
        <v>0</v>
      </c>
      <c r="AC181" s="592"/>
      <c r="AD181" s="827"/>
      <c r="AE181" s="597" t="s">
        <v>35</v>
      </c>
      <c r="AF181" s="599">
        <v>19</v>
      </c>
      <c r="AG181" s="599">
        <v>90</v>
      </c>
      <c r="AH181" s="599">
        <v>156</v>
      </c>
      <c r="AI181" s="599">
        <v>120</v>
      </c>
      <c r="AJ181" s="599">
        <v>49</v>
      </c>
      <c r="AK181" s="599">
        <v>34</v>
      </c>
      <c r="AL181" s="599">
        <v>22</v>
      </c>
      <c r="AM181" s="599">
        <v>7</v>
      </c>
      <c r="AN181" s="599">
        <v>1</v>
      </c>
      <c r="AO181" s="599">
        <v>1</v>
      </c>
      <c r="AP181" s="591"/>
      <c r="AQ181" s="827"/>
      <c r="AR181" s="597" t="s">
        <v>35</v>
      </c>
      <c r="AS181" s="599">
        <v>15</v>
      </c>
      <c r="AT181" s="599">
        <v>74</v>
      </c>
      <c r="AU181" s="599">
        <v>144</v>
      </c>
      <c r="AV181" s="599">
        <v>90</v>
      </c>
      <c r="AW181" s="599">
        <v>27</v>
      </c>
      <c r="AX181" s="599">
        <v>18</v>
      </c>
      <c r="AY181" s="599">
        <v>7</v>
      </c>
      <c r="AZ181" s="599">
        <v>2</v>
      </c>
      <c r="BA181" s="599">
        <v>3</v>
      </c>
      <c r="BB181" s="599">
        <v>0</v>
      </c>
      <c r="BC181" s="592"/>
      <c r="BD181" s="827"/>
      <c r="BE181" s="597" t="s">
        <v>35</v>
      </c>
      <c r="BF181" s="599">
        <v>11</v>
      </c>
      <c r="BG181" s="599">
        <v>85</v>
      </c>
      <c r="BH181" s="599">
        <v>165</v>
      </c>
      <c r="BI181" s="599">
        <v>157</v>
      </c>
      <c r="BJ181" s="599">
        <v>75</v>
      </c>
      <c r="BK181" s="599">
        <v>51</v>
      </c>
      <c r="BL181" s="599">
        <v>27</v>
      </c>
      <c r="BM181" s="599">
        <v>8</v>
      </c>
      <c r="BN181" s="599">
        <v>2</v>
      </c>
      <c r="BO181" s="599">
        <v>1</v>
      </c>
      <c r="BP181"/>
      <c r="BQ181" s="827"/>
      <c r="BR181" s="597" t="s">
        <v>35</v>
      </c>
      <c r="BS181" s="599">
        <v>12</v>
      </c>
      <c r="BT181" s="599">
        <v>75</v>
      </c>
      <c r="BU181" s="599">
        <v>124</v>
      </c>
      <c r="BV181" s="599">
        <v>81</v>
      </c>
      <c r="BW181" s="599">
        <v>19</v>
      </c>
      <c r="BX181" s="599">
        <v>16</v>
      </c>
      <c r="BY181" s="599">
        <v>5</v>
      </c>
      <c r="BZ181" s="599">
        <v>4</v>
      </c>
      <c r="CA181" s="599">
        <v>0</v>
      </c>
      <c r="CB181" s="599">
        <v>0</v>
      </c>
      <c r="CC181" s="592"/>
      <c r="CD181" s="827"/>
      <c r="CE181" s="597" t="s">
        <v>35</v>
      </c>
      <c r="CF181" s="599">
        <v>14</v>
      </c>
      <c r="CG181" s="599">
        <v>84</v>
      </c>
      <c r="CH181" s="599">
        <v>185</v>
      </c>
      <c r="CI181" s="599">
        <v>166</v>
      </c>
      <c r="CJ181" s="599">
        <v>83</v>
      </c>
      <c r="CK181" s="599">
        <v>53</v>
      </c>
      <c r="CL181" s="599">
        <v>29</v>
      </c>
      <c r="CM181" s="599">
        <v>6</v>
      </c>
      <c r="CN181" s="599">
        <v>5</v>
      </c>
      <c r="CO181" s="599">
        <v>1</v>
      </c>
      <c r="CP181"/>
      <c r="CQ181" s="827"/>
      <c r="CR181" s="597" t="s">
        <v>35</v>
      </c>
      <c r="CS181" s="599">
        <v>2</v>
      </c>
      <c r="CT181" s="599">
        <v>19</v>
      </c>
      <c r="CU181" s="599">
        <v>37</v>
      </c>
      <c r="CV181" s="599">
        <v>48</v>
      </c>
      <c r="CW181" s="599">
        <v>25</v>
      </c>
      <c r="CX181" s="599">
        <v>23</v>
      </c>
      <c r="CY181" s="599">
        <v>19</v>
      </c>
      <c r="CZ181" s="599">
        <v>5</v>
      </c>
      <c r="DA181" s="599">
        <v>5</v>
      </c>
      <c r="DB181" s="599">
        <v>1</v>
      </c>
      <c r="DC181" s="592"/>
      <c r="DD181" s="827"/>
      <c r="DE181" s="597" t="s">
        <v>35</v>
      </c>
      <c r="DF181" s="599">
        <v>24</v>
      </c>
      <c r="DG181" s="599">
        <v>140</v>
      </c>
      <c r="DH181" s="599">
        <v>272</v>
      </c>
      <c r="DI181" s="599">
        <v>199</v>
      </c>
      <c r="DJ181" s="599">
        <v>77</v>
      </c>
      <c r="DK181" s="599">
        <v>46</v>
      </c>
      <c r="DL181" s="599">
        <v>15</v>
      </c>
      <c r="DM181" s="599">
        <v>5</v>
      </c>
      <c r="DN181" s="599">
        <v>0</v>
      </c>
      <c r="DO181" s="599">
        <v>0</v>
      </c>
    </row>
    <row r="182" spans="1:119" ht="15.4" customHeight="1" x14ac:dyDescent="0.2">
      <c r="A182"/>
      <c r="B182" s="838"/>
      <c r="C182" s="592"/>
      <c r="D182" s="827"/>
      <c r="E182" s="597" t="s">
        <v>36</v>
      </c>
      <c r="F182" s="599">
        <v>54</v>
      </c>
      <c r="G182" s="599">
        <v>205</v>
      </c>
      <c r="H182" s="599">
        <v>542</v>
      </c>
      <c r="I182" s="599">
        <v>725</v>
      </c>
      <c r="J182" s="599">
        <v>465</v>
      </c>
      <c r="K182" s="599">
        <v>314</v>
      </c>
      <c r="L182" s="599">
        <v>158</v>
      </c>
      <c r="M182" s="599">
        <v>52</v>
      </c>
      <c r="N182" s="599">
        <v>23</v>
      </c>
      <c r="O182" s="599">
        <v>3</v>
      </c>
      <c r="P182" s="592"/>
      <c r="Q182" s="827"/>
      <c r="R182" s="597" t="s">
        <v>36</v>
      </c>
      <c r="S182" s="599">
        <v>25</v>
      </c>
      <c r="T182" s="599">
        <v>81</v>
      </c>
      <c r="U182" s="599">
        <v>254</v>
      </c>
      <c r="V182" s="599">
        <v>368</v>
      </c>
      <c r="W182" s="599">
        <v>247</v>
      </c>
      <c r="X182" s="599">
        <v>160</v>
      </c>
      <c r="Y182" s="599">
        <v>74</v>
      </c>
      <c r="Z182" s="599">
        <v>27</v>
      </c>
      <c r="AA182" s="599">
        <v>14</v>
      </c>
      <c r="AB182" s="599">
        <v>0</v>
      </c>
      <c r="AC182" s="592"/>
      <c r="AD182" s="827"/>
      <c r="AE182" s="597" t="s">
        <v>36</v>
      </c>
      <c r="AF182" s="599">
        <v>29</v>
      </c>
      <c r="AG182" s="599">
        <v>124</v>
      </c>
      <c r="AH182" s="599">
        <v>288</v>
      </c>
      <c r="AI182" s="599">
        <v>357</v>
      </c>
      <c r="AJ182" s="599">
        <v>218</v>
      </c>
      <c r="AK182" s="599">
        <v>154</v>
      </c>
      <c r="AL182" s="599">
        <v>84</v>
      </c>
      <c r="AM182" s="599">
        <v>25</v>
      </c>
      <c r="AN182" s="599">
        <v>9</v>
      </c>
      <c r="AO182" s="599">
        <v>3</v>
      </c>
      <c r="AP182" s="591"/>
      <c r="AQ182" s="827"/>
      <c r="AR182" s="597" t="s">
        <v>36</v>
      </c>
      <c r="AS182" s="599">
        <v>21</v>
      </c>
      <c r="AT182" s="599">
        <v>116</v>
      </c>
      <c r="AU182" s="599">
        <v>231</v>
      </c>
      <c r="AV182" s="599">
        <v>235</v>
      </c>
      <c r="AW182" s="599">
        <v>116</v>
      </c>
      <c r="AX182" s="599">
        <v>73</v>
      </c>
      <c r="AY182" s="599">
        <v>41</v>
      </c>
      <c r="AZ182" s="599">
        <v>9</v>
      </c>
      <c r="BA182" s="599">
        <v>6</v>
      </c>
      <c r="BB182" s="599">
        <v>1</v>
      </c>
      <c r="BC182" s="592"/>
      <c r="BD182" s="827"/>
      <c r="BE182" s="597" t="s">
        <v>36</v>
      </c>
      <c r="BF182" s="599">
        <v>33</v>
      </c>
      <c r="BG182" s="599">
        <v>89</v>
      </c>
      <c r="BH182" s="599">
        <v>311</v>
      </c>
      <c r="BI182" s="599">
        <v>490</v>
      </c>
      <c r="BJ182" s="599">
        <v>349</v>
      </c>
      <c r="BK182" s="599">
        <v>241</v>
      </c>
      <c r="BL182" s="599">
        <v>117</v>
      </c>
      <c r="BM182" s="599">
        <v>43</v>
      </c>
      <c r="BN182" s="599">
        <v>17</v>
      </c>
      <c r="BO182" s="599">
        <v>2</v>
      </c>
      <c r="BP182"/>
      <c r="BQ182" s="827"/>
      <c r="BR182" s="597" t="s">
        <v>36</v>
      </c>
      <c r="BS182" s="599">
        <v>18</v>
      </c>
      <c r="BT182" s="599">
        <v>77</v>
      </c>
      <c r="BU182" s="599">
        <v>139</v>
      </c>
      <c r="BV182" s="599">
        <v>139</v>
      </c>
      <c r="BW182" s="599">
        <v>76</v>
      </c>
      <c r="BX182" s="599">
        <v>46</v>
      </c>
      <c r="BY182" s="599">
        <v>15</v>
      </c>
      <c r="BZ182" s="599">
        <v>4</v>
      </c>
      <c r="CA182" s="599">
        <v>5</v>
      </c>
      <c r="CB182" s="599">
        <v>1</v>
      </c>
      <c r="CC182" s="592"/>
      <c r="CD182" s="827"/>
      <c r="CE182" s="597" t="s">
        <v>36</v>
      </c>
      <c r="CF182" s="599">
        <v>36</v>
      </c>
      <c r="CG182" s="599">
        <v>128</v>
      </c>
      <c r="CH182" s="599">
        <v>403</v>
      </c>
      <c r="CI182" s="599">
        <v>586</v>
      </c>
      <c r="CJ182" s="599">
        <v>389</v>
      </c>
      <c r="CK182" s="599">
        <v>268</v>
      </c>
      <c r="CL182" s="599">
        <v>143</v>
      </c>
      <c r="CM182" s="599">
        <v>48</v>
      </c>
      <c r="CN182" s="599">
        <v>18</v>
      </c>
      <c r="CO182" s="599">
        <v>2</v>
      </c>
      <c r="CP182"/>
      <c r="CQ182" s="827"/>
      <c r="CR182" s="597" t="s">
        <v>36</v>
      </c>
      <c r="CS182" s="599">
        <v>7</v>
      </c>
      <c r="CT182" s="599">
        <v>19</v>
      </c>
      <c r="CU182" s="599">
        <v>59</v>
      </c>
      <c r="CV182" s="599">
        <v>122</v>
      </c>
      <c r="CW182" s="599">
        <v>106</v>
      </c>
      <c r="CX182" s="599">
        <v>100</v>
      </c>
      <c r="CY182" s="599">
        <v>65</v>
      </c>
      <c r="CZ182" s="599">
        <v>28</v>
      </c>
      <c r="DA182" s="599">
        <v>15</v>
      </c>
      <c r="DB182" s="599">
        <v>2</v>
      </c>
      <c r="DC182" s="592"/>
      <c r="DD182" s="827"/>
      <c r="DE182" s="597" t="s">
        <v>36</v>
      </c>
      <c r="DF182" s="599">
        <v>47</v>
      </c>
      <c r="DG182" s="599">
        <v>186</v>
      </c>
      <c r="DH182" s="599">
        <v>483</v>
      </c>
      <c r="DI182" s="599">
        <v>603</v>
      </c>
      <c r="DJ182" s="599">
        <v>359</v>
      </c>
      <c r="DK182" s="599">
        <v>214</v>
      </c>
      <c r="DL182" s="599">
        <v>93</v>
      </c>
      <c r="DM182" s="599">
        <v>24</v>
      </c>
      <c r="DN182" s="599">
        <v>8</v>
      </c>
      <c r="DO182" s="599">
        <v>1</v>
      </c>
    </row>
    <row r="183" spans="1:119" ht="15.4" customHeight="1" x14ac:dyDescent="0.2">
      <c r="A183"/>
      <c r="B183" s="838"/>
      <c r="C183" s="592"/>
      <c r="D183" s="827"/>
      <c r="E183" s="597" t="s">
        <v>37</v>
      </c>
      <c r="F183" s="599">
        <v>121</v>
      </c>
      <c r="G183" s="599">
        <v>230</v>
      </c>
      <c r="H183" s="599">
        <v>766</v>
      </c>
      <c r="I183" s="599">
        <v>1664</v>
      </c>
      <c r="J183" s="599">
        <v>1610</v>
      </c>
      <c r="K183" s="599">
        <v>1521</v>
      </c>
      <c r="L183" s="599">
        <v>835</v>
      </c>
      <c r="M183" s="599">
        <v>298</v>
      </c>
      <c r="N183" s="599">
        <v>112</v>
      </c>
      <c r="O183" s="599">
        <v>36</v>
      </c>
      <c r="P183" s="592"/>
      <c r="Q183" s="827"/>
      <c r="R183" s="597" t="s">
        <v>37</v>
      </c>
      <c r="S183" s="599">
        <v>66</v>
      </c>
      <c r="T183" s="599">
        <v>84</v>
      </c>
      <c r="U183" s="599">
        <v>341</v>
      </c>
      <c r="V183" s="599">
        <v>834</v>
      </c>
      <c r="W183" s="599">
        <v>870</v>
      </c>
      <c r="X183" s="599">
        <v>849</v>
      </c>
      <c r="Y183" s="599">
        <v>449</v>
      </c>
      <c r="Z183" s="599">
        <v>151</v>
      </c>
      <c r="AA183" s="599">
        <v>57</v>
      </c>
      <c r="AB183" s="599">
        <v>18</v>
      </c>
      <c r="AC183" s="592"/>
      <c r="AD183" s="827"/>
      <c r="AE183" s="597" t="s">
        <v>37</v>
      </c>
      <c r="AF183" s="599">
        <v>55</v>
      </c>
      <c r="AG183" s="599">
        <v>146</v>
      </c>
      <c r="AH183" s="599">
        <v>425</v>
      </c>
      <c r="AI183" s="599">
        <v>830</v>
      </c>
      <c r="AJ183" s="599">
        <v>740</v>
      </c>
      <c r="AK183" s="599">
        <v>672</v>
      </c>
      <c r="AL183" s="599">
        <v>386</v>
      </c>
      <c r="AM183" s="599">
        <v>147</v>
      </c>
      <c r="AN183" s="599">
        <v>55</v>
      </c>
      <c r="AO183" s="599">
        <v>18</v>
      </c>
      <c r="AP183" s="591"/>
      <c r="AQ183" s="827"/>
      <c r="AR183" s="597" t="s">
        <v>37</v>
      </c>
      <c r="AS183" s="599">
        <v>33</v>
      </c>
      <c r="AT183" s="599">
        <v>142</v>
      </c>
      <c r="AU183" s="599">
        <v>293</v>
      </c>
      <c r="AV183" s="599">
        <v>516</v>
      </c>
      <c r="AW183" s="599">
        <v>400</v>
      </c>
      <c r="AX183" s="599">
        <v>338</v>
      </c>
      <c r="AY183" s="599">
        <v>189</v>
      </c>
      <c r="AZ183" s="599">
        <v>58</v>
      </c>
      <c r="BA183" s="599">
        <v>13</v>
      </c>
      <c r="BB183" s="599">
        <v>9</v>
      </c>
      <c r="BC183" s="592"/>
      <c r="BD183" s="827"/>
      <c r="BE183" s="597" t="s">
        <v>37</v>
      </c>
      <c r="BF183" s="599">
        <v>88</v>
      </c>
      <c r="BG183" s="599">
        <v>88</v>
      </c>
      <c r="BH183" s="599">
        <v>473</v>
      </c>
      <c r="BI183" s="599">
        <v>1148</v>
      </c>
      <c r="BJ183" s="599">
        <v>1210</v>
      </c>
      <c r="BK183" s="599">
        <v>1183</v>
      </c>
      <c r="BL183" s="599">
        <v>646</v>
      </c>
      <c r="BM183" s="599">
        <v>240</v>
      </c>
      <c r="BN183" s="599">
        <v>99</v>
      </c>
      <c r="BO183" s="599">
        <v>27</v>
      </c>
      <c r="BP183"/>
      <c r="BQ183" s="827"/>
      <c r="BR183" s="597" t="s">
        <v>37</v>
      </c>
      <c r="BS183" s="599">
        <v>18</v>
      </c>
      <c r="BT183" s="599">
        <v>83</v>
      </c>
      <c r="BU183" s="599">
        <v>163</v>
      </c>
      <c r="BV183" s="599">
        <v>195</v>
      </c>
      <c r="BW183" s="599">
        <v>164</v>
      </c>
      <c r="BX183" s="599">
        <v>122</v>
      </c>
      <c r="BY183" s="599">
        <v>77</v>
      </c>
      <c r="BZ183" s="599">
        <v>27</v>
      </c>
      <c r="CA183" s="599">
        <v>9</v>
      </c>
      <c r="CB183" s="599">
        <v>3</v>
      </c>
      <c r="CC183" s="592"/>
      <c r="CD183" s="827"/>
      <c r="CE183" s="597" t="s">
        <v>37</v>
      </c>
      <c r="CF183" s="599">
        <v>103</v>
      </c>
      <c r="CG183" s="599">
        <v>147</v>
      </c>
      <c r="CH183" s="599">
        <v>603</v>
      </c>
      <c r="CI183" s="599">
        <v>1469</v>
      </c>
      <c r="CJ183" s="599">
        <v>1446</v>
      </c>
      <c r="CK183" s="599">
        <v>1399</v>
      </c>
      <c r="CL183" s="599">
        <v>758</v>
      </c>
      <c r="CM183" s="599">
        <v>271</v>
      </c>
      <c r="CN183" s="599">
        <v>103</v>
      </c>
      <c r="CO183" s="599">
        <v>33</v>
      </c>
      <c r="CP183"/>
      <c r="CQ183" s="827"/>
      <c r="CR183" s="597" t="s">
        <v>37</v>
      </c>
      <c r="CS183" s="599">
        <v>17</v>
      </c>
      <c r="CT183" s="599">
        <v>17</v>
      </c>
      <c r="CU183" s="599">
        <v>60</v>
      </c>
      <c r="CV183" s="599">
        <v>231</v>
      </c>
      <c r="CW183" s="599">
        <v>308</v>
      </c>
      <c r="CX183" s="599">
        <v>387</v>
      </c>
      <c r="CY183" s="599">
        <v>291</v>
      </c>
      <c r="CZ183" s="599">
        <v>122</v>
      </c>
      <c r="DA183" s="599">
        <v>40</v>
      </c>
      <c r="DB183" s="599">
        <v>16</v>
      </c>
      <c r="DC183" s="592"/>
      <c r="DD183" s="827"/>
      <c r="DE183" s="597" t="s">
        <v>37</v>
      </c>
      <c r="DF183" s="599">
        <v>104</v>
      </c>
      <c r="DG183" s="599">
        <v>213</v>
      </c>
      <c r="DH183" s="599">
        <v>706</v>
      </c>
      <c r="DI183" s="599">
        <v>1433</v>
      </c>
      <c r="DJ183" s="599">
        <v>1302</v>
      </c>
      <c r="DK183" s="599">
        <v>1134</v>
      </c>
      <c r="DL183" s="599">
        <v>544</v>
      </c>
      <c r="DM183" s="599">
        <v>176</v>
      </c>
      <c r="DN183" s="599">
        <v>72</v>
      </c>
      <c r="DO183" s="599">
        <v>20</v>
      </c>
    </row>
    <row r="184" spans="1:119" ht="15.4" customHeight="1" x14ac:dyDescent="0.2">
      <c r="A184"/>
      <c r="B184" s="838"/>
      <c r="C184" s="592"/>
      <c r="D184" s="827"/>
      <c r="E184" s="597" t="s">
        <v>38</v>
      </c>
      <c r="F184" s="599">
        <v>177</v>
      </c>
      <c r="G184" s="599">
        <v>138</v>
      </c>
      <c r="H184" s="599">
        <v>524</v>
      </c>
      <c r="I184" s="599">
        <v>2360</v>
      </c>
      <c r="J184" s="599">
        <v>3811</v>
      </c>
      <c r="K184" s="599">
        <v>4965</v>
      </c>
      <c r="L184" s="599">
        <v>3617</v>
      </c>
      <c r="M184" s="599">
        <v>1562</v>
      </c>
      <c r="N184" s="599">
        <v>725</v>
      </c>
      <c r="O184" s="599">
        <v>221</v>
      </c>
      <c r="P184" s="592"/>
      <c r="Q184" s="827"/>
      <c r="R184" s="597" t="s">
        <v>38</v>
      </c>
      <c r="S184" s="599">
        <v>90</v>
      </c>
      <c r="T184" s="599">
        <v>55</v>
      </c>
      <c r="U184" s="599">
        <v>203</v>
      </c>
      <c r="V184" s="599">
        <v>1127</v>
      </c>
      <c r="W184" s="599">
        <v>2002</v>
      </c>
      <c r="X184" s="599">
        <v>2678</v>
      </c>
      <c r="Y184" s="599">
        <v>1988</v>
      </c>
      <c r="Z184" s="599">
        <v>855</v>
      </c>
      <c r="AA184" s="599">
        <v>377</v>
      </c>
      <c r="AB184" s="599">
        <v>123</v>
      </c>
      <c r="AC184" s="592"/>
      <c r="AD184" s="827"/>
      <c r="AE184" s="597" t="s">
        <v>38</v>
      </c>
      <c r="AF184" s="599">
        <v>87</v>
      </c>
      <c r="AG184" s="599">
        <v>83</v>
      </c>
      <c r="AH184" s="599">
        <v>321</v>
      </c>
      <c r="AI184" s="599">
        <v>1233</v>
      </c>
      <c r="AJ184" s="599">
        <v>1809</v>
      </c>
      <c r="AK184" s="599">
        <v>2287</v>
      </c>
      <c r="AL184" s="599">
        <v>1629</v>
      </c>
      <c r="AM184" s="599">
        <v>707</v>
      </c>
      <c r="AN184" s="599">
        <v>348</v>
      </c>
      <c r="AO184" s="599">
        <v>98</v>
      </c>
      <c r="AP184" s="591"/>
      <c r="AQ184" s="827"/>
      <c r="AR184" s="597" t="s">
        <v>38</v>
      </c>
      <c r="AS184" s="599">
        <v>64</v>
      </c>
      <c r="AT184" s="599">
        <v>81</v>
      </c>
      <c r="AU184" s="599">
        <v>212</v>
      </c>
      <c r="AV184" s="599">
        <v>666</v>
      </c>
      <c r="AW184" s="599">
        <v>840</v>
      </c>
      <c r="AX184" s="599">
        <v>914</v>
      </c>
      <c r="AY184" s="599">
        <v>655</v>
      </c>
      <c r="AZ184" s="599">
        <v>251</v>
      </c>
      <c r="BA184" s="599">
        <v>122</v>
      </c>
      <c r="BB184" s="599">
        <v>28</v>
      </c>
      <c r="BC184" s="592"/>
      <c r="BD184" s="827"/>
      <c r="BE184" s="597" t="s">
        <v>38</v>
      </c>
      <c r="BF184" s="599">
        <v>113</v>
      </c>
      <c r="BG184" s="599">
        <v>57</v>
      </c>
      <c r="BH184" s="599">
        <v>312</v>
      </c>
      <c r="BI184" s="599">
        <v>1694</v>
      </c>
      <c r="BJ184" s="599">
        <v>2971</v>
      </c>
      <c r="BK184" s="599">
        <v>4051</v>
      </c>
      <c r="BL184" s="599">
        <v>2962</v>
      </c>
      <c r="BM184" s="599">
        <v>1311</v>
      </c>
      <c r="BN184" s="599">
        <v>603</v>
      </c>
      <c r="BO184" s="599">
        <v>193</v>
      </c>
      <c r="BP184"/>
      <c r="BQ184" s="827"/>
      <c r="BR184" s="597" t="s">
        <v>38</v>
      </c>
      <c r="BS184" s="599">
        <v>14</v>
      </c>
      <c r="BT184" s="599">
        <v>31</v>
      </c>
      <c r="BU184" s="599">
        <v>80</v>
      </c>
      <c r="BV184" s="599">
        <v>189</v>
      </c>
      <c r="BW184" s="599">
        <v>264</v>
      </c>
      <c r="BX184" s="599">
        <v>313</v>
      </c>
      <c r="BY184" s="599">
        <v>218</v>
      </c>
      <c r="BZ184" s="599">
        <v>100</v>
      </c>
      <c r="CA184" s="599">
        <v>41</v>
      </c>
      <c r="CB184" s="599">
        <v>16</v>
      </c>
      <c r="CC184" s="592"/>
      <c r="CD184" s="827"/>
      <c r="CE184" s="597" t="s">
        <v>38</v>
      </c>
      <c r="CF184" s="599">
        <v>163</v>
      </c>
      <c r="CG184" s="599">
        <v>107</v>
      </c>
      <c r="CH184" s="599">
        <v>444</v>
      </c>
      <c r="CI184" s="599">
        <v>2171</v>
      </c>
      <c r="CJ184" s="599">
        <v>3547</v>
      </c>
      <c r="CK184" s="599">
        <v>4652</v>
      </c>
      <c r="CL184" s="599">
        <v>3399</v>
      </c>
      <c r="CM184" s="599">
        <v>1462</v>
      </c>
      <c r="CN184" s="599">
        <v>684</v>
      </c>
      <c r="CO184" s="599">
        <v>205</v>
      </c>
      <c r="CP184"/>
      <c r="CQ184" s="827"/>
      <c r="CR184" s="597" t="s">
        <v>38</v>
      </c>
      <c r="CS184" s="599">
        <v>24</v>
      </c>
      <c r="CT184" s="599">
        <v>10</v>
      </c>
      <c r="CU184" s="599">
        <v>42</v>
      </c>
      <c r="CV184" s="599">
        <v>272</v>
      </c>
      <c r="CW184" s="599">
        <v>533</v>
      </c>
      <c r="CX184" s="599">
        <v>797</v>
      </c>
      <c r="CY184" s="599">
        <v>832</v>
      </c>
      <c r="CZ184" s="599">
        <v>443</v>
      </c>
      <c r="DA184" s="599">
        <v>223</v>
      </c>
      <c r="DB184" s="599">
        <v>67</v>
      </c>
      <c r="DC184" s="592"/>
      <c r="DD184" s="827"/>
      <c r="DE184" s="597" t="s">
        <v>38</v>
      </c>
      <c r="DF184" s="599">
        <v>153</v>
      </c>
      <c r="DG184" s="599">
        <v>128</v>
      </c>
      <c r="DH184" s="599">
        <v>482</v>
      </c>
      <c r="DI184" s="599">
        <v>2088</v>
      </c>
      <c r="DJ184" s="599">
        <v>3278</v>
      </c>
      <c r="DK184" s="599">
        <v>4168</v>
      </c>
      <c r="DL184" s="599">
        <v>2785</v>
      </c>
      <c r="DM184" s="599">
        <v>1119</v>
      </c>
      <c r="DN184" s="599">
        <v>502</v>
      </c>
      <c r="DO184" s="599">
        <v>154</v>
      </c>
    </row>
    <row r="185" spans="1:119" ht="15.4" customHeight="1" x14ac:dyDescent="0.2">
      <c r="A185"/>
      <c r="B185" s="838"/>
      <c r="C185" s="592"/>
      <c r="D185" s="827"/>
      <c r="E185" s="597" t="s">
        <v>39</v>
      </c>
      <c r="F185" s="599">
        <v>160</v>
      </c>
      <c r="G185" s="599">
        <v>45</v>
      </c>
      <c r="H185" s="599">
        <v>262</v>
      </c>
      <c r="I185" s="599">
        <v>1809</v>
      </c>
      <c r="J185" s="599">
        <v>4960</v>
      </c>
      <c r="K185" s="599">
        <v>9106</v>
      </c>
      <c r="L185" s="599">
        <v>10010</v>
      </c>
      <c r="M185" s="599">
        <v>5803</v>
      </c>
      <c r="N185" s="599">
        <v>3578</v>
      </c>
      <c r="O185" s="599">
        <v>1416</v>
      </c>
      <c r="P185" s="592"/>
      <c r="Q185" s="827"/>
      <c r="R185" s="597" t="s">
        <v>39</v>
      </c>
      <c r="S185" s="599">
        <v>53</v>
      </c>
      <c r="T185" s="599">
        <v>17</v>
      </c>
      <c r="U185" s="599">
        <v>96</v>
      </c>
      <c r="V185" s="599">
        <v>708</v>
      </c>
      <c r="W185" s="599">
        <v>2255</v>
      </c>
      <c r="X185" s="599">
        <v>4450</v>
      </c>
      <c r="Y185" s="599">
        <v>5211</v>
      </c>
      <c r="Z185" s="599">
        <v>3108</v>
      </c>
      <c r="AA185" s="599">
        <v>1972</v>
      </c>
      <c r="AB185" s="599">
        <v>800</v>
      </c>
      <c r="AC185" s="592"/>
      <c r="AD185" s="827"/>
      <c r="AE185" s="597" t="s">
        <v>39</v>
      </c>
      <c r="AF185" s="599">
        <v>107</v>
      </c>
      <c r="AG185" s="599">
        <v>28</v>
      </c>
      <c r="AH185" s="599">
        <v>166</v>
      </c>
      <c r="AI185" s="599">
        <v>1101</v>
      </c>
      <c r="AJ185" s="599">
        <v>2705</v>
      </c>
      <c r="AK185" s="599">
        <v>4656</v>
      </c>
      <c r="AL185" s="599">
        <v>4799</v>
      </c>
      <c r="AM185" s="599">
        <v>2695</v>
      </c>
      <c r="AN185" s="599">
        <v>1606</v>
      </c>
      <c r="AO185" s="599">
        <v>616</v>
      </c>
      <c r="AP185" s="591"/>
      <c r="AQ185" s="827"/>
      <c r="AR185" s="597" t="s">
        <v>39</v>
      </c>
      <c r="AS185" s="599">
        <v>43</v>
      </c>
      <c r="AT185" s="599">
        <v>27</v>
      </c>
      <c r="AU185" s="599">
        <v>107</v>
      </c>
      <c r="AV185" s="599">
        <v>466</v>
      </c>
      <c r="AW185" s="599">
        <v>1008</v>
      </c>
      <c r="AX185" s="599">
        <v>1569</v>
      </c>
      <c r="AY185" s="599">
        <v>1527</v>
      </c>
      <c r="AZ185" s="599">
        <v>755</v>
      </c>
      <c r="BA185" s="599">
        <v>465</v>
      </c>
      <c r="BB185" s="599">
        <v>143</v>
      </c>
      <c r="BC185" s="592"/>
      <c r="BD185" s="827"/>
      <c r="BE185" s="597" t="s">
        <v>39</v>
      </c>
      <c r="BF185" s="599">
        <v>117</v>
      </c>
      <c r="BG185" s="599">
        <v>18</v>
      </c>
      <c r="BH185" s="599">
        <v>155</v>
      </c>
      <c r="BI185" s="599">
        <v>1343</v>
      </c>
      <c r="BJ185" s="599">
        <v>3952</v>
      </c>
      <c r="BK185" s="599">
        <v>7537</v>
      </c>
      <c r="BL185" s="599">
        <v>8483</v>
      </c>
      <c r="BM185" s="599">
        <v>5048</v>
      </c>
      <c r="BN185" s="599">
        <v>3113</v>
      </c>
      <c r="BO185" s="599">
        <v>1273</v>
      </c>
      <c r="BP185"/>
      <c r="BQ185" s="827"/>
      <c r="BR185" s="597" t="s">
        <v>39</v>
      </c>
      <c r="BS185" s="599">
        <v>14</v>
      </c>
      <c r="BT185" s="599">
        <v>14</v>
      </c>
      <c r="BU185" s="599">
        <v>49</v>
      </c>
      <c r="BV185" s="599">
        <v>125</v>
      </c>
      <c r="BW185" s="599">
        <v>306</v>
      </c>
      <c r="BX185" s="599">
        <v>476</v>
      </c>
      <c r="BY185" s="599">
        <v>461</v>
      </c>
      <c r="BZ185" s="599">
        <v>257</v>
      </c>
      <c r="CA185" s="599">
        <v>161</v>
      </c>
      <c r="CB185" s="599">
        <v>78</v>
      </c>
      <c r="CC185" s="592"/>
      <c r="CD185" s="827"/>
      <c r="CE185" s="597" t="s">
        <v>39</v>
      </c>
      <c r="CF185" s="599">
        <v>146</v>
      </c>
      <c r="CG185" s="599">
        <v>31</v>
      </c>
      <c r="CH185" s="599">
        <v>213</v>
      </c>
      <c r="CI185" s="599">
        <v>1684</v>
      </c>
      <c r="CJ185" s="599">
        <v>4654</v>
      </c>
      <c r="CK185" s="599">
        <v>8630</v>
      </c>
      <c r="CL185" s="599">
        <v>9549</v>
      </c>
      <c r="CM185" s="599">
        <v>5546</v>
      </c>
      <c r="CN185" s="599">
        <v>3417</v>
      </c>
      <c r="CO185" s="599">
        <v>1338</v>
      </c>
      <c r="CP185"/>
      <c r="CQ185" s="827"/>
      <c r="CR185" s="597" t="s">
        <v>39</v>
      </c>
      <c r="CS185" s="599">
        <v>8</v>
      </c>
      <c r="CT185" s="599">
        <v>5</v>
      </c>
      <c r="CU185" s="599">
        <v>23</v>
      </c>
      <c r="CV185" s="599">
        <v>167</v>
      </c>
      <c r="CW185" s="599">
        <v>509</v>
      </c>
      <c r="CX185" s="599">
        <v>1117</v>
      </c>
      <c r="CY185" s="599">
        <v>1608</v>
      </c>
      <c r="CZ185" s="599">
        <v>1172</v>
      </c>
      <c r="DA185" s="599">
        <v>804</v>
      </c>
      <c r="DB185" s="599">
        <v>312</v>
      </c>
      <c r="DC185" s="592"/>
      <c r="DD185" s="827"/>
      <c r="DE185" s="597" t="s">
        <v>39</v>
      </c>
      <c r="DF185" s="599">
        <v>152</v>
      </c>
      <c r="DG185" s="599">
        <v>40</v>
      </c>
      <c r="DH185" s="599">
        <v>239</v>
      </c>
      <c r="DI185" s="599">
        <v>1642</v>
      </c>
      <c r="DJ185" s="599">
        <v>4451</v>
      </c>
      <c r="DK185" s="599">
        <v>7989</v>
      </c>
      <c r="DL185" s="599">
        <v>8402</v>
      </c>
      <c r="DM185" s="599">
        <v>4631</v>
      </c>
      <c r="DN185" s="599">
        <v>2774</v>
      </c>
      <c r="DO185" s="599">
        <v>1104</v>
      </c>
    </row>
    <row r="186" spans="1:119" ht="15.4" customHeight="1" x14ac:dyDescent="0.2">
      <c r="A186"/>
      <c r="B186" s="838"/>
      <c r="C186" s="592"/>
      <c r="D186" s="827"/>
      <c r="E186" s="597" t="s">
        <v>40</v>
      </c>
      <c r="F186" s="599">
        <v>69</v>
      </c>
      <c r="G186" s="599">
        <v>10</v>
      </c>
      <c r="H186" s="599">
        <v>42</v>
      </c>
      <c r="I186" s="599">
        <v>696</v>
      </c>
      <c r="J186" s="599">
        <v>2821</v>
      </c>
      <c r="K186" s="599">
        <v>7645</v>
      </c>
      <c r="L186" s="599">
        <v>13291</v>
      </c>
      <c r="M186" s="599">
        <v>11672</v>
      </c>
      <c r="N186" s="599">
        <v>11023</v>
      </c>
      <c r="O186" s="599">
        <v>7852</v>
      </c>
      <c r="P186" s="592"/>
      <c r="Q186" s="827"/>
      <c r="R186" s="597" t="s">
        <v>40</v>
      </c>
      <c r="S186" s="599">
        <v>22</v>
      </c>
      <c r="T186" s="599">
        <v>3</v>
      </c>
      <c r="U186" s="599">
        <v>12</v>
      </c>
      <c r="V186" s="599">
        <v>237</v>
      </c>
      <c r="W186" s="599">
        <v>1103</v>
      </c>
      <c r="X186" s="599">
        <v>3250</v>
      </c>
      <c r="Y186" s="599">
        <v>6074</v>
      </c>
      <c r="Z186" s="599">
        <v>5850</v>
      </c>
      <c r="AA186" s="599">
        <v>5646</v>
      </c>
      <c r="AB186" s="599">
        <v>4121</v>
      </c>
      <c r="AC186" s="592"/>
      <c r="AD186" s="827"/>
      <c r="AE186" s="597" t="s">
        <v>40</v>
      </c>
      <c r="AF186" s="599">
        <v>47</v>
      </c>
      <c r="AG186" s="599">
        <v>7</v>
      </c>
      <c r="AH186" s="599">
        <v>30</v>
      </c>
      <c r="AI186" s="599">
        <v>459</v>
      </c>
      <c r="AJ186" s="599">
        <v>1718</v>
      </c>
      <c r="AK186" s="599">
        <v>4395</v>
      </c>
      <c r="AL186" s="599">
        <v>7217</v>
      </c>
      <c r="AM186" s="599">
        <v>5822</v>
      </c>
      <c r="AN186" s="599">
        <v>5377</v>
      </c>
      <c r="AO186" s="599">
        <v>3731</v>
      </c>
      <c r="AP186" s="591"/>
      <c r="AQ186" s="827"/>
      <c r="AR186" s="597" t="s">
        <v>40</v>
      </c>
      <c r="AS186" s="599">
        <v>17</v>
      </c>
      <c r="AT186" s="599">
        <v>6</v>
      </c>
      <c r="AU186" s="599">
        <v>16</v>
      </c>
      <c r="AV186" s="599">
        <v>181</v>
      </c>
      <c r="AW186" s="599">
        <v>549</v>
      </c>
      <c r="AX186" s="599">
        <v>1153</v>
      </c>
      <c r="AY186" s="599">
        <v>1601</v>
      </c>
      <c r="AZ186" s="599">
        <v>1260</v>
      </c>
      <c r="BA186" s="599">
        <v>1051</v>
      </c>
      <c r="BB186" s="599">
        <v>572</v>
      </c>
      <c r="BC186" s="592"/>
      <c r="BD186" s="827"/>
      <c r="BE186" s="597" t="s">
        <v>40</v>
      </c>
      <c r="BF186" s="599">
        <v>52</v>
      </c>
      <c r="BG186" s="599">
        <v>4</v>
      </c>
      <c r="BH186" s="599">
        <v>26</v>
      </c>
      <c r="BI186" s="599">
        <v>515</v>
      </c>
      <c r="BJ186" s="599">
        <v>2272</v>
      </c>
      <c r="BK186" s="599">
        <v>6492</v>
      </c>
      <c r="BL186" s="599">
        <v>11690</v>
      </c>
      <c r="BM186" s="599">
        <v>10412</v>
      </c>
      <c r="BN186" s="599">
        <v>9972</v>
      </c>
      <c r="BO186" s="599">
        <v>7280</v>
      </c>
      <c r="BP186"/>
      <c r="BQ186" s="827"/>
      <c r="BR186" s="597" t="s">
        <v>40</v>
      </c>
      <c r="BS186" s="599">
        <v>6</v>
      </c>
      <c r="BT186" s="599">
        <v>2</v>
      </c>
      <c r="BU186" s="599">
        <v>5</v>
      </c>
      <c r="BV186" s="599">
        <v>56</v>
      </c>
      <c r="BW186" s="599">
        <v>139</v>
      </c>
      <c r="BX186" s="599">
        <v>336</v>
      </c>
      <c r="BY186" s="599">
        <v>495</v>
      </c>
      <c r="BZ186" s="599">
        <v>414</v>
      </c>
      <c r="CA186" s="599">
        <v>365</v>
      </c>
      <c r="CB186" s="599">
        <v>223</v>
      </c>
      <c r="CC186" s="592"/>
      <c r="CD186" s="827"/>
      <c r="CE186" s="597" t="s">
        <v>40</v>
      </c>
      <c r="CF186" s="599">
        <v>63</v>
      </c>
      <c r="CG186" s="599">
        <v>8</v>
      </c>
      <c r="CH186" s="599">
        <v>37</v>
      </c>
      <c r="CI186" s="599">
        <v>640</v>
      </c>
      <c r="CJ186" s="599">
        <v>2682</v>
      </c>
      <c r="CK186" s="599">
        <v>7309</v>
      </c>
      <c r="CL186" s="599">
        <v>12796</v>
      </c>
      <c r="CM186" s="599">
        <v>11258</v>
      </c>
      <c r="CN186" s="599">
        <v>10658</v>
      </c>
      <c r="CO186" s="599">
        <v>7629</v>
      </c>
      <c r="CP186"/>
      <c r="CQ186" s="827"/>
      <c r="CR186" s="597" t="s">
        <v>40</v>
      </c>
      <c r="CS186" s="599">
        <v>5</v>
      </c>
      <c r="CT186" s="599">
        <v>1</v>
      </c>
      <c r="CU186" s="599">
        <v>4</v>
      </c>
      <c r="CV186" s="599">
        <v>60</v>
      </c>
      <c r="CW186" s="599">
        <v>236</v>
      </c>
      <c r="CX186" s="599">
        <v>719</v>
      </c>
      <c r="CY186" s="599">
        <v>1640</v>
      </c>
      <c r="CZ186" s="599">
        <v>1708</v>
      </c>
      <c r="DA186" s="599">
        <v>1866</v>
      </c>
      <c r="DB186" s="599">
        <v>1504</v>
      </c>
      <c r="DC186" s="592"/>
      <c r="DD186" s="827"/>
      <c r="DE186" s="597" t="s">
        <v>40</v>
      </c>
      <c r="DF186" s="599">
        <v>64</v>
      </c>
      <c r="DG186" s="599">
        <v>9</v>
      </c>
      <c r="DH186" s="599">
        <v>38</v>
      </c>
      <c r="DI186" s="599">
        <v>636</v>
      </c>
      <c r="DJ186" s="599">
        <v>2585</v>
      </c>
      <c r="DK186" s="599">
        <v>6926</v>
      </c>
      <c r="DL186" s="599">
        <v>11651</v>
      </c>
      <c r="DM186" s="599">
        <v>9964</v>
      </c>
      <c r="DN186" s="599">
        <v>9157</v>
      </c>
      <c r="DO186" s="599">
        <v>6348</v>
      </c>
    </row>
    <row r="187" spans="1:119" ht="15.4" customHeight="1" x14ac:dyDescent="0.2">
      <c r="A187"/>
      <c r="B187" s="838"/>
      <c r="C187" s="592"/>
      <c r="D187" s="828"/>
      <c r="E187" s="597" t="s">
        <v>41</v>
      </c>
      <c r="F187" s="599">
        <v>3</v>
      </c>
      <c r="G187" s="599">
        <v>1</v>
      </c>
      <c r="H187" s="599">
        <v>2</v>
      </c>
      <c r="I187" s="599">
        <v>39</v>
      </c>
      <c r="J187" s="599">
        <v>168</v>
      </c>
      <c r="K187" s="599">
        <v>781</v>
      </c>
      <c r="L187" s="599">
        <v>2163</v>
      </c>
      <c r="M187" s="599">
        <v>3052</v>
      </c>
      <c r="N187" s="599">
        <v>4675</v>
      </c>
      <c r="O187" s="599">
        <v>7123</v>
      </c>
      <c r="P187" s="592"/>
      <c r="Q187" s="828"/>
      <c r="R187" s="597" t="s">
        <v>41</v>
      </c>
      <c r="S187" s="599">
        <v>1</v>
      </c>
      <c r="T187" s="599">
        <v>0</v>
      </c>
      <c r="U187" s="599">
        <v>0</v>
      </c>
      <c r="V187" s="599">
        <v>11</v>
      </c>
      <c r="W187" s="599">
        <v>52</v>
      </c>
      <c r="X187" s="599">
        <v>275</v>
      </c>
      <c r="Y187" s="599">
        <v>925</v>
      </c>
      <c r="Z187" s="599">
        <v>1381</v>
      </c>
      <c r="AA187" s="599">
        <v>2316</v>
      </c>
      <c r="AB187" s="599">
        <v>3825</v>
      </c>
      <c r="AC187" s="592"/>
      <c r="AD187" s="828"/>
      <c r="AE187" s="597" t="s">
        <v>41</v>
      </c>
      <c r="AF187" s="599">
        <v>2</v>
      </c>
      <c r="AG187" s="599">
        <v>1</v>
      </c>
      <c r="AH187" s="599">
        <v>2</v>
      </c>
      <c r="AI187" s="599">
        <v>28</v>
      </c>
      <c r="AJ187" s="599">
        <v>116</v>
      </c>
      <c r="AK187" s="599">
        <v>506</v>
      </c>
      <c r="AL187" s="599">
        <v>1238</v>
      </c>
      <c r="AM187" s="599">
        <v>1671</v>
      </c>
      <c r="AN187" s="599">
        <v>2359</v>
      </c>
      <c r="AO187" s="599">
        <v>3298</v>
      </c>
      <c r="AP187" s="591"/>
      <c r="AQ187" s="828"/>
      <c r="AR187" s="597" t="s">
        <v>41</v>
      </c>
      <c r="AS187" s="599">
        <v>2</v>
      </c>
      <c r="AT187" s="599">
        <v>1</v>
      </c>
      <c r="AU187" s="599">
        <v>2</v>
      </c>
      <c r="AV187" s="599">
        <v>12</v>
      </c>
      <c r="AW187" s="599">
        <v>24</v>
      </c>
      <c r="AX187" s="599">
        <v>98</v>
      </c>
      <c r="AY187" s="599">
        <v>225</v>
      </c>
      <c r="AZ187" s="599">
        <v>247</v>
      </c>
      <c r="BA187" s="599">
        <v>335</v>
      </c>
      <c r="BB187" s="599">
        <v>364</v>
      </c>
      <c r="BC187" s="592"/>
      <c r="BD187" s="828"/>
      <c r="BE187" s="597" t="s">
        <v>41</v>
      </c>
      <c r="BF187" s="599">
        <v>1</v>
      </c>
      <c r="BG187" s="599">
        <v>0</v>
      </c>
      <c r="BH187" s="599">
        <v>0</v>
      </c>
      <c r="BI187" s="599">
        <v>27</v>
      </c>
      <c r="BJ187" s="599">
        <v>144</v>
      </c>
      <c r="BK187" s="599">
        <v>683</v>
      </c>
      <c r="BL187" s="599">
        <v>1938</v>
      </c>
      <c r="BM187" s="599">
        <v>2805</v>
      </c>
      <c r="BN187" s="599">
        <v>4340</v>
      </c>
      <c r="BO187" s="599">
        <v>6759</v>
      </c>
      <c r="BP187"/>
      <c r="BQ187" s="828"/>
      <c r="BR187" s="597" t="s">
        <v>41</v>
      </c>
      <c r="BS187" s="599">
        <v>0</v>
      </c>
      <c r="BT187" s="599">
        <v>0</v>
      </c>
      <c r="BU187" s="599">
        <v>0</v>
      </c>
      <c r="BV187" s="599">
        <v>5</v>
      </c>
      <c r="BW187" s="599">
        <v>5</v>
      </c>
      <c r="BX187" s="599">
        <v>40</v>
      </c>
      <c r="BY187" s="599">
        <v>80</v>
      </c>
      <c r="BZ187" s="599">
        <v>101</v>
      </c>
      <c r="CA187" s="599">
        <v>137</v>
      </c>
      <c r="CB187" s="599">
        <v>159</v>
      </c>
      <c r="CC187" s="592"/>
      <c r="CD187" s="828"/>
      <c r="CE187" s="597" t="s">
        <v>41</v>
      </c>
      <c r="CF187" s="599">
        <v>3</v>
      </c>
      <c r="CG187" s="599">
        <v>1</v>
      </c>
      <c r="CH187" s="599">
        <v>2</v>
      </c>
      <c r="CI187" s="599">
        <v>34</v>
      </c>
      <c r="CJ187" s="599">
        <v>163</v>
      </c>
      <c r="CK187" s="599">
        <v>741</v>
      </c>
      <c r="CL187" s="599">
        <v>2083</v>
      </c>
      <c r="CM187" s="599">
        <v>2951</v>
      </c>
      <c r="CN187" s="599">
        <v>4538</v>
      </c>
      <c r="CO187" s="599">
        <v>6964</v>
      </c>
      <c r="CP187"/>
      <c r="CQ187" s="828"/>
      <c r="CR187" s="597" t="s">
        <v>41</v>
      </c>
      <c r="CS187" s="599">
        <v>1</v>
      </c>
      <c r="CT187" s="599">
        <v>0</v>
      </c>
      <c r="CU187" s="599">
        <v>0</v>
      </c>
      <c r="CV187" s="599">
        <v>0</v>
      </c>
      <c r="CW187" s="599">
        <v>8</v>
      </c>
      <c r="CX187" s="599">
        <v>55</v>
      </c>
      <c r="CY187" s="599">
        <v>176</v>
      </c>
      <c r="CZ187" s="599">
        <v>343</v>
      </c>
      <c r="DA187" s="599">
        <v>569</v>
      </c>
      <c r="DB187" s="599">
        <v>1024</v>
      </c>
      <c r="DC187" s="592"/>
      <c r="DD187" s="828"/>
      <c r="DE187" s="597" t="s">
        <v>41</v>
      </c>
      <c r="DF187" s="599">
        <v>2</v>
      </c>
      <c r="DG187" s="599">
        <v>1</v>
      </c>
      <c r="DH187" s="599">
        <v>2</v>
      </c>
      <c r="DI187" s="599">
        <v>39</v>
      </c>
      <c r="DJ187" s="599">
        <v>160</v>
      </c>
      <c r="DK187" s="599">
        <v>726</v>
      </c>
      <c r="DL187" s="599">
        <v>1987</v>
      </c>
      <c r="DM187" s="599">
        <v>2709</v>
      </c>
      <c r="DN187" s="599">
        <v>4106</v>
      </c>
      <c r="DO187" s="599">
        <v>6099</v>
      </c>
    </row>
    <row r="188" spans="1:119" ht="15.4" customHeight="1" x14ac:dyDescent="0.2">
      <c r="A188"/>
      <c r="B188" s="324"/>
      <c r="C188" s="592"/>
      <c r="D188" s="592"/>
      <c r="E188" s="592"/>
      <c r="F188" s="592"/>
      <c r="G188" s="592"/>
      <c r="H188" s="592"/>
      <c r="I188" s="592"/>
      <c r="J188" s="592"/>
      <c r="K188" s="592"/>
      <c r="L188" s="592"/>
      <c r="M188" s="592"/>
      <c r="N188" s="592"/>
      <c r="O188" s="592"/>
      <c r="P188" s="592"/>
      <c r="Q188" s="592"/>
      <c r="R188" s="592"/>
      <c r="S188" s="592"/>
      <c r="T188" s="592"/>
      <c r="U188" s="592"/>
      <c r="V188" s="592"/>
      <c r="W188" s="592"/>
      <c r="X188" s="592"/>
      <c r="Y188" s="592"/>
      <c r="Z188" s="592"/>
      <c r="AA188" s="592"/>
      <c r="AB188" s="592"/>
      <c r="AC188" s="592"/>
      <c r="AD188" s="592"/>
      <c r="AE188" s="592"/>
      <c r="AF188" s="592"/>
      <c r="AG188" s="592"/>
      <c r="AH188" s="592"/>
      <c r="AI188" s="592"/>
      <c r="AJ188" s="592"/>
      <c r="AK188" s="592"/>
      <c r="AL188" s="592"/>
      <c r="AM188" s="592"/>
      <c r="AN188" s="592"/>
      <c r="AO188" s="592"/>
      <c r="AP188" s="591"/>
      <c r="AQ188" s="592"/>
      <c r="AR188" s="592"/>
      <c r="AS188" s="592"/>
      <c r="AT188" s="592"/>
      <c r="AU188" s="592"/>
      <c r="AV188" s="592"/>
      <c r="AW188" s="592"/>
      <c r="AX188" s="592"/>
      <c r="AY188" s="592"/>
      <c r="AZ188" s="592"/>
      <c r="BA188" s="592"/>
      <c r="BB188" s="592"/>
      <c r="BC188" s="592"/>
      <c r="BD188" s="592"/>
      <c r="BE188" s="592"/>
      <c r="BF188" s="592"/>
      <c r="BG188" s="592"/>
      <c r="BH188" s="592"/>
      <c r="BI188" s="592"/>
      <c r="BJ188" s="592"/>
      <c r="BK188" s="592"/>
      <c r="BL188" s="592"/>
      <c r="BM188" s="592"/>
      <c r="BN188" s="592"/>
      <c r="BO188" s="592"/>
      <c r="BP188"/>
      <c r="BQ188" s="592"/>
      <c r="BR188" s="592"/>
      <c r="BS188" s="592"/>
      <c r="BT188" s="592"/>
      <c r="BU188" s="592"/>
      <c r="BV188" s="592"/>
      <c r="BW188" s="592"/>
      <c r="BX188" s="592"/>
      <c r="BY188" s="592"/>
      <c r="BZ188" s="592"/>
      <c r="CA188" s="592"/>
      <c r="CB188" s="592"/>
      <c r="CC188" s="592"/>
      <c r="CD188" s="592"/>
      <c r="CE188" s="592"/>
      <c r="CF188" s="592"/>
      <c r="CG188" s="592"/>
      <c r="CH188" s="592"/>
      <c r="CI188" s="592"/>
      <c r="CJ188" s="592"/>
      <c r="CK188" s="592"/>
      <c r="CL188" s="592"/>
      <c r="CM188" s="592"/>
      <c r="CN188" s="592"/>
      <c r="CO188" s="592"/>
      <c r="CP188"/>
      <c r="CQ188" s="592"/>
      <c r="CR188" s="592"/>
      <c r="CS188" s="592"/>
      <c r="CT188" s="592"/>
      <c r="CU188" s="592"/>
      <c r="CV188" s="592"/>
      <c r="CW188" s="592"/>
      <c r="CX188" s="592"/>
      <c r="CY188" s="592"/>
      <c r="CZ188" s="592"/>
      <c r="DA188" s="592"/>
      <c r="DB188" s="592"/>
      <c r="DC188" s="592"/>
      <c r="DD188" s="592"/>
      <c r="DE188" s="592"/>
      <c r="DF188" s="592"/>
      <c r="DG188" s="592"/>
      <c r="DH188" s="592"/>
      <c r="DI188" s="592"/>
      <c r="DJ188" s="592"/>
      <c r="DK188" s="592"/>
      <c r="DL188" s="592"/>
      <c r="DM188" s="592"/>
      <c r="DN188" s="592"/>
      <c r="DO188" s="592"/>
    </row>
    <row r="189" spans="1:119" ht="15.4" customHeight="1" x14ac:dyDescent="0.3">
      <c r="A189"/>
      <c r="B189" s="324"/>
      <c r="C189" s="592"/>
      <c r="D189" s="829" t="s">
        <v>246</v>
      </c>
      <c r="E189" s="829"/>
      <c r="F189" s="595"/>
      <c r="G189" s="595"/>
      <c r="H189" s="595"/>
      <c r="I189" s="595"/>
      <c r="J189" s="595"/>
      <c r="K189" s="595"/>
      <c r="L189" s="595"/>
      <c r="M189" s="595"/>
      <c r="N189" s="595"/>
      <c r="O189" s="595"/>
      <c r="P189" s="592"/>
      <c r="Q189" s="829" t="s">
        <v>246</v>
      </c>
      <c r="R189" s="829"/>
      <c r="S189" s="595"/>
      <c r="T189" s="595"/>
      <c r="U189" s="595"/>
      <c r="V189" s="595"/>
      <c r="W189" s="595"/>
      <c r="X189" s="595"/>
      <c r="Y189" s="595"/>
      <c r="Z189" s="595"/>
      <c r="AA189" s="595"/>
      <c r="AB189" s="595"/>
      <c r="AC189" s="592"/>
      <c r="AD189" s="829" t="s">
        <v>246</v>
      </c>
      <c r="AE189" s="829"/>
      <c r="AF189" s="595"/>
      <c r="AG189" s="595"/>
      <c r="AH189" s="595"/>
      <c r="AI189" s="595"/>
      <c r="AJ189" s="595"/>
      <c r="AK189" s="595"/>
      <c r="AL189" s="595"/>
      <c r="AM189" s="595"/>
      <c r="AN189" s="595"/>
      <c r="AO189" s="595"/>
      <c r="AP189" s="591"/>
      <c r="AQ189" s="829" t="s">
        <v>246</v>
      </c>
      <c r="AR189" s="829"/>
      <c r="AS189" s="595"/>
      <c r="AT189" s="595"/>
      <c r="AU189" s="595"/>
      <c r="AV189" s="595"/>
      <c r="AW189" s="595"/>
      <c r="AX189" s="595"/>
      <c r="AY189" s="595"/>
      <c r="AZ189" s="595"/>
      <c r="BA189" s="595"/>
      <c r="BB189" s="595"/>
      <c r="BC189" s="592"/>
      <c r="BD189" s="829" t="s">
        <v>246</v>
      </c>
      <c r="BE189" s="829"/>
      <c r="BF189" s="595"/>
      <c r="BG189" s="595"/>
      <c r="BH189" s="595"/>
      <c r="BI189" s="595"/>
      <c r="BJ189" s="595"/>
      <c r="BK189" s="595"/>
      <c r="BL189" s="595"/>
      <c r="BM189" s="595"/>
      <c r="BN189" s="595"/>
      <c r="BO189" s="595"/>
      <c r="BP189"/>
      <c r="BQ189" s="829" t="s">
        <v>246</v>
      </c>
      <c r="BR189" s="829"/>
      <c r="BS189" s="595"/>
      <c r="BT189" s="595"/>
      <c r="BU189" s="595"/>
      <c r="BV189" s="595"/>
      <c r="BW189" s="595"/>
      <c r="BX189" s="595"/>
      <c r="BY189" s="595"/>
      <c r="BZ189" s="595"/>
      <c r="CA189" s="595"/>
      <c r="CB189" s="595"/>
      <c r="CC189" s="592"/>
      <c r="CD189" s="829" t="s">
        <v>246</v>
      </c>
      <c r="CE189" s="829"/>
      <c r="CF189" s="595"/>
      <c r="CG189" s="595"/>
      <c r="CH189" s="595"/>
      <c r="CI189" s="595"/>
      <c r="CJ189" s="595"/>
      <c r="CK189" s="595"/>
      <c r="CL189" s="595"/>
      <c r="CM189" s="595"/>
      <c r="CN189" s="595"/>
      <c r="CO189" s="595"/>
      <c r="CP189"/>
      <c r="CQ189" s="829" t="s">
        <v>246</v>
      </c>
      <c r="CR189" s="829"/>
      <c r="CS189" s="595"/>
      <c r="CT189" s="595"/>
      <c r="CU189" s="595"/>
      <c r="CV189" s="595"/>
      <c r="CW189" s="595"/>
      <c r="CX189" s="595"/>
      <c r="CY189" s="595"/>
      <c r="CZ189" s="595"/>
      <c r="DA189" s="595"/>
      <c r="DB189" s="595"/>
      <c r="DC189" s="592"/>
      <c r="DD189" s="829" t="s">
        <v>246</v>
      </c>
      <c r="DE189" s="829"/>
      <c r="DF189" s="595"/>
      <c r="DG189" s="595"/>
      <c r="DH189" s="595"/>
      <c r="DI189" s="595"/>
      <c r="DJ189" s="595"/>
      <c r="DK189" s="595"/>
      <c r="DL189" s="595"/>
      <c r="DM189" s="595"/>
      <c r="DN189" s="595"/>
      <c r="DO189" s="595"/>
    </row>
    <row r="190" spans="1:119" ht="28.9" customHeight="1" x14ac:dyDescent="0.2">
      <c r="A190"/>
      <c r="B190" s="324"/>
      <c r="C190" s="592"/>
      <c r="D190" s="829"/>
      <c r="E190" s="829"/>
      <c r="F190" s="831" t="s">
        <v>171</v>
      </c>
      <c r="G190" s="831"/>
      <c r="H190" s="831"/>
      <c r="I190" s="831"/>
      <c r="J190" s="831"/>
      <c r="K190" s="831"/>
      <c r="L190" s="831"/>
      <c r="M190" s="831"/>
      <c r="N190" s="831"/>
      <c r="O190" s="831"/>
      <c r="P190" s="592"/>
      <c r="Q190" s="829"/>
      <c r="R190" s="829"/>
      <c r="S190" s="831" t="s">
        <v>171</v>
      </c>
      <c r="T190" s="831"/>
      <c r="U190" s="831"/>
      <c r="V190" s="831"/>
      <c r="W190" s="831"/>
      <c r="X190" s="831"/>
      <c r="Y190" s="831"/>
      <c r="Z190" s="831"/>
      <c r="AA190" s="831"/>
      <c r="AB190" s="831"/>
      <c r="AC190" s="592"/>
      <c r="AD190" s="829"/>
      <c r="AE190" s="829"/>
      <c r="AF190" s="839" t="s">
        <v>171</v>
      </c>
      <c r="AG190" s="840"/>
      <c r="AH190" s="840"/>
      <c r="AI190" s="840"/>
      <c r="AJ190" s="840"/>
      <c r="AK190" s="840"/>
      <c r="AL190" s="840"/>
      <c r="AM190" s="840"/>
      <c r="AN190" s="840"/>
      <c r="AO190" s="841"/>
      <c r="AP190" s="591"/>
      <c r="AQ190" s="829"/>
      <c r="AR190" s="829"/>
      <c r="AS190" s="831" t="s">
        <v>171</v>
      </c>
      <c r="AT190" s="831"/>
      <c r="AU190" s="831"/>
      <c r="AV190" s="831"/>
      <c r="AW190" s="831"/>
      <c r="AX190" s="831"/>
      <c r="AY190" s="831"/>
      <c r="AZ190" s="831"/>
      <c r="BA190" s="831"/>
      <c r="BB190" s="831"/>
      <c r="BC190" s="592"/>
      <c r="BD190" s="829"/>
      <c r="BE190" s="829"/>
      <c r="BF190" s="831" t="s">
        <v>171</v>
      </c>
      <c r="BG190" s="831"/>
      <c r="BH190" s="831"/>
      <c r="BI190" s="831"/>
      <c r="BJ190" s="831"/>
      <c r="BK190" s="831"/>
      <c r="BL190" s="831"/>
      <c r="BM190" s="831"/>
      <c r="BN190" s="831"/>
      <c r="BO190" s="831"/>
      <c r="BP190"/>
      <c r="BQ190" s="829"/>
      <c r="BR190" s="829"/>
      <c r="BS190" s="831" t="s">
        <v>171</v>
      </c>
      <c r="BT190" s="831"/>
      <c r="BU190" s="831"/>
      <c r="BV190" s="831"/>
      <c r="BW190" s="831"/>
      <c r="BX190" s="831"/>
      <c r="BY190" s="831"/>
      <c r="BZ190" s="831"/>
      <c r="CA190" s="831"/>
      <c r="CB190" s="831"/>
      <c r="CC190" s="592"/>
      <c r="CD190" s="829"/>
      <c r="CE190" s="829"/>
      <c r="CF190" s="831" t="s">
        <v>171</v>
      </c>
      <c r="CG190" s="831"/>
      <c r="CH190" s="831"/>
      <c r="CI190" s="831"/>
      <c r="CJ190" s="831"/>
      <c r="CK190" s="831"/>
      <c r="CL190" s="831"/>
      <c r="CM190" s="831"/>
      <c r="CN190" s="831"/>
      <c r="CO190" s="831"/>
      <c r="CP190"/>
      <c r="CQ190" s="829"/>
      <c r="CR190" s="829"/>
      <c r="CS190" s="831" t="s">
        <v>171</v>
      </c>
      <c r="CT190" s="831"/>
      <c r="CU190" s="831"/>
      <c r="CV190" s="831"/>
      <c r="CW190" s="831"/>
      <c r="CX190" s="831"/>
      <c r="CY190" s="831"/>
      <c r="CZ190" s="831"/>
      <c r="DA190" s="831"/>
      <c r="DB190" s="831"/>
      <c r="DC190" s="592"/>
      <c r="DD190" s="829"/>
      <c r="DE190" s="829"/>
      <c r="DF190" s="831" t="s">
        <v>171</v>
      </c>
      <c r="DG190" s="831"/>
      <c r="DH190" s="831"/>
      <c r="DI190" s="831"/>
      <c r="DJ190" s="831"/>
      <c r="DK190" s="831"/>
      <c r="DL190" s="831"/>
      <c r="DM190" s="831"/>
      <c r="DN190" s="831"/>
      <c r="DO190" s="831"/>
    </row>
    <row r="191" spans="1:119" ht="15.4" customHeight="1" x14ac:dyDescent="0.2">
      <c r="A191"/>
      <c r="B191" s="324"/>
      <c r="C191" s="592"/>
      <c r="D191" s="830"/>
      <c r="E191" s="830"/>
      <c r="F191" s="596" t="s">
        <v>16</v>
      </c>
      <c r="G191" s="596">
        <v>1</v>
      </c>
      <c r="H191" s="596">
        <v>2</v>
      </c>
      <c r="I191" s="596">
        <v>3</v>
      </c>
      <c r="J191" s="596">
        <v>4</v>
      </c>
      <c r="K191" s="596">
        <v>5</v>
      </c>
      <c r="L191" s="596">
        <v>6</v>
      </c>
      <c r="M191" s="596">
        <v>7</v>
      </c>
      <c r="N191" s="596">
        <v>8</v>
      </c>
      <c r="O191" s="596">
        <v>9</v>
      </c>
      <c r="P191" s="592"/>
      <c r="Q191" s="830"/>
      <c r="R191" s="830"/>
      <c r="S191" s="596" t="s">
        <v>16</v>
      </c>
      <c r="T191" s="596">
        <v>1</v>
      </c>
      <c r="U191" s="596">
        <v>2</v>
      </c>
      <c r="V191" s="596">
        <v>3</v>
      </c>
      <c r="W191" s="596">
        <v>4</v>
      </c>
      <c r="X191" s="596">
        <v>5</v>
      </c>
      <c r="Y191" s="596">
        <v>6</v>
      </c>
      <c r="Z191" s="596">
        <v>7</v>
      </c>
      <c r="AA191" s="596">
        <v>8</v>
      </c>
      <c r="AB191" s="596">
        <v>9</v>
      </c>
      <c r="AC191" s="592"/>
      <c r="AD191" s="830"/>
      <c r="AE191" s="830"/>
      <c r="AF191" s="596" t="s">
        <v>16</v>
      </c>
      <c r="AG191" s="596">
        <v>1</v>
      </c>
      <c r="AH191" s="596">
        <v>2</v>
      </c>
      <c r="AI191" s="596">
        <v>3</v>
      </c>
      <c r="AJ191" s="596">
        <v>4</v>
      </c>
      <c r="AK191" s="596">
        <v>5</v>
      </c>
      <c r="AL191" s="596">
        <v>6</v>
      </c>
      <c r="AM191" s="596">
        <v>7</v>
      </c>
      <c r="AN191" s="596">
        <v>8</v>
      </c>
      <c r="AO191" s="596">
        <v>9</v>
      </c>
      <c r="AP191" s="591"/>
      <c r="AQ191" s="830"/>
      <c r="AR191" s="830"/>
      <c r="AS191" s="596" t="s">
        <v>16</v>
      </c>
      <c r="AT191" s="596">
        <v>1</v>
      </c>
      <c r="AU191" s="596">
        <v>2</v>
      </c>
      <c r="AV191" s="596">
        <v>3</v>
      </c>
      <c r="AW191" s="596">
        <v>4</v>
      </c>
      <c r="AX191" s="596">
        <v>5</v>
      </c>
      <c r="AY191" s="596">
        <v>6</v>
      </c>
      <c r="AZ191" s="596">
        <v>7</v>
      </c>
      <c r="BA191" s="596">
        <v>8</v>
      </c>
      <c r="BB191" s="596">
        <v>9</v>
      </c>
      <c r="BC191" s="592"/>
      <c r="BD191" s="830"/>
      <c r="BE191" s="830"/>
      <c r="BF191" s="596" t="s">
        <v>16</v>
      </c>
      <c r="BG191" s="596">
        <v>1</v>
      </c>
      <c r="BH191" s="596">
        <v>2</v>
      </c>
      <c r="BI191" s="596">
        <v>3</v>
      </c>
      <c r="BJ191" s="596">
        <v>4</v>
      </c>
      <c r="BK191" s="596">
        <v>5</v>
      </c>
      <c r="BL191" s="596">
        <v>6</v>
      </c>
      <c r="BM191" s="596">
        <v>7</v>
      </c>
      <c r="BN191" s="596">
        <v>8</v>
      </c>
      <c r="BO191" s="596">
        <v>9</v>
      </c>
      <c r="BP191"/>
      <c r="BQ191" s="830"/>
      <c r="BR191" s="830"/>
      <c r="BS191" s="596" t="s">
        <v>16</v>
      </c>
      <c r="BT191" s="596">
        <v>1</v>
      </c>
      <c r="BU191" s="596">
        <v>2</v>
      </c>
      <c r="BV191" s="596">
        <v>3</v>
      </c>
      <c r="BW191" s="596">
        <v>4</v>
      </c>
      <c r="BX191" s="596">
        <v>5</v>
      </c>
      <c r="BY191" s="596">
        <v>6</v>
      </c>
      <c r="BZ191" s="596">
        <v>7</v>
      </c>
      <c r="CA191" s="596">
        <v>8</v>
      </c>
      <c r="CB191" s="596">
        <v>9</v>
      </c>
      <c r="CC191" s="592"/>
      <c r="CD191" s="830"/>
      <c r="CE191" s="830"/>
      <c r="CF191" s="596" t="s">
        <v>16</v>
      </c>
      <c r="CG191" s="596">
        <v>1</v>
      </c>
      <c r="CH191" s="596">
        <v>2</v>
      </c>
      <c r="CI191" s="596">
        <v>3</v>
      </c>
      <c r="CJ191" s="596">
        <v>4</v>
      </c>
      <c r="CK191" s="596">
        <v>5</v>
      </c>
      <c r="CL191" s="596">
        <v>6</v>
      </c>
      <c r="CM191" s="596">
        <v>7</v>
      </c>
      <c r="CN191" s="596">
        <v>8</v>
      </c>
      <c r="CO191" s="596">
        <v>9</v>
      </c>
      <c r="CP191"/>
      <c r="CQ191" s="830"/>
      <c r="CR191" s="830"/>
      <c r="CS191" s="596" t="s">
        <v>16</v>
      </c>
      <c r="CT191" s="596">
        <v>1</v>
      </c>
      <c r="CU191" s="596">
        <v>2</v>
      </c>
      <c r="CV191" s="596">
        <v>3</v>
      </c>
      <c r="CW191" s="596">
        <v>4</v>
      </c>
      <c r="CX191" s="596">
        <v>5</v>
      </c>
      <c r="CY191" s="596">
        <v>6</v>
      </c>
      <c r="CZ191" s="596">
        <v>7</v>
      </c>
      <c r="DA191" s="596">
        <v>8</v>
      </c>
      <c r="DB191" s="596">
        <v>9</v>
      </c>
      <c r="DC191" s="592"/>
      <c r="DD191" s="830"/>
      <c r="DE191" s="830"/>
      <c r="DF191" s="596" t="s">
        <v>16</v>
      </c>
      <c r="DG191" s="596">
        <v>1</v>
      </c>
      <c r="DH191" s="596">
        <v>2</v>
      </c>
      <c r="DI191" s="596">
        <v>3</v>
      </c>
      <c r="DJ191" s="596">
        <v>4</v>
      </c>
      <c r="DK191" s="596">
        <v>5</v>
      </c>
      <c r="DL191" s="596">
        <v>6</v>
      </c>
      <c r="DM191" s="596">
        <v>7</v>
      </c>
      <c r="DN191" s="596">
        <v>8</v>
      </c>
      <c r="DO191" s="596">
        <v>9</v>
      </c>
    </row>
    <row r="192" spans="1:119" ht="15.4" customHeight="1" x14ac:dyDescent="0.2">
      <c r="A192"/>
      <c r="B192" s="324"/>
      <c r="C192" s="592"/>
      <c r="D192" s="826" t="s">
        <v>173</v>
      </c>
      <c r="E192" s="601" t="s">
        <v>92</v>
      </c>
      <c r="F192" s="599">
        <v>11.111111111111111</v>
      </c>
      <c r="G192" s="599">
        <v>55.555555555555557</v>
      </c>
      <c r="H192" s="599">
        <v>11.111111111111111</v>
      </c>
      <c r="I192" s="599">
        <v>0</v>
      </c>
      <c r="J192" s="599">
        <v>0</v>
      </c>
      <c r="K192" s="599">
        <v>11.111111111111111</v>
      </c>
      <c r="L192" s="599">
        <v>0</v>
      </c>
      <c r="M192" s="599">
        <v>0</v>
      </c>
      <c r="N192" s="599">
        <v>0</v>
      </c>
      <c r="O192" s="600">
        <v>11.111111111111111</v>
      </c>
      <c r="P192" s="592"/>
      <c r="Q192" s="826" t="s">
        <v>173</v>
      </c>
      <c r="R192" s="597" t="s">
        <v>92</v>
      </c>
      <c r="S192" s="599">
        <v>33.333333333333329</v>
      </c>
      <c r="T192" s="599">
        <v>0</v>
      </c>
      <c r="U192" s="599">
        <v>33.333333333333329</v>
      </c>
      <c r="V192" s="599">
        <v>0</v>
      </c>
      <c r="W192" s="599">
        <v>0</v>
      </c>
      <c r="X192" s="599">
        <v>33.333333333333329</v>
      </c>
      <c r="Y192" s="599">
        <v>0</v>
      </c>
      <c r="Z192" s="599">
        <v>0</v>
      </c>
      <c r="AA192" s="599">
        <v>0</v>
      </c>
      <c r="AB192" s="600">
        <v>0</v>
      </c>
      <c r="AC192" s="592"/>
      <c r="AD192" s="826" t="s">
        <v>173</v>
      </c>
      <c r="AE192" s="597" t="s">
        <v>92</v>
      </c>
      <c r="AF192" s="599">
        <v>0</v>
      </c>
      <c r="AG192" s="599">
        <v>83.333333333333343</v>
      </c>
      <c r="AH192" s="599">
        <v>0</v>
      </c>
      <c r="AI192" s="599">
        <v>0</v>
      </c>
      <c r="AJ192" s="599">
        <v>0</v>
      </c>
      <c r="AK192" s="599">
        <v>0</v>
      </c>
      <c r="AL192" s="599">
        <v>0</v>
      </c>
      <c r="AM192" s="599">
        <v>0</v>
      </c>
      <c r="AN192" s="599">
        <v>0</v>
      </c>
      <c r="AO192" s="600">
        <v>16.666666666666664</v>
      </c>
      <c r="AP192" s="591"/>
      <c r="AQ192" s="826" t="s">
        <v>173</v>
      </c>
      <c r="AR192" s="597" t="s">
        <v>92</v>
      </c>
      <c r="AS192" s="599">
        <v>16.666666666666664</v>
      </c>
      <c r="AT192" s="599">
        <v>66.666666666666657</v>
      </c>
      <c r="AU192" s="599">
        <v>0</v>
      </c>
      <c r="AV192" s="599">
        <v>0</v>
      </c>
      <c r="AW192" s="599">
        <v>0</v>
      </c>
      <c r="AX192" s="599">
        <v>16.666666666666664</v>
      </c>
      <c r="AY192" s="599">
        <v>0</v>
      </c>
      <c r="AZ192" s="599">
        <v>0</v>
      </c>
      <c r="BA192" s="599">
        <v>0</v>
      </c>
      <c r="BB192" s="600">
        <v>0</v>
      </c>
      <c r="BC192" s="592"/>
      <c r="BD192" s="826" t="s">
        <v>173</v>
      </c>
      <c r="BE192" s="597" t="s">
        <v>92</v>
      </c>
      <c r="BF192" s="599">
        <v>0</v>
      </c>
      <c r="BG192" s="599">
        <v>33.333333333333329</v>
      </c>
      <c r="BH192" s="599">
        <v>33.333333333333329</v>
      </c>
      <c r="BI192" s="599">
        <v>0</v>
      </c>
      <c r="BJ192" s="599">
        <v>0</v>
      </c>
      <c r="BK192" s="599">
        <v>0</v>
      </c>
      <c r="BL192" s="599">
        <v>0</v>
      </c>
      <c r="BM192" s="599">
        <v>0</v>
      </c>
      <c r="BN192" s="599">
        <v>0</v>
      </c>
      <c r="BO192" s="600">
        <v>33.333333333333329</v>
      </c>
      <c r="BP192"/>
      <c r="BQ192" s="826" t="s">
        <v>173</v>
      </c>
      <c r="BR192" s="597" t="s">
        <v>92</v>
      </c>
      <c r="BS192" s="599">
        <v>14.285714285714285</v>
      </c>
      <c r="BT192" s="599">
        <v>57.142857142857139</v>
      </c>
      <c r="BU192" s="599">
        <v>14.285714285714285</v>
      </c>
      <c r="BV192" s="599">
        <v>0</v>
      </c>
      <c r="BW192" s="599">
        <v>0</v>
      </c>
      <c r="BX192" s="599">
        <v>0</v>
      </c>
      <c r="BY192" s="599">
        <v>0</v>
      </c>
      <c r="BZ192" s="599">
        <v>0</v>
      </c>
      <c r="CA192" s="599">
        <v>0</v>
      </c>
      <c r="CB192" s="600">
        <v>14.285714285714285</v>
      </c>
      <c r="CC192" s="592"/>
      <c r="CD192" s="826" t="s">
        <v>173</v>
      </c>
      <c r="CE192" s="597" t="s">
        <v>92</v>
      </c>
      <c r="CF192" s="599">
        <v>0</v>
      </c>
      <c r="CG192" s="599">
        <v>50</v>
      </c>
      <c r="CH192" s="599">
        <v>0</v>
      </c>
      <c r="CI192" s="599">
        <v>0</v>
      </c>
      <c r="CJ192" s="599">
        <v>0</v>
      </c>
      <c r="CK192" s="599">
        <v>50</v>
      </c>
      <c r="CL192" s="599">
        <v>0</v>
      </c>
      <c r="CM192" s="599">
        <v>0</v>
      </c>
      <c r="CN192" s="599">
        <v>0</v>
      </c>
      <c r="CO192" s="600">
        <v>0</v>
      </c>
      <c r="CP192"/>
      <c r="CQ192" s="826" t="s">
        <v>173</v>
      </c>
      <c r="CR192" s="597" t="s">
        <v>92</v>
      </c>
      <c r="CS192" s="599">
        <v>20</v>
      </c>
      <c r="CT192" s="599">
        <v>40</v>
      </c>
      <c r="CU192" s="599">
        <v>0</v>
      </c>
      <c r="CV192" s="599">
        <v>0</v>
      </c>
      <c r="CW192" s="599">
        <v>0</v>
      </c>
      <c r="CX192" s="599">
        <v>20</v>
      </c>
      <c r="CY192" s="599">
        <v>0</v>
      </c>
      <c r="CZ192" s="599">
        <v>0</v>
      </c>
      <c r="DA192" s="599">
        <v>0</v>
      </c>
      <c r="DB192" s="600">
        <v>20</v>
      </c>
      <c r="DC192" s="592"/>
      <c r="DD192" s="826" t="s">
        <v>173</v>
      </c>
      <c r="DE192" s="597" t="s">
        <v>92</v>
      </c>
      <c r="DF192" s="599">
        <v>0</v>
      </c>
      <c r="DG192" s="599">
        <v>75</v>
      </c>
      <c r="DH192" s="599">
        <v>25</v>
      </c>
      <c r="DI192" s="599">
        <v>0</v>
      </c>
      <c r="DJ192" s="599">
        <v>0</v>
      </c>
      <c r="DK192" s="599">
        <v>0</v>
      </c>
      <c r="DL192" s="599">
        <v>0</v>
      </c>
      <c r="DM192" s="599">
        <v>0</v>
      </c>
      <c r="DN192" s="599">
        <v>0</v>
      </c>
      <c r="DO192" s="600">
        <v>0</v>
      </c>
    </row>
    <row r="193" spans="1:119" ht="15.4" customHeight="1" x14ac:dyDescent="0.2">
      <c r="A193"/>
      <c r="B193" s="324"/>
      <c r="C193" s="592"/>
      <c r="D193" s="827"/>
      <c r="E193" s="601">
        <v>1</v>
      </c>
      <c r="F193" s="599">
        <v>17.241379310344829</v>
      </c>
      <c r="G193" s="599">
        <v>37.931034482758619</v>
      </c>
      <c r="H193" s="599">
        <v>13.793103448275861</v>
      </c>
      <c r="I193" s="599">
        <v>17.241379310344829</v>
      </c>
      <c r="J193" s="599">
        <v>0</v>
      </c>
      <c r="K193" s="599">
        <v>3.4482758620689653</v>
      </c>
      <c r="L193" s="599">
        <v>0</v>
      </c>
      <c r="M193" s="599">
        <v>3.4482758620689653</v>
      </c>
      <c r="N193" s="599">
        <v>3.4482758620689653</v>
      </c>
      <c r="O193" s="599">
        <v>3.4482758620689653</v>
      </c>
      <c r="P193" s="592"/>
      <c r="Q193" s="827"/>
      <c r="R193" s="597">
        <v>1</v>
      </c>
      <c r="S193" s="599">
        <v>12.5</v>
      </c>
      <c r="T193" s="599">
        <v>43.75</v>
      </c>
      <c r="U193" s="599">
        <v>12.5</v>
      </c>
      <c r="V193" s="599">
        <v>18.75</v>
      </c>
      <c r="W193" s="599">
        <v>0</v>
      </c>
      <c r="X193" s="599">
        <v>0</v>
      </c>
      <c r="Y193" s="599">
        <v>0</v>
      </c>
      <c r="Z193" s="599">
        <v>6.25</v>
      </c>
      <c r="AA193" s="599">
        <v>0</v>
      </c>
      <c r="AB193" s="599">
        <v>6.25</v>
      </c>
      <c r="AC193" s="592"/>
      <c r="AD193" s="827"/>
      <c r="AE193" s="597">
        <v>1</v>
      </c>
      <c r="AF193" s="599">
        <v>23.076923076923077</v>
      </c>
      <c r="AG193" s="599">
        <v>30.76923076923077</v>
      </c>
      <c r="AH193" s="599">
        <v>15.384615384615385</v>
      </c>
      <c r="AI193" s="599">
        <v>15.384615384615385</v>
      </c>
      <c r="AJ193" s="599">
        <v>0</v>
      </c>
      <c r="AK193" s="599">
        <v>7.6923076923076925</v>
      </c>
      <c r="AL193" s="599">
        <v>0</v>
      </c>
      <c r="AM193" s="599">
        <v>0</v>
      </c>
      <c r="AN193" s="599">
        <v>7.6923076923076925</v>
      </c>
      <c r="AO193" s="599">
        <v>0</v>
      </c>
      <c r="AP193" s="591"/>
      <c r="AQ193" s="827"/>
      <c r="AR193" s="597">
        <v>1</v>
      </c>
      <c r="AS193" s="599">
        <v>15.384615384615385</v>
      </c>
      <c r="AT193" s="599">
        <v>46.153846153846153</v>
      </c>
      <c r="AU193" s="599">
        <v>15.384615384615385</v>
      </c>
      <c r="AV193" s="599">
        <v>15.384615384615385</v>
      </c>
      <c r="AW193" s="599">
        <v>0</v>
      </c>
      <c r="AX193" s="599">
        <v>7.6923076923076925</v>
      </c>
      <c r="AY193" s="599">
        <v>0</v>
      </c>
      <c r="AZ193" s="599">
        <v>0</v>
      </c>
      <c r="BA193" s="599">
        <v>0</v>
      </c>
      <c r="BB193" s="599">
        <v>0</v>
      </c>
      <c r="BC193" s="592"/>
      <c r="BD193" s="827"/>
      <c r="BE193" s="597">
        <v>1</v>
      </c>
      <c r="BF193" s="599">
        <v>18.75</v>
      </c>
      <c r="BG193" s="599">
        <v>31.25</v>
      </c>
      <c r="BH193" s="599">
        <v>12.5</v>
      </c>
      <c r="BI193" s="599">
        <v>18.75</v>
      </c>
      <c r="BJ193" s="599">
        <v>0</v>
      </c>
      <c r="BK193" s="599">
        <v>0</v>
      </c>
      <c r="BL193" s="599">
        <v>0</v>
      </c>
      <c r="BM193" s="599">
        <v>6.25</v>
      </c>
      <c r="BN193" s="599">
        <v>6.25</v>
      </c>
      <c r="BO193" s="599">
        <v>6.25</v>
      </c>
      <c r="BP193"/>
      <c r="BQ193" s="827"/>
      <c r="BR193" s="597">
        <v>1</v>
      </c>
      <c r="BS193" s="599">
        <v>20</v>
      </c>
      <c r="BT193" s="599">
        <v>55.000000000000007</v>
      </c>
      <c r="BU193" s="599">
        <v>15</v>
      </c>
      <c r="BV193" s="599">
        <v>10</v>
      </c>
      <c r="BW193" s="599">
        <v>0</v>
      </c>
      <c r="BX193" s="599">
        <v>0</v>
      </c>
      <c r="BY193" s="599">
        <v>0</v>
      </c>
      <c r="BZ193" s="599">
        <v>0</v>
      </c>
      <c r="CA193" s="599">
        <v>0</v>
      </c>
      <c r="CB193" s="599">
        <v>0</v>
      </c>
      <c r="CC193" s="592"/>
      <c r="CD193" s="827"/>
      <c r="CE193" s="597">
        <v>1</v>
      </c>
      <c r="CF193" s="599">
        <v>11.111111111111111</v>
      </c>
      <c r="CG193" s="599">
        <v>0</v>
      </c>
      <c r="CH193" s="599">
        <v>11.111111111111111</v>
      </c>
      <c r="CI193" s="599">
        <v>33.333333333333329</v>
      </c>
      <c r="CJ193" s="599">
        <v>0</v>
      </c>
      <c r="CK193" s="599">
        <v>11.111111111111111</v>
      </c>
      <c r="CL193" s="599">
        <v>0</v>
      </c>
      <c r="CM193" s="599">
        <v>11.111111111111111</v>
      </c>
      <c r="CN193" s="599">
        <v>11.111111111111111</v>
      </c>
      <c r="CO193" s="599">
        <v>11.111111111111111</v>
      </c>
      <c r="CP193"/>
      <c r="CQ193" s="827"/>
      <c r="CR193" s="597">
        <v>1</v>
      </c>
      <c r="CS193" s="599">
        <v>7.6923076923076925</v>
      </c>
      <c r="CT193" s="599">
        <v>30.76923076923077</v>
      </c>
      <c r="CU193" s="599">
        <v>7.6923076923076925</v>
      </c>
      <c r="CV193" s="599">
        <v>23.076923076923077</v>
      </c>
      <c r="CW193" s="599">
        <v>0</v>
      </c>
      <c r="CX193" s="599">
        <v>7.6923076923076925</v>
      </c>
      <c r="CY193" s="599">
        <v>0</v>
      </c>
      <c r="CZ193" s="599">
        <v>7.6923076923076925</v>
      </c>
      <c r="DA193" s="599">
        <v>7.6923076923076925</v>
      </c>
      <c r="DB193" s="599">
        <v>7.6923076923076925</v>
      </c>
      <c r="DC193" s="592"/>
      <c r="DD193" s="827"/>
      <c r="DE193" s="597">
        <v>1</v>
      </c>
      <c r="DF193" s="599">
        <v>25</v>
      </c>
      <c r="DG193" s="599">
        <v>43.75</v>
      </c>
      <c r="DH193" s="599">
        <v>18.75</v>
      </c>
      <c r="DI193" s="599">
        <v>12.5</v>
      </c>
      <c r="DJ193" s="599">
        <v>0</v>
      </c>
      <c r="DK193" s="599">
        <v>0</v>
      </c>
      <c r="DL193" s="599">
        <v>0</v>
      </c>
      <c r="DM193" s="599">
        <v>0</v>
      </c>
      <c r="DN193" s="599">
        <v>0</v>
      </c>
      <c r="DO193" s="599">
        <v>0</v>
      </c>
    </row>
    <row r="194" spans="1:119" ht="15.4" customHeight="1" x14ac:dyDescent="0.2">
      <c r="A194"/>
      <c r="B194" s="324"/>
      <c r="C194" s="592"/>
      <c r="D194" s="827"/>
      <c r="E194" s="601" t="s">
        <v>45</v>
      </c>
      <c r="F194" s="599">
        <v>8.1666666666666661</v>
      </c>
      <c r="G194" s="599">
        <v>44</v>
      </c>
      <c r="H194" s="599">
        <v>27.166666666666668</v>
      </c>
      <c r="I194" s="599">
        <v>10.666666666666668</v>
      </c>
      <c r="J194" s="599">
        <v>3.166666666666667</v>
      </c>
      <c r="K194" s="599">
        <v>2.666666666666667</v>
      </c>
      <c r="L194" s="599">
        <v>1.8333333333333333</v>
      </c>
      <c r="M194" s="599">
        <v>1.1666666666666667</v>
      </c>
      <c r="N194" s="599">
        <v>0.83333333333333337</v>
      </c>
      <c r="O194" s="599">
        <v>0.33333333333333337</v>
      </c>
      <c r="P194" s="592"/>
      <c r="Q194" s="827"/>
      <c r="R194" s="597" t="s">
        <v>45</v>
      </c>
      <c r="S194" s="599">
        <v>6.6115702479338845</v>
      </c>
      <c r="T194" s="599">
        <v>49.173553719008268</v>
      </c>
      <c r="U194" s="599">
        <v>25.619834710743799</v>
      </c>
      <c r="V194" s="599">
        <v>7.8512396694214877</v>
      </c>
      <c r="W194" s="599">
        <v>2.4793388429752068</v>
      </c>
      <c r="X194" s="599">
        <v>3.3057851239669422</v>
      </c>
      <c r="Y194" s="599">
        <v>1.6528925619834711</v>
      </c>
      <c r="Z194" s="599">
        <v>1.6528925619834711</v>
      </c>
      <c r="AA194" s="599">
        <v>1.2396694214876034</v>
      </c>
      <c r="AB194" s="599">
        <v>0.41322314049586778</v>
      </c>
      <c r="AC194" s="592"/>
      <c r="AD194" s="827"/>
      <c r="AE194" s="597" t="s">
        <v>45</v>
      </c>
      <c r="AF194" s="599">
        <v>9.2178770949720672</v>
      </c>
      <c r="AG194" s="599">
        <v>40.502793296089386</v>
      </c>
      <c r="AH194" s="599">
        <v>28.212290502793298</v>
      </c>
      <c r="AI194" s="599">
        <v>12.569832402234638</v>
      </c>
      <c r="AJ194" s="599">
        <v>3.6312849162011176</v>
      </c>
      <c r="AK194" s="599">
        <v>2.2346368715083798</v>
      </c>
      <c r="AL194" s="599">
        <v>1.9553072625698324</v>
      </c>
      <c r="AM194" s="599">
        <v>0.83798882681564246</v>
      </c>
      <c r="AN194" s="599">
        <v>0.55865921787709494</v>
      </c>
      <c r="AO194" s="599">
        <v>0.27932960893854747</v>
      </c>
      <c r="AP194" s="591"/>
      <c r="AQ194" s="827"/>
      <c r="AR194" s="597" t="s">
        <v>45</v>
      </c>
      <c r="AS194" s="599">
        <v>11.74785100286533</v>
      </c>
      <c r="AT194" s="599">
        <v>46.131805157593128</v>
      </c>
      <c r="AU194" s="599">
        <v>28.08022922636103</v>
      </c>
      <c r="AV194" s="599">
        <v>8.5959885386819472</v>
      </c>
      <c r="AW194" s="599">
        <v>2.8653295128939829</v>
      </c>
      <c r="AX194" s="599">
        <v>0.28653295128939826</v>
      </c>
      <c r="AY194" s="599">
        <v>0.8595988538681949</v>
      </c>
      <c r="AZ194" s="599">
        <v>0.57306590257879653</v>
      </c>
      <c r="BA194" s="599">
        <v>0.57306590257879653</v>
      </c>
      <c r="BB194" s="599">
        <v>0.28653295128939826</v>
      </c>
      <c r="BC194" s="592"/>
      <c r="BD194" s="827"/>
      <c r="BE194" s="597" t="s">
        <v>45</v>
      </c>
      <c r="BF194" s="599">
        <v>3.1872509960159361</v>
      </c>
      <c r="BG194" s="599">
        <v>41.035856573705182</v>
      </c>
      <c r="BH194" s="599">
        <v>25.89641434262948</v>
      </c>
      <c r="BI194" s="599">
        <v>13.545816733067728</v>
      </c>
      <c r="BJ194" s="599">
        <v>3.5856573705179287</v>
      </c>
      <c r="BK194" s="599">
        <v>5.9760956175298805</v>
      </c>
      <c r="BL194" s="599">
        <v>3.1872509960159361</v>
      </c>
      <c r="BM194" s="599">
        <v>1.9920318725099602</v>
      </c>
      <c r="BN194" s="599">
        <v>1.1952191235059761</v>
      </c>
      <c r="BO194" s="599">
        <v>0.39840637450199201</v>
      </c>
      <c r="BP194"/>
      <c r="BQ194" s="827"/>
      <c r="BR194" s="597" t="s">
        <v>45</v>
      </c>
      <c r="BS194" s="599">
        <v>8.026030368763557</v>
      </c>
      <c r="BT194" s="599">
        <v>47.722342733188725</v>
      </c>
      <c r="BU194" s="599">
        <v>28.850325379609544</v>
      </c>
      <c r="BV194" s="599">
        <v>11.496746203904555</v>
      </c>
      <c r="BW194" s="599">
        <v>1.5184381778741864</v>
      </c>
      <c r="BX194" s="599">
        <v>1.0845986984815619</v>
      </c>
      <c r="BY194" s="599">
        <v>1.0845986984815619</v>
      </c>
      <c r="BZ194" s="599">
        <v>0</v>
      </c>
      <c r="CA194" s="599">
        <v>0</v>
      </c>
      <c r="CB194" s="599">
        <v>0.21691973969631237</v>
      </c>
      <c r="CC194" s="592"/>
      <c r="CD194" s="827"/>
      <c r="CE194" s="597" t="s">
        <v>45</v>
      </c>
      <c r="CF194" s="599">
        <v>8.6330935251798557</v>
      </c>
      <c r="CG194" s="599">
        <v>31.654676258992804</v>
      </c>
      <c r="CH194" s="599">
        <v>21.582733812949641</v>
      </c>
      <c r="CI194" s="599">
        <v>7.9136690647482011</v>
      </c>
      <c r="CJ194" s="599">
        <v>8.6330935251798557</v>
      </c>
      <c r="CK194" s="599">
        <v>7.9136690647482011</v>
      </c>
      <c r="CL194" s="599">
        <v>4.3165467625899279</v>
      </c>
      <c r="CM194" s="599">
        <v>5.0359712230215825</v>
      </c>
      <c r="CN194" s="599">
        <v>3.5971223021582732</v>
      </c>
      <c r="CO194" s="599">
        <v>0.71942446043165476</v>
      </c>
      <c r="CP194"/>
      <c r="CQ194" s="827"/>
      <c r="CR194" s="597" t="s">
        <v>45</v>
      </c>
      <c r="CS194" s="599">
        <v>5.6338028169014089</v>
      </c>
      <c r="CT194" s="599">
        <v>35.91549295774648</v>
      </c>
      <c r="CU194" s="599">
        <v>18.30985915492958</v>
      </c>
      <c r="CV194" s="599">
        <v>8.4507042253521121</v>
      </c>
      <c r="CW194" s="599">
        <v>9.1549295774647899</v>
      </c>
      <c r="CX194" s="599">
        <v>7.7464788732394361</v>
      </c>
      <c r="CY194" s="599">
        <v>6.3380281690140841</v>
      </c>
      <c r="CZ194" s="599">
        <v>4.929577464788732</v>
      </c>
      <c r="DA194" s="599">
        <v>3.5211267605633805</v>
      </c>
      <c r="DB194" s="599">
        <v>0</v>
      </c>
      <c r="DC194" s="592"/>
      <c r="DD194" s="827"/>
      <c r="DE194" s="597" t="s">
        <v>45</v>
      </c>
      <c r="DF194" s="599">
        <v>8.9519650655021827</v>
      </c>
      <c r="DG194" s="599">
        <v>46.506550218340607</v>
      </c>
      <c r="DH194" s="599">
        <v>29.912663755458514</v>
      </c>
      <c r="DI194" s="599">
        <v>11.353711790393014</v>
      </c>
      <c r="DJ194" s="599">
        <v>1.3100436681222707</v>
      </c>
      <c r="DK194" s="599">
        <v>1.0917030567685588</v>
      </c>
      <c r="DL194" s="599">
        <v>0.43668122270742354</v>
      </c>
      <c r="DM194" s="599">
        <v>0</v>
      </c>
      <c r="DN194" s="599">
        <v>0</v>
      </c>
      <c r="DO194" s="599">
        <v>0.43668122270742354</v>
      </c>
    </row>
    <row r="195" spans="1:119" ht="15.4" customHeight="1" x14ac:dyDescent="0.2">
      <c r="A195"/>
      <c r="B195" s="324"/>
      <c r="C195" s="592"/>
      <c r="D195" s="827"/>
      <c r="E195" s="601" t="s">
        <v>33</v>
      </c>
      <c r="F195" s="599">
        <v>5</v>
      </c>
      <c r="G195" s="599">
        <v>32.058823529411768</v>
      </c>
      <c r="H195" s="599">
        <v>37.058823529411768</v>
      </c>
      <c r="I195" s="599">
        <v>12.352941176470589</v>
      </c>
      <c r="J195" s="599">
        <v>5.8823529411764701</v>
      </c>
      <c r="K195" s="599">
        <v>3.8235294117647061</v>
      </c>
      <c r="L195" s="599">
        <v>1.7647058823529411</v>
      </c>
      <c r="M195" s="599">
        <v>1.4705882352941175</v>
      </c>
      <c r="N195" s="599">
        <v>0.58823529411764708</v>
      </c>
      <c r="O195" s="599">
        <v>0</v>
      </c>
      <c r="P195" s="592"/>
      <c r="Q195" s="827"/>
      <c r="R195" s="597" t="s">
        <v>33</v>
      </c>
      <c r="S195" s="599">
        <v>2.7027027027027026</v>
      </c>
      <c r="T195" s="599">
        <v>29.72972972972973</v>
      </c>
      <c r="U195" s="599">
        <v>41.891891891891895</v>
      </c>
      <c r="V195" s="599">
        <v>11.486486486486488</v>
      </c>
      <c r="W195" s="599">
        <v>5.4054054054054053</v>
      </c>
      <c r="X195" s="599">
        <v>4.0540540540540544</v>
      </c>
      <c r="Y195" s="599">
        <v>2.7027027027027026</v>
      </c>
      <c r="Z195" s="599">
        <v>1.3513513513513513</v>
      </c>
      <c r="AA195" s="599">
        <v>0.67567567567567566</v>
      </c>
      <c r="AB195" s="599">
        <v>0</v>
      </c>
      <c r="AC195" s="592"/>
      <c r="AD195" s="827"/>
      <c r="AE195" s="597" t="s">
        <v>33</v>
      </c>
      <c r="AF195" s="599">
        <v>6.770833333333333</v>
      </c>
      <c r="AG195" s="599">
        <v>33.854166666666671</v>
      </c>
      <c r="AH195" s="599">
        <v>33.333333333333329</v>
      </c>
      <c r="AI195" s="599">
        <v>13.020833333333334</v>
      </c>
      <c r="AJ195" s="599">
        <v>6.25</v>
      </c>
      <c r="AK195" s="599">
        <v>3.6458333333333335</v>
      </c>
      <c r="AL195" s="599">
        <v>1.0416666666666665</v>
      </c>
      <c r="AM195" s="599">
        <v>1.5625</v>
      </c>
      <c r="AN195" s="599">
        <v>0.52083333333333326</v>
      </c>
      <c r="AO195" s="599">
        <v>0</v>
      </c>
      <c r="AP195" s="591"/>
      <c r="AQ195" s="827"/>
      <c r="AR195" s="597" t="s">
        <v>33</v>
      </c>
      <c r="AS195" s="599">
        <v>7.7922077922077921</v>
      </c>
      <c r="AT195" s="599">
        <v>37.662337662337663</v>
      </c>
      <c r="AU195" s="599">
        <v>36.363636363636367</v>
      </c>
      <c r="AV195" s="599">
        <v>9.7402597402597415</v>
      </c>
      <c r="AW195" s="599">
        <v>4.5454545454545459</v>
      </c>
      <c r="AX195" s="599">
        <v>1.948051948051948</v>
      </c>
      <c r="AY195" s="599">
        <v>1.2987012987012987</v>
      </c>
      <c r="AZ195" s="599">
        <v>0.64935064935064934</v>
      </c>
      <c r="BA195" s="599">
        <v>0</v>
      </c>
      <c r="BB195" s="599">
        <v>0</v>
      </c>
      <c r="BC195" s="592"/>
      <c r="BD195" s="827"/>
      <c r="BE195" s="597" t="s">
        <v>33</v>
      </c>
      <c r="BF195" s="599">
        <v>2.6881720430107525</v>
      </c>
      <c r="BG195" s="599">
        <v>27.419354838709676</v>
      </c>
      <c r="BH195" s="599">
        <v>37.634408602150536</v>
      </c>
      <c r="BI195" s="599">
        <v>14.516129032258066</v>
      </c>
      <c r="BJ195" s="599">
        <v>6.9892473118279561</v>
      </c>
      <c r="BK195" s="599">
        <v>5.376344086021505</v>
      </c>
      <c r="BL195" s="599">
        <v>2.1505376344086025</v>
      </c>
      <c r="BM195" s="599">
        <v>2.1505376344086025</v>
      </c>
      <c r="BN195" s="599">
        <v>1.0752688172043012</v>
      </c>
      <c r="BO195" s="599">
        <v>0</v>
      </c>
      <c r="BP195"/>
      <c r="BQ195" s="827"/>
      <c r="BR195" s="597" t="s">
        <v>33</v>
      </c>
      <c r="BS195" s="599">
        <v>4.2654028436018958</v>
      </c>
      <c r="BT195" s="599">
        <v>36.96682464454976</v>
      </c>
      <c r="BU195" s="599">
        <v>39.33649289099526</v>
      </c>
      <c r="BV195" s="599">
        <v>10.900473933649289</v>
      </c>
      <c r="BW195" s="599">
        <v>5.2132701421800949</v>
      </c>
      <c r="BX195" s="599">
        <v>2.8436018957345972</v>
      </c>
      <c r="BY195" s="599">
        <v>0</v>
      </c>
      <c r="BZ195" s="599">
        <v>0.47393364928909953</v>
      </c>
      <c r="CA195" s="599">
        <v>0</v>
      </c>
      <c r="CB195" s="599">
        <v>0</v>
      </c>
      <c r="CC195" s="592"/>
      <c r="CD195" s="827"/>
      <c r="CE195" s="597" t="s">
        <v>33</v>
      </c>
      <c r="CF195" s="599">
        <v>6.2015503875968996</v>
      </c>
      <c r="CG195" s="599">
        <v>24.031007751937985</v>
      </c>
      <c r="CH195" s="599">
        <v>33.333333333333329</v>
      </c>
      <c r="CI195" s="599">
        <v>14.728682170542637</v>
      </c>
      <c r="CJ195" s="599">
        <v>6.9767441860465116</v>
      </c>
      <c r="CK195" s="599">
        <v>5.4263565891472867</v>
      </c>
      <c r="CL195" s="599">
        <v>4.6511627906976747</v>
      </c>
      <c r="CM195" s="599">
        <v>3.1007751937984498</v>
      </c>
      <c r="CN195" s="599">
        <v>1.5503875968992249</v>
      </c>
      <c r="CO195" s="599">
        <v>0</v>
      </c>
      <c r="CP195"/>
      <c r="CQ195" s="827"/>
      <c r="CR195" s="597" t="s">
        <v>33</v>
      </c>
      <c r="CS195" s="599">
        <v>2.6315789473684208</v>
      </c>
      <c r="CT195" s="599">
        <v>14.473684210526317</v>
      </c>
      <c r="CU195" s="599">
        <v>27.631578947368425</v>
      </c>
      <c r="CV195" s="599">
        <v>21.052631578947366</v>
      </c>
      <c r="CW195" s="599">
        <v>7.8947368421052628</v>
      </c>
      <c r="CX195" s="599">
        <v>9.2105263157894726</v>
      </c>
      <c r="CY195" s="599">
        <v>7.8947368421052628</v>
      </c>
      <c r="CZ195" s="599">
        <v>6.5789473684210522</v>
      </c>
      <c r="DA195" s="599">
        <v>2.6315789473684208</v>
      </c>
      <c r="DB195" s="599">
        <v>0</v>
      </c>
      <c r="DC195" s="592"/>
      <c r="DD195" s="827"/>
      <c r="DE195" s="597" t="s">
        <v>33</v>
      </c>
      <c r="DF195" s="599">
        <v>5.6818181818181817</v>
      </c>
      <c r="DG195" s="599">
        <v>37.121212121212125</v>
      </c>
      <c r="DH195" s="599">
        <v>39.772727272727273</v>
      </c>
      <c r="DI195" s="599">
        <v>9.8484848484848477</v>
      </c>
      <c r="DJ195" s="599">
        <v>5.3030303030303028</v>
      </c>
      <c r="DK195" s="599">
        <v>2.2727272727272729</v>
      </c>
      <c r="DL195" s="599">
        <v>0</v>
      </c>
      <c r="DM195" s="599">
        <v>0</v>
      </c>
      <c r="DN195" s="599">
        <v>0</v>
      </c>
      <c r="DO195" s="599">
        <v>0</v>
      </c>
    </row>
    <row r="196" spans="1:119" ht="15.4" customHeight="1" x14ac:dyDescent="0.2">
      <c r="A196"/>
      <c r="B196" s="324"/>
      <c r="C196" s="592"/>
      <c r="D196" s="827"/>
      <c r="E196" s="601" t="s">
        <v>34</v>
      </c>
      <c r="F196" s="599">
        <v>3.8167938931297711</v>
      </c>
      <c r="G196" s="599">
        <v>19.274809160305342</v>
      </c>
      <c r="H196" s="599">
        <v>38.549618320610683</v>
      </c>
      <c r="I196" s="599">
        <v>21.183206106870227</v>
      </c>
      <c r="J196" s="599">
        <v>5.343511450381679</v>
      </c>
      <c r="K196" s="599">
        <v>5.343511450381679</v>
      </c>
      <c r="L196" s="599">
        <v>3.0534351145038165</v>
      </c>
      <c r="M196" s="599">
        <v>1.717557251908397</v>
      </c>
      <c r="N196" s="599">
        <v>1.1450381679389312</v>
      </c>
      <c r="O196" s="599">
        <v>0.5725190839694656</v>
      </c>
      <c r="P196" s="592"/>
      <c r="Q196" s="827"/>
      <c r="R196" s="597" t="s">
        <v>34</v>
      </c>
      <c r="S196" s="599">
        <v>3.7914691943127963</v>
      </c>
      <c r="T196" s="599">
        <v>16.587677725118482</v>
      </c>
      <c r="U196" s="599">
        <v>43.601895734597157</v>
      </c>
      <c r="V196" s="599">
        <v>19.431279620853083</v>
      </c>
      <c r="W196" s="599">
        <v>4.7393364928909953</v>
      </c>
      <c r="X196" s="599">
        <v>6.1611374407582939</v>
      </c>
      <c r="Y196" s="599">
        <v>3.3175355450236967</v>
      </c>
      <c r="Z196" s="599">
        <v>0.47393364928909953</v>
      </c>
      <c r="AA196" s="599">
        <v>0.47393364928909953</v>
      </c>
      <c r="AB196" s="599">
        <v>1.4218009478672986</v>
      </c>
      <c r="AC196" s="592"/>
      <c r="AD196" s="827"/>
      <c r="AE196" s="597" t="s">
        <v>34</v>
      </c>
      <c r="AF196" s="599">
        <v>3.8338658146964857</v>
      </c>
      <c r="AG196" s="599">
        <v>21.08626198083067</v>
      </c>
      <c r="AH196" s="599">
        <v>35.143769968051117</v>
      </c>
      <c r="AI196" s="599">
        <v>22.364217252396166</v>
      </c>
      <c r="AJ196" s="599">
        <v>5.7507987220447285</v>
      </c>
      <c r="AK196" s="599">
        <v>4.7923322683706067</v>
      </c>
      <c r="AL196" s="599">
        <v>2.8753993610223643</v>
      </c>
      <c r="AM196" s="599">
        <v>2.5559105431309903</v>
      </c>
      <c r="AN196" s="599">
        <v>1.5974440894568689</v>
      </c>
      <c r="AO196" s="599">
        <v>0</v>
      </c>
      <c r="AP196" s="591"/>
      <c r="AQ196" s="827"/>
      <c r="AR196" s="597" t="s">
        <v>34</v>
      </c>
      <c r="AS196" s="599">
        <v>5.4298642533936654</v>
      </c>
      <c r="AT196" s="599">
        <v>23.52941176470588</v>
      </c>
      <c r="AU196" s="599">
        <v>43.891402714932127</v>
      </c>
      <c r="AV196" s="599">
        <v>15.384615384615385</v>
      </c>
      <c r="AW196" s="599">
        <v>2.7149321266968327</v>
      </c>
      <c r="AX196" s="599">
        <v>4.5248868778280542</v>
      </c>
      <c r="AY196" s="599">
        <v>1.809954751131222</v>
      </c>
      <c r="AZ196" s="599">
        <v>1.3574660633484164</v>
      </c>
      <c r="BA196" s="599">
        <v>0.45248868778280549</v>
      </c>
      <c r="BB196" s="599">
        <v>0.90497737556561098</v>
      </c>
      <c r="BC196" s="592"/>
      <c r="BD196" s="827"/>
      <c r="BE196" s="597" t="s">
        <v>34</v>
      </c>
      <c r="BF196" s="599">
        <v>2.6402640264026402</v>
      </c>
      <c r="BG196" s="599">
        <v>16.171617161716171</v>
      </c>
      <c r="BH196" s="599">
        <v>34.653465346534652</v>
      </c>
      <c r="BI196" s="599">
        <v>25.412541254125415</v>
      </c>
      <c r="BJ196" s="599">
        <v>7.2607260726072615</v>
      </c>
      <c r="BK196" s="599">
        <v>5.9405940594059405</v>
      </c>
      <c r="BL196" s="599">
        <v>3.9603960396039604</v>
      </c>
      <c r="BM196" s="599">
        <v>1.9801980198019802</v>
      </c>
      <c r="BN196" s="599">
        <v>1.6501650165016499</v>
      </c>
      <c r="BO196" s="599">
        <v>0.33003300330033003</v>
      </c>
      <c r="BP196"/>
      <c r="BQ196" s="827"/>
      <c r="BR196" s="597" t="s">
        <v>34</v>
      </c>
      <c r="BS196" s="599">
        <v>4.2553191489361701</v>
      </c>
      <c r="BT196" s="599">
        <v>22.127659574468083</v>
      </c>
      <c r="BU196" s="599">
        <v>42.127659574468083</v>
      </c>
      <c r="BV196" s="599">
        <v>23.404255319148938</v>
      </c>
      <c r="BW196" s="599">
        <v>1.2765957446808509</v>
      </c>
      <c r="BX196" s="599">
        <v>4.6808510638297873</v>
      </c>
      <c r="BY196" s="599">
        <v>1.2765957446808509</v>
      </c>
      <c r="BZ196" s="599">
        <v>0.85106382978723405</v>
      </c>
      <c r="CA196" s="599">
        <v>0</v>
      </c>
      <c r="CB196" s="599">
        <v>0</v>
      </c>
      <c r="CC196" s="592"/>
      <c r="CD196" s="827"/>
      <c r="CE196" s="597" t="s">
        <v>34</v>
      </c>
      <c r="CF196" s="599">
        <v>3.4602076124567476</v>
      </c>
      <c r="CG196" s="599">
        <v>16.955017301038062</v>
      </c>
      <c r="CH196" s="599">
        <v>35.640138408304502</v>
      </c>
      <c r="CI196" s="599">
        <v>19.377162629757784</v>
      </c>
      <c r="CJ196" s="599">
        <v>8.6505190311418687</v>
      </c>
      <c r="CK196" s="599">
        <v>5.8823529411764701</v>
      </c>
      <c r="CL196" s="599">
        <v>4.4982698961937722</v>
      </c>
      <c r="CM196" s="599">
        <v>2.422145328719723</v>
      </c>
      <c r="CN196" s="599">
        <v>2.0761245674740483</v>
      </c>
      <c r="CO196" s="599">
        <v>1.0380622837370241</v>
      </c>
      <c r="CP196"/>
      <c r="CQ196" s="827"/>
      <c r="CR196" s="597" t="s">
        <v>34</v>
      </c>
      <c r="CS196" s="599">
        <v>0.80645161290322576</v>
      </c>
      <c r="CT196" s="599">
        <v>10.483870967741936</v>
      </c>
      <c r="CU196" s="599">
        <v>20.161290322580644</v>
      </c>
      <c r="CV196" s="599">
        <v>20.161290322580644</v>
      </c>
      <c r="CW196" s="599">
        <v>15.32258064516129</v>
      </c>
      <c r="CX196" s="599">
        <v>12.096774193548388</v>
      </c>
      <c r="CY196" s="599">
        <v>9.67741935483871</v>
      </c>
      <c r="CZ196" s="599">
        <v>4.032258064516129</v>
      </c>
      <c r="DA196" s="599">
        <v>4.838709677419355</v>
      </c>
      <c r="DB196" s="599">
        <v>2.4193548387096775</v>
      </c>
      <c r="DC196" s="592"/>
      <c r="DD196" s="827"/>
      <c r="DE196" s="597" t="s">
        <v>34</v>
      </c>
      <c r="DF196" s="599">
        <v>4.75</v>
      </c>
      <c r="DG196" s="599">
        <v>22</v>
      </c>
      <c r="DH196" s="599">
        <v>44.25</v>
      </c>
      <c r="DI196" s="599">
        <v>21.5</v>
      </c>
      <c r="DJ196" s="599">
        <v>2.25</v>
      </c>
      <c r="DK196" s="599">
        <v>3.25</v>
      </c>
      <c r="DL196" s="599">
        <v>1</v>
      </c>
      <c r="DM196" s="599">
        <v>1</v>
      </c>
      <c r="DN196" s="599">
        <v>0</v>
      </c>
      <c r="DO196" s="599">
        <v>0</v>
      </c>
    </row>
    <row r="197" spans="1:119" ht="15.4" customHeight="1" x14ac:dyDescent="0.2">
      <c r="A197"/>
      <c r="B197" s="324"/>
      <c r="C197" s="592"/>
      <c r="D197" s="827"/>
      <c r="E197" s="601" t="s">
        <v>35</v>
      </c>
      <c r="F197" s="599">
        <v>2.7027027027027026</v>
      </c>
      <c r="G197" s="599">
        <v>16.528066528066528</v>
      </c>
      <c r="H197" s="599">
        <v>32.120582120582121</v>
      </c>
      <c r="I197" s="599">
        <v>25.675675675675674</v>
      </c>
      <c r="J197" s="599">
        <v>10.602910602910603</v>
      </c>
      <c r="K197" s="599">
        <v>7.1725571725571733</v>
      </c>
      <c r="L197" s="599">
        <v>3.5343035343035343</v>
      </c>
      <c r="M197" s="599">
        <v>1.0395010395010396</v>
      </c>
      <c r="N197" s="599">
        <v>0.51975051975051978</v>
      </c>
      <c r="O197" s="599">
        <v>0.10395010395010396</v>
      </c>
      <c r="P197" s="592"/>
      <c r="Q197" s="827"/>
      <c r="R197" s="597" t="s">
        <v>35</v>
      </c>
      <c r="S197" s="599">
        <v>1.5118790496760259</v>
      </c>
      <c r="T197" s="599">
        <v>14.902807775377969</v>
      </c>
      <c r="U197" s="599">
        <v>33.045356371490278</v>
      </c>
      <c r="V197" s="599">
        <v>27.429805615550755</v>
      </c>
      <c r="W197" s="599">
        <v>11.447084233261338</v>
      </c>
      <c r="X197" s="599">
        <v>7.5593952483801292</v>
      </c>
      <c r="Y197" s="599">
        <v>2.5917926565874732</v>
      </c>
      <c r="Z197" s="599">
        <v>0.64794816414686829</v>
      </c>
      <c r="AA197" s="599">
        <v>0.86393088552915775</v>
      </c>
      <c r="AB197" s="599">
        <v>0</v>
      </c>
      <c r="AC197" s="592"/>
      <c r="AD197" s="827"/>
      <c r="AE197" s="597" t="s">
        <v>35</v>
      </c>
      <c r="AF197" s="599">
        <v>3.8076152304609221</v>
      </c>
      <c r="AG197" s="599">
        <v>18.036072144288578</v>
      </c>
      <c r="AH197" s="599">
        <v>31.262525050100198</v>
      </c>
      <c r="AI197" s="599">
        <v>24.048096192384769</v>
      </c>
      <c r="AJ197" s="599">
        <v>9.8196392785571138</v>
      </c>
      <c r="AK197" s="599">
        <v>6.8136272545090177</v>
      </c>
      <c r="AL197" s="599">
        <v>4.408817635270541</v>
      </c>
      <c r="AM197" s="599">
        <v>1.402805611222445</v>
      </c>
      <c r="AN197" s="599">
        <v>0.20040080160320639</v>
      </c>
      <c r="AO197" s="599">
        <v>0.20040080160320639</v>
      </c>
      <c r="AP197" s="591"/>
      <c r="AQ197" s="827"/>
      <c r="AR197" s="597" t="s">
        <v>35</v>
      </c>
      <c r="AS197" s="599">
        <v>3.9473684210526314</v>
      </c>
      <c r="AT197" s="599">
        <v>19.473684210526315</v>
      </c>
      <c r="AU197" s="599">
        <v>37.894736842105267</v>
      </c>
      <c r="AV197" s="599">
        <v>23.684210526315788</v>
      </c>
      <c r="AW197" s="599">
        <v>7.1052631578947363</v>
      </c>
      <c r="AX197" s="599">
        <v>4.7368421052631584</v>
      </c>
      <c r="AY197" s="599">
        <v>1.8421052631578945</v>
      </c>
      <c r="AZ197" s="599">
        <v>0.52631578947368418</v>
      </c>
      <c r="BA197" s="599">
        <v>0.78947368421052633</v>
      </c>
      <c r="BB197" s="599">
        <v>0</v>
      </c>
      <c r="BC197" s="592"/>
      <c r="BD197" s="827"/>
      <c r="BE197" s="597" t="s">
        <v>35</v>
      </c>
      <c r="BF197" s="599">
        <v>1.8900343642611683</v>
      </c>
      <c r="BG197" s="599">
        <v>14.604810996563575</v>
      </c>
      <c r="BH197" s="599">
        <v>28.350515463917525</v>
      </c>
      <c r="BI197" s="599">
        <v>26.975945017182131</v>
      </c>
      <c r="BJ197" s="599">
        <v>12.886597938144329</v>
      </c>
      <c r="BK197" s="599">
        <v>8.7628865979381434</v>
      </c>
      <c r="BL197" s="599">
        <v>4.6391752577319592</v>
      </c>
      <c r="BM197" s="599">
        <v>1.3745704467353952</v>
      </c>
      <c r="BN197" s="599">
        <v>0.3436426116838488</v>
      </c>
      <c r="BO197" s="599">
        <v>0.1718213058419244</v>
      </c>
      <c r="BP197"/>
      <c r="BQ197" s="827"/>
      <c r="BR197" s="597" t="s">
        <v>35</v>
      </c>
      <c r="BS197" s="599">
        <v>3.5714285714285712</v>
      </c>
      <c r="BT197" s="599">
        <v>22.321428571428573</v>
      </c>
      <c r="BU197" s="599">
        <v>36.904761904761905</v>
      </c>
      <c r="BV197" s="599">
        <v>24.107142857142858</v>
      </c>
      <c r="BW197" s="599">
        <v>5.6547619047619051</v>
      </c>
      <c r="BX197" s="599">
        <v>4.7619047619047619</v>
      </c>
      <c r="BY197" s="599">
        <v>1.4880952380952379</v>
      </c>
      <c r="BZ197" s="599">
        <v>1.1904761904761905</v>
      </c>
      <c r="CA197" s="599">
        <v>0</v>
      </c>
      <c r="CB197" s="599">
        <v>0</v>
      </c>
      <c r="CC197" s="592"/>
      <c r="CD197" s="827"/>
      <c r="CE197" s="597" t="s">
        <v>35</v>
      </c>
      <c r="CF197" s="599">
        <v>2.2364217252396164</v>
      </c>
      <c r="CG197" s="599">
        <v>13.418530351437699</v>
      </c>
      <c r="CH197" s="599">
        <v>29.552715654952078</v>
      </c>
      <c r="CI197" s="599">
        <v>26.517571884984026</v>
      </c>
      <c r="CJ197" s="599">
        <v>13.258785942492013</v>
      </c>
      <c r="CK197" s="599">
        <v>8.4664536741214054</v>
      </c>
      <c r="CL197" s="599">
        <v>4.6325878594249197</v>
      </c>
      <c r="CM197" s="599">
        <v>0.95846645367412142</v>
      </c>
      <c r="CN197" s="599">
        <v>0.79872204472843444</v>
      </c>
      <c r="CO197" s="599">
        <v>0.15974440894568689</v>
      </c>
      <c r="CP197"/>
      <c r="CQ197" s="827"/>
      <c r="CR197" s="597" t="s">
        <v>35</v>
      </c>
      <c r="CS197" s="599">
        <v>1.0869565217391304</v>
      </c>
      <c r="CT197" s="599">
        <v>10.326086956521738</v>
      </c>
      <c r="CU197" s="599">
        <v>20.108695652173914</v>
      </c>
      <c r="CV197" s="599">
        <v>26.086956521739129</v>
      </c>
      <c r="CW197" s="599">
        <v>13.586956521739129</v>
      </c>
      <c r="CX197" s="599">
        <v>12.5</v>
      </c>
      <c r="CY197" s="599">
        <v>10.326086956521738</v>
      </c>
      <c r="CZ197" s="599">
        <v>2.7173913043478262</v>
      </c>
      <c r="DA197" s="599">
        <v>2.7173913043478262</v>
      </c>
      <c r="DB197" s="599">
        <v>0.54347826086956519</v>
      </c>
      <c r="DC197" s="592"/>
      <c r="DD197" s="827"/>
      <c r="DE197" s="597" t="s">
        <v>35</v>
      </c>
      <c r="DF197" s="599">
        <v>3.0848329048843186</v>
      </c>
      <c r="DG197" s="599">
        <v>17.994858611825194</v>
      </c>
      <c r="DH197" s="599">
        <v>34.961439588688947</v>
      </c>
      <c r="DI197" s="599">
        <v>25.578406169665808</v>
      </c>
      <c r="DJ197" s="599">
        <v>9.8971722365038559</v>
      </c>
      <c r="DK197" s="599">
        <v>5.9125964010282779</v>
      </c>
      <c r="DL197" s="599">
        <v>1.9280205655526992</v>
      </c>
      <c r="DM197" s="599">
        <v>0.64267352185089976</v>
      </c>
      <c r="DN197" s="599">
        <v>0</v>
      </c>
      <c r="DO197" s="599">
        <v>0</v>
      </c>
    </row>
    <row r="198" spans="1:119" ht="15.4" customHeight="1" x14ac:dyDescent="0.2">
      <c r="A198"/>
      <c r="B198" s="324"/>
      <c r="C198" s="592"/>
      <c r="D198" s="827"/>
      <c r="E198" s="601" t="s">
        <v>36</v>
      </c>
      <c r="F198" s="599">
        <v>2.1251475796930341</v>
      </c>
      <c r="G198" s="599">
        <v>8.0676898858717045</v>
      </c>
      <c r="H198" s="599">
        <v>21.330184966548604</v>
      </c>
      <c r="I198" s="599">
        <v>28.532073986619444</v>
      </c>
      <c r="J198" s="599">
        <v>18.299881936245573</v>
      </c>
      <c r="K198" s="599">
        <v>12.357339630066903</v>
      </c>
      <c r="L198" s="599">
        <v>6.2180243998425819</v>
      </c>
      <c r="M198" s="599">
        <v>2.0464384100747739</v>
      </c>
      <c r="N198" s="599">
        <v>0.90515545060999603</v>
      </c>
      <c r="O198" s="599">
        <v>0.11806375442739078</v>
      </c>
      <c r="P198" s="592"/>
      <c r="Q198" s="827"/>
      <c r="R198" s="597" t="s">
        <v>36</v>
      </c>
      <c r="S198" s="599">
        <v>2</v>
      </c>
      <c r="T198" s="599">
        <v>6.4799999999999995</v>
      </c>
      <c r="U198" s="599">
        <v>20.32</v>
      </c>
      <c r="V198" s="599">
        <v>29.439999999999998</v>
      </c>
      <c r="W198" s="599">
        <v>19.759999999999998</v>
      </c>
      <c r="X198" s="599">
        <v>12.8</v>
      </c>
      <c r="Y198" s="599">
        <v>5.92</v>
      </c>
      <c r="Z198" s="599">
        <v>2.16</v>
      </c>
      <c r="AA198" s="599">
        <v>1.1199999999999999</v>
      </c>
      <c r="AB198" s="599">
        <v>0</v>
      </c>
      <c r="AC198" s="592"/>
      <c r="AD198" s="827"/>
      <c r="AE198" s="597" t="s">
        <v>36</v>
      </c>
      <c r="AF198" s="599">
        <v>2.2463206816421377</v>
      </c>
      <c r="AG198" s="599">
        <v>9.6049573973663822</v>
      </c>
      <c r="AH198" s="599">
        <v>22.308288148721921</v>
      </c>
      <c r="AI198" s="599">
        <v>27.652982184353213</v>
      </c>
      <c r="AJ198" s="599">
        <v>16.886134779240898</v>
      </c>
      <c r="AK198" s="599">
        <v>11.928737412858249</v>
      </c>
      <c r="AL198" s="599">
        <v>6.5065840433772264</v>
      </c>
      <c r="AM198" s="599">
        <v>1.9364833462432223</v>
      </c>
      <c r="AN198" s="599">
        <v>0.69713400464756003</v>
      </c>
      <c r="AO198" s="599">
        <v>0.23237800154918667</v>
      </c>
      <c r="AP198" s="591"/>
      <c r="AQ198" s="827"/>
      <c r="AR198" s="597" t="s">
        <v>36</v>
      </c>
      <c r="AS198" s="599">
        <v>2.4734982332155475</v>
      </c>
      <c r="AT198" s="599">
        <v>13.663133097762072</v>
      </c>
      <c r="AU198" s="599">
        <v>27.208480565371023</v>
      </c>
      <c r="AV198" s="599">
        <v>27.679623085983511</v>
      </c>
      <c r="AW198" s="599">
        <v>13.663133097762072</v>
      </c>
      <c r="AX198" s="599">
        <v>8.598351001177857</v>
      </c>
      <c r="AY198" s="599">
        <v>4.8292108362779746</v>
      </c>
      <c r="AZ198" s="599">
        <v>1.0600706713780919</v>
      </c>
      <c r="BA198" s="599">
        <v>0.70671378091872794</v>
      </c>
      <c r="BB198" s="599">
        <v>0.11778563015312131</v>
      </c>
      <c r="BC198" s="592"/>
      <c r="BD198" s="827"/>
      <c r="BE198" s="597" t="s">
        <v>36</v>
      </c>
      <c r="BF198" s="599">
        <v>1.9503546099290781</v>
      </c>
      <c r="BG198" s="599">
        <v>5.2600472813238772</v>
      </c>
      <c r="BH198" s="599">
        <v>18.380614657210401</v>
      </c>
      <c r="BI198" s="599">
        <v>28.959810874704488</v>
      </c>
      <c r="BJ198" s="599">
        <v>20.626477541371159</v>
      </c>
      <c r="BK198" s="599">
        <v>14.243498817966904</v>
      </c>
      <c r="BL198" s="599">
        <v>6.9148936170212769</v>
      </c>
      <c r="BM198" s="599">
        <v>2.541371158392435</v>
      </c>
      <c r="BN198" s="599">
        <v>1.0047281323877069</v>
      </c>
      <c r="BO198" s="599">
        <v>0.1182033096926714</v>
      </c>
      <c r="BP198"/>
      <c r="BQ198" s="827"/>
      <c r="BR198" s="597" t="s">
        <v>36</v>
      </c>
      <c r="BS198" s="599">
        <v>3.4615384615384617</v>
      </c>
      <c r="BT198" s="599">
        <v>14.807692307692308</v>
      </c>
      <c r="BU198" s="599">
        <v>26.73076923076923</v>
      </c>
      <c r="BV198" s="599">
        <v>26.73076923076923</v>
      </c>
      <c r="BW198" s="599">
        <v>14.615384615384617</v>
      </c>
      <c r="BX198" s="599">
        <v>8.8461538461538467</v>
      </c>
      <c r="BY198" s="599">
        <v>2.8846153846153846</v>
      </c>
      <c r="BZ198" s="599">
        <v>0.76923076923076927</v>
      </c>
      <c r="CA198" s="599">
        <v>0.96153846153846156</v>
      </c>
      <c r="CB198" s="599">
        <v>0.19230769230769232</v>
      </c>
      <c r="CC198" s="592"/>
      <c r="CD198" s="827"/>
      <c r="CE198" s="597" t="s">
        <v>36</v>
      </c>
      <c r="CF198" s="599">
        <v>1.7812963879267687</v>
      </c>
      <c r="CG198" s="599">
        <v>6.3334982681840675</v>
      </c>
      <c r="CH198" s="599">
        <v>19.940623453735775</v>
      </c>
      <c r="CI198" s="599">
        <v>28.995546759030184</v>
      </c>
      <c r="CJ198" s="599">
        <v>19.247897080653143</v>
      </c>
      <c r="CK198" s="599">
        <v>13.26076199901039</v>
      </c>
      <c r="CL198" s="599">
        <v>7.0757050964868879</v>
      </c>
      <c r="CM198" s="599">
        <v>2.3750618505690251</v>
      </c>
      <c r="CN198" s="599">
        <v>0.89064819396338435</v>
      </c>
      <c r="CO198" s="599">
        <v>9.8960910440376054E-2</v>
      </c>
      <c r="CP198"/>
      <c r="CQ198" s="827"/>
      <c r="CR198" s="597" t="s">
        <v>36</v>
      </c>
      <c r="CS198" s="599">
        <v>1.338432122370937</v>
      </c>
      <c r="CT198" s="599">
        <v>3.6328871892925432</v>
      </c>
      <c r="CU198" s="599">
        <v>11.281070745697896</v>
      </c>
      <c r="CV198" s="599">
        <v>23.326959847036331</v>
      </c>
      <c r="CW198" s="599">
        <v>20.267686424474189</v>
      </c>
      <c r="CX198" s="599">
        <v>19.120458891013385</v>
      </c>
      <c r="CY198" s="599">
        <v>12.4282982791587</v>
      </c>
      <c r="CZ198" s="599">
        <v>5.353728489483748</v>
      </c>
      <c r="DA198" s="599">
        <v>2.8680688336520075</v>
      </c>
      <c r="DB198" s="599">
        <v>0.38240917782026768</v>
      </c>
      <c r="DC198" s="592"/>
      <c r="DD198" s="827"/>
      <c r="DE198" s="597" t="s">
        <v>36</v>
      </c>
      <c r="DF198" s="599">
        <v>2.3290386521308224</v>
      </c>
      <c r="DG198" s="599">
        <v>9.2170465807730437</v>
      </c>
      <c r="DH198" s="599">
        <v>23.934588701684838</v>
      </c>
      <c r="DI198" s="599">
        <v>29.881070366699703</v>
      </c>
      <c r="DJ198" s="599">
        <v>17.789890981169478</v>
      </c>
      <c r="DK198" s="599">
        <v>10.604558969276512</v>
      </c>
      <c r="DL198" s="599">
        <v>4.6085232903865219</v>
      </c>
      <c r="DM198" s="599">
        <v>1.1892963330029733</v>
      </c>
      <c r="DN198" s="599">
        <v>0.39643211100099107</v>
      </c>
      <c r="DO198" s="599">
        <v>4.9554013875123884E-2</v>
      </c>
    </row>
    <row r="199" spans="1:119" ht="15.4" customHeight="1" x14ac:dyDescent="0.2">
      <c r="A199"/>
      <c r="B199" s="324"/>
      <c r="C199" s="592"/>
      <c r="D199" s="827"/>
      <c r="E199" s="601" t="s">
        <v>37</v>
      </c>
      <c r="F199" s="599">
        <v>1.682191019046295</v>
      </c>
      <c r="G199" s="599">
        <v>3.1975531766995688</v>
      </c>
      <c r="H199" s="599">
        <v>10.649242318921173</v>
      </c>
      <c r="I199" s="599">
        <v>23.133602113165576</v>
      </c>
      <c r="J199" s="599">
        <v>22.382872236896983</v>
      </c>
      <c r="K199" s="599">
        <v>21.145558181565409</v>
      </c>
      <c r="L199" s="599">
        <v>11.608508271931044</v>
      </c>
      <c r="M199" s="599">
        <v>4.1429167245933547</v>
      </c>
      <c r="N199" s="599">
        <v>1.5570693730015293</v>
      </c>
      <c r="O199" s="599">
        <v>0.500486584179063</v>
      </c>
      <c r="P199" s="592"/>
      <c r="Q199" s="827"/>
      <c r="R199" s="597" t="s">
        <v>37</v>
      </c>
      <c r="S199" s="599">
        <v>1.7746706103791341</v>
      </c>
      <c r="T199" s="599">
        <v>2.2586716859370801</v>
      </c>
      <c r="U199" s="599">
        <v>9.1691314869588609</v>
      </c>
      <c r="V199" s="599">
        <v>22.425383167518152</v>
      </c>
      <c r="W199" s="599">
        <v>23.393385318634042</v>
      </c>
      <c r="X199" s="599">
        <v>22.828717397149774</v>
      </c>
      <c r="Y199" s="599">
        <v>12.073137940306534</v>
      </c>
      <c r="Z199" s="599">
        <v>4.060231244958322</v>
      </c>
      <c r="AA199" s="599">
        <v>1.5326700726001614</v>
      </c>
      <c r="AB199" s="599">
        <v>0.48400107555794569</v>
      </c>
      <c r="AC199" s="592"/>
      <c r="AD199" s="827"/>
      <c r="AE199" s="597" t="s">
        <v>37</v>
      </c>
      <c r="AF199" s="599">
        <v>1.5831894070236039</v>
      </c>
      <c r="AG199" s="599">
        <v>4.2026482440990209</v>
      </c>
      <c r="AH199" s="599">
        <v>12.233736327000576</v>
      </c>
      <c r="AI199" s="599">
        <v>23.891767415083478</v>
      </c>
      <c r="AJ199" s="599">
        <v>21.301093839953943</v>
      </c>
      <c r="AK199" s="599">
        <v>19.343696027633854</v>
      </c>
      <c r="AL199" s="599">
        <v>11.111111111111111</v>
      </c>
      <c r="AM199" s="599">
        <v>4.2314335060449046</v>
      </c>
      <c r="AN199" s="599">
        <v>1.5831894070236039</v>
      </c>
      <c r="AO199" s="599">
        <v>0.5181347150259068</v>
      </c>
      <c r="AP199" s="591"/>
      <c r="AQ199" s="827"/>
      <c r="AR199" s="597" t="s">
        <v>37</v>
      </c>
      <c r="AS199" s="599">
        <v>1.6574585635359116</v>
      </c>
      <c r="AT199" s="599">
        <v>7.1320944249121041</v>
      </c>
      <c r="AU199" s="599">
        <v>14.716223003515822</v>
      </c>
      <c r="AV199" s="599">
        <v>25.916624811652433</v>
      </c>
      <c r="AW199" s="599">
        <v>20.090406830738321</v>
      </c>
      <c r="AX199" s="599">
        <v>16.976393771973882</v>
      </c>
      <c r="AY199" s="599">
        <v>9.4927172275238565</v>
      </c>
      <c r="AZ199" s="599">
        <v>2.9131089904570566</v>
      </c>
      <c r="BA199" s="599">
        <v>0.65293822199899543</v>
      </c>
      <c r="BB199" s="599">
        <v>0.45203415369161226</v>
      </c>
      <c r="BC199" s="592"/>
      <c r="BD199" s="827"/>
      <c r="BE199" s="597" t="s">
        <v>37</v>
      </c>
      <c r="BF199" s="599">
        <v>1.6916570549788543</v>
      </c>
      <c r="BG199" s="599">
        <v>1.6916570549788543</v>
      </c>
      <c r="BH199" s="599">
        <v>9.0926566705113405</v>
      </c>
      <c r="BI199" s="599">
        <v>22.068435217224145</v>
      </c>
      <c r="BJ199" s="599">
        <v>23.260284505959248</v>
      </c>
      <c r="BK199" s="599">
        <v>22.741253364090735</v>
      </c>
      <c r="BL199" s="599">
        <v>12.418300653594772</v>
      </c>
      <c r="BM199" s="599">
        <v>4.6136101499423301</v>
      </c>
      <c r="BN199" s="599">
        <v>1.9031141868512111</v>
      </c>
      <c r="BO199" s="599">
        <v>0.51903114186851207</v>
      </c>
      <c r="BP199"/>
      <c r="BQ199" s="827"/>
      <c r="BR199" s="597" t="s">
        <v>37</v>
      </c>
      <c r="BS199" s="599">
        <v>2.0905923344947737</v>
      </c>
      <c r="BT199" s="599">
        <v>9.6399535423925666</v>
      </c>
      <c r="BU199" s="599">
        <v>18.931475029036005</v>
      </c>
      <c r="BV199" s="599">
        <v>22.648083623693381</v>
      </c>
      <c r="BW199" s="599">
        <v>19.047619047619047</v>
      </c>
      <c r="BX199" s="599">
        <v>14.169570267131244</v>
      </c>
      <c r="BY199" s="599">
        <v>8.9430894308943092</v>
      </c>
      <c r="BZ199" s="599">
        <v>3.1358885017421603</v>
      </c>
      <c r="CA199" s="599">
        <v>1.0452961672473868</v>
      </c>
      <c r="CB199" s="599">
        <v>0.34843205574912894</v>
      </c>
      <c r="CC199" s="592"/>
      <c r="CD199" s="827"/>
      <c r="CE199" s="597" t="s">
        <v>37</v>
      </c>
      <c r="CF199" s="599">
        <v>1.6266582438408086</v>
      </c>
      <c r="CG199" s="599">
        <v>2.3215413771320281</v>
      </c>
      <c r="CH199" s="599">
        <v>9.5230574857864827</v>
      </c>
      <c r="CI199" s="599">
        <v>23.199620972836389</v>
      </c>
      <c r="CJ199" s="599">
        <v>22.836386607706885</v>
      </c>
      <c r="CK199" s="599">
        <v>22.094125078963991</v>
      </c>
      <c r="CL199" s="599">
        <v>11.97094125078964</v>
      </c>
      <c r="CM199" s="599">
        <v>4.2798483891345542</v>
      </c>
      <c r="CN199" s="599">
        <v>1.6266582438408086</v>
      </c>
      <c r="CO199" s="599">
        <v>0.52116234996841437</v>
      </c>
      <c r="CP199"/>
      <c r="CQ199" s="827"/>
      <c r="CR199" s="597" t="s">
        <v>37</v>
      </c>
      <c r="CS199" s="599">
        <v>1.1417058428475486</v>
      </c>
      <c r="CT199" s="599">
        <v>1.1417058428475486</v>
      </c>
      <c r="CU199" s="599">
        <v>4.0295500335795831</v>
      </c>
      <c r="CV199" s="599">
        <v>15.513767629281396</v>
      </c>
      <c r="CW199" s="599">
        <v>20.685023505708529</v>
      </c>
      <c r="CX199" s="599">
        <v>25.990597716588315</v>
      </c>
      <c r="CY199" s="599">
        <v>19.543317662860982</v>
      </c>
      <c r="CZ199" s="599">
        <v>8.1934184016118206</v>
      </c>
      <c r="DA199" s="599">
        <v>2.6863666890530555</v>
      </c>
      <c r="DB199" s="599">
        <v>1.0745466756212223</v>
      </c>
      <c r="DC199" s="592"/>
      <c r="DD199" s="827"/>
      <c r="DE199" s="597" t="s">
        <v>37</v>
      </c>
      <c r="DF199" s="599">
        <v>1.8232819074333801</v>
      </c>
      <c r="DG199" s="599">
        <v>3.7342215988779808</v>
      </c>
      <c r="DH199" s="599">
        <v>12.377279102384293</v>
      </c>
      <c r="DI199" s="599">
        <v>25.122720897615707</v>
      </c>
      <c r="DJ199" s="599">
        <v>22.826086956521738</v>
      </c>
      <c r="DK199" s="599">
        <v>19.880785413744739</v>
      </c>
      <c r="DL199" s="599">
        <v>9.5371669004207575</v>
      </c>
      <c r="DM199" s="599">
        <v>3.0855539971949506</v>
      </c>
      <c r="DN199" s="599">
        <v>1.2622720897615709</v>
      </c>
      <c r="DO199" s="599">
        <v>0.35063113604488078</v>
      </c>
    </row>
    <row r="200" spans="1:119" ht="15.4" customHeight="1" x14ac:dyDescent="0.2">
      <c r="A200"/>
      <c r="B200" s="324"/>
      <c r="C200" s="592"/>
      <c r="D200" s="827"/>
      <c r="E200" s="601" t="s">
        <v>38</v>
      </c>
      <c r="F200" s="599">
        <v>0.97790055248618779</v>
      </c>
      <c r="G200" s="599">
        <v>0.76243093922651939</v>
      </c>
      <c r="H200" s="599">
        <v>2.8950276243093924</v>
      </c>
      <c r="I200" s="599">
        <v>13.038674033149173</v>
      </c>
      <c r="J200" s="599">
        <v>21.055248618784532</v>
      </c>
      <c r="K200" s="599">
        <v>27.430939226519335</v>
      </c>
      <c r="L200" s="599">
        <v>19.983425414364643</v>
      </c>
      <c r="M200" s="599">
        <v>8.6298342541436472</v>
      </c>
      <c r="N200" s="599">
        <v>4.0055248618784534</v>
      </c>
      <c r="O200" s="599">
        <v>1.2209944751381216</v>
      </c>
      <c r="P200" s="592"/>
      <c r="Q200" s="827"/>
      <c r="R200" s="597" t="s">
        <v>38</v>
      </c>
      <c r="S200" s="599">
        <v>0.94756790903348076</v>
      </c>
      <c r="T200" s="599">
        <v>0.57906927774268269</v>
      </c>
      <c r="U200" s="599">
        <v>2.1372920614866286</v>
      </c>
      <c r="V200" s="599">
        <v>11.865655927563697</v>
      </c>
      <c r="W200" s="599">
        <v>21.078121709833649</v>
      </c>
      <c r="X200" s="599">
        <v>28.195409559907347</v>
      </c>
      <c r="Y200" s="599">
        <v>20.930722257317331</v>
      </c>
      <c r="Z200" s="599">
        <v>9.0018951358180672</v>
      </c>
      <c r="AA200" s="599">
        <v>3.9692566856180251</v>
      </c>
      <c r="AB200" s="599">
        <v>1.2950094756790902</v>
      </c>
      <c r="AC200" s="592"/>
      <c r="AD200" s="827"/>
      <c r="AE200" s="597" t="s">
        <v>38</v>
      </c>
      <c r="AF200" s="599">
        <v>1.0113926993722389</v>
      </c>
      <c r="AG200" s="599">
        <v>0.9648918856079981</v>
      </c>
      <c r="AH200" s="599">
        <v>3.7316903045803302</v>
      </c>
      <c r="AI200" s="599">
        <v>14.333875842827249</v>
      </c>
      <c r="AJ200" s="599">
        <v>21.029993024877935</v>
      </c>
      <c r="AK200" s="599">
        <v>26.586840269704719</v>
      </c>
      <c r="AL200" s="599">
        <v>18.937456405487097</v>
      </c>
      <c r="AM200" s="599">
        <v>8.2190188328295744</v>
      </c>
      <c r="AN200" s="599">
        <v>4.0455707974889554</v>
      </c>
      <c r="AO200" s="599">
        <v>1.1392699372239015</v>
      </c>
      <c r="AP200" s="591"/>
      <c r="AQ200" s="827"/>
      <c r="AR200" s="597" t="s">
        <v>38</v>
      </c>
      <c r="AS200" s="599">
        <v>1.6697104096008348</v>
      </c>
      <c r="AT200" s="599">
        <v>2.1132272371510568</v>
      </c>
      <c r="AU200" s="599">
        <v>5.5309157318027662</v>
      </c>
      <c r="AV200" s="599">
        <v>17.37542394990869</v>
      </c>
      <c r="AW200" s="599">
        <v>21.914949126010956</v>
      </c>
      <c r="AX200" s="599">
        <v>23.845551787111923</v>
      </c>
      <c r="AY200" s="599">
        <v>17.088442473258546</v>
      </c>
      <c r="AZ200" s="599">
        <v>6.5483955126532738</v>
      </c>
      <c r="BA200" s="599">
        <v>3.182885468301591</v>
      </c>
      <c r="BB200" s="599">
        <v>0.73049830420036521</v>
      </c>
      <c r="BC200" s="592"/>
      <c r="BD200" s="827"/>
      <c r="BE200" s="597" t="s">
        <v>38</v>
      </c>
      <c r="BF200" s="599">
        <v>0.79203756921567248</v>
      </c>
      <c r="BG200" s="599">
        <v>0.39952337562206497</v>
      </c>
      <c r="BH200" s="599">
        <v>2.1868647928786711</v>
      </c>
      <c r="BI200" s="599">
        <v>11.873554356206631</v>
      </c>
      <c r="BJ200" s="599">
        <v>20.824279806546574</v>
      </c>
      <c r="BK200" s="599">
        <v>28.394196397280435</v>
      </c>
      <c r="BL200" s="599">
        <v>20.761197168290462</v>
      </c>
      <c r="BM200" s="599">
        <v>9.1890376393074931</v>
      </c>
      <c r="BN200" s="599">
        <v>4.2265367631597393</v>
      </c>
      <c r="BO200" s="599">
        <v>1.3527721314922549</v>
      </c>
      <c r="BP200"/>
      <c r="BQ200" s="827"/>
      <c r="BR200" s="597" t="s">
        <v>38</v>
      </c>
      <c r="BS200" s="599">
        <v>1.1058451816745656</v>
      </c>
      <c r="BT200" s="599">
        <v>2.4486571879936809</v>
      </c>
      <c r="BU200" s="599">
        <v>6.3191153238546596</v>
      </c>
      <c r="BV200" s="599">
        <v>14.928909952606634</v>
      </c>
      <c r="BW200" s="599">
        <v>20.85308056872038</v>
      </c>
      <c r="BX200" s="599">
        <v>24.723538704581358</v>
      </c>
      <c r="BY200" s="599">
        <v>17.219589257503952</v>
      </c>
      <c r="BZ200" s="599">
        <v>7.8988941548183256</v>
      </c>
      <c r="CA200" s="599">
        <v>3.238546603475513</v>
      </c>
      <c r="CB200" s="599">
        <v>1.2638230647709321</v>
      </c>
      <c r="CC200" s="592"/>
      <c r="CD200" s="827"/>
      <c r="CE200" s="597" t="s">
        <v>38</v>
      </c>
      <c r="CF200" s="599">
        <v>0.96827848402043482</v>
      </c>
      <c r="CG200" s="599">
        <v>0.63561839135083764</v>
      </c>
      <c r="CH200" s="599">
        <v>2.6375193061660926</v>
      </c>
      <c r="CI200" s="599">
        <v>12.896518949744564</v>
      </c>
      <c r="CJ200" s="599">
        <v>21.070452655340382</v>
      </c>
      <c r="CK200" s="599">
        <v>27.634549126767254</v>
      </c>
      <c r="CL200" s="599">
        <v>20.191279553285018</v>
      </c>
      <c r="CM200" s="599">
        <v>8.6848045621955574</v>
      </c>
      <c r="CN200" s="599">
        <v>4.0632054176072234</v>
      </c>
      <c r="CO200" s="599">
        <v>1.2177735535226326</v>
      </c>
      <c r="CP200"/>
      <c r="CQ200" s="827"/>
      <c r="CR200" s="597" t="s">
        <v>38</v>
      </c>
      <c r="CS200" s="599">
        <v>0.74005550416281229</v>
      </c>
      <c r="CT200" s="599">
        <v>0.3083564600678384</v>
      </c>
      <c r="CU200" s="599">
        <v>1.2950971322849214</v>
      </c>
      <c r="CV200" s="599">
        <v>8.3872957138452051</v>
      </c>
      <c r="CW200" s="599">
        <v>16.435399321615787</v>
      </c>
      <c r="CX200" s="599">
        <v>24.576009867406722</v>
      </c>
      <c r="CY200" s="599">
        <v>25.655257477644156</v>
      </c>
      <c r="CZ200" s="599">
        <v>13.660191181005244</v>
      </c>
      <c r="DA200" s="599">
        <v>6.8763490595127967</v>
      </c>
      <c r="DB200" s="599">
        <v>2.0659882824545175</v>
      </c>
      <c r="DC200" s="592"/>
      <c r="DD200" s="827"/>
      <c r="DE200" s="597" t="s">
        <v>38</v>
      </c>
      <c r="DF200" s="599">
        <v>1.0298175943999461</v>
      </c>
      <c r="DG200" s="599">
        <v>0.86154674564178491</v>
      </c>
      <c r="DH200" s="599">
        <v>3.2442619640573467</v>
      </c>
      <c r="DI200" s="599">
        <v>14.053981288281618</v>
      </c>
      <c r="DJ200" s="599">
        <v>22.063673689170088</v>
      </c>
      <c r="DK200" s="599">
        <v>28.054115904960625</v>
      </c>
      <c r="DL200" s="599">
        <v>18.745372551659152</v>
      </c>
      <c r="DM200" s="599">
        <v>7.5318031904152924</v>
      </c>
      <c r="DN200" s="599">
        <v>3.3788786430638753</v>
      </c>
      <c r="DO200" s="599">
        <v>1.0365484283502726</v>
      </c>
    </row>
    <row r="201" spans="1:119" ht="15.4" customHeight="1" x14ac:dyDescent="0.2">
      <c r="A201"/>
      <c r="B201" s="324"/>
      <c r="C201" s="592"/>
      <c r="D201" s="827"/>
      <c r="E201" s="601" t="s">
        <v>39</v>
      </c>
      <c r="F201" s="599">
        <v>0.43069799994616281</v>
      </c>
      <c r="G201" s="599">
        <v>0.12113381248485829</v>
      </c>
      <c r="H201" s="599">
        <v>0.70526797491184146</v>
      </c>
      <c r="I201" s="599">
        <v>4.8695792618913023</v>
      </c>
      <c r="J201" s="599">
        <v>13.351637998331045</v>
      </c>
      <c r="K201" s="599">
        <v>24.512099921935988</v>
      </c>
      <c r="L201" s="599">
        <v>26.945543621631806</v>
      </c>
      <c r="M201" s="599">
        <v>15.620878085547391</v>
      </c>
      <c r="N201" s="599">
        <v>9.6314840237960642</v>
      </c>
      <c r="O201" s="599">
        <v>3.8116772995235402</v>
      </c>
      <c r="P201" s="592"/>
      <c r="Q201" s="827"/>
      <c r="R201" s="597" t="s">
        <v>39</v>
      </c>
      <c r="S201" s="599">
        <v>0.28387787895018746</v>
      </c>
      <c r="T201" s="599">
        <v>9.1055168719871446E-2</v>
      </c>
      <c r="U201" s="599">
        <v>0.51419389394750936</v>
      </c>
      <c r="V201" s="599">
        <v>3.7921799678628818</v>
      </c>
      <c r="W201" s="599">
        <v>12.078200321371185</v>
      </c>
      <c r="X201" s="599">
        <v>23.835029459025176</v>
      </c>
      <c r="Y201" s="599">
        <v>27.911087305838244</v>
      </c>
      <c r="Z201" s="599">
        <v>16.647027316550616</v>
      </c>
      <c r="AA201" s="599">
        <v>10.562399571505088</v>
      </c>
      <c r="AB201" s="599">
        <v>4.284949116229245</v>
      </c>
      <c r="AC201" s="592"/>
      <c r="AD201" s="827"/>
      <c r="AE201" s="597" t="s">
        <v>39</v>
      </c>
      <c r="AF201" s="599">
        <v>0.57903566210292767</v>
      </c>
      <c r="AG201" s="599">
        <v>0.15152335083067264</v>
      </c>
      <c r="AH201" s="599">
        <v>0.89831700849613072</v>
      </c>
      <c r="AI201" s="599">
        <v>5.9581146165918071</v>
      </c>
      <c r="AJ201" s="599">
        <v>14.638237999891768</v>
      </c>
      <c r="AK201" s="599">
        <v>25.196168623843278</v>
      </c>
      <c r="AL201" s="599">
        <v>25.970020022728502</v>
      </c>
      <c r="AM201" s="599">
        <v>14.584122517452244</v>
      </c>
      <c r="AN201" s="599">
        <v>8.6909464797878666</v>
      </c>
      <c r="AO201" s="599">
        <v>3.3335137182747983</v>
      </c>
      <c r="AP201" s="591"/>
      <c r="AQ201" s="827"/>
      <c r="AR201" s="597" t="s">
        <v>39</v>
      </c>
      <c r="AS201" s="599">
        <v>0.70376432078559736</v>
      </c>
      <c r="AT201" s="599">
        <v>0.44189852700490995</v>
      </c>
      <c r="AU201" s="599">
        <v>1.7512274959083469</v>
      </c>
      <c r="AV201" s="599">
        <v>7.6268412438625202</v>
      </c>
      <c r="AW201" s="599">
        <v>16.497545008183305</v>
      </c>
      <c r="AX201" s="599">
        <v>25.679214402618655</v>
      </c>
      <c r="AY201" s="599">
        <v>24.991816693944354</v>
      </c>
      <c r="AZ201" s="599">
        <v>12.356792144026187</v>
      </c>
      <c r="BA201" s="599">
        <v>7.6104746317512282</v>
      </c>
      <c r="BB201" s="599">
        <v>2.3404255319148937</v>
      </c>
      <c r="BC201" s="592"/>
      <c r="BD201" s="827"/>
      <c r="BE201" s="597" t="s">
        <v>39</v>
      </c>
      <c r="BF201" s="599">
        <v>0.37694513354167342</v>
      </c>
      <c r="BG201" s="599">
        <v>5.7991559006411286E-2</v>
      </c>
      <c r="BH201" s="599">
        <v>0.49937175811076384</v>
      </c>
      <c r="BI201" s="599">
        <v>4.3268146525339093</v>
      </c>
      <c r="BJ201" s="599">
        <v>12.732368955185411</v>
      </c>
      <c r="BK201" s="599">
        <v>24.282354457295661</v>
      </c>
      <c r="BL201" s="599">
        <v>27.330133058410389</v>
      </c>
      <c r="BM201" s="599">
        <v>16.263410548020232</v>
      </c>
      <c r="BN201" s="599">
        <v>10.029317954831019</v>
      </c>
      <c r="BO201" s="599">
        <v>4.1012919230645313</v>
      </c>
      <c r="BP201"/>
      <c r="BQ201" s="827"/>
      <c r="BR201" s="597" t="s">
        <v>39</v>
      </c>
      <c r="BS201" s="599">
        <v>0.72127769191138591</v>
      </c>
      <c r="BT201" s="599">
        <v>0.72127769191138591</v>
      </c>
      <c r="BU201" s="599">
        <v>2.5244719216898504</v>
      </c>
      <c r="BV201" s="599">
        <v>6.4399793920659452</v>
      </c>
      <c r="BW201" s="599">
        <v>15.765069551777433</v>
      </c>
      <c r="BX201" s="599">
        <v>24.52344152498712</v>
      </c>
      <c r="BY201" s="599">
        <v>23.750643997939207</v>
      </c>
      <c r="BZ201" s="599">
        <v>13.240597630087583</v>
      </c>
      <c r="CA201" s="599">
        <v>8.2946934569809372</v>
      </c>
      <c r="CB201" s="599">
        <v>4.01854714064915</v>
      </c>
      <c r="CC201" s="592"/>
      <c r="CD201" s="827"/>
      <c r="CE201" s="597" t="s">
        <v>39</v>
      </c>
      <c r="CF201" s="599">
        <v>0.41467848216314473</v>
      </c>
      <c r="CG201" s="599">
        <v>8.8048170870256751E-2</v>
      </c>
      <c r="CH201" s="599">
        <v>0.60497614178595771</v>
      </c>
      <c r="CI201" s="599">
        <v>4.7830038627584646</v>
      </c>
      <c r="CJ201" s="599">
        <v>13.218586684844352</v>
      </c>
      <c r="CK201" s="599">
        <v>24.511474664848897</v>
      </c>
      <c r="CL201" s="599">
        <v>27.121676891615543</v>
      </c>
      <c r="CM201" s="599">
        <v>15.752101795046581</v>
      </c>
      <c r="CN201" s="599">
        <v>9.7051806407634622</v>
      </c>
      <c r="CO201" s="599">
        <v>3.8002726653033401</v>
      </c>
      <c r="CP201"/>
      <c r="CQ201" s="827"/>
      <c r="CR201" s="597" t="s">
        <v>39</v>
      </c>
      <c r="CS201" s="599">
        <v>0.13973799126637554</v>
      </c>
      <c r="CT201" s="599">
        <v>8.7336244541484712E-2</v>
      </c>
      <c r="CU201" s="599">
        <v>0.40174672489082969</v>
      </c>
      <c r="CV201" s="599">
        <v>2.9170305676855897</v>
      </c>
      <c r="CW201" s="599">
        <v>8.8908296943231431</v>
      </c>
      <c r="CX201" s="599">
        <v>19.510917030567683</v>
      </c>
      <c r="CY201" s="599">
        <v>28.087336244541483</v>
      </c>
      <c r="CZ201" s="599">
        <v>20.471615720524017</v>
      </c>
      <c r="DA201" s="599">
        <v>14.043668122270741</v>
      </c>
      <c r="DB201" s="599">
        <v>5.4497816593886466</v>
      </c>
      <c r="DC201" s="592"/>
      <c r="DD201" s="827"/>
      <c r="DE201" s="597" t="s">
        <v>39</v>
      </c>
      <c r="DF201" s="599">
        <v>0.4837067209775967</v>
      </c>
      <c r="DG201" s="599">
        <v>0.12729124236252545</v>
      </c>
      <c r="DH201" s="599">
        <v>0.76056517311608962</v>
      </c>
      <c r="DI201" s="599">
        <v>5.2253054989816698</v>
      </c>
      <c r="DJ201" s="599">
        <v>14.164332993890019</v>
      </c>
      <c r="DK201" s="599">
        <v>25.423243380855396</v>
      </c>
      <c r="DL201" s="599">
        <v>26.737525458248474</v>
      </c>
      <c r="DM201" s="599">
        <v>14.737143584521384</v>
      </c>
      <c r="DN201" s="599">
        <v>8.8276476578411405</v>
      </c>
      <c r="DO201" s="599">
        <v>3.5132382892057028</v>
      </c>
    </row>
    <row r="202" spans="1:119" ht="15.4" customHeight="1" x14ac:dyDescent="0.2">
      <c r="A202"/>
      <c r="B202" s="324"/>
      <c r="C202" s="592"/>
      <c r="D202" s="827"/>
      <c r="E202" s="601" t="s">
        <v>40</v>
      </c>
      <c r="F202" s="599">
        <v>0.12517915132163787</v>
      </c>
      <c r="G202" s="599">
        <v>1.8141905988643167E-2</v>
      </c>
      <c r="H202" s="599">
        <v>7.6196005152301294E-2</v>
      </c>
      <c r="I202" s="599">
        <v>1.2626766568095644</v>
      </c>
      <c r="J202" s="599">
        <v>5.1178316793962377</v>
      </c>
      <c r="K202" s="599">
        <v>13.869487128317701</v>
      </c>
      <c r="L202" s="599">
        <v>24.112407249505633</v>
      </c>
      <c r="M202" s="599">
        <v>21.175232669944304</v>
      </c>
      <c r="N202" s="599">
        <v>19.997822971281362</v>
      </c>
      <c r="O202" s="599">
        <v>14.245024582282614</v>
      </c>
      <c r="P202" s="592"/>
      <c r="Q202" s="827"/>
      <c r="R202" s="597" t="s">
        <v>40</v>
      </c>
      <c r="S202" s="599">
        <v>8.3592978189832051E-2</v>
      </c>
      <c r="T202" s="599">
        <v>1.1399042480431644E-2</v>
      </c>
      <c r="U202" s="599">
        <v>4.5596169921726576E-2</v>
      </c>
      <c r="V202" s="599">
        <v>0.90052435595409985</v>
      </c>
      <c r="W202" s="599">
        <v>4.1910479519720347</v>
      </c>
      <c r="X202" s="599">
        <v>12.34896268713428</v>
      </c>
      <c r="Y202" s="599">
        <v>23.079261342047268</v>
      </c>
      <c r="Z202" s="599">
        <v>22.228132836841706</v>
      </c>
      <c r="AA202" s="599">
        <v>21.452997948172353</v>
      </c>
      <c r="AB202" s="599">
        <v>15.658484687286267</v>
      </c>
      <c r="AC202" s="592"/>
      <c r="AD202" s="827"/>
      <c r="AE202" s="597" t="s">
        <v>40</v>
      </c>
      <c r="AF202" s="599">
        <v>0.16317744679373675</v>
      </c>
      <c r="AG202" s="599">
        <v>2.430302399055654E-2</v>
      </c>
      <c r="AH202" s="599">
        <v>0.10415581710238517</v>
      </c>
      <c r="AI202" s="599">
        <v>1.5935840016664931</v>
      </c>
      <c r="AJ202" s="599">
        <v>5.9646564593965907</v>
      </c>
      <c r="AK202" s="599">
        <v>15.258827205499429</v>
      </c>
      <c r="AL202" s="599">
        <v>25.056417734263793</v>
      </c>
      <c r="AM202" s="599">
        <v>20.213172239002883</v>
      </c>
      <c r="AN202" s="599">
        <v>18.668194285317501</v>
      </c>
      <c r="AO202" s="599">
        <v>12.953511786966635</v>
      </c>
      <c r="AP202" s="591"/>
      <c r="AQ202" s="827"/>
      <c r="AR202" s="597" t="s">
        <v>40</v>
      </c>
      <c r="AS202" s="599">
        <v>0.26537620980330939</v>
      </c>
      <c r="AT202" s="599">
        <v>9.3662191695285668E-2</v>
      </c>
      <c r="AU202" s="599">
        <v>0.24976584452076181</v>
      </c>
      <c r="AV202" s="599">
        <v>2.8254761161411177</v>
      </c>
      <c r="AW202" s="599">
        <v>8.5700905401186382</v>
      </c>
      <c r="AX202" s="599">
        <v>17.998751170777396</v>
      </c>
      <c r="AY202" s="599">
        <v>24.992194817358726</v>
      </c>
      <c r="AZ202" s="599">
        <v>19.669060256009992</v>
      </c>
      <c r="BA202" s="599">
        <v>16.40649391195754</v>
      </c>
      <c r="BB202" s="599">
        <v>8.9291289416172344</v>
      </c>
      <c r="BC202" s="592"/>
      <c r="BD202" s="827"/>
      <c r="BE202" s="597" t="s">
        <v>40</v>
      </c>
      <c r="BF202" s="599">
        <v>0.10674330288412194</v>
      </c>
      <c r="BG202" s="599">
        <v>8.2110232987786091E-3</v>
      </c>
      <c r="BH202" s="599">
        <v>5.337165144206097E-2</v>
      </c>
      <c r="BI202" s="599">
        <v>1.0571692497177461</v>
      </c>
      <c r="BJ202" s="599">
        <v>4.6638612337062506</v>
      </c>
      <c r="BK202" s="599">
        <v>13.326490813917685</v>
      </c>
      <c r="BL202" s="599">
        <v>23.996715590680491</v>
      </c>
      <c r="BM202" s="599">
        <v>21.373293646720722</v>
      </c>
      <c r="BN202" s="599">
        <v>20.470081083855078</v>
      </c>
      <c r="BO202" s="599">
        <v>14.944062403777069</v>
      </c>
      <c r="BP202"/>
      <c r="BQ202" s="827"/>
      <c r="BR202" s="597" t="s">
        <v>40</v>
      </c>
      <c r="BS202" s="599">
        <v>0.29397354238118567</v>
      </c>
      <c r="BT202" s="599">
        <v>9.7991180793728566E-2</v>
      </c>
      <c r="BU202" s="599">
        <v>0.2449779519843214</v>
      </c>
      <c r="BV202" s="599">
        <v>2.7437530622243997</v>
      </c>
      <c r="BW202" s="599">
        <v>6.8103870651641349</v>
      </c>
      <c r="BX202" s="599">
        <v>16.462518373346398</v>
      </c>
      <c r="BY202" s="599">
        <v>24.252817246447819</v>
      </c>
      <c r="BZ202" s="599">
        <v>20.284174424301813</v>
      </c>
      <c r="CA202" s="599">
        <v>17.883390494855465</v>
      </c>
      <c r="CB202" s="599">
        <v>10.926016658500735</v>
      </c>
      <c r="CC202" s="592"/>
      <c r="CD202" s="827"/>
      <c r="CE202" s="597" t="s">
        <v>40</v>
      </c>
      <c r="CF202" s="599">
        <v>0.1186887716654107</v>
      </c>
      <c r="CG202" s="599">
        <v>1.5071590052750564E-2</v>
      </c>
      <c r="CH202" s="599">
        <v>6.9706103993971369E-2</v>
      </c>
      <c r="CI202" s="599">
        <v>1.2057272042200453</v>
      </c>
      <c r="CJ202" s="599">
        <v>5.0527505651846276</v>
      </c>
      <c r="CK202" s="599">
        <v>13.769781461944236</v>
      </c>
      <c r="CL202" s="599">
        <v>24.10700828937453</v>
      </c>
      <c r="CM202" s="599">
        <v>21.209495101733232</v>
      </c>
      <c r="CN202" s="599">
        <v>20.07912584777694</v>
      </c>
      <c r="CO202" s="599">
        <v>14.372645064054257</v>
      </c>
      <c r="CP202"/>
      <c r="CQ202" s="827"/>
      <c r="CR202" s="597" t="s">
        <v>40</v>
      </c>
      <c r="CS202" s="599">
        <v>6.4574454345860774E-2</v>
      </c>
      <c r="CT202" s="599">
        <v>1.2914890869172154E-2</v>
      </c>
      <c r="CU202" s="599">
        <v>5.1659563476688618E-2</v>
      </c>
      <c r="CV202" s="599">
        <v>0.77489345215032934</v>
      </c>
      <c r="CW202" s="599">
        <v>3.0479142451246286</v>
      </c>
      <c r="CX202" s="599">
        <v>9.28580653493478</v>
      </c>
      <c r="CY202" s="599">
        <v>21.180421025442335</v>
      </c>
      <c r="CZ202" s="599">
        <v>22.058633604546042</v>
      </c>
      <c r="DA202" s="599">
        <v>24.09918636187524</v>
      </c>
      <c r="DB202" s="599">
        <v>19.423995867234922</v>
      </c>
      <c r="DC202" s="592"/>
      <c r="DD202" s="827"/>
      <c r="DE202" s="597" t="s">
        <v>40</v>
      </c>
      <c r="DF202" s="599">
        <v>0.13508379416606864</v>
      </c>
      <c r="DG202" s="599">
        <v>1.89961585546034E-2</v>
      </c>
      <c r="DH202" s="599">
        <v>8.020600278610325E-2</v>
      </c>
      <c r="DI202" s="599">
        <v>1.3423952045253071</v>
      </c>
      <c r="DJ202" s="599">
        <v>5.4561188737388662</v>
      </c>
      <c r="DK202" s="599">
        <v>14.618599349909239</v>
      </c>
      <c r="DL202" s="599">
        <v>24.591582591076026</v>
      </c>
      <c r="DM202" s="599">
        <v>21.030858204229812</v>
      </c>
      <c r="DN202" s="599">
        <v>19.327535987167039</v>
      </c>
      <c r="DO202" s="599">
        <v>13.398623833846933</v>
      </c>
    </row>
    <row r="203" spans="1:119" ht="15.4" customHeight="1" x14ac:dyDescent="0.2">
      <c r="A203"/>
      <c r="B203" s="324"/>
      <c r="C203" s="592"/>
      <c r="D203" s="828"/>
      <c r="E203" s="601" t="s">
        <v>41</v>
      </c>
      <c r="F203" s="599">
        <v>1.6660187704781476E-2</v>
      </c>
      <c r="G203" s="599">
        <v>5.5533959015938248E-3</v>
      </c>
      <c r="H203" s="599">
        <v>1.110679180318765E-2</v>
      </c>
      <c r="I203" s="599">
        <v>0.21658244016215916</v>
      </c>
      <c r="J203" s="599">
        <v>0.93297051146776255</v>
      </c>
      <c r="K203" s="599">
        <v>4.3372021991447767</v>
      </c>
      <c r="L203" s="599">
        <v>12.011995335147443</v>
      </c>
      <c r="M203" s="599">
        <v>16.948964291664353</v>
      </c>
      <c r="N203" s="599">
        <v>25.962125839951128</v>
      </c>
      <c r="O203" s="599">
        <v>39.556839007052815</v>
      </c>
      <c r="P203" s="592"/>
      <c r="Q203" s="828"/>
      <c r="R203" s="597" t="s">
        <v>41</v>
      </c>
      <c r="S203" s="599">
        <v>1.1381743683132257E-2</v>
      </c>
      <c r="T203" s="599">
        <v>0</v>
      </c>
      <c r="U203" s="599">
        <v>0</v>
      </c>
      <c r="V203" s="599">
        <v>0.12519918051445481</v>
      </c>
      <c r="W203" s="599">
        <v>0.59185067152287729</v>
      </c>
      <c r="X203" s="599">
        <v>3.1299795128613703</v>
      </c>
      <c r="Y203" s="599">
        <v>10.528112906897338</v>
      </c>
      <c r="Z203" s="599">
        <v>15.718188026405647</v>
      </c>
      <c r="AA203" s="599">
        <v>26.360118370134305</v>
      </c>
      <c r="AB203" s="599">
        <v>43.535169587980874</v>
      </c>
      <c r="AC203" s="592"/>
      <c r="AD203" s="828"/>
      <c r="AE203" s="597" t="s">
        <v>41</v>
      </c>
      <c r="AF203" s="599">
        <v>2.1689621516104544E-2</v>
      </c>
      <c r="AG203" s="599">
        <v>1.0844810758052272E-2</v>
      </c>
      <c r="AH203" s="599">
        <v>2.1689621516104544E-2</v>
      </c>
      <c r="AI203" s="599">
        <v>0.30365470122546362</v>
      </c>
      <c r="AJ203" s="599">
        <v>1.2579980479340636</v>
      </c>
      <c r="AK203" s="599">
        <v>5.4874742435744492</v>
      </c>
      <c r="AL203" s="599">
        <v>13.425875718468713</v>
      </c>
      <c r="AM203" s="599">
        <v>18.121678776705348</v>
      </c>
      <c r="AN203" s="599">
        <v>25.582908578245313</v>
      </c>
      <c r="AO203" s="599">
        <v>35.766185880056398</v>
      </c>
      <c r="AP203" s="591"/>
      <c r="AQ203" s="828"/>
      <c r="AR203" s="597" t="s">
        <v>41</v>
      </c>
      <c r="AS203" s="599">
        <v>0.15267175572519084</v>
      </c>
      <c r="AT203" s="599">
        <v>7.6335877862595422E-2</v>
      </c>
      <c r="AU203" s="599">
        <v>0.15267175572519084</v>
      </c>
      <c r="AV203" s="599">
        <v>0.91603053435114512</v>
      </c>
      <c r="AW203" s="599">
        <v>1.8320610687022902</v>
      </c>
      <c r="AX203" s="599">
        <v>7.4809160305343516</v>
      </c>
      <c r="AY203" s="599">
        <v>17.175572519083971</v>
      </c>
      <c r="AZ203" s="599">
        <v>18.854961832061068</v>
      </c>
      <c r="BA203" s="599">
        <v>25.572519083969464</v>
      </c>
      <c r="BB203" s="599">
        <v>27.78625954198473</v>
      </c>
      <c r="BC203" s="592"/>
      <c r="BD203" s="828"/>
      <c r="BE203" s="597" t="s">
        <v>41</v>
      </c>
      <c r="BF203" s="599">
        <v>5.9890998382943041E-3</v>
      </c>
      <c r="BG203" s="599">
        <v>0</v>
      </c>
      <c r="BH203" s="599">
        <v>0</v>
      </c>
      <c r="BI203" s="599">
        <v>0.16170569563394621</v>
      </c>
      <c r="BJ203" s="599">
        <v>0.86243037671437983</v>
      </c>
      <c r="BK203" s="599">
        <v>4.0905551895550101</v>
      </c>
      <c r="BL203" s="599">
        <v>11.606875486614362</v>
      </c>
      <c r="BM203" s="599">
        <v>16.799425046415521</v>
      </c>
      <c r="BN203" s="599">
        <v>25.992693298197285</v>
      </c>
      <c r="BO203" s="599">
        <v>40.480325807031207</v>
      </c>
      <c r="BP203"/>
      <c r="BQ203" s="828"/>
      <c r="BR203" s="597" t="s">
        <v>41</v>
      </c>
      <c r="BS203" s="599">
        <v>0</v>
      </c>
      <c r="BT203" s="599">
        <v>0</v>
      </c>
      <c r="BU203" s="599">
        <v>0</v>
      </c>
      <c r="BV203" s="599">
        <v>0.94876660341555974</v>
      </c>
      <c r="BW203" s="599">
        <v>0.94876660341555974</v>
      </c>
      <c r="BX203" s="599">
        <v>7.5901328273244779</v>
      </c>
      <c r="BY203" s="599">
        <v>15.180265654648956</v>
      </c>
      <c r="BZ203" s="599">
        <v>19.165085388994306</v>
      </c>
      <c r="CA203" s="599">
        <v>25.996204933586338</v>
      </c>
      <c r="CB203" s="599">
        <v>30.170777988614798</v>
      </c>
      <c r="CC203" s="592"/>
      <c r="CD203" s="828"/>
      <c r="CE203" s="597" t="s">
        <v>41</v>
      </c>
      <c r="CF203" s="599">
        <v>1.7162471395881007E-2</v>
      </c>
      <c r="CG203" s="599">
        <v>5.720823798627003E-3</v>
      </c>
      <c r="CH203" s="599">
        <v>1.1441647597254006E-2</v>
      </c>
      <c r="CI203" s="599">
        <v>0.19450800915331809</v>
      </c>
      <c r="CJ203" s="599">
        <v>0.93249427917620142</v>
      </c>
      <c r="CK203" s="599">
        <v>4.2391304347826084</v>
      </c>
      <c r="CL203" s="599">
        <v>11.916475972540045</v>
      </c>
      <c r="CM203" s="599">
        <v>16.882151029748282</v>
      </c>
      <c r="CN203" s="599">
        <v>25.961098398169334</v>
      </c>
      <c r="CO203" s="599">
        <v>39.839816933638446</v>
      </c>
      <c r="CP203"/>
      <c r="CQ203" s="828"/>
      <c r="CR203" s="597" t="s">
        <v>41</v>
      </c>
      <c r="CS203" s="599">
        <v>4.5955882352941173E-2</v>
      </c>
      <c r="CT203" s="599">
        <v>0</v>
      </c>
      <c r="CU203" s="599">
        <v>0</v>
      </c>
      <c r="CV203" s="599">
        <v>0</v>
      </c>
      <c r="CW203" s="599">
        <v>0.36764705882352938</v>
      </c>
      <c r="CX203" s="599">
        <v>2.5275735294117649</v>
      </c>
      <c r="CY203" s="599">
        <v>8.0882352941176467</v>
      </c>
      <c r="CZ203" s="599">
        <v>15.762867647058822</v>
      </c>
      <c r="DA203" s="599">
        <v>26.148897058823529</v>
      </c>
      <c r="DB203" s="599">
        <v>47.058823529411761</v>
      </c>
      <c r="DC203" s="592"/>
      <c r="DD203" s="828"/>
      <c r="DE203" s="597" t="s">
        <v>41</v>
      </c>
      <c r="DF203" s="599">
        <v>1.2633440717579433E-2</v>
      </c>
      <c r="DG203" s="599">
        <v>6.3167203587897163E-3</v>
      </c>
      <c r="DH203" s="599">
        <v>1.2633440717579433E-2</v>
      </c>
      <c r="DI203" s="599">
        <v>0.24635209399279895</v>
      </c>
      <c r="DJ203" s="599">
        <v>1.0106752574063547</v>
      </c>
      <c r="DK203" s="599">
        <v>4.585938980481334</v>
      </c>
      <c r="DL203" s="599">
        <v>12.551323352915167</v>
      </c>
      <c r="DM203" s="599">
        <v>17.111995451961342</v>
      </c>
      <c r="DN203" s="599">
        <v>25.936453793190577</v>
      </c>
      <c r="DO203" s="599">
        <v>38.525677468258479</v>
      </c>
    </row>
    <row r="204" spans="1:119" ht="15.4" customHeight="1" x14ac:dyDescent="0.2">
      <c r="A204"/>
      <c r="B204" s="324"/>
      <c r="C204" s="592"/>
      <c r="D204" s="592"/>
      <c r="E204" s="592"/>
      <c r="F204" s="592"/>
      <c r="G204" s="592"/>
      <c r="H204" s="592"/>
      <c r="I204" s="592"/>
      <c r="J204" s="592"/>
      <c r="K204" s="592"/>
      <c r="L204" s="592"/>
      <c r="M204" s="592"/>
      <c r="N204" s="592"/>
      <c r="O204" s="592"/>
      <c r="P204" s="592"/>
      <c r="Q204" s="592"/>
      <c r="R204" s="592"/>
      <c r="S204" s="592"/>
      <c r="T204" s="592"/>
      <c r="U204" s="592"/>
      <c r="V204" s="592"/>
      <c r="W204" s="592"/>
      <c r="X204" s="592"/>
      <c r="Y204" s="592"/>
      <c r="Z204" s="592"/>
      <c r="AA204" s="592"/>
      <c r="AB204" s="592"/>
      <c r="AC204" s="592"/>
      <c r="AD204" s="592"/>
      <c r="AE204" s="592"/>
      <c r="AF204" s="592"/>
      <c r="AG204" s="592"/>
      <c r="AH204" s="592"/>
      <c r="AI204" s="592"/>
      <c r="AJ204" s="592"/>
      <c r="AK204" s="592"/>
      <c r="AL204" s="592"/>
      <c r="AM204" s="592"/>
      <c r="AN204" s="592"/>
      <c r="AO204" s="592"/>
      <c r="AP204"/>
      <c r="AQ204" s="592"/>
      <c r="AR204" s="592"/>
      <c r="AS204" s="592"/>
      <c r="AT204" s="592"/>
      <c r="AU204" s="592"/>
      <c r="AV204" s="592"/>
      <c r="AW204" s="592"/>
      <c r="AX204" s="592"/>
      <c r="AY204" s="592"/>
      <c r="AZ204" s="592"/>
      <c r="BA204" s="592"/>
      <c r="BB204" s="592"/>
      <c r="BC204" s="592"/>
      <c r="BD204" s="592"/>
      <c r="BE204" s="592"/>
      <c r="BF204" s="592"/>
      <c r="BG204" s="592"/>
      <c r="BH204" s="592"/>
      <c r="BI204" s="592"/>
      <c r="BJ204" s="592"/>
      <c r="BK204" s="592"/>
      <c r="BL204" s="592"/>
      <c r="BM204" s="592"/>
      <c r="BN204" s="592"/>
      <c r="BO204" s="592"/>
      <c r="BP204"/>
      <c r="BQ204" s="592"/>
      <c r="BR204" s="592"/>
      <c r="BS204" s="592"/>
      <c r="BT204" s="592"/>
      <c r="BU204" s="592"/>
      <c r="BV204" s="592"/>
      <c r="BW204" s="592"/>
      <c r="BX204" s="592"/>
      <c r="BY204" s="592"/>
      <c r="BZ204" s="592"/>
      <c r="CA204" s="592"/>
      <c r="CB204" s="592"/>
      <c r="CC204" s="592"/>
      <c r="CD204" s="592"/>
      <c r="CE204" s="592"/>
      <c r="CF204" s="592"/>
      <c r="CG204" s="592"/>
      <c r="CH204" s="592"/>
      <c r="CI204" s="592"/>
      <c r="CJ204" s="592"/>
      <c r="CK204" s="592"/>
      <c r="CL204" s="592"/>
      <c r="CM204" s="592"/>
      <c r="CN204" s="592"/>
      <c r="CO204" s="592"/>
      <c r="CP204"/>
      <c r="CQ204" s="592"/>
      <c r="CR204" s="592"/>
      <c r="CS204" s="592"/>
      <c r="CT204" s="592"/>
      <c r="CU204" s="592"/>
      <c r="CV204" s="592"/>
      <c r="CW204" s="592"/>
      <c r="CX204" s="592"/>
      <c r="CY204" s="592"/>
      <c r="CZ204" s="592"/>
      <c r="DA204" s="592"/>
      <c r="DB204" s="592"/>
      <c r="DC204" s="592"/>
      <c r="DD204" s="592"/>
      <c r="DE204" s="592"/>
      <c r="DF204" s="592"/>
      <c r="DG204" s="592"/>
      <c r="DH204" s="592"/>
      <c r="DI204" s="592"/>
      <c r="DJ204" s="592"/>
      <c r="DK204" s="592"/>
      <c r="DL204" s="592"/>
      <c r="DM204" s="592"/>
      <c r="DN204" s="592"/>
      <c r="DO204" s="592"/>
    </row>
    <row r="205" spans="1:119" ht="15.4" customHeight="1" x14ac:dyDescent="0.2">
      <c r="A205"/>
      <c r="B205" s="324"/>
      <c r="C205" s="592"/>
      <c r="D205" s="592"/>
      <c r="E205" s="592"/>
      <c r="F205" s="592"/>
      <c r="G205" s="592"/>
      <c r="H205" s="592"/>
      <c r="I205" s="592"/>
      <c r="J205" s="592"/>
      <c r="K205" s="592"/>
      <c r="L205" s="592"/>
      <c r="M205" s="592"/>
      <c r="N205" s="592"/>
      <c r="O205" s="592"/>
      <c r="P205" s="592"/>
      <c r="Q205" s="592"/>
      <c r="R205" s="592"/>
      <c r="S205" s="592"/>
      <c r="T205" s="592"/>
      <c r="U205" s="592"/>
      <c r="V205" s="592"/>
      <c r="W205" s="592"/>
      <c r="X205" s="592"/>
      <c r="Y205" s="592"/>
      <c r="Z205" s="592"/>
      <c r="AA205" s="592"/>
      <c r="AB205" s="592"/>
      <c r="AC205" s="592"/>
      <c r="AD205" s="592"/>
      <c r="AE205" s="592"/>
      <c r="AF205" s="592"/>
      <c r="AG205" s="592"/>
      <c r="AH205" s="592"/>
      <c r="AI205" s="592"/>
      <c r="AJ205" s="592"/>
      <c r="AK205" s="592"/>
      <c r="AL205" s="592"/>
      <c r="AM205" s="592"/>
      <c r="AN205" s="592"/>
      <c r="AO205" s="592"/>
      <c r="AP205"/>
      <c r="AQ205" s="592"/>
      <c r="AR205" s="592"/>
      <c r="AS205" s="592"/>
      <c r="AT205" s="592"/>
      <c r="AU205" s="592"/>
      <c r="AV205" s="592"/>
      <c r="AW205" s="592"/>
      <c r="AX205" s="592"/>
      <c r="AY205" s="592"/>
      <c r="AZ205" s="592"/>
      <c r="BA205" s="592"/>
      <c r="BB205" s="592"/>
      <c r="BC205" s="592"/>
      <c r="BD205" s="592"/>
      <c r="BE205" s="592"/>
      <c r="BF205" s="592"/>
      <c r="BG205" s="592"/>
      <c r="BH205" s="592"/>
      <c r="BI205" s="592"/>
      <c r="BJ205" s="592"/>
      <c r="BK205" s="592"/>
      <c r="BL205" s="592"/>
      <c r="BM205" s="592"/>
      <c r="BN205" s="592"/>
      <c r="BO205" s="592"/>
      <c r="BP205"/>
      <c r="BQ205" s="592"/>
      <c r="BR205" s="592"/>
      <c r="BS205" s="592"/>
      <c r="BT205" s="592"/>
      <c r="BU205" s="592"/>
      <c r="BV205" s="592"/>
      <c r="BW205" s="592"/>
      <c r="BX205" s="592"/>
      <c r="BY205" s="592"/>
      <c r="BZ205" s="592"/>
      <c r="CA205" s="592"/>
      <c r="CB205" s="592"/>
      <c r="CC205" s="592"/>
      <c r="CD205" s="592"/>
      <c r="CE205" s="592"/>
      <c r="CF205" s="592"/>
      <c r="CG205" s="592"/>
      <c r="CH205" s="592"/>
      <c r="CI205" s="592"/>
      <c r="CJ205" s="592"/>
      <c r="CK205" s="592"/>
      <c r="CL205" s="592"/>
      <c r="CM205" s="592"/>
      <c r="CN205" s="592"/>
      <c r="CO205" s="592"/>
      <c r="CP205"/>
      <c r="CQ205" s="592"/>
      <c r="CR205" s="592"/>
      <c r="CS205" s="592"/>
      <c r="CT205" s="592"/>
      <c r="CU205" s="592"/>
      <c r="CV205" s="592"/>
      <c r="CW205" s="592"/>
      <c r="CX205" s="592"/>
      <c r="CY205" s="592"/>
      <c r="CZ205" s="592"/>
      <c r="DA205" s="592"/>
      <c r="DB205" s="592"/>
      <c r="DC205" s="592"/>
      <c r="DD205" s="592"/>
      <c r="DE205" s="592"/>
      <c r="DF205" s="592"/>
      <c r="DG205" s="592"/>
      <c r="DH205" s="592"/>
      <c r="DI205" s="592"/>
      <c r="DJ205" s="592"/>
      <c r="DK205" s="592"/>
      <c r="DL205" s="592"/>
      <c r="DM205" s="592"/>
      <c r="DN205" s="592"/>
      <c r="DO205" s="592"/>
    </row>
    <row r="206" spans="1:119" ht="15.4" customHeight="1" x14ac:dyDescent="0.3">
      <c r="A206"/>
      <c r="B206" s="324"/>
      <c r="C206" s="592"/>
      <c r="D206" s="829" t="s">
        <v>245</v>
      </c>
      <c r="E206" s="829"/>
      <c r="F206" s="595"/>
      <c r="G206" s="595"/>
      <c r="H206" s="595"/>
      <c r="I206" s="595"/>
      <c r="J206" s="595"/>
      <c r="K206" s="595"/>
      <c r="L206" s="595"/>
      <c r="M206" s="595"/>
      <c r="N206" s="595"/>
      <c r="O206" s="595"/>
      <c r="P206" s="592"/>
      <c r="Q206" s="829" t="s">
        <v>245</v>
      </c>
      <c r="R206" s="829"/>
      <c r="S206" s="595"/>
      <c r="T206" s="595"/>
      <c r="U206" s="595"/>
      <c r="V206" s="595"/>
      <c r="W206" s="595"/>
      <c r="X206" s="595"/>
      <c r="Y206" s="595"/>
      <c r="Z206" s="595"/>
      <c r="AA206" s="595"/>
      <c r="AB206" s="595"/>
      <c r="AC206" s="592"/>
      <c r="AD206" s="829" t="s">
        <v>245</v>
      </c>
      <c r="AE206" s="829"/>
      <c r="AF206" s="595"/>
      <c r="AG206" s="595"/>
      <c r="AH206" s="595"/>
      <c r="AI206" s="595"/>
      <c r="AJ206" s="595"/>
      <c r="AK206" s="595"/>
      <c r="AL206" s="595"/>
      <c r="AM206" s="595"/>
      <c r="AN206" s="595"/>
      <c r="AO206" s="595"/>
      <c r="AP206" s="591"/>
      <c r="AQ206" s="829" t="s">
        <v>245</v>
      </c>
      <c r="AR206" s="829"/>
      <c r="AS206" s="595"/>
      <c r="AT206" s="595"/>
      <c r="AU206" s="595"/>
      <c r="AV206" s="595"/>
      <c r="AW206" s="595"/>
      <c r="AX206" s="595"/>
      <c r="AY206" s="595"/>
      <c r="AZ206" s="595"/>
      <c r="BA206" s="595"/>
      <c r="BB206" s="595"/>
      <c r="BC206" s="592"/>
      <c r="BD206" s="829" t="s">
        <v>245</v>
      </c>
      <c r="BE206" s="829"/>
      <c r="BF206" s="595"/>
      <c r="BG206" s="595"/>
      <c r="BH206" s="595"/>
      <c r="BI206" s="595"/>
      <c r="BJ206" s="595"/>
      <c r="BK206" s="595"/>
      <c r="BL206" s="595"/>
      <c r="BM206" s="595"/>
      <c r="BN206" s="595"/>
      <c r="BO206" s="595"/>
      <c r="BP206"/>
      <c r="BQ206" s="829" t="s">
        <v>245</v>
      </c>
      <c r="BR206" s="829"/>
      <c r="BS206" s="595"/>
      <c r="BT206" s="595"/>
      <c r="BU206" s="595"/>
      <c r="BV206" s="595"/>
      <c r="BW206" s="595"/>
      <c r="BX206" s="595"/>
      <c r="BY206" s="595"/>
      <c r="BZ206" s="595"/>
      <c r="CA206" s="595"/>
      <c r="CB206" s="595"/>
      <c r="CC206" s="592"/>
      <c r="CD206" s="829" t="s">
        <v>245</v>
      </c>
      <c r="CE206" s="829"/>
      <c r="CF206" s="595"/>
      <c r="CG206" s="595"/>
      <c r="CH206" s="595"/>
      <c r="CI206" s="595"/>
      <c r="CJ206" s="595"/>
      <c r="CK206" s="595"/>
      <c r="CL206" s="595"/>
      <c r="CM206" s="595"/>
      <c r="CN206" s="595"/>
      <c r="CO206" s="595"/>
      <c r="CP206"/>
      <c r="CQ206" s="829" t="s">
        <v>245</v>
      </c>
      <c r="CR206" s="829"/>
      <c r="CS206" s="595"/>
      <c r="CT206" s="595"/>
      <c r="CU206" s="595"/>
      <c r="CV206" s="595"/>
      <c r="CW206" s="595"/>
      <c r="CX206" s="595"/>
      <c r="CY206" s="595"/>
      <c r="CZ206" s="595"/>
      <c r="DA206" s="595"/>
      <c r="DB206" s="595"/>
      <c r="DC206" s="592"/>
      <c r="DD206" s="829" t="s">
        <v>245</v>
      </c>
      <c r="DE206" s="829"/>
      <c r="DF206" s="595"/>
      <c r="DG206" s="595"/>
      <c r="DH206" s="595"/>
      <c r="DI206" s="595"/>
      <c r="DJ206" s="595"/>
      <c r="DK206" s="595"/>
      <c r="DL206" s="595"/>
      <c r="DM206" s="595"/>
      <c r="DN206" s="595"/>
      <c r="DO206" s="595"/>
    </row>
    <row r="207" spans="1:119" ht="28.9" customHeight="1" x14ac:dyDescent="0.2">
      <c r="A207"/>
      <c r="B207" s="324"/>
      <c r="C207" s="592"/>
      <c r="D207" s="829"/>
      <c r="E207" s="829"/>
      <c r="F207" s="831" t="s">
        <v>171</v>
      </c>
      <c r="G207" s="831"/>
      <c r="H207" s="831"/>
      <c r="I207" s="831"/>
      <c r="J207" s="831"/>
      <c r="K207" s="831"/>
      <c r="L207" s="831"/>
      <c r="M207" s="831"/>
      <c r="N207" s="831"/>
      <c r="O207" s="831"/>
      <c r="P207" s="592"/>
      <c r="Q207" s="829"/>
      <c r="R207" s="829"/>
      <c r="S207" s="831" t="s">
        <v>171</v>
      </c>
      <c r="T207" s="831"/>
      <c r="U207" s="831"/>
      <c r="V207" s="831"/>
      <c r="W207" s="831"/>
      <c r="X207" s="831"/>
      <c r="Y207" s="831"/>
      <c r="Z207" s="831"/>
      <c r="AA207" s="831"/>
      <c r="AB207" s="831"/>
      <c r="AC207" s="592"/>
      <c r="AD207" s="829"/>
      <c r="AE207" s="829"/>
      <c r="AF207" s="831" t="s">
        <v>171</v>
      </c>
      <c r="AG207" s="831"/>
      <c r="AH207" s="831"/>
      <c r="AI207" s="831"/>
      <c r="AJ207" s="831"/>
      <c r="AK207" s="831"/>
      <c r="AL207" s="831"/>
      <c r="AM207" s="831"/>
      <c r="AN207" s="831"/>
      <c r="AO207" s="831"/>
      <c r="AP207" s="591"/>
      <c r="AQ207" s="829"/>
      <c r="AR207" s="829"/>
      <c r="AS207" s="831" t="s">
        <v>171</v>
      </c>
      <c r="AT207" s="831"/>
      <c r="AU207" s="831"/>
      <c r="AV207" s="831"/>
      <c r="AW207" s="831"/>
      <c r="AX207" s="831"/>
      <c r="AY207" s="831"/>
      <c r="AZ207" s="831"/>
      <c r="BA207" s="831"/>
      <c r="BB207" s="831"/>
      <c r="BC207" s="592"/>
      <c r="BD207" s="829"/>
      <c r="BE207" s="829"/>
      <c r="BF207" s="831" t="s">
        <v>171</v>
      </c>
      <c r="BG207" s="831"/>
      <c r="BH207" s="831"/>
      <c r="BI207" s="831"/>
      <c r="BJ207" s="831"/>
      <c r="BK207" s="831"/>
      <c r="BL207" s="831"/>
      <c r="BM207" s="831"/>
      <c r="BN207" s="831"/>
      <c r="BO207" s="831"/>
      <c r="BP207"/>
      <c r="BQ207" s="829"/>
      <c r="BR207" s="829"/>
      <c r="BS207" s="831" t="s">
        <v>171</v>
      </c>
      <c r="BT207" s="831"/>
      <c r="BU207" s="831"/>
      <c r="BV207" s="831"/>
      <c r="BW207" s="831"/>
      <c r="BX207" s="831"/>
      <c r="BY207" s="831"/>
      <c r="BZ207" s="831"/>
      <c r="CA207" s="831"/>
      <c r="CB207" s="831"/>
      <c r="CC207" s="592"/>
      <c r="CD207" s="829"/>
      <c r="CE207" s="829"/>
      <c r="CF207" s="831" t="s">
        <v>171</v>
      </c>
      <c r="CG207" s="831"/>
      <c r="CH207" s="831"/>
      <c r="CI207" s="831"/>
      <c r="CJ207" s="831"/>
      <c r="CK207" s="831"/>
      <c r="CL207" s="831"/>
      <c r="CM207" s="831"/>
      <c r="CN207" s="831"/>
      <c r="CO207" s="831"/>
      <c r="CP207"/>
      <c r="CQ207" s="829"/>
      <c r="CR207" s="829"/>
      <c r="CS207" s="831" t="s">
        <v>171</v>
      </c>
      <c r="CT207" s="831"/>
      <c r="CU207" s="831"/>
      <c r="CV207" s="831"/>
      <c r="CW207" s="831"/>
      <c r="CX207" s="831"/>
      <c r="CY207" s="831"/>
      <c r="CZ207" s="831"/>
      <c r="DA207" s="831"/>
      <c r="DB207" s="831"/>
      <c r="DC207" s="592"/>
      <c r="DD207" s="829"/>
      <c r="DE207" s="829"/>
      <c r="DF207" s="831" t="s">
        <v>171</v>
      </c>
      <c r="DG207" s="831"/>
      <c r="DH207" s="831"/>
      <c r="DI207" s="831"/>
      <c r="DJ207" s="831"/>
      <c r="DK207" s="831"/>
      <c r="DL207" s="831"/>
      <c r="DM207" s="831"/>
      <c r="DN207" s="831"/>
      <c r="DO207" s="831"/>
    </row>
    <row r="208" spans="1:119" ht="15.4" customHeight="1" x14ac:dyDescent="0.2">
      <c r="A208"/>
      <c r="B208" s="324"/>
      <c r="C208" s="592"/>
      <c r="D208" s="830"/>
      <c r="E208" s="830"/>
      <c r="F208" s="596" t="s">
        <v>16</v>
      </c>
      <c r="G208" s="596">
        <v>1</v>
      </c>
      <c r="H208" s="596">
        <v>2</v>
      </c>
      <c r="I208" s="596">
        <v>3</v>
      </c>
      <c r="J208" s="596">
        <v>4</v>
      </c>
      <c r="K208" s="596">
        <v>5</v>
      </c>
      <c r="L208" s="596">
        <v>6</v>
      </c>
      <c r="M208" s="596">
        <v>7</v>
      </c>
      <c r="N208" s="596">
        <v>8</v>
      </c>
      <c r="O208" s="596">
        <v>9</v>
      </c>
      <c r="P208" s="592"/>
      <c r="Q208" s="830"/>
      <c r="R208" s="830"/>
      <c r="S208" s="596" t="s">
        <v>16</v>
      </c>
      <c r="T208" s="596">
        <v>1</v>
      </c>
      <c r="U208" s="596">
        <v>2</v>
      </c>
      <c r="V208" s="596">
        <v>3</v>
      </c>
      <c r="W208" s="596">
        <v>4</v>
      </c>
      <c r="X208" s="596">
        <v>5</v>
      </c>
      <c r="Y208" s="596">
        <v>6</v>
      </c>
      <c r="Z208" s="596">
        <v>7</v>
      </c>
      <c r="AA208" s="596">
        <v>8</v>
      </c>
      <c r="AB208" s="596">
        <v>9</v>
      </c>
      <c r="AC208" s="592"/>
      <c r="AD208" s="830"/>
      <c r="AE208" s="830"/>
      <c r="AF208" s="596" t="s">
        <v>16</v>
      </c>
      <c r="AG208" s="596">
        <v>1</v>
      </c>
      <c r="AH208" s="596">
        <v>2</v>
      </c>
      <c r="AI208" s="596">
        <v>3</v>
      </c>
      <c r="AJ208" s="596">
        <v>4</v>
      </c>
      <c r="AK208" s="596">
        <v>5</v>
      </c>
      <c r="AL208" s="596">
        <v>6</v>
      </c>
      <c r="AM208" s="596">
        <v>7</v>
      </c>
      <c r="AN208" s="596">
        <v>8</v>
      </c>
      <c r="AO208" s="596">
        <v>9</v>
      </c>
      <c r="AP208" s="591"/>
      <c r="AQ208" s="830"/>
      <c r="AR208" s="830"/>
      <c r="AS208" s="596" t="s">
        <v>16</v>
      </c>
      <c r="AT208" s="596">
        <v>1</v>
      </c>
      <c r="AU208" s="596">
        <v>2</v>
      </c>
      <c r="AV208" s="596">
        <v>3</v>
      </c>
      <c r="AW208" s="596">
        <v>4</v>
      </c>
      <c r="AX208" s="596">
        <v>5</v>
      </c>
      <c r="AY208" s="596">
        <v>6</v>
      </c>
      <c r="AZ208" s="596">
        <v>7</v>
      </c>
      <c r="BA208" s="596">
        <v>8</v>
      </c>
      <c r="BB208" s="596">
        <v>9</v>
      </c>
      <c r="BC208" s="592"/>
      <c r="BD208" s="830"/>
      <c r="BE208" s="830"/>
      <c r="BF208" s="596" t="s">
        <v>16</v>
      </c>
      <c r="BG208" s="596">
        <v>1</v>
      </c>
      <c r="BH208" s="596">
        <v>2</v>
      </c>
      <c r="BI208" s="596">
        <v>3</v>
      </c>
      <c r="BJ208" s="596">
        <v>4</v>
      </c>
      <c r="BK208" s="596">
        <v>5</v>
      </c>
      <c r="BL208" s="596">
        <v>6</v>
      </c>
      <c r="BM208" s="596">
        <v>7</v>
      </c>
      <c r="BN208" s="596">
        <v>8</v>
      </c>
      <c r="BO208" s="596">
        <v>9</v>
      </c>
      <c r="BP208"/>
      <c r="BQ208" s="830"/>
      <c r="BR208" s="830"/>
      <c r="BS208" s="596" t="s">
        <v>16</v>
      </c>
      <c r="BT208" s="596">
        <v>1</v>
      </c>
      <c r="BU208" s="596">
        <v>2</v>
      </c>
      <c r="BV208" s="596">
        <v>3</v>
      </c>
      <c r="BW208" s="596">
        <v>4</v>
      </c>
      <c r="BX208" s="596">
        <v>5</v>
      </c>
      <c r="BY208" s="596">
        <v>6</v>
      </c>
      <c r="BZ208" s="596">
        <v>7</v>
      </c>
      <c r="CA208" s="596">
        <v>8</v>
      </c>
      <c r="CB208" s="596">
        <v>9</v>
      </c>
      <c r="CC208" s="592"/>
      <c r="CD208" s="830"/>
      <c r="CE208" s="830"/>
      <c r="CF208" s="596" t="s">
        <v>16</v>
      </c>
      <c r="CG208" s="596">
        <v>1</v>
      </c>
      <c r="CH208" s="596">
        <v>2</v>
      </c>
      <c r="CI208" s="596">
        <v>3</v>
      </c>
      <c r="CJ208" s="596">
        <v>4</v>
      </c>
      <c r="CK208" s="596">
        <v>5</v>
      </c>
      <c r="CL208" s="596">
        <v>6</v>
      </c>
      <c r="CM208" s="596">
        <v>7</v>
      </c>
      <c r="CN208" s="596">
        <v>8</v>
      </c>
      <c r="CO208" s="596">
        <v>9</v>
      </c>
      <c r="CP208"/>
      <c r="CQ208" s="830"/>
      <c r="CR208" s="830"/>
      <c r="CS208" s="596" t="s">
        <v>16</v>
      </c>
      <c r="CT208" s="596">
        <v>1</v>
      </c>
      <c r="CU208" s="596">
        <v>2</v>
      </c>
      <c r="CV208" s="596">
        <v>3</v>
      </c>
      <c r="CW208" s="596">
        <v>4</v>
      </c>
      <c r="CX208" s="596">
        <v>5</v>
      </c>
      <c r="CY208" s="596">
        <v>6</v>
      </c>
      <c r="CZ208" s="596">
        <v>7</v>
      </c>
      <c r="DA208" s="596">
        <v>8</v>
      </c>
      <c r="DB208" s="596">
        <v>9</v>
      </c>
      <c r="DC208" s="592"/>
      <c r="DD208" s="830"/>
      <c r="DE208" s="830"/>
      <c r="DF208" s="596" t="s">
        <v>16</v>
      </c>
      <c r="DG208" s="596">
        <v>1</v>
      </c>
      <c r="DH208" s="596">
        <v>2</v>
      </c>
      <c r="DI208" s="596">
        <v>3</v>
      </c>
      <c r="DJ208" s="596">
        <v>4</v>
      </c>
      <c r="DK208" s="596">
        <v>5</v>
      </c>
      <c r="DL208" s="596">
        <v>6</v>
      </c>
      <c r="DM208" s="596">
        <v>7</v>
      </c>
      <c r="DN208" s="596">
        <v>8</v>
      </c>
      <c r="DO208" s="596">
        <v>9</v>
      </c>
    </row>
    <row r="209" spans="1:119" ht="15.4" customHeight="1" x14ac:dyDescent="0.2">
      <c r="A209"/>
      <c r="B209" s="838" t="s">
        <v>143</v>
      </c>
      <c r="C209" s="592"/>
      <c r="D209" s="826" t="s">
        <v>173</v>
      </c>
      <c r="E209" s="597" t="s">
        <v>92</v>
      </c>
      <c r="F209" s="599">
        <v>0</v>
      </c>
      <c r="G209" s="599">
        <v>1</v>
      </c>
      <c r="H209" s="599">
        <v>1</v>
      </c>
      <c r="I209" s="599">
        <v>0</v>
      </c>
      <c r="J209" s="599">
        <v>1</v>
      </c>
      <c r="K209" s="599">
        <v>0</v>
      </c>
      <c r="L209" s="599">
        <v>1</v>
      </c>
      <c r="M209" s="599">
        <v>0</v>
      </c>
      <c r="N209" s="599">
        <v>0</v>
      </c>
      <c r="O209" s="600">
        <v>0</v>
      </c>
      <c r="P209" s="592"/>
      <c r="Q209" s="826" t="s">
        <v>173</v>
      </c>
      <c r="R209" s="597" t="s">
        <v>92</v>
      </c>
      <c r="S209" s="599">
        <v>0</v>
      </c>
      <c r="T209" s="599">
        <v>0</v>
      </c>
      <c r="U209" s="599">
        <v>0</v>
      </c>
      <c r="V209" s="599">
        <v>0</v>
      </c>
      <c r="W209" s="599">
        <v>0</v>
      </c>
      <c r="X209" s="599">
        <v>0</v>
      </c>
      <c r="Y209" s="599">
        <v>0</v>
      </c>
      <c r="Z209" s="599">
        <v>0</v>
      </c>
      <c r="AA209" s="599">
        <v>0</v>
      </c>
      <c r="AB209" s="600">
        <v>0</v>
      </c>
      <c r="AC209" s="592"/>
      <c r="AD209" s="826" t="s">
        <v>173</v>
      </c>
      <c r="AE209" s="597" t="s">
        <v>92</v>
      </c>
      <c r="AF209" s="599">
        <v>0</v>
      </c>
      <c r="AG209" s="599">
        <v>1</v>
      </c>
      <c r="AH209" s="599">
        <v>1</v>
      </c>
      <c r="AI209" s="599">
        <v>0</v>
      </c>
      <c r="AJ209" s="599">
        <v>1</v>
      </c>
      <c r="AK209" s="599">
        <v>0</v>
      </c>
      <c r="AL209" s="599">
        <v>1</v>
      </c>
      <c r="AM209" s="599">
        <v>0</v>
      </c>
      <c r="AN209" s="599">
        <v>0</v>
      </c>
      <c r="AO209" s="600">
        <v>0</v>
      </c>
      <c r="AP209" s="591"/>
      <c r="AQ209" s="826" t="s">
        <v>173</v>
      </c>
      <c r="AR209" s="597" t="s">
        <v>92</v>
      </c>
      <c r="AS209" s="599">
        <v>0</v>
      </c>
      <c r="AT209" s="599">
        <v>1</v>
      </c>
      <c r="AU209" s="599">
        <v>0</v>
      </c>
      <c r="AV209" s="599">
        <v>0</v>
      </c>
      <c r="AW209" s="599">
        <v>1</v>
      </c>
      <c r="AX209" s="599">
        <v>0</v>
      </c>
      <c r="AY209" s="599">
        <v>0</v>
      </c>
      <c r="AZ209" s="599">
        <v>0</v>
      </c>
      <c r="BA209" s="599">
        <v>0</v>
      </c>
      <c r="BB209" s="600">
        <v>0</v>
      </c>
      <c r="BC209" s="592"/>
      <c r="BD209" s="826" t="s">
        <v>173</v>
      </c>
      <c r="BE209" s="597" t="s">
        <v>92</v>
      </c>
      <c r="BF209" s="599">
        <v>0</v>
      </c>
      <c r="BG209" s="599">
        <v>0</v>
      </c>
      <c r="BH209" s="599">
        <v>1</v>
      </c>
      <c r="BI209" s="599">
        <v>0</v>
      </c>
      <c r="BJ209" s="599">
        <v>0</v>
      </c>
      <c r="BK209" s="599">
        <v>0</v>
      </c>
      <c r="BL209" s="599">
        <v>1</v>
      </c>
      <c r="BM209" s="599">
        <v>0</v>
      </c>
      <c r="BN209" s="599">
        <v>0</v>
      </c>
      <c r="BO209" s="600">
        <v>0</v>
      </c>
      <c r="BP209"/>
      <c r="BQ209" s="826" t="s">
        <v>173</v>
      </c>
      <c r="BR209" s="597" t="s">
        <v>92</v>
      </c>
      <c r="BS209" s="599">
        <v>0</v>
      </c>
      <c r="BT209" s="599">
        <v>1</v>
      </c>
      <c r="BU209" s="599">
        <v>0</v>
      </c>
      <c r="BV209" s="599">
        <v>0</v>
      </c>
      <c r="BW209" s="599">
        <v>1</v>
      </c>
      <c r="BX209" s="599">
        <v>0</v>
      </c>
      <c r="BY209" s="599">
        <v>0</v>
      </c>
      <c r="BZ209" s="599">
        <v>0</v>
      </c>
      <c r="CA209" s="599">
        <v>0</v>
      </c>
      <c r="CB209" s="600">
        <v>0</v>
      </c>
      <c r="CC209" s="592"/>
      <c r="CD209" s="826" t="s">
        <v>173</v>
      </c>
      <c r="CE209" s="597" t="s">
        <v>92</v>
      </c>
      <c r="CF209" s="599">
        <v>0</v>
      </c>
      <c r="CG209" s="599">
        <v>0</v>
      </c>
      <c r="CH209" s="599">
        <v>1</v>
      </c>
      <c r="CI209" s="599">
        <v>0</v>
      </c>
      <c r="CJ209" s="599">
        <v>0</v>
      </c>
      <c r="CK209" s="599">
        <v>0</v>
      </c>
      <c r="CL209" s="599">
        <v>1</v>
      </c>
      <c r="CM209" s="599">
        <v>0</v>
      </c>
      <c r="CN209" s="599">
        <v>0</v>
      </c>
      <c r="CO209" s="600">
        <v>0</v>
      </c>
      <c r="CP209"/>
      <c r="CQ209" s="826" t="s">
        <v>173</v>
      </c>
      <c r="CR209" s="597" t="s">
        <v>92</v>
      </c>
      <c r="CS209" s="599">
        <v>0</v>
      </c>
      <c r="CT209" s="599">
        <v>1</v>
      </c>
      <c r="CU209" s="599">
        <v>1</v>
      </c>
      <c r="CV209" s="599">
        <v>0</v>
      </c>
      <c r="CW209" s="599">
        <v>1</v>
      </c>
      <c r="CX209" s="599">
        <v>0</v>
      </c>
      <c r="CY209" s="599">
        <v>1</v>
      </c>
      <c r="CZ209" s="599">
        <v>0</v>
      </c>
      <c r="DA209" s="599">
        <v>0</v>
      </c>
      <c r="DB209" s="600">
        <v>0</v>
      </c>
      <c r="DC209" s="592"/>
      <c r="DD209" s="826" t="s">
        <v>173</v>
      </c>
      <c r="DE209" s="597" t="s">
        <v>92</v>
      </c>
      <c r="DF209" s="599">
        <v>0</v>
      </c>
      <c r="DG209" s="599">
        <v>0</v>
      </c>
      <c r="DH209" s="599">
        <v>0</v>
      </c>
      <c r="DI209" s="599">
        <v>0</v>
      </c>
      <c r="DJ209" s="599">
        <v>0</v>
      </c>
      <c r="DK209" s="599">
        <v>0</v>
      </c>
      <c r="DL209" s="599">
        <v>0</v>
      </c>
      <c r="DM209" s="599">
        <v>0</v>
      </c>
      <c r="DN209" s="599">
        <v>0</v>
      </c>
      <c r="DO209" s="600">
        <v>0</v>
      </c>
    </row>
    <row r="210" spans="1:119" ht="15.4" customHeight="1" x14ac:dyDescent="0.2">
      <c r="A210"/>
      <c r="B210" s="838"/>
      <c r="C210" s="592"/>
      <c r="D210" s="827"/>
      <c r="E210" s="597">
        <v>1</v>
      </c>
      <c r="F210" s="599">
        <v>6</v>
      </c>
      <c r="G210" s="599">
        <v>2</v>
      </c>
      <c r="H210" s="599">
        <v>1</v>
      </c>
      <c r="I210" s="599">
        <v>1</v>
      </c>
      <c r="J210" s="599">
        <v>2</v>
      </c>
      <c r="K210" s="599">
        <v>2</v>
      </c>
      <c r="L210" s="599">
        <v>0</v>
      </c>
      <c r="M210" s="599">
        <v>0</v>
      </c>
      <c r="N210" s="599">
        <v>0</v>
      </c>
      <c r="O210" s="599">
        <v>0</v>
      </c>
      <c r="P210" s="592"/>
      <c r="Q210" s="827"/>
      <c r="R210" s="597">
        <v>1</v>
      </c>
      <c r="S210" s="599">
        <v>3</v>
      </c>
      <c r="T210" s="599">
        <v>1</v>
      </c>
      <c r="U210" s="599">
        <v>0</v>
      </c>
      <c r="V210" s="599">
        <v>0</v>
      </c>
      <c r="W210" s="599">
        <v>0</v>
      </c>
      <c r="X210" s="599">
        <v>1</v>
      </c>
      <c r="Y210" s="599">
        <v>0</v>
      </c>
      <c r="Z210" s="599">
        <v>0</v>
      </c>
      <c r="AA210" s="599">
        <v>0</v>
      </c>
      <c r="AB210" s="599">
        <v>0</v>
      </c>
      <c r="AC210" s="592"/>
      <c r="AD210" s="827"/>
      <c r="AE210" s="597">
        <v>1</v>
      </c>
      <c r="AF210" s="599">
        <v>3</v>
      </c>
      <c r="AG210" s="599">
        <v>1</v>
      </c>
      <c r="AH210" s="599">
        <v>1</v>
      </c>
      <c r="AI210" s="599">
        <v>1</v>
      </c>
      <c r="AJ210" s="599">
        <v>2</v>
      </c>
      <c r="AK210" s="599">
        <v>1</v>
      </c>
      <c r="AL210" s="599">
        <v>0</v>
      </c>
      <c r="AM210" s="599">
        <v>0</v>
      </c>
      <c r="AN210" s="599">
        <v>0</v>
      </c>
      <c r="AO210" s="599">
        <v>0</v>
      </c>
      <c r="AP210" s="591"/>
      <c r="AQ210" s="827"/>
      <c r="AR210" s="597">
        <v>1</v>
      </c>
      <c r="AS210" s="599">
        <v>2</v>
      </c>
      <c r="AT210" s="599">
        <v>2</v>
      </c>
      <c r="AU210" s="599">
        <v>1</v>
      </c>
      <c r="AV210" s="599">
        <v>1</v>
      </c>
      <c r="AW210" s="599">
        <v>0</v>
      </c>
      <c r="AX210" s="599">
        <v>0</v>
      </c>
      <c r="AY210" s="599">
        <v>0</v>
      </c>
      <c r="AZ210" s="599">
        <v>0</v>
      </c>
      <c r="BA210" s="599">
        <v>0</v>
      </c>
      <c r="BB210" s="599">
        <v>0</v>
      </c>
      <c r="BC210" s="592"/>
      <c r="BD210" s="827"/>
      <c r="BE210" s="597">
        <v>1</v>
      </c>
      <c r="BF210" s="599">
        <v>4</v>
      </c>
      <c r="BG210" s="599">
        <v>0</v>
      </c>
      <c r="BH210" s="599">
        <v>0</v>
      </c>
      <c r="BI210" s="599">
        <v>0</v>
      </c>
      <c r="BJ210" s="599">
        <v>2</v>
      </c>
      <c r="BK210" s="599">
        <v>2</v>
      </c>
      <c r="BL210" s="599">
        <v>0</v>
      </c>
      <c r="BM210" s="599">
        <v>0</v>
      </c>
      <c r="BN210" s="599">
        <v>0</v>
      </c>
      <c r="BO210" s="599">
        <v>0</v>
      </c>
      <c r="BP210"/>
      <c r="BQ210" s="827"/>
      <c r="BR210" s="597">
        <v>1</v>
      </c>
      <c r="BS210" s="599">
        <v>3</v>
      </c>
      <c r="BT210" s="599">
        <v>1</v>
      </c>
      <c r="BU210" s="599">
        <v>0</v>
      </c>
      <c r="BV210" s="599">
        <v>0</v>
      </c>
      <c r="BW210" s="599">
        <v>0</v>
      </c>
      <c r="BX210" s="599">
        <v>0</v>
      </c>
      <c r="BY210" s="599">
        <v>0</v>
      </c>
      <c r="BZ210" s="599">
        <v>0</v>
      </c>
      <c r="CA210" s="599">
        <v>0</v>
      </c>
      <c r="CB210" s="599">
        <v>0</v>
      </c>
      <c r="CC210" s="592"/>
      <c r="CD210" s="827"/>
      <c r="CE210" s="597">
        <v>1</v>
      </c>
      <c r="CF210" s="599">
        <v>3</v>
      </c>
      <c r="CG210" s="599">
        <v>1</v>
      </c>
      <c r="CH210" s="599">
        <v>1</v>
      </c>
      <c r="CI210" s="599">
        <v>1</v>
      </c>
      <c r="CJ210" s="599">
        <v>2</v>
      </c>
      <c r="CK210" s="599">
        <v>2</v>
      </c>
      <c r="CL210" s="599">
        <v>0</v>
      </c>
      <c r="CM210" s="599">
        <v>0</v>
      </c>
      <c r="CN210" s="599">
        <v>0</v>
      </c>
      <c r="CO210" s="599">
        <v>0</v>
      </c>
      <c r="CP210"/>
      <c r="CQ210" s="827"/>
      <c r="CR210" s="597">
        <v>1</v>
      </c>
      <c r="CS210" s="599">
        <v>3</v>
      </c>
      <c r="CT210" s="599">
        <v>1</v>
      </c>
      <c r="CU210" s="599">
        <v>1</v>
      </c>
      <c r="CV210" s="599">
        <v>1</v>
      </c>
      <c r="CW210" s="599">
        <v>2</v>
      </c>
      <c r="CX210" s="599">
        <v>2</v>
      </c>
      <c r="CY210" s="599">
        <v>0</v>
      </c>
      <c r="CZ210" s="599">
        <v>0</v>
      </c>
      <c r="DA210" s="599">
        <v>0</v>
      </c>
      <c r="DB210" s="599">
        <v>0</v>
      </c>
      <c r="DC210" s="592"/>
      <c r="DD210" s="827"/>
      <c r="DE210" s="597">
        <v>1</v>
      </c>
      <c r="DF210" s="599">
        <v>3</v>
      </c>
      <c r="DG210" s="599">
        <v>1</v>
      </c>
      <c r="DH210" s="599">
        <v>0</v>
      </c>
      <c r="DI210" s="599">
        <v>0</v>
      </c>
      <c r="DJ210" s="599">
        <v>0</v>
      </c>
      <c r="DK210" s="599">
        <v>0</v>
      </c>
      <c r="DL210" s="599">
        <v>0</v>
      </c>
      <c r="DM210" s="599">
        <v>0</v>
      </c>
      <c r="DN210" s="599">
        <v>0</v>
      </c>
      <c r="DO210" s="599">
        <v>0</v>
      </c>
    </row>
    <row r="211" spans="1:119" ht="15.4" customHeight="1" x14ac:dyDescent="0.2">
      <c r="A211"/>
      <c r="B211" s="838"/>
      <c r="C211" s="592"/>
      <c r="D211" s="827"/>
      <c r="E211" s="597" t="s">
        <v>45</v>
      </c>
      <c r="F211" s="599">
        <v>184</v>
      </c>
      <c r="G211" s="599">
        <v>136</v>
      </c>
      <c r="H211" s="599">
        <v>69</v>
      </c>
      <c r="I211" s="599">
        <v>24</v>
      </c>
      <c r="J211" s="599">
        <v>18</v>
      </c>
      <c r="K211" s="599">
        <v>5</v>
      </c>
      <c r="L211" s="599">
        <v>9</v>
      </c>
      <c r="M211" s="599">
        <v>6</v>
      </c>
      <c r="N211" s="599">
        <v>3</v>
      </c>
      <c r="O211" s="599">
        <v>0</v>
      </c>
      <c r="P211" s="592"/>
      <c r="Q211" s="827"/>
      <c r="R211" s="597" t="s">
        <v>45</v>
      </c>
      <c r="S211" s="599">
        <v>37</v>
      </c>
      <c r="T211" s="599">
        <v>24</v>
      </c>
      <c r="U211" s="599">
        <v>16</v>
      </c>
      <c r="V211" s="599">
        <v>3</v>
      </c>
      <c r="W211" s="599">
        <v>2</v>
      </c>
      <c r="X211" s="599">
        <v>2</v>
      </c>
      <c r="Y211" s="599">
        <v>1</v>
      </c>
      <c r="Z211" s="599">
        <v>1</v>
      </c>
      <c r="AA211" s="599">
        <v>2</v>
      </c>
      <c r="AB211" s="599">
        <v>0</v>
      </c>
      <c r="AC211" s="592"/>
      <c r="AD211" s="827"/>
      <c r="AE211" s="597" t="s">
        <v>45</v>
      </c>
      <c r="AF211" s="599">
        <v>147</v>
      </c>
      <c r="AG211" s="599">
        <v>112</v>
      </c>
      <c r="AH211" s="599">
        <v>53</v>
      </c>
      <c r="AI211" s="599">
        <v>21</v>
      </c>
      <c r="AJ211" s="599">
        <v>16</v>
      </c>
      <c r="AK211" s="599">
        <v>3</v>
      </c>
      <c r="AL211" s="599">
        <v>8</v>
      </c>
      <c r="AM211" s="599">
        <v>5</v>
      </c>
      <c r="AN211" s="599">
        <v>1</v>
      </c>
      <c r="AO211" s="599">
        <v>0</v>
      </c>
      <c r="AP211" s="591"/>
      <c r="AQ211" s="827"/>
      <c r="AR211" s="597" t="s">
        <v>45</v>
      </c>
      <c r="AS211" s="599">
        <v>95</v>
      </c>
      <c r="AT211" s="599">
        <v>59</v>
      </c>
      <c r="AU211" s="599">
        <v>25</v>
      </c>
      <c r="AV211" s="599">
        <v>8</v>
      </c>
      <c r="AW211" s="599">
        <v>5</v>
      </c>
      <c r="AX211" s="599">
        <v>1</v>
      </c>
      <c r="AY211" s="599">
        <v>5</v>
      </c>
      <c r="AZ211" s="599">
        <v>0</v>
      </c>
      <c r="BA211" s="599">
        <v>1</v>
      </c>
      <c r="BB211" s="599">
        <v>0</v>
      </c>
      <c r="BC211" s="592"/>
      <c r="BD211" s="827"/>
      <c r="BE211" s="597" t="s">
        <v>45</v>
      </c>
      <c r="BF211" s="599">
        <v>89</v>
      </c>
      <c r="BG211" s="599">
        <v>77</v>
      </c>
      <c r="BH211" s="599">
        <v>44</v>
      </c>
      <c r="BI211" s="599">
        <v>16</v>
      </c>
      <c r="BJ211" s="599">
        <v>13</v>
      </c>
      <c r="BK211" s="599">
        <v>4</v>
      </c>
      <c r="BL211" s="599">
        <v>4</v>
      </c>
      <c r="BM211" s="599">
        <v>6</v>
      </c>
      <c r="BN211" s="599">
        <v>2</v>
      </c>
      <c r="BO211" s="599">
        <v>0</v>
      </c>
      <c r="BP211"/>
      <c r="BQ211" s="827"/>
      <c r="BR211" s="597" t="s">
        <v>45</v>
      </c>
      <c r="BS211" s="599">
        <v>139</v>
      </c>
      <c r="BT211" s="599">
        <v>81</v>
      </c>
      <c r="BU211" s="599">
        <v>32</v>
      </c>
      <c r="BV211" s="599">
        <v>6</v>
      </c>
      <c r="BW211" s="599">
        <v>4</v>
      </c>
      <c r="BX211" s="599">
        <v>0</v>
      </c>
      <c r="BY211" s="599">
        <v>1</v>
      </c>
      <c r="BZ211" s="599">
        <v>0</v>
      </c>
      <c r="CA211" s="599">
        <v>1</v>
      </c>
      <c r="CB211" s="599">
        <v>0</v>
      </c>
      <c r="CC211" s="592"/>
      <c r="CD211" s="827"/>
      <c r="CE211" s="597" t="s">
        <v>45</v>
      </c>
      <c r="CF211" s="599">
        <v>45</v>
      </c>
      <c r="CG211" s="599">
        <v>55</v>
      </c>
      <c r="CH211" s="599">
        <v>37</v>
      </c>
      <c r="CI211" s="599">
        <v>18</v>
      </c>
      <c r="CJ211" s="599">
        <v>14</v>
      </c>
      <c r="CK211" s="599">
        <v>5</v>
      </c>
      <c r="CL211" s="599">
        <v>8</v>
      </c>
      <c r="CM211" s="599">
        <v>6</v>
      </c>
      <c r="CN211" s="599">
        <v>2</v>
      </c>
      <c r="CO211" s="599">
        <v>0</v>
      </c>
      <c r="CP211"/>
      <c r="CQ211" s="827"/>
      <c r="CR211" s="597" t="s">
        <v>45</v>
      </c>
      <c r="CS211" s="599">
        <v>48</v>
      </c>
      <c r="CT211" s="599">
        <v>47</v>
      </c>
      <c r="CU211" s="599">
        <v>34</v>
      </c>
      <c r="CV211" s="599">
        <v>17</v>
      </c>
      <c r="CW211" s="599">
        <v>15</v>
      </c>
      <c r="CX211" s="599">
        <v>4</v>
      </c>
      <c r="CY211" s="599">
        <v>9</v>
      </c>
      <c r="CZ211" s="599">
        <v>5</v>
      </c>
      <c r="DA211" s="599">
        <v>1</v>
      </c>
      <c r="DB211" s="599">
        <v>0</v>
      </c>
      <c r="DC211" s="592"/>
      <c r="DD211" s="827"/>
      <c r="DE211" s="597" t="s">
        <v>45</v>
      </c>
      <c r="DF211" s="599">
        <v>136</v>
      </c>
      <c r="DG211" s="599">
        <v>89</v>
      </c>
      <c r="DH211" s="599">
        <v>35</v>
      </c>
      <c r="DI211" s="599">
        <v>7</v>
      </c>
      <c r="DJ211" s="599">
        <v>3</v>
      </c>
      <c r="DK211" s="599">
        <v>1</v>
      </c>
      <c r="DL211" s="599">
        <v>0</v>
      </c>
      <c r="DM211" s="599">
        <v>1</v>
      </c>
      <c r="DN211" s="599">
        <v>2</v>
      </c>
      <c r="DO211" s="599">
        <v>0</v>
      </c>
    </row>
    <row r="212" spans="1:119" ht="15.4" customHeight="1" x14ac:dyDescent="0.2">
      <c r="A212"/>
      <c r="B212" s="838"/>
      <c r="C212" s="592"/>
      <c r="D212" s="827"/>
      <c r="E212" s="597" t="s">
        <v>33</v>
      </c>
      <c r="F212" s="599">
        <v>144</v>
      </c>
      <c r="G212" s="599">
        <v>149</v>
      </c>
      <c r="H212" s="599">
        <v>46</v>
      </c>
      <c r="I212" s="599">
        <v>36</v>
      </c>
      <c r="J212" s="599">
        <v>9</v>
      </c>
      <c r="K212" s="599">
        <v>5</v>
      </c>
      <c r="L212" s="599">
        <v>4</v>
      </c>
      <c r="M212" s="599">
        <v>3</v>
      </c>
      <c r="N212" s="599">
        <v>1</v>
      </c>
      <c r="O212" s="599">
        <v>0</v>
      </c>
      <c r="P212" s="592"/>
      <c r="Q212" s="827"/>
      <c r="R212" s="597" t="s">
        <v>33</v>
      </c>
      <c r="S212" s="599">
        <v>34</v>
      </c>
      <c r="T212" s="599">
        <v>38</v>
      </c>
      <c r="U212" s="599">
        <v>13</v>
      </c>
      <c r="V212" s="599">
        <v>6</v>
      </c>
      <c r="W212" s="599">
        <v>0</v>
      </c>
      <c r="X212" s="599">
        <v>1</v>
      </c>
      <c r="Y212" s="599">
        <v>0</v>
      </c>
      <c r="Z212" s="599">
        <v>0</v>
      </c>
      <c r="AA212" s="599">
        <v>0</v>
      </c>
      <c r="AB212" s="599">
        <v>0</v>
      </c>
      <c r="AC212" s="592"/>
      <c r="AD212" s="827"/>
      <c r="AE212" s="597" t="s">
        <v>33</v>
      </c>
      <c r="AF212" s="599">
        <v>110</v>
      </c>
      <c r="AG212" s="599">
        <v>111</v>
      </c>
      <c r="AH212" s="599">
        <v>33</v>
      </c>
      <c r="AI212" s="599">
        <v>30</v>
      </c>
      <c r="AJ212" s="599">
        <v>9</v>
      </c>
      <c r="AK212" s="599">
        <v>4</v>
      </c>
      <c r="AL212" s="599">
        <v>4</v>
      </c>
      <c r="AM212" s="599">
        <v>3</v>
      </c>
      <c r="AN212" s="599">
        <v>1</v>
      </c>
      <c r="AO212" s="599">
        <v>0</v>
      </c>
      <c r="AP212" s="591"/>
      <c r="AQ212" s="827"/>
      <c r="AR212" s="597" t="s">
        <v>33</v>
      </c>
      <c r="AS212" s="599">
        <v>64</v>
      </c>
      <c r="AT212" s="599">
        <v>63</v>
      </c>
      <c r="AU212" s="599">
        <v>15</v>
      </c>
      <c r="AV212" s="599">
        <v>10</v>
      </c>
      <c r="AW212" s="599">
        <v>3</v>
      </c>
      <c r="AX212" s="599">
        <v>3</v>
      </c>
      <c r="AY212" s="599">
        <v>2</v>
      </c>
      <c r="AZ212" s="599">
        <v>0</v>
      </c>
      <c r="BA212" s="599">
        <v>0</v>
      </c>
      <c r="BB212" s="599">
        <v>0</v>
      </c>
      <c r="BC212" s="592"/>
      <c r="BD212" s="827"/>
      <c r="BE212" s="597" t="s">
        <v>33</v>
      </c>
      <c r="BF212" s="599">
        <v>80</v>
      </c>
      <c r="BG212" s="599">
        <v>86</v>
      </c>
      <c r="BH212" s="599">
        <v>31</v>
      </c>
      <c r="BI212" s="599">
        <v>26</v>
      </c>
      <c r="BJ212" s="599">
        <v>6</v>
      </c>
      <c r="BK212" s="599">
        <v>2</v>
      </c>
      <c r="BL212" s="599">
        <v>2</v>
      </c>
      <c r="BM212" s="599">
        <v>3</v>
      </c>
      <c r="BN212" s="599">
        <v>1</v>
      </c>
      <c r="BO212" s="599">
        <v>0</v>
      </c>
      <c r="BP212"/>
      <c r="BQ212" s="827"/>
      <c r="BR212" s="597" t="s">
        <v>33</v>
      </c>
      <c r="BS212" s="599">
        <v>73</v>
      </c>
      <c r="BT212" s="599">
        <v>76</v>
      </c>
      <c r="BU212" s="599">
        <v>27</v>
      </c>
      <c r="BV212" s="599">
        <v>22</v>
      </c>
      <c r="BW212" s="599">
        <v>3</v>
      </c>
      <c r="BX212" s="599">
        <v>1</v>
      </c>
      <c r="BY212" s="599">
        <v>0</v>
      </c>
      <c r="BZ212" s="599">
        <v>0</v>
      </c>
      <c r="CA212" s="599">
        <v>0</v>
      </c>
      <c r="CB212" s="599">
        <v>0</v>
      </c>
      <c r="CC212" s="592"/>
      <c r="CD212" s="827"/>
      <c r="CE212" s="597" t="s">
        <v>33</v>
      </c>
      <c r="CF212" s="599">
        <v>71</v>
      </c>
      <c r="CG212" s="599">
        <v>73</v>
      </c>
      <c r="CH212" s="599">
        <v>19</v>
      </c>
      <c r="CI212" s="599">
        <v>14</v>
      </c>
      <c r="CJ212" s="599">
        <v>6</v>
      </c>
      <c r="CK212" s="599">
        <v>4</v>
      </c>
      <c r="CL212" s="599">
        <v>4</v>
      </c>
      <c r="CM212" s="599">
        <v>3</v>
      </c>
      <c r="CN212" s="599">
        <v>1</v>
      </c>
      <c r="CO212" s="599">
        <v>0</v>
      </c>
      <c r="CP212"/>
      <c r="CQ212" s="827"/>
      <c r="CR212" s="597" t="s">
        <v>33</v>
      </c>
      <c r="CS212" s="599">
        <v>22</v>
      </c>
      <c r="CT212" s="599">
        <v>35</v>
      </c>
      <c r="CU212" s="599">
        <v>15</v>
      </c>
      <c r="CV212" s="599">
        <v>13</v>
      </c>
      <c r="CW212" s="599">
        <v>8</v>
      </c>
      <c r="CX212" s="599">
        <v>5</v>
      </c>
      <c r="CY212" s="599">
        <v>4</v>
      </c>
      <c r="CZ212" s="599">
        <v>3</v>
      </c>
      <c r="DA212" s="599">
        <v>1</v>
      </c>
      <c r="DB212" s="599">
        <v>0</v>
      </c>
      <c r="DC212" s="592"/>
      <c r="DD212" s="827"/>
      <c r="DE212" s="597" t="s">
        <v>33</v>
      </c>
      <c r="DF212" s="599">
        <v>122</v>
      </c>
      <c r="DG212" s="599">
        <v>114</v>
      </c>
      <c r="DH212" s="599">
        <v>31</v>
      </c>
      <c r="DI212" s="599">
        <v>23</v>
      </c>
      <c r="DJ212" s="599">
        <v>1</v>
      </c>
      <c r="DK212" s="599">
        <v>0</v>
      </c>
      <c r="DL212" s="599">
        <v>0</v>
      </c>
      <c r="DM212" s="599">
        <v>0</v>
      </c>
      <c r="DN212" s="599">
        <v>0</v>
      </c>
      <c r="DO212" s="599">
        <v>0</v>
      </c>
    </row>
    <row r="213" spans="1:119" ht="15.4" customHeight="1" x14ac:dyDescent="0.2">
      <c r="A213"/>
      <c r="B213" s="838"/>
      <c r="C213" s="592"/>
      <c r="D213" s="827"/>
      <c r="E213" s="597" t="s">
        <v>34</v>
      </c>
      <c r="F213" s="599">
        <v>188</v>
      </c>
      <c r="G213" s="599">
        <v>223</v>
      </c>
      <c r="H213" s="599">
        <v>146</v>
      </c>
      <c r="I213" s="599">
        <v>70</v>
      </c>
      <c r="J213" s="599">
        <v>28</v>
      </c>
      <c r="K213" s="599">
        <v>16</v>
      </c>
      <c r="L213" s="599">
        <v>11</v>
      </c>
      <c r="M213" s="599">
        <v>3</v>
      </c>
      <c r="N213" s="599">
        <v>0</v>
      </c>
      <c r="O213" s="599">
        <v>1</v>
      </c>
      <c r="P213" s="592"/>
      <c r="Q213" s="827"/>
      <c r="R213" s="597" t="s">
        <v>34</v>
      </c>
      <c r="S213" s="599">
        <v>51</v>
      </c>
      <c r="T213" s="599">
        <v>43</v>
      </c>
      <c r="U213" s="599">
        <v>25</v>
      </c>
      <c r="V213" s="599">
        <v>12</v>
      </c>
      <c r="W213" s="599">
        <v>8</v>
      </c>
      <c r="X213" s="599">
        <v>1</v>
      </c>
      <c r="Y213" s="599">
        <v>1</v>
      </c>
      <c r="Z213" s="599">
        <v>0</v>
      </c>
      <c r="AA213" s="599">
        <v>0</v>
      </c>
      <c r="AB213" s="599">
        <v>1</v>
      </c>
      <c r="AC213" s="592"/>
      <c r="AD213" s="827"/>
      <c r="AE213" s="597" t="s">
        <v>34</v>
      </c>
      <c r="AF213" s="599">
        <v>137</v>
      </c>
      <c r="AG213" s="599">
        <v>180</v>
      </c>
      <c r="AH213" s="599">
        <v>121</v>
      </c>
      <c r="AI213" s="599">
        <v>58</v>
      </c>
      <c r="AJ213" s="599">
        <v>20</v>
      </c>
      <c r="AK213" s="599">
        <v>15</v>
      </c>
      <c r="AL213" s="599">
        <v>10</v>
      </c>
      <c r="AM213" s="599">
        <v>3</v>
      </c>
      <c r="AN213" s="599">
        <v>0</v>
      </c>
      <c r="AO213" s="599">
        <v>0</v>
      </c>
      <c r="AP213" s="591"/>
      <c r="AQ213" s="827"/>
      <c r="AR213" s="597" t="s">
        <v>34</v>
      </c>
      <c r="AS213" s="599">
        <v>100</v>
      </c>
      <c r="AT213" s="599">
        <v>84</v>
      </c>
      <c r="AU213" s="599">
        <v>57</v>
      </c>
      <c r="AV213" s="599">
        <v>19</v>
      </c>
      <c r="AW213" s="599">
        <v>9</v>
      </c>
      <c r="AX213" s="599">
        <v>7</v>
      </c>
      <c r="AY213" s="599">
        <v>4</v>
      </c>
      <c r="AZ213" s="599">
        <v>0</v>
      </c>
      <c r="BA213" s="599">
        <v>0</v>
      </c>
      <c r="BB213" s="599">
        <v>1</v>
      </c>
      <c r="BC213" s="592"/>
      <c r="BD213" s="827"/>
      <c r="BE213" s="597" t="s">
        <v>34</v>
      </c>
      <c r="BF213" s="599">
        <v>88</v>
      </c>
      <c r="BG213" s="599">
        <v>139</v>
      </c>
      <c r="BH213" s="599">
        <v>89</v>
      </c>
      <c r="BI213" s="599">
        <v>51</v>
      </c>
      <c r="BJ213" s="599">
        <v>19</v>
      </c>
      <c r="BK213" s="599">
        <v>9</v>
      </c>
      <c r="BL213" s="599">
        <v>7</v>
      </c>
      <c r="BM213" s="599">
        <v>3</v>
      </c>
      <c r="BN213" s="599">
        <v>0</v>
      </c>
      <c r="BO213" s="599">
        <v>0</v>
      </c>
      <c r="BP213"/>
      <c r="BQ213" s="827"/>
      <c r="BR213" s="597" t="s">
        <v>34</v>
      </c>
      <c r="BS213" s="599">
        <v>92</v>
      </c>
      <c r="BT213" s="599">
        <v>95</v>
      </c>
      <c r="BU213" s="599">
        <v>57</v>
      </c>
      <c r="BV213" s="599">
        <v>20</v>
      </c>
      <c r="BW213" s="599">
        <v>9</v>
      </c>
      <c r="BX213" s="599">
        <v>8</v>
      </c>
      <c r="BY213" s="599">
        <v>5</v>
      </c>
      <c r="BZ213" s="599">
        <v>0</v>
      </c>
      <c r="CA213" s="599">
        <v>0</v>
      </c>
      <c r="CB213" s="599">
        <v>0</v>
      </c>
      <c r="CC213" s="592"/>
      <c r="CD213" s="827"/>
      <c r="CE213" s="597" t="s">
        <v>34</v>
      </c>
      <c r="CF213" s="599">
        <v>96</v>
      </c>
      <c r="CG213" s="599">
        <v>128</v>
      </c>
      <c r="CH213" s="599">
        <v>89</v>
      </c>
      <c r="CI213" s="599">
        <v>50</v>
      </c>
      <c r="CJ213" s="599">
        <v>19</v>
      </c>
      <c r="CK213" s="599">
        <v>8</v>
      </c>
      <c r="CL213" s="599">
        <v>6</v>
      </c>
      <c r="CM213" s="599">
        <v>3</v>
      </c>
      <c r="CN213" s="599">
        <v>0</v>
      </c>
      <c r="CO213" s="599">
        <v>1</v>
      </c>
      <c r="CP213"/>
      <c r="CQ213" s="827"/>
      <c r="CR213" s="597" t="s">
        <v>34</v>
      </c>
      <c r="CS213" s="599">
        <v>37</v>
      </c>
      <c r="CT213" s="599">
        <v>52</v>
      </c>
      <c r="CU213" s="599">
        <v>44</v>
      </c>
      <c r="CV213" s="599">
        <v>29</v>
      </c>
      <c r="CW213" s="599">
        <v>16</v>
      </c>
      <c r="CX213" s="599">
        <v>9</v>
      </c>
      <c r="CY213" s="599">
        <v>6</v>
      </c>
      <c r="CZ213" s="599">
        <v>3</v>
      </c>
      <c r="DA213" s="599">
        <v>0</v>
      </c>
      <c r="DB213" s="599">
        <v>1</v>
      </c>
      <c r="DC213" s="592"/>
      <c r="DD213" s="827"/>
      <c r="DE213" s="597" t="s">
        <v>34</v>
      </c>
      <c r="DF213" s="599">
        <v>151</v>
      </c>
      <c r="DG213" s="599">
        <v>171</v>
      </c>
      <c r="DH213" s="599">
        <v>102</v>
      </c>
      <c r="DI213" s="599">
        <v>41</v>
      </c>
      <c r="DJ213" s="599">
        <v>12</v>
      </c>
      <c r="DK213" s="599">
        <v>7</v>
      </c>
      <c r="DL213" s="599">
        <v>5</v>
      </c>
      <c r="DM213" s="599">
        <v>0</v>
      </c>
      <c r="DN213" s="599">
        <v>0</v>
      </c>
      <c r="DO213" s="599">
        <v>0</v>
      </c>
    </row>
    <row r="214" spans="1:119" ht="15.4" customHeight="1" x14ac:dyDescent="0.2">
      <c r="A214"/>
      <c r="B214" s="838"/>
      <c r="C214" s="592"/>
      <c r="D214" s="827"/>
      <c r="E214" s="597" t="s">
        <v>35</v>
      </c>
      <c r="F214" s="599">
        <v>225</v>
      </c>
      <c r="G214" s="599">
        <v>493</v>
      </c>
      <c r="H214" s="599">
        <v>332</v>
      </c>
      <c r="I214" s="599">
        <v>206</v>
      </c>
      <c r="J214" s="599">
        <v>84</v>
      </c>
      <c r="K214" s="599">
        <v>33</v>
      </c>
      <c r="L214" s="599">
        <v>15</v>
      </c>
      <c r="M214" s="599">
        <v>12</v>
      </c>
      <c r="N214" s="599">
        <v>3</v>
      </c>
      <c r="O214" s="599">
        <v>0</v>
      </c>
      <c r="P214" s="592"/>
      <c r="Q214" s="827"/>
      <c r="R214" s="597" t="s">
        <v>35</v>
      </c>
      <c r="S214" s="599">
        <v>47</v>
      </c>
      <c r="T214" s="599">
        <v>108</v>
      </c>
      <c r="U214" s="599">
        <v>60</v>
      </c>
      <c r="V214" s="599">
        <v>35</v>
      </c>
      <c r="W214" s="599">
        <v>14</v>
      </c>
      <c r="X214" s="599">
        <v>6</v>
      </c>
      <c r="Y214" s="599">
        <v>1</v>
      </c>
      <c r="Z214" s="599">
        <v>1</v>
      </c>
      <c r="AA214" s="599">
        <v>0</v>
      </c>
      <c r="AB214" s="599">
        <v>0</v>
      </c>
      <c r="AC214" s="592"/>
      <c r="AD214" s="827"/>
      <c r="AE214" s="597" t="s">
        <v>35</v>
      </c>
      <c r="AF214" s="599">
        <v>178</v>
      </c>
      <c r="AG214" s="599">
        <v>385</v>
      </c>
      <c r="AH214" s="599">
        <v>272</v>
      </c>
      <c r="AI214" s="599">
        <v>171</v>
      </c>
      <c r="AJ214" s="599">
        <v>70</v>
      </c>
      <c r="AK214" s="599">
        <v>27</v>
      </c>
      <c r="AL214" s="599">
        <v>14</v>
      </c>
      <c r="AM214" s="599">
        <v>11</v>
      </c>
      <c r="AN214" s="599">
        <v>3</v>
      </c>
      <c r="AO214" s="599">
        <v>0</v>
      </c>
      <c r="AP214" s="591"/>
      <c r="AQ214" s="827"/>
      <c r="AR214" s="597" t="s">
        <v>35</v>
      </c>
      <c r="AS214" s="599">
        <v>100</v>
      </c>
      <c r="AT214" s="599">
        <v>186</v>
      </c>
      <c r="AU214" s="599">
        <v>107</v>
      </c>
      <c r="AV214" s="599">
        <v>76</v>
      </c>
      <c r="AW214" s="599">
        <v>23</v>
      </c>
      <c r="AX214" s="599">
        <v>9</v>
      </c>
      <c r="AY214" s="599">
        <v>5</v>
      </c>
      <c r="AZ214" s="599">
        <v>3</v>
      </c>
      <c r="BA214" s="599">
        <v>0</v>
      </c>
      <c r="BB214" s="599">
        <v>0</v>
      </c>
      <c r="BC214" s="592"/>
      <c r="BD214" s="827"/>
      <c r="BE214" s="597" t="s">
        <v>35</v>
      </c>
      <c r="BF214" s="599">
        <v>125</v>
      </c>
      <c r="BG214" s="599">
        <v>307</v>
      </c>
      <c r="BH214" s="599">
        <v>225</v>
      </c>
      <c r="BI214" s="599">
        <v>130</v>
      </c>
      <c r="BJ214" s="599">
        <v>61</v>
      </c>
      <c r="BK214" s="599">
        <v>24</v>
      </c>
      <c r="BL214" s="599">
        <v>10</v>
      </c>
      <c r="BM214" s="599">
        <v>9</v>
      </c>
      <c r="BN214" s="599">
        <v>3</v>
      </c>
      <c r="BO214" s="599">
        <v>0</v>
      </c>
      <c r="BP214"/>
      <c r="BQ214" s="827"/>
      <c r="BR214" s="597" t="s">
        <v>35</v>
      </c>
      <c r="BS214" s="599">
        <v>88</v>
      </c>
      <c r="BT214" s="599">
        <v>157</v>
      </c>
      <c r="BU214" s="599">
        <v>109</v>
      </c>
      <c r="BV214" s="599">
        <v>55</v>
      </c>
      <c r="BW214" s="599">
        <v>23</v>
      </c>
      <c r="BX214" s="599">
        <v>6</v>
      </c>
      <c r="BY214" s="599">
        <v>3</v>
      </c>
      <c r="BZ214" s="599">
        <v>0</v>
      </c>
      <c r="CA214" s="599">
        <v>2</v>
      </c>
      <c r="CB214" s="599">
        <v>0</v>
      </c>
      <c r="CC214" s="592"/>
      <c r="CD214" s="827"/>
      <c r="CE214" s="597" t="s">
        <v>35</v>
      </c>
      <c r="CF214" s="599">
        <v>137</v>
      </c>
      <c r="CG214" s="599">
        <v>336</v>
      </c>
      <c r="CH214" s="599">
        <v>223</v>
      </c>
      <c r="CI214" s="599">
        <v>151</v>
      </c>
      <c r="CJ214" s="599">
        <v>61</v>
      </c>
      <c r="CK214" s="599">
        <v>27</v>
      </c>
      <c r="CL214" s="599">
        <v>12</v>
      </c>
      <c r="CM214" s="599">
        <v>12</v>
      </c>
      <c r="CN214" s="599">
        <v>1</v>
      </c>
      <c r="CO214" s="599">
        <v>0</v>
      </c>
      <c r="CP214"/>
      <c r="CQ214" s="827"/>
      <c r="CR214" s="597" t="s">
        <v>35</v>
      </c>
      <c r="CS214" s="599">
        <v>28</v>
      </c>
      <c r="CT214" s="599">
        <v>94</v>
      </c>
      <c r="CU214" s="599">
        <v>68</v>
      </c>
      <c r="CV214" s="599">
        <v>66</v>
      </c>
      <c r="CW214" s="599">
        <v>38</v>
      </c>
      <c r="CX214" s="599">
        <v>15</v>
      </c>
      <c r="CY214" s="599">
        <v>9</v>
      </c>
      <c r="CZ214" s="599">
        <v>11</v>
      </c>
      <c r="DA214" s="599">
        <v>1</v>
      </c>
      <c r="DB214" s="599">
        <v>0</v>
      </c>
      <c r="DC214" s="592"/>
      <c r="DD214" s="827"/>
      <c r="DE214" s="597" t="s">
        <v>35</v>
      </c>
      <c r="DF214" s="599">
        <v>197</v>
      </c>
      <c r="DG214" s="599">
        <v>399</v>
      </c>
      <c r="DH214" s="599">
        <v>264</v>
      </c>
      <c r="DI214" s="599">
        <v>140</v>
      </c>
      <c r="DJ214" s="599">
        <v>46</v>
      </c>
      <c r="DK214" s="599">
        <v>18</v>
      </c>
      <c r="DL214" s="599">
        <v>6</v>
      </c>
      <c r="DM214" s="599">
        <v>1</v>
      </c>
      <c r="DN214" s="599">
        <v>2</v>
      </c>
      <c r="DO214" s="599">
        <v>0</v>
      </c>
    </row>
    <row r="215" spans="1:119" ht="15.4" customHeight="1" x14ac:dyDescent="0.2">
      <c r="A215"/>
      <c r="B215" s="838"/>
      <c r="C215" s="592"/>
      <c r="D215" s="827"/>
      <c r="E215" s="597" t="s">
        <v>36</v>
      </c>
      <c r="F215" s="599">
        <v>421</v>
      </c>
      <c r="G215" s="599">
        <v>972</v>
      </c>
      <c r="H215" s="599">
        <v>912</v>
      </c>
      <c r="I215" s="599">
        <v>631</v>
      </c>
      <c r="J215" s="599">
        <v>290</v>
      </c>
      <c r="K215" s="599">
        <v>155</v>
      </c>
      <c r="L215" s="599">
        <v>64</v>
      </c>
      <c r="M215" s="599">
        <v>21</v>
      </c>
      <c r="N215" s="599">
        <v>7</v>
      </c>
      <c r="O215" s="599">
        <v>0</v>
      </c>
      <c r="P215" s="592"/>
      <c r="Q215" s="827"/>
      <c r="R215" s="597" t="s">
        <v>36</v>
      </c>
      <c r="S215" s="599">
        <v>99</v>
      </c>
      <c r="T215" s="599">
        <v>211</v>
      </c>
      <c r="U215" s="599">
        <v>188</v>
      </c>
      <c r="V215" s="599">
        <v>153</v>
      </c>
      <c r="W215" s="599">
        <v>68</v>
      </c>
      <c r="X215" s="599">
        <v>29</v>
      </c>
      <c r="Y215" s="599">
        <v>10</v>
      </c>
      <c r="Z215" s="599">
        <v>1</v>
      </c>
      <c r="AA215" s="599">
        <v>1</v>
      </c>
      <c r="AB215" s="599">
        <v>0</v>
      </c>
      <c r="AC215" s="592"/>
      <c r="AD215" s="827"/>
      <c r="AE215" s="597" t="s">
        <v>36</v>
      </c>
      <c r="AF215" s="599">
        <v>322</v>
      </c>
      <c r="AG215" s="599">
        <v>761</v>
      </c>
      <c r="AH215" s="599">
        <v>724</v>
      </c>
      <c r="AI215" s="599">
        <v>478</v>
      </c>
      <c r="AJ215" s="599">
        <v>222</v>
      </c>
      <c r="AK215" s="599">
        <v>126</v>
      </c>
      <c r="AL215" s="599">
        <v>54</v>
      </c>
      <c r="AM215" s="599">
        <v>20</v>
      </c>
      <c r="AN215" s="599">
        <v>6</v>
      </c>
      <c r="AO215" s="599">
        <v>0</v>
      </c>
      <c r="AP215" s="591"/>
      <c r="AQ215" s="827"/>
      <c r="AR215" s="597" t="s">
        <v>36</v>
      </c>
      <c r="AS215" s="599">
        <v>169</v>
      </c>
      <c r="AT215" s="599">
        <v>342</v>
      </c>
      <c r="AU215" s="599">
        <v>292</v>
      </c>
      <c r="AV215" s="599">
        <v>183</v>
      </c>
      <c r="AW215" s="599">
        <v>79</v>
      </c>
      <c r="AX215" s="599">
        <v>46</v>
      </c>
      <c r="AY215" s="599">
        <v>14</v>
      </c>
      <c r="AZ215" s="599">
        <v>6</v>
      </c>
      <c r="BA215" s="599">
        <v>1</v>
      </c>
      <c r="BB215" s="599">
        <v>0</v>
      </c>
      <c r="BC215" s="592"/>
      <c r="BD215" s="827"/>
      <c r="BE215" s="597" t="s">
        <v>36</v>
      </c>
      <c r="BF215" s="599">
        <v>252</v>
      </c>
      <c r="BG215" s="599">
        <v>630</v>
      </c>
      <c r="BH215" s="599">
        <v>620</v>
      </c>
      <c r="BI215" s="599">
        <v>448</v>
      </c>
      <c r="BJ215" s="599">
        <v>211</v>
      </c>
      <c r="BK215" s="599">
        <v>109</v>
      </c>
      <c r="BL215" s="599">
        <v>50</v>
      </c>
      <c r="BM215" s="599">
        <v>15</v>
      </c>
      <c r="BN215" s="599">
        <v>6</v>
      </c>
      <c r="BO215" s="599">
        <v>0</v>
      </c>
      <c r="BP215"/>
      <c r="BQ215" s="827"/>
      <c r="BR215" s="597" t="s">
        <v>36</v>
      </c>
      <c r="BS215" s="599">
        <v>97</v>
      </c>
      <c r="BT215" s="599">
        <v>181</v>
      </c>
      <c r="BU215" s="599">
        <v>184</v>
      </c>
      <c r="BV215" s="599">
        <v>127</v>
      </c>
      <c r="BW215" s="599">
        <v>57</v>
      </c>
      <c r="BX215" s="599">
        <v>22</v>
      </c>
      <c r="BY215" s="599">
        <v>6</v>
      </c>
      <c r="BZ215" s="599">
        <v>3</v>
      </c>
      <c r="CA215" s="599">
        <v>3</v>
      </c>
      <c r="CB215" s="599">
        <v>0</v>
      </c>
      <c r="CC215" s="592"/>
      <c r="CD215" s="827"/>
      <c r="CE215" s="597" t="s">
        <v>36</v>
      </c>
      <c r="CF215" s="599">
        <v>324</v>
      </c>
      <c r="CG215" s="599">
        <v>791</v>
      </c>
      <c r="CH215" s="599">
        <v>728</v>
      </c>
      <c r="CI215" s="599">
        <v>504</v>
      </c>
      <c r="CJ215" s="599">
        <v>233</v>
      </c>
      <c r="CK215" s="599">
        <v>133</v>
      </c>
      <c r="CL215" s="599">
        <v>58</v>
      </c>
      <c r="CM215" s="599">
        <v>18</v>
      </c>
      <c r="CN215" s="599">
        <v>4</v>
      </c>
      <c r="CO215" s="599">
        <v>0</v>
      </c>
      <c r="CP215"/>
      <c r="CQ215" s="827"/>
      <c r="CR215" s="597" t="s">
        <v>36</v>
      </c>
      <c r="CS215" s="599">
        <v>51</v>
      </c>
      <c r="CT215" s="599">
        <v>146</v>
      </c>
      <c r="CU215" s="599">
        <v>192</v>
      </c>
      <c r="CV215" s="599">
        <v>170</v>
      </c>
      <c r="CW215" s="599">
        <v>105</v>
      </c>
      <c r="CX215" s="599">
        <v>56</v>
      </c>
      <c r="CY215" s="599">
        <v>35</v>
      </c>
      <c r="CZ215" s="599">
        <v>9</v>
      </c>
      <c r="DA215" s="599">
        <v>3</v>
      </c>
      <c r="DB215" s="599">
        <v>0</v>
      </c>
      <c r="DC215" s="592"/>
      <c r="DD215" s="827"/>
      <c r="DE215" s="597" t="s">
        <v>36</v>
      </c>
      <c r="DF215" s="599">
        <v>370</v>
      </c>
      <c r="DG215" s="599">
        <v>826</v>
      </c>
      <c r="DH215" s="599">
        <v>720</v>
      </c>
      <c r="DI215" s="599">
        <v>461</v>
      </c>
      <c r="DJ215" s="599">
        <v>185</v>
      </c>
      <c r="DK215" s="599">
        <v>99</v>
      </c>
      <c r="DL215" s="599">
        <v>29</v>
      </c>
      <c r="DM215" s="599">
        <v>12</v>
      </c>
      <c r="DN215" s="599">
        <v>4</v>
      </c>
      <c r="DO215" s="599">
        <v>0</v>
      </c>
    </row>
    <row r="216" spans="1:119" ht="15.4" customHeight="1" x14ac:dyDescent="0.2">
      <c r="A216"/>
      <c r="B216" s="838"/>
      <c r="C216" s="592"/>
      <c r="D216" s="827"/>
      <c r="E216" s="597" t="s">
        <v>37</v>
      </c>
      <c r="F216" s="599">
        <v>493</v>
      </c>
      <c r="G216" s="599">
        <v>1448</v>
      </c>
      <c r="H216" s="599">
        <v>1948</v>
      </c>
      <c r="I216" s="599">
        <v>1795</v>
      </c>
      <c r="J216" s="599">
        <v>1000</v>
      </c>
      <c r="K216" s="599">
        <v>573</v>
      </c>
      <c r="L216" s="599">
        <v>280</v>
      </c>
      <c r="M216" s="599">
        <v>91</v>
      </c>
      <c r="N216" s="599">
        <v>34</v>
      </c>
      <c r="O216" s="599">
        <v>3</v>
      </c>
      <c r="P216" s="592"/>
      <c r="Q216" s="827"/>
      <c r="R216" s="597" t="s">
        <v>37</v>
      </c>
      <c r="S216" s="599">
        <v>71</v>
      </c>
      <c r="T216" s="599">
        <v>267</v>
      </c>
      <c r="U216" s="599">
        <v>393</v>
      </c>
      <c r="V216" s="599">
        <v>343</v>
      </c>
      <c r="W216" s="599">
        <v>182</v>
      </c>
      <c r="X216" s="599">
        <v>112</v>
      </c>
      <c r="Y216" s="599">
        <v>47</v>
      </c>
      <c r="Z216" s="599">
        <v>11</v>
      </c>
      <c r="AA216" s="599">
        <v>4</v>
      </c>
      <c r="AB216" s="599">
        <v>0</v>
      </c>
      <c r="AC216" s="592"/>
      <c r="AD216" s="827"/>
      <c r="AE216" s="597" t="s">
        <v>37</v>
      </c>
      <c r="AF216" s="599">
        <v>422</v>
      </c>
      <c r="AG216" s="599">
        <v>1181</v>
      </c>
      <c r="AH216" s="599">
        <v>1555</v>
      </c>
      <c r="AI216" s="599">
        <v>1452</v>
      </c>
      <c r="AJ216" s="599">
        <v>818</v>
      </c>
      <c r="AK216" s="599">
        <v>461</v>
      </c>
      <c r="AL216" s="599">
        <v>233</v>
      </c>
      <c r="AM216" s="599">
        <v>80</v>
      </c>
      <c r="AN216" s="599">
        <v>30</v>
      </c>
      <c r="AO216" s="599">
        <v>3</v>
      </c>
      <c r="AP216" s="591"/>
      <c r="AQ216" s="827"/>
      <c r="AR216" s="597" t="s">
        <v>37</v>
      </c>
      <c r="AS216" s="599">
        <v>218</v>
      </c>
      <c r="AT216" s="599">
        <v>532</v>
      </c>
      <c r="AU216" s="599">
        <v>601</v>
      </c>
      <c r="AV216" s="599">
        <v>452</v>
      </c>
      <c r="AW216" s="599">
        <v>254</v>
      </c>
      <c r="AX216" s="599">
        <v>138</v>
      </c>
      <c r="AY216" s="599">
        <v>65</v>
      </c>
      <c r="AZ216" s="599">
        <v>13</v>
      </c>
      <c r="BA216" s="599">
        <v>7</v>
      </c>
      <c r="BB216" s="599">
        <v>0</v>
      </c>
      <c r="BC216" s="592"/>
      <c r="BD216" s="827"/>
      <c r="BE216" s="597" t="s">
        <v>37</v>
      </c>
      <c r="BF216" s="599">
        <v>275</v>
      </c>
      <c r="BG216" s="599">
        <v>916</v>
      </c>
      <c r="BH216" s="599">
        <v>1347</v>
      </c>
      <c r="BI216" s="599">
        <v>1343</v>
      </c>
      <c r="BJ216" s="599">
        <v>746</v>
      </c>
      <c r="BK216" s="599">
        <v>435</v>
      </c>
      <c r="BL216" s="599">
        <v>215</v>
      </c>
      <c r="BM216" s="599">
        <v>78</v>
      </c>
      <c r="BN216" s="599">
        <v>27</v>
      </c>
      <c r="BO216" s="599">
        <v>3</v>
      </c>
      <c r="BP216"/>
      <c r="BQ216" s="827"/>
      <c r="BR216" s="597" t="s">
        <v>37</v>
      </c>
      <c r="BS216" s="599">
        <v>73</v>
      </c>
      <c r="BT216" s="599">
        <v>202</v>
      </c>
      <c r="BU216" s="599">
        <v>290</v>
      </c>
      <c r="BV216" s="599">
        <v>216</v>
      </c>
      <c r="BW216" s="599">
        <v>141</v>
      </c>
      <c r="BX216" s="599">
        <v>83</v>
      </c>
      <c r="BY216" s="599">
        <v>40</v>
      </c>
      <c r="BZ216" s="599">
        <v>19</v>
      </c>
      <c r="CA216" s="599">
        <v>7</v>
      </c>
      <c r="CB216" s="599">
        <v>0</v>
      </c>
      <c r="CC216" s="592"/>
      <c r="CD216" s="827"/>
      <c r="CE216" s="597" t="s">
        <v>37</v>
      </c>
      <c r="CF216" s="599">
        <v>420</v>
      </c>
      <c r="CG216" s="599">
        <v>1246</v>
      </c>
      <c r="CH216" s="599">
        <v>1658</v>
      </c>
      <c r="CI216" s="599">
        <v>1579</v>
      </c>
      <c r="CJ216" s="599">
        <v>859</v>
      </c>
      <c r="CK216" s="599">
        <v>490</v>
      </c>
      <c r="CL216" s="599">
        <v>240</v>
      </c>
      <c r="CM216" s="599">
        <v>72</v>
      </c>
      <c r="CN216" s="599">
        <v>27</v>
      </c>
      <c r="CO216" s="599">
        <v>3</v>
      </c>
      <c r="CP216"/>
      <c r="CQ216" s="827"/>
      <c r="CR216" s="597" t="s">
        <v>37</v>
      </c>
      <c r="CS216" s="599">
        <v>52</v>
      </c>
      <c r="CT216" s="599">
        <v>180</v>
      </c>
      <c r="CU216" s="599">
        <v>354</v>
      </c>
      <c r="CV216" s="599">
        <v>413</v>
      </c>
      <c r="CW216" s="599">
        <v>275</v>
      </c>
      <c r="CX216" s="599">
        <v>174</v>
      </c>
      <c r="CY216" s="599">
        <v>89</v>
      </c>
      <c r="CZ216" s="599">
        <v>36</v>
      </c>
      <c r="DA216" s="599">
        <v>14</v>
      </c>
      <c r="DB216" s="599">
        <v>3</v>
      </c>
      <c r="DC216" s="592"/>
      <c r="DD216" s="827"/>
      <c r="DE216" s="597" t="s">
        <v>37</v>
      </c>
      <c r="DF216" s="599">
        <v>441</v>
      </c>
      <c r="DG216" s="599">
        <v>1268</v>
      </c>
      <c r="DH216" s="599">
        <v>1594</v>
      </c>
      <c r="DI216" s="599">
        <v>1382</v>
      </c>
      <c r="DJ216" s="599">
        <v>725</v>
      </c>
      <c r="DK216" s="599">
        <v>399</v>
      </c>
      <c r="DL216" s="599">
        <v>191</v>
      </c>
      <c r="DM216" s="599">
        <v>55</v>
      </c>
      <c r="DN216" s="599">
        <v>20</v>
      </c>
      <c r="DO216" s="599">
        <v>0</v>
      </c>
    </row>
    <row r="217" spans="1:119" ht="15.4" customHeight="1" x14ac:dyDescent="0.2">
      <c r="A217"/>
      <c r="B217" s="838"/>
      <c r="C217" s="592"/>
      <c r="D217" s="827"/>
      <c r="E217" s="597" t="s">
        <v>38</v>
      </c>
      <c r="F217" s="599">
        <v>358</v>
      </c>
      <c r="G217" s="599">
        <v>1353</v>
      </c>
      <c r="H217" s="599">
        <v>2335</v>
      </c>
      <c r="I217" s="599">
        <v>3009</v>
      </c>
      <c r="J217" s="599">
        <v>2343</v>
      </c>
      <c r="K217" s="599">
        <v>1744</v>
      </c>
      <c r="L217" s="599">
        <v>1012</v>
      </c>
      <c r="M217" s="599">
        <v>410</v>
      </c>
      <c r="N217" s="599">
        <v>173</v>
      </c>
      <c r="O217" s="599">
        <v>31</v>
      </c>
      <c r="P217" s="592"/>
      <c r="Q217" s="827"/>
      <c r="R217" s="597" t="s">
        <v>38</v>
      </c>
      <c r="S217" s="599">
        <v>60</v>
      </c>
      <c r="T217" s="599">
        <v>232</v>
      </c>
      <c r="U217" s="599">
        <v>444</v>
      </c>
      <c r="V217" s="599">
        <v>620</v>
      </c>
      <c r="W217" s="599">
        <v>506</v>
      </c>
      <c r="X217" s="599">
        <v>353</v>
      </c>
      <c r="Y217" s="599">
        <v>182</v>
      </c>
      <c r="Z217" s="599">
        <v>73</v>
      </c>
      <c r="AA217" s="599">
        <v>25</v>
      </c>
      <c r="AB217" s="599">
        <v>4</v>
      </c>
      <c r="AC217" s="592"/>
      <c r="AD217" s="827"/>
      <c r="AE217" s="597" t="s">
        <v>38</v>
      </c>
      <c r="AF217" s="599">
        <v>298</v>
      </c>
      <c r="AG217" s="599">
        <v>1121</v>
      </c>
      <c r="AH217" s="599">
        <v>1891</v>
      </c>
      <c r="AI217" s="599">
        <v>2389</v>
      </c>
      <c r="AJ217" s="599">
        <v>1837</v>
      </c>
      <c r="AK217" s="599">
        <v>1391</v>
      </c>
      <c r="AL217" s="599">
        <v>830</v>
      </c>
      <c r="AM217" s="599">
        <v>337</v>
      </c>
      <c r="AN217" s="599">
        <v>148</v>
      </c>
      <c r="AO217" s="599">
        <v>27</v>
      </c>
      <c r="AP217" s="591"/>
      <c r="AQ217" s="827"/>
      <c r="AR217" s="597" t="s">
        <v>38</v>
      </c>
      <c r="AS217" s="599">
        <v>151</v>
      </c>
      <c r="AT217" s="599">
        <v>473</v>
      </c>
      <c r="AU217" s="599">
        <v>681</v>
      </c>
      <c r="AV217" s="599">
        <v>749</v>
      </c>
      <c r="AW217" s="599">
        <v>504</v>
      </c>
      <c r="AX217" s="599">
        <v>386</v>
      </c>
      <c r="AY217" s="599">
        <v>228</v>
      </c>
      <c r="AZ217" s="599">
        <v>71</v>
      </c>
      <c r="BA217" s="599">
        <v>29</v>
      </c>
      <c r="BB217" s="599">
        <v>9</v>
      </c>
      <c r="BC217" s="592"/>
      <c r="BD217" s="827"/>
      <c r="BE217" s="597" t="s">
        <v>38</v>
      </c>
      <c r="BF217" s="599">
        <v>207</v>
      </c>
      <c r="BG217" s="599">
        <v>880</v>
      </c>
      <c r="BH217" s="599">
        <v>1654</v>
      </c>
      <c r="BI217" s="599">
        <v>2260</v>
      </c>
      <c r="BJ217" s="599">
        <v>1839</v>
      </c>
      <c r="BK217" s="599">
        <v>1358</v>
      </c>
      <c r="BL217" s="599">
        <v>784</v>
      </c>
      <c r="BM217" s="599">
        <v>339</v>
      </c>
      <c r="BN217" s="599">
        <v>144</v>
      </c>
      <c r="BO217" s="599">
        <v>22</v>
      </c>
      <c r="BP217"/>
      <c r="BQ217" s="827"/>
      <c r="BR217" s="597" t="s">
        <v>38</v>
      </c>
      <c r="BS217" s="599">
        <v>69</v>
      </c>
      <c r="BT217" s="599">
        <v>147</v>
      </c>
      <c r="BU217" s="599">
        <v>280</v>
      </c>
      <c r="BV217" s="599">
        <v>299</v>
      </c>
      <c r="BW217" s="599">
        <v>203</v>
      </c>
      <c r="BX217" s="599">
        <v>149</v>
      </c>
      <c r="BY217" s="599">
        <v>96</v>
      </c>
      <c r="BZ217" s="599">
        <v>50</v>
      </c>
      <c r="CA217" s="599">
        <v>24</v>
      </c>
      <c r="CB217" s="599">
        <v>2</v>
      </c>
      <c r="CC217" s="592"/>
      <c r="CD217" s="827"/>
      <c r="CE217" s="597" t="s">
        <v>38</v>
      </c>
      <c r="CF217" s="599">
        <v>289</v>
      </c>
      <c r="CG217" s="599">
        <v>1206</v>
      </c>
      <c r="CH217" s="599">
        <v>2055</v>
      </c>
      <c r="CI217" s="599">
        <v>2710</v>
      </c>
      <c r="CJ217" s="599">
        <v>2140</v>
      </c>
      <c r="CK217" s="599">
        <v>1595</v>
      </c>
      <c r="CL217" s="599">
        <v>916</v>
      </c>
      <c r="CM217" s="599">
        <v>360</v>
      </c>
      <c r="CN217" s="599">
        <v>149</v>
      </c>
      <c r="CO217" s="599">
        <v>29</v>
      </c>
      <c r="CP217"/>
      <c r="CQ217" s="827"/>
      <c r="CR217" s="597" t="s">
        <v>38</v>
      </c>
      <c r="CS217" s="599">
        <v>34</v>
      </c>
      <c r="CT217" s="599">
        <v>163</v>
      </c>
      <c r="CU217" s="599">
        <v>317</v>
      </c>
      <c r="CV217" s="599">
        <v>505</v>
      </c>
      <c r="CW217" s="599">
        <v>502</v>
      </c>
      <c r="CX217" s="599">
        <v>413</v>
      </c>
      <c r="CY217" s="599">
        <v>257</v>
      </c>
      <c r="CZ217" s="599">
        <v>126</v>
      </c>
      <c r="DA217" s="599">
        <v>48</v>
      </c>
      <c r="DB217" s="599">
        <v>10</v>
      </c>
      <c r="DC217" s="592"/>
      <c r="DD217" s="827"/>
      <c r="DE217" s="597" t="s">
        <v>38</v>
      </c>
      <c r="DF217" s="599">
        <v>324</v>
      </c>
      <c r="DG217" s="599">
        <v>1190</v>
      </c>
      <c r="DH217" s="599">
        <v>2018</v>
      </c>
      <c r="DI217" s="599">
        <v>2504</v>
      </c>
      <c r="DJ217" s="599">
        <v>1841</v>
      </c>
      <c r="DK217" s="599">
        <v>1331</v>
      </c>
      <c r="DL217" s="599">
        <v>755</v>
      </c>
      <c r="DM217" s="599">
        <v>284</v>
      </c>
      <c r="DN217" s="599">
        <v>125</v>
      </c>
      <c r="DO217" s="599">
        <v>21</v>
      </c>
    </row>
    <row r="218" spans="1:119" ht="15.4" customHeight="1" x14ac:dyDescent="0.2">
      <c r="A218"/>
      <c r="B218" s="838"/>
      <c r="C218" s="592"/>
      <c r="D218" s="827"/>
      <c r="E218" s="597" t="s">
        <v>39</v>
      </c>
      <c r="F218" s="599">
        <v>167</v>
      </c>
      <c r="G218" s="599">
        <v>716</v>
      </c>
      <c r="H218" s="599">
        <v>1622</v>
      </c>
      <c r="I218" s="599">
        <v>3132</v>
      </c>
      <c r="J218" s="599">
        <v>3334</v>
      </c>
      <c r="K218" s="599">
        <v>3391</v>
      </c>
      <c r="L218" s="599">
        <v>2570</v>
      </c>
      <c r="M218" s="599">
        <v>1501</v>
      </c>
      <c r="N218" s="599">
        <v>676</v>
      </c>
      <c r="O218" s="599">
        <v>150</v>
      </c>
      <c r="P218" s="592"/>
      <c r="Q218" s="827"/>
      <c r="R218" s="597" t="s">
        <v>39</v>
      </c>
      <c r="S218" s="599">
        <v>25</v>
      </c>
      <c r="T218" s="599">
        <v>114</v>
      </c>
      <c r="U218" s="599">
        <v>269</v>
      </c>
      <c r="V218" s="599">
        <v>574</v>
      </c>
      <c r="W218" s="599">
        <v>705</v>
      </c>
      <c r="X218" s="599">
        <v>669</v>
      </c>
      <c r="Y218" s="599">
        <v>562</v>
      </c>
      <c r="Z218" s="599">
        <v>302</v>
      </c>
      <c r="AA218" s="599">
        <v>137</v>
      </c>
      <c r="AB218" s="599">
        <v>33</v>
      </c>
      <c r="AC218" s="592"/>
      <c r="AD218" s="827"/>
      <c r="AE218" s="597" t="s">
        <v>39</v>
      </c>
      <c r="AF218" s="599">
        <v>142</v>
      </c>
      <c r="AG218" s="599">
        <v>602</v>
      </c>
      <c r="AH218" s="599">
        <v>1353</v>
      </c>
      <c r="AI218" s="599">
        <v>2558</v>
      </c>
      <c r="AJ218" s="599">
        <v>2629</v>
      </c>
      <c r="AK218" s="599">
        <v>2722</v>
      </c>
      <c r="AL218" s="599">
        <v>2008</v>
      </c>
      <c r="AM218" s="599">
        <v>1199</v>
      </c>
      <c r="AN218" s="599">
        <v>539</v>
      </c>
      <c r="AO218" s="599">
        <v>117</v>
      </c>
      <c r="AP218" s="591"/>
      <c r="AQ218" s="827"/>
      <c r="AR218" s="597" t="s">
        <v>39</v>
      </c>
      <c r="AS218" s="599">
        <v>63</v>
      </c>
      <c r="AT218" s="599">
        <v>235</v>
      </c>
      <c r="AU218" s="599">
        <v>431</v>
      </c>
      <c r="AV218" s="599">
        <v>733</v>
      </c>
      <c r="AW218" s="599">
        <v>687</v>
      </c>
      <c r="AX218" s="599">
        <v>617</v>
      </c>
      <c r="AY218" s="599">
        <v>444</v>
      </c>
      <c r="AZ218" s="599">
        <v>237</v>
      </c>
      <c r="BA218" s="599">
        <v>93</v>
      </c>
      <c r="BB218" s="599">
        <v>19</v>
      </c>
      <c r="BC218" s="592"/>
      <c r="BD218" s="827"/>
      <c r="BE218" s="597" t="s">
        <v>39</v>
      </c>
      <c r="BF218" s="599">
        <v>104</v>
      </c>
      <c r="BG218" s="599">
        <v>481</v>
      </c>
      <c r="BH218" s="599">
        <v>1191</v>
      </c>
      <c r="BI218" s="599">
        <v>2399</v>
      </c>
      <c r="BJ218" s="599">
        <v>2647</v>
      </c>
      <c r="BK218" s="599">
        <v>2774</v>
      </c>
      <c r="BL218" s="599">
        <v>2126</v>
      </c>
      <c r="BM218" s="599">
        <v>1264</v>
      </c>
      <c r="BN218" s="599">
        <v>583</v>
      </c>
      <c r="BO218" s="599">
        <v>131</v>
      </c>
      <c r="BP218"/>
      <c r="BQ218" s="827"/>
      <c r="BR218" s="597" t="s">
        <v>39</v>
      </c>
      <c r="BS218" s="599">
        <v>23</v>
      </c>
      <c r="BT218" s="599">
        <v>73</v>
      </c>
      <c r="BU218" s="599">
        <v>153</v>
      </c>
      <c r="BV218" s="599">
        <v>231</v>
      </c>
      <c r="BW218" s="599">
        <v>239</v>
      </c>
      <c r="BX218" s="599">
        <v>204</v>
      </c>
      <c r="BY218" s="599">
        <v>202</v>
      </c>
      <c r="BZ218" s="599">
        <v>104</v>
      </c>
      <c r="CA218" s="599">
        <v>53</v>
      </c>
      <c r="CB218" s="599">
        <v>11</v>
      </c>
      <c r="CC218" s="592"/>
      <c r="CD218" s="827"/>
      <c r="CE218" s="597" t="s">
        <v>39</v>
      </c>
      <c r="CF218" s="599">
        <v>144</v>
      </c>
      <c r="CG218" s="599">
        <v>643</v>
      </c>
      <c r="CH218" s="599">
        <v>1469</v>
      </c>
      <c r="CI218" s="599">
        <v>2901</v>
      </c>
      <c r="CJ218" s="599">
        <v>3095</v>
      </c>
      <c r="CK218" s="599">
        <v>3187</v>
      </c>
      <c r="CL218" s="599">
        <v>2368</v>
      </c>
      <c r="CM218" s="599">
        <v>1397</v>
      </c>
      <c r="CN218" s="599">
        <v>623</v>
      </c>
      <c r="CO218" s="599">
        <v>139</v>
      </c>
      <c r="CP218"/>
      <c r="CQ218" s="827"/>
      <c r="CR218" s="597" t="s">
        <v>39</v>
      </c>
      <c r="CS218" s="599">
        <v>15</v>
      </c>
      <c r="CT218" s="599">
        <v>63</v>
      </c>
      <c r="CU218" s="599">
        <v>171</v>
      </c>
      <c r="CV218" s="599">
        <v>429</v>
      </c>
      <c r="CW218" s="599">
        <v>583</v>
      </c>
      <c r="CX218" s="599">
        <v>674</v>
      </c>
      <c r="CY218" s="599">
        <v>539</v>
      </c>
      <c r="CZ218" s="599">
        <v>349</v>
      </c>
      <c r="DA218" s="599">
        <v>178</v>
      </c>
      <c r="DB218" s="599">
        <v>36</v>
      </c>
      <c r="DC218" s="592"/>
      <c r="DD218" s="827"/>
      <c r="DE218" s="597" t="s">
        <v>39</v>
      </c>
      <c r="DF218" s="599">
        <v>152</v>
      </c>
      <c r="DG218" s="599">
        <v>653</v>
      </c>
      <c r="DH218" s="599">
        <v>1451</v>
      </c>
      <c r="DI218" s="599">
        <v>2703</v>
      </c>
      <c r="DJ218" s="599">
        <v>2751</v>
      </c>
      <c r="DK218" s="599">
        <v>2717</v>
      </c>
      <c r="DL218" s="599">
        <v>2031</v>
      </c>
      <c r="DM218" s="599">
        <v>1152</v>
      </c>
      <c r="DN218" s="599">
        <v>498</v>
      </c>
      <c r="DO218" s="599">
        <v>114</v>
      </c>
    </row>
    <row r="219" spans="1:119" ht="15.4" customHeight="1" x14ac:dyDescent="0.2">
      <c r="A219"/>
      <c r="B219" s="838"/>
      <c r="C219" s="592"/>
      <c r="D219" s="827"/>
      <c r="E219" s="597" t="s">
        <v>40</v>
      </c>
      <c r="F219" s="599">
        <v>35</v>
      </c>
      <c r="G219" s="599">
        <v>196</v>
      </c>
      <c r="H219" s="599">
        <v>580</v>
      </c>
      <c r="I219" s="599">
        <v>1596</v>
      </c>
      <c r="J219" s="599">
        <v>2367</v>
      </c>
      <c r="K219" s="599">
        <v>3438</v>
      </c>
      <c r="L219" s="599">
        <v>4125</v>
      </c>
      <c r="M219" s="599">
        <v>3460</v>
      </c>
      <c r="N219" s="599">
        <v>2686</v>
      </c>
      <c r="O219" s="599">
        <v>1076</v>
      </c>
      <c r="P219" s="592"/>
      <c r="Q219" s="827"/>
      <c r="R219" s="597" t="s">
        <v>40</v>
      </c>
      <c r="S219" s="599">
        <v>2</v>
      </c>
      <c r="T219" s="599">
        <v>30</v>
      </c>
      <c r="U219" s="599">
        <v>98</v>
      </c>
      <c r="V219" s="599">
        <v>263</v>
      </c>
      <c r="W219" s="599">
        <v>469</v>
      </c>
      <c r="X219" s="599">
        <v>766</v>
      </c>
      <c r="Y219" s="599">
        <v>936</v>
      </c>
      <c r="Z219" s="599">
        <v>810</v>
      </c>
      <c r="AA219" s="599">
        <v>644</v>
      </c>
      <c r="AB219" s="599">
        <v>216</v>
      </c>
      <c r="AC219" s="592"/>
      <c r="AD219" s="827"/>
      <c r="AE219" s="597" t="s">
        <v>40</v>
      </c>
      <c r="AF219" s="599">
        <v>33</v>
      </c>
      <c r="AG219" s="599">
        <v>166</v>
      </c>
      <c r="AH219" s="599">
        <v>482</v>
      </c>
      <c r="AI219" s="599">
        <v>1333</v>
      </c>
      <c r="AJ219" s="599">
        <v>1898</v>
      </c>
      <c r="AK219" s="599">
        <v>2672</v>
      </c>
      <c r="AL219" s="599">
        <v>3189</v>
      </c>
      <c r="AM219" s="599">
        <v>2650</v>
      </c>
      <c r="AN219" s="599">
        <v>2042</v>
      </c>
      <c r="AO219" s="599">
        <v>860</v>
      </c>
      <c r="AP219" s="591"/>
      <c r="AQ219" s="827"/>
      <c r="AR219" s="597" t="s">
        <v>40</v>
      </c>
      <c r="AS219" s="599">
        <v>18</v>
      </c>
      <c r="AT219" s="599">
        <v>54</v>
      </c>
      <c r="AU219" s="599">
        <v>133</v>
      </c>
      <c r="AV219" s="599">
        <v>366</v>
      </c>
      <c r="AW219" s="599">
        <v>444</v>
      </c>
      <c r="AX219" s="599">
        <v>558</v>
      </c>
      <c r="AY219" s="599">
        <v>560</v>
      </c>
      <c r="AZ219" s="599">
        <v>419</v>
      </c>
      <c r="BA219" s="599">
        <v>275</v>
      </c>
      <c r="BB219" s="599">
        <v>104</v>
      </c>
      <c r="BC219" s="592"/>
      <c r="BD219" s="827"/>
      <c r="BE219" s="597" t="s">
        <v>40</v>
      </c>
      <c r="BF219" s="599">
        <v>17</v>
      </c>
      <c r="BG219" s="599">
        <v>142</v>
      </c>
      <c r="BH219" s="599">
        <v>447</v>
      </c>
      <c r="BI219" s="599">
        <v>1230</v>
      </c>
      <c r="BJ219" s="599">
        <v>1923</v>
      </c>
      <c r="BK219" s="599">
        <v>2880</v>
      </c>
      <c r="BL219" s="599">
        <v>3565</v>
      </c>
      <c r="BM219" s="599">
        <v>3041</v>
      </c>
      <c r="BN219" s="599">
        <v>2411</v>
      </c>
      <c r="BO219" s="599">
        <v>972</v>
      </c>
      <c r="BP219"/>
      <c r="BQ219" s="827"/>
      <c r="BR219" s="597" t="s">
        <v>40</v>
      </c>
      <c r="BS219" s="599">
        <v>6</v>
      </c>
      <c r="BT219" s="599">
        <v>18</v>
      </c>
      <c r="BU219" s="599">
        <v>47</v>
      </c>
      <c r="BV219" s="599">
        <v>89</v>
      </c>
      <c r="BW219" s="599">
        <v>138</v>
      </c>
      <c r="BX219" s="599">
        <v>180</v>
      </c>
      <c r="BY219" s="599">
        <v>219</v>
      </c>
      <c r="BZ219" s="599">
        <v>176</v>
      </c>
      <c r="CA219" s="599">
        <v>153</v>
      </c>
      <c r="CB219" s="599">
        <v>68</v>
      </c>
      <c r="CC219" s="592"/>
      <c r="CD219" s="827"/>
      <c r="CE219" s="597" t="s">
        <v>40</v>
      </c>
      <c r="CF219" s="599">
        <v>29</v>
      </c>
      <c r="CG219" s="599">
        <v>178</v>
      </c>
      <c r="CH219" s="599">
        <v>533</v>
      </c>
      <c r="CI219" s="599">
        <v>1507</v>
      </c>
      <c r="CJ219" s="599">
        <v>2229</v>
      </c>
      <c r="CK219" s="599">
        <v>3258</v>
      </c>
      <c r="CL219" s="599">
        <v>3906</v>
      </c>
      <c r="CM219" s="599">
        <v>3284</v>
      </c>
      <c r="CN219" s="599">
        <v>2533</v>
      </c>
      <c r="CO219" s="599">
        <v>1008</v>
      </c>
      <c r="CP219"/>
      <c r="CQ219" s="827"/>
      <c r="CR219" s="597" t="s">
        <v>40</v>
      </c>
      <c r="CS219" s="599">
        <v>3</v>
      </c>
      <c r="CT219" s="599">
        <v>16</v>
      </c>
      <c r="CU219" s="599">
        <v>67</v>
      </c>
      <c r="CV219" s="599">
        <v>187</v>
      </c>
      <c r="CW219" s="599">
        <v>360</v>
      </c>
      <c r="CX219" s="599">
        <v>526</v>
      </c>
      <c r="CY219" s="599">
        <v>723</v>
      </c>
      <c r="CZ219" s="599">
        <v>607</v>
      </c>
      <c r="DA219" s="599">
        <v>545</v>
      </c>
      <c r="DB219" s="599">
        <v>245</v>
      </c>
      <c r="DC219" s="592"/>
      <c r="DD219" s="827"/>
      <c r="DE219" s="597" t="s">
        <v>40</v>
      </c>
      <c r="DF219" s="599">
        <v>32</v>
      </c>
      <c r="DG219" s="599">
        <v>180</v>
      </c>
      <c r="DH219" s="599">
        <v>513</v>
      </c>
      <c r="DI219" s="599">
        <v>1409</v>
      </c>
      <c r="DJ219" s="599">
        <v>2007</v>
      </c>
      <c r="DK219" s="599">
        <v>2912</v>
      </c>
      <c r="DL219" s="599">
        <v>3402</v>
      </c>
      <c r="DM219" s="599">
        <v>2853</v>
      </c>
      <c r="DN219" s="599">
        <v>2141</v>
      </c>
      <c r="DO219" s="599">
        <v>831</v>
      </c>
    </row>
    <row r="220" spans="1:119" ht="15.4" customHeight="1" x14ac:dyDescent="0.2">
      <c r="A220"/>
      <c r="B220" s="838"/>
      <c r="C220" s="592"/>
      <c r="D220" s="828"/>
      <c r="E220" s="597" t="s">
        <v>41</v>
      </c>
      <c r="F220" s="599">
        <v>0</v>
      </c>
      <c r="G220" s="599">
        <v>4</v>
      </c>
      <c r="H220" s="599">
        <v>31</v>
      </c>
      <c r="I220" s="599">
        <v>122</v>
      </c>
      <c r="J220" s="599">
        <v>217</v>
      </c>
      <c r="K220" s="599">
        <v>512</v>
      </c>
      <c r="L220" s="599">
        <v>845</v>
      </c>
      <c r="M220" s="599">
        <v>1185</v>
      </c>
      <c r="N220" s="599">
        <v>1548</v>
      </c>
      <c r="O220" s="599">
        <v>1245</v>
      </c>
      <c r="P220" s="592"/>
      <c r="Q220" s="828"/>
      <c r="R220" s="597" t="s">
        <v>41</v>
      </c>
      <c r="S220" s="599">
        <v>0</v>
      </c>
      <c r="T220" s="599">
        <v>1</v>
      </c>
      <c r="U220" s="599">
        <v>7</v>
      </c>
      <c r="V220" s="599">
        <v>23</v>
      </c>
      <c r="W220" s="599">
        <v>38</v>
      </c>
      <c r="X220" s="599">
        <v>95</v>
      </c>
      <c r="Y220" s="599">
        <v>219</v>
      </c>
      <c r="Z220" s="599">
        <v>316</v>
      </c>
      <c r="AA220" s="599">
        <v>424</v>
      </c>
      <c r="AB220" s="599">
        <v>377</v>
      </c>
      <c r="AC220" s="592"/>
      <c r="AD220" s="828"/>
      <c r="AE220" s="597" t="s">
        <v>41</v>
      </c>
      <c r="AF220" s="599">
        <v>0</v>
      </c>
      <c r="AG220" s="599">
        <v>3</v>
      </c>
      <c r="AH220" s="599">
        <v>24</v>
      </c>
      <c r="AI220" s="599">
        <v>99</v>
      </c>
      <c r="AJ220" s="599">
        <v>179</v>
      </c>
      <c r="AK220" s="599">
        <v>417</v>
      </c>
      <c r="AL220" s="599">
        <v>626</v>
      </c>
      <c r="AM220" s="599">
        <v>869</v>
      </c>
      <c r="AN220" s="599">
        <v>1124</v>
      </c>
      <c r="AO220" s="599">
        <v>868</v>
      </c>
      <c r="AP220" s="591"/>
      <c r="AQ220" s="828"/>
      <c r="AR220" s="597" t="s">
        <v>41</v>
      </c>
      <c r="AS220" s="599">
        <v>0</v>
      </c>
      <c r="AT220" s="599">
        <v>1</v>
      </c>
      <c r="AU220" s="599">
        <v>7</v>
      </c>
      <c r="AV220" s="599">
        <v>26</v>
      </c>
      <c r="AW220" s="599">
        <v>37</v>
      </c>
      <c r="AX220" s="599">
        <v>71</v>
      </c>
      <c r="AY220" s="599">
        <v>92</v>
      </c>
      <c r="AZ220" s="599">
        <v>101</v>
      </c>
      <c r="BA220" s="599">
        <v>102</v>
      </c>
      <c r="BB220" s="599">
        <v>80</v>
      </c>
      <c r="BC220" s="592"/>
      <c r="BD220" s="828"/>
      <c r="BE220" s="597" t="s">
        <v>41</v>
      </c>
      <c r="BF220" s="599">
        <v>0</v>
      </c>
      <c r="BG220" s="599">
        <v>3</v>
      </c>
      <c r="BH220" s="599">
        <v>24</v>
      </c>
      <c r="BI220" s="599">
        <v>96</v>
      </c>
      <c r="BJ220" s="599">
        <v>180</v>
      </c>
      <c r="BK220" s="599">
        <v>441</v>
      </c>
      <c r="BL220" s="599">
        <v>753</v>
      </c>
      <c r="BM220" s="599">
        <v>1084</v>
      </c>
      <c r="BN220" s="599">
        <v>1446</v>
      </c>
      <c r="BO220" s="599">
        <v>1165</v>
      </c>
      <c r="BP220"/>
      <c r="BQ220" s="828"/>
      <c r="BR220" s="597" t="s">
        <v>41</v>
      </c>
      <c r="BS220" s="599">
        <v>0</v>
      </c>
      <c r="BT220" s="599">
        <v>1</v>
      </c>
      <c r="BU220" s="599">
        <v>2</v>
      </c>
      <c r="BV220" s="599">
        <v>8</v>
      </c>
      <c r="BW220" s="599">
        <v>18</v>
      </c>
      <c r="BX220" s="599">
        <v>26</v>
      </c>
      <c r="BY220" s="599">
        <v>36</v>
      </c>
      <c r="BZ220" s="599">
        <v>41</v>
      </c>
      <c r="CA220" s="599">
        <v>67</v>
      </c>
      <c r="CB220" s="599">
        <v>40</v>
      </c>
      <c r="CC220" s="592"/>
      <c r="CD220" s="828"/>
      <c r="CE220" s="597" t="s">
        <v>41</v>
      </c>
      <c r="CF220" s="599">
        <v>0</v>
      </c>
      <c r="CG220" s="599">
        <v>3</v>
      </c>
      <c r="CH220" s="599">
        <v>29</v>
      </c>
      <c r="CI220" s="599">
        <v>114</v>
      </c>
      <c r="CJ220" s="599">
        <v>199</v>
      </c>
      <c r="CK220" s="599">
        <v>486</v>
      </c>
      <c r="CL220" s="599">
        <v>809</v>
      </c>
      <c r="CM220" s="599">
        <v>1144</v>
      </c>
      <c r="CN220" s="599">
        <v>1481</v>
      </c>
      <c r="CO220" s="599">
        <v>1205</v>
      </c>
      <c r="CP220"/>
      <c r="CQ220" s="828"/>
      <c r="CR220" s="597" t="s">
        <v>41</v>
      </c>
      <c r="CS220" s="599">
        <v>0</v>
      </c>
      <c r="CT220" s="599">
        <v>1</v>
      </c>
      <c r="CU220" s="599">
        <v>1</v>
      </c>
      <c r="CV220" s="599">
        <v>16</v>
      </c>
      <c r="CW220" s="599">
        <v>20</v>
      </c>
      <c r="CX220" s="599">
        <v>63</v>
      </c>
      <c r="CY220" s="599">
        <v>105</v>
      </c>
      <c r="CZ220" s="599">
        <v>170</v>
      </c>
      <c r="DA220" s="599">
        <v>239</v>
      </c>
      <c r="DB220" s="599">
        <v>219</v>
      </c>
      <c r="DC220" s="592"/>
      <c r="DD220" s="828"/>
      <c r="DE220" s="597" t="s">
        <v>41</v>
      </c>
      <c r="DF220" s="599">
        <v>0</v>
      </c>
      <c r="DG220" s="599">
        <v>3</v>
      </c>
      <c r="DH220" s="599">
        <v>30</v>
      </c>
      <c r="DI220" s="599">
        <v>106</v>
      </c>
      <c r="DJ220" s="599">
        <v>197</v>
      </c>
      <c r="DK220" s="599">
        <v>449</v>
      </c>
      <c r="DL220" s="599">
        <v>740</v>
      </c>
      <c r="DM220" s="599">
        <v>1015</v>
      </c>
      <c r="DN220" s="599">
        <v>1309</v>
      </c>
      <c r="DO220" s="599">
        <v>1026</v>
      </c>
    </row>
    <row r="221" spans="1:119" ht="15.4" customHeight="1" x14ac:dyDescent="0.2">
      <c r="A221"/>
      <c r="B221" s="324"/>
      <c r="C221" s="592"/>
      <c r="D221" s="592"/>
      <c r="E221" s="592"/>
      <c r="F221" s="592"/>
      <c r="G221" s="592"/>
      <c r="H221" s="592"/>
      <c r="I221" s="592"/>
      <c r="J221" s="592"/>
      <c r="K221" s="592"/>
      <c r="L221" s="592"/>
      <c r="M221" s="592"/>
      <c r="N221" s="592"/>
      <c r="O221" s="592"/>
      <c r="P221" s="592"/>
      <c r="Q221" s="592"/>
      <c r="R221" s="592"/>
      <c r="S221" s="592"/>
      <c r="T221" s="592"/>
      <c r="U221" s="592"/>
      <c r="V221" s="592"/>
      <c r="W221" s="592"/>
      <c r="X221" s="592"/>
      <c r="Y221" s="592"/>
      <c r="Z221" s="592"/>
      <c r="AA221" s="592"/>
      <c r="AB221" s="592"/>
      <c r="AC221" s="592"/>
      <c r="AD221" s="592"/>
      <c r="AE221" s="592"/>
      <c r="AF221" s="592"/>
      <c r="AG221" s="592"/>
      <c r="AH221" s="592"/>
      <c r="AI221" s="592"/>
      <c r="AJ221" s="592"/>
      <c r="AK221" s="592"/>
      <c r="AL221" s="592"/>
      <c r="AM221" s="592"/>
      <c r="AN221" s="592"/>
      <c r="AO221" s="592"/>
      <c r="AP221" s="591"/>
      <c r="AQ221" s="592"/>
      <c r="AR221" s="592"/>
      <c r="AS221" s="592"/>
      <c r="AT221" s="592"/>
      <c r="AU221" s="592"/>
      <c r="AV221" s="592"/>
      <c r="AW221" s="592"/>
      <c r="AX221" s="592"/>
      <c r="AY221" s="592"/>
      <c r="AZ221" s="592"/>
      <c r="BA221" s="592"/>
      <c r="BB221" s="592"/>
      <c r="BC221" s="592"/>
      <c r="BD221" s="592"/>
      <c r="BE221" s="592"/>
      <c r="BF221" s="592"/>
      <c r="BG221" s="592"/>
      <c r="BH221" s="592"/>
      <c r="BI221" s="592"/>
      <c r="BJ221" s="592"/>
      <c r="BK221" s="592"/>
      <c r="BL221" s="592"/>
      <c r="BM221" s="592"/>
      <c r="BN221" s="592"/>
      <c r="BO221" s="592"/>
      <c r="BP221"/>
      <c r="BQ221" s="592"/>
      <c r="BR221" s="592"/>
      <c r="BS221" s="592"/>
      <c r="BT221" s="592"/>
      <c r="BU221" s="592"/>
      <c r="BV221" s="592"/>
      <c r="BW221" s="592"/>
      <c r="BX221" s="592"/>
      <c r="BY221" s="592"/>
      <c r="BZ221" s="592"/>
      <c r="CA221" s="592"/>
      <c r="CB221" s="592"/>
      <c r="CC221" s="592"/>
      <c r="CD221" s="592"/>
      <c r="CE221" s="592"/>
      <c r="CF221" s="592"/>
      <c r="CG221" s="592"/>
      <c r="CH221" s="592"/>
      <c r="CI221" s="592"/>
      <c r="CJ221" s="592"/>
      <c r="CK221" s="592"/>
      <c r="CL221" s="592"/>
      <c r="CM221" s="592"/>
      <c r="CN221" s="592"/>
      <c r="CO221" s="592"/>
      <c r="CP221"/>
      <c r="CQ221" s="592"/>
      <c r="CR221" s="592"/>
      <c r="CS221" s="592"/>
      <c r="CT221" s="592"/>
      <c r="CU221" s="592"/>
      <c r="CV221" s="592"/>
      <c r="CW221" s="592"/>
      <c r="CX221" s="592"/>
      <c r="CY221" s="592"/>
      <c r="CZ221" s="592"/>
      <c r="DA221" s="592"/>
      <c r="DB221" s="592"/>
      <c r="DC221" s="592"/>
      <c r="DD221" s="592"/>
      <c r="DE221" s="592"/>
      <c r="DF221" s="592"/>
      <c r="DG221" s="592"/>
      <c r="DH221" s="592"/>
      <c r="DI221" s="592"/>
      <c r="DJ221" s="592"/>
      <c r="DK221" s="592"/>
      <c r="DL221" s="592"/>
      <c r="DM221" s="592"/>
      <c r="DN221" s="592"/>
      <c r="DO221" s="592"/>
    </row>
    <row r="222" spans="1:119" ht="15.4" customHeight="1" x14ac:dyDescent="0.3">
      <c r="A222"/>
      <c r="B222" s="324"/>
      <c r="C222" s="592"/>
      <c r="D222" s="829" t="s">
        <v>246</v>
      </c>
      <c r="E222" s="829"/>
      <c r="F222" s="595"/>
      <c r="G222" s="595"/>
      <c r="H222" s="595"/>
      <c r="I222" s="595"/>
      <c r="J222" s="595"/>
      <c r="K222" s="595"/>
      <c r="L222" s="595"/>
      <c r="M222" s="595"/>
      <c r="N222" s="595"/>
      <c r="O222" s="595"/>
      <c r="P222" s="592"/>
      <c r="Q222" s="829" t="s">
        <v>246</v>
      </c>
      <c r="R222" s="829"/>
      <c r="S222" s="595"/>
      <c r="T222" s="595"/>
      <c r="U222" s="595"/>
      <c r="V222" s="595"/>
      <c r="W222" s="595"/>
      <c r="X222" s="595"/>
      <c r="Y222" s="595"/>
      <c r="Z222" s="595"/>
      <c r="AA222" s="595"/>
      <c r="AB222" s="595"/>
      <c r="AC222" s="592"/>
      <c r="AD222" s="829" t="s">
        <v>246</v>
      </c>
      <c r="AE222" s="829"/>
      <c r="AF222" s="595"/>
      <c r="AG222" s="595"/>
      <c r="AH222" s="595"/>
      <c r="AI222" s="595"/>
      <c r="AJ222" s="595"/>
      <c r="AK222" s="595"/>
      <c r="AL222" s="595"/>
      <c r="AM222" s="595"/>
      <c r="AN222" s="595"/>
      <c r="AO222" s="595"/>
      <c r="AP222" s="591"/>
      <c r="AQ222" s="829" t="s">
        <v>246</v>
      </c>
      <c r="AR222" s="829"/>
      <c r="AS222" s="595"/>
      <c r="AT222" s="595"/>
      <c r="AU222" s="595"/>
      <c r="AV222" s="595"/>
      <c r="AW222" s="595"/>
      <c r="AX222" s="595"/>
      <c r="AY222" s="595"/>
      <c r="AZ222" s="595"/>
      <c r="BA222" s="595"/>
      <c r="BB222" s="595"/>
      <c r="BC222" s="592"/>
      <c r="BD222" s="829" t="s">
        <v>246</v>
      </c>
      <c r="BE222" s="829"/>
      <c r="BF222" s="595"/>
      <c r="BG222" s="595"/>
      <c r="BH222" s="595"/>
      <c r="BI222" s="595"/>
      <c r="BJ222" s="595"/>
      <c r="BK222" s="595"/>
      <c r="BL222" s="595"/>
      <c r="BM222" s="595"/>
      <c r="BN222" s="595"/>
      <c r="BO222" s="595"/>
      <c r="BP222"/>
      <c r="BQ222" s="829" t="s">
        <v>246</v>
      </c>
      <c r="BR222" s="829"/>
      <c r="BS222" s="595"/>
      <c r="BT222" s="595"/>
      <c r="BU222" s="595"/>
      <c r="BV222" s="595"/>
      <c r="BW222" s="595"/>
      <c r="BX222" s="595"/>
      <c r="BY222" s="595"/>
      <c r="BZ222" s="595"/>
      <c r="CA222" s="595"/>
      <c r="CB222" s="595"/>
      <c r="CC222" s="592"/>
      <c r="CD222" s="829" t="s">
        <v>246</v>
      </c>
      <c r="CE222" s="829"/>
      <c r="CF222" s="595"/>
      <c r="CG222" s="595"/>
      <c r="CH222" s="595"/>
      <c r="CI222" s="595"/>
      <c r="CJ222" s="595"/>
      <c r="CK222" s="595"/>
      <c r="CL222" s="595"/>
      <c r="CM222" s="595"/>
      <c r="CN222" s="595"/>
      <c r="CO222" s="595"/>
      <c r="CP222"/>
      <c r="CQ222" s="829" t="s">
        <v>246</v>
      </c>
      <c r="CR222" s="829"/>
      <c r="CS222" s="595"/>
      <c r="CT222" s="595"/>
      <c r="CU222" s="595"/>
      <c r="CV222" s="595"/>
      <c r="CW222" s="595"/>
      <c r="CX222" s="595"/>
      <c r="CY222" s="595"/>
      <c r="CZ222" s="595"/>
      <c r="DA222" s="595"/>
      <c r="DB222" s="595"/>
      <c r="DC222" s="592"/>
      <c r="DD222" s="829" t="s">
        <v>246</v>
      </c>
      <c r="DE222" s="829"/>
      <c r="DF222" s="595"/>
      <c r="DG222" s="595"/>
      <c r="DH222" s="595"/>
      <c r="DI222" s="595"/>
      <c r="DJ222" s="595"/>
      <c r="DK222" s="595"/>
      <c r="DL222" s="595"/>
      <c r="DM222" s="595"/>
      <c r="DN222" s="595"/>
      <c r="DO222" s="595"/>
    </row>
    <row r="223" spans="1:119" ht="28.9" customHeight="1" x14ac:dyDescent="0.2">
      <c r="A223"/>
      <c r="B223" s="324"/>
      <c r="C223" s="592"/>
      <c r="D223" s="829"/>
      <c r="E223" s="829"/>
      <c r="F223" s="831" t="s">
        <v>171</v>
      </c>
      <c r="G223" s="831"/>
      <c r="H223" s="831"/>
      <c r="I223" s="831"/>
      <c r="J223" s="831"/>
      <c r="K223" s="831"/>
      <c r="L223" s="831"/>
      <c r="M223" s="831"/>
      <c r="N223" s="831"/>
      <c r="O223" s="831"/>
      <c r="P223" s="592"/>
      <c r="Q223" s="829"/>
      <c r="R223" s="829"/>
      <c r="S223" s="831" t="s">
        <v>171</v>
      </c>
      <c r="T223" s="831"/>
      <c r="U223" s="831"/>
      <c r="V223" s="831"/>
      <c r="W223" s="831"/>
      <c r="X223" s="831"/>
      <c r="Y223" s="831"/>
      <c r="Z223" s="831"/>
      <c r="AA223" s="831"/>
      <c r="AB223" s="831"/>
      <c r="AC223" s="592"/>
      <c r="AD223" s="829"/>
      <c r="AE223" s="829"/>
      <c r="AF223" s="839" t="s">
        <v>171</v>
      </c>
      <c r="AG223" s="840"/>
      <c r="AH223" s="840"/>
      <c r="AI223" s="840"/>
      <c r="AJ223" s="840"/>
      <c r="AK223" s="840"/>
      <c r="AL223" s="840"/>
      <c r="AM223" s="840"/>
      <c r="AN223" s="840"/>
      <c r="AO223" s="841"/>
      <c r="AP223" s="591"/>
      <c r="AQ223" s="829"/>
      <c r="AR223" s="829"/>
      <c r="AS223" s="831" t="s">
        <v>171</v>
      </c>
      <c r="AT223" s="831"/>
      <c r="AU223" s="831"/>
      <c r="AV223" s="831"/>
      <c r="AW223" s="831"/>
      <c r="AX223" s="831"/>
      <c r="AY223" s="831"/>
      <c r="AZ223" s="831"/>
      <c r="BA223" s="831"/>
      <c r="BB223" s="831"/>
      <c r="BC223" s="592"/>
      <c r="BD223" s="829"/>
      <c r="BE223" s="829"/>
      <c r="BF223" s="831" t="s">
        <v>171</v>
      </c>
      <c r="BG223" s="831"/>
      <c r="BH223" s="831"/>
      <c r="BI223" s="831"/>
      <c r="BJ223" s="831"/>
      <c r="BK223" s="831"/>
      <c r="BL223" s="831"/>
      <c r="BM223" s="831"/>
      <c r="BN223" s="831"/>
      <c r="BO223" s="831"/>
      <c r="BP223"/>
      <c r="BQ223" s="829"/>
      <c r="BR223" s="829"/>
      <c r="BS223" s="831" t="s">
        <v>171</v>
      </c>
      <c r="BT223" s="831"/>
      <c r="BU223" s="831"/>
      <c r="BV223" s="831"/>
      <c r="BW223" s="831"/>
      <c r="BX223" s="831"/>
      <c r="BY223" s="831"/>
      <c r="BZ223" s="831"/>
      <c r="CA223" s="831"/>
      <c r="CB223" s="831"/>
      <c r="CC223" s="592"/>
      <c r="CD223" s="829"/>
      <c r="CE223" s="829"/>
      <c r="CF223" s="831" t="s">
        <v>171</v>
      </c>
      <c r="CG223" s="831"/>
      <c r="CH223" s="831"/>
      <c r="CI223" s="831"/>
      <c r="CJ223" s="831"/>
      <c r="CK223" s="831"/>
      <c r="CL223" s="831"/>
      <c r="CM223" s="831"/>
      <c r="CN223" s="831"/>
      <c r="CO223" s="831"/>
      <c r="CP223"/>
      <c r="CQ223" s="829"/>
      <c r="CR223" s="829"/>
      <c r="CS223" s="831" t="s">
        <v>171</v>
      </c>
      <c r="CT223" s="831"/>
      <c r="CU223" s="831"/>
      <c r="CV223" s="831"/>
      <c r="CW223" s="831"/>
      <c r="CX223" s="831"/>
      <c r="CY223" s="831"/>
      <c r="CZ223" s="831"/>
      <c r="DA223" s="831"/>
      <c r="DB223" s="831"/>
      <c r="DC223" s="592"/>
      <c r="DD223" s="829"/>
      <c r="DE223" s="829"/>
      <c r="DF223" s="831" t="s">
        <v>171</v>
      </c>
      <c r="DG223" s="831"/>
      <c r="DH223" s="831"/>
      <c r="DI223" s="831"/>
      <c r="DJ223" s="831"/>
      <c r="DK223" s="831"/>
      <c r="DL223" s="831"/>
      <c r="DM223" s="831"/>
      <c r="DN223" s="831"/>
      <c r="DO223" s="831"/>
    </row>
    <row r="224" spans="1:119" ht="15.4" customHeight="1" x14ac:dyDescent="0.2">
      <c r="A224"/>
      <c r="B224" s="324"/>
      <c r="C224" s="592"/>
      <c r="D224" s="830"/>
      <c r="E224" s="830"/>
      <c r="F224" s="596" t="s">
        <v>16</v>
      </c>
      <c r="G224" s="596">
        <v>1</v>
      </c>
      <c r="H224" s="596">
        <v>2</v>
      </c>
      <c r="I224" s="596">
        <v>3</v>
      </c>
      <c r="J224" s="596">
        <v>4</v>
      </c>
      <c r="K224" s="596">
        <v>5</v>
      </c>
      <c r="L224" s="596">
        <v>6</v>
      </c>
      <c r="M224" s="596">
        <v>7</v>
      </c>
      <c r="N224" s="596">
        <v>8</v>
      </c>
      <c r="O224" s="596">
        <v>9</v>
      </c>
      <c r="P224" s="592"/>
      <c r="Q224" s="830"/>
      <c r="R224" s="830"/>
      <c r="S224" s="596" t="s">
        <v>16</v>
      </c>
      <c r="T224" s="596">
        <v>1</v>
      </c>
      <c r="U224" s="596">
        <v>2</v>
      </c>
      <c r="V224" s="596">
        <v>3</v>
      </c>
      <c r="W224" s="596">
        <v>4</v>
      </c>
      <c r="X224" s="596">
        <v>5</v>
      </c>
      <c r="Y224" s="596">
        <v>6</v>
      </c>
      <c r="Z224" s="596">
        <v>7</v>
      </c>
      <c r="AA224" s="596">
        <v>8</v>
      </c>
      <c r="AB224" s="596">
        <v>9</v>
      </c>
      <c r="AC224" s="592"/>
      <c r="AD224" s="830"/>
      <c r="AE224" s="830"/>
      <c r="AF224" s="596" t="s">
        <v>16</v>
      </c>
      <c r="AG224" s="596">
        <v>1</v>
      </c>
      <c r="AH224" s="596">
        <v>2</v>
      </c>
      <c r="AI224" s="596">
        <v>3</v>
      </c>
      <c r="AJ224" s="596">
        <v>4</v>
      </c>
      <c r="AK224" s="596">
        <v>5</v>
      </c>
      <c r="AL224" s="596">
        <v>6</v>
      </c>
      <c r="AM224" s="596">
        <v>7</v>
      </c>
      <c r="AN224" s="596">
        <v>8</v>
      </c>
      <c r="AO224" s="596">
        <v>9</v>
      </c>
      <c r="AP224" s="591"/>
      <c r="AQ224" s="830"/>
      <c r="AR224" s="830"/>
      <c r="AS224" s="596" t="s">
        <v>16</v>
      </c>
      <c r="AT224" s="596">
        <v>1</v>
      </c>
      <c r="AU224" s="596">
        <v>2</v>
      </c>
      <c r="AV224" s="596">
        <v>3</v>
      </c>
      <c r="AW224" s="596">
        <v>4</v>
      </c>
      <c r="AX224" s="596">
        <v>5</v>
      </c>
      <c r="AY224" s="596">
        <v>6</v>
      </c>
      <c r="AZ224" s="596">
        <v>7</v>
      </c>
      <c r="BA224" s="596">
        <v>8</v>
      </c>
      <c r="BB224" s="596">
        <v>9</v>
      </c>
      <c r="BC224" s="592"/>
      <c r="BD224" s="830"/>
      <c r="BE224" s="830"/>
      <c r="BF224" s="596" t="s">
        <v>16</v>
      </c>
      <c r="BG224" s="596">
        <v>1</v>
      </c>
      <c r="BH224" s="596">
        <v>2</v>
      </c>
      <c r="BI224" s="596">
        <v>3</v>
      </c>
      <c r="BJ224" s="596">
        <v>4</v>
      </c>
      <c r="BK224" s="596">
        <v>5</v>
      </c>
      <c r="BL224" s="596">
        <v>6</v>
      </c>
      <c r="BM224" s="596">
        <v>7</v>
      </c>
      <c r="BN224" s="596">
        <v>8</v>
      </c>
      <c r="BO224" s="596">
        <v>9</v>
      </c>
      <c r="BP224"/>
      <c r="BQ224" s="830"/>
      <c r="BR224" s="830"/>
      <c r="BS224" s="596" t="s">
        <v>16</v>
      </c>
      <c r="BT224" s="596">
        <v>1</v>
      </c>
      <c r="BU224" s="596">
        <v>2</v>
      </c>
      <c r="BV224" s="596">
        <v>3</v>
      </c>
      <c r="BW224" s="596">
        <v>4</v>
      </c>
      <c r="BX224" s="596">
        <v>5</v>
      </c>
      <c r="BY224" s="596">
        <v>6</v>
      </c>
      <c r="BZ224" s="596">
        <v>7</v>
      </c>
      <c r="CA224" s="596">
        <v>8</v>
      </c>
      <c r="CB224" s="596">
        <v>9</v>
      </c>
      <c r="CC224" s="592"/>
      <c r="CD224" s="830"/>
      <c r="CE224" s="830"/>
      <c r="CF224" s="596" t="s">
        <v>16</v>
      </c>
      <c r="CG224" s="596">
        <v>1</v>
      </c>
      <c r="CH224" s="596">
        <v>2</v>
      </c>
      <c r="CI224" s="596">
        <v>3</v>
      </c>
      <c r="CJ224" s="596">
        <v>4</v>
      </c>
      <c r="CK224" s="596">
        <v>5</v>
      </c>
      <c r="CL224" s="596">
        <v>6</v>
      </c>
      <c r="CM224" s="596">
        <v>7</v>
      </c>
      <c r="CN224" s="596">
        <v>8</v>
      </c>
      <c r="CO224" s="596">
        <v>9</v>
      </c>
      <c r="CP224"/>
      <c r="CQ224" s="830"/>
      <c r="CR224" s="830"/>
      <c r="CS224" s="596" t="s">
        <v>16</v>
      </c>
      <c r="CT224" s="596">
        <v>1</v>
      </c>
      <c r="CU224" s="596">
        <v>2</v>
      </c>
      <c r="CV224" s="596">
        <v>3</v>
      </c>
      <c r="CW224" s="596">
        <v>4</v>
      </c>
      <c r="CX224" s="596">
        <v>5</v>
      </c>
      <c r="CY224" s="596">
        <v>6</v>
      </c>
      <c r="CZ224" s="596">
        <v>7</v>
      </c>
      <c r="DA224" s="596">
        <v>8</v>
      </c>
      <c r="DB224" s="596">
        <v>9</v>
      </c>
      <c r="DC224" s="592"/>
      <c r="DD224" s="830"/>
      <c r="DE224" s="830"/>
      <c r="DF224" s="596" t="s">
        <v>16</v>
      </c>
      <c r="DG224" s="596">
        <v>1</v>
      </c>
      <c r="DH224" s="596">
        <v>2</v>
      </c>
      <c r="DI224" s="596">
        <v>3</v>
      </c>
      <c r="DJ224" s="596">
        <v>4</v>
      </c>
      <c r="DK224" s="596">
        <v>5</v>
      </c>
      <c r="DL224" s="596">
        <v>6</v>
      </c>
      <c r="DM224" s="596">
        <v>7</v>
      </c>
      <c r="DN224" s="596">
        <v>8</v>
      </c>
      <c r="DO224" s="596">
        <v>9</v>
      </c>
    </row>
    <row r="225" spans="1:119" ht="15.4" customHeight="1" x14ac:dyDescent="0.2">
      <c r="A225"/>
      <c r="B225" s="324"/>
      <c r="C225" s="592"/>
      <c r="D225" s="826" t="s">
        <v>173</v>
      </c>
      <c r="E225" s="601" t="s">
        <v>92</v>
      </c>
      <c r="F225" s="599">
        <v>0</v>
      </c>
      <c r="G225" s="599">
        <v>25</v>
      </c>
      <c r="H225" s="599">
        <v>25</v>
      </c>
      <c r="I225" s="599">
        <v>0</v>
      </c>
      <c r="J225" s="599">
        <v>25</v>
      </c>
      <c r="K225" s="599">
        <v>0</v>
      </c>
      <c r="L225" s="599">
        <v>25</v>
      </c>
      <c r="M225" s="599">
        <v>0</v>
      </c>
      <c r="N225" s="599">
        <v>0</v>
      </c>
      <c r="O225" s="600">
        <v>0</v>
      </c>
      <c r="P225" s="592"/>
      <c r="Q225" s="826" t="s">
        <v>173</v>
      </c>
      <c r="R225" s="597" t="s">
        <v>92</v>
      </c>
      <c r="S225" s="599" t="s">
        <v>191</v>
      </c>
      <c r="T225" s="599" t="s">
        <v>191</v>
      </c>
      <c r="U225" s="599" t="s">
        <v>191</v>
      </c>
      <c r="V225" s="599" t="s">
        <v>191</v>
      </c>
      <c r="W225" s="599" t="s">
        <v>191</v>
      </c>
      <c r="X225" s="599" t="s">
        <v>191</v>
      </c>
      <c r="Y225" s="599" t="s">
        <v>191</v>
      </c>
      <c r="Z225" s="599" t="s">
        <v>191</v>
      </c>
      <c r="AA225" s="599" t="s">
        <v>191</v>
      </c>
      <c r="AB225" s="600" t="s">
        <v>191</v>
      </c>
      <c r="AC225" s="592"/>
      <c r="AD225" s="826" t="s">
        <v>173</v>
      </c>
      <c r="AE225" s="597" t="s">
        <v>92</v>
      </c>
      <c r="AF225" s="599">
        <v>0</v>
      </c>
      <c r="AG225" s="599">
        <v>25</v>
      </c>
      <c r="AH225" s="599">
        <v>25</v>
      </c>
      <c r="AI225" s="599">
        <v>0</v>
      </c>
      <c r="AJ225" s="599">
        <v>25</v>
      </c>
      <c r="AK225" s="599">
        <v>0</v>
      </c>
      <c r="AL225" s="599">
        <v>25</v>
      </c>
      <c r="AM225" s="599">
        <v>0</v>
      </c>
      <c r="AN225" s="599">
        <v>0</v>
      </c>
      <c r="AO225" s="600">
        <v>0</v>
      </c>
      <c r="AP225" s="591"/>
      <c r="AQ225" s="826" t="s">
        <v>173</v>
      </c>
      <c r="AR225" s="597" t="s">
        <v>92</v>
      </c>
      <c r="AS225" s="599">
        <v>0</v>
      </c>
      <c r="AT225" s="599">
        <v>50</v>
      </c>
      <c r="AU225" s="599">
        <v>0</v>
      </c>
      <c r="AV225" s="599">
        <v>0</v>
      </c>
      <c r="AW225" s="599">
        <v>50</v>
      </c>
      <c r="AX225" s="599">
        <v>0</v>
      </c>
      <c r="AY225" s="599">
        <v>0</v>
      </c>
      <c r="AZ225" s="599">
        <v>0</v>
      </c>
      <c r="BA225" s="599">
        <v>0</v>
      </c>
      <c r="BB225" s="600">
        <v>0</v>
      </c>
      <c r="BC225" s="592"/>
      <c r="BD225" s="826" t="s">
        <v>173</v>
      </c>
      <c r="BE225" s="597" t="s">
        <v>92</v>
      </c>
      <c r="BF225" s="599">
        <v>0</v>
      </c>
      <c r="BG225" s="599">
        <v>0</v>
      </c>
      <c r="BH225" s="599">
        <v>50</v>
      </c>
      <c r="BI225" s="599">
        <v>0</v>
      </c>
      <c r="BJ225" s="599">
        <v>0</v>
      </c>
      <c r="BK225" s="599">
        <v>0</v>
      </c>
      <c r="BL225" s="599">
        <v>50</v>
      </c>
      <c r="BM225" s="599">
        <v>0</v>
      </c>
      <c r="BN225" s="599">
        <v>0</v>
      </c>
      <c r="BO225" s="600">
        <v>0</v>
      </c>
      <c r="BP225"/>
      <c r="BQ225" s="826" t="s">
        <v>173</v>
      </c>
      <c r="BR225" s="597" t="s">
        <v>92</v>
      </c>
      <c r="BS225" s="599">
        <v>0</v>
      </c>
      <c r="BT225" s="599">
        <v>50</v>
      </c>
      <c r="BU225" s="599">
        <v>0</v>
      </c>
      <c r="BV225" s="599">
        <v>0</v>
      </c>
      <c r="BW225" s="599">
        <v>50</v>
      </c>
      <c r="BX225" s="599">
        <v>0</v>
      </c>
      <c r="BY225" s="599">
        <v>0</v>
      </c>
      <c r="BZ225" s="599">
        <v>0</v>
      </c>
      <c r="CA225" s="599">
        <v>0</v>
      </c>
      <c r="CB225" s="600">
        <v>0</v>
      </c>
      <c r="CC225" s="592"/>
      <c r="CD225" s="826" t="s">
        <v>173</v>
      </c>
      <c r="CE225" s="597" t="s">
        <v>92</v>
      </c>
      <c r="CF225" s="599">
        <v>0</v>
      </c>
      <c r="CG225" s="599">
        <v>0</v>
      </c>
      <c r="CH225" s="599">
        <v>50</v>
      </c>
      <c r="CI225" s="599">
        <v>0</v>
      </c>
      <c r="CJ225" s="599">
        <v>0</v>
      </c>
      <c r="CK225" s="599">
        <v>0</v>
      </c>
      <c r="CL225" s="599">
        <v>50</v>
      </c>
      <c r="CM225" s="599">
        <v>0</v>
      </c>
      <c r="CN225" s="599">
        <v>0</v>
      </c>
      <c r="CO225" s="600">
        <v>0</v>
      </c>
      <c r="CP225"/>
      <c r="CQ225" s="826" t="s">
        <v>173</v>
      </c>
      <c r="CR225" s="597" t="s">
        <v>92</v>
      </c>
      <c r="CS225" s="599">
        <v>0</v>
      </c>
      <c r="CT225" s="599">
        <v>25</v>
      </c>
      <c r="CU225" s="599">
        <v>25</v>
      </c>
      <c r="CV225" s="599">
        <v>0</v>
      </c>
      <c r="CW225" s="599">
        <v>25</v>
      </c>
      <c r="CX225" s="599">
        <v>0</v>
      </c>
      <c r="CY225" s="599">
        <v>25</v>
      </c>
      <c r="CZ225" s="599">
        <v>0</v>
      </c>
      <c r="DA225" s="599">
        <v>0</v>
      </c>
      <c r="DB225" s="600">
        <v>0</v>
      </c>
      <c r="DC225" s="592"/>
      <c r="DD225" s="826" t="s">
        <v>173</v>
      </c>
      <c r="DE225" s="597" t="s">
        <v>92</v>
      </c>
      <c r="DF225" s="599" t="s">
        <v>191</v>
      </c>
      <c r="DG225" s="599" t="s">
        <v>191</v>
      </c>
      <c r="DH225" s="599" t="s">
        <v>191</v>
      </c>
      <c r="DI225" s="599" t="s">
        <v>191</v>
      </c>
      <c r="DJ225" s="599" t="s">
        <v>191</v>
      </c>
      <c r="DK225" s="599" t="s">
        <v>191</v>
      </c>
      <c r="DL225" s="599" t="s">
        <v>191</v>
      </c>
      <c r="DM225" s="599" t="s">
        <v>191</v>
      </c>
      <c r="DN225" s="599" t="s">
        <v>191</v>
      </c>
      <c r="DO225" s="600" t="s">
        <v>191</v>
      </c>
    </row>
    <row r="226" spans="1:119" ht="15.4" customHeight="1" x14ac:dyDescent="0.2">
      <c r="A226"/>
      <c r="B226" s="324"/>
      <c r="C226" s="592"/>
      <c r="D226" s="827"/>
      <c r="E226" s="601">
        <v>1</v>
      </c>
      <c r="F226" s="599">
        <v>42.857142857142854</v>
      </c>
      <c r="G226" s="599">
        <v>14.285714285714285</v>
      </c>
      <c r="H226" s="599">
        <v>7.1428571428571423</v>
      </c>
      <c r="I226" s="599">
        <v>7.1428571428571423</v>
      </c>
      <c r="J226" s="599">
        <v>14.285714285714285</v>
      </c>
      <c r="K226" s="599">
        <v>14.285714285714285</v>
      </c>
      <c r="L226" s="599">
        <v>0</v>
      </c>
      <c r="M226" s="599">
        <v>0</v>
      </c>
      <c r="N226" s="599">
        <v>0</v>
      </c>
      <c r="O226" s="599">
        <v>0</v>
      </c>
      <c r="P226" s="592"/>
      <c r="Q226" s="827"/>
      <c r="R226" s="597">
        <v>1</v>
      </c>
      <c r="S226" s="599">
        <v>60</v>
      </c>
      <c r="T226" s="599">
        <v>20</v>
      </c>
      <c r="U226" s="599">
        <v>0</v>
      </c>
      <c r="V226" s="599">
        <v>0</v>
      </c>
      <c r="W226" s="599">
        <v>0</v>
      </c>
      <c r="X226" s="599">
        <v>20</v>
      </c>
      <c r="Y226" s="599">
        <v>0</v>
      </c>
      <c r="Z226" s="599">
        <v>0</v>
      </c>
      <c r="AA226" s="599">
        <v>0</v>
      </c>
      <c r="AB226" s="599">
        <v>0</v>
      </c>
      <c r="AC226" s="592"/>
      <c r="AD226" s="827"/>
      <c r="AE226" s="597">
        <v>1</v>
      </c>
      <c r="AF226" s="599">
        <v>33.333333333333329</v>
      </c>
      <c r="AG226" s="599">
        <v>11.111111111111111</v>
      </c>
      <c r="AH226" s="599">
        <v>11.111111111111111</v>
      </c>
      <c r="AI226" s="599">
        <v>11.111111111111111</v>
      </c>
      <c r="AJ226" s="599">
        <v>22.222222222222221</v>
      </c>
      <c r="AK226" s="599">
        <v>11.111111111111111</v>
      </c>
      <c r="AL226" s="599">
        <v>0</v>
      </c>
      <c r="AM226" s="599">
        <v>0</v>
      </c>
      <c r="AN226" s="599">
        <v>0</v>
      </c>
      <c r="AO226" s="599">
        <v>0</v>
      </c>
      <c r="AP226" s="591"/>
      <c r="AQ226" s="827"/>
      <c r="AR226" s="597">
        <v>1</v>
      </c>
      <c r="AS226" s="599">
        <v>33.333333333333329</v>
      </c>
      <c r="AT226" s="599">
        <v>33.333333333333329</v>
      </c>
      <c r="AU226" s="599">
        <v>16.666666666666664</v>
      </c>
      <c r="AV226" s="599">
        <v>16.666666666666664</v>
      </c>
      <c r="AW226" s="599">
        <v>0</v>
      </c>
      <c r="AX226" s="599">
        <v>0</v>
      </c>
      <c r="AY226" s="599">
        <v>0</v>
      </c>
      <c r="AZ226" s="599">
        <v>0</v>
      </c>
      <c r="BA226" s="599">
        <v>0</v>
      </c>
      <c r="BB226" s="599">
        <v>0</v>
      </c>
      <c r="BC226" s="592"/>
      <c r="BD226" s="827"/>
      <c r="BE226" s="597">
        <v>1</v>
      </c>
      <c r="BF226" s="599">
        <v>50</v>
      </c>
      <c r="BG226" s="599">
        <v>0</v>
      </c>
      <c r="BH226" s="599">
        <v>0</v>
      </c>
      <c r="BI226" s="599">
        <v>0</v>
      </c>
      <c r="BJ226" s="599">
        <v>25</v>
      </c>
      <c r="BK226" s="599">
        <v>25</v>
      </c>
      <c r="BL226" s="599">
        <v>0</v>
      </c>
      <c r="BM226" s="599">
        <v>0</v>
      </c>
      <c r="BN226" s="599">
        <v>0</v>
      </c>
      <c r="BO226" s="599">
        <v>0</v>
      </c>
      <c r="BP226"/>
      <c r="BQ226" s="827"/>
      <c r="BR226" s="597">
        <v>1</v>
      </c>
      <c r="BS226" s="599">
        <v>75</v>
      </c>
      <c r="BT226" s="599">
        <v>25</v>
      </c>
      <c r="BU226" s="599">
        <v>0</v>
      </c>
      <c r="BV226" s="599">
        <v>0</v>
      </c>
      <c r="BW226" s="599">
        <v>0</v>
      </c>
      <c r="BX226" s="599">
        <v>0</v>
      </c>
      <c r="BY226" s="599">
        <v>0</v>
      </c>
      <c r="BZ226" s="599">
        <v>0</v>
      </c>
      <c r="CA226" s="599">
        <v>0</v>
      </c>
      <c r="CB226" s="599">
        <v>0</v>
      </c>
      <c r="CC226" s="592"/>
      <c r="CD226" s="827"/>
      <c r="CE226" s="597">
        <v>1</v>
      </c>
      <c r="CF226" s="599">
        <v>30</v>
      </c>
      <c r="CG226" s="599">
        <v>10</v>
      </c>
      <c r="CH226" s="599">
        <v>10</v>
      </c>
      <c r="CI226" s="599">
        <v>10</v>
      </c>
      <c r="CJ226" s="599">
        <v>20</v>
      </c>
      <c r="CK226" s="599">
        <v>20</v>
      </c>
      <c r="CL226" s="599">
        <v>0</v>
      </c>
      <c r="CM226" s="599">
        <v>0</v>
      </c>
      <c r="CN226" s="599">
        <v>0</v>
      </c>
      <c r="CO226" s="599">
        <v>0</v>
      </c>
      <c r="CP226"/>
      <c r="CQ226" s="827"/>
      <c r="CR226" s="597">
        <v>1</v>
      </c>
      <c r="CS226" s="599">
        <v>30</v>
      </c>
      <c r="CT226" s="599">
        <v>10</v>
      </c>
      <c r="CU226" s="599">
        <v>10</v>
      </c>
      <c r="CV226" s="599">
        <v>10</v>
      </c>
      <c r="CW226" s="599">
        <v>20</v>
      </c>
      <c r="CX226" s="599">
        <v>20</v>
      </c>
      <c r="CY226" s="599">
        <v>0</v>
      </c>
      <c r="CZ226" s="599">
        <v>0</v>
      </c>
      <c r="DA226" s="599">
        <v>0</v>
      </c>
      <c r="DB226" s="599">
        <v>0</v>
      </c>
      <c r="DC226" s="592"/>
      <c r="DD226" s="827"/>
      <c r="DE226" s="597">
        <v>1</v>
      </c>
      <c r="DF226" s="599">
        <v>75</v>
      </c>
      <c r="DG226" s="599">
        <v>25</v>
      </c>
      <c r="DH226" s="599">
        <v>0</v>
      </c>
      <c r="DI226" s="599">
        <v>0</v>
      </c>
      <c r="DJ226" s="599">
        <v>0</v>
      </c>
      <c r="DK226" s="599">
        <v>0</v>
      </c>
      <c r="DL226" s="599">
        <v>0</v>
      </c>
      <c r="DM226" s="599">
        <v>0</v>
      </c>
      <c r="DN226" s="599">
        <v>0</v>
      </c>
      <c r="DO226" s="599">
        <v>0</v>
      </c>
    </row>
    <row r="227" spans="1:119" ht="15.4" customHeight="1" x14ac:dyDescent="0.2">
      <c r="A227"/>
      <c r="B227" s="324"/>
      <c r="C227" s="592"/>
      <c r="D227" s="827"/>
      <c r="E227" s="601" t="s">
        <v>45</v>
      </c>
      <c r="F227" s="599">
        <v>40.528634361233479</v>
      </c>
      <c r="G227" s="599">
        <v>29.955947136563875</v>
      </c>
      <c r="H227" s="599">
        <v>15.198237885462554</v>
      </c>
      <c r="I227" s="599">
        <v>5.286343612334802</v>
      </c>
      <c r="J227" s="599">
        <v>3.9647577092511015</v>
      </c>
      <c r="K227" s="599">
        <v>1.1013215859030838</v>
      </c>
      <c r="L227" s="599">
        <v>1.9823788546255507</v>
      </c>
      <c r="M227" s="599">
        <v>1.3215859030837005</v>
      </c>
      <c r="N227" s="599">
        <v>0.66079295154185025</v>
      </c>
      <c r="O227" s="599">
        <v>0</v>
      </c>
      <c r="P227" s="592"/>
      <c r="Q227" s="827"/>
      <c r="R227" s="597" t="s">
        <v>45</v>
      </c>
      <c r="S227" s="599">
        <v>42.045454545454547</v>
      </c>
      <c r="T227" s="599">
        <v>27.27272727272727</v>
      </c>
      <c r="U227" s="599">
        <v>18.181818181818183</v>
      </c>
      <c r="V227" s="599">
        <v>3.4090909090909087</v>
      </c>
      <c r="W227" s="599">
        <v>2.2727272727272729</v>
      </c>
      <c r="X227" s="599">
        <v>2.2727272727272729</v>
      </c>
      <c r="Y227" s="599">
        <v>1.1363636363636365</v>
      </c>
      <c r="Z227" s="599">
        <v>1.1363636363636365</v>
      </c>
      <c r="AA227" s="599">
        <v>2.2727272727272729</v>
      </c>
      <c r="AB227" s="599">
        <v>0</v>
      </c>
      <c r="AC227" s="592"/>
      <c r="AD227" s="827"/>
      <c r="AE227" s="597" t="s">
        <v>45</v>
      </c>
      <c r="AF227" s="599">
        <v>40.16393442622951</v>
      </c>
      <c r="AG227" s="599">
        <v>30.601092896174865</v>
      </c>
      <c r="AH227" s="599">
        <v>14.480874316939889</v>
      </c>
      <c r="AI227" s="599">
        <v>5.7377049180327866</v>
      </c>
      <c r="AJ227" s="599">
        <v>4.3715846994535523</v>
      </c>
      <c r="AK227" s="599">
        <v>0.81967213114754101</v>
      </c>
      <c r="AL227" s="599">
        <v>2.1857923497267762</v>
      </c>
      <c r="AM227" s="599">
        <v>1.3661202185792349</v>
      </c>
      <c r="AN227" s="599">
        <v>0.27322404371584702</v>
      </c>
      <c r="AO227" s="599">
        <v>0</v>
      </c>
      <c r="AP227" s="591"/>
      <c r="AQ227" s="827"/>
      <c r="AR227" s="597" t="s">
        <v>45</v>
      </c>
      <c r="AS227" s="599">
        <v>47.738693467336688</v>
      </c>
      <c r="AT227" s="599">
        <v>29.64824120603015</v>
      </c>
      <c r="AU227" s="599">
        <v>12.562814070351758</v>
      </c>
      <c r="AV227" s="599">
        <v>4.0201005025125625</v>
      </c>
      <c r="AW227" s="599">
        <v>2.512562814070352</v>
      </c>
      <c r="AX227" s="599">
        <v>0.50251256281407031</v>
      </c>
      <c r="AY227" s="599">
        <v>2.512562814070352</v>
      </c>
      <c r="AZ227" s="599">
        <v>0</v>
      </c>
      <c r="BA227" s="599">
        <v>0.50251256281407031</v>
      </c>
      <c r="BB227" s="599">
        <v>0</v>
      </c>
      <c r="BC227" s="592"/>
      <c r="BD227" s="827"/>
      <c r="BE227" s="597" t="s">
        <v>45</v>
      </c>
      <c r="BF227" s="599">
        <v>34.901960784313722</v>
      </c>
      <c r="BG227" s="599">
        <v>30.196078431372548</v>
      </c>
      <c r="BH227" s="599">
        <v>17.254901960784313</v>
      </c>
      <c r="BI227" s="599">
        <v>6.2745098039215685</v>
      </c>
      <c r="BJ227" s="599">
        <v>5.0980392156862742</v>
      </c>
      <c r="BK227" s="599">
        <v>1.5686274509803921</v>
      </c>
      <c r="BL227" s="599">
        <v>1.5686274509803921</v>
      </c>
      <c r="BM227" s="599">
        <v>2.3529411764705883</v>
      </c>
      <c r="BN227" s="599">
        <v>0.78431372549019607</v>
      </c>
      <c r="BO227" s="599">
        <v>0</v>
      </c>
      <c r="BP227"/>
      <c r="BQ227" s="827"/>
      <c r="BR227" s="597" t="s">
        <v>45</v>
      </c>
      <c r="BS227" s="599">
        <v>52.651515151515149</v>
      </c>
      <c r="BT227" s="599">
        <v>30.681818181818183</v>
      </c>
      <c r="BU227" s="599">
        <v>12.121212121212121</v>
      </c>
      <c r="BV227" s="599">
        <v>2.2727272727272729</v>
      </c>
      <c r="BW227" s="599">
        <v>1.5151515151515151</v>
      </c>
      <c r="BX227" s="599">
        <v>0</v>
      </c>
      <c r="BY227" s="599">
        <v>0.37878787878787878</v>
      </c>
      <c r="BZ227" s="599">
        <v>0</v>
      </c>
      <c r="CA227" s="599">
        <v>0.37878787878787878</v>
      </c>
      <c r="CB227" s="599">
        <v>0</v>
      </c>
      <c r="CC227" s="592"/>
      <c r="CD227" s="827"/>
      <c r="CE227" s="597" t="s">
        <v>45</v>
      </c>
      <c r="CF227" s="599">
        <v>23.684210526315788</v>
      </c>
      <c r="CG227" s="599">
        <v>28.947368421052634</v>
      </c>
      <c r="CH227" s="599">
        <v>19.473684210526315</v>
      </c>
      <c r="CI227" s="599">
        <v>9.4736842105263168</v>
      </c>
      <c r="CJ227" s="599">
        <v>7.3684210526315779</v>
      </c>
      <c r="CK227" s="599">
        <v>2.6315789473684208</v>
      </c>
      <c r="CL227" s="599">
        <v>4.2105263157894735</v>
      </c>
      <c r="CM227" s="599">
        <v>3.1578947368421053</v>
      </c>
      <c r="CN227" s="599">
        <v>1.0526315789473684</v>
      </c>
      <c r="CO227" s="599">
        <v>0</v>
      </c>
      <c r="CP227"/>
      <c r="CQ227" s="827"/>
      <c r="CR227" s="597" t="s">
        <v>45</v>
      </c>
      <c r="CS227" s="599">
        <v>26.666666666666668</v>
      </c>
      <c r="CT227" s="599">
        <v>26.111111111111114</v>
      </c>
      <c r="CU227" s="599">
        <v>18.888888888888889</v>
      </c>
      <c r="CV227" s="599">
        <v>9.4444444444444446</v>
      </c>
      <c r="CW227" s="599">
        <v>8.3333333333333321</v>
      </c>
      <c r="CX227" s="599">
        <v>2.2222222222222223</v>
      </c>
      <c r="CY227" s="599">
        <v>5</v>
      </c>
      <c r="CZ227" s="599">
        <v>2.7777777777777777</v>
      </c>
      <c r="DA227" s="599">
        <v>0.55555555555555558</v>
      </c>
      <c r="DB227" s="599">
        <v>0</v>
      </c>
      <c r="DC227" s="592"/>
      <c r="DD227" s="827"/>
      <c r="DE227" s="597" t="s">
        <v>45</v>
      </c>
      <c r="DF227" s="599">
        <v>49.635036496350367</v>
      </c>
      <c r="DG227" s="599">
        <v>32.481751824817515</v>
      </c>
      <c r="DH227" s="599">
        <v>12.773722627737227</v>
      </c>
      <c r="DI227" s="599">
        <v>2.5547445255474455</v>
      </c>
      <c r="DJ227" s="599">
        <v>1.0948905109489051</v>
      </c>
      <c r="DK227" s="599">
        <v>0.36496350364963503</v>
      </c>
      <c r="DL227" s="599">
        <v>0</v>
      </c>
      <c r="DM227" s="599">
        <v>0.36496350364963503</v>
      </c>
      <c r="DN227" s="599">
        <v>0.72992700729927007</v>
      </c>
      <c r="DO227" s="599">
        <v>0</v>
      </c>
    </row>
    <row r="228" spans="1:119" ht="15.4" customHeight="1" x14ac:dyDescent="0.2">
      <c r="A228"/>
      <c r="B228" s="324"/>
      <c r="C228" s="592"/>
      <c r="D228" s="827"/>
      <c r="E228" s="601" t="s">
        <v>33</v>
      </c>
      <c r="F228" s="599">
        <v>36.272040302267001</v>
      </c>
      <c r="G228" s="599">
        <v>37.531486146095716</v>
      </c>
      <c r="H228" s="599">
        <v>11.586901763224182</v>
      </c>
      <c r="I228" s="599">
        <v>9.0680100755667503</v>
      </c>
      <c r="J228" s="599">
        <v>2.2670025188916876</v>
      </c>
      <c r="K228" s="599">
        <v>1.2594458438287155</v>
      </c>
      <c r="L228" s="599">
        <v>1.0075566750629723</v>
      </c>
      <c r="M228" s="599">
        <v>0.75566750629722923</v>
      </c>
      <c r="N228" s="599">
        <v>0.25188916876574308</v>
      </c>
      <c r="O228" s="599">
        <v>0</v>
      </c>
      <c r="P228" s="592"/>
      <c r="Q228" s="827"/>
      <c r="R228" s="597" t="s">
        <v>33</v>
      </c>
      <c r="S228" s="599">
        <v>36.95652173913043</v>
      </c>
      <c r="T228" s="599">
        <v>41.304347826086953</v>
      </c>
      <c r="U228" s="599">
        <v>14.130434782608695</v>
      </c>
      <c r="V228" s="599">
        <v>6.5217391304347823</v>
      </c>
      <c r="W228" s="599">
        <v>0</v>
      </c>
      <c r="X228" s="599">
        <v>1.0869565217391304</v>
      </c>
      <c r="Y228" s="599">
        <v>0</v>
      </c>
      <c r="Z228" s="599">
        <v>0</v>
      </c>
      <c r="AA228" s="599">
        <v>0</v>
      </c>
      <c r="AB228" s="599">
        <v>0</v>
      </c>
      <c r="AC228" s="592"/>
      <c r="AD228" s="827"/>
      <c r="AE228" s="597" t="s">
        <v>33</v>
      </c>
      <c r="AF228" s="599">
        <v>36.065573770491802</v>
      </c>
      <c r="AG228" s="599">
        <v>36.393442622950822</v>
      </c>
      <c r="AH228" s="599">
        <v>10.819672131147541</v>
      </c>
      <c r="AI228" s="599">
        <v>9.8360655737704921</v>
      </c>
      <c r="AJ228" s="599">
        <v>2.9508196721311477</v>
      </c>
      <c r="AK228" s="599">
        <v>1.3114754098360655</v>
      </c>
      <c r="AL228" s="599">
        <v>1.3114754098360655</v>
      </c>
      <c r="AM228" s="599">
        <v>0.98360655737704927</v>
      </c>
      <c r="AN228" s="599">
        <v>0.32786885245901637</v>
      </c>
      <c r="AO228" s="599">
        <v>0</v>
      </c>
      <c r="AP228" s="591"/>
      <c r="AQ228" s="827"/>
      <c r="AR228" s="597" t="s">
        <v>33</v>
      </c>
      <c r="AS228" s="599">
        <v>40</v>
      </c>
      <c r="AT228" s="599">
        <v>39.375</v>
      </c>
      <c r="AU228" s="599">
        <v>9.375</v>
      </c>
      <c r="AV228" s="599">
        <v>6.25</v>
      </c>
      <c r="AW228" s="599">
        <v>1.875</v>
      </c>
      <c r="AX228" s="599">
        <v>1.875</v>
      </c>
      <c r="AY228" s="599">
        <v>1.25</v>
      </c>
      <c r="AZ228" s="599">
        <v>0</v>
      </c>
      <c r="BA228" s="599">
        <v>0</v>
      </c>
      <c r="BB228" s="599">
        <v>0</v>
      </c>
      <c r="BC228" s="592"/>
      <c r="BD228" s="827"/>
      <c r="BE228" s="597" t="s">
        <v>33</v>
      </c>
      <c r="BF228" s="599">
        <v>33.755274261603375</v>
      </c>
      <c r="BG228" s="599">
        <v>36.286919831223628</v>
      </c>
      <c r="BH228" s="599">
        <v>13.080168776371309</v>
      </c>
      <c r="BI228" s="599">
        <v>10.970464135021098</v>
      </c>
      <c r="BJ228" s="599">
        <v>2.5316455696202533</v>
      </c>
      <c r="BK228" s="599">
        <v>0.8438818565400843</v>
      </c>
      <c r="BL228" s="599">
        <v>0.8438818565400843</v>
      </c>
      <c r="BM228" s="599">
        <v>1.2658227848101267</v>
      </c>
      <c r="BN228" s="599">
        <v>0.42194092827004215</v>
      </c>
      <c r="BO228" s="599">
        <v>0</v>
      </c>
      <c r="BP228"/>
      <c r="BQ228" s="827"/>
      <c r="BR228" s="597" t="s">
        <v>33</v>
      </c>
      <c r="BS228" s="599">
        <v>36.138613861386141</v>
      </c>
      <c r="BT228" s="599">
        <v>37.623762376237622</v>
      </c>
      <c r="BU228" s="599">
        <v>13.366336633663368</v>
      </c>
      <c r="BV228" s="599">
        <v>10.891089108910892</v>
      </c>
      <c r="BW228" s="599">
        <v>1.4851485148514851</v>
      </c>
      <c r="BX228" s="599">
        <v>0.49504950495049505</v>
      </c>
      <c r="BY228" s="599">
        <v>0</v>
      </c>
      <c r="BZ228" s="599">
        <v>0</v>
      </c>
      <c r="CA228" s="599">
        <v>0</v>
      </c>
      <c r="CB228" s="599">
        <v>0</v>
      </c>
      <c r="CC228" s="592"/>
      <c r="CD228" s="827"/>
      <c r="CE228" s="597" t="s">
        <v>33</v>
      </c>
      <c r="CF228" s="599">
        <v>36.410256410256409</v>
      </c>
      <c r="CG228" s="599">
        <v>37.435897435897438</v>
      </c>
      <c r="CH228" s="599">
        <v>9.7435897435897445</v>
      </c>
      <c r="CI228" s="599">
        <v>7.1794871794871788</v>
      </c>
      <c r="CJ228" s="599">
        <v>3.0769230769230771</v>
      </c>
      <c r="CK228" s="599">
        <v>2.0512820512820511</v>
      </c>
      <c r="CL228" s="599">
        <v>2.0512820512820511</v>
      </c>
      <c r="CM228" s="599">
        <v>1.5384615384615385</v>
      </c>
      <c r="CN228" s="599">
        <v>0.51282051282051277</v>
      </c>
      <c r="CO228" s="599">
        <v>0</v>
      </c>
      <c r="CP228"/>
      <c r="CQ228" s="827"/>
      <c r="CR228" s="597" t="s">
        <v>33</v>
      </c>
      <c r="CS228" s="599">
        <v>20.754716981132077</v>
      </c>
      <c r="CT228" s="599">
        <v>33.018867924528301</v>
      </c>
      <c r="CU228" s="599">
        <v>14.150943396226415</v>
      </c>
      <c r="CV228" s="599">
        <v>12.264150943396226</v>
      </c>
      <c r="CW228" s="599">
        <v>7.5471698113207548</v>
      </c>
      <c r="CX228" s="599">
        <v>4.716981132075472</v>
      </c>
      <c r="CY228" s="599">
        <v>3.7735849056603774</v>
      </c>
      <c r="CZ228" s="599">
        <v>2.8301886792452833</v>
      </c>
      <c r="DA228" s="599">
        <v>0.94339622641509435</v>
      </c>
      <c r="DB228" s="599">
        <v>0</v>
      </c>
      <c r="DC228" s="592"/>
      <c r="DD228" s="827"/>
      <c r="DE228" s="597" t="s">
        <v>33</v>
      </c>
      <c r="DF228" s="599">
        <v>41.924398625429554</v>
      </c>
      <c r="DG228" s="599">
        <v>39.175257731958766</v>
      </c>
      <c r="DH228" s="599">
        <v>10.652920962199312</v>
      </c>
      <c r="DI228" s="599">
        <v>7.9037800687285218</v>
      </c>
      <c r="DJ228" s="599">
        <v>0.3436426116838488</v>
      </c>
      <c r="DK228" s="599">
        <v>0</v>
      </c>
      <c r="DL228" s="599">
        <v>0</v>
      </c>
      <c r="DM228" s="599">
        <v>0</v>
      </c>
      <c r="DN228" s="599">
        <v>0</v>
      </c>
      <c r="DO228" s="599">
        <v>0</v>
      </c>
    </row>
    <row r="229" spans="1:119" ht="15.4" customHeight="1" x14ac:dyDescent="0.2">
      <c r="A229"/>
      <c r="B229" s="324"/>
      <c r="C229" s="592"/>
      <c r="D229" s="827"/>
      <c r="E229" s="601" t="s">
        <v>34</v>
      </c>
      <c r="F229" s="599">
        <v>27.405247813411076</v>
      </c>
      <c r="G229" s="599">
        <v>32.507288629737609</v>
      </c>
      <c r="H229" s="599">
        <v>21.282798833819243</v>
      </c>
      <c r="I229" s="599">
        <v>10.204081632653061</v>
      </c>
      <c r="J229" s="599">
        <v>4.0816326530612246</v>
      </c>
      <c r="K229" s="599">
        <v>2.3323615160349855</v>
      </c>
      <c r="L229" s="599">
        <v>1.6034985422740524</v>
      </c>
      <c r="M229" s="599">
        <v>0.43731778425655976</v>
      </c>
      <c r="N229" s="599">
        <v>0</v>
      </c>
      <c r="O229" s="599">
        <v>0.1457725947521866</v>
      </c>
      <c r="P229" s="592"/>
      <c r="Q229" s="827"/>
      <c r="R229" s="597" t="s">
        <v>34</v>
      </c>
      <c r="S229" s="599">
        <v>35.91549295774648</v>
      </c>
      <c r="T229" s="599">
        <v>30.281690140845068</v>
      </c>
      <c r="U229" s="599">
        <v>17.6056338028169</v>
      </c>
      <c r="V229" s="599">
        <v>8.4507042253521121</v>
      </c>
      <c r="W229" s="599">
        <v>5.6338028169014089</v>
      </c>
      <c r="X229" s="599">
        <v>0.70422535211267612</v>
      </c>
      <c r="Y229" s="599">
        <v>0.70422535211267612</v>
      </c>
      <c r="Z229" s="599">
        <v>0</v>
      </c>
      <c r="AA229" s="599">
        <v>0</v>
      </c>
      <c r="AB229" s="599">
        <v>0.70422535211267612</v>
      </c>
      <c r="AC229" s="592"/>
      <c r="AD229" s="827"/>
      <c r="AE229" s="597" t="s">
        <v>34</v>
      </c>
      <c r="AF229" s="599">
        <v>25.183823529411764</v>
      </c>
      <c r="AG229" s="599">
        <v>33.088235294117645</v>
      </c>
      <c r="AH229" s="599">
        <v>22.242647058823529</v>
      </c>
      <c r="AI229" s="599">
        <v>10.661764705882353</v>
      </c>
      <c r="AJ229" s="599">
        <v>3.6764705882352944</v>
      </c>
      <c r="AK229" s="599">
        <v>2.7573529411764706</v>
      </c>
      <c r="AL229" s="599">
        <v>1.8382352941176472</v>
      </c>
      <c r="AM229" s="599">
        <v>0.55147058823529416</v>
      </c>
      <c r="AN229" s="599">
        <v>0</v>
      </c>
      <c r="AO229" s="599">
        <v>0</v>
      </c>
      <c r="AP229" s="591"/>
      <c r="AQ229" s="827"/>
      <c r="AR229" s="597" t="s">
        <v>34</v>
      </c>
      <c r="AS229" s="599">
        <v>35.587188612099645</v>
      </c>
      <c r="AT229" s="599">
        <v>29.893238434163699</v>
      </c>
      <c r="AU229" s="599">
        <v>20.284697508896798</v>
      </c>
      <c r="AV229" s="599">
        <v>6.7615658362989333</v>
      </c>
      <c r="AW229" s="599">
        <v>3.2028469750889679</v>
      </c>
      <c r="AX229" s="599">
        <v>2.4911032028469751</v>
      </c>
      <c r="AY229" s="599">
        <v>1.4234875444839856</v>
      </c>
      <c r="AZ229" s="599">
        <v>0</v>
      </c>
      <c r="BA229" s="599">
        <v>0</v>
      </c>
      <c r="BB229" s="599">
        <v>0.35587188612099641</v>
      </c>
      <c r="BC229" s="592"/>
      <c r="BD229" s="827"/>
      <c r="BE229" s="597" t="s">
        <v>34</v>
      </c>
      <c r="BF229" s="599">
        <v>21.728395061728396</v>
      </c>
      <c r="BG229" s="599">
        <v>34.320987654320987</v>
      </c>
      <c r="BH229" s="599">
        <v>21.975308641975307</v>
      </c>
      <c r="BI229" s="599">
        <v>12.592592592592592</v>
      </c>
      <c r="BJ229" s="599">
        <v>4.6913580246913584</v>
      </c>
      <c r="BK229" s="599">
        <v>2.2222222222222223</v>
      </c>
      <c r="BL229" s="599">
        <v>1.728395061728395</v>
      </c>
      <c r="BM229" s="599">
        <v>0.74074074074074081</v>
      </c>
      <c r="BN229" s="599">
        <v>0</v>
      </c>
      <c r="BO229" s="599">
        <v>0</v>
      </c>
      <c r="BP229"/>
      <c r="BQ229" s="827"/>
      <c r="BR229" s="597" t="s">
        <v>34</v>
      </c>
      <c r="BS229" s="599">
        <v>32.167832167832167</v>
      </c>
      <c r="BT229" s="599">
        <v>33.21678321678322</v>
      </c>
      <c r="BU229" s="599">
        <v>19.93006993006993</v>
      </c>
      <c r="BV229" s="599">
        <v>6.9930069930069934</v>
      </c>
      <c r="BW229" s="599">
        <v>3.1468531468531471</v>
      </c>
      <c r="BX229" s="599">
        <v>2.7972027972027971</v>
      </c>
      <c r="BY229" s="599">
        <v>1.7482517482517483</v>
      </c>
      <c r="BZ229" s="599">
        <v>0</v>
      </c>
      <c r="CA229" s="599">
        <v>0</v>
      </c>
      <c r="CB229" s="599">
        <v>0</v>
      </c>
      <c r="CC229" s="592"/>
      <c r="CD229" s="827"/>
      <c r="CE229" s="597" t="s">
        <v>34</v>
      </c>
      <c r="CF229" s="599">
        <v>24</v>
      </c>
      <c r="CG229" s="599">
        <v>32</v>
      </c>
      <c r="CH229" s="599">
        <v>22.25</v>
      </c>
      <c r="CI229" s="599">
        <v>12.5</v>
      </c>
      <c r="CJ229" s="599">
        <v>4.75</v>
      </c>
      <c r="CK229" s="599">
        <v>2</v>
      </c>
      <c r="CL229" s="599">
        <v>1.5</v>
      </c>
      <c r="CM229" s="599">
        <v>0.75</v>
      </c>
      <c r="CN229" s="599">
        <v>0</v>
      </c>
      <c r="CO229" s="599">
        <v>0.25</v>
      </c>
      <c r="CP229"/>
      <c r="CQ229" s="827"/>
      <c r="CR229" s="597" t="s">
        <v>34</v>
      </c>
      <c r="CS229" s="599">
        <v>18.781725888324875</v>
      </c>
      <c r="CT229" s="599">
        <v>26.395939086294419</v>
      </c>
      <c r="CU229" s="599">
        <v>22.335025380710661</v>
      </c>
      <c r="CV229" s="599">
        <v>14.720812182741117</v>
      </c>
      <c r="CW229" s="599">
        <v>8.1218274111675122</v>
      </c>
      <c r="CX229" s="599">
        <v>4.5685279187817258</v>
      </c>
      <c r="CY229" s="599">
        <v>3.0456852791878175</v>
      </c>
      <c r="CZ229" s="599">
        <v>1.5228426395939088</v>
      </c>
      <c r="DA229" s="599">
        <v>0</v>
      </c>
      <c r="DB229" s="599">
        <v>0.50761421319796951</v>
      </c>
      <c r="DC229" s="592"/>
      <c r="DD229" s="827"/>
      <c r="DE229" s="597" t="s">
        <v>34</v>
      </c>
      <c r="DF229" s="599">
        <v>30.879345603271986</v>
      </c>
      <c r="DG229" s="599">
        <v>34.969325153374228</v>
      </c>
      <c r="DH229" s="599">
        <v>20.858895705521473</v>
      </c>
      <c r="DI229" s="599">
        <v>8.3844580777096116</v>
      </c>
      <c r="DJ229" s="599">
        <v>2.4539877300613497</v>
      </c>
      <c r="DK229" s="599">
        <v>1.4314928425357873</v>
      </c>
      <c r="DL229" s="599">
        <v>1.0224948875255624</v>
      </c>
      <c r="DM229" s="599">
        <v>0</v>
      </c>
      <c r="DN229" s="599">
        <v>0</v>
      </c>
      <c r="DO229" s="599">
        <v>0</v>
      </c>
    </row>
    <row r="230" spans="1:119" ht="15.4" customHeight="1" x14ac:dyDescent="0.2">
      <c r="A230"/>
      <c r="B230" s="324"/>
      <c r="C230" s="592"/>
      <c r="D230" s="827"/>
      <c r="E230" s="601" t="s">
        <v>35</v>
      </c>
      <c r="F230" s="599">
        <v>16.037063435495366</v>
      </c>
      <c r="G230" s="599">
        <v>35.138987883107625</v>
      </c>
      <c r="H230" s="599">
        <v>23.663578047042051</v>
      </c>
      <c r="I230" s="599">
        <v>14.682822523164646</v>
      </c>
      <c r="J230" s="599">
        <v>5.9871703492516044</v>
      </c>
      <c r="K230" s="599">
        <v>2.3521026372059874</v>
      </c>
      <c r="L230" s="599">
        <v>1.0691375623663579</v>
      </c>
      <c r="M230" s="599">
        <v>0.85531004989308634</v>
      </c>
      <c r="N230" s="599">
        <v>0.21382751247327159</v>
      </c>
      <c r="O230" s="599">
        <v>0</v>
      </c>
      <c r="P230" s="592"/>
      <c r="Q230" s="827"/>
      <c r="R230" s="597" t="s">
        <v>35</v>
      </c>
      <c r="S230" s="599">
        <v>17.27941176470588</v>
      </c>
      <c r="T230" s="599">
        <v>39.705882352941174</v>
      </c>
      <c r="U230" s="599">
        <v>22.058823529411764</v>
      </c>
      <c r="V230" s="599">
        <v>12.867647058823529</v>
      </c>
      <c r="W230" s="599">
        <v>5.1470588235294112</v>
      </c>
      <c r="X230" s="599">
        <v>2.2058823529411766</v>
      </c>
      <c r="Y230" s="599">
        <v>0.36764705882352938</v>
      </c>
      <c r="Z230" s="599">
        <v>0.36764705882352938</v>
      </c>
      <c r="AA230" s="599">
        <v>0</v>
      </c>
      <c r="AB230" s="599">
        <v>0</v>
      </c>
      <c r="AC230" s="592"/>
      <c r="AD230" s="827"/>
      <c r="AE230" s="597" t="s">
        <v>35</v>
      </c>
      <c r="AF230" s="599">
        <v>15.738284703801945</v>
      </c>
      <c r="AG230" s="599">
        <v>34.040671971706452</v>
      </c>
      <c r="AH230" s="599">
        <v>24.049513704686117</v>
      </c>
      <c r="AI230" s="599">
        <v>15.119363395225463</v>
      </c>
      <c r="AJ230" s="599">
        <v>6.18921308576481</v>
      </c>
      <c r="AK230" s="599">
        <v>2.3872679045092835</v>
      </c>
      <c r="AL230" s="599">
        <v>1.237842617152962</v>
      </c>
      <c r="AM230" s="599">
        <v>0.97259062776304162</v>
      </c>
      <c r="AN230" s="599">
        <v>0.2652519893899204</v>
      </c>
      <c r="AO230" s="599">
        <v>0</v>
      </c>
      <c r="AP230" s="591"/>
      <c r="AQ230" s="827"/>
      <c r="AR230" s="597" t="s">
        <v>35</v>
      </c>
      <c r="AS230" s="599">
        <v>19.646365422396855</v>
      </c>
      <c r="AT230" s="599">
        <v>36.542239685658153</v>
      </c>
      <c r="AU230" s="599">
        <v>21.021611001964637</v>
      </c>
      <c r="AV230" s="599">
        <v>14.931237721021612</v>
      </c>
      <c r="AW230" s="599">
        <v>4.5186640471512778</v>
      </c>
      <c r="AX230" s="599">
        <v>1.768172888015717</v>
      </c>
      <c r="AY230" s="599">
        <v>0.98231827111984282</v>
      </c>
      <c r="AZ230" s="599">
        <v>0.58939096267190572</v>
      </c>
      <c r="BA230" s="599">
        <v>0</v>
      </c>
      <c r="BB230" s="599">
        <v>0</v>
      </c>
      <c r="BC230" s="592"/>
      <c r="BD230" s="827"/>
      <c r="BE230" s="597" t="s">
        <v>35</v>
      </c>
      <c r="BF230" s="599">
        <v>13.982102908277405</v>
      </c>
      <c r="BG230" s="599">
        <v>34.340044742729312</v>
      </c>
      <c r="BH230" s="599">
        <v>25.167785234899331</v>
      </c>
      <c r="BI230" s="599">
        <v>14.541387024608502</v>
      </c>
      <c r="BJ230" s="599">
        <v>6.8232662192393736</v>
      </c>
      <c r="BK230" s="599">
        <v>2.6845637583892619</v>
      </c>
      <c r="BL230" s="599">
        <v>1.1185682326621924</v>
      </c>
      <c r="BM230" s="599">
        <v>1.006711409395973</v>
      </c>
      <c r="BN230" s="599">
        <v>0.33557046979865773</v>
      </c>
      <c r="BO230" s="599">
        <v>0</v>
      </c>
      <c r="BP230"/>
      <c r="BQ230" s="827"/>
      <c r="BR230" s="597" t="s">
        <v>35</v>
      </c>
      <c r="BS230" s="599">
        <v>19.864559819413092</v>
      </c>
      <c r="BT230" s="599">
        <v>35.440180586907452</v>
      </c>
      <c r="BU230" s="599">
        <v>24.604966139954854</v>
      </c>
      <c r="BV230" s="599">
        <v>12.415349887133182</v>
      </c>
      <c r="BW230" s="599">
        <v>5.1918735891647856</v>
      </c>
      <c r="BX230" s="599">
        <v>1.3544018058690745</v>
      </c>
      <c r="BY230" s="599">
        <v>0.67720090293453727</v>
      </c>
      <c r="BZ230" s="599">
        <v>0</v>
      </c>
      <c r="CA230" s="599">
        <v>0.45146726862302478</v>
      </c>
      <c r="CB230" s="599">
        <v>0</v>
      </c>
      <c r="CC230" s="592"/>
      <c r="CD230" s="827"/>
      <c r="CE230" s="597" t="s">
        <v>35</v>
      </c>
      <c r="CF230" s="599">
        <v>14.270833333333332</v>
      </c>
      <c r="CG230" s="599">
        <v>35</v>
      </c>
      <c r="CH230" s="599">
        <v>23.229166666666668</v>
      </c>
      <c r="CI230" s="599">
        <v>15.729166666666666</v>
      </c>
      <c r="CJ230" s="599">
        <v>6.3541666666666661</v>
      </c>
      <c r="CK230" s="599">
        <v>2.8125</v>
      </c>
      <c r="CL230" s="599">
        <v>1.25</v>
      </c>
      <c r="CM230" s="599">
        <v>1.25</v>
      </c>
      <c r="CN230" s="599">
        <v>0.10416666666666667</v>
      </c>
      <c r="CO230" s="599">
        <v>0</v>
      </c>
      <c r="CP230"/>
      <c r="CQ230" s="827"/>
      <c r="CR230" s="597" t="s">
        <v>35</v>
      </c>
      <c r="CS230" s="599">
        <v>8.4848484848484862</v>
      </c>
      <c r="CT230" s="599">
        <v>28.484848484848484</v>
      </c>
      <c r="CU230" s="599">
        <v>20.606060606060606</v>
      </c>
      <c r="CV230" s="599">
        <v>20</v>
      </c>
      <c r="CW230" s="599">
        <v>11.515151515151516</v>
      </c>
      <c r="CX230" s="599">
        <v>4.5454545454545459</v>
      </c>
      <c r="CY230" s="599">
        <v>2.7272727272727271</v>
      </c>
      <c r="CZ230" s="599">
        <v>3.3333333333333335</v>
      </c>
      <c r="DA230" s="599">
        <v>0.30303030303030304</v>
      </c>
      <c r="DB230" s="599">
        <v>0</v>
      </c>
      <c r="DC230" s="592"/>
      <c r="DD230" s="827"/>
      <c r="DE230" s="597" t="s">
        <v>35</v>
      </c>
      <c r="DF230" s="599">
        <v>18.359739049394221</v>
      </c>
      <c r="DG230" s="599">
        <v>37.18546132339236</v>
      </c>
      <c r="DH230" s="599">
        <v>24.603914259086672</v>
      </c>
      <c r="DI230" s="599">
        <v>13.047530288909599</v>
      </c>
      <c r="DJ230" s="599">
        <v>4.2870456663560113</v>
      </c>
      <c r="DK230" s="599">
        <v>1.6775396085740912</v>
      </c>
      <c r="DL230" s="599">
        <v>0.55917986952469712</v>
      </c>
      <c r="DM230" s="599">
        <v>9.3196644920782848E-2</v>
      </c>
      <c r="DN230" s="599">
        <v>0.1863932898415657</v>
      </c>
      <c r="DO230" s="599">
        <v>0</v>
      </c>
    </row>
    <row r="231" spans="1:119" ht="15.4" customHeight="1" x14ac:dyDescent="0.2">
      <c r="A231"/>
      <c r="B231" s="324"/>
      <c r="C231" s="592"/>
      <c r="D231" s="827"/>
      <c r="E231" s="601" t="s">
        <v>36</v>
      </c>
      <c r="F231" s="599">
        <v>12.122084653037719</v>
      </c>
      <c r="G231" s="599">
        <v>27.987330837892308</v>
      </c>
      <c r="H231" s="599">
        <v>26.259717823207602</v>
      </c>
      <c r="I231" s="599">
        <v>18.168730204434208</v>
      </c>
      <c r="J231" s="599">
        <v>8.350129570976101</v>
      </c>
      <c r="K231" s="599">
        <v>4.4630002879355022</v>
      </c>
      <c r="L231" s="599">
        <v>1.8427872156636913</v>
      </c>
      <c r="M231" s="599">
        <v>0.60466455513964878</v>
      </c>
      <c r="N231" s="599">
        <v>0.20155485171321624</v>
      </c>
      <c r="O231" s="599">
        <v>0</v>
      </c>
      <c r="P231" s="592"/>
      <c r="Q231" s="827"/>
      <c r="R231" s="597" t="s">
        <v>36</v>
      </c>
      <c r="S231" s="599">
        <v>13.026315789473683</v>
      </c>
      <c r="T231" s="599">
        <v>27.763157894736839</v>
      </c>
      <c r="U231" s="599">
        <v>24.736842105263158</v>
      </c>
      <c r="V231" s="599">
        <v>20.131578947368421</v>
      </c>
      <c r="W231" s="599">
        <v>8.9473684210526319</v>
      </c>
      <c r="X231" s="599">
        <v>3.8157894736842106</v>
      </c>
      <c r="Y231" s="599">
        <v>1.3157894736842104</v>
      </c>
      <c r="Z231" s="599">
        <v>0.13157894736842105</v>
      </c>
      <c r="AA231" s="599">
        <v>0.13157894736842105</v>
      </c>
      <c r="AB231" s="599">
        <v>0</v>
      </c>
      <c r="AC231" s="592"/>
      <c r="AD231" s="827"/>
      <c r="AE231" s="597" t="s">
        <v>36</v>
      </c>
      <c r="AF231" s="599">
        <v>11.868779948396609</v>
      </c>
      <c r="AG231" s="599">
        <v>28.050129008477697</v>
      </c>
      <c r="AH231" s="599">
        <v>26.686325101363806</v>
      </c>
      <c r="AI231" s="599">
        <v>17.61887209730925</v>
      </c>
      <c r="AJ231" s="599">
        <v>8.182823442683377</v>
      </c>
      <c r="AK231" s="599">
        <v>4.6443051971986735</v>
      </c>
      <c r="AL231" s="599">
        <v>1.9904165130851457</v>
      </c>
      <c r="AM231" s="599">
        <v>0.73719130114264653</v>
      </c>
      <c r="AN231" s="599">
        <v>0.22115739034279397</v>
      </c>
      <c r="AO231" s="599">
        <v>0</v>
      </c>
      <c r="AP231" s="591"/>
      <c r="AQ231" s="827"/>
      <c r="AR231" s="597" t="s">
        <v>36</v>
      </c>
      <c r="AS231" s="599">
        <v>14.929328621908128</v>
      </c>
      <c r="AT231" s="599">
        <v>30.212014134275616</v>
      </c>
      <c r="AU231" s="599">
        <v>25.795053003533567</v>
      </c>
      <c r="AV231" s="599">
        <v>16.166077738515902</v>
      </c>
      <c r="AW231" s="599">
        <v>6.978798586572438</v>
      </c>
      <c r="AX231" s="599">
        <v>4.0636042402826851</v>
      </c>
      <c r="AY231" s="599">
        <v>1.2367491166077738</v>
      </c>
      <c r="AZ231" s="599">
        <v>0.53003533568904593</v>
      </c>
      <c r="BA231" s="599">
        <v>8.8339222614840993E-2</v>
      </c>
      <c r="BB231" s="599">
        <v>0</v>
      </c>
      <c r="BC231" s="592"/>
      <c r="BD231" s="827"/>
      <c r="BE231" s="597" t="s">
        <v>36</v>
      </c>
      <c r="BF231" s="599">
        <v>10.764630499786417</v>
      </c>
      <c r="BG231" s="599">
        <v>26.911576249466041</v>
      </c>
      <c r="BH231" s="599">
        <v>26.484408372490385</v>
      </c>
      <c r="BI231" s="599">
        <v>19.137120888509184</v>
      </c>
      <c r="BJ231" s="599">
        <v>9.0132422041862448</v>
      </c>
      <c r="BK231" s="599">
        <v>4.6561298590346007</v>
      </c>
      <c r="BL231" s="599">
        <v>2.1358393848782571</v>
      </c>
      <c r="BM231" s="599">
        <v>0.64075181546347715</v>
      </c>
      <c r="BN231" s="599">
        <v>0.25630072618539085</v>
      </c>
      <c r="BO231" s="599">
        <v>0</v>
      </c>
      <c r="BP231"/>
      <c r="BQ231" s="827"/>
      <c r="BR231" s="597" t="s">
        <v>36</v>
      </c>
      <c r="BS231" s="599">
        <v>14.26470588235294</v>
      </c>
      <c r="BT231" s="599">
        <v>26.617647058823529</v>
      </c>
      <c r="BU231" s="599">
        <v>27.058823529411764</v>
      </c>
      <c r="BV231" s="599">
        <v>18.676470588235293</v>
      </c>
      <c r="BW231" s="599">
        <v>8.3823529411764692</v>
      </c>
      <c r="BX231" s="599">
        <v>3.2352941176470593</v>
      </c>
      <c r="BY231" s="599">
        <v>0.88235294117647056</v>
      </c>
      <c r="BZ231" s="599">
        <v>0.44117647058823528</v>
      </c>
      <c r="CA231" s="599">
        <v>0.44117647058823528</v>
      </c>
      <c r="CB231" s="599">
        <v>0</v>
      </c>
      <c r="CC231" s="592"/>
      <c r="CD231" s="827"/>
      <c r="CE231" s="597" t="s">
        <v>36</v>
      </c>
      <c r="CF231" s="599">
        <v>11.600429645542427</v>
      </c>
      <c r="CG231" s="599">
        <v>28.320802005012531</v>
      </c>
      <c r="CH231" s="599">
        <v>26.065162907268167</v>
      </c>
      <c r="CI231" s="599">
        <v>18.045112781954884</v>
      </c>
      <c r="CJ231" s="599">
        <v>8.3422842821339067</v>
      </c>
      <c r="CK231" s="599">
        <v>4.7619047619047619</v>
      </c>
      <c r="CL231" s="599">
        <v>2.0766201217329039</v>
      </c>
      <c r="CM231" s="599">
        <v>0.64446831364124602</v>
      </c>
      <c r="CN231" s="599">
        <v>0.14321518080916579</v>
      </c>
      <c r="CO231" s="599">
        <v>0</v>
      </c>
      <c r="CP231"/>
      <c r="CQ231" s="827"/>
      <c r="CR231" s="597" t="s">
        <v>36</v>
      </c>
      <c r="CS231" s="599">
        <v>6.6492829204693615</v>
      </c>
      <c r="CT231" s="599">
        <v>19.035202086049544</v>
      </c>
      <c r="CU231" s="599">
        <v>25.032594524119951</v>
      </c>
      <c r="CV231" s="599">
        <v>22.164276401564535</v>
      </c>
      <c r="CW231" s="599">
        <v>13.689700130378096</v>
      </c>
      <c r="CX231" s="599">
        <v>7.3011734028683177</v>
      </c>
      <c r="CY231" s="599">
        <v>4.5632333767926987</v>
      </c>
      <c r="CZ231" s="599">
        <v>1.1734028683181226</v>
      </c>
      <c r="DA231" s="599">
        <v>0.39113428943937423</v>
      </c>
      <c r="DB231" s="599">
        <v>0</v>
      </c>
      <c r="DC231" s="592"/>
      <c r="DD231" s="827"/>
      <c r="DE231" s="597" t="s">
        <v>36</v>
      </c>
      <c r="DF231" s="599">
        <v>13.673318551367331</v>
      </c>
      <c r="DG231" s="599">
        <v>30.524759793052475</v>
      </c>
      <c r="DH231" s="599">
        <v>26.607538802660752</v>
      </c>
      <c r="DI231" s="599">
        <v>17.036215816703621</v>
      </c>
      <c r="DJ231" s="599">
        <v>6.8366592756836653</v>
      </c>
      <c r="DK231" s="599">
        <v>3.6585365853658534</v>
      </c>
      <c r="DL231" s="599">
        <v>1.0716925351071693</v>
      </c>
      <c r="DM231" s="599">
        <v>0.44345898004434592</v>
      </c>
      <c r="DN231" s="599">
        <v>0.14781966001478197</v>
      </c>
      <c r="DO231" s="599">
        <v>0</v>
      </c>
    </row>
    <row r="232" spans="1:119" ht="15.4" customHeight="1" x14ac:dyDescent="0.2">
      <c r="A232"/>
      <c r="B232" s="324"/>
      <c r="C232" s="592"/>
      <c r="D232" s="827"/>
      <c r="E232" s="601" t="s">
        <v>37</v>
      </c>
      <c r="F232" s="599">
        <v>6.4318330071754737</v>
      </c>
      <c r="G232" s="599">
        <v>18.891063274624919</v>
      </c>
      <c r="H232" s="599">
        <v>25.414220482713635</v>
      </c>
      <c r="I232" s="599">
        <v>23.418134377038484</v>
      </c>
      <c r="J232" s="599">
        <v>13.046314416177429</v>
      </c>
      <c r="K232" s="599">
        <v>7.475538160469668</v>
      </c>
      <c r="L232" s="599">
        <v>3.6529680365296802</v>
      </c>
      <c r="M232" s="599">
        <v>1.1872146118721461</v>
      </c>
      <c r="N232" s="599">
        <v>0.44357469015003259</v>
      </c>
      <c r="O232" s="599">
        <v>3.9138943248532287E-2</v>
      </c>
      <c r="P232" s="592"/>
      <c r="Q232" s="827"/>
      <c r="R232" s="597" t="s">
        <v>37</v>
      </c>
      <c r="S232" s="599">
        <v>4.965034965034965</v>
      </c>
      <c r="T232" s="599">
        <v>18.67132867132867</v>
      </c>
      <c r="U232" s="599">
        <v>27.482517482517483</v>
      </c>
      <c r="V232" s="599">
        <v>23.986013986013983</v>
      </c>
      <c r="W232" s="599">
        <v>12.727272727272727</v>
      </c>
      <c r="X232" s="599">
        <v>7.8321678321678325</v>
      </c>
      <c r="Y232" s="599">
        <v>3.2867132867132867</v>
      </c>
      <c r="Z232" s="599">
        <v>0.76923076923076927</v>
      </c>
      <c r="AA232" s="599">
        <v>0.27972027972027974</v>
      </c>
      <c r="AB232" s="599">
        <v>0</v>
      </c>
      <c r="AC232" s="592"/>
      <c r="AD232" s="827"/>
      <c r="AE232" s="597" t="s">
        <v>37</v>
      </c>
      <c r="AF232" s="599">
        <v>6.7682437850842021</v>
      </c>
      <c r="AG232" s="599">
        <v>18.941459502806737</v>
      </c>
      <c r="AH232" s="599">
        <v>24.939855653568564</v>
      </c>
      <c r="AI232" s="599">
        <v>23.287890938251802</v>
      </c>
      <c r="AJ232" s="599">
        <v>13.119486768243785</v>
      </c>
      <c r="AK232" s="599">
        <v>7.3937449879711306</v>
      </c>
      <c r="AL232" s="599">
        <v>3.7369687249398558</v>
      </c>
      <c r="AM232" s="599">
        <v>1.2830793905372895</v>
      </c>
      <c r="AN232" s="599">
        <v>0.48115477145148355</v>
      </c>
      <c r="AO232" s="599">
        <v>4.8115477145148355E-2</v>
      </c>
      <c r="AP232" s="591"/>
      <c r="AQ232" s="827"/>
      <c r="AR232" s="597" t="s">
        <v>37</v>
      </c>
      <c r="AS232" s="599">
        <v>9.5614035087719298</v>
      </c>
      <c r="AT232" s="599">
        <v>23.333333333333332</v>
      </c>
      <c r="AU232" s="599">
        <v>26.359649122807017</v>
      </c>
      <c r="AV232" s="599">
        <v>19.824561403508774</v>
      </c>
      <c r="AW232" s="599">
        <v>11.140350877192983</v>
      </c>
      <c r="AX232" s="599">
        <v>6.0526315789473681</v>
      </c>
      <c r="AY232" s="599">
        <v>2.8508771929824559</v>
      </c>
      <c r="AZ232" s="599">
        <v>0.57017543859649122</v>
      </c>
      <c r="BA232" s="599">
        <v>0.30701754385964913</v>
      </c>
      <c r="BB232" s="599">
        <v>0</v>
      </c>
      <c r="BC232" s="592"/>
      <c r="BD232" s="827"/>
      <c r="BE232" s="597" t="s">
        <v>37</v>
      </c>
      <c r="BF232" s="599">
        <v>5.1067780872794799</v>
      </c>
      <c r="BG232" s="599">
        <v>17.010213556174559</v>
      </c>
      <c r="BH232" s="599">
        <v>25.01392757660167</v>
      </c>
      <c r="BI232" s="599">
        <v>24.939647168059427</v>
      </c>
      <c r="BJ232" s="599">
        <v>13.853296193129061</v>
      </c>
      <c r="BK232" s="599">
        <v>8.0779944289693599</v>
      </c>
      <c r="BL232" s="599">
        <v>3.9925719591457756</v>
      </c>
      <c r="BM232" s="599">
        <v>1.448467966573816</v>
      </c>
      <c r="BN232" s="599">
        <v>0.50139275766016711</v>
      </c>
      <c r="BO232" s="599">
        <v>5.5710306406685242E-2</v>
      </c>
      <c r="BP232"/>
      <c r="BQ232" s="827"/>
      <c r="BR232" s="597" t="s">
        <v>37</v>
      </c>
      <c r="BS232" s="599">
        <v>6.8160597572362276</v>
      </c>
      <c r="BT232" s="599">
        <v>18.860877684407097</v>
      </c>
      <c r="BU232" s="599">
        <v>27.07749766573296</v>
      </c>
      <c r="BV232" s="599">
        <v>20.168067226890756</v>
      </c>
      <c r="BW232" s="599">
        <v>13.165266106442578</v>
      </c>
      <c r="BX232" s="599">
        <v>7.7497665732959851</v>
      </c>
      <c r="BY232" s="599">
        <v>3.734827264239029</v>
      </c>
      <c r="BZ232" s="599">
        <v>1.7740429505135387</v>
      </c>
      <c r="CA232" s="599">
        <v>0.65359477124183007</v>
      </c>
      <c r="CB232" s="599">
        <v>0</v>
      </c>
      <c r="CC232" s="592"/>
      <c r="CD232" s="827"/>
      <c r="CE232" s="597" t="s">
        <v>37</v>
      </c>
      <c r="CF232" s="599">
        <v>6.369426751592357</v>
      </c>
      <c r="CG232" s="599">
        <v>18.895966029723994</v>
      </c>
      <c r="CH232" s="599">
        <v>25.144070367000303</v>
      </c>
      <c r="CI232" s="599">
        <v>23.946011525629359</v>
      </c>
      <c r="CJ232" s="599">
        <v>13.026994237185319</v>
      </c>
      <c r="CK232" s="599">
        <v>7.4309978768577496</v>
      </c>
      <c r="CL232" s="599">
        <v>3.6396724294813465</v>
      </c>
      <c r="CM232" s="599">
        <v>1.0919017288444042</v>
      </c>
      <c r="CN232" s="599">
        <v>0.40946314831665154</v>
      </c>
      <c r="CO232" s="599">
        <v>4.5495905368516838E-2</v>
      </c>
      <c r="CP232"/>
      <c r="CQ232" s="827"/>
      <c r="CR232" s="597" t="s">
        <v>37</v>
      </c>
      <c r="CS232" s="599">
        <v>3.2704402515723272</v>
      </c>
      <c r="CT232" s="599">
        <v>11.320754716981133</v>
      </c>
      <c r="CU232" s="599">
        <v>22.264150943396228</v>
      </c>
      <c r="CV232" s="599">
        <v>25.974842767295598</v>
      </c>
      <c r="CW232" s="599">
        <v>17.29559748427673</v>
      </c>
      <c r="CX232" s="599">
        <v>10.943396226415095</v>
      </c>
      <c r="CY232" s="599">
        <v>5.5974842767295598</v>
      </c>
      <c r="CZ232" s="599">
        <v>2.2641509433962264</v>
      </c>
      <c r="DA232" s="599">
        <v>0.88050314465408808</v>
      </c>
      <c r="DB232" s="599">
        <v>0.18867924528301888</v>
      </c>
      <c r="DC232" s="592"/>
      <c r="DD232" s="827"/>
      <c r="DE232" s="597" t="s">
        <v>37</v>
      </c>
      <c r="DF232" s="599">
        <v>7.2592592592592595</v>
      </c>
      <c r="DG232" s="599">
        <v>20.872427983539094</v>
      </c>
      <c r="DH232" s="599">
        <v>26.238683127572017</v>
      </c>
      <c r="DI232" s="599">
        <v>22.748971193415638</v>
      </c>
      <c r="DJ232" s="599">
        <v>11.934156378600823</v>
      </c>
      <c r="DK232" s="599">
        <v>6.5679012345679011</v>
      </c>
      <c r="DL232" s="599">
        <v>3.1440329218106995</v>
      </c>
      <c r="DM232" s="599">
        <v>0.90534979423868311</v>
      </c>
      <c r="DN232" s="599">
        <v>0.32921810699588477</v>
      </c>
      <c r="DO232" s="599">
        <v>0</v>
      </c>
    </row>
    <row r="233" spans="1:119" ht="15.4" customHeight="1" x14ac:dyDescent="0.2">
      <c r="A233"/>
      <c r="B233" s="324"/>
      <c r="C233" s="592"/>
      <c r="D233" s="827"/>
      <c r="E233" s="601" t="s">
        <v>38</v>
      </c>
      <c r="F233" s="599">
        <v>2.8038847117794483</v>
      </c>
      <c r="G233" s="599">
        <v>10.596804511278195</v>
      </c>
      <c r="H233" s="599">
        <v>18.287907268170425</v>
      </c>
      <c r="I233" s="599">
        <v>23.566729323308273</v>
      </c>
      <c r="J233" s="599">
        <v>18.350563909774436</v>
      </c>
      <c r="K233" s="599">
        <v>13.659147869674184</v>
      </c>
      <c r="L233" s="599">
        <v>7.9260651629072685</v>
      </c>
      <c r="M233" s="599">
        <v>3.2111528822055138</v>
      </c>
      <c r="N233" s="599">
        <v>1.3549498746867168</v>
      </c>
      <c r="O233" s="599">
        <v>0.24279448621553884</v>
      </c>
      <c r="P233" s="592"/>
      <c r="Q233" s="827"/>
      <c r="R233" s="597" t="s">
        <v>38</v>
      </c>
      <c r="S233" s="599">
        <v>2.4009603841536618</v>
      </c>
      <c r="T233" s="599">
        <v>9.2837134853941574</v>
      </c>
      <c r="U233" s="599">
        <v>17.767106842737096</v>
      </c>
      <c r="V233" s="599">
        <v>24.809923969587835</v>
      </c>
      <c r="W233" s="599">
        <v>20.248099239695875</v>
      </c>
      <c r="X233" s="599">
        <v>14.125650260104042</v>
      </c>
      <c r="Y233" s="599">
        <v>7.2829131652661072</v>
      </c>
      <c r="Z233" s="599">
        <v>2.9211684673869547</v>
      </c>
      <c r="AA233" s="599">
        <v>1.0004001600640255</v>
      </c>
      <c r="AB233" s="599">
        <v>0.1600640256102441</v>
      </c>
      <c r="AC233" s="592"/>
      <c r="AD233" s="827"/>
      <c r="AE233" s="597" t="s">
        <v>38</v>
      </c>
      <c r="AF233" s="599">
        <v>2.9019378712630246</v>
      </c>
      <c r="AG233" s="599">
        <v>10.916350180153861</v>
      </c>
      <c r="AH233" s="599">
        <v>18.414646022007986</v>
      </c>
      <c r="AI233" s="599">
        <v>23.264193202843508</v>
      </c>
      <c r="AJ233" s="599">
        <v>17.888791508423409</v>
      </c>
      <c r="AK233" s="599">
        <v>13.545622748076735</v>
      </c>
      <c r="AL233" s="599">
        <v>8.0825786347258752</v>
      </c>
      <c r="AM233" s="599">
        <v>3.2817216866296621</v>
      </c>
      <c r="AN233" s="599">
        <v>1.4412308890836498</v>
      </c>
      <c r="AO233" s="599">
        <v>0.26292725679228746</v>
      </c>
      <c r="AP233" s="591"/>
      <c r="AQ233" s="827"/>
      <c r="AR233" s="597" t="s">
        <v>38</v>
      </c>
      <c r="AS233" s="599">
        <v>4.6022554099359949</v>
      </c>
      <c r="AT233" s="599">
        <v>14.41633648277964</v>
      </c>
      <c r="AU233" s="599">
        <v>20.755867113684854</v>
      </c>
      <c r="AV233" s="599">
        <v>22.828405973788477</v>
      </c>
      <c r="AW233" s="599">
        <v>15.361170374885704</v>
      </c>
      <c r="AX233" s="599">
        <v>11.76470588235294</v>
      </c>
      <c r="AY233" s="599">
        <v>6.9491008838768673</v>
      </c>
      <c r="AZ233" s="599">
        <v>2.1639743980493753</v>
      </c>
      <c r="BA233" s="599">
        <v>0.88387686680889976</v>
      </c>
      <c r="BB233" s="599">
        <v>0.27430661383724475</v>
      </c>
      <c r="BC233" s="592"/>
      <c r="BD233" s="827"/>
      <c r="BE233" s="597" t="s">
        <v>38</v>
      </c>
      <c r="BF233" s="599">
        <v>2.1819331717086539</v>
      </c>
      <c r="BG233" s="599">
        <v>9.2758511647517654</v>
      </c>
      <c r="BH233" s="599">
        <v>17.434383893749342</v>
      </c>
      <c r="BI233" s="599">
        <v>23.822072309476123</v>
      </c>
      <c r="BJ233" s="599">
        <v>19.384420786339202</v>
      </c>
      <c r="BK233" s="599">
        <v>14.314324865605565</v>
      </c>
      <c r="BL233" s="599">
        <v>8.263940128597028</v>
      </c>
      <c r="BM233" s="599">
        <v>3.5733108464214189</v>
      </c>
      <c r="BN233" s="599">
        <v>1.517866554232107</v>
      </c>
      <c r="BO233" s="599">
        <v>0.23189627911879415</v>
      </c>
      <c r="BP233"/>
      <c r="BQ233" s="827"/>
      <c r="BR233" s="597" t="s">
        <v>38</v>
      </c>
      <c r="BS233" s="599">
        <v>5.2312357846853672</v>
      </c>
      <c r="BT233" s="599">
        <v>11.144806671721001</v>
      </c>
      <c r="BU233" s="599">
        <v>21.228203184230477</v>
      </c>
      <c r="BV233" s="599">
        <v>22.66868840030326</v>
      </c>
      <c r="BW233" s="599">
        <v>15.390447308567095</v>
      </c>
      <c r="BX233" s="599">
        <v>11.296436694465504</v>
      </c>
      <c r="BY233" s="599">
        <v>7.278241091736164</v>
      </c>
      <c r="BZ233" s="599">
        <v>3.7907505686125851</v>
      </c>
      <c r="CA233" s="599">
        <v>1.819560272934041</v>
      </c>
      <c r="CB233" s="599">
        <v>0.15163002274450341</v>
      </c>
      <c r="CC233" s="592"/>
      <c r="CD233" s="827"/>
      <c r="CE233" s="597" t="s">
        <v>38</v>
      </c>
      <c r="CF233" s="599">
        <v>2.5242379247095816</v>
      </c>
      <c r="CG233" s="599">
        <v>10.533671062974932</v>
      </c>
      <c r="CH233" s="599">
        <v>17.9491658660145</v>
      </c>
      <c r="CI233" s="599">
        <v>23.670189536204038</v>
      </c>
      <c r="CJ233" s="599">
        <v>18.691588785046729</v>
      </c>
      <c r="CK233" s="599">
        <v>13.931347715957726</v>
      </c>
      <c r="CL233" s="599">
        <v>8.0006987509826182</v>
      </c>
      <c r="CM233" s="599">
        <v>3.1443794217835621</v>
      </c>
      <c r="CN233" s="599">
        <v>1.3014237051270854</v>
      </c>
      <c r="CO233" s="599">
        <v>0.25329723119923137</v>
      </c>
      <c r="CP233"/>
      <c r="CQ233" s="827"/>
      <c r="CR233" s="597" t="s">
        <v>38</v>
      </c>
      <c r="CS233" s="599">
        <v>1.4315789473684211</v>
      </c>
      <c r="CT233" s="599">
        <v>6.8631578947368421</v>
      </c>
      <c r="CU233" s="599">
        <v>13.347368421052632</v>
      </c>
      <c r="CV233" s="599">
        <v>21.263157894736842</v>
      </c>
      <c r="CW233" s="599">
        <v>21.136842105263156</v>
      </c>
      <c r="CX233" s="599">
        <v>17.389473684210525</v>
      </c>
      <c r="CY233" s="599">
        <v>10.821052631578947</v>
      </c>
      <c r="CZ233" s="599">
        <v>5.3052631578947365</v>
      </c>
      <c r="DA233" s="599">
        <v>2.0210526315789474</v>
      </c>
      <c r="DB233" s="599">
        <v>0.42105263157894735</v>
      </c>
      <c r="DC233" s="592"/>
      <c r="DD233" s="827"/>
      <c r="DE233" s="597" t="s">
        <v>38</v>
      </c>
      <c r="DF233" s="599">
        <v>3.1174829211969595</v>
      </c>
      <c r="DG233" s="599">
        <v>11.450014432791301</v>
      </c>
      <c r="DH233" s="599">
        <v>19.416915231405753</v>
      </c>
      <c r="DI233" s="599">
        <v>24.093139613201192</v>
      </c>
      <c r="DJ233" s="599">
        <v>17.713845857788897</v>
      </c>
      <c r="DK233" s="599">
        <v>12.806696815164054</v>
      </c>
      <c r="DL233" s="599">
        <v>7.2645049552583467</v>
      </c>
      <c r="DM233" s="599">
        <v>2.7326084864812854</v>
      </c>
      <c r="DN233" s="599">
        <v>1.2027326084864813</v>
      </c>
      <c r="DO233" s="599">
        <v>0.20205907822572886</v>
      </c>
    </row>
    <row r="234" spans="1:119" ht="15.4" customHeight="1" x14ac:dyDescent="0.2">
      <c r="A234"/>
      <c r="B234" s="324"/>
      <c r="C234" s="592"/>
      <c r="D234" s="827"/>
      <c r="E234" s="601" t="s">
        <v>39</v>
      </c>
      <c r="F234" s="599">
        <v>0.96761110145431373</v>
      </c>
      <c r="G234" s="599">
        <v>4.1485601715047222</v>
      </c>
      <c r="H234" s="599">
        <v>9.3979952488556702</v>
      </c>
      <c r="I234" s="599">
        <v>18.147053711107247</v>
      </c>
      <c r="J234" s="599">
        <v>19.317457558375338</v>
      </c>
      <c r="K234" s="599">
        <v>19.647720030129211</v>
      </c>
      <c r="L234" s="599">
        <v>14.89078162118315</v>
      </c>
      <c r="M234" s="599">
        <v>8.6969117561851785</v>
      </c>
      <c r="N234" s="599">
        <v>3.9167970334318327</v>
      </c>
      <c r="O234" s="599">
        <v>0.86911176777333576</v>
      </c>
      <c r="P234" s="592"/>
      <c r="Q234" s="827"/>
      <c r="R234" s="597" t="s">
        <v>39</v>
      </c>
      <c r="S234" s="599">
        <v>0.73746312684365778</v>
      </c>
      <c r="T234" s="599">
        <v>3.3628318584070795</v>
      </c>
      <c r="U234" s="599">
        <v>7.9351032448377588</v>
      </c>
      <c r="V234" s="599">
        <v>16.932153392330385</v>
      </c>
      <c r="W234" s="599">
        <v>20.79646017699115</v>
      </c>
      <c r="X234" s="599">
        <v>19.734513274336283</v>
      </c>
      <c r="Y234" s="599">
        <v>16.57817109144543</v>
      </c>
      <c r="Z234" s="599">
        <v>8.9085545722713864</v>
      </c>
      <c r="AA234" s="599">
        <v>4.0412979351032448</v>
      </c>
      <c r="AB234" s="599">
        <v>0.97345132743362828</v>
      </c>
      <c r="AC234" s="592"/>
      <c r="AD234" s="827"/>
      <c r="AE234" s="597" t="s">
        <v>39</v>
      </c>
      <c r="AF234" s="599">
        <v>1.023866176364554</v>
      </c>
      <c r="AG234" s="599">
        <v>4.3406157617708558</v>
      </c>
      <c r="AH234" s="599">
        <v>9.755569976205928</v>
      </c>
      <c r="AI234" s="599">
        <v>18.444011824933305</v>
      </c>
      <c r="AJ234" s="599">
        <v>18.955944913115584</v>
      </c>
      <c r="AK234" s="599">
        <v>19.626505155382507</v>
      </c>
      <c r="AL234" s="599">
        <v>14.478332972817073</v>
      </c>
      <c r="AM234" s="599">
        <v>8.6451798976133816</v>
      </c>
      <c r="AN234" s="599">
        <v>3.8863652750739059</v>
      </c>
      <c r="AO234" s="599">
        <v>0.84360804672290712</v>
      </c>
      <c r="AP234" s="591"/>
      <c r="AQ234" s="827"/>
      <c r="AR234" s="597" t="s">
        <v>39</v>
      </c>
      <c r="AS234" s="599">
        <v>1.7701601573475694</v>
      </c>
      <c r="AT234" s="599">
        <v>6.6029783647091875</v>
      </c>
      <c r="AU234" s="599">
        <v>12.110143298679404</v>
      </c>
      <c r="AV234" s="599">
        <v>20.595672941837595</v>
      </c>
      <c r="AW234" s="599">
        <v>19.303175049171113</v>
      </c>
      <c r="AX234" s="599">
        <v>17.336330429896037</v>
      </c>
      <c r="AY234" s="599">
        <v>12.475414442259062</v>
      </c>
      <c r="AZ234" s="599">
        <v>6.6591739252599051</v>
      </c>
      <c r="BA234" s="599">
        <v>2.6130935656083167</v>
      </c>
      <c r="BB234" s="599">
        <v>0.53385782523180669</v>
      </c>
      <c r="BC234" s="592"/>
      <c r="BD234" s="827"/>
      <c r="BE234" s="597" t="s">
        <v>39</v>
      </c>
      <c r="BF234" s="599">
        <v>0.75912408759124084</v>
      </c>
      <c r="BG234" s="599">
        <v>3.5109489051094891</v>
      </c>
      <c r="BH234" s="599">
        <v>8.6934306569343054</v>
      </c>
      <c r="BI234" s="599">
        <v>17.510948905109487</v>
      </c>
      <c r="BJ234" s="599">
        <v>19.321167883211679</v>
      </c>
      <c r="BK234" s="599">
        <v>20.248175182481752</v>
      </c>
      <c r="BL234" s="599">
        <v>15.518248175182482</v>
      </c>
      <c r="BM234" s="599">
        <v>9.2262773722627749</v>
      </c>
      <c r="BN234" s="599">
        <v>4.2554744525547443</v>
      </c>
      <c r="BO234" s="599">
        <v>0.95620437956204385</v>
      </c>
      <c r="BP234"/>
      <c r="BQ234" s="827"/>
      <c r="BR234" s="597" t="s">
        <v>39</v>
      </c>
      <c r="BS234" s="599">
        <v>1.7788089713843775</v>
      </c>
      <c r="BT234" s="599">
        <v>5.645784996133024</v>
      </c>
      <c r="BU234" s="599">
        <v>11.832946635730858</v>
      </c>
      <c r="BV234" s="599">
        <v>17.865429234338748</v>
      </c>
      <c r="BW234" s="599">
        <v>18.48414539829853</v>
      </c>
      <c r="BX234" s="599">
        <v>15.777262180974477</v>
      </c>
      <c r="BY234" s="599">
        <v>15.622583139984533</v>
      </c>
      <c r="BZ234" s="599">
        <v>8.0433101314771847</v>
      </c>
      <c r="CA234" s="599">
        <v>4.0989945862335651</v>
      </c>
      <c r="CB234" s="599">
        <v>0.8507347254447023</v>
      </c>
      <c r="CC234" s="592"/>
      <c r="CD234" s="827"/>
      <c r="CE234" s="597" t="s">
        <v>39</v>
      </c>
      <c r="CF234" s="599">
        <v>0.90191657271702363</v>
      </c>
      <c r="CG234" s="599">
        <v>4.0273080295628212</v>
      </c>
      <c r="CH234" s="599">
        <v>9.2008017036201935</v>
      </c>
      <c r="CI234" s="599">
        <v>18.169860954528371</v>
      </c>
      <c r="CJ234" s="599">
        <v>19.384943003883251</v>
      </c>
      <c r="CK234" s="599">
        <v>19.961167480896904</v>
      </c>
      <c r="CL234" s="599">
        <v>14.831516973568833</v>
      </c>
      <c r="CM234" s="599">
        <v>8.7498434172616815</v>
      </c>
      <c r="CN234" s="599">
        <v>3.9020418389076785</v>
      </c>
      <c r="CO234" s="599">
        <v>0.87060002505323819</v>
      </c>
      <c r="CP234"/>
      <c r="CQ234" s="827"/>
      <c r="CR234" s="597" t="s">
        <v>39</v>
      </c>
      <c r="CS234" s="599">
        <v>0.49390846229832075</v>
      </c>
      <c r="CT234" s="599">
        <v>2.0744155416529471</v>
      </c>
      <c r="CU234" s="599">
        <v>5.6305564702008555</v>
      </c>
      <c r="CV234" s="599">
        <v>14.125782021731972</v>
      </c>
      <c r="CW234" s="599">
        <v>19.196575567994731</v>
      </c>
      <c r="CX234" s="599">
        <v>22.192953572604544</v>
      </c>
      <c r="CY234" s="599">
        <v>17.747777411919657</v>
      </c>
      <c r="CZ234" s="599">
        <v>11.491603556140928</v>
      </c>
      <c r="DA234" s="599">
        <v>5.8610470859400721</v>
      </c>
      <c r="DB234" s="599">
        <v>1.1853803095159698</v>
      </c>
      <c r="DC234" s="592"/>
      <c r="DD234" s="827"/>
      <c r="DE234" s="597" t="s">
        <v>39</v>
      </c>
      <c r="DF234" s="599">
        <v>1.0687666994796794</v>
      </c>
      <c r="DG234" s="599">
        <v>4.5914779918436226</v>
      </c>
      <c r="DH234" s="599">
        <v>10.20250316411194</v>
      </c>
      <c r="DI234" s="599">
        <v>19.0057657150893</v>
      </c>
      <c r="DJ234" s="599">
        <v>19.343270988609195</v>
      </c>
      <c r="DK234" s="599">
        <v>19.104204753199269</v>
      </c>
      <c r="DL234" s="599">
        <v>14.280691885810715</v>
      </c>
      <c r="DM234" s="599">
        <v>8.10012656447757</v>
      </c>
      <c r="DN234" s="599">
        <v>3.5016172127689495</v>
      </c>
      <c r="DO234" s="599">
        <v>0.8015750246097596</v>
      </c>
    </row>
    <row r="235" spans="1:119" ht="15.4" customHeight="1" x14ac:dyDescent="0.2">
      <c r="A235"/>
      <c r="B235" s="324"/>
      <c r="C235" s="592"/>
      <c r="D235" s="827"/>
      <c r="E235" s="601" t="s">
        <v>40</v>
      </c>
      <c r="F235" s="599">
        <v>0.17894575387289738</v>
      </c>
      <c r="G235" s="599">
        <v>1.0020962216882252</v>
      </c>
      <c r="H235" s="599">
        <v>2.9653867784651569</v>
      </c>
      <c r="I235" s="599">
        <v>8.1599263766041208</v>
      </c>
      <c r="J235" s="599">
        <v>12.101845697632802</v>
      </c>
      <c r="K235" s="599">
        <v>17.577585766143464</v>
      </c>
      <c r="L235" s="599">
        <v>21.090035277877192</v>
      </c>
      <c r="M235" s="599">
        <v>17.690065954292141</v>
      </c>
      <c r="N235" s="599">
        <v>13.73280842578864</v>
      </c>
      <c r="O235" s="599">
        <v>5.5013037476353599</v>
      </c>
      <c r="P235" s="592"/>
      <c r="Q235" s="827"/>
      <c r="R235" s="597" t="s">
        <v>40</v>
      </c>
      <c r="S235" s="599">
        <v>4.723665564478035E-2</v>
      </c>
      <c r="T235" s="599">
        <v>0.70854983467170529</v>
      </c>
      <c r="U235" s="599">
        <v>2.3145961265942372</v>
      </c>
      <c r="V235" s="599">
        <v>6.2116202172886155</v>
      </c>
      <c r="W235" s="599">
        <v>11.076995748700993</v>
      </c>
      <c r="X235" s="599">
        <v>18.091639111950876</v>
      </c>
      <c r="Y235" s="599">
        <v>22.106754841757205</v>
      </c>
      <c r="Z235" s="599">
        <v>19.130845536136039</v>
      </c>
      <c r="AA235" s="599">
        <v>15.210203117619272</v>
      </c>
      <c r="AB235" s="599">
        <v>5.1015588096362778</v>
      </c>
      <c r="AC235" s="592"/>
      <c r="AD235" s="827"/>
      <c r="AE235" s="597" t="s">
        <v>40</v>
      </c>
      <c r="AF235" s="599">
        <v>0.21533442088091356</v>
      </c>
      <c r="AG235" s="599">
        <v>1.0831973898858074</v>
      </c>
      <c r="AH235" s="599">
        <v>3.145187601957586</v>
      </c>
      <c r="AI235" s="599">
        <v>8.6982055464926589</v>
      </c>
      <c r="AJ235" s="599">
        <v>12.384991843393149</v>
      </c>
      <c r="AK235" s="599">
        <v>17.435562805872756</v>
      </c>
      <c r="AL235" s="599">
        <v>20.809135399673735</v>
      </c>
      <c r="AM235" s="599">
        <v>17.29200652528548</v>
      </c>
      <c r="AN235" s="599">
        <v>13.324632952691681</v>
      </c>
      <c r="AO235" s="599">
        <v>5.6117455138662313</v>
      </c>
      <c r="AP235" s="591"/>
      <c r="AQ235" s="827"/>
      <c r="AR235" s="597" t="s">
        <v>40</v>
      </c>
      <c r="AS235" s="599">
        <v>0.61412487205731825</v>
      </c>
      <c r="AT235" s="599">
        <v>1.842374616171955</v>
      </c>
      <c r="AU235" s="599">
        <v>4.5377004435346295</v>
      </c>
      <c r="AV235" s="599">
        <v>12.487205731832139</v>
      </c>
      <c r="AW235" s="599">
        <v>15.148413510747186</v>
      </c>
      <c r="AX235" s="599">
        <v>19.037871033776867</v>
      </c>
      <c r="AY235" s="599">
        <v>19.106107130672125</v>
      </c>
      <c r="AZ235" s="599">
        <v>14.295462299556466</v>
      </c>
      <c r="BA235" s="599">
        <v>9.3824633230979178</v>
      </c>
      <c r="BB235" s="599">
        <v>3.5482770385533948</v>
      </c>
      <c r="BC235" s="592"/>
      <c r="BD235" s="827"/>
      <c r="BE235" s="597" t="s">
        <v>40</v>
      </c>
      <c r="BF235" s="599">
        <v>0.10223719028145298</v>
      </c>
      <c r="BG235" s="599">
        <v>0.85398123646860724</v>
      </c>
      <c r="BH235" s="599">
        <v>2.6882367091652632</v>
      </c>
      <c r="BI235" s="599">
        <v>7.3971614144815971</v>
      </c>
      <c r="BJ235" s="599">
        <v>11.56483040654318</v>
      </c>
      <c r="BK235" s="599">
        <v>17.320182824152035</v>
      </c>
      <c r="BL235" s="599">
        <v>21.439740197257638</v>
      </c>
      <c r="BM235" s="599">
        <v>18.288429155641087</v>
      </c>
      <c r="BN235" s="599">
        <v>14.49963916285783</v>
      </c>
      <c r="BO235" s="599">
        <v>5.8455617031513114</v>
      </c>
      <c r="BP235"/>
      <c r="BQ235" s="827"/>
      <c r="BR235" s="597" t="s">
        <v>40</v>
      </c>
      <c r="BS235" s="599">
        <v>0.54844606946983543</v>
      </c>
      <c r="BT235" s="599">
        <v>1.6453382084095063</v>
      </c>
      <c r="BU235" s="599">
        <v>4.296160877513711</v>
      </c>
      <c r="BV235" s="599">
        <v>8.135283363802559</v>
      </c>
      <c r="BW235" s="599">
        <v>12.614259597806216</v>
      </c>
      <c r="BX235" s="599">
        <v>16.453382084095065</v>
      </c>
      <c r="BY235" s="599">
        <v>20.018281535648992</v>
      </c>
      <c r="BZ235" s="599">
        <v>16.087751371115175</v>
      </c>
      <c r="CA235" s="599">
        <v>13.985374771480805</v>
      </c>
      <c r="CB235" s="599">
        <v>6.2157221206581355</v>
      </c>
      <c r="CC235" s="592"/>
      <c r="CD235" s="827"/>
      <c r="CE235" s="597" t="s">
        <v>40</v>
      </c>
      <c r="CF235" s="599">
        <v>0.15705388572975901</v>
      </c>
      <c r="CG235" s="599">
        <v>0.96398591930679667</v>
      </c>
      <c r="CH235" s="599">
        <v>2.8865421066883292</v>
      </c>
      <c r="CI235" s="599">
        <v>8.1613864067154083</v>
      </c>
      <c r="CJ235" s="599">
        <v>12.071486596263201</v>
      </c>
      <c r="CK235" s="599">
        <v>17.644191714053616</v>
      </c>
      <c r="CL235" s="599">
        <v>21.153533712428921</v>
      </c>
      <c r="CM235" s="599">
        <v>17.784998646087192</v>
      </c>
      <c r="CN235" s="599">
        <v>13.717844570809639</v>
      </c>
      <c r="CO235" s="599">
        <v>5.4589764419171409</v>
      </c>
      <c r="CP235"/>
      <c r="CQ235" s="827"/>
      <c r="CR235" s="597" t="s">
        <v>40</v>
      </c>
      <c r="CS235" s="599">
        <v>9.1491308325709064E-2</v>
      </c>
      <c r="CT235" s="599">
        <v>0.48795364440378164</v>
      </c>
      <c r="CU235" s="599">
        <v>2.043305885940836</v>
      </c>
      <c r="CV235" s="599">
        <v>5.7029582189691981</v>
      </c>
      <c r="CW235" s="599">
        <v>10.978956999085087</v>
      </c>
      <c r="CX235" s="599">
        <v>16.041476059774322</v>
      </c>
      <c r="CY235" s="599">
        <v>22.049405306495885</v>
      </c>
      <c r="CZ235" s="599">
        <v>18.511741384568467</v>
      </c>
      <c r="DA235" s="599">
        <v>16.62092101250381</v>
      </c>
      <c r="DB235" s="599">
        <v>7.4717901799329063</v>
      </c>
      <c r="DC235" s="592"/>
      <c r="DD235" s="827"/>
      <c r="DE235" s="597" t="s">
        <v>40</v>
      </c>
      <c r="DF235" s="599">
        <v>0.19656019656019655</v>
      </c>
      <c r="DG235" s="599">
        <v>1.1056511056511056</v>
      </c>
      <c r="DH235" s="599">
        <v>3.1511056511056514</v>
      </c>
      <c r="DI235" s="599">
        <v>8.6547911547911553</v>
      </c>
      <c r="DJ235" s="599">
        <v>12.328009828009828</v>
      </c>
      <c r="DK235" s="599">
        <v>17.886977886977888</v>
      </c>
      <c r="DL235" s="599">
        <v>20.896805896805898</v>
      </c>
      <c r="DM235" s="599">
        <v>17.524570024570025</v>
      </c>
      <c r="DN235" s="599">
        <v>13.151105651105652</v>
      </c>
      <c r="DO235" s="599">
        <v>5.1044226044226049</v>
      </c>
    </row>
    <row r="236" spans="1:119" ht="15.4" customHeight="1" x14ac:dyDescent="0.2">
      <c r="A236"/>
      <c r="B236" s="324"/>
      <c r="C236" s="592"/>
      <c r="D236" s="828"/>
      <c r="E236" s="601" t="s">
        <v>41</v>
      </c>
      <c r="F236" s="599">
        <v>0</v>
      </c>
      <c r="G236" s="599">
        <v>7.0064809949203014E-2</v>
      </c>
      <c r="H236" s="599">
        <v>0.54300227710632343</v>
      </c>
      <c r="I236" s="599">
        <v>2.1369767034506921</v>
      </c>
      <c r="J236" s="599">
        <v>3.8010159397442638</v>
      </c>
      <c r="K236" s="599">
        <v>8.9682956734979857</v>
      </c>
      <c r="L236" s="599">
        <v>14.801191101769136</v>
      </c>
      <c r="M236" s="599">
        <v>20.756699947451391</v>
      </c>
      <c r="N236" s="599">
        <v>27.115081450341567</v>
      </c>
      <c r="O236" s="599">
        <v>21.807672096689437</v>
      </c>
      <c r="P236" s="592"/>
      <c r="Q236" s="828"/>
      <c r="R236" s="597" t="s">
        <v>41</v>
      </c>
      <c r="S236" s="599">
        <v>0</v>
      </c>
      <c r="T236" s="599">
        <v>6.6666666666666666E-2</v>
      </c>
      <c r="U236" s="599">
        <v>0.46666666666666673</v>
      </c>
      <c r="V236" s="599">
        <v>1.5333333333333332</v>
      </c>
      <c r="W236" s="599">
        <v>2.5333333333333332</v>
      </c>
      <c r="X236" s="599">
        <v>6.3333333333333339</v>
      </c>
      <c r="Y236" s="599">
        <v>14.6</v>
      </c>
      <c r="Z236" s="599">
        <v>21.066666666666666</v>
      </c>
      <c r="AA236" s="599">
        <v>28.266666666666669</v>
      </c>
      <c r="AB236" s="599">
        <v>25.133333333333336</v>
      </c>
      <c r="AC236" s="592"/>
      <c r="AD236" s="828"/>
      <c r="AE236" s="597" t="s">
        <v>41</v>
      </c>
      <c r="AF236" s="599">
        <v>0</v>
      </c>
      <c r="AG236" s="599">
        <v>7.1275837491090524E-2</v>
      </c>
      <c r="AH236" s="599">
        <v>0.57020669992872419</v>
      </c>
      <c r="AI236" s="599">
        <v>2.3521026372059874</v>
      </c>
      <c r="AJ236" s="599">
        <v>4.2527916369684009</v>
      </c>
      <c r="AK236" s="599">
        <v>9.9073414112615819</v>
      </c>
      <c r="AL236" s="599">
        <v>14.872891423140889</v>
      </c>
      <c r="AM236" s="599">
        <v>20.646234259919222</v>
      </c>
      <c r="AN236" s="599">
        <v>26.704680446661914</v>
      </c>
      <c r="AO236" s="599">
        <v>20.622475647422188</v>
      </c>
      <c r="AP236" s="591"/>
      <c r="AQ236" s="828"/>
      <c r="AR236" s="597" t="s">
        <v>41</v>
      </c>
      <c r="AS236" s="599">
        <v>0</v>
      </c>
      <c r="AT236" s="599">
        <v>0.19342359767891684</v>
      </c>
      <c r="AU236" s="599">
        <v>1.3539651837524178</v>
      </c>
      <c r="AV236" s="599">
        <v>5.029013539651837</v>
      </c>
      <c r="AW236" s="599">
        <v>7.1566731141199229</v>
      </c>
      <c r="AX236" s="599">
        <v>13.733075435203096</v>
      </c>
      <c r="AY236" s="599">
        <v>17.794970986460349</v>
      </c>
      <c r="AZ236" s="599">
        <v>19.535783365570598</v>
      </c>
      <c r="BA236" s="599">
        <v>19.729206963249517</v>
      </c>
      <c r="BB236" s="599">
        <v>15.473887814313347</v>
      </c>
      <c r="BC236" s="592"/>
      <c r="BD236" s="828"/>
      <c r="BE236" s="597" t="s">
        <v>41</v>
      </c>
      <c r="BF236" s="599">
        <v>0</v>
      </c>
      <c r="BG236" s="599">
        <v>5.7781201848998466E-2</v>
      </c>
      <c r="BH236" s="599">
        <v>0.46224961479198773</v>
      </c>
      <c r="BI236" s="599">
        <v>1.8489984591679509</v>
      </c>
      <c r="BJ236" s="599">
        <v>3.4668721109399074</v>
      </c>
      <c r="BK236" s="599">
        <v>8.4938366718027734</v>
      </c>
      <c r="BL236" s="599">
        <v>14.503081664098612</v>
      </c>
      <c r="BM236" s="599">
        <v>20.878274268104775</v>
      </c>
      <c r="BN236" s="599">
        <v>27.85053929121726</v>
      </c>
      <c r="BO236" s="599">
        <v>22.438366718027737</v>
      </c>
      <c r="BP236"/>
      <c r="BQ236" s="828"/>
      <c r="BR236" s="597" t="s">
        <v>41</v>
      </c>
      <c r="BS236" s="599">
        <v>0</v>
      </c>
      <c r="BT236" s="599">
        <v>0.41841004184100417</v>
      </c>
      <c r="BU236" s="599">
        <v>0.83682008368200833</v>
      </c>
      <c r="BV236" s="599">
        <v>3.3472803347280333</v>
      </c>
      <c r="BW236" s="599">
        <v>7.5313807531380759</v>
      </c>
      <c r="BX236" s="599">
        <v>10.87866108786611</v>
      </c>
      <c r="BY236" s="599">
        <v>15.062761506276152</v>
      </c>
      <c r="BZ236" s="599">
        <v>17.154811715481173</v>
      </c>
      <c r="CA236" s="599">
        <v>28.03347280334728</v>
      </c>
      <c r="CB236" s="599">
        <v>16.736401673640167</v>
      </c>
      <c r="CC236" s="592"/>
      <c r="CD236" s="828"/>
      <c r="CE236" s="597" t="s">
        <v>41</v>
      </c>
      <c r="CF236" s="599">
        <v>0</v>
      </c>
      <c r="CG236" s="599">
        <v>5.4844606946983544E-2</v>
      </c>
      <c r="CH236" s="599">
        <v>0.53016453382084094</v>
      </c>
      <c r="CI236" s="599">
        <v>2.0840950639853748</v>
      </c>
      <c r="CJ236" s="599">
        <v>3.6380255941499087</v>
      </c>
      <c r="CK236" s="599">
        <v>8.8848263254113355</v>
      </c>
      <c r="CL236" s="599">
        <v>14.789762340036564</v>
      </c>
      <c r="CM236" s="599">
        <v>20.914076782449726</v>
      </c>
      <c r="CN236" s="599">
        <v>27.074954296160879</v>
      </c>
      <c r="CO236" s="599">
        <v>22.02925045703839</v>
      </c>
      <c r="CP236"/>
      <c r="CQ236" s="828"/>
      <c r="CR236" s="597" t="s">
        <v>41</v>
      </c>
      <c r="CS236" s="599">
        <v>0</v>
      </c>
      <c r="CT236" s="599">
        <v>0.1199040767386091</v>
      </c>
      <c r="CU236" s="599">
        <v>0.1199040767386091</v>
      </c>
      <c r="CV236" s="599">
        <v>1.9184652278177456</v>
      </c>
      <c r="CW236" s="599">
        <v>2.3980815347721824</v>
      </c>
      <c r="CX236" s="599">
        <v>7.5539568345323742</v>
      </c>
      <c r="CY236" s="599">
        <v>12.589928057553957</v>
      </c>
      <c r="CZ236" s="599">
        <v>20.38369304556355</v>
      </c>
      <c r="DA236" s="599">
        <v>28.657074340527579</v>
      </c>
      <c r="DB236" s="599">
        <v>26.258992805755394</v>
      </c>
      <c r="DC236" s="592"/>
      <c r="DD236" s="828"/>
      <c r="DE236" s="597" t="s">
        <v>41</v>
      </c>
      <c r="DF236" s="599">
        <v>0</v>
      </c>
      <c r="DG236" s="599">
        <v>6.1538461538461542E-2</v>
      </c>
      <c r="DH236" s="599">
        <v>0.61538461538461542</v>
      </c>
      <c r="DI236" s="599">
        <v>2.1743589743589742</v>
      </c>
      <c r="DJ236" s="599">
        <v>4.0410256410256409</v>
      </c>
      <c r="DK236" s="599">
        <v>9.2102564102564113</v>
      </c>
      <c r="DL236" s="599">
        <v>15.179487179487181</v>
      </c>
      <c r="DM236" s="599">
        <v>20.820512820512821</v>
      </c>
      <c r="DN236" s="599">
        <v>26.851282051282048</v>
      </c>
      <c r="DO236" s="599">
        <v>21.046153846153846</v>
      </c>
    </row>
    <row r="237" spans="1:119" ht="15.4" customHeight="1" x14ac:dyDescent="0.2">
      <c r="A237"/>
      <c r="B237" s="324"/>
      <c r="C237" s="592"/>
      <c r="D237" s="592"/>
      <c r="E237" s="592"/>
      <c r="F237" s="592"/>
      <c r="G237" s="592"/>
      <c r="H237" s="592"/>
      <c r="I237" s="592"/>
      <c r="J237" s="592"/>
      <c r="K237" s="592"/>
      <c r="L237" s="592"/>
      <c r="M237" s="592"/>
      <c r="N237" s="592"/>
      <c r="O237" s="592"/>
      <c r="P237" s="592"/>
      <c r="Q237" s="592"/>
      <c r="R237" s="592"/>
      <c r="S237" s="592"/>
      <c r="T237" s="592"/>
      <c r="U237" s="592"/>
      <c r="V237" s="592"/>
      <c r="W237" s="592"/>
      <c r="X237" s="592"/>
      <c r="Y237" s="592"/>
      <c r="Z237" s="592"/>
      <c r="AA237" s="592"/>
      <c r="AB237" s="592"/>
      <c r="AC237" s="592"/>
      <c r="AD237" s="592"/>
      <c r="AE237" s="592"/>
      <c r="AF237" s="592"/>
      <c r="AG237" s="592"/>
      <c r="AH237" s="592"/>
      <c r="AI237" s="592"/>
      <c r="AJ237" s="592"/>
      <c r="AK237" s="592"/>
      <c r="AL237" s="592"/>
      <c r="AM237" s="592"/>
      <c r="AN237" s="592"/>
      <c r="AO237" s="592"/>
      <c r="AP237"/>
      <c r="AQ237" s="592"/>
      <c r="AR237" s="592"/>
      <c r="AS237" s="592"/>
      <c r="AT237" s="592"/>
      <c r="AU237" s="592"/>
      <c r="AV237" s="592"/>
      <c r="AW237" s="592"/>
      <c r="AX237" s="592"/>
      <c r="AY237" s="592"/>
      <c r="AZ237" s="592"/>
      <c r="BA237" s="592"/>
      <c r="BB237" s="592"/>
      <c r="BC237" s="592"/>
      <c r="BD237" s="592"/>
      <c r="BE237" s="592"/>
      <c r="BF237" s="592"/>
      <c r="BG237" s="592"/>
      <c r="BH237" s="592"/>
      <c r="BI237" s="592"/>
      <c r="BJ237" s="592"/>
      <c r="BK237" s="592"/>
      <c r="BL237" s="592"/>
      <c r="BM237" s="592"/>
      <c r="BN237" s="592"/>
      <c r="BO237" s="592"/>
      <c r="BP237"/>
      <c r="BQ237" s="592"/>
      <c r="BR237" s="592"/>
      <c r="BS237" s="592"/>
      <c r="BT237" s="592"/>
      <c r="BU237" s="592"/>
      <c r="BV237" s="592"/>
      <c r="BW237" s="592"/>
      <c r="BX237" s="592"/>
      <c r="BY237" s="592"/>
      <c r="BZ237" s="592"/>
      <c r="CA237" s="592"/>
      <c r="CB237" s="592"/>
      <c r="CC237" s="592"/>
      <c r="CD237" s="592"/>
      <c r="CE237" s="592"/>
      <c r="CF237" s="592"/>
      <c r="CG237" s="592"/>
      <c r="CH237" s="592"/>
      <c r="CI237" s="592"/>
      <c r="CJ237" s="592"/>
      <c r="CK237" s="592"/>
      <c r="CL237" s="592"/>
      <c r="CM237" s="592"/>
      <c r="CN237" s="592"/>
      <c r="CO237" s="592"/>
      <c r="CP237"/>
      <c r="CQ237" s="592"/>
      <c r="CR237" s="592"/>
      <c r="CS237" s="592"/>
      <c r="CT237" s="592"/>
      <c r="CU237" s="592"/>
      <c r="CV237" s="592"/>
      <c r="CW237" s="592"/>
      <c r="CX237" s="592"/>
      <c r="CY237" s="592"/>
      <c r="CZ237" s="592"/>
      <c r="DA237" s="592"/>
      <c r="DB237" s="592"/>
      <c r="DC237" s="592"/>
      <c r="DD237" s="592"/>
      <c r="DE237" s="592"/>
      <c r="DF237" s="592"/>
      <c r="DG237" s="592"/>
      <c r="DH237" s="592"/>
      <c r="DI237" s="592"/>
      <c r="DJ237" s="592"/>
      <c r="DK237" s="592"/>
      <c r="DL237" s="592"/>
      <c r="DM237" s="592"/>
      <c r="DN237" s="592"/>
      <c r="DO237" s="592"/>
    </row>
    <row r="238" spans="1:119" ht="15.4" customHeight="1" x14ac:dyDescent="0.2">
      <c r="A238"/>
      <c r="B238" s="324"/>
      <c r="C238" s="592"/>
      <c r="D238" s="592"/>
      <c r="E238" s="592"/>
      <c r="F238" s="592"/>
      <c r="G238" s="592"/>
      <c r="H238" s="592"/>
      <c r="I238" s="592"/>
      <c r="J238" s="592"/>
      <c r="K238" s="592"/>
      <c r="L238" s="592"/>
      <c r="M238" s="592"/>
      <c r="N238" s="592"/>
      <c r="O238" s="592"/>
      <c r="P238" s="592"/>
      <c r="Q238" s="592"/>
      <c r="R238" s="592"/>
      <c r="S238" s="592"/>
      <c r="T238" s="592"/>
      <c r="U238" s="592"/>
      <c r="V238" s="592"/>
      <c r="W238" s="592"/>
      <c r="X238" s="592"/>
      <c r="Y238" s="592"/>
      <c r="Z238" s="592"/>
      <c r="AA238" s="592"/>
      <c r="AB238" s="592"/>
      <c r="AC238" s="592"/>
      <c r="AD238" s="592"/>
      <c r="AE238" s="592"/>
      <c r="AF238" s="592"/>
      <c r="AG238" s="592"/>
      <c r="AH238" s="592"/>
      <c r="AI238" s="592"/>
      <c r="AJ238" s="592"/>
      <c r="AK238" s="592"/>
      <c r="AL238" s="592"/>
      <c r="AM238" s="592"/>
      <c r="AN238" s="592"/>
      <c r="AO238" s="592"/>
      <c r="AP238"/>
      <c r="AQ238" s="592"/>
      <c r="AR238" s="592"/>
      <c r="AS238" s="592"/>
      <c r="AT238" s="592"/>
      <c r="AU238" s="592"/>
      <c r="AV238" s="592"/>
      <c r="AW238" s="592"/>
      <c r="AX238" s="592"/>
      <c r="AY238" s="592"/>
      <c r="AZ238" s="592"/>
      <c r="BA238" s="592"/>
      <c r="BB238" s="592"/>
      <c r="BC238" s="592"/>
      <c r="BD238" s="592"/>
      <c r="BE238" s="592"/>
      <c r="BF238" s="592"/>
      <c r="BG238" s="592"/>
      <c r="BH238" s="592"/>
      <c r="BI238" s="592"/>
      <c r="BJ238" s="592"/>
      <c r="BK238" s="592"/>
      <c r="BL238" s="592"/>
      <c r="BM238" s="592"/>
      <c r="BN238" s="592"/>
      <c r="BO238" s="592"/>
      <c r="BP238"/>
      <c r="BQ238" s="592"/>
      <c r="BR238" s="592"/>
      <c r="BS238" s="592"/>
      <c r="BT238" s="592"/>
      <c r="BU238" s="592"/>
      <c r="BV238" s="592"/>
      <c r="BW238" s="592"/>
      <c r="BX238" s="592"/>
      <c r="BY238" s="592"/>
      <c r="BZ238" s="592"/>
      <c r="CA238" s="592"/>
      <c r="CB238" s="592"/>
      <c r="CC238" s="592"/>
      <c r="CD238" s="592"/>
      <c r="CE238" s="592"/>
      <c r="CF238" s="592"/>
      <c r="CG238" s="592"/>
      <c r="CH238" s="592"/>
      <c r="CI238" s="592"/>
      <c r="CJ238" s="592"/>
      <c r="CK238" s="592"/>
      <c r="CL238" s="592"/>
      <c r="CM238" s="592"/>
      <c r="CN238" s="592"/>
      <c r="CO238" s="592"/>
      <c r="CP238"/>
      <c r="CQ238" s="592"/>
      <c r="CR238" s="592"/>
      <c r="CS238" s="592"/>
      <c r="CT238" s="592"/>
      <c r="CU238" s="592"/>
      <c r="CV238" s="592"/>
      <c r="CW238" s="592"/>
      <c r="CX238" s="592"/>
      <c r="CY238" s="592"/>
      <c r="CZ238" s="592"/>
      <c r="DA238" s="592"/>
      <c r="DB238" s="592"/>
      <c r="DC238" s="592"/>
      <c r="DD238" s="592"/>
      <c r="DE238" s="592"/>
      <c r="DF238" s="592"/>
      <c r="DG238" s="592"/>
      <c r="DH238" s="592"/>
      <c r="DI238" s="592"/>
      <c r="DJ238" s="592"/>
      <c r="DK238" s="592"/>
      <c r="DL238" s="592"/>
      <c r="DM238" s="592"/>
      <c r="DN238" s="592"/>
      <c r="DO238" s="592"/>
    </row>
    <row r="239" spans="1:119" ht="15.4" customHeight="1" x14ac:dyDescent="0.3">
      <c r="A239"/>
      <c r="B239" s="324"/>
      <c r="C239" s="592"/>
      <c r="D239" s="829" t="s">
        <v>245</v>
      </c>
      <c r="E239" s="829"/>
      <c r="F239" s="595"/>
      <c r="G239" s="595"/>
      <c r="H239" s="595"/>
      <c r="I239" s="595"/>
      <c r="J239" s="595"/>
      <c r="K239" s="595"/>
      <c r="L239" s="595"/>
      <c r="M239" s="595"/>
      <c r="N239" s="595"/>
      <c r="O239" s="595"/>
      <c r="P239" s="592"/>
      <c r="Q239" s="829" t="s">
        <v>245</v>
      </c>
      <c r="R239" s="829"/>
      <c r="S239" s="595"/>
      <c r="T239" s="595"/>
      <c r="U239" s="595"/>
      <c r="V239" s="595"/>
      <c r="W239" s="595"/>
      <c r="X239" s="595"/>
      <c r="Y239" s="595"/>
      <c r="Z239" s="595"/>
      <c r="AA239" s="595"/>
      <c r="AB239" s="595"/>
      <c r="AC239" s="592"/>
      <c r="AD239" s="829" t="s">
        <v>245</v>
      </c>
      <c r="AE239" s="829"/>
      <c r="AF239" s="595"/>
      <c r="AG239" s="595"/>
      <c r="AH239" s="595"/>
      <c r="AI239" s="595"/>
      <c r="AJ239" s="595"/>
      <c r="AK239" s="595"/>
      <c r="AL239" s="595"/>
      <c r="AM239" s="595"/>
      <c r="AN239" s="595"/>
      <c r="AO239" s="595"/>
      <c r="AP239" s="591"/>
      <c r="AQ239" s="829" t="s">
        <v>245</v>
      </c>
      <c r="AR239" s="829"/>
      <c r="AS239" s="595"/>
      <c r="AT239" s="595"/>
      <c r="AU239" s="595"/>
      <c r="AV239" s="595"/>
      <c r="AW239" s="595"/>
      <c r="AX239" s="595"/>
      <c r="AY239" s="595"/>
      <c r="AZ239" s="595"/>
      <c r="BA239" s="595"/>
      <c r="BB239" s="595"/>
      <c r="BC239" s="592"/>
      <c r="BD239" s="829" t="s">
        <v>245</v>
      </c>
      <c r="BE239" s="829"/>
      <c r="BF239" s="595"/>
      <c r="BG239" s="595"/>
      <c r="BH239" s="595"/>
      <c r="BI239" s="595"/>
      <c r="BJ239" s="595"/>
      <c r="BK239" s="595"/>
      <c r="BL239" s="595"/>
      <c r="BM239" s="595"/>
      <c r="BN239" s="595"/>
      <c r="BO239" s="595"/>
      <c r="BP239"/>
      <c r="BQ239" s="829" t="s">
        <v>245</v>
      </c>
      <c r="BR239" s="829"/>
      <c r="BS239" s="595"/>
      <c r="BT239" s="595"/>
      <c r="BU239" s="595"/>
      <c r="BV239" s="595"/>
      <c r="BW239" s="595"/>
      <c r="BX239" s="595"/>
      <c r="BY239" s="595"/>
      <c r="BZ239" s="595"/>
      <c r="CA239" s="595"/>
      <c r="CB239" s="595"/>
      <c r="CC239" s="592"/>
      <c r="CD239" s="829" t="s">
        <v>245</v>
      </c>
      <c r="CE239" s="829"/>
      <c r="CF239" s="595"/>
      <c r="CG239" s="595"/>
      <c r="CH239" s="595"/>
      <c r="CI239" s="595"/>
      <c r="CJ239" s="595"/>
      <c r="CK239" s="595"/>
      <c r="CL239" s="595"/>
      <c r="CM239" s="595"/>
      <c r="CN239" s="595"/>
      <c r="CO239" s="595"/>
      <c r="CP239"/>
      <c r="CQ239" s="829" t="s">
        <v>245</v>
      </c>
      <c r="CR239" s="829"/>
      <c r="CS239" s="595"/>
      <c r="CT239" s="595"/>
      <c r="CU239" s="595"/>
      <c r="CV239" s="595"/>
      <c r="CW239" s="595"/>
      <c r="CX239" s="595"/>
      <c r="CY239" s="595"/>
      <c r="CZ239" s="595"/>
      <c r="DA239" s="595"/>
      <c r="DB239" s="595"/>
      <c r="DC239" s="592"/>
      <c r="DD239" s="829" t="s">
        <v>245</v>
      </c>
      <c r="DE239" s="829"/>
      <c r="DF239" s="595"/>
      <c r="DG239" s="595"/>
      <c r="DH239" s="595"/>
      <c r="DI239" s="595"/>
      <c r="DJ239" s="595"/>
      <c r="DK239" s="595"/>
      <c r="DL239" s="595"/>
      <c r="DM239" s="595"/>
      <c r="DN239" s="595"/>
      <c r="DO239" s="595"/>
    </row>
    <row r="240" spans="1:119" ht="28.9" customHeight="1" x14ac:dyDescent="0.2">
      <c r="A240"/>
      <c r="B240" s="324"/>
      <c r="C240" s="592"/>
      <c r="D240" s="829"/>
      <c r="E240" s="829"/>
      <c r="F240" s="831" t="s">
        <v>171</v>
      </c>
      <c r="G240" s="831"/>
      <c r="H240" s="831"/>
      <c r="I240" s="831"/>
      <c r="J240" s="831"/>
      <c r="K240" s="831"/>
      <c r="L240" s="831"/>
      <c r="M240" s="831"/>
      <c r="N240" s="831"/>
      <c r="O240" s="831"/>
      <c r="P240" s="592"/>
      <c r="Q240" s="829"/>
      <c r="R240" s="829"/>
      <c r="S240" s="831" t="s">
        <v>171</v>
      </c>
      <c r="T240" s="831"/>
      <c r="U240" s="831"/>
      <c r="V240" s="831"/>
      <c r="W240" s="831"/>
      <c r="X240" s="831"/>
      <c r="Y240" s="831"/>
      <c r="Z240" s="831"/>
      <c r="AA240" s="831"/>
      <c r="AB240" s="831"/>
      <c r="AC240" s="592"/>
      <c r="AD240" s="829"/>
      <c r="AE240" s="829"/>
      <c r="AF240" s="831" t="s">
        <v>171</v>
      </c>
      <c r="AG240" s="831"/>
      <c r="AH240" s="831"/>
      <c r="AI240" s="831"/>
      <c r="AJ240" s="831"/>
      <c r="AK240" s="831"/>
      <c r="AL240" s="831"/>
      <c r="AM240" s="831"/>
      <c r="AN240" s="831"/>
      <c r="AO240" s="831"/>
      <c r="AP240" s="591"/>
      <c r="AQ240" s="829"/>
      <c r="AR240" s="829"/>
      <c r="AS240" s="831" t="s">
        <v>171</v>
      </c>
      <c r="AT240" s="831"/>
      <c r="AU240" s="831"/>
      <c r="AV240" s="831"/>
      <c r="AW240" s="831"/>
      <c r="AX240" s="831"/>
      <c r="AY240" s="831"/>
      <c r="AZ240" s="831"/>
      <c r="BA240" s="831"/>
      <c r="BB240" s="831"/>
      <c r="BC240" s="592"/>
      <c r="BD240" s="829"/>
      <c r="BE240" s="829"/>
      <c r="BF240" s="831" t="s">
        <v>171</v>
      </c>
      <c r="BG240" s="831"/>
      <c r="BH240" s="831"/>
      <c r="BI240" s="831"/>
      <c r="BJ240" s="831"/>
      <c r="BK240" s="831"/>
      <c r="BL240" s="831"/>
      <c r="BM240" s="831"/>
      <c r="BN240" s="831"/>
      <c r="BO240" s="831"/>
      <c r="BP240"/>
      <c r="BQ240" s="829"/>
      <c r="BR240" s="829"/>
      <c r="BS240" s="831" t="s">
        <v>171</v>
      </c>
      <c r="BT240" s="831"/>
      <c r="BU240" s="831"/>
      <c r="BV240" s="831"/>
      <c r="BW240" s="831"/>
      <c r="BX240" s="831"/>
      <c r="BY240" s="831"/>
      <c r="BZ240" s="831"/>
      <c r="CA240" s="831"/>
      <c r="CB240" s="831"/>
      <c r="CC240" s="592"/>
      <c r="CD240" s="829"/>
      <c r="CE240" s="829"/>
      <c r="CF240" s="831" t="s">
        <v>171</v>
      </c>
      <c r="CG240" s="831"/>
      <c r="CH240" s="831"/>
      <c r="CI240" s="831"/>
      <c r="CJ240" s="831"/>
      <c r="CK240" s="831"/>
      <c r="CL240" s="831"/>
      <c r="CM240" s="831"/>
      <c r="CN240" s="831"/>
      <c r="CO240" s="831"/>
      <c r="CP240"/>
      <c r="CQ240" s="829"/>
      <c r="CR240" s="829"/>
      <c r="CS240" s="831" t="s">
        <v>171</v>
      </c>
      <c r="CT240" s="831"/>
      <c r="CU240" s="831"/>
      <c r="CV240" s="831"/>
      <c r="CW240" s="831"/>
      <c r="CX240" s="831"/>
      <c r="CY240" s="831"/>
      <c r="CZ240" s="831"/>
      <c r="DA240" s="831"/>
      <c r="DB240" s="831"/>
      <c r="DC240" s="592"/>
      <c r="DD240" s="829"/>
      <c r="DE240" s="829"/>
      <c r="DF240" s="831" t="s">
        <v>171</v>
      </c>
      <c r="DG240" s="831"/>
      <c r="DH240" s="831"/>
      <c r="DI240" s="831"/>
      <c r="DJ240" s="831"/>
      <c r="DK240" s="831"/>
      <c r="DL240" s="831"/>
      <c r="DM240" s="831"/>
      <c r="DN240" s="831"/>
      <c r="DO240" s="831"/>
    </row>
    <row r="241" spans="1:119" ht="15.4" customHeight="1" x14ac:dyDescent="0.2">
      <c r="A241"/>
      <c r="B241" s="324"/>
      <c r="C241" s="592"/>
      <c r="D241" s="830"/>
      <c r="E241" s="830"/>
      <c r="F241" s="596" t="s">
        <v>16</v>
      </c>
      <c r="G241" s="596">
        <v>1</v>
      </c>
      <c r="H241" s="596">
        <v>2</v>
      </c>
      <c r="I241" s="596">
        <v>3</v>
      </c>
      <c r="J241" s="596">
        <v>4</v>
      </c>
      <c r="K241" s="596">
        <v>5</v>
      </c>
      <c r="L241" s="596">
        <v>6</v>
      </c>
      <c r="M241" s="596">
        <v>7</v>
      </c>
      <c r="N241" s="596">
        <v>8</v>
      </c>
      <c r="O241" s="596">
        <v>9</v>
      </c>
      <c r="P241" s="592"/>
      <c r="Q241" s="830"/>
      <c r="R241" s="830"/>
      <c r="S241" s="596" t="s">
        <v>16</v>
      </c>
      <c r="T241" s="596">
        <v>1</v>
      </c>
      <c r="U241" s="596">
        <v>2</v>
      </c>
      <c r="V241" s="596">
        <v>3</v>
      </c>
      <c r="W241" s="596">
        <v>4</v>
      </c>
      <c r="X241" s="596">
        <v>5</v>
      </c>
      <c r="Y241" s="596">
        <v>6</v>
      </c>
      <c r="Z241" s="596">
        <v>7</v>
      </c>
      <c r="AA241" s="596">
        <v>8</v>
      </c>
      <c r="AB241" s="596">
        <v>9</v>
      </c>
      <c r="AC241" s="592"/>
      <c r="AD241" s="830"/>
      <c r="AE241" s="830"/>
      <c r="AF241" s="596" t="s">
        <v>16</v>
      </c>
      <c r="AG241" s="596">
        <v>1</v>
      </c>
      <c r="AH241" s="596">
        <v>2</v>
      </c>
      <c r="AI241" s="596">
        <v>3</v>
      </c>
      <c r="AJ241" s="596">
        <v>4</v>
      </c>
      <c r="AK241" s="596">
        <v>5</v>
      </c>
      <c r="AL241" s="596">
        <v>6</v>
      </c>
      <c r="AM241" s="596">
        <v>7</v>
      </c>
      <c r="AN241" s="596">
        <v>8</v>
      </c>
      <c r="AO241" s="596">
        <v>9</v>
      </c>
      <c r="AP241" s="591"/>
      <c r="AQ241" s="830"/>
      <c r="AR241" s="830"/>
      <c r="AS241" s="596" t="s">
        <v>16</v>
      </c>
      <c r="AT241" s="596">
        <v>1</v>
      </c>
      <c r="AU241" s="596">
        <v>2</v>
      </c>
      <c r="AV241" s="596">
        <v>3</v>
      </c>
      <c r="AW241" s="596">
        <v>4</v>
      </c>
      <c r="AX241" s="596">
        <v>5</v>
      </c>
      <c r="AY241" s="596">
        <v>6</v>
      </c>
      <c r="AZ241" s="596">
        <v>7</v>
      </c>
      <c r="BA241" s="596">
        <v>8</v>
      </c>
      <c r="BB241" s="596">
        <v>9</v>
      </c>
      <c r="BC241" s="592"/>
      <c r="BD241" s="830"/>
      <c r="BE241" s="830"/>
      <c r="BF241" s="596" t="s">
        <v>16</v>
      </c>
      <c r="BG241" s="596">
        <v>1</v>
      </c>
      <c r="BH241" s="596">
        <v>2</v>
      </c>
      <c r="BI241" s="596">
        <v>3</v>
      </c>
      <c r="BJ241" s="596">
        <v>4</v>
      </c>
      <c r="BK241" s="596">
        <v>5</v>
      </c>
      <c r="BL241" s="596">
        <v>6</v>
      </c>
      <c r="BM241" s="596">
        <v>7</v>
      </c>
      <c r="BN241" s="596">
        <v>8</v>
      </c>
      <c r="BO241" s="596">
        <v>9</v>
      </c>
      <c r="BP241"/>
      <c r="BQ241" s="830"/>
      <c r="BR241" s="830"/>
      <c r="BS241" s="596" t="s">
        <v>16</v>
      </c>
      <c r="BT241" s="596">
        <v>1</v>
      </c>
      <c r="BU241" s="596">
        <v>2</v>
      </c>
      <c r="BV241" s="596">
        <v>3</v>
      </c>
      <c r="BW241" s="596">
        <v>4</v>
      </c>
      <c r="BX241" s="596">
        <v>5</v>
      </c>
      <c r="BY241" s="596">
        <v>6</v>
      </c>
      <c r="BZ241" s="596">
        <v>7</v>
      </c>
      <c r="CA241" s="596">
        <v>8</v>
      </c>
      <c r="CB241" s="596">
        <v>9</v>
      </c>
      <c r="CC241" s="592"/>
      <c r="CD241" s="830"/>
      <c r="CE241" s="830"/>
      <c r="CF241" s="596" t="s">
        <v>16</v>
      </c>
      <c r="CG241" s="596">
        <v>1</v>
      </c>
      <c r="CH241" s="596">
        <v>2</v>
      </c>
      <c r="CI241" s="596">
        <v>3</v>
      </c>
      <c r="CJ241" s="596">
        <v>4</v>
      </c>
      <c r="CK241" s="596">
        <v>5</v>
      </c>
      <c r="CL241" s="596">
        <v>6</v>
      </c>
      <c r="CM241" s="596">
        <v>7</v>
      </c>
      <c r="CN241" s="596">
        <v>8</v>
      </c>
      <c r="CO241" s="596">
        <v>9</v>
      </c>
      <c r="CP241"/>
      <c r="CQ241" s="830"/>
      <c r="CR241" s="830"/>
      <c r="CS241" s="596" t="s">
        <v>16</v>
      </c>
      <c r="CT241" s="596">
        <v>1</v>
      </c>
      <c r="CU241" s="596">
        <v>2</v>
      </c>
      <c r="CV241" s="596">
        <v>3</v>
      </c>
      <c r="CW241" s="596">
        <v>4</v>
      </c>
      <c r="CX241" s="596">
        <v>5</v>
      </c>
      <c r="CY241" s="596">
        <v>6</v>
      </c>
      <c r="CZ241" s="596">
        <v>7</v>
      </c>
      <c r="DA241" s="596">
        <v>8</v>
      </c>
      <c r="DB241" s="596">
        <v>9</v>
      </c>
      <c r="DC241" s="592"/>
      <c r="DD241" s="830"/>
      <c r="DE241" s="830"/>
      <c r="DF241" s="596" t="s">
        <v>16</v>
      </c>
      <c r="DG241" s="596">
        <v>1</v>
      </c>
      <c r="DH241" s="596">
        <v>2</v>
      </c>
      <c r="DI241" s="596">
        <v>3</v>
      </c>
      <c r="DJ241" s="596">
        <v>4</v>
      </c>
      <c r="DK241" s="596">
        <v>5</v>
      </c>
      <c r="DL241" s="596">
        <v>6</v>
      </c>
      <c r="DM241" s="596">
        <v>7</v>
      </c>
      <c r="DN241" s="596">
        <v>8</v>
      </c>
      <c r="DO241" s="596">
        <v>9</v>
      </c>
    </row>
    <row r="242" spans="1:119" ht="15.4" customHeight="1" x14ac:dyDescent="0.2">
      <c r="A242"/>
      <c r="B242" s="838" t="s">
        <v>157</v>
      </c>
      <c r="C242" s="592"/>
      <c r="D242" s="826" t="s">
        <v>173</v>
      </c>
      <c r="E242" s="597" t="s">
        <v>92</v>
      </c>
      <c r="F242" s="599" t="s">
        <v>190</v>
      </c>
      <c r="G242" s="599" t="s">
        <v>190</v>
      </c>
      <c r="H242" s="599" t="s">
        <v>190</v>
      </c>
      <c r="I242" s="599" t="s">
        <v>190</v>
      </c>
      <c r="J242" s="599" t="s">
        <v>190</v>
      </c>
      <c r="K242" s="599" t="s">
        <v>190</v>
      </c>
      <c r="L242" s="599" t="s">
        <v>190</v>
      </c>
      <c r="M242" s="599" t="s">
        <v>190</v>
      </c>
      <c r="N242" s="599" t="s">
        <v>190</v>
      </c>
      <c r="O242" s="600" t="s">
        <v>190</v>
      </c>
      <c r="P242" s="592"/>
      <c r="Q242" s="826" t="s">
        <v>173</v>
      </c>
      <c r="R242" s="597" t="s">
        <v>92</v>
      </c>
      <c r="S242" s="599" t="s">
        <v>190</v>
      </c>
      <c r="T242" s="599" t="s">
        <v>190</v>
      </c>
      <c r="U242" s="599" t="s">
        <v>190</v>
      </c>
      <c r="V242" s="599" t="s">
        <v>190</v>
      </c>
      <c r="W242" s="599" t="s">
        <v>190</v>
      </c>
      <c r="X242" s="599" t="s">
        <v>190</v>
      </c>
      <c r="Y242" s="599" t="s">
        <v>190</v>
      </c>
      <c r="Z242" s="599" t="s">
        <v>190</v>
      </c>
      <c r="AA242" s="599" t="s">
        <v>190</v>
      </c>
      <c r="AB242" s="600" t="s">
        <v>190</v>
      </c>
      <c r="AC242" s="592"/>
      <c r="AD242" s="826" t="s">
        <v>173</v>
      </c>
      <c r="AE242" s="597" t="s">
        <v>92</v>
      </c>
      <c r="AF242" s="599" t="s">
        <v>190</v>
      </c>
      <c r="AG242" s="599" t="s">
        <v>190</v>
      </c>
      <c r="AH242" s="599" t="s">
        <v>190</v>
      </c>
      <c r="AI242" s="599" t="s">
        <v>190</v>
      </c>
      <c r="AJ242" s="599" t="s">
        <v>190</v>
      </c>
      <c r="AK242" s="599" t="s">
        <v>190</v>
      </c>
      <c r="AL242" s="599" t="s">
        <v>190</v>
      </c>
      <c r="AM242" s="599" t="s">
        <v>190</v>
      </c>
      <c r="AN242" s="599" t="s">
        <v>190</v>
      </c>
      <c r="AO242" s="600" t="s">
        <v>190</v>
      </c>
      <c r="AP242" s="591"/>
      <c r="AQ242" s="826" t="s">
        <v>173</v>
      </c>
      <c r="AR242" s="597" t="s">
        <v>92</v>
      </c>
      <c r="AS242" s="599" t="s">
        <v>190</v>
      </c>
      <c r="AT242" s="599" t="s">
        <v>190</v>
      </c>
      <c r="AU242" s="599" t="s">
        <v>190</v>
      </c>
      <c r="AV242" s="599" t="s">
        <v>190</v>
      </c>
      <c r="AW242" s="599" t="s">
        <v>190</v>
      </c>
      <c r="AX242" s="599" t="s">
        <v>190</v>
      </c>
      <c r="AY242" s="599" t="s">
        <v>190</v>
      </c>
      <c r="AZ242" s="599" t="s">
        <v>190</v>
      </c>
      <c r="BA242" s="599" t="s">
        <v>190</v>
      </c>
      <c r="BB242" s="600" t="s">
        <v>190</v>
      </c>
      <c r="BC242" s="592"/>
      <c r="BD242" s="826" t="s">
        <v>173</v>
      </c>
      <c r="BE242" s="597" t="s">
        <v>92</v>
      </c>
      <c r="BF242" s="599" t="s">
        <v>190</v>
      </c>
      <c r="BG242" s="599" t="s">
        <v>190</v>
      </c>
      <c r="BH242" s="599" t="s">
        <v>190</v>
      </c>
      <c r="BI242" s="599" t="s">
        <v>190</v>
      </c>
      <c r="BJ242" s="599" t="s">
        <v>190</v>
      </c>
      <c r="BK242" s="599" t="s">
        <v>190</v>
      </c>
      <c r="BL242" s="599" t="s">
        <v>190</v>
      </c>
      <c r="BM242" s="599" t="s">
        <v>190</v>
      </c>
      <c r="BN242" s="599" t="s">
        <v>190</v>
      </c>
      <c r="BO242" s="600" t="s">
        <v>190</v>
      </c>
      <c r="BP242"/>
      <c r="BQ242" s="826" t="s">
        <v>173</v>
      </c>
      <c r="BR242" s="597" t="s">
        <v>92</v>
      </c>
      <c r="BS242" s="599" t="s">
        <v>190</v>
      </c>
      <c r="BT242" s="599" t="s">
        <v>190</v>
      </c>
      <c r="BU242" s="599" t="s">
        <v>190</v>
      </c>
      <c r="BV242" s="599" t="s">
        <v>190</v>
      </c>
      <c r="BW242" s="599" t="s">
        <v>190</v>
      </c>
      <c r="BX242" s="599" t="s">
        <v>190</v>
      </c>
      <c r="BY242" s="599" t="s">
        <v>190</v>
      </c>
      <c r="BZ242" s="599" t="s">
        <v>190</v>
      </c>
      <c r="CA242" s="599" t="s">
        <v>190</v>
      </c>
      <c r="CB242" s="600" t="s">
        <v>190</v>
      </c>
      <c r="CC242" s="592"/>
      <c r="CD242" s="826" t="s">
        <v>173</v>
      </c>
      <c r="CE242" s="597" t="s">
        <v>92</v>
      </c>
      <c r="CF242" s="599" t="s">
        <v>190</v>
      </c>
      <c r="CG242" s="599" t="s">
        <v>190</v>
      </c>
      <c r="CH242" s="599" t="s">
        <v>190</v>
      </c>
      <c r="CI242" s="599" t="s">
        <v>190</v>
      </c>
      <c r="CJ242" s="599" t="s">
        <v>190</v>
      </c>
      <c r="CK242" s="599" t="s">
        <v>190</v>
      </c>
      <c r="CL242" s="599" t="s">
        <v>190</v>
      </c>
      <c r="CM242" s="599" t="s">
        <v>190</v>
      </c>
      <c r="CN242" s="599" t="s">
        <v>190</v>
      </c>
      <c r="CO242" s="600" t="s">
        <v>190</v>
      </c>
      <c r="CP242"/>
      <c r="CQ242" s="826" t="s">
        <v>173</v>
      </c>
      <c r="CR242" s="597" t="s">
        <v>92</v>
      </c>
      <c r="CS242" s="599" t="s">
        <v>190</v>
      </c>
      <c r="CT242" s="599" t="s">
        <v>190</v>
      </c>
      <c r="CU242" s="599" t="s">
        <v>190</v>
      </c>
      <c r="CV242" s="599" t="s">
        <v>190</v>
      </c>
      <c r="CW242" s="599" t="s">
        <v>190</v>
      </c>
      <c r="CX242" s="599" t="s">
        <v>190</v>
      </c>
      <c r="CY242" s="599" t="s">
        <v>190</v>
      </c>
      <c r="CZ242" s="599" t="s">
        <v>190</v>
      </c>
      <c r="DA242" s="599" t="s">
        <v>190</v>
      </c>
      <c r="DB242" s="600" t="s">
        <v>190</v>
      </c>
      <c r="DC242" s="592"/>
      <c r="DD242" s="826" t="s">
        <v>173</v>
      </c>
      <c r="DE242" s="597" t="s">
        <v>92</v>
      </c>
      <c r="DF242" s="599" t="s">
        <v>190</v>
      </c>
      <c r="DG242" s="599" t="s">
        <v>190</v>
      </c>
      <c r="DH242" s="599" t="s">
        <v>190</v>
      </c>
      <c r="DI242" s="599" t="s">
        <v>190</v>
      </c>
      <c r="DJ242" s="599" t="s">
        <v>190</v>
      </c>
      <c r="DK242" s="599" t="s">
        <v>190</v>
      </c>
      <c r="DL242" s="599" t="s">
        <v>190</v>
      </c>
      <c r="DM242" s="599" t="s">
        <v>190</v>
      </c>
      <c r="DN242" s="599" t="s">
        <v>190</v>
      </c>
      <c r="DO242" s="600" t="s">
        <v>190</v>
      </c>
    </row>
    <row r="243" spans="1:119" ht="15.4" customHeight="1" x14ac:dyDescent="0.2">
      <c r="A243"/>
      <c r="B243" s="838"/>
      <c r="C243" s="592"/>
      <c r="D243" s="827"/>
      <c r="E243" s="597">
        <v>1</v>
      </c>
      <c r="F243" s="599" t="s">
        <v>190</v>
      </c>
      <c r="G243" s="599" t="s">
        <v>190</v>
      </c>
      <c r="H243" s="599" t="s">
        <v>190</v>
      </c>
      <c r="I243" s="599" t="s">
        <v>190</v>
      </c>
      <c r="J243" s="599" t="s">
        <v>190</v>
      </c>
      <c r="K243" s="599" t="s">
        <v>190</v>
      </c>
      <c r="L243" s="599" t="s">
        <v>190</v>
      </c>
      <c r="M243" s="599" t="s">
        <v>190</v>
      </c>
      <c r="N243" s="599" t="s">
        <v>190</v>
      </c>
      <c r="O243" s="599" t="s">
        <v>190</v>
      </c>
      <c r="P243" s="592"/>
      <c r="Q243" s="827"/>
      <c r="R243" s="597">
        <v>1</v>
      </c>
      <c r="S243" s="599" t="s">
        <v>190</v>
      </c>
      <c r="T243" s="599" t="s">
        <v>190</v>
      </c>
      <c r="U243" s="599" t="s">
        <v>190</v>
      </c>
      <c r="V243" s="599" t="s">
        <v>190</v>
      </c>
      <c r="W243" s="599" t="s">
        <v>190</v>
      </c>
      <c r="X243" s="599" t="s">
        <v>190</v>
      </c>
      <c r="Y243" s="599" t="s">
        <v>190</v>
      </c>
      <c r="Z243" s="599" t="s">
        <v>190</v>
      </c>
      <c r="AA243" s="599" t="s">
        <v>190</v>
      </c>
      <c r="AB243" s="599" t="s">
        <v>190</v>
      </c>
      <c r="AC243" s="592"/>
      <c r="AD243" s="827"/>
      <c r="AE243" s="597">
        <v>1</v>
      </c>
      <c r="AF243" s="599" t="s">
        <v>190</v>
      </c>
      <c r="AG243" s="599" t="s">
        <v>190</v>
      </c>
      <c r="AH243" s="599" t="s">
        <v>190</v>
      </c>
      <c r="AI243" s="599" t="s">
        <v>190</v>
      </c>
      <c r="AJ243" s="599" t="s">
        <v>190</v>
      </c>
      <c r="AK243" s="599" t="s">
        <v>190</v>
      </c>
      <c r="AL243" s="599" t="s">
        <v>190</v>
      </c>
      <c r="AM243" s="599" t="s">
        <v>190</v>
      </c>
      <c r="AN243" s="599" t="s">
        <v>190</v>
      </c>
      <c r="AO243" s="599" t="s">
        <v>190</v>
      </c>
      <c r="AP243" s="591"/>
      <c r="AQ243" s="827"/>
      <c r="AR243" s="597">
        <v>1</v>
      </c>
      <c r="AS243" s="599" t="s">
        <v>190</v>
      </c>
      <c r="AT243" s="599" t="s">
        <v>190</v>
      </c>
      <c r="AU243" s="599" t="s">
        <v>190</v>
      </c>
      <c r="AV243" s="599" t="s">
        <v>190</v>
      </c>
      <c r="AW243" s="599" t="s">
        <v>190</v>
      </c>
      <c r="AX243" s="599" t="s">
        <v>190</v>
      </c>
      <c r="AY243" s="599" t="s">
        <v>190</v>
      </c>
      <c r="AZ243" s="599" t="s">
        <v>190</v>
      </c>
      <c r="BA243" s="599" t="s">
        <v>190</v>
      </c>
      <c r="BB243" s="599" t="s">
        <v>190</v>
      </c>
      <c r="BC243" s="592"/>
      <c r="BD243" s="827"/>
      <c r="BE243" s="597">
        <v>1</v>
      </c>
      <c r="BF243" s="599" t="s">
        <v>190</v>
      </c>
      <c r="BG243" s="599" t="s">
        <v>190</v>
      </c>
      <c r="BH243" s="599" t="s">
        <v>190</v>
      </c>
      <c r="BI243" s="599" t="s">
        <v>190</v>
      </c>
      <c r="BJ243" s="599" t="s">
        <v>190</v>
      </c>
      <c r="BK243" s="599" t="s">
        <v>190</v>
      </c>
      <c r="BL243" s="599" t="s">
        <v>190</v>
      </c>
      <c r="BM243" s="599" t="s">
        <v>190</v>
      </c>
      <c r="BN243" s="599" t="s">
        <v>190</v>
      </c>
      <c r="BO243" s="599" t="s">
        <v>190</v>
      </c>
      <c r="BP243"/>
      <c r="BQ243" s="827"/>
      <c r="BR243" s="597">
        <v>1</v>
      </c>
      <c r="BS243" s="599" t="s">
        <v>190</v>
      </c>
      <c r="BT243" s="599" t="s">
        <v>190</v>
      </c>
      <c r="BU243" s="599" t="s">
        <v>190</v>
      </c>
      <c r="BV243" s="599" t="s">
        <v>190</v>
      </c>
      <c r="BW243" s="599" t="s">
        <v>190</v>
      </c>
      <c r="BX243" s="599" t="s">
        <v>190</v>
      </c>
      <c r="BY243" s="599" t="s">
        <v>190</v>
      </c>
      <c r="BZ243" s="599" t="s">
        <v>190</v>
      </c>
      <c r="CA243" s="599" t="s">
        <v>190</v>
      </c>
      <c r="CB243" s="599" t="s">
        <v>190</v>
      </c>
      <c r="CC243" s="592"/>
      <c r="CD243" s="827"/>
      <c r="CE243" s="597">
        <v>1</v>
      </c>
      <c r="CF243" s="599" t="s">
        <v>190</v>
      </c>
      <c r="CG243" s="599" t="s">
        <v>190</v>
      </c>
      <c r="CH243" s="599" t="s">
        <v>190</v>
      </c>
      <c r="CI243" s="599" t="s">
        <v>190</v>
      </c>
      <c r="CJ243" s="599" t="s">
        <v>190</v>
      </c>
      <c r="CK243" s="599" t="s">
        <v>190</v>
      </c>
      <c r="CL243" s="599" t="s">
        <v>190</v>
      </c>
      <c r="CM243" s="599" t="s">
        <v>190</v>
      </c>
      <c r="CN243" s="599" t="s">
        <v>190</v>
      </c>
      <c r="CO243" s="599" t="s">
        <v>190</v>
      </c>
      <c r="CP243"/>
      <c r="CQ243" s="827"/>
      <c r="CR243" s="597">
        <v>1</v>
      </c>
      <c r="CS243" s="599" t="s">
        <v>190</v>
      </c>
      <c r="CT243" s="599" t="s">
        <v>190</v>
      </c>
      <c r="CU243" s="599" t="s">
        <v>190</v>
      </c>
      <c r="CV243" s="599" t="s">
        <v>190</v>
      </c>
      <c r="CW243" s="599" t="s">
        <v>190</v>
      </c>
      <c r="CX243" s="599" t="s">
        <v>190</v>
      </c>
      <c r="CY243" s="599" t="s">
        <v>190</v>
      </c>
      <c r="CZ243" s="599" t="s">
        <v>190</v>
      </c>
      <c r="DA243" s="599" t="s">
        <v>190</v>
      </c>
      <c r="DB243" s="599" t="s">
        <v>190</v>
      </c>
      <c r="DC243" s="592"/>
      <c r="DD243" s="827"/>
      <c r="DE243" s="597">
        <v>1</v>
      </c>
      <c r="DF243" s="599" t="s">
        <v>190</v>
      </c>
      <c r="DG243" s="599" t="s">
        <v>190</v>
      </c>
      <c r="DH243" s="599" t="s">
        <v>190</v>
      </c>
      <c r="DI243" s="599" t="s">
        <v>190</v>
      </c>
      <c r="DJ243" s="599" t="s">
        <v>190</v>
      </c>
      <c r="DK243" s="599" t="s">
        <v>190</v>
      </c>
      <c r="DL243" s="599" t="s">
        <v>190</v>
      </c>
      <c r="DM243" s="599" t="s">
        <v>190</v>
      </c>
      <c r="DN243" s="599" t="s">
        <v>190</v>
      </c>
      <c r="DO243" s="599" t="s">
        <v>190</v>
      </c>
    </row>
    <row r="244" spans="1:119" ht="15.4" customHeight="1" x14ac:dyDescent="0.2">
      <c r="A244"/>
      <c r="B244" s="838"/>
      <c r="C244" s="592"/>
      <c r="D244" s="827"/>
      <c r="E244" s="597" t="s">
        <v>45</v>
      </c>
      <c r="F244" s="599">
        <v>4</v>
      </c>
      <c r="G244" s="599">
        <v>3</v>
      </c>
      <c r="H244" s="599">
        <v>2</v>
      </c>
      <c r="I244" s="599">
        <v>2</v>
      </c>
      <c r="J244" s="599">
        <v>0</v>
      </c>
      <c r="K244" s="599">
        <v>0</v>
      </c>
      <c r="L244" s="599">
        <v>0</v>
      </c>
      <c r="M244" s="599">
        <v>0</v>
      </c>
      <c r="N244" s="599">
        <v>1</v>
      </c>
      <c r="O244" s="599">
        <v>0</v>
      </c>
      <c r="P244" s="592"/>
      <c r="Q244" s="827"/>
      <c r="R244" s="597" t="s">
        <v>45</v>
      </c>
      <c r="S244" s="599">
        <v>1</v>
      </c>
      <c r="T244" s="599">
        <v>2</v>
      </c>
      <c r="U244" s="599">
        <v>1</v>
      </c>
      <c r="V244" s="599">
        <v>0</v>
      </c>
      <c r="W244" s="599">
        <v>0</v>
      </c>
      <c r="X244" s="599">
        <v>0</v>
      </c>
      <c r="Y244" s="599">
        <v>0</v>
      </c>
      <c r="Z244" s="599">
        <v>0</v>
      </c>
      <c r="AA244" s="599">
        <v>0</v>
      </c>
      <c r="AB244" s="599">
        <v>0</v>
      </c>
      <c r="AC244" s="592"/>
      <c r="AD244" s="827"/>
      <c r="AE244" s="597" t="s">
        <v>45</v>
      </c>
      <c r="AF244" s="599">
        <v>3</v>
      </c>
      <c r="AG244" s="599">
        <v>1</v>
      </c>
      <c r="AH244" s="599">
        <v>1</v>
      </c>
      <c r="AI244" s="599">
        <v>2</v>
      </c>
      <c r="AJ244" s="599">
        <v>0</v>
      </c>
      <c r="AK244" s="599">
        <v>0</v>
      </c>
      <c r="AL244" s="599">
        <v>0</v>
      </c>
      <c r="AM244" s="599">
        <v>0</v>
      </c>
      <c r="AN244" s="599">
        <v>1</v>
      </c>
      <c r="AO244" s="599">
        <v>0</v>
      </c>
      <c r="AP244" s="591"/>
      <c r="AQ244" s="827"/>
      <c r="AR244" s="597" t="s">
        <v>45</v>
      </c>
      <c r="AS244" s="599">
        <v>2</v>
      </c>
      <c r="AT244" s="599">
        <v>2</v>
      </c>
      <c r="AU244" s="599">
        <v>0</v>
      </c>
      <c r="AV244" s="599">
        <v>2</v>
      </c>
      <c r="AW244" s="599">
        <v>0</v>
      </c>
      <c r="AX244" s="599">
        <v>0</v>
      </c>
      <c r="AY244" s="599">
        <v>0</v>
      </c>
      <c r="AZ244" s="599">
        <v>0</v>
      </c>
      <c r="BA244" s="599">
        <v>0</v>
      </c>
      <c r="BB244" s="599">
        <v>0</v>
      </c>
      <c r="BC244" s="592"/>
      <c r="BD244" s="827"/>
      <c r="BE244" s="597" t="s">
        <v>45</v>
      </c>
      <c r="BF244" s="599">
        <v>2</v>
      </c>
      <c r="BG244" s="599">
        <v>1</v>
      </c>
      <c r="BH244" s="599">
        <v>2</v>
      </c>
      <c r="BI244" s="599">
        <v>0</v>
      </c>
      <c r="BJ244" s="599">
        <v>0</v>
      </c>
      <c r="BK244" s="599">
        <v>0</v>
      </c>
      <c r="BL244" s="599">
        <v>0</v>
      </c>
      <c r="BM244" s="599">
        <v>0</v>
      </c>
      <c r="BN244" s="599">
        <v>1</v>
      </c>
      <c r="BO244" s="599">
        <v>0</v>
      </c>
      <c r="BP244"/>
      <c r="BQ244" s="827"/>
      <c r="BR244" s="597" t="s">
        <v>45</v>
      </c>
      <c r="BS244" s="599">
        <v>3</v>
      </c>
      <c r="BT244" s="599">
        <v>3</v>
      </c>
      <c r="BU244" s="599">
        <v>2</v>
      </c>
      <c r="BV244" s="599">
        <v>2</v>
      </c>
      <c r="BW244" s="599">
        <v>0</v>
      </c>
      <c r="BX244" s="599">
        <v>0</v>
      </c>
      <c r="BY244" s="599">
        <v>0</v>
      </c>
      <c r="BZ244" s="599">
        <v>0</v>
      </c>
      <c r="CA244" s="599">
        <v>0</v>
      </c>
      <c r="CB244" s="599">
        <v>0</v>
      </c>
      <c r="CC244" s="592"/>
      <c r="CD244" s="827"/>
      <c r="CE244" s="597" t="s">
        <v>45</v>
      </c>
      <c r="CF244" s="599">
        <v>1</v>
      </c>
      <c r="CG244" s="599">
        <v>0</v>
      </c>
      <c r="CH244" s="599">
        <v>0</v>
      </c>
      <c r="CI244" s="599">
        <v>0</v>
      </c>
      <c r="CJ244" s="599">
        <v>0</v>
      </c>
      <c r="CK244" s="599">
        <v>0</v>
      </c>
      <c r="CL244" s="599">
        <v>0</v>
      </c>
      <c r="CM244" s="599">
        <v>0</v>
      </c>
      <c r="CN244" s="599">
        <v>1</v>
      </c>
      <c r="CO244" s="599">
        <v>0</v>
      </c>
      <c r="CP244"/>
      <c r="CQ244" s="827"/>
      <c r="CR244" s="597" t="s">
        <v>45</v>
      </c>
      <c r="CS244" s="599">
        <v>0</v>
      </c>
      <c r="CT244" s="599">
        <v>0</v>
      </c>
      <c r="CU244" s="599">
        <v>0</v>
      </c>
      <c r="CV244" s="599">
        <v>1</v>
      </c>
      <c r="CW244" s="599">
        <v>0</v>
      </c>
      <c r="CX244" s="599">
        <v>0</v>
      </c>
      <c r="CY244" s="599">
        <v>0</v>
      </c>
      <c r="CZ244" s="599">
        <v>0</v>
      </c>
      <c r="DA244" s="599">
        <v>1</v>
      </c>
      <c r="DB244" s="599">
        <v>0</v>
      </c>
      <c r="DC244" s="592"/>
      <c r="DD244" s="827"/>
      <c r="DE244" s="597" t="s">
        <v>45</v>
      </c>
      <c r="DF244" s="599">
        <v>4</v>
      </c>
      <c r="DG244" s="599">
        <v>3</v>
      </c>
      <c r="DH244" s="599">
        <v>2</v>
      </c>
      <c r="DI244" s="599">
        <v>1</v>
      </c>
      <c r="DJ244" s="599">
        <v>0</v>
      </c>
      <c r="DK244" s="599">
        <v>0</v>
      </c>
      <c r="DL244" s="599">
        <v>0</v>
      </c>
      <c r="DM244" s="599">
        <v>0</v>
      </c>
      <c r="DN244" s="599">
        <v>0</v>
      </c>
      <c r="DO244" s="599">
        <v>0</v>
      </c>
    </row>
    <row r="245" spans="1:119" ht="15.4" customHeight="1" x14ac:dyDescent="0.2">
      <c r="A245"/>
      <c r="B245" s="838"/>
      <c r="C245" s="592"/>
      <c r="D245" s="827"/>
      <c r="E245" s="597" t="s">
        <v>33</v>
      </c>
      <c r="F245" s="599">
        <v>1</v>
      </c>
      <c r="G245" s="599">
        <v>2</v>
      </c>
      <c r="H245" s="599">
        <v>2</v>
      </c>
      <c r="I245" s="599">
        <v>2</v>
      </c>
      <c r="J245" s="599">
        <v>0</v>
      </c>
      <c r="K245" s="599">
        <v>1</v>
      </c>
      <c r="L245" s="599">
        <v>0</v>
      </c>
      <c r="M245" s="599">
        <v>0</v>
      </c>
      <c r="N245" s="599">
        <v>0</v>
      </c>
      <c r="O245" s="599">
        <v>0</v>
      </c>
      <c r="P245" s="592"/>
      <c r="Q245" s="827"/>
      <c r="R245" s="597" t="s">
        <v>33</v>
      </c>
      <c r="S245" s="599">
        <v>1</v>
      </c>
      <c r="T245" s="599">
        <v>0</v>
      </c>
      <c r="U245" s="599">
        <v>0</v>
      </c>
      <c r="V245" s="599">
        <v>0</v>
      </c>
      <c r="W245" s="599">
        <v>0</v>
      </c>
      <c r="X245" s="599">
        <v>0</v>
      </c>
      <c r="Y245" s="599">
        <v>0</v>
      </c>
      <c r="Z245" s="599">
        <v>0</v>
      </c>
      <c r="AA245" s="599">
        <v>0</v>
      </c>
      <c r="AB245" s="599">
        <v>0</v>
      </c>
      <c r="AC245" s="592"/>
      <c r="AD245" s="827"/>
      <c r="AE245" s="597" t="s">
        <v>33</v>
      </c>
      <c r="AF245" s="599">
        <v>0</v>
      </c>
      <c r="AG245" s="599">
        <v>2</v>
      </c>
      <c r="AH245" s="599">
        <v>2</v>
      </c>
      <c r="AI245" s="599">
        <v>2</v>
      </c>
      <c r="AJ245" s="599">
        <v>0</v>
      </c>
      <c r="AK245" s="599">
        <v>1</v>
      </c>
      <c r="AL245" s="599">
        <v>0</v>
      </c>
      <c r="AM245" s="599">
        <v>0</v>
      </c>
      <c r="AN245" s="599">
        <v>0</v>
      </c>
      <c r="AO245" s="599">
        <v>0</v>
      </c>
      <c r="AP245" s="591"/>
      <c r="AQ245" s="827"/>
      <c r="AR245" s="597" t="s">
        <v>33</v>
      </c>
      <c r="AS245" s="599">
        <v>1</v>
      </c>
      <c r="AT245" s="599">
        <v>1</v>
      </c>
      <c r="AU245" s="599">
        <v>1</v>
      </c>
      <c r="AV245" s="599">
        <v>1</v>
      </c>
      <c r="AW245" s="599">
        <v>0</v>
      </c>
      <c r="AX245" s="599">
        <v>0</v>
      </c>
      <c r="AY245" s="599">
        <v>0</v>
      </c>
      <c r="AZ245" s="599">
        <v>0</v>
      </c>
      <c r="BA245" s="599">
        <v>0</v>
      </c>
      <c r="BB245" s="599">
        <v>0</v>
      </c>
      <c r="BC245" s="592"/>
      <c r="BD245" s="827"/>
      <c r="BE245" s="597" t="s">
        <v>33</v>
      </c>
      <c r="BF245" s="599">
        <v>0</v>
      </c>
      <c r="BG245" s="599">
        <v>1</v>
      </c>
      <c r="BH245" s="599">
        <v>1</v>
      </c>
      <c r="BI245" s="599">
        <v>1</v>
      </c>
      <c r="BJ245" s="599">
        <v>0</v>
      </c>
      <c r="BK245" s="599">
        <v>1</v>
      </c>
      <c r="BL245" s="599">
        <v>0</v>
      </c>
      <c r="BM245" s="599">
        <v>0</v>
      </c>
      <c r="BN245" s="599">
        <v>0</v>
      </c>
      <c r="BO245" s="599">
        <v>0</v>
      </c>
      <c r="BP245"/>
      <c r="BQ245" s="827"/>
      <c r="BR245" s="597" t="s">
        <v>33</v>
      </c>
      <c r="BS245" s="599">
        <v>1</v>
      </c>
      <c r="BT245" s="599">
        <v>1</v>
      </c>
      <c r="BU245" s="599">
        <v>2</v>
      </c>
      <c r="BV245" s="599">
        <v>1</v>
      </c>
      <c r="BW245" s="599">
        <v>0</v>
      </c>
      <c r="BX245" s="599">
        <v>1</v>
      </c>
      <c r="BY245" s="599">
        <v>0</v>
      </c>
      <c r="BZ245" s="599">
        <v>0</v>
      </c>
      <c r="CA245" s="599">
        <v>0</v>
      </c>
      <c r="CB245" s="599">
        <v>0</v>
      </c>
      <c r="CC245" s="592"/>
      <c r="CD245" s="827"/>
      <c r="CE245" s="597" t="s">
        <v>33</v>
      </c>
      <c r="CF245" s="599">
        <v>0</v>
      </c>
      <c r="CG245" s="599">
        <v>1</v>
      </c>
      <c r="CH245" s="599">
        <v>0</v>
      </c>
      <c r="CI245" s="599">
        <v>1</v>
      </c>
      <c r="CJ245" s="599">
        <v>0</v>
      </c>
      <c r="CK245" s="599">
        <v>0</v>
      </c>
      <c r="CL245" s="599">
        <v>0</v>
      </c>
      <c r="CM245" s="599">
        <v>0</v>
      </c>
      <c r="CN245" s="599">
        <v>0</v>
      </c>
      <c r="CO245" s="599">
        <v>0</v>
      </c>
      <c r="CP245"/>
      <c r="CQ245" s="827"/>
      <c r="CR245" s="597" t="s">
        <v>33</v>
      </c>
      <c r="CS245" s="599">
        <v>0</v>
      </c>
      <c r="CT245" s="599">
        <v>0</v>
      </c>
      <c r="CU245" s="599">
        <v>1</v>
      </c>
      <c r="CV245" s="599">
        <v>0</v>
      </c>
      <c r="CW245" s="599">
        <v>0</v>
      </c>
      <c r="CX245" s="599">
        <v>1</v>
      </c>
      <c r="CY245" s="599">
        <v>0</v>
      </c>
      <c r="CZ245" s="599">
        <v>0</v>
      </c>
      <c r="DA245" s="599">
        <v>0</v>
      </c>
      <c r="DB245" s="599">
        <v>0</v>
      </c>
      <c r="DC245" s="592"/>
      <c r="DD245" s="827"/>
      <c r="DE245" s="597" t="s">
        <v>33</v>
      </c>
      <c r="DF245" s="599">
        <v>1</v>
      </c>
      <c r="DG245" s="599">
        <v>2</v>
      </c>
      <c r="DH245" s="599">
        <v>1</v>
      </c>
      <c r="DI245" s="599">
        <v>2</v>
      </c>
      <c r="DJ245" s="599">
        <v>0</v>
      </c>
      <c r="DK245" s="599">
        <v>0</v>
      </c>
      <c r="DL245" s="599">
        <v>0</v>
      </c>
      <c r="DM245" s="599">
        <v>0</v>
      </c>
      <c r="DN245" s="599">
        <v>0</v>
      </c>
      <c r="DO245" s="599">
        <v>0</v>
      </c>
    </row>
    <row r="246" spans="1:119" ht="15.4" customHeight="1" x14ac:dyDescent="0.2">
      <c r="A246"/>
      <c r="B246" s="838"/>
      <c r="C246" s="592"/>
      <c r="D246" s="827"/>
      <c r="E246" s="597" t="s">
        <v>34</v>
      </c>
      <c r="F246" s="599">
        <v>1</v>
      </c>
      <c r="G246" s="599">
        <v>1</v>
      </c>
      <c r="H246" s="599">
        <v>5</v>
      </c>
      <c r="I246" s="599">
        <v>1</v>
      </c>
      <c r="J246" s="599">
        <v>2</v>
      </c>
      <c r="K246" s="599">
        <v>1</v>
      </c>
      <c r="L246" s="599">
        <v>0</v>
      </c>
      <c r="M246" s="599">
        <v>0</v>
      </c>
      <c r="N246" s="599">
        <v>0</v>
      </c>
      <c r="O246" s="599">
        <v>0</v>
      </c>
      <c r="P246" s="592"/>
      <c r="Q246" s="827"/>
      <c r="R246" s="597" t="s">
        <v>34</v>
      </c>
      <c r="S246" s="599">
        <v>0</v>
      </c>
      <c r="T246" s="599">
        <v>0</v>
      </c>
      <c r="U246" s="599">
        <v>1</v>
      </c>
      <c r="V246" s="599">
        <v>0</v>
      </c>
      <c r="W246" s="599">
        <v>0</v>
      </c>
      <c r="X246" s="599">
        <v>0</v>
      </c>
      <c r="Y246" s="599">
        <v>0</v>
      </c>
      <c r="Z246" s="599">
        <v>0</v>
      </c>
      <c r="AA246" s="599">
        <v>0</v>
      </c>
      <c r="AB246" s="599">
        <v>0</v>
      </c>
      <c r="AC246" s="592"/>
      <c r="AD246" s="827"/>
      <c r="AE246" s="597" t="s">
        <v>34</v>
      </c>
      <c r="AF246" s="599">
        <v>1</v>
      </c>
      <c r="AG246" s="599">
        <v>1</v>
      </c>
      <c r="AH246" s="599">
        <v>4</v>
      </c>
      <c r="AI246" s="599">
        <v>1</v>
      </c>
      <c r="AJ246" s="599">
        <v>2</v>
      </c>
      <c r="AK246" s="599">
        <v>1</v>
      </c>
      <c r="AL246" s="599">
        <v>0</v>
      </c>
      <c r="AM246" s="599">
        <v>0</v>
      </c>
      <c r="AN246" s="599">
        <v>0</v>
      </c>
      <c r="AO246" s="599">
        <v>0</v>
      </c>
      <c r="AP246" s="591"/>
      <c r="AQ246" s="827"/>
      <c r="AR246" s="597" t="s">
        <v>34</v>
      </c>
      <c r="AS246" s="599">
        <v>1</v>
      </c>
      <c r="AT246" s="599">
        <v>0</v>
      </c>
      <c r="AU246" s="599">
        <v>2</v>
      </c>
      <c r="AV246" s="599">
        <v>0</v>
      </c>
      <c r="AW246" s="599">
        <v>2</v>
      </c>
      <c r="AX246" s="599">
        <v>0</v>
      </c>
      <c r="AY246" s="599">
        <v>0</v>
      </c>
      <c r="AZ246" s="599">
        <v>0</v>
      </c>
      <c r="BA246" s="599">
        <v>0</v>
      </c>
      <c r="BB246" s="599">
        <v>0</v>
      </c>
      <c r="BC246" s="592"/>
      <c r="BD246" s="827"/>
      <c r="BE246" s="597" t="s">
        <v>34</v>
      </c>
      <c r="BF246" s="599">
        <v>0</v>
      </c>
      <c r="BG246" s="599">
        <v>1</v>
      </c>
      <c r="BH246" s="599">
        <v>3</v>
      </c>
      <c r="BI246" s="599">
        <v>1</v>
      </c>
      <c r="BJ246" s="599">
        <v>0</v>
      </c>
      <c r="BK246" s="599">
        <v>1</v>
      </c>
      <c r="BL246" s="599">
        <v>0</v>
      </c>
      <c r="BM246" s="599">
        <v>0</v>
      </c>
      <c r="BN246" s="599">
        <v>0</v>
      </c>
      <c r="BO246" s="599">
        <v>0</v>
      </c>
      <c r="BP246"/>
      <c r="BQ246" s="827"/>
      <c r="BR246" s="597" t="s">
        <v>34</v>
      </c>
      <c r="BS246" s="599">
        <v>0</v>
      </c>
      <c r="BT246" s="599">
        <v>1</v>
      </c>
      <c r="BU246" s="599">
        <v>3</v>
      </c>
      <c r="BV246" s="599">
        <v>1</v>
      </c>
      <c r="BW246" s="599">
        <v>1</v>
      </c>
      <c r="BX246" s="599">
        <v>1</v>
      </c>
      <c r="BY246" s="599">
        <v>0</v>
      </c>
      <c r="BZ246" s="599">
        <v>0</v>
      </c>
      <c r="CA246" s="599">
        <v>0</v>
      </c>
      <c r="CB246" s="599">
        <v>0</v>
      </c>
      <c r="CC246" s="592"/>
      <c r="CD246" s="827"/>
      <c r="CE246" s="597" t="s">
        <v>34</v>
      </c>
      <c r="CF246" s="599">
        <v>1</v>
      </c>
      <c r="CG246" s="599">
        <v>0</v>
      </c>
      <c r="CH246" s="599">
        <v>2</v>
      </c>
      <c r="CI246" s="599">
        <v>0</v>
      </c>
      <c r="CJ246" s="599">
        <v>1</v>
      </c>
      <c r="CK246" s="599">
        <v>0</v>
      </c>
      <c r="CL246" s="599">
        <v>0</v>
      </c>
      <c r="CM246" s="599">
        <v>0</v>
      </c>
      <c r="CN246" s="599">
        <v>0</v>
      </c>
      <c r="CO246" s="599">
        <v>0</v>
      </c>
      <c r="CP246"/>
      <c r="CQ246" s="827"/>
      <c r="CR246" s="597" t="s">
        <v>34</v>
      </c>
      <c r="CS246" s="599">
        <v>0</v>
      </c>
      <c r="CT246" s="599">
        <v>0</v>
      </c>
      <c r="CU246" s="599">
        <v>1</v>
      </c>
      <c r="CV246" s="599">
        <v>0</v>
      </c>
      <c r="CW246" s="599">
        <v>2</v>
      </c>
      <c r="CX246" s="599">
        <v>0</v>
      </c>
      <c r="CY246" s="599">
        <v>0</v>
      </c>
      <c r="CZ246" s="599">
        <v>0</v>
      </c>
      <c r="DA246" s="599">
        <v>0</v>
      </c>
      <c r="DB246" s="599">
        <v>0</v>
      </c>
      <c r="DC246" s="592"/>
      <c r="DD246" s="827"/>
      <c r="DE246" s="597" t="s">
        <v>34</v>
      </c>
      <c r="DF246" s="599">
        <v>1</v>
      </c>
      <c r="DG246" s="599">
        <v>1</v>
      </c>
      <c r="DH246" s="599">
        <v>4</v>
      </c>
      <c r="DI246" s="599">
        <v>1</v>
      </c>
      <c r="DJ246" s="599">
        <v>0</v>
      </c>
      <c r="DK246" s="599">
        <v>1</v>
      </c>
      <c r="DL246" s="599">
        <v>0</v>
      </c>
      <c r="DM246" s="599">
        <v>0</v>
      </c>
      <c r="DN246" s="599">
        <v>0</v>
      </c>
      <c r="DO246" s="599">
        <v>0</v>
      </c>
    </row>
    <row r="247" spans="1:119" ht="15.4" customHeight="1" x14ac:dyDescent="0.2">
      <c r="A247"/>
      <c r="B247" s="838"/>
      <c r="C247" s="592"/>
      <c r="D247" s="827"/>
      <c r="E247" s="597" t="s">
        <v>35</v>
      </c>
      <c r="F247" s="599">
        <v>3</v>
      </c>
      <c r="G247" s="599">
        <v>6</v>
      </c>
      <c r="H247" s="599">
        <v>8</v>
      </c>
      <c r="I247" s="599">
        <v>6</v>
      </c>
      <c r="J247" s="599">
        <v>4</v>
      </c>
      <c r="K247" s="599">
        <v>3</v>
      </c>
      <c r="L247" s="599">
        <v>1</v>
      </c>
      <c r="M247" s="599">
        <v>1</v>
      </c>
      <c r="N247" s="599">
        <v>0</v>
      </c>
      <c r="O247" s="599">
        <v>0</v>
      </c>
      <c r="P247" s="592"/>
      <c r="Q247" s="827"/>
      <c r="R247" s="597" t="s">
        <v>35</v>
      </c>
      <c r="S247" s="599">
        <v>2</v>
      </c>
      <c r="T247" s="599">
        <v>0</v>
      </c>
      <c r="U247" s="599">
        <v>3</v>
      </c>
      <c r="V247" s="599">
        <v>1</v>
      </c>
      <c r="W247" s="599">
        <v>2</v>
      </c>
      <c r="X247" s="599">
        <v>0</v>
      </c>
      <c r="Y247" s="599">
        <v>0</v>
      </c>
      <c r="Z247" s="599">
        <v>0</v>
      </c>
      <c r="AA247" s="599">
        <v>0</v>
      </c>
      <c r="AB247" s="599">
        <v>0</v>
      </c>
      <c r="AC247" s="592"/>
      <c r="AD247" s="827"/>
      <c r="AE247" s="597" t="s">
        <v>35</v>
      </c>
      <c r="AF247" s="599">
        <v>1</v>
      </c>
      <c r="AG247" s="599">
        <v>6</v>
      </c>
      <c r="AH247" s="599">
        <v>5</v>
      </c>
      <c r="AI247" s="599">
        <v>5</v>
      </c>
      <c r="AJ247" s="599">
        <v>2</v>
      </c>
      <c r="AK247" s="599">
        <v>3</v>
      </c>
      <c r="AL247" s="599">
        <v>1</v>
      </c>
      <c r="AM247" s="599">
        <v>1</v>
      </c>
      <c r="AN247" s="599">
        <v>0</v>
      </c>
      <c r="AO247" s="599">
        <v>0</v>
      </c>
      <c r="AP247" s="591"/>
      <c r="AQ247" s="827"/>
      <c r="AR247" s="597" t="s">
        <v>35</v>
      </c>
      <c r="AS247" s="599">
        <v>0</v>
      </c>
      <c r="AT247" s="599">
        <v>2</v>
      </c>
      <c r="AU247" s="599">
        <v>3</v>
      </c>
      <c r="AV247" s="599">
        <v>3</v>
      </c>
      <c r="AW247" s="599">
        <v>1</v>
      </c>
      <c r="AX247" s="599">
        <v>1</v>
      </c>
      <c r="AY247" s="599">
        <v>1</v>
      </c>
      <c r="AZ247" s="599">
        <v>0</v>
      </c>
      <c r="BA247" s="599">
        <v>0</v>
      </c>
      <c r="BB247" s="599">
        <v>0</v>
      </c>
      <c r="BC247" s="592"/>
      <c r="BD247" s="827"/>
      <c r="BE247" s="597" t="s">
        <v>35</v>
      </c>
      <c r="BF247" s="599">
        <v>3</v>
      </c>
      <c r="BG247" s="599">
        <v>4</v>
      </c>
      <c r="BH247" s="599">
        <v>5</v>
      </c>
      <c r="BI247" s="599">
        <v>3</v>
      </c>
      <c r="BJ247" s="599">
        <v>3</v>
      </c>
      <c r="BK247" s="599">
        <v>2</v>
      </c>
      <c r="BL247" s="599">
        <v>0</v>
      </c>
      <c r="BM247" s="599">
        <v>1</v>
      </c>
      <c r="BN247" s="599">
        <v>0</v>
      </c>
      <c r="BO247" s="599">
        <v>0</v>
      </c>
      <c r="BP247"/>
      <c r="BQ247" s="827"/>
      <c r="BR247" s="597" t="s">
        <v>35</v>
      </c>
      <c r="BS247" s="599">
        <v>0</v>
      </c>
      <c r="BT247" s="599">
        <v>4</v>
      </c>
      <c r="BU247" s="599">
        <v>2</v>
      </c>
      <c r="BV247" s="599">
        <v>2</v>
      </c>
      <c r="BW247" s="599">
        <v>0</v>
      </c>
      <c r="BX247" s="599">
        <v>0</v>
      </c>
      <c r="BY247" s="599">
        <v>1</v>
      </c>
      <c r="BZ247" s="599">
        <v>1</v>
      </c>
      <c r="CA247" s="599">
        <v>0</v>
      </c>
      <c r="CB247" s="599">
        <v>0</v>
      </c>
      <c r="CC247" s="592"/>
      <c r="CD247" s="827"/>
      <c r="CE247" s="597" t="s">
        <v>35</v>
      </c>
      <c r="CF247" s="599">
        <v>3</v>
      </c>
      <c r="CG247" s="599">
        <v>2</v>
      </c>
      <c r="CH247" s="599">
        <v>6</v>
      </c>
      <c r="CI247" s="599">
        <v>4</v>
      </c>
      <c r="CJ247" s="599">
        <v>4</v>
      </c>
      <c r="CK247" s="599">
        <v>3</v>
      </c>
      <c r="CL247" s="599">
        <v>0</v>
      </c>
      <c r="CM247" s="599">
        <v>0</v>
      </c>
      <c r="CN247" s="599">
        <v>0</v>
      </c>
      <c r="CO247" s="599">
        <v>0</v>
      </c>
      <c r="CP247"/>
      <c r="CQ247" s="827"/>
      <c r="CR247" s="597" t="s">
        <v>35</v>
      </c>
      <c r="CS247" s="599">
        <v>0</v>
      </c>
      <c r="CT247" s="599">
        <v>1</v>
      </c>
      <c r="CU247" s="599">
        <v>2</v>
      </c>
      <c r="CV247" s="599">
        <v>1</v>
      </c>
      <c r="CW247" s="599">
        <v>0</v>
      </c>
      <c r="CX247" s="599">
        <v>1</v>
      </c>
      <c r="CY247" s="599">
        <v>0</v>
      </c>
      <c r="CZ247" s="599">
        <v>0</v>
      </c>
      <c r="DA247" s="599">
        <v>0</v>
      </c>
      <c r="DB247" s="599">
        <v>0</v>
      </c>
      <c r="DC247" s="592"/>
      <c r="DD247" s="827"/>
      <c r="DE247" s="597" t="s">
        <v>35</v>
      </c>
      <c r="DF247" s="599">
        <v>3</v>
      </c>
      <c r="DG247" s="599">
        <v>5</v>
      </c>
      <c r="DH247" s="599">
        <v>6</v>
      </c>
      <c r="DI247" s="599">
        <v>5</v>
      </c>
      <c r="DJ247" s="599">
        <v>4</v>
      </c>
      <c r="DK247" s="599">
        <v>2</v>
      </c>
      <c r="DL247" s="599">
        <v>1</v>
      </c>
      <c r="DM247" s="599">
        <v>1</v>
      </c>
      <c r="DN247" s="599">
        <v>0</v>
      </c>
      <c r="DO247" s="599">
        <v>0</v>
      </c>
    </row>
    <row r="248" spans="1:119" ht="15.4" customHeight="1" x14ac:dyDescent="0.2">
      <c r="A248"/>
      <c r="B248" s="838"/>
      <c r="C248" s="592"/>
      <c r="D248" s="827"/>
      <c r="E248" s="597" t="s">
        <v>36</v>
      </c>
      <c r="F248" s="599">
        <v>6</v>
      </c>
      <c r="G248" s="599">
        <v>6</v>
      </c>
      <c r="H248" s="599">
        <v>7</v>
      </c>
      <c r="I248" s="599">
        <v>8</v>
      </c>
      <c r="J248" s="599">
        <v>13</v>
      </c>
      <c r="K248" s="599">
        <v>4</v>
      </c>
      <c r="L248" s="599">
        <v>2</v>
      </c>
      <c r="M248" s="599">
        <v>0</v>
      </c>
      <c r="N248" s="599">
        <v>2</v>
      </c>
      <c r="O248" s="599">
        <v>0</v>
      </c>
      <c r="P248" s="592"/>
      <c r="Q248" s="827"/>
      <c r="R248" s="597" t="s">
        <v>36</v>
      </c>
      <c r="S248" s="599">
        <v>1</v>
      </c>
      <c r="T248" s="599">
        <v>0</v>
      </c>
      <c r="U248" s="599">
        <v>0</v>
      </c>
      <c r="V248" s="599">
        <v>0</v>
      </c>
      <c r="W248" s="599">
        <v>5</v>
      </c>
      <c r="X248" s="599">
        <v>0</v>
      </c>
      <c r="Y248" s="599">
        <v>0</v>
      </c>
      <c r="Z248" s="599">
        <v>0</v>
      </c>
      <c r="AA248" s="599">
        <v>0</v>
      </c>
      <c r="AB248" s="599">
        <v>0</v>
      </c>
      <c r="AC248" s="592"/>
      <c r="AD248" s="827"/>
      <c r="AE248" s="597" t="s">
        <v>36</v>
      </c>
      <c r="AF248" s="599">
        <v>5</v>
      </c>
      <c r="AG248" s="599">
        <v>6</v>
      </c>
      <c r="AH248" s="599">
        <v>7</v>
      </c>
      <c r="AI248" s="599">
        <v>8</v>
      </c>
      <c r="AJ248" s="599">
        <v>8</v>
      </c>
      <c r="AK248" s="599">
        <v>4</v>
      </c>
      <c r="AL248" s="599">
        <v>2</v>
      </c>
      <c r="AM248" s="599">
        <v>0</v>
      </c>
      <c r="AN248" s="599">
        <v>2</v>
      </c>
      <c r="AO248" s="599">
        <v>0</v>
      </c>
      <c r="AP248" s="591"/>
      <c r="AQ248" s="827"/>
      <c r="AR248" s="597" t="s">
        <v>36</v>
      </c>
      <c r="AS248" s="599">
        <v>1</v>
      </c>
      <c r="AT248" s="599">
        <v>2</v>
      </c>
      <c r="AU248" s="599">
        <v>2</v>
      </c>
      <c r="AV248" s="599">
        <v>1</v>
      </c>
      <c r="AW248" s="599">
        <v>2</v>
      </c>
      <c r="AX248" s="599">
        <v>0</v>
      </c>
      <c r="AY248" s="599">
        <v>0</v>
      </c>
      <c r="AZ248" s="599">
        <v>0</v>
      </c>
      <c r="BA248" s="599">
        <v>1</v>
      </c>
      <c r="BB248" s="599">
        <v>0</v>
      </c>
      <c r="BC248" s="592"/>
      <c r="BD248" s="827"/>
      <c r="BE248" s="597" t="s">
        <v>36</v>
      </c>
      <c r="BF248" s="599">
        <v>5</v>
      </c>
      <c r="BG248" s="599">
        <v>4</v>
      </c>
      <c r="BH248" s="599">
        <v>5</v>
      </c>
      <c r="BI248" s="599">
        <v>7</v>
      </c>
      <c r="BJ248" s="599">
        <v>11</v>
      </c>
      <c r="BK248" s="599">
        <v>4</v>
      </c>
      <c r="BL248" s="599">
        <v>2</v>
      </c>
      <c r="BM248" s="599">
        <v>0</v>
      </c>
      <c r="BN248" s="599">
        <v>1</v>
      </c>
      <c r="BO248" s="599">
        <v>0</v>
      </c>
      <c r="BP248"/>
      <c r="BQ248" s="827"/>
      <c r="BR248" s="597" t="s">
        <v>36</v>
      </c>
      <c r="BS248" s="599">
        <v>1</v>
      </c>
      <c r="BT248" s="599">
        <v>1</v>
      </c>
      <c r="BU248" s="599">
        <v>2</v>
      </c>
      <c r="BV248" s="599">
        <v>0</v>
      </c>
      <c r="BW248" s="599">
        <v>4</v>
      </c>
      <c r="BX248" s="599">
        <v>0</v>
      </c>
      <c r="BY248" s="599">
        <v>0</v>
      </c>
      <c r="BZ248" s="599">
        <v>0</v>
      </c>
      <c r="CA248" s="599">
        <v>1</v>
      </c>
      <c r="CB248" s="599">
        <v>0</v>
      </c>
      <c r="CC248" s="592"/>
      <c r="CD248" s="827"/>
      <c r="CE248" s="597" t="s">
        <v>36</v>
      </c>
      <c r="CF248" s="599">
        <v>5</v>
      </c>
      <c r="CG248" s="599">
        <v>5</v>
      </c>
      <c r="CH248" s="599">
        <v>5</v>
      </c>
      <c r="CI248" s="599">
        <v>8</v>
      </c>
      <c r="CJ248" s="599">
        <v>9</v>
      </c>
      <c r="CK248" s="599">
        <v>4</v>
      </c>
      <c r="CL248" s="599">
        <v>2</v>
      </c>
      <c r="CM248" s="599">
        <v>0</v>
      </c>
      <c r="CN248" s="599">
        <v>1</v>
      </c>
      <c r="CO248" s="599">
        <v>0</v>
      </c>
      <c r="CP248"/>
      <c r="CQ248" s="827"/>
      <c r="CR248" s="597" t="s">
        <v>36</v>
      </c>
      <c r="CS248" s="599">
        <v>0</v>
      </c>
      <c r="CT248" s="599">
        <v>0</v>
      </c>
      <c r="CU248" s="599">
        <v>1</v>
      </c>
      <c r="CV248" s="599">
        <v>0</v>
      </c>
      <c r="CW248" s="599">
        <v>2</v>
      </c>
      <c r="CX248" s="599">
        <v>0</v>
      </c>
      <c r="CY248" s="599">
        <v>0</v>
      </c>
      <c r="CZ248" s="599">
        <v>0</v>
      </c>
      <c r="DA248" s="599">
        <v>1</v>
      </c>
      <c r="DB248" s="599">
        <v>0</v>
      </c>
      <c r="DC248" s="592"/>
      <c r="DD248" s="827"/>
      <c r="DE248" s="597" t="s">
        <v>36</v>
      </c>
      <c r="DF248" s="599">
        <v>6</v>
      </c>
      <c r="DG248" s="599">
        <v>6</v>
      </c>
      <c r="DH248" s="599">
        <v>6</v>
      </c>
      <c r="DI248" s="599">
        <v>8</v>
      </c>
      <c r="DJ248" s="599">
        <v>11</v>
      </c>
      <c r="DK248" s="599">
        <v>4</v>
      </c>
      <c r="DL248" s="599">
        <v>2</v>
      </c>
      <c r="DM248" s="599">
        <v>0</v>
      </c>
      <c r="DN248" s="599">
        <v>1</v>
      </c>
      <c r="DO248" s="599">
        <v>0</v>
      </c>
    </row>
    <row r="249" spans="1:119" ht="15.4" customHeight="1" x14ac:dyDescent="0.2">
      <c r="A249"/>
      <c r="B249" s="838"/>
      <c r="C249" s="592"/>
      <c r="D249" s="827"/>
      <c r="E249" s="597" t="s">
        <v>37</v>
      </c>
      <c r="F249" s="599">
        <v>2</v>
      </c>
      <c r="G249" s="599">
        <v>10</v>
      </c>
      <c r="H249" s="599">
        <v>17</v>
      </c>
      <c r="I249" s="599">
        <v>26</v>
      </c>
      <c r="J249" s="599">
        <v>12</v>
      </c>
      <c r="K249" s="599">
        <v>16</v>
      </c>
      <c r="L249" s="599">
        <v>14</v>
      </c>
      <c r="M249" s="599">
        <v>2</v>
      </c>
      <c r="N249" s="599">
        <v>0</v>
      </c>
      <c r="O249" s="599">
        <v>1</v>
      </c>
      <c r="P249" s="592"/>
      <c r="Q249" s="827"/>
      <c r="R249" s="597" t="s">
        <v>37</v>
      </c>
      <c r="S249" s="599">
        <v>0</v>
      </c>
      <c r="T249" s="599">
        <v>2</v>
      </c>
      <c r="U249" s="599">
        <v>0</v>
      </c>
      <c r="V249" s="599">
        <v>4</v>
      </c>
      <c r="W249" s="599">
        <v>0</v>
      </c>
      <c r="X249" s="599">
        <v>1</v>
      </c>
      <c r="Y249" s="599">
        <v>0</v>
      </c>
      <c r="Z249" s="599">
        <v>0</v>
      </c>
      <c r="AA249" s="599">
        <v>0</v>
      </c>
      <c r="AB249" s="599">
        <v>0</v>
      </c>
      <c r="AC249" s="592"/>
      <c r="AD249" s="827"/>
      <c r="AE249" s="597" t="s">
        <v>37</v>
      </c>
      <c r="AF249" s="599">
        <v>2</v>
      </c>
      <c r="AG249" s="599">
        <v>8</v>
      </c>
      <c r="AH249" s="599">
        <v>17</v>
      </c>
      <c r="AI249" s="599">
        <v>22</v>
      </c>
      <c r="AJ249" s="599">
        <v>12</v>
      </c>
      <c r="AK249" s="599">
        <v>15</v>
      </c>
      <c r="AL249" s="599">
        <v>14</v>
      </c>
      <c r="AM249" s="599">
        <v>2</v>
      </c>
      <c r="AN249" s="599">
        <v>0</v>
      </c>
      <c r="AO249" s="599">
        <v>1</v>
      </c>
      <c r="AP249" s="591"/>
      <c r="AQ249" s="827"/>
      <c r="AR249" s="597" t="s">
        <v>37</v>
      </c>
      <c r="AS249" s="599">
        <v>0</v>
      </c>
      <c r="AT249" s="599">
        <v>1</v>
      </c>
      <c r="AU249" s="599">
        <v>3</v>
      </c>
      <c r="AV249" s="599">
        <v>7</v>
      </c>
      <c r="AW249" s="599">
        <v>1</v>
      </c>
      <c r="AX249" s="599">
        <v>3</v>
      </c>
      <c r="AY249" s="599">
        <v>0</v>
      </c>
      <c r="AZ249" s="599">
        <v>0</v>
      </c>
      <c r="BA249" s="599">
        <v>0</v>
      </c>
      <c r="BB249" s="599">
        <v>0</v>
      </c>
      <c r="BC249" s="592"/>
      <c r="BD249" s="827"/>
      <c r="BE249" s="597" t="s">
        <v>37</v>
      </c>
      <c r="BF249" s="599">
        <v>2</v>
      </c>
      <c r="BG249" s="599">
        <v>9</v>
      </c>
      <c r="BH249" s="599">
        <v>14</v>
      </c>
      <c r="BI249" s="599">
        <v>19</v>
      </c>
      <c r="BJ249" s="599">
        <v>11</v>
      </c>
      <c r="BK249" s="599">
        <v>13</v>
      </c>
      <c r="BL249" s="599">
        <v>14</v>
      </c>
      <c r="BM249" s="599">
        <v>2</v>
      </c>
      <c r="BN249" s="599">
        <v>0</v>
      </c>
      <c r="BO249" s="599">
        <v>1</v>
      </c>
      <c r="BP249"/>
      <c r="BQ249" s="827"/>
      <c r="BR249" s="597" t="s">
        <v>37</v>
      </c>
      <c r="BS249" s="599">
        <v>1</v>
      </c>
      <c r="BT249" s="599">
        <v>0</v>
      </c>
      <c r="BU249" s="599">
        <v>2</v>
      </c>
      <c r="BV249" s="599">
        <v>4</v>
      </c>
      <c r="BW249" s="599">
        <v>1</v>
      </c>
      <c r="BX249" s="599">
        <v>3</v>
      </c>
      <c r="BY249" s="599">
        <v>4</v>
      </c>
      <c r="BZ249" s="599">
        <v>0</v>
      </c>
      <c r="CA249" s="599">
        <v>0</v>
      </c>
      <c r="CB249" s="599">
        <v>1</v>
      </c>
      <c r="CC249" s="592"/>
      <c r="CD249" s="827"/>
      <c r="CE249" s="597" t="s">
        <v>37</v>
      </c>
      <c r="CF249" s="599">
        <v>1</v>
      </c>
      <c r="CG249" s="599">
        <v>10</v>
      </c>
      <c r="CH249" s="599">
        <v>15</v>
      </c>
      <c r="CI249" s="599">
        <v>22</v>
      </c>
      <c r="CJ249" s="599">
        <v>11</v>
      </c>
      <c r="CK249" s="599">
        <v>13</v>
      </c>
      <c r="CL249" s="599">
        <v>10</v>
      </c>
      <c r="CM249" s="599">
        <v>2</v>
      </c>
      <c r="CN249" s="599">
        <v>0</v>
      </c>
      <c r="CO249" s="599">
        <v>0</v>
      </c>
      <c r="CP249"/>
      <c r="CQ249" s="827"/>
      <c r="CR249" s="597" t="s">
        <v>37</v>
      </c>
      <c r="CS249" s="599">
        <v>0</v>
      </c>
      <c r="CT249" s="599">
        <v>3</v>
      </c>
      <c r="CU249" s="599">
        <v>5</v>
      </c>
      <c r="CV249" s="599">
        <v>4</v>
      </c>
      <c r="CW249" s="599">
        <v>1</v>
      </c>
      <c r="CX249" s="599">
        <v>2</v>
      </c>
      <c r="CY249" s="599">
        <v>2</v>
      </c>
      <c r="CZ249" s="599">
        <v>2</v>
      </c>
      <c r="DA249" s="599">
        <v>0</v>
      </c>
      <c r="DB249" s="599">
        <v>0</v>
      </c>
      <c r="DC249" s="592"/>
      <c r="DD249" s="827"/>
      <c r="DE249" s="597" t="s">
        <v>37</v>
      </c>
      <c r="DF249" s="599">
        <v>2</v>
      </c>
      <c r="DG249" s="599">
        <v>7</v>
      </c>
      <c r="DH249" s="599">
        <v>12</v>
      </c>
      <c r="DI249" s="599">
        <v>22</v>
      </c>
      <c r="DJ249" s="599">
        <v>11</v>
      </c>
      <c r="DK249" s="599">
        <v>14</v>
      </c>
      <c r="DL249" s="599">
        <v>12</v>
      </c>
      <c r="DM249" s="599">
        <v>0</v>
      </c>
      <c r="DN249" s="599">
        <v>0</v>
      </c>
      <c r="DO249" s="599">
        <v>1</v>
      </c>
    </row>
    <row r="250" spans="1:119" ht="15.4" customHeight="1" x14ac:dyDescent="0.2">
      <c r="A250"/>
      <c r="B250" s="838"/>
      <c r="C250" s="592"/>
      <c r="D250" s="827"/>
      <c r="E250" s="597" t="s">
        <v>38</v>
      </c>
      <c r="F250" s="599">
        <v>5</v>
      </c>
      <c r="G250" s="599">
        <v>12</v>
      </c>
      <c r="H250" s="599">
        <v>20</v>
      </c>
      <c r="I250" s="599">
        <v>29</v>
      </c>
      <c r="J250" s="599">
        <v>40</v>
      </c>
      <c r="K250" s="599">
        <v>32</v>
      </c>
      <c r="L250" s="599">
        <v>30</v>
      </c>
      <c r="M250" s="599">
        <v>16</v>
      </c>
      <c r="N250" s="599">
        <v>4</v>
      </c>
      <c r="O250" s="599">
        <v>0</v>
      </c>
      <c r="P250" s="592"/>
      <c r="Q250" s="827"/>
      <c r="R250" s="597" t="s">
        <v>38</v>
      </c>
      <c r="S250" s="599">
        <v>1</v>
      </c>
      <c r="T250" s="599">
        <v>1</v>
      </c>
      <c r="U250" s="599">
        <v>3</v>
      </c>
      <c r="V250" s="599">
        <v>6</v>
      </c>
      <c r="W250" s="599">
        <v>3</v>
      </c>
      <c r="X250" s="599">
        <v>4</v>
      </c>
      <c r="Y250" s="599">
        <v>8</v>
      </c>
      <c r="Z250" s="599">
        <v>0</v>
      </c>
      <c r="AA250" s="599">
        <v>0</v>
      </c>
      <c r="AB250" s="599">
        <v>0</v>
      </c>
      <c r="AC250" s="592"/>
      <c r="AD250" s="827"/>
      <c r="AE250" s="597" t="s">
        <v>38</v>
      </c>
      <c r="AF250" s="599">
        <v>4</v>
      </c>
      <c r="AG250" s="599">
        <v>11</v>
      </c>
      <c r="AH250" s="599">
        <v>17</v>
      </c>
      <c r="AI250" s="599">
        <v>23</v>
      </c>
      <c r="AJ250" s="599">
        <v>37</v>
      </c>
      <c r="AK250" s="599">
        <v>28</v>
      </c>
      <c r="AL250" s="599">
        <v>22</v>
      </c>
      <c r="AM250" s="599">
        <v>16</v>
      </c>
      <c r="AN250" s="599">
        <v>4</v>
      </c>
      <c r="AO250" s="599">
        <v>0</v>
      </c>
      <c r="AP250" s="591"/>
      <c r="AQ250" s="827"/>
      <c r="AR250" s="597" t="s">
        <v>38</v>
      </c>
      <c r="AS250" s="599">
        <v>2</v>
      </c>
      <c r="AT250" s="599">
        <v>1</v>
      </c>
      <c r="AU250" s="599">
        <v>7</v>
      </c>
      <c r="AV250" s="599">
        <v>7</v>
      </c>
      <c r="AW250" s="599">
        <v>9</v>
      </c>
      <c r="AX250" s="599">
        <v>4</v>
      </c>
      <c r="AY250" s="599">
        <v>2</v>
      </c>
      <c r="AZ250" s="599">
        <v>2</v>
      </c>
      <c r="BA250" s="599">
        <v>1</v>
      </c>
      <c r="BB250" s="599">
        <v>0</v>
      </c>
      <c r="BC250" s="592"/>
      <c r="BD250" s="827"/>
      <c r="BE250" s="597" t="s">
        <v>38</v>
      </c>
      <c r="BF250" s="599">
        <v>3</v>
      </c>
      <c r="BG250" s="599">
        <v>11</v>
      </c>
      <c r="BH250" s="599">
        <v>13</v>
      </c>
      <c r="BI250" s="599">
        <v>22</v>
      </c>
      <c r="BJ250" s="599">
        <v>31</v>
      </c>
      <c r="BK250" s="599">
        <v>28</v>
      </c>
      <c r="BL250" s="599">
        <v>28</v>
      </c>
      <c r="BM250" s="599">
        <v>14</v>
      </c>
      <c r="BN250" s="599">
        <v>3</v>
      </c>
      <c r="BO250" s="599">
        <v>0</v>
      </c>
      <c r="BP250"/>
      <c r="BQ250" s="827"/>
      <c r="BR250" s="597" t="s">
        <v>38</v>
      </c>
      <c r="BS250" s="599">
        <v>2</v>
      </c>
      <c r="BT250" s="599">
        <v>2</v>
      </c>
      <c r="BU250" s="599">
        <v>7</v>
      </c>
      <c r="BV250" s="599">
        <v>7</v>
      </c>
      <c r="BW250" s="599">
        <v>3</v>
      </c>
      <c r="BX250" s="599">
        <v>3</v>
      </c>
      <c r="BY250" s="599">
        <v>4</v>
      </c>
      <c r="BZ250" s="599">
        <v>4</v>
      </c>
      <c r="CA250" s="599">
        <v>2</v>
      </c>
      <c r="CB250" s="599">
        <v>0</v>
      </c>
      <c r="CC250" s="592"/>
      <c r="CD250" s="827"/>
      <c r="CE250" s="597" t="s">
        <v>38</v>
      </c>
      <c r="CF250" s="599">
        <v>3</v>
      </c>
      <c r="CG250" s="599">
        <v>10</v>
      </c>
      <c r="CH250" s="599">
        <v>13</v>
      </c>
      <c r="CI250" s="599">
        <v>22</v>
      </c>
      <c r="CJ250" s="599">
        <v>37</v>
      </c>
      <c r="CK250" s="599">
        <v>29</v>
      </c>
      <c r="CL250" s="599">
        <v>26</v>
      </c>
      <c r="CM250" s="599">
        <v>12</v>
      </c>
      <c r="CN250" s="599">
        <v>2</v>
      </c>
      <c r="CO250" s="599">
        <v>0</v>
      </c>
      <c r="CP250"/>
      <c r="CQ250" s="827"/>
      <c r="CR250" s="597" t="s">
        <v>38</v>
      </c>
      <c r="CS250" s="599">
        <v>0</v>
      </c>
      <c r="CT250" s="599">
        <v>0</v>
      </c>
      <c r="CU250" s="599">
        <v>1</v>
      </c>
      <c r="CV250" s="599">
        <v>3</v>
      </c>
      <c r="CW250" s="599">
        <v>1</v>
      </c>
      <c r="CX250" s="599">
        <v>6</v>
      </c>
      <c r="CY250" s="599">
        <v>5</v>
      </c>
      <c r="CZ250" s="599">
        <v>2</v>
      </c>
      <c r="DA250" s="599">
        <v>0</v>
      </c>
      <c r="DB250" s="599">
        <v>0</v>
      </c>
      <c r="DC250" s="592"/>
      <c r="DD250" s="827"/>
      <c r="DE250" s="597" t="s">
        <v>38</v>
      </c>
      <c r="DF250" s="599">
        <v>5</v>
      </c>
      <c r="DG250" s="599">
        <v>12</v>
      </c>
      <c r="DH250" s="599">
        <v>19</v>
      </c>
      <c r="DI250" s="599">
        <v>26</v>
      </c>
      <c r="DJ250" s="599">
        <v>39</v>
      </c>
      <c r="DK250" s="599">
        <v>26</v>
      </c>
      <c r="DL250" s="599">
        <v>25</v>
      </c>
      <c r="DM250" s="599">
        <v>14</v>
      </c>
      <c r="DN250" s="599">
        <v>4</v>
      </c>
      <c r="DO250" s="599">
        <v>0</v>
      </c>
    </row>
    <row r="251" spans="1:119" ht="15.4" customHeight="1" x14ac:dyDescent="0.2">
      <c r="A251"/>
      <c r="B251" s="838"/>
      <c r="C251" s="592"/>
      <c r="D251" s="827"/>
      <c r="E251" s="597" t="s">
        <v>39</v>
      </c>
      <c r="F251" s="599">
        <v>2</v>
      </c>
      <c r="G251" s="599">
        <v>10</v>
      </c>
      <c r="H251" s="599">
        <v>10</v>
      </c>
      <c r="I251" s="599">
        <v>29</v>
      </c>
      <c r="J251" s="599">
        <v>49</v>
      </c>
      <c r="K251" s="599">
        <v>36</v>
      </c>
      <c r="L251" s="599">
        <v>55</v>
      </c>
      <c r="M251" s="599">
        <v>46</v>
      </c>
      <c r="N251" s="599">
        <v>24</v>
      </c>
      <c r="O251" s="599">
        <v>6</v>
      </c>
      <c r="P251" s="592"/>
      <c r="Q251" s="827"/>
      <c r="R251" s="597" t="s">
        <v>39</v>
      </c>
      <c r="S251" s="599">
        <v>1</v>
      </c>
      <c r="T251" s="599">
        <v>6</v>
      </c>
      <c r="U251" s="599">
        <v>2</v>
      </c>
      <c r="V251" s="599">
        <v>10</v>
      </c>
      <c r="W251" s="599">
        <v>9</v>
      </c>
      <c r="X251" s="599">
        <v>6</v>
      </c>
      <c r="Y251" s="599">
        <v>11</v>
      </c>
      <c r="Z251" s="599">
        <v>5</v>
      </c>
      <c r="AA251" s="599">
        <v>2</v>
      </c>
      <c r="AB251" s="599">
        <v>0</v>
      </c>
      <c r="AC251" s="592"/>
      <c r="AD251" s="827"/>
      <c r="AE251" s="597" t="s">
        <v>39</v>
      </c>
      <c r="AF251" s="599">
        <v>1</v>
      </c>
      <c r="AG251" s="599">
        <v>4</v>
      </c>
      <c r="AH251" s="599">
        <v>8</v>
      </c>
      <c r="AI251" s="599">
        <v>19</v>
      </c>
      <c r="AJ251" s="599">
        <v>40</v>
      </c>
      <c r="AK251" s="599">
        <v>30</v>
      </c>
      <c r="AL251" s="599">
        <v>44</v>
      </c>
      <c r="AM251" s="599">
        <v>41</v>
      </c>
      <c r="AN251" s="599">
        <v>22</v>
      </c>
      <c r="AO251" s="599">
        <v>6</v>
      </c>
      <c r="AP251" s="591"/>
      <c r="AQ251" s="827"/>
      <c r="AR251" s="597" t="s">
        <v>39</v>
      </c>
      <c r="AS251" s="599">
        <v>1</v>
      </c>
      <c r="AT251" s="599">
        <v>3</v>
      </c>
      <c r="AU251" s="599">
        <v>2</v>
      </c>
      <c r="AV251" s="599">
        <v>8</v>
      </c>
      <c r="AW251" s="599">
        <v>8</v>
      </c>
      <c r="AX251" s="599">
        <v>8</v>
      </c>
      <c r="AY251" s="599">
        <v>4</v>
      </c>
      <c r="AZ251" s="599">
        <v>5</v>
      </c>
      <c r="BA251" s="599">
        <v>3</v>
      </c>
      <c r="BB251" s="599">
        <v>0</v>
      </c>
      <c r="BC251" s="592"/>
      <c r="BD251" s="827"/>
      <c r="BE251" s="597" t="s">
        <v>39</v>
      </c>
      <c r="BF251" s="599">
        <v>1</v>
      </c>
      <c r="BG251" s="599">
        <v>7</v>
      </c>
      <c r="BH251" s="599">
        <v>8</v>
      </c>
      <c r="BI251" s="599">
        <v>21</v>
      </c>
      <c r="BJ251" s="599">
        <v>41</v>
      </c>
      <c r="BK251" s="599">
        <v>28</v>
      </c>
      <c r="BL251" s="599">
        <v>51</v>
      </c>
      <c r="BM251" s="599">
        <v>41</v>
      </c>
      <c r="BN251" s="599">
        <v>21</v>
      </c>
      <c r="BO251" s="599">
        <v>6</v>
      </c>
      <c r="BP251"/>
      <c r="BQ251" s="827"/>
      <c r="BR251" s="597" t="s">
        <v>39</v>
      </c>
      <c r="BS251" s="599">
        <v>0</v>
      </c>
      <c r="BT251" s="599">
        <v>1</v>
      </c>
      <c r="BU251" s="599">
        <v>0</v>
      </c>
      <c r="BV251" s="599">
        <v>4</v>
      </c>
      <c r="BW251" s="599">
        <v>3</v>
      </c>
      <c r="BX251" s="599">
        <v>6</v>
      </c>
      <c r="BY251" s="599">
        <v>5</v>
      </c>
      <c r="BZ251" s="599">
        <v>8</v>
      </c>
      <c r="CA251" s="599">
        <v>3</v>
      </c>
      <c r="CB251" s="599">
        <v>0</v>
      </c>
      <c r="CC251" s="592"/>
      <c r="CD251" s="827"/>
      <c r="CE251" s="597" t="s">
        <v>39</v>
      </c>
      <c r="CF251" s="599">
        <v>2</v>
      </c>
      <c r="CG251" s="599">
        <v>9</v>
      </c>
      <c r="CH251" s="599">
        <v>10</v>
      </c>
      <c r="CI251" s="599">
        <v>25</v>
      </c>
      <c r="CJ251" s="599">
        <v>46</v>
      </c>
      <c r="CK251" s="599">
        <v>30</v>
      </c>
      <c r="CL251" s="599">
        <v>50</v>
      </c>
      <c r="CM251" s="599">
        <v>38</v>
      </c>
      <c r="CN251" s="599">
        <v>21</v>
      </c>
      <c r="CO251" s="599">
        <v>6</v>
      </c>
      <c r="CP251"/>
      <c r="CQ251" s="827"/>
      <c r="CR251" s="597" t="s">
        <v>39</v>
      </c>
      <c r="CS251" s="599">
        <v>0</v>
      </c>
      <c r="CT251" s="599">
        <v>0</v>
      </c>
      <c r="CU251" s="599">
        <v>0</v>
      </c>
      <c r="CV251" s="599">
        <v>4</v>
      </c>
      <c r="CW251" s="599">
        <v>6</v>
      </c>
      <c r="CX251" s="599">
        <v>3</v>
      </c>
      <c r="CY251" s="599">
        <v>3</v>
      </c>
      <c r="CZ251" s="599">
        <v>3</v>
      </c>
      <c r="DA251" s="599">
        <v>1</v>
      </c>
      <c r="DB251" s="599">
        <v>0</v>
      </c>
      <c r="DC251" s="592"/>
      <c r="DD251" s="827"/>
      <c r="DE251" s="597" t="s">
        <v>39</v>
      </c>
      <c r="DF251" s="599">
        <v>2</v>
      </c>
      <c r="DG251" s="599">
        <v>10</v>
      </c>
      <c r="DH251" s="599">
        <v>10</v>
      </c>
      <c r="DI251" s="599">
        <v>25</v>
      </c>
      <c r="DJ251" s="599">
        <v>43</v>
      </c>
      <c r="DK251" s="599">
        <v>33</v>
      </c>
      <c r="DL251" s="599">
        <v>52</v>
      </c>
      <c r="DM251" s="599">
        <v>43</v>
      </c>
      <c r="DN251" s="599">
        <v>23</v>
      </c>
      <c r="DO251" s="599">
        <v>6</v>
      </c>
    </row>
    <row r="252" spans="1:119" ht="15.4" customHeight="1" x14ac:dyDescent="0.2">
      <c r="A252"/>
      <c r="B252" s="838"/>
      <c r="C252" s="592"/>
      <c r="D252" s="827"/>
      <c r="E252" s="597" t="s">
        <v>40</v>
      </c>
      <c r="F252" s="599">
        <v>1</v>
      </c>
      <c r="G252" s="599">
        <v>0</v>
      </c>
      <c r="H252" s="599">
        <v>12</v>
      </c>
      <c r="I252" s="599">
        <v>18</v>
      </c>
      <c r="J252" s="599">
        <v>42</v>
      </c>
      <c r="K252" s="599">
        <v>56</v>
      </c>
      <c r="L252" s="599">
        <v>78</v>
      </c>
      <c r="M252" s="599">
        <v>63</v>
      </c>
      <c r="N252" s="599">
        <v>93</v>
      </c>
      <c r="O252" s="599">
        <v>60</v>
      </c>
      <c r="P252" s="592"/>
      <c r="Q252" s="827"/>
      <c r="R252" s="597" t="s">
        <v>40</v>
      </c>
      <c r="S252" s="599">
        <v>0</v>
      </c>
      <c r="T252" s="599">
        <v>0</v>
      </c>
      <c r="U252" s="599">
        <v>5</v>
      </c>
      <c r="V252" s="599">
        <v>8</v>
      </c>
      <c r="W252" s="599">
        <v>12</v>
      </c>
      <c r="X252" s="599">
        <v>12</v>
      </c>
      <c r="Y252" s="599">
        <v>18</v>
      </c>
      <c r="Z252" s="599">
        <v>16</v>
      </c>
      <c r="AA252" s="599">
        <v>9</v>
      </c>
      <c r="AB252" s="599">
        <v>6</v>
      </c>
      <c r="AC252" s="592"/>
      <c r="AD252" s="827"/>
      <c r="AE252" s="597" t="s">
        <v>40</v>
      </c>
      <c r="AF252" s="599">
        <v>1</v>
      </c>
      <c r="AG252" s="599">
        <v>0</v>
      </c>
      <c r="AH252" s="599">
        <v>7</v>
      </c>
      <c r="AI252" s="599">
        <v>10</v>
      </c>
      <c r="AJ252" s="599">
        <v>30</v>
      </c>
      <c r="AK252" s="599">
        <v>44</v>
      </c>
      <c r="AL252" s="599">
        <v>60</v>
      </c>
      <c r="AM252" s="599">
        <v>47</v>
      </c>
      <c r="AN252" s="599">
        <v>84</v>
      </c>
      <c r="AO252" s="599">
        <v>54</v>
      </c>
      <c r="AP252" s="591"/>
      <c r="AQ252" s="827"/>
      <c r="AR252" s="597" t="s">
        <v>40</v>
      </c>
      <c r="AS252" s="599">
        <v>0</v>
      </c>
      <c r="AT252" s="599">
        <v>0</v>
      </c>
      <c r="AU252" s="599">
        <v>4</v>
      </c>
      <c r="AV252" s="599">
        <v>4</v>
      </c>
      <c r="AW252" s="599">
        <v>5</v>
      </c>
      <c r="AX252" s="599">
        <v>6</v>
      </c>
      <c r="AY252" s="599">
        <v>5</v>
      </c>
      <c r="AZ252" s="599">
        <v>5</v>
      </c>
      <c r="BA252" s="599">
        <v>6</v>
      </c>
      <c r="BB252" s="599">
        <v>2</v>
      </c>
      <c r="BC252" s="592"/>
      <c r="BD252" s="827"/>
      <c r="BE252" s="597" t="s">
        <v>40</v>
      </c>
      <c r="BF252" s="599">
        <v>1</v>
      </c>
      <c r="BG252" s="599">
        <v>0</v>
      </c>
      <c r="BH252" s="599">
        <v>8</v>
      </c>
      <c r="BI252" s="599">
        <v>14</v>
      </c>
      <c r="BJ252" s="599">
        <v>37</v>
      </c>
      <c r="BK252" s="599">
        <v>50</v>
      </c>
      <c r="BL252" s="599">
        <v>73</v>
      </c>
      <c r="BM252" s="599">
        <v>58</v>
      </c>
      <c r="BN252" s="599">
        <v>87</v>
      </c>
      <c r="BO252" s="599">
        <v>58</v>
      </c>
      <c r="BP252"/>
      <c r="BQ252" s="827"/>
      <c r="BR252" s="597" t="s">
        <v>40</v>
      </c>
      <c r="BS252" s="599">
        <v>0</v>
      </c>
      <c r="BT252" s="599">
        <v>0</v>
      </c>
      <c r="BU252" s="599">
        <v>1</v>
      </c>
      <c r="BV252" s="599">
        <v>3</v>
      </c>
      <c r="BW252" s="599">
        <v>5</v>
      </c>
      <c r="BX252" s="599">
        <v>5</v>
      </c>
      <c r="BY252" s="599">
        <v>4</v>
      </c>
      <c r="BZ252" s="599">
        <v>3</v>
      </c>
      <c r="CA252" s="599">
        <v>9</v>
      </c>
      <c r="CB252" s="599">
        <v>7</v>
      </c>
      <c r="CC252" s="592"/>
      <c r="CD252" s="827"/>
      <c r="CE252" s="597" t="s">
        <v>40</v>
      </c>
      <c r="CF252" s="599">
        <v>1</v>
      </c>
      <c r="CG252" s="599">
        <v>0</v>
      </c>
      <c r="CH252" s="599">
        <v>11</v>
      </c>
      <c r="CI252" s="599">
        <v>15</v>
      </c>
      <c r="CJ252" s="599">
        <v>37</v>
      </c>
      <c r="CK252" s="599">
        <v>51</v>
      </c>
      <c r="CL252" s="599">
        <v>74</v>
      </c>
      <c r="CM252" s="599">
        <v>60</v>
      </c>
      <c r="CN252" s="599">
        <v>84</v>
      </c>
      <c r="CO252" s="599">
        <v>53</v>
      </c>
      <c r="CP252"/>
      <c r="CQ252" s="827"/>
      <c r="CR252" s="597" t="s">
        <v>40</v>
      </c>
      <c r="CS252" s="599">
        <v>0</v>
      </c>
      <c r="CT252" s="599">
        <v>0</v>
      </c>
      <c r="CU252" s="599">
        <v>1</v>
      </c>
      <c r="CV252" s="599">
        <v>2</v>
      </c>
      <c r="CW252" s="599">
        <v>0</v>
      </c>
      <c r="CX252" s="599">
        <v>4</v>
      </c>
      <c r="CY252" s="599">
        <v>8</v>
      </c>
      <c r="CZ252" s="599">
        <v>8</v>
      </c>
      <c r="DA252" s="599">
        <v>9</v>
      </c>
      <c r="DB252" s="599">
        <v>4</v>
      </c>
      <c r="DC252" s="592"/>
      <c r="DD252" s="827"/>
      <c r="DE252" s="597" t="s">
        <v>40</v>
      </c>
      <c r="DF252" s="599">
        <v>1</v>
      </c>
      <c r="DG252" s="599">
        <v>0</v>
      </c>
      <c r="DH252" s="599">
        <v>11</v>
      </c>
      <c r="DI252" s="599">
        <v>16</v>
      </c>
      <c r="DJ252" s="599">
        <v>42</v>
      </c>
      <c r="DK252" s="599">
        <v>52</v>
      </c>
      <c r="DL252" s="599">
        <v>70</v>
      </c>
      <c r="DM252" s="599">
        <v>55</v>
      </c>
      <c r="DN252" s="599">
        <v>84</v>
      </c>
      <c r="DO252" s="599">
        <v>56</v>
      </c>
    </row>
    <row r="253" spans="1:119" ht="15.4" customHeight="1" x14ac:dyDescent="0.2">
      <c r="A253"/>
      <c r="B253" s="838"/>
      <c r="C253" s="592"/>
      <c r="D253" s="828"/>
      <c r="E253" s="597" t="s">
        <v>41</v>
      </c>
      <c r="F253" s="599">
        <v>0</v>
      </c>
      <c r="G253" s="599">
        <v>0</v>
      </c>
      <c r="H253" s="599">
        <v>4</v>
      </c>
      <c r="I253" s="599">
        <v>6</v>
      </c>
      <c r="J253" s="599">
        <v>9</v>
      </c>
      <c r="K253" s="599">
        <v>10</v>
      </c>
      <c r="L253" s="599">
        <v>28</v>
      </c>
      <c r="M253" s="599">
        <v>26</v>
      </c>
      <c r="N253" s="599">
        <v>56</v>
      </c>
      <c r="O253" s="599">
        <v>66</v>
      </c>
      <c r="P253" s="592"/>
      <c r="Q253" s="828"/>
      <c r="R253" s="597" t="s">
        <v>41</v>
      </c>
      <c r="S253" s="599">
        <v>0</v>
      </c>
      <c r="T253" s="599">
        <v>0</v>
      </c>
      <c r="U253" s="599">
        <v>2</v>
      </c>
      <c r="V253" s="599">
        <v>1</v>
      </c>
      <c r="W253" s="599">
        <v>6</v>
      </c>
      <c r="X253" s="599">
        <v>3</v>
      </c>
      <c r="Y253" s="599">
        <v>13</v>
      </c>
      <c r="Z253" s="599">
        <v>9</v>
      </c>
      <c r="AA253" s="599">
        <v>17</v>
      </c>
      <c r="AB253" s="599">
        <v>10</v>
      </c>
      <c r="AC253" s="592"/>
      <c r="AD253" s="828"/>
      <c r="AE253" s="597" t="s">
        <v>41</v>
      </c>
      <c r="AF253" s="599">
        <v>0</v>
      </c>
      <c r="AG253" s="599">
        <v>0</v>
      </c>
      <c r="AH253" s="599">
        <v>2</v>
      </c>
      <c r="AI253" s="599">
        <v>5</v>
      </c>
      <c r="AJ253" s="599">
        <v>3</v>
      </c>
      <c r="AK253" s="599">
        <v>7</v>
      </c>
      <c r="AL253" s="599">
        <v>15</v>
      </c>
      <c r="AM253" s="599">
        <v>17</v>
      </c>
      <c r="AN253" s="599">
        <v>39</v>
      </c>
      <c r="AO253" s="599">
        <v>56</v>
      </c>
      <c r="AP253" s="591"/>
      <c r="AQ253" s="828"/>
      <c r="AR253" s="597" t="s">
        <v>41</v>
      </c>
      <c r="AS253" s="599">
        <v>0</v>
      </c>
      <c r="AT253" s="599">
        <v>0</v>
      </c>
      <c r="AU253" s="599">
        <v>0</v>
      </c>
      <c r="AV253" s="599">
        <v>0</v>
      </c>
      <c r="AW253" s="599">
        <v>1</v>
      </c>
      <c r="AX253" s="599">
        <v>0</v>
      </c>
      <c r="AY253" s="599">
        <v>0</v>
      </c>
      <c r="AZ253" s="599">
        <v>2</v>
      </c>
      <c r="BA253" s="599">
        <v>1</v>
      </c>
      <c r="BB253" s="599">
        <v>1</v>
      </c>
      <c r="BC253" s="592"/>
      <c r="BD253" s="828"/>
      <c r="BE253" s="597" t="s">
        <v>41</v>
      </c>
      <c r="BF253" s="599">
        <v>0</v>
      </c>
      <c r="BG253" s="599">
        <v>0</v>
      </c>
      <c r="BH253" s="599">
        <v>4</v>
      </c>
      <c r="BI253" s="599">
        <v>6</v>
      </c>
      <c r="BJ253" s="599">
        <v>8</v>
      </c>
      <c r="BK253" s="599">
        <v>10</v>
      </c>
      <c r="BL253" s="599">
        <v>28</v>
      </c>
      <c r="BM253" s="599">
        <v>24</v>
      </c>
      <c r="BN253" s="599">
        <v>55</v>
      </c>
      <c r="BO253" s="599">
        <v>65</v>
      </c>
      <c r="BP253"/>
      <c r="BQ253" s="828"/>
      <c r="BR253" s="597" t="s">
        <v>41</v>
      </c>
      <c r="BS253" s="599">
        <v>0</v>
      </c>
      <c r="BT253" s="599">
        <v>0</v>
      </c>
      <c r="BU253" s="599">
        <v>0</v>
      </c>
      <c r="BV253" s="599">
        <v>0</v>
      </c>
      <c r="BW253" s="599">
        <v>1</v>
      </c>
      <c r="BX253" s="599">
        <v>1</v>
      </c>
      <c r="BY253" s="599">
        <v>3</v>
      </c>
      <c r="BZ253" s="599">
        <v>2</v>
      </c>
      <c r="CA253" s="599">
        <v>1</v>
      </c>
      <c r="CB253" s="599">
        <v>1</v>
      </c>
      <c r="CC253" s="592"/>
      <c r="CD253" s="828"/>
      <c r="CE253" s="597" t="s">
        <v>41</v>
      </c>
      <c r="CF253" s="599">
        <v>0</v>
      </c>
      <c r="CG253" s="599">
        <v>0</v>
      </c>
      <c r="CH253" s="599">
        <v>4</v>
      </c>
      <c r="CI253" s="599">
        <v>6</v>
      </c>
      <c r="CJ253" s="599">
        <v>8</v>
      </c>
      <c r="CK253" s="599">
        <v>9</v>
      </c>
      <c r="CL253" s="599">
        <v>25</v>
      </c>
      <c r="CM253" s="599">
        <v>24</v>
      </c>
      <c r="CN253" s="599">
        <v>55</v>
      </c>
      <c r="CO253" s="599">
        <v>65</v>
      </c>
      <c r="CP253"/>
      <c r="CQ253" s="828"/>
      <c r="CR253" s="597" t="s">
        <v>41</v>
      </c>
      <c r="CS253" s="599">
        <v>0</v>
      </c>
      <c r="CT253" s="599">
        <v>0</v>
      </c>
      <c r="CU253" s="599">
        <v>0</v>
      </c>
      <c r="CV253" s="599">
        <v>0</v>
      </c>
      <c r="CW253" s="599">
        <v>2</v>
      </c>
      <c r="CX253" s="599">
        <v>0</v>
      </c>
      <c r="CY253" s="599">
        <v>2</v>
      </c>
      <c r="CZ253" s="599">
        <v>4</v>
      </c>
      <c r="DA253" s="599">
        <v>3</v>
      </c>
      <c r="DB253" s="599">
        <v>7</v>
      </c>
      <c r="DC253" s="592"/>
      <c r="DD253" s="828"/>
      <c r="DE253" s="597" t="s">
        <v>41</v>
      </c>
      <c r="DF253" s="599">
        <v>0</v>
      </c>
      <c r="DG253" s="599">
        <v>0</v>
      </c>
      <c r="DH253" s="599">
        <v>4</v>
      </c>
      <c r="DI253" s="599">
        <v>6</v>
      </c>
      <c r="DJ253" s="599">
        <v>7</v>
      </c>
      <c r="DK253" s="599">
        <v>10</v>
      </c>
      <c r="DL253" s="599">
        <v>26</v>
      </c>
      <c r="DM253" s="599">
        <v>22</v>
      </c>
      <c r="DN253" s="599">
        <v>53</v>
      </c>
      <c r="DO253" s="599">
        <v>59</v>
      </c>
    </row>
    <row r="254" spans="1:119" ht="15.4" customHeight="1" x14ac:dyDescent="0.2">
      <c r="A254"/>
      <c r="B254" s="324"/>
      <c r="C254" s="592"/>
      <c r="D254" s="592"/>
      <c r="E254" s="592"/>
      <c r="F254" s="592"/>
      <c r="G254" s="592"/>
      <c r="H254" s="592"/>
      <c r="I254" s="592"/>
      <c r="J254" s="592"/>
      <c r="K254" s="592"/>
      <c r="L254" s="592"/>
      <c r="M254" s="592"/>
      <c r="N254" s="592"/>
      <c r="O254" s="592"/>
      <c r="P254" s="592"/>
      <c r="Q254" s="592"/>
      <c r="R254" s="592"/>
      <c r="S254" s="592"/>
      <c r="T254" s="592"/>
      <c r="U254" s="592"/>
      <c r="V254" s="592"/>
      <c r="W254" s="592"/>
      <c r="X254" s="592"/>
      <c r="Y254" s="592"/>
      <c r="Z254" s="592"/>
      <c r="AA254" s="592"/>
      <c r="AB254" s="592"/>
      <c r="AC254" s="592"/>
      <c r="AD254" s="592"/>
      <c r="AE254" s="592"/>
      <c r="AF254" s="592"/>
      <c r="AG254" s="592"/>
      <c r="AH254" s="592"/>
      <c r="AI254" s="592"/>
      <c r="AJ254" s="592"/>
      <c r="AK254" s="592"/>
      <c r="AL254" s="592"/>
      <c r="AM254" s="592"/>
      <c r="AN254" s="592"/>
      <c r="AO254" s="592"/>
      <c r="AP254" s="591"/>
      <c r="AQ254" s="592"/>
      <c r="AR254" s="592"/>
      <c r="AS254" s="592"/>
      <c r="AT254" s="592"/>
      <c r="AU254" s="592"/>
      <c r="AV254" s="592"/>
      <c r="AW254" s="592"/>
      <c r="AX254" s="592"/>
      <c r="AY254" s="592"/>
      <c r="AZ254" s="592"/>
      <c r="BA254" s="592"/>
      <c r="BB254" s="592"/>
      <c r="BC254" s="592"/>
      <c r="BD254" s="592"/>
      <c r="BE254" s="592"/>
      <c r="BF254" s="592"/>
      <c r="BG254" s="592"/>
      <c r="BH254" s="592"/>
      <c r="BI254" s="592"/>
      <c r="BJ254" s="592"/>
      <c r="BK254" s="592"/>
      <c r="BL254" s="592"/>
      <c r="BM254" s="592"/>
      <c r="BN254" s="592"/>
      <c r="BO254" s="592"/>
      <c r="BP254"/>
      <c r="BQ254" s="592"/>
      <c r="BR254" s="592"/>
      <c r="BS254" s="592"/>
      <c r="BT254" s="592"/>
      <c r="BU254" s="592"/>
      <c r="BV254" s="592"/>
      <c r="BW254" s="592"/>
      <c r="BX254" s="592"/>
      <c r="BY254" s="592"/>
      <c r="BZ254" s="592"/>
      <c r="CA254" s="592"/>
      <c r="CB254" s="592"/>
      <c r="CC254" s="592"/>
      <c r="CD254" s="592"/>
      <c r="CE254" s="592"/>
      <c r="CF254" s="592"/>
      <c r="CG254" s="592"/>
      <c r="CH254" s="592"/>
      <c r="CI254" s="592"/>
      <c r="CJ254" s="592"/>
      <c r="CK254" s="592"/>
      <c r="CL254" s="592"/>
      <c r="CM254" s="592"/>
      <c r="CN254" s="592"/>
      <c r="CO254" s="592"/>
      <c r="CP254"/>
      <c r="CQ254" s="592"/>
      <c r="CR254" s="592"/>
      <c r="CS254" s="592"/>
      <c r="CT254" s="592"/>
      <c r="CU254" s="592"/>
      <c r="CV254" s="592"/>
      <c r="CW254" s="592"/>
      <c r="CX254" s="592"/>
      <c r="CY254" s="592"/>
      <c r="CZ254" s="592"/>
      <c r="DA254" s="592"/>
      <c r="DB254" s="592"/>
      <c r="DC254" s="592"/>
      <c r="DD254" s="592"/>
      <c r="DE254" s="592"/>
      <c r="DF254" s="592"/>
      <c r="DG254" s="592"/>
      <c r="DH254" s="592"/>
      <c r="DI254" s="592"/>
      <c r="DJ254" s="592"/>
      <c r="DK254" s="592"/>
      <c r="DL254" s="592"/>
      <c r="DM254" s="592"/>
      <c r="DN254" s="592"/>
      <c r="DO254" s="592"/>
    </row>
    <row r="255" spans="1:119" ht="15.4" customHeight="1" x14ac:dyDescent="0.3">
      <c r="A255"/>
      <c r="B255" s="324"/>
      <c r="C255" s="592"/>
      <c r="D255" s="829" t="s">
        <v>246</v>
      </c>
      <c r="E255" s="829"/>
      <c r="F255" s="595"/>
      <c r="G255" s="595"/>
      <c r="H255" s="595"/>
      <c r="I255" s="595"/>
      <c r="J255" s="595"/>
      <c r="K255" s="595"/>
      <c r="L255" s="595"/>
      <c r="M255" s="595"/>
      <c r="N255" s="595"/>
      <c r="O255" s="595"/>
      <c r="P255" s="592"/>
      <c r="Q255" s="829" t="s">
        <v>246</v>
      </c>
      <c r="R255" s="829"/>
      <c r="S255" s="595"/>
      <c r="T255" s="595"/>
      <c r="U255" s="595"/>
      <c r="V255" s="595"/>
      <c r="W255" s="595"/>
      <c r="X255" s="595"/>
      <c r="Y255" s="595"/>
      <c r="Z255" s="595"/>
      <c r="AA255" s="595"/>
      <c r="AB255" s="595"/>
      <c r="AC255" s="592"/>
      <c r="AD255" s="829" t="s">
        <v>246</v>
      </c>
      <c r="AE255" s="829"/>
      <c r="AF255" s="595"/>
      <c r="AG255" s="595"/>
      <c r="AH255" s="595"/>
      <c r="AI255" s="595"/>
      <c r="AJ255" s="595"/>
      <c r="AK255" s="595"/>
      <c r="AL255" s="595"/>
      <c r="AM255" s="595"/>
      <c r="AN255" s="595"/>
      <c r="AO255" s="595"/>
      <c r="AP255" s="591"/>
      <c r="AQ255" s="829" t="s">
        <v>246</v>
      </c>
      <c r="AR255" s="829"/>
      <c r="AS255" s="595"/>
      <c r="AT255" s="595"/>
      <c r="AU255" s="595"/>
      <c r="AV255" s="595"/>
      <c r="AW255" s="595"/>
      <c r="AX255" s="595"/>
      <c r="AY255" s="595"/>
      <c r="AZ255" s="595"/>
      <c r="BA255" s="595"/>
      <c r="BB255" s="595"/>
      <c r="BC255" s="592"/>
      <c r="BD255" s="829" t="s">
        <v>246</v>
      </c>
      <c r="BE255" s="829"/>
      <c r="BF255" s="595"/>
      <c r="BG255" s="595"/>
      <c r="BH255" s="595"/>
      <c r="BI255" s="595"/>
      <c r="BJ255" s="595"/>
      <c r="BK255" s="595"/>
      <c r="BL255" s="595"/>
      <c r="BM255" s="595"/>
      <c r="BN255" s="595"/>
      <c r="BO255" s="595"/>
      <c r="BP255"/>
      <c r="BQ255" s="829" t="s">
        <v>246</v>
      </c>
      <c r="BR255" s="829"/>
      <c r="BS255" s="595"/>
      <c r="BT255" s="595"/>
      <c r="BU255" s="595"/>
      <c r="BV255" s="595"/>
      <c r="BW255" s="595"/>
      <c r="BX255" s="595"/>
      <c r="BY255" s="595"/>
      <c r="BZ255" s="595"/>
      <c r="CA255" s="595"/>
      <c r="CB255" s="595"/>
      <c r="CC255" s="592"/>
      <c r="CD255" s="829" t="s">
        <v>246</v>
      </c>
      <c r="CE255" s="829"/>
      <c r="CF255" s="595"/>
      <c r="CG255" s="595"/>
      <c r="CH255" s="595"/>
      <c r="CI255" s="595"/>
      <c r="CJ255" s="595"/>
      <c r="CK255" s="595"/>
      <c r="CL255" s="595"/>
      <c r="CM255" s="595"/>
      <c r="CN255" s="595"/>
      <c r="CO255" s="595"/>
      <c r="CP255"/>
      <c r="CQ255" s="829" t="s">
        <v>246</v>
      </c>
      <c r="CR255" s="829"/>
      <c r="CS255" s="595"/>
      <c r="CT255" s="595"/>
      <c r="CU255" s="595"/>
      <c r="CV255" s="595"/>
      <c r="CW255" s="595"/>
      <c r="CX255" s="595"/>
      <c r="CY255" s="595"/>
      <c r="CZ255" s="595"/>
      <c r="DA255" s="595"/>
      <c r="DB255" s="595"/>
      <c r="DC255" s="592"/>
      <c r="DD255" s="829" t="s">
        <v>246</v>
      </c>
      <c r="DE255" s="829"/>
      <c r="DF255" s="595"/>
      <c r="DG255" s="595"/>
      <c r="DH255" s="595"/>
      <c r="DI255" s="595"/>
      <c r="DJ255" s="595"/>
      <c r="DK255" s="595"/>
      <c r="DL255" s="595"/>
      <c r="DM255" s="595"/>
      <c r="DN255" s="595"/>
      <c r="DO255" s="595"/>
    </row>
    <row r="256" spans="1:119" ht="28.9" customHeight="1" x14ac:dyDescent="0.2">
      <c r="A256"/>
      <c r="B256" s="324"/>
      <c r="C256" s="592"/>
      <c r="D256" s="829"/>
      <c r="E256" s="829"/>
      <c r="F256" s="831" t="s">
        <v>171</v>
      </c>
      <c r="G256" s="831"/>
      <c r="H256" s="831"/>
      <c r="I256" s="831"/>
      <c r="J256" s="831"/>
      <c r="K256" s="831"/>
      <c r="L256" s="831"/>
      <c r="M256" s="831"/>
      <c r="N256" s="831"/>
      <c r="O256" s="831"/>
      <c r="P256" s="592"/>
      <c r="Q256" s="829"/>
      <c r="R256" s="829"/>
      <c r="S256" s="831" t="s">
        <v>171</v>
      </c>
      <c r="T256" s="831"/>
      <c r="U256" s="831"/>
      <c r="V256" s="831"/>
      <c r="W256" s="831"/>
      <c r="X256" s="831"/>
      <c r="Y256" s="831"/>
      <c r="Z256" s="831"/>
      <c r="AA256" s="831"/>
      <c r="AB256" s="831"/>
      <c r="AC256" s="592"/>
      <c r="AD256" s="829"/>
      <c r="AE256" s="829"/>
      <c r="AF256" s="839" t="s">
        <v>171</v>
      </c>
      <c r="AG256" s="840"/>
      <c r="AH256" s="840"/>
      <c r="AI256" s="840"/>
      <c r="AJ256" s="840"/>
      <c r="AK256" s="840"/>
      <c r="AL256" s="840"/>
      <c r="AM256" s="840"/>
      <c r="AN256" s="840"/>
      <c r="AO256" s="841"/>
      <c r="AP256" s="591"/>
      <c r="AQ256" s="829"/>
      <c r="AR256" s="829"/>
      <c r="AS256" s="831" t="s">
        <v>171</v>
      </c>
      <c r="AT256" s="831"/>
      <c r="AU256" s="831"/>
      <c r="AV256" s="831"/>
      <c r="AW256" s="831"/>
      <c r="AX256" s="831"/>
      <c r="AY256" s="831"/>
      <c r="AZ256" s="831"/>
      <c r="BA256" s="831"/>
      <c r="BB256" s="831"/>
      <c r="BC256" s="592"/>
      <c r="BD256" s="829"/>
      <c r="BE256" s="829"/>
      <c r="BF256" s="831" t="s">
        <v>171</v>
      </c>
      <c r="BG256" s="831"/>
      <c r="BH256" s="831"/>
      <c r="BI256" s="831"/>
      <c r="BJ256" s="831"/>
      <c r="BK256" s="831"/>
      <c r="BL256" s="831"/>
      <c r="BM256" s="831"/>
      <c r="BN256" s="831"/>
      <c r="BO256" s="831"/>
      <c r="BP256"/>
      <c r="BQ256" s="829"/>
      <c r="BR256" s="829"/>
      <c r="BS256" s="831" t="s">
        <v>171</v>
      </c>
      <c r="BT256" s="831"/>
      <c r="BU256" s="831"/>
      <c r="BV256" s="831"/>
      <c r="BW256" s="831"/>
      <c r="BX256" s="831"/>
      <c r="BY256" s="831"/>
      <c r="BZ256" s="831"/>
      <c r="CA256" s="831"/>
      <c r="CB256" s="831"/>
      <c r="CC256" s="592"/>
      <c r="CD256" s="829"/>
      <c r="CE256" s="829"/>
      <c r="CF256" s="831" t="s">
        <v>171</v>
      </c>
      <c r="CG256" s="831"/>
      <c r="CH256" s="831"/>
      <c r="CI256" s="831"/>
      <c r="CJ256" s="831"/>
      <c r="CK256" s="831"/>
      <c r="CL256" s="831"/>
      <c r="CM256" s="831"/>
      <c r="CN256" s="831"/>
      <c r="CO256" s="831"/>
      <c r="CP256"/>
      <c r="CQ256" s="829"/>
      <c r="CR256" s="829"/>
      <c r="CS256" s="831" t="s">
        <v>171</v>
      </c>
      <c r="CT256" s="831"/>
      <c r="CU256" s="831"/>
      <c r="CV256" s="831"/>
      <c r="CW256" s="831"/>
      <c r="CX256" s="831"/>
      <c r="CY256" s="831"/>
      <c r="CZ256" s="831"/>
      <c r="DA256" s="831"/>
      <c r="DB256" s="831"/>
      <c r="DC256" s="592"/>
      <c r="DD256" s="829"/>
      <c r="DE256" s="829"/>
      <c r="DF256" s="831" t="s">
        <v>171</v>
      </c>
      <c r="DG256" s="831"/>
      <c r="DH256" s="831"/>
      <c r="DI256" s="831"/>
      <c r="DJ256" s="831"/>
      <c r="DK256" s="831"/>
      <c r="DL256" s="831"/>
      <c r="DM256" s="831"/>
      <c r="DN256" s="831"/>
      <c r="DO256" s="831"/>
    </row>
    <row r="257" spans="1:119" ht="15.4" customHeight="1" x14ac:dyDescent="0.2">
      <c r="A257"/>
      <c r="B257" s="324"/>
      <c r="C257" s="592"/>
      <c r="D257" s="830"/>
      <c r="E257" s="830"/>
      <c r="F257" s="596" t="s">
        <v>16</v>
      </c>
      <c r="G257" s="596">
        <v>1</v>
      </c>
      <c r="H257" s="596">
        <v>2</v>
      </c>
      <c r="I257" s="596">
        <v>3</v>
      </c>
      <c r="J257" s="596">
        <v>4</v>
      </c>
      <c r="K257" s="596">
        <v>5</v>
      </c>
      <c r="L257" s="596">
        <v>6</v>
      </c>
      <c r="M257" s="596">
        <v>7</v>
      </c>
      <c r="N257" s="596">
        <v>8</v>
      </c>
      <c r="O257" s="596">
        <v>9</v>
      </c>
      <c r="P257" s="592"/>
      <c r="Q257" s="830"/>
      <c r="R257" s="830"/>
      <c r="S257" s="596" t="s">
        <v>16</v>
      </c>
      <c r="T257" s="596">
        <v>1</v>
      </c>
      <c r="U257" s="596">
        <v>2</v>
      </c>
      <c r="V257" s="596">
        <v>3</v>
      </c>
      <c r="W257" s="596">
        <v>4</v>
      </c>
      <c r="X257" s="596">
        <v>5</v>
      </c>
      <c r="Y257" s="596">
        <v>6</v>
      </c>
      <c r="Z257" s="596">
        <v>7</v>
      </c>
      <c r="AA257" s="596">
        <v>8</v>
      </c>
      <c r="AB257" s="596">
        <v>9</v>
      </c>
      <c r="AC257" s="592"/>
      <c r="AD257" s="830"/>
      <c r="AE257" s="830"/>
      <c r="AF257" s="596" t="s">
        <v>16</v>
      </c>
      <c r="AG257" s="596">
        <v>1</v>
      </c>
      <c r="AH257" s="596">
        <v>2</v>
      </c>
      <c r="AI257" s="596">
        <v>3</v>
      </c>
      <c r="AJ257" s="596">
        <v>4</v>
      </c>
      <c r="AK257" s="596">
        <v>5</v>
      </c>
      <c r="AL257" s="596">
        <v>6</v>
      </c>
      <c r="AM257" s="596">
        <v>7</v>
      </c>
      <c r="AN257" s="596">
        <v>8</v>
      </c>
      <c r="AO257" s="596">
        <v>9</v>
      </c>
      <c r="AP257" s="591"/>
      <c r="AQ257" s="830"/>
      <c r="AR257" s="830"/>
      <c r="AS257" s="596" t="s">
        <v>16</v>
      </c>
      <c r="AT257" s="596">
        <v>1</v>
      </c>
      <c r="AU257" s="596">
        <v>2</v>
      </c>
      <c r="AV257" s="596">
        <v>3</v>
      </c>
      <c r="AW257" s="596">
        <v>4</v>
      </c>
      <c r="AX257" s="596">
        <v>5</v>
      </c>
      <c r="AY257" s="596">
        <v>6</v>
      </c>
      <c r="AZ257" s="596">
        <v>7</v>
      </c>
      <c r="BA257" s="596">
        <v>8</v>
      </c>
      <c r="BB257" s="596">
        <v>9</v>
      </c>
      <c r="BC257" s="592"/>
      <c r="BD257" s="830"/>
      <c r="BE257" s="830"/>
      <c r="BF257" s="596" t="s">
        <v>16</v>
      </c>
      <c r="BG257" s="596">
        <v>1</v>
      </c>
      <c r="BH257" s="596">
        <v>2</v>
      </c>
      <c r="BI257" s="596">
        <v>3</v>
      </c>
      <c r="BJ257" s="596">
        <v>4</v>
      </c>
      <c r="BK257" s="596">
        <v>5</v>
      </c>
      <c r="BL257" s="596">
        <v>6</v>
      </c>
      <c r="BM257" s="596">
        <v>7</v>
      </c>
      <c r="BN257" s="596">
        <v>8</v>
      </c>
      <c r="BO257" s="596">
        <v>9</v>
      </c>
      <c r="BP257"/>
      <c r="BQ257" s="830"/>
      <c r="BR257" s="830"/>
      <c r="BS257" s="596" t="s">
        <v>16</v>
      </c>
      <c r="BT257" s="596">
        <v>1</v>
      </c>
      <c r="BU257" s="596">
        <v>2</v>
      </c>
      <c r="BV257" s="596">
        <v>3</v>
      </c>
      <c r="BW257" s="596">
        <v>4</v>
      </c>
      <c r="BX257" s="596">
        <v>5</v>
      </c>
      <c r="BY257" s="596">
        <v>6</v>
      </c>
      <c r="BZ257" s="596">
        <v>7</v>
      </c>
      <c r="CA257" s="596">
        <v>8</v>
      </c>
      <c r="CB257" s="596">
        <v>9</v>
      </c>
      <c r="CC257" s="592"/>
      <c r="CD257" s="830"/>
      <c r="CE257" s="830"/>
      <c r="CF257" s="596" t="s">
        <v>16</v>
      </c>
      <c r="CG257" s="596">
        <v>1</v>
      </c>
      <c r="CH257" s="596">
        <v>2</v>
      </c>
      <c r="CI257" s="596">
        <v>3</v>
      </c>
      <c r="CJ257" s="596">
        <v>4</v>
      </c>
      <c r="CK257" s="596">
        <v>5</v>
      </c>
      <c r="CL257" s="596">
        <v>6</v>
      </c>
      <c r="CM257" s="596">
        <v>7</v>
      </c>
      <c r="CN257" s="596">
        <v>8</v>
      </c>
      <c r="CO257" s="596">
        <v>9</v>
      </c>
      <c r="CP257"/>
      <c r="CQ257" s="830"/>
      <c r="CR257" s="830"/>
      <c r="CS257" s="596" t="s">
        <v>16</v>
      </c>
      <c r="CT257" s="596">
        <v>1</v>
      </c>
      <c r="CU257" s="596">
        <v>2</v>
      </c>
      <c r="CV257" s="596">
        <v>3</v>
      </c>
      <c r="CW257" s="596">
        <v>4</v>
      </c>
      <c r="CX257" s="596">
        <v>5</v>
      </c>
      <c r="CY257" s="596">
        <v>6</v>
      </c>
      <c r="CZ257" s="596">
        <v>7</v>
      </c>
      <c r="DA257" s="596">
        <v>8</v>
      </c>
      <c r="DB257" s="596">
        <v>9</v>
      </c>
      <c r="DC257" s="592"/>
      <c r="DD257" s="830"/>
      <c r="DE257" s="830"/>
      <c r="DF257" s="596" t="s">
        <v>16</v>
      </c>
      <c r="DG257" s="596">
        <v>1</v>
      </c>
      <c r="DH257" s="596">
        <v>2</v>
      </c>
      <c r="DI257" s="596">
        <v>3</v>
      </c>
      <c r="DJ257" s="596">
        <v>4</v>
      </c>
      <c r="DK257" s="596">
        <v>5</v>
      </c>
      <c r="DL257" s="596">
        <v>6</v>
      </c>
      <c r="DM257" s="596">
        <v>7</v>
      </c>
      <c r="DN257" s="596">
        <v>8</v>
      </c>
      <c r="DO257" s="596">
        <v>9</v>
      </c>
    </row>
    <row r="258" spans="1:119" ht="15.4" customHeight="1" x14ac:dyDescent="0.2">
      <c r="A258"/>
      <c r="B258" s="324"/>
      <c r="C258" s="592"/>
      <c r="D258" s="826" t="s">
        <v>173</v>
      </c>
      <c r="E258" s="601" t="s">
        <v>92</v>
      </c>
      <c r="F258" s="599" t="s">
        <v>191</v>
      </c>
      <c r="G258" s="599" t="s">
        <v>191</v>
      </c>
      <c r="H258" s="599" t="s">
        <v>191</v>
      </c>
      <c r="I258" s="599" t="s">
        <v>191</v>
      </c>
      <c r="J258" s="599" t="s">
        <v>191</v>
      </c>
      <c r="K258" s="599" t="s">
        <v>191</v>
      </c>
      <c r="L258" s="599" t="s">
        <v>191</v>
      </c>
      <c r="M258" s="599" t="s">
        <v>191</v>
      </c>
      <c r="N258" s="599" t="s">
        <v>191</v>
      </c>
      <c r="O258" s="600" t="s">
        <v>191</v>
      </c>
      <c r="P258" s="592"/>
      <c r="Q258" s="826" t="s">
        <v>173</v>
      </c>
      <c r="R258" s="597" t="s">
        <v>92</v>
      </c>
      <c r="S258" s="599" t="s">
        <v>191</v>
      </c>
      <c r="T258" s="599" t="s">
        <v>191</v>
      </c>
      <c r="U258" s="599" t="s">
        <v>191</v>
      </c>
      <c r="V258" s="599" t="s">
        <v>191</v>
      </c>
      <c r="W258" s="599" t="s">
        <v>191</v>
      </c>
      <c r="X258" s="599" t="s">
        <v>191</v>
      </c>
      <c r="Y258" s="599" t="s">
        <v>191</v>
      </c>
      <c r="Z258" s="599" t="s">
        <v>191</v>
      </c>
      <c r="AA258" s="599" t="s">
        <v>191</v>
      </c>
      <c r="AB258" s="600" t="s">
        <v>191</v>
      </c>
      <c r="AC258" s="592"/>
      <c r="AD258" s="826" t="s">
        <v>173</v>
      </c>
      <c r="AE258" s="597" t="s">
        <v>92</v>
      </c>
      <c r="AF258" s="599" t="s">
        <v>191</v>
      </c>
      <c r="AG258" s="599" t="s">
        <v>191</v>
      </c>
      <c r="AH258" s="599" t="s">
        <v>191</v>
      </c>
      <c r="AI258" s="599" t="s">
        <v>191</v>
      </c>
      <c r="AJ258" s="599" t="s">
        <v>191</v>
      </c>
      <c r="AK258" s="599" t="s">
        <v>191</v>
      </c>
      <c r="AL258" s="599" t="s">
        <v>191</v>
      </c>
      <c r="AM258" s="599" t="s">
        <v>191</v>
      </c>
      <c r="AN258" s="599" t="s">
        <v>191</v>
      </c>
      <c r="AO258" s="600" t="s">
        <v>191</v>
      </c>
      <c r="AP258" s="591"/>
      <c r="AQ258" s="826" t="s">
        <v>173</v>
      </c>
      <c r="AR258" s="597" t="s">
        <v>92</v>
      </c>
      <c r="AS258" s="599" t="s">
        <v>191</v>
      </c>
      <c r="AT258" s="599" t="s">
        <v>191</v>
      </c>
      <c r="AU258" s="599" t="s">
        <v>191</v>
      </c>
      <c r="AV258" s="599" t="s">
        <v>191</v>
      </c>
      <c r="AW258" s="599" t="s">
        <v>191</v>
      </c>
      <c r="AX258" s="599" t="s">
        <v>191</v>
      </c>
      <c r="AY258" s="599" t="s">
        <v>191</v>
      </c>
      <c r="AZ258" s="599" t="s">
        <v>191</v>
      </c>
      <c r="BA258" s="599" t="s">
        <v>191</v>
      </c>
      <c r="BB258" s="600" t="s">
        <v>191</v>
      </c>
      <c r="BC258" s="592"/>
      <c r="BD258" s="826" t="s">
        <v>173</v>
      </c>
      <c r="BE258" s="597" t="s">
        <v>92</v>
      </c>
      <c r="BF258" s="599" t="s">
        <v>191</v>
      </c>
      <c r="BG258" s="599" t="s">
        <v>191</v>
      </c>
      <c r="BH258" s="599" t="s">
        <v>191</v>
      </c>
      <c r="BI258" s="599" t="s">
        <v>191</v>
      </c>
      <c r="BJ258" s="599" t="s">
        <v>191</v>
      </c>
      <c r="BK258" s="599" t="s">
        <v>191</v>
      </c>
      <c r="BL258" s="599" t="s">
        <v>191</v>
      </c>
      <c r="BM258" s="599" t="s">
        <v>191</v>
      </c>
      <c r="BN258" s="599" t="s">
        <v>191</v>
      </c>
      <c r="BO258" s="600" t="s">
        <v>191</v>
      </c>
      <c r="BP258"/>
      <c r="BQ258" s="826" t="s">
        <v>173</v>
      </c>
      <c r="BR258" s="597" t="s">
        <v>92</v>
      </c>
      <c r="BS258" s="599" t="s">
        <v>191</v>
      </c>
      <c r="BT258" s="599" t="s">
        <v>191</v>
      </c>
      <c r="BU258" s="599" t="s">
        <v>191</v>
      </c>
      <c r="BV258" s="599" t="s">
        <v>191</v>
      </c>
      <c r="BW258" s="599" t="s">
        <v>191</v>
      </c>
      <c r="BX258" s="599" t="s">
        <v>191</v>
      </c>
      <c r="BY258" s="599" t="s">
        <v>191</v>
      </c>
      <c r="BZ258" s="599" t="s">
        <v>191</v>
      </c>
      <c r="CA258" s="599" t="s">
        <v>191</v>
      </c>
      <c r="CB258" s="600" t="s">
        <v>191</v>
      </c>
      <c r="CC258" s="592"/>
      <c r="CD258" s="826" t="s">
        <v>173</v>
      </c>
      <c r="CE258" s="597" t="s">
        <v>92</v>
      </c>
      <c r="CF258" s="599" t="s">
        <v>191</v>
      </c>
      <c r="CG258" s="599" t="s">
        <v>191</v>
      </c>
      <c r="CH258" s="599" t="s">
        <v>191</v>
      </c>
      <c r="CI258" s="599" t="s">
        <v>191</v>
      </c>
      <c r="CJ258" s="599" t="s">
        <v>191</v>
      </c>
      <c r="CK258" s="599" t="s">
        <v>191</v>
      </c>
      <c r="CL258" s="599" t="s">
        <v>191</v>
      </c>
      <c r="CM258" s="599" t="s">
        <v>191</v>
      </c>
      <c r="CN258" s="599" t="s">
        <v>191</v>
      </c>
      <c r="CO258" s="600" t="s">
        <v>191</v>
      </c>
      <c r="CP258"/>
      <c r="CQ258" s="826" t="s">
        <v>173</v>
      </c>
      <c r="CR258" s="597" t="s">
        <v>92</v>
      </c>
      <c r="CS258" s="599" t="s">
        <v>191</v>
      </c>
      <c r="CT258" s="599" t="s">
        <v>191</v>
      </c>
      <c r="CU258" s="599" t="s">
        <v>191</v>
      </c>
      <c r="CV258" s="599" t="s">
        <v>191</v>
      </c>
      <c r="CW258" s="599" t="s">
        <v>191</v>
      </c>
      <c r="CX258" s="599" t="s">
        <v>191</v>
      </c>
      <c r="CY258" s="599" t="s">
        <v>191</v>
      </c>
      <c r="CZ258" s="599" t="s">
        <v>191</v>
      </c>
      <c r="DA258" s="599" t="s">
        <v>191</v>
      </c>
      <c r="DB258" s="600" t="s">
        <v>191</v>
      </c>
      <c r="DC258" s="592"/>
      <c r="DD258" s="826" t="s">
        <v>173</v>
      </c>
      <c r="DE258" s="597" t="s">
        <v>92</v>
      </c>
      <c r="DF258" s="599" t="s">
        <v>191</v>
      </c>
      <c r="DG258" s="599" t="s">
        <v>191</v>
      </c>
      <c r="DH258" s="599" t="s">
        <v>191</v>
      </c>
      <c r="DI258" s="599" t="s">
        <v>191</v>
      </c>
      <c r="DJ258" s="599" t="s">
        <v>191</v>
      </c>
      <c r="DK258" s="599" t="s">
        <v>191</v>
      </c>
      <c r="DL258" s="599" t="s">
        <v>191</v>
      </c>
      <c r="DM258" s="599" t="s">
        <v>191</v>
      </c>
      <c r="DN258" s="599" t="s">
        <v>191</v>
      </c>
      <c r="DO258" s="600" t="s">
        <v>191</v>
      </c>
    </row>
    <row r="259" spans="1:119" ht="15.4" customHeight="1" x14ac:dyDescent="0.2">
      <c r="A259"/>
      <c r="B259" s="324"/>
      <c r="C259" s="592"/>
      <c r="D259" s="827"/>
      <c r="E259" s="601">
        <v>1</v>
      </c>
      <c r="F259" s="599" t="s">
        <v>191</v>
      </c>
      <c r="G259" s="599" t="s">
        <v>191</v>
      </c>
      <c r="H259" s="599" t="s">
        <v>191</v>
      </c>
      <c r="I259" s="599" t="s">
        <v>191</v>
      </c>
      <c r="J259" s="599" t="s">
        <v>191</v>
      </c>
      <c r="K259" s="599" t="s">
        <v>191</v>
      </c>
      <c r="L259" s="599" t="s">
        <v>191</v>
      </c>
      <c r="M259" s="599" t="s">
        <v>191</v>
      </c>
      <c r="N259" s="599" t="s">
        <v>191</v>
      </c>
      <c r="O259" s="599" t="s">
        <v>191</v>
      </c>
      <c r="P259" s="592"/>
      <c r="Q259" s="827"/>
      <c r="R259" s="597">
        <v>1</v>
      </c>
      <c r="S259" s="599" t="s">
        <v>191</v>
      </c>
      <c r="T259" s="599" t="s">
        <v>191</v>
      </c>
      <c r="U259" s="599" t="s">
        <v>191</v>
      </c>
      <c r="V259" s="599" t="s">
        <v>191</v>
      </c>
      <c r="W259" s="599" t="s">
        <v>191</v>
      </c>
      <c r="X259" s="599" t="s">
        <v>191</v>
      </c>
      <c r="Y259" s="599" t="s">
        <v>191</v>
      </c>
      <c r="Z259" s="599" t="s">
        <v>191</v>
      </c>
      <c r="AA259" s="599" t="s">
        <v>191</v>
      </c>
      <c r="AB259" s="599" t="s">
        <v>191</v>
      </c>
      <c r="AC259" s="592"/>
      <c r="AD259" s="827"/>
      <c r="AE259" s="597">
        <v>1</v>
      </c>
      <c r="AF259" s="599" t="s">
        <v>191</v>
      </c>
      <c r="AG259" s="599" t="s">
        <v>191</v>
      </c>
      <c r="AH259" s="599" t="s">
        <v>191</v>
      </c>
      <c r="AI259" s="599" t="s">
        <v>191</v>
      </c>
      <c r="AJ259" s="599" t="s">
        <v>191</v>
      </c>
      <c r="AK259" s="599" t="s">
        <v>191</v>
      </c>
      <c r="AL259" s="599" t="s">
        <v>191</v>
      </c>
      <c r="AM259" s="599" t="s">
        <v>191</v>
      </c>
      <c r="AN259" s="599" t="s">
        <v>191</v>
      </c>
      <c r="AO259" s="599" t="s">
        <v>191</v>
      </c>
      <c r="AP259" s="591"/>
      <c r="AQ259" s="827"/>
      <c r="AR259" s="597">
        <v>1</v>
      </c>
      <c r="AS259" s="599" t="s">
        <v>191</v>
      </c>
      <c r="AT259" s="599" t="s">
        <v>191</v>
      </c>
      <c r="AU259" s="599" t="s">
        <v>191</v>
      </c>
      <c r="AV259" s="599" t="s">
        <v>191</v>
      </c>
      <c r="AW259" s="599" t="s">
        <v>191</v>
      </c>
      <c r="AX259" s="599" t="s">
        <v>191</v>
      </c>
      <c r="AY259" s="599" t="s">
        <v>191</v>
      </c>
      <c r="AZ259" s="599" t="s">
        <v>191</v>
      </c>
      <c r="BA259" s="599" t="s">
        <v>191</v>
      </c>
      <c r="BB259" s="599" t="s">
        <v>191</v>
      </c>
      <c r="BC259" s="592"/>
      <c r="BD259" s="827"/>
      <c r="BE259" s="597">
        <v>1</v>
      </c>
      <c r="BF259" s="599" t="s">
        <v>191</v>
      </c>
      <c r="BG259" s="599" t="s">
        <v>191</v>
      </c>
      <c r="BH259" s="599" t="s">
        <v>191</v>
      </c>
      <c r="BI259" s="599" t="s">
        <v>191</v>
      </c>
      <c r="BJ259" s="599" t="s">
        <v>191</v>
      </c>
      <c r="BK259" s="599" t="s">
        <v>191</v>
      </c>
      <c r="BL259" s="599" t="s">
        <v>191</v>
      </c>
      <c r="BM259" s="599" t="s">
        <v>191</v>
      </c>
      <c r="BN259" s="599" t="s">
        <v>191</v>
      </c>
      <c r="BO259" s="599" t="s">
        <v>191</v>
      </c>
      <c r="BP259"/>
      <c r="BQ259" s="827"/>
      <c r="BR259" s="597">
        <v>1</v>
      </c>
      <c r="BS259" s="599" t="s">
        <v>191</v>
      </c>
      <c r="BT259" s="599" t="s">
        <v>191</v>
      </c>
      <c r="BU259" s="599" t="s">
        <v>191</v>
      </c>
      <c r="BV259" s="599" t="s">
        <v>191</v>
      </c>
      <c r="BW259" s="599" t="s">
        <v>191</v>
      </c>
      <c r="BX259" s="599" t="s">
        <v>191</v>
      </c>
      <c r="BY259" s="599" t="s">
        <v>191</v>
      </c>
      <c r="BZ259" s="599" t="s">
        <v>191</v>
      </c>
      <c r="CA259" s="599" t="s">
        <v>191</v>
      </c>
      <c r="CB259" s="599" t="s">
        <v>191</v>
      </c>
      <c r="CC259" s="592"/>
      <c r="CD259" s="827"/>
      <c r="CE259" s="597">
        <v>1</v>
      </c>
      <c r="CF259" s="599" t="s">
        <v>191</v>
      </c>
      <c r="CG259" s="599" t="s">
        <v>191</v>
      </c>
      <c r="CH259" s="599" t="s">
        <v>191</v>
      </c>
      <c r="CI259" s="599" t="s">
        <v>191</v>
      </c>
      <c r="CJ259" s="599" t="s">
        <v>191</v>
      </c>
      <c r="CK259" s="599" t="s">
        <v>191</v>
      </c>
      <c r="CL259" s="599" t="s">
        <v>191</v>
      </c>
      <c r="CM259" s="599" t="s">
        <v>191</v>
      </c>
      <c r="CN259" s="599" t="s">
        <v>191</v>
      </c>
      <c r="CO259" s="599" t="s">
        <v>191</v>
      </c>
      <c r="CP259"/>
      <c r="CQ259" s="827"/>
      <c r="CR259" s="597">
        <v>1</v>
      </c>
      <c r="CS259" s="599" t="s">
        <v>191</v>
      </c>
      <c r="CT259" s="599" t="s">
        <v>191</v>
      </c>
      <c r="CU259" s="599" t="s">
        <v>191</v>
      </c>
      <c r="CV259" s="599" t="s">
        <v>191</v>
      </c>
      <c r="CW259" s="599" t="s">
        <v>191</v>
      </c>
      <c r="CX259" s="599" t="s">
        <v>191</v>
      </c>
      <c r="CY259" s="599" t="s">
        <v>191</v>
      </c>
      <c r="CZ259" s="599" t="s">
        <v>191</v>
      </c>
      <c r="DA259" s="599" t="s">
        <v>191</v>
      </c>
      <c r="DB259" s="599" t="s">
        <v>191</v>
      </c>
      <c r="DC259" s="592"/>
      <c r="DD259" s="827"/>
      <c r="DE259" s="597">
        <v>1</v>
      </c>
      <c r="DF259" s="599" t="s">
        <v>191</v>
      </c>
      <c r="DG259" s="599" t="s">
        <v>191</v>
      </c>
      <c r="DH259" s="599" t="s">
        <v>191</v>
      </c>
      <c r="DI259" s="599" t="s">
        <v>191</v>
      </c>
      <c r="DJ259" s="599" t="s">
        <v>191</v>
      </c>
      <c r="DK259" s="599" t="s">
        <v>191</v>
      </c>
      <c r="DL259" s="599" t="s">
        <v>191</v>
      </c>
      <c r="DM259" s="599" t="s">
        <v>191</v>
      </c>
      <c r="DN259" s="599" t="s">
        <v>191</v>
      </c>
      <c r="DO259" s="599" t="s">
        <v>191</v>
      </c>
    </row>
    <row r="260" spans="1:119" ht="15.4" customHeight="1" x14ac:dyDescent="0.2">
      <c r="A260"/>
      <c r="B260" s="324"/>
      <c r="C260" s="592"/>
      <c r="D260" s="827"/>
      <c r="E260" s="601" t="s">
        <v>45</v>
      </c>
      <c r="F260" s="599">
        <v>33.333333333333329</v>
      </c>
      <c r="G260" s="599">
        <v>25</v>
      </c>
      <c r="H260" s="599">
        <v>16.666666666666664</v>
      </c>
      <c r="I260" s="599">
        <v>16.666666666666664</v>
      </c>
      <c r="J260" s="599">
        <v>0</v>
      </c>
      <c r="K260" s="599">
        <v>0</v>
      </c>
      <c r="L260" s="599">
        <v>0</v>
      </c>
      <c r="M260" s="599">
        <v>0</v>
      </c>
      <c r="N260" s="599">
        <v>8.3333333333333321</v>
      </c>
      <c r="O260" s="599">
        <v>0</v>
      </c>
      <c r="P260" s="592"/>
      <c r="Q260" s="827"/>
      <c r="R260" s="597" t="s">
        <v>45</v>
      </c>
      <c r="S260" s="599">
        <v>25</v>
      </c>
      <c r="T260" s="599">
        <v>50</v>
      </c>
      <c r="U260" s="599">
        <v>25</v>
      </c>
      <c r="V260" s="599">
        <v>0</v>
      </c>
      <c r="W260" s="599">
        <v>0</v>
      </c>
      <c r="X260" s="599">
        <v>0</v>
      </c>
      <c r="Y260" s="599">
        <v>0</v>
      </c>
      <c r="Z260" s="599">
        <v>0</v>
      </c>
      <c r="AA260" s="599">
        <v>0</v>
      </c>
      <c r="AB260" s="599">
        <v>0</v>
      </c>
      <c r="AC260" s="592"/>
      <c r="AD260" s="827"/>
      <c r="AE260" s="597" t="s">
        <v>45</v>
      </c>
      <c r="AF260" s="599">
        <v>37.5</v>
      </c>
      <c r="AG260" s="599">
        <v>12.5</v>
      </c>
      <c r="AH260" s="599">
        <v>12.5</v>
      </c>
      <c r="AI260" s="599">
        <v>25</v>
      </c>
      <c r="AJ260" s="599">
        <v>0</v>
      </c>
      <c r="AK260" s="599">
        <v>0</v>
      </c>
      <c r="AL260" s="599">
        <v>0</v>
      </c>
      <c r="AM260" s="599">
        <v>0</v>
      </c>
      <c r="AN260" s="599">
        <v>12.5</v>
      </c>
      <c r="AO260" s="599">
        <v>0</v>
      </c>
      <c r="AP260" s="591"/>
      <c r="AQ260" s="827"/>
      <c r="AR260" s="597" t="s">
        <v>45</v>
      </c>
      <c r="AS260" s="599">
        <v>33.333333333333329</v>
      </c>
      <c r="AT260" s="599">
        <v>33.333333333333329</v>
      </c>
      <c r="AU260" s="599">
        <v>0</v>
      </c>
      <c r="AV260" s="599">
        <v>33.333333333333329</v>
      </c>
      <c r="AW260" s="599">
        <v>0</v>
      </c>
      <c r="AX260" s="599">
        <v>0</v>
      </c>
      <c r="AY260" s="599">
        <v>0</v>
      </c>
      <c r="AZ260" s="599">
        <v>0</v>
      </c>
      <c r="BA260" s="599">
        <v>0</v>
      </c>
      <c r="BB260" s="599">
        <v>0</v>
      </c>
      <c r="BC260" s="592"/>
      <c r="BD260" s="827"/>
      <c r="BE260" s="597" t="s">
        <v>45</v>
      </c>
      <c r="BF260" s="599">
        <v>33.333333333333329</v>
      </c>
      <c r="BG260" s="599">
        <v>16.666666666666664</v>
      </c>
      <c r="BH260" s="599">
        <v>33.333333333333329</v>
      </c>
      <c r="BI260" s="599">
        <v>0</v>
      </c>
      <c r="BJ260" s="599">
        <v>0</v>
      </c>
      <c r="BK260" s="599">
        <v>0</v>
      </c>
      <c r="BL260" s="599">
        <v>0</v>
      </c>
      <c r="BM260" s="599">
        <v>0</v>
      </c>
      <c r="BN260" s="599">
        <v>16.666666666666664</v>
      </c>
      <c r="BO260" s="599">
        <v>0</v>
      </c>
      <c r="BP260"/>
      <c r="BQ260" s="827"/>
      <c r="BR260" s="597" t="s">
        <v>45</v>
      </c>
      <c r="BS260" s="599">
        <v>30</v>
      </c>
      <c r="BT260" s="599">
        <v>30</v>
      </c>
      <c r="BU260" s="599">
        <v>20</v>
      </c>
      <c r="BV260" s="599">
        <v>20</v>
      </c>
      <c r="BW260" s="599">
        <v>0</v>
      </c>
      <c r="BX260" s="599">
        <v>0</v>
      </c>
      <c r="BY260" s="599">
        <v>0</v>
      </c>
      <c r="BZ260" s="599">
        <v>0</v>
      </c>
      <c r="CA260" s="599">
        <v>0</v>
      </c>
      <c r="CB260" s="599">
        <v>0</v>
      </c>
      <c r="CC260" s="592"/>
      <c r="CD260" s="827"/>
      <c r="CE260" s="597" t="s">
        <v>45</v>
      </c>
      <c r="CF260" s="599">
        <v>50</v>
      </c>
      <c r="CG260" s="599">
        <v>0</v>
      </c>
      <c r="CH260" s="599">
        <v>0</v>
      </c>
      <c r="CI260" s="599">
        <v>0</v>
      </c>
      <c r="CJ260" s="599">
        <v>0</v>
      </c>
      <c r="CK260" s="599">
        <v>0</v>
      </c>
      <c r="CL260" s="599">
        <v>0</v>
      </c>
      <c r="CM260" s="599">
        <v>0</v>
      </c>
      <c r="CN260" s="599">
        <v>50</v>
      </c>
      <c r="CO260" s="599">
        <v>0</v>
      </c>
      <c r="CP260"/>
      <c r="CQ260" s="827"/>
      <c r="CR260" s="597" t="s">
        <v>45</v>
      </c>
      <c r="CS260" s="599">
        <v>0</v>
      </c>
      <c r="CT260" s="599">
        <v>0</v>
      </c>
      <c r="CU260" s="599">
        <v>0</v>
      </c>
      <c r="CV260" s="599">
        <v>50</v>
      </c>
      <c r="CW260" s="599">
        <v>0</v>
      </c>
      <c r="CX260" s="599">
        <v>0</v>
      </c>
      <c r="CY260" s="599">
        <v>0</v>
      </c>
      <c r="CZ260" s="599">
        <v>0</v>
      </c>
      <c r="DA260" s="599">
        <v>50</v>
      </c>
      <c r="DB260" s="599">
        <v>0</v>
      </c>
      <c r="DC260" s="592"/>
      <c r="DD260" s="827"/>
      <c r="DE260" s="597" t="s">
        <v>45</v>
      </c>
      <c r="DF260" s="599">
        <v>40</v>
      </c>
      <c r="DG260" s="599">
        <v>30</v>
      </c>
      <c r="DH260" s="599">
        <v>20</v>
      </c>
      <c r="DI260" s="599">
        <v>10</v>
      </c>
      <c r="DJ260" s="599">
        <v>0</v>
      </c>
      <c r="DK260" s="599">
        <v>0</v>
      </c>
      <c r="DL260" s="599">
        <v>0</v>
      </c>
      <c r="DM260" s="599">
        <v>0</v>
      </c>
      <c r="DN260" s="599">
        <v>0</v>
      </c>
      <c r="DO260" s="599">
        <v>0</v>
      </c>
    </row>
    <row r="261" spans="1:119" ht="15.4" customHeight="1" x14ac:dyDescent="0.2">
      <c r="A261"/>
      <c r="B261" s="324"/>
      <c r="C261" s="592"/>
      <c r="D261" s="827"/>
      <c r="E261" s="601" t="s">
        <v>33</v>
      </c>
      <c r="F261" s="599">
        <v>12.5</v>
      </c>
      <c r="G261" s="599">
        <v>25</v>
      </c>
      <c r="H261" s="599">
        <v>25</v>
      </c>
      <c r="I261" s="599">
        <v>25</v>
      </c>
      <c r="J261" s="599">
        <v>0</v>
      </c>
      <c r="K261" s="599">
        <v>12.5</v>
      </c>
      <c r="L261" s="599">
        <v>0</v>
      </c>
      <c r="M261" s="599">
        <v>0</v>
      </c>
      <c r="N261" s="599">
        <v>0</v>
      </c>
      <c r="O261" s="599">
        <v>0</v>
      </c>
      <c r="P261" s="592"/>
      <c r="Q261" s="827"/>
      <c r="R261" s="597" t="s">
        <v>33</v>
      </c>
      <c r="S261" s="599">
        <v>100</v>
      </c>
      <c r="T261" s="599">
        <v>0</v>
      </c>
      <c r="U261" s="599">
        <v>0</v>
      </c>
      <c r="V261" s="599">
        <v>0</v>
      </c>
      <c r="W261" s="599">
        <v>0</v>
      </c>
      <c r="X261" s="599">
        <v>0</v>
      </c>
      <c r="Y261" s="599">
        <v>0</v>
      </c>
      <c r="Z261" s="599">
        <v>0</v>
      </c>
      <c r="AA261" s="599">
        <v>0</v>
      </c>
      <c r="AB261" s="599">
        <v>0</v>
      </c>
      <c r="AC261" s="592"/>
      <c r="AD261" s="827"/>
      <c r="AE261" s="597" t="s">
        <v>33</v>
      </c>
      <c r="AF261" s="599">
        <v>0</v>
      </c>
      <c r="AG261" s="599">
        <v>28.571428571428569</v>
      </c>
      <c r="AH261" s="599">
        <v>28.571428571428569</v>
      </c>
      <c r="AI261" s="599">
        <v>28.571428571428569</v>
      </c>
      <c r="AJ261" s="599">
        <v>0</v>
      </c>
      <c r="AK261" s="599">
        <v>14.285714285714285</v>
      </c>
      <c r="AL261" s="599">
        <v>0</v>
      </c>
      <c r="AM261" s="599">
        <v>0</v>
      </c>
      <c r="AN261" s="599">
        <v>0</v>
      </c>
      <c r="AO261" s="599">
        <v>0</v>
      </c>
      <c r="AP261" s="591"/>
      <c r="AQ261" s="827"/>
      <c r="AR261" s="597" t="s">
        <v>33</v>
      </c>
      <c r="AS261" s="599">
        <v>25</v>
      </c>
      <c r="AT261" s="599">
        <v>25</v>
      </c>
      <c r="AU261" s="599">
        <v>25</v>
      </c>
      <c r="AV261" s="599">
        <v>25</v>
      </c>
      <c r="AW261" s="599">
        <v>0</v>
      </c>
      <c r="AX261" s="599">
        <v>0</v>
      </c>
      <c r="AY261" s="599">
        <v>0</v>
      </c>
      <c r="AZ261" s="599">
        <v>0</v>
      </c>
      <c r="BA261" s="599">
        <v>0</v>
      </c>
      <c r="BB261" s="599">
        <v>0</v>
      </c>
      <c r="BC261" s="592"/>
      <c r="BD261" s="827"/>
      <c r="BE261" s="597" t="s">
        <v>33</v>
      </c>
      <c r="BF261" s="599">
        <v>0</v>
      </c>
      <c r="BG261" s="599">
        <v>25</v>
      </c>
      <c r="BH261" s="599">
        <v>25</v>
      </c>
      <c r="BI261" s="599">
        <v>25</v>
      </c>
      <c r="BJ261" s="599">
        <v>0</v>
      </c>
      <c r="BK261" s="599">
        <v>25</v>
      </c>
      <c r="BL261" s="599">
        <v>0</v>
      </c>
      <c r="BM261" s="599">
        <v>0</v>
      </c>
      <c r="BN261" s="599">
        <v>0</v>
      </c>
      <c r="BO261" s="599">
        <v>0</v>
      </c>
      <c r="BP261"/>
      <c r="BQ261" s="827"/>
      <c r="BR261" s="597" t="s">
        <v>33</v>
      </c>
      <c r="BS261" s="599">
        <v>16.666666666666664</v>
      </c>
      <c r="BT261" s="599">
        <v>16.666666666666664</v>
      </c>
      <c r="BU261" s="599">
        <v>33.333333333333329</v>
      </c>
      <c r="BV261" s="599">
        <v>16.666666666666664</v>
      </c>
      <c r="BW261" s="599">
        <v>0</v>
      </c>
      <c r="BX261" s="599">
        <v>16.666666666666664</v>
      </c>
      <c r="BY261" s="599">
        <v>0</v>
      </c>
      <c r="BZ261" s="599">
        <v>0</v>
      </c>
      <c r="CA261" s="599">
        <v>0</v>
      </c>
      <c r="CB261" s="599">
        <v>0</v>
      </c>
      <c r="CC261" s="592"/>
      <c r="CD261" s="827"/>
      <c r="CE261" s="597" t="s">
        <v>33</v>
      </c>
      <c r="CF261" s="599">
        <v>0</v>
      </c>
      <c r="CG261" s="599">
        <v>50</v>
      </c>
      <c r="CH261" s="599">
        <v>0</v>
      </c>
      <c r="CI261" s="599">
        <v>50</v>
      </c>
      <c r="CJ261" s="599">
        <v>0</v>
      </c>
      <c r="CK261" s="599">
        <v>0</v>
      </c>
      <c r="CL261" s="599">
        <v>0</v>
      </c>
      <c r="CM261" s="599">
        <v>0</v>
      </c>
      <c r="CN261" s="599">
        <v>0</v>
      </c>
      <c r="CO261" s="599">
        <v>0</v>
      </c>
      <c r="CP261"/>
      <c r="CQ261" s="827"/>
      <c r="CR261" s="597" t="s">
        <v>33</v>
      </c>
      <c r="CS261" s="599">
        <v>0</v>
      </c>
      <c r="CT261" s="599">
        <v>0</v>
      </c>
      <c r="CU261" s="599">
        <v>50</v>
      </c>
      <c r="CV261" s="599">
        <v>0</v>
      </c>
      <c r="CW261" s="599">
        <v>0</v>
      </c>
      <c r="CX261" s="599">
        <v>50</v>
      </c>
      <c r="CY261" s="599">
        <v>0</v>
      </c>
      <c r="CZ261" s="599">
        <v>0</v>
      </c>
      <c r="DA261" s="599">
        <v>0</v>
      </c>
      <c r="DB261" s="599">
        <v>0</v>
      </c>
      <c r="DC261" s="592"/>
      <c r="DD261" s="827"/>
      <c r="DE261" s="597" t="s">
        <v>33</v>
      </c>
      <c r="DF261" s="599">
        <v>16.666666666666664</v>
      </c>
      <c r="DG261" s="599">
        <v>33.333333333333329</v>
      </c>
      <c r="DH261" s="599">
        <v>16.666666666666664</v>
      </c>
      <c r="DI261" s="599">
        <v>33.333333333333329</v>
      </c>
      <c r="DJ261" s="599">
        <v>0</v>
      </c>
      <c r="DK261" s="599">
        <v>0</v>
      </c>
      <c r="DL261" s="599">
        <v>0</v>
      </c>
      <c r="DM261" s="599">
        <v>0</v>
      </c>
      <c r="DN261" s="599">
        <v>0</v>
      </c>
      <c r="DO261" s="599">
        <v>0</v>
      </c>
    </row>
    <row r="262" spans="1:119" ht="15.4" customHeight="1" x14ac:dyDescent="0.2">
      <c r="A262"/>
      <c r="B262" s="324"/>
      <c r="C262" s="592"/>
      <c r="D262" s="827"/>
      <c r="E262" s="601" t="s">
        <v>34</v>
      </c>
      <c r="F262" s="599">
        <v>9.0909090909090917</v>
      </c>
      <c r="G262" s="599">
        <v>9.0909090909090917</v>
      </c>
      <c r="H262" s="599">
        <v>45.454545454545453</v>
      </c>
      <c r="I262" s="599">
        <v>9.0909090909090917</v>
      </c>
      <c r="J262" s="599">
        <v>18.181818181818183</v>
      </c>
      <c r="K262" s="599">
        <v>9.0909090909090917</v>
      </c>
      <c r="L262" s="599">
        <v>0</v>
      </c>
      <c r="M262" s="599">
        <v>0</v>
      </c>
      <c r="N262" s="599">
        <v>0</v>
      </c>
      <c r="O262" s="599">
        <v>0</v>
      </c>
      <c r="P262" s="592"/>
      <c r="Q262" s="827"/>
      <c r="R262" s="597" t="s">
        <v>34</v>
      </c>
      <c r="S262" s="599">
        <v>0</v>
      </c>
      <c r="T262" s="599">
        <v>0</v>
      </c>
      <c r="U262" s="599">
        <v>100</v>
      </c>
      <c r="V262" s="599">
        <v>0</v>
      </c>
      <c r="W262" s="599">
        <v>0</v>
      </c>
      <c r="X262" s="599">
        <v>0</v>
      </c>
      <c r="Y262" s="599">
        <v>0</v>
      </c>
      <c r="Z262" s="599">
        <v>0</v>
      </c>
      <c r="AA262" s="599">
        <v>0</v>
      </c>
      <c r="AB262" s="599">
        <v>0</v>
      </c>
      <c r="AC262" s="592"/>
      <c r="AD262" s="827"/>
      <c r="AE262" s="597" t="s">
        <v>34</v>
      </c>
      <c r="AF262" s="599">
        <v>10</v>
      </c>
      <c r="AG262" s="599">
        <v>10</v>
      </c>
      <c r="AH262" s="599">
        <v>40</v>
      </c>
      <c r="AI262" s="599">
        <v>10</v>
      </c>
      <c r="AJ262" s="599">
        <v>20</v>
      </c>
      <c r="AK262" s="599">
        <v>10</v>
      </c>
      <c r="AL262" s="599">
        <v>0</v>
      </c>
      <c r="AM262" s="599">
        <v>0</v>
      </c>
      <c r="AN262" s="599">
        <v>0</v>
      </c>
      <c r="AO262" s="599">
        <v>0</v>
      </c>
      <c r="AP262" s="591"/>
      <c r="AQ262" s="827"/>
      <c r="AR262" s="597" t="s">
        <v>34</v>
      </c>
      <c r="AS262" s="599">
        <v>20</v>
      </c>
      <c r="AT262" s="599">
        <v>0</v>
      </c>
      <c r="AU262" s="599">
        <v>40</v>
      </c>
      <c r="AV262" s="599">
        <v>0</v>
      </c>
      <c r="AW262" s="599">
        <v>40</v>
      </c>
      <c r="AX262" s="599">
        <v>0</v>
      </c>
      <c r="AY262" s="599">
        <v>0</v>
      </c>
      <c r="AZ262" s="599">
        <v>0</v>
      </c>
      <c r="BA262" s="599">
        <v>0</v>
      </c>
      <c r="BB262" s="599">
        <v>0</v>
      </c>
      <c r="BC262" s="592"/>
      <c r="BD262" s="827"/>
      <c r="BE262" s="597" t="s">
        <v>34</v>
      </c>
      <c r="BF262" s="599">
        <v>0</v>
      </c>
      <c r="BG262" s="599">
        <v>16.666666666666664</v>
      </c>
      <c r="BH262" s="599">
        <v>50</v>
      </c>
      <c r="BI262" s="599">
        <v>16.666666666666664</v>
      </c>
      <c r="BJ262" s="599">
        <v>0</v>
      </c>
      <c r="BK262" s="599">
        <v>16.666666666666664</v>
      </c>
      <c r="BL262" s="599">
        <v>0</v>
      </c>
      <c r="BM262" s="599">
        <v>0</v>
      </c>
      <c r="BN262" s="599">
        <v>0</v>
      </c>
      <c r="BO262" s="599">
        <v>0</v>
      </c>
      <c r="BP262"/>
      <c r="BQ262" s="827"/>
      <c r="BR262" s="597" t="s">
        <v>34</v>
      </c>
      <c r="BS262" s="599">
        <v>0</v>
      </c>
      <c r="BT262" s="599">
        <v>14.285714285714285</v>
      </c>
      <c r="BU262" s="599">
        <v>42.857142857142854</v>
      </c>
      <c r="BV262" s="599">
        <v>14.285714285714285</v>
      </c>
      <c r="BW262" s="599">
        <v>14.285714285714285</v>
      </c>
      <c r="BX262" s="599">
        <v>14.285714285714285</v>
      </c>
      <c r="BY262" s="599">
        <v>0</v>
      </c>
      <c r="BZ262" s="599">
        <v>0</v>
      </c>
      <c r="CA262" s="599">
        <v>0</v>
      </c>
      <c r="CB262" s="599">
        <v>0</v>
      </c>
      <c r="CC262" s="592"/>
      <c r="CD262" s="827"/>
      <c r="CE262" s="597" t="s">
        <v>34</v>
      </c>
      <c r="CF262" s="599">
        <v>25</v>
      </c>
      <c r="CG262" s="599">
        <v>0</v>
      </c>
      <c r="CH262" s="599">
        <v>50</v>
      </c>
      <c r="CI262" s="599">
        <v>0</v>
      </c>
      <c r="CJ262" s="599">
        <v>25</v>
      </c>
      <c r="CK262" s="599">
        <v>0</v>
      </c>
      <c r="CL262" s="599">
        <v>0</v>
      </c>
      <c r="CM262" s="599">
        <v>0</v>
      </c>
      <c r="CN262" s="599">
        <v>0</v>
      </c>
      <c r="CO262" s="599">
        <v>0</v>
      </c>
      <c r="CP262"/>
      <c r="CQ262" s="827"/>
      <c r="CR262" s="597" t="s">
        <v>34</v>
      </c>
      <c r="CS262" s="599">
        <v>0</v>
      </c>
      <c r="CT262" s="599">
        <v>0</v>
      </c>
      <c r="CU262" s="599">
        <v>33.333333333333329</v>
      </c>
      <c r="CV262" s="599">
        <v>0</v>
      </c>
      <c r="CW262" s="599">
        <v>66.666666666666657</v>
      </c>
      <c r="CX262" s="599">
        <v>0</v>
      </c>
      <c r="CY262" s="599">
        <v>0</v>
      </c>
      <c r="CZ262" s="599">
        <v>0</v>
      </c>
      <c r="DA262" s="599">
        <v>0</v>
      </c>
      <c r="DB262" s="599">
        <v>0</v>
      </c>
      <c r="DC262" s="592"/>
      <c r="DD262" s="827"/>
      <c r="DE262" s="597" t="s">
        <v>34</v>
      </c>
      <c r="DF262" s="599">
        <v>12.5</v>
      </c>
      <c r="DG262" s="599">
        <v>12.5</v>
      </c>
      <c r="DH262" s="599">
        <v>50</v>
      </c>
      <c r="DI262" s="599">
        <v>12.5</v>
      </c>
      <c r="DJ262" s="599">
        <v>0</v>
      </c>
      <c r="DK262" s="599">
        <v>12.5</v>
      </c>
      <c r="DL262" s="599">
        <v>0</v>
      </c>
      <c r="DM262" s="599">
        <v>0</v>
      </c>
      <c r="DN262" s="599">
        <v>0</v>
      </c>
      <c r="DO262" s="599">
        <v>0</v>
      </c>
    </row>
    <row r="263" spans="1:119" ht="15.4" customHeight="1" x14ac:dyDescent="0.2">
      <c r="A263"/>
      <c r="B263" s="324"/>
      <c r="C263" s="592"/>
      <c r="D263" s="827"/>
      <c r="E263" s="601" t="s">
        <v>35</v>
      </c>
      <c r="F263" s="599">
        <v>9.375</v>
      </c>
      <c r="G263" s="599">
        <v>18.75</v>
      </c>
      <c r="H263" s="599">
        <v>25</v>
      </c>
      <c r="I263" s="599">
        <v>18.75</v>
      </c>
      <c r="J263" s="599">
        <v>12.5</v>
      </c>
      <c r="K263" s="599">
        <v>9.375</v>
      </c>
      <c r="L263" s="599">
        <v>3.125</v>
      </c>
      <c r="M263" s="599">
        <v>3.125</v>
      </c>
      <c r="N263" s="599">
        <v>0</v>
      </c>
      <c r="O263" s="599">
        <v>0</v>
      </c>
      <c r="P263" s="592"/>
      <c r="Q263" s="827"/>
      <c r="R263" s="597" t="s">
        <v>35</v>
      </c>
      <c r="S263" s="599">
        <v>25</v>
      </c>
      <c r="T263" s="599">
        <v>0</v>
      </c>
      <c r="U263" s="599">
        <v>37.5</v>
      </c>
      <c r="V263" s="599">
        <v>12.5</v>
      </c>
      <c r="W263" s="599">
        <v>25</v>
      </c>
      <c r="X263" s="599">
        <v>0</v>
      </c>
      <c r="Y263" s="599">
        <v>0</v>
      </c>
      <c r="Z263" s="599">
        <v>0</v>
      </c>
      <c r="AA263" s="599">
        <v>0</v>
      </c>
      <c r="AB263" s="599">
        <v>0</v>
      </c>
      <c r="AC263" s="592"/>
      <c r="AD263" s="827"/>
      <c r="AE263" s="597" t="s">
        <v>35</v>
      </c>
      <c r="AF263" s="599">
        <v>4.1666666666666661</v>
      </c>
      <c r="AG263" s="599">
        <v>25</v>
      </c>
      <c r="AH263" s="599">
        <v>20.833333333333336</v>
      </c>
      <c r="AI263" s="599">
        <v>20.833333333333336</v>
      </c>
      <c r="AJ263" s="599">
        <v>8.3333333333333321</v>
      </c>
      <c r="AK263" s="599">
        <v>12.5</v>
      </c>
      <c r="AL263" s="599">
        <v>4.1666666666666661</v>
      </c>
      <c r="AM263" s="599">
        <v>4.1666666666666661</v>
      </c>
      <c r="AN263" s="599">
        <v>0</v>
      </c>
      <c r="AO263" s="599">
        <v>0</v>
      </c>
      <c r="AP263" s="591"/>
      <c r="AQ263" s="827"/>
      <c r="AR263" s="597" t="s">
        <v>35</v>
      </c>
      <c r="AS263" s="599">
        <v>0</v>
      </c>
      <c r="AT263" s="599">
        <v>18.181818181818183</v>
      </c>
      <c r="AU263" s="599">
        <v>27.27272727272727</v>
      </c>
      <c r="AV263" s="599">
        <v>27.27272727272727</v>
      </c>
      <c r="AW263" s="599">
        <v>9.0909090909090917</v>
      </c>
      <c r="AX263" s="599">
        <v>9.0909090909090917</v>
      </c>
      <c r="AY263" s="599">
        <v>9.0909090909090917</v>
      </c>
      <c r="AZ263" s="599">
        <v>0</v>
      </c>
      <c r="BA263" s="599">
        <v>0</v>
      </c>
      <c r="BB263" s="599">
        <v>0</v>
      </c>
      <c r="BC263" s="592"/>
      <c r="BD263" s="827"/>
      <c r="BE263" s="597" t="s">
        <v>35</v>
      </c>
      <c r="BF263" s="599">
        <v>14.285714285714285</v>
      </c>
      <c r="BG263" s="599">
        <v>19.047619047619047</v>
      </c>
      <c r="BH263" s="599">
        <v>23.809523809523807</v>
      </c>
      <c r="BI263" s="599">
        <v>14.285714285714285</v>
      </c>
      <c r="BJ263" s="599">
        <v>14.285714285714285</v>
      </c>
      <c r="BK263" s="599">
        <v>9.5238095238095237</v>
      </c>
      <c r="BL263" s="599">
        <v>0</v>
      </c>
      <c r="BM263" s="599">
        <v>4.7619047619047619</v>
      </c>
      <c r="BN263" s="599">
        <v>0</v>
      </c>
      <c r="BO263" s="599">
        <v>0</v>
      </c>
      <c r="BP263"/>
      <c r="BQ263" s="827"/>
      <c r="BR263" s="597" t="s">
        <v>35</v>
      </c>
      <c r="BS263" s="599">
        <v>0</v>
      </c>
      <c r="BT263" s="599">
        <v>40</v>
      </c>
      <c r="BU263" s="599">
        <v>20</v>
      </c>
      <c r="BV263" s="599">
        <v>20</v>
      </c>
      <c r="BW263" s="599">
        <v>0</v>
      </c>
      <c r="BX263" s="599">
        <v>0</v>
      </c>
      <c r="BY263" s="599">
        <v>10</v>
      </c>
      <c r="BZ263" s="599">
        <v>10</v>
      </c>
      <c r="CA263" s="599">
        <v>0</v>
      </c>
      <c r="CB263" s="599">
        <v>0</v>
      </c>
      <c r="CC263" s="592"/>
      <c r="CD263" s="827"/>
      <c r="CE263" s="597" t="s">
        <v>35</v>
      </c>
      <c r="CF263" s="599">
        <v>13.636363636363635</v>
      </c>
      <c r="CG263" s="599">
        <v>9.0909090909090917</v>
      </c>
      <c r="CH263" s="599">
        <v>27.27272727272727</v>
      </c>
      <c r="CI263" s="599">
        <v>18.181818181818183</v>
      </c>
      <c r="CJ263" s="599">
        <v>18.181818181818183</v>
      </c>
      <c r="CK263" s="599">
        <v>13.636363636363635</v>
      </c>
      <c r="CL263" s="599">
        <v>0</v>
      </c>
      <c r="CM263" s="599">
        <v>0</v>
      </c>
      <c r="CN263" s="599">
        <v>0</v>
      </c>
      <c r="CO263" s="599">
        <v>0</v>
      </c>
      <c r="CP263"/>
      <c r="CQ263" s="827"/>
      <c r="CR263" s="597" t="s">
        <v>35</v>
      </c>
      <c r="CS263" s="599">
        <v>0</v>
      </c>
      <c r="CT263" s="599">
        <v>20</v>
      </c>
      <c r="CU263" s="599">
        <v>40</v>
      </c>
      <c r="CV263" s="599">
        <v>20</v>
      </c>
      <c r="CW263" s="599">
        <v>0</v>
      </c>
      <c r="CX263" s="599">
        <v>20</v>
      </c>
      <c r="CY263" s="599">
        <v>0</v>
      </c>
      <c r="CZ263" s="599">
        <v>0</v>
      </c>
      <c r="DA263" s="599">
        <v>0</v>
      </c>
      <c r="DB263" s="599">
        <v>0</v>
      </c>
      <c r="DC263" s="592"/>
      <c r="DD263" s="827"/>
      <c r="DE263" s="597" t="s">
        <v>35</v>
      </c>
      <c r="DF263" s="599">
        <v>11.111111111111111</v>
      </c>
      <c r="DG263" s="599">
        <v>18.518518518518519</v>
      </c>
      <c r="DH263" s="599">
        <v>22.222222222222221</v>
      </c>
      <c r="DI263" s="599">
        <v>18.518518518518519</v>
      </c>
      <c r="DJ263" s="599">
        <v>14.814814814814813</v>
      </c>
      <c r="DK263" s="599">
        <v>7.4074074074074066</v>
      </c>
      <c r="DL263" s="599">
        <v>3.7037037037037033</v>
      </c>
      <c r="DM263" s="599">
        <v>3.7037037037037033</v>
      </c>
      <c r="DN263" s="599">
        <v>0</v>
      </c>
      <c r="DO263" s="599">
        <v>0</v>
      </c>
    </row>
    <row r="264" spans="1:119" ht="15.4" customHeight="1" x14ac:dyDescent="0.2">
      <c r="A264"/>
      <c r="B264" s="324"/>
      <c r="C264" s="592"/>
      <c r="D264" s="827"/>
      <c r="E264" s="601" t="s">
        <v>36</v>
      </c>
      <c r="F264" s="599">
        <v>12.5</v>
      </c>
      <c r="G264" s="599">
        <v>12.5</v>
      </c>
      <c r="H264" s="599">
        <v>14.583333333333334</v>
      </c>
      <c r="I264" s="599">
        <v>16.666666666666664</v>
      </c>
      <c r="J264" s="599">
        <v>27.083333333333332</v>
      </c>
      <c r="K264" s="599">
        <v>8.3333333333333321</v>
      </c>
      <c r="L264" s="599">
        <v>4.1666666666666661</v>
      </c>
      <c r="M264" s="599">
        <v>0</v>
      </c>
      <c r="N264" s="599">
        <v>4.1666666666666661</v>
      </c>
      <c r="O264" s="599">
        <v>0</v>
      </c>
      <c r="P264" s="592"/>
      <c r="Q264" s="827"/>
      <c r="R264" s="597" t="s">
        <v>36</v>
      </c>
      <c r="S264" s="599">
        <v>16.666666666666664</v>
      </c>
      <c r="T264" s="599">
        <v>0</v>
      </c>
      <c r="U264" s="599">
        <v>0</v>
      </c>
      <c r="V264" s="599">
        <v>0</v>
      </c>
      <c r="W264" s="599">
        <v>83.333333333333343</v>
      </c>
      <c r="X264" s="599">
        <v>0</v>
      </c>
      <c r="Y264" s="599">
        <v>0</v>
      </c>
      <c r="Z264" s="599">
        <v>0</v>
      </c>
      <c r="AA264" s="599">
        <v>0</v>
      </c>
      <c r="AB264" s="599">
        <v>0</v>
      </c>
      <c r="AC264" s="592"/>
      <c r="AD264" s="827"/>
      <c r="AE264" s="597" t="s">
        <v>36</v>
      </c>
      <c r="AF264" s="599">
        <v>11.904761904761903</v>
      </c>
      <c r="AG264" s="599">
        <v>14.285714285714285</v>
      </c>
      <c r="AH264" s="599">
        <v>16.666666666666664</v>
      </c>
      <c r="AI264" s="599">
        <v>19.047619047619047</v>
      </c>
      <c r="AJ264" s="599">
        <v>19.047619047619047</v>
      </c>
      <c r="AK264" s="599">
        <v>9.5238095238095237</v>
      </c>
      <c r="AL264" s="599">
        <v>4.7619047619047619</v>
      </c>
      <c r="AM264" s="599">
        <v>0</v>
      </c>
      <c r="AN264" s="599">
        <v>4.7619047619047619</v>
      </c>
      <c r="AO264" s="599">
        <v>0</v>
      </c>
      <c r="AP264" s="591"/>
      <c r="AQ264" s="827"/>
      <c r="AR264" s="597" t="s">
        <v>36</v>
      </c>
      <c r="AS264" s="599">
        <v>11.111111111111111</v>
      </c>
      <c r="AT264" s="599">
        <v>22.222222222222221</v>
      </c>
      <c r="AU264" s="599">
        <v>22.222222222222221</v>
      </c>
      <c r="AV264" s="599">
        <v>11.111111111111111</v>
      </c>
      <c r="AW264" s="599">
        <v>22.222222222222221</v>
      </c>
      <c r="AX264" s="599">
        <v>0</v>
      </c>
      <c r="AY264" s="599">
        <v>0</v>
      </c>
      <c r="AZ264" s="599">
        <v>0</v>
      </c>
      <c r="BA264" s="599">
        <v>11.111111111111111</v>
      </c>
      <c r="BB264" s="599">
        <v>0</v>
      </c>
      <c r="BC264" s="592"/>
      <c r="BD264" s="827"/>
      <c r="BE264" s="597" t="s">
        <v>36</v>
      </c>
      <c r="BF264" s="599">
        <v>12.820512820512819</v>
      </c>
      <c r="BG264" s="599">
        <v>10.256410256410255</v>
      </c>
      <c r="BH264" s="599">
        <v>12.820512820512819</v>
      </c>
      <c r="BI264" s="599">
        <v>17.948717948717949</v>
      </c>
      <c r="BJ264" s="599">
        <v>28.205128205128204</v>
      </c>
      <c r="BK264" s="599">
        <v>10.256410256410255</v>
      </c>
      <c r="BL264" s="599">
        <v>5.1282051282051277</v>
      </c>
      <c r="BM264" s="599">
        <v>0</v>
      </c>
      <c r="BN264" s="599">
        <v>2.5641025641025639</v>
      </c>
      <c r="BO264" s="599">
        <v>0</v>
      </c>
      <c r="BP264"/>
      <c r="BQ264" s="827"/>
      <c r="BR264" s="597" t="s">
        <v>36</v>
      </c>
      <c r="BS264" s="599">
        <v>11.111111111111111</v>
      </c>
      <c r="BT264" s="599">
        <v>11.111111111111111</v>
      </c>
      <c r="BU264" s="599">
        <v>22.222222222222221</v>
      </c>
      <c r="BV264" s="599">
        <v>0</v>
      </c>
      <c r="BW264" s="599">
        <v>44.444444444444443</v>
      </c>
      <c r="BX264" s="599">
        <v>0</v>
      </c>
      <c r="BY264" s="599">
        <v>0</v>
      </c>
      <c r="BZ264" s="599">
        <v>0</v>
      </c>
      <c r="CA264" s="599">
        <v>11.111111111111111</v>
      </c>
      <c r="CB264" s="599">
        <v>0</v>
      </c>
      <c r="CC264" s="592"/>
      <c r="CD264" s="827"/>
      <c r="CE264" s="597" t="s">
        <v>36</v>
      </c>
      <c r="CF264" s="599">
        <v>12.820512820512819</v>
      </c>
      <c r="CG264" s="599">
        <v>12.820512820512819</v>
      </c>
      <c r="CH264" s="599">
        <v>12.820512820512819</v>
      </c>
      <c r="CI264" s="599">
        <v>20.512820512820511</v>
      </c>
      <c r="CJ264" s="599">
        <v>23.076923076923077</v>
      </c>
      <c r="CK264" s="599">
        <v>10.256410256410255</v>
      </c>
      <c r="CL264" s="599">
        <v>5.1282051282051277</v>
      </c>
      <c r="CM264" s="599">
        <v>0</v>
      </c>
      <c r="CN264" s="599">
        <v>2.5641025641025639</v>
      </c>
      <c r="CO264" s="599">
        <v>0</v>
      </c>
      <c r="CP264"/>
      <c r="CQ264" s="827"/>
      <c r="CR264" s="597" t="s">
        <v>36</v>
      </c>
      <c r="CS264" s="599">
        <v>0</v>
      </c>
      <c r="CT264" s="599">
        <v>0</v>
      </c>
      <c r="CU264" s="599">
        <v>25</v>
      </c>
      <c r="CV264" s="599">
        <v>0</v>
      </c>
      <c r="CW264" s="599">
        <v>50</v>
      </c>
      <c r="CX264" s="599">
        <v>0</v>
      </c>
      <c r="CY264" s="599">
        <v>0</v>
      </c>
      <c r="CZ264" s="599">
        <v>0</v>
      </c>
      <c r="DA264" s="599">
        <v>25</v>
      </c>
      <c r="DB264" s="599">
        <v>0</v>
      </c>
      <c r="DC264" s="592"/>
      <c r="DD264" s="827"/>
      <c r="DE264" s="597" t="s">
        <v>36</v>
      </c>
      <c r="DF264" s="599">
        <v>13.636363636363635</v>
      </c>
      <c r="DG264" s="599">
        <v>13.636363636363635</v>
      </c>
      <c r="DH264" s="599">
        <v>13.636363636363635</v>
      </c>
      <c r="DI264" s="599">
        <v>18.181818181818183</v>
      </c>
      <c r="DJ264" s="599">
        <v>25</v>
      </c>
      <c r="DK264" s="599">
        <v>9.0909090909090917</v>
      </c>
      <c r="DL264" s="599">
        <v>4.5454545454545459</v>
      </c>
      <c r="DM264" s="599">
        <v>0</v>
      </c>
      <c r="DN264" s="599">
        <v>2.2727272727272729</v>
      </c>
      <c r="DO264" s="599">
        <v>0</v>
      </c>
    </row>
    <row r="265" spans="1:119" ht="15.4" customHeight="1" x14ac:dyDescent="0.2">
      <c r="A265"/>
      <c r="B265" s="324"/>
      <c r="C265" s="592"/>
      <c r="D265" s="827"/>
      <c r="E265" s="601" t="s">
        <v>37</v>
      </c>
      <c r="F265" s="599">
        <v>2</v>
      </c>
      <c r="G265" s="599">
        <v>10</v>
      </c>
      <c r="H265" s="599">
        <v>17</v>
      </c>
      <c r="I265" s="599">
        <v>26</v>
      </c>
      <c r="J265" s="599">
        <v>12</v>
      </c>
      <c r="K265" s="599">
        <v>16</v>
      </c>
      <c r="L265" s="599">
        <v>14.000000000000002</v>
      </c>
      <c r="M265" s="599">
        <v>2</v>
      </c>
      <c r="N265" s="599">
        <v>0</v>
      </c>
      <c r="O265" s="599">
        <v>1</v>
      </c>
      <c r="P265" s="592"/>
      <c r="Q265" s="827"/>
      <c r="R265" s="597" t="s">
        <v>37</v>
      </c>
      <c r="S265" s="599">
        <v>0</v>
      </c>
      <c r="T265" s="599">
        <v>28.571428571428569</v>
      </c>
      <c r="U265" s="599">
        <v>0</v>
      </c>
      <c r="V265" s="599">
        <v>57.142857142857139</v>
      </c>
      <c r="W265" s="599">
        <v>0</v>
      </c>
      <c r="X265" s="599">
        <v>14.285714285714285</v>
      </c>
      <c r="Y265" s="599">
        <v>0</v>
      </c>
      <c r="Z265" s="599">
        <v>0</v>
      </c>
      <c r="AA265" s="599">
        <v>0</v>
      </c>
      <c r="AB265" s="599">
        <v>0</v>
      </c>
      <c r="AC265" s="592"/>
      <c r="AD265" s="827"/>
      <c r="AE265" s="597" t="s">
        <v>37</v>
      </c>
      <c r="AF265" s="599">
        <v>2.1505376344086025</v>
      </c>
      <c r="AG265" s="599">
        <v>8.6021505376344098</v>
      </c>
      <c r="AH265" s="599">
        <v>18.27956989247312</v>
      </c>
      <c r="AI265" s="599">
        <v>23.655913978494624</v>
      </c>
      <c r="AJ265" s="599">
        <v>12.903225806451612</v>
      </c>
      <c r="AK265" s="599">
        <v>16.129032258064516</v>
      </c>
      <c r="AL265" s="599">
        <v>15.053763440860216</v>
      </c>
      <c r="AM265" s="599">
        <v>2.1505376344086025</v>
      </c>
      <c r="AN265" s="599">
        <v>0</v>
      </c>
      <c r="AO265" s="599">
        <v>1.0752688172043012</v>
      </c>
      <c r="AP265" s="591"/>
      <c r="AQ265" s="827"/>
      <c r="AR265" s="597" t="s">
        <v>37</v>
      </c>
      <c r="AS265" s="599">
        <v>0</v>
      </c>
      <c r="AT265" s="599">
        <v>6.666666666666667</v>
      </c>
      <c r="AU265" s="599">
        <v>20</v>
      </c>
      <c r="AV265" s="599">
        <v>46.666666666666664</v>
      </c>
      <c r="AW265" s="599">
        <v>6.666666666666667</v>
      </c>
      <c r="AX265" s="599">
        <v>20</v>
      </c>
      <c r="AY265" s="599">
        <v>0</v>
      </c>
      <c r="AZ265" s="599">
        <v>0</v>
      </c>
      <c r="BA265" s="599">
        <v>0</v>
      </c>
      <c r="BB265" s="599">
        <v>0</v>
      </c>
      <c r="BC265" s="592"/>
      <c r="BD265" s="827"/>
      <c r="BE265" s="597" t="s">
        <v>37</v>
      </c>
      <c r="BF265" s="599">
        <v>2.3529411764705883</v>
      </c>
      <c r="BG265" s="599">
        <v>10.588235294117647</v>
      </c>
      <c r="BH265" s="599">
        <v>16.470588235294116</v>
      </c>
      <c r="BI265" s="599">
        <v>22.352941176470591</v>
      </c>
      <c r="BJ265" s="599">
        <v>12.941176470588237</v>
      </c>
      <c r="BK265" s="599">
        <v>15.294117647058824</v>
      </c>
      <c r="BL265" s="599">
        <v>16.470588235294116</v>
      </c>
      <c r="BM265" s="599">
        <v>2.3529411764705883</v>
      </c>
      <c r="BN265" s="599">
        <v>0</v>
      </c>
      <c r="BO265" s="599">
        <v>1.1764705882352942</v>
      </c>
      <c r="BP265"/>
      <c r="BQ265" s="827"/>
      <c r="BR265" s="597" t="s">
        <v>37</v>
      </c>
      <c r="BS265" s="599">
        <v>6.25</v>
      </c>
      <c r="BT265" s="599">
        <v>0</v>
      </c>
      <c r="BU265" s="599">
        <v>12.5</v>
      </c>
      <c r="BV265" s="599">
        <v>25</v>
      </c>
      <c r="BW265" s="599">
        <v>6.25</v>
      </c>
      <c r="BX265" s="599">
        <v>18.75</v>
      </c>
      <c r="BY265" s="599">
        <v>25</v>
      </c>
      <c r="BZ265" s="599">
        <v>0</v>
      </c>
      <c r="CA265" s="599">
        <v>0</v>
      </c>
      <c r="CB265" s="599">
        <v>6.25</v>
      </c>
      <c r="CC265" s="592"/>
      <c r="CD265" s="827"/>
      <c r="CE265" s="597" t="s">
        <v>37</v>
      </c>
      <c r="CF265" s="599">
        <v>1.1904761904761905</v>
      </c>
      <c r="CG265" s="599">
        <v>11.904761904761903</v>
      </c>
      <c r="CH265" s="599">
        <v>17.857142857142858</v>
      </c>
      <c r="CI265" s="599">
        <v>26.190476190476193</v>
      </c>
      <c r="CJ265" s="599">
        <v>13.095238095238097</v>
      </c>
      <c r="CK265" s="599">
        <v>15.476190476190476</v>
      </c>
      <c r="CL265" s="599">
        <v>11.904761904761903</v>
      </c>
      <c r="CM265" s="599">
        <v>2.3809523809523809</v>
      </c>
      <c r="CN265" s="599">
        <v>0</v>
      </c>
      <c r="CO265" s="599">
        <v>0</v>
      </c>
      <c r="CP265"/>
      <c r="CQ265" s="827"/>
      <c r="CR265" s="597" t="s">
        <v>37</v>
      </c>
      <c r="CS265" s="599">
        <v>0</v>
      </c>
      <c r="CT265" s="599">
        <v>15.789473684210526</v>
      </c>
      <c r="CU265" s="599">
        <v>26.315789473684209</v>
      </c>
      <c r="CV265" s="599">
        <v>21.052631578947366</v>
      </c>
      <c r="CW265" s="599">
        <v>5.2631578947368416</v>
      </c>
      <c r="CX265" s="599">
        <v>10.526315789473683</v>
      </c>
      <c r="CY265" s="599">
        <v>10.526315789473683</v>
      </c>
      <c r="CZ265" s="599">
        <v>10.526315789473683</v>
      </c>
      <c r="DA265" s="599">
        <v>0</v>
      </c>
      <c r="DB265" s="599">
        <v>0</v>
      </c>
      <c r="DC265" s="592"/>
      <c r="DD265" s="827"/>
      <c r="DE265" s="597" t="s">
        <v>37</v>
      </c>
      <c r="DF265" s="599">
        <v>2.4691358024691357</v>
      </c>
      <c r="DG265" s="599">
        <v>8.6419753086419746</v>
      </c>
      <c r="DH265" s="599">
        <v>14.814814814814813</v>
      </c>
      <c r="DI265" s="599">
        <v>27.160493827160494</v>
      </c>
      <c r="DJ265" s="599">
        <v>13.580246913580247</v>
      </c>
      <c r="DK265" s="599">
        <v>17.283950617283949</v>
      </c>
      <c r="DL265" s="599">
        <v>14.814814814814813</v>
      </c>
      <c r="DM265" s="599">
        <v>0</v>
      </c>
      <c r="DN265" s="599">
        <v>0</v>
      </c>
      <c r="DO265" s="599">
        <v>1.2345679012345678</v>
      </c>
    </row>
    <row r="266" spans="1:119" ht="15.4" customHeight="1" x14ac:dyDescent="0.2">
      <c r="A266"/>
      <c r="B266" s="324"/>
      <c r="C266" s="592"/>
      <c r="D266" s="827"/>
      <c r="E266" s="601" t="s">
        <v>38</v>
      </c>
      <c r="F266" s="599">
        <v>2.6595744680851063</v>
      </c>
      <c r="G266" s="599">
        <v>6.3829787234042552</v>
      </c>
      <c r="H266" s="599">
        <v>10.638297872340425</v>
      </c>
      <c r="I266" s="599">
        <v>15.425531914893616</v>
      </c>
      <c r="J266" s="599">
        <v>21.276595744680851</v>
      </c>
      <c r="K266" s="599">
        <v>17.021276595744681</v>
      </c>
      <c r="L266" s="599">
        <v>15.957446808510639</v>
      </c>
      <c r="M266" s="599">
        <v>8.5106382978723403</v>
      </c>
      <c r="N266" s="599">
        <v>2.1276595744680851</v>
      </c>
      <c r="O266" s="599">
        <v>0</v>
      </c>
      <c r="P266" s="592"/>
      <c r="Q266" s="827"/>
      <c r="R266" s="597" t="s">
        <v>38</v>
      </c>
      <c r="S266" s="599">
        <v>3.8461538461538463</v>
      </c>
      <c r="T266" s="599">
        <v>3.8461538461538463</v>
      </c>
      <c r="U266" s="599">
        <v>11.538461538461538</v>
      </c>
      <c r="V266" s="599">
        <v>23.076923076923077</v>
      </c>
      <c r="W266" s="599">
        <v>11.538461538461538</v>
      </c>
      <c r="X266" s="599">
        <v>15.384615384615385</v>
      </c>
      <c r="Y266" s="599">
        <v>30.76923076923077</v>
      </c>
      <c r="Z266" s="599">
        <v>0</v>
      </c>
      <c r="AA266" s="599">
        <v>0</v>
      </c>
      <c r="AB266" s="599">
        <v>0</v>
      </c>
      <c r="AC266" s="592"/>
      <c r="AD266" s="827"/>
      <c r="AE266" s="597" t="s">
        <v>38</v>
      </c>
      <c r="AF266" s="599">
        <v>2.4691358024691357</v>
      </c>
      <c r="AG266" s="599">
        <v>6.7901234567901234</v>
      </c>
      <c r="AH266" s="599">
        <v>10.493827160493826</v>
      </c>
      <c r="AI266" s="599">
        <v>14.19753086419753</v>
      </c>
      <c r="AJ266" s="599">
        <v>22.839506172839506</v>
      </c>
      <c r="AK266" s="599">
        <v>17.283950617283949</v>
      </c>
      <c r="AL266" s="599">
        <v>13.580246913580247</v>
      </c>
      <c r="AM266" s="599">
        <v>9.8765432098765427</v>
      </c>
      <c r="AN266" s="599">
        <v>2.4691358024691357</v>
      </c>
      <c r="AO266" s="599">
        <v>0</v>
      </c>
      <c r="AP266" s="591"/>
      <c r="AQ266" s="827"/>
      <c r="AR266" s="597" t="s">
        <v>38</v>
      </c>
      <c r="AS266" s="599">
        <v>5.7142857142857144</v>
      </c>
      <c r="AT266" s="599">
        <v>2.8571428571428572</v>
      </c>
      <c r="AU266" s="599">
        <v>20</v>
      </c>
      <c r="AV266" s="599">
        <v>20</v>
      </c>
      <c r="AW266" s="599">
        <v>25.714285714285712</v>
      </c>
      <c r="AX266" s="599">
        <v>11.428571428571429</v>
      </c>
      <c r="AY266" s="599">
        <v>5.7142857142857144</v>
      </c>
      <c r="AZ266" s="599">
        <v>5.7142857142857144</v>
      </c>
      <c r="BA266" s="599">
        <v>2.8571428571428572</v>
      </c>
      <c r="BB266" s="599">
        <v>0</v>
      </c>
      <c r="BC266" s="592"/>
      <c r="BD266" s="827"/>
      <c r="BE266" s="597" t="s">
        <v>38</v>
      </c>
      <c r="BF266" s="599">
        <v>1.9607843137254901</v>
      </c>
      <c r="BG266" s="599">
        <v>7.18954248366013</v>
      </c>
      <c r="BH266" s="599">
        <v>8.4967320261437909</v>
      </c>
      <c r="BI266" s="599">
        <v>14.37908496732026</v>
      </c>
      <c r="BJ266" s="599">
        <v>20.261437908496731</v>
      </c>
      <c r="BK266" s="599">
        <v>18.300653594771241</v>
      </c>
      <c r="BL266" s="599">
        <v>18.300653594771241</v>
      </c>
      <c r="BM266" s="599">
        <v>9.1503267973856204</v>
      </c>
      <c r="BN266" s="599">
        <v>1.9607843137254901</v>
      </c>
      <c r="BO266" s="599">
        <v>0</v>
      </c>
      <c r="BP266"/>
      <c r="BQ266" s="827"/>
      <c r="BR266" s="597" t="s">
        <v>38</v>
      </c>
      <c r="BS266" s="599">
        <v>5.8823529411764701</v>
      </c>
      <c r="BT266" s="599">
        <v>5.8823529411764701</v>
      </c>
      <c r="BU266" s="599">
        <v>20.588235294117645</v>
      </c>
      <c r="BV266" s="599">
        <v>20.588235294117645</v>
      </c>
      <c r="BW266" s="599">
        <v>8.8235294117647065</v>
      </c>
      <c r="BX266" s="599">
        <v>8.8235294117647065</v>
      </c>
      <c r="BY266" s="599">
        <v>11.76470588235294</v>
      </c>
      <c r="BZ266" s="599">
        <v>11.76470588235294</v>
      </c>
      <c r="CA266" s="599">
        <v>5.8823529411764701</v>
      </c>
      <c r="CB266" s="599">
        <v>0</v>
      </c>
      <c r="CC266" s="592"/>
      <c r="CD266" s="827"/>
      <c r="CE266" s="597" t="s">
        <v>38</v>
      </c>
      <c r="CF266" s="599">
        <v>1.948051948051948</v>
      </c>
      <c r="CG266" s="599">
        <v>6.4935064935064926</v>
      </c>
      <c r="CH266" s="599">
        <v>8.4415584415584419</v>
      </c>
      <c r="CI266" s="599">
        <v>14.285714285714285</v>
      </c>
      <c r="CJ266" s="599">
        <v>24.025974025974026</v>
      </c>
      <c r="CK266" s="599">
        <v>18.831168831168831</v>
      </c>
      <c r="CL266" s="599">
        <v>16.883116883116884</v>
      </c>
      <c r="CM266" s="599">
        <v>7.7922077922077921</v>
      </c>
      <c r="CN266" s="599">
        <v>1.2987012987012987</v>
      </c>
      <c r="CO266" s="599">
        <v>0</v>
      </c>
      <c r="CP266"/>
      <c r="CQ266" s="827"/>
      <c r="CR266" s="597" t="s">
        <v>38</v>
      </c>
      <c r="CS266" s="599">
        <v>0</v>
      </c>
      <c r="CT266" s="599">
        <v>0</v>
      </c>
      <c r="CU266" s="599">
        <v>5.5555555555555554</v>
      </c>
      <c r="CV266" s="599">
        <v>16.666666666666664</v>
      </c>
      <c r="CW266" s="599">
        <v>5.5555555555555554</v>
      </c>
      <c r="CX266" s="599">
        <v>33.333333333333329</v>
      </c>
      <c r="CY266" s="599">
        <v>27.777777777777779</v>
      </c>
      <c r="CZ266" s="599">
        <v>11.111111111111111</v>
      </c>
      <c r="DA266" s="599">
        <v>0</v>
      </c>
      <c r="DB266" s="599">
        <v>0</v>
      </c>
      <c r="DC266" s="592"/>
      <c r="DD266" s="827"/>
      <c r="DE266" s="597" t="s">
        <v>38</v>
      </c>
      <c r="DF266" s="599">
        <v>2.9411764705882351</v>
      </c>
      <c r="DG266" s="599">
        <v>7.0588235294117645</v>
      </c>
      <c r="DH266" s="599">
        <v>11.176470588235295</v>
      </c>
      <c r="DI266" s="599">
        <v>15.294117647058824</v>
      </c>
      <c r="DJ266" s="599">
        <v>22.941176470588236</v>
      </c>
      <c r="DK266" s="599">
        <v>15.294117647058824</v>
      </c>
      <c r="DL266" s="599">
        <v>14.705882352941178</v>
      </c>
      <c r="DM266" s="599">
        <v>8.235294117647058</v>
      </c>
      <c r="DN266" s="599">
        <v>2.3529411764705883</v>
      </c>
      <c r="DO266" s="599">
        <v>0</v>
      </c>
    </row>
    <row r="267" spans="1:119" ht="15.4" customHeight="1" x14ac:dyDescent="0.2">
      <c r="A267"/>
      <c r="B267" s="324"/>
      <c r="C267" s="592"/>
      <c r="D267" s="827"/>
      <c r="E267" s="601" t="s">
        <v>39</v>
      </c>
      <c r="F267" s="599">
        <v>0.74906367041198507</v>
      </c>
      <c r="G267" s="599">
        <v>3.7453183520599254</v>
      </c>
      <c r="H267" s="599">
        <v>3.7453183520599254</v>
      </c>
      <c r="I267" s="599">
        <v>10.861423220973784</v>
      </c>
      <c r="J267" s="599">
        <v>18.352059925093634</v>
      </c>
      <c r="K267" s="599">
        <v>13.48314606741573</v>
      </c>
      <c r="L267" s="599">
        <v>20.599250936329589</v>
      </c>
      <c r="M267" s="599">
        <v>17.228464419475657</v>
      </c>
      <c r="N267" s="599">
        <v>8.9887640449438209</v>
      </c>
      <c r="O267" s="599">
        <v>2.2471910112359552</v>
      </c>
      <c r="P267" s="592"/>
      <c r="Q267" s="827"/>
      <c r="R267" s="597" t="s">
        <v>39</v>
      </c>
      <c r="S267" s="599">
        <v>1.9230769230769231</v>
      </c>
      <c r="T267" s="599">
        <v>11.538461538461538</v>
      </c>
      <c r="U267" s="599">
        <v>3.8461538461538463</v>
      </c>
      <c r="V267" s="599">
        <v>19.230769230769234</v>
      </c>
      <c r="W267" s="599">
        <v>17.307692307692307</v>
      </c>
      <c r="X267" s="599">
        <v>11.538461538461538</v>
      </c>
      <c r="Y267" s="599">
        <v>21.153846153846153</v>
      </c>
      <c r="Z267" s="599">
        <v>9.6153846153846168</v>
      </c>
      <c r="AA267" s="599">
        <v>3.8461538461538463</v>
      </c>
      <c r="AB267" s="599">
        <v>0</v>
      </c>
      <c r="AC267" s="592"/>
      <c r="AD267" s="827"/>
      <c r="AE267" s="597" t="s">
        <v>39</v>
      </c>
      <c r="AF267" s="599">
        <v>0.46511627906976744</v>
      </c>
      <c r="AG267" s="599">
        <v>1.8604651162790697</v>
      </c>
      <c r="AH267" s="599">
        <v>3.7209302325581395</v>
      </c>
      <c r="AI267" s="599">
        <v>8.8372093023255811</v>
      </c>
      <c r="AJ267" s="599">
        <v>18.604651162790699</v>
      </c>
      <c r="AK267" s="599">
        <v>13.953488372093023</v>
      </c>
      <c r="AL267" s="599">
        <v>20.465116279069768</v>
      </c>
      <c r="AM267" s="599">
        <v>19.069767441860467</v>
      </c>
      <c r="AN267" s="599">
        <v>10.232558139534884</v>
      </c>
      <c r="AO267" s="599">
        <v>2.7906976744186047</v>
      </c>
      <c r="AP267" s="591"/>
      <c r="AQ267" s="827"/>
      <c r="AR267" s="597" t="s">
        <v>39</v>
      </c>
      <c r="AS267" s="599">
        <v>2.3809523809523809</v>
      </c>
      <c r="AT267" s="599">
        <v>7.1428571428571423</v>
      </c>
      <c r="AU267" s="599">
        <v>4.7619047619047619</v>
      </c>
      <c r="AV267" s="599">
        <v>19.047619047619047</v>
      </c>
      <c r="AW267" s="599">
        <v>19.047619047619047</v>
      </c>
      <c r="AX267" s="599">
        <v>19.047619047619047</v>
      </c>
      <c r="AY267" s="599">
        <v>9.5238095238095237</v>
      </c>
      <c r="AZ267" s="599">
        <v>11.904761904761903</v>
      </c>
      <c r="BA267" s="599">
        <v>7.1428571428571423</v>
      </c>
      <c r="BB267" s="599">
        <v>0</v>
      </c>
      <c r="BC267" s="592"/>
      <c r="BD267" s="827"/>
      <c r="BE267" s="597" t="s">
        <v>39</v>
      </c>
      <c r="BF267" s="599">
        <v>0.44444444444444442</v>
      </c>
      <c r="BG267" s="599">
        <v>3.1111111111111112</v>
      </c>
      <c r="BH267" s="599">
        <v>3.5555555555555554</v>
      </c>
      <c r="BI267" s="599">
        <v>9.3333333333333339</v>
      </c>
      <c r="BJ267" s="599">
        <v>18.222222222222221</v>
      </c>
      <c r="BK267" s="599">
        <v>12.444444444444445</v>
      </c>
      <c r="BL267" s="599">
        <v>22.666666666666664</v>
      </c>
      <c r="BM267" s="599">
        <v>18.222222222222221</v>
      </c>
      <c r="BN267" s="599">
        <v>9.3333333333333339</v>
      </c>
      <c r="BO267" s="599">
        <v>2.666666666666667</v>
      </c>
      <c r="BP267"/>
      <c r="BQ267" s="827"/>
      <c r="BR267" s="597" t="s">
        <v>39</v>
      </c>
      <c r="BS267" s="599">
        <v>0</v>
      </c>
      <c r="BT267" s="599">
        <v>3.3333333333333335</v>
      </c>
      <c r="BU267" s="599">
        <v>0</v>
      </c>
      <c r="BV267" s="599">
        <v>13.333333333333334</v>
      </c>
      <c r="BW267" s="599">
        <v>10</v>
      </c>
      <c r="BX267" s="599">
        <v>20</v>
      </c>
      <c r="BY267" s="599">
        <v>16.666666666666664</v>
      </c>
      <c r="BZ267" s="599">
        <v>26.666666666666668</v>
      </c>
      <c r="CA267" s="599">
        <v>10</v>
      </c>
      <c r="CB267" s="599">
        <v>0</v>
      </c>
      <c r="CC267" s="592"/>
      <c r="CD267" s="827"/>
      <c r="CE267" s="597" t="s">
        <v>39</v>
      </c>
      <c r="CF267" s="599">
        <v>0.8438818565400843</v>
      </c>
      <c r="CG267" s="599">
        <v>3.79746835443038</v>
      </c>
      <c r="CH267" s="599">
        <v>4.2194092827004219</v>
      </c>
      <c r="CI267" s="599">
        <v>10.548523206751055</v>
      </c>
      <c r="CJ267" s="599">
        <v>19.40928270042194</v>
      </c>
      <c r="CK267" s="599">
        <v>12.658227848101266</v>
      </c>
      <c r="CL267" s="599">
        <v>21.09704641350211</v>
      </c>
      <c r="CM267" s="599">
        <v>16.033755274261605</v>
      </c>
      <c r="CN267" s="599">
        <v>8.8607594936708853</v>
      </c>
      <c r="CO267" s="599">
        <v>2.5316455696202533</v>
      </c>
      <c r="CP267"/>
      <c r="CQ267" s="827"/>
      <c r="CR267" s="597" t="s">
        <v>39</v>
      </c>
      <c r="CS267" s="599">
        <v>0</v>
      </c>
      <c r="CT267" s="599">
        <v>0</v>
      </c>
      <c r="CU267" s="599">
        <v>0</v>
      </c>
      <c r="CV267" s="599">
        <v>20</v>
      </c>
      <c r="CW267" s="599">
        <v>30</v>
      </c>
      <c r="CX267" s="599">
        <v>15</v>
      </c>
      <c r="CY267" s="599">
        <v>15</v>
      </c>
      <c r="CZ267" s="599">
        <v>15</v>
      </c>
      <c r="DA267" s="599">
        <v>5</v>
      </c>
      <c r="DB267" s="599">
        <v>0</v>
      </c>
      <c r="DC267" s="592"/>
      <c r="DD267" s="827"/>
      <c r="DE267" s="597" t="s">
        <v>39</v>
      </c>
      <c r="DF267" s="599">
        <v>0.80971659919028338</v>
      </c>
      <c r="DG267" s="599">
        <v>4.048582995951417</v>
      </c>
      <c r="DH267" s="599">
        <v>4.048582995951417</v>
      </c>
      <c r="DI267" s="599">
        <v>10.121457489878543</v>
      </c>
      <c r="DJ267" s="599">
        <v>17.408906882591094</v>
      </c>
      <c r="DK267" s="599">
        <v>13.360323886639677</v>
      </c>
      <c r="DL267" s="599">
        <v>21.052631578947366</v>
      </c>
      <c r="DM267" s="599">
        <v>17.408906882591094</v>
      </c>
      <c r="DN267" s="599">
        <v>9.3117408906882595</v>
      </c>
      <c r="DO267" s="599">
        <v>2.42914979757085</v>
      </c>
    </row>
    <row r="268" spans="1:119" ht="15.4" customHeight="1" x14ac:dyDescent="0.2">
      <c r="A268"/>
      <c r="B268" s="324"/>
      <c r="C268" s="592"/>
      <c r="D268" s="827"/>
      <c r="E268" s="601" t="s">
        <v>40</v>
      </c>
      <c r="F268" s="599">
        <v>0.2364066193853428</v>
      </c>
      <c r="G268" s="599">
        <v>0</v>
      </c>
      <c r="H268" s="599">
        <v>2.8368794326241136</v>
      </c>
      <c r="I268" s="599">
        <v>4.2553191489361701</v>
      </c>
      <c r="J268" s="599">
        <v>9.9290780141843982</v>
      </c>
      <c r="K268" s="599">
        <v>13.238770685579196</v>
      </c>
      <c r="L268" s="599">
        <v>18.439716312056735</v>
      </c>
      <c r="M268" s="599">
        <v>14.893617021276595</v>
      </c>
      <c r="N268" s="599">
        <v>21.98581560283688</v>
      </c>
      <c r="O268" s="599">
        <v>14.184397163120568</v>
      </c>
      <c r="P268" s="592"/>
      <c r="Q268" s="827"/>
      <c r="R268" s="597" t="s">
        <v>40</v>
      </c>
      <c r="S268" s="599">
        <v>0</v>
      </c>
      <c r="T268" s="599">
        <v>0</v>
      </c>
      <c r="U268" s="599">
        <v>5.8139534883720927</v>
      </c>
      <c r="V268" s="599">
        <v>9.3023255813953494</v>
      </c>
      <c r="W268" s="599">
        <v>13.953488372093023</v>
      </c>
      <c r="X268" s="599">
        <v>13.953488372093023</v>
      </c>
      <c r="Y268" s="599">
        <v>20.930232558139537</v>
      </c>
      <c r="Z268" s="599">
        <v>18.604651162790699</v>
      </c>
      <c r="AA268" s="599">
        <v>10.465116279069768</v>
      </c>
      <c r="AB268" s="599">
        <v>6.9767441860465116</v>
      </c>
      <c r="AC268" s="592"/>
      <c r="AD268" s="827"/>
      <c r="AE268" s="597" t="s">
        <v>40</v>
      </c>
      <c r="AF268" s="599">
        <v>0.29673590504451042</v>
      </c>
      <c r="AG268" s="599">
        <v>0</v>
      </c>
      <c r="AH268" s="599">
        <v>2.0771513353115725</v>
      </c>
      <c r="AI268" s="599">
        <v>2.9673590504451042</v>
      </c>
      <c r="AJ268" s="599">
        <v>8.9020771513353125</v>
      </c>
      <c r="AK268" s="599">
        <v>13.056379821958458</v>
      </c>
      <c r="AL268" s="599">
        <v>17.804154302670625</v>
      </c>
      <c r="AM268" s="599">
        <v>13.94658753709199</v>
      </c>
      <c r="AN268" s="599">
        <v>24.925816023738872</v>
      </c>
      <c r="AO268" s="599">
        <v>16.023738872403563</v>
      </c>
      <c r="AP268" s="591"/>
      <c r="AQ268" s="827"/>
      <c r="AR268" s="597" t="s">
        <v>40</v>
      </c>
      <c r="AS268" s="599">
        <v>0</v>
      </c>
      <c r="AT268" s="599">
        <v>0</v>
      </c>
      <c r="AU268" s="599">
        <v>10.810810810810811</v>
      </c>
      <c r="AV268" s="599">
        <v>10.810810810810811</v>
      </c>
      <c r="AW268" s="599">
        <v>13.513513513513514</v>
      </c>
      <c r="AX268" s="599">
        <v>16.216216216216218</v>
      </c>
      <c r="AY268" s="599">
        <v>13.513513513513514</v>
      </c>
      <c r="AZ268" s="599">
        <v>13.513513513513514</v>
      </c>
      <c r="BA268" s="599">
        <v>16.216216216216218</v>
      </c>
      <c r="BB268" s="599">
        <v>5.4054054054054053</v>
      </c>
      <c r="BC268" s="592"/>
      <c r="BD268" s="827"/>
      <c r="BE268" s="597" t="s">
        <v>40</v>
      </c>
      <c r="BF268" s="599">
        <v>0.2590673575129534</v>
      </c>
      <c r="BG268" s="599">
        <v>0</v>
      </c>
      <c r="BH268" s="599">
        <v>2.0725388601036272</v>
      </c>
      <c r="BI268" s="599">
        <v>3.6269430051813467</v>
      </c>
      <c r="BJ268" s="599">
        <v>9.5854922279792731</v>
      </c>
      <c r="BK268" s="599">
        <v>12.953367875647666</v>
      </c>
      <c r="BL268" s="599">
        <v>18.911917098445596</v>
      </c>
      <c r="BM268" s="599">
        <v>15.025906735751295</v>
      </c>
      <c r="BN268" s="599">
        <v>22.538860103626941</v>
      </c>
      <c r="BO268" s="599">
        <v>15.025906735751295</v>
      </c>
      <c r="BP268"/>
      <c r="BQ268" s="827"/>
      <c r="BR268" s="597" t="s">
        <v>40</v>
      </c>
      <c r="BS268" s="599">
        <v>0</v>
      </c>
      <c r="BT268" s="599">
        <v>0</v>
      </c>
      <c r="BU268" s="599">
        <v>2.7027027027027026</v>
      </c>
      <c r="BV268" s="599">
        <v>8.1081081081081088</v>
      </c>
      <c r="BW268" s="599">
        <v>13.513513513513514</v>
      </c>
      <c r="BX268" s="599">
        <v>13.513513513513514</v>
      </c>
      <c r="BY268" s="599">
        <v>10.810810810810811</v>
      </c>
      <c r="BZ268" s="599">
        <v>8.1081081081081088</v>
      </c>
      <c r="CA268" s="599">
        <v>24.324324324324326</v>
      </c>
      <c r="CB268" s="599">
        <v>18.918918918918919</v>
      </c>
      <c r="CC268" s="592"/>
      <c r="CD268" s="827"/>
      <c r="CE268" s="597" t="s">
        <v>40</v>
      </c>
      <c r="CF268" s="599">
        <v>0.2590673575129534</v>
      </c>
      <c r="CG268" s="599">
        <v>0</v>
      </c>
      <c r="CH268" s="599">
        <v>2.849740932642487</v>
      </c>
      <c r="CI268" s="599">
        <v>3.8860103626943006</v>
      </c>
      <c r="CJ268" s="599">
        <v>9.5854922279792731</v>
      </c>
      <c r="CK268" s="599">
        <v>13.212435233160621</v>
      </c>
      <c r="CL268" s="599">
        <v>19.170984455958546</v>
      </c>
      <c r="CM268" s="599">
        <v>15.544041450777202</v>
      </c>
      <c r="CN268" s="599">
        <v>21.761658031088082</v>
      </c>
      <c r="CO268" s="599">
        <v>13.730569948186528</v>
      </c>
      <c r="CP268"/>
      <c r="CQ268" s="827"/>
      <c r="CR268" s="597" t="s">
        <v>40</v>
      </c>
      <c r="CS268" s="599">
        <v>0</v>
      </c>
      <c r="CT268" s="599">
        <v>0</v>
      </c>
      <c r="CU268" s="599">
        <v>2.7777777777777777</v>
      </c>
      <c r="CV268" s="599">
        <v>5.5555555555555554</v>
      </c>
      <c r="CW268" s="599">
        <v>0</v>
      </c>
      <c r="CX268" s="599">
        <v>11.111111111111111</v>
      </c>
      <c r="CY268" s="599">
        <v>22.222222222222221</v>
      </c>
      <c r="CZ268" s="599">
        <v>22.222222222222221</v>
      </c>
      <c r="DA268" s="599">
        <v>25</v>
      </c>
      <c r="DB268" s="599">
        <v>11.111111111111111</v>
      </c>
      <c r="DC268" s="592"/>
      <c r="DD268" s="827"/>
      <c r="DE268" s="597" t="s">
        <v>40</v>
      </c>
      <c r="DF268" s="599">
        <v>0.2583979328165375</v>
      </c>
      <c r="DG268" s="599">
        <v>0</v>
      </c>
      <c r="DH268" s="599">
        <v>2.842377260981912</v>
      </c>
      <c r="DI268" s="599">
        <v>4.1343669250646</v>
      </c>
      <c r="DJ268" s="599">
        <v>10.852713178294573</v>
      </c>
      <c r="DK268" s="599">
        <v>13.436692506459949</v>
      </c>
      <c r="DL268" s="599">
        <v>18.087855297157624</v>
      </c>
      <c r="DM268" s="599">
        <v>14.211886304909561</v>
      </c>
      <c r="DN268" s="599">
        <v>21.705426356589147</v>
      </c>
      <c r="DO268" s="599">
        <v>14.470284237726098</v>
      </c>
    </row>
    <row r="269" spans="1:119" ht="15.4" customHeight="1" x14ac:dyDescent="0.2">
      <c r="A269"/>
      <c r="B269" s="324"/>
      <c r="C269" s="592"/>
      <c r="D269" s="828"/>
      <c r="E269" s="601" t="s">
        <v>41</v>
      </c>
      <c r="F269" s="599">
        <v>0</v>
      </c>
      <c r="G269" s="599">
        <v>0</v>
      </c>
      <c r="H269" s="599">
        <v>1.9512195121951219</v>
      </c>
      <c r="I269" s="599">
        <v>2.9268292682926833</v>
      </c>
      <c r="J269" s="599">
        <v>4.3902439024390238</v>
      </c>
      <c r="K269" s="599">
        <v>4.8780487804878048</v>
      </c>
      <c r="L269" s="599">
        <v>13.658536585365855</v>
      </c>
      <c r="M269" s="599">
        <v>12.682926829268293</v>
      </c>
      <c r="N269" s="599">
        <v>27.31707317073171</v>
      </c>
      <c r="O269" s="599">
        <v>32.195121951219512</v>
      </c>
      <c r="P269" s="592"/>
      <c r="Q269" s="828"/>
      <c r="R269" s="597" t="s">
        <v>41</v>
      </c>
      <c r="S269" s="599">
        <v>0</v>
      </c>
      <c r="T269" s="599">
        <v>0</v>
      </c>
      <c r="U269" s="599">
        <v>3.278688524590164</v>
      </c>
      <c r="V269" s="599">
        <v>1.639344262295082</v>
      </c>
      <c r="W269" s="599">
        <v>9.8360655737704921</v>
      </c>
      <c r="X269" s="599">
        <v>4.918032786885246</v>
      </c>
      <c r="Y269" s="599">
        <v>21.311475409836063</v>
      </c>
      <c r="Z269" s="599">
        <v>14.754098360655737</v>
      </c>
      <c r="AA269" s="599">
        <v>27.868852459016392</v>
      </c>
      <c r="AB269" s="599">
        <v>16.393442622950818</v>
      </c>
      <c r="AC269" s="592"/>
      <c r="AD269" s="828"/>
      <c r="AE269" s="597" t="s">
        <v>41</v>
      </c>
      <c r="AF269" s="599">
        <v>0</v>
      </c>
      <c r="AG269" s="599">
        <v>0</v>
      </c>
      <c r="AH269" s="599">
        <v>1.3888888888888888</v>
      </c>
      <c r="AI269" s="599">
        <v>3.4722222222222223</v>
      </c>
      <c r="AJ269" s="599">
        <v>2.083333333333333</v>
      </c>
      <c r="AK269" s="599">
        <v>4.8611111111111116</v>
      </c>
      <c r="AL269" s="599">
        <v>10.416666666666668</v>
      </c>
      <c r="AM269" s="599">
        <v>11.805555555555555</v>
      </c>
      <c r="AN269" s="599">
        <v>27.083333333333332</v>
      </c>
      <c r="AO269" s="599">
        <v>38.888888888888893</v>
      </c>
      <c r="AP269" s="591"/>
      <c r="AQ269" s="828"/>
      <c r="AR269" s="597" t="s">
        <v>41</v>
      </c>
      <c r="AS269" s="599">
        <v>0</v>
      </c>
      <c r="AT269" s="599">
        <v>0</v>
      </c>
      <c r="AU269" s="599">
        <v>0</v>
      </c>
      <c r="AV269" s="599">
        <v>0</v>
      </c>
      <c r="AW269" s="599">
        <v>20</v>
      </c>
      <c r="AX269" s="599">
        <v>0</v>
      </c>
      <c r="AY269" s="599">
        <v>0</v>
      </c>
      <c r="AZ269" s="599">
        <v>40</v>
      </c>
      <c r="BA269" s="599">
        <v>20</v>
      </c>
      <c r="BB269" s="599">
        <v>20</v>
      </c>
      <c r="BC269" s="592"/>
      <c r="BD269" s="828"/>
      <c r="BE269" s="597" t="s">
        <v>41</v>
      </c>
      <c r="BF269" s="599">
        <v>0</v>
      </c>
      <c r="BG269" s="599">
        <v>0</v>
      </c>
      <c r="BH269" s="599">
        <v>2</v>
      </c>
      <c r="BI269" s="599">
        <v>3</v>
      </c>
      <c r="BJ269" s="599">
        <v>4</v>
      </c>
      <c r="BK269" s="599">
        <v>5</v>
      </c>
      <c r="BL269" s="599">
        <v>14.000000000000002</v>
      </c>
      <c r="BM269" s="599">
        <v>12</v>
      </c>
      <c r="BN269" s="599">
        <v>27.500000000000004</v>
      </c>
      <c r="BO269" s="599">
        <v>32.5</v>
      </c>
      <c r="BP269"/>
      <c r="BQ269" s="828"/>
      <c r="BR269" s="597" t="s">
        <v>41</v>
      </c>
      <c r="BS269" s="599">
        <v>0</v>
      </c>
      <c r="BT269" s="599">
        <v>0</v>
      </c>
      <c r="BU269" s="599">
        <v>0</v>
      </c>
      <c r="BV269" s="599">
        <v>0</v>
      </c>
      <c r="BW269" s="599">
        <v>11.111111111111111</v>
      </c>
      <c r="BX269" s="599">
        <v>11.111111111111111</v>
      </c>
      <c r="BY269" s="599">
        <v>33.333333333333329</v>
      </c>
      <c r="BZ269" s="599">
        <v>22.222222222222221</v>
      </c>
      <c r="CA269" s="599">
        <v>11.111111111111111</v>
      </c>
      <c r="CB269" s="599">
        <v>11.111111111111111</v>
      </c>
      <c r="CC269" s="592"/>
      <c r="CD269" s="828"/>
      <c r="CE269" s="597" t="s">
        <v>41</v>
      </c>
      <c r="CF269" s="599">
        <v>0</v>
      </c>
      <c r="CG269" s="599">
        <v>0</v>
      </c>
      <c r="CH269" s="599">
        <v>2.0408163265306123</v>
      </c>
      <c r="CI269" s="599">
        <v>3.0612244897959182</v>
      </c>
      <c r="CJ269" s="599">
        <v>4.0816326530612246</v>
      </c>
      <c r="CK269" s="599">
        <v>4.591836734693878</v>
      </c>
      <c r="CL269" s="599">
        <v>12.755102040816327</v>
      </c>
      <c r="CM269" s="599">
        <v>12.244897959183673</v>
      </c>
      <c r="CN269" s="599">
        <v>28.061224489795915</v>
      </c>
      <c r="CO269" s="599">
        <v>33.163265306122447</v>
      </c>
      <c r="CP269"/>
      <c r="CQ269" s="828"/>
      <c r="CR269" s="597" t="s">
        <v>41</v>
      </c>
      <c r="CS269" s="599">
        <v>0</v>
      </c>
      <c r="CT269" s="599">
        <v>0</v>
      </c>
      <c r="CU269" s="599">
        <v>0</v>
      </c>
      <c r="CV269" s="599">
        <v>0</v>
      </c>
      <c r="CW269" s="599">
        <v>11.111111111111111</v>
      </c>
      <c r="CX269" s="599">
        <v>0</v>
      </c>
      <c r="CY269" s="599">
        <v>11.111111111111111</v>
      </c>
      <c r="CZ269" s="599">
        <v>22.222222222222221</v>
      </c>
      <c r="DA269" s="599">
        <v>16.666666666666664</v>
      </c>
      <c r="DB269" s="599">
        <v>38.888888888888893</v>
      </c>
      <c r="DC269" s="592"/>
      <c r="DD269" s="828"/>
      <c r="DE269" s="597" t="s">
        <v>41</v>
      </c>
      <c r="DF269" s="599">
        <v>0</v>
      </c>
      <c r="DG269" s="599">
        <v>0</v>
      </c>
      <c r="DH269" s="599">
        <v>2.1390374331550799</v>
      </c>
      <c r="DI269" s="599">
        <v>3.2085561497326207</v>
      </c>
      <c r="DJ269" s="599">
        <v>3.7433155080213902</v>
      </c>
      <c r="DK269" s="599">
        <v>5.3475935828877006</v>
      </c>
      <c r="DL269" s="599">
        <v>13.903743315508022</v>
      </c>
      <c r="DM269" s="599">
        <v>11.76470588235294</v>
      </c>
      <c r="DN269" s="599">
        <v>28.342245989304814</v>
      </c>
      <c r="DO269" s="599">
        <v>31.550802139037433</v>
      </c>
    </row>
    <row r="270" spans="1:119" ht="15.4" customHeight="1" x14ac:dyDescent="0.2">
      <c r="A270"/>
      <c r="B270" s="324"/>
      <c r="C270" s="592"/>
      <c r="D270" s="592"/>
      <c r="E270" s="592"/>
      <c r="F270" s="592"/>
      <c r="G270" s="592"/>
      <c r="H270" s="592"/>
      <c r="I270" s="592"/>
      <c r="J270" s="592"/>
      <c r="K270" s="592"/>
      <c r="L270" s="592"/>
      <c r="M270" s="592"/>
      <c r="N270" s="592"/>
      <c r="O270" s="592"/>
      <c r="P270" s="592"/>
      <c r="Q270" s="592"/>
      <c r="R270" s="592"/>
      <c r="S270" s="592"/>
      <c r="T270" s="592"/>
      <c r="U270" s="592"/>
      <c r="V270" s="592"/>
      <c r="W270" s="592"/>
      <c r="X270" s="592"/>
      <c r="Y270" s="592"/>
      <c r="Z270" s="592"/>
      <c r="AA270" s="592"/>
      <c r="AB270" s="592"/>
      <c r="AC270" s="592"/>
      <c r="AD270" s="592"/>
      <c r="AE270" s="592"/>
      <c r="AF270" s="592"/>
      <c r="AG270" s="592"/>
      <c r="AH270" s="592"/>
      <c r="AI270" s="592"/>
      <c r="AJ270" s="592"/>
      <c r="AK270" s="592"/>
      <c r="AL270" s="592"/>
      <c r="AM270" s="592"/>
      <c r="AN270" s="592"/>
      <c r="AO270" s="592"/>
      <c r="AP270"/>
      <c r="AQ270" s="592"/>
      <c r="AR270" s="592"/>
      <c r="AS270" s="592"/>
      <c r="AT270" s="592"/>
      <c r="AU270" s="592"/>
      <c r="AV270" s="592"/>
      <c r="AW270" s="592"/>
      <c r="AX270" s="592"/>
      <c r="AY270" s="592"/>
      <c r="AZ270" s="592"/>
      <c r="BA270" s="592"/>
      <c r="BB270" s="592"/>
      <c r="BC270" s="592"/>
      <c r="BD270" s="592"/>
      <c r="BE270" s="592"/>
      <c r="BF270" s="592"/>
      <c r="BG270" s="592"/>
      <c r="BH270" s="592"/>
      <c r="BI270" s="592"/>
      <c r="BJ270" s="592"/>
      <c r="BK270" s="592"/>
      <c r="BL270" s="592"/>
      <c r="BM270" s="592"/>
      <c r="BN270" s="592"/>
      <c r="BO270" s="592"/>
      <c r="BP270"/>
      <c r="BQ270" s="592"/>
      <c r="BR270" s="592"/>
      <c r="BS270" s="592"/>
      <c r="BT270" s="592"/>
      <c r="BU270" s="592"/>
      <c r="BV270" s="592"/>
      <c r="BW270" s="592"/>
      <c r="BX270" s="592"/>
      <c r="BY270" s="592"/>
      <c r="BZ270" s="592"/>
      <c r="CA270" s="592"/>
      <c r="CB270" s="592"/>
      <c r="CC270" s="592"/>
      <c r="CD270" s="592"/>
      <c r="CE270" s="592"/>
      <c r="CF270" s="592"/>
      <c r="CG270" s="592"/>
      <c r="CH270" s="592"/>
      <c r="CI270" s="592"/>
      <c r="CJ270" s="592"/>
      <c r="CK270" s="592"/>
      <c r="CL270" s="592"/>
      <c r="CM270" s="592"/>
      <c r="CN270" s="592"/>
      <c r="CO270" s="592"/>
      <c r="CP270"/>
      <c r="CQ270" s="592"/>
      <c r="CR270" s="592"/>
      <c r="CS270" s="592"/>
      <c r="CT270" s="592"/>
      <c r="CU270" s="592"/>
      <c r="CV270" s="592"/>
      <c r="CW270" s="592"/>
      <c r="CX270" s="592"/>
      <c r="CY270" s="592"/>
      <c r="CZ270" s="592"/>
      <c r="DA270" s="592"/>
      <c r="DB270" s="592"/>
      <c r="DC270" s="592"/>
      <c r="DD270" s="592"/>
      <c r="DE270" s="592"/>
      <c r="DF270" s="592"/>
      <c r="DG270" s="592"/>
      <c r="DH270" s="592"/>
      <c r="DI270" s="592"/>
      <c r="DJ270" s="592"/>
      <c r="DK270" s="592"/>
      <c r="DL270" s="592"/>
      <c r="DM270" s="592"/>
      <c r="DN270" s="592"/>
      <c r="DO270" s="592"/>
    </row>
    <row r="271" spans="1:119" ht="15.4" customHeight="1" x14ac:dyDescent="0.2">
      <c r="A271"/>
      <c r="B271" s="324"/>
      <c r="C271" s="592"/>
      <c r="D271" s="592"/>
      <c r="E271" s="592"/>
      <c r="F271" s="592"/>
      <c r="G271" s="592"/>
      <c r="H271" s="592"/>
      <c r="I271" s="592"/>
      <c r="J271" s="592"/>
      <c r="K271" s="592"/>
      <c r="L271" s="592"/>
      <c r="M271" s="592"/>
      <c r="N271" s="592"/>
      <c r="O271" s="592"/>
      <c r="P271" s="592"/>
      <c r="Q271" s="592"/>
      <c r="R271" s="592"/>
      <c r="S271" s="592"/>
      <c r="T271" s="592"/>
      <c r="U271" s="592"/>
      <c r="V271" s="592"/>
      <c r="W271" s="592"/>
      <c r="X271" s="592"/>
      <c r="Y271" s="592"/>
      <c r="Z271" s="592"/>
      <c r="AA271" s="592"/>
      <c r="AB271" s="592"/>
      <c r="AC271" s="592"/>
      <c r="AD271" s="592"/>
      <c r="AE271" s="592"/>
      <c r="AF271" s="592"/>
      <c r="AG271" s="592"/>
      <c r="AH271" s="592"/>
      <c r="AI271" s="592"/>
      <c r="AJ271" s="592"/>
      <c r="AK271" s="592"/>
      <c r="AL271" s="592"/>
      <c r="AM271" s="592"/>
      <c r="AN271" s="592"/>
      <c r="AO271" s="592"/>
      <c r="AP271"/>
      <c r="AQ271" s="592"/>
      <c r="AR271" s="592"/>
      <c r="AS271" s="592"/>
      <c r="AT271" s="592"/>
      <c r="AU271" s="592"/>
      <c r="AV271" s="592"/>
      <c r="AW271" s="592"/>
      <c r="AX271" s="592"/>
      <c r="AY271" s="592"/>
      <c r="AZ271" s="592"/>
      <c r="BA271" s="592"/>
      <c r="BB271" s="592"/>
      <c r="BC271" s="592"/>
      <c r="BD271" s="592"/>
      <c r="BE271" s="592"/>
      <c r="BF271" s="592"/>
      <c r="BG271" s="592"/>
      <c r="BH271" s="592"/>
      <c r="BI271" s="592"/>
      <c r="BJ271" s="592"/>
      <c r="BK271" s="592"/>
      <c r="BL271" s="592"/>
      <c r="BM271" s="592"/>
      <c r="BN271" s="592"/>
      <c r="BO271" s="592"/>
      <c r="BP271"/>
      <c r="BQ271" s="592"/>
      <c r="BR271" s="592"/>
      <c r="BS271" s="592"/>
      <c r="BT271" s="592"/>
      <c r="BU271" s="592"/>
      <c r="BV271" s="592"/>
      <c r="BW271" s="592"/>
      <c r="BX271" s="592"/>
      <c r="BY271" s="592"/>
      <c r="BZ271" s="592"/>
      <c r="CA271" s="592"/>
      <c r="CB271" s="592"/>
      <c r="CC271" s="592"/>
      <c r="CD271" s="592"/>
      <c r="CE271" s="592"/>
      <c r="CF271" s="592"/>
      <c r="CG271" s="592"/>
      <c r="CH271" s="592"/>
      <c r="CI271" s="592"/>
      <c r="CJ271" s="592"/>
      <c r="CK271" s="592"/>
      <c r="CL271" s="592"/>
      <c r="CM271" s="592"/>
      <c r="CN271" s="592"/>
      <c r="CO271" s="592"/>
      <c r="CP271"/>
      <c r="CQ271" s="592"/>
      <c r="CR271" s="592"/>
      <c r="CS271" s="592"/>
      <c r="CT271" s="592"/>
      <c r="CU271" s="592"/>
      <c r="CV271" s="592"/>
      <c r="CW271" s="592"/>
      <c r="CX271" s="592"/>
      <c r="CY271" s="592"/>
      <c r="CZ271" s="592"/>
      <c r="DA271" s="592"/>
      <c r="DB271" s="592"/>
      <c r="DC271" s="592"/>
      <c r="DD271" s="592"/>
      <c r="DE271" s="592"/>
      <c r="DF271" s="592"/>
      <c r="DG271" s="592"/>
      <c r="DH271" s="592"/>
      <c r="DI271" s="592"/>
      <c r="DJ271" s="592"/>
      <c r="DK271" s="592"/>
      <c r="DL271" s="592"/>
      <c r="DM271" s="592"/>
      <c r="DN271" s="592"/>
      <c r="DO271" s="592"/>
    </row>
    <row r="272" spans="1:119" ht="15.4" customHeight="1" x14ac:dyDescent="0.3">
      <c r="A272"/>
      <c r="B272" s="324"/>
      <c r="C272" s="592"/>
      <c r="D272" s="829" t="s">
        <v>245</v>
      </c>
      <c r="E272" s="829"/>
      <c r="F272" s="595"/>
      <c r="G272" s="595"/>
      <c r="H272" s="595"/>
      <c r="I272" s="595"/>
      <c r="J272" s="595"/>
      <c r="K272" s="595"/>
      <c r="L272" s="595"/>
      <c r="M272" s="595"/>
      <c r="N272" s="595"/>
      <c r="O272" s="595"/>
      <c r="P272" s="592"/>
      <c r="Q272" s="829" t="s">
        <v>245</v>
      </c>
      <c r="R272" s="829"/>
      <c r="S272" s="595"/>
      <c r="T272" s="595"/>
      <c r="U272" s="595"/>
      <c r="V272" s="595"/>
      <c r="W272" s="595"/>
      <c r="X272" s="595"/>
      <c r="Y272" s="595"/>
      <c r="Z272" s="595"/>
      <c r="AA272" s="595"/>
      <c r="AB272" s="595"/>
      <c r="AC272" s="592"/>
      <c r="AD272" s="829" t="s">
        <v>245</v>
      </c>
      <c r="AE272" s="829"/>
      <c r="AF272" s="595"/>
      <c r="AG272" s="595"/>
      <c r="AH272" s="595"/>
      <c r="AI272" s="595"/>
      <c r="AJ272" s="595"/>
      <c r="AK272" s="595"/>
      <c r="AL272" s="595"/>
      <c r="AM272" s="595"/>
      <c r="AN272" s="595"/>
      <c r="AO272" s="595"/>
      <c r="AP272" s="591"/>
      <c r="AQ272" s="829" t="s">
        <v>245</v>
      </c>
      <c r="AR272" s="829"/>
      <c r="AS272" s="595"/>
      <c r="AT272" s="595"/>
      <c r="AU272" s="595"/>
      <c r="AV272" s="595"/>
      <c r="AW272" s="595"/>
      <c r="AX272" s="595"/>
      <c r="AY272" s="595"/>
      <c r="AZ272" s="595"/>
      <c r="BA272" s="595"/>
      <c r="BB272" s="595"/>
      <c r="BC272" s="592"/>
      <c r="BD272" s="829" t="s">
        <v>245</v>
      </c>
      <c r="BE272" s="829"/>
      <c r="BF272" s="595"/>
      <c r="BG272" s="595"/>
      <c r="BH272" s="595"/>
      <c r="BI272" s="595"/>
      <c r="BJ272" s="595"/>
      <c r="BK272" s="595"/>
      <c r="BL272" s="595"/>
      <c r="BM272" s="595"/>
      <c r="BN272" s="595"/>
      <c r="BO272" s="595"/>
      <c r="BP272"/>
      <c r="BQ272" s="829" t="s">
        <v>245</v>
      </c>
      <c r="BR272" s="829"/>
      <c r="BS272" s="595"/>
      <c r="BT272" s="595"/>
      <c r="BU272" s="595"/>
      <c r="BV272" s="595"/>
      <c r="BW272" s="595"/>
      <c r="BX272" s="595"/>
      <c r="BY272" s="595"/>
      <c r="BZ272" s="595"/>
      <c r="CA272" s="595"/>
      <c r="CB272" s="595"/>
      <c r="CC272" s="592"/>
      <c r="CD272" s="829" t="s">
        <v>245</v>
      </c>
      <c r="CE272" s="829"/>
      <c r="CF272" s="595"/>
      <c r="CG272" s="595"/>
      <c r="CH272" s="595"/>
      <c r="CI272" s="595"/>
      <c r="CJ272" s="595"/>
      <c r="CK272" s="595"/>
      <c r="CL272" s="595"/>
      <c r="CM272" s="595"/>
      <c r="CN272" s="595"/>
      <c r="CO272" s="595"/>
      <c r="CP272"/>
      <c r="CQ272" s="829" t="s">
        <v>245</v>
      </c>
      <c r="CR272" s="829"/>
      <c r="CS272" s="595"/>
      <c r="CT272" s="595"/>
      <c r="CU272" s="595"/>
      <c r="CV272" s="595"/>
      <c r="CW272" s="595"/>
      <c r="CX272" s="595"/>
      <c r="CY272" s="595"/>
      <c r="CZ272" s="595"/>
      <c r="DA272" s="595"/>
      <c r="DB272" s="595"/>
      <c r="DC272" s="592"/>
      <c r="DD272" s="829" t="s">
        <v>245</v>
      </c>
      <c r="DE272" s="829"/>
      <c r="DF272" s="595"/>
      <c r="DG272" s="595"/>
      <c r="DH272" s="595"/>
      <c r="DI272" s="595"/>
      <c r="DJ272" s="595"/>
      <c r="DK272" s="595"/>
      <c r="DL272" s="595"/>
      <c r="DM272" s="595"/>
      <c r="DN272" s="595"/>
      <c r="DO272" s="595"/>
    </row>
    <row r="273" spans="1:119" ht="28.9" customHeight="1" x14ac:dyDescent="0.2">
      <c r="A273"/>
      <c r="B273" s="324"/>
      <c r="C273" s="592"/>
      <c r="D273" s="829"/>
      <c r="E273" s="829"/>
      <c r="F273" s="831" t="s">
        <v>171</v>
      </c>
      <c r="G273" s="831"/>
      <c r="H273" s="831"/>
      <c r="I273" s="831"/>
      <c r="J273" s="831"/>
      <c r="K273" s="831"/>
      <c r="L273" s="831"/>
      <c r="M273" s="831"/>
      <c r="N273" s="831"/>
      <c r="O273" s="831"/>
      <c r="P273" s="592"/>
      <c r="Q273" s="829"/>
      <c r="R273" s="829"/>
      <c r="S273" s="831" t="s">
        <v>171</v>
      </c>
      <c r="T273" s="831"/>
      <c r="U273" s="831"/>
      <c r="V273" s="831"/>
      <c r="W273" s="831"/>
      <c r="X273" s="831"/>
      <c r="Y273" s="831"/>
      <c r="Z273" s="831"/>
      <c r="AA273" s="831"/>
      <c r="AB273" s="831"/>
      <c r="AC273" s="592"/>
      <c r="AD273" s="829"/>
      <c r="AE273" s="829"/>
      <c r="AF273" s="831" t="s">
        <v>171</v>
      </c>
      <c r="AG273" s="831"/>
      <c r="AH273" s="831"/>
      <c r="AI273" s="831"/>
      <c r="AJ273" s="831"/>
      <c r="AK273" s="831"/>
      <c r="AL273" s="831"/>
      <c r="AM273" s="831"/>
      <c r="AN273" s="831"/>
      <c r="AO273" s="831"/>
      <c r="AP273" s="591"/>
      <c r="AQ273" s="829"/>
      <c r="AR273" s="829"/>
      <c r="AS273" s="831" t="s">
        <v>171</v>
      </c>
      <c r="AT273" s="831"/>
      <c r="AU273" s="831"/>
      <c r="AV273" s="831"/>
      <c r="AW273" s="831"/>
      <c r="AX273" s="831"/>
      <c r="AY273" s="831"/>
      <c r="AZ273" s="831"/>
      <c r="BA273" s="831"/>
      <c r="BB273" s="831"/>
      <c r="BC273" s="592"/>
      <c r="BD273" s="829"/>
      <c r="BE273" s="829"/>
      <c r="BF273" s="831" t="s">
        <v>171</v>
      </c>
      <c r="BG273" s="831"/>
      <c r="BH273" s="831"/>
      <c r="BI273" s="831"/>
      <c r="BJ273" s="831"/>
      <c r="BK273" s="831"/>
      <c r="BL273" s="831"/>
      <c r="BM273" s="831"/>
      <c r="BN273" s="831"/>
      <c r="BO273" s="831"/>
      <c r="BP273"/>
      <c r="BQ273" s="829"/>
      <c r="BR273" s="829"/>
      <c r="BS273" s="831" t="s">
        <v>171</v>
      </c>
      <c r="BT273" s="831"/>
      <c r="BU273" s="831"/>
      <c r="BV273" s="831"/>
      <c r="BW273" s="831"/>
      <c r="BX273" s="831"/>
      <c r="BY273" s="831"/>
      <c r="BZ273" s="831"/>
      <c r="CA273" s="831"/>
      <c r="CB273" s="831"/>
      <c r="CC273" s="592"/>
      <c r="CD273" s="829"/>
      <c r="CE273" s="829"/>
      <c r="CF273" s="831" t="s">
        <v>171</v>
      </c>
      <c r="CG273" s="831"/>
      <c r="CH273" s="831"/>
      <c r="CI273" s="831"/>
      <c r="CJ273" s="831"/>
      <c r="CK273" s="831"/>
      <c r="CL273" s="831"/>
      <c r="CM273" s="831"/>
      <c r="CN273" s="831"/>
      <c r="CO273" s="831"/>
      <c r="CP273"/>
      <c r="CQ273" s="829"/>
      <c r="CR273" s="829"/>
      <c r="CS273" s="831" t="s">
        <v>171</v>
      </c>
      <c r="CT273" s="831"/>
      <c r="CU273" s="831"/>
      <c r="CV273" s="831"/>
      <c r="CW273" s="831"/>
      <c r="CX273" s="831"/>
      <c r="CY273" s="831"/>
      <c r="CZ273" s="831"/>
      <c r="DA273" s="831"/>
      <c r="DB273" s="831"/>
      <c r="DC273" s="592"/>
      <c r="DD273" s="829"/>
      <c r="DE273" s="829"/>
      <c r="DF273" s="831" t="s">
        <v>171</v>
      </c>
      <c r="DG273" s="831"/>
      <c r="DH273" s="831"/>
      <c r="DI273" s="831"/>
      <c r="DJ273" s="831"/>
      <c r="DK273" s="831"/>
      <c r="DL273" s="831"/>
      <c r="DM273" s="831"/>
      <c r="DN273" s="831"/>
      <c r="DO273" s="831"/>
    </row>
    <row r="274" spans="1:119" ht="15.4" customHeight="1" x14ac:dyDescent="0.2">
      <c r="A274"/>
      <c r="B274" s="324"/>
      <c r="C274" s="592"/>
      <c r="D274" s="830"/>
      <c r="E274" s="830"/>
      <c r="F274" s="596" t="s">
        <v>16</v>
      </c>
      <c r="G274" s="596">
        <v>1</v>
      </c>
      <c r="H274" s="596">
        <v>2</v>
      </c>
      <c r="I274" s="596">
        <v>3</v>
      </c>
      <c r="J274" s="596">
        <v>4</v>
      </c>
      <c r="K274" s="596">
        <v>5</v>
      </c>
      <c r="L274" s="596">
        <v>6</v>
      </c>
      <c r="M274" s="596">
        <v>7</v>
      </c>
      <c r="N274" s="596">
        <v>8</v>
      </c>
      <c r="O274" s="596">
        <v>9</v>
      </c>
      <c r="P274" s="592"/>
      <c r="Q274" s="830"/>
      <c r="R274" s="830"/>
      <c r="S274" s="596" t="s">
        <v>16</v>
      </c>
      <c r="T274" s="596">
        <v>1</v>
      </c>
      <c r="U274" s="596">
        <v>2</v>
      </c>
      <c r="V274" s="596">
        <v>3</v>
      </c>
      <c r="W274" s="596">
        <v>4</v>
      </c>
      <c r="X274" s="596">
        <v>5</v>
      </c>
      <c r="Y274" s="596">
        <v>6</v>
      </c>
      <c r="Z274" s="596">
        <v>7</v>
      </c>
      <c r="AA274" s="596">
        <v>8</v>
      </c>
      <c r="AB274" s="596">
        <v>9</v>
      </c>
      <c r="AC274" s="592"/>
      <c r="AD274" s="830"/>
      <c r="AE274" s="830"/>
      <c r="AF274" s="596" t="s">
        <v>16</v>
      </c>
      <c r="AG274" s="596">
        <v>1</v>
      </c>
      <c r="AH274" s="596">
        <v>2</v>
      </c>
      <c r="AI274" s="596">
        <v>3</v>
      </c>
      <c r="AJ274" s="596">
        <v>4</v>
      </c>
      <c r="AK274" s="596">
        <v>5</v>
      </c>
      <c r="AL274" s="596">
        <v>6</v>
      </c>
      <c r="AM274" s="596">
        <v>7</v>
      </c>
      <c r="AN274" s="596">
        <v>8</v>
      </c>
      <c r="AO274" s="596">
        <v>9</v>
      </c>
      <c r="AP274" s="591"/>
      <c r="AQ274" s="830"/>
      <c r="AR274" s="830"/>
      <c r="AS274" s="596" t="s">
        <v>16</v>
      </c>
      <c r="AT274" s="596">
        <v>1</v>
      </c>
      <c r="AU274" s="596">
        <v>2</v>
      </c>
      <c r="AV274" s="596">
        <v>3</v>
      </c>
      <c r="AW274" s="596">
        <v>4</v>
      </c>
      <c r="AX274" s="596">
        <v>5</v>
      </c>
      <c r="AY274" s="596">
        <v>6</v>
      </c>
      <c r="AZ274" s="596">
        <v>7</v>
      </c>
      <c r="BA274" s="596">
        <v>8</v>
      </c>
      <c r="BB274" s="596">
        <v>9</v>
      </c>
      <c r="BC274" s="592"/>
      <c r="BD274" s="830"/>
      <c r="BE274" s="830"/>
      <c r="BF274" s="596" t="s">
        <v>16</v>
      </c>
      <c r="BG274" s="596">
        <v>1</v>
      </c>
      <c r="BH274" s="596">
        <v>2</v>
      </c>
      <c r="BI274" s="596">
        <v>3</v>
      </c>
      <c r="BJ274" s="596">
        <v>4</v>
      </c>
      <c r="BK274" s="596">
        <v>5</v>
      </c>
      <c r="BL274" s="596">
        <v>6</v>
      </c>
      <c r="BM274" s="596">
        <v>7</v>
      </c>
      <c r="BN274" s="596">
        <v>8</v>
      </c>
      <c r="BO274" s="596">
        <v>9</v>
      </c>
      <c r="BP274"/>
      <c r="BQ274" s="830"/>
      <c r="BR274" s="830"/>
      <c r="BS274" s="596" t="s">
        <v>16</v>
      </c>
      <c r="BT274" s="596">
        <v>1</v>
      </c>
      <c r="BU274" s="596">
        <v>2</v>
      </c>
      <c r="BV274" s="596">
        <v>3</v>
      </c>
      <c r="BW274" s="596">
        <v>4</v>
      </c>
      <c r="BX274" s="596">
        <v>5</v>
      </c>
      <c r="BY274" s="596">
        <v>6</v>
      </c>
      <c r="BZ274" s="596">
        <v>7</v>
      </c>
      <c r="CA274" s="596">
        <v>8</v>
      </c>
      <c r="CB274" s="596">
        <v>9</v>
      </c>
      <c r="CC274" s="592"/>
      <c r="CD274" s="830"/>
      <c r="CE274" s="830"/>
      <c r="CF274" s="596" t="s">
        <v>16</v>
      </c>
      <c r="CG274" s="596">
        <v>1</v>
      </c>
      <c r="CH274" s="596">
        <v>2</v>
      </c>
      <c r="CI274" s="596">
        <v>3</v>
      </c>
      <c r="CJ274" s="596">
        <v>4</v>
      </c>
      <c r="CK274" s="596">
        <v>5</v>
      </c>
      <c r="CL274" s="596">
        <v>6</v>
      </c>
      <c r="CM274" s="596">
        <v>7</v>
      </c>
      <c r="CN274" s="596">
        <v>8</v>
      </c>
      <c r="CO274" s="596">
        <v>9</v>
      </c>
      <c r="CP274"/>
      <c r="CQ274" s="830"/>
      <c r="CR274" s="830"/>
      <c r="CS274" s="596" t="s">
        <v>16</v>
      </c>
      <c r="CT274" s="596">
        <v>1</v>
      </c>
      <c r="CU274" s="596">
        <v>2</v>
      </c>
      <c r="CV274" s="596">
        <v>3</v>
      </c>
      <c r="CW274" s="596">
        <v>4</v>
      </c>
      <c r="CX274" s="596">
        <v>5</v>
      </c>
      <c r="CY274" s="596">
        <v>6</v>
      </c>
      <c r="CZ274" s="596">
        <v>7</v>
      </c>
      <c r="DA274" s="596">
        <v>8</v>
      </c>
      <c r="DB274" s="596">
        <v>9</v>
      </c>
      <c r="DC274" s="592"/>
      <c r="DD274" s="830"/>
      <c r="DE274" s="830"/>
      <c r="DF274" s="596" t="s">
        <v>16</v>
      </c>
      <c r="DG274" s="596">
        <v>1</v>
      </c>
      <c r="DH274" s="596">
        <v>2</v>
      </c>
      <c r="DI274" s="596">
        <v>3</v>
      </c>
      <c r="DJ274" s="596">
        <v>4</v>
      </c>
      <c r="DK274" s="596">
        <v>5</v>
      </c>
      <c r="DL274" s="596">
        <v>6</v>
      </c>
      <c r="DM274" s="596">
        <v>7</v>
      </c>
      <c r="DN274" s="596">
        <v>8</v>
      </c>
      <c r="DO274" s="596">
        <v>9</v>
      </c>
    </row>
    <row r="275" spans="1:119" ht="15.4" customHeight="1" x14ac:dyDescent="0.2">
      <c r="A275"/>
      <c r="B275" s="838" t="s">
        <v>247</v>
      </c>
      <c r="C275" s="592"/>
      <c r="D275" s="826" t="s">
        <v>173</v>
      </c>
      <c r="E275" s="597" t="s">
        <v>92</v>
      </c>
      <c r="F275" s="599">
        <v>0</v>
      </c>
      <c r="G275" s="599">
        <v>3</v>
      </c>
      <c r="H275" s="599">
        <v>1</v>
      </c>
      <c r="I275" s="599">
        <v>1</v>
      </c>
      <c r="J275" s="599">
        <v>0</v>
      </c>
      <c r="K275" s="599">
        <v>0</v>
      </c>
      <c r="L275" s="599">
        <v>0</v>
      </c>
      <c r="M275" s="599">
        <v>0</v>
      </c>
      <c r="N275" s="599">
        <v>0</v>
      </c>
      <c r="O275" s="600">
        <v>0</v>
      </c>
      <c r="P275" s="592"/>
      <c r="Q275" s="826" t="s">
        <v>173</v>
      </c>
      <c r="R275" s="597" t="s">
        <v>92</v>
      </c>
      <c r="S275" s="599">
        <v>0</v>
      </c>
      <c r="T275" s="599">
        <v>1</v>
      </c>
      <c r="U275" s="599">
        <v>0</v>
      </c>
      <c r="V275" s="599">
        <v>1</v>
      </c>
      <c r="W275" s="599">
        <v>0</v>
      </c>
      <c r="X275" s="599">
        <v>0</v>
      </c>
      <c r="Y275" s="599">
        <v>0</v>
      </c>
      <c r="Z275" s="599">
        <v>0</v>
      </c>
      <c r="AA275" s="599">
        <v>0</v>
      </c>
      <c r="AB275" s="600">
        <v>0</v>
      </c>
      <c r="AC275" s="592"/>
      <c r="AD275" s="826" t="s">
        <v>173</v>
      </c>
      <c r="AE275" s="597" t="s">
        <v>92</v>
      </c>
      <c r="AF275" s="599">
        <v>0</v>
      </c>
      <c r="AG275" s="599">
        <v>2</v>
      </c>
      <c r="AH275" s="599">
        <v>1</v>
      </c>
      <c r="AI275" s="599">
        <v>0</v>
      </c>
      <c r="AJ275" s="599">
        <v>0</v>
      </c>
      <c r="AK275" s="599">
        <v>0</v>
      </c>
      <c r="AL275" s="599">
        <v>0</v>
      </c>
      <c r="AM275" s="599">
        <v>0</v>
      </c>
      <c r="AN275" s="599">
        <v>0</v>
      </c>
      <c r="AO275" s="600">
        <v>0</v>
      </c>
      <c r="AP275" s="591"/>
      <c r="AQ275" s="826" t="s">
        <v>173</v>
      </c>
      <c r="AR275" s="597" t="s">
        <v>92</v>
      </c>
      <c r="AS275" s="599">
        <v>0</v>
      </c>
      <c r="AT275" s="599">
        <v>0</v>
      </c>
      <c r="AU275" s="599">
        <v>0</v>
      </c>
      <c r="AV275" s="599">
        <v>1</v>
      </c>
      <c r="AW275" s="599">
        <v>0</v>
      </c>
      <c r="AX275" s="599">
        <v>0</v>
      </c>
      <c r="AY275" s="599">
        <v>0</v>
      </c>
      <c r="AZ275" s="599">
        <v>0</v>
      </c>
      <c r="BA275" s="599">
        <v>0</v>
      </c>
      <c r="BB275" s="600">
        <v>0</v>
      </c>
      <c r="BC275" s="592"/>
      <c r="BD275" s="826" t="s">
        <v>173</v>
      </c>
      <c r="BE275" s="597" t="s">
        <v>92</v>
      </c>
      <c r="BF275" s="599">
        <v>0</v>
      </c>
      <c r="BG275" s="599">
        <v>3</v>
      </c>
      <c r="BH275" s="599">
        <v>1</v>
      </c>
      <c r="BI275" s="599">
        <v>0</v>
      </c>
      <c r="BJ275" s="599">
        <v>0</v>
      </c>
      <c r="BK275" s="599">
        <v>0</v>
      </c>
      <c r="BL275" s="599">
        <v>0</v>
      </c>
      <c r="BM275" s="599">
        <v>0</v>
      </c>
      <c r="BN275" s="599">
        <v>0</v>
      </c>
      <c r="BO275" s="600">
        <v>0</v>
      </c>
      <c r="BP275"/>
      <c r="BQ275" s="826" t="s">
        <v>173</v>
      </c>
      <c r="BR275" s="597" t="s">
        <v>92</v>
      </c>
      <c r="BS275" s="599">
        <v>0</v>
      </c>
      <c r="BT275" s="599">
        <v>2</v>
      </c>
      <c r="BU275" s="599">
        <v>0</v>
      </c>
      <c r="BV275" s="599">
        <v>0</v>
      </c>
      <c r="BW275" s="599">
        <v>0</v>
      </c>
      <c r="BX275" s="599">
        <v>0</v>
      </c>
      <c r="BY275" s="599">
        <v>0</v>
      </c>
      <c r="BZ275" s="599">
        <v>0</v>
      </c>
      <c r="CA275" s="599">
        <v>0</v>
      </c>
      <c r="CB275" s="600">
        <v>0</v>
      </c>
      <c r="CC275" s="592"/>
      <c r="CD275" s="826" t="s">
        <v>173</v>
      </c>
      <c r="CE275" s="597" t="s">
        <v>92</v>
      </c>
      <c r="CF275" s="599">
        <v>0</v>
      </c>
      <c r="CG275" s="599">
        <v>1</v>
      </c>
      <c r="CH275" s="599">
        <v>1</v>
      </c>
      <c r="CI275" s="599">
        <v>1</v>
      </c>
      <c r="CJ275" s="599">
        <v>0</v>
      </c>
      <c r="CK275" s="599">
        <v>0</v>
      </c>
      <c r="CL275" s="599">
        <v>0</v>
      </c>
      <c r="CM275" s="599">
        <v>0</v>
      </c>
      <c r="CN275" s="599">
        <v>0</v>
      </c>
      <c r="CO275" s="600">
        <v>0</v>
      </c>
      <c r="CP275"/>
      <c r="CQ275" s="826" t="s">
        <v>173</v>
      </c>
      <c r="CR275" s="597" t="s">
        <v>92</v>
      </c>
      <c r="CS275" s="599">
        <v>0</v>
      </c>
      <c r="CT275" s="599">
        <v>3</v>
      </c>
      <c r="CU275" s="599">
        <v>1</v>
      </c>
      <c r="CV275" s="599">
        <v>1</v>
      </c>
      <c r="CW275" s="599">
        <v>0</v>
      </c>
      <c r="CX275" s="599">
        <v>0</v>
      </c>
      <c r="CY275" s="599">
        <v>0</v>
      </c>
      <c r="CZ275" s="599">
        <v>0</v>
      </c>
      <c r="DA275" s="599">
        <v>0</v>
      </c>
      <c r="DB275" s="600">
        <v>0</v>
      </c>
      <c r="DC275" s="592"/>
      <c r="DD275" s="826" t="s">
        <v>173</v>
      </c>
      <c r="DE275" s="597" t="s">
        <v>92</v>
      </c>
      <c r="DF275" s="599">
        <v>0</v>
      </c>
      <c r="DG275" s="599">
        <v>0</v>
      </c>
      <c r="DH275" s="599">
        <v>0</v>
      </c>
      <c r="DI275" s="599">
        <v>0</v>
      </c>
      <c r="DJ275" s="599">
        <v>0</v>
      </c>
      <c r="DK275" s="599">
        <v>0</v>
      </c>
      <c r="DL275" s="599">
        <v>0</v>
      </c>
      <c r="DM275" s="599">
        <v>0</v>
      </c>
      <c r="DN275" s="599">
        <v>0</v>
      </c>
      <c r="DO275" s="600">
        <v>0</v>
      </c>
    </row>
    <row r="276" spans="1:119" ht="15.4" customHeight="1" x14ac:dyDescent="0.2">
      <c r="A276"/>
      <c r="B276" s="838"/>
      <c r="C276" s="592"/>
      <c r="D276" s="827"/>
      <c r="E276" s="597">
        <v>1</v>
      </c>
      <c r="F276" s="599">
        <v>1</v>
      </c>
      <c r="G276" s="599">
        <v>11</v>
      </c>
      <c r="H276" s="599">
        <v>15</v>
      </c>
      <c r="I276" s="599">
        <v>7</v>
      </c>
      <c r="J276" s="599">
        <v>1</v>
      </c>
      <c r="K276" s="599">
        <v>0</v>
      </c>
      <c r="L276" s="599">
        <v>3</v>
      </c>
      <c r="M276" s="599">
        <v>0</v>
      </c>
      <c r="N276" s="599">
        <v>1</v>
      </c>
      <c r="O276" s="599">
        <v>0</v>
      </c>
      <c r="P276" s="592"/>
      <c r="Q276" s="827"/>
      <c r="R276" s="597">
        <v>1</v>
      </c>
      <c r="S276" s="599">
        <v>1</v>
      </c>
      <c r="T276" s="599">
        <v>7</v>
      </c>
      <c r="U276" s="599">
        <v>11</v>
      </c>
      <c r="V276" s="599">
        <v>4</v>
      </c>
      <c r="W276" s="599">
        <v>0</v>
      </c>
      <c r="X276" s="599">
        <v>0</v>
      </c>
      <c r="Y276" s="599">
        <v>2</v>
      </c>
      <c r="Z276" s="599">
        <v>0</v>
      </c>
      <c r="AA276" s="599">
        <v>0</v>
      </c>
      <c r="AB276" s="599">
        <v>0</v>
      </c>
      <c r="AC276" s="592"/>
      <c r="AD276" s="827"/>
      <c r="AE276" s="597">
        <v>1</v>
      </c>
      <c r="AF276" s="599">
        <v>0</v>
      </c>
      <c r="AG276" s="599">
        <v>4</v>
      </c>
      <c r="AH276" s="599">
        <v>4</v>
      </c>
      <c r="AI276" s="599">
        <v>3</v>
      </c>
      <c r="AJ276" s="599">
        <v>1</v>
      </c>
      <c r="AK276" s="599">
        <v>0</v>
      </c>
      <c r="AL276" s="599">
        <v>1</v>
      </c>
      <c r="AM276" s="599">
        <v>0</v>
      </c>
      <c r="AN276" s="599">
        <v>1</v>
      </c>
      <c r="AO276" s="599">
        <v>0</v>
      </c>
      <c r="AP276" s="591"/>
      <c r="AQ276" s="827"/>
      <c r="AR276" s="597">
        <v>1</v>
      </c>
      <c r="AS276" s="599">
        <v>0</v>
      </c>
      <c r="AT276" s="599">
        <v>9</v>
      </c>
      <c r="AU276" s="599">
        <v>7</v>
      </c>
      <c r="AV276" s="599">
        <v>4</v>
      </c>
      <c r="AW276" s="599">
        <v>0</v>
      </c>
      <c r="AX276" s="599">
        <v>0</v>
      </c>
      <c r="AY276" s="599">
        <v>2</v>
      </c>
      <c r="AZ276" s="599">
        <v>0</v>
      </c>
      <c r="BA276" s="599">
        <v>0</v>
      </c>
      <c r="BB276" s="599">
        <v>0</v>
      </c>
      <c r="BC276" s="592"/>
      <c r="BD276" s="827"/>
      <c r="BE276" s="597">
        <v>1</v>
      </c>
      <c r="BF276" s="599">
        <v>1</v>
      </c>
      <c r="BG276" s="599">
        <v>2</v>
      </c>
      <c r="BH276" s="599">
        <v>8</v>
      </c>
      <c r="BI276" s="599">
        <v>3</v>
      </c>
      <c r="BJ276" s="599">
        <v>1</v>
      </c>
      <c r="BK276" s="599">
        <v>0</v>
      </c>
      <c r="BL276" s="599">
        <v>1</v>
      </c>
      <c r="BM276" s="599">
        <v>0</v>
      </c>
      <c r="BN276" s="599">
        <v>1</v>
      </c>
      <c r="BO276" s="599">
        <v>0</v>
      </c>
      <c r="BP276"/>
      <c r="BQ276" s="827"/>
      <c r="BR276" s="597">
        <v>1</v>
      </c>
      <c r="BS276" s="599">
        <v>0</v>
      </c>
      <c r="BT276" s="599">
        <v>7</v>
      </c>
      <c r="BU276" s="599">
        <v>11</v>
      </c>
      <c r="BV276" s="599">
        <v>4</v>
      </c>
      <c r="BW276" s="599">
        <v>1</v>
      </c>
      <c r="BX276" s="599">
        <v>0</v>
      </c>
      <c r="BY276" s="599">
        <v>2</v>
      </c>
      <c r="BZ276" s="599">
        <v>0</v>
      </c>
      <c r="CA276" s="599">
        <v>0</v>
      </c>
      <c r="CB276" s="599">
        <v>0</v>
      </c>
      <c r="CC276" s="592"/>
      <c r="CD276" s="827"/>
      <c r="CE276" s="597">
        <v>1</v>
      </c>
      <c r="CF276" s="599">
        <v>1</v>
      </c>
      <c r="CG276" s="599">
        <v>4</v>
      </c>
      <c r="CH276" s="599">
        <v>4</v>
      </c>
      <c r="CI276" s="599">
        <v>3</v>
      </c>
      <c r="CJ276" s="599">
        <v>0</v>
      </c>
      <c r="CK276" s="599">
        <v>0</v>
      </c>
      <c r="CL276" s="599">
        <v>1</v>
      </c>
      <c r="CM276" s="599">
        <v>0</v>
      </c>
      <c r="CN276" s="599">
        <v>1</v>
      </c>
      <c r="CO276" s="599">
        <v>0</v>
      </c>
      <c r="CP276"/>
      <c r="CQ276" s="827"/>
      <c r="CR276" s="597">
        <v>1</v>
      </c>
      <c r="CS276" s="599">
        <v>1</v>
      </c>
      <c r="CT276" s="599">
        <v>7</v>
      </c>
      <c r="CU276" s="599">
        <v>6</v>
      </c>
      <c r="CV276" s="599">
        <v>6</v>
      </c>
      <c r="CW276" s="599">
        <v>0</v>
      </c>
      <c r="CX276" s="599">
        <v>0</v>
      </c>
      <c r="CY276" s="599">
        <v>1</v>
      </c>
      <c r="CZ276" s="599">
        <v>0</v>
      </c>
      <c r="DA276" s="599">
        <v>1</v>
      </c>
      <c r="DB276" s="599">
        <v>0</v>
      </c>
      <c r="DC276" s="592"/>
      <c r="DD276" s="827"/>
      <c r="DE276" s="597">
        <v>1</v>
      </c>
      <c r="DF276" s="599">
        <v>0</v>
      </c>
      <c r="DG276" s="599">
        <v>4</v>
      </c>
      <c r="DH276" s="599">
        <v>9</v>
      </c>
      <c r="DI276" s="599">
        <v>1</v>
      </c>
      <c r="DJ276" s="599">
        <v>1</v>
      </c>
      <c r="DK276" s="599">
        <v>0</v>
      </c>
      <c r="DL276" s="599">
        <v>2</v>
      </c>
      <c r="DM276" s="599">
        <v>0</v>
      </c>
      <c r="DN276" s="599">
        <v>0</v>
      </c>
      <c r="DO276" s="599">
        <v>0</v>
      </c>
    </row>
    <row r="277" spans="1:119" ht="15.4" customHeight="1" x14ac:dyDescent="0.2">
      <c r="A277"/>
      <c r="B277" s="838"/>
      <c r="C277" s="592"/>
      <c r="D277" s="827"/>
      <c r="E277" s="597" t="s">
        <v>45</v>
      </c>
      <c r="F277" s="599">
        <v>30</v>
      </c>
      <c r="G277" s="599">
        <v>211</v>
      </c>
      <c r="H277" s="599">
        <v>525</v>
      </c>
      <c r="I277" s="599">
        <v>378</v>
      </c>
      <c r="J277" s="599">
        <v>101</v>
      </c>
      <c r="K277" s="599">
        <v>42</v>
      </c>
      <c r="L277" s="599">
        <v>6</v>
      </c>
      <c r="M277" s="599">
        <v>2</v>
      </c>
      <c r="N277" s="599">
        <v>1</v>
      </c>
      <c r="O277" s="599">
        <v>0</v>
      </c>
      <c r="P277" s="592"/>
      <c r="Q277" s="827"/>
      <c r="R277" s="597" t="s">
        <v>45</v>
      </c>
      <c r="S277" s="599">
        <v>11</v>
      </c>
      <c r="T277" s="599">
        <v>92</v>
      </c>
      <c r="U277" s="599">
        <v>256</v>
      </c>
      <c r="V277" s="599">
        <v>219</v>
      </c>
      <c r="W277" s="599">
        <v>64</v>
      </c>
      <c r="X277" s="599">
        <v>29</v>
      </c>
      <c r="Y277" s="599">
        <v>5</v>
      </c>
      <c r="Z277" s="599">
        <v>0</v>
      </c>
      <c r="AA277" s="599">
        <v>1</v>
      </c>
      <c r="AB277" s="599">
        <v>0</v>
      </c>
      <c r="AC277" s="592"/>
      <c r="AD277" s="827"/>
      <c r="AE277" s="597" t="s">
        <v>45</v>
      </c>
      <c r="AF277" s="599">
        <v>19</v>
      </c>
      <c r="AG277" s="599">
        <v>119</v>
      </c>
      <c r="AH277" s="599">
        <v>269</v>
      </c>
      <c r="AI277" s="599">
        <v>159</v>
      </c>
      <c r="AJ277" s="599">
        <v>37</v>
      </c>
      <c r="AK277" s="599">
        <v>13</v>
      </c>
      <c r="AL277" s="599">
        <v>1</v>
      </c>
      <c r="AM277" s="599">
        <v>2</v>
      </c>
      <c r="AN277" s="599">
        <v>0</v>
      </c>
      <c r="AO277" s="599">
        <v>0</v>
      </c>
      <c r="AP277" s="591"/>
      <c r="AQ277" s="827"/>
      <c r="AR277" s="597" t="s">
        <v>45</v>
      </c>
      <c r="AS277" s="599">
        <v>16</v>
      </c>
      <c r="AT277" s="599">
        <v>125</v>
      </c>
      <c r="AU277" s="599">
        <v>262</v>
      </c>
      <c r="AV277" s="599">
        <v>168</v>
      </c>
      <c r="AW277" s="599">
        <v>34</v>
      </c>
      <c r="AX277" s="599">
        <v>13</v>
      </c>
      <c r="AY277" s="599">
        <v>2</v>
      </c>
      <c r="AZ277" s="599">
        <v>1</v>
      </c>
      <c r="BA277" s="599">
        <v>0</v>
      </c>
      <c r="BB277" s="599">
        <v>0</v>
      </c>
      <c r="BC277" s="592"/>
      <c r="BD277" s="827"/>
      <c r="BE277" s="597" t="s">
        <v>45</v>
      </c>
      <c r="BF277" s="599">
        <v>14</v>
      </c>
      <c r="BG277" s="599">
        <v>86</v>
      </c>
      <c r="BH277" s="599">
        <v>263</v>
      </c>
      <c r="BI277" s="599">
        <v>210</v>
      </c>
      <c r="BJ277" s="599">
        <v>67</v>
      </c>
      <c r="BK277" s="599">
        <v>29</v>
      </c>
      <c r="BL277" s="599">
        <v>4</v>
      </c>
      <c r="BM277" s="599">
        <v>1</v>
      </c>
      <c r="BN277" s="599">
        <v>1</v>
      </c>
      <c r="BO277" s="599">
        <v>0</v>
      </c>
      <c r="BP277"/>
      <c r="BQ277" s="827"/>
      <c r="BR277" s="597" t="s">
        <v>45</v>
      </c>
      <c r="BS277" s="599">
        <v>19</v>
      </c>
      <c r="BT277" s="599">
        <v>167</v>
      </c>
      <c r="BU277" s="599">
        <v>415</v>
      </c>
      <c r="BV277" s="599">
        <v>294</v>
      </c>
      <c r="BW277" s="599">
        <v>80</v>
      </c>
      <c r="BX277" s="599">
        <v>26</v>
      </c>
      <c r="BY277" s="599">
        <v>3</v>
      </c>
      <c r="BZ277" s="599">
        <v>2</v>
      </c>
      <c r="CA277" s="599">
        <v>0</v>
      </c>
      <c r="CB277" s="599">
        <v>0</v>
      </c>
      <c r="CC277" s="592"/>
      <c r="CD277" s="827"/>
      <c r="CE277" s="597" t="s">
        <v>45</v>
      </c>
      <c r="CF277" s="599">
        <v>11</v>
      </c>
      <c r="CG277" s="599">
        <v>44</v>
      </c>
      <c r="CH277" s="599">
        <v>110</v>
      </c>
      <c r="CI277" s="599">
        <v>84</v>
      </c>
      <c r="CJ277" s="599">
        <v>21</v>
      </c>
      <c r="CK277" s="599">
        <v>16</v>
      </c>
      <c r="CL277" s="599">
        <v>3</v>
      </c>
      <c r="CM277" s="599">
        <v>0</v>
      </c>
      <c r="CN277" s="599">
        <v>1</v>
      </c>
      <c r="CO277" s="599">
        <v>0</v>
      </c>
      <c r="CP277"/>
      <c r="CQ277" s="827"/>
      <c r="CR277" s="597" t="s">
        <v>45</v>
      </c>
      <c r="CS277" s="599">
        <v>10</v>
      </c>
      <c r="CT277" s="599">
        <v>28</v>
      </c>
      <c r="CU277" s="599">
        <v>81</v>
      </c>
      <c r="CV277" s="599">
        <v>64</v>
      </c>
      <c r="CW277" s="599">
        <v>21</v>
      </c>
      <c r="CX277" s="599">
        <v>14</v>
      </c>
      <c r="CY277" s="599">
        <v>1</v>
      </c>
      <c r="CZ277" s="599">
        <v>1</v>
      </c>
      <c r="DA277" s="599">
        <v>1</v>
      </c>
      <c r="DB277" s="599">
        <v>0</v>
      </c>
      <c r="DC277" s="592"/>
      <c r="DD277" s="827"/>
      <c r="DE277" s="597" t="s">
        <v>45</v>
      </c>
      <c r="DF277" s="599">
        <v>20</v>
      </c>
      <c r="DG277" s="599">
        <v>183</v>
      </c>
      <c r="DH277" s="599">
        <v>444</v>
      </c>
      <c r="DI277" s="599">
        <v>314</v>
      </c>
      <c r="DJ277" s="599">
        <v>80</v>
      </c>
      <c r="DK277" s="599">
        <v>28</v>
      </c>
      <c r="DL277" s="599">
        <v>5</v>
      </c>
      <c r="DM277" s="599">
        <v>1</v>
      </c>
      <c r="DN277" s="599">
        <v>0</v>
      </c>
      <c r="DO277" s="599">
        <v>0</v>
      </c>
    </row>
    <row r="278" spans="1:119" ht="15.4" customHeight="1" x14ac:dyDescent="0.2">
      <c r="A278"/>
      <c r="B278" s="838"/>
      <c r="C278" s="592"/>
      <c r="D278" s="827"/>
      <c r="E278" s="597" t="s">
        <v>33</v>
      </c>
      <c r="F278" s="599">
        <v>19</v>
      </c>
      <c r="G278" s="599">
        <v>127</v>
      </c>
      <c r="H278" s="599">
        <v>318</v>
      </c>
      <c r="I278" s="599">
        <v>360</v>
      </c>
      <c r="J278" s="599">
        <v>94</v>
      </c>
      <c r="K278" s="599">
        <v>60</v>
      </c>
      <c r="L278" s="599">
        <v>9</v>
      </c>
      <c r="M278" s="599">
        <v>3</v>
      </c>
      <c r="N278" s="599">
        <v>1</v>
      </c>
      <c r="O278" s="599">
        <v>0</v>
      </c>
      <c r="P278" s="592"/>
      <c r="Q278" s="827"/>
      <c r="R278" s="597" t="s">
        <v>33</v>
      </c>
      <c r="S278" s="599">
        <v>8</v>
      </c>
      <c r="T278" s="599">
        <v>55</v>
      </c>
      <c r="U278" s="599">
        <v>146</v>
      </c>
      <c r="V278" s="599">
        <v>221</v>
      </c>
      <c r="W278" s="599">
        <v>60</v>
      </c>
      <c r="X278" s="599">
        <v>42</v>
      </c>
      <c r="Y278" s="599">
        <v>3</v>
      </c>
      <c r="Z278" s="599">
        <v>0</v>
      </c>
      <c r="AA278" s="599">
        <v>1</v>
      </c>
      <c r="AB278" s="599">
        <v>0</v>
      </c>
      <c r="AC278" s="592"/>
      <c r="AD278" s="827"/>
      <c r="AE278" s="597" t="s">
        <v>33</v>
      </c>
      <c r="AF278" s="599">
        <v>11</v>
      </c>
      <c r="AG278" s="599">
        <v>72</v>
      </c>
      <c r="AH278" s="599">
        <v>172</v>
      </c>
      <c r="AI278" s="599">
        <v>139</v>
      </c>
      <c r="AJ278" s="599">
        <v>34</v>
      </c>
      <c r="AK278" s="599">
        <v>18</v>
      </c>
      <c r="AL278" s="599">
        <v>6</v>
      </c>
      <c r="AM278" s="599">
        <v>3</v>
      </c>
      <c r="AN278" s="599">
        <v>0</v>
      </c>
      <c r="AO278" s="599">
        <v>0</v>
      </c>
      <c r="AP278" s="591"/>
      <c r="AQ278" s="827"/>
      <c r="AR278" s="597" t="s">
        <v>33</v>
      </c>
      <c r="AS278" s="599">
        <v>14</v>
      </c>
      <c r="AT278" s="599">
        <v>65</v>
      </c>
      <c r="AU278" s="599">
        <v>148</v>
      </c>
      <c r="AV278" s="599">
        <v>131</v>
      </c>
      <c r="AW278" s="599">
        <v>36</v>
      </c>
      <c r="AX278" s="599">
        <v>15</v>
      </c>
      <c r="AY278" s="599">
        <v>1</v>
      </c>
      <c r="AZ278" s="599">
        <v>0</v>
      </c>
      <c r="BA278" s="599">
        <v>0</v>
      </c>
      <c r="BB278" s="599">
        <v>0</v>
      </c>
      <c r="BC278" s="592"/>
      <c r="BD278" s="827"/>
      <c r="BE278" s="597" t="s">
        <v>33</v>
      </c>
      <c r="BF278" s="599">
        <v>5</v>
      </c>
      <c r="BG278" s="599">
        <v>62</v>
      </c>
      <c r="BH278" s="599">
        <v>170</v>
      </c>
      <c r="BI278" s="599">
        <v>229</v>
      </c>
      <c r="BJ278" s="599">
        <v>58</v>
      </c>
      <c r="BK278" s="599">
        <v>45</v>
      </c>
      <c r="BL278" s="599">
        <v>8</v>
      </c>
      <c r="BM278" s="599">
        <v>3</v>
      </c>
      <c r="BN278" s="599">
        <v>1</v>
      </c>
      <c r="BO278" s="599">
        <v>0</v>
      </c>
      <c r="BP278"/>
      <c r="BQ278" s="827"/>
      <c r="BR278" s="597" t="s">
        <v>33</v>
      </c>
      <c r="BS278" s="599">
        <v>10</v>
      </c>
      <c r="BT278" s="599">
        <v>72</v>
      </c>
      <c r="BU278" s="599">
        <v>193</v>
      </c>
      <c r="BV278" s="599">
        <v>204</v>
      </c>
      <c r="BW278" s="599">
        <v>54</v>
      </c>
      <c r="BX278" s="599">
        <v>32</v>
      </c>
      <c r="BY278" s="599">
        <v>3</v>
      </c>
      <c r="BZ278" s="599">
        <v>2</v>
      </c>
      <c r="CA278" s="599">
        <v>1</v>
      </c>
      <c r="CB278" s="599">
        <v>0</v>
      </c>
      <c r="CC278" s="592"/>
      <c r="CD278" s="827"/>
      <c r="CE278" s="597" t="s">
        <v>33</v>
      </c>
      <c r="CF278" s="599">
        <v>9</v>
      </c>
      <c r="CG278" s="599">
        <v>55</v>
      </c>
      <c r="CH278" s="599">
        <v>125</v>
      </c>
      <c r="CI278" s="599">
        <v>156</v>
      </c>
      <c r="CJ278" s="599">
        <v>40</v>
      </c>
      <c r="CK278" s="599">
        <v>28</v>
      </c>
      <c r="CL278" s="599">
        <v>6</v>
      </c>
      <c r="CM278" s="599">
        <v>1</v>
      </c>
      <c r="CN278" s="599">
        <v>0</v>
      </c>
      <c r="CO278" s="599">
        <v>0</v>
      </c>
      <c r="CP278"/>
      <c r="CQ278" s="827"/>
      <c r="CR278" s="597" t="s">
        <v>33</v>
      </c>
      <c r="CS278" s="599">
        <v>2</v>
      </c>
      <c r="CT278" s="599">
        <v>17</v>
      </c>
      <c r="CU278" s="599">
        <v>39</v>
      </c>
      <c r="CV278" s="599">
        <v>45</v>
      </c>
      <c r="CW278" s="599">
        <v>13</v>
      </c>
      <c r="CX278" s="599">
        <v>14</v>
      </c>
      <c r="CY278" s="599">
        <v>3</v>
      </c>
      <c r="CZ278" s="599">
        <v>0</v>
      </c>
      <c r="DA278" s="599">
        <v>0</v>
      </c>
      <c r="DB278" s="599">
        <v>0</v>
      </c>
      <c r="DC278" s="592"/>
      <c r="DD278" s="827"/>
      <c r="DE278" s="597" t="s">
        <v>33</v>
      </c>
      <c r="DF278" s="599">
        <v>17</v>
      </c>
      <c r="DG278" s="599">
        <v>110</v>
      </c>
      <c r="DH278" s="599">
        <v>279</v>
      </c>
      <c r="DI278" s="599">
        <v>315</v>
      </c>
      <c r="DJ278" s="599">
        <v>81</v>
      </c>
      <c r="DK278" s="599">
        <v>46</v>
      </c>
      <c r="DL278" s="599">
        <v>6</v>
      </c>
      <c r="DM278" s="599">
        <v>3</v>
      </c>
      <c r="DN278" s="599">
        <v>1</v>
      </c>
      <c r="DO278" s="599">
        <v>0</v>
      </c>
    </row>
    <row r="279" spans="1:119" ht="15.4" customHeight="1" x14ac:dyDescent="0.2">
      <c r="A279"/>
      <c r="B279" s="838"/>
      <c r="C279" s="592"/>
      <c r="D279" s="827"/>
      <c r="E279" s="597" t="s">
        <v>34</v>
      </c>
      <c r="F279" s="599">
        <v>15</v>
      </c>
      <c r="G279" s="599">
        <v>133</v>
      </c>
      <c r="H279" s="599">
        <v>416</v>
      </c>
      <c r="I279" s="599">
        <v>477</v>
      </c>
      <c r="J279" s="599">
        <v>171</v>
      </c>
      <c r="K279" s="599">
        <v>95</v>
      </c>
      <c r="L279" s="599">
        <v>42</v>
      </c>
      <c r="M279" s="599">
        <v>6</v>
      </c>
      <c r="N279" s="599">
        <v>2</v>
      </c>
      <c r="O279" s="599">
        <v>1</v>
      </c>
      <c r="P279" s="592"/>
      <c r="Q279" s="827"/>
      <c r="R279" s="597" t="s">
        <v>34</v>
      </c>
      <c r="S279" s="599">
        <v>5</v>
      </c>
      <c r="T279" s="599">
        <v>48</v>
      </c>
      <c r="U279" s="599">
        <v>210</v>
      </c>
      <c r="V279" s="599">
        <v>282</v>
      </c>
      <c r="W279" s="599">
        <v>117</v>
      </c>
      <c r="X279" s="599">
        <v>72</v>
      </c>
      <c r="Y279" s="599">
        <v>34</v>
      </c>
      <c r="Z279" s="599">
        <v>5</v>
      </c>
      <c r="AA279" s="599">
        <v>2</v>
      </c>
      <c r="AB279" s="599">
        <v>1</v>
      </c>
      <c r="AC279" s="592"/>
      <c r="AD279" s="827"/>
      <c r="AE279" s="597" t="s">
        <v>34</v>
      </c>
      <c r="AF279" s="599">
        <v>10</v>
      </c>
      <c r="AG279" s="599">
        <v>85</v>
      </c>
      <c r="AH279" s="599">
        <v>206</v>
      </c>
      <c r="AI279" s="599">
        <v>195</v>
      </c>
      <c r="AJ279" s="599">
        <v>54</v>
      </c>
      <c r="AK279" s="599">
        <v>23</v>
      </c>
      <c r="AL279" s="599">
        <v>8</v>
      </c>
      <c r="AM279" s="599">
        <v>1</v>
      </c>
      <c r="AN279" s="599">
        <v>0</v>
      </c>
      <c r="AO279" s="599">
        <v>0</v>
      </c>
      <c r="AP279" s="591"/>
      <c r="AQ279" s="827"/>
      <c r="AR279" s="597" t="s">
        <v>34</v>
      </c>
      <c r="AS279" s="599">
        <v>12</v>
      </c>
      <c r="AT279" s="599">
        <v>74</v>
      </c>
      <c r="AU279" s="599">
        <v>175</v>
      </c>
      <c r="AV279" s="599">
        <v>204</v>
      </c>
      <c r="AW279" s="599">
        <v>67</v>
      </c>
      <c r="AX279" s="599">
        <v>39</v>
      </c>
      <c r="AY279" s="599">
        <v>8</v>
      </c>
      <c r="AZ279" s="599">
        <v>2</v>
      </c>
      <c r="BA279" s="599">
        <v>0</v>
      </c>
      <c r="BB279" s="599">
        <v>0</v>
      </c>
      <c r="BC279" s="592"/>
      <c r="BD279" s="827"/>
      <c r="BE279" s="597" t="s">
        <v>34</v>
      </c>
      <c r="BF279" s="599">
        <v>3</v>
      </c>
      <c r="BG279" s="599">
        <v>59</v>
      </c>
      <c r="BH279" s="599">
        <v>241</v>
      </c>
      <c r="BI279" s="599">
        <v>273</v>
      </c>
      <c r="BJ279" s="599">
        <v>104</v>
      </c>
      <c r="BK279" s="599">
        <v>56</v>
      </c>
      <c r="BL279" s="599">
        <v>34</v>
      </c>
      <c r="BM279" s="599">
        <v>4</v>
      </c>
      <c r="BN279" s="599">
        <v>2</v>
      </c>
      <c r="BO279" s="599">
        <v>1</v>
      </c>
      <c r="BP279"/>
      <c r="BQ279" s="827"/>
      <c r="BR279" s="597" t="s">
        <v>34</v>
      </c>
      <c r="BS279" s="599">
        <v>9</v>
      </c>
      <c r="BT279" s="599">
        <v>69</v>
      </c>
      <c r="BU279" s="599">
        <v>211</v>
      </c>
      <c r="BV279" s="599">
        <v>217</v>
      </c>
      <c r="BW279" s="599">
        <v>61</v>
      </c>
      <c r="BX279" s="599">
        <v>34</v>
      </c>
      <c r="BY279" s="599">
        <v>16</v>
      </c>
      <c r="BZ279" s="599">
        <v>2</v>
      </c>
      <c r="CA279" s="599">
        <v>0</v>
      </c>
      <c r="CB279" s="599">
        <v>0</v>
      </c>
      <c r="CC279" s="592"/>
      <c r="CD279" s="827"/>
      <c r="CE279" s="597" t="s">
        <v>34</v>
      </c>
      <c r="CF279" s="599">
        <v>6</v>
      </c>
      <c r="CG279" s="599">
        <v>64</v>
      </c>
      <c r="CH279" s="599">
        <v>205</v>
      </c>
      <c r="CI279" s="599">
        <v>260</v>
      </c>
      <c r="CJ279" s="599">
        <v>110</v>
      </c>
      <c r="CK279" s="599">
        <v>61</v>
      </c>
      <c r="CL279" s="599">
        <v>26</v>
      </c>
      <c r="CM279" s="599">
        <v>4</v>
      </c>
      <c r="CN279" s="599">
        <v>2</v>
      </c>
      <c r="CO279" s="599">
        <v>1</v>
      </c>
      <c r="CP279"/>
      <c r="CQ279" s="827"/>
      <c r="CR279" s="597" t="s">
        <v>34</v>
      </c>
      <c r="CS279" s="599">
        <v>1</v>
      </c>
      <c r="CT279" s="599">
        <v>10</v>
      </c>
      <c r="CU279" s="599">
        <v>42</v>
      </c>
      <c r="CV279" s="599">
        <v>51</v>
      </c>
      <c r="CW279" s="599">
        <v>19</v>
      </c>
      <c r="CX279" s="599">
        <v>19</v>
      </c>
      <c r="CY279" s="599">
        <v>9</v>
      </c>
      <c r="CZ279" s="599">
        <v>2</v>
      </c>
      <c r="DA279" s="599">
        <v>1</v>
      </c>
      <c r="DB279" s="599">
        <v>0</v>
      </c>
      <c r="DC279" s="592"/>
      <c r="DD279" s="827"/>
      <c r="DE279" s="597" t="s">
        <v>34</v>
      </c>
      <c r="DF279" s="599">
        <v>14</v>
      </c>
      <c r="DG279" s="599">
        <v>123</v>
      </c>
      <c r="DH279" s="599">
        <v>374</v>
      </c>
      <c r="DI279" s="599">
        <v>426</v>
      </c>
      <c r="DJ279" s="599">
        <v>152</v>
      </c>
      <c r="DK279" s="599">
        <v>76</v>
      </c>
      <c r="DL279" s="599">
        <v>33</v>
      </c>
      <c r="DM279" s="599">
        <v>4</v>
      </c>
      <c r="DN279" s="599">
        <v>1</v>
      </c>
      <c r="DO279" s="599">
        <v>1</v>
      </c>
    </row>
    <row r="280" spans="1:119" ht="15.4" customHeight="1" x14ac:dyDescent="0.2">
      <c r="A280"/>
      <c r="B280" s="838"/>
      <c r="C280" s="592"/>
      <c r="D280" s="827"/>
      <c r="E280" s="597" t="s">
        <v>35</v>
      </c>
      <c r="F280" s="599">
        <v>29</v>
      </c>
      <c r="G280" s="599">
        <v>152</v>
      </c>
      <c r="H280" s="599">
        <v>559</v>
      </c>
      <c r="I280" s="599">
        <v>922</v>
      </c>
      <c r="J280" s="599">
        <v>424</v>
      </c>
      <c r="K280" s="599">
        <v>251</v>
      </c>
      <c r="L280" s="599">
        <v>72</v>
      </c>
      <c r="M280" s="599">
        <v>17</v>
      </c>
      <c r="N280" s="599">
        <v>6</v>
      </c>
      <c r="O280" s="599">
        <v>3</v>
      </c>
      <c r="P280" s="592"/>
      <c r="Q280" s="827"/>
      <c r="R280" s="597" t="s">
        <v>35</v>
      </c>
      <c r="S280" s="599">
        <v>10</v>
      </c>
      <c r="T280" s="599">
        <v>65</v>
      </c>
      <c r="U280" s="599">
        <v>264</v>
      </c>
      <c r="V280" s="599">
        <v>555</v>
      </c>
      <c r="W280" s="599">
        <v>301</v>
      </c>
      <c r="X280" s="599">
        <v>205</v>
      </c>
      <c r="Y280" s="599">
        <v>59</v>
      </c>
      <c r="Z280" s="599">
        <v>15</v>
      </c>
      <c r="AA280" s="599">
        <v>6</v>
      </c>
      <c r="AB280" s="599">
        <v>3</v>
      </c>
      <c r="AC280" s="592"/>
      <c r="AD280" s="827"/>
      <c r="AE280" s="597" t="s">
        <v>35</v>
      </c>
      <c r="AF280" s="599">
        <v>19</v>
      </c>
      <c r="AG280" s="599">
        <v>87</v>
      </c>
      <c r="AH280" s="599">
        <v>295</v>
      </c>
      <c r="AI280" s="599">
        <v>367</v>
      </c>
      <c r="AJ280" s="599">
        <v>123</v>
      </c>
      <c r="AK280" s="599">
        <v>46</v>
      </c>
      <c r="AL280" s="599">
        <v>13</v>
      </c>
      <c r="AM280" s="599">
        <v>2</v>
      </c>
      <c r="AN280" s="599">
        <v>0</v>
      </c>
      <c r="AO280" s="599">
        <v>0</v>
      </c>
      <c r="AP280" s="591"/>
      <c r="AQ280" s="827"/>
      <c r="AR280" s="597" t="s">
        <v>35</v>
      </c>
      <c r="AS280" s="599">
        <v>15</v>
      </c>
      <c r="AT280" s="599">
        <v>70</v>
      </c>
      <c r="AU280" s="599">
        <v>262</v>
      </c>
      <c r="AV280" s="599">
        <v>341</v>
      </c>
      <c r="AW280" s="599">
        <v>125</v>
      </c>
      <c r="AX280" s="599">
        <v>50</v>
      </c>
      <c r="AY280" s="599">
        <v>10</v>
      </c>
      <c r="AZ280" s="599">
        <v>5</v>
      </c>
      <c r="BA280" s="599">
        <v>0</v>
      </c>
      <c r="BB280" s="599">
        <v>0</v>
      </c>
      <c r="BC280" s="592"/>
      <c r="BD280" s="827"/>
      <c r="BE280" s="597" t="s">
        <v>35</v>
      </c>
      <c r="BF280" s="599">
        <v>14</v>
      </c>
      <c r="BG280" s="599">
        <v>82</v>
      </c>
      <c r="BH280" s="599">
        <v>297</v>
      </c>
      <c r="BI280" s="599">
        <v>581</v>
      </c>
      <c r="BJ280" s="599">
        <v>299</v>
      </c>
      <c r="BK280" s="599">
        <v>201</v>
      </c>
      <c r="BL280" s="599">
        <v>62</v>
      </c>
      <c r="BM280" s="599">
        <v>12</v>
      </c>
      <c r="BN280" s="599">
        <v>6</v>
      </c>
      <c r="BO280" s="599">
        <v>3</v>
      </c>
      <c r="BP280"/>
      <c r="BQ280" s="827"/>
      <c r="BR280" s="597" t="s">
        <v>35</v>
      </c>
      <c r="BS280" s="599">
        <v>11</v>
      </c>
      <c r="BT280" s="599">
        <v>45</v>
      </c>
      <c r="BU280" s="599">
        <v>239</v>
      </c>
      <c r="BV280" s="599">
        <v>311</v>
      </c>
      <c r="BW280" s="599">
        <v>130</v>
      </c>
      <c r="BX280" s="599">
        <v>64</v>
      </c>
      <c r="BY280" s="599">
        <v>18</v>
      </c>
      <c r="BZ280" s="599">
        <v>5</v>
      </c>
      <c r="CA280" s="599">
        <v>2</v>
      </c>
      <c r="CB280" s="599">
        <v>2</v>
      </c>
      <c r="CC280" s="592"/>
      <c r="CD280" s="827"/>
      <c r="CE280" s="597" t="s">
        <v>35</v>
      </c>
      <c r="CF280" s="599">
        <v>18</v>
      </c>
      <c r="CG280" s="599">
        <v>107</v>
      </c>
      <c r="CH280" s="599">
        <v>320</v>
      </c>
      <c r="CI280" s="599">
        <v>611</v>
      </c>
      <c r="CJ280" s="599">
        <v>294</v>
      </c>
      <c r="CK280" s="599">
        <v>187</v>
      </c>
      <c r="CL280" s="599">
        <v>54</v>
      </c>
      <c r="CM280" s="599">
        <v>12</v>
      </c>
      <c r="CN280" s="599">
        <v>4</v>
      </c>
      <c r="CO280" s="599">
        <v>1</v>
      </c>
      <c r="CP280"/>
      <c r="CQ280" s="827"/>
      <c r="CR280" s="597" t="s">
        <v>35</v>
      </c>
      <c r="CS280" s="599">
        <v>6</v>
      </c>
      <c r="CT280" s="599">
        <v>12</v>
      </c>
      <c r="CU280" s="599">
        <v>52</v>
      </c>
      <c r="CV280" s="599">
        <v>68</v>
      </c>
      <c r="CW280" s="599">
        <v>45</v>
      </c>
      <c r="CX280" s="599">
        <v>24</v>
      </c>
      <c r="CY280" s="599">
        <v>9</v>
      </c>
      <c r="CZ280" s="599">
        <v>4</v>
      </c>
      <c r="DA280" s="599">
        <v>2</v>
      </c>
      <c r="DB280" s="599">
        <v>0</v>
      </c>
      <c r="DC280" s="592"/>
      <c r="DD280" s="827"/>
      <c r="DE280" s="597" t="s">
        <v>35</v>
      </c>
      <c r="DF280" s="599">
        <v>23</v>
      </c>
      <c r="DG280" s="599">
        <v>140</v>
      </c>
      <c r="DH280" s="599">
        <v>507</v>
      </c>
      <c r="DI280" s="599">
        <v>854</v>
      </c>
      <c r="DJ280" s="599">
        <v>379</v>
      </c>
      <c r="DK280" s="599">
        <v>227</v>
      </c>
      <c r="DL280" s="599">
        <v>63</v>
      </c>
      <c r="DM280" s="599">
        <v>13</v>
      </c>
      <c r="DN280" s="599">
        <v>4</v>
      </c>
      <c r="DO280" s="599">
        <v>3</v>
      </c>
    </row>
    <row r="281" spans="1:119" ht="15.4" customHeight="1" x14ac:dyDescent="0.2">
      <c r="A281"/>
      <c r="B281" s="838"/>
      <c r="C281" s="592"/>
      <c r="D281" s="827"/>
      <c r="E281" s="597" t="s">
        <v>36</v>
      </c>
      <c r="F281" s="599">
        <v>42</v>
      </c>
      <c r="G281" s="599">
        <v>203</v>
      </c>
      <c r="H281" s="599">
        <v>834</v>
      </c>
      <c r="I281" s="599">
        <v>1467</v>
      </c>
      <c r="J281" s="599">
        <v>995</v>
      </c>
      <c r="K281" s="599">
        <v>675</v>
      </c>
      <c r="L281" s="599">
        <v>313</v>
      </c>
      <c r="M281" s="599">
        <v>90</v>
      </c>
      <c r="N281" s="599">
        <v>21</v>
      </c>
      <c r="O281" s="599">
        <v>3</v>
      </c>
      <c r="P281" s="592"/>
      <c r="Q281" s="827"/>
      <c r="R281" s="597" t="s">
        <v>36</v>
      </c>
      <c r="S281" s="599">
        <v>13</v>
      </c>
      <c r="T281" s="599">
        <v>65</v>
      </c>
      <c r="U281" s="599">
        <v>356</v>
      </c>
      <c r="V281" s="599">
        <v>840</v>
      </c>
      <c r="W281" s="599">
        <v>680</v>
      </c>
      <c r="X281" s="599">
        <v>498</v>
      </c>
      <c r="Y281" s="599">
        <v>270</v>
      </c>
      <c r="Z281" s="599">
        <v>70</v>
      </c>
      <c r="AA281" s="599">
        <v>19</v>
      </c>
      <c r="AB281" s="599">
        <v>2</v>
      </c>
      <c r="AC281" s="592"/>
      <c r="AD281" s="827"/>
      <c r="AE281" s="597" t="s">
        <v>36</v>
      </c>
      <c r="AF281" s="599">
        <v>29</v>
      </c>
      <c r="AG281" s="599">
        <v>138</v>
      </c>
      <c r="AH281" s="599">
        <v>478</v>
      </c>
      <c r="AI281" s="599">
        <v>627</v>
      </c>
      <c r="AJ281" s="599">
        <v>315</v>
      </c>
      <c r="AK281" s="599">
        <v>177</v>
      </c>
      <c r="AL281" s="599">
        <v>43</v>
      </c>
      <c r="AM281" s="599">
        <v>20</v>
      </c>
      <c r="AN281" s="599">
        <v>2</v>
      </c>
      <c r="AO281" s="599">
        <v>1</v>
      </c>
      <c r="AP281" s="591"/>
      <c r="AQ281" s="827"/>
      <c r="AR281" s="597" t="s">
        <v>36</v>
      </c>
      <c r="AS281" s="599">
        <v>26</v>
      </c>
      <c r="AT281" s="599">
        <v>114</v>
      </c>
      <c r="AU281" s="599">
        <v>331</v>
      </c>
      <c r="AV281" s="599">
        <v>514</v>
      </c>
      <c r="AW281" s="599">
        <v>279</v>
      </c>
      <c r="AX281" s="599">
        <v>152</v>
      </c>
      <c r="AY281" s="599">
        <v>64</v>
      </c>
      <c r="AZ281" s="599">
        <v>13</v>
      </c>
      <c r="BA281" s="599">
        <v>0</v>
      </c>
      <c r="BB281" s="599">
        <v>1</v>
      </c>
      <c r="BC281" s="592"/>
      <c r="BD281" s="827"/>
      <c r="BE281" s="597" t="s">
        <v>36</v>
      </c>
      <c r="BF281" s="599">
        <v>16</v>
      </c>
      <c r="BG281" s="599">
        <v>89</v>
      </c>
      <c r="BH281" s="599">
        <v>503</v>
      </c>
      <c r="BI281" s="599">
        <v>953</v>
      </c>
      <c r="BJ281" s="599">
        <v>716</v>
      </c>
      <c r="BK281" s="599">
        <v>523</v>
      </c>
      <c r="BL281" s="599">
        <v>249</v>
      </c>
      <c r="BM281" s="599">
        <v>77</v>
      </c>
      <c r="BN281" s="599">
        <v>21</v>
      </c>
      <c r="BO281" s="599">
        <v>2</v>
      </c>
      <c r="BP281"/>
      <c r="BQ281" s="827"/>
      <c r="BR281" s="597" t="s">
        <v>36</v>
      </c>
      <c r="BS281" s="599">
        <v>17</v>
      </c>
      <c r="BT281" s="599">
        <v>61</v>
      </c>
      <c r="BU281" s="599">
        <v>233</v>
      </c>
      <c r="BV281" s="599">
        <v>322</v>
      </c>
      <c r="BW281" s="599">
        <v>197</v>
      </c>
      <c r="BX281" s="599">
        <v>92</v>
      </c>
      <c r="BY281" s="599">
        <v>49</v>
      </c>
      <c r="BZ281" s="599">
        <v>24</v>
      </c>
      <c r="CA281" s="599">
        <v>2</v>
      </c>
      <c r="CB281" s="599">
        <v>2</v>
      </c>
      <c r="CC281" s="592"/>
      <c r="CD281" s="827"/>
      <c r="CE281" s="597" t="s">
        <v>36</v>
      </c>
      <c r="CF281" s="599">
        <v>25</v>
      </c>
      <c r="CG281" s="599">
        <v>142</v>
      </c>
      <c r="CH281" s="599">
        <v>601</v>
      </c>
      <c r="CI281" s="599">
        <v>1145</v>
      </c>
      <c r="CJ281" s="599">
        <v>798</v>
      </c>
      <c r="CK281" s="599">
        <v>583</v>
      </c>
      <c r="CL281" s="599">
        <v>264</v>
      </c>
      <c r="CM281" s="599">
        <v>66</v>
      </c>
      <c r="CN281" s="599">
        <v>19</v>
      </c>
      <c r="CO281" s="599">
        <v>1</v>
      </c>
      <c r="CP281"/>
      <c r="CQ281" s="827"/>
      <c r="CR281" s="597" t="s">
        <v>36</v>
      </c>
      <c r="CS281" s="599">
        <v>3</v>
      </c>
      <c r="CT281" s="599">
        <v>18</v>
      </c>
      <c r="CU281" s="599">
        <v>59</v>
      </c>
      <c r="CV281" s="599">
        <v>124</v>
      </c>
      <c r="CW281" s="599">
        <v>98</v>
      </c>
      <c r="CX281" s="599">
        <v>63</v>
      </c>
      <c r="CY281" s="599">
        <v>30</v>
      </c>
      <c r="CZ281" s="599">
        <v>8</v>
      </c>
      <c r="DA281" s="599">
        <v>3</v>
      </c>
      <c r="DB281" s="599">
        <v>0</v>
      </c>
      <c r="DC281" s="592"/>
      <c r="DD281" s="827"/>
      <c r="DE281" s="597" t="s">
        <v>36</v>
      </c>
      <c r="DF281" s="599">
        <v>39</v>
      </c>
      <c r="DG281" s="599">
        <v>185</v>
      </c>
      <c r="DH281" s="599">
        <v>775</v>
      </c>
      <c r="DI281" s="599">
        <v>1343</v>
      </c>
      <c r="DJ281" s="599">
        <v>897</v>
      </c>
      <c r="DK281" s="599">
        <v>612</v>
      </c>
      <c r="DL281" s="599">
        <v>283</v>
      </c>
      <c r="DM281" s="599">
        <v>82</v>
      </c>
      <c r="DN281" s="599">
        <v>18</v>
      </c>
      <c r="DO281" s="599">
        <v>3</v>
      </c>
    </row>
    <row r="282" spans="1:119" ht="15.4" customHeight="1" x14ac:dyDescent="0.2">
      <c r="A282"/>
      <c r="B282" s="838"/>
      <c r="C282" s="592"/>
      <c r="D282" s="827"/>
      <c r="E282" s="597" t="s">
        <v>37</v>
      </c>
      <c r="F282" s="599">
        <v>56</v>
      </c>
      <c r="G282" s="599">
        <v>253</v>
      </c>
      <c r="H282" s="599">
        <v>963</v>
      </c>
      <c r="I282" s="599">
        <v>2130</v>
      </c>
      <c r="J282" s="599">
        <v>1650</v>
      </c>
      <c r="K282" s="599">
        <v>1476</v>
      </c>
      <c r="L282" s="599">
        <v>831</v>
      </c>
      <c r="M282" s="599">
        <v>290</v>
      </c>
      <c r="N282" s="599">
        <v>94</v>
      </c>
      <c r="O282" s="599">
        <v>12</v>
      </c>
      <c r="P282" s="592"/>
      <c r="Q282" s="827"/>
      <c r="R282" s="597" t="s">
        <v>37</v>
      </c>
      <c r="S282" s="599">
        <v>23</v>
      </c>
      <c r="T282" s="599">
        <v>75</v>
      </c>
      <c r="U282" s="599">
        <v>363</v>
      </c>
      <c r="V282" s="599">
        <v>1146</v>
      </c>
      <c r="W282" s="599">
        <v>1073</v>
      </c>
      <c r="X282" s="599">
        <v>1126</v>
      </c>
      <c r="Y282" s="599">
        <v>665</v>
      </c>
      <c r="Z282" s="599">
        <v>254</v>
      </c>
      <c r="AA282" s="599">
        <v>87</v>
      </c>
      <c r="AB282" s="599">
        <v>10</v>
      </c>
      <c r="AC282" s="592"/>
      <c r="AD282" s="827"/>
      <c r="AE282" s="597" t="s">
        <v>37</v>
      </c>
      <c r="AF282" s="599">
        <v>33</v>
      </c>
      <c r="AG282" s="599">
        <v>178</v>
      </c>
      <c r="AH282" s="599">
        <v>600</v>
      </c>
      <c r="AI282" s="599">
        <v>984</v>
      </c>
      <c r="AJ282" s="599">
        <v>577</v>
      </c>
      <c r="AK282" s="599">
        <v>350</v>
      </c>
      <c r="AL282" s="599">
        <v>166</v>
      </c>
      <c r="AM282" s="599">
        <v>36</v>
      </c>
      <c r="AN282" s="599">
        <v>7</v>
      </c>
      <c r="AO282" s="599">
        <v>2</v>
      </c>
      <c r="AP282" s="591"/>
      <c r="AQ282" s="827"/>
      <c r="AR282" s="597" t="s">
        <v>37</v>
      </c>
      <c r="AS282" s="599">
        <v>32</v>
      </c>
      <c r="AT282" s="599">
        <v>121</v>
      </c>
      <c r="AU282" s="599">
        <v>403</v>
      </c>
      <c r="AV282" s="599">
        <v>702</v>
      </c>
      <c r="AW282" s="599">
        <v>456</v>
      </c>
      <c r="AX282" s="599">
        <v>350</v>
      </c>
      <c r="AY282" s="599">
        <v>130</v>
      </c>
      <c r="AZ282" s="599">
        <v>40</v>
      </c>
      <c r="BA282" s="599">
        <v>10</v>
      </c>
      <c r="BB282" s="599">
        <v>3</v>
      </c>
      <c r="BC282" s="592"/>
      <c r="BD282" s="827"/>
      <c r="BE282" s="597" t="s">
        <v>37</v>
      </c>
      <c r="BF282" s="599">
        <v>24</v>
      </c>
      <c r="BG282" s="599">
        <v>132</v>
      </c>
      <c r="BH282" s="599">
        <v>560</v>
      </c>
      <c r="BI282" s="599">
        <v>1428</v>
      </c>
      <c r="BJ282" s="599">
        <v>1194</v>
      </c>
      <c r="BK282" s="599">
        <v>1126</v>
      </c>
      <c r="BL282" s="599">
        <v>701</v>
      </c>
      <c r="BM282" s="599">
        <v>250</v>
      </c>
      <c r="BN282" s="599">
        <v>84</v>
      </c>
      <c r="BO282" s="599">
        <v>9</v>
      </c>
      <c r="BP282"/>
      <c r="BQ282" s="827"/>
      <c r="BR282" s="597" t="s">
        <v>37</v>
      </c>
      <c r="BS282" s="599">
        <v>10</v>
      </c>
      <c r="BT282" s="599">
        <v>72</v>
      </c>
      <c r="BU282" s="599">
        <v>193</v>
      </c>
      <c r="BV282" s="599">
        <v>332</v>
      </c>
      <c r="BW282" s="599">
        <v>208</v>
      </c>
      <c r="BX282" s="599">
        <v>145</v>
      </c>
      <c r="BY282" s="599">
        <v>77</v>
      </c>
      <c r="BZ282" s="599">
        <v>24</v>
      </c>
      <c r="CA282" s="599">
        <v>7</v>
      </c>
      <c r="CB282" s="599">
        <v>0</v>
      </c>
      <c r="CC282" s="592"/>
      <c r="CD282" s="827"/>
      <c r="CE282" s="597" t="s">
        <v>37</v>
      </c>
      <c r="CF282" s="599">
        <v>46</v>
      </c>
      <c r="CG282" s="599">
        <v>181</v>
      </c>
      <c r="CH282" s="599">
        <v>770</v>
      </c>
      <c r="CI282" s="599">
        <v>1798</v>
      </c>
      <c r="CJ282" s="599">
        <v>1442</v>
      </c>
      <c r="CK282" s="599">
        <v>1331</v>
      </c>
      <c r="CL282" s="599">
        <v>754</v>
      </c>
      <c r="CM282" s="599">
        <v>266</v>
      </c>
      <c r="CN282" s="599">
        <v>87</v>
      </c>
      <c r="CO282" s="599">
        <v>12</v>
      </c>
      <c r="CP282"/>
      <c r="CQ282" s="827"/>
      <c r="CR282" s="597" t="s">
        <v>37</v>
      </c>
      <c r="CS282" s="599">
        <v>9</v>
      </c>
      <c r="CT282" s="599">
        <v>15</v>
      </c>
      <c r="CU282" s="599">
        <v>77</v>
      </c>
      <c r="CV282" s="599">
        <v>144</v>
      </c>
      <c r="CW282" s="599">
        <v>132</v>
      </c>
      <c r="CX282" s="599">
        <v>144</v>
      </c>
      <c r="CY282" s="599">
        <v>86</v>
      </c>
      <c r="CZ282" s="599">
        <v>31</v>
      </c>
      <c r="DA282" s="599">
        <v>20</v>
      </c>
      <c r="DB282" s="599">
        <v>3</v>
      </c>
      <c r="DC282" s="592"/>
      <c r="DD282" s="827"/>
      <c r="DE282" s="597" t="s">
        <v>37</v>
      </c>
      <c r="DF282" s="599">
        <v>47</v>
      </c>
      <c r="DG282" s="599">
        <v>238</v>
      </c>
      <c r="DH282" s="599">
        <v>886</v>
      </c>
      <c r="DI282" s="599">
        <v>1986</v>
      </c>
      <c r="DJ282" s="599">
        <v>1518</v>
      </c>
      <c r="DK282" s="599">
        <v>1332</v>
      </c>
      <c r="DL282" s="599">
        <v>745</v>
      </c>
      <c r="DM282" s="599">
        <v>259</v>
      </c>
      <c r="DN282" s="599">
        <v>74</v>
      </c>
      <c r="DO282" s="599">
        <v>9</v>
      </c>
    </row>
    <row r="283" spans="1:119" ht="15.4" customHeight="1" x14ac:dyDescent="0.2">
      <c r="A283"/>
      <c r="B283" s="838"/>
      <c r="C283" s="592"/>
      <c r="D283" s="827"/>
      <c r="E283" s="597" t="s">
        <v>38</v>
      </c>
      <c r="F283" s="599">
        <v>34</v>
      </c>
      <c r="G283" s="599">
        <v>191</v>
      </c>
      <c r="H283" s="599">
        <v>633</v>
      </c>
      <c r="I283" s="599">
        <v>1709</v>
      </c>
      <c r="J283" s="599">
        <v>1712</v>
      </c>
      <c r="K283" s="599">
        <v>1915</v>
      </c>
      <c r="L283" s="599">
        <v>1469</v>
      </c>
      <c r="M283" s="599">
        <v>693</v>
      </c>
      <c r="N283" s="599">
        <v>307</v>
      </c>
      <c r="O283" s="599">
        <v>67</v>
      </c>
      <c r="P283" s="592"/>
      <c r="Q283" s="827"/>
      <c r="R283" s="597" t="s">
        <v>38</v>
      </c>
      <c r="S283" s="599">
        <v>12</v>
      </c>
      <c r="T283" s="599">
        <v>46</v>
      </c>
      <c r="U283" s="599">
        <v>204</v>
      </c>
      <c r="V283" s="599">
        <v>742</v>
      </c>
      <c r="W283" s="599">
        <v>952</v>
      </c>
      <c r="X283" s="599">
        <v>1384</v>
      </c>
      <c r="Y283" s="599">
        <v>1177</v>
      </c>
      <c r="Z283" s="599">
        <v>594</v>
      </c>
      <c r="AA283" s="599">
        <v>278</v>
      </c>
      <c r="AB283" s="599">
        <v>61</v>
      </c>
      <c r="AC283" s="592"/>
      <c r="AD283" s="827"/>
      <c r="AE283" s="597" t="s">
        <v>38</v>
      </c>
      <c r="AF283" s="599">
        <v>22</v>
      </c>
      <c r="AG283" s="599">
        <v>145</v>
      </c>
      <c r="AH283" s="599">
        <v>429</v>
      </c>
      <c r="AI283" s="599">
        <v>967</v>
      </c>
      <c r="AJ283" s="599">
        <v>760</v>
      </c>
      <c r="AK283" s="599">
        <v>531</v>
      </c>
      <c r="AL283" s="599">
        <v>292</v>
      </c>
      <c r="AM283" s="599">
        <v>99</v>
      </c>
      <c r="AN283" s="599">
        <v>29</v>
      </c>
      <c r="AO283" s="599">
        <v>6</v>
      </c>
      <c r="AP283" s="591"/>
      <c r="AQ283" s="827"/>
      <c r="AR283" s="597" t="s">
        <v>38</v>
      </c>
      <c r="AS283" s="599">
        <v>23</v>
      </c>
      <c r="AT283" s="599">
        <v>73</v>
      </c>
      <c r="AU283" s="599">
        <v>259</v>
      </c>
      <c r="AV283" s="599">
        <v>516</v>
      </c>
      <c r="AW283" s="599">
        <v>418</v>
      </c>
      <c r="AX283" s="599">
        <v>397</v>
      </c>
      <c r="AY283" s="599">
        <v>257</v>
      </c>
      <c r="AZ283" s="599">
        <v>96</v>
      </c>
      <c r="BA283" s="599">
        <v>22</v>
      </c>
      <c r="BB283" s="599">
        <v>9</v>
      </c>
      <c r="BC283" s="592"/>
      <c r="BD283" s="827"/>
      <c r="BE283" s="597" t="s">
        <v>38</v>
      </c>
      <c r="BF283" s="599">
        <v>11</v>
      </c>
      <c r="BG283" s="599">
        <v>118</v>
      </c>
      <c r="BH283" s="599">
        <v>374</v>
      </c>
      <c r="BI283" s="599">
        <v>1193</v>
      </c>
      <c r="BJ283" s="599">
        <v>1294</v>
      </c>
      <c r="BK283" s="599">
        <v>1518</v>
      </c>
      <c r="BL283" s="599">
        <v>1212</v>
      </c>
      <c r="BM283" s="599">
        <v>597</v>
      </c>
      <c r="BN283" s="599">
        <v>285</v>
      </c>
      <c r="BO283" s="599">
        <v>58</v>
      </c>
      <c r="BP283"/>
      <c r="BQ283" s="827"/>
      <c r="BR283" s="597" t="s">
        <v>38</v>
      </c>
      <c r="BS283" s="599">
        <v>5</v>
      </c>
      <c r="BT283" s="599">
        <v>35</v>
      </c>
      <c r="BU283" s="599">
        <v>95</v>
      </c>
      <c r="BV283" s="599">
        <v>221</v>
      </c>
      <c r="BW283" s="599">
        <v>177</v>
      </c>
      <c r="BX283" s="599">
        <v>130</v>
      </c>
      <c r="BY283" s="599">
        <v>84</v>
      </c>
      <c r="BZ283" s="599">
        <v>31</v>
      </c>
      <c r="CA283" s="599">
        <v>11</v>
      </c>
      <c r="CB283" s="599">
        <v>3</v>
      </c>
      <c r="CC283" s="592"/>
      <c r="CD283" s="827"/>
      <c r="CE283" s="597" t="s">
        <v>38</v>
      </c>
      <c r="CF283" s="599">
        <v>29</v>
      </c>
      <c r="CG283" s="599">
        <v>156</v>
      </c>
      <c r="CH283" s="599">
        <v>538</v>
      </c>
      <c r="CI283" s="599">
        <v>1488</v>
      </c>
      <c r="CJ283" s="599">
        <v>1535</v>
      </c>
      <c r="CK283" s="599">
        <v>1785</v>
      </c>
      <c r="CL283" s="599">
        <v>1385</v>
      </c>
      <c r="CM283" s="599">
        <v>662</v>
      </c>
      <c r="CN283" s="599">
        <v>296</v>
      </c>
      <c r="CO283" s="599">
        <v>64</v>
      </c>
      <c r="CP283"/>
      <c r="CQ283" s="827"/>
      <c r="CR283" s="597" t="s">
        <v>38</v>
      </c>
      <c r="CS283" s="599">
        <v>4</v>
      </c>
      <c r="CT283" s="599">
        <v>8</v>
      </c>
      <c r="CU283" s="599">
        <v>41</v>
      </c>
      <c r="CV283" s="599">
        <v>133</v>
      </c>
      <c r="CW283" s="599">
        <v>116</v>
      </c>
      <c r="CX283" s="599">
        <v>136</v>
      </c>
      <c r="CY283" s="599">
        <v>134</v>
      </c>
      <c r="CZ283" s="599">
        <v>50</v>
      </c>
      <c r="DA283" s="599">
        <v>35</v>
      </c>
      <c r="DB283" s="599">
        <v>9</v>
      </c>
      <c r="DC283" s="592"/>
      <c r="DD283" s="827"/>
      <c r="DE283" s="597" t="s">
        <v>38</v>
      </c>
      <c r="DF283" s="599">
        <v>30</v>
      </c>
      <c r="DG283" s="599">
        <v>183</v>
      </c>
      <c r="DH283" s="599">
        <v>592</v>
      </c>
      <c r="DI283" s="599">
        <v>1576</v>
      </c>
      <c r="DJ283" s="599">
        <v>1596</v>
      </c>
      <c r="DK283" s="599">
        <v>1779</v>
      </c>
      <c r="DL283" s="599">
        <v>1335</v>
      </c>
      <c r="DM283" s="599">
        <v>643</v>
      </c>
      <c r="DN283" s="599">
        <v>272</v>
      </c>
      <c r="DO283" s="599">
        <v>58</v>
      </c>
    </row>
    <row r="284" spans="1:119" ht="15.4" customHeight="1" x14ac:dyDescent="0.2">
      <c r="A284"/>
      <c r="B284" s="838"/>
      <c r="C284" s="592"/>
      <c r="D284" s="827"/>
      <c r="E284" s="597" t="s">
        <v>39</v>
      </c>
      <c r="F284" s="599">
        <v>15</v>
      </c>
      <c r="G284" s="599">
        <v>72</v>
      </c>
      <c r="H284" s="599">
        <v>288</v>
      </c>
      <c r="I284" s="599">
        <v>948</v>
      </c>
      <c r="J284" s="599">
        <v>1050</v>
      </c>
      <c r="K284" s="599">
        <v>1550</v>
      </c>
      <c r="L284" s="599">
        <v>1739</v>
      </c>
      <c r="M284" s="599">
        <v>1071</v>
      </c>
      <c r="N284" s="599">
        <v>639</v>
      </c>
      <c r="O284" s="599">
        <v>239</v>
      </c>
      <c r="P284" s="592"/>
      <c r="Q284" s="827"/>
      <c r="R284" s="597" t="s">
        <v>39</v>
      </c>
      <c r="S284" s="599">
        <v>3</v>
      </c>
      <c r="T284" s="599">
        <v>19</v>
      </c>
      <c r="U284" s="599">
        <v>70</v>
      </c>
      <c r="V284" s="599">
        <v>334</v>
      </c>
      <c r="W284" s="599">
        <v>508</v>
      </c>
      <c r="X284" s="599">
        <v>923</v>
      </c>
      <c r="Y284" s="599">
        <v>1285</v>
      </c>
      <c r="Z284" s="599">
        <v>885</v>
      </c>
      <c r="AA284" s="599">
        <v>556</v>
      </c>
      <c r="AB284" s="599">
        <v>212</v>
      </c>
      <c r="AC284" s="592"/>
      <c r="AD284" s="827"/>
      <c r="AE284" s="597" t="s">
        <v>39</v>
      </c>
      <c r="AF284" s="599">
        <v>12</v>
      </c>
      <c r="AG284" s="599">
        <v>53</v>
      </c>
      <c r="AH284" s="599">
        <v>218</v>
      </c>
      <c r="AI284" s="599">
        <v>614</v>
      </c>
      <c r="AJ284" s="599">
        <v>542</v>
      </c>
      <c r="AK284" s="599">
        <v>627</v>
      </c>
      <c r="AL284" s="599">
        <v>454</v>
      </c>
      <c r="AM284" s="599">
        <v>186</v>
      </c>
      <c r="AN284" s="599">
        <v>83</v>
      </c>
      <c r="AO284" s="599">
        <v>27</v>
      </c>
      <c r="AP284" s="591"/>
      <c r="AQ284" s="827"/>
      <c r="AR284" s="597" t="s">
        <v>39</v>
      </c>
      <c r="AS284" s="599">
        <v>9</v>
      </c>
      <c r="AT284" s="599">
        <v>34</v>
      </c>
      <c r="AU284" s="599">
        <v>97</v>
      </c>
      <c r="AV284" s="599">
        <v>264</v>
      </c>
      <c r="AW284" s="599">
        <v>241</v>
      </c>
      <c r="AX284" s="599">
        <v>263</v>
      </c>
      <c r="AY284" s="599">
        <v>252</v>
      </c>
      <c r="AZ284" s="599">
        <v>131</v>
      </c>
      <c r="BA284" s="599">
        <v>58</v>
      </c>
      <c r="BB284" s="599">
        <v>14</v>
      </c>
      <c r="BC284" s="592"/>
      <c r="BD284" s="827"/>
      <c r="BE284" s="597" t="s">
        <v>39</v>
      </c>
      <c r="BF284" s="599">
        <v>6</v>
      </c>
      <c r="BG284" s="599">
        <v>38</v>
      </c>
      <c r="BH284" s="599">
        <v>191</v>
      </c>
      <c r="BI284" s="599">
        <v>684</v>
      </c>
      <c r="BJ284" s="599">
        <v>809</v>
      </c>
      <c r="BK284" s="599">
        <v>1287</v>
      </c>
      <c r="BL284" s="599">
        <v>1487</v>
      </c>
      <c r="BM284" s="599">
        <v>940</v>
      </c>
      <c r="BN284" s="599">
        <v>581</v>
      </c>
      <c r="BO284" s="599">
        <v>225</v>
      </c>
      <c r="BP284"/>
      <c r="BQ284" s="827"/>
      <c r="BR284" s="597" t="s">
        <v>39</v>
      </c>
      <c r="BS284" s="599">
        <v>2</v>
      </c>
      <c r="BT284" s="599">
        <v>12</v>
      </c>
      <c r="BU284" s="599">
        <v>38</v>
      </c>
      <c r="BV284" s="599">
        <v>92</v>
      </c>
      <c r="BW284" s="599">
        <v>68</v>
      </c>
      <c r="BX284" s="599">
        <v>106</v>
      </c>
      <c r="BY284" s="599">
        <v>84</v>
      </c>
      <c r="BZ284" s="599">
        <v>40</v>
      </c>
      <c r="CA284" s="599">
        <v>28</v>
      </c>
      <c r="CB284" s="599">
        <v>9</v>
      </c>
      <c r="CC284" s="592"/>
      <c r="CD284" s="827"/>
      <c r="CE284" s="597" t="s">
        <v>39</v>
      </c>
      <c r="CF284" s="599">
        <v>13</v>
      </c>
      <c r="CG284" s="599">
        <v>60</v>
      </c>
      <c r="CH284" s="599">
        <v>250</v>
      </c>
      <c r="CI284" s="599">
        <v>856</v>
      </c>
      <c r="CJ284" s="599">
        <v>982</v>
      </c>
      <c r="CK284" s="599">
        <v>1444</v>
      </c>
      <c r="CL284" s="599">
        <v>1655</v>
      </c>
      <c r="CM284" s="599">
        <v>1031</v>
      </c>
      <c r="CN284" s="599">
        <v>611</v>
      </c>
      <c r="CO284" s="599">
        <v>230</v>
      </c>
      <c r="CP284"/>
      <c r="CQ284" s="827"/>
      <c r="CR284" s="597" t="s">
        <v>39</v>
      </c>
      <c r="CS284" s="599">
        <v>1</v>
      </c>
      <c r="CT284" s="599">
        <v>3</v>
      </c>
      <c r="CU284" s="599">
        <v>25</v>
      </c>
      <c r="CV284" s="599">
        <v>71</v>
      </c>
      <c r="CW284" s="599">
        <v>57</v>
      </c>
      <c r="CX284" s="599">
        <v>83</v>
      </c>
      <c r="CY284" s="599">
        <v>130</v>
      </c>
      <c r="CZ284" s="599">
        <v>78</v>
      </c>
      <c r="DA284" s="599">
        <v>60</v>
      </c>
      <c r="DB284" s="599">
        <v>28</v>
      </c>
      <c r="DC284" s="592"/>
      <c r="DD284" s="827"/>
      <c r="DE284" s="597" t="s">
        <v>39</v>
      </c>
      <c r="DF284" s="599">
        <v>14</v>
      </c>
      <c r="DG284" s="599">
        <v>69</v>
      </c>
      <c r="DH284" s="599">
        <v>263</v>
      </c>
      <c r="DI284" s="599">
        <v>877</v>
      </c>
      <c r="DJ284" s="599">
        <v>993</v>
      </c>
      <c r="DK284" s="599">
        <v>1467</v>
      </c>
      <c r="DL284" s="599">
        <v>1609</v>
      </c>
      <c r="DM284" s="599">
        <v>993</v>
      </c>
      <c r="DN284" s="599">
        <v>579</v>
      </c>
      <c r="DO284" s="599">
        <v>211</v>
      </c>
    </row>
    <row r="285" spans="1:119" ht="15.4" customHeight="1" x14ac:dyDescent="0.2">
      <c r="A285"/>
      <c r="B285" s="838"/>
      <c r="C285" s="592"/>
      <c r="D285" s="827"/>
      <c r="E285" s="597" t="s">
        <v>40</v>
      </c>
      <c r="F285" s="599">
        <v>6</v>
      </c>
      <c r="G285" s="599">
        <v>26</v>
      </c>
      <c r="H285" s="599">
        <v>86</v>
      </c>
      <c r="I285" s="599">
        <v>295</v>
      </c>
      <c r="J285" s="599">
        <v>403</v>
      </c>
      <c r="K285" s="599">
        <v>854</v>
      </c>
      <c r="L285" s="599">
        <v>1139</v>
      </c>
      <c r="M285" s="599">
        <v>1050</v>
      </c>
      <c r="N285" s="599">
        <v>918</v>
      </c>
      <c r="O285" s="599">
        <v>515</v>
      </c>
      <c r="P285" s="592"/>
      <c r="Q285" s="827"/>
      <c r="R285" s="597" t="s">
        <v>40</v>
      </c>
      <c r="S285" s="599">
        <v>1</v>
      </c>
      <c r="T285" s="599">
        <v>6</v>
      </c>
      <c r="U285" s="599">
        <v>14</v>
      </c>
      <c r="V285" s="599">
        <v>93</v>
      </c>
      <c r="W285" s="599">
        <v>128</v>
      </c>
      <c r="X285" s="599">
        <v>399</v>
      </c>
      <c r="Y285" s="599">
        <v>707</v>
      </c>
      <c r="Z285" s="599">
        <v>782</v>
      </c>
      <c r="AA285" s="599">
        <v>748</v>
      </c>
      <c r="AB285" s="599">
        <v>462</v>
      </c>
      <c r="AC285" s="592"/>
      <c r="AD285" s="827"/>
      <c r="AE285" s="597" t="s">
        <v>40</v>
      </c>
      <c r="AF285" s="599">
        <v>5</v>
      </c>
      <c r="AG285" s="599">
        <v>20</v>
      </c>
      <c r="AH285" s="599">
        <v>72</v>
      </c>
      <c r="AI285" s="599">
        <v>202</v>
      </c>
      <c r="AJ285" s="599">
        <v>275</v>
      </c>
      <c r="AK285" s="599">
        <v>455</v>
      </c>
      <c r="AL285" s="599">
        <v>432</v>
      </c>
      <c r="AM285" s="599">
        <v>268</v>
      </c>
      <c r="AN285" s="599">
        <v>170</v>
      </c>
      <c r="AO285" s="599">
        <v>53</v>
      </c>
      <c r="AP285" s="591"/>
      <c r="AQ285" s="827"/>
      <c r="AR285" s="597" t="s">
        <v>40</v>
      </c>
      <c r="AS285" s="599">
        <v>2</v>
      </c>
      <c r="AT285" s="599">
        <v>11</v>
      </c>
      <c r="AU285" s="599">
        <v>26</v>
      </c>
      <c r="AV285" s="599">
        <v>67</v>
      </c>
      <c r="AW285" s="599">
        <v>80</v>
      </c>
      <c r="AX285" s="599">
        <v>139</v>
      </c>
      <c r="AY285" s="599">
        <v>146</v>
      </c>
      <c r="AZ285" s="599">
        <v>99</v>
      </c>
      <c r="BA285" s="599">
        <v>73</v>
      </c>
      <c r="BB285" s="599">
        <v>22</v>
      </c>
      <c r="BC285" s="592"/>
      <c r="BD285" s="827"/>
      <c r="BE285" s="597" t="s">
        <v>40</v>
      </c>
      <c r="BF285" s="599">
        <v>4</v>
      </c>
      <c r="BG285" s="599">
        <v>15</v>
      </c>
      <c r="BH285" s="599">
        <v>60</v>
      </c>
      <c r="BI285" s="599">
        <v>228</v>
      </c>
      <c r="BJ285" s="599">
        <v>323</v>
      </c>
      <c r="BK285" s="599">
        <v>715</v>
      </c>
      <c r="BL285" s="599">
        <v>993</v>
      </c>
      <c r="BM285" s="599">
        <v>951</v>
      </c>
      <c r="BN285" s="599">
        <v>845</v>
      </c>
      <c r="BO285" s="599">
        <v>493</v>
      </c>
      <c r="BP285"/>
      <c r="BQ285" s="827"/>
      <c r="BR285" s="597" t="s">
        <v>40</v>
      </c>
      <c r="BS285" s="599">
        <v>0</v>
      </c>
      <c r="BT285" s="599">
        <v>2</v>
      </c>
      <c r="BU285" s="599">
        <v>11</v>
      </c>
      <c r="BV285" s="599">
        <v>31</v>
      </c>
      <c r="BW285" s="599">
        <v>29</v>
      </c>
      <c r="BX285" s="599">
        <v>45</v>
      </c>
      <c r="BY285" s="599">
        <v>48</v>
      </c>
      <c r="BZ285" s="599">
        <v>37</v>
      </c>
      <c r="CA285" s="599">
        <v>24</v>
      </c>
      <c r="CB285" s="599">
        <v>13</v>
      </c>
      <c r="CC285" s="592"/>
      <c r="CD285" s="827"/>
      <c r="CE285" s="597" t="s">
        <v>40</v>
      </c>
      <c r="CF285" s="599">
        <v>6</v>
      </c>
      <c r="CG285" s="599">
        <v>24</v>
      </c>
      <c r="CH285" s="599">
        <v>75</v>
      </c>
      <c r="CI285" s="599">
        <v>264</v>
      </c>
      <c r="CJ285" s="599">
        <v>374</v>
      </c>
      <c r="CK285" s="599">
        <v>809</v>
      </c>
      <c r="CL285" s="599">
        <v>1091</v>
      </c>
      <c r="CM285" s="599">
        <v>1013</v>
      </c>
      <c r="CN285" s="599">
        <v>894</v>
      </c>
      <c r="CO285" s="599">
        <v>502</v>
      </c>
      <c r="CP285"/>
      <c r="CQ285" s="827"/>
      <c r="CR285" s="597" t="s">
        <v>40</v>
      </c>
      <c r="CS285" s="599">
        <v>0</v>
      </c>
      <c r="CT285" s="599">
        <v>2</v>
      </c>
      <c r="CU285" s="599">
        <v>4</v>
      </c>
      <c r="CV285" s="599">
        <v>18</v>
      </c>
      <c r="CW285" s="599">
        <v>25</v>
      </c>
      <c r="CX285" s="599">
        <v>53</v>
      </c>
      <c r="CY285" s="599">
        <v>77</v>
      </c>
      <c r="CZ285" s="599">
        <v>60</v>
      </c>
      <c r="DA285" s="599">
        <v>82</v>
      </c>
      <c r="DB285" s="599">
        <v>56</v>
      </c>
      <c r="DC285" s="592"/>
      <c r="DD285" s="827"/>
      <c r="DE285" s="597" t="s">
        <v>40</v>
      </c>
      <c r="DF285" s="599">
        <v>6</v>
      </c>
      <c r="DG285" s="599">
        <v>24</v>
      </c>
      <c r="DH285" s="599">
        <v>82</v>
      </c>
      <c r="DI285" s="599">
        <v>277</v>
      </c>
      <c r="DJ285" s="599">
        <v>378</v>
      </c>
      <c r="DK285" s="599">
        <v>801</v>
      </c>
      <c r="DL285" s="599">
        <v>1062</v>
      </c>
      <c r="DM285" s="599">
        <v>990</v>
      </c>
      <c r="DN285" s="599">
        <v>836</v>
      </c>
      <c r="DO285" s="599">
        <v>459</v>
      </c>
    </row>
    <row r="286" spans="1:119" ht="15.4" customHeight="1" x14ac:dyDescent="0.2">
      <c r="A286"/>
      <c r="B286" s="838"/>
      <c r="C286" s="592"/>
      <c r="D286" s="828"/>
      <c r="E286" s="597" t="s">
        <v>41</v>
      </c>
      <c r="F286" s="599">
        <v>0</v>
      </c>
      <c r="G286" s="599">
        <v>0</v>
      </c>
      <c r="H286" s="599">
        <v>2</v>
      </c>
      <c r="I286" s="599">
        <v>17</v>
      </c>
      <c r="J286" s="599">
        <v>22</v>
      </c>
      <c r="K286" s="599">
        <v>76</v>
      </c>
      <c r="L286" s="599">
        <v>148</v>
      </c>
      <c r="M286" s="599">
        <v>210</v>
      </c>
      <c r="N286" s="599">
        <v>212</v>
      </c>
      <c r="O286" s="599">
        <v>264</v>
      </c>
      <c r="P286" s="592"/>
      <c r="Q286" s="828"/>
      <c r="R286" s="597" t="s">
        <v>41</v>
      </c>
      <c r="S286" s="599">
        <v>0</v>
      </c>
      <c r="T286" s="599">
        <v>0</v>
      </c>
      <c r="U286" s="599">
        <v>0</v>
      </c>
      <c r="V286" s="599">
        <v>6</v>
      </c>
      <c r="W286" s="599">
        <v>1</v>
      </c>
      <c r="X286" s="599">
        <v>33</v>
      </c>
      <c r="Y286" s="599">
        <v>82</v>
      </c>
      <c r="Z286" s="599">
        <v>131</v>
      </c>
      <c r="AA286" s="599">
        <v>166</v>
      </c>
      <c r="AB286" s="599">
        <v>235</v>
      </c>
      <c r="AC286" s="592"/>
      <c r="AD286" s="828"/>
      <c r="AE286" s="597" t="s">
        <v>41</v>
      </c>
      <c r="AF286" s="599">
        <v>0</v>
      </c>
      <c r="AG286" s="599">
        <v>0</v>
      </c>
      <c r="AH286" s="599">
        <v>2</v>
      </c>
      <c r="AI286" s="599">
        <v>11</v>
      </c>
      <c r="AJ286" s="599">
        <v>21</v>
      </c>
      <c r="AK286" s="599">
        <v>43</v>
      </c>
      <c r="AL286" s="599">
        <v>66</v>
      </c>
      <c r="AM286" s="599">
        <v>79</v>
      </c>
      <c r="AN286" s="599">
        <v>46</v>
      </c>
      <c r="AO286" s="599">
        <v>29</v>
      </c>
      <c r="AP286" s="591"/>
      <c r="AQ286" s="828"/>
      <c r="AR286" s="597" t="s">
        <v>41</v>
      </c>
      <c r="AS286" s="599">
        <v>0</v>
      </c>
      <c r="AT286" s="599">
        <v>0</v>
      </c>
      <c r="AU286" s="599">
        <v>0</v>
      </c>
      <c r="AV286" s="599">
        <v>6</v>
      </c>
      <c r="AW286" s="599">
        <v>3</v>
      </c>
      <c r="AX286" s="599">
        <v>13</v>
      </c>
      <c r="AY286" s="599">
        <v>16</v>
      </c>
      <c r="AZ286" s="599">
        <v>15</v>
      </c>
      <c r="BA286" s="599">
        <v>14</v>
      </c>
      <c r="BB286" s="599">
        <v>7</v>
      </c>
      <c r="BC286" s="592"/>
      <c r="BD286" s="828"/>
      <c r="BE286" s="597" t="s">
        <v>41</v>
      </c>
      <c r="BF286" s="599">
        <v>0</v>
      </c>
      <c r="BG286" s="599">
        <v>0</v>
      </c>
      <c r="BH286" s="599">
        <v>2</v>
      </c>
      <c r="BI286" s="599">
        <v>11</v>
      </c>
      <c r="BJ286" s="599">
        <v>19</v>
      </c>
      <c r="BK286" s="599">
        <v>63</v>
      </c>
      <c r="BL286" s="599">
        <v>132</v>
      </c>
      <c r="BM286" s="599">
        <v>195</v>
      </c>
      <c r="BN286" s="599">
        <v>198</v>
      </c>
      <c r="BO286" s="599">
        <v>257</v>
      </c>
      <c r="BP286"/>
      <c r="BQ286" s="828"/>
      <c r="BR286" s="597" t="s">
        <v>41</v>
      </c>
      <c r="BS286" s="599">
        <v>0</v>
      </c>
      <c r="BT286" s="599">
        <v>0</v>
      </c>
      <c r="BU286" s="599">
        <v>0</v>
      </c>
      <c r="BV286" s="599">
        <v>1</v>
      </c>
      <c r="BW286" s="599">
        <v>0</v>
      </c>
      <c r="BX286" s="599">
        <v>6</v>
      </c>
      <c r="BY286" s="599">
        <v>6</v>
      </c>
      <c r="BZ286" s="599">
        <v>5</v>
      </c>
      <c r="CA286" s="599">
        <v>7</v>
      </c>
      <c r="CB286" s="599">
        <v>7</v>
      </c>
      <c r="CC286" s="592"/>
      <c r="CD286" s="828"/>
      <c r="CE286" s="597" t="s">
        <v>41</v>
      </c>
      <c r="CF286" s="599">
        <v>0</v>
      </c>
      <c r="CG286" s="599">
        <v>0</v>
      </c>
      <c r="CH286" s="599">
        <v>2</v>
      </c>
      <c r="CI286" s="599">
        <v>16</v>
      </c>
      <c r="CJ286" s="599">
        <v>22</v>
      </c>
      <c r="CK286" s="599">
        <v>70</v>
      </c>
      <c r="CL286" s="599">
        <v>142</v>
      </c>
      <c r="CM286" s="599">
        <v>205</v>
      </c>
      <c r="CN286" s="599">
        <v>205</v>
      </c>
      <c r="CO286" s="599">
        <v>257</v>
      </c>
      <c r="CP286"/>
      <c r="CQ286" s="828"/>
      <c r="CR286" s="597" t="s">
        <v>41</v>
      </c>
      <c r="CS286" s="599">
        <v>0</v>
      </c>
      <c r="CT286" s="599">
        <v>0</v>
      </c>
      <c r="CU286" s="599">
        <v>0</v>
      </c>
      <c r="CV286" s="599">
        <v>1</v>
      </c>
      <c r="CW286" s="599">
        <v>1</v>
      </c>
      <c r="CX286" s="599">
        <v>2</v>
      </c>
      <c r="CY286" s="599">
        <v>11</v>
      </c>
      <c r="CZ286" s="599">
        <v>20</v>
      </c>
      <c r="DA286" s="599">
        <v>17</v>
      </c>
      <c r="DB286" s="599">
        <v>16</v>
      </c>
      <c r="DC286" s="592"/>
      <c r="DD286" s="828"/>
      <c r="DE286" s="597" t="s">
        <v>41</v>
      </c>
      <c r="DF286" s="599">
        <v>0</v>
      </c>
      <c r="DG286" s="599">
        <v>0</v>
      </c>
      <c r="DH286" s="599">
        <v>2</v>
      </c>
      <c r="DI286" s="599">
        <v>16</v>
      </c>
      <c r="DJ286" s="599">
        <v>21</v>
      </c>
      <c r="DK286" s="599">
        <v>74</v>
      </c>
      <c r="DL286" s="599">
        <v>137</v>
      </c>
      <c r="DM286" s="599">
        <v>190</v>
      </c>
      <c r="DN286" s="599">
        <v>195</v>
      </c>
      <c r="DO286" s="599">
        <v>248</v>
      </c>
    </row>
    <row r="287" spans="1:119" ht="15.4" customHeight="1" x14ac:dyDescent="0.2">
      <c r="A287"/>
      <c r="B287" s="324"/>
      <c r="C287" s="592"/>
      <c r="D287" s="592"/>
      <c r="E287" s="592"/>
      <c r="F287" s="592"/>
      <c r="G287" s="592"/>
      <c r="H287" s="592"/>
      <c r="I287" s="592"/>
      <c r="J287" s="592"/>
      <c r="K287" s="592"/>
      <c r="L287" s="592"/>
      <c r="M287" s="592"/>
      <c r="N287" s="592"/>
      <c r="O287" s="592"/>
      <c r="P287" s="592"/>
      <c r="Q287" s="592"/>
      <c r="R287" s="592"/>
      <c r="S287" s="592"/>
      <c r="T287" s="592"/>
      <c r="U287" s="592"/>
      <c r="V287" s="592"/>
      <c r="W287" s="592"/>
      <c r="X287" s="592"/>
      <c r="Y287" s="592"/>
      <c r="Z287" s="592"/>
      <c r="AA287" s="592"/>
      <c r="AB287" s="592"/>
      <c r="AC287" s="592"/>
      <c r="AD287" s="592"/>
      <c r="AE287" s="592"/>
      <c r="AF287" s="592"/>
      <c r="AG287" s="592"/>
      <c r="AH287" s="592"/>
      <c r="AI287" s="592"/>
      <c r="AJ287" s="592"/>
      <c r="AK287" s="592"/>
      <c r="AL287" s="592"/>
      <c r="AM287" s="592"/>
      <c r="AN287" s="592"/>
      <c r="AO287" s="592"/>
      <c r="AP287" s="591"/>
      <c r="AQ287" s="592"/>
      <c r="AR287" s="592"/>
      <c r="AS287" s="592"/>
      <c r="AT287" s="592"/>
      <c r="AU287" s="592"/>
      <c r="AV287" s="592"/>
      <c r="AW287" s="592"/>
      <c r="AX287" s="592"/>
      <c r="AY287" s="592"/>
      <c r="AZ287" s="592"/>
      <c r="BA287" s="592"/>
      <c r="BB287" s="592"/>
      <c r="BC287" s="592"/>
      <c r="BD287" s="592"/>
      <c r="BE287" s="592"/>
      <c r="BF287" s="592"/>
      <c r="BG287" s="592"/>
      <c r="BH287" s="592"/>
      <c r="BI287" s="592"/>
      <c r="BJ287" s="592"/>
      <c r="BK287" s="592"/>
      <c r="BL287" s="592"/>
      <c r="BM287" s="592"/>
      <c r="BN287" s="592"/>
      <c r="BO287" s="592"/>
      <c r="BP287"/>
      <c r="BQ287" s="592"/>
      <c r="BR287" s="592"/>
      <c r="BS287" s="592"/>
      <c r="BT287" s="592"/>
      <c r="BU287" s="592"/>
      <c r="BV287" s="592"/>
      <c r="BW287" s="592"/>
      <c r="BX287" s="592"/>
      <c r="BY287" s="592"/>
      <c r="BZ287" s="592"/>
      <c r="CA287" s="592"/>
      <c r="CB287" s="592"/>
      <c r="CC287" s="592"/>
      <c r="CD287" s="592"/>
      <c r="CE287" s="592"/>
      <c r="CF287" s="592"/>
      <c r="CG287" s="592"/>
      <c r="CH287" s="592"/>
      <c r="CI287" s="592"/>
      <c r="CJ287" s="592"/>
      <c r="CK287" s="592"/>
      <c r="CL287" s="592"/>
      <c r="CM287" s="592"/>
      <c r="CN287" s="592"/>
      <c r="CO287" s="592"/>
      <c r="CP287"/>
      <c r="CQ287" s="592"/>
      <c r="CR287" s="592"/>
      <c r="CS287" s="592"/>
      <c r="CT287" s="592"/>
      <c r="CU287" s="592"/>
      <c r="CV287" s="592"/>
      <c r="CW287" s="592"/>
      <c r="CX287" s="592"/>
      <c r="CY287" s="592"/>
      <c r="CZ287" s="592"/>
      <c r="DA287" s="592"/>
      <c r="DB287" s="592"/>
      <c r="DC287" s="592"/>
      <c r="DD287" s="592"/>
      <c r="DE287" s="592"/>
      <c r="DF287" s="592"/>
      <c r="DG287" s="592"/>
      <c r="DH287" s="592"/>
      <c r="DI287" s="592"/>
      <c r="DJ287" s="592"/>
      <c r="DK287" s="592"/>
      <c r="DL287" s="592"/>
      <c r="DM287" s="592"/>
      <c r="DN287" s="592"/>
      <c r="DO287" s="592"/>
    </row>
    <row r="288" spans="1:119" ht="15.4" customHeight="1" x14ac:dyDescent="0.3">
      <c r="A288"/>
      <c r="B288" s="324"/>
      <c r="C288" s="592"/>
      <c r="D288" s="829" t="s">
        <v>246</v>
      </c>
      <c r="E288" s="829"/>
      <c r="F288" s="595"/>
      <c r="G288" s="595"/>
      <c r="H288" s="595"/>
      <c r="I288" s="595"/>
      <c r="J288" s="595"/>
      <c r="K288" s="595"/>
      <c r="L288" s="595"/>
      <c r="M288" s="595"/>
      <c r="N288" s="595"/>
      <c r="O288" s="595"/>
      <c r="P288" s="592"/>
      <c r="Q288" s="829" t="s">
        <v>246</v>
      </c>
      <c r="R288" s="829"/>
      <c r="S288" s="595"/>
      <c r="T288" s="595"/>
      <c r="U288" s="595"/>
      <c r="V288" s="595"/>
      <c r="W288" s="595"/>
      <c r="X288" s="595"/>
      <c r="Y288" s="595"/>
      <c r="Z288" s="595"/>
      <c r="AA288" s="595"/>
      <c r="AB288" s="595"/>
      <c r="AC288" s="592"/>
      <c r="AD288" s="829" t="s">
        <v>246</v>
      </c>
      <c r="AE288" s="829"/>
      <c r="AF288" s="595"/>
      <c r="AG288" s="595"/>
      <c r="AH288" s="595"/>
      <c r="AI288" s="595"/>
      <c r="AJ288" s="595"/>
      <c r="AK288" s="595"/>
      <c r="AL288" s="595"/>
      <c r="AM288" s="595"/>
      <c r="AN288" s="595"/>
      <c r="AO288" s="595"/>
      <c r="AP288" s="591"/>
      <c r="AQ288" s="829" t="s">
        <v>246</v>
      </c>
      <c r="AR288" s="829"/>
      <c r="AS288" s="595"/>
      <c r="AT288" s="595"/>
      <c r="AU288" s="595"/>
      <c r="AV288" s="595"/>
      <c r="AW288" s="595"/>
      <c r="AX288" s="595"/>
      <c r="AY288" s="595"/>
      <c r="AZ288" s="595"/>
      <c r="BA288" s="595"/>
      <c r="BB288" s="595"/>
      <c r="BC288" s="592"/>
      <c r="BD288" s="829" t="s">
        <v>246</v>
      </c>
      <c r="BE288" s="829"/>
      <c r="BF288" s="595"/>
      <c r="BG288" s="595"/>
      <c r="BH288" s="595"/>
      <c r="BI288" s="595"/>
      <c r="BJ288" s="595"/>
      <c r="BK288" s="595"/>
      <c r="BL288" s="595"/>
      <c r="BM288" s="595"/>
      <c r="BN288" s="595"/>
      <c r="BO288" s="595"/>
      <c r="BP288"/>
      <c r="BQ288" s="829" t="s">
        <v>246</v>
      </c>
      <c r="BR288" s="829"/>
      <c r="BS288" s="595"/>
      <c r="BT288" s="595"/>
      <c r="BU288" s="595"/>
      <c r="BV288" s="595"/>
      <c r="BW288" s="595"/>
      <c r="BX288" s="595"/>
      <c r="BY288" s="595"/>
      <c r="BZ288" s="595"/>
      <c r="CA288" s="595"/>
      <c r="CB288" s="595"/>
      <c r="CC288" s="592"/>
      <c r="CD288" s="829" t="s">
        <v>246</v>
      </c>
      <c r="CE288" s="829"/>
      <c r="CF288" s="595"/>
      <c r="CG288" s="595"/>
      <c r="CH288" s="595"/>
      <c r="CI288" s="595"/>
      <c r="CJ288" s="595"/>
      <c r="CK288" s="595"/>
      <c r="CL288" s="595"/>
      <c r="CM288" s="595"/>
      <c r="CN288" s="595"/>
      <c r="CO288" s="595"/>
      <c r="CP288"/>
      <c r="CQ288" s="829" t="s">
        <v>246</v>
      </c>
      <c r="CR288" s="829"/>
      <c r="CS288" s="595"/>
      <c r="CT288" s="595"/>
      <c r="CU288" s="595"/>
      <c r="CV288" s="595"/>
      <c r="CW288" s="595"/>
      <c r="CX288" s="595"/>
      <c r="CY288" s="595"/>
      <c r="CZ288" s="595"/>
      <c r="DA288" s="595"/>
      <c r="DB288" s="595"/>
      <c r="DC288" s="592"/>
      <c r="DD288" s="829" t="s">
        <v>246</v>
      </c>
      <c r="DE288" s="829"/>
      <c r="DF288" s="595"/>
      <c r="DG288" s="595"/>
      <c r="DH288" s="595"/>
      <c r="DI288" s="595"/>
      <c r="DJ288" s="595"/>
      <c r="DK288" s="595"/>
      <c r="DL288" s="595"/>
      <c r="DM288" s="595"/>
      <c r="DN288" s="595"/>
      <c r="DO288" s="595"/>
    </row>
    <row r="289" spans="1:119" ht="28.9" customHeight="1" x14ac:dyDescent="0.2">
      <c r="A289"/>
      <c r="B289" s="324"/>
      <c r="C289" s="592"/>
      <c r="D289" s="829"/>
      <c r="E289" s="829"/>
      <c r="F289" s="831" t="s">
        <v>171</v>
      </c>
      <c r="G289" s="831"/>
      <c r="H289" s="831"/>
      <c r="I289" s="831"/>
      <c r="J289" s="831"/>
      <c r="K289" s="831"/>
      <c r="L289" s="831"/>
      <c r="M289" s="831"/>
      <c r="N289" s="831"/>
      <c r="O289" s="831"/>
      <c r="P289" s="592"/>
      <c r="Q289" s="829"/>
      <c r="R289" s="829"/>
      <c r="S289" s="831" t="s">
        <v>171</v>
      </c>
      <c r="T289" s="831"/>
      <c r="U289" s="831"/>
      <c r="V289" s="831"/>
      <c r="W289" s="831"/>
      <c r="X289" s="831"/>
      <c r="Y289" s="831"/>
      <c r="Z289" s="831"/>
      <c r="AA289" s="831"/>
      <c r="AB289" s="831"/>
      <c r="AC289" s="592"/>
      <c r="AD289" s="829"/>
      <c r="AE289" s="829"/>
      <c r="AF289" s="839" t="s">
        <v>171</v>
      </c>
      <c r="AG289" s="840"/>
      <c r="AH289" s="840"/>
      <c r="AI289" s="840"/>
      <c r="AJ289" s="840"/>
      <c r="AK289" s="840"/>
      <c r="AL289" s="840"/>
      <c r="AM289" s="840"/>
      <c r="AN289" s="840"/>
      <c r="AO289" s="841"/>
      <c r="AP289" s="591"/>
      <c r="AQ289" s="829"/>
      <c r="AR289" s="829"/>
      <c r="AS289" s="831" t="s">
        <v>171</v>
      </c>
      <c r="AT289" s="831"/>
      <c r="AU289" s="831"/>
      <c r="AV289" s="831"/>
      <c r="AW289" s="831"/>
      <c r="AX289" s="831"/>
      <c r="AY289" s="831"/>
      <c r="AZ289" s="831"/>
      <c r="BA289" s="831"/>
      <c r="BB289" s="831"/>
      <c r="BC289" s="592"/>
      <c r="BD289" s="829"/>
      <c r="BE289" s="829"/>
      <c r="BF289" s="831" t="s">
        <v>171</v>
      </c>
      <c r="BG289" s="831"/>
      <c r="BH289" s="831"/>
      <c r="BI289" s="831"/>
      <c r="BJ289" s="831"/>
      <c r="BK289" s="831"/>
      <c r="BL289" s="831"/>
      <c r="BM289" s="831"/>
      <c r="BN289" s="831"/>
      <c r="BO289" s="831"/>
      <c r="BP289"/>
      <c r="BQ289" s="829"/>
      <c r="BR289" s="829"/>
      <c r="BS289" s="831" t="s">
        <v>171</v>
      </c>
      <c r="BT289" s="831"/>
      <c r="BU289" s="831"/>
      <c r="BV289" s="831"/>
      <c r="BW289" s="831"/>
      <c r="BX289" s="831"/>
      <c r="BY289" s="831"/>
      <c r="BZ289" s="831"/>
      <c r="CA289" s="831"/>
      <c r="CB289" s="831"/>
      <c r="CC289" s="592"/>
      <c r="CD289" s="829"/>
      <c r="CE289" s="829"/>
      <c r="CF289" s="831" t="s">
        <v>171</v>
      </c>
      <c r="CG289" s="831"/>
      <c r="CH289" s="831"/>
      <c r="CI289" s="831"/>
      <c r="CJ289" s="831"/>
      <c r="CK289" s="831"/>
      <c r="CL289" s="831"/>
      <c r="CM289" s="831"/>
      <c r="CN289" s="831"/>
      <c r="CO289" s="831"/>
      <c r="CP289"/>
      <c r="CQ289" s="829"/>
      <c r="CR289" s="829"/>
      <c r="CS289" s="831" t="s">
        <v>171</v>
      </c>
      <c r="CT289" s="831"/>
      <c r="CU289" s="831"/>
      <c r="CV289" s="831"/>
      <c r="CW289" s="831"/>
      <c r="CX289" s="831"/>
      <c r="CY289" s="831"/>
      <c r="CZ289" s="831"/>
      <c r="DA289" s="831"/>
      <c r="DB289" s="831"/>
      <c r="DC289" s="592"/>
      <c r="DD289" s="829"/>
      <c r="DE289" s="829"/>
      <c r="DF289" s="831" t="s">
        <v>171</v>
      </c>
      <c r="DG289" s="831"/>
      <c r="DH289" s="831"/>
      <c r="DI289" s="831"/>
      <c r="DJ289" s="831"/>
      <c r="DK289" s="831"/>
      <c r="DL289" s="831"/>
      <c r="DM289" s="831"/>
      <c r="DN289" s="831"/>
      <c r="DO289" s="831"/>
    </row>
    <row r="290" spans="1:119" ht="15.4" customHeight="1" x14ac:dyDescent="0.2">
      <c r="A290"/>
      <c r="B290" s="324"/>
      <c r="C290" s="592"/>
      <c r="D290" s="830"/>
      <c r="E290" s="830"/>
      <c r="F290" s="596" t="s">
        <v>16</v>
      </c>
      <c r="G290" s="596">
        <v>1</v>
      </c>
      <c r="H290" s="596">
        <v>2</v>
      </c>
      <c r="I290" s="596">
        <v>3</v>
      </c>
      <c r="J290" s="596">
        <v>4</v>
      </c>
      <c r="K290" s="596">
        <v>5</v>
      </c>
      <c r="L290" s="596">
        <v>6</v>
      </c>
      <c r="M290" s="596">
        <v>7</v>
      </c>
      <c r="N290" s="596">
        <v>8</v>
      </c>
      <c r="O290" s="596">
        <v>9</v>
      </c>
      <c r="P290" s="592"/>
      <c r="Q290" s="830"/>
      <c r="R290" s="830"/>
      <c r="S290" s="596" t="s">
        <v>16</v>
      </c>
      <c r="T290" s="596">
        <v>1</v>
      </c>
      <c r="U290" s="596">
        <v>2</v>
      </c>
      <c r="V290" s="596">
        <v>3</v>
      </c>
      <c r="W290" s="596">
        <v>4</v>
      </c>
      <c r="X290" s="596">
        <v>5</v>
      </c>
      <c r="Y290" s="596">
        <v>6</v>
      </c>
      <c r="Z290" s="596">
        <v>7</v>
      </c>
      <c r="AA290" s="596">
        <v>8</v>
      </c>
      <c r="AB290" s="596">
        <v>9</v>
      </c>
      <c r="AC290" s="592"/>
      <c r="AD290" s="830"/>
      <c r="AE290" s="830"/>
      <c r="AF290" s="596" t="s">
        <v>16</v>
      </c>
      <c r="AG290" s="596">
        <v>1</v>
      </c>
      <c r="AH290" s="596">
        <v>2</v>
      </c>
      <c r="AI290" s="596">
        <v>3</v>
      </c>
      <c r="AJ290" s="596">
        <v>4</v>
      </c>
      <c r="AK290" s="596">
        <v>5</v>
      </c>
      <c r="AL290" s="596">
        <v>6</v>
      </c>
      <c r="AM290" s="596">
        <v>7</v>
      </c>
      <c r="AN290" s="596">
        <v>8</v>
      </c>
      <c r="AO290" s="596">
        <v>9</v>
      </c>
      <c r="AP290" s="591"/>
      <c r="AQ290" s="830"/>
      <c r="AR290" s="830"/>
      <c r="AS290" s="596" t="s">
        <v>16</v>
      </c>
      <c r="AT290" s="596">
        <v>1</v>
      </c>
      <c r="AU290" s="596">
        <v>2</v>
      </c>
      <c r="AV290" s="596">
        <v>3</v>
      </c>
      <c r="AW290" s="596">
        <v>4</v>
      </c>
      <c r="AX290" s="596">
        <v>5</v>
      </c>
      <c r="AY290" s="596">
        <v>6</v>
      </c>
      <c r="AZ290" s="596">
        <v>7</v>
      </c>
      <c r="BA290" s="596">
        <v>8</v>
      </c>
      <c r="BB290" s="596">
        <v>9</v>
      </c>
      <c r="BC290" s="592"/>
      <c r="BD290" s="830"/>
      <c r="BE290" s="830"/>
      <c r="BF290" s="596" t="s">
        <v>16</v>
      </c>
      <c r="BG290" s="596">
        <v>1</v>
      </c>
      <c r="BH290" s="596">
        <v>2</v>
      </c>
      <c r="BI290" s="596">
        <v>3</v>
      </c>
      <c r="BJ290" s="596">
        <v>4</v>
      </c>
      <c r="BK290" s="596">
        <v>5</v>
      </c>
      <c r="BL290" s="596">
        <v>6</v>
      </c>
      <c r="BM290" s="596">
        <v>7</v>
      </c>
      <c r="BN290" s="596">
        <v>8</v>
      </c>
      <c r="BO290" s="596">
        <v>9</v>
      </c>
      <c r="BP290"/>
      <c r="BQ290" s="830"/>
      <c r="BR290" s="830"/>
      <c r="BS290" s="596" t="s">
        <v>16</v>
      </c>
      <c r="BT290" s="596">
        <v>1</v>
      </c>
      <c r="BU290" s="596">
        <v>2</v>
      </c>
      <c r="BV290" s="596">
        <v>3</v>
      </c>
      <c r="BW290" s="596">
        <v>4</v>
      </c>
      <c r="BX290" s="596">
        <v>5</v>
      </c>
      <c r="BY290" s="596">
        <v>6</v>
      </c>
      <c r="BZ290" s="596">
        <v>7</v>
      </c>
      <c r="CA290" s="596">
        <v>8</v>
      </c>
      <c r="CB290" s="596">
        <v>9</v>
      </c>
      <c r="CC290" s="592"/>
      <c r="CD290" s="830"/>
      <c r="CE290" s="830"/>
      <c r="CF290" s="596" t="s">
        <v>16</v>
      </c>
      <c r="CG290" s="596">
        <v>1</v>
      </c>
      <c r="CH290" s="596">
        <v>2</v>
      </c>
      <c r="CI290" s="596">
        <v>3</v>
      </c>
      <c r="CJ290" s="596">
        <v>4</v>
      </c>
      <c r="CK290" s="596">
        <v>5</v>
      </c>
      <c r="CL290" s="596">
        <v>6</v>
      </c>
      <c r="CM290" s="596">
        <v>7</v>
      </c>
      <c r="CN290" s="596">
        <v>8</v>
      </c>
      <c r="CO290" s="596">
        <v>9</v>
      </c>
      <c r="CP290"/>
      <c r="CQ290" s="830"/>
      <c r="CR290" s="830"/>
      <c r="CS290" s="596" t="s">
        <v>16</v>
      </c>
      <c r="CT290" s="596">
        <v>1</v>
      </c>
      <c r="CU290" s="596">
        <v>2</v>
      </c>
      <c r="CV290" s="596">
        <v>3</v>
      </c>
      <c r="CW290" s="596">
        <v>4</v>
      </c>
      <c r="CX290" s="596">
        <v>5</v>
      </c>
      <c r="CY290" s="596">
        <v>6</v>
      </c>
      <c r="CZ290" s="596">
        <v>7</v>
      </c>
      <c r="DA290" s="596">
        <v>8</v>
      </c>
      <c r="DB290" s="596">
        <v>9</v>
      </c>
      <c r="DC290" s="592"/>
      <c r="DD290" s="830"/>
      <c r="DE290" s="830"/>
      <c r="DF290" s="596" t="s">
        <v>16</v>
      </c>
      <c r="DG290" s="596">
        <v>1</v>
      </c>
      <c r="DH290" s="596">
        <v>2</v>
      </c>
      <c r="DI290" s="596">
        <v>3</v>
      </c>
      <c r="DJ290" s="596">
        <v>4</v>
      </c>
      <c r="DK290" s="596">
        <v>5</v>
      </c>
      <c r="DL290" s="596">
        <v>6</v>
      </c>
      <c r="DM290" s="596">
        <v>7</v>
      </c>
      <c r="DN290" s="596">
        <v>8</v>
      </c>
      <c r="DO290" s="596">
        <v>9</v>
      </c>
    </row>
    <row r="291" spans="1:119" ht="15.4" customHeight="1" x14ac:dyDescent="0.2">
      <c r="A291"/>
      <c r="B291" s="324"/>
      <c r="C291" s="592"/>
      <c r="D291" s="826" t="s">
        <v>173</v>
      </c>
      <c r="E291" s="601" t="s">
        <v>92</v>
      </c>
      <c r="F291" s="599">
        <v>0</v>
      </c>
      <c r="G291" s="599">
        <v>60</v>
      </c>
      <c r="H291" s="599">
        <v>20</v>
      </c>
      <c r="I291" s="599">
        <v>20</v>
      </c>
      <c r="J291" s="599">
        <v>0</v>
      </c>
      <c r="K291" s="599">
        <v>0</v>
      </c>
      <c r="L291" s="599">
        <v>0</v>
      </c>
      <c r="M291" s="599">
        <v>0</v>
      </c>
      <c r="N291" s="599">
        <v>0</v>
      </c>
      <c r="O291" s="600">
        <v>0</v>
      </c>
      <c r="P291" s="592"/>
      <c r="Q291" s="826" t="s">
        <v>173</v>
      </c>
      <c r="R291" s="597" t="s">
        <v>92</v>
      </c>
      <c r="S291" s="599">
        <v>0</v>
      </c>
      <c r="T291" s="599">
        <v>50</v>
      </c>
      <c r="U291" s="599">
        <v>0</v>
      </c>
      <c r="V291" s="599">
        <v>50</v>
      </c>
      <c r="W291" s="599">
        <v>0</v>
      </c>
      <c r="X291" s="599">
        <v>0</v>
      </c>
      <c r="Y291" s="599">
        <v>0</v>
      </c>
      <c r="Z291" s="599">
        <v>0</v>
      </c>
      <c r="AA291" s="599">
        <v>0</v>
      </c>
      <c r="AB291" s="600">
        <v>0</v>
      </c>
      <c r="AC291" s="592"/>
      <c r="AD291" s="826" t="s">
        <v>173</v>
      </c>
      <c r="AE291" s="597" t="s">
        <v>92</v>
      </c>
      <c r="AF291" s="599">
        <v>0</v>
      </c>
      <c r="AG291" s="599">
        <v>66.666666666666657</v>
      </c>
      <c r="AH291" s="599">
        <v>33.333333333333329</v>
      </c>
      <c r="AI291" s="599">
        <v>0</v>
      </c>
      <c r="AJ291" s="599">
        <v>0</v>
      </c>
      <c r="AK291" s="599">
        <v>0</v>
      </c>
      <c r="AL291" s="599">
        <v>0</v>
      </c>
      <c r="AM291" s="599">
        <v>0</v>
      </c>
      <c r="AN291" s="599">
        <v>0</v>
      </c>
      <c r="AO291" s="600">
        <v>0</v>
      </c>
      <c r="AP291" s="591"/>
      <c r="AQ291" s="826" t="s">
        <v>173</v>
      </c>
      <c r="AR291" s="597" t="s">
        <v>92</v>
      </c>
      <c r="AS291" s="599">
        <v>0</v>
      </c>
      <c r="AT291" s="599">
        <v>0</v>
      </c>
      <c r="AU291" s="599">
        <v>0</v>
      </c>
      <c r="AV291" s="599">
        <v>100</v>
      </c>
      <c r="AW291" s="599">
        <v>0</v>
      </c>
      <c r="AX291" s="599">
        <v>0</v>
      </c>
      <c r="AY291" s="599">
        <v>0</v>
      </c>
      <c r="AZ291" s="599">
        <v>0</v>
      </c>
      <c r="BA291" s="599">
        <v>0</v>
      </c>
      <c r="BB291" s="600">
        <v>0</v>
      </c>
      <c r="BC291" s="592"/>
      <c r="BD291" s="826" t="s">
        <v>173</v>
      </c>
      <c r="BE291" s="597" t="s">
        <v>92</v>
      </c>
      <c r="BF291" s="599">
        <v>0</v>
      </c>
      <c r="BG291" s="599">
        <v>75</v>
      </c>
      <c r="BH291" s="599">
        <v>25</v>
      </c>
      <c r="BI291" s="599">
        <v>0</v>
      </c>
      <c r="BJ291" s="599">
        <v>0</v>
      </c>
      <c r="BK291" s="599">
        <v>0</v>
      </c>
      <c r="BL291" s="599">
        <v>0</v>
      </c>
      <c r="BM291" s="599">
        <v>0</v>
      </c>
      <c r="BN291" s="599">
        <v>0</v>
      </c>
      <c r="BO291" s="600">
        <v>0</v>
      </c>
      <c r="BP291"/>
      <c r="BQ291" s="826" t="s">
        <v>173</v>
      </c>
      <c r="BR291" s="597" t="s">
        <v>92</v>
      </c>
      <c r="BS291" s="599">
        <v>0</v>
      </c>
      <c r="BT291" s="599">
        <v>100</v>
      </c>
      <c r="BU291" s="599">
        <v>0</v>
      </c>
      <c r="BV291" s="599">
        <v>0</v>
      </c>
      <c r="BW291" s="599">
        <v>0</v>
      </c>
      <c r="BX291" s="599">
        <v>0</v>
      </c>
      <c r="BY291" s="599">
        <v>0</v>
      </c>
      <c r="BZ291" s="599">
        <v>0</v>
      </c>
      <c r="CA291" s="599">
        <v>0</v>
      </c>
      <c r="CB291" s="600">
        <v>0</v>
      </c>
      <c r="CC291" s="592"/>
      <c r="CD291" s="826" t="s">
        <v>173</v>
      </c>
      <c r="CE291" s="597" t="s">
        <v>92</v>
      </c>
      <c r="CF291" s="599">
        <v>0</v>
      </c>
      <c r="CG291" s="599">
        <v>33.333333333333329</v>
      </c>
      <c r="CH291" s="599">
        <v>33.333333333333329</v>
      </c>
      <c r="CI291" s="599">
        <v>33.333333333333329</v>
      </c>
      <c r="CJ291" s="599">
        <v>0</v>
      </c>
      <c r="CK291" s="599">
        <v>0</v>
      </c>
      <c r="CL291" s="599">
        <v>0</v>
      </c>
      <c r="CM291" s="599">
        <v>0</v>
      </c>
      <c r="CN291" s="599">
        <v>0</v>
      </c>
      <c r="CO291" s="600">
        <v>0</v>
      </c>
      <c r="CP291"/>
      <c r="CQ291" s="826" t="s">
        <v>173</v>
      </c>
      <c r="CR291" s="597" t="s">
        <v>92</v>
      </c>
      <c r="CS291" s="599">
        <v>0</v>
      </c>
      <c r="CT291" s="599">
        <v>60</v>
      </c>
      <c r="CU291" s="599">
        <v>20</v>
      </c>
      <c r="CV291" s="599">
        <v>20</v>
      </c>
      <c r="CW291" s="599">
        <v>0</v>
      </c>
      <c r="CX291" s="599">
        <v>0</v>
      </c>
      <c r="CY291" s="599">
        <v>0</v>
      </c>
      <c r="CZ291" s="599">
        <v>0</v>
      </c>
      <c r="DA291" s="599">
        <v>0</v>
      </c>
      <c r="DB291" s="600">
        <v>0</v>
      </c>
      <c r="DC291" s="592"/>
      <c r="DD291" s="826" t="s">
        <v>173</v>
      </c>
      <c r="DE291" s="597" t="s">
        <v>92</v>
      </c>
      <c r="DF291" s="599" t="s">
        <v>191</v>
      </c>
      <c r="DG291" s="599" t="s">
        <v>191</v>
      </c>
      <c r="DH291" s="599" t="s">
        <v>191</v>
      </c>
      <c r="DI291" s="599" t="s">
        <v>191</v>
      </c>
      <c r="DJ291" s="599" t="s">
        <v>191</v>
      </c>
      <c r="DK291" s="599" t="s">
        <v>191</v>
      </c>
      <c r="DL291" s="599" t="s">
        <v>191</v>
      </c>
      <c r="DM291" s="599" t="s">
        <v>191</v>
      </c>
      <c r="DN291" s="599" t="s">
        <v>191</v>
      </c>
      <c r="DO291" s="600" t="s">
        <v>191</v>
      </c>
    </row>
    <row r="292" spans="1:119" ht="15.4" customHeight="1" x14ac:dyDescent="0.2">
      <c r="A292"/>
      <c r="B292" s="324"/>
      <c r="C292" s="592"/>
      <c r="D292" s="827"/>
      <c r="E292" s="601">
        <v>1</v>
      </c>
      <c r="F292" s="599">
        <v>2.5641025641025639</v>
      </c>
      <c r="G292" s="599">
        <v>28.205128205128204</v>
      </c>
      <c r="H292" s="599">
        <v>38.461538461538467</v>
      </c>
      <c r="I292" s="599">
        <v>17.948717948717949</v>
      </c>
      <c r="J292" s="599">
        <v>2.5641025641025639</v>
      </c>
      <c r="K292" s="599">
        <v>0</v>
      </c>
      <c r="L292" s="599">
        <v>7.6923076923076925</v>
      </c>
      <c r="M292" s="599">
        <v>0</v>
      </c>
      <c r="N292" s="599">
        <v>2.5641025641025639</v>
      </c>
      <c r="O292" s="599">
        <v>0</v>
      </c>
      <c r="P292" s="592"/>
      <c r="Q292" s="827"/>
      <c r="R292" s="597">
        <v>1</v>
      </c>
      <c r="S292" s="599">
        <v>4</v>
      </c>
      <c r="T292" s="599">
        <v>28.000000000000004</v>
      </c>
      <c r="U292" s="599">
        <v>44</v>
      </c>
      <c r="V292" s="599">
        <v>16</v>
      </c>
      <c r="W292" s="599">
        <v>0</v>
      </c>
      <c r="X292" s="599">
        <v>0</v>
      </c>
      <c r="Y292" s="599">
        <v>8</v>
      </c>
      <c r="Z292" s="599">
        <v>0</v>
      </c>
      <c r="AA292" s="599">
        <v>0</v>
      </c>
      <c r="AB292" s="599">
        <v>0</v>
      </c>
      <c r="AC292" s="592"/>
      <c r="AD292" s="827"/>
      <c r="AE292" s="597">
        <v>1</v>
      </c>
      <c r="AF292" s="599">
        <v>0</v>
      </c>
      <c r="AG292" s="599">
        <v>28.571428571428569</v>
      </c>
      <c r="AH292" s="599">
        <v>28.571428571428569</v>
      </c>
      <c r="AI292" s="599">
        <v>21.428571428571427</v>
      </c>
      <c r="AJ292" s="599">
        <v>7.1428571428571423</v>
      </c>
      <c r="AK292" s="599">
        <v>0</v>
      </c>
      <c r="AL292" s="599">
        <v>7.1428571428571423</v>
      </c>
      <c r="AM292" s="599">
        <v>0</v>
      </c>
      <c r="AN292" s="599">
        <v>7.1428571428571423</v>
      </c>
      <c r="AO292" s="599">
        <v>0</v>
      </c>
      <c r="AP292" s="591"/>
      <c r="AQ292" s="827"/>
      <c r="AR292" s="597">
        <v>1</v>
      </c>
      <c r="AS292" s="599">
        <v>0</v>
      </c>
      <c r="AT292" s="599">
        <v>40.909090909090914</v>
      </c>
      <c r="AU292" s="599">
        <v>31.818181818181817</v>
      </c>
      <c r="AV292" s="599">
        <v>18.181818181818183</v>
      </c>
      <c r="AW292" s="599">
        <v>0</v>
      </c>
      <c r="AX292" s="599">
        <v>0</v>
      </c>
      <c r="AY292" s="599">
        <v>9.0909090909090917</v>
      </c>
      <c r="AZ292" s="599">
        <v>0</v>
      </c>
      <c r="BA292" s="599">
        <v>0</v>
      </c>
      <c r="BB292" s="599">
        <v>0</v>
      </c>
      <c r="BC292" s="592"/>
      <c r="BD292" s="827"/>
      <c r="BE292" s="597">
        <v>1</v>
      </c>
      <c r="BF292" s="599">
        <v>5.8823529411764701</v>
      </c>
      <c r="BG292" s="599">
        <v>11.76470588235294</v>
      </c>
      <c r="BH292" s="599">
        <v>47.058823529411761</v>
      </c>
      <c r="BI292" s="599">
        <v>17.647058823529413</v>
      </c>
      <c r="BJ292" s="599">
        <v>5.8823529411764701</v>
      </c>
      <c r="BK292" s="599">
        <v>0</v>
      </c>
      <c r="BL292" s="599">
        <v>5.8823529411764701</v>
      </c>
      <c r="BM292" s="599">
        <v>0</v>
      </c>
      <c r="BN292" s="599">
        <v>5.8823529411764701</v>
      </c>
      <c r="BO292" s="599">
        <v>0</v>
      </c>
      <c r="BP292"/>
      <c r="BQ292" s="827"/>
      <c r="BR292" s="597">
        <v>1</v>
      </c>
      <c r="BS292" s="599">
        <v>0</v>
      </c>
      <c r="BT292" s="599">
        <v>28.000000000000004</v>
      </c>
      <c r="BU292" s="599">
        <v>44</v>
      </c>
      <c r="BV292" s="599">
        <v>16</v>
      </c>
      <c r="BW292" s="599">
        <v>4</v>
      </c>
      <c r="BX292" s="599">
        <v>0</v>
      </c>
      <c r="BY292" s="599">
        <v>8</v>
      </c>
      <c r="BZ292" s="599">
        <v>0</v>
      </c>
      <c r="CA292" s="599">
        <v>0</v>
      </c>
      <c r="CB292" s="599">
        <v>0</v>
      </c>
      <c r="CC292" s="592"/>
      <c r="CD292" s="827"/>
      <c r="CE292" s="597">
        <v>1</v>
      </c>
      <c r="CF292" s="599">
        <v>7.1428571428571423</v>
      </c>
      <c r="CG292" s="599">
        <v>28.571428571428569</v>
      </c>
      <c r="CH292" s="599">
        <v>28.571428571428569</v>
      </c>
      <c r="CI292" s="599">
        <v>21.428571428571427</v>
      </c>
      <c r="CJ292" s="599">
        <v>0</v>
      </c>
      <c r="CK292" s="599">
        <v>0</v>
      </c>
      <c r="CL292" s="599">
        <v>7.1428571428571423</v>
      </c>
      <c r="CM292" s="599">
        <v>0</v>
      </c>
      <c r="CN292" s="599">
        <v>7.1428571428571423</v>
      </c>
      <c r="CO292" s="599">
        <v>0</v>
      </c>
      <c r="CP292"/>
      <c r="CQ292" s="827"/>
      <c r="CR292" s="597">
        <v>1</v>
      </c>
      <c r="CS292" s="599">
        <v>4.5454545454545459</v>
      </c>
      <c r="CT292" s="599">
        <v>31.818181818181817</v>
      </c>
      <c r="CU292" s="599">
        <v>27.27272727272727</v>
      </c>
      <c r="CV292" s="599">
        <v>27.27272727272727</v>
      </c>
      <c r="CW292" s="599">
        <v>0</v>
      </c>
      <c r="CX292" s="599">
        <v>0</v>
      </c>
      <c r="CY292" s="599">
        <v>4.5454545454545459</v>
      </c>
      <c r="CZ292" s="599">
        <v>0</v>
      </c>
      <c r="DA292" s="599">
        <v>4.5454545454545459</v>
      </c>
      <c r="DB292" s="599">
        <v>0</v>
      </c>
      <c r="DC292" s="592"/>
      <c r="DD292" s="827"/>
      <c r="DE292" s="597">
        <v>1</v>
      </c>
      <c r="DF292" s="599">
        <v>0</v>
      </c>
      <c r="DG292" s="599">
        <v>23.52941176470588</v>
      </c>
      <c r="DH292" s="599">
        <v>52.941176470588239</v>
      </c>
      <c r="DI292" s="599">
        <v>5.8823529411764701</v>
      </c>
      <c r="DJ292" s="599">
        <v>5.8823529411764701</v>
      </c>
      <c r="DK292" s="599">
        <v>0</v>
      </c>
      <c r="DL292" s="599">
        <v>11.76470588235294</v>
      </c>
      <c r="DM292" s="599">
        <v>0</v>
      </c>
      <c r="DN292" s="599">
        <v>0</v>
      </c>
      <c r="DO292" s="599">
        <v>0</v>
      </c>
    </row>
    <row r="293" spans="1:119" ht="15.4" customHeight="1" x14ac:dyDescent="0.2">
      <c r="A293"/>
      <c r="B293" s="324"/>
      <c r="C293" s="592"/>
      <c r="D293" s="827"/>
      <c r="E293" s="601" t="s">
        <v>45</v>
      </c>
      <c r="F293" s="599">
        <v>2.3148148148148149</v>
      </c>
      <c r="G293" s="599">
        <v>16.280864197530864</v>
      </c>
      <c r="H293" s="599">
        <v>40.50925925925926</v>
      </c>
      <c r="I293" s="599">
        <v>29.166666666666668</v>
      </c>
      <c r="J293" s="599">
        <v>7.7932098765432096</v>
      </c>
      <c r="K293" s="599">
        <v>3.2407407407407405</v>
      </c>
      <c r="L293" s="599">
        <v>0.46296296296296291</v>
      </c>
      <c r="M293" s="599">
        <v>0.15432098765432098</v>
      </c>
      <c r="N293" s="599">
        <v>7.716049382716049E-2</v>
      </c>
      <c r="O293" s="599">
        <v>0</v>
      </c>
      <c r="P293" s="592"/>
      <c r="Q293" s="827"/>
      <c r="R293" s="597" t="s">
        <v>45</v>
      </c>
      <c r="S293" s="599">
        <v>1.6248153618906942</v>
      </c>
      <c r="T293" s="599">
        <v>13.58936484490399</v>
      </c>
      <c r="U293" s="599">
        <v>37.813884785819795</v>
      </c>
      <c r="V293" s="599">
        <v>32.348596750369275</v>
      </c>
      <c r="W293" s="599">
        <v>9.4534711964549487</v>
      </c>
      <c r="X293" s="599">
        <v>4.2836041358936487</v>
      </c>
      <c r="Y293" s="599">
        <v>0.73855243722304276</v>
      </c>
      <c r="Z293" s="599">
        <v>0</v>
      </c>
      <c r="AA293" s="599">
        <v>0.14771048744460857</v>
      </c>
      <c r="AB293" s="599">
        <v>0</v>
      </c>
      <c r="AC293" s="592"/>
      <c r="AD293" s="827"/>
      <c r="AE293" s="597" t="s">
        <v>45</v>
      </c>
      <c r="AF293" s="599">
        <v>3.0694668820678515</v>
      </c>
      <c r="AG293" s="599">
        <v>19.224555735056541</v>
      </c>
      <c r="AH293" s="599">
        <v>43.45718901453958</v>
      </c>
      <c r="AI293" s="599">
        <v>25.68659127625202</v>
      </c>
      <c r="AJ293" s="599">
        <v>5.9773828756058158</v>
      </c>
      <c r="AK293" s="599">
        <v>2.1001615508885298</v>
      </c>
      <c r="AL293" s="599">
        <v>0.16155088852988692</v>
      </c>
      <c r="AM293" s="599">
        <v>0.32310177705977383</v>
      </c>
      <c r="AN293" s="599">
        <v>0</v>
      </c>
      <c r="AO293" s="599">
        <v>0</v>
      </c>
      <c r="AP293" s="591"/>
      <c r="AQ293" s="827"/>
      <c r="AR293" s="597" t="s">
        <v>45</v>
      </c>
      <c r="AS293" s="599">
        <v>2.576489533011272</v>
      </c>
      <c r="AT293" s="599">
        <v>20.128824476650564</v>
      </c>
      <c r="AU293" s="599">
        <v>42.190016103059577</v>
      </c>
      <c r="AV293" s="599">
        <v>27.053140096618357</v>
      </c>
      <c r="AW293" s="599">
        <v>5.4750402576489536</v>
      </c>
      <c r="AX293" s="599">
        <v>2.0933977455716586</v>
      </c>
      <c r="AY293" s="599">
        <v>0.322061191626409</v>
      </c>
      <c r="AZ293" s="599">
        <v>0.1610305958132045</v>
      </c>
      <c r="BA293" s="599">
        <v>0</v>
      </c>
      <c r="BB293" s="599">
        <v>0</v>
      </c>
      <c r="BC293" s="592"/>
      <c r="BD293" s="827"/>
      <c r="BE293" s="597" t="s">
        <v>45</v>
      </c>
      <c r="BF293" s="599">
        <v>2.074074074074074</v>
      </c>
      <c r="BG293" s="599">
        <v>12.74074074074074</v>
      </c>
      <c r="BH293" s="599">
        <v>38.962962962962962</v>
      </c>
      <c r="BI293" s="599">
        <v>31.111111111111111</v>
      </c>
      <c r="BJ293" s="599">
        <v>9.9259259259259256</v>
      </c>
      <c r="BK293" s="599">
        <v>4.2962962962962958</v>
      </c>
      <c r="BL293" s="599">
        <v>0.59259259259259256</v>
      </c>
      <c r="BM293" s="599">
        <v>0.14814814814814814</v>
      </c>
      <c r="BN293" s="599">
        <v>0.14814814814814814</v>
      </c>
      <c r="BO293" s="599">
        <v>0</v>
      </c>
      <c r="BP293"/>
      <c r="BQ293" s="827"/>
      <c r="BR293" s="597" t="s">
        <v>45</v>
      </c>
      <c r="BS293" s="599">
        <v>1.8886679920477136</v>
      </c>
      <c r="BT293" s="599">
        <v>16.600397614314115</v>
      </c>
      <c r="BU293" s="599">
        <v>41.252485089463221</v>
      </c>
      <c r="BV293" s="599">
        <v>29.22465208747515</v>
      </c>
      <c r="BW293" s="599">
        <v>7.9522862823061633</v>
      </c>
      <c r="BX293" s="599">
        <v>2.5844930417495031</v>
      </c>
      <c r="BY293" s="599">
        <v>0.29821073558648109</v>
      </c>
      <c r="BZ293" s="599">
        <v>0.19880715705765406</v>
      </c>
      <c r="CA293" s="599">
        <v>0</v>
      </c>
      <c r="CB293" s="599">
        <v>0</v>
      </c>
      <c r="CC293" s="592"/>
      <c r="CD293" s="827"/>
      <c r="CE293" s="597" t="s">
        <v>45</v>
      </c>
      <c r="CF293" s="599">
        <v>3.7931034482758621</v>
      </c>
      <c r="CG293" s="599">
        <v>15.172413793103448</v>
      </c>
      <c r="CH293" s="599">
        <v>37.931034482758619</v>
      </c>
      <c r="CI293" s="599">
        <v>28.965517241379313</v>
      </c>
      <c r="CJ293" s="599">
        <v>7.2413793103448283</v>
      </c>
      <c r="CK293" s="599">
        <v>5.5172413793103452</v>
      </c>
      <c r="CL293" s="599">
        <v>1.0344827586206897</v>
      </c>
      <c r="CM293" s="599">
        <v>0</v>
      </c>
      <c r="CN293" s="599">
        <v>0.34482758620689657</v>
      </c>
      <c r="CO293" s="599">
        <v>0</v>
      </c>
      <c r="CP293"/>
      <c r="CQ293" s="827"/>
      <c r="CR293" s="597" t="s">
        <v>45</v>
      </c>
      <c r="CS293" s="599">
        <v>4.5248868778280542</v>
      </c>
      <c r="CT293" s="599">
        <v>12.669683257918551</v>
      </c>
      <c r="CU293" s="599">
        <v>36.651583710407238</v>
      </c>
      <c r="CV293" s="599">
        <v>28.959276018099551</v>
      </c>
      <c r="CW293" s="599">
        <v>9.502262443438914</v>
      </c>
      <c r="CX293" s="599">
        <v>6.3348416289592757</v>
      </c>
      <c r="CY293" s="599">
        <v>0.45248868778280549</v>
      </c>
      <c r="CZ293" s="599">
        <v>0.45248868778280549</v>
      </c>
      <c r="DA293" s="599">
        <v>0.45248868778280549</v>
      </c>
      <c r="DB293" s="599">
        <v>0</v>
      </c>
      <c r="DC293" s="592"/>
      <c r="DD293" s="827"/>
      <c r="DE293" s="597" t="s">
        <v>45</v>
      </c>
      <c r="DF293" s="599">
        <v>1.8604651162790697</v>
      </c>
      <c r="DG293" s="599">
        <v>17.02325581395349</v>
      </c>
      <c r="DH293" s="599">
        <v>41.302325581395351</v>
      </c>
      <c r="DI293" s="599">
        <v>29.209302325581394</v>
      </c>
      <c r="DJ293" s="599">
        <v>7.441860465116279</v>
      </c>
      <c r="DK293" s="599">
        <v>2.6046511627906979</v>
      </c>
      <c r="DL293" s="599">
        <v>0.46511627906976744</v>
      </c>
      <c r="DM293" s="599">
        <v>9.3023255813953487E-2</v>
      </c>
      <c r="DN293" s="599">
        <v>0</v>
      </c>
      <c r="DO293" s="599">
        <v>0</v>
      </c>
    </row>
    <row r="294" spans="1:119" ht="15.4" customHeight="1" x14ac:dyDescent="0.2">
      <c r="A294"/>
      <c r="B294" s="324"/>
      <c r="C294" s="592"/>
      <c r="D294" s="827"/>
      <c r="E294" s="601" t="s">
        <v>33</v>
      </c>
      <c r="F294" s="599">
        <v>1.917255297679112</v>
      </c>
      <c r="G294" s="599">
        <v>12.815338042381432</v>
      </c>
      <c r="H294" s="599">
        <v>32.088799192734612</v>
      </c>
      <c r="I294" s="599">
        <v>36.326942482341067</v>
      </c>
      <c r="J294" s="599">
        <v>9.4853683148335026</v>
      </c>
      <c r="K294" s="599">
        <v>6.0544904137235118</v>
      </c>
      <c r="L294" s="599">
        <v>0.90817356205852673</v>
      </c>
      <c r="M294" s="599">
        <v>0.30272452068617556</v>
      </c>
      <c r="N294" s="599">
        <v>0.10090817356205853</v>
      </c>
      <c r="O294" s="599">
        <v>0</v>
      </c>
      <c r="P294" s="592"/>
      <c r="Q294" s="827"/>
      <c r="R294" s="597" t="s">
        <v>33</v>
      </c>
      <c r="S294" s="599">
        <v>1.4925373134328357</v>
      </c>
      <c r="T294" s="599">
        <v>10.261194029850747</v>
      </c>
      <c r="U294" s="599">
        <v>27.238805970149254</v>
      </c>
      <c r="V294" s="599">
        <v>41.231343283582092</v>
      </c>
      <c r="W294" s="599">
        <v>11.194029850746269</v>
      </c>
      <c r="X294" s="599">
        <v>7.8358208955223887</v>
      </c>
      <c r="Y294" s="599">
        <v>0.55970149253731338</v>
      </c>
      <c r="Z294" s="599">
        <v>0</v>
      </c>
      <c r="AA294" s="599">
        <v>0.18656716417910446</v>
      </c>
      <c r="AB294" s="599">
        <v>0</v>
      </c>
      <c r="AC294" s="592"/>
      <c r="AD294" s="827"/>
      <c r="AE294" s="597" t="s">
        <v>33</v>
      </c>
      <c r="AF294" s="599">
        <v>2.4175824175824179</v>
      </c>
      <c r="AG294" s="599">
        <v>15.824175824175823</v>
      </c>
      <c r="AH294" s="599">
        <v>37.802197802197803</v>
      </c>
      <c r="AI294" s="599">
        <v>30.549450549450551</v>
      </c>
      <c r="AJ294" s="599">
        <v>7.4725274725274726</v>
      </c>
      <c r="AK294" s="599">
        <v>3.9560439560439558</v>
      </c>
      <c r="AL294" s="599">
        <v>1.3186813186813187</v>
      </c>
      <c r="AM294" s="599">
        <v>0.65934065934065933</v>
      </c>
      <c r="AN294" s="599">
        <v>0</v>
      </c>
      <c r="AO294" s="599">
        <v>0</v>
      </c>
      <c r="AP294" s="591"/>
      <c r="AQ294" s="827"/>
      <c r="AR294" s="597" t="s">
        <v>33</v>
      </c>
      <c r="AS294" s="599">
        <v>3.4146341463414638</v>
      </c>
      <c r="AT294" s="599">
        <v>15.853658536585366</v>
      </c>
      <c r="AU294" s="599">
        <v>36.097560975609753</v>
      </c>
      <c r="AV294" s="599">
        <v>31.951219512195124</v>
      </c>
      <c r="AW294" s="599">
        <v>8.7804878048780477</v>
      </c>
      <c r="AX294" s="599">
        <v>3.6585365853658534</v>
      </c>
      <c r="AY294" s="599">
        <v>0.24390243902439024</v>
      </c>
      <c r="AZ294" s="599">
        <v>0</v>
      </c>
      <c r="BA294" s="599">
        <v>0</v>
      </c>
      <c r="BB294" s="599">
        <v>0</v>
      </c>
      <c r="BC294" s="592"/>
      <c r="BD294" s="827"/>
      <c r="BE294" s="597" t="s">
        <v>33</v>
      </c>
      <c r="BF294" s="599">
        <v>0.86058519793459543</v>
      </c>
      <c r="BG294" s="599">
        <v>10.671256454388985</v>
      </c>
      <c r="BH294" s="599">
        <v>29.259896729776248</v>
      </c>
      <c r="BI294" s="599">
        <v>39.414802065404473</v>
      </c>
      <c r="BJ294" s="599">
        <v>9.9827882960413081</v>
      </c>
      <c r="BK294" s="599">
        <v>7.7452667814113596</v>
      </c>
      <c r="BL294" s="599">
        <v>1.376936316695353</v>
      </c>
      <c r="BM294" s="599">
        <v>0.51635111876075734</v>
      </c>
      <c r="BN294" s="599">
        <v>0.17211703958691912</v>
      </c>
      <c r="BO294" s="599">
        <v>0</v>
      </c>
      <c r="BP294"/>
      <c r="BQ294" s="827"/>
      <c r="BR294" s="597" t="s">
        <v>33</v>
      </c>
      <c r="BS294" s="599">
        <v>1.7513134851138354</v>
      </c>
      <c r="BT294" s="599">
        <v>12.609457092819614</v>
      </c>
      <c r="BU294" s="599">
        <v>33.800350262697023</v>
      </c>
      <c r="BV294" s="599">
        <v>35.726795096322242</v>
      </c>
      <c r="BW294" s="599">
        <v>9.4570928196147115</v>
      </c>
      <c r="BX294" s="599">
        <v>5.6042031523642732</v>
      </c>
      <c r="BY294" s="599">
        <v>0.52539404553415059</v>
      </c>
      <c r="BZ294" s="599">
        <v>0.35026269702276708</v>
      </c>
      <c r="CA294" s="599">
        <v>0.17513134851138354</v>
      </c>
      <c r="CB294" s="599">
        <v>0</v>
      </c>
      <c r="CC294" s="592"/>
      <c r="CD294" s="827"/>
      <c r="CE294" s="597" t="s">
        <v>33</v>
      </c>
      <c r="CF294" s="599">
        <v>2.1428571428571428</v>
      </c>
      <c r="CG294" s="599">
        <v>13.095238095238097</v>
      </c>
      <c r="CH294" s="599">
        <v>29.761904761904763</v>
      </c>
      <c r="CI294" s="599">
        <v>37.142857142857146</v>
      </c>
      <c r="CJ294" s="599">
        <v>9.5238095238095237</v>
      </c>
      <c r="CK294" s="599">
        <v>6.666666666666667</v>
      </c>
      <c r="CL294" s="599">
        <v>1.4285714285714286</v>
      </c>
      <c r="CM294" s="599">
        <v>0.23809523809523811</v>
      </c>
      <c r="CN294" s="599">
        <v>0</v>
      </c>
      <c r="CO294" s="599">
        <v>0</v>
      </c>
      <c r="CP294"/>
      <c r="CQ294" s="827"/>
      <c r="CR294" s="597" t="s">
        <v>33</v>
      </c>
      <c r="CS294" s="599">
        <v>1.5037593984962405</v>
      </c>
      <c r="CT294" s="599">
        <v>12.781954887218044</v>
      </c>
      <c r="CU294" s="599">
        <v>29.323308270676691</v>
      </c>
      <c r="CV294" s="599">
        <v>33.834586466165412</v>
      </c>
      <c r="CW294" s="599">
        <v>9.7744360902255636</v>
      </c>
      <c r="CX294" s="599">
        <v>10.526315789473683</v>
      </c>
      <c r="CY294" s="599">
        <v>2.2556390977443606</v>
      </c>
      <c r="CZ294" s="599">
        <v>0</v>
      </c>
      <c r="DA294" s="599">
        <v>0</v>
      </c>
      <c r="DB294" s="599">
        <v>0</v>
      </c>
      <c r="DC294" s="592"/>
      <c r="DD294" s="827"/>
      <c r="DE294" s="597" t="s">
        <v>33</v>
      </c>
      <c r="DF294" s="599">
        <v>1.9813519813519813</v>
      </c>
      <c r="DG294" s="599">
        <v>12.820512820512819</v>
      </c>
      <c r="DH294" s="599">
        <v>32.517482517482513</v>
      </c>
      <c r="DI294" s="599">
        <v>36.713286713286713</v>
      </c>
      <c r="DJ294" s="599">
        <v>9.44055944055944</v>
      </c>
      <c r="DK294" s="599">
        <v>5.3613053613053614</v>
      </c>
      <c r="DL294" s="599">
        <v>0.69930069930069927</v>
      </c>
      <c r="DM294" s="599">
        <v>0.34965034965034963</v>
      </c>
      <c r="DN294" s="599">
        <v>0.11655011655011654</v>
      </c>
      <c r="DO294" s="599">
        <v>0</v>
      </c>
    </row>
    <row r="295" spans="1:119" ht="15.4" customHeight="1" x14ac:dyDescent="0.2">
      <c r="A295"/>
      <c r="B295" s="324"/>
      <c r="C295" s="592"/>
      <c r="D295" s="827"/>
      <c r="E295" s="601" t="s">
        <v>34</v>
      </c>
      <c r="F295" s="599">
        <v>1.1045655375552283</v>
      </c>
      <c r="G295" s="599">
        <v>9.7938144329896915</v>
      </c>
      <c r="H295" s="599">
        <v>30.633284241531666</v>
      </c>
      <c r="I295" s="599">
        <v>35.125184094256255</v>
      </c>
      <c r="J295" s="599">
        <v>12.592047128129602</v>
      </c>
      <c r="K295" s="599">
        <v>6.9955817378497791</v>
      </c>
      <c r="L295" s="599">
        <v>3.0927835051546393</v>
      </c>
      <c r="M295" s="599">
        <v>0.4418262150220913</v>
      </c>
      <c r="N295" s="599">
        <v>0.14727540500736377</v>
      </c>
      <c r="O295" s="599">
        <v>7.3637702503681887E-2</v>
      </c>
      <c r="P295" s="592"/>
      <c r="Q295" s="827"/>
      <c r="R295" s="597" t="s">
        <v>34</v>
      </c>
      <c r="S295" s="599">
        <v>0.64432989690721643</v>
      </c>
      <c r="T295" s="599">
        <v>6.1855670103092786</v>
      </c>
      <c r="U295" s="599">
        <v>27.061855670103093</v>
      </c>
      <c r="V295" s="599">
        <v>36.340206185567006</v>
      </c>
      <c r="W295" s="599">
        <v>15.077319587628866</v>
      </c>
      <c r="X295" s="599">
        <v>9.2783505154639183</v>
      </c>
      <c r="Y295" s="599">
        <v>4.3814432989690717</v>
      </c>
      <c r="Z295" s="599">
        <v>0.64432989690721643</v>
      </c>
      <c r="AA295" s="599">
        <v>0.25773195876288657</v>
      </c>
      <c r="AB295" s="599">
        <v>0.12886597938144329</v>
      </c>
      <c r="AC295" s="592"/>
      <c r="AD295" s="827"/>
      <c r="AE295" s="597" t="s">
        <v>34</v>
      </c>
      <c r="AF295" s="599">
        <v>1.7182130584192441</v>
      </c>
      <c r="AG295" s="599">
        <v>14.604810996563575</v>
      </c>
      <c r="AH295" s="599">
        <v>35.395189003436428</v>
      </c>
      <c r="AI295" s="599">
        <v>33.505154639175252</v>
      </c>
      <c r="AJ295" s="599">
        <v>9.2783505154639183</v>
      </c>
      <c r="AK295" s="599">
        <v>3.9518900343642609</v>
      </c>
      <c r="AL295" s="599">
        <v>1.3745704467353952</v>
      </c>
      <c r="AM295" s="599">
        <v>0.1718213058419244</v>
      </c>
      <c r="AN295" s="599">
        <v>0</v>
      </c>
      <c r="AO295" s="599">
        <v>0</v>
      </c>
      <c r="AP295" s="591"/>
      <c r="AQ295" s="827"/>
      <c r="AR295" s="597" t="s">
        <v>34</v>
      </c>
      <c r="AS295" s="599">
        <v>2.0654044750430294</v>
      </c>
      <c r="AT295" s="599">
        <v>12.736660929432015</v>
      </c>
      <c r="AU295" s="599">
        <v>30.120481927710845</v>
      </c>
      <c r="AV295" s="599">
        <v>35.111876075731494</v>
      </c>
      <c r="AW295" s="599">
        <v>11.53184165232358</v>
      </c>
      <c r="AX295" s="599">
        <v>6.7125645438898456</v>
      </c>
      <c r="AY295" s="599">
        <v>1.376936316695353</v>
      </c>
      <c r="AZ295" s="599">
        <v>0.34423407917383825</v>
      </c>
      <c r="BA295" s="599">
        <v>0</v>
      </c>
      <c r="BB295" s="599">
        <v>0</v>
      </c>
      <c r="BC295" s="592"/>
      <c r="BD295" s="827"/>
      <c r="BE295" s="597" t="s">
        <v>34</v>
      </c>
      <c r="BF295" s="599">
        <v>0.38610038610038611</v>
      </c>
      <c r="BG295" s="599">
        <v>7.5933075933075935</v>
      </c>
      <c r="BH295" s="599">
        <v>31.016731016731015</v>
      </c>
      <c r="BI295" s="599">
        <v>35.135135135135137</v>
      </c>
      <c r="BJ295" s="599">
        <v>13.384813384813384</v>
      </c>
      <c r="BK295" s="599">
        <v>7.2072072072072073</v>
      </c>
      <c r="BL295" s="599">
        <v>4.3758043758043756</v>
      </c>
      <c r="BM295" s="599">
        <v>0.51480051480051481</v>
      </c>
      <c r="BN295" s="599">
        <v>0.2574002574002574</v>
      </c>
      <c r="BO295" s="599">
        <v>0.1287001287001287</v>
      </c>
      <c r="BP295"/>
      <c r="BQ295" s="827"/>
      <c r="BR295" s="597" t="s">
        <v>34</v>
      </c>
      <c r="BS295" s="599">
        <v>1.4539579967689822</v>
      </c>
      <c r="BT295" s="599">
        <v>11.147011308562197</v>
      </c>
      <c r="BU295" s="599">
        <v>34.087237479806134</v>
      </c>
      <c r="BV295" s="599">
        <v>35.056542810985455</v>
      </c>
      <c r="BW295" s="599">
        <v>9.8546042003231005</v>
      </c>
      <c r="BX295" s="599">
        <v>5.4927302100161546</v>
      </c>
      <c r="BY295" s="599">
        <v>2.5848142164781907</v>
      </c>
      <c r="BZ295" s="599">
        <v>0.32310177705977383</v>
      </c>
      <c r="CA295" s="599">
        <v>0</v>
      </c>
      <c r="CB295" s="599">
        <v>0</v>
      </c>
      <c r="CC295" s="592"/>
      <c r="CD295" s="827"/>
      <c r="CE295" s="597" t="s">
        <v>34</v>
      </c>
      <c r="CF295" s="599">
        <v>0.81190798376184026</v>
      </c>
      <c r="CG295" s="599">
        <v>8.6603518267929633</v>
      </c>
      <c r="CH295" s="599">
        <v>27.740189445196211</v>
      </c>
      <c r="CI295" s="599">
        <v>35.182679296346414</v>
      </c>
      <c r="CJ295" s="599">
        <v>14.884979702300406</v>
      </c>
      <c r="CK295" s="599">
        <v>8.2543978349120426</v>
      </c>
      <c r="CL295" s="599">
        <v>3.5182679296346415</v>
      </c>
      <c r="CM295" s="599">
        <v>0.54127198917456021</v>
      </c>
      <c r="CN295" s="599">
        <v>0.2706359945872801</v>
      </c>
      <c r="CO295" s="599">
        <v>0.13531799729364005</v>
      </c>
      <c r="CP295"/>
      <c r="CQ295" s="827"/>
      <c r="CR295" s="597" t="s">
        <v>34</v>
      </c>
      <c r="CS295" s="599">
        <v>0.64935064935064934</v>
      </c>
      <c r="CT295" s="599">
        <v>6.4935064935064926</v>
      </c>
      <c r="CU295" s="599">
        <v>27.27272727272727</v>
      </c>
      <c r="CV295" s="599">
        <v>33.116883116883116</v>
      </c>
      <c r="CW295" s="599">
        <v>12.337662337662337</v>
      </c>
      <c r="CX295" s="599">
        <v>12.337662337662337</v>
      </c>
      <c r="CY295" s="599">
        <v>5.8441558441558437</v>
      </c>
      <c r="CZ295" s="599">
        <v>1.2987012987012987</v>
      </c>
      <c r="DA295" s="599">
        <v>0.64935064935064934</v>
      </c>
      <c r="DB295" s="599">
        <v>0</v>
      </c>
      <c r="DC295" s="592"/>
      <c r="DD295" s="827"/>
      <c r="DE295" s="597" t="s">
        <v>34</v>
      </c>
      <c r="DF295" s="599">
        <v>1.1627906976744187</v>
      </c>
      <c r="DG295" s="599">
        <v>10.215946843853821</v>
      </c>
      <c r="DH295" s="599">
        <v>31.06312292358804</v>
      </c>
      <c r="DI295" s="599">
        <v>35.38205980066445</v>
      </c>
      <c r="DJ295" s="599">
        <v>12.624584717607974</v>
      </c>
      <c r="DK295" s="599">
        <v>6.3122923588039868</v>
      </c>
      <c r="DL295" s="599">
        <v>2.7408637873754151</v>
      </c>
      <c r="DM295" s="599">
        <v>0.33222591362126247</v>
      </c>
      <c r="DN295" s="599">
        <v>8.3056478405315617E-2</v>
      </c>
      <c r="DO295" s="599">
        <v>8.3056478405315617E-2</v>
      </c>
    </row>
    <row r="296" spans="1:119" ht="15.4" customHeight="1" x14ac:dyDescent="0.2">
      <c r="A296"/>
      <c r="B296" s="324"/>
      <c r="C296" s="592"/>
      <c r="D296" s="827"/>
      <c r="E296" s="601" t="s">
        <v>35</v>
      </c>
      <c r="F296" s="599">
        <v>1.190965092402464</v>
      </c>
      <c r="G296" s="599">
        <v>6.2422997946611911</v>
      </c>
      <c r="H296" s="599">
        <v>22.956878850102669</v>
      </c>
      <c r="I296" s="599">
        <v>37.864476386036962</v>
      </c>
      <c r="J296" s="599">
        <v>17.412731006160165</v>
      </c>
      <c r="K296" s="599">
        <v>10.308008213552361</v>
      </c>
      <c r="L296" s="599">
        <v>2.9568788501026693</v>
      </c>
      <c r="M296" s="599">
        <v>0.69815195071868574</v>
      </c>
      <c r="N296" s="599">
        <v>0.24640657084188913</v>
      </c>
      <c r="O296" s="599">
        <v>0.12320328542094457</v>
      </c>
      <c r="P296" s="592"/>
      <c r="Q296" s="827"/>
      <c r="R296" s="597" t="s">
        <v>35</v>
      </c>
      <c r="S296" s="599">
        <v>0.67430883344571813</v>
      </c>
      <c r="T296" s="599">
        <v>4.3830074173971685</v>
      </c>
      <c r="U296" s="599">
        <v>17.801753202966957</v>
      </c>
      <c r="V296" s="599">
        <v>37.424140256237358</v>
      </c>
      <c r="W296" s="599">
        <v>20.296695886716115</v>
      </c>
      <c r="X296" s="599">
        <v>13.823331085637221</v>
      </c>
      <c r="Y296" s="599">
        <v>3.9784221173297372</v>
      </c>
      <c r="Z296" s="599">
        <v>1.0114632501685772</v>
      </c>
      <c r="AA296" s="599">
        <v>0.40458530006743088</v>
      </c>
      <c r="AB296" s="599">
        <v>0.20229265003371544</v>
      </c>
      <c r="AC296" s="592"/>
      <c r="AD296" s="827"/>
      <c r="AE296" s="597" t="s">
        <v>35</v>
      </c>
      <c r="AF296" s="599">
        <v>1.9957983193277309</v>
      </c>
      <c r="AG296" s="599">
        <v>9.1386554621848735</v>
      </c>
      <c r="AH296" s="599">
        <v>30.987394957983195</v>
      </c>
      <c r="AI296" s="599">
        <v>38.550420168067227</v>
      </c>
      <c r="AJ296" s="599">
        <v>12.920168067226893</v>
      </c>
      <c r="AK296" s="599">
        <v>4.8319327731092443</v>
      </c>
      <c r="AL296" s="599">
        <v>1.365546218487395</v>
      </c>
      <c r="AM296" s="599">
        <v>0.21008403361344538</v>
      </c>
      <c r="AN296" s="599">
        <v>0</v>
      </c>
      <c r="AO296" s="599">
        <v>0</v>
      </c>
      <c r="AP296" s="591"/>
      <c r="AQ296" s="827"/>
      <c r="AR296" s="597" t="s">
        <v>35</v>
      </c>
      <c r="AS296" s="599">
        <v>1.7084282460136675</v>
      </c>
      <c r="AT296" s="599">
        <v>7.9726651480637818</v>
      </c>
      <c r="AU296" s="599">
        <v>29.840546697038722</v>
      </c>
      <c r="AV296" s="599">
        <v>38.838268792710707</v>
      </c>
      <c r="AW296" s="599">
        <v>14.236902050113894</v>
      </c>
      <c r="AX296" s="599">
        <v>5.6947608200455582</v>
      </c>
      <c r="AY296" s="599">
        <v>1.1389521640091116</v>
      </c>
      <c r="AZ296" s="599">
        <v>0.56947608200455579</v>
      </c>
      <c r="BA296" s="599">
        <v>0</v>
      </c>
      <c r="BB296" s="599">
        <v>0</v>
      </c>
      <c r="BC296" s="592"/>
      <c r="BD296" s="827"/>
      <c r="BE296" s="597" t="s">
        <v>35</v>
      </c>
      <c r="BF296" s="599">
        <v>0.89916506101477189</v>
      </c>
      <c r="BG296" s="599">
        <v>5.2665382145150925</v>
      </c>
      <c r="BH296" s="599">
        <v>19.075144508670519</v>
      </c>
      <c r="BI296" s="599">
        <v>37.315350032113038</v>
      </c>
      <c r="BJ296" s="599">
        <v>19.20359666024406</v>
      </c>
      <c r="BK296" s="599">
        <v>12.909441233140656</v>
      </c>
      <c r="BL296" s="599">
        <v>3.9820166987797041</v>
      </c>
      <c r="BM296" s="599">
        <v>0.77071290944123316</v>
      </c>
      <c r="BN296" s="599">
        <v>0.38535645472061658</v>
      </c>
      <c r="BO296" s="599">
        <v>0.19267822736030829</v>
      </c>
      <c r="BP296"/>
      <c r="BQ296" s="827"/>
      <c r="BR296" s="597" t="s">
        <v>35</v>
      </c>
      <c r="BS296" s="599">
        <v>1.3301088270858523</v>
      </c>
      <c r="BT296" s="599">
        <v>5.4413542926239424</v>
      </c>
      <c r="BU296" s="599">
        <v>28.89963724304716</v>
      </c>
      <c r="BV296" s="599">
        <v>37.605804111245469</v>
      </c>
      <c r="BW296" s="599">
        <v>15.719467956469165</v>
      </c>
      <c r="BX296" s="599">
        <v>7.7388149939540503</v>
      </c>
      <c r="BY296" s="599">
        <v>2.1765417170495769</v>
      </c>
      <c r="BZ296" s="599">
        <v>0.60459492140266025</v>
      </c>
      <c r="CA296" s="599">
        <v>0.24183796856106407</v>
      </c>
      <c r="CB296" s="599">
        <v>0.24183796856106407</v>
      </c>
      <c r="CC296" s="592"/>
      <c r="CD296" s="827"/>
      <c r="CE296" s="597" t="s">
        <v>35</v>
      </c>
      <c r="CF296" s="599">
        <v>1.1194029850746268</v>
      </c>
      <c r="CG296" s="599">
        <v>6.6542288557213931</v>
      </c>
      <c r="CH296" s="599">
        <v>19.900497512437813</v>
      </c>
      <c r="CI296" s="599">
        <v>37.99751243781094</v>
      </c>
      <c r="CJ296" s="599">
        <v>18.28358208955224</v>
      </c>
      <c r="CK296" s="599">
        <v>11.629353233830846</v>
      </c>
      <c r="CL296" s="599">
        <v>3.3582089552238807</v>
      </c>
      <c r="CM296" s="599">
        <v>0.74626865671641784</v>
      </c>
      <c r="CN296" s="599">
        <v>0.24875621890547264</v>
      </c>
      <c r="CO296" s="599">
        <v>6.2189054726368161E-2</v>
      </c>
      <c r="CP296"/>
      <c r="CQ296" s="827"/>
      <c r="CR296" s="597" t="s">
        <v>35</v>
      </c>
      <c r="CS296" s="599">
        <v>2.7027027027027026</v>
      </c>
      <c r="CT296" s="599">
        <v>5.4054054054054053</v>
      </c>
      <c r="CU296" s="599">
        <v>23.423423423423422</v>
      </c>
      <c r="CV296" s="599">
        <v>30.630630630630627</v>
      </c>
      <c r="CW296" s="599">
        <v>20.27027027027027</v>
      </c>
      <c r="CX296" s="599">
        <v>10.810810810810811</v>
      </c>
      <c r="CY296" s="599">
        <v>4.0540540540540544</v>
      </c>
      <c r="CZ296" s="599">
        <v>1.8018018018018018</v>
      </c>
      <c r="DA296" s="599">
        <v>0.90090090090090091</v>
      </c>
      <c r="DB296" s="599">
        <v>0</v>
      </c>
      <c r="DC296" s="592"/>
      <c r="DD296" s="827"/>
      <c r="DE296" s="597" t="s">
        <v>35</v>
      </c>
      <c r="DF296" s="599">
        <v>1.0393131495707186</v>
      </c>
      <c r="DG296" s="599">
        <v>6.3262539539087213</v>
      </c>
      <c r="DH296" s="599">
        <v>22.910076818798011</v>
      </c>
      <c r="DI296" s="599">
        <v>38.5901491188432</v>
      </c>
      <c r="DJ296" s="599">
        <v>17.126073203795752</v>
      </c>
      <c r="DK296" s="599">
        <v>10.257568910980568</v>
      </c>
      <c r="DL296" s="599">
        <v>2.8468142792589246</v>
      </c>
      <c r="DM296" s="599">
        <v>0.58743786714866697</v>
      </c>
      <c r="DN296" s="599">
        <v>0.18075011296882063</v>
      </c>
      <c r="DO296" s="599">
        <v>0.13556258472661548</v>
      </c>
    </row>
    <row r="297" spans="1:119" ht="15.4" customHeight="1" x14ac:dyDescent="0.2">
      <c r="A297"/>
      <c r="B297" s="324"/>
      <c r="C297" s="592"/>
      <c r="D297" s="827"/>
      <c r="E297" s="601" t="s">
        <v>36</v>
      </c>
      <c r="F297" s="599">
        <v>0.90458755115227218</v>
      </c>
      <c r="G297" s="599">
        <v>4.3721731639026489</v>
      </c>
      <c r="H297" s="599">
        <v>17.962524230023689</v>
      </c>
      <c r="I297" s="599">
        <v>31.595950893818653</v>
      </c>
      <c r="J297" s="599">
        <v>21.430109842774065</v>
      </c>
      <c r="K297" s="599">
        <v>14.538014214947232</v>
      </c>
      <c r="L297" s="599">
        <v>6.7413310359681251</v>
      </c>
      <c r="M297" s="599">
        <v>1.9384018953262976</v>
      </c>
      <c r="N297" s="599">
        <v>0.45229377557613609</v>
      </c>
      <c r="O297" s="599">
        <v>6.4613396510876595E-2</v>
      </c>
      <c r="P297" s="592"/>
      <c r="Q297" s="827"/>
      <c r="R297" s="597" t="s">
        <v>36</v>
      </c>
      <c r="S297" s="599">
        <v>0.46214006398862423</v>
      </c>
      <c r="T297" s="599">
        <v>2.3107003199431211</v>
      </c>
      <c r="U297" s="599">
        <v>12.655527906150018</v>
      </c>
      <c r="V297" s="599">
        <v>29.861357980803412</v>
      </c>
      <c r="W297" s="599">
        <v>24.173480270174192</v>
      </c>
      <c r="X297" s="599">
        <v>17.70351937433345</v>
      </c>
      <c r="Y297" s="599">
        <v>9.5982936366868117</v>
      </c>
      <c r="Z297" s="599">
        <v>2.4884464984002843</v>
      </c>
      <c r="AA297" s="599">
        <v>0.67543547813722005</v>
      </c>
      <c r="AB297" s="599">
        <v>7.1098471382865264E-2</v>
      </c>
      <c r="AC297" s="592"/>
      <c r="AD297" s="827"/>
      <c r="AE297" s="597" t="s">
        <v>36</v>
      </c>
      <c r="AF297" s="599">
        <v>1.5846994535519126</v>
      </c>
      <c r="AG297" s="599">
        <v>7.5409836065573774</v>
      </c>
      <c r="AH297" s="599">
        <v>26.120218579234972</v>
      </c>
      <c r="AI297" s="599">
        <v>34.262295081967217</v>
      </c>
      <c r="AJ297" s="599">
        <v>17.21311475409836</v>
      </c>
      <c r="AK297" s="599">
        <v>9.6721311475409841</v>
      </c>
      <c r="AL297" s="599">
        <v>2.3497267759562841</v>
      </c>
      <c r="AM297" s="599">
        <v>1.0928961748633881</v>
      </c>
      <c r="AN297" s="599">
        <v>0.10928961748633879</v>
      </c>
      <c r="AO297" s="599">
        <v>5.4644808743169397E-2</v>
      </c>
      <c r="AP297" s="591"/>
      <c r="AQ297" s="827"/>
      <c r="AR297" s="597" t="s">
        <v>36</v>
      </c>
      <c r="AS297" s="599">
        <v>1.7402945113788488</v>
      </c>
      <c r="AT297" s="599">
        <v>7.6305220883534144</v>
      </c>
      <c r="AU297" s="599">
        <v>22.155287817938422</v>
      </c>
      <c r="AV297" s="599">
        <v>34.404283801874165</v>
      </c>
      <c r="AW297" s="599">
        <v>18.674698795180721</v>
      </c>
      <c r="AX297" s="599">
        <v>10.174029451137885</v>
      </c>
      <c r="AY297" s="599">
        <v>4.2838018741633199</v>
      </c>
      <c r="AZ297" s="599">
        <v>0.87014725568942441</v>
      </c>
      <c r="BA297" s="599">
        <v>0</v>
      </c>
      <c r="BB297" s="599">
        <v>6.6934404283801874E-2</v>
      </c>
      <c r="BC297" s="592"/>
      <c r="BD297" s="827"/>
      <c r="BE297" s="597" t="s">
        <v>36</v>
      </c>
      <c r="BF297" s="599">
        <v>0.50809780882819944</v>
      </c>
      <c r="BG297" s="599">
        <v>2.826294061606859</v>
      </c>
      <c r="BH297" s="599">
        <v>15.97332486503652</v>
      </c>
      <c r="BI297" s="599">
        <v>30.263575738329628</v>
      </c>
      <c r="BJ297" s="599">
        <v>22.737376945061925</v>
      </c>
      <c r="BK297" s="599">
        <v>16.608447126071766</v>
      </c>
      <c r="BL297" s="599">
        <v>7.9072721498888541</v>
      </c>
      <c r="BM297" s="599">
        <v>2.4452207049857098</v>
      </c>
      <c r="BN297" s="599">
        <v>0.66687837408701167</v>
      </c>
      <c r="BO297" s="599">
        <v>6.351222610352493E-2</v>
      </c>
      <c r="BP297"/>
      <c r="BQ297" s="827"/>
      <c r="BR297" s="597" t="s">
        <v>36</v>
      </c>
      <c r="BS297" s="599">
        <v>1.7017017017017018</v>
      </c>
      <c r="BT297" s="599">
        <v>6.1061061061061057</v>
      </c>
      <c r="BU297" s="599">
        <v>23.323323323323322</v>
      </c>
      <c r="BV297" s="599">
        <v>32.232232232232235</v>
      </c>
      <c r="BW297" s="599">
        <v>19.71971971971972</v>
      </c>
      <c r="BX297" s="599">
        <v>9.2092092092092095</v>
      </c>
      <c r="BY297" s="599">
        <v>4.9049049049049049</v>
      </c>
      <c r="BZ297" s="599">
        <v>2.4024024024024024</v>
      </c>
      <c r="CA297" s="599">
        <v>0.20020020020020018</v>
      </c>
      <c r="CB297" s="599">
        <v>0.20020020020020018</v>
      </c>
      <c r="CC297" s="592"/>
      <c r="CD297" s="827"/>
      <c r="CE297" s="597" t="s">
        <v>36</v>
      </c>
      <c r="CF297" s="599">
        <v>0.68605927552140511</v>
      </c>
      <c r="CG297" s="599">
        <v>3.8968166849615806</v>
      </c>
      <c r="CH297" s="599">
        <v>16.492864983534577</v>
      </c>
      <c r="CI297" s="599">
        <v>31.421514818880354</v>
      </c>
      <c r="CJ297" s="599">
        <v>21.899012074643249</v>
      </c>
      <c r="CK297" s="599">
        <v>15.998902305159165</v>
      </c>
      <c r="CL297" s="599">
        <v>7.2447859495060367</v>
      </c>
      <c r="CM297" s="599">
        <v>1.8111964873765092</v>
      </c>
      <c r="CN297" s="599">
        <v>0.52140504939626786</v>
      </c>
      <c r="CO297" s="599">
        <v>2.7442371020856202E-2</v>
      </c>
      <c r="CP297"/>
      <c r="CQ297" s="827"/>
      <c r="CR297" s="597" t="s">
        <v>36</v>
      </c>
      <c r="CS297" s="599">
        <v>0.73891625615763545</v>
      </c>
      <c r="CT297" s="599">
        <v>4.4334975369458132</v>
      </c>
      <c r="CU297" s="599">
        <v>14.532019704433496</v>
      </c>
      <c r="CV297" s="599">
        <v>30.541871921182267</v>
      </c>
      <c r="CW297" s="599">
        <v>24.137931034482758</v>
      </c>
      <c r="CX297" s="599">
        <v>15.517241379310345</v>
      </c>
      <c r="CY297" s="599">
        <v>7.389162561576355</v>
      </c>
      <c r="CZ297" s="599">
        <v>1.9704433497536946</v>
      </c>
      <c r="DA297" s="599">
        <v>0.73891625615763545</v>
      </c>
      <c r="DB297" s="599">
        <v>0</v>
      </c>
      <c r="DC297" s="592"/>
      <c r="DD297" s="827"/>
      <c r="DE297" s="597" t="s">
        <v>36</v>
      </c>
      <c r="DF297" s="599">
        <v>0.92046259145621911</v>
      </c>
      <c r="DG297" s="599">
        <v>4.3662969081897565</v>
      </c>
      <c r="DH297" s="599">
        <v>18.291243804578709</v>
      </c>
      <c r="DI297" s="599">
        <v>31.696955392966718</v>
      </c>
      <c r="DJ297" s="599">
        <v>21.17063960349304</v>
      </c>
      <c r="DK297" s="599">
        <v>14.4441822043899</v>
      </c>
      <c r="DL297" s="599">
        <v>6.6792541892848707</v>
      </c>
      <c r="DM297" s="599">
        <v>1.9353316025489735</v>
      </c>
      <c r="DN297" s="599">
        <v>0.4248288883644088</v>
      </c>
      <c r="DO297" s="599">
        <v>7.0804814727401466E-2</v>
      </c>
    </row>
    <row r="298" spans="1:119" ht="15.4" customHeight="1" x14ac:dyDescent="0.2">
      <c r="A298"/>
      <c r="B298" s="324"/>
      <c r="C298" s="592"/>
      <c r="D298" s="827"/>
      <c r="E298" s="601" t="s">
        <v>37</v>
      </c>
      <c r="F298" s="599">
        <v>0.7221147646679561</v>
      </c>
      <c r="G298" s="599">
        <v>3.2624113475177303</v>
      </c>
      <c r="H298" s="599">
        <v>12.41779497098646</v>
      </c>
      <c r="I298" s="599">
        <v>27.466150870406192</v>
      </c>
      <c r="J298" s="599">
        <v>21.276595744680851</v>
      </c>
      <c r="K298" s="599">
        <v>19.032882011605416</v>
      </c>
      <c r="L298" s="599">
        <v>10.715667311411991</v>
      </c>
      <c r="M298" s="599">
        <v>3.7395228884590583</v>
      </c>
      <c r="N298" s="599">
        <v>1.2121212121212122</v>
      </c>
      <c r="O298" s="599">
        <v>0.15473887814313345</v>
      </c>
      <c r="P298" s="592"/>
      <c r="Q298" s="827"/>
      <c r="R298" s="597" t="s">
        <v>37</v>
      </c>
      <c r="S298" s="599">
        <v>0.47698050601410202</v>
      </c>
      <c r="T298" s="599">
        <v>1.5553712152633763</v>
      </c>
      <c r="U298" s="599">
        <v>7.5279966818747406</v>
      </c>
      <c r="V298" s="599">
        <v>23.76607216922439</v>
      </c>
      <c r="W298" s="599">
        <v>22.25217751970137</v>
      </c>
      <c r="X298" s="599">
        <v>23.35130651182082</v>
      </c>
      <c r="Y298" s="599">
        <v>13.790958108668603</v>
      </c>
      <c r="Z298" s="599">
        <v>5.2675238490253005</v>
      </c>
      <c r="AA298" s="599">
        <v>1.8042306097055163</v>
      </c>
      <c r="AB298" s="599">
        <v>0.20738282870178351</v>
      </c>
      <c r="AC298" s="592"/>
      <c r="AD298" s="827"/>
      <c r="AE298" s="597" t="s">
        <v>37</v>
      </c>
      <c r="AF298" s="599">
        <v>1.1251278554381179</v>
      </c>
      <c r="AG298" s="599">
        <v>6.0688714626662126</v>
      </c>
      <c r="AH298" s="599">
        <v>20.456870098874873</v>
      </c>
      <c r="AI298" s="599">
        <v>33.549266962154789</v>
      </c>
      <c r="AJ298" s="599">
        <v>19.672690078418</v>
      </c>
      <c r="AK298" s="599">
        <v>11.933174224343675</v>
      </c>
      <c r="AL298" s="599">
        <v>5.6597340606887148</v>
      </c>
      <c r="AM298" s="599">
        <v>1.2274122059324923</v>
      </c>
      <c r="AN298" s="599">
        <v>0.23866348448687352</v>
      </c>
      <c r="AO298" s="599">
        <v>6.8189566996249576E-2</v>
      </c>
      <c r="AP298" s="591"/>
      <c r="AQ298" s="827"/>
      <c r="AR298" s="597" t="s">
        <v>37</v>
      </c>
      <c r="AS298" s="599">
        <v>1.4241210502892745</v>
      </c>
      <c r="AT298" s="599">
        <v>5.3849577214063196</v>
      </c>
      <c r="AU298" s="599">
        <v>17.935024477080553</v>
      </c>
      <c r="AV298" s="599">
        <v>31.241655540720963</v>
      </c>
      <c r="AW298" s="599">
        <v>20.293724966622161</v>
      </c>
      <c r="AX298" s="599">
        <v>15.57632398753894</v>
      </c>
      <c r="AY298" s="599">
        <v>5.7854917668001775</v>
      </c>
      <c r="AZ298" s="599">
        <v>1.7801513128615931</v>
      </c>
      <c r="BA298" s="599">
        <v>0.44503782821539828</v>
      </c>
      <c r="BB298" s="599">
        <v>0.13351134846461948</v>
      </c>
      <c r="BC298" s="592"/>
      <c r="BD298" s="827"/>
      <c r="BE298" s="597" t="s">
        <v>37</v>
      </c>
      <c r="BF298" s="599">
        <v>0.4357298474945534</v>
      </c>
      <c r="BG298" s="599">
        <v>2.3965141612200433</v>
      </c>
      <c r="BH298" s="599">
        <v>10.167029774872912</v>
      </c>
      <c r="BI298" s="599">
        <v>25.925925925925924</v>
      </c>
      <c r="BJ298" s="599">
        <v>21.677559912854029</v>
      </c>
      <c r="BK298" s="599">
        <v>20.442992011619463</v>
      </c>
      <c r="BL298" s="599">
        <v>12.726942628903412</v>
      </c>
      <c r="BM298" s="599">
        <v>4.5388525780682638</v>
      </c>
      <c r="BN298" s="599">
        <v>1.5250544662309369</v>
      </c>
      <c r="BO298" s="599">
        <v>0.16339869281045752</v>
      </c>
      <c r="BP298"/>
      <c r="BQ298" s="827"/>
      <c r="BR298" s="597" t="s">
        <v>37</v>
      </c>
      <c r="BS298" s="599">
        <v>0.93632958801498134</v>
      </c>
      <c r="BT298" s="599">
        <v>6.7415730337078648</v>
      </c>
      <c r="BU298" s="599">
        <v>18.071161048689138</v>
      </c>
      <c r="BV298" s="599">
        <v>31.086142322097377</v>
      </c>
      <c r="BW298" s="599">
        <v>19.475655430711612</v>
      </c>
      <c r="BX298" s="599">
        <v>13.576779026217228</v>
      </c>
      <c r="BY298" s="599">
        <v>7.2097378277153554</v>
      </c>
      <c r="BZ298" s="599">
        <v>2.2471910112359552</v>
      </c>
      <c r="CA298" s="599">
        <v>0.65543071161048694</v>
      </c>
      <c r="CB298" s="599">
        <v>0</v>
      </c>
      <c r="CC298" s="592"/>
      <c r="CD298" s="827"/>
      <c r="CE298" s="597" t="s">
        <v>37</v>
      </c>
      <c r="CF298" s="599">
        <v>0.68790189920741729</v>
      </c>
      <c r="CG298" s="599">
        <v>2.7067444294900556</v>
      </c>
      <c r="CH298" s="599">
        <v>11.51487961716764</v>
      </c>
      <c r="CI298" s="599">
        <v>26.887991625542096</v>
      </c>
      <c r="CJ298" s="599">
        <v>21.564229101241214</v>
      </c>
      <c r="CK298" s="599">
        <v>19.904291909675489</v>
      </c>
      <c r="CL298" s="599">
        <v>11.275609391356364</v>
      </c>
      <c r="CM298" s="599">
        <v>3.9778675041124569</v>
      </c>
      <c r="CN298" s="599">
        <v>1.3010318528488112</v>
      </c>
      <c r="CO298" s="599">
        <v>0.17945266935845669</v>
      </c>
      <c r="CP298"/>
      <c r="CQ298" s="827"/>
      <c r="CR298" s="597" t="s">
        <v>37</v>
      </c>
      <c r="CS298" s="599">
        <v>1.3615733736762481</v>
      </c>
      <c r="CT298" s="599">
        <v>2.2692889561270801</v>
      </c>
      <c r="CU298" s="599">
        <v>11.649016641452345</v>
      </c>
      <c r="CV298" s="599">
        <v>21.785173978819969</v>
      </c>
      <c r="CW298" s="599">
        <v>19.969742813918305</v>
      </c>
      <c r="CX298" s="599">
        <v>21.785173978819969</v>
      </c>
      <c r="CY298" s="599">
        <v>13.010590015128592</v>
      </c>
      <c r="CZ298" s="599">
        <v>4.689863842662632</v>
      </c>
      <c r="DA298" s="599">
        <v>3.0257186081694405</v>
      </c>
      <c r="DB298" s="599">
        <v>0.45385779122541603</v>
      </c>
      <c r="DC298" s="592"/>
      <c r="DD298" s="827"/>
      <c r="DE298" s="597" t="s">
        <v>37</v>
      </c>
      <c r="DF298" s="599">
        <v>0.66253171694389623</v>
      </c>
      <c r="DG298" s="599">
        <v>3.3549478432478153</v>
      </c>
      <c r="DH298" s="599">
        <v>12.489427685367916</v>
      </c>
      <c r="DI298" s="599">
        <v>27.995489145756981</v>
      </c>
      <c r="DJ298" s="599">
        <v>21.398364815336905</v>
      </c>
      <c r="DK298" s="599">
        <v>18.77643078658021</v>
      </c>
      <c r="DL298" s="599">
        <v>10.501832534536227</v>
      </c>
      <c r="DM298" s="599">
        <v>3.6509726529461517</v>
      </c>
      <c r="DN298" s="599">
        <v>1.0431350436989004</v>
      </c>
      <c r="DO298" s="599">
        <v>0.1268677755850014</v>
      </c>
    </row>
    <row r="299" spans="1:119" ht="15.4" customHeight="1" x14ac:dyDescent="0.2">
      <c r="A299"/>
      <c r="B299" s="324"/>
      <c r="C299" s="592"/>
      <c r="D299" s="827"/>
      <c r="E299" s="601" t="s">
        <v>38</v>
      </c>
      <c r="F299" s="599">
        <v>0.38946162657502864</v>
      </c>
      <c r="G299" s="599">
        <v>2.1878579610538371</v>
      </c>
      <c r="H299" s="599">
        <v>7.2508591065292105</v>
      </c>
      <c r="I299" s="599">
        <v>19.576174112256588</v>
      </c>
      <c r="J299" s="599">
        <v>19.610538373424973</v>
      </c>
      <c r="K299" s="599">
        <v>21.935853379152348</v>
      </c>
      <c r="L299" s="599">
        <v>16.827033218785797</v>
      </c>
      <c r="M299" s="599">
        <v>7.9381443298969065</v>
      </c>
      <c r="N299" s="599">
        <v>3.5166093928980526</v>
      </c>
      <c r="O299" s="599">
        <v>0.76746849942726225</v>
      </c>
      <c r="P299" s="592"/>
      <c r="Q299" s="827"/>
      <c r="R299" s="597" t="s">
        <v>38</v>
      </c>
      <c r="S299" s="599">
        <v>0.22018348623853212</v>
      </c>
      <c r="T299" s="599">
        <v>0.84403669724770636</v>
      </c>
      <c r="U299" s="599">
        <v>3.7431192660550456</v>
      </c>
      <c r="V299" s="599">
        <v>13.61467889908257</v>
      </c>
      <c r="W299" s="599">
        <v>17.467889908256883</v>
      </c>
      <c r="X299" s="599">
        <v>25.394495412844037</v>
      </c>
      <c r="Y299" s="599">
        <v>21.596330275229359</v>
      </c>
      <c r="Z299" s="599">
        <v>10.899082568807339</v>
      </c>
      <c r="AA299" s="599">
        <v>5.1009174311926611</v>
      </c>
      <c r="AB299" s="599">
        <v>1.1192660550458715</v>
      </c>
      <c r="AC299" s="592"/>
      <c r="AD299" s="827"/>
      <c r="AE299" s="597" t="s">
        <v>38</v>
      </c>
      <c r="AF299" s="599">
        <v>0.67073170731707321</v>
      </c>
      <c r="AG299" s="599">
        <v>4.4207317073170733</v>
      </c>
      <c r="AH299" s="599">
        <v>13.079268292682928</v>
      </c>
      <c r="AI299" s="599">
        <v>29.48170731707317</v>
      </c>
      <c r="AJ299" s="599">
        <v>23.170731707317074</v>
      </c>
      <c r="AK299" s="599">
        <v>16.189024390243905</v>
      </c>
      <c r="AL299" s="599">
        <v>8.9024390243902438</v>
      </c>
      <c r="AM299" s="599">
        <v>3.0182926829268291</v>
      </c>
      <c r="AN299" s="599">
        <v>0.88414634146341453</v>
      </c>
      <c r="AO299" s="599">
        <v>0.18292682926829271</v>
      </c>
      <c r="AP299" s="591"/>
      <c r="AQ299" s="827"/>
      <c r="AR299" s="597" t="s">
        <v>38</v>
      </c>
      <c r="AS299" s="599">
        <v>1.1111111111111112</v>
      </c>
      <c r="AT299" s="599">
        <v>3.5265700483091784</v>
      </c>
      <c r="AU299" s="599">
        <v>12.512077294685991</v>
      </c>
      <c r="AV299" s="599">
        <v>24.927536231884059</v>
      </c>
      <c r="AW299" s="599">
        <v>20.193236714975846</v>
      </c>
      <c r="AX299" s="599">
        <v>19.178743961352655</v>
      </c>
      <c r="AY299" s="599">
        <v>12.415458937198068</v>
      </c>
      <c r="AZ299" s="599">
        <v>4.63768115942029</v>
      </c>
      <c r="BA299" s="599">
        <v>1.0628019323671498</v>
      </c>
      <c r="BB299" s="599">
        <v>0.43478260869565216</v>
      </c>
      <c r="BC299" s="592"/>
      <c r="BD299" s="827"/>
      <c r="BE299" s="597" t="s">
        <v>38</v>
      </c>
      <c r="BF299" s="599">
        <v>0.16516516516516516</v>
      </c>
      <c r="BG299" s="599">
        <v>1.7717717717717716</v>
      </c>
      <c r="BH299" s="599">
        <v>5.6156156156156154</v>
      </c>
      <c r="BI299" s="599">
        <v>17.912912912912912</v>
      </c>
      <c r="BJ299" s="599">
        <v>19.42942942942943</v>
      </c>
      <c r="BK299" s="599">
        <v>22.792792792792792</v>
      </c>
      <c r="BL299" s="599">
        <v>18.198198198198199</v>
      </c>
      <c r="BM299" s="599">
        <v>8.9639639639639643</v>
      </c>
      <c r="BN299" s="599">
        <v>4.2792792792792795</v>
      </c>
      <c r="BO299" s="599">
        <v>0.87087087087087089</v>
      </c>
      <c r="BP299"/>
      <c r="BQ299" s="827"/>
      <c r="BR299" s="597" t="s">
        <v>38</v>
      </c>
      <c r="BS299" s="599">
        <v>0.63131313131313127</v>
      </c>
      <c r="BT299" s="599">
        <v>4.4191919191919196</v>
      </c>
      <c r="BU299" s="599">
        <v>11.994949494949495</v>
      </c>
      <c r="BV299" s="599">
        <v>27.904040404040405</v>
      </c>
      <c r="BW299" s="599">
        <v>22.348484848484848</v>
      </c>
      <c r="BX299" s="599">
        <v>16.414141414141415</v>
      </c>
      <c r="BY299" s="599">
        <v>10.606060606060606</v>
      </c>
      <c r="BZ299" s="599">
        <v>3.9141414141414144</v>
      </c>
      <c r="CA299" s="599">
        <v>1.3888888888888888</v>
      </c>
      <c r="CB299" s="599">
        <v>0.37878787878787878</v>
      </c>
      <c r="CC299" s="592"/>
      <c r="CD299" s="827"/>
      <c r="CE299" s="597" t="s">
        <v>38</v>
      </c>
      <c r="CF299" s="599">
        <v>0.36533131771227012</v>
      </c>
      <c r="CG299" s="599">
        <v>1.9652305366591083</v>
      </c>
      <c r="CH299" s="599">
        <v>6.7775258251448731</v>
      </c>
      <c r="CI299" s="599">
        <v>18.74527588813303</v>
      </c>
      <c r="CJ299" s="599">
        <v>19.337364575459816</v>
      </c>
      <c r="CK299" s="599">
        <v>22.486772486772484</v>
      </c>
      <c r="CL299" s="599">
        <v>17.447719828672209</v>
      </c>
      <c r="CM299" s="599">
        <v>8.3396321491559586</v>
      </c>
      <c r="CN299" s="599">
        <v>3.7288989669942048</v>
      </c>
      <c r="CO299" s="599">
        <v>0.80624842529604446</v>
      </c>
      <c r="CP299"/>
      <c r="CQ299" s="827"/>
      <c r="CR299" s="597" t="s">
        <v>38</v>
      </c>
      <c r="CS299" s="599">
        <v>0.60060060060060061</v>
      </c>
      <c r="CT299" s="599">
        <v>1.2012012012012012</v>
      </c>
      <c r="CU299" s="599">
        <v>6.1561561561561557</v>
      </c>
      <c r="CV299" s="599">
        <v>19.96996996996997</v>
      </c>
      <c r="CW299" s="599">
        <v>17.417417417417415</v>
      </c>
      <c r="CX299" s="599">
        <v>20.42042042042042</v>
      </c>
      <c r="CY299" s="599">
        <v>20.12012012012012</v>
      </c>
      <c r="CZ299" s="599">
        <v>7.5075075075075075</v>
      </c>
      <c r="DA299" s="599">
        <v>5.2552552552552552</v>
      </c>
      <c r="DB299" s="599">
        <v>1.3513513513513513</v>
      </c>
      <c r="DC299" s="592"/>
      <c r="DD299" s="827"/>
      <c r="DE299" s="597" t="s">
        <v>38</v>
      </c>
      <c r="DF299" s="599">
        <v>0.37202380952380948</v>
      </c>
      <c r="DG299" s="599">
        <v>2.2693452380952381</v>
      </c>
      <c r="DH299" s="599">
        <v>7.3412698412698418</v>
      </c>
      <c r="DI299" s="599">
        <v>19.543650793650794</v>
      </c>
      <c r="DJ299" s="599">
        <v>19.791666666666664</v>
      </c>
      <c r="DK299" s="599">
        <v>22.061011904761905</v>
      </c>
      <c r="DL299" s="599">
        <v>16.555059523809522</v>
      </c>
      <c r="DM299" s="599">
        <v>7.9737103174603172</v>
      </c>
      <c r="DN299" s="599">
        <v>3.373015873015873</v>
      </c>
      <c r="DO299" s="599">
        <v>0.71924603174603174</v>
      </c>
    </row>
    <row r="300" spans="1:119" ht="15.4" customHeight="1" x14ac:dyDescent="0.2">
      <c r="A300"/>
      <c r="B300" s="324"/>
      <c r="C300" s="592"/>
      <c r="D300" s="827"/>
      <c r="E300" s="601" t="s">
        <v>39</v>
      </c>
      <c r="F300" s="599">
        <v>0.1970831690973591</v>
      </c>
      <c r="G300" s="599">
        <v>0.94599921166732359</v>
      </c>
      <c r="H300" s="599">
        <v>3.7839968466692944</v>
      </c>
      <c r="I300" s="599">
        <v>12.455656286953094</v>
      </c>
      <c r="J300" s="599">
        <v>13.795821836815136</v>
      </c>
      <c r="K300" s="599">
        <v>20.365260806727107</v>
      </c>
      <c r="L300" s="599">
        <v>22.848508737353828</v>
      </c>
      <c r="M300" s="599">
        <v>14.071738273551437</v>
      </c>
      <c r="N300" s="599">
        <v>8.3957430035474978</v>
      </c>
      <c r="O300" s="599">
        <v>3.140191827617921</v>
      </c>
      <c r="P300" s="592"/>
      <c r="Q300" s="827"/>
      <c r="R300" s="597" t="s">
        <v>39</v>
      </c>
      <c r="S300" s="599">
        <v>6.2565172054223156E-2</v>
      </c>
      <c r="T300" s="599">
        <v>0.39624608967674657</v>
      </c>
      <c r="U300" s="599">
        <v>1.4598540145985401</v>
      </c>
      <c r="V300" s="599">
        <v>6.9655891553701776</v>
      </c>
      <c r="W300" s="599">
        <v>10.594369134515121</v>
      </c>
      <c r="X300" s="599">
        <v>19.249217935349321</v>
      </c>
      <c r="Y300" s="599">
        <v>26.798748696558917</v>
      </c>
      <c r="Z300" s="599">
        <v>18.45672575599583</v>
      </c>
      <c r="AA300" s="599">
        <v>11.59541188738269</v>
      </c>
      <c r="AB300" s="599">
        <v>4.4212721584984358</v>
      </c>
      <c r="AC300" s="592"/>
      <c r="AD300" s="827"/>
      <c r="AE300" s="597" t="s">
        <v>39</v>
      </c>
      <c r="AF300" s="599">
        <v>0.42613636363636359</v>
      </c>
      <c r="AG300" s="599">
        <v>1.8821022727272727</v>
      </c>
      <c r="AH300" s="599">
        <v>7.7414772727272725</v>
      </c>
      <c r="AI300" s="599">
        <v>21.803977272727273</v>
      </c>
      <c r="AJ300" s="599">
        <v>19.24715909090909</v>
      </c>
      <c r="AK300" s="599">
        <v>22.265625</v>
      </c>
      <c r="AL300" s="599">
        <v>16.12215909090909</v>
      </c>
      <c r="AM300" s="599">
        <v>6.6051136363636367</v>
      </c>
      <c r="AN300" s="599">
        <v>2.9474431818181821</v>
      </c>
      <c r="AO300" s="599">
        <v>0.95880681818181823</v>
      </c>
      <c r="AP300" s="591"/>
      <c r="AQ300" s="827"/>
      <c r="AR300" s="597" t="s">
        <v>39</v>
      </c>
      <c r="AS300" s="599">
        <v>0.66030814380044023</v>
      </c>
      <c r="AT300" s="599">
        <v>2.4944974321349962</v>
      </c>
      <c r="AU300" s="599">
        <v>7.1166544387380775</v>
      </c>
      <c r="AV300" s="599">
        <v>19.369038884812912</v>
      </c>
      <c r="AW300" s="599">
        <v>17.681584739545119</v>
      </c>
      <c r="AX300" s="599">
        <v>19.295671313279531</v>
      </c>
      <c r="AY300" s="599">
        <v>18.488628026412325</v>
      </c>
      <c r="AZ300" s="599">
        <v>9.6111518708730745</v>
      </c>
      <c r="BA300" s="599">
        <v>4.2553191489361701</v>
      </c>
      <c r="BB300" s="599">
        <v>1.0271460014673515</v>
      </c>
      <c r="BC300" s="592"/>
      <c r="BD300" s="827"/>
      <c r="BE300" s="597" t="s">
        <v>39</v>
      </c>
      <c r="BF300" s="599">
        <v>9.6030729833546727E-2</v>
      </c>
      <c r="BG300" s="599">
        <v>0.60819462227912935</v>
      </c>
      <c r="BH300" s="599">
        <v>3.0569782330345707</v>
      </c>
      <c r="BI300" s="599">
        <v>10.947503201024327</v>
      </c>
      <c r="BJ300" s="599">
        <v>12.948143405889883</v>
      </c>
      <c r="BK300" s="599">
        <v>20.598591549295776</v>
      </c>
      <c r="BL300" s="599">
        <v>23.799615877080665</v>
      </c>
      <c r="BM300" s="599">
        <v>15.044814340588989</v>
      </c>
      <c r="BN300" s="599">
        <v>9.2989756722151089</v>
      </c>
      <c r="BO300" s="599">
        <v>3.6011523687580023</v>
      </c>
      <c r="BP300"/>
      <c r="BQ300" s="827"/>
      <c r="BR300" s="597" t="s">
        <v>39</v>
      </c>
      <c r="BS300" s="599">
        <v>0.41753653444676403</v>
      </c>
      <c r="BT300" s="599">
        <v>2.5052192066805845</v>
      </c>
      <c r="BU300" s="599">
        <v>7.9331941544885183</v>
      </c>
      <c r="BV300" s="599">
        <v>19.206680584551147</v>
      </c>
      <c r="BW300" s="599">
        <v>14.196242171189979</v>
      </c>
      <c r="BX300" s="599">
        <v>22.129436325678498</v>
      </c>
      <c r="BY300" s="599">
        <v>17.536534446764094</v>
      </c>
      <c r="BZ300" s="599">
        <v>8.3507306889352826</v>
      </c>
      <c r="CA300" s="599">
        <v>5.8455114822546967</v>
      </c>
      <c r="CB300" s="599">
        <v>1.8789144050104383</v>
      </c>
      <c r="CC300" s="592"/>
      <c r="CD300" s="827"/>
      <c r="CE300" s="597" t="s">
        <v>39</v>
      </c>
      <c r="CF300" s="599">
        <v>0.18227706113292202</v>
      </c>
      <c r="CG300" s="599">
        <v>0.84127874369040945</v>
      </c>
      <c r="CH300" s="599">
        <v>3.5053280987100393</v>
      </c>
      <c r="CI300" s="599">
        <v>12.002243409983175</v>
      </c>
      <c r="CJ300" s="599">
        <v>13.768928771733036</v>
      </c>
      <c r="CK300" s="599">
        <v>20.246775098149186</v>
      </c>
      <c r="CL300" s="599">
        <v>23.205272013460458</v>
      </c>
      <c r="CM300" s="599">
        <v>14.455973079080204</v>
      </c>
      <c r="CN300" s="599">
        <v>8.5670218732473362</v>
      </c>
      <c r="CO300" s="599">
        <v>3.2249018508132359</v>
      </c>
      <c r="CP300"/>
      <c r="CQ300" s="827"/>
      <c r="CR300" s="597" t="s">
        <v>39</v>
      </c>
      <c r="CS300" s="599">
        <v>0.18656716417910446</v>
      </c>
      <c r="CT300" s="599">
        <v>0.55970149253731338</v>
      </c>
      <c r="CU300" s="599">
        <v>4.6641791044776122</v>
      </c>
      <c r="CV300" s="599">
        <v>13.246268656716417</v>
      </c>
      <c r="CW300" s="599">
        <v>10.634328358208956</v>
      </c>
      <c r="CX300" s="599">
        <v>15.485074626865671</v>
      </c>
      <c r="CY300" s="599">
        <v>24.253731343283583</v>
      </c>
      <c r="CZ300" s="599">
        <v>14.55223880597015</v>
      </c>
      <c r="DA300" s="599">
        <v>11.194029850746269</v>
      </c>
      <c r="DB300" s="599">
        <v>5.2238805970149249</v>
      </c>
      <c r="DC300" s="592"/>
      <c r="DD300" s="827"/>
      <c r="DE300" s="597" t="s">
        <v>39</v>
      </c>
      <c r="DF300" s="599">
        <v>0.19787985865724381</v>
      </c>
      <c r="DG300" s="599">
        <v>0.97526501766784457</v>
      </c>
      <c r="DH300" s="599">
        <v>3.7173144876325086</v>
      </c>
      <c r="DI300" s="599">
        <v>12.395759717314487</v>
      </c>
      <c r="DJ300" s="599">
        <v>14.035335689045937</v>
      </c>
      <c r="DK300" s="599">
        <v>20.734982332155479</v>
      </c>
      <c r="DL300" s="599">
        <v>22.742049469964666</v>
      </c>
      <c r="DM300" s="599">
        <v>14.035335689045937</v>
      </c>
      <c r="DN300" s="599">
        <v>8.1837455830388688</v>
      </c>
      <c r="DO300" s="599">
        <v>2.9823321554770317</v>
      </c>
    </row>
    <row r="301" spans="1:119" ht="15.4" customHeight="1" x14ac:dyDescent="0.2">
      <c r="A301"/>
      <c r="B301" s="324"/>
      <c r="C301" s="592"/>
      <c r="D301" s="827"/>
      <c r="E301" s="601" t="s">
        <v>40</v>
      </c>
      <c r="F301" s="599">
        <v>0.11337868480725624</v>
      </c>
      <c r="G301" s="599">
        <v>0.49130763416477707</v>
      </c>
      <c r="H301" s="599">
        <v>1.6250944822373394</v>
      </c>
      <c r="I301" s="599">
        <v>5.5744520030234312</v>
      </c>
      <c r="J301" s="599">
        <v>7.615268329554044</v>
      </c>
      <c r="K301" s="599">
        <v>16.137566137566136</v>
      </c>
      <c r="L301" s="599">
        <v>21.523053665910812</v>
      </c>
      <c r="M301" s="599">
        <v>19.841269841269842</v>
      </c>
      <c r="N301" s="599">
        <v>17.346938775510203</v>
      </c>
      <c r="O301" s="599">
        <v>9.7316704459561603</v>
      </c>
      <c r="P301" s="592"/>
      <c r="Q301" s="827"/>
      <c r="R301" s="597" t="s">
        <v>40</v>
      </c>
      <c r="S301" s="599">
        <v>2.9940119760479042E-2</v>
      </c>
      <c r="T301" s="599">
        <v>0.17964071856287425</v>
      </c>
      <c r="U301" s="599">
        <v>0.41916167664670656</v>
      </c>
      <c r="V301" s="599">
        <v>2.784431137724551</v>
      </c>
      <c r="W301" s="599">
        <v>3.8323353293413174</v>
      </c>
      <c r="X301" s="599">
        <v>11.946107784431138</v>
      </c>
      <c r="Y301" s="599">
        <v>21.167664670658681</v>
      </c>
      <c r="Z301" s="599">
        <v>23.41317365269461</v>
      </c>
      <c r="AA301" s="599">
        <v>22.395209580838323</v>
      </c>
      <c r="AB301" s="599">
        <v>13.832335329341316</v>
      </c>
      <c r="AC301" s="592"/>
      <c r="AD301" s="827"/>
      <c r="AE301" s="597" t="s">
        <v>40</v>
      </c>
      <c r="AF301" s="599">
        <v>0.25614754098360654</v>
      </c>
      <c r="AG301" s="599">
        <v>1.0245901639344261</v>
      </c>
      <c r="AH301" s="599">
        <v>3.6885245901639343</v>
      </c>
      <c r="AI301" s="599">
        <v>10.348360655737705</v>
      </c>
      <c r="AJ301" s="599">
        <v>14.08811475409836</v>
      </c>
      <c r="AK301" s="599">
        <v>23.309426229508194</v>
      </c>
      <c r="AL301" s="599">
        <v>22.131147540983605</v>
      </c>
      <c r="AM301" s="599">
        <v>13.729508196721312</v>
      </c>
      <c r="AN301" s="599">
        <v>8.7090163934426226</v>
      </c>
      <c r="AO301" s="599">
        <v>2.7151639344262293</v>
      </c>
      <c r="AP301" s="591"/>
      <c r="AQ301" s="827"/>
      <c r="AR301" s="597" t="s">
        <v>40</v>
      </c>
      <c r="AS301" s="599">
        <v>0.30075187969924816</v>
      </c>
      <c r="AT301" s="599">
        <v>1.6541353383458646</v>
      </c>
      <c r="AU301" s="599">
        <v>3.9097744360902258</v>
      </c>
      <c r="AV301" s="599">
        <v>10.075187969924812</v>
      </c>
      <c r="AW301" s="599">
        <v>12.030075187969924</v>
      </c>
      <c r="AX301" s="599">
        <v>20.902255639097746</v>
      </c>
      <c r="AY301" s="599">
        <v>21.954887218045112</v>
      </c>
      <c r="AZ301" s="599">
        <v>14.887218045112782</v>
      </c>
      <c r="BA301" s="599">
        <v>10.977443609022556</v>
      </c>
      <c r="BB301" s="599">
        <v>3.3082706766917291</v>
      </c>
      <c r="BC301" s="592"/>
      <c r="BD301" s="827"/>
      <c r="BE301" s="597" t="s">
        <v>40</v>
      </c>
      <c r="BF301" s="599">
        <v>8.6449103090555438E-2</v>
      </c>
      <c r="BG301" s="599">
        <v>0.32418413658958289</v>
      </c>
      <c r="BH301" s="599">
        <v>1.2967365463583316</v>
      </c>
      <c r="BI301" s="599">
        <v>4.9275988761616594</v>
      </c>
      <c r="BJ301" s="599">
        <v>6.9807650745623517</v>
      </c>
      <c r="BK301" s="599">
        <v>15.452777177436783</v>
      </c>
      <c r="BL301" s="599">
        <v>21.460989842230386</v>
      </c>
      <c r="BM301" s="599">
        <v>20.553274259779556</v>
      </c>
      <c r="BN301" s="599">
        <v>18.262373027879836</v>
      </c>
      <c r="BO301" s="599">
        <v>10.654851955910956</v>
      </c>
      <c r="BP301"/>
      <c r="BQ301" s="827"/>
      <c r="BR301" s="597" t="s">
        <v>40</v>
      </c>
      <c r="BS301" s="599">
        <v>0</v>
      </c>
      <c r="BT301" s="599">
        <v>0.83333333333333337</v>
      </c>
      <c r="BU301" s="599">
        <v>4.583333333333333</v>
      </c>
      <c r="BV301" s="599">
        <v>12.916666666666668</v>
      </c>
      <c r="BW301" s="599">
        <v>12.083333333333334</v>
      </c>
      <c r="BX301" s="599">
        <v>18.75</v>
      </c>
      <c r="BY301" s="599">
        <v>20</v>
      </c>
      <c r="BZ301" s="599">
        <v>15.416666666666668</v>
      </c>
      <c r="CA301" s="599">
        <v>10</v>
      </c>
      <c r="CB301" s="599">
        <v>5.416666666666667</v>
      </c>
      <c r="CC301" s="592"/>
      <c r="CD301" s="827"/>
      <c r="CE301" s="597" t="s">
        <v>40</v>
      </c>
      <c r="CF301" s="599">
        <v>0.11876484560570072</v>
      </c>
      <c r="CG301" s="599">
        <v>0.47505938242280288</v>
      </c>
      <c r="CH301" s="599">
        <v>1.4845605700712587</v>
      </c>
      <c r="CI301" s="599">
        <v>5.225653206650831</v>
      </c>
      <c r="CJ301" s="599">
        <v>7.4030087094220116</v>
      </c>
      <c r="CK301" s="599">
        <v>16.013460015835314</v>
      </c>
      <c r="CL301" s="599">
        <v>21.595407759303246</v>
      </c>
      <c r="CM301" s="599">
        <v>20.051464766429135</v>
      </c>
      <c r="CN301" s="599">
        <v>17.695961995249405</v>
      </c>
      <c r="CO301" s="599">
        <v>9.9366587490102916</v>
      </c>
      <c r="CP301"/>
      <c r="CQ301" s="827"/>
      <c r="CR301" s="597" t="s">
        <v>40</v>
      </c>
      <c r="CS301" s="599">
        <v>0</v>
      </c>
      <c r="CT301" s="599">
        <v>0.53050397877984079</v>
      </c>
      <c r="CU301" s="599">
        <v>1.0610079575596816</v>
      </c>
      <c r="CV301" s="599">
        <v>4.774535809018567</v>
      </c>
      <c r="CW301" s="599">
        <v>6.6312997347480112</v>
      </c>
      <c r="CX301" s="599">
        <v>14.058355437665782</v>
      </c>
      <c r="CY301" s="599">
        <v>20.424403183023873</v>
      </c>
      <c r="CZ301" s="599">
        <v>15.915119363395224</v>
      </c>
      <c r="DA301" s="599">
        <v>21.750663129973475</v>
      </c>
      <c r="DB301" s="599">
        <v>14.854111405835543</v>
      </c>
      <c r="DC301" s="592"/>
      <c r="DD301" s="827"/>
      <c r="DE301" s="597" t="s">
        <v>40</v>
      </c>
      <c r="DF301" s="599">
        <v>0.12207527975584943</v>
      </c>
      <c r="DG301" s="599">
        <v>0.48830111902339773</v>
      </c>
      <c r="DH301" s="599">
        <v>1.6683621566632758</v>
      </c>
      <c r="DI301" s="599">
        <v>5.6358087487283823</v>
      </c>
      <c r="DJ301" s="599">
        <v>7.6907426246185144</v>
      </c>
      <c r="DK301" s="599">
        <v>16.297049847405901</v>
      </c>
      <c r="DL301" s="599">
        <v>21.607324516785351</v>
      </c>
      <c r="DM301" s="599">
        <v>20.142421159715155</v>
      </c>
      <c r="DN301" s="599">
        <v>17.009155645981689</v>
      </c>
      <c r="DO301" s="599">
        <v>9.3387589013224819</v>
      </c>
    </row>
    <row r="302" spans="1:119" ht="15.4" customHeight="1" x14ac:dyDescent="0.2">
      <c r="A302"/>
      <c r="B302" s="324"/>
      <c r="C302" s="592"/>
      <c r="D302" s="828"/>
      <c r="E302" s="601" t="s">
        <v>41</v>
      </c>
      <c r="F302" s="599">
        <v>0</v>
      </c>
      <c r="G302" s="599">
        <v>0</v>
      </c>
      <c r="H302" s="599">
        <v>0.2103049421661409</v>
      </c>
      <c r="I302" s="599">
        <v>1.7875920084121977</v>
      </c>
      <c r="J302" s="599">
        <v>2.3133543638275498</v>
      </c>
      <c r="K302" s="599">
        <v>7.9915878023133544</v>
      </c>
      <c r="L302" s="599">
        <v>15.562565720294428</v>
      </c>
      <c r="M302" s="599">
        <v>22.082018927444793</v>
      </c>
      <c r="N302" s="599">
        <v>22.292323869610936</v>
      </c>
      <c r="O302" s="599">
        <v>27.760252365930597</v>
      </c>
      <c r="P302" s="592"/>
      <c r="Q302" s="828"/>
      <c r="R302" s="597" t="s">
        <v>41</v>
      </c>
      <c r="S302" s="599">
        <v>0</v>
      </c>
      <c r="T302" s="599">
        <v>0</v>
      </c>
      <c r="U302" s="599">
        <v>0</v>
      </c>
      <c r="V302" s="599">
        <v>0.91743119266055051</v>
      </c>
      <c r="W302" s="599">
        <v>0.1529051987767584</v>
      </c>
      <c r="X302" s="599">
        <v>5.0458715596330279</v>
      </c>
      <c r="Y302" s="599">
        <v>12.538226299694188</v>
      </c>
      <c r="Z302" s="599">
        <v>20.030581039755351</v>
      </c>
      <c r="AA302" s="599">
        <v>25.382262996941897</v>
      </c>
      <c r="AB302" s="599">
        <v>35.932721712538225</v>
      </c>
      <c r="AC302" s="592"/>
      <c r="AD302" s="828"/>
      <c r="AE302" s="597" t="s">
        <v>41</v>
      </c>
      <c r="AF302" s="599">
        <v>0</v>
      </c>
      <c r="AG302" s="599">
        <v>0</v>
      </c>
      <c r="AH302" s="599">
        <v>0.67340067340067333</v>
      </c>
      <c r="AI302" s="599">
        <v>3.7037037037037033</v>
      </c>
      <c r="AJ302" s="599">
        <v>7.0707070707070701</v>
      </c>
      <c r="AK302" s="599">
        <v>14.478114478114479</v>
      </c>
      <c r="AL302" s="599">
        <v>22.222222222222221</v>
      </c>
      <c r="AM302" s="599">
        <v>26.599326599326602</v>
      </c>
      <c r="AN302" s="599">
        <v>15.488215488215488</v>
      </c>
      <c r="AO302" s="599">
        <v>9.7643097643097647</v>
      </c>
      <c r="AP302" s="591"/>
      <c r="AQ302" s="828"/>
      <c r="AR302" s="597" t="s">
        <v>41</v>
      </c>
      <c r="AS302" s="599">
        <v>0</v>
      </c>
      <c r="AT302" s="599">
        <v>0</v>
      </c>
      <c r="AU302" s="599">
        <v>0</v>
      </c>
      <c r="AV302" s="599">
        <v>8.1081081081081088</v>
      </c>
      <c r="AW302" s="599">
        <v>4.0540540540540544</v>
      </c>
      <c r="AX302" s="599">
        <v>17.567567567567568</v>
      </c>
      <c r="AY302" s="599">
        <v>21.621621621621621</v>
      </c>
      <c r="AZ302" s="599">
        <v>20.27027027027027</v>
      </c>
      <c r="BA302" s="599">
        <v>18.918918918918919</v>
      </c>
      <c r="BB302" s="599">
        <v>9.4594594594594597</v>
      </c>
      <c r="BC302" s="592"/>
      <c r="BD302" s="828"/>
      <c r="BE302" s="597" t="s">
        <v>41</v>
      </c>
      <c r="BF302" s="599">
        <v>0</v>
      </c>
      <c r="BG302" s="599">
        <v>0</v>
      </c>
      <c r="BH302" s="599">
        <v>0.22805017103762829</v>
      </c>
      <c r="BI302" s="599">
        <v>1.2542759407069555</v>
      </c>
      <c r="BJ302" s="599">
        <v>2.1664766248574687</v>
      </c>
      <c r="BK302" s="599">
        <v>7.1835803876852911</v>
      </c>
      <c r="BL302" s="599">
        <v>15.051311288483465</v>
      </c>
      <c r="BM302" s="599">
        <v>22.234891676168758</v>
      </c>
      <c r="BN302" s="599">
        <v>22.576966932725199</v>
      </c>
      <c r="BO302" s="599">
        <v>29.304446978335235</v>
      </c>
      <c r="BP302"/>
      <c r="BQ302" s="828"/>
      <c r="BR302" s="597" t="s">
        <v>41</v>
      </c>
      <c r="BS302" s="599">
        <v>0</v>
      </c>
      <c r="BT302" s="599">
        <v>0</v>
      </c>
      <c r="BU302" s="599">
        <v>0</v>
      </c>
      <c r="BV302" s="599">
        <v>3.125</v>
      </c>
      <c r="BW302" s="599">
        <v>0</v>
      </c>
      <c r="BX302" s="599">
        <v>18.75</v>
      </c>
      <c r="BY302" s="599">
        <v>18.75</v>
      </c>
      <c r="BZ302" s="599">
        <v>15.625</v>
      </c>
      <c r="CA302" s="599">
        <v>21.875</v>
      </c>
      <c r="CB302" s="599">
        <v>21.875</v>
      </c>
      <c r="CC302" s="592"/>
      <c r="CD302" s="828"/>
      <c r="CE302" s="597" t="s">
        <v>41</v>
      </c>
      <c r="CF302" s="599">
        <v>0</v>
      </c>
      <c r="CG302" s="599">
        <v>0</v>
      </c>
      <c r="CH302" s="599">
        <v>0.2176278563656148</v>
      </c>
      <c r="CI302" s="599">
        <v>1.7410228509249184</v>
      </c>
      <c r="CJ302" s="599">
        <v>2.3939064200217626</v>
      </c>
      <c r="CK302" s="599">
        <v>7.6169749727965179</v>
      </c>
      <c r="CL302" s="599">
        <v>15.451577801958653</v>
      </c>
      <c r="CM302" s="599">
        <v>22.306855277475517</v>
      </c>
      <c r="CN302" s="599">
        <v>22.306855277475517</v>
      </c>
      <c r="CO302" s="599">
        <v>27.965179542981499</v>
      </c>
      <c r="CP302"/>
      <c r="CQ302" s="828"/>
      <c r="CR302" s="597" t="s">
        <v>41</v>
      </c>
      <c r="CS302" s="599">
        <v>0</v>
      </c>
      <c r="CT302" s="599">
        <v>0</v>
      </c>
      <c r="CU302" s="599">
        <v>0</v>
      </c>
      <c r="CV302" s="599">
        <v>1.4705882352941175</v>
      </c>
      <c r="CW302" s="599">
        <v>1.4705882352941175</v>
      </c>
      <c r="CX302" s="599">
        <v>2.9411764705882351</v>
      </c>
      <c r="CY302" s="599">
        <v>16.176470588235293</v>
      </c>
      <c r="CZ302" s="599">
        <v>29.411764705882355</v>
      </c>
      <c r="DA302" s="599">
        <v>25</v>
      </c>
      <c r="DB302" s="599">
        <v>23.52941176470588</v>
      </c>
      <c r="DC302" s="592"/>
      <c r="DD302" s="828"/>
      <c r="DE302" s="597" t="s">
        <v>41</v>
      </c>
      <c r="DF302" s="599">
        <v>0</v>
      </c>
      <c r="DG302" s="599">
        <v>0</v>
      </c>
      <c r="DH302" s="599">
        <v>0.22650056625141565</v>
      </c>
      <c r="DI302" s="599">
        <v>1.8120045300113252</v>
      </c>
      <c r="DJ302" s="599">
        <v>2.378255945639864</v>
      </c>
      <c r="DK302" s="599">
        <v>8.380520951302378</v>
      </c>
      <c r="DL302" s="599">
        <v>15.515288788221969</v>
      </c>
      <c r="DM302" s="599">
        <v>21.517553793884485</v>
      </c>
      <c r="DN302" s="599">
        <v>22.083805209513024</v>
      </c>
      <c r="DO302" s="599">
        <v>28.086070215175539</v>
      </c>
    </row>
    <row r="303" spans="1:119" ht="15.4" customHeight="1" x14ac:dyDescent="0.2">
      <c r="A303"/>
      <c r="B303" s="324"/>
      <c r="C303" s="592"/>
      <c r="D303" s="592"/>
      <c r="E303" s="592"/>
      <c r="F303" s="592"/>
      <c r="G303" s="592"/>
      <c r="H303" s="592"/>
      <c r="I303" s="592"/>
      <c r="J303" s="592"/>
      <c r="K303" s="592"/>
      <c r="L303" s="592"/>
      <c r="M303" s="592"/>
      <c r="N303" s="592"/>
      <c r="O303" s="592"/>
      <c r="P303" s="592"/>
      <c r="Q303" s="592"/>
      <c r="R303" s="592"/>
      <c r="S303" s="592"/>
      <c r="T303" s="592"/>
      <c r="U303" s="592"/>
      <c r="V303" s="592"/>
      <c r="W303" s="592"/>
      <c r="X303" s="592"/>
      <c r="Y303" s="592"/>
      <c r="Z303" s="592"/>
      <c r="AA303" s="592"/>
      <c r="AB303" s="592"/>
      <c r="AC303" s="592"/>
      <c r="AD303" s="592"/>
      <c r="AE303" s="592"/>
      <c r="AF303" s="592"/>
      <c r="AG303" s="592"/>
      <c r="AH303" s="592"/>
      <c r="AI303" s="592"/>
      <c r="AJ303" s="592"/>
      <c r="AK303" s="592"/>
      <c r="AL303" s="592"/>
      <c r="AM303" s="592"/>
      <c r="AN303" s="592"/>
      <c r="AO303" s="592"/>
      <c r="AP303"/>
      <c r="AQ303" s="592"/>
      <c r="AR303" s="592"/>
      <c r="AS303" s="592"/>
      <c r="AT303" s="592"/>
      <c r="AU303" s="592"/>
      <c r="AV303" s="592"/>
      <c r="AW303" s="592"/>
      <c r="AX303" s="592"/>
      <c r="AY303" s="592"/>
      <c r="AZ303" s="592"/>
      <c r="BA303" s="592"/>
      <c r="BB303" s="592"/>
      <c r="BC303" s="592"/>
      <c r="BD303" s="592"/>
      <c r="BE303" s="592"/>
      <c r="BF303" s="592"/>
      <c r="BG303" s="592"/>
      <c r="BH303" s="592"/>
      <c r="BI303" s="592"/>
      <c r="BJ303" s="592"/>
      <c r="BK303" s="592"/>
      <c r="BL303" s="592"/>
      <c r="BM303" s="592"/>
      <c r="BN303" s="592"/>
      <c r="BO303" s="592"/>
      <c r="BP303"/>
      <c r="BQ303" s="592"/>
      <c r="BR303" s="592"/>
      <c r="BS303" s="592"/>
      <c r="BT303" s="592"/>
      <c r="BU303" s="592"/>
      <c r="BV303" s="592"/>
      <c r="BW303" s="592"/>
      <c r="BX303" s="592"/>
      <c r="BY303" s="592"/>
      <c r="BZ303" s="592"/>
      <c r="CA303" s="592"/>
      <c r="CB303" s="592"/>
      <c r="CC303" s="592"/>
      <c r="CD303" s="592"/>
      <c r="CE303" s="592"/>
      <c r="CF303" s="592"/>
      <c r="CG303" s="592"/>
      <c r="CH303" s="592"/>
      <c r="CI303" s="592"/>
      <c r="CJ303" s="592"/>
      <c r="CK303" s="592"/>
      <c r="CL303" s="592"/>
      <c r="CM303" s="592"/>
      <c r="CN303" s="592"/>
      <c r="CO303" s="592"/>
      <c r="CP303"/>
      <c r="CQ303" s="592"/>
      <c r="CR303" s="592"/>
      <c r="CS303" s="592"/>
      <c r="CT303" s="592"/>
      <c r="CU303" s="592"/>
      <c r="CV303" s="592"/>
      <c r="CW303" s="592"/>
      <c r="CX303" s="592"/>
      <c r="CY303" s="592"/>
      <c r="CZ303" s="592"/>
      <c r="DA303" s="592"/>
      <c r="DB303" s="592"/>
      <c r="DC303" s="592"/>
      <c r="DD303" s="592"/>
      <c r="DE303" s="592"/>
      <c r="DF303" s="592"/>
      <c r="DG303" s="592"/>
      <c r="DH303" s="592"/>
      <c r="DI303" s="592"/>
      <c r="DJ303" s="592"/>
      <c r="DK303" s="592"/>
      <c r="DL303" s="592"/>
      <c r="DM303" s="592"/>
      <c r="DN303" s="592"/>
      <c r="DO303" s="592"/>
    </row>
    <row r="304" spans="1:119" ht="15.4" customHeight="1" x14ac:dyDescent="0.2">
      <c r="A304"/>
      <c r="B304" s="324"/>
      <c r="C304" s="592"/>
      <c r="D304" s="592"/>
      <c r="E304" s="592"/>
      <c r="F304" s="592"/>
      <c r="G304" s="592"/>
      <c r="H304" s="592"/>
      <c r="I304" s="592"/>
      <c r="J304" s="592"/>
      <c r="K304" s="592"/>
      <c r="L304" s="592"/>
      <c r="M304" s="592"/>
      <c r="N304" s="592"/>
      <c r="O304" s="592"/>
      <c r="P304" s="592"/>
      <c r="Q304" s="592"/>
      <c r="R304" s="592"/>
      <c r="S304" s="592"/>
      <c r="T304" s="592"/>
      <c r="U304" s="592"/>
      <c r="V304" s="592"/>
      <c r="W304" s="592"/>
      <c r="X304" s="592"/>
      <c r="Y304" s="592"/>
      <c r="Z304" s="592"/>
      <c r="AA304" s="592"/>
      <c r="AB304" s="592"/>
      <c r="AC304" s="592"/>
      <c r="AD304" s="592"/>
      <c r="AE304" s="592"/>
      <c r="AF304" s="592"/>
      <c r="AG304" s="592"/>
      <c r="AH304" s="592"/>
      <c r="AI304" s="592"/>
      <c r="AJ304" s="592"/>
      <c r="AK304" s="592"/>
      <c r="AL304" s="592"/>
      <c r="AM304" s="592"/>
      <c r="AN304" s="592"/>
      <c r="AO304" s="592"/>
      <c r="AP304"/>
      <c r="AQ304" s="592"/>
      <c r="AR304" s="592"/>
      <c r="AS304" s="592"/>
      <c r="AT304" s="592"/>
      <c r="AU304" s="592"/>
      <c r="AV304" s="592"/>
      <c r="AW304" s="592"/>
      <c r="AX304" s="592"/>
      <c r="AY304" s="592"/>
      <c r="AZ304" s="592"/>
      <c r="BA304" s="592"/>
      <c r="BB304" s="592"/>
      <c r="BC304" s="592"/>
      <c r="BD304" s="592"/>
      <c r="BE304" s="592"/>
      <c r="BF304" s="592"/>
      <c r="BG304" s="592"/>
      <c r="BH304" s="592"/>
      <c r="BI304" s="592"/>
      <c r="BJ304" s="592"/>
      <c r="BK304" s="592"/>
      <c r="BL304" s="592"/>
      <c r="BM304" s="592"/>
      <c r="BN304" s="592"/>
      <c r="BO304" s="592"/>
      <c r="BP304"/>
      <c r="BQ304" s="592"/>
      <c r="BR304" s="592"/>
      <c r="BS304" s="592"/>
      <c r="BT304" s="592"/>
      <c r="BU304" s="592"/>
      <c r="BV304" s="592"/>
      <c r="BW304" s="592"/>
      <c r="BX304" s="592"/>
      <c r="BY304" s="592"/>
      <c r="BZ304" s="592"/>
      <c r="CA304" s="592"/>
      <c r="CB304" s="592"/>
      <c r="CC304" s="592"/>
      <c r="CD304" s="592"/>
      <c r="CE304" s="592"/>
      <c r="CF304" s="592"/>
      <c r="CG304" s="592"/>
      <c r="CH304" s="592"/>
      <c r="CI304" s="592"/>
      <c r="CJ304" s="592"/>
      <c r="CK304" s="592"/>
      <c r="CL304" s="592"/>
      <c r="CM304" s="592"/>
      <c r="CN304" s="592"/>
      <c r="CO304" s="592"/>
      <c r="CP304"/>
      <c r="CQ304" s="592"/>
      <c r="CR304" s="592"/>
      <c r="CS304" s="592"/>
      <c r="CT304" s="592"/>
      <c r="CU304" s="592"/>
      <c r="CV304" s="592"/>
      <c r="CW304" s="592"/>
      <c r="CX304" s="592"/>
      <c r="CY304" s="592"/>
      <c r="CZ304" s="592"/>
      <c r="DA304" s="592"/>
      <c r="DB304" s="592"/>
      <c r="DC304" s="592"/>
      <c r="DD304" s="592"/>
      <c r="DE304" s="592"/>
      <c r="DF304" s="592"/>
      <c r="DG304" s="592"/>
      <c r="DH304" s="592"/>
      <c r="DI304" s="592"/>
      <c r="DJ304" s="592"/>
      <c r="DK304" s="592"/>
      <c r="DL304" s="592"/>
      <c r="DM304" s="592"/>
      <c r="DN304" s="592"/>
      <c r="DO304" s="592"/>
    </row>
    <row r="305" spans="1:119" ht="15.4" customHeight="1" x14ac:dyDescent="0.3">
      <c r="A305"/>
      <c r="B305" s="324"/>
      <c r="C305" s="592"/>
      <c r="D305" s="829" t="s">
        <v>245</v>
      </c>
      <c r="E305" s="829"/>
      <c r="F305" s="595"/>
      <c r="G305" s="595"/>
      <c r="H305" s="595"/>
      <c r="I305" s="595"/>
      <c r="J305" s="595"/>
      <c r="K305" s="595"/>
      <c r="L305" s="595"/>
      <c r="M305" s="595"/>
      <c r="N305" s="595"/>
      <c r="O305" s="595"/>
      <c r="P305" s="592"/>
      <c r="Q305" s="829" t="s">
        <v>245</v>
      </c>
      <c r="R305" s="829"/>
      <c r="S305" s="595"/>
      <c r="T305" s="595"/>
      <c r="U305" s="595"/>
      <c r="V305" s="595"/>
      <c r="W305" s="595"/>
      <c r="X305" s="595"/>
      <c r="Y305" s="595"/>
      <c r="Z305" s="595"/>
      <c r="AA305" s="595"/>
      <c r="AB305" s="595"/>
      <c r="AC305" s="592"/>
      <c r="AD305" s="829" t="s">
        <v>245</v>
      </c>
      <c r="AE305" s="829"/>
      <c r="AF305" s="595"/>
      <c r="AG305" s="595"/>
      <c r="AH305" s="595"/>
      <c r="AI305" s="595"/>
      <c r="AJ305" s="595"/>
      <c r="AK305" s="595"/>
      <c r="AL305" s="595"/>
      <c r="AM305" s="595"/>
      <c r="AN305" s="595"/>
      <c r="AO305" s="595"/>
      <c r="AP305" s="591"/>
      <c r="AQ305" s="829" t="s">
        <v>245</v>
      </c>
      <c r="AR305" s="829"/>
      <c r="AS305" s="595"/>
      <c r="AT305" s="595"/>
      <c r="AU305" s="595"/>
      <c r="AV305" s="595"/>
      <c r="AW305" s="595"/>
      <c r="AX305" s="595"/>
      <c r="AY305" s="595"/>
      <c r="AZ305" s="595"/>
      <c r="BA305" s="595"/>
      <c r="BB305" s="595"/>
      <c r="BC305" s="592"/>
      <c r="BD305" s="829" t="s">
        <v>245</v>
      </c>
      <c r="BE305" s="829"/>
      <c r="BF305" s="595"/>
      <c r="BG305" s="595"/>
      <c r="BH305" s="595"/>
      <c r="BI305" s="595"/>
      <c r="BJ305" s="595"/>
      <c r="BK305" s="595"/>
      <c r="BL305" s="595"/>
      <c r="BM305" s="595"/>
      <c r="BN305" s="595"/>
      <c r="BO305" s="595"/>
      <c r="BP305"/>
      <c r="BQ305" s="829" t="s">
        <v>245</v>
      </c>
      <c r="BR305" s="829"/>
      <c r="BS305" s="595"/>
      <c r="BT305" s="595"/>
      <c r="BU305" s="595"/>
      <c r="BV305" s="595"/>
      <c r="BW305" s="595"/>
      <c r="BX305" s="595"/>
      <c r="BY305" s="595"/>
      <c r="BZ305" s="595"/>
      <c r="CA305" s="595"/>
      <c r="CB305" s="595"/>
      <c r="CC305" s="592"/>
      <c r="CD305" s="829" t="s">
        <v>245</v>
      </c>
      <c r="CE305" s="829"/>
      <c r="CF305" s="595"/>
      <c r="CG305" s="595"/>
      <c r="CH305" s="595"/>
      <c r="CI305" s="595"/>
      <c r="CJ305" s="595"/>
      <c r="CK305" s="595"/>
      <c r="CL305" s="595"/>
      <c r="CM305" s="595"/>
      <c r="CN305" s="595"/>
      <c r="CO305" s="595"/>
      <c r="CP305"/>
      <c r="CQ305" s="829" t="s">
        <v>245</v>
      </c>
      <c r="CR305" s="829"/>
      <c r="CS305" s="595"/>
      <c r="CT305" s="595"/>
      <c r="CU305" s="595"/>
      <c r="CV305" s="595"/>
      <c r="CW305" s="595"/>
      <c r="CX305" s="595"/>
      <c r="CY305" s="595"/>
      <c r="CZ305" s="595"/>
      <c r="DA305" s="595"/>
      <c r="DB305" s="595"/>
      <c r="DC305" s="592"/>
      <c r="DD305" s="829" t="s">
        <v>245</v>
      </c>
      <c r="DE305" s="829"/>
      <c r="DF305" s="595"/>
      <c r="DG305" s="595"/>
      <c r="DH305" s="595"/>
      <c r="DI305" s="595"/>
      <c r="DJ305" s="595"/>
      <c r="DK305" s="595"/>
      <c r="DL305" s="595"/>
      <c r="DM305" s="595"/>
      <c r="DN305" s="595"/>
      <c r="DO305" s="595"/>
    </row>
    <row r="306" spans="1:119" ht="28.9" customHeight="1" x14ac:dyDescent="0.2">
      <c r="A306"/>
      <c r="B306" s="324"/>
      <c r="C306" s="592"/>
      <c r="D306" s="829"/>
      <c r="E306" s="829"/>
      <c r="F306" s="831" t="s">
        <v>171</v>
      </c>
      <c r="G306" s="831"/>
      <c r="H306" s="831"/>
      <c r="I306" s="831"/>
      <c r="J306" s="831"/>
      <c r="K306" s="831"/>
      <c r="L306" s="831"/>
      <c r="M306" s="831"/>
      <c r="N306" s="831"/>
      <c r="O306" s="831"/>
      <c r="P306" s="592"/>
      <c r="Q306" s="829"/>
      <c r="R306" s="829"/>
      <c r="S306" s="831" t="s">
        <v>171</v>
      </c>
      <c r="T306" s="831"/>
      <c r="U306" s="831"/>
      <c r="V306" s="831"/>
      <c r="W306" s="831"/>
      <c r="X306" s="831"/>
      <c r="Y306" s="831"/>
      <c r="Z306" s="831"/>
      <c r="AA306" s="831"/>
      <c r="AB306" s="831"/>
      <c r="AC306" s="592"/>
      <c r="AD306" s="829"/>
      <c r="AE306" s="829"/>
      <c r="AF306" s="831" t="s">
        <v>171</v>
      </c>
      <c r="AG306" s="831"/>
      <c r="AH306" s="831"/>
      <c r="AI306" s="831"/>
      <c r="AJ306" s="831"/>
      <c r="AK306" s="831"/>
      <c r="AL306" s="831"/>
      <c r="AM306" s="831"/>
      <c r="AN306" s="831"/>
      <c r="AO306" s="831"/>
      <c r="AP306" s="591"/>
      <c r="AQ306" s="829"/>
      <c r="AR306" s="829"/>
      <c r="AS306" s="831" t="s">
        <v>171</v>
      </c>
      <c r="AT306" s="831"/>
      <c r="AU306" s="831"/>
      <c r="AV306" s="831"/>
      <c r="AW306" s="831"/>
      <c r="AX306" s="831"/>
      <c r="AY306" s="831"/>
      <c r="AZ306" s="831"/>
      <c r="BA306" s="831"/>
      <c r="BB306" s="831"/>
      <c r="BC306" s="592"/>
      <c r="BD306" s="829"/>
      <c r="BE306" s="829"/>
      <c r="BF306" s="831" t="s">
        <v>171</v>
      </c>
      <c r="BG306" s="831"/>
      <c r="BH306" s="831"/>
      <c r="BI306" s="831"/>
      <c r="BJ306" s="831"/>
      <c r="BK306" s="831"/>
      <c r="BL306" s="831"/>
      <c r="BM306" s="831"/>
      <c r="BN306" s="831"/>
      <c r="BO306" s="831"/>
      <c r="BP306"/>
      <c r="BQ306" s="829"/>
      <c r="BR306" s="829"/>
      <c r="BS306" s="831" t="s">
        <v>171</v>
      </c>
      <c r="BT306" s="831"/>
      <c r="BU306" s="831"/>
      <c r="BV306" s="831"/>
      <c r="BW306" s="831"/>
      <c r="BX306" s="831"/>
      <c r="BY306" s="831"/>
      <c r="BZ306" s="831"/>
      <c r="CA306" s="831"/>
      <c r="CB306" s="831"/>
      <c r="CC306" s="592"/>
      <c r="CD306" s="829"/>
      <c r="CE306" s="829"/>
      <c r="CF306" s="831" t="s">
        <v>171</v>
      </c>
      <c r="CG306" s="831"/>
      <c r="CH306" s="831"/>
      <c r="CI306" s="831"/>
      <c r="CJ306" s="831"/>
      <c r="CK306" s="831"/>
      <c r="CL306" s="831"/>
      <c r="CM306" s="831"/>
      <c r="CN306" s="831"/>
      <c r="CO306" s="831"/>
      <c r="CP306"/>
      <c r="CQ306" s="829"/>
      <c r="CR306" s="829"/>
      <c r="CS306" s="831" t="s">
        <v>171</v>
      </c>
      <c r="CT306" s="831"/>
      <c r="CU306" s="831"/>
      <c r="CV306" s="831"/>
      <c r="CW306" s="831"/>
      <c r="CX306" s="831"/>
      <c r="CY306" s="831"/>
      <c r="CZ306" s="831"/>
      <c r="DA306" s="831"/>
      <c r="DB306" s="831"/>
      <c r="DC306" s="592"/>
      <c r="DD306" s="829"/>
      <c r="DE306" s="829"/>
      <c r="DF306" s="831" t="s">
        <v>171</v>
      </c>
      <c r="DG306" s="831"/>
      <c r="DH306" s="831"/>
      <c r="DI306" s="831"/>
      <c r="DJ306" s="831"/>
      <c r="DK306" s="831"/>
      <c r="DL306" s="831"/>
      <c r="DM306" s="831"/>
      <c r="DN306" s="831"/>
      <c r="DO306" s="831"/>
    </row>
    <row r="307" spans="1:119" ht="14.45" customHeight="1" x14ac:dyDescent="0.2">
      <c r="A307"/>
      <c r="B307" s="324"/>
      <c r="C307" s="592"/>
      <c r="D307" s="830"/>
      <c r="E307" s="830"/>
      <c r="F307" s="596" t="s">
        <v>16</v>
      </c>
      <c r="G307" s="596">
        <v>1</v>
      </c>
      <c r="H307" s="596">
        <v>2</v>
      </c>
      <c r="I307" s="596">
        <v>3</v>
      </c>
      <c r="J307" s="596">
        <v>4</v>
      </c>
      <c r="K307" s="596">
        <v>5</v>
      </c>
      <c r="L307" s="596">
        <v>6</v>
      </c>
      <c r="M307" s="596">
        <v>7</v>
      </c>
      <c r="N307" s="596">
        <v>8</v>
      </c>
      <c r="O307" s="596">
        <v>9</v>
      </c>
      <c r="P307" s="592"/>
      <c r="Q307" s="830"/>
      <c r="R307" s="830"/>
      <c r="S307" s="596" t="s">
        <v>16</v>
      </c>
      <c r="T307" s="596">
        <v>1</v>
      </c>
      <c r="U307" s="596">
        <v>2</v>
      </c>
      <c r="V307" s="596">
        <v>3</v>
      </c>
      <c r="W307" s="596">
        <v>4</v>
      </c>
      <c r="X307" s="596">
        <v>5</v>
      </c>
      <c r="Y307" s="596">
        <v>6</v>
      </c>
      <c r="Z307" s="596">
        <v>7</v>
      </c>
      <c r="AA307" s="596">
        <v>8</v>
      </c>
      <c r="AB307" s="596">
        <v>9</v>
      </c>
      <c r="AC307" s="592"/>
      <c r="AD307" s="830"/>
      <c r="AE307" s="830"/>
      <c r="AF307" s="596" t="s">
        <v>16</v>
      </c>
      <c r="AG307" s="596">
        <v>1</v>
      </c>
      <c r="AH307" s="596">
        <v>2</v>
      </c>
      <c r="AI307" s="596">
        <v>3</v>
      </c>
      <c r="AJ307" s="596">
        <v>4</v>
      </c>
      <c r="AK307" s="596">
        <v>5</v>
      </c>
      <c r="AL307" s="596">
        <v>6</v>
      </c>
      <c r="AM307" s="596">
        <v>7</v>
      </c>
      <c r="AN307" s="596">
        <v>8</v>
      </c>
      <c r="AO307" s="596">
        <v>9</v>
      </c>
      <c r="AP307" s="591"/>
      <c r="AQ307" s="830"/>
      <c r="AR307" s="830"/>
      <c r="AS307" s="596" t="s">
        <v>16</v>
      </c>
      <c r="AT307" s="596">
        <v>1</v>
      </c>
      <c r="AU307" s="596">
        <v>2</v>
      </c>
      <c r="AV307" s="596">
        <v>3</v>
      </c>
      <c r="AW307" s="596">
        <v>4</v>
      </c>
      <c r="AX307" s="596">
        <v>5</v>
      </c>
      <c r="AY307" s="596">
        <v>6</v>
      </c>
      <c r="AZ307" s="596">
        <v>7</v>
      </c>
      <c r="BA307" s="596">
        <v>8</v>
      </c>
      <c r="BB307" s="596">
        <v>9</v>
      </c>
      <c r="BC307" s="592"/>
      <c r="BD307" s="830"/>
      <c r="BE307" s="830"/>
      <c r="BF307" s="596" t="s">
        <v>16</v>
      </c>
      <c r="BG307" s="596">
        <v>1</v>
      </c>
      <c r="BH307" s="596">
        <v>2</v>
      </c>
      <c r="BI307" s="596">
        <v>3</v>
      </c>
      <c r="BJ307" s="596">
        <v>4</v>
      </c>
      <c r="BK307" s="596">
        <v>5</v>
      </c>
      <c r="BL307" s="596">
        <v>6</v>
      </c>
      <c r="BM307" s="596">
        <v>7</v>
      </c>
      <c r="BN307" s="596">
        <v>8</v>
      </c>
      <c r="BO307" s="596">
        <v>9</v>
      </c>
      <c r="BP307"/>
      <c r="BQ307" s="830"/>
      <c r="BR307" s="830"/>
      <c r="BS307" s="596" t="s">
        <v>16</v>
      </c>
      <c r="BT307" s="596">
        <v>1</v>
      </c>
      <c r="BU307" s="596">
        <v>2</v>
      </c>
      <c r="BV307" s="596">
        <v>3</v>
      </c>
      <c r="BW307" s="596">
        <v>4</v>
      </c>
      <c r="BX307" s="596">
        <v>5</v>
      </c>
      <c r="BY307" s="596">
        <v>6</v>
      </c>
      <c r="BZ307" s="596">
        <v>7</v>
      </c>
      <c r="CA307" s="596">
        <v>8</v>
      </c>
      <c r="CB307" s="596">
        <v>9</v>
      </c>
      <c r="CC307" s="592"/>
      <c r="CD307" s="830"/>
      <c r="CE307" s="830"/>
      <c r="CF307" s="596" t="s">
        <v>16</v>
      </c>
      <c r="CG307" s="596">
        <v>1</v>
      </c>
      <c r="CH307" s="596">
        <v>2</v>
      </c>
      <c r="CI307" s="596">
        <v>3</v>
      </c>
      <c r="CJ307" s="596">
        <v>4</v>
      </c>
      <c r="CK307" s="596">
        <v>5</v>
      </c>
      <c r="CL307" s="596">
        <v>6</v>
      </c>
      <c r="CM307" s="596">
        <v>7</v>
      </c>
      <c r="CN307" s="596">
        <v>8</v>
      </c>
      <c r="CO307" s="596">
        <v>9</v>
      </c>
      <c r="CP307"/>
      <c r="CQ307" s="830"/>
      <c r="CR307" s="830"/>
      <c r="CS307" s="596" t="s">
        <v>16</v>
      </c>
      <c r="CT307" s="596">
        <v>1</v>
      </c>
      <c r="CU307" s="596">
        <v>2</v>
      </c>
      <c r="CV307" s="596">
        <v>3</v>
      </c>
      <c r="CW307" s="596">
        <v>4</v>
      </c>
      <c r="CX307" s="596">
        <v>5</v>
      </c>
      <c r="CY307" s="596">
        <v>6</v>
      </c>
      <c r="CZ307" s="596">
        <v>7</v>
      </c>
      <c r="DA307" s="596">
        <v>8</v>
      </c>
      <c r="DB307" s="596">
        <v>9</v>
      </c>
      <c r="DC307" s="592"/>
      <c r="DD307" s="830"/>
      <c r="DE307" s="830"/>
      <c r="DF307" s="596" t="s">
        <v>16</v>
      </c>
      <c r="DG307" s="596">
        <v>1</v>
      </c>
      <c r="DH307" s="596">
        <v>2</v>
      </c>
      <c r="DI307" s="596">
        <v>3</v>
      </c>
      <c r="DJ307" s="596">
        <v>4</v>
      </c>
      <c r="DK307" s="596">
        <v>5</v>
      </c>
      <c r="DL307" s="596">
        <v>6</v>
      </c>
      <c r="DM307" s="596">
        <v>7</v>
      </c>
      <c r="DN307" s="596">
        <v>8</v>
      </c>
      <c r="DO307" s="596">
        <v>9</v>
      </c>
    </row>
    <row r="308" spans="1:119" ht="14.45" customHeight="1" x14ac:dyDescent="0.2">
      <c r="A308"/>
      <c r="B308" s="838" t="s">
        <v>310</v>
      </c>
      <c r="C308" s="592"/>
      <c r="D308" s="826" t="s">
        <v>173</v>
      </c>
      <c r="E308" s="597" t="s">
        <v>92</v>
      </c>
      <c r="F308" s="599">
        <v>1</v>
      </c>
      <c r="G308" s="599">
        <v>1</v>
      </c>
      <c r="H308" s="599">
        <v>2</v>
      </c>
      <c r="I308" s="599">
        <v>2</v>
      </c>
      <c r="J308" s="599">
        <v>1</v>
      </c>
      <c r="K308" s="599">
        <v>0</v>
      </c>
      <c r="L308" s="599">
        <v>1</v>
      </c>
      <c r="M308" s="599">
        <v>1</v>
      </c>
      <c r="N308" s="599">
        <v>1</v>
      </c>
      <c r="O308" s="600">
        <v>0</v>
      </c>
      <c r="P308" s="592"/>
      <c r="Q308" s="826" t="s">
        <v>173</v>
      </c>
      <c r="R308" s="597" t="s">
        <v>92</v>
      </c>
      <c r="S308" s="599">
        <v>0</v>
      </c>
      <c r="T308" s="599">
        <v>0</v>
      </c>
      <c r="U308" s="599">
        <v>1</v>
      </c>
      <c r="V308" s="599">
        <v>0</v>
      </c>
      <c r="W308" s="599">
        <v>1</v>
      </c>
      <c r="X308" s="599">
        <v>0</v>
      </c>
      <c r="Y308" s="599">
        <v>0</v>
      </c>
      <c r="Z308" s="599">
        <v>1</v>
      </c>
      <c r="AA308" s="599">
        <v>0</v>
      </c>
      <c r="AB308" s="600">
        <v>0</v>
      </c>
      <c r="AC308" s="592"/>
      <c r="AD308" s="826" t="s">
        <v>173</v>
      </c>
      <c r="AE308" s="597" t="s">
        <v>92</v>
      </c>
      <c r="AF308" s="599">
        <v>1</v>
      </c>
      <c r="AG308" s="599">
        <v>1</v>
      </c>
      <c r="AH308" s="599">
        <v>1</v>
      </c>
      <c r="AI308" s="599">
        <v>2</v>
      </c>
      <c r="AJ308" s="599">
        <v>0</v>
      </c>
      <c r="AK308" s="599">
        <v>0</v>
      </c>
      <c r="AL308" s="599">
        <v>1</v>
      </c>
      <c r="AM308" s="599">
        <v>0</v>
      </c>
      <c r="AN308" s="599">
        <v>1</v>
      </c>
      <c r="AO308" s="600">
        <v>0</v>
      </c>
      <c r="AP308" s="591"/>
      <c r="AQ308" s="826" t="s">
        <v>173</v>
      </c>
      <c r="AR308" s="597" t="s">
        <v>92</v>
      </c>
      <c r="AS308" s="599">
        <v>1</v>
      </c>
      <c r="AT308" s="599">
        <v>1</v>
      </c>
      <c r="AU308" s="599">
        <v>1</v>
      </c>
      <c r="AV308" s="599">
        <v>2</v>
      </c>
      <c r="AW308" s="599">
        <v>0</v>
      </c>
      <c r="AX308" s="599">
        <v>0</v>
      </c>
      <c r="AY308" s="599">
        <v>0</v>
      </c>
      <c r="AZ308" s="599">
        <v>0</v>
      </c>
      <c r="BA308" s="599">
        <v>1</v>
      </c>
      <c r="BB308" s="600">
        <v>0</v>
      </c>
      <c r="BC308" s="592"/>
      <c r="BD308" s="826" t="s">
        <v>173</v>
      </c>
      <c r="BE308" s="597" t="s">
        <v>92</v>
      </c>
      <c r="BF308" s="599">
        <v>0</v>
      </c>
      <c r="BG308" s="599">
        <v>0</v>
      </c>
      <c r="BH308" s="599">
        <v>1</v>
      </c>
      <c r="BI308" s="599">
        <v>0</v>
      </c>
      <c r="BJ308" s="599">
        <v>1</v>
      </c>
      <c r="BK308" s="599">
        <v>0</v>
      </c>
      <c r="BL308" s="599">
        <v>1</v>
      </c>
      <c r="BM308" s="599">
        <v>1</v>
      </c>
      <c r="BN308" s="599">
        <v>0</v>
      </c>
      <c r="BO308" s="600">
        <v>0</v>
      </c>
      <c r="BP308"/>
      <c r="BQ308" s="826" t="s">
        <v>173</v>
      </c>
      <c r="BR308" s="597" t="s">
        <v>92</v>
      </c>
      <c r="BS308" s="599">
        <v>1</v>
      </c>
      <c r="BT308" s="599">
        <v>0</v>
      </c>
      <c r="BU308" s="599">
        <v>0</v>
      </c>
      <c r="BV308" s="599">
        <v>1</v>
      </c>
      <c r="BW308" s="599">
        <v>0</v>
      </c>
      <c r="BX308" s="599">
        <v>0</v>
      </c>
      <c r="BY308" s="599">
        <v>1</v>
      </c>
      <c r="BZ308" s="599">
        <v>0</v>
      </c>
      <c r="CA308" s="599">
        <v>1</v>
      </c>
      <c r="CB308" s="600">
        <v>0</v>
      </c>
      <c r="CC308" s="592"/>
      <c r="CD308" s="826" t="s">
        <v>173</v>
      </c>
      <c r="CE308" s="597" t="s">
        <v>92</v>
      </c>
      <c r="CF308" s="599">
        <v>0</v>
      </c>
      <c r="CG308" s="599">
        <v>1</v>
      </c>
      <c r="CH308" s="599">
        <v>2</v>
      </c>
      <c r="CI308" s="599">
        <v>1</v>
      </c>
      <c r="CJ308" s="599">
        <v>1</v>
      </c>
      <c r="CK308" s="599">
        <v>0</v>
      </c>
      <c r="CL308" s="599">
        <v>0</v>
      </c>
      <c r="CM308" s="599">
        <v>1</v>
      </c>
      <c r="CN308" s="599">
        <v>0</v>
      </c>
      <c r="CO308" s="600">
        <v>0</v>
      </c>
      <c r="CP308"/>
      <c r="CQ308" s="826" t="s">
        <v>173</v>
      </c>
      <c r="CR308" s="597" t="s">
        <v>92</v>
      </c>
      <c r="CS308" s="599">
        <v>1</v>
      </c>
      <c r="CT308" s="599">
        <v>1</v>
      </c>
      <c r="CU308" s="599">
        <v>2</v>
      </c>
      <c r="CV308" s="599">
        <v>2</v>
      </c>
      <c r="CW308" s="599">
        <v>1</v>
      </c>
      <c r="CX308" s="599">
        <v>0</v>
      </c>
      <c r="CY308" s="599">
        <v>1</v>
      </c>
      <c r="CZ308" s="599">
        <v>1</v>
      </c>
      <c r="DA308" s="599">
        <v>1</v>
      </c>
      <c r="DB308" s="600">
        <v>0</v>
      </c>
      <c r="DC308" s="592"/>
      <c r="DD308" s="826" t="s">
        <v>173</v>
      </c>
      <c r="DE308" s="597" t="s">
        <v>92</v>
      </c>
      <c r="DF308" s="599">
        <v>0</v>
      </c>
      <c r="DG308" s="599">
        <v>0</v>
      </c>
      <c r="DH308" s="599">
        <v>0</v>
      </c>
      <c r="DI308" s="599">
        <v>0</v>
      </c>
      <c r="DJ308" s="599">
        <v>0</v>
      </c>
      <c r="DK308" s="599">
        <v>0</v>
      </c>
      <c r="DL308" s="599">
        <v>0</v>
      </c>
      <c r="DM308" s="599">
        <v>0</v>
      </c>
      <c r="DN308" s="599">
        <v>0</v>
      </c>
      <c r="DO308" s="600">
        <v>0</v>
      </c>
    </row>
    <row r="309" spans="1:119" ht="14.45" customHeight="1" x14ac:dyDescent="0.2">
      <c r="A309"/>
      <c r="B309" s="838"/>
      <c r="C309" s="592"/>
      <c r="D309" s="827"/>
      <c r="E309" s="597">
        <v>1</v>
      </c>
      <c r="F309" s="599">
        <v>5</v>
      </c>
      <c r="G309" s="599">
        <v>8</v>
      </c>
      <c r="H309" s="599">
        <v>9</v>
      </c>
      <c r="I309" s="599">
        <v>4</v>
      </c>
      <c r="J309" s="599">
        <v>2</v>
      </c>
      <c r="K309" s="599">
        <v>1</v>
      </c>
      <c r="L309" s="599">
        <v>1</v>
      </c>
      <c r="M309" s="599">
        <v>0</v>
      </c>
      <c r="N309" s="599">
        <v>0</v>
      </c>
      <c r="O309" s="599">
        <v>1</v>
      </c>
      <c r="P309" s="592"/>
      <c r="Q309" s="827"/>
      <c r="R309" s="597">
        <v>1</v>
      </c>
      <c r="S309" s="599">
        <v>1</v>
      </c>
      <c r="T309" s="599">
        <v>2</v>
      </c>
      <c r="U309" s="599">
        <v>2</v>
      </c>
      <c r="V309" s="599">
        <v>1</v>
      </c>
      <c r="W309" s="599">
        <v>1</v>
      </c>
      <c r="X309" s="599">
        <v>0</v>
      </c>
      <c r="Y309" s="599">
        <v>0</v>
      </c>
      <c r="Z309" s="599">
        <v>0</v>
      </c>
      <c r="AA309" s="599">
        <v>0</v>
      </c>
      <c r="AB309" s="599">
        <v>0</v>
      </c>
      <c r="AC309" s="592"/>
      <c r="AD309" s="827"/>
      <c r="AE309" s="597">
        <v>1</v>
      </c>
      <c r="AF309" s="599">
        <v>4</v>
      </c>
      <c r="AG309" s="599">
        <v>6</v>
      </c>
      <c r="AH309" s="599">
        <v>7</v>
      </c>
      <c r="AI309" s="599">
        <v>3</v>
      </c>
      <c r="AJ309" s="599">
        <v>1</v>
      </c>
      <c r="AK309" s="599">
        <v>1</v>
      </c>
      <c r="AL309" s="599">
        <v>1</v>
      </c>
      <c r="AM309" s="599">
        <v>0</v>
      </c>
      <c r="AN309" s="599">
        <v>0</v>
      </c>
      <c r="AO309" s="599">
        <v>1</v>
      </c>
      <c r="AP309" s="591"/>
      <c r="AQ309" s="827"/>
      <c r="AR309" s="597">
        <v>1</v>
      </c>
      <c r="AS309" s="599">
        <v>2</v>
      </c>
      <c r="AT309" s="599">
        <v>3</v>
      </c>
      <c r="AU309" s="599">
        <v>7</v>
      </c>
      <c r="AV309" s="599">
        <v>2</v>
      </c>
      <c r="AW309" s="599">
        <v>1</v>
      </c>
      <c r="AX309" s="599">
        <v>0</v>
      </c>
      <c r="AY309" s="599">
        <v>0</v>
      </c>
      <c r="AZ309" s="599">
        <v>0</v>
      </c>
      <c r="BA309" s="599">
        <v>0</v>
      </c>
      <c r="BB309" s="599">
        <v>1</v>
      </c>
      <c r="BC309" s="592"/>
      <c r="BD309" s="827"/>
      <c r="BE309" s="597">
        <v>1</v>
      </c>
      <c r="BF309" s="599">
        <v>3</v>
      </c>
      <c r="BG309" s="599">
        <v>5</v>
      </c>
      <c r="BH309" s="599">
        <v>2</v>
      </c>
      <c r="BI309" s="599">
        <v>2</v>
      </c>
      <c r="BJ309" s="599">
        <v>1</v>
      </c>
      <c r="BK309" s="599">
        <v>1</v>
      </c>
      <c r="BL309" s="599">
        <v>1</v>
      </c>
      <c r="BM309" s="599">
        <v>0</v>
      </c>
      <c r="BN309" s="599">
        <v>0</v>
      </c>
      <c r="BO309" s="599">
        <v>0</v>
      </c>
      <c r="BP309"/>
      <c r="BQ309" s="827"/>
      <c r="BR309" s="597">
        <v>1</v>
      </c>
      <c r="BS309" s="599">
        <v>3</v>
      </c>
      <c r="BT309" s="599">
        <v>4</v>
      </c>
      <c r="BU309" s="599">
        <v>5</v>
      </c>
      <c r="BV309" s="599">
        <v>3</v>
      </c>
      <c r="BW309" s="599">
        <v>1</v>
      </c>
      <c r="BX309" s="599">
        <v>0</v>
      </c>
      <c r="BY309" s="599">
        <v>0</v>
      </c>
      <c r="BZ309" s="599">
        <v>0</v>
      </c>
      <c r="CA309" s="599">
        <v>0</v>
      </c>
      <c r="CB309" s="599">
        <v>1</v>
      </c>
      <c r="CC309" s="592"/>
      <c r="CD309" s="827"/>
      <c r="CE309" s="597">
        <v>1</v>
      </c>
      <c r="CF309" s="599">
        <v>2</v>
      </c>
      <c r="CG309" s="599">
        <v>4</v>
      </c>
      <c r="CH309" s="599">
        <v>4</v>
      </c>
      <c r="CI309" s="599">
        <v>1</v>
      </c>
      <c r="CJ309" s="599">
        <v>1</v>
      </c>
      <c r="CK309" s="599">
        <v>1</v>
      </c>
      <c r="CL309" s="599">
        <v>1</v>
      </c>
      <c r="CM309" s="599">
        <v>0</v>
      </c>
      <c r="CN309" s="599">
        <v>0</v>
      </c>
      <c r="CO309" s="599">
        <v>0</v>
      </c>
      <c r="CP309"/>
      <c r="CQ309" s="827"/>
      <c r="CR309" s="597">
        <v>1</v>
      </c>
      <c r="CS309" s="599">
        <v>3</v>
      </c>
      <c r="CT309" s="599">
        <v>5</v>
      </c>
      <c r="CU309" s="599">
        <v>5</v>
      </c>
      <c r="CV309" s="599">
        <v>3</v>
      </c>
      <c r="CW309" s="599">
        <v>2</v>
      </c>
      <c r="CX309" s="599">
        <v>1</v>
      </c>
      <c r="CY309" s="599">
        <v>1</v>
      </c>
      <c r="CZ309" s="599">
        <v>0</v>
      </c>
      <c r="DA309" s="599">
        <v>0</v>
      </c>
      <c r="DB309" s="599">
        <v>0</v>
      </c>
      <c r="DC309" s="592"/>
      <c r="DD309" s="827"/>
      <c r="DE309" s="597">
        <v>1</v>
      </c>
      <c r="DF309" s="599">
        <v>2</v>
      </c>
      <c r="DG309" s="599">
        <v>3</v>
      </c>
      <c r="DH309" s="599">
        <v>4</v>
      </c>
      <c r="DI309" s="599">
        <v>1</v>
      </c>
      <c r="DJ309" s="599">
        <v>0</v>
      </c>
      <c r="DK309" s="599">
        <v>0</v>
      </c>
      <c r="DL309" s="599">
        <v>0</v>
      </c>
      <c r="DM309" s="599">
        <v>0</v>
      </c>
      <c r="DN309" s="599">
        <v>0</v>
      </c>
      <c r="DO309" s="599">
        <v>1</v>
      </c>
    </row>
    <row r="310" spans="1:119" ht="14.45" customHeight="1" x14ac:dyDescent="0.2">
      <c r="A310"/>
      <c r="B310" s="838"/>
      <c r="C310" s="592"/>
      <c r="D310" s="827"/>
      <c r="E310" s="597" t="s">
        <v>45</v>
      </c>
      <c r="F310" s="599">
        <v>119</v>
      </c>
      <c r="G310" s="599">
        <v>390</v>
      </c>
      <c r="H310" s="599">
        <v>556</v>
      </c>
      <c r="I310" s="599">
        <v>378</v>
      </c>
      <c r="J310" s="599">
        <v>91</v>
      </c>
      <c r="K310" s="599">
        <v>56</v>
      </c>
      <c r="L310" s="599">
        <v>17</v>
      </c>
      <c r="M310" s="599">
        <v>7</v>
      </c>
      <c r="N310" s="599">
        <v>1</v>
      </c>
      <c r="O310" s="599">
        <v>1</v>
      </c>
      <c r="P310" s="592"/>
      <c r="Q310" s="827"/>
      <c r="R310" s="597" t="s">
        <v>45</v>
      </c>
      <c r="S310" s="599">
        <v>27</v>
      </c>
      <c r="T310" s="599">
        <v>78</v>
      </c>
      <c r="U310" s="599">
        <v>152</v>
      </c>
      <c r="V310" s="599">
        <v>109</v>
      </c>
      <c r="W310" s="599">
        <v>33</v>
      </c>
      <c r="X310" s="599">
        <v>21</v>
      </c>
      <c r="Y310" s="599">
        <v>10</v>
      </c>
      <c r="Z310" s="599">
        <v>1</v>
      </c>
      <c r="AA310" s="599">
        <v>0</v>
      </c>
      <c r="AB310" s="599">
        <v>1</v>
      </c>
      <c r="AC310" s="592"/>
      <c r="AD310" s="827"/>
      <c r="AE310" s="597" t="s">
        <v>45</v>
      </c>
      <c r="AF310" s="599">
        <v>92</v>
      </c>
      <c r="AG310" s="599">
        <v>312</v>
      </c>
      <c r="AH310" s="599">
        <v>404</v>
      </c>
      <c r="AI310" s="599">
        <v>269</v>
      </c>
      <c r="AJ310" s="599">
        <v>58</v>
      </c>
      <c r="AK310" s="599">
        <v>35</v>
      </c>
      <c r="AL310" s="599">
        <v>7</v>
      </c>
      <c r="AM310" s="599">
        <v>6</v>
      </c>
      <c r="AN310" s="599">
        <v>1</v>
      </c>
      <c r="AO310" s="599">
        <v>0</v>
      </c>
      <c r="AP310" s="591"/>
      <c r="AQ310" s="827"/>
      <c r="AR310" s="597" t="s">
        <v>45</v>
      </c>
      <c r="AS310" s="599">
        <v>65</v>
      </c>
      <c r="AT310" s="599">
        <v>193</v>
      </c>
      <c r="AU310" s="599">
        <v>232</v>
      </c>
      <c r="AV310" s="599">
        <v>134</v>
      </c>
      <c r="AW310" s="599">
        <v>35</v>
      </c>
      <c r="AX310" s="599">
        <v>12</v>
      </c>
      <c r="AY310" s="599">
        <v>4</v>
      </c>
      <c r="AZ310" s="599">
        <v>1</v>
      </c>
      <c r="BA310" s="599">
        <v>0</v>
      </c>
      <c r="BB310" s="599">
        <v>0</v>
      </c>
      <c r="BC310" s="592"/>
      <c r="BD310" s="827"/>
      <c r="BE310" s="597" t="s">
        <v>45</v>
      </c>
      <c r="BF310" s="599">
        <v>54</v>
      </c>
      <c r="BG310" s="599">
        <v>197</v>
      </c>
      <c r="BH310" s="599">
        <v>324</v>
      </c>
      <c r="BI310" s="599">
        <v>244</v>
      </c>
      <c r="BJ310" s="599">
        <v>56</v>
      </c>
      <c r="BK310" s="599">
        <v>44</v>
      </c>
      <c r="BL310" s="599">
        <v>13</v>
      </c>
      <c r="BM310" s="599">
        <v>6</v>
      </c>
      <c r="BN310" s="599">
        <v>1</v>
      </c>
      <c r="BO310" s="599">
        <v>1</v>
      </c>
      <c r="BP310"/>
      <c r="BQ310" s="827"/>
      <c r="BR310" s="597" t="s">
        <v>45</v>
      </c>
      <c r="BS310" s="599">
        <v>87</v>
      </c>
      <c r="BT310" s="599">
        <v>291</v>
      </c>
      <c r="BU310" s="599">
        <v>413</v>
      </c>
      <c r="BV310" s="599">
        <v>259</v>
      </c>
      <c r="BW310" s="599">
        <v>57</v>
      </c>
      <c r="BX310" s="599">
        <v>20</v>
      </c>
      <c r="BY310" s="599">
        <v>7</v>
      </c>
      <c r="BZ310" s="599">
        <v>2</v>
      </c>
      <c r="CA310" s="599">
        <v>0</v>
      </c>
      <c r="CB310" s="599">
        <v>0</v>
      </c>
      <c r="CC310" s="592"/>
      <c r="CD310" s="827"/>
      <c r="CE310" s="597" t="s">
        <v>45</v>
      </c>
      <c r="CF310" s="599">
        <v>32</v>
      </c>
      <c r="CG310" s="599">
        <v>99</v>
      </c>
      <c r="CH310" s="599">
        <v>143</v>
      </c>
      <c r="CI310" s="599">
        <v>119</v>
      </c>
      <c r="CJ310" s="599">
        <v>34</v>
      </c>
      <c r="CK310" s="599">
        <v>36</v>
      </c>
      <c r="CL310" s="599">
        <v>10</v>
      </c>
      <c r="CM310" s="599">
        <v>5</v>
      </c>
      <c r="CN310" s="599">
        <v>1</v>
      </c>
      <c r="CO310" s="599">
        <v>1</v>
      </c>
      <c r="CP310"/>
      <c r="CQ310" s="827"/>
      <c r="CR310" s="597" t="s">
        <v>45</v>
      </c>
      <c r="CS310" s="599">
        <v>33</v>
      </c>
      <c r="CT310" s="599">
        <v>88</v>
      </c>
      <c r="CU310" s="599">
        <v>140</v>
      </c>
      <c r="CV310" s="599">
        <v>114</v>
      </c>
      <c r="CW310" s="599">
        <v>27</v>
      </c>
      <c r="CX310" s="599">
        <v>31</v>
      </c>
      <c r="CY310" s="599">
        <v>13</v>
      </c>
      <c r="CZ310" s="599">
        <v>4</v>
      </c>
      <c r="DA310" s="599">
        <v>1</v>
      </c>
      <c r="DB310" s="599">
        <v>1</v>
      </c>
      <c r="DC310" s="592"/>
      <c r="DD310" s="827"/>
      <c r="DE310" s="597" t="s">
        <v>45</v>
      </c>
      <c r="DF310" s="599">
        <v>86</v>
      </c>
      <c r="DG310" s="599">
        <v>302</v>
      </c>
      <c r="DH310" s="599">
        <v>416</v>
      </c>
      <c r="DI310" s="599">
        <v>264</v>
      </c>
      <c r="DJ310" s="599">
        <v>64</v>
      </c>
      <c r="DK310" s="599">
        <v>25</v>
      </c>
      <c r="DL310" s="599">
        <v>4</v>
      </c>
      <c r="DM310" s="599">
        <v>3</v>
      </c>
      <c r="DN310" s="599">
        <v>0</v>
      </c>
      <c r="DO310" s="599">
        <v>0</v>
      </c>
    </row>
    <row r="311" spans="1:119" ht="14.45" customHeight="1" x14ac:dyDescent="0.2">
      <c r="A311"/>
      <c r="B311" s="838"/>
      <c r="C311" s="592"/>
      <c r="D311" s="827"/>
      <c r="E311" s="597" t="s">
        <v>33</v>
      </c>
      <c r="F311" s="599">
        <v>81</v>
      </c>
      <c r="G311" s="599">
        <v>272</v>
      </c>
      <c r="H311" s="599">
        <v>390</v>
      </c>
      <c r="I311" s="599">
        <v>369</v>
      </c>
      <c r="J311" s="599">
        <v>126</v>
      </c>
      <c r="K311" s="599">
        <v>58</v>
      </c>
      <c r="L311" s="599">
        <v>16</v>
      </c>
      <c r="M311" s="599">
        <v>5</v>
      </c>
      <c r="N311" s="599">
        <v>4</v>
      </c>
      <c r="O311" s="599">
        <v>0</v>
      </c>
      <c r="P311" s="592"/>
      <c r="Q311" s="827"/>
      <c r="R311" s="597" t="s">
        <v>33</v>
      </c>
      <c r="S311" s="599">
        <v>14</v>
      </c>
      <c r="T311" s="599">
        <v>60</v>
      </c>
      <c r="U311" s="599">
        <v>107</v>
      </c>
      <c r="V311" s="599">
        <v>95</v>
      </c>
      <c r="W311" s="599">
        <v>35</v>
      </c>
      <c r="X311" s="599">
        <v>19</v>
      </c>
      <c r="Y311" s="599">
        <v>6</v>
      </c>
      <c r="Z311" s="599">
        <v>1</v>
      </c>
      <c r="AA311" s="599">
        <v>1</v>
      </c>
      <c r="AB311" s="599">
        <v>0</v>
      </c>
      <c r="AC311" s="592"/>
      <c r="AD311" s="827"/>
      <c r="AE311" s="597" t="s">
        <v>33</v>
      </c>
      <c r="AF311" s="599">
        <v>67</v>
      </c>
      <c r="AG311" s="599">
        <v>212</v>
      </c>
      <c r="AH311" s="599">
        <v>283</v>
      </c>
      <c r="AI311" s="599">
        <v>274</v>
      </c>
      <c r="AJ311" s="599">
        <v>91</v>
      </c>
      <c r="AK311" s="599">
        <v>39</v>
      </c>
      <c r="AL311" s="599">
        <v>10</v>
      </c>
      <c r="AM311" s="599">
        <v>4</v>
      </c>
      <c r="AN311" s="599">
        <v>3</v>
      </c>
      <c r="AO311" s="599">
        <v>0</v>
      </c>
      <c r="AP311" s="591"/>
      <c r="AQ311" s="827"/>
      <c r="AR311" s="597" t="s">
        <v>33</v>
      </c>
      <c r="AS311" s="599">
        <v>44</v>
      </c>
      <c r="AT311" s="599">
        <v>128</v>
      </c>
      <c r="AU311" s="599">
        <v>165</v>
      </c>
      <c r="AV311" s="599">
        <v>124</v>
      </c>
      <c r="AW311" s="599">
        <v>42</v>
      </c>
      <c r="AX311" s="599">
        <v>21</v>
      </c>
      <c r="AY311" s="599">
        <v>3</v>
      </c>
      <c r="AZ311" s="599">
        <v>3</v>
      </c>
      <c r="BA311" s="599">
        <v>0</v>
      </c>
      <c r="BB311" s="599">
        <v>0</v>
      </c>
      <c r="BC311" s="592"/>
      <c r="BD311" s="827"/>
      <c r="BE311" s="597" t="s">
        <v>33</v>
      </c>
      <c r="BF311" s="599">
        <v>37</v>
      </c>
      <c r="BG311" s="599">
        <v>144</v>
      </c>
      <c r="BH311" s="599">
        <v>225</v>
      </c>
      <c r="BI311" s="599">
        <v>245</v>
      </c>
      <c r="BJ311" s="599">
        <v>84</v>
      </c>
      <c r="BK311" s="599">
        <v>37</v>
      </c>
      <c r="BL311" s="599">
        <v>13</v>
      </c>
      <c r="BM311" s="599">
        <v>2</v>
      </c>
      <c r="BN311" s="599">
        <v>4</v>
      </c>
      <c r="BO311" s="599">
        <v>0</v>
      </c>
      <c r="BP311"/>
      <c r="BQ311" s="827"/>
      <c r="BR311" s="597" t="s">
        <v>33</v>
      </c>
      <c r="BS311" s="599">
        <v>52</v>
      </c>
      <c r="BT311" s="599">
        <v>160</v>
      </c>
      <c r="BU311" s="599">
        <v>235</v>
      </c>
      <c r="BV311" s="599">
        <v>212</v>
      </c>
      <c r="BW311" s="599">
        <v>68</v>
      </c>
      <c r="BX311" s="599">
        <v>28</v>
      </c>
      <c r="BY311" s="599">
        <v>7</v>
      </c>
      <c r="BZ311" s="599">
        <v>2</v>
      </c>
      <c r="CA311" s="599">
        <v>2</v>
      </c>
      <c r="CB311" s="599">
        <v>0</v>
      </c>
      <c r="CC311" s="592"/>
      <c r="CD311" s="827"/>
      <c r="CE311" s="597" t="s">
        <v>33</v>
      </c>
      <c r="CF311" s="599">
        <v>29</v>
      </c>
      <c r="CG311" s="599">
        <v>112</v>
      </c>
      <c r="CH311" s="599">
        <v>155</v>
      </c>
      <c r="CI311" s="599">
        <v>157</v>
      </c>
      <c r="CJ311" s="599">
        <v>58</v>
      </c>
      <c r="CK311" s="599">
        <v>30</v>
      </c>
      <c r="CL311" s="599">
        <v>9</v>
      </c>
      <c r="CM311" s="599">
        <v>3</v>
      </c>
      <c r="CN311" s="599">
        <v>2</v>
      </c>
      <c r="CO311" s="599">
        <v>0</v>
      </c>
      <c r="CP311"/>
      <c r="CQ311" s="827"/>
      <c r="CR311" s="597" t="s">
        <v>33</v>
      </c>
      <c r="CS311" s="599">
        <v>15</v>
      </c>
      <c r="CT311" s="599">
        <v>61</v>
      </c>
      <c r="CU311" s="599">
        <v>61</v>
      </c>
      <c r="CV311" s="599">
        <v>76</v>
      </c>
      <c r="CW311" s="599">
        <v>24</v>
      </c>
      <c r="CX311" s="599">
        <v>15</v>
      </c>
      <c r="CY311" s="599">
        <v>6</v>
      </c>
      <c r="CZ311" s="599">
        <v>2</v>
      </c>
      <c r="DA311" s="599">
        <v>2</v>
      </c>
      <c r="DB311" s="599">
        <v>0</v>
      </c>
      <c r="DC311" s="592"/>
      <c r="DD311" s="827"/>
      <c r="DE311" s="597" t="s">
        <v>33</v>
      </c>
      <c r="DF311" s="599">
        <v>66</v>
      </c>
      <c r="DG311" s="599">
        <v>211</v>
      </c>
      <c r="DH311" s="599">
        <v>329</v>
      </c>
      <c r="DI311" s="599">
        <v>293</v>
      </c>
      <c r="DJ311" s="599">
        <v>102</v>
      </c>
      <c r="DK311" s="599">
        <v>43</v>
      </c>
      <c r="DL311" s="599">
        <v>10</v>
      </c>
      <c r="DM311" s="599">
        <v>3</v>
      </c>
      <c r="DN311" s="599">
        <v>2</v>
      </c>
      <c r="DO311" s="599">
        <v>0</v>
      </c>
    </row>
    <row r="312" spans="1:119" ht="14.45" customHeight="1" x14ac:dyDescent="0.2">
      <c r="A312"/>
      <c r="B312" s="838"/>
      <c r="C312" s="592"/>
      <c r="D312" s="827"/>
      <c r="E312" s="597" t="s">
        <v>34</v>
      </c>
      <c r="F312" s="599">
        <v>96</v>
      </c>
      <c r="G312" s="599">
        <v>337</v>
      </c>
      <c r="H312" s="599">
        <v>630</v>
      </c>
      <c r="I312" s="599">
        <v>594</v>
      </c>
      <c r="J312" s="599">
        <v>249</v>
      </c>
      <c r="K312" s="599">
        <v>103</v>
      </c>
      <c r="L312" s="599">
        <v>34</v>
      </c>
      <c r="M312" s="599">
        <v>10</v>
      </c>
      <c r="N312" s="599">
        <v>1</v>
      </c>
      <c r="O312" s="599">
        <v>1</v>
      </c>
      <c r="P312" s="592"/>
      <c r="Q312" s="827"/>
      <c r="R312" s="597" t="s">
        <v>34</v>
      </c>
      <c r="S312" s="599">
        <v>16</v>
      </c>
      <c r="T312" s="599">
        <v>51</v>
      </c>
      <c r="U312" s="599">
        <v>146</v>
      </c>
      <c r="V312" s="599">
        <v>179</v>
      </c>
      <c r="W312" s="599">
        <v>74</v>
      </c>
      <c r="X312" s="599">
        <v>38</v>
      </c>
      <c r="Y312" s="599">
        <v>17</v>
      </c>
      <c r="Z312" s="599">
        <v>6</v>
      </c>
      <c r="AA312" s="599">
        <v>0</v>
      </c>
      <c r="AB312" s="599">
        <v>0</v>
      </c>
      <c r="AC312" s="592"/>
      <c r="AD312" s="827"/>
      <c r="AE312" s="597" t="s">
        <v>34</v>
      </c>
      <c r="AF312" s="599">
        <v>80</v>
      </c>
      <c r="AG312" s="599">
        <v>286</v>
      </c>
      <c r="AH312" s="599">
        <v>484</v>
      </c>
      <c r="AI312" s="599">
        <v>415</v>
      </c>
      <c r="AJ312" s="599">
        <v>175</v>
      </c>
      <c r="AK312" s="599">
        <v>65</v>
      </c>
      <c r="AL312" s="599">
        <v>17</v>
      </c>
      <c r="AM312" s="599">
        <v>4</v>
      </c>
      <c r="AN312" s="599">
        <v>1</v>
      </c>
      <c r="AO312" s="599">
        <v>1</v>
      </c>
      <c r="AP312" s="591"/>
      <c r="AQ312" s="827"/>
      <c r="AR312" s="597" t="s">
        <v>34</v>
      </c>
      <c r="AS312" s="599">
        <v>58</v>
      </c>
      <c r="AT312" s="599">
        <v>157</v>
      </c>
      <c r="AU312" s="599">
        <v>247</v>
      </c>
      <c r="AV312" s="599">
        <v>190</v>
      </c>
      <c r="AW312" s="599">
        <v>77</v>
      </c>
      <c r="AX312" s="599">
        <v>20</v>
      </c>
      <c r="AY312" s="599">
        <v>9</v>
      </c>
      <c r="AZ312" s="599">
        <v>3</v>
      </c>
      <c r="BA312" s="599">
        <v>0</v>
      </c>
      <c r="BB312" s="599">
        <v>0</v>
      </c>
      <c r="BC312" s="592"/>
      <c r="BD312" s="827"/>
      <c r="BE312" s="597" t="s">
        <v>34</v>
      </c>
      <c r="BF312" s="599">
        <v>38</v>
      </c>
      <c r="BG312" s="599">
        <v>180</v>
      </c>
      <c r="BH312" s="599">
        <v>383</v>
      </c>
      <c r="BI312" s="599">
        <v>404</v>
      </c>
      <c r="BJ312" s="599">
        <v>172</v>
      </c>
      <c r="BK312" s="599">
        <v>83</v>
      </c>
      <c r="BL312" s="599">
        <v>25</v>
      </c>
      <c r="BM312" s="599">
        <v>7</v>
      </c>
      <c r="BN312" s="599">
        <v>1</v>
      </c>
      <c r="BO312" s="599">
        <v>1</v>
      </c>
      <c r="BP312"/>
      <c r="BQ312" s="827"/>
      <c r="BR312" s="597" t="s">
        <v>34</v>
      </c>
      <c r="BS312" s="599">
        <v>41</v>
      </c>
      <c r="BT312" s="599">
        <v>166</v>
      </c>
      <c r="BU312" s="599">
        <v>305</v>
      </c>
      <c r="BV312" s="599">
        <v>269</v>
      </c>
      <c r="BW312" s="599">
        <v>113</v>
      </c>
      <c r="BX312" s="599">
        <v>44</v>
      </c>
      <c r="BY312" s="599">
        <v>15</v>
      </c>
      <c r="BZ312" s="599">
        <v>3</v>
      </c>
      <c r="CA312" s="599">
        <v>0</v>
      </c>
      <c r="CB312" s="599">
        <v>1</v>
      </c>
      <c r="CC312" s="592"/>
      <c r="CD312" s="827"/>
      <c r="CE312" s="597" t="s">
        <v>34</v>
      </c>
      <c r="CF312" s="599">
        <v>55</v>
      </c>
      <c r="CG312" s="599">
        <v>171</v>
      </c>
      <c r="CH312" s="599">
        <v>325</v>
      </c>
      <c r="CI312" s="599">
        <v>325</v>
      </c>
      <c r="CJ312" s="599">
        <v>136</v>
      </c>
      <c r="CK312" s="599">
        <v>59</v>
      </c>
      <c r="CL312" s="599">
        <v>19</v>
      </c>
      <c r="CM312" s="599">
        <v>7</v>
      </c>
      <c r="CN312" s="599">
        <v>1</v>
      </c>
      <c r="CO312" s="599">
        <v>0</v>
      </c>
      <c r="CP312"/>
      <c r="CQ312" s="827"/>
      <c r="CR312" s="597" t="s">
        <v>34</v>
      </c>
      <c r="CS312" s="599">
        <v>14</v>
      </c>
      <c r="CT312" s="599">
        <v>60</v>
      </c>
      <c r="CU312" s="599">
        <v>103</v>
      </c>
      <c r="CV312" s="599">
        <v>127</v>
      </c>
      <c r="CW312" s="599">
        <v>55</v>
      </c>
      <c r="CX312" s="599">
        <v>24</v>
      </c>
      <c r="CY312" s="599">
        <v>12</v>
      </c>
      <c r="CZ312" s="599">
        <v>4</v>
      </c>
      <c r="DA312" s="599">
        <v>0</v>
      </c>
      <c r="DB312" s="599">
        <v>0</v>
      </c>
      <c r="DC312" s="592"/>
      <c r="DD312" s="827"/>
      <c r="DE312" s="597" t="s">
        <v>34</v>
      </c>
      <c r="DF312" s="599">
        <v>82</v>
      </c>
      <c r="DG312" s="599">
        <v>277</v>
      </c>
      <c r="DH312" s="599">
        <v>527</v>
      </c>
      <c r="DI312" s="599">
        <v>467</v>
      </c>
      <c r="DJ312" s="599">
        <v>194</v>
      </c>
      <c r="DK312" s="599">
        <v>79</v>
      </c>
      <c r="DL312" s="599">
        <v>22</v>
      </c>
      <c r="DM312" s="599">
        <v>6</v>
      </c>
      <c r="DN312" s="599">
        <v>1</v>
      </c>
      <c r="DO312" s="599">
        <v>1</v>
      </c>
    </row>
    <row r="313" spans="1:119" ht="14.45" customHeight="1" x14ac:dyDescent="0.2">
      <c r="A313"/>
      <c r="B313" s="838"/>
      <c r="C313" s="592"/>
      <c r="D313" s="827"/>
      <c r="E313" s="597" t="s">
        <v>35</v>
      </c>
      <c r="F313" s="599">
        <v>148</v>
      </c>
      <c r="G313" s="599">
        <v>480</v>
      </c>
      <c r="H313" s="599">
        <v>864</v>
      </c>
      <c r="I313" s="599">
        <v>1077</v>
      </c>
      <c r="J313" s="599">
        <v>459</v>
      </c>
      <c r="K313" s="599">
        <v>273</v>
      </c>
      <c r="L313" s="599">
        <v>88</v>
      </c>
      <c r="M313" s="599">
        <v>32</v>
      </c>
      <c r="N313" s="599">
        <v>3</v>
      </c>
      <c r="O313" s="599">
        <v>2</v>
      </c>
      <c r="P313" s="592"/>
      <c r="Q313" s="827"/>
      <c r="R313" s="597" t="s">
        <v>35</v>
      </c>
      <c r="S313" s="599">
        <v>16</v>
      </c>
      <c r="T313" s="599">
        <v>83</v>
      </c>
      <c r="U313" s="599">
        <v>207</v>
      </c>
      <c r="V313" s="599">
        <v>301</v>
      </c>
      <c r="W313" s="599">
        <v>139</v>
      </c>
      <c r="X313" s="599">
        <v>104</v>
      </c>
      <c r="Y313" s="599">
        <v>38</v>
      </c>
      <c r="Z313" s="599">
        <v>14</v>
      </c>
      <c r="AA313" s="599">
        <v>0</v>
      </c>
      <c r="AB313" s="599">
        <v>0</v>
      </c>
      <c r="AC313" s="592"/>
      <c r="AD313" s="827"/>
      <c r="AE313" s="597" t="s">
        <v>35</v>
      </c>
      <c r="AF313" s="599">
        <v>132</v>
      </c>
      <c r="AG313" s="599">
        <v>397</v>
      </c>
      <c r="AH313" s="599">
        <v>657</v>
      </c>
      <c r="AI313" s="599">
        <v>776</v>
      </c>
      <c r="AJ313" s="599">
        <v>320</v>
      </c>
      <c r="AK313" s="599">
        <v>169</v>
      </c>
      <c r="AL313" s="599">
        <v>50</v>
      </c>
      <c r="AM313" s="599">
        <v>18</v>
      </c>
      <c r="AN313" s="599">
        <v>3</v>
      </c>
      <c r="AO313" s="599">
        <v>2</v>
      </c>
      <c r="AP313" s="591"/>
      <c r="AQ313" s="827"/>
      <c r="AR313" s="597" t="s">
        <v>35</v>
      </c>
      <c r="AS313" s="599">
        <v>75</v>
      </c>
      <c r="AT313" s="599">
        <v>220</v>
      </c>
      <c r="AU313" s="599">
        <v>324</v>
      </c>
      <c r="AV313" s="599">
        <v>321</v>
      </c>
      <c r="AW313" s="599">
        <v>111</v>
      </c>
      <c r="AX313" s="599">
        <v>62</v>
      </c>
      <c r="AY313" s="599">
        <v>14</v>
      </c>
      <c r="AZ313" s="599">
        <v>5</v>
      </c>
      <c r="BA313" s="599">
        <v>1</v>
      </c>
      <c r="BB313" s="599">
        <v>0</v>
      </c>
      <c r="BC313" s="592"/>
      <c r="BD313" s="827"/>
      <c r="BE313" s="597" t="s">
        <v>35</v>
      </c>
      <c r="BF313" s="599">
        <v>73</v>
      </c>
      <c r="BG313" s="599">
        <v>260</v>
      </c>
      <c r="BH313" s="599">
        <v>540</v>
      </c>
      <c r="BI313" s="599">
        <v>756</v>
      </c>
      <c r="BJ313" s="599">
        <v>348</v>
      </c>
      <c r="BK313" s="599">
        <v>211</v>
      </c>
      <c r="BL313" s="599">
        <v>74</v>
      </c>
      <c r="BM313" s="599">
        <v>27</v>
      </c>
      <c r="BN313" s="599">
        <v>2</v>
      </c>
      <c r="BO313" s="599">
        <v>2</v>
      </c>
      <c r="BP313"/>
      <c r="BQ313" s="827"/>
      <c r="BR313" s="597" t="s">
        <v>35</v>
      </c>
      <c r="BS313" s="599">
        <v>64</v>
      </c>
      <c r="BT313" s="599">
        <v>159</v>
      </c>
      <c r="BU313" s="599">
        <v>333</v>
      </c>
      <c r="BV313" s="599">
        <v>339</v>
      </c>
      <c r="BW313" s="599">
        <v>152</v>
      </c>
      <c r="BX313" s="599">
        <v>97</v>
      </c>
      <c r="BY313" s="599">
        <v>25</v>
      </c>
      <c r="BZ313" s="599">
        <v>3</v>
      </c>
      <c r="CA313" s="599">
        <v>1</v>
      </c>
      <c r="CB313" s="599">
        <v>1</v>
      </c>
      <c r="CC313" s="592"/>
      <c r="CD313" s="827"/>
      <c r="CE313" s="597" t="s">
        <v>35</v>
      </c>
      <c r="CF313" s="599">
        <v>84</v>
      </c>
      <c r="CG313" s="599">
        <v>321</v>
      </c>
      <c r="CH313" s="599">
        <v>531</v>
      </c>
      <c r="CI313" s="599">
        <v>738</v>
      </c>
      <c r="CJ313" s="599">
        <v>307</v>
      </c>
      <c r="CK313" s="599">
        <v>176</v>
      </c>
      <c r="CL313" s="599">
        <v>63</v>
      </c>
      <c r="CM313" s="599">
        <v>29</v>
      </c>
      <c r="CN313" s="599">
        <v>2</v>
      </c>
      <c r="CO313" s="599">
        <v>1</v>
      </c>
      <c r="CP313"/>
      <c r="CQ313" s="827"/>
      <c r="CR313" s="597" t="s">
        <v>35</v>
      </c>
      <c r="CS313" s="599">
        <v>30</v>
      </c>
      <c r="CT313" s="599">
        <v>67</v>
      </c>
      <c r="CU313" s="599">
        <v>129</v>
      </c>
      <c r="CV313" s="599">
        <v>160</v>
      </c>
      <c r="CW313" s="599">
        <v>93</v>
      </c>
      <c r="CX313" s="599">
        <v>63</v>
      </c>
      <c r="CY313" s="599">
        <v>14</v>
      </c>
      <c r="CZ313" s="599">
        <v>9</v>
      </c>
      <c r="DA313" s="599">
        <v>1</v>
      </c>
      <c r="DB313" s="599">
        <v>1</v>
      </c>
      <c r="DC313" s="592"/>
      <c r="DD313" s="827"/>
      <c r="DE313" s="597" t="s">
        <v>35</v>
      </c>
      <c r="DF313" s="599">
        <v>118</v>
      </c>
      <c r="DG313" s="599">
        <v>413</v>
      </c>
      <c r="DH313" s="599">
        <v>735</v>
      </c>
      <c r="DI313" s="599">
        <v>917</v>
      </c>
      <c r="DJ313" s="599">
        <v>366</v>
      </c>
      <c r="DK313" s="599">
        <v>210</v>
      </c>
      <c r="DL313" s="599">
        <v>74</v>
      </c>
      <c r="DM313" s="599">
        <v>23</v>
      </c>
      <c r="DN313" s="599">
        <v>2</v>
      </c>
      <c r="DO313" s="599">
        <v>1</v>
      </c>
    </row>
    <row r="314" spans="1:119" ht="14.45" customHeight="1" x14ac:dyDescent="0.2">
      <c r="A314"/>
      <c r="B314" s="838"/>
      <c r="C314" s="592"/>
      <c r="D314" s="827"/>
      <c r="E314" s="597" t="s">
        <v>36</v>
      </c>
      <c r="F314" s="599">
        <v>192</v>
      </c>
      <c r="G314" s="599">
        <v>801</v>
      </c>
      <c r="H314" s="599">
        <v>1617</v>
      </c>
      <c r="I314" s="599">
        <v>2132</v>
      </c>
      <c r="J314" s="599">
        <v>1249</v>
      </c>
      <c r="K314" s="599">
        <v>752</v>
      </c>
      <c r="L314" s="599">
        <v>351</v>
      </c>
      <c r="M314" s="599">
        <v>102</v>
      </c>
      <c r="N314" s="599">
        <v>29</v>
      </c>
      <c r="O314" s="599">
        <v>2</v>
      </c>
      <c r="P314" s="592"/>
      <c r="Q314" s="827"/>
      <c r="R314" s="597" t="s">
        <v>36</v>
      </c>
      <c r="S314" s="599">
        <v>25</v>
      </c>
      <c r="T314" s="599">
        <v>139</v>
      </c>
      <c r="U314" s="599">
        <v>347</v>
      </c>
      <c r="V314" s="599">
        <v>561</v>
      </c>
      <c r="W314" s="599">
        <v>400</v>
      </c>
      <c r="X314" s="599">
        <v>290</v>
      </c>
      <c r="Y314" s="599">
        <v>165</v>
      </c>
      <c r="Z314" s="599">
        <v>44</v>
      </c>
      <c r="AA314" s="599">
        <v>13</v>
      </c>
      <c r="AB314" s="599">
        <v>1</v>
      </c>
      <c r="AC314" s="592"/>
      <c r="AD314" s="827"/>
      <c r="AE314" s="597" t="s">
        <v>36</v>
      </c>
      <c r="AF314" s="599">
        <v>167</v>
      </c>
      <c r="AG314" s="599">
        <v>662</v>
      </c>
      <c r="AH314" s="599">
        <v>1270</v>
      </c>
      <c r="AI314" s="599">
        <v>1571</v>
      </c>
      <c r="AJ314" s="599">
        <v>849</v>
      </c>
      <c r="AK314" s="599">
        <v>462</v>
      </c>
      <c r="AL314" s="599">
        <v>186</v>
      </c>
      <c r="AM314" s="599">
        <v>58</v>
      </c>
      <c r="AN314" s="599">
        <v>16</v>
      </c>
      <c r="AO314" s="599">
        <v>1</v>
      </c>
      <c r="AP314" s="591"/>
      <c r="AQ314" s="827"/>
      <c r="AR314" s="597" t="s">
        <v>36</v>
      </c>
      <c r="AS314" s="599">
        <v>85</v>
      </c>
      <c r="AT314" s="599">
        <v>366</v>
      </c>
      <c r="AU314" s="599">
        <v>560</v>
      </c>
      <c r="AV314" s="599">
        <v>644</v>
      </c>
      <c r="AW314" s="599">
        <v>296</v>
      </c>
      <c r="AX314" s="599">
        <v>145</v>
      </c>
      <c r="AY314" s="599">
        <v>56</v>
      </c>
      <c r="AZ314" s="599">
        <v>13</v>
      </c>
      <c r="BA314" s="599">
        <v>4</v>
      </c>
      <c r="BB314" s="599">
        <v>0</v>
      </c>
      <c r="BC314" s="592"/>
      <c r="BD314" s="827"/>
      <c r="BE314" s="597" t="s">
        <v>36</v>
      </c>
      <c r="BF314" s="599">
        <v>107</v>
      </c>
      <c r="BG314" s="599">
        <v>435</v>
      </c>
      <c r="BH314" s="599">
        <v>1057</v>
      </c>
      <c r="BI314" s="599">
        <v>1488</v>
      </c>
      <c r="BJ314" s="599">
        <v>953</v>
      </c>
      <c r="BK314" s="599">
        <v>607</v>
      </c>
      <c r="BL314" s="599">
        <v>295</v>
      </c>
      <c r="BM314" s="599">
        <v>89</v>
      </c>
      <c r="BN314" s="599">
        <v>25</v>
      </c>
      <c r="BO314" s="599">
        <v>2</v>
      </c>
      <c r="BP314"/>
      <c r="BQ314" s="827"/>
      <c r="BR314" s="597" t="s">
        <v>36</v>
      </c>
      <c r="BS314" s="599">
        <v>51</v>
      </c>
      <c r="BT314" s="599">
        <v>212</v>
      </c>
      <c r="BU314" s="599">
        <v>372</v>
      </c>
      <c r="BV314" s="599">
        <v>489</v>
      </c>
      <c r="BW314" s="599">
        <v>239</v>
      </c>
      <c r="BX314" s="599">
        <v>127</v>
      </c>
      <c r="BY314" s="599">
        <v>61</v>
      </c>
      <c r="BZ314" s="599">
        <v>16</v>
      </c>
      <c r="CA314" s="599">
        <v>6</v>
      </c>
      <c r="CB314" s="599">
        <v>0</v>
      </c>
      <c r="CC314" s="592"/>
      <c r="CD314" s="827"/>
      <c r="CE314" s="597" t="s">
        <v>36</v>
      </c>
      <c r="CF314" s="599">
        <v>141</v>
      </c>
      <c r="CG314" s="599">
        <v>589</v>
      </c>
      <c r="CH314" s="599">
        <v>1245</v>
      </c>
      <c r="CI314" s="599">
        <v>1643</v>
      </c>
      <c r="CJ314" s="599">
        <v>1010</v>
      </c>
      <c r="CK314" s="599">
        <v>625</v>
      </c>
      <c r="CL314" s="599">
        <v>290</v>
      </c>
      <c r="CM314" s="599">
        <v>86</v>
      </c>
      <c r="CN314" s="599">
        <v>23</v>
      </c>
      <c r="CO314" s="599">
        <v>2</v>
      </c>
      <c r="CP314"/>
      <c r="CQ314" s="827"/>
      <c r="CR314" s="597" t="s">
        <v>36</v>
      </c>
      <c r="CS314" s="599">
        <v>23</v>
      </c>
      <c r="CT314" s="599">
        <v>103</v>
      </c>
      <c r="CU314" s="599">
        <v>227</v>
      </c>
      <c r="CV314" s="599">
        <v>322</v>
      </c>
      <c r="CW314" s="599">
        <v>213</v>
      </c>
      <c r="CX314" s="599">
        <v>143</v>
      </c>
      <c r="CY314" s="599">
        <v>59</v>
      </c>
      <c r="CZ314" s="599">
        <v>20</v>
      </c>
      <c r="DA314" s="599">
        <v>7</v>
      </c>
      <c r="DB314" s="599">
        <v>1</v>
      </c>
      <c r="DC314" s="592"/>
      <c r="DD314" s="827"/>
      <c r="DE314" s="597" t="s">
        <v>36</v>
      </c>
      <c r="DF314" s="599">
        <v>169</v>
      </c>
      <c r="DG314" s="599">
        <v>698</v>
      </c>
      <c r="DH314" s="599">
        <v>1390</v>
      </c>
      <c r="DI314" s="599">
        <v>1810</v>
      </c>
      <c r="DJ314" s="599">
        <v>1036</v>
      </c>
      <c r="DK314" s="599">
        <v>609</v>
      </c>
      <c r="DL314" s="599">
        <v>292</v>
      </c>
      <c r="DM314" s="599">
        <v>82</v>
      </c>
      <c r="DN314" s="599">
        <v>22</v>
      </c>
      <c r="DO314" s="599">
        <v>1</v>
      </c>
    </row>
    <row r="315" spans="1:119" ht="14.45" customHeight="1" x14ac:dyDescent="0.2">
      <c r="A315"/>
      <c r="B315" s="838"/>
      <c r="C315" s="592"/>
      <c r="D315" s="827"/>
      <c r="E315" s="597" t="s">
        <v>37</v>
      </c>
      <c r="F315" s="599">
        <v>253</v>
      </c>
      <c r="G315" s="599">
        <v>966</v>
      </c>
      <c r="H315" s="599">
        <v>2111</v>
      </c>
      <c r="I315" s="599">
        <v>3561</v>
      </c>
      <c r="J315" s="599">
        <v>2516</v>
      </c>
      <c r="K315" s="599">
        <v>1989</v>
      </c>
      <c r="L315" s="599">
        <v>1077</v>
      </c>
      <c r="M315" s="599">
        <v>372</v>
      </c>
      <c r="N315" s="599">
        <v>125</v>
      </c>
      <c r="O315" s="599">
        <v>21</v>
      </c>
      <c r="P315" s="592"/>
      <c r="Q315" s="827"/>
      <c r="R315" s="597" t="s">
        <v>37</v>
      </c>
      <c r="S315" s="599">
        <v>42</v>
      </c>
      <c r="T315" s="599">
        <v>154</v>
      </c>
      <c r="U315" s="599">
        <v>444</v>
      </c>
      <c r="V315" s="599">
        <v>840</v>
      </c>
      <c r="W315" s="599">
        <v>742</v>
      </c>
      <c r="X315" s="599">
        <v>775</v>
      </c>
      <c r="Y315" s="599">
        <v>459</v>
      </c>
      <c r="Z315" s="599">
        <v>186</v>
      </c>
      <c r="AA315" s="599">
        <v>69</v>
      </c>
      <c r="AB315" s="599">
        <v>6</v>
      </c>
      <c r="AC315" s="592"/>
      <c r="AD315" s="827"/>
      <c r="AE315" s="597" t="s">
        <v>37</v>
      </c>
      <c r="AF315" s="599">
        <v>211</v>
      </c>
      <c r="AG315" s="599">
        <v>812</v>
      </c>
      <c r="AH315" s="599">
        <v>1667</v>
      </c>
      <c r="AI315" s="599">
        <v>2721</v>
      </c>
      <c r="AJ315" s="599">
        <v>1774</v>
      </c>
      <c r="AK315" s="599">
        <v>1214</v>
      </c>
      <c r="AL315" s="599">
        <v>618</v>
      </c>
      <c r="AM315" s="599">
        <v>186</v>
      </c>
      <c r="AN315" s="599">
        <v>56</v>
      </c>
      <c r="AO315" s="599">
        <v>15</v>
      </c>
      <c r="AP315" s="591"/>
      <c r="AQ315" s="827"/>
      <c r="AR315" s="597" t="s">
        <v>37</v>
      </c>
      <c r="AS315" s="599">
        <v>116</v>
      </c>
      <c r="AT315" s="599">
        <v>364</v>
      </c>
      <c r="AU315" s="599">
        <v>731</v>
      </c>
      <c r="AV315" s="599">
        <v>994</v>
      </c>
      <c r="AW315" s="599">
        <v>572</v>
      </c>
      <c r="AX315" s="599">
        <v>388</v>
      </c>
      <c r="AY315" s="599">
        <v>181</v>
      </c>
      <c r="AZ315" s="599">
        <v>56</v>
      </c>
      <c r="BA315" s="599">
        <v>14</v>
      </c>
      <c r="BB315" s="599">
        <v>3</v>
      </c>
      <c r="BC315" s="592"/>
      <c r="BD315" s="827"/>
      <c r="BE315" s="597" t="s">
        <v>37</v>
      </c>
      <c r="BF315" s="599">
        <v>137</v>
      </c>
      <c r="BG315" s="599">
        <v>602</v>
      </c>
      <c r="BH315" s="599">
        <v>1380</v>
      </c>
      <c r="BI315" s="599">
        <v>2567</v>
      </c>
      <c r="BJ315" s="599">
        <v>1944</v>
      </c>
      <c r="BK315" s="599">
        <v>1601</v>
      </c>
      <c r="BL315" s="599">
        <v>896</v>
      </c>
      <c r="BM315" s="599">
        <v>316</v>
      </c>
      <c r="BN315" s="599">
        <v>111</v>
      </c>
      <c r="BO315" s="599">
        <v>18</v>
      </c>
      <c r="BP315"/>
      <c r="BQ315" s="827"/>
      <c r="BR315" s="597" t="s">
        <v>37</v>
      </c>
      <c r="BS315" s="599">
        <v>52</v>
      </c>
      <c r="BT315" s="599">
        <v>191</v>
      </c>
      <c r="BU315" s="599">
        <v>348</v>
      </c>
      <c r="BV315" s="599">
        <v>539</v>
      </c>
      <c r="BW315" s="599">
        <v>312</v>
      </c>
      <c r="BX315" s="599">
        <v>211</v>
      </c>
      <c r="BY315" s="599">
        <v>118</v>
      </c>
      <c r="BZ315" s="599">
        <v>43</v>
      </c>
      <c r="CA315" s="599">
        <v>14</v>
      </c>
      <c r="CB315" s="599">
        <v>4</v>
      </c>
      <c r="CC315" s="592"/>
      <c r="CD315" s="827"/>
      <c r="CE315" s="597" t="s">
        <v>37</v>
      </c>
      <c r="CF315" s="599">
        <v>201</v>
      </c>
      <c r="CG315" s="599">
        <v>775</v>
      </c>
      <c r="CH315" s="599">
        <v>1763</v>
      </c>
      <c r="CI315" s="599">
        <v>3022</v>
      </c>
      <c r="CJ315" s="599">
        <v>2204</v>
      </c>
      <c r="CK315" s="599">
        <v>1778</v>
      </c>
      <c r="CL315" s="599">
        <v>959</v>
      </c>
      <c r="CM315" s="599">
        <v>329</v>
      </c>
      <c r="CN315" s="599">
        <v>111</v>
      </c>
      <c r="CO315" s="599">
        <v>17</v>
      </c>
      <c r="CP315"/>
      <c r="CQ315" s="827"/>
      <c r="CR315" s="597" t="s">
        <v>37</v>
      </c>
      <c r="CS315" s="599">
        <v>28</v>
      </c>
      <c r="CT315" s="599">
        <v>125</v>
      </c>
      <c r="CU315" s="599">
        <v>274</v>
      </c>
      <c r="CV315" s="599">
        <v>460</v>
      </c>
      <c r="CW315" s="599">
        <v>357</v>
      </c>
      <c r="CX315" s="599">
        <v>311</v>
      </c>
      <c r="CY315" s="599">
        <v>179</v>
      </c>
      <c r="CZ315" s="599">
        <v>51</v>
      </c>
      <c r="DA315" s="599">
        <v>29</v>
      </c>
      <c r="DB315" s="599">
        <v>2</v>
      </c>
      <c r="DC315" s="592"/>
      <c r="DD315" s="827"/>
      <c r="DE315" s="597" t="s">
        <v>37</v>
      </c>
      <c r="DF315" s="599">
        <v>225</v>
      </c>
      <c r="DG315" s="599">
        <v>841</v>
      </c>
      <c r="DH315" s="599">
        <v>1837</v>
      </c>
      <c r="DI315" s="599">
        <v>3101</v>
      </c>
      <c r="DJ315" s="599">
        <v>2159</v>
      </c>
      <c r="DK315" s="599">
        <v>1678</v>
      </c>
      <c r="DL315" s="599">
        <v>898</v>
      </c>
      <c r="DM315" s="599">
        <v>321</v>
      </c>
      <c r="DN315" s="599">
        <v>96</v>
      </c>
      <c r="DO315" s="599">
        <v>19</v>
      </c>
    </row>
    <row r="316" spans="1:119" ht="14.45" customHeight="1" x14ac:dyDescent="0.2">
      <c r="A316"/>
      <c r="B316" s="838"/>
      <c r="C316" s="592"/>
      <c r="D316" s="827"/>
      <c r="E316" s="597" t="s">
        <v>38</v>
      </c>
      <c r="F316" s="599">
        <v>217</v>
      </c>
      <c r="G316" s="599">
        <v>720</v>
      </c>
      <c r="H316" s="599">
        <v>1883</v>
      </c>
      <c r="I316" s="599">
        <v>3513</v>
      </c>
      <c r="J316" s="599">
        <v>3164</v>
      </c>
      <c r="K316" s="599">
        <v>3089</v>
      </c>
      <c r="L316" s="599">
        <v>2266</v>
      </c>
      <c r="M316" s="599">
        <v>1016</v>
      </c>
      <c r="N316" s="599">
        <v>378</v>
      </c>
      <c r="O316" s="599">
        <v>80</v>
      </c>
      <c r="P316" s="592"/>
      <c r="Q316" s="827"/>
      <c r="R316" s="597" t="s">
        <v>38</v>
      </c>
      <c r="S316" s="599">
        <v>29</v>
      </c>
      <c r="T316" s="599">
        <v>93</v>
      </c>
      <c r="U316" s="599">
        <v>306</v>
      </c>
      <c r="V316" s="599">
        <v>726</v>
      </c>
      <c r="W316" s="599">
        <v>862</v>
      </c>
      <c r="X316" s="599">
        <v>1089</v>
      </c>
      <c r="Y316" s="599">
        <v>986</v>
      </c>
      <c r="Z316" s="599">
        <v>500</v>
      </c>
      <c r="AA316" s="599">
        <v>205</v>
      </c>
      <c r="AB316" s="599">
        <v>45</v>
      </c>
      <c r="AC316" s="592"/>
      <c r="AD316" s="827"/>
      <c r="AE316" s="597" t="s">
        <v>38</v>
      </c>
      <c r="AF316" s="599">
        <v>188</v>
      </c>
      <c r="AG316" s="599">
        <v>627</v>
      </c>
      <c r="AH316" s="599">
        <v>1577</v>
      </c>
      <c r="AI316" s="599">
        <v>2787</v>
      </c>
      <c r="AJ316" s="599">
        <v>2302</v>
      </c>
      <c r="AK316" s="599">
        <v>2000</v>
      </c>
      <c r="AL316" s="599">
        <v>1280</v>
      </c>
      <c r="AM316" s="599">
        <v>516</v>
      </c>
      <c r="AN316" s="599">
        <v>173</v>
      </c>
      <c r="AO316" s="599">
        <v>35</v>
      </c>
      <c r="AP316" s="591"/>
      <c r="AQ316" s="827"/>
      <c r="AR316" s="597" t="s">
        <v>38</v>
      </c>
      <c r="AS316" s="599">
        <v>106</v>
      </c>
      <c r="AT316" s="599">
        <v>274</v>
      </c>
      <c r="AU316" s="599">
        <v>594</v>
      </c>
      <c r="AV316" s="599">
        <v>904</v>
      </c>
      <c r="AW316" s="599">
        <v>690</v>
      </c>
      <c r="AX316" s="599">
        <v>543</v>
      </c>
      <c r="AY316" s="599">
        <v>310</v>
      </c>
      <c r="AZ316" s="599">
        <v>125</v>
      </c>
      <c r="BA316" s="599">
        <v>37</v>
      </c>
      <c r="BB316" s="599">
        <v>12</v>
      </c>
      <c r="BC316" s="592"/>
      <c r="BD316" s="827"/>
      <c r="BE316" s="597" t="s">
        <v>38</v>
      </c>
      <c r="BF316" s="599">
        <v>111</v>
      </c>
      <c r="BG316" s="599">
        <v>446</v>
      </c>
      <c r="BH316" s="599">
        <v>1289</v>
      </c>
      <c r="BI316" s="599">
        <v>2609</v>
      </c>
      <c r="BJ316" s="599">
        <v>2474</v>
      </c>
      <c r="BK316" s="599">
        <v>2546</v>
      </c>
      <c r="BL316" s="599">
        <v>1956</v>
      </c>
      <c r="BM316" s="599">
        <v>891</v>
      </c>
      <c r="BN316" s="599">
        <v>341</v>
      </c>
      <c r="BO316" s="599">
        <v>68</v>
      </c>
      <c r="BP316"/>
      <c r="BQ316" s="827"/>
      <c r="BR316" s="597" t="s">
        <v>38</v>
      </c>
      <c r="BS316" s="599">
        <v>35</v>
      </c>
      <c r="BT316" s="599">
        <v>102</v>
      </c>
      <c r="BU316" s="599">
        <v>220</v>
      </c>
      <c r="BV316" s="599">
        <v>377</v>
      </c>
      <c r="BW316" s="599">
        <v>267</v>
      </c>
      <c r="BX316" s="599">
        <v>254</v>
      </c>
      <c r="BY316" s="599">
        <v>137</v>
      </c>
      <c r="BZ316" s="599">
        <v>62</v>
      </c>
      <c r="CA316" s="599">
        <v>30</v>
      </c>
      <c r="CB316" s="599">
        <v>4</v>
      </c>
      <c r="CC316" s="592"/>
      <c r="CD316" s="827"/>
      <c r="CE316" s="597" t="s">
        <v>38</v>
      </c>
      <c r="CF316" s="599">
        <v>182</v>
      </c>
      <c r="CG316" s="599">
        <v>618</v>
      </c>
      <c r="CH316" s="599">
        <v>1663</v>
      </c>
      <c r="CI316" s="599">
        <v>3136</v>
      </c>
      <c r="CJ316" s="599">
        <v>2897</v>
      </c>
      <c r="CK316" s="599">
        <v>2835</v>
      </c>
      <c r="CL316" s="599">
        <v>2129</v>
      </c>
      <c r="CM316" s="599">
        <v>954</v>
      </c>
      <c r="CN316" s="599">
        <v>348</v>
      </c>
      <c r="CO316" s="599">
        <v>76</v>
      </c>
      <c r="CP316"/>
      <c r="CQ316" s="827"/>
      <c r="CR316" s="597" t="s">
        <v>38</v>
      </c>
      <c r="CS316" s="599">
        <v>17</v>
      </c>
      <c r="CT316" s="599">
        <v>79</v>
      </c>
      <c r="CU316" s="599">
        <v>198</v>
      </c>
      <c r="CV316" s="599">
        <v>391</v>
      </c>
      <c r="CW316" s="599">
        <v>399</v>
      </c>
      <c r="CX316" s="599">
        <v>400</v>
      </c>
      <c r="CY316" s="599">
        <v>331</v>
      </c>
      <c r="CZ316" s="599">
        <v>177</v>
      </c>
      <c r="DA316" s="599">
        <v>58</v>
      </c>
      <c r="DB316" s="599">
        <v>10</v>
      </c>
      <c r="DC316" s="592"/>
      <c r="DD316" s="827"/>
      <c r="DE316" s="597" t="s">
        <v>38</v>
      </c>
      <c r="DF316" s="599">
        <v>200</v>
      </c>
      <c r="DG316" s="599">
        <v>641</v>
      </c>
      <c r="DH316" s="599">
        <v>1685</v>
      </c>
      <c r="DI316" s="599">
        <v>3122</v>
      </c>
      <c r="DJ316" s="599">
        <v>2765</v>
      </c>
      <c r="DK316" s="599">
        <v>2689</v>
      </c>
      <c r="DL316" s="599">
        <v>1935</v>
      </c>
      <c r="DM316" s="599">
        <v>839</v>
      </c>
      <c r="DN316" s="599">
        <v>320</v>
      </c>
      <c r="DO316" s="599">
        <v>70</v>
      </c>
    </row>
    <row r="317" spans="1:119" ht="14.45" customHeight="1" x14ac:dyDescent="0.2">
      <c r="A317"/>
      <c r="B317" s="838"/>
      <c r="C317" s="592"/>
      <c r="D317" s="827"/>
      <c r="E317" s="597" t="s">
        <v>39</v>
      </c>
      <c r="F317" s="599">
        <v>109</v>
      </c>
      <c r="G317" s="599">
        <v>354</v>
      </c>
      <c r="H317" s="599">
        <v>1005</v>
      </c>
      <c r="I317" s="599">
        <v>2371</v>
      </c>
      <c r="J317" s="599">
        <v>2634</v>
      </c>
      <c r="K317" s="599">
        <v>3282</v>
      </c>
      <c r="L317" s="599">
        <v>3166</v>
      </c>
      <c r="M317" s="599">
        <v>1855</v>
      </c>
      <c r="N317" s="599">
        <v>1029</v>
      </c>
      <c r="O317" s="599">
        <v>315</v>
      </c>
      <c r="P317" s="592"/>
      <c r="Q317" s="827"/>
      <c r="R317" s="597" t="s">
        <v>39</v>
      </c>
      <c r="S317" s="599">
        <v>13</v>
      </c>
      <c r="T317" s="599">
        <v>47</v>
      </c>
      <c r="U317" s="599">
        <v>141</v>
      </c>
      <c r="V317" s="599">
        <v>411</v>
      </c>
      <c r="W317" s="599">
        <v>601</v>
      </c>
      <c r="X317" s="599">
        <v>1034</v>
      </c>
      <c r="Y317" s="599">
        <v>1211</v>
      </c>
      <c r="Z317" s="599">
        <v>816</v>
      </c>
      <c r="AA317" s="599">
        <v>530</v>
      </c>
      <c r="AB317" s="599">
        <v>175</v>
      </c>
      <c r="AC317" s="592"/>
      <c r="AD317" s="827"/>
      <c r="AE317" s="597" t="s">
        <v>39</v>
      </c>
      <c r="AF317" s="599">
        <v>96</v>
      </c>
      <c r="AG317" s="599">
        <v>307</v>
      </c>
      <c r="AH317" s="599">
        <v>864</v>
      </c>
      <c r="AI317" s="599">
        <v>1960</v>
      </c>
      <c r="AJ317" s="599">
        <v>2033</v>
      </c>
      <c r="AK317" s="599">
        <v>2248</v>
      </c>
      <c r="AL317" s="599">
        <v>1955</v>
      </c>
      <c r="AM317" s="599">
        <v>1039</v>
      </c>
      <c r="AN317" s="599">
        <v>499</v>
      </c>
      <c r="AO317" s="599">
        <v>140</v>
      </c>
      <c r="AP317" s="591"/>
      <c r="AQ317" s="827"/>
      <c r="AR317" s="597" t="s">
        <v>39</v>
      </c>
      <c r="AS317" s="599">
        <v>45</v>
      </c>
      <c r="AT317" s="599">
        <v>123</v>
      </c>
      <c r="AU317" s="599">
        <v>299</v>
      </c>
      <c r="AV317" s="599">
        <v>526</v>
      </c>
      <c r="AW317" s="599">
        <v>492</v>
      </c>
      <c r="AX317" s="599">
        <v>487</v>
      </c>
      <c r="AY317" s="599">
        <v>427</v>
      </c>
      <c r="AZ317" s="599">
        <v>205</v>
      </c>
      <c r="BA317" s="599">
        <v>104</v>
      </c>
      <c r="BB317" s="599">
        <v>22</v>
      </c>
      <c r="BC317" s="592"/>
      <c r="BD317" s="827"/>
      <c r="BE317" s="597" t="s">
        <v>39</v>
      </c>
      <c r="BF317" s="599">
        <v>64</v>
      </c>
      <c r="BG317" s="599">
        <v>231</v>
      </c>
      <c r="BH317" s="599">
        <v>706</v>
      </c>
      <c r="BI317" s="599">
        <v>1845</v>
      </c>
      <c r="BJ317" s="599">
        <v>2142</v>
      </c>
      <c r="BK317" s="599">
        <v>2795</v>
      </c>
      <c r="BL317" s="599">
        <v>2739</v>
      </c>
      <c r="BM317" s="599">
        <v>1650</v>
      </c>
      <c r="BN317" s="599">
        <v>925</v>
      </c>
      <c r="BO317" s="599">
        <v>293</v>
      </c>
      <c r="BP317"/>
      <c r="BQ317" s="827"/>
      <c r="BR317" s="597" t="s">
        <v>39</v>
      </c>
      <c r="BS317" s="599">
        <v>26</v>
      </c>
      <c r="BT317" s="599">
        <v>47</v>
      </c>
      <c r="BU317" s="599">
        <v>118</v>
      </c>
      <c r="BV317" s="599">
        <v>188</v>
      </c>
      <c r="BW317" s="599">
        <v>175</v>
      </c>
      <c r="BX317" s="599">
        <v>192</v>
      </c>
      <c r="BY317" s="599">
        <v>157</v>
      </c>
      <c r="BZ317" s="599">
        <v>102</v>
      </c>
      <c r="CA317" s="599">
        <v>43</v>
      </c>
      <c r="CB317" s="599">
        <v>18</v>
      </c>
      <c r="CC317" s="592"/>
      <c r="CD317" s="827"/>
      <c r="CE317" s="597" t="s">
        <v>39</v>
      </c>
      <c r="CF317" s="599">
        <v>83</v>
      </c>
      <c r="CG317" s="599">
        <v>307</v>
      </c>
      <c r="CH317" s="599">
        <v>887</v>
      </c>
      <c r="CI317" s="599">
        <v>2183</v>
      </c>
      <c r="CJ317" s="599">
        <v>2459</v>
      </c>
      <c r="CK317" s="599">
        <v>3090</v>
      </c>
      <c r="CL317" s="599">
        <v>3009</v>
      </c>
      <c r="CM317" s="599">
        <v>1753</v>
      </c>
      <c r="CN317" s="599">
        <v>986</v>
      </c>
      <c r="CO317" s="599">
        <v>297</v>
      </c>
      <c r="CP317"/>
      <c r="CQ317" s="827"/>
      <c r="CR317" s="597" t="s">
        <v>39</v>
      </c>
      <c r="CS317" s="599">
        <v>8</v>
      </c>
      <c r="CT317" s="599">
        <v>33</v>
      </c>
      <c r="CU317" s="599">
        <v>119</v>
      </c>
      <c r="CV317" s="599">
        <v>227</v>
      </c>
      <c r="CW317" s="599">
        <v>275</v>
      </c>
      <c r="CX317" s="599">
        <v>388</v>
      </c>
      <c r="CY317" s="599">
        <v>394</v>
      </c>
      <c r="CZ317" s="599">
        <v>221</v>
      </c>
      <c r="DA317" s="599">
        <v>162</v>
      </c>
      <c r="DB317" s="599">
        <v>34</v>
      </c>
      <c r="DC317" s="592"/>
      <c r="DD317" s="827"/>
      <c r="DE317" s="597" t="s">
        <v>39</v>
      </c>
      <c r="DF317" s="599">
        <v>101</v>
      </c>
      <c r="DG317" s="599">
        <v>321</v>
      </c>
      <c r="DH317" s="599">
        <v>886</v>
      </c>
      <c r="DI317" s="599">
        <v>2144</v>
      </c>
      <c r="DJ317" s="599">
        <v>2359</v>
      </c>
      <c r="DK317" s="599">
        <v>2894</v>
      </c>
      <c r="DL317" s="599">
        <v>2772</v>
      </c>
      <c r="DM317" s="599">
        <v>1634</v>
      </c>
      <c r="DN317" s="599">
        <v>867</v>
      </c>
      <c r="DO317" s="599">
        <v>281</v>
      </c>
    </row>
    <row r="318" spans="1:119" ht="14.45" customHeight="1" x14ac:dyDescent="0.2">
      <c r="A318"/>
      <c r="B318" s="838"/>
      <c r="C318" s="592"/>
      <c r="D318" s="827"/>
      <c r="E318" s="597" t="s">
        <v>40</v>
      </c>
      <c r="F318" s="599">
        <v>33</v>
      </c>
      <c r="G318" s="599">
        <v>105</v>
      </c>
      <c r="H318" s="599">
        <v>302</v>
      </c>
      <c r="I318" s="599">
        <v>940</v>
      </c>
      <c r="J318" s="599">
        <v>1361</v>
      </c>
      <c r="K318" s="599">
        <v>2151</v>
      </c>
      <c r="L318" s="599">
        <v>2966</v>
      </c>
      <c r="M318" s="599">
        <v>2552</v>
      </c>
      <c r="N318" s="599">
        <v>2024</v>
      </c>
      <c r="O318" s="599">
        <v>1068</v>
      </c>
      <c r="P318" s="592"/>
      <c r="Q318" s="827"/>
      <c r="R318" s="597" t="s">
        <v>40</v>
      </c>
      <c r="S318" s="599">
        <v>7</v>
      </c>
      <c r="T318" s="599">
        <v>14</v>
      </c>
      <c r="U318" s="599">
        <v>38</v>
      </c>
      <c r="V318" s="599">
        <v>130</v>
      </c>
      <c r="W318" s="599">
        <v>253</v>
      </c>
      <c r="X318" s="599">
        <v>518</v>
      </c>
      <c r="Y318" s="599">
        <v>914</v>
      </c>
      <c r="Z318" s="599">
        <v>973</v>
      </c>
      <c r="AA318" s="599">
        <v>951</v>
      </c>
      <c r="AB318" s="599">
        <v>571</v>
      </c>
      <c r="AC318" s="592"/>
      <c r="AD318" s="827"/>
      <c r="AE318" s="597" t="s">
        <v>40</v>
      </c>
      <c r="AF318" s="599">
        <v>26</v>
      </c>
      <c r="AG318" s="599">
        <v>91</v>
      </c>
      <c r="AH318" s="599">
        <v>264</v>
      </c>
      <c r="AI318" s="599">
        <v>810</v>
      </c>
      <c r="AJ318" s="599">
        <v>1108</v>
      </c>
      <c r="AK318" s="599">
        <v>1633</v>
      </c>
      <c r="AL318" s="599">
        <v>2052</v>
      </c>
      <c r="AM318" s="599">
        <v>1579</v>
      </c>
      <c r="AN318" s="599">
        <v>1073</v>
      </c>
      <c r="AO318" s="599">
        <v>497</v>
      </c>
      <c r="AP318" s="591"/>
      <c r="AQ318" s="827"/>
      <c r="AR318" s="597" t="s">
        <v>40</v>
      </c>
      <c r="AS318" s="599">
        <v>11</v>
      </c>
      <c r="AT318" s="599">
        <v>39</v>
      </c>
      <c r="AU318" s="599">
        <v>63</v>
      </c>
      <c r="AV318" s="599">
        <v>186</v>
      </c>
      <c r="AW318" s="599">
        <v>248</v>
      </c>
      <c r="AX318" s="599">
        <v>299</v>
      </c>
      <c r="AY318" s="599">
        <v>347</v>
      </c>
      <c r="AZ318" s="599">
        <v>193</v>
      </c>
      <c r="BA318" s="599">
        <v>157</v>
      </c>
      <c r="BB318" s="599">
        <v>58</v>
      </c>
      <c r="BC318" s="592"/>
      <c r="BD318" s="827"/>
      <c r="BE318" s="597" t="s">
        <v>40</v>
      </c>
      <c r="BF318" s="599">
        <v>22</v>
      </c>
      <c r="BG318" s="599">
        <v>66</v>
      </c>
      <c r="BH318" s="599">
        <v>239</v>
      </c>
      <c r="BI318" s="599">
        <v>754</v>
      </c>
      <c r="BJ318" s="599">
        <v>1113</v>
      </c>
      <c r="BK318" s="599">
        <v>1852</v>
      </c>
      <c r="BL318" s="599">
        <v>2619</v>
      </c>
      <c r="BM318" s="599">
        <v>2359</v>
      </c>
      <c r="BN318" s="599">
        <v>1867</v>
      </c>
      <c r="BO318" s="599">
        <v>1010</v>
      </c>
      <c r="BP318"/>
      <c r="BQ318" s="827"/>
      <c r="BR318" s="597" t="s">
        <v>40</v>
      </c>
      <c r="BS318" s="599">
        <v>4</v>
      </c>
      <c r="BT318" s="599">
        <v>11</v>
      </c>
      <c r="BU318" s="599">
        <v>19</v>
      </c>
      <c r="BV318" s="599">
        <v>61</v>
      </c>
      <c r="BW318" s="599">
        <v>78</v>
      </c>
      <c r="BX318" s="599">
        <v>87</v>
      </c>
      <c r="BY318" s="599">
        <v>118</v>
      </c>
      <c r="BZ318" s="599">
        <v>69</v>
      </c>
      <c r="CA318" s="599">
        <v>58</v>
      </c>
      <c r="CB318" s="599">
        <v>32</v>
      </c>
      <c r="CC318" s="592"/>
      <c r="CD318" s="827"/>
      <c r="CE318" s="597" t="s">
        <v>40</v>
      </c>
      <c r="CF318" s="599">
        <v>29</v>
      </c>
      <c r="CG318" s="599">
        <v>94</v>
      </c>
      <c r="CH318" s="599">
        <v>283</v>
      </c>
      <c r="CI318" s="599">
        <v>879</v>
      </c>
      <c r="CJ318" s="599">
        <v>1283</v>
      </c>
      <c r="CK318" s="599">
        <v>2064</v>
      </c>
      <c r="CL318" s="599">
        <v>2848</v>
      </c>
      <c r="CM318" s="599">
        <v>2483</v>
      </c>
      <c r="CN318" s="599">
        <v>1966</v>
      </c>
      <c r="CO318" s="599">
        <v>1036</v>
      </c>
      <c r="CP318"/>
      <c r="CQ318" s="827"/>
      <c r="CR318" s="597" t="s">
        <v>40</v>
      </c>
      <c r="CS318" s="599">
        <v>3</v>
      </c>
      <c r="CT318" s="599">
        <v>11</v>
      </c>
      <c r="CU318" s="599">
        <v>27</v>
      </c>
      <c r="CV318" s="599">
        <v>109</v>
      </c>
      <c r="CW318" s="599">
        <v>150</v>
      </c>
      <c r="CX318" s="599">
        <v>252</v>
      </c>
      <c r="CY318" s="599">
        <v>350</v>
      </c>
      <c r="CZ318" s="599">
        <v>331</v>
      </c>
      <c r="DA318" s="599">
        <v>263</v>
      </c>
      <c r="DB318" s="599">
        <v>139</v>
      </c>
      <c r="DC318" s="592"/>
      <c r="DD318" s="827"/>
      <c r="DE318" s="597" t="s">
        <v>40</v>
      </c>
      <c r="DF318" s="599">
        <v>30</v>
      </c>
      <c r="DG318" s="599">
        <v>94</v>
      </c>
      <c r="DH318" s="599">
        <v>275</v>
      </c>
      <c r="DI318" s="599">
        <v>831</v>
      </c>
      <c r="DJ318" s="599">
        <v>1211</v>
      </c>
      <c r="DK318" s="599">
        <v>1899</v>
      </c>
      <c r="DL318" s="599">
        <v>2616</v>
      </c>
      <c r="DM318" s="599">
        <v>2221</v>
      </c>
      <c r="DN318" s="599">
        <v>1761</v>
      </c>
      <c r="DO318" s="599">
        <v>929</v>
      </c>
    </row>
    <row r="319" spans="1:119" ht="14.45" customHeight="1" x14ac:dyDescent="0.2">
      <c r="A319"/>
      <c r="B319" s="838"/>
      <c r="C319" s="592"/>
      <c r="D319" s="828"/>
      <c r="E319" s="597" t="s">
        <v>41</v>
      </c>
      <c r="F319" s="599">
        <v>2</v>
      </c>
      <c r="G319" s="599">
        <v>6</v>
      </c>
      <c r="H319" s="599">
        <v>31</v>
      </c>
      <c r="I319" s="599">
        <v>85</v>
      </c>
      <c r="J319" s="599">
        <v>138</v>
      </c>
      <c r="K319" s="599">
        <v>266</v>
      </c>
      <c r="L319" s="599">
        <v>502</v>
      </c>
      <c r="M319" s="599">
        <v>637</v>
      </c>
      <c r="N319" s="599">
        <v>767</v>
      </c>
      <c r="O319" s="599">
        <v>722</v>
      </c>
      <c r="P319" s="592"/>
      <c r="Q319" s="828"/>
      <c r="R319" s="597" t="s">
        <v>41</v>
      </c>
      <c r="S319" s="599">
        <v>0</v>
      </c>
      <c r="T319" s="599">
        <v>1</v>
      </c>
      <c r="U319" s="599">
        <v>6</v>
      </c>
      <c r="V319" s="599">
        <v>4</v>
      </c>
      <c r="W319" s="599">
        <v>24</v>
      </c>
      <c r="X319" s="599">
        <v>47</v>
      </c>
      <c r="Y319" s="599">
        <v>151</v>
      </c>
      <c r="Z319" s="599">
        <v>221</v>
      </c>
      <c r="AA319" s="599">
        <v>318</v>
      </c>
      <c r="AB319" s="599">
        <v>384</v>
      </c>
      <c r="AC319" s="592"/>
      <c r="AD319" s="828"/>
      <c r="AE319" s="597" t="s">
        <v>41</v>
      </c>
      <c r="AF319" s="599">
        <v>2</v>
      </c>
      <c r="AG319" s="599">
        <v>5</v>
      </c>
      <c r="AH319" s="599">
        <v>25</v>
      </c>
      <c r="AI319" s="599">
        <v>81</v>
      </c>
      <c r="AJ319" s="599">
        <v>114</v>
      </c>
      <c r="AK319" s="599">
        <v>219</v>
      </c>
      <c r="AL319" s="599">
        <v>351</v>
      </c>
      <c r="AM319" s="599">
        <v>416</v>
      </c>
      <c r="AN319" s="599">
        <v>449</v>
      </c>
      <c r="AO319" s="599">
        <v>338</v>
      </c>
      <c r="AP319" s="591"/>
      <c r="AQ319" s="828"/>
      <c r="AR319" s="597" t="s">
        <v>41</v>
      </c>
      <c r="AS319" s="599">
        <v>1</v>
      </c>
      <c r="AT319" s="599">
        <v>1</v>
      </c>
      <c r="AU319" s="599">
        <v>6</v>
      </c>
      <c r="AV319" s="599">
        <v>15</v>
      </c>
      <c r="AW319" s="599">
        <v>20</v>
      </c>
      <c r="AX319" s="599">
        <v>26</v>
      </c>
      <c r="AY319" s="599">
        <v>34</v>
      </c>
      <c r="AZ319" s="599">
        <v>29</v>
      </c>
      <c r="BA319" s="599">
        <v>43</v>
      </c>
      <c r="BB319" s="599">
        <v>29</v>
      </c>
      <c r="BC319" s="592"/>
      <c r="BD319" s="828"/>
      <c r="BE319" s="597" t="s">
        <v>41</v>
      </c>
      <c r="BF319" s="599">
        <v>1</v>
      </c>
      <c r="BG319" s="599">
        <v>5</v>
      </c>
      <c r="BH319" s="599">
        <v>25</v>
      </c>
      <c r="BI319" s="599">
        <v>70</v>
      </c>
      <c r="BJ319" s="599">
        <v>118</v>
      </c>
      <c r="BK319" s="599">
        <v>240</v>
      </c>
      <c r="BL319" s="599">
        <v>468</v>
      </c>
      <c r="BM319" s="599">
        <v>608</v>
      </c>
      <c r="BN319" s="599">
        <v>724</v>
      </c>
      <c r="BO319" s="599">
        <v>693</v>
      </c>
      <c r="BP319"/>
      <c r="BQ319" s="828"/>
      <c r="BR319" s="597" t="s">
        <v>41</v>
      </c>
      <c r="BS319" s="599">
        <v>1</v>
      </c>
      <c r="BT319" s="599">
        <v>0</v>
      </c>
      <c r="BU319" s="599">
        <v>1</v>
      </c>
      <c r="BV319" s="599">
        <v>7</v>
      </c>
      <c r="BW319" s="599">
        <v>7</v>
      </c>
      <c r="BX319" s="599">
        <v>8</v>
      </c>
      <c r="BY319" s="599">
        <v>17</v>
      </c>
      <c r="BZ319" s="599">
        <v>20</v>
      </c>
      <c r="CA319" s="599">
        <v>23</v>
      </c>
      <c r="CB319" s="599">
        <v>15</v>
      </c>
      <c r="CC319" s="592"/>
      <c r="CD319" s="828"/>
      <c r="CE319" s="597" t="s">
        <v>41</v>
      </c>
      <c r="CF319" s="599">
        <v>1</v>
      </c>
      <c r="CG319" s="599">
        <v>6</v>
      </c>
      <c r="CH319" s="599">
        <v>30</v>
      </c>
      <c r="CI319" s="599">
        <v>78</v>
      </c>
      <c r="CJ319" s="599">
        <v>131</v>
      </c>
      <c r="CK319" s="599">
        <v>258</v>
      </c>
      <c r="CL319" s="599">
        <v>485</v>
      </c>
      <c r="CM319" s="599">
        <v>617</v>
      </c>
      <c r="CN319" s="599">
        <v>744</v>
      </c>
      <c r="CO319" s="599">
        <v>707</v>
      </c>
      <c r="CP319"/>
      <c r="CQ319" s="828"/>
      <c r="CR319" s="597" t="s">
        <v>41</v>
      </c>
      <c r="CS319" s="599">
        <v>0</v>
      </c>
      <c r="CT319" s="599">
        <v>0</v>
      </c>
      <c r="CU319" s="599">
        <v>2</v>
      </c>
      <c r="CV319" s="599">
        <v>6</v>
      </c>
      <c r="CW319" s="599">
        <v>12</v>
      </c>
      <c r="CX319" s="599">
        <v>32</v>
      </c>
      <c r="CY319" s="599">
        <v>52</v>
      </c>
      <c r="CZ319" s="599">
        <v>72</v>
      </c>
      <c r="DA319" s="599">
        <v>116</v>
      </c>
      <c r="DB319" s="599">
        <v>105</v>
      </c>
      <c r="DC319" s="592"/>
      <c r="DD319" s="828"/>
      <c r="DE319" s="597" t="s">
        <v>41</v>
      </c>
      <c r="DF319" s="599">
        <v>2</v>
      </c>
      <c r="DG319" s="599">
        <v>6</v>
      </c>
      <c r="DH319" s="599">
        <v>29</v>
      </c>
      <c r="DI319" s="599">
        <v>79</v>
      </c>
      <c r="DJ319" s="599">
        <v>126</v>
      </c>
      <c r="DK319" s="599">
        <v>234</v>
      </c>
      <c r="DL319" s="599">
        <v>450</v>
      </c>
      <c r="DM319" s="599">
        <v>565</v>
      </c>
      <c r="DN319" s="599">
        <v>651</v>
      </c>
      <c r="DO319" s="599">
        <v>617</v>
      </c>
    </row>
    <row r="320" spans="1:119" ht="14.45" customHeight="1" x14ac:dyDescent="0.2">
      <c r="A320"/>
      <c r="B320" s="324"/>
      <c r="C320" s="592"/>
      <c r="D320" s="592"/>
      <c r="E320" s="592"/>
      <c r="F320" s="592"/>
      <c r="G320" s="592"/>
      <c r="H320" s="592"/>
      <c r="I320" s="592"/>
      <c r="J320" s="592"/>
      <c r="K320" s="592"/>
      <c r="L320" s="592"/>
      <c r="M320" s="592"/>
      <c r="N320" s="592"/>
      <c r="O320" s="592"/>
      <c r="P320" s="592"/>
      <c r="Q320" s="592"/>
      <c r="R320" s="592"/>
      <c r="S320" s="592"/>
      <c r="T320" s="592"/>
      <c r="U320" s="592"/>
      <c r="V320" s="592"/>
      <c r="W320" s="592"/>
      <c r="X320" s="592"/>
      <c r="Y320" s="592"/>
      <c r="Z320" s="592"/>
      <c r="AA320" s="592"/>
      <c r="AB320" s="592"/>
      <c r="AC320" s="592"/>
      <c r="AD320" s="592"/>
      <c r="AE320" s="592"/>
      <c r="AF320" s="592"/>
      <c r="AG320" s="592"/>
      <c r="AH320" s="592"/>
      <c r="AI320" s="592"/>
      <c r="AJ320" s="592"/>
      <c r="AK320" s="592"/>
      <c r="AL320" s="592"/>
      <c r="AM320" s="592"/>
      <c r="AN320" s="592"/>
      <c r="AO320" s="592"/>
      <c r="AP320" s="591"/>
      <c r="AQ320" s="592"/>
      <c r="AR320" s="592"/>
      <c r="AS320" s="592"/>
      <c r="AT320" s="592"/>
      <c r="AU320" s="592"/>
      <c r="AV320" s="592"/>
      <c r="AW320" s="592"/>
      <c r="AX320" s="592"/>
      <c r="AY320" s="592"/>
      <c r="AZ320" s="592"/>
      <c r="BA320" s="592"/>
      <c r="BB320" s="592"/>
      <c r="BC320" s="592"/>
      <c r="BD320" s="592"/>
      <c r="BE320" s="592"/>
      <c r="BF320" s="592"/>
      <c r="BG320" s="592"/>
      <c r="BH320" s="592"/>
      <c r="BI320" s="592"/>
      <c r="BJ320" s="592"/>
      <c r="BK320" s="592"/>
      <c r="BL320" s="592"/>
      <c r="BM320" s="592"/>
      <c r="BN320" s="592"/>
      <c r="BO320" s="592"/>
      <c r="BP320"/>
      <c r="BQ320" s="592"/>
      <c r="BR320" s="592"/>
      <c r="BS320" s="592"/>
      <c r="BT320" s="592"/>
      <c r="BU320" s="592"/>
      <c r="BV320" s="592"/>
      <c r="BW320" s="592"/>
      <c r="BX320" s="592"/>
      <c r="BY320" s="592"/>
      <c r="BZ320" s="592"/>
      <c r="CA320" s="592"/>
      <c r="CB320" s="592"/>
      <c r="CC320" s="592"/>
      <c r="CD320" s="592"/>
      <c r="CE320" s="592"/>
      <c r="CF320" s="592"/>
      <c r="CG320" s="592"/>
      <c r="CH320" s="592"/>
      <c r="CI320" s="592"/>
      <c r="CJ320" s="592"/>
      <c r="CK320" s="592"/>
      <c r="CL320" s="592"/>
      <c r="CM320" s="592"/>
      <c r="CN320" s="592"/>
      <c r="CO320" s="592"/>
      <c r="CP320"/>
      <c r="CQ320" s="592"/>
      <c r="CR320" s="592"/>
      <c r="CS320" s="592"/>
      <c r="CT320" s="592"/>
      <c r="CU320" s="592"/>
      <c r="CV320" s="592"/>
      <c r="CW320" s="592"/>
      <c r="CX320" s="592"/>
      <c r="CY320" s="592"/>
      <c r="CZ320" s="592"/>
      <c r="DA320" s="592"/>
      <c r="DB320" s="592"/>
      <c r="DC320" s="592"/>
      <c r="DD320" s="592"/>
      <c r="DE320" s="592"/>
      <c r="DF320" s="592"/>
      <c r="DG320" s="592"/>
      <c r="DH320" s="592"/>
      <c r="DI320" s="592"/>
      <c r="DJ320" s="592"/>
      <c r="DK320" s="592"/>
      <c r="DL320" s="592"/>
      <c r="DM320" s="592"/>
      <c r="DN320" s="592"/>
      <c r="DO320" s="592"/>
    </row>
    <row r="321" spans="1:119" ht="14.45" customHeight="1" x14ac:dyDescent="0.3">
      <c r="A321"/>
      <c r="B321" s="324"/>
      <c r="C321" s="592"/>
      <c r="D321" s="829" t="s">
        <v>246</v>
      </c>
      <c r="E321" s="829"/>
      <c r="F321" s="595"/>
      <c r="G321" s="595"/>
      <c r="H321" s="595"/>
      <c r="I321" s="595"/>
      <c r="J321" s="595"/>
      <c r="K321" s="595"/>
      <c r="L321" s="595"/>
      <c r="M321" s="595"/>
      <c r="N321" s="595"/>
      <c r="O321" s="595"/>
      <c r="P321" s="592"/>
      <c r="Q321" s="829" t="s">
        <v>246</v>
      </c>
      <c r="R321" s="829"/>
      <c r="S321" s="595"/>
      <c r="T321" s="595"/>
      <c r="U321" s="595"/>
      <c r="V321" s="595"/>
      <c r="W321" s="595"/>
      <c r="X321" s="595"/>
      <c r="Y321" s="595"/>
      <c r="Z321" s="595"/>
      <c r="AA321" s="595"/>
      <c r="AB321" s="595"/>
      <c r="AC321" s="592"/>
      <c r="AD321" s="829" t="s">
        <v>246</v>
      </c>
      <c r="AE321" s="829"/>
      <c r="AF321" s="595"/>
      <c r="AG321" s="595"/>
      <c r="AH321" s="595"/>
      <c r="AI321" s="595"/>
      <c r="AJ321" s="595"/>
      <c r="AK321" s="595"/>
      <c r="AL321" s="595"/>
      <c r="AM321" s="595"/>
      <c r="AN321" s="595"/>
      <c r="AO321" s="595"/>
      <c r="AP321" s="591"/>
      <c r="AQ321" s="829" t="s">
        <v>246</v>
      </c>
      <c r="AR321" s="829"/>
      <c r="AS321" s="595"/>
      <c r="AT321" s="595"/>
      <c r="AU321" s="595"/>
      <c r="AV321" s="595"/>
      <c r="AW321" s="595"/>
      <c r="AX321" s="595"/>
      <c r="AY321" s="595"/>
      <c r="AZ321" s="595"/>
      <c r="BA321" s="595"/>
      <c r="BB321" s="595"/>
      <c r="BC321" s="592"/>
      <c r="BD321" s="829" t="s">
        <v>246</v>
      </c>
      <c r="BE321" s="829"/>
      <c r="BF321" s="595"/>
      <c r="BG321" s="595"/>
      <c r="BH321" s="595"/>
      <c r="BI321" s="595"/>
      <c r="BJ321" s="595"/>
      <c r="BK321" s="595"/>
      <c r="BL321" s="595"/>
      <c r="BM321" s="595"/>
      <c r="BN321" s="595"/>
      <c r="BO321" s="595"/>
      <c r="BP321"/>
      <c r="BQ321" s="829" t="s">
        <v>246</v>
      </c>
      <c r="BR321" s="829"/>
      <c r="BS321" s="595"/>
      <c r="BT321" s="595"/>
      <c r="BU321" s="595"/>
      <c r="BV321" s="595"/>
      <c r="BW321" s="595"/>
      <c r="BX321" s="595"/>
      <c r="BY321" s="595"/>
      <c r="BZ321" s="595"/>
      <c r="CA321" s="595"/>
      <c r="CB321" s="595"/>
      <c r="CC321" s="592"/>
      <c r="CD321" s="829" t="s">
        <v>246</v>
      </c>
      <c r="CE321" s="829"/>
      <c r="CF321" s="595"/>
      <c r="CG321" s="595"/>
      <c r="CH321" s="595"/>
      <c r="CI321" s="595"/>
      <c r="CJ321" s="595"/>
      <c r="CK321" s="595"/>
      <c r="CL321" s="595"/>
      <c r="CM321" s="595"/>
      <c r="CN321" s="595"/>
      <c r="CO321" s="595"/>
      <c r="CP321"/>
      <c r="CQ321" s="829" t="s">
        <v>246</v>
      </c>
      <c r="CR321" s="829"/>
      <c r="CS321" s="595"/>
      <c r="CT321" s="595"/>
      <c r="CU321" s="595"/>
      <c r="CV321" s="595"/>
      <c r="CW321" s="595"/>
      <c r="CX321" s="595"/>
      <c r="CY321" s="595"/>
      <c r="CZ321" s="595"/>
      <c r="DA321" s="595"/>
      <c r="DB321" s="595"/>
      <c r="DC321" s="592"/>
      <c r="DD321" s="829" t="s">
        <v>246</v>
      </c>
      <c r="DE321" s="829"/>
      <c r="DF321" s="595"/>
      <c r="DG321" s="595"/>
      <c r="DH321" s="595"/>
      <c r="DI321" s="595"/>
      <c r="DJ321" s="595"/>
      <c r="DK321" s="595"/>
      <c r="DL321" s="595"/>
      <c r="DM321" s="595"/>
      <c r="DN321" s="595"/>
      <c r="DO321" s="595"/>
    </row>
    <row r="322" spans="1:119" ht="28.9" customHeight="1" x14ac:dyDescent="0.2">
      <c r="A322"/>
      <c r="B322" s="324"/>
      <c r="C322" s="592"/>
      <c r="D322" s="829"/>
      <c r="E322" s="829"/>
      <c r="F322" s="831" t="s">
        <v>171</v>
      </c>
      <c r="G322" s="831"/>
      <c r="H322" s="831"/>
      <c r="I322" s="831"/>
      <c r="J322" s="831"/>
      <c r="K322" s="831"/>
      <c r="L322" s="831"/>
      <c r="M322" s="831"/>
      <c r="N322" s="831"/>
      <c r="O322" s="831"/>
      <c r="P322" s="592"/>
      <c r="Q322" s="829"/>
      <c r="R322" s="829"/>
      <c r="S322" s="831" t="s">
        <v>171</v>
      </c>
      <c r="T322" s="831"/>
      <c r="U322" s="831"/>
      <c r="V322" s="831"/>
      <c r="W322" s="831"/>
      <c r="X322" s="831"/>
      <c r="Y322" s="831"/>
      <c r="Z322" s="831"/>
      <c r="AA322" s="831"/>
      <c r="AB322" s="831"/>
      <c r="AC322" s="592"/>
      <c r="AD322" s="829"/>
      <c r="AE322" s="829"/>
      <c r="AF322" s="839" t="s">
        <v>171</v>
      </c>
      <c r="AG322" s="840"/>
      <c r="AH322" s="840"/>
      <c r="AI322" s="840"/>
      <c r="AJ322" s="840"/>
      <c r="AK322" s="840"/>
      <c r="AL322" s="840"/>
      <c r="AM322" s="840"/>
      <c r="AN322" s="840"/>
      <c r="AO322" s="841"/>
      <c r="AP322" s="591"/>
      <c r="AQ322" s="829"/>
      <c r="AR322" s="829"/>
      <c r="AS322" s="831" t="s">
        <v>171</v>
      </c>
      <c r="AT322" s="831"/>
      <c r="AU322" s="831"/>
      <c r="AV322" s="831"/>
      <c r="AW322" s="831"/>
      <c r="AX322" s="831"/>
      <c r="AY322" s="831"/>
      <c r="AZ322" s="831"/>
      <c r="BA322" s="831"/>
      <c r="BB322" s="831"/>
      <c r="BC322" s="592"/>
      <c r="BD322" s="829"/>
      <c r="BE322" s="829"/>
      <c r="BF322" s="831" t="s">
        <v>171</v>
      </c>
      <c r="BG322" s="831"/>
      <c r="BH322" s="831"/>
      <c r="BI322" s="831"/>
      <c r="BJ322" s="831"/>
      <c r="BK322" s="831"/>
      <c r="BL322" s="831"/>
      <c r="BM322" s="831"/>
      <c r="BN322" s="831"/>
      <c r="BO322" s="831"/>
      <c r="BP322"/>
      <c r="BQ322" s="829"/>
      <c r="BR322" s="829"/>
      <c r="BS322" s="831" t="s">
        <v>171</v>
      </c>
      <c r="BT322" s="831"/>
      <c r="BU322" s="831"/>
      <c r="BV322" s="831"/>
      <c r="BW322" s="831"/>
      <c r="BX322" s="831"/>
      <c r="BY322" s="831"/>
      <c r="BZ322" s="831"/>
      <c r="CA322" s="831"/>
      <c r="CB322" s="831"/>
      <c r="CC322" s="592"/>
      <c r="CD322" s="829"/>
      <c r="CE322" s="829"/>
      <c r="CF322" s="831" t="s">
        <v>171</v>
      </c>
      <c r="CG322" s="831"/>
      <c r="CH322" s="831"/>
      <c r="CI322" s="831"/>
      <c r="CJ322" s="831"/>
      <c r="CK322" s="831"/>
      <c r="CL322" s="831"/>
      <c r="CM322" s="831"/>
      <c r="CN322" s="831"/>
      <c r="CO322" s="831"/>
      <c r="CP322"/>
      <c r="CQ322" s="829"/>
      <c r="CR322" s="829"/>
      <c r="CS322" s="831" t="s">
        <v>171</v>
      </c>
      <c r="CT322" s="831"/>
      <c r="CU322" s="831"/>
      <c r="CV322" s="831"/>
      <c r="CW322" s="831"/>
      <c r="CX322" s="831"/>
      <c r="CY322" s="831"/>
      <c r="CZ322" s="831"/>
      <c r="DA322" s="831"/>
      <c r="DB322" s="831"/>
      <c r="DC322" s="592"/>
      <c r="DD322" s="829"/>
      <c r="DE322" s="829"/>
      <c r="DF322" s="831" t="s">
        <v>171</v>
      </c>
      <c r="DG322" s="831"/>
      <c r="DH322" s="831"/>
      <c r="DI322" s="831"/>
      <c r="DJ322" s="831"/>
      <c r="DK322" s="831"/>
      <c r="DL322" s="831"/>
      <c r="DM322" s="831"/>
      <c r="DN322" s="831"/>
      <c r="DO322" s="831"/>
    </row>
    <row r="323" spans="1:119" ht="14.45" customHeight="1" x14ac:dyDescent="0.2">
      <c r="A323"/>
      <c r="B323" s="324"/>
      <c r="C323" s="592"/>
      <c r="D323" s="830"/>
      <c r="E323" s="830"/>
      <c r="F323" s="596" t="s">
        <v>16</v>
      </c>
      <c r="G323" s="596">
        <v>1</v>
      </c>
      <c r="H323" s="596">
        <v>2</v>
      </c>
      <c r="I323" s="596">
        <v>3</v>
      </c>
      <c r="J323" s="596">
        <v>4</v>
      </c>
      <c r="K323" s="596">
        <v>5</v>
      </c>
      <c r="L323" s="596">
        <v>6</v>
      </c>
      <c r="M323" s="596">
        <v>7</v>
      </c>
      <c r="N323" s="596">
        <v>8</v>
      </c>
      <c r="O323" s="596">
        <v>9</v>
      </c>
      <c r="P323" s="592"/>
      <c r="Q323" s="830"/>
      <c r="R323" s="830"/>
      <c r="S323" s="596" t="s">
        <v>16</v>
      </c>
      <c r="T323" s="596">
        <v>1</v>
      </c>
      <c r="U323" s="596">
        <v>2</v>
      </c>
      <c r="V323" s="596">
        <v>3</v>
      </c>
      <c r="W323" s="596">
        <v>4</v>
      </c>
      <c r="X323" s="596">
        <v>5</v>
      </c>
      <c r="Y323" s="596">
        <v>6</v>
      </c>
      <c r="Z323" s="596">
        <v>7</v>
      </c>
      <c r="AA323" s="596">
        <v>8</v>
      </c>
      <c r="AB323" s="596">
        <v>9</v>
      </c>
      <c r="AC323" s="592"/>
      <c r="AD323" s="830"/>
      <c r="AE323" s="830"/>
      <c r="AF323" s="596" t="s">
        <v>16</v>
      </c>
      <c r="AG323" s="596">
        <v>1</v>
      </c>
      <c r="AH323" s="596">
        <v>2</v>
      </c>
      <c r="AI323" s="596">
        <v>3</v>
      </c>
      <c r="AJ323" s="596">
        <v>4</v>
      </c>
      <c r="AK323" s="596">
        <v>5</v>
      </c>
      <c r="AL323" s="596">
        <v>6</v>
      </c>
      <c r="AM323" s="596">
        <v>7</v>
      </c>
      <c r="AN323" s="596">
        <v>8</v>
      </c>
      <c r="AO323" s="596">
        <v>9</v>
      </c>
      <c r="AP323" s="591"/>
      <c r="AQ323" s="830"/>
      <c r="AR323" s="830"/>
      <c r="AS323" s="596" t="s">
        <v>16</v>
      </c>
      <c r="AT323" s="596">
        <v>1</v>
      </c>
      <c r="AU323" s="596">
        <v>2</v>
      </c>
      <c r="AV323" s="596">
        <v>3</v>
      </c>
      <c r="AW323" s="596">
        <v>4</v>
      </c>
      <c r="AX323" s="596">
        <v>5</v>
      </c>
      <c r="AY323" s="596">
        <v>6</v>
      </c>
      <c r="AZ323" s="596">
        <v>7</v>
      </c>
      <c r="BA323" s="596">
        <v>8</v>
      </c>
      <c r="BB323" s="596">
        <v>9</v>
      </c>
      <c r="BC323" s="592"/>
      <c r="BD323" s="830"/>
      <c r="BE323" s="830"/>
      <c r="BF323" s="596" t="s">
        <v>16</v>
      </c>
      <c r="BG323" s="596">
        <v>1</v>
      </c>
      <c r="BH323" s="596">
        <v>2</v>
      </c>
      <c r="BI323" s="596">
        <v>3</v>
      </c>
      <c r="BJ323" s="596">
        <v>4</v>
      </c>
      <c r="BK323" s="596">
        <v>5</v>
      </c>
      <c r="BL323" s="596">
        <v>6</v>
      </c>
      <c r="BM323" s="596">
        <v>7</v>
      </c>
      <c r="BN323" s="596">
        <v>8</v>
      </c>
      <c r="BO323" s="596">
        <v>9</v>
      </c>
      <c r="BP323"/>
      <c r="BQ323" s="830"/>
      <c r="BR323" s="830"/>
      <c r="BS323" s="596" t="s">
        <v>16</v>
      </c>
      <c r="BT323" s="596">
        <v>1</v>
      </c>
      <c r="BU323" s="596">
        <v>2</v>
      </c>
      <c r="BV323" s="596">
        <v>3</v>
      </c>
      <c r="BW323" s="596">
        <v>4</v>
      </c>
      <c r="BX323" s="596">
        <v>5</v>
      </c>
      <c r="BY323" s="596">
        <v>6</v>
      </c>
      <c r="BZ323" s="596">
        <v>7</v>
      </c>
      <c r="CA323" s="596">
        <v>8</v>
      </c>
      <c r="CB323" s="596">
        <v>9</v>
      </c>
      <c r="CC323" s="592"/>
      <c r="CD323" s="830"/>
      <c r="CE323" s="830"/>
      <c r="CF323" s="596" t="s">
        <v>16</v>
      </c>
      <c r="CG323" s="596">
        <v>1</v>
      </c>
      <c r="CH323" s="596">
        <v>2</v>
      </c>
      <c r="CI323" s="596">
        <v>3</v>
      </c>
      <c r="CJ323" s="596">
        <v>4</v>
      </c>
      <c r="CK323" s="596">
        <v>5</v>
      </c>
      <c r="CL323" s="596">
        <v>6</v>
      </c>
      <c r="CM323" s="596">
        <v>7</v>
      </c>
      <c r="CN323" s="596">
        <v>8</v>
      </c>
      <c r="CO323" s="596">
        <v>9</v>
      </c>
      <c r="CP323"/>
      <c r="CQ323" s="830"/>
      <c r="CR323" s="830"/>
      <c r="CS323" s="596" t="s">
        <v>16</v>
      </c>
      <c r="CT323" s="596">
        <v>1</v>
      </c>
      <c r="CU323" s="596">
        <v>2</v>
      </c>
      <c r="CV323" s="596">
        <v>3</v>
      </c>
      <c r="CW323" s="596">
        <v>4</v>
      </c>
      <c r="CX323" s="596">
        <v>5</v>
      </c>
      <c r="CY323" s="596">
        <v>6</v>
      </c>
      <c r="CZ323" s="596">
        <v>7</v>
      </c>
      <c r="DA323" s="596">
        <v>8</v>
      </c>
      <c r="DB323" s="596">
        <v>9</v>
      </c>
      <c r="DC323" s="592"/>
      <c r="DD323" s="830"/>
      <c r="DE323" s="830"/>
      <c r="DF323" s="596" t="s">
        <v>16</v>
      </c>
      <c r="DG323" s="596">
        <v>1</v>
      </c>
      <c r="DH323" s="596">
        <v>2</v>
      </c>
      <c r="DI323" s="596">
        <v>3</v>
      </c>
      <c r="DJ323" s="596">
        <v>4</v>
      </c>
      <c r="DK323" s="596">
        <v>5</v>
      </c>
      <c r="DL323" s="596">
        <v>6</v>
      </c>
      <c r="DM323" s="596">
        <v>7</v>
      </c>
      <c r="DN323" s="596">
        <v>8</v>
      </c>
      <c r="DO323" s="596">
        <v>9</v>
      </c>
    </row>
    <row r="324" spans="1:119" ht="14.45" customHeight="1" x14ac:dyDescent="0.2">
      <c r="A324"/>
      <c r="B324" s="324"/>
      <c r="C324" s="592"/>
      <c r="D324" s="826" t="s">
        <v>173</v>
      </c>
      <c r="E324" s="601" t="s">
        <v>92</v>
      </c>
      <c r="F324" s="599">
        <v>10</v>
      </c>
      <c r="G324" s="599">
        <v>10</v>
      </c>
      <c r="H324" s="599">
        <v>20</v>
      </c>
      <c r="I324" s="599">
        <v>20</v>
      </c>
      <c r="J324" s="599">
        <v>10</v>
      </c>
      <c r="K324" s="599">
        <v>0</v>
      </c>
      <c r="L324" s="599">
        <v>10</v>
      </c>
      <c r="M324" s="599">
        <v>10</v>
      </c>
      <c r="N324" s="599">
        <v>10</v>
      </c>
      <c r="O324" s="600">
        <v>0</v>
      </c>
      <c r="P324" s="592"/>
      <c r="Q324" s="826" t="s">
        <v>173</v>
      </c>
      <c r="R324" s="597" t="s">
        <v>92</v>
      </c>
      <c r="S324" s="599">
        <v>0</v>
      </c>
      <c r="T324" s="599">
        <v>0</v>
      </c>
      <c r="U324" s="599">
        <v>33.333333333333329</v>
      </c>
      <c r="V324" s="599">
        <v>0</v>
      </c>
      <c r="W324" s="599">
        <v>33.333333333333329</v>
      </c>
      <c r="X324" s="599">
        <v>0</v>
      </c>
      <c r="Y324" s="599">
        <v>0</v>
      </c>
      <c r="Z324" s="599">
        <v>33.333333333333329</v>
      </c>
      <c r="AA324" s="599">
        <v>0</v>
      </c>
      <c r="AB324" s="600">
        <v>0</v>
      </c>
      <c r="AC324" s="592"/>
      <c r="AD324" s="826" t="s">
        <v>173</v>
      </c>
      <c r="AE324" s="597" t="s">
        <v>92</v>
      </c>
      <c r="AF324" s="599">
        <v>14.285714285714285</v>
      </c>
      <c r="AG324" s="599">
        <v>14.285714285714285</v>
      </c>
      <c r="AH324" s="599">
        <v>14.285714285714285</v>
      </c>
      <c r="AI324" s="599">
        <v>28.571428571428569</v>
      </c>
      <c r="AJ324" s="599">
        <v>0</v>
      </c>
      <c r="AK324" s="599">
        <v>0</v>
      </c>
      <c r="AL324" s="599">
        <v>14.285714285714285</v>
      </c>
      <c r="AM324" s="599">
        <v>0</v>
      </c>
      <c r="AN324" s="599">
        <v>14.285714285714285</v>
      </c>
      <c r="AO324" s="600">
        <v>0</v>
      </c>
      <c r="AP324" s="591"/>
      <c r="AQ324" s="826" t="s">
        <v>173</v>
      </c>
      <c r="AR324" s="597" t="s">
        <v>92</v>
      </c>
      <c r="AS324" s="599">
        <v>16.666666666666664</v>
      </c>
      <c r="AT324" s="599">
        <v>16.666666666666664</v>
      </c>
      <c r="AU324" s="599">
        <v>16.666666666666664</v>
      </c>
      <c r="AV324" s="599">
        <v>33.333333333333329</v>
      </c>
      <c r="AW324" s="599">
        <v>0</v>
      </c>
      <c r="AX324" s="599">
        <v>0</v>
      </c>
      <c r="AY324" s="599">
        <v>0</v>
      </c>
      <c r="AZ324" s="599">
        <v>0</v>
      </c>
      <c r="BA324" s="599">
        <v>16.666666666666664</v>
      </c>
      <c r="BB324" s="600">
        <v>0</v>
      </c>
      <c r="BC324" s="592"/>
      <c r="BD324" s="826" t="s">
        <v>173</v>
      </c>
      <c r="BE324" s="597" t="s">
        <v>92</v>
      </c>
      <c r="BF324" s="599">
        <v>0</v>
      </c>
      <c r="BG324" s="599">
        <v>0</v>
      </c>
      <c r="BH324" s="599">
        <v>25</v>
      </c>
      <c r="BI324" s="599">
        <v>0</v>
      </c>
      <c r="BJ324" s="599">
        <v>25</v>
      </c>
      <c r="BK324" s="599">
        <v>0</v>
      </c>
      <c r="BL324" s="599">
        <v>25</v>
      </c>
      <c r="BM324" s="599">
        <v>25</v>
      </c>
      <c r="BN324" s="599">
        <v>0</v>
      </c>
      <c r="BO324" s="600">
        <v>0</v>
      </c>
      <c r="BP324"/>
      <c r="BQ324" s="826" t="s">
        <v>173</v>
      </c>
      <c r="BR324" s="597" t="s">
        <v>92</v>
      </c>
      <c r="BS324" s="599">
        <v>25</v>
      </c>
      <c r="BT324" s="599">
        <v>0</v>
      </c>
      <c r="BU324" s="599">
        <v>0</v>
      </c>
      <c r="BV324" s="599">
        <v>25</v>
      </c>
      <c r="BW324" s="599">
        <v>0</v>
      </c>
      <c r="BX324" s="599">
        <v>0</v>
      </c>
      <c r="BY324" s="599">
        <v>25</v>
      </c>
      <c r="BZ324" s="599">
        <v>0</v>
      </c>
      <c r="CA324" s="599">
        <v>25</v>
      </c>
      <c r="CB324" s="600">
        <v>0</v>
      </c>
      <c r="CC324" s="592"/>
      <c r="CD324" s="826" t="s">
        <v>173</v>
      </c>
      <c r="CE324" s="597" t="s">
        <v>92</v>
      </c>
      <c r="CF324" s="599">
        <v>0</v>
      </c>
      <c r="CG324" s="599">
        <v>16.666666666666664</v>
      </c>
      <c r="CH324" s="599">
        <v>33.333333333333329</v>
      </c>
      <c r="CI324" s="599">
        <v>16.666666666666664</v>
      </c>
      <c r="CJ324" s="599">
        <v>16.666666666666664</v>
      </c>
      <c r="CK324" s="599">
        <v>0</v>
      </c>
      <c r="CL324" s="599">
        <v>0</v>
      </c>
      <c r="CM324" s="599">
        <v>16.666666666666664</v>
      </c>
      <c r="CN324" s="599">
        <v>0</v>
      </c>
      <c r="CO324" s="600">
        <v>0</v>
      </c>
      <c r="CP324"/>
      <c r="CQ324" s="826" t="s">
        <v>173</v>
      </c>
      <c r="CR324" s="597" t="s">
        <v>92</v>
      </c>
      <c r="CS324" s="599">
        <v>10</v>
      </c>
      <c r="CT324" s="599">
        <v>10</v>
      </c>
      <c r="CU324" s="599">
        <v>20</v>
      </c>
      <c r="CV324" s="599">
        <v>20</v>
      </c>
      <c r="CW324" s="599">
        <v>10</v>
      </c>
      <c r="CX324" s="599">
        <v>0</v>
      </c>
      <c r="CY324" s="599">
        <v>10</v>
      </c>
      <c r="CZ324" s="599">
        <v>10</v>
      </c>
      <c r="DA324" s="599">
        <v>10</v>
      </c>
      <c r="DB324" s="600">
        <v>0</v>
      </c>
      <c r="DC324" s="592"/>
      <c r="DD324" s="826" t="s">
        <v>173</v>
      </c>
      <c r="DE324" s="597" t="s">
        <v>92</v>
      </c>
      <c r="DF324" s="599" t="s">
        <v>191</v>
      </c>
      <c r="DG324" s="599" t="s">
        <v>191</v>
      </c>
      <c r="DH324" s="599" t="s">
        <v>191</v>
      </c>
      <c r="DI324" s="599" t="s">
        <v>191</v>
      </c>
      <c r="DJ324" s="599" t="s">
        <v>191</v>
      </c>
      <c r="DK324" s="599" t="s">
        <v>191</v>
      </c>
      <c r="DL324" s="599" t="s">
        <v>191</v>
      </c>
      <c r="DM324" s="599" t="s">
        <v>191</v>
      </c>
      <c r="DN324" s="599" t="s">
        <v>191</v>
      </c>
      <c r="DO324" s="600" t="s">
        <v>191</v>
      </c>
    </row>
    <row r="325" spans="1:119" ht="14.45" customHeight="1" x14ac:dyDescent="0.2">
      <c r="A325"/>
      <c r="B325" s="324"/>
      <c r="C325" s="592"/>
      <c r="D325" s="827"/>
      <c r="E325" s="601">
        <v>1</v>
      </c>
      <c r="F325" s="599">
        <v>16.129032258064516</v>
      </c>
      <c r="G325" s="599">
        <v>25.806451612903224</v>
      </c>
      <c r="H325" s="599">
        <v>29.032258064516132</v>
      </c>
      <c r="I325" s="599">
        <v>12.903225806451612</v>
      </c>
      <c r="J325" s="599">
        <v>6.4516129032258061</v>
      </c>
      <c r="K325" s="599">
        <v>3.225806451612903</v>
      </c>
      <c r="L325" s="599">
        <v>3.225806451612903</v>
      </c>
      <c r="M325" s="599">
        <v>0</v>
      </c>
      <c r="N325" s="599">
        <v>0</v>
      </c>
      <c r="O325" s="599">
        <v>3.225806451612903</v>
      </c>
      <c r="P325" s="592"/>
      <c r="Q325" s="827"/>
      <c r="R325" s="597">
        <v>1</v>
      </c>
      <c r="S325" s="599">
        <v>14.285714285714285</v>
      </c>
      <c r="T325" s="599">
        <v>28.571428571428569</v>
      </c>
      <c r="U325" s="599">
        <v>28.571428571428569</v>
      </c>
      <c r="V325" s="599">
        <v>14.285714285714285</v>
      </c>
      <c r="W325" s="599">
        <v>14.285714285714285</v>
      </c>
      <c r="X325" s="599">
        <v>0</v>
      </c>
      <c r="Y325" s="599">
        <v>0</v>
      </c>
      <c r="Z325" s="599">
        <v>0</v>
      </c>
      <c r="AA325" s="599">
        <v>0</v>
      </c>
      <c r="AB325" s="599">
        <v>0</v>
      </c>
      <c r="AC325" s="592"/>
      <c r="AD325" s="827"/>
      <c r="AE325" s="597">
        <v>1</v>
      </c>
      <c r="AF325" s="599">
        <v>16.666666666666664</v>
      </c>
      <c r="AG325" s="599">
        <v>25</v>
      </c>
      <c r="AH325" s="599">
        <v>29.166666666666668</v>
      </c>
      <c r="AI325" s="599">
        <v>12.5</v>
      </c>
      <c r="AJ325" s="599">
        <v>4.1666666666666661</v>
      </c>
      <c r="AK325" s="599">
        <v>4.1666666666666661</v>
      </c>
      <c r="AL325" s="599">
        <v>4.1666666666666661</v>
      </c>
      <c r="AM325" s="599">
        <v>0</v>
      </c>
      <c r="AN325" s="599">
        <v>0</v>
      </c>
      <c r="AO325" s="599">
        <v>4.1666666666666661</v>
      </c>
      <c r="AP325" s="591"/>
      <c r="AQ325" s="827"/>
      <c r="AR325" s="597">
        <v>1</v>
      </c>
      <c r="AS325" s="599">
        <v>12.5</v>
      </c>
      <c r="AT325" s="599">
        <v>18.75</v>
      </c>
      <c r="AU325" s="599">
        <v>43.75</v>
      </c>
      <c r="AV325" s="599">
        <v>12.5</v>
      </c>
      <c r="AW325" s="599">
        <v>6.25</v>
      </c>
      <c r="AX325" s="599">
        <v>0</v>
      </c>
      <c r="AY325" s="599">
        <v>0</v>
      </c>
      <c r="AZ325" s="599">
        <v>0</v>
      </c>
      <c r="BA325" s="599">
        <v>0</v>
      </c>
      <c r="BB325" s="599">
        <v>6.25</v>
      </c>
      <c r="BC325" s="592"/>
      <c r="BD325" s="827"/>
      <c r="BE325" s="597">
        <v>1</v>
      </c>
      <c r="BF325" s="599">
        <v>20</v>
      </c>
      <c r="BG325" s="599">
        <v>33.333333333333329</v>
      </c>
      <c r="BH325" s="599">
        <v>13.333333333333334</v>
      </c>
      <c r="BI325" s="599">
        <v>13.333333333333334</v>
      </c>
      <c r="BJ325" s="599">
        <v>6.666666666666667</v>
      </c>
      <c r="BK325" s="599">
        <v>6.666666666666667</v>
      </c>
      <c r="BL325" s="599">
        <v>6.666666666666667</v>
      </c>
      <c r="BM325" s="599">
        <v>0</v>
      </c>
      <c r="BN325" s="599">
        <v>0</v>
      </c>
      <c r="BO325" s="599">
        <v>0</v>
      </c>
      <c r="BP325"/>
      <c r="BQ325" s="827"/>
      <c r="BR325" s="597">
        <v>1</v>
      </c>
      <c r="BS325" s="599">
        <v>17.647058823529413</v>
      </c>
      <c r="BT325" s="599">
        <v>23.52941176470588</v>
      </c>
      <c r="BU325" s="599">
        <v>29.411764705882355</v>
      </c>
      <c r="BV325" s="599">
        <v>17.647058823529413</v>
      </c>
      <c r="BW325" s="599">
        <v>5.8823529411764701</v>
      </c>
      <c r="BX325" s="599">
        <v>0</v>
      </c>
      <c r="BY325" s="599">
        <v>0</v>
      </c>
      <c r="BZ325" s="599">
        <v>0</v>
      </c>
      <c r="CA325" s="599">
        <v>0</v>
      </c>
      <c r="CB325" s="599">
        <v>5.8823529411764701</v>
      </c>
      <c r="CC325" s="592"/>
      <c r="CD325" s="827"/>
      <c r="CE325" s="597">
        <v>1</v>
      </c>
      <c r="CF325" s="599">
        <v>14.285714285714285</v>
      </c>
      <c r="CG325" s="599">
        <v>28.571428571428569</v>
      </c>
      <c r="CH325" s="599">
        <v>28.571428571428569</v>
      </c>
      <c r="CI325" s="599">
        <v>7.1428571428571423</v>
      </c>
      <c r="CJ325" s="599">
        <v>7.1428571428571423</v>
      </c>
      <c r="CK325" s="599">
        <v>7.1428571428571423</v>
      </c>
      <c r="CL325" s="599">
        <v>7.1428571428571423</v>
      </c>
      <c r="CM325" s="599">
        <v>0</v>
      </c>
      <c r="CN325" s="599">
        <v>0</v>
      </c>
      <c r="CO325" s="599">
        <v>0</v>
      </c>
      <c r="CP325"/>
      <c r="CQ325" s="827"/>
      <c r="CR325" s="597">
        <v>1</v>
      </c>
      <c r="CS325" s="599">
        <v>15</v>
      </c>
      <c r="CT325" s="599">
        <v>25</v>
      </c>
      <c r="CU325" s="599">
        <v>25</v>
      </c>
      <c r="CV325" s="599">
        <v>15</v>
      </c>
      <c r="CW325" s="599">
        <v>10</v>
      </c>
      <c r="CX325" s="599">
        <v>5</v>
      </c>
      <c r="CY325" s="599">
        <v>5</v>
      </c>
      <c r="CZ325" s="599">
        <v>0</v>
      </c>
      <c r="DA325" s="599">
        <v>0</v>
      </c>
      <c r="DB325" s="599">
        <v>0</v>
      </c>
      <c r="DC325" s="592"/>
      <c r="DD325" s="827"/>
      <c r="DE325" s="597">
        <v>1</v>
      </c>
      <c r="DF325" s="599">
        <v>18.181818181818183</v>
      </c>
      <c r="DG325" s="599">
        <v>27.27272727272727</v>
      </c>
      <c r="DH325" s="599">
        <v>36.363636363636367</v>
      </c>
      <c r="DI325" s="599">
        <v>9.0909090909090917</v>
      </c>
      <c r="DJ325" s="599">
        <v>0</v>
      </c>
      <c r="DK325" s="599">
        <v>0</v>
      </c>
      <c r="DL325" s="599">
        <v>0</v>
      </c>
      <c r="DM325" s="599">
        <v>0</v>
      </c>
      <c r="DN325" s="599">
        <v>0</v>
      </c>
      <c r="DO325" s="599">
        <v>9.0909090909090917</v>
      </c>
    </row>
    <row r="326" spans="1:119" ht="14.45" customHeight="1" x14ac:dyDescent="0.2">
      <c r="A326"/>
      <c r="B326" s="324"/>
      <c r="C326" s="592"/>
      <c r="D326" s="827"/>
      <c r="E326" s="601" t="s">
        <v>45</v>
      </c>
      <c r="F326" s="599">
        <v>7.3638613861386135</v>
      </c>
      <c r="G326" s="599">
        <v>24.133663366336634</v>
      </c>
      <c r="H326" s="599">
        <v>34.405940594059402</v>
      </c>
      <c r="I326" s="599">
        <v>23.391089108910894</v>
      </c>
      <c r="J326" s="599">
        <v>5.6311881188118811</v>
      </c>
      <c r="K326" s="599">
        <v>3.4653465346534658</v>
      </c>
      <c r="L326" s="599">
        <v>1.051980198019802</v>
      </c>
      <c r="M326" s="599">
        <v>0.43316831683168322</v>
      </c>
      <c r="N326" s="599">
        <v>6.1881188118811881E-2</v>
      </c>
      <c r="O326" s="599">
        <v>6.1881188118811881E-2</v>
      </c>
      <c r="P326" s="592"/>
      <c r="Q326" s="827"/>
      <c r="R326" s="597" t="s">
        <v>45</v>
      </c>
      <c r="S326" s="599">
        <v>6.25</v>
      </c>
      <c r="T326" s="599">
        <v>18.055555555555554</v>
      </c>
      <c r="U326" s="599">
        <v>35.185185185185183</v>
      </c>
      <c r="V326" s="599">
        <v>25.231481481481481</v>
      </c>
      <c r="W326" s="599">
        <v>7.6388888888888893</v>
      </c>
      <c r="X326" s="599">
        <v>4.8611111111111116</v>
      </c>
      <c r="Y326" s="599">
        <v>2.3148148148148149</v>
      </c>
      <c r="Z326" s="599">
        <v>0.23148148148148145</v>
      </c>
      <c r="AA326" s="599">
        <v>0</v>
      </c>
      <c r="AB326" s="599">
        <v>0.23148148148148145</v>
      </c>
      <c r="AC326" s="592"/>
      <c r="AD326" s="827"/>
      <c r="AE326" s="597" t="s">
        <v>45</v>
      </c>
      <c r="AF326" s="599">
        <v>7.7702702702702702</v>
      </c>
      <c r="AG326" s="599">
        <v>26.351351351351347</v>
      </c>
      <c r="AH326" s="599">
        <v>34.121621621621621</v>
      </c>
      <c r="AI326" s="599">
        <v>22.719594594594593</v>
      </c>
      <c r="AJ326" s="599">
        <v>4.8986486486486482</v>
      </c>
      <c r="AK326" s="599">
        <v>2.9560810810810811</v>
      </c>
      <c r="AL326" s="599">
        <v>0.59121621621621623</v>
      </c>
      <c r="AM326" s="599">
        <v>0.5067567567567568</v>
      </c>
      <c r="AN326" s="599">
        <v>8.4459459459459457E-2</v>
      </c>
      <c r="AO326" s="599">
        <v>0</v>
      </c>
      <c r="AP326" s="591"/>
      <c r="AQ326" s="827"/>
      <c r="AR326" s="597" t="s">
        <v>45</v>
      </c>
      <c r="AS326" s="599">
        <v>9.6153846153846168</v>
      </c>
      <c r="AT326" s="599">
        <v>28.550295857988168</v>
      </c>
      <c r="AU326" s="599">
        <v>34.319526627218934</v>
      </c>
      <c r="AV326" s="599">
        <v>19.822485207100591</v>
      </c>
      <c r="AW326" s="599">
        <v>5.1775147928994087</v>
      </c>
      <c r="AX326" s="599">
        <v>1.7751479289940828</v>
      </c>
      <c r="AY326" s="599">
        <v>0.59171597633136097</v>
      </c>
      <c r="AZ326" s="599">
        <v>0.14792899408284024</v>
      </c>
      <c r="BA326" s="599">
        <v>0</v>
      </c>
      <c r="BB326" s="599">
        <v>0</v>
      </c>
      <c r="BC326" s="592"/>
      <c r="BD326" s="827"/>
      <c r="BE326" s="597" t="s">
        <v>45</v>
      </c>
      <c r="BF326" s="599">
        <v>5.7446808510638299</v>
      </c>
      <c r="BG326" s="599">
        <v>20.957446808510639</v>
      </c>
      <c r="BH326" s="599">
        <v>34.468085106382979</v>
      </c>
      <c r="BI326" s="599">
        <v>25.957446808510635</v>
      </c>
      <c r="BJ326" s="599">
        <v>5.9574468085106389</v>
      </c>
      <c r="BK326" s="599">
        <v>4.6808510638297873</v>
      </c>
      <c r="BL326" s="599">
        <v>1.3829787234042552</v>
      </c>
      <c r="BM326" s="599">
        <v>0.63829787234042545</v>
      </c>
      <c r="BN326" s="599">
        <v>0.10638297872340426</v>
      </c>
      <c r="BO326" s="599">
        <v>0.10638297872340426</v>
      </c>
      <c r="BP326"/>
      <c r="BQ326" s="827"/>
      <c r="BR326" s="597" t="s">
        <v>45</v>
      </c>
      <c r="BS326" s="599">
        <v>7.658450704225352</v>
      </c>
      <c r="BT326" s="599">
        <v>25.616197183098592</v>
      </c>
      <c r="BU326" s="599">
        <v>36.355633802816897</v>
      </c>
      <c r="BV326" s="599">
        <v>22.799295774647888</v>
      </c>
      <c r="BW326" s="599">
        <v>5.017605633802817</v>
      </c>
      <c r="BX326" s="599">
        <v>1.7605633802816902</v>
      </c>
      <c r="BY326" s="599">
        <v>0.61619718309859151</v>
      </c>
      <c r="BZ326" s="599">
        <v>0.17605633802816903</v>
      </c>
      <c r="CA326" s="599">
        <v>0</v>
      </c>
      <c r="CB326" s="599">
        <v>0</v>
      </c>
      <c r="CC326" s="592"/>
      <c r="CD326" s="827"/>
      <c r="CE326" s="597" t="s">
        <v>45</v>
      </c>
      <c r="CF326" s="599">
        <v>6.666666666666667</v>
      </c>
      <c r="CG326" s="599">
        <v>20.625</v>
      </c>
      <c r="CH326" s="599">
        <v>29.791666666666668</v>
      </c>
      <c r="CI326" s="599">
        <v>24.791666666666668</v>
      </c>
      <c r="CJ326" s="599">
        <v>7.083333333333333</v>
      </c>
      <c r="CK326" s="599">
        <v>7.5</v>
      </c>
      <c r="CL326" s="599">
        <v>2.083333333333333</v>
      </c>
      <c r="CM326" s="599">
        <v>1.0416666666666665</v>
      </c>
      <c r="CN326" s="599">
        <v>0.20833333333333334</v>
      </c>
      <c r="CO326" s="599">
        <v>0.20833333333333334</v>
      </c>
      <c r="CP326"/>
      <c r="CQ326" s="827"/>
      <c r="CR326" s="597" t="s">
        <v>45</v>
      </c>
      <c r="CS326" s="599">
        <v>7.3008849557522124</v>
      </c>
      <c r="CT326" s="599">
        <v>19.469026548672566</v>
      </c>
      <c r="CU326" s="599">
        <v>30.973451327433626</v>
      </c>
      <c r="CV326" s="599">
        <v>25.221238938053098</v>
      </c>
      <c r="CW326" s="599">
        <v>5.9734513274336285</v>
      </c>
      <c r="CX326" s="599">
        <v>6.8584070796460175</v>
      </c>
      <c r="CY326" s="599">
        <v>2.8761061946902653</v>
      </c>
      <c r="CZ326" s="599">
        <v>0.88495575221238942</v>
      </c>
      <c r="DA326" s="599">
        <v>0.22123893805309736</v>
      </c>
      <c r="DB326" s="599">
        <v>0.22123893805309736</v>
      </c>
      <c r="DC326" s="592"/>
      <c r="DD326" s="827"/>
      <c r="DE326" s="597" t="s">
        <v>45</v>
      </c>
      <c r="DF326" s="599">
        <v>7.3883161512027495</v>
      </c>
      <c r="DG326" s="599">
        <v>25.945017182130588</v>
      </c>
      <c r="DH326" s="599">
        <v>35.738831615120276</v>
      </c>
      <c r="DI326" s="599">
        <v>22.680412371134022</v>
      </c>
      <c r="DJ326" s="599">
        <v>5.4982817869415808</v>
      </c>
      <c r="DK326" s="599">
        <v>2.1477663230240549</v>
      </c>
      <c r="DL326" s="599">
        <v>0.3436426116838488</v>
      </c>
      <c r="DM326" s="599">
        <v>0.25773195876288657</v>
      </c>
      <c r="DN326" s="599">
        <v>0</v>
      </c>
      <c r="DO326" s="599">
        <v>0</v>
      </c>
    </row>
    <row r="327" spans="1:119" ht="14.45" customHeight="1" x14ac:dyDescent="0.2">
      <c r="A327"/>
      <c r="B327" s="324"/>
      <c r="C327" s="592"/>
      <c r="D327" s="827"/>
      <c r="E327" s="601" t="s">
        <v>33</v>
      </c>
      <c r="F327" s="599">
        <v>6.1317183951551852</v>
      </c>
      <c r="G327" s="599">
        <v>20.590461771385314</v>
      </c>
      <c r="H327" s="599">
        <v>29.52308856926571</v>
      </c>
      <c r="I327" s="599">
        <v>27.9333838001514</v>
      </c>
      <c r="J327" s="599">
        <v>9.5382286146858437</v>
      </c>
      <c r="K327" s="599">
        <v>4.390613171839516</v>
      </c>
      <c r="L327" s="599">
        <v>1.2112036336109009</v>
      </c>
      <c r="M327" s="599">
        <v>0.37850113550340653</v>
      </c>
      <c r="N327" s="599">
        <v>0.30280090840272522</v>
      </c>
      <c r="O327" s="599">
        <v>0</v>
      </c>
      <c r="P327" s="592"/>
      <c r="Q327" s="827"/>
      <c r="R327" s="597" t="s">
        <v>33</v>
      </c>
      <c r="S327" s="599">
        <v>4.1420118343195274</v>
      </c>
      <c r="T327" s="599">
        <v>17.751479289940828</v>
      </c>
      <c r="U327" s="599">
        <v>31.65680473372781</v>
      </c>
      <c r="V327" s="599">
        <v>28.106508875739642</v>
      </c>
      <c r="W327" s="599">
        <v>10.355029585798817</v>
      </c>
      <c r="X327" s="599">
        <v>5.6213017751479288</v>
      </c>
      <c r="Y327" s="599">
        <v>1.7751479289940828</v>
      </c>
      <c r="Z327" s="599">
        <v>0.29585798816568049</v>
      </c>
      <c r="AA327" s="599">
        <v>0.29585798816568049</v>
      </c>
      <c r="AB327" s="599">
        <v>0</v>
      </c>
      <c r="AC327" s="592"/>
      <c r="AD327" s="827"/>
      <c r="AE327" s="597" t="s">
        <v>33</v>
      </c>
      <c r="AF327" s="599">
        <v>6.8158697863682605</v>
      </c>
      <c r="AG327" s="599">
        <v>21.566632756866735</v>
      </c>
      <c r="AH327" s="599">
        <v>28.789420142421157</v>
      </c>
      <c r="AI327" s="599">
        <v>27.87385554425229</v>
      </c>
      <c r="AJ327" s="599">
        <v>9.2573753814852484</v>
      </c>
      <c r="AK327" s="599">
        <v>3.967446592065107</v>
      </c>
      <c r="AL327" s="599">
        <v>1.0172939979654121</v>
      </c>
      <c r="AM327" s="599">
        <v>0.40691759918616477</v>
      </c>
      <c r="AN327" s="599">
        <v>0.3051881993896236</v>
      </c>
      <c r="AO327" s="599">
        <v>0</v>
      </c>
      <c r="AP327" s="591"/>
      <c r="AQ327" s="827"/>
      <c r="AR327" s="597" t="s">
        <v>33</v>
      </c>
      <c r="AS327" s="599">
        <v>8.3018867924528301</v>
      </c>
      <c r="AT327" s="599">
        <v>24.150943396226417</v>
      </c>
      <c r="AU327" s="599">
        <v>31.132075471698112</v>
      </c>
      <c r="AV327" s="599">
        <v>23.39622641509434</v>
      </c>
      <c r="AW327" s="599">
        <v>7.9245283018867925</v>
      </c>
      <c r="AX327" s="599">
        <v>3.9622641509433962</v>
      </c>
      <c r="AY327" s="599">
        <v>0.56603773584905659</v>
      </c>
      <c r="AZ327" s="599">
        <v>0.56603773584905659</v>
      </c>
      <c r="BA327" s="599">
        <v>0</v>
      </c>
      <c r="BB327" s="599">
        <v>0</v>
      </c>
      <c r="BC327" s="592"/>
      <c r="BD327" s="827"/>
      <c r="BE327" s="597" t="s">
        <v>33</v>
      </c>
      <c r="BF327" s="599">
        <v>4.6776232616940581</v>
      </c>
      <c r="BG327" s="599">
        <v>18.204804045512009</v>
      </c>
      <c r="BH327" s="599">
        <v>28.445006321112515</v>
      </c>
      <c r="BI327" s="599">
        <v>30.973451327433626</v>
      </c>
      <c r="BJ327" s="599">
        <v>10.619469026548673</v>
      </c>
      <c r="BK327" s="599">
        <v>4.6776232616940581</v>
      </c>
      <c r="BL327" s="599">
        <v>1.6434892541087229</v>
      </c>
      <c r="BM327" s="599">
        <v>0.25284450063211128</v>
      </c>
      <c r="BN327" s="599">
        <v>0.50568900126422256</v>
      </c>
      <c r="BO327" s="599">
        <v>0</v>
      </c>
      <c r="BP327"/>
      <c r="BQ327" s="827"/>
      <c r="BR327" s="597" t="s">
        <v>33</v>
      </c>
      <c r="BS327" s="599">
        <v>6.7885117493472595</v>
      </c>
      <c r="BT327" s="599">
        <v>20.887728459530024</v>
      </c>
      <c r="BU327" s="599">
        <v>30.678851174934724</v>
      </c>
      <c r="BV327" s="599">
        <v>27.676240208877285</v>
      </c>
      <c r="BW327" s="599">
        <v>8.8772845953002602</v>
      </c>
      <c r="BX327" s="599">
        <v>3.6553524804177546</v>
      </c>
      <c r="BY327" s="599">
        <v>0.91383812010443866</v>
      </c>
      <c r="BZ327" s="599">
        <v>0.26109660574412535</v>
      </c>
      <c r="CA327" s="599">
        <v>0.26109660574412535</v>
      </c>
      <c r="CB327" s="599">
        <v>0</v>
      </c>
      <c r="CC327" s="592"/>
      <c r="CD327" s="827"/>
      <c r="CE327" s="597" t="s">
        <v>33</v>
      </c>
      <c r="CF327" s="599">
        <v>5.2252252252252251</v>
      </c>
      <c r="CG327" s="599">
        <v>20.18018018018018</v>
      </c>
      <c r="CH327" s="599">
        <v>27.927927927927925</v>
      </c>
      <c r="CI327" s="599">
        <v>28.288288288288289</v>
      </c>
      <c r="CJ327" s="599">
        <v>10.45045045045045</v>
      </c>
      <c r="CK327" s="599">
        <v>5.4054054054054053</v>
      </c>
      <c r="CL327" s="599">
        <v>1.6216216216216217</v>
      </c>
      <c r="CM327" s="599">
        <v>0.54054054054054057</v>
      </c>
      <c r="CN327" s="599">
        <v>0.36036036036036034</v>
      </c>
      <c r="CO327" s="599">
        <v>0</v>
      </c>
      <c r="CP327"/>
      <c r="CQ327" s="827"/>
      <c r="CR327" s="597" t="s">
        <v>33</v>
      </c>
      <c r="CS327" s="599">
        <v>5.7251908396946565</v>
      </c>
      <c r="CT327" s="599">
        <v>23.282442748091604</v>
      </c>
      <c r="CU327" s="599">
        <v>23.282442748091604</v>
      </c>
      <c r="CV327" s="599">
        <v>29.007633587786259</v>
      </c>
      <c r="CW327" s="599">
        <v>9.1603053435114496</v>
      </c>
      <c r="CX327" s="599">
        <v>5.7251908396946565</v>
      </c>
      <c r="CY327" s="599">
        <v>2.2900763358778624</v>
      </c>
      <c r="CZ327" s="599">
        <v>0.76335877862595414</v>
      </c>
      <c r="DA327" s="599">
        <v>0.76335877862595414</v>
      </c>
      <c r="DB327" s="599">
        <v>0</v>
      </c>
      <c r="DC327" s="592"/>
      <c r="DD327" s="827"/>
      <c r="DE327" s="597" t="s">
        <v>33</v>
      </c>
      <c r="DF327" s="599">
        <v>6.2322946175637393</v>
      </c>
      <c r="DG327" s="599">
        <v>19.924457034938623</v>
      </c>
      <c r="DH327" s="599">
        <v>31.067044381491975</v>
      </c>
      <c r="DI327" s="599">
        <v>27.66761095372993</v>
      </c>
      <c r="DJ327" s="599">
        <v>9.6317280453257776</v>
      </c>
      <c r="DK327" s="599">
        <v>4.0604343720491025</v>
      </c>
      <c r="DL327" s="599">
        <v>0.94428706326723322</v>
      </c>
      <c r="DM327" s="599">
        <v>0.28328611898016998</v>
      </c>
      <c r="DN327" s="599">
        <v>0.18885741265344666</v>
      </c>
      <c r="DO327" s="599">
        <v>0</v>
      </c>
    </row>
    <row r="328" spans="1:119" ht="14.45" customHeight="1" x14ac:dyDescent="0.2">
      <c r="A328"/>
      <c r="B328" s="324"/>
      <c r="C328" s="592"/>
      <c r="D328" s="827"/>
      <c r="E328" s="601" t="s">
        <v>34</v>
      </c>
      <c r="F328" s="599">
        <v>4.6715328467153281</v>
      </c>
      <c r="G328" s="599">
        <v>16.399026763990268</v>
      </c>
      <c r="H328" s="599">
        <v>30.656934306569344</v>
      </c>
      <c r="I328" s="599">
        <v>28.905109489051096</v>
      </c>
      <c r="J328" s="599">
        <v>12.116788321167883</v>
      </c>
      <c r="K328" s="599">
        <v>5.0121654501216542</v>
      </c>
      <c r="L328" s="599">
        <v>1.6545012165450119</v>
      </c>
      <c r="M328" s="599">
        <v>0.48661800486618007</v>
      </c>
      <c r="N328" s="599">
        <v>4.8661800486618008E-2</v>
      </c>
      <c r="O328" s="599">
        <v>4.8661800486618008E-2</v>
      </c>
      <c r="P328" s="592"/>
      <c r="Q328" s="827"/>
      <c r="R328" s="597" t="s">
        <v>34</v>
      </c>
      <c r="S328" s="599">
        <v>3.0360531309297913</v>
      </c>
      <c r="T328" s="599">
        <v>9.67741935483871</v>
      </c>
      <c r="U328" s="599">
        <v>27.703984819734345</v>
      </c>
      <c r="V328" s="599">
        <v>33.965844402277042</v>
      </c>
      <c r="W328" s="599">
        <v>14.041745730550284</v>
      </c>
      <c r="X328" s="599">
        <v>7.2106261859582546</v>
      </c>
      <c r="Y328" s="599">
        <v>3.225806451612903</v>
      </c>
      <c r="Z328" s="599">
        <v>1.1385199240986716</v>
      </c>
      <c r="AA328" s="599">
        <v>0</v>
      </c>
      <c r="AB328" s="599">
        <v>0</v>
      </c>
      <c r="AC328" s="592"/>
      <c r="AD328" s="827"/>
      <c r="AE328" s="597" t="s">
        <v>34</v>
      </c>
      <c r="AF328" s="599">
        <v>5.2356020942408374</v>
      </c>
      <c r="AG328" s="599">
        <v>18.717277486910994</v>
      </c>
      <c r="AH328" s="599">
        <v>31.675392670157066</v>
      </c>
      <c r="AI328" s="599">
        <v>27.159685863874344</v>
      </c>
      <c r="AJ328" s="599">
        <v>11.452879581151834</v>
      </c>
      <c r="AK328" s="599">
        <v>4.2539267015706805</v>
      </c>
      <c r="AL328" s="599">
        <v>1.1125654450261779</v>
      </c>
      <c r="AM328" s="599">
        <v>0.26178010471204188</v>
      </c>
      <c r="AN328" s="599">
        <v>6.5445026178010471E-2</v>
      </c>
      <c r="AO328" s="599">
        <v>6.5445026178010471E-2</v>
      </c>
      <c r="AP328" s="591"/>
      <c r="AQ328" s="827"/>
      <c r="AR328" s="597" t="s">
        <v>34</v>
      </c>
      <c r="AS328" s="599">
        <v>7.6215505913272015</v>
      </c>
      <c r="AT328" s="599">
        <v>20.630749014454665</v>
      </c>
      <c r="AU328" s="599">
        <v>32.457293035479637</v>
      </c>
      <c r="AV328" s="599">
        <v>24.967148488830489</v>
      </c>
      <c r="AW328" s="599">
        <v>10.11826544021025</v>
      </c>
      <c r="AX328" s="599">
        <v>2.6281208935611038</v>
      </c>
      <c r="AY328" s="599">
        <v>1.1826544021024967</v>
      </c>
      <c r="AZ328" s="599">
        <v>0.39421813403416556</v>
      </c>
      <c r="BA328" s="599">
        <v>0</v>
      </c>
      <c r="BB328" s="599">
        <v>0</v>
      </c>
      <c r="BC328" s="592"/>
      <c r="BD328" s="827"/>
      <c r="BE328" s="597" t="s">
        <v>34</v>
      </c>
      <c r="BF328" s="599">
        <v>2.936630602782071</v>
      </c>
      <c r="BG328" s="599">
        <v>13.910355486862441</v>
      </c>
      <c r="BH328" s="599">
        <v>29.598145285935086</v>
      </c>
      <c r="BI328" s="599">
        <v>31.221020092735703</v>
      </c>
      <c r="BJ328" s="599">
        <v>13.292117465224113</v>
      </c>
      <c r="BK328" s="599">
        <v>6.4142194744976813</v>
      </c>
      <c r="BL328" s="599">
        <v>1.9319938176197835</v>
      </c>
      <c r="BM328" s="599">
        <v>0.54095826893353938</v>
      </c>
      <c r="BN328" s="599">
        <v>7.7279752704791344E-2</v>
      </c>
      <c r="BO328" s="599">
        <v>7.7279752704791344E-2</v>
      </c>
      <c r="BP328"/>
      <c r="BQ328" s="827"/>
      <c r="BR328" s="597" t="s">
        <v>34</v>
      </c>
      <c r="BS328" s="599">
        <v>4.2842215256008354</v>
      </c>
      <c r="BT328" s="599">
        <v>17.345872518286313</v>
      </c>
      <c r="BU328" s="599">
        <v>31.870428422152557</v>
      </c>
      <c r="BV328" s="599">
        <v>28.108672936259143</v>
      </c>
      <c r="BW328" s="599">
        <v>11.80773249738767</v>
      </c>
      <c r="BX328" s="599">
        <v>4.5977011494252871</v>
      </c>
      <c r="BY328" s="599">
        <v>1.5673981191222568</v>
      </c>
      <c r="BZ328" s="599">
        <v>0.31347962382445138</v>
      </c>
      <c r="CA328" s="599">
        <v>0</v>
      </c>
      <c r="CB328" s="599">
        <v>0.10449320794148381</v>
      </c>
      <c r="CC328" s="592"/>
      <c r="CD328" s="827"/>
      <c r="CE328" s="597" t="s">
        <v>34</v>
      </c>
      <c r="CF328" s="599">
        <v>5.0091074681238617</v>
      </c>
      <c r="CG328" s="599">
        <v>15.573770491803279</v>
      </c>
      <c r="CH328" s="599">
        <v>29.599271402550091</v>
      </c>
      <c r="CI328" s="599">
        <v>29.599271402550091</v>
      </c>
      <c r="CJ328" s="599">
        <v>12.386156648451731</v>
      </c>
      <c r="CK328" s="599">
        <v>5.3734061930783241</v>
      </c>
      <c r="CL328" s="599">
        <v>1.7304189435336976</v>
      </c>
      <c r="CM328" s="599">
        <v>0.63752276867030966</v>
      </c>
      <c r="CN328" s="599">
        <v>9.107468123861566E-2</v>
      </c>
      <c r="CO328" s="599">
        <v>0</v>
      </c>
      <c r="CP328"/>
      <c r="CQ328" s="827"/>
      <c r="CR328" s="597" t="s">
        <v>34</v>
      </c>
      <c r="CS328" s="599">
        <v>3.5087719298245612</v>
      </c>
      <c r="CT328" s="599">
        <v>15.037593984962406</v>
      </c>
      <c r="CU328" s="599">
        <v>25.814536340852129</v>
      </c>
      <c r="CV328" s="599">
        <v>31.829573934837089</v>
      </c>
      <c r="CW328" s="599">
        <v>13.784461152882205</v>
      </c>
      <c r="CX328" s="599">
        <v>6.0150375939849621</v>
      </c>
      <c r="CY328" s="599">
        <v>3.007518796992481</v>
      </c>
      <c r="CZ328" s="599">
        <v>1.0025062656641603</v>
      </c>
      <c r="DA328" s="599">
        <v>0</v>
      </c>
      <c r="DB328" s="599">
        <v>0</v>
      </c>
      <c r="DC328" s="592"/>
      <c r="DD328" s="827"/>
      <c r="DE328" s="597" t="s">
        <v>34</v>
      </c>
      <c r="DF328" s="599">
        <v>4.9516908212560384</v>
      </c>
      <c r="DG328" s="599">
        <v>16.727053140096618</v>
      </c>
      <c r="DH328" s="599">
        <v>31.823671497584545</v>
      </c>
      <c r="DI328" s="599">
        <v>28.200483091787437</v>
      </c>
      <c r="DJ328" s="599">
        <v>11.714975845410629</v>
      </c>
      <c r="DK328" s="599">
        <v>4.770531400966183</v>
      </c>
      <c r="DL328" s="599">
        <v>1.3285024154589371</v>
      </c>
      <c r="DM328" s="599">
        <v>0.36231884057971014</v>
      </c>
      <c r="DN328" s="599">
        <v>6.0386473429951688E-2</v>
      </c>
      <c r="DO328" s="599">
        <v>6.0386473429951688E-2</v>
      </c>
    </row>
    <row r="329" spans="1:119" ht="14.45" customHeight="1" x14ac:dyDescent="0.2">
      <c r="A329"/>
      <c r="B329" s="324"/>
      <c r="C329" s="592"/>
      <c r="D329" s="827"/>
      <c r="E329" s="601" t="s">
        <v>35</v>
      </c>
      <c r="F329" s="599">
        <v>4.3199065966141275</v>
      </c>
      <c r="G329" s="599">
        <v>14.010507880910684</v>
      </c>
      <c r="H329" s="599">
        <v>25.218914185639228</v>
      </c>
      <c r="I329" s="599">
        <v>31.436077057793344</v>
      </c>
      <c r="J329" s="599">
        <v>13.39754816112084</v>
      </c>
      <c r="K329" s="599">
        <v>7.9684763572679511</v>
      </c>
      <c r="L329" s="599">
        <v>2.568593111500292</v>
      </c>
      <c r="M329" s="599">
        <v>0.93403385872737887</v>
      </c>
      <c r="N329" s="599">
        <v>8.7565674255691769E-2</v>
      </c>
      <c r="O329" s="599">
        <v>5.837711617046118E-2</v>
      </c>
      <c r="P329" s="592"/>
      <c r="Q329" s="827"/>
      <c r="R329" s="597" t="s">
        <v>35</v>
      </c>
      <c r="S329" s="599">
        <v>1.7738359201773837</v>
      </c>
      <c r="T329" s="599">
        <v>9.2017738359201768</v>
      </c>
      <c r="U329" s="599">
        <v>22.9490022172949</v>
      </c>
      <c r="V329" s="599">
        <v>33.370288248337026</v>
      </c>
      <c r="W329" s="599">
        <v>15.410199556541022</v>
      </c>
      <c r="X329" s="599">
        <v>11.529933481152993</v>
      </c>
      <c r="Y329" s="599">
        <v>4.2128603104212861</v>
      </c>
      <c r="Z329" s="599">
        <v>1.5521064301552108</v>
      </c>
      <c r="AA329" s="599">
        <v>0</v>
      </c>
      <c r="AB329" s="599">
        <v>0</v>
      </c>
      <c r="AC329" s="592"/>
      <c r="AD329" s="827"/>
      <c r="AE329" s="597" t="s">
        <v>35</v>
      </c>
      <c r="AF329" s="599">
        <v>5.2297939778129949</v>
      </c>
      <c r="AG329" s="599">
        <v>15.729001584786054</v>
      </c>
      <c r="AH329" s="599">
        <v>26.030110935023771</v>
      </c>
      <c r="AI329" s="599">
        <v>30.744849445324878</v>
      </c>
      <c r="AJ329" s="599">
        <v>12.678288431061807</v>
      </c>
      <c r="AK329" s="599">
        <v>6.6957210776545164</v>
      </c>
      <c r="AL329" s="599">
        <v>1.9809825673534072</v>
      </c>
      <c r="AM329" s="599">
        <v>0.71315372424722667</v>
      </c>
      <c r="AN329" s="599">
        <v>0.11885895404120445</v>
      </c>
      <c r="AO329" s="599">
        <v>7.9239302694136288E-2</v>
      </c>
      <c r="AP329" s="591"/>
      <c r="AQ329" s="827"/>
      <c r="AR329" s="597" t="s">
        <v>35</v>
      </c>
      <c r="AS329" s="599">
        <v>6.6195939982347758</v>
      </c>
      <c r="AT329" s="599">
        <v>19.417475728155338</v>
      </c>
      <c r="AU329" s="599">
        <v>28.596646072374227</v>
      </c>
      <c r="AV329" s="599">
        <v>28.331862312444837</v>
      </c>
      <c r="AW329" s="599">
        <v>9.7969991173874664</v>
      </c>
      <c r="AX329" s="599">
        <v>5.4721977052074138</v>
      </c>
      <c r="AY329" s="599">
        <v>1.235657546337158</v>
      </c>
      <c r="AZ329" s="599">
        <v>0.44130626654898497</v>
      </c>
      <c r="BA329" s="599">
        <v>8.8261253309797005E-2</v>
      </c>
      <c r="BB329" s="599">
        <v>0</v>
      </c>
      <c r="BC329" s="592"/>
      <c r="BD329" s="827"/>
      <c r="BE329" s="597" t="s">
        <v>35</v>
      </c>
      <c r="BF329" s="599">
        <v>3.1836022677714784</v>
      </c>
      <c r="BG329" s="599">
        <v>11.338857392062799</v>
      </c>
      <c r="BH329" s="599">
        <v>23.549934583515046</v>
      </c>
      <c r="BI329" s="599">
        <v>32.969908416921065</v>
      </c>
      <c r="BJ329" s="599">
        <v>15.176624509376364</v>
      </c>
      <c r="BK329" s="599">
        <v>9.2019188835586583</v>
      </c>
      <c r="BL329" s="599">
        <v>3.2272132577409502</v>
      </c>
      <c r="BM329" s="599">
        <v>1.1774967291757523</v>
      </c>
      <c r="BN329" s="599">
        <v>8.7221979938944622E-2</v>
      </c>
      <c r="BO329" s="599">
        <v>8.7221979938944622E-2</v>
      </c>
      <c r="BP329"/>
      <c r="BQ329" s="827"/>
      <c r="BR329" s="597" t="s">
        <v>35</v>
      </c>
      <c r="BS329" s="599">
        <v>5.4514480408858601</v>
      </c>
      <c r="BT329" s="599">
        <v>13.543441226575808</v>
      </c>
      <c r="BU329" s="599">
        <v>28.364565587734241</v>
      </c>
      <c r="BV329" s="599">
        <v>28.875638841567291</v>
      </c>
      <c r="BW329" s="599">
        <v>12.947189097103918</v>
      </c>
      <c r="BX329" s="599">
        <v>8.262350936967632</v>
      </c>
      <c r="BY329" s="599">
        <v>2.1294718909710393</v>
      </c>
      <c r="BZ329" s="599">
        <v>0.25553662691652468</v>
      </c>
      <c r="CA329" s="599">
        <v>8.5178875638841564E-2</v>
      </c>
      <c r="CB329" s="599">
        <v>8.5178875638841564E-2</v>
      </c>
      <c r="CC329" s="592"/>
      <c r="CD329" s="827"/>
      <c r="CE329" s="597" t="s">
        <v>35</v>
      </c>
      <c r="CF329" s="599">
        <v>3.7300177619893424</v>
      </c>
      <c r="CG329" s="599">
        <v>14.253996447602132</v>
      </c>
      <c r="CH329" s="599">
        <v>23.579040852575488</v>
      </c>
      <c r="CI329" s="599">
        <v>32.770870337477795</v>
      </c>
      <c r="CJ329" s="599">
        <v>13.632326820603907</v>
      </c>
      <c r="CK329" s="599">
        <v>7.8152753108348145</v>
      </c>
      <c r="CL329" s="599">
        <v>2.7975133214920072</v>
      </c>
      <c r="CM329" s="599">
        <v>1.2877442273534636</v>
      </c>
      <c r="CN329" s="599">
        <v>8.8809946714031973E-2</v>
      </c>
      <c r="CO329" s="599">
        <v>4.4404973357015987E-2</v>
      </c>
      <c r="CP329"/>
      <c r="CQ329" s="827"/>
      <c r="CR329" s="597" t="s">
        <v>35</v>
      </c>
      <c r="CS329" s="599">
        <v>5.2910052910052912</v>
      </c>
      <c r="CT329" s="599">
        <v>11.816578483245149</v>
      </c>
      <c r="CU329" s="599">
        <v>22.75132275132275</v>
      </c>
      <c r="CV329" s="599">
        <v>28.21869488536155</v>
      </c>
      <c r="CW329" s="599">
        <v>16.402116402116402</v>
      </c>
      <c r="CX329" s="599">
        <v>11.111111111111111</v>
      </c>
      <c r="CY329" s="599">
        <v>2.4691358024691357</v>
      </c>
      <c r="CZ329" s="599">
        <v>1.5873015873015872</v>
      </c>
      <c r="DA329" s="599">
        <v>0.17636684303350969</v>
      </c>
      <c r="DB329" s="599">
        <v>0.17636684303350969</v>
      </c>
      <c r="DC329" s="592"/>
      <c r="DD329" s="827"/>
      <c r="DE329" s="597" t="s">
        <v>35</v>
      </c>
      <c r="DF329" s="599">
        <v>4.1273172437915351</v>
      </c>
      <c r="DG329" s="599">
        <v>14.445610353270375</v>
      </c>
      <c r="DH329" s="599">
        <v>25.70828961175236</v>
      </c>
      <c r="DI329" s="599">
        <v>32.074151801329137</v>
      </c>
      <c r="DJ329" s="599">
        <v>12.801678908709338</v>
      </c>
      <c r="DK329" s="599">
        <v>7.3452256033578172</v>
      </c>
      <c r="DL329" s="599">
        <v>2.5883175935641831</v>
      </c>
      <c r="DM329" s="599">
        <v>0.80447708989157052</v>
      </c>
      <c r="DN329" s="599">
        <v>6.9954529555788736E-2</v>
      </c>
      <c r="DO329" s="599">
        <v>3.4977264777894368E-2</v>
      </c>
    </row>
    <row r="330" spans="1:119" ht="14.45" customHeight="1" x14ac:dyDescent="0.2">
      <c r="A330"/>
      <c r="B330" s="324"/>
      <c r="C330" s="592"/>
      <c r="D330" s="827"/>
      <c r="E330" s="601" t="s">
        <v>36</v>
      </c>
      <c r="F330" s="599">
        <v>2.6567040265670401</v>
      </c>
      <c r="G330" s="599">
        <v>11.083437110834371</v>
      </c>
      <c r="H330" s="599">
        <v>22.37442922374429</v>
      </c>
      <c r="I330" s="599">
        <v>29.500484295004842</v>
      </c>
      <c r="J330" s="599">
        <v>17.282413172824132</v>
      </c>
      <c r="K330" s="599">
        <v>10.405424104054241</v>
      </c>
      <c r="L330" s="599">
        <v>4.8567870485678704</v>
      </c>
      <c r="M330" s="599">
        <v>1.4113740141137401</v>
      </c>
      <c r="N330" s="599">
        <v>0.40127300401273008</v>
      </c>
      <c r="O330" s="599">
        <v>2.767400027674E-2</v>
      </c>
      <c r="P330" s="592"/>
      <c r="Q330" s="827"/>
      <c r="R330" s="597" t="s">
        <v>36</v>
      </c>
      <c r="S330" s="599">
        <v>1.2594458438287155</v>
      </c>
      <c r="T330" s="599">
        <v>7.0025188916876573</v>
      </c>
      <c r="U330" s="599">
        <v>17.48110831234257</v>
      </c>
      <c r="V330" s="599">
        <v>28.261964735516372</v>
      </c>
      <c r="W330" s="599">
        <v>20.151133501259448</v>
      </c>
      <c r="X330" s="599">
        <v>14.609571788413097</v>
      </c>
      <c r="Y330" s="599">
        <v>8.3123425692695214</v>
      </c>
      <c r="Z330" s="599">
        <v>2.2166246851385392</v>
      </c>
      <c r="AA330" s="599">
        <v>0.65491183879093195</v>
      </c>
      <c r="AB330" s="599">
        <v>5.037783375314861E-2</v>
      </c>
      <c r="AC330" s="592"/>
      <c r="AD330" s="827"/>
      <c r="AE330" s="597" t="s">
        <v>36</v>
      </c>
      <c r="AF330" s="599">
        <v>3.1858069439145362</v>
      </c>
      <c r="AG330" s="599">
        <v>12.628767645936664</v>
      </c>
      <c r="AH330" s="599">
        <v>24.227394124380009</v>
      </c>
      <c r="AI330" s="599">
        <v>29.969477298740937</v>
      </c>
      <c r="AJ330" s="599">
        <v>16.19610835558947</v>
      </c>
      <c r="AK330" s="599">
        <v>8.8134299885539882</v>
      </c>
      <c r="AL330" s="599">
        <v>3.5482640213658905</v>
      </c>
      <c r="AM330" s="599">
        <v>1.1064479206409767</v>
      </c>
      <c r="AN330" s="599">
        <v>0.3052270125906143</v>
      </c>
      <c r="AO330" s="599">
        <v>1.9076688286913394E-2</v>
      </c>
      <c r="AP330" s="591"/>
      <c r="AQ330" s="827"/>
      <c r="AR330" s="597" t="s">
        <v>36</v>
      </c>
      <c r="AS330" s="599">
        <v>3.9188566159520515</v>
      </c>
      <c r="AT330" s="599">
        <v>16.874135546334717</v>
      </c>
      <c r="AU330" s="599">
        <v>25.818349469801756</v>
      </c>
      <c r="AV330" s="599">
        <v>29.691101890272016</v>
      </c>
      <c r="AW330" s="599">
        <v>13.646841862609497</v>
      </c>
      <c r="AX330" s="599">
        <v>6.6851083448593824</v>
      </c>
      <c r="AY330" s="599">
        <v>2.5818349469801749</v>
      </c>
      <c r="AZ330" s="599">
        <v>0.59935454126325505</v>
      </c>
      <c r="BA330" s="599">
        <v>0.18441678192715535</v>
      </c>
      <c r="BB330" s="599">
        <v>0</v>
      </c>
      <c r="BC330" s="592"/>
      <c r="BD330" s="827"/>
      <c r="BE330" s="597" t="s">
        <v>36</v>
      </c>
      <c r="BF330" s="599">
        <v>2.1154606563859235</v>
      </c>
      <c r="BG330" s="599">
        <v>8.6002372479240812</v>
      </c>
      <c r="BH330" s="599">
        <v>20.897587979438516</v>
      </c>
      <c r="BI330" s="599">
        <v>29.418742586002374</v>
      </c>
      <c r="BJ330" s="599">
        <v>18.841439304072757</v>
      </c>
      <c r="BK330" s="599">
        <v>12.000790826413603</v>
      </c>
      <c r="BL330" s="599">
        <v>5.8323448003163305</v>
      </c>
      <c r="BM330" s="599">
        <v>1.7595887702649269</v>
      </c>
      <c r="BN330" s="599">
        <v>0.49426650850138393</v>
      </c>
      <c r="BO330" s="599">
        <v>3.9541320680110716E-2</v>
      </c>
      <c r="BP330"/>
      <c r="BQ330" s="827"/>
      <c r="BR330" s="597" t="s">
        <v>36</v>
      </c>
      <c r="BS330" s="599">
        <v>3.2422123331214241</v>
      </c>
      <c r="BT330" s="599">
        <v>13.477431659249842</v>
      </c>
      <c r="BU330" s="599">
        <v>23.649078194532741</v>
      </c>
      <c r="BV330" s="599">
        <v>31.087094723458357</v>
      </c>
      <c r="BW330" s="599">
        <v>15.19389701207883</v>
      </c>
      <c r="BX330" s="599">
        <v>8.0737444373807996</v>
      </c>
      <c r="BY330" s="599">
        <v>3.8779402415766051</v>
      </c>
      <c r="BZ330" s="599">
        <v>1.0171646535282899</v>
      </c>
      <c r="CA330" s="599">
        <v>0.38143674507310871</v>
      </c>
      <c r="CB330" s="599">
        <v>0</v>
      </c>
      <c r="CC330" s="592"/>
      <c r="CD330" s="827"/>
      <c r="CE330" s="597" t="s">
        <v>36</v>
      </c>
      <c r="CF330" s="599">
        <v>2.4938096922532722</v>
      </c>
      <c r="CG330" s="599">
        <v>10.417403608065086</v>
      </c>
      <c r="CH330" s="599">
        <v>22.019808984789531</v>
      </c>
      <c r="CI330" s="599">
        <v>29.059073222497346</v>
      </c>
      <c r="CJ330" s="599">
        <v>17.863459497700742</v>
      </c>
      <c r="CK330" s="599">
        <v>11.054120976299965</v>
      </c>
      <c r="CL330" s="599">
        <v>5.1291121330031837</v>
      </c>
      <c r="CM330" s="599">
        <v>1.5210470463388752</v>
      </c>
      <c r="CN330" s="599">
        <v>0.40679165192783873</v>
      </c>
      <c r="CO330" s="599">
        <v>3.5373187124159884E-2</v>
      </c>
      <c r="CP330"/>
      <c r="CQ330" s="827"/>
      <c r="CR330" s="597" t="s">
        <v>36</v>
      </c>
      <c r="CS330" s="599">
        <v>2.0572450805008944</v>
      </c>
      <c r="CT330" s="599">
        <v>9.2128801431127023</v>
      </c>
      <c r="CU330" s="599">
        <v>20.304114490161002</v>
      </c>
      <c r="CV330" s="599">
        <v>28.801431127012521</v>
      </c>
      <c r="CW330" s="599">
        <v>19.051878354203936</v>
      </c>
      <c r="CX330" s="599">
        <v>12.790697674418606</v>
      </c>
      <c r="CY330" s="599">
        <v>5.2772808586762077</v>
      </c>
      <c r="CZ330" s="599">
        <v>1.7889087656529516</v>
      </c>
      <c r="DA330" s="599">
        <v>0.62611806797853309</v>
      </c>
      <c r="DB330" s="599">
        <v>8.9445438282647588E-2</v>
      </c>
      <c r="DC330" s="592"/>
      <c r="DD330" s="827"/>
      <c r="DE330" s="597" t="s">
        <v>36</v>
      </c>
      <c r="DF330" s="599">
        <v>2.7664102144377147</v>
      </c>
      <c r="DG330" s="599">
        <v>11.425765264364053</v>
      </c>
      <c r="DH330" s="599">
        <v>22.753314781469964</v>
      </c>
      <c r="DI330" s="599">
        <v>29.628417089540022</v>
      </c>
      <c r="DJ330" s="599">
        <v>16.958585693239485</v>
      </c>
      <c r="DK330" s="599">
        <v>9.9688983467015877</v>
      </c>
      <c r="DL330" s="599">
        <v>4.7798330332296617</v>
      </c>
      <c r="DM330" s="599">
        <v>1.3422818791946309</v>
      </c>
      <c r="DN330" s="599">
        <v>0.36012440661319362</v>
      </c>
      <c r="DO330" s="599">
        <v>1.636929120969062E-2</v>
      </c>
    </row>
    <row r="331" spans="1:119" ht="14.45" customHeight="1" x14ac:dyDescent="0.2">
      <c r="A331"/>
      <c r="B331" s="324"/>
      <c r="C331" s="592"/>
      <c r="D331" s="827"/>
      <c r="E331" s="601" t="s">
        <v>37</v>
      </c>
      <c r="F331" s="599">
        <v>1.947502116850127</v>
      </c>
      <c r="G331" s="599">
        <v>7.4359171734277574</v>
      </c>
      <c r="H331" s="599">
        <v>16.249711338619043</v>
      </c>
      <c r="I331" s="599">
        <v>27.411284735586179</v>
      </c>
      <c r="J331" s="599">
        <v>19.367254252944345</v>
      </c>
      <c r="K331" s="599">
        <v>15.310599645908706</v>
      </c>
      <c r="L331" s="599">
        <v>8.2903548610576561</v>
      </c>
      <c r="M331" s="599">
        <v>2.8635208990839813</v>
      </c>
      <c r="N331" s="599">
        <v>0.96220460318682166</v>
      </c>
      <c r="O331" s="599">
        <v>0.16165037333538604</v>
      </c>
      <c r="P331" s="592"/>
      <c r="Q331" s="827"/>
      <c r="R331" s="597" t="s">
        <v>37</v>
      </c>
      <c r="S331" s="599">
        <v>1.1299435028248588</v>
      </c>
      <c r="T331" s="599">
        <v>4.1431261770244827</v>
      </c>
      <c r="U331" s="599">
        <v>11.945117029862793</v>
      </c>
      <c r="V331" s="599">
        <v>22.598870056497177</v>
      </c>
      <c r="W331" s="599">
        <v>19.962335216572505</v>
      </c>
      <c r="X331" s="599">
        <v>20.850147968792037</v>
      </c>
      <c r="Y331" s="599">
        <v>12.348668280871671</v>
      </c>
      <c r="Z331" s="599">
        <v>5.0040355125100886</v>
      </c>
      <c r="AA331" s="599">
        <v>1.8563357546408392</v>
      </c>
      <c r="AB331" s="599">
        <v>0.16142050040355124</v>
      </c>
      <c r="AC331" s="592"/>
      <c r="AD331" s="827"/>
      <c r="AE331" s="597" t="s">
        <v>37</v>
      </c>
      <c r="AF331" s="599">
        <v>2.2751779167565234</v>
      </c>
      <c r="AG331" s="599">
        <v>8.7556609877075697</v>
      </c>
      <c r="AH331" s="599">
        <v>17.974983825749408</v>
      </c>
      <c r="AI331" s="599">
        <v>29.340090575803323</v>
      </c>
      <c r="AJ331" s="599">
        <v>19.128747034720725</v>
      </c>
      <c r="AK331" s="599">
        <v>13.090360146646537</v>
      </c>
      <c r="AL331" s="599">
        <v>6.6637912443390128</v>
      </c>
      <c r="AM331" s="599">
        <v>2.005607073538926</v>
      </c>
      <c r="AN331" s="599">
        <v>0.60383868880741864</v>
      </c>
      <c r="AO331" s="599">
        <v>0.16174250593055856</v>
      </c>
      <c r="AP331" s="591"/>
      <c r="AQ331" s="827"/>
      <c r="AR331" s="597" t="s">
        <v>37</v>
      </c>
      <c r="AS331" s="599">
        <v>3.3928049137174612</v>
      </c>
      <c r="AT331" s="599">
        <v>10.646387832699618</v>
      </c>
      <c r="AU331" s="599">
        <v>21.380520620064345</v>
      </c>
      <c r="AV331" s="599">
        <v>29.072828312372039</v>
      </c>
      <c r="AW331" s="599">
        <v>16.730038022813687</v>
      </c>
      <c r="AX331" s="599">
        <v>11.348347470020475</v>
      </c>
      <c r="AY331" s="599">
        <v>5.2939455981281069</v>
      </c>
      <c r="AZ331" s="599">
        <v>1.6379058204153263</v>
      </c>
      <c r="BA331" s="599">
        <v>0.40947645510383157</v>
      </c>
      <c r="BB331" s="599">
        <v>8.7744954665106761E-2</v>
      </c>
      <c r="BC331" s="592"/>
      <c r="BD331" s="827"/>
      <c r="BE331" s="597" t="s">
        <v>37</v>
      </c>
      <c r="BF331" s="599">
        <v>1.4312578353531134</v>
      </c>
      <c r="BG331" s="599">
        <v>6.2891767655662347</v>
      </c>
      <c r="BH331" s="599">
        <v>14.417049728374426</v>
      </c>
      <c r="BI331" s="599">
        <v>26.817801922273297</v>
      </c>
      <c r="BJ331" s="599">
        <v>20.309235269536146</v>
      </c>
      <c r="BK331" s="599">
        <v>16.725867112411201</v>
      </c>
      <c r="BL331" s="599">
        <v>9.3606351859590475</v>
      </c>
      <c r="BM331" s="599">
        <v>3.3012954450480567</v>
      </c>
      <c r="BN331" s="599">
        <v>1.1596322607605516</v>
      </c>
      <c r="BO331" s="599">
        <v>0.18804847471792729</v>
      </c>
      <c r="BP331"/>
      <c r="BQ331" s="827"/>
      <c r="BR331" s="597" t="s">
        <v>37</v>
      </c>
      <c r="BS331" s="599">
        <v>2.8384279475982535</v>
      </c>
      <c r="BT331" s="599">
        <v>10.425764192139738</v>
      </c>
      <c r="BU331" s="599">
        <v>18.995633187772924</v>
      </c>
      <c r="BV331" s="599">
        <v>29.421397379912662</v>
      </c>
      <c r="BW331" s="599">
        <v>17.030567685589521</v>
      </c>
      <c r="BX331" s="599">
        <v>11.517467248908297</v>
      </c>
      <c r="BY331" s="599">
        <v>6.4410480349344974</v>
      </c>
      <c r="BZ331" s="599">
        <v>2.3471615720524017</v>
      </c>
      <c r="CA331" s="599">
        <v>0.76419213973799127</v>
      </c>
      <c r="CB331" s="599">
        <v>0.21834061135371177</v>
      </c>
      <c r="CC331" s="592"/>
      <c r="CD331" s="827"/>
      <c r="CE331" s="597" t="s">
        <v>37</v>
      </c>
      <c r="CF331" s="599">
        <v>1.8012366699525046</v>
      </c>
      <c r="CG331" s="599">
        <v>6.9450667622546831</v>
      </c>
      <c r="CH331" s="599">
        <v>15.798906712070973</v>
      </c>
      <c r="CI331" s="599">
        <v>27.081279684559551</v>
      </c>
      <c r="CJ331" s="599">
        <v>19.750873734205573</v>
      </c>
      <c r="CK331" s="599">
        <v>15.933327359082355</v>
      </c>
      <c r="CL331" s="599">
        <v>8.5939600322609557</v>
      </c>
      <c r="CM331" s="599">
        <v>2.9482928577829552</v>
      </c>
      <c r="CN331" s="599">
        <v>0.99471278788421902</v>
      </c>
      <c r="CO331" s="599">
        <v>0.15234339994623175</v>
      </c>
      <c r="CP331"/>
      <c r="CQ331" s="827"/>
      <c r="CR331" s="597" t="s">
        <v>37</v>
      </c>
      <c r="CS331" s="599">
        <v>1.5418502202643172</v>
      </c>
      <c r="CT331" s="599">
        <v>6.8832599118942728</v>
      </c>
      <c r="CU331" s="599">
        <v>15.088105726872246</v>
      </c>
      <c r="CV331" s="599">
        <v>25.330396475770929</v>
      </c>
      <c r="CW331" s="599">
        <v>19.658590308370044</v>
      </c>
      <c r="CX331" s="599">
        <v>17.12555066079295</v>
      </c>
      <c r="CY331" s="599">
        <v>9.8568281938325999</v>
      </c>
      <c r="CZ331" s="599">
        <v>2.8083700440528636</v>
      </c>
      <c r="DA331" s="599">
        <v>1.5969162995594712</v>
      </c>
      <c r="DB331" s="599">
        <v>0.11013215859030838</v>
      </c>
      <c r="DC331" s="592"/>
      <c r="DD331" s="827"/>
      <c r="DE331" s="597" t="s">
        <v>37</v>
      </c>
      <c r="DF331" s="599">
        <v>2.0134228187919461</v>
      </c>
      <c r="DG331" s="599">
        <v>7.5257270693512304</v>
      </c>
      <c r="DH331" s="599">
        <v>16.438478747203579</v>
      </c>
      <c r="DI331" s="599">
        <v>27.749440715883665</v>
      </c>
      <c r="DJ331" s="599">
        <v>19.319910514541387</v>
      </c>
      <c r="DK331" s="599">
        <v>15.015659955257272</v>
      </c>
      <c r="DL331" s="599">
        <v>8.0357941834451907</v>
      </c>
      <c r="DM331" s="599">
        <v>2.8724832214765099</v>
      </c>
      <c r="DN331" s="599">
        <v>0.85906040268456363</v>
      </c>
      <c r="DO331" s="599">
        <v>0.17002237136465323</v>
      </c>
    </row>
    <row r="332" spans="1:119" ht="14.45" customHeight="1" x14ac:dyDescent="0.2">
      <c r="A332"/>
      <c r="B332" s="324"/>
      <c r="C332" s="592"/>
      <c r="D332" s="827"/>
      <c r="E332" s="601" t="s">
        <v>38</v>
      </c>
      <c r="F332" s="599">
        <v>1.3291681979664338</v>
      </c>
      <c r="G332" s="599">
        <v>4.4101433296582133</v>
      </c>
      <c r="H332" s="599">
        <v>11.533749846870023</v>
      </c>
      <c r="I332" s="599">
        <v>21.517824329290704</v>
      </c>
      <c r="J332" s="599">
        <v>19.380129854220264</v>
      </c>
      <c r="K332" s="599">
        <v>18.920739924047531</v>
      </c>
      <c r="L332" s="599">
        <v>13.879701090285435</v>
      </c>
      <c r="M332" s="599">
        <v>6.2232022540732572</v>
      </c>
      <c r="N332" s="599">
        <v>2.3153252480705624</v>
      </c>
      <c r="O332" s="599">
        <v>0.49001592551757933</v>
      </c>
      <c r="P332" s="592"/>
      <c r="Q332" s="827"/>
      <c r="R332" s="597" t="s">
        <v>38</v>
      </c>
      <c r="S332" s="599">
        <v>0.59904978310266477</v>
      </c>
      <c r="T332" s="599">
        <v>1.9210906837430284</v>
      </c>
      <c r="U332" s="599">
        <v>6.3210080561867388</v>
      </c>
      <c r="V332" s="599">
        <v>14.996901466639123</v>
      </c>
      <c r="W332" s="599">
        <v>17.806238380499899</v>
      </c>
      <c r="X332" s="599">
        <v>22.495352199958688</v>
      </c>
      <c r="Y332" s="599">
        <v>20.367692625490601</v>
      </c>
      <c r="Z332" s="599">
        <v>10.328444536252841</v>
      </c>
      <c r="AA332" s="599">
        <v>4.234662259863665</v>
      </c>
      <c r="AB332" s="599">
        <v>0.92956000826275564</v>
      </c>
      <c r="AC332" s="592"/>
      <c r="AD332" s="827"/>
      <c r="AE332" s="597" t="s">
        <v>38</v>
      </c>
      <c r="AF332" s="599">
        <v>1.6369177187636048</v>
      </c>
      <c r="AG332" s="599">
        <v>5.4592947322594689</v>
      </c>
      <c r="AH332" s="599">
        <v>13.730953417501087</v>
      </c>
      <c r="AI332" s="599">
        <v>24.266434479756207</v>
      </c>
      <c r="AJ332" s="599">
        <v>20.043535045711796</v>
      </c>
      <c r="AK332" s="599">
        <v>17.414018284719198</v>
      </c>
      <c r="AL332" s="599">
        <v>11.144971702220287</v>
      </c>
      <c r="AM332" s="599">
        <v>4.4928167174575533</v>
      </c>
      <c r="AN332" s="599">
        <v>1.5063125816282106</v>
      </c>
      <c r="AO332" s="599">
        <v>0.30474531998258597</v>
      </c>
      <c r="AP332" s="591"/>
      <c r="AQ332" s="827"/>
      <c r="AR332" s="597" t="s">
        <v>38</v>
      </c>
      <c r="AS332" s="599">
        <v>2.9485396383866482</v>
      </c>
      <c r="AT332" s="599">
        <v>7.6216968011126571</v>
      </c>
      <c r="AU332" s="599">
        <v>16.522948539638389</v>
      </c>
      <c r="AV332" s="599">
        <v>25.146036161335189</v>
      </c>
      <c r="AW332" s="599">
        <v>19.193324061196108</v>
      </c>
      <c r="AX332" s="599">
        <v>15.104311543810848</v>
      </c>
      <c r="AY332" s="599">
        <v>8.6230876216968007</v>
      </c>
      <c r="AZ332" s="599">
        <v>3.4770514603616132</v>
      </c>
      <c r="BA332" s="599">
        <v>1.0292072322670376</v>
      </c>
      <c r="BB332" s="599">
        <v>0.3337969401947149</v>
      </c>
      <c r="BC332" s="592"/>
      <c r="BD332" s="827"/>
      <c r="BE332" s="597" t="s">
        <v>38</v>
      </c>
      <c r="BF332" s="599">
        <v>0.87188751865525105</v>
      </c>
      <c r="BG332" s="599">
        <v>3.5032597596418191</v>
      </c>
      <c r="BH332" s="599">
        <v>10.124891995915482</v>
      </c>
      <c r="BI332" s="599">
        <v>20.493284109653601</v>
      </c>
      <c r="BJ332" s="599">
        <v>19.432880370748567</v>
      </c>
      <c r="BK332" s="599">
        <v>19.998429031497921</v>
      </c>
      <c r="BL332" s="599">
        <v>15.364071950357394</v>
      </c>
      <c r="BM332" s="599">
        <v>6.998664676773231</v>
      </c>
      <c r="BN332" s="599">
        <v>2.6785012960490144</v>
      </c>
      <c r="BO332" s="599">
        <v>0.5341292907077213</v>
      </c>
      <c r="BP332"/>
      <c r="BQ332" s="827"/>
      <c r="BR332" s="597" t="s">
        <v>38</v>
      </c>
      <c r="BS332" s="599">
        <v>2.3521505376344085</v>
      </c>
      <c r="BT332" s="599">
        <v>6.854838709677419</v>
      </c>
      <c r="BU332" s="599">
        <v>14.78494623655914</v>
      </c>
      <c r="BV332" s="599">
        <v>25.336021505376344</v>
      </c>
      <c r="BW332" s="599">
        <v>17.943548387096776</v>
      </c>
      <c r="BX332" s="599">
        <v>17.06989247311828</v>
      </c>
      <c r="BY332" s="599">
        <v>9.206989247311828</v>
      </c>
      <c r="BZ332" s="599">
        <v>4.1666666666666661</v>
      </c>
      <c r="CA332" s="599">
        <v>2.0161290322580645</v>
      </c>
      <c r="CB332" s="599">
        <v>0.26881720430107531</v>
      </c>
      <c r="CC332" s="592"/>
      <c r="CD332" s="827"/>
      <c r="CE332" s="597" t="s">
        <v>38</v>
      </c>
      <c r="CF332" s="599">
        <v>1.2265804016713842</v>
      </c>
      <c r="CG332" s="599">
        <v>4.1649818034775574</v>
      </c>
      <c r="CH332" s="599">
        <v>11.207709933953364</v>
      </c>
      <c r="CI332" s="599">
        <v>21.134923844183852</v>
      </c>
      <c r="CJ332" s="599">
        <v>19.524194635395606</v>
      </c>
      <c r="CK332" s="599">
        <v>19.106348564496564</v>
      </c>
      <c r="CL332" s="599">
        <v>14.348294918452623</v>
      </c>
      <c r="CM332" s="599">
        <v>6.4294379296401143</v>
      </c>
      <c r="CN332" s="599">
        <v>2.3453295592397896</v>
      </c>
      <c r="CO332" s="599">
        <v>0.51219840948914941</v>
      </c>
      <c r="CP332"/>
      <c r="CQ332" s="827"/>
      <c r="CR332" s="597" t="s">
        <v>38</v>
      </c>
      <c r="CS332" s="599">
        <v>0.82524271844660202</v>
      </c>
      <c r="CT332" s="599">
        <v>3.8349514563106797</v>
      </c>
      <c r="CU332" s="599">
        <v>9.6116504854368934</v>
      </c>
      <c r="CV332" s="599">
        <v>18.980582524271846</v>
      </c>
      <c r="CW332" s="599">
        <v>19.368932038834952</v>
      </c>
      <c r="CX332" s="599">
        <v>19.417475728155338</v>
      </c>
      <c r="CY332" s="599">
        <v>16.067961165048544</v>
      </c>
      <c r="CZ332" s="599">
        <v>8.5922330097087389</v>
      </c>
      <c r="DA332" s="599">
        <v>2.8155339805825239</v>
      </c>
      <c r="DB332" s="599">
        <v>0.48543689320388345</v>
      </c>
      <c r="DC332" s="592"/>
      <c r="DD332" s="827"/>
      <c r="DE332" s="597" t="s">
        <v>38</v>
      </c>
      <c r="DF332" s="599">
        <v>1.4019346698443853</v>
      </c>
      <c r="DG332" s="599">
        <v>4.4932006168512544</v>
      </c>
      <c r="DH332" s="599">
        <v>11.811299593438946</v>
      </c>
      <c r="DI332" s="599">
        <v>21.884200196270854</v>
      </c>
      <c r="DJ332" s="599">
        <v>19.381746810598628</v>
      </c>
      <c r="DK332" s="599">
        <v>18.84901163605776</v>
      </c>
      <c r="DL332" s="599">
        <v>13.563717930744426</v>
      </c>
      <c r="DM332" s="599">
        <v>5.881115939997196</v>
      </c>
      <c r="DN332" s="599">
        <v>2.2430954717510163</v>
      </c>
      <c r="DO332" s="599">
        <v>0.49067713444553485</v>
      </c>
    </row>
    <row r="333" spans="1:119" ht="14.45" customHeight="1" x14ac:dyDescent="0.2">
      <c r="A333"/>
      <c r="B333" s="324"/>
      <c r="C333" s="592"/>
      <c r="D333" s="827"/>
      <c r="E333" s="601" t="s">
        <v>39</v>
      </c>
      <c r="F333" s="599">
        <v>0.67617866004962779</v>
      </c>
      <c r="G333" s="599">
        <v>2.1960297766749379</v>
      </c>
      <c r="H333" s="599">
        <v>6.2344913151364763</v>
      </c>
      <c r="I333" s="599">
        <v>14.708436724565757</v>
      </c>
      <c r="J333" s="599">
        <v>16.339950372208438</v>
      </c>
      <c r="K333" s="599">
        <v>20.35980148883375</v>
      </c>
      <c r="L333" s="599">
        <v>19.640198511166254</v>
      </c>
      <c r="M333" s="599">
        <v>11.507444168734491</v>
      </c>
      <c r="N333" s="599">
        <v>6.3833746898263026</v>
      </c>
      <c r="O333" s="599">
        <v>1.9540942928039702</v>
      </c>
      <c r="P333" s="592"/>
      <c r="Q333" s="827"/>
      <c r="R333" s="597" t="s">
        <v>39</v>
      </c>
      <c r="S333" s="599">
        <v>0.26109660574412535</v>
      </c>
      <c r="T333" s="599">
        <v>0.94396465153645315</v>
      </c>
      <c r="U333" s="599">
        <v>2.8318939546093591</v>
      </c>
      <c r="V333" s="599">
        <v>8.2546696123719627</v>
      </c>
      <c r="W333" s="599">
        <v>12.070696927093794</v>
      </c>
      <c r="X333" s="599">
        <v>20.767222333801968</v>
      </c>
      <c r="Y333" s="599">
        <v>24.322153042779675</v>
      </c>
      <c r="Z333" s="599">
        <v>16.388833099015869</v>
      </c>
      <c r="AA333" s="599">
        <v>10.644707772645109</v>
      </c>
      <c r="AB333" s="599">
        <v>3.5147620004016868</v>
      </c>
      <c r="AC333" s="592"/>
      <c r="AD333" s="827"/>
      <c r="AE333" s="597" t="s">
        <v>39</v>
      </c>
      <c r="AF333" s="599">
        <v>0.86168207521766449</v>
      </c>
      <c r="AG333" s="599">
        <v>2.7555874697064895</v>
      </c>
      <c r="AH333" s="599">
        <v>7.755138676958981</v>
      </c>
      <c r="AI333" s="599">
        <v>17.592675702360651</v>
      </c>
      <c r="AJ333" s="599">
        <v>18.247913113724081</v>
      </c>
      <c r="AK333" s="599">
        <v>20.177721928013643</v>
      </c>
      <c r="AL333" s="599">
        <v>17.547796427609729</v>
      </c>
      <c r="AM333" s="599">
        <v>9.3259132932411806</v>
      </c>
      <c r="AN333" s="599">
        <v>4.4789516201418182</v>
      </c>
      <c r="AO333" s="599">
        <v>1.2566196930257607</v>
      </c>
      <c r="AP333" s="591"/>
      <c r="AQ333" s="827"/>
      <c r="AR333" s="597" t="s">
        <v>39</v>
      </c>
      <c r="AS333" s="599">
        <v>1.6483516483516485</v>
      </c>
      <c r="AT333" s="599">
        <v>4.5054945054945055</v>
      </c>
      <c r="AU333" s="599">
        <v>10.952380952380953</v>
      </c>
      <c r="AV333" s="599">
        <v>19.26739926739927</v>
      </c>
      <c r="AW333" s="599">
        <v>18.021978021978022</v>
      </c>
      <c r="AX333" s="599">
        <v>17.838827838827839</v>
      </c>
      <c r="AY333" s="599">
        <v>15.641025641025641</v>
      </c>
      <c r="AZ333" s="599">
        <v>7.5091575091575091</v>
      </c>
      <c r="BA333" s="599">
        <v>3.8095238095238098</v>
      </c>
      <c r="BB333" s="599">
        <v>0.805860805860806</v>
      </c>
      <c r="BC333" s="592"/>
      <c r="BD333" s="827"/>
      <c r="BE333" s="597" t="s">
        <v>39</v>
      </c>
      <c r="BF333" s="599">
        <v>0.47796863330843919</v>
      </c>
      <c r="BG333" s="599">
        <v>1.7251680358476476</v>
      </c>
      <c r="BH333" s="599">
        <v>5.2725914861837193</v>
      </c>
      <c r="BI333" s="599">
        <v>13.778939507094847</v>
      </c>
      <c r="BJ333" s="599">
        <v>15.997012696041823</v>
      </c>
      <c r="BK333" s="599">
        <v>20.873786407766989</v>
      </c>
      <c r="BL333" s="599">
        <v>20.455563853622106</v>
      </c>
      <c r="BM333" s="599">
        <v>12.322628827483197</v>
      </c>
      <c r="BN333" s="599">
        <v>6.9081404032860334</v>
      </c>
      <c r="BO333" s="599">
        <v>2.1882001493651977</v>
      </c>
      <c r="BP333"/>
      <c r="BQ333" s="827"/>
      <c r="BR333" s="597" t="s">
        <v>39</v>
      </c>
      <c r="BS333" s="599">
        <v>2.4390243902439024</v>
      </c>
      <c r="BT333" s="599">
        <v>4.4090056285178241</v>
      </c>
      <c r="BU333" s="599">
        <v>11.069418386491558</v>
      </c>
      <c r="BV333" s="599">
        <v>17.636022514071296</v>
      </c>
      <c r="BW333" s="599">
        <v>16.416510318949342</v>
      </c>
      <c r="BX333" s="599">
        <v>18.011257035647279</v>
      </c>
      <c r="BY333" s="599">
        <v>14.727954971857409</v>
      </c>
      <c r="BZ333" s="599">
        <v>9.568480300187618</v>
      </c>
      <c r="CA333" s="599">
        <v>4.0337711069418383</v>
      </c>
      <c r="CB333" s="599">
        <v>1.6885553470919326</v>
      </c>
      <c r="CC333" s="592"/>
      <c r="CD333" s="827"/>
      <c r="CE333" s="597" t="s">
        <v>39</v>
      </c>
      <c r="CF333" s="599">
        <v>0.55134847880961868</v>
      </c>
      <c r="CG333" s="599">
        <v>2.039325096319915</v>
      </c>
      <c r="CH333" s="599">
        <v>5.8921216952305029</v>
      </c>
      <c r="CI333" s="599">
        <v>14.501129267968645</v>
      </c>
      <c r="CJ333" s="599">
        <v>16.334529028829547</v>
      </c>
      <c r="CK333" s="599">
        <v>20.526106018333998</v>
      </c>
      <c r="CL333" s="599">
        <v>19.988043045037866</v>
      </c>
      <c r="CM333" s="599">
        <v>11.644745582569417</v>
      </c>
      <c r="CN333" s="599">
        <v>6.5497542181480002</v>
      </c>
      <c r="CO333" s="599">
        <v>1.9728975687524912</v>
      </c>
      <c r="CP333"/>
      <c r="CQ333" s="827"/>
      <c r="CR333" s="597" t="s">
        <v>39</v>
      </c>
      <c r="CS333" s="599">
        <v>0.42987641053197206</v>
      </c>
      <c r="CT333" s="599">
        <v>1.7732401934443847</v>
      </c>
      <c r="CU333" s="599">
        <v>6.3944116066630849</v>
      </c>
      <c r="CV333" s="599">
        <v>12.197743148844706</v>
      </c>
      <c r="CW333" s="599">
        <v>14.777001612036539</v>
      </c>
      <c r="CX333" s="599">
        <v>20.849005910800646</v>
      </c>
      <c r="CY333" s="599">
        <v>21.171413218699627</v>
      </c>
      <c r="CZ333" s="599">
        <v>11.875335840945727</v>
      </c>
      <c r="DA333" s="599">
        <v>8.7049973132724343</v>
      </c>
      <c r="DB333" s="599">
        <v>1.8269747447608813</v>
      </c>
      <c r="DC333" s="592"/>
      <c r="DD333" s="827"/>
      <c r="DE333" s="597" t="s">
        <v>39</v>
      </c>
      <c r="DF333" s="599">
        <v>0.7083245669401782</v>
      </c>
      <c r="DG333" s="599">
        <v>2.2512097622554177</v>
      </c>
      <c r="DH333" s="599">
        <v>6.2136194684059189</v>
      </c>
      <c r="DI333" s="599">
        <v>15.036117539799426</v>
      </c>
      <c r="DJ333" s="599">
        <v>16.543937162493862</v>
      </c>
      <c r="DK333" s="599">
        <v>20.295953432919557</v>
      </c>
      <c r="DL333" s="599">
        <v>19.44035346097202</v>
      </c>
      <c r="DM333" s="599">
        <v>11.459429132477734</v>
      </c>
      <c r="DN333" s="599">
        <v>6.0803702924468759</v>
      </c>
      <c r="DO333" s="599">
        <v>1.9706851812890103</v>
      </c>
    </row>
    <row r="334" spans="1:119" ht="14.45" customHeight="1" x14ac:dyDescent="0.2">
      <c r="A334"/>
      <c r="B334" s="324"/>
      <c r="C334" s="592"/>
      <c r="D334" s="827"/>
      <c r="E334" s="601" t="s">
        <v>40</v>
      </c>
      <c r="F334" s="599">
        <v>0.24440823581691604</v>
      </c>
      <c r="G334" s="599">
        <v>0.77766256850836912</v>
      </c>
      <c r="H334" s="599">
        <v>2.2367056732335948</v>
      </c>
      <c r="I334" s="599">
        <v>6.9619315656939715</v>
      </c>
      <c r="J334" s="599">
        <v>10.079988149903718</v>
      </c>
      <c r="K334" s="599">
        <v>15.930973189157163</v>
      </c>
      <c r="L334" s="599">
        <v>21.967115982817361</v>
      </c>
      <c r="M334" s="599">
        <v>18.900903569841503</v>
      </c>
      <c r="N334" s="599">
        <v>14.990371796770848</v>
      </c>
      <c r="O334" s="599">
        <v>7.9099392682565552</v>
      </c>
      <c r="P334" s="592"/>
      <c r="Q334" s="827"/>
      <c r="R334" s="597" t="s">
        <v>40</v>
      </c>
      <c r="S334" s="599">
        <v>0.16021972991531241</v>
      </c>
      <c r="T334" s="599">
        <v>0.32043945983062483</v>
      </c>
      <c r="U334" s="599">
        <v>0.86976424811169606</v>
      </c>
      <c r="V334" s="599">
        <v>2.9755092698558019</v>
      </c>
      <c r="W334" s="599">
        <v>5.7907988097962919</v>
      </c>
      <c r="X334" s="599">
        <v>11.856260013733118</v>
      </c>
      <c r="Y334" s="599">
        <v>20.920119020370795</v>
      </c>
      <c r="Z334" s="599">
        <v>22.27054245822843</v>
      </c>
      <c r="AA334" s="599">
        <v>21.766994735637446</v>
      </c>
      <c r="AB334" s="599">
        <v>13.069352254520487</v>
      </c>
      <c r="AC334" s="592"/>
      <c r="AD334" s="827"/>
      <c r="AE334" s="597" t="s">
        <v>40</v>
      </c>
      <c r="AF334" s="599">
        <v>0.28468192269790871</v>
      </c>
      <c r="AG334" s="599">
        <v>0.99638672944268036</v>
      </c>
      <c r="AH334" s="599">
        <v>2.890616445855688</v>
      </c>
      <c r="AI334" s="599">
        <v>8.8689368225117704</v>
      </c>
      <c r="AJ334" s="599">
        <v>12.13182962881857</v>
      </c>
      <c r="AK334" s="599">
        <v>17.880214606372498</v>
      </c>
      <c r="AL334" s="599">
        <v>22.467973283696484</v>
      </c>
      <c r="AM334" s="599">
        <v>17.288952151538378</v>
      </c>
      <c r="AN334" s="599">
        <v>11.748603963648309</v>
      </c>
      <c r="AO334" s="599">
        <v>5.4418044454177164</v>
      </c>
      <c r="AP334" s="591"/>
      <c r="AQ334" s="827"/>
      <c r="AR334" s="597" t="s">
        <v>40</v>
      </c>
      <c r="AS334" s="599">
        <v>0.68707058088694561</v>
      </c>
      <c r="AT334" s="599">
        <v>2.4359775140537163</v>
      </c>
      <c r="AU334" s="599">
        <v>3.9350405996252342</v>
      </c>
      <c r="AV334" s="599">
        <v>11.617738913179263</v>
      </c>
      <c r="AW334" s="599">
        <v>15.490318550905686</v>
      </c>
      <c r="AX334" s="599">
        <v>18.675827607745159</v>
      </c>
      <c r="AY334" s="599">
        <v>21.673953778888194</v>
      </c>
      <c r="AZ334" s="599">
        <v>12.054965646470956</v>
      </c>
      <c r="BA334" s="599">
        <v>9.8063710181136781</v>
      </c>
      <c r="BB334" s="599">
        <v>3.6227357901311681</v>
      </c>
      <c r="BC334" s="592"/>
      <c r="BD334" s="827"/>
      <c r="BE334" s="597" t="s">
        <v>40</v>
      </c>
      <c r="BF334" s="599">
        <v>0.18485841525922192</v>
      </c>
      <c r="BG334" s="599">
        <v>0.5545752457776657</v>
      </c>
      <c r="BH334" s="599">
        <v>2.0082346021342743</v>
      </c>
      <c r="BI334" s="599">
        <v>6.3356020502478776</v>
      </c>
      <c r="BJ334" s="599">
        <v>9.3521552810688178</v>
      </c>
      <c r="BK334" s="599">
        <v>15.561717502730863</v>
      </c>
      <c r="BL334" s="599">
        <v>22.006554071086462</v>
      </c>
      <c r="BM334" s="599">
        <v>19.821863708932021</v>
      </c>
      <c r="BN334" s="599">
        <v>15.687757331316696</v>
      </c>
      <c r="BO334" s="599">
        <v>8.486681791446097</v>
      </c>
      <c r="BP334"/>
      <c r="BQ334" s="827"/>
      <c r="BR334" s="597" t="s">
        <v>40</v>
      </c>
      <c r="BS334" s="599">
        <v>0.74487895716945995</v>
      </c>
      <c r="BT334" s="599">
        <v>2.0484171322160147</v>
      </c>
      <c r="BU334" s="599">
        <v>3.5381750465549344</v>
      </c>
      <c r="BV334" s="599">
        <v>11.359404096834265</v>
      </c>
      <c r="BW334" s="599">
        <v>14.52513966480447</v>
      </c>
      <c r="BX334" s="599">
        <v>16.201117318435752</v>
      </c>
      <c r="BY334" s="599">
        <v>21.973929236499067</v>
      </c>
      <c r="BZ334" s="599">
        <v>12.849162011173185</v>
      </c>
      <c r="CA334" s="599">
        <v>10.800744878957168</v>
      </c>
      <c r="CB334" s="599">
        <v>5.9590316573556796</v>
      </c>
      <c r="CC334" s="592"/>
      <c r="CD334" s="827"/>
      <c r="CE334" s="597" t="s">
        <v>40</v>
      </c>
      <c r="CF334" s="599">
        <v>0.22367913613575008</v>
      </c>
      <c r="CG334" s="599">
        <v>0.72502892402622443</v>
      </c>
      <c r="CH334" s="599">
        <v>2.1827998457385265</v>
      </c>
      <c r="CI334" s="599">
        <v>6.7797917470111839</v>
      </c>
      <c r="CJ334" s="599">
        <v>9.8958735055919789</v>
      </c>
      <c r="CK334" s="599">
        <v>15.919784033937523</v>
      </c>
      <c r="CL334" s="599">
        <v>21.966833783262629</v>
      </c>
      <c r="CM334" s="599">
        <v>19.151561897416119</v>
      </c>
      <c r="CN334" s="599">
        <v>15.163902815271884</v>
      </c>
      <c r="CO334" s="599">
        <v>7.990744311608176</v>
      </c>
      <c r="CP334"/>
      <c r="CQ334" s="827"/>
      <c r="CR334" s="597" t="s">
        <v>40</v>
      </c>
      <c r="CS334" s="599">
        <v>0.1834862385321101</v>
      </c>
      <c r="CT334" s="599">
        <v>0.672782874617737</v>
      </c>
      <c r="CU334" s="599">
        <v>1.6513761467889909</v>
      </c>
      <c r="CV334" s="599">
        <v>6.666666666666667</v>
      </c>
      <c r="CW334" s="599">
        <v>9.1743119266055047</v>
      </c>
      <c r="CX334" s="599">
        <v>15.412844036697248</v>
      </c>
      <c r="CY334" s="599">
        <v>21.406727828746178</v>
      </c>
      <c r="CZ334" s="599">
        <v>20.244648318042813</v>
      </c>
      <c r="DA334" s="599">
        <v>16.085626911314986</v>
      </c>
      <c r="DB334" s="599">
        <v>8.5015290519877684</v>
      </c>
      <c r="DC334" s="592"/>
      <c r="DD334" s="827"/>
      <c r="DE334" s="597" t="s">
        <v>40</v>
      </c>
      <c r="DF334" s="599">
        <v>0.25280188758742733</v>
      </c>
      <c r="DG334" s="599">
        <v>0.79211258110727223</v>
      </c>
      <c r="DH334" s="599">
        <v>2.3173506362180838</v>
      </c>
      <c r="DI334" s="599">
        <v>7.002612286171737</v>
      </c>
      <c r="DJ334" s="599">
        <v>10.204769528945816</v>
      </c>
      <c r="DK334" s="599">
        <v>16.002359484284149</v>
      </c>
      <c r="DL334" s="599">
        <v>22.044324597623664</v>
      </c>
      <c r="DM334" s="599">
        <v>18.715766411055871</v>
      </c>
      <c r="DN334" s="599">
        <v>14.839470801381985</v>
      </c>
      <c r="DO334" s="599">
        <v>7.8284317856239989</v>
      </c>
    </row>
    <row r="335" spans="1:119" ht="14.45" customHeight="1" x14ac:dyDescent="0.2">
      <c r="A335"/>
      <c r="B335" s="324"/>
      <c r="C335" s="592"/>
      <c r="D335" s="828"/>
      <c r="E335" s="601" t="s">
        <v>41</v>
      </c>
      <c r="F335" s="599">
        <v>6.3371356147021538E-2</v>
      </c>
      <c r="G335" s="599">
        <v>0.19011406844106463</v>
      </c>
      <c r="H335" s="599">
        <v>0.98225602027883396</v>
      </c>
      <c r="I335" s="599">
        <v>2.6932826362484157</v>
      </c>
      <c r="J335" s="599">
        <v>4.3726235741444865</v>
      </c>
      <c r="K335" s="599">
        <v>8.4283903675538667</v>
      </c>
      <c r="L335" s="599">
        <v>15.906210392902409</v>
      </c>
      <c r="M335" s="599">
        <v>20.183776932826365</v>
      </c>
      <c r="N335" s="599">
        <v>24.302915082382761</v>
      </c>
      <c r="O335" s="599">
        <v>22.877059569074778</v>
      </c>
      <c r="P335" s="592"/>
      <c r="Q335" s="828"/>
      <c r="R335" s="597" t="s">
        <v>41</v>
      </c>
      <c r="S335" s="599">
        <v>0</v>
      </c>
      <c r="T335" s="599">
        <v>8.6505190311418692E-2</v>
      </c>
      <c r="U335" s="599">
        <v>0.51903114186851207</v>
      </c>
      <c r="V335" s="599">
        <v>0.34602076124567477</v>
      </c>
      <c r="W335" s="599">
        <v>2.0761245674740483</v>
      </c>
      <c r="X335" s="599">
        <v>4.0657439446366777</v>
      </c>
      <c r="Y335" s="599">
        <v>13.062283737024222</v>
      </c>
      <c r="Z335" s="599">
        <v>19.117647058823529</v>
      </c>
      <c r="AA335" s="599">
        <v>27.508650519031143</v>
      </c>
      <c r="AB335" s="599">
        <v>33.217993079584772</v>
      </c>
      <c r="AC335" s="592"/>
      <c r="AD335" s="828"/>
      <c r="AE335" s="597" t="s">
        <v>41</v>
      </c>
      <c r="AF335" s="599">
        <v>0.1</v>
      </c>
      <c r="AG335" s="599">
        <v>0.25</v>
      </c>
      <c r="AH335" s="599">
        <v>1.25</v>
      </c>
      <c r="AI335" s="599">
        <v>4.05</v>
      </c>
      <c r="AJ335" s="599">
        <v>5.7</v>
      </c>
      <c r="AK335" s="599">
        <v>10.95</v>
      </c>
      <c r="AL335" s="599">
        <v>17.549999999999997</v>
      </c>
      <c r="AM335" s="599">
        <v>20.8</v>
      </c>
      <c r="AN335" s="599">
        <v>22.45</v>
      </c>
      <c r="AO335" s="599">
        <v>16.900000000000002</v>
      </c>
      <c r="AP335" s="591"/>
      <c r="AQ335" s="828"/>
      <c r="AR335" s="597" t="s">
        <v>41</v>
      </c>
      <c r="AS335" s="599">
        <v>0.49019607843137253</v>
      </c>
      <c r="AT335" s="599">
        <v>0.49019607843137253</v>
      </c>
      <c r="AU335" s="599">
        <v>2.9411764705882351</v>
      </c>
      <c r="AV335" s="599">
        <v>7.3529411764705888</v>
      </c>
      <c r="AW335" s="599">
        <v>9.8039215686274517</v>
      </c>
      <c r="AX335" s="599">
        <v>12.745098039215685</v>
      </c>
      <c r="AY335" s="599">
        <v>16.666666666666664</v>
      </c>
      <c r="AZ335" s="599">
        <v>14.215686274509803</v>
      </c>
      <c r="BA335" s="599">
        <v>21.078431372549019</v>
      </c>
      <c r="BB335" s="599">
        <v>14.215686274509803</v>
      </c>
      <c r="BC335" s="592"/>
      <c r="BD335" s="828"/>
      <c r="BE335" s="597" t="s">
        <v>41</v>
      </c>
      <c r="BF335" s="599">
        <v>3.3875338753387531E-2</v>
      </c>
      <c r="BG335" s="599">
        <v>0.16937669376693767</v>
      </c>
      <c r="BH335" s="599">
        <v>0.84688346883468824</v>
      </c>
      <c r="BI335" s="599">
        <v>2.3712737127371275</v>
      </c>
      <c r="BJ335" s="599">
        <v>3.9972899728997291</v>
      </c>
      <c r="BK335" s="599">
        <v>8.1300813008130071</v>
      </c>
      <c r="BL335" s="599">
        <v>15.853658536585366</v>
      </c>
      <c r="BM335" s="599">
        <v>20.596205962059621</v>
      </c>
      <c r="BN335" s="599">
        <v>24.525745257452574</v>
      </c>
      <c r="BO335" s="599">
        <v>23.475609756097558</v>
      </c>
      <c r="BP335"/>
      <c r="BQ335" s="828"/>
      <c r="BR335" s="597" t="s">
        <v>41</v>
      </c>
      <c r="BS335" s="599">
        <v>1.0101010101010102</v>
      </c>
      <c r="BT335" s="599">
        <v>0</v>
      </c>
      <c r="BU335" s="599">
        <v>1.0101010101010102</v>
      </c>
      <c r="BV335" s="599">
        <v>7.0707070707070701</v>
      </c>
      <c r="BW335" s="599">
        <v>7.0707070707070701</v>
      </c>
      <c r="BX335" s="599">
        <v>8.0808080808080813</v>
      </c>
      <c r="BY335" s="599">
        <v>17.171717171717169</v>
      </c>
      <c r="BZ335" s="599">
        <v>20.202020202020201</v>
      </c>
      <c r="CA335" s="599">
        <v>23.232323232323232</v>
      </c>
      <c r="CB335" s="599">
        <v>15.151515151515152</v>
      </c>
      <c r="CC335" s="592"/>
      <c r="CD335" s="828"/>
      <c r="CE335" s="597" t="s">
        <v>41</v>
      </c>
      <c r="CF335" s="599">
        <v>3.271180896303566E-2</v>
      </c>
      <c r="CG335" s="599">
        <v>0.19627085377821393</v>
      </c>
      <c r="CH335" s="599">
        <v>0.98135426889106969</v>
      </c>
      <c r="CI335" s="599">
        <v>2.5515210991167812</v>
      </c>
      <c r="CJ335" s="599">
        <v>4.2852469741576709</v>
      </c>
      <c r="CK335" s="599">
        <v>8.4396467124631993</v>
      </c>
      <c r="CL335" s="599">
        <v>15.865227347072294</v>
      </c>
      <c r="CM335" s="599">
        <v>20.183186130193</v>
      </c>
      <c r="CN335" s="599">
        <v>24.337585868498529</v>
      </c>
      <c r="CO335" s="599">
        <v>23.127248936866209</v>
      </c>
      <c r="CP335"/>
      <c r="CQ335" s="828"/>
      <c r="CR335" s="597" t="s">
        <v>41</v>
      </c>
      <c r="CS335" s="599">
        <v>0</v>
      </c>
      <c r="CT335" s="599">
        <v>0</v>
      </c>
      <c r="CU335" s="599">
        <v>0.50377833753148615</v>
      </c>
      <c r="CV335" s="599">
        <v>1.5113350125944585</v>
      </c>
      <c r="CW335" s="599">
        <v>3.0226700251889169</v>
      </c>
      <c r="CX335" s="599">
        <v>8.0604534005037785</v>
      </c>
      <c r="CY335" s="599">
        <v>13.09823677581864</v>
      </c>
      <c r="CZ335" s="599">
        <v>18.136020151133501</v>
      </c>
      <c r="DA335" s="599">
        <v>29.219143576826195</v>
      </c>
      <c r="DB335" s="599">
        <v>26.448362720403022</v>
      </c>
      <c r="DC335" s="592"/>
      <c r="DD335" s="828"/>
      <c r="DE335" s="597" t="s">
        <v>41</v>
      </c>
      <c r="DF335" s="599">
        <v>7.2490032620514677E-2</v>
      </c>
      <c r="DG335" s="599">
        <v>0.21747009786154403</v>
      </c>
      <c r="DH335" s="599">
        <v>1.0511054729974627</v>
      </c>
      <c r="DI335" s="599">
        <v>2.8633562885103299</v>
      </c>
      <c r="DJ335" s="599">
        <v>4.5668720550924249</v>
      </c>
      <c r="DK335" s="599">
        <v>8.4813338166002179</v>
      </c>
      <c r="DL335" s="599">
        <v>16.310257339615802</v>
      </c>
      <c r="DM335" s="599">
        <v>20.478434215295398</v>
      </c>
      <c r="DN335" s="599">
        <v>23.595505617977526</v>
      </c>
      <c r="DO335" s="599">
        <v>22.363175063428777</v>
      </c>
    </row>
    <row r="336" spans="1:119" ht="14.45" customHeight="1" x14ac:dyDescent="0.2">
      <c r="A336"/>
      <c r="B336" s="324"/>
      <c r="C336" s="592"/>
      <c r="D336" s="592"/>
      <c r="E336" s="592"/>
      <c r="F336" s="592"/>
      <c r="G336" s="592"/>
      <c r="H336" s="592"/>
      <c r="I336" s="592"/>
      <c r="J336" s="592"/>
      <c r="K336" s="592"/>
      <c r="L336" s="592"/>
      <c r="M336" s="592"/>
      <c r="N336" s="592"/>
      <c r="O336" s="592"/>
      <c r="P336" s="592"/>
      <c r="Q336" s="592"/>
      <c r="R336" s="592"/>
      <c r="S336" s="592"/>
      <c r="T336" s="592"/>
      <c r="U336" s="592"/>
      <c r="V336" s="592"/>
      <c r="W336" s="592"/>
      <c r="X336" s="592"/>
      <c r="Y336" s="592"/>
      <c r="Z336" s="592"/>
      <c r="AA336" s="592"/>
      <c r="AB336" s="592"/>
      <c r="AC336" s="592"/>
      <c r="AD336" s="592"/>
      <c r="AE336" s="592"/>
      <c r="AF336" s="592"/>
      <c r="AG336" s="592"/>
      <c r="AH336" s="592"/>
      <c r="AI336" s="592"/>
      <c r="AJ336" s="592"/>
      <c r="AK336" s="592"/>
      <c r="AL336" s="592"/>
      <c r="AM336" s="592"/>
      <c r="AN336" s="592"/>
      <c r="AO336" s="592"/>
      <c r="AP336"/>
      <c r="AQ336" s="592"/>
      <c r="AR336" s="592"/>
      <c r="AS336" s="592"/>
      <c r="AT336" s="592"/>
      <c r="AU336" s="592"/>
      <c r="AV336" s="592"/>
      <c r="AW336" s="592"/>
      <c r="AX336" s="592"/>
      <c r="AY336" s="592"/>
      <c r="AZ336" s="592"/>
      <c r="BA336" s="592"/>
      <c r="BB336" s="592"/>
      <c r="BC336" s="592"/>
      <c r="BD336" s="592"/>
      <c r="BE336" s="592"/>
      <c r="BF336" s="592"/>
      <c r="BG336" s="592"/>
      <c r="BH336" s="592"/>
      <c r="BI336" s="592"/>
      <c r="BJ336" s="592"/>
      <c r="BK336" s="592"/>
      <c r="BL336" s="592"/>
      <c r="BM336" s="592"/>
      <c r="BN336" s="592"/>
      <c r="BO336" s="592"/>
      <c r="BP336"/>
      <c r="BQ336" s="592"/>
      <c r="BR336" s="592"/>
      <c r="BS336" s="592"/>
      <c r="BT336" s="592"/>
      <c r="BU336" s="592"/>
      <c r="BV336" s="592"/>
      <c r="BW336" s="592"/>
      <c r="BX336" s="592"/>
      <c r="BY336" s="592"/>
      <c r="BZ336" s="592"/>
      <c r="CA336" s="592"/>
      <c r="CB336" s="592"/>
      <c r="CC336" s="592"/>
      <c r="CD336" s="592"/>
      <c r="CE336" s="592"/>
      <c r="CF336" s="592"/>
      <c r="CG336" s="592"/>
      <c r="CH336" s="592"/>
      <c r="CI336" s="592"/>
      <c r="CJ336" s="592"/>
      <c r="CK336" s="592"/>
      <c r="CL336" s="592"/>
      <c r="CM336" s="592"/>
      <c r="CN336" s="592"/>
      <c r="CO336" s="592"/>
      <c r="CP336"/>
      <c r="CQ336" s="592"/>
      <c r="CR336" s="592"/>
      <c r="CS336" s="592"/>
      <c r="CT336" s="592"/>
      <c r="CU336" s="592"/>
      <c r="CV336" s="592"/>
      <c r="CW336" s="592"/>
      <c r="CX336" s="592"/>
      <c r="CY336" s="592"/>
      <c r="CZ336" s="592"/>
      <c r="DA336" s="592"/>
      <c r="DB336" s="592"/>
      <c r="DC336" s="592"/>
      <c r="DD336" s="592"/>
      <c r="DE336" s="592"/>
      <c r="DF336" s="592"/>
      <c r="DG336" s="592"/>
      <c r="DH336" s="592"/>
      <c r="DI336" s="592"/>
      <c r="DJ336" s="592"/>
      <c r="DK336" s="592"/>
      <c r="DL336" s="592"/>
      <c r="DM336" s="592"/>
      <c r="DN336" s="592"/>
      <c r="DO336" s="592"/>
    </row>
    <row r="337" spans="1:119" ht="14.45" customHeight="1" x14ac:dyDescent="0.2">
      <c r="A337"/>
      <c r="B337" s="324"/>
      <c r="C337" s="592"/>
      <c r="D337" s="592"/>
      <c r="E337" s="592"/>
      <c r="F337" s="592"/>
      <c r="G337" s="592"/>
      <c r="H337" s="592"/>
      <c r="I337" s="592"/>
      <c r="J337" s="592"/>
      <c r="K337" s="592"/>
      <c r="L337" s="592"/>
      <c r="M337" s="592"/>
      <c r="N337" s="592"/>
      <c r="O337" s="592"/>
      <c r="P337" s="592"/>
      <c r="Q337" s="592"/>
      <c r="R337" s="592"/>
      <c r="S337" s="592"/>
      <c r="T337" s="592"/>
      <c r="U337" s="592"/>
      <c r="V337" s="592"/>
      <c r="W337" s="592"/>
      <c r="X337" s="592"/>
      <c r="Y337" s="592"/>
      <c r="Z337" s="592"/>
      <c r="AA337" s="592"/>
      <c r="AB337" s="592"/>
      <c r="AC337" s="592"/>
      <c r="AD337" s="592"/>
      <c r="AE337" s="592"/>
      <c r="AF337" s="592"/>
      <c r="AG337" s="592"/>
      <c r="AH337" s="592"/>
      <c r="AI337" s="592"/>
      <c r="AJ337" s="592"/>
      <c r="AK337" s="592"/>
      <c r="AL337" s="592"/>
      <c r="AM337" s="592"/>
      <c r="AN337" s="592"/>
      <c r="AO337" s="592"/>
      <c r="AP337"/>
      <c r="AQ337" s="592"/>
      <c r="AR337" s="592"/>
      <c r="AS337" s="592"/>
      <c r="AT337" s="592"/>
      <c r="AU337" s="592"/>
      <c r="AV337" s="592"/>
      <c r="AW337" s="592"/>
      <c r="AX337" s="592"/>
      <c r="AY337" s="592"/>
      <c r="AZ337" s="592"/>
      <c r="BA337" s="592"/>
      <c r="BB337" s="592"/>
      <c r="BC337" s="592"/>
      <c r="BD337" s="592"/>
      <c r="BE337" s="592"/>
      <c r="BF337" s="592"/>
      <c r="BG337" s="592"/>
      <c r="BH337" s="592"/>
      <c r="BI337" s="592"/>
      <c r="BJ337" s="592"/>
      <c r="BK337" s="592"/>
      <c r="BL337" s="592"/>
      <c r="BM337" s="592"/>
      <c r="BN337" s="592"/>
      <c r="BO337" s="592"/>
      <c r="BP337"/>
      <c r="BQ337" s="592"/>
      <c r="BR337" s="592"/>
      <c r="BS337" s="592"/>
      <c r="BT337" s="592"/>
      <c r="BU337" s="592"/>
      <c r="BV337" s="592"/>
      <c r="BW337" s="592"/>
      <c r="BX337" s="592"/>
      <c r="BY337" s="592"/>
      <c r="BZ337" s="592"/>
      <c r="CA337" s="592"/>
      <c r="CB337" s="592"/>
      <c r="CC337" s="592"/>
      <c r="CD337" s="592"/>
      <c r="CE337" s="592"/>
      <c r="CF337" s="592"/>
      <c r="CG337" s="592"/>
      <c r="CH337" s="592"/>
      <c r="CI337" s="592"/>
      <c r="CJ337" s="592"/>
      <c r="CK337" s="592"/>
      <c r="CL337" s="592"/>
      <c r="CM337" s="592"/>
      <c r="CN337" s="592"/>
      <c r="CO337" s="592"/>
      <c r="CP337"/>
      <c r="CQ337" s="592"/>
      <c r="CR337" s="592"/>
      <c r="CS337" s="592"/>
      <c r="CT337" s="592"/>
      <c r="CU337" s="592"/>
      <c r="CV337" s="592"/>
      <c r="CW337" s="592"/>
      <c r="CX337" s="592"/>
      <c r="CY337" s="592"/>
      <c r="CZ337" s="592"/>
      <c r="DA337" s="592"/>
      <c r="DB337" s="592"/>
      <c r="DC337" s="592"/>
      <c r="DD337" s="592"/>
      <c r="DE337" s="592"/>
      <c r="DF337" s="592"/>
      <c r="DG337" s="592"/>
      <c r="DH337" s="592"/>
      <c r="DI337" s="592"/>
      <c r="DJ337" s="592"/>
      <c r="DK337" s="592"/>
      <c r="DL337" s="592"/>
      <c r="DM337" s="592"/>
      <c r="DN337" s="592"/>
      <c r="DO337" s="592"/>
    </row>
    <row r="338" spans="1:119" ht="14.45" customHeight="1" x14ac:dyDescent="0.3">
      <c r="A338"/>
      <c r="B338" s="324"/>
      <c r="C338" s="592"/>
      <c r="D338" s="829" t="s">
        <v>245</v>
      </c>
      <c r="E338" s="829"/>
      <c r="F338" s="595"/>
      <c r="G338" s="595"/>
      <c r="H338" s="595"/>
      <c r="I338" s="595"/>
      <c r="J338" s="595"/>
      <c r="K338" s="595"/>
      <c r="L338" s="595"/>
      <c r="M338" s="595"/>
      <c r="N338" s="595"/>
      <c r="O338" s="595"/>
      <c r="P338" s="592"/>
      <c r="Q338" s="829" t="s">
        <v>245</v>
      </c>
      <c r="R338" s="829"/>
      <c r="S338" s="595"/>
      <c r="T338" s="595"/>
      <c r="U338" s="595"/>
      <c r="V338" s="595"/>
      <c r="W338" s="595"/>
      <c r="X338" s="595"/>
      <c r="Y338" s="595"/>
      <c r="Z338" s="595"/>
      <c r="AA338" s="595"/>
      <c r="AB338" s="595"/>
      <c r="AC338" s="592"/>
      <c r="AD338" s="829" t="s">
        <v>245</v>
      </c>
      <c r="AE338" s="829"/>
      <c r="AF338" s="595"/>
      <c r="AG338" s="595"/>
      <c r="AH338" s="595"/>
      <c r="AI338" s="595"/>
      <c r="AJ338" s="595"/>
      <c r="AK338" s="595"/>
      <c r="AL338" s="595"/>
      <c r="AM338" s="595"/>
      <c r="AN338" s="595"/>
      <c r="AO338" s="595"/>
      <c r="AP338" s="591"/>
      <c r="AQ338" s="829" t="s">
        <v>245</v>
      </c>
      <c r="AR338" s="829"/>
      <c r="AS338" s="595"/>
      <c r="AT338" s="595"/>
      <c r="AU338" s="595"/>
      <c r="AV338" s="595"/>
      <c r="AW338" s="595"/>
      <c r="AX338" s="595"/>
      <c r="AY338" s="595"/>
      <c r="AZ338" s="595"/>
      <c r="BA338" s="595"/>
      <c r="BB338" s="595"/>
      <c r="BC338" s="592"/>
      <c r="BD338" s="829" t="s">
        <v>245</v>
      </c>
      <c r="BE338" s="829"/>
      <c r="BF338" s="595"/>
      <c r="BG338" s="595"/>
      <c r="BH338" s="595"/>
      <c r="BI338" s="595"/>
      <c r="BJ338" s="595"/>
      <c r="BK338" s="595"/>
      <c r="BL338" s="595"/>
      <c r="BM338" s="595"/>
      <c r="BN338" s="595"/>
      <c r="BO338" s="595"/>
      <c r="BP338"/>
      <c r="BQ338" s="829" t="s">
        <v>245</v>
      </c>
      <c r="BR338" s="829"/>
      <c r="BS338" s="595"/>
      <c r="BT338" s="595"/>
      <c r="BU338" s="595"/>
      <c r="BV338" s="595"/>
      <c r="BW338" s="595"/>
      <c r="BX338" s="595"/>
      <c r="BY338" s="595"/>
      <c r="BZ338" s="595"/>
      <c r="CA338" s="595"/>
      <c r="CB338" s="595"/>
      <c r="CC338" s="592"/>
      <c r="CD338" s="829" t="s">
        <v>245</v>
      </c>
      <c r="CE338" s="829"/>
      <c r="CF338" s="595"/>
      <c r="CG338" s="595"/>
      <c r="CH338" s="595"/>
      <c r="CI338" s="595"/>
      <c r="CJ338" s="595"/>
      <c r="CK338" s="595"/>
      <c r="CL338" s="595"/>
      <c r="CM338" s="595"/>
      <c r="CN338" s="595"/>
      <c r="CO338" s="595"/>
      <c r="CP338"/>
      <c r="CQ338" s="829" t="s">
        <v>245</v>
      </c>
      <c r="CR338" s="829"/>
      <c r="CS338" s="595"/>
      <c r="CT338" s="595"/>
      <c r="CU338" s="595"/>
      <c r="CV338" s="595"/>
      <c r="CW338" s="595"/>
      <c r="CX338" s="595"/>
      <c r="CY338" s="595"/>
      <c r="CZ338" s="595"/>
      <c r="DA338" s="595"/>
      <c r="DB338" s="595"/>
      <c r="DC338" s="592"/>
      <c r="DD338" s="829" t="s">
        <v>245</v>
      </c>
      <c r="DE338" s="829"/>
      <c r="DF338" s="595"/>
      <c r="DG338" s="595"/>
      <c r="DH338" s="595"/>
      <c r="DI338" s="595"/>
      <c r="DJ338" s="595"/>
      <c r="DK338" s="595"/>
      <c r="DL338" s="595"/>
      <c r="DM338" s="595"/>
      <c r="DN338" s="595"/>
      <c r="DO338" s="595"/>
    </row>
    <row r="339" spans="1:119" ht="28.9" customHeight="1" x14ac:dyDescent="0.2">
      <c r="A339"/>
      <c r="B339" s="324"/>
      <c r="C339" s="592"/>
      <c r="D339" s="829"/>
      <c r="E339" s="829"/>
      <c r="F339" s="831" t="s">
        <v>171</v>
      </c>
      <c r="G339" s="831"/>
      <c r="H339" s="831"/>
      <c r="I339" s="831"/>
      <c r="J339" s="831"/>
      <c r="K339" s="831"/>
      <c r="L339" s="831"/>
      <c r="M339" s="831"/>
      <c r="N339" s="831"/>
      <c r="O339" s="831"/>
      <c r="P339" s="592"/>
      <c r="Q339" s="829"/>
      <c r="R339" s="829"/>
      <c r="S339" s="831" t="s">
        <v>171</v>
      </c>
      <c r="T339" s="831"/>
      <c r="U339" s="831"/>
      <c r="V339" s="831"/>
      <c r="W339" s="831"/>
      <c r="X339" s="831"/>
      <c r="Y339" s="831"/>
      <c r="Z339" s="831"/>
      <c r="AA339" s="831"/>
      <c r="AB339" s="831"/>
      <c r="AC339" s="592"/>
      <c r="AD339" s="829"/>
      <c r="AE339" s="829"/>
      <c r="AF339" s="831" t="s">
        <v>171</v>
      </c>
      <c r="AG339" s="831"/>
      <c r="AH339" s="831"/>
      <c r="AI339" s="831"/>
      <c r="AJ339" s="831"/>
      <c r="AK339" s="831"/>
      <c r="AL339" s="831"/>
      <c r="AM339" s="831"/>
      <c r="AN339" s="831"/>
      <c r="AO339" s="831"/>
      <c r="AP339" s="591"/>
      <c r="AQ339" s="829"/>
      <c r="AR339" s="829"/>
      <c r="AS339" s="831" t="s">
        <v>171</v>
      </c>
      <c r="AT339" s="831"/>
      <c r="AU339" s="831"/>
      <c r="AV339" s="831"/>
      <c r="AW339" s="831"/>
      <c r="AX339" s="831"/>
      <c r="AY339" s="831"/>
      <c r="AZ339" s="831"/>
      <c r="BA339" s="831"/>
      <c r="BB339" s="831"/>
      <c r="BC339" s="592"/>
      <c r="BD339" s="829"/>
      <c r="BE339" s="829"/>
      <c r="BF339" s="831" t="s">
        <v>171</v>
      </c>
      <c r="BG339" s="831"/>
      <c r="BH339" s="831"/>
      <c r="BI339" s="831"/>
      <c r="BJ339" s="831"/>
      <c r="BK339" s="831"/>
      <c r="BL339" s="831"/>
      <c r="BM339" s="831"/>
      <c r="BN339" s="831"/>
      <c r="BO339" s="831"/>
      <c r="BP339"/>
      <c r="BQ339" s="829"/>
      <c r="BR339" s="829"/>
      <c r="BS339" s="831" t="s">
        <v>171</v>
      </c>
      <c r="BT339" s="831"/>
      <c r="BU339" s="831"/>
      <c r="BV339" s="831"/>
      <c r="BW339" s="831"/>
      <c r="BX339" s="831"/>
      <c r="BY339" s="831"/>
      <c r="BZ339" s="831"/>
      <c r="CA339" s="831"/>
      <c r="CB339" s="831"/>
      <c r="CC339" s="592"/>
      <c r="CD339" s="829"/>
      <c r="CE339" s="829"/>
      <c r="CF339" s="831" t="s">
        <v>171</v>
      </c>
      <c r="CG339" s="831"/>
      <c r="CH339" s="831"/>
      <c r="CI339" s="831"/>
      <c r="CJ339" s="831"/>
      <c r="CK339" s="831"/>
      <c r="CL339" s="831"/>
      <c r="CM339" s="831"/>
      <c r="CN339" s="831"/>
      <c r="CO339" s="831"/>
      <c r="CP339"/>
      <c r="CQ339" s="829"/>
      <c r="CR339" s="829"/>
      <c r="CS339" s="831" t="s">
        <v>171</v>
      </c>
      <c r="CT339" s="831"/>
      <c r="CU339" s="831"/>
      <c r="CV339" s="831"/>
      <c r="CW339" s="831"/>
      <c r="CX339" s="831"/>
      <c r="CY339" s="831"/>
      <c r="CZ339" s="831"/>
      <c r="DA339" s="831"/>
      <c r="DB339" s="831"/>
      <c r="DC339" s="592"/>
      <c r="DD339" s="829"/>
      <c r="DE339" s="829"/>
      <c r="DF339" s="831" t="s">
        <v>171</v>
      </c>
      <c r="DG339" s="831"/>
      <c r="DH339" s="831"/>
      <c r="DI339" s="831"/>
      <c r="DJ339" s="831"/>
      <c r="DK339" s="831"/>
      <c r="DL339" s="831"/>
      <c r="DM339" s="831"/>
      <c r="DN339" s="831"/>
      <c r="DO339" s="831"/>
    </row>
    <row r="340" spans="1:119" ht="14.45" customHeight="1" x14ac:dyDescent="0.2">
      <c r="A340"/>
      <c r="B340" s="324"/>
      <c r="C340" s="592"/>
      <c r="D340" s="830"/>
      <c r="E340" s="830"/>
      <c r="F340" s="596" t="s">
        <v>16</v>
      </c>
      <c r="G340" s="596">
        <v>1</v>
      </c>
      <c r="H340" s="596">
        <v>2</v>
      </c>
      <c r="I340" s="596">
        <v>3</v>
      </c>
      <c r="J340" s="596">
        <v>4</v>
      </c>
      <c r="K340" s="596">
        <v>5</v>
      </c>
      <c r="L340" s="596">
        <v>6</v>
      </c>
      <c r="M340" s="596">
        <v>7</v>
      </c>
      <c r="N340" s="596">
        <v>8</v>
      </c>
      <c r="O340" s="596">
        <v>9</v>
      </c>
      <c r="P340" s="592"/>
      <c r="Q340" s="830"/>
      <c r="R340" s="830"/>
      <c r="S340" s="596" t="s">
        <v>16</v>
      </c>
      <c r="T340" s="596">
        <v>1</v>
      </c>
      <c r="U340" s="596">
        <v>2</v>
      </c>
      <c r="V340" s="596">
        <v>3</v>
      </c>
      <c r="W340" s="596">
        <v>4</v>
      </c>
      <c r="X340" s="596">
        <v>5</v>
      </c>
      <c r="Y340" s="596">
        <v>6</v>
      </c>
      <c r="Z340" s="596">
        <v>7</v>
      </c>
      <c r="AA340" s="596">
        <v>8</v>
      </c>
      <c r="AB340" s="596">
        <v>9</v>
      </c>
      <c r="AC340" s="592"/>
      <c r="AD340" s="830"/>
      <c r="AE340" s="830"/>
      <c r="AF340" s="596" t="s">
        <v>16</v>
      </c>
      <c r="AG340" s="596">
        <v>1</v>
      </c>
      <c r="AH340" s="596">
        <v>2</v>
      </c>
      <c r="AI340" s="596">
        <v>3</v>
      </c>
      <c r="AJ340" s="596">
        <v>4</v>
      </c>
      <c r="AK340" s="596">
        <v>5</v>
      </c>
      <c r="AL340" s="596">
        <v>6</v>
      </c>
      <c r="AM340" s="596">
        <v>7</v>
      </c>
      <c r="AN340" s="596">
        <v>8</v>
      </c>
      <c r="AO340" s="596">
        <v>9</v>
      </c>
      <c r="AP340" s="591"/>
      <c r="AQ340" s="830"/>
      <c r="AR340" s="830"/>
      <c r="AS340" s="596" t="s">
        <v>16</v>
      </c>
      <c r="AT340" s="596">
        <v>1</v>
      </c>
      <c r="AU340" s="596">
        <v>2</v>
      </c>
      <c r="AV340" s="596">
        <v>3</v>
      </c>
      <c r="AW340" s="596">
        <v>4</v>
      </c>
      <c r="AX340" s="596">
        <v>5</v>
      </c>
      <c r="AY340" s="596">
        <v>6</v>
      </c>
      <c r="AZ340" s="596">
        <v>7</v>
      </c>
      <c r="BA340" s="596">
        <v>8</v>
      </c>
      <c r="BB340" s="596">
        <v>9</v>
      </c>
      <c r="BC340" s="592"/>
      <c r="BD340" s="830"/>
      <c r="BE340" s="830"/>
      <c r="BF340" s="596" t="s">
        <v>16</v>
      </c>
      <c r="BG340" s="596">
        <v>1</v>
      </c>
      <c r="BH340" s="596">
        <v>2</v>
      </c>
      <c r="BI340" s="596">
        <v>3</v>
      </c>
      <c r="BJ340" s="596">
        <v>4</v>
      </c>
      <c r="BK340" s="596">
        <v>5</v>
      </c>
      <c r="BL340" s="596">
        <v>6</v>
      </c>
      <c r="BM340" s="596">
        <v>7</v>
      </c>
      <c r="BN340" s="596">
        <v>8</v>
      </c>
      <c r="BO340" s="596">
        <v>9</v>
      </c>
      <c r="BP340"/>
      <c r="BQ340" s="830"/>
      <c r="BR340" s="830"/>
      <c r="BS340" s="596" t="s">
        <v>16</v>
      </c>
      <c r="BT340" s="596">
        <v>1</v>
      </c>
      <c r="BU340" s="596">
        <v>2</v>
      </c>
      <c r="BV340" s="596">
        <v>3</v>
      </c>
      <c r="BW340" s="596">
        <v>4</v>
      </c>
      <c r="BX340" s="596">
        <v>5</v>
      </c>
      <c r="BY340" s="596">
        <v>6</v>
      </c>
      <c r="BZ340" s="596">
        <v>7</v>
      </c>
      <c r="CA340" s="596">
        <v>8</v>
      </c>
      <c r="CB340" s="596">
        <v>9</v>
      </c>
      <c r="CC340" s="592"/>
      <c r="CD340" s="830"/>
      <c r="CE340" s="830"/>
      <c r="CF340" s="596" t="s">
        <v>16</v>
      </c>
      <c r="CG340" s="596">
        <v>1</v>
      </c>
      <c r="CH340" s="596">
        <v>2</v>
      </c>
      <c r="CI340" s="596">
        <v>3</v>
      </c>
      <c r="CJ340" s="596">
        <v>4</v>
      </c>
      <c r="CK340" s="596">
        <v>5</v>
      </c>
      <c r="CL340" s="596">
        <v>6</v>
      </c>
      <c r="CM340" s="596">
        <v>7</v>
      </c>
      <c r="CN340" s="596">
        <v>8</v>
      </c>
      <c r="CO340" s="596">
        <v>9</v>
      </c>
      <c r="CP340"/>
      <c r="CQ340" s="830"/>
      <c r="CR340" s="830"/>
      <c r="CS340" s="596" t="s">
        <v>16</v>
      </c>
      <c r="CT340" s="596">
        <v>1</v>
      </c>
      <c r="CU340" s="596">
        <v>2</v>
      </c>
      <c r="CV340" s="596">
        <v>3</v>
      </c>
      <c r="CW340" s="596">
        <v>4</v>
      </c>
      <c r="CX340" s="596">
        <v>5</v>
      </c>
      <c r="CY340" s="596">
        <v>6</v>
      </c>
      <c r="CZ340" s="596">
        <v>7</v>
      </c>
      <c r="DA340" s="596">
        <v>8</v>
      </c>
      <c r="DB340" s="596">
        <v>9</v>
      </c>
      <c r="DC340" s="592"/>
      <c r="DD340" s="830"/>
      <c r="DE340" s="830"/>
      <c r="DF340" s="596" t="s">
        <v>16</v>
      </c>
      <c r="DG340" s="596">
        <v>1</v>
      </c>
      <c r="DH340" s="596">
        <v>2</v>
      </c>
      <c r="DI340" s="596">
        <v>3</v>
      </c>
      <c r="DJ340" s="596">
        <v>4</v>
      </c>
      <c r="DK340" s="596">
        <v>5</v>
      </c>
      <c r="DL340" s="596">
        <v>6</v>
      </c>
      <c r="DM340" s="596">
        <v>7</v>
      </c>
      <c r="DN340" s="596">
        <v>8</v>
      </c>
      <c r="DO340" s="596">
        <v>9</v>
      </c>
    </row>
    <row r="341" spans="1:119" ht="14.45" customHeight="1" x14ac:dyDescent="0.2">
      <c r="A341"/>
      <c r="B341" s="838" t="s">
        <v>158</v>
      </c>
      <c r="C341" s="592"/>
      <c r="D341" s="826" t="s">
        <v>173</v>
      </c>
      <c r="E341" s="597" t="s">
        <v>92</v>
      </c>
      <c r="F341" s="599">
        <v>0</v>
      </c>
      <c r="G341" s="599">
        <v>0</v>
      </c>
      <c r="H341" s="599">
        <v>0</v>
      </c>
      <c r="I341" s="599">
        <v>0</v>
      </c>
      <c r="J341" s="599">
        <v>0</v>
      </c>
      <c r="K341" s="599">
        <v>0</v>
      </c>
      <c r="L341" s="599">
        <v>0</v>
      </c>
      <c r="M341" s="599">
        <v>0</v>
      </c>
      <c r="N341" s="599">
        <v>0</v>
      </c>
      <c r="O341" s="599">
        <v>0</v>
      </c>
      <c r="P341" s="592"/>
      <c r="Q341" s="826" t="s">
        <v>173</v>
      </c>
      <c r="R341" s="597" t="s">
        <v>92</v>
      </c>
      <c r="S341" s="599">
        <v>0</v>
      </c>
      <c r="T341" s="599">
        <v>0</v>
      </c>
      <c r="U341" s="599">
        <v>0</v>
      </c>
      <c r="V341" s="599">
        <v>0</v>
      </c>
      <c r="W341" s="599">
        <v>0</v>
      </c>
      <c r="X341" s="599">
        <v>0</v>
      </c>
      <c r="Y341" s="599">
        <v>0</v>
      </c>
      <c r="Z341" s="599">
        <v>0</v>
      </c>
      <c r="AA341" s="599">
        <v>0</v>
      </c>
      <c r="AB341" s="599">
        <v>0</v>
      </c>
      <c r="AC341" s="592"/>
      <c r="AD341" s="826" t="s">
        <v>173</v>
      </c>
      <c r="AE341" s="597" t="s">
        <v>92</v>
      </c>
      <c r="AF341" s="599">
        <v>0</v>
      </c>
      <c r="AG341" s="599">
        <v>0</v>
      </c>
      <c r="AH341" s="599">
        <v>0</v>
      </c>
      <c r="AI341" s="599">
        <v>0</v>
      </c>
      <c r="AJ341" s="599">
        <v>0</v>
      </c>
      <c r="AK341" s="599">
        <v>0</v>
      </c>
      <c r="AL341" s="599">
        <v>0</v>
      </c>
      <c r="AM341" s="599">
        <v>0</v>
      </c>
      <c r="AN341" s="599">
        <v>0</v>
      </c>
      <c r="AO341" s="599">
        <v>0</v>
      </c>
      <c r="AP341" s="591"/>
      <c r="AQ341" s="826" t="s">
        <v>173</v>
      </c>
      <c r="AR341" s="597" t="s">
        <v>92</v>
      </c>
      <c r="AS341" s="599">
        <v>0</v>
      </c>
      <c r="AT341" s="599">
        <v>0</v>
      </c>
      <c r="AU341" s="599">
        <v>0</v>
      </c>
      <c r="AV341" s="599">
        <v>0</v>
      </c>
      <c r="AW341" s="599">
        <v>0</v>
      </c>
      <c r="AX341" s="599">
        <v>0</v>
      </c>
      <c r="AY341" s="599">
        <v>0</v>
      </c>
      <c r="AZ341" s="599">
        <v>0</v>
      </c>
      <c r="BA341" s="599">
        <v>0</v>
      </c>
      <c r="BB341" s="599">
        <v>0</v>
      </c>
      <c r="BC341" s="592"/>
      <c r="BD341" s="826" t="s">
        <v>173</v>
      </c>
      <c r="BE341" s="597" t="s">
        <v>92</v>
      </c>
      <c r="BF341" s="599">
        <v>0</v>
      </c>
      <c r="BG341" s="599">
        <v>0</v>
      </c>
      <c r="BH341" s="599">
        <v>0</v>
      </c>
      <c r="BI341" s="599">
        <v>0</v>
      </c>
      <c r="BJ341" s="599">
        <v>0</v>
      </c>
      <c r="BK341" s="599">
        <v>0</v>
      </c>
      <c r="BL341" s="599">
        <v>0</v>
      </c>
      <c r="BM341" s="599">
        <v>0</v>
      </c>
      <c r="BN341" s="599">
        <v>0</v>
      </c>
      <c r="BO341" s="599">
        <v>0</v>
      </c>
      <c r="BP341"/>
      <c r="BQ341" s="826" t="s">
        <v>173</v>
      </c>
      <c r="BR341" s="597" t="s">
        <v>92</v>
      </c>
      <c r="BS341" s="599">
        <v>0</v>
      </c>
      <c r="BT341" s="599">
        <v>0</v>
      </c>
      <c r="BU341" s="599">
        <v>0</v>
      </c>
      <c r="BV341" s="599">
        <v>0</v>
      </c>
      <c r="BW341" s="599">
        <v>0</v>
      </c>
      <c r="BX341" s="599">
        <v>0</v>
      </c>
      <c r="BY341" s="599">
        <v>0</v>
      </c>
      <c r="BZ341" s="599">
        <v>0</v>
      </c>
      <c r="CA341" s="599">
        <v>0</v>
      </c>
      <c r="CB341" s="599">
        <v>0</v>
      </c>
      <c r="CC341" s="592"/>
      <c r="CD341" s="826" t="s">
        <v>173</v>
      </c>
      <c r="CE341" s="597" t="s">
        <v>92</v>
      </c>
      <c r="CF341" s="599">
        <v>0</v>
      </c>
      <c r="CG341" s="599">
        <v>0</v>
      </c>
      <c r="CH341" s="599">
        <v>0</v>
      </c>
      <c r="CI341" s="599">
        <v>0</v>
      </c>
      <c r="CJ341" s="599">
        <v>0</v>
      </c>
      <c r="CK341" s="599">
        <v>0</v>
      </c>
      <c r="CL341" s="599">
        <v>0</v>
      </c>
      <c r="CM341" s="599">
        <v>0</v>
      </c>
      <c r="CN341" s="599">
        <v>0</v>
      </c>
      <c r="CO341" s="599">
        <v>0</v>
      </c>
      <c r="CP341"/>
      <c r="CQ341" s="826" t="s">
        <v>173</v>
      </c>
      <c r="CR341" s="597" t="s">
        <v>92</v>
      </c>
      <c r="CS341" s="599">
        <v>0</v>
      </c>
      <c r="CT341" s="599">
        <v>0</v>
      </c>
      <c r="CU341" s="599">
        <v>0</v>
      </c>
      <c r="CV341" s="599">
        <v>0</v>
      </c>
      <c r="CW341" s="599">
        <v>0</v>
      </c>
      <c r="CX341" s="599">
        <v>0</v>
      </c>
      <c r="CY341" s="599">
        <v>0</v>
      </c>
      <c r="CZ341" s="599">
        <v>0</v>
      </c>
      <c r="DA341" s="599">
        <v>0</v>
      </c>
      <c r="DB341" s="599">
        <v>0</v>
      </c>
      <c r="DC341" s="592"/>
      <c r="DD341" s="826" t="s">
        <v>173</v>
      </c>
      <c r="DE341" s="597" t="s">
        <v>92</v>
      </c>
      <c r="DF341" s="599">
        <v>0</v>
      </c>
      <c r="DG341" s="599">
        <v>0</v>
      </c>
      <c r="DH341" s="599">
        <v>0</v>
      </c>
      <c r="DI341" s="599">
        <v>0</v>
      </c>
      <c r="DJ341" s="599">
        <v>0</v>
      </c>
      <c r="DK341" s="599">
        <v>0</v>
      </c>
      <c r="DL341" s="599">
        <v>0</v>
      </c>
      <c r="DM341" s="599">
        <v>0</v>
      </c>
      <c r="DN341" s="599">
        <v>0</v>
      </c>
      <c r="DO341" s="599">
        <v>0</v>
      </c>
    </row>
    <row r="342" spans="1:119" ht="14.45" customHeight="1" x14ac:dyDescent="0.2">
      <c r="A342"/>
      <c r="B342" s="838"/>
      <c r="C342" s="592"/>
      <c r="D342" s="827"/>
      <c r="E342" s="597">
        <v>1</v>
      </c>
      <c r="F342" s="599">
        <v>0</v>
      </c>
      <c r="G342" s="599">
        <v>0</v>
      </c>
      <c r="H342" s="599">
        <v>0</v>
      </c>
      <c r="I342" s="599">
        <v>0</v>
      </c>
      <c r="J342" s="599">
        <v>0</v>
      </c>
      <c r="K342" s="599">
        <v>0</v>
      </c>
      <c r="L342" s="599">
        <v>0</v>
      </c>
      <c r="M342" s="599">
        <v>0</v>
      </c>
      <c r="N342" s="599">
        <v>0</v>
      </c>
      <c r="O342" s="599">
        <v>0</v>
      </c>
      <c r="P342" s="592"/>
      <c r="Q342" s="827"/>
      <c r="R342" s="597">
        <v>1</v>
      </c>
      <c r="S342" s="599">
        <v>0</v>
      </c>
      <c r="T342" s="599">
        <v>0</v>
      </c>
      <c r="U342" s="599">
        <v>0</v>
      </c>
      <c r="V342" s="599">
        <v>0</v>
      </c>
      <c r="W342" s="599">
        <v>0</v>
      </c>
      <c r="X342" s="599">
        <v>0</v>
      </c>
      <c r="Y342" s="599">
        <v>0</v>
      </c>
      <c r="Z342" s="599">
        <v>0</v>
      </c>
      <c r="AA342" s="599">
        <v>0</v>
      </c>
      <c r="AB342" s="599">
        <v>0</v>
      </c>
      <c r="AC342" s="592"/>
      <c r="AD342" s="827"/>
      <c r="AE342" s="597">
        <v>1</v>
      </c>
      <c r="AF342" s="599">
        <v>0</v>
      </c>
      <c r="AG342" s="599">
        <v>0</v>
      </c>
      <c r="AH342" s="599">
        <v>0</v>
      </c>
      <c r="AI342" s="599">
        <v>0</v>
      </c>
      <c r="AJ342" s="599">
        <v>0</v>
      </c>
      <c r="AK342" s="599">
        <v>0</v>
      </c>
      <c r="AL342" s="599">
        <v>0</v>
      </c>
      <c r="AM342" s="599">
        <v>0</v>
      </c>
      <c r="AN342" s="599">
        <v>0</v>
      </c>
      <c r="AO342" s="599">
        <v>0</v>
      </c>
      <c r="AP342" s="591"/>
      <c r="AQ342" s="827"/>
      <c r="AR342" s="597">
        <v>1</v>
      </c>
      <c r="AS342" s="599">
        <v>0</v>
      </c>
      <c r="AT342" s="599">
        <v>0</v>
      </c>
      <c r="AU342" s="599">
        <v>0</v>
      </c>
      <c r="AV342" s="599">
        <v>0</v>
      </c>
      <c r="AW342" s="599">
        <v>0</v>
      </c>
      <c r="AX342" s="599">
        <v>0</v>
      </c>
      <c r="AY342" s="599">
        <v>0</v>
      </c>
      <c r="AZ342" s="599">
        <v>0</v>
      </c>
      <c r="BA342" s="599">
        <v>0</v>
      </c>
      <c r="BB342" s="599">
        <v>0</v>
      </c>
      <c r="BC342" s="592"/>
      <c r="BD342" s="827"/>
      <c r="BE342" s="597">
        <v>1</v>
      </c>
      <c r="BF342" s="599">
        <v>0</v>
      </c>
      <c r="BG342" s="599">
        <v>0</v>
      </c>
      <c r="BH342" s="599">
        <v>0</v>
      </c>
      <c r="BI342" s="599">
        <v>0</v>
      </c>
      <c r="BJ342" s="599">
        <v>0</v>
      </c>
      <c r="BK342" s="599">
        <v>0</v>
      </c>
      <c r="BL342" s="599">
        <v>0</v>
      </c>
      <c r="BM342" s="599">
        <v>0</v>
      </c>
      <c r="BN342" s="599">
        <v>0</v>
      </c>
      <c r="BO342" s="599">
        <v>0</v>
      </c>
      <c r="BP342"/>
      <c r="BQ342" s="827"/>
      <c r="BR342" s="597">
        <v>1</v>
      </c>
      <c r="BS342" s="599">
        <v>0</v>
      </c>
      <c r="BT342" s="599">
        <v>0</v>
      </c>
      <c r="BU342" s="599">
        <v>0</v>
      </c>
      <c r="BV342" s="599">
        <v>0</v>
      </c>
      <c r="BW342" s="599">
        <v>0</v>
      </c>
      <c r="BX342" s="599">
        <v>0</v>
      </c>
      <c r="BY342" s="599">
        <v>0</v>
      </c>
      <c r="BZ342" s="599">
        <v>0</v>
      </c>
      <c r="CA342" s="599">
        <v>0</v>
      </c>
      <c r="CB342" s="599">
        <v>0</v>
      </c>
      <c r="CC342" s="592"/>
      <c r="CD342" s="827"/>
      <c r="CE342" s="597">
        <v>1</v>
      </c>
      <c r="CF342" s="599">
        <v>0</v>
      </c>
      <c r="CG342" s="599">
        <v>0</v>
      </c>
      <c r="CH342" s="599">
        <v>0</v>
      </c>
      <c r="CI342" s="599">
        <v>0</v>
      </c>
      <c r="CJ342" s="599">
        <v>0</v>
      </c>
      <c r="CK342" s="599">
        <v>0</v>
      </c>
      <c r="CL342" s="599">
        <v>0</v>
      </c>
      <c r="CM342" s="599">
        <v>0</v>
      </c>
      <c r="CN342" s="599">
        <v>0</v>
      </c>
      <c r="CO342" s="599">
        <v>0</v>
      </c>
      <c r="CP342"/>
      <c r="CQ342" s="827"/>
      <c r="CR342" s="597">
        <v>1</v>
      </c>
      <c r="CS342" s="599">
        <v>0</v>
      </c>
      <c r="CT342" s="599">
        <v>0</v>
      </c>
      <c r="CU342" s="599">
        <v>0</v>
      </c>
      <c r="CV342" s="599">
        <v>0</v>
      </c>
      <c r="CW342" s="599">
        <v>0</v>
      </c>
      <c r="CX342" s="599">
        <v>0</v>
      </c>
      <c r="CY342" s="599">
        <v>0</v>
      </c>
      <c r="CZ342" s="599">
        <v>0</v>
      </c>
      <c r="DA342" s="599">
        <v>0</v>
      </c>
      <c r="DB342" s="599">
        <v>0</v>
      </c>
      <c r="DC342" s="592"/>
      <c r="DD342" s="827"/>
      <c r="DE342" s="597">
        <v>1</v>
      </c>
      <c r="DF342" s="599">
        <v>0</v>
      </c>
      <c r="DG342" s="599">
        <v>0</v>
      </c>
      <c r="DH342" s="599">
        <v>0</v>
      </c>
      <c r="DI342" s="599">
        <v>0</v>
      </c>
      <c r="DJ342" s="599">
        <v>0</v>
      </c>
      <c r="DK342" s="599">
        <v>0</v>
      </c>
      <c r="DL342" s="599">
        <v>0</v>
      </c>
      <c r="DM342" s="599">
        <v>0</v>
      </c>
      <c r="DN342" s="599">
        <v>0</v>
      </c>
      <c r="DO342" s="599">
        <v>0</v>
      </c>
    </row>
    <row r="343" spans="1:119" ht="14.45" customHeight="1" x14ac:dyDescent="0.2">
      <c r="A343"/>
      <c r="B343" s="838"/>
      <c r="C343" s="592"/>
      <c r="D343" s="827"/>
      <c r="E343" s="597" t="s">
        <v>45</v>
      </c>
      <c r="F343" s="599">
        <v>3</v>
      </c>
      <c r="G343" s="599">
        <v>4</v>
      </c>
      <c r="H343" s="599">
        <v>1</v>
      </c>
      <c r="I343" s="599">
        <v>2</v>
      </c>
      <c r="J343" s="599">
        <v>0</v>
      </c>
      <c r="K343" s="599">
        <v>0</v>
      </c>
      <c r="L343" s="599">
        <v>0</v>
      </c>
      <c r="M343" s="599">
        <v>0</v>
      </c>
      <c r="N343" s="599">
        <v>0</v>
      </c>
      <c r="O343" s="599">
        <v>0</v>
      </c>
      <c r="P343" s="592"/>
      <c r="Q343" s="827"/>
      <c r="R343" s="597" t="s">
        <v>45</v>
      </c>
      <c r="S343" s="599">
        <v>0</v>
      </c>
      <c r="T343" s="599">
        <v>0</v>
      </c>
      <c r="U343" s="599">
        <v>0</v>
      </c>
      <c r="V343" s="599">
        <v>0</v>
      </c>
      <c r="W343" s="599">
        <v>0</v>
      </c>
      <c r="X343" s="599">
        <v>0</v>
      </c>
      <c r="Y343" s="599">
        <v>0</v>
      </c>
      <c r="Z343" s="599">
        <v>0</v>
      </c>
      <c r="AA343" s="599">
        <v>0</v>
      </c>
      <c r="AB343" s="599">
        <v>0</v>
      </c>
      <c r="AC343" s="592"/>
      <c r="AD343" s="827"/>
      <c r="AE343" s="597" t="s">
        <v>45</v>
      </c>
      <c r="AF343" s="599">
        <v>3</v>
      </c>
      <c r="AG343" s="599">
        <v>4</v>
      </c>
      <c r="AH343" s="599">
        <v>1</v>
      </c>
      <c r="AI343" s="599">
        <v>2</v>
      </c>
      <c r="AJ343" s="599">
        <v>0</v>
      </c>
      <c r="AK343" s="599">
        <v>0</v>
      </c>
      <c r="AL343" s="599">
        <v>0</v>
      </c>
      <c r="AM343" s="599">
        <v>0</v>
      </c>
      <c r="AN343" s="599">
        <v>0</v>
      </c>
      <c r="AO343" s="599">
        <v>0</v>
      </c>
      <c r="AP343" s="591"/>
      <c r="AQ343" s="827"/>
      <c r="AR343" s="597" t="s">
        <v>45</v>
      </c>
      <c r="AS343" s="599">
        <v>1</v>
      </c>
      <c r="AT343" s="599">
        <v>2</v>
      </c>
      <c r="AU343" s="599">
        <v>1</v>
      </c>
      <c r="AV343" s="599">
        <v>0</v>
      </c>
      <c r="AW343" s="599">
        <v>0</v>
      </c>
      <c r="AX343" s="599">
        <v>0</v>
      </c>
      <c r="AY343" s="599">
        <v>0</v>
      </c>
      <c r="AZ343" s="599">
        <v>0</v>
      </c>
      <c r="BA343" s="599">
        <v>0</v>
      </c>
      <c r="BB343" s="599">
        <v>0</v>
      </c>
      <c r="BC343" s="592"/>
      <c r="BD343" s="827"/>
      <c r="BE343" s="597" t="s">
        <v>45</v>
      </c>
      <c r="BF343" s="599">
        <v>2</v>
      </c>
      <c r="BG343" s="599">
        <v>2</v>
      </c>
      <c r="BH343" s="599">
        <v>0</v>
      </c>
      <c r="BI343" s="599">
        <v>2</v>
      </c>
      <c r="BJ343" s="599">
        <v>0</v>
      </c>
      <c r="BK343" s="599">
        <v>0</v>
      </c>
      <c r="BL343" s="599">
        <v>0</v>
      </c>
      <c r="BM343" s="599">
        <v>0</v>
      </c>
      <c r="BN343" s="599">
        <v>0</v>
      </c>
      <c r="BO343" s="599">
        <v>0</v>
      </c>
      <c r="BP343"/>
      <c r="BQ343" s="827"/>
      <c r="BR343" s="597" t="s">
        <v>45</v>
      </c>
      <c r="BS343" s="599">
        <v>2</v>
      </c>
      <c r="BT343" s="599">
        <v>2</v>
      </c>
      <c r="BU343" s="599">
        <v>1</v>
      </c>
      <c r="BV343" s="599">
        <v>1</v>
      </c>
      <c r="BW343" s="599">
        <v>0</v>
      </c>
      <c r="BX343" s="599">
        <v>0</v>
      </c>
      <c r="BY343" s="599">
        <v>0</v>
      </c>
      <c r="BZ343" s="599">
        <v>0</v>
      </c>
      <c r="CA343" s="599">
        <v>0</v>
      </c>
      <c r="CB343" s="599">
        <v>0</v>
      </c>
      <c r="CC343" s="592"/>
      <c r="CD343" s="827"/>
      <c r="CE343" s="597" t="s">
        <v>45</v>
      </c>
      <c r="CF343" s="599">
        <v>1</v>
      </c>
      <c r="CG343" s="599">
        <v>2</v>
      </c>
      <c r="CH343" s="599">
        <v>0</v>
      </c>
      <c r="CI343" s="599">
        <v>1</v>
      </c>
      <c r="CJ343" s="599">
        <v>0</v>
      </c>
      <c r="CK343" s="599">
        <v>0</v>
      </c>
      <c r="CL343" s="599">
        <v>0</v>
      </c>
      <c r="CM343" s="599">
        <v>0</v>
      </c>
      <c r="CN343" s="599">
        <v>0</v>
      </c>
      <c r="CO343" s="599">
        <v>0</v>
      </c>
      <c r="CP343"/>
      <c r="CQ343" s="827"/>
      <c r="CR343" s="597" t="s">
        <v>45</v>
      </c>
      <c r="CS343" s="599">
        <v>0</v>
      </c>
      <c r="CT343" s="599">
        <v>1</v>
      </c>
      <c r="CU343" s="599">
        <v>0</v>
      </c>
      <c r="CV343" s="599">
        <v>1</v>
      </c>
      <c r="CW343" s="599">
        <v>0</v>
      </c>
      <c r="CX343" s="599">
        <v>0</v>
      </c>
      <c r="CY343" s="599">
        <v>0</v>
      </c>
      <c r="CZ343" s="599">
        <v>0</v>
      </c>
      <c r="DA343" s="599">
        <v>0</v>
      </c>
      <c r="DB343" s="599">
        <v>0</v>
      </c>
      <c r="DC343" s="592"/>
      <c r="DD343" s="827"/>
      <c r="DE343" s="597" t="s">
        <v>45</v>
      </c>
      <c r="DF343" s="599">
        <v>3</v>
      </c>
      <c r="DG343" s="599">
        <v>3</v>
      </c>
      <c r="DH343" s="599">
        <v>1</v>
      </c>
      <c r="DI343" s="599">
        <v>1</v>
      </c>
      <c r="DJ343" s="599">
        <v>0</v>
      </c>
      <c r="DK343" s="599">
        <v>0</v>
      </c>
      <c r="DL343" s="599">
        <v>0</v>
      </c>
      <c r="DM343" s="599">
        <v>0</v>
      </c>
      <c r="DN343" s="599">
        <v>0</v>
      </c>
      <c r="DO343" s="599">
        <v>0</v>
      </c>
    </row>
    <row r="344" spans="1:119" ht="14.45" customHeight="1" x14ac:dyDescent="0.2">
      <c r="A344"/>
      <c r="B344" s="838"/>
      <c r="C344" s="592"/>
      <c r="D344" s="827"/>
      <c r="E344" s="597" t="s">
        <v>33</v>
      </c>
      <c r="F344" s="599">
        <v>0</v>
      </c>
      <c r="G344" s="599">
        <v>11</v>
      </c>
      <c r="H344" s="599">
        <v>7</v>
      </c>
      <c r="I344" s="599">
        <v>5</v>
      </c>
      <c r="J344" s="599">
        <v>0</v>
      </c>
      <c r="K344" s="599">
        <v>0</v>
      </c>
      <c r="L344" s="599">
        <v>0</v>
      </c>
      <c r="M344" s="599">
        <v>0</v>
      </c>
      <c r="N344" s="599">
        <v>0</v>
      </c>
      <c r="O344" s="599">
        <v>0</v>
      </c>
      <c r="P344" s="592"/>
      <c r="Q344" s="827"/>
      <c r="R344" s="597" t="s">
        <v>33</v>
      </c>
      <c r="S344" s="599">
        <v>0</v>
      </c>
      <c r="T344" s="599">
        <v>0</v>
      </c>
      <c r="U344" s="599">
        <v>0</v>
      </c>
      <c r="V344" s="599">
        <v>0</v>
      </c>
      <c r="W344" s="599">
        <v>0</v>
      </c>
      <c r="X344" s="599">
        <v>0</v>
      </c>
      <c r="Y344" s="599">
        <v>0</v>
      </c>
      <c r="Z344" s="599">
        <v>0</v>
      </c>
      <c r="AA344" s="599">
        <v>0</v>
      </c>
      <c r="AB344" s="599">
        <v>0</v>
      </c>
      <c r="AC344" s="592"/>
      <c r="AD344" s="827"/>
      <c r="AE344" s="597" t="s">
        <v>33</v>
      </c>
      <c r="AF344" s="599">
        <v>0</v>
      </c>
      <c r="AG344" s="599">
        <v>11</v>
      </c>
      <c r="AH344" s="599">
        <v>7</v>
      </c>
      <c r="AI344" s="599">
        <v>5</v>
      </c>
      <c r="AJ344" s="599">
        <v>0</v>
      </c>
      <c r="AK344" s="599">
        <v>0</v>
      </c>
      <c r="AL344" s="599">
        <v>0</v>
      </c>
      <c r="AM344" s="599">
        <v>0</v>
      </c>
      <c r="AN344" s="599">
        <v>0</v>
      </c>
      <c r="AO344" s="599">
        <v>0</v>
      </c>
      <c r="AP344" s="591"/>
      <c r="AQ344" s="827"/>
      <c r="AR344" s="597" t="s">
        <v>33</v>
      </c>
      <c r="AS344" s="599">
        <v>0</v>
      </c>
      <c r="AT344" s="599">
        <v>2</v>
      </c>
      <c r="AU344" s="599">
        <v>1</v>
      </c>
      <c r="AV344" s="599">
        <v>0</v>
      </c>
      <c r="AW344" s="599">
        <v>0</v>
      </c>
      <c r="AX344" s="599">
        <v>0</v>
      </c>
      <c r="AY344" s="599">
        <v>0</v>
      </c>
      <c r="AZ344" s="599">
        <v>0</v>
      </c>
      <c r="BA344" s="599">
        <v>0</v>
      </c>
      <c r="BB344" s="599">
        <v>0</v>
      </c>
      <c r="BC344" s="592"/>
      <c r="BD344" s="827"/>
      <c r="BE344" s="597" t="s">
        <v>33</v>
      </c>
      <c r="BF344" s="599">
        <v>0</v>
      </c>
      <c r="BG344" s="599">
        <v>9</v>
      </c>
      <c r="BH344" s="599">
        <v>6</v>
      </c>
      <c r="BI344" s="599">
        <v>5</v>
      </c>
      <c r="BJ344" s="599">
        <v>0</v>
      </c>
      <c r="BK344" s="599">
        <v>0</v>
      </c>
      <c r="BL344" s="599">
        <v>0</v>
      </c>
      <c r="BM344" s="599">
        <v>0</v>
      </c>
      <c r="BN344" s="599">
        <v>0</v>
      </c>
      <c r="BO344" s="599">
        <v>0</v>
      </c>
      <c r="BP344"/>
      <c r="BQ344" s="827"/>
      <c r="BR344" s="597" t="s">
        <v>33</v>
      </c>
      <c r="BS344" s="599">
        <v>0</v>
      </c>
      <c r="BT344" s="599">
        <v>3</v>
      </c>
      <c r="BU344" s="599">
        <v>5</v>
      </c>
      <c r="BV344" s="599">
        <v>2</v>
      </c>
      <c r="BW344" s="599">
        <v>0</v>
      </c>
      <c r="BX344" s="599">
        <v>0</v>
      </c>
      <c r="BY344" s="599">
        <v>0</v>
      </c>
      <c r="BZ344" s="599">
        <v>0</v>
      </c>
      <c r="CA344" s="599">
        <v>0</v>
      </c>
      <c r="CB344" s="599">
        <v>0</v>
      </c>
      <c r="CC344" s="592"/>
      <c r="CD344" s="827"/>
      <c r="CE344" s="597" t="s">
        <v>33</v>
      </c>
      <c r="CF344" s="599">
        <v>0</v>
      </c>
      <c r="CG344" s="599">
        <v>8</v>
      </c>
      <c r="CH344" s="599">
        <v>2</v>
      </c>
      <c r="CI344" s="599">
        <v>3</v>
      </c>
      <c r="CJ344" s="599">
        <v>0</v>
      </c>
      <c r="CK344" s="599">
        <v>0</v>
      </c>
      <c r="CL344" s="599">
        <v>0</v>
      </c>
      <c r="CM344" s="599">
        <v>0</v>
      </c>
      <c r="CN344" s="599">
        <v>0</v>
      </c>
      <c r="CO344" s="599">
        <v>0</v>
      </c>
      <c r="CP344"/>
      <c r="CQ344" s="827"/>
      <c r="CR344" s="597" t="s">
        <v>33</v>
      </c>
      <c r="CS344" s="599">
        <v>0</v>
      </c>
      <c r="CT344" s="599">
        <v>1</v>
      </c>
      <c r="CU344" s="599">
        <v>2</v>
      </c>
      <c r="CV344" s="599">
        <v>2</v>
      </c>
      <c r="CW344" s="599">
        <v>0</v>
      </c>
      <c r="CX344" s="599">
        <v>0</v>
      </c>
      <c r="CY344" s="599">
        <v>0</v>
      </c>
      <c r="CZ344" s="599">
        <v>0</v>
      </c>
      <c r="DA344" s="599">
        <v>0</v>
      </c>
      <c r="DB344" s="599">
        <v>0</v>
      </c>
      <c r="DC344" s="592"/>
      <c r="DD344" s="827"/>
      <c r="DE344" s="597" t="s">
        <v>33</v>
      </c>
      <c r="DF344" s="599">
        <v>0</v>
      </c>
      <c r="DG344" s="599">
        <v>10</v>
      </c>
      <c r="DH344" s="599">
        <v>5</v>
      </c>
      <c r="DI344" s="599">
        <v>3</v>
      </c>
      <c r="DJ344" s="599">
        <v>0</v>
      </c>
      <c r="DK344" s="599">
        <v>0</v>
      </c>
      <c r="DL344" s="599">
        <v>0</v>
      </c>
      <c r="DM344" s="599">
        <v>0</v>
      </c>
      <c r="DN344" s="599">
        <v>0</v>
      </c>
      <c r="DO344" s="599">
        <v>0</v>
      </c>
    </row>
    <row r="345" spans="1:119" ht="14.45" customHeight="1" x14ac:dyDescent="0.2">
      <c r="A345"/>
      <c r="B345" s="838"/>
      <c r="C345" s="592"/>
      <c r="D345" s="827"/>
      <c r="E345" s="597" t="s">
        <v>34</v>
      </c>
      <c r="F345" s="599">
        <v>6</v>
      </c>
      <c r="G345" s="599">
        <v>9</v>
      </c>
      <c r="H345" s="599">
        <v>5</v>
      </c>
      <c r="I345" s="599">
        <v>7</v>
      </c>
      <c r="J345" s="599">
        <v>1</v>
      </c>
      <c r="K345" s="599">
        <v>0</v>
      </c>
      <c r="L345" s="599">
        <v>1</v>
      </c>
      <c r="M345" s="599">
        <v>0</v>
      </c>
      <c r="N345" s="599">
        <v>0</v>
      </c>
      <c r="O345" s="599">
        <v>0</v>
      </c>
      <c r="P345" s="592"/>
      <c r="Q345" s="827"/>
      <c r="R345" s="597" t="s">
        <v>34</v>
      </c>
      <c r="S345" s="599">
        <v>0</v>
      </c>
      <c r="T345" s="599">
        <v>1</v>
      </c>
      <c r="U345" s="599">
        <v>0</v>
      </c>
      <c r="V345" s="599">
        <v>0</v>
      </c>
      <c r="W345" s="599">
        <v>0</v>
      </c>
      <c r="X345" s="599">
        <v>0</v>
      </c>
      <c r="Y345" s="599">
        <v>0</v>
      </c>
      <c r="Z345" s="599">
        <v>0</v>
      </c>
      <c r="AA345" s="599">
        <v>0</v>
      </c>
      <c r="AB345" s="599">
        <v>0</v>
      </c>
      <c r="AC345" s="592"/>
      <c r="AD345" s="827"/>
      <c r="AE345" s="597" t="s">
        <v>34</v>
      </c>
      <c r="AF345" s="599">
        <v>6</v>
      </c>
      <c r="AG345" s="599">
        <v>8</v>
      </c>
      <c r="AH345" s="599">
        <v>5</v>
      </c>
      <c r="AI345" s="599">
        <v>7</v>
      </c>
      <c r="AJ345" s="599">
        <v>1</v>
      </c>
      <c r="AK345" s="599">
        <v>0</v>
      </c>
      <c r="AL345" s="599">
        <v>1</v>
      </c>
      <c r="AM345" s="599">
        <v>0</v>
      </c>
      <c r="AN345" s="599">
        <v>0</v>
      </c>
      <c r="AO345" s="599">
        <v>0</v>
      </c>
      <c r="AP345" s="591"/>
      <c r="AQ345" s="827"/>
      <c r="AR345" s="597" t="s">
        <v>34</v>
      </c>
      <c r="AS345" s="599">
        <v>2</v>
      </c>
      <c r="AT345" s="599">
        <v>4</v>
      </c>
      <c r="AU345" s="599">
        <v>1</v>
      </c>
      <c r="AV345" s="599">
        <v>1</v>
      </c>
      <c r="AW345" s="599">
        <v>0</v>
      </c>
      <c r="AX345" s="599">
        <v>0</v>
      </c>
      <c r="AY345" s="599">
        <v>0</v>
      </c>
      <c r="AZ345" s="599">
        <v>0</v>
      </c>
      <c r="BA345" s="599">
        <v>0</v>
      </c>
      <c r="BB345" s="599">
        <v>0</v>
      </c>
      <c r="BC345" s="592"/>
      <c r="BD345" s="827"/>
      <c r="BE345" s="597" t="s">
        <v>34</v>
      </c>
      <c r="BF345" s="599">
        <v>4</v>
      </c>
      <c r="BG345" s="599">
        <v>5</v>
      </c>
      <c r="BH345" s="599">
        <v>4</v>
      </c>
      <c r="BI345" s="599">
        <v>6</v>
      </c>
      <c r="BJ345" s="599">
        <v>1</v>
      </c>
      <c r="BK345" s="599">
        <v>0</v>
      </c>
      <c r="BL345" s="599">
        <v>1</v>
      </c>
      <c r="BM345" s="599">
        <v>0</v>
      </c>
      <c r="BN345" s="599">
        <v>0</v>
      </c>
      <c r="BO345" s="599">
        <v>0</v>
      </c>
      <c r="BP345"/>
      <c r="BQ345" s="827"/>
      <c r="BR345" s="597" t="s">
        <v>34</v>
      </c>
      <c r="BS345" s="599">
        <v>2</v>
      </c>
      <c r="BT345" s="599">
        <v>4</v>
      </c>
      <c r="BU345" s="599">
        <v>1</v>
      </c>
      <c r="BV345" s="599">
        <v>1</v>
      </c>
      <c r="BW345" s="599">
        <v>0</v>
      </c>
      <c r="BX345" s="599">
        <v>0</v>
      </c>
      <c r="BY345" s="599">
        <v>0</v>
      </c>
      <c r="BZ345" s="599">
        <v>0</v>
      </c>
      <c r="CA345" s="599">
        <v>0</v>
      </c>
      <c r="CB345" s="599">
        <v>0</v>
      </c>
      <c r="CC345" s="592"/>
      <c r="CD345" s="827"/>
      <c r="CE345" s="597" t="s">
        <v>34</v>
      </c>
      <c r="CF345" s="599">
        <v>4</v>
      </c>
      <c r="CG345" s="599">
        <v>5</v>
      </c>
      <c r="CH345" s="599">
        <v>4</v>
      </c>
      <c r="CI345" s="599">
        <v>6</v>
      </c>
      <c r="CJ345" s="599">
        <v>1</v>
      </c>
      <c r="CK345" s="599">
        <v>0</v>
      </c>
      <c r="CL345" s="599">
        <v>1</v>
      </c>
      <c r="CM345" s="599">
        <v>0</v>
      </c>
      <c r="CN345" s="599">
        <v>0</v>
      </c>
      <c r="CO345" s="599">
        <v>0</v>
      </c>
      <c r="CP345"/>
      <c r="CQ345" s="827"/>
      <c r="CR345" s="597" t="s">
        <v>34</v>
      </c>
      <c r="CS345" s="599">
        <v>2</v>
      </c>
      <c r="CT345" s="599">
        <v>1</v>
      </c>
      <c r="CU345" s="599">
        <v>0</v>
      </c>
      <c r="CV345" s="599">
        <v>2</v>
      </c>
      <c r="CW345" s="599">
        <v>0</v>
      </c>
      <c r="CX345" s="599">
        <v>0</v>
      </c>
      <c r="CY345" s="599">
        <v>0</v>
      </c>
      <c r="CZ345" s="599">
        <v>0</v>
      </c>
      <c r="DA345" s="599">
        <v>0</v>
      </c>
      <c r="DB345" s="599">
        <v>0</v>
      </c>
      <c r="DC345" s="592"/>
      <c r="DD345" s="827"/>
      <c r="DE345" s="597" t="s">
        <v>34</v>
      </c>
      <c r="DF345" s="599">
        <v>4</v>
      </c>
      <c r="DG345" s="599">
        <v>8</v>
      </c>
      <c r="DH345" s="599">
        <v>5</v>
      </c>
      <c r="DI345" s="599">
        <v>5</v>
      </c>
      <c r="DJ345" s="599">
        <v>1</v>
      </c>
      <c r="DK345" s="599">
        <v>0</v>
      </c>
      <c r="DL345" s="599">
        <v>1</v>
      </c>
      <c r="DM345" s="599">
        <v>0</v>
      </c>
      <c r="DN345" s="599">
        <v>0</v>
      </c>
      <c r="DO345" s="599">
        <v>0</v>
      </c>
    </row>
    <row r="346" spans="1:119" ht="14.45" customHeight="1" x14ac:dyDescent="0.2">
      <c r="A346"/>
      <c r="B346" s="838"/>
      <c r="C346" s="592"/>
      <c r="D346" s="827"/>
      <c r="E346" s="597" t="s">
        <v>35</v>
      </c>
      <c r="F346" s="599">
        <v>2</v>
      </c>
      <c r="G346" s="599">
        <v>22</v>
      </c>
      <c r="H346" s="599">
        <v>23</v>
      </c>
      <c r="I346" s="599">
        <v>13</v>
      </c>
      <c r="J346" s="599">
        <v>0</v>
      </c>
      <c r="K346" s="599">
        <v>2</v>
      </c>
      <c r="L346" s="599">
        <v>0</v>
      </c>
      <c r="M346" s="599">
        <v>1</v>
      </c>
      <c r="N346" s="599">
        <v>0</v>
      </c>
      <c r="O346" s="599">
        <v>0</v>
      </c>
      <c r="P346" s="592"/>
      <c r="Q346" s="827"/>
      <c r="R346" s="597" t="s">
        <v>35</v>
      </c>
      <c r="S346" s="599">
        <v>0</v>
      </c>
      <c r="T346" s="599">
        <v>0</v>
      </c>
      <c r="U346" s="599">
        <v>0</v>
      </c>
      <c r="V346" s="599">
        <v>2</v>
      </c>
      <c r="W346" s="599">
        <v>0</v>
      </c>
      <c r="X346" s="599">
        <v>0</v>
      </c>
      <c r="Y346" s="599">
        <v>0</v>
      </c>
      <c r="Z346" s="599">
        <v>0</v>
      </c>
      <c r="AA346" s="599">
        <v>0</v>
      </c>
      <c r="AB346" s="599">
        <v>0</v>
      </c>
      <c r="AC346" s="592"/>
      <c r="AD346" s="827"/>
      <c r="AE346" s="597" t="s">
        <v>35</v>
      </c>
      <c r="AF346" s="599">
        <v>2</v>
      </c>
      <c r="AG346" s="599">
        <v>22</v>
      </c>
      <c r="AH346" s="599">
        <v>23</v>
      </c>
      <c r="AI346" s="599">
        <v>11</v>
      </c>
      <c r="AJ346" s="599">
        <v>0</v>
      </c>
      <c r="AK346" s="599">
        <v>2</v>
      </c>
      <c r="AL346" s="599">
        <v>0</v>
      </c>
      <c r="AM346" s="599">
        <v>1</v>
      </c>
      <c r="AN346" s="599">
        <v>0</v>
      </c>
      <c r="AO346" s="599">
        <v>0</v>
      </c>
      <c r="AP346" s="591"/>
      <c r="AQ346" s="827"/>
      <c r="AR346" s="597" t="s">
        <v>35</v>
      </c>
      <c r="AS346" s="599">
        <v>2</v>
      </c>
      <c r="AT346" s="599">
        <v>8</v>
      </c>
      <c r="AU346" s="599">
        <v>4</v>
      </c>
      <c r="AV346" s="599">
        <v>3</v>
      </c>
      <c r="AW346" s="599">
        <v>0</v>
      </c>
      <c r="AX346" s="599">
        <v>1</v>
      </c>
      <c r="AY346" s="599">
        <v>0</v>
      </c>
      <c r="AZ346" s="599">
        <v>0</v>
      </c>
      <c r="BA346" s="599">
        <v>0</v>
      </c>
      <c r="BB346" s="599">
        <v>0</v>
      </c>
      <c r="BC346" s="592"/>
      <c r="BD346" s="827"/>
      <c r="BE346" s="597" t="s">
        <v>35</v>
      </c>
      <c r="BF346" s="599">
        <v>0</v>
      </c>
      <c r="BG346" s="599">
        <v>14</v>
      </c>
      <c r="BH346" s="599">
        <v>19</v>
      </c>
      <c r="BI346" s="599">
        <v>10</v>
      </c>
      <c r="BJ346" s="599">
        <v>0</v>
      </c>
      <c r="BK346" s="599">
        <v>1</v>
      </c>
      <c r="BL346" s="599">
        <v>0</v>
      </c>
      <c r="BM346" s="599">
        <v>1</v>
      </c>
      <c r="BN346" s="599">
        <v>0</v>
      </c>
      <c r="BO346" s="599">
        <v>0</v>
      </c>
      <c r="BP346"/>
      <c r="BQ346" s="827"/>
      <c r="BR346" s="597" t="s">
        <v>35</v>
      </c>
      <c r="BS346" s="599">
        <v>1</v>
      </c>
      <c r="BT346" s="599">
        <v>8</v>
      </c>
      <c r="BU346" s="599">
        <v>8</v>
      </c>
      <c r="BV346" s="599">
        <v>5</v>
      </c>
      <c r="BW346" s="599">
        <v>0</v>
      </c>
      <c r="BX346" s="599">
        <v>1</v>
      </c>
      <c r="BY346" s="599">
        <v>0</v>
      </c>
      <c r="BZ346" s="599">
        <v>0</v>
      </c>
      <c r="CA346" s="599">
        <v>0</v>
      </c>
      <c r="CB346" s="599">
        <v>0</v>
      </c>
      <c r="CC346" s="592"/>
      <c r="CD346" s="827"/>
      <c r="CE346" s="597" t="s">
        <v>35</v>
      </c>
      <c r="CF346" s="599">
        <v>1</v>
      </c>
      <c r="CG346" s="599">
        <v>14</v>
      </c>
      <c r="CH346" s="599">
        <v>15</v>
      </c>
      <c r="CI346" s="599">
        <v>8</v>
      </c>
      <c r="CJ346" s="599">
        <v>0</v>
      </c>
      <c r="CK346" s="599">
        <v>1</v>
      </c>
      <c r="CL346" s="599">
        <v>0</v>
      </c>
      <c r="CM346" s="599">
        <v>1</v>
      </c>
      <c r="CN346" s="599">
        <v>0</v>
      </c>
      <c r="CO346" s="599">
        <v>0</v>
      </c>
      <c r="CP346"/>
      <c r="CQ346" s="827"/>
      <c r="CR346" s="597" t="s">
        <v>35</v>
      </c>
      <c r="CS346" s="599">
        <v>0</v>
      </c>
      <c r="CT346" s="599">
        <v>2</v>
      </c>
      <c r="CU346" s="599">
        <v>2</v>
      </c>
      <c r="CV346" s="599">
        <v>2</v>
      </c>
      <c r="CW346" s="599">
        <v>0</v>
      </c>
      <c r="CX346" s="599">
        <v>0</v>
      </c>
      <c r="CY346" s="599">
        <v>0</v>
      </c>
      <c r="CZ346" s="599">
        <v>0</v>
      </c>
      <c r="DA346" s="599">
        <v>0</v>
      </c>
      <c r="DB346" s="599">
        <v>0</v>
      </c>
      <c r="DC346" s="592"/>
      <c r="DD346" s="827"/>
      <c r="DE346" s="597" t="s">
        <v>35</v>
      </c>
      <c r="DF346" s="599">
        <v>2</v>
      </c>
      <c r="DG346" s="599">
        <v>20</v>
      </c>
      <c r="DH346" s="599">
        <v>21</v>
      </c>
      <c r="DI346" s="599">
        <v>11</v>
      </c>
      <c r="DJ346" s="599">
        <v>0</v>
      </c>
      <c r="DK346" s="599">
        <v>2</v>
      </c>
      <c r="DL346" s="599">
        <v>0</v>
      </c>
      <c r="DM346" s="599">
        <v>1</v>
      </c>
      <c r="DN346" s="599">
        <v>0</v>
      </c>
      <c r="DO346" s="599">
        <v>0</v>
      </c>
    </row>
    <row r="347" spans="1:119" ht="14.45" customHeight="1" x14ac:dyDescent="0.2">
      <c r="A347"/>
      <c r="B347" s="838"/>
      <c r="C347" s="592"/>
      <c r="D347" s="827"/>
      <c r="E347" s="597" t="s">
        <v>36</v>
      </c>
      <c r="F347" s="599">
        <v>17</v>
      </c>
      <c r="G347" s="599">
        <v>43</v>
      </c>
      <c r="H347" s="599">
        <v>53</v>
      </c>
      <c r="I347" s="599">
        <v>32</v>
      </c>
      <c r="J347" s="599">
        <v>11</v>
      </c>
      <c r="K347" s="599">
        <v>6</v>
      </c>
      <c r="L347" s="599">
        <v>3</v>
      </c>
      <c r="M347" s="599">
        <v>0</v>
      </c>
      <c r="N347" s="599">
        <v>0</v>
      </c>
      <c r="O347" s="599">
        <v>0</v>
      </c>
      <c r="P347" s="592"/>
      <c r="Q347" s="827"/>
      <c r="R347" s="597" t="s">
        <v>36</v>
      </c>
      <c r="S347" s="599">
        <v>1</v>
      </c>
      <c r="T347" s="599">
        <v>1</v>
      </c>
      <c r="U347" s="599">
        <v>3</v>
      </c>
      <c r="V347" s="599">
        <v>5</v>
      </c>
      <c r="W347" s="599">
        <v>0</v>
      </c>
      <c r="X347" s="599">
        <v>1</v>
      </c>
      <c r="Y347" s="599">
        <v>0</v>
      </c>
      <c r="Z347" s="599">
        <v>0</v>
      </c>
      <c r="AA347" s="599">
        <v>0</v>
      </c>
      <c r="AB347" s="599">
        <v>0</v>
      </c>
      <c r="AC347" s="592"/>
      <c r="AD347" s="827"/>
      <c r="AE347" s="597" t="s">
        <v>36</v>
      </c>
      <c r="AF347" s="599">
        <v>16</v>
      </c>
      <c r="AG347" s="599">
        <v>42</v>
      </c>
      <c r="AH347" s="599">
        <v>50</v>
      </c>
      <c r="AI347" s="599">
        <v>27</v>
      </c>
      <c r="AJ347" s="599">
        <v>11</v>
      </c>
      <c r="AK347" s="599">
        <v>5</v>
      </c>
      <c r="AL347" s="599">
        <v>3</v>
      </c>
      <c r="AM347" s="599">
        <v>0</v>
      </c>
      <c r="AN347" s="599">
        <v>0</v>
      </c>
      <c r="AO347" s="599">
        <v>0</v>
      </c>
      <c r="AP347" s="591"/>
      <c r="AQ347" s="827"/>
      <c r="AR347" s="597" t="s">
        <v>36</v>
      </c>
      <c r="AS347" s="599">
        <v>8</v>
      </c>
      <c r="AT347" s="599">
        <v>14</v>
      </c>
      <c r="AU347" s="599">
        <v>11</v>
      </c>
      <c r="AV347" s="599">
        <v>5</v>
      </c>
      <c r="AW347" s="599">
        <v>1</v>
      </c>
      <c r="AX347" s="599">
        <v>0</v>
      </c>
      <c r="AY347" s="599">
        <v>1</v>
      </c>
      <c r="AZ347" s="599">
        <v>0</v>
      </c>
      <c r="BA347" s="599">
        <v>0</v>
      </c>
      <c r="BB347" s="599">
        <v>0</v>
      </c>
      <c r="BC347" s="592"/>
      <c r="BD347" s="827"/>
      <c r="BE347" s="597" t="s">
        <v>36</v>
      </c>
      <c r="BF347" s="599">
        <v>9</v>
      </c>
      <c r="BG347" s="599">
        <v>29</v>
      </c>
      <c r="BH347" s="599">
        <v>42</v>
      </c>
      <c r="BI347" s="599">
        <v>27</v>
      </c>
      <c r="BJ347" s="599">
        <v>10</v>
      </c>
      <c r="BK347" s="599">
        <v>6</v>
      </c>
      <c r="BL347" s="599">
        <v>2</v>
      </c>
      <c r="BM347" s="599">
        <v>0</v>
      </c>
      <c r="BN347" s="599">
        <v>0</v>
      </c>
      <c r="BO347" s="599">
        <v>0</v>
      </c>
      <c r="BP347"/>
      <c r="BQ347" s="827"/>
      <c r="BR347" s="597" t="s">
        <v>36</v>
      </c>
      <c r="BS347" s="599">
        <v>4</v>
      </c>
      <c r="BT347" s="599">
        <v>8</v>
      </c>
      <c r="BU347" s="599">
        <v>15</v>
      </c>
      <c r="BV347" s="599">
        <v>6</v>
      </c>
      <c r="BW347" s="599">
        <v>1</v>
      </c>
      <c r="BX347" s="599">
        <v>1</v>
      </c>
      <c r="BY347" s="599">
        <v>1</v>
      </c>
      <c r="BZ347" s="599">
        <v>0</v>
      </c>
      <c r="CA347" s="599">
        <v>0</v>
      </c>
      <c r="CB347" s="599">
        <v>0</v>
      </c>
      <c r="CC347" s="592"/>
      <c r="CD347" s="827"/>
      <c r="CE347" s="597" t="s">
        <v>36</v>
      </c>
      <c r="CF347" s="599">
        <v>13</v>
      </c>
      <c r="CG347" s="599">
        <v>35</v>
      </c>
      <c r="CH347" s="599">
        <v>38</v>
      </c>
      <c r="CI347" s="599">
        <v>26</v>
      </c>
      <c r="CJ347" s="599">
        <v>10</v>
      </c>
      <c r="CK347" s="599">
        <v>5</v>
      </c>
      <c r="CL347" s="599">
        <v>2</v>
      </c>
      <c r="CM347" s="599">
        <v>0</v>
      </c>
      <c r="CN347" s="599">
        <v>0</v>
      </c>
      <c r="CO347" s="599">
        <v>0</v>
      </c>
      <c r="CP347"/>
      <c r="CQ347" s="827"/>
      <c r="CR347" s="597" t="s">
        <v>36</v>
      </c>
      <c r="CS347" s="599">
        <v>1</v>
      </c>
      <c r="CT347" s="599">
        <v>7</v>
      </c>
      <c r="CU347" s="599">
        <v>5</v>
      </c>
      <c r="CV347" s="599">
        <v>3</v>
      </c>
      <c r="CW347" s="599">
        <v>2</v>
      </c>
      <c r="CX347" s="599">
        <v>2</v>
      </c>
      <c r="CY347" s="599">
        <v>1</v>
      </c>
      <c r="CZ347" s="599">
        <v>0</v>
      </c>
      <c r="DA347" s="599">
        <v>0</v>
      </c>
      <c r="DB347" s="599">
        <v>0</v>
      </c>
      <c r="DC347" s="592"/>
      <c r="DD347" s="827"/>
      <c r="DE347" s="597" t="s">
        <v>36</v>
      </c>
      <c r="DF347" s="599">
        <v>16</v>
      </c>
      <c r="DG347" s="599">
        <v>36</v>
      </c>
      <c r="DH347" s="599">
        <v>48</v>
      </c>
      <c r="DI347" s="599">
        <v>29</v>
      </c>
      <c r="DJ347" s="599">
        <v>9</v>
      </c>
      <c r="DK347" s="599">
        <v>4</v>
      </c>
      <c r="DL347" s="599">
        <v>2</v>
      </c>
      <c r="DM347" s="599">
        <v>0</v>
      </c>
      <c r="DN347" s="599">
        <v>0</v>
      </c>
      <c r="DO347" s="599">
        <v>0</v>
      </c>
    </row>
    <row r="348" spans="1:119" ht="14.45" customHeight="1" x14ac:dyDescent="0.2">
      <c r="A348"/>
      <c r="B348" s="838"/>
      <c r="C348" s="592"/>
      <c r="D348" s="827"/>
      <c r="E348" s="597" t="s">
        <v>37</v>
      </c>
      <c r="F348" s="599">
        <v>14</v>
      </c>
      <c r="G348" s="599">
        <v>70</v>
      </c>
      <c r="H348" s="599">
        <v>97</v>
      </c>
      <c r="I348" s="599">
        <v>111</v>
      </c>
      <c r="J348" s="599">
        <v>39</v>
      </c>
      <c r="K348" s="599">
        <v>12</v>
      </c>
      <c r="L348" s="599">
        <v>8</v>
      </c>
      <c r="M348" s="599">
        <v>5</v>
      </c>
      <c r="N348" s="599">
        <v>2</v>
      </c>
      <c r="O348" s="599">
        <v>1</v>
      </c>
      <c r="P348" s="592"/>
      <c r="Q348" s="827"/>
      <c r="R348" s="597" t="s">
        <v>37</v>
      </c>
      <c r="S348" s="599">
        <v>2</v>
      </c>
      <c r="T348" s="599">
        <v>2</v>
      </c>
      <c r="U348" s="599">
        <v>7</v>
      </c>
      <c r="V348" s="599">
        <v>8</v>
      </c>
      <c r="W348" s="599">
        <v>6</v>
      </c>
      <c r="X348" s="599">
        <v>3</v>
      </c>
      <c r="Y348" s="599">
        <v>2</v>
      </c>
      <c r="Z348" s="599">
        <v>1</v>
      </c>
      <c r="AA348" s="599">
        <v>1</v>
      </c>
      <c r="AB348" s="599">
        <v>0</v>
      </c>
      <c r="AC348" s="592"/>
      <c r="AD348" s="827"/>
      <c r="AE348" s="597" t="s">
        <v>37</v>
      </c>
      <c r="AF348" s="599">
        <v>12</v>
      </c>
      <c r="AG348" s="599">
        <v>68</v>
      </c>
      <c r="AH348" s="599">
        <v>90</v>
      </c>
      <c r="AI348" s="599">
        <v>103</v>
      </c>
      <c r="AJ348" s="599">
        <v>33</v>
      </c>
      <c r="AK348" s="599">
        <v>9</v>
      </c>
      <c r="AL348" s="599">
        <v>6</v>
      </c>
      <c r="AM348" s="599">
        <v>4</v>
      </c>
      <c r="AN348" s="599">
        <v>1</v>
      </c>
      <c r="AO348" s="599">
        <v>1</v>
      </c>
      <c r="AP348" s="591"/>
      <c r="AQ348" s="827"/>
      <c r="AR348" s="597" t="s">
        <v>37</v>
      </c>
      <c r="AS348" s="599">
        <v>8</v>
      </c>
      <c r="AT348" s="599">
        <v>20</v>
      </c>
      <c r="AU348" s="599">
        <v>29</v>
      </c>
      <c r="AV348" s="599">
        <v>20</v>
      </c>
      <c r="AW348" s="599">
        <v>8</v>
      </c>
      <c r="AX348" s="599">
        <v>2</v>
      </c>
      <c r="AY348" s="599">
        <v>1</v>
      </c>
      <c r="AZ348" s="599">
        <v>2</v>
      </c>
      <c r="BA348" s="599">
        <v>0</v>
      </c>
      <c r="BB348" s="599">
        <v>0</v>
      </c>
      <c r="BC348" s="592"/>
      <c r="BD348" s="827"/>
      <c r="BE348" s="597" t="s">
        <v>37</v>
      </c>
      <c r="BF348" s="599">
        <v>6</v>
      </c>
      <c r="BG348" s="599">
        <v>50</v>
      </c>
      <c r="BH348" s="599">
        <v>68</v>
      </c>
      <c r="BI348" s="599">
        <v>91</v>
      </c>
      <c r="BJ348" s="599">
        <v>31</v>
      </c>
      <c r="BK348" s="599">
        <v>10</v>
      </c>
      <c r="BL348" s="599">
        <v>7</v>
      </c>
      <c r="BM348" s="599">
        <v>3</v>
      </c>
      <c r="BN348" s="599">
        <v>2</v>
      </c>
      <c r="BO348" s="599">
        <v>1</v>
      </c>
      <c r="BP348"/>
      <c r="BQ348" s="827"/>
      <c r="BR348" s="597" t="s">
        <v>37</v>
      </c>
      <c r="BS348" s="599">
        <v>2</v>
      </c>
      <c r="BT348" s="599">
        <v>14</v>
      </c>
      <c r="BU348" s="599">
        <v>16</v>
      </c>
      <c r="BV348" s="599">
        <v>14</v>
      </c>
      <c r="BW348" s="599">
        <v>5</v>
      </c>
      <c r="BX348" s="599">
        <v>1</v>
      </c>
      <c r="BY348" s="599">
        <v>3</v>
      </c>
      <c r="BZ348" s="599">
        <v>1</v>
      </c>
      <c r="CA348" s="599">
        <v>0</v>
      </c>
      <c r="CB348" s="599">
        <v>0</v>
      </c>
      <c r="CC348" s="592"/>
      <c r="CD348" s="827"/>
      <c r="CE348" s="597" t="s">
        <v>37</v>
      </c>
      <c r="CF348" s="599">
        <v>12</v>
      </c>
      <c r="CG348" s="599">
        <v>56</v>
      </c>
      <c r="CH348" s="599">
        <v>81</v>
      </c>
      <c r="CI348" s="599">
        <v>97</v>
      </c>
      <c r="CJ348" s="599">
        <v>34</v>
      </c>
      <c r="CK348" s="599">
        <v>11</v>
      </c>
      <c r="CL348" s="599">
        <v>5</v>
      </c>
      <c r="CM348" s="599">
        <v>4</v>
      </c>
      <c r="CN348" s="599">
        <v>2</v>
      </c>
      <c r="CO348" s="599">
        <v>1</v>
      </c>
      <c r="CP348"/>
      <c r="CQ348" s="827"/>
      <c r="CR348" s="597" t="s">
        <v>37</v>
      </c>
      <c r="CS348" s="599">
        <v>1</v>
      </c>
      <c r="CT348" s="599">
        <v>10</v>
      </c>
      <c r="CU348" s="599">
        <v>13</v>
      </c>
      <c r="CV348" s="599">
        <v>12</v>
      </c>
      <c r="CW348" s="599">
        <v>10</v>
      </c>
      <c r="CX348" s="599">
        <v>3</v>
      </c>
      <c r="CY348" s="599">
        <v>0</v>
      </c>
      <c r="CZ348" s="599">
        <v>2</v>
      </c>
      <c r="DA348" s="599">
        <v>0</v>
      </c>
      <c r="DB348" s="599">
        <v>0</v>
      </c>
      <c r="DC348" s="592"/>
      <c r="DD348" s="827"/>
      <c r="DE348" s="597" t="s">
        <v>37</v>
      </c>
      <c r="DF348" s="599">
        <v>13</v>
      </c>
      <c r="DG348" s="599">
        <v>60</v>
      </c>
      <c r="DH348" s="599">
        <v>84</v>
      </c>
      <c r="DI348" s="599">
        <v>99</v>
      </c>
      <c r="DJ348" s="599">
        <v>29</v>
      </c>
      <c r="DK348" s="599">
        <v>9</v>
      </c>
      <c r="DL348" s="599">
        <v>8</v>
      </c>
      <c r="DM348" s="599">
        <v>3</v>
      </c>
      <c r="DN348" s="599">
        <v>2</v>
      </c>
      <c r="DO348" s="599">
        <v>1</v>
      </c>
    </row>
    <row r="349" spans="1:119" ht="14.45" customHeight="1" x14ac:dyDescent="0.2">
      <c r="A349"/>
      <c r="B349" s="838"/>
      <c r="C349" s="592"/>
      <c r="D349" s="827"/>
      <c r="E349" s="597" t="s">
        <v>38</v>
      </c>
      <c r="F349" s="599">
        <v>14</v>
      </c>
      <c r="G349" s="599">
        <v>39</v>
      </c>
      <c r="H349" s="599">
        <v>104</v>
      </c>
      <c r="I349" s="599">
        <v>174</v>
      </c>
      <c r="J349" s="599">
        <v>79</v>
      </c>
      <c r="K349" s="599">
        <v>65</v>
      </c>
      <c r="L349" s="599">
        <v>36</v>
      </c>
      <c r="M349" s="599">
        <v>17</v>
      </c>
      <c r="N349" s="599">
        <v>3</v>
      </c>
      <c r="O349" s="599">
        <v>0</v>
      </c>
      <c r="P349" s="592"/>
      <c r="Q349" s="827"/>
      <c r="R349" s="597" t="s">
        <v>38</v>
      </c>
      <c r="S349" s="599">
        <v>1</v>
      </c>
      <c r="T349" s="599">
        <v>2</v>
      </c>
      <c r="U349" s="599">
        <v>7</v>
      </c>
      <c r="V349" s="599">
        <v>19</v>
      </c>
      <c r="W349" s="599">
        <v>7</v>
      </c>
      <c r="X349" s="599">
        <v>13</v>
      </c>
      <c r="Y349" s="599">
        <v>7</v>
      </c>
      <c r="Z349" s="599">
        <v>4</v>
      </c>
      <c r="AA349" s="599">
        <v>0</v>
      </c>
      <c r="AB349" s="599">
        <v>0</v>
      </c>
      <c r="AC349" s="592"/>
      <c r="AD349" s="827"/>
      <c r="AE349" s="597" t="s">
        <v>38</v>
      </c>
      <c r="AF349" s="599">
        <v>13</v>
      </c>
      <c r="AG349" s="599">
        <v>37</v>
      </c>
      <c r="AH349" s="599">
        <v>97</v>
      </c>
      <c r="AI349" s="599">
        <v>155</v>
      </c>
      <c r="AJ349" s="599">
        <v>72</v>
      </c>
      <c r="AK349" s="599">
        <v>52</v>
      </c>
      <c r="AL349" s="599">
        <v>29</v>
      </c>
      <c r="AM349" s="599">
        <v>13</v>
      </c>
      <c r="AN349" s="599">
        <v>3</v>
      </c>
      <c r="AO349" s="599">
        <v>0</v>
      </c>
      <c r="AP349" s="591"/>
      <c r="AQ349" s="827"/>
      <c r="AR349" s="597" t="s">
        <v>38</v>
      </c>
      <c r="AS349" s="599">
        <v>7</v>
      </c>
      <c r="AT349" s="599">
        <v>15</v>
      </c>
      <c r="AU349" s="599">
        <v>28</v>
      </c>
      <c r="AV349" s="599">
        <v>38</v>
      </c>
      <c r="AW349" s="599">
        <v>6</v>
      </c>
      <c r="AX349" s="599">
        <v>11</v>
      </c>
      <c r="AY349" s="599">
        <v>5</v>
      </c>
      <c r="AZ349" s="599">
        <v>3</v>
      </c>
      <c r="BA349" s="599">
        <v>0</v>
      </c>
      <c r="BB349" s="599">
        <v>0</v>
      </c>
      <c r="BC349" s="592"/>
      <c r="BD349" s="827"/>
      <c r="BE349" s="597" t="s">
        <v>38</v>
      </c>
      <c r="BF349" s="599">
        <v>7</v>
      </c>
      <c r="BG349" s="599">
        <v>24</v>
      </c>
      <c r="BH349" s="599">
        <v>76</v>
      </c>
      <c r="BI349" s="599">
        <v>136</v>
      </c>
      <c r="BJ349" s="599">
        <v>73</v>
      </c>
      <c r="BK349" s="599">
        <v>54</v>
      </c>
      <c r="BL349" s="599">
        <v>31</v>
      </c>
      <c r="BM349" s="599">
        <v>14</v>
      </c>
      <c r="BN349" s="599">
        <v>3</v>
      </c>
      <c r="BO349" s="599">
        <v>0</v>
      </c>
      <c r="BP349"/>
      <c r="BQ349" s="827"/>
      <c r="BR349" s="597" t="s">
        <v>38</v>
      </c>
      <c r="BS349" s="599">
        <v>2</v>
      </c>
      <c r="BT349" s="599">
        <v>6</v>
      </c>
      <c r="BU349" s="599">
        <v>7</v>
      </c>
      <c r="BV349" s="599">
        <v>15</v>
      </c>
      <c r="BW349" s="599">
        <v>5</v>
      </c>
      <c r="BX349" s="599">
        <v>5</v>
      </c>
      <c r="BY349" s="599">
        <v>3</v>
      </c>
      <c r="BZ349" s="599">
        <v>2</v>
      </c>
      <c r="CA349" s="599">
        <v>0</v>
      </c>
      <c r="CB349" s="599">
        <v>0</v>
      </c>
      <c r="CC349" s="592"/>
      <c r="CD349" s="827"/>
      <c r="CE349" s="597" t="s">
        <v>38</v>
      </c>
      <c r="CF349" s="599">
        <v>12</v>
      </c>
      <c r="CG349" s="599">
        <v>33</v>
      </c>
      <c r="CH349" s="599">
        <v>97</v>
      </c>
      <c r="CI349" s="599">
        <v>159</v>
      </c>
      <c r="CJ349" s="599">
        <v>74</v>
      </c>
      <c r="CK349" s="599">
        <v>60</v>
      </c>
      <c r="CL349" s="599">
        <v>33</v>
      </c>
      <c r="CM349" s="599">
        <v>15</v>
      </c>
      <c r="CN349" s="599">
        <v>3</v>
      </c>
      <c r="CO349" s="599">
        <v>0</v>
      </c>
      <c r="CP349"/>
      <c r="CQ349" s="827"/>
      <c r="CR349" s="597" t="s">
        <v>38</v>
      </c>
      <c r="CS349" s="599">
        <v>1</v>
      </c>
      <c r="CT349" s="599">
        <v>6</v>
      </c>
      <c r="CU349" s="599">
        <v>18</v>
      </c>
      <c r="CV349" s="599">
        <v>20</v>
      </c>
      <c r="CW349" s="599">
        <v>10</v>
      </c>
      <c r="CX349" s="599">
        <v>12</v>
      </c>
      <c r="CY349" s="599">
        <v>7</v>
      </c>
      <c r="CZ349" s="599">
        <v>4</v>
      </c>
      <c r="DA349" s="599">
        <v>0</v>
      </c>
      <c r="DB349" s="599">
        <v>0</v>
      </c>
      <c r="DC349" s="592"/>
      <c r="DD349" s="827"/>
      <c r="DE349" s="597" t="s">
        <v>38</v>
      </c>
      <c r="DF349" s="599">
        <v>13</v>
      </c>
      <c r="DG349" s="599">
        <v>33</v>
      </c>
      <c r="DH349" s="599">
        <v>86</v>
      </c>
      <c r="DI349" s="599">
        <v>154</v>
      </c>
      <c r="DJ349" s="599">
        <v>69</v>
      </c>
      <c r="DK349" s="599">
        <v>53</v>
      </c>
      <c r="DL349" s="599">
        <v>29</v>
      </c>
      <c r="DM349" s="599">
        <v>13</v>
      </c>
      <c r="DN349" s="599">
        <v>3</v>
      </c>
      <c r="DO349" s="599">
        <v>0</v>
      </c>
    </row>
    <row r="350" spans="1:119" ht="14.45" customHeight="1" x14ac:dyDescent="0.2">
      <c r="A350"/>
      <c r="B350" s="838"/>
      <c r="C350" s="592"/>
      <c r="D350" s="827"/>
      <c r="E350" s="597" t="s">
        <v>39</v>
      </c>
      <c r="F350" s="599">
        <v>11</v>
      </c>
      <c r="G350" s="599">
        <v>18</v>
      </c>
      <c r="H350" s="599">
        <v>98</v>
      </c>
      <c r="I350" s="599">
        <v>173</v>
      </c>
      <c r="J350" s="599">
        <v>130</v>
      </c>
      <c r="K350" s="599">
        <v>107</v>
      </c>
      <c r="L350" s="599">
        <v>88</v>
      </c>
      <c r="M350" s="599">
        <v>32</v>
      </c>
      <c r="N350" s="599">
        <v>8</v>
      </c>
      <c r="O350" s="599">
        <v>7</v>
      </c>
      <c r="P350" s="592"/>
      <c r="Q350" s="827"/>
      <c r="R350" s="597" t="s">
        <v>39</v>
      </c>
      <c r="S350" s="599">
        <v>0</v>
      </c>
      <c r="T350" s="599">
        <v>0</v>
      </c>
      <c r="U350" s="599">
        <v>5</v>
      </c>
      <c r="V350" s="599">
        <v>14</v>
      </c>
      <c r="W350" s="599">
        <v>6</v>
      </c>
      <c r="X350" s="599">
        <v>11</v>
      </c>
      <c r="Y350" s="599">
        <v>14</v>
      </c>
      <c r="Z350" s="599">
        <v>8</v>
      </c>
      <c r="AA350" s="599">
        <v>1</v>
      </c>
      <c r="AB350" s="599">
        <v>0</v>
      </c>
      <c r="AC350" s="592"/>
      <c r="AD350" s="827"/>
      <c r="AE350" s="597" t="s">
        <v>39</v>
      </c>
      <c r="AF350" s="599">
        <v>11</v>
      </c>
      <c r="AG350" s="599">
        <v>18</v>
      </c>
      <c r="AH350" s="599">
        <v>93</v>
      </c>
      <c r="AI350" s="599">
        <v>159</v>
      </c>
      <c r="AJ350" s="599">
        <v>124</v>
      </c>
      <c r="AK350" s="599">
        <v>96</v>
      </c>
      <c r="AL350" s="599">
        <v>74</v>
      </c>
      <c r="AM350" s="599">
        <v>24</v>
      </c>
      <c r="AN350" s="599">
        <v>7</v>
      </c>
      <c r="AO350" s="599">
        <v>7</v>
      </c>
      <c r="AP350" s="591"/>
      <c r="AQ350" s="827"/>
      <c r="AR350" s="597" t="s">
        <v>39</v>
      </c>
      <c r="AS350" s="599">
        <v>3</v>
      </c>
      <c r="AT350" s="599">
        <v>5</v>
      </c>
      <c r="AU350" s="599">
        <v>19</v>
      </c>
      <c r="AV350" s="599">
        <v>36</v>
      </c>
      <c r="AW350" s="599">
        <v>21</v>
      </c>
      <c r="AX350" s="599">
        <v>8</v>
      </c>
      <c r="AY350" s="599">
        <v>5</v>
      </c>
      <c r="AZ350" s="599">
        <v>1</v>
      </c>
      <c r="BA350" s="599">
        <v>0</v>
      </c>
      <c r="BB350" s="599">
        <v>0</v>
      </c>
      <c r="BC350" s="592"/>
      <c r="BD350" s="827"/>
      <c r="BE350" s="597" t="s">
        <v>39</v>
      </c>
      <c r="BF350" s="599">
        <v>8</v>
      </c>
      <c r="BG350" s="599">
        <v>13</v>
      </c>
      <c r="BH350" s="599">
        <v>79</v>
      </c>
      <c r="BI350" s="599">
        <v>137</v>
      </c>
      <c r="BJ350" s="599">
        <v>109</v>
      </c>
      <c r="BK350" s="599">
        <v>99</v>
      </c>
      <c r="BL350" s="599">
        <v>83</v>
      </c>
      <c r="BM350" s="599">
        <v>31</v>
      </c>
      <c r="BN350" s="599">
        <v>8</v>
      </c>
      <c r="BO350" s="599">
        <v>7</v>
      </c>
      <c r="BP350"/>
      <c r="BQ350" s="827"/>
      <c r="BR350" s="597" t="s">
        <v>39</v>
      </c>
      <c r="BS350" s="599">
        <v>1</v>
      </c>
      <c r="BT350" s="599">
        <v>2</v>
      </c>
      <c r="BU350" s="599">
        <v>5</v>
      </c>
      <c r="BV350" s="599">
        <v>7</v>
      </c>
      <c r="BW350" s="599">
        <v>4</v>
      </c>
      <c r="BX350" s="599">
        <v>6</v>
      </c>
      <c r="BY350" s="599">
        <v>4</v>
      </c>
      <c r="BZ350" s="599">
        <v>3</v>
      </c>
      <c r="CA350" s="599">
        <v>0</v>
      </c>
      <c r="CB350" s="599">
        <v>1</v>
      </c>
      <c r="CC350" s="592"/>
      <c r="CD350" s="827"/>
      <c r="CE350" s="597" t="s">
        <v>39</v>
      </c>
      <c r="CF350" s="599">
        <v>10</v>
      </c>
      <c r="CG350" s="599">
        <v>16</v>
      </c>
      <c r="CH350" s="599">
        <v>93</v>
      </c>
      <c r="CI350" s="599">
        <v>166</v>
      </c>
      <c r="CJ350" s="599">
        <v>126</v>
      </c>
      <c r="CK350" s="599">
        <v>101</v>
      </c>
      <c r="CL350" s="599">
        <v>84</v>
      </c>
      <c r="CM350" s="599">
        <v>29</v>
      </c>
      <c r="CN350" s="599">
        <v>8</v>
      </c>
      <c r="CO350" s="599">
        <v>6</v>
      </c>
      <c r="CP350"/>
      <c r="CQ350" s="827"/>
      <c r="CR350" s="597" t="s">
        <v>39</v>
      </c>
      <c r="CS350" s="599">
        <v>0</v>
      </c>
      <c r="CT350" s="599">
        <v>3</v>
      </c>
      <c r="CU350" s="599">
        <v>9</v>
      </c>
      <c r="CV350" s="599">
        <v>15</v>
      </c>
      <c r="CW350" s="599">
        <v>13</v>
      </c>
      <c r="CX350" s="599">
        <v>10</v>
      </c>
      <c r="CY350" s="599">
        <v>14</v>
      </c>
      <c r="CZ350" s="599">
        <v>7</v>
      </c>
      <c r="DA350" s="599">
        <v>1</v>
      </c>
      <c r="DB350" s="599">
        <v>0</v>
      </c>
      <c r="DC350" s="592"/>
      <c r="DD350" s="827"/>
      <c r="DE350" s="597" t="s">
        <v>39</v>
      </c>
      <c r="DF350" s="599">
        <v>11</v>
      </c>
      <c r="DG350" s="599">
        <v>15</v>
      </c>
      <c r="DH350" s="599">
        <v>89</v>
      </c>
      <c r="DI350" s="599">
        <v>158</v>
      </c>
      <c r="DJ350" s="599">
        <v>117</v>
      </c>
      <c r="DK350" s="599">
        <v>97</v>
      </c>
      <c r="DL350" s="599">
        <v>74</v>
      </c>
      <c r="DM350" s="599">
        <v>25</v>
      </c>
      <c r="DN350" s="599">
        <v>7</v>
      </c>
      <c r="DO350" s="599">
        <v>7</v>
      </c>
    </row>
    <row r="351" spans="1:119" ht="14.45" customHeight="1" x14ac:dyDescent="0.2">
      <c r="A351"/>
      <c r="B351" s="838"/>
      <c r="C351" s="592"/>
      <c r="D351" s="827"/>
      <c r="E351" s="597" t="s">
        <v>40</v>
      </c>
      <c r="F351" s="599">
        <v>1</v>
      </c>
      <c r="G351" s="599">
        <v>6</v>
      </c>
      <c r="H351" s="599">
        <v>42</v>
      </c>
      <c r="I351" s="599">
        <v>97</v>
      </c>
      <c r="J351" s="599">
        <v>97</v>
      </c>
      <c r="K351" s="599">
        <v>140</v>
      </c>
      <c r="L351" s="599">
        <v>155</v>
      </c>
      <c r="M351" s="599">
        <v>80</v>
      </c>
      <c r="N351" s="599">
        <v>59</v>
      </c>
      <c r="O351" s="599">
        <v>13</v>
      </c>
      <c r="P351" s="592"/>
      <c r="Q351" s="827"/>
      <c r="R351" s="597" t="s">
        <v>40</v>
      </c>
      <c r="S351" s="599">
        <v>0</v>
      </c>
      <c r="T351" s="599">
        <v>0</v>
      </c>
      <c r="U351" s="599">
        <v>2</v>
      </c>
      <c r="V351" s="599">
        <v>5</v>
      </c>
      <c r="W351" s="599">
        <v>7</v>
      </c>
      <c r="X351" s="599">
        <v>15</v>
      </c>
      <c r="Y351" s="599">
        <v>31</v>
      </c>
      <c r="Z351" s="599">
        <v>16</v>
      </c>
      <c r="AA351" s="599">
        <v>11</v>
      </c>
      <c r="AB351" s="599">
        <v>4</v>
      </c>
      <c r="AC351" s="592"/>
      <c r="AD351" s="827"/>
      <c r="AE351" s="597" t="s">
        <v>40</v>
      </c>
      <c r="AF351" s="599">
        <v>1</v>
      </c>
      <c r="AG351" s="599">
        <v>6</v>
      </c>
      <c r="AH351" s="599">
        <v>40</v>
      </c>
      <c r="AI351" s="599">
        <v>92</v>
      </c>
      <c r="AJ351" s="599">
        <v>90</v>
      </c>
      <c r="AK351" s="599">
        <v>125</v>
      </c>
      <c r="AL351" s="599">
        <v>124</v>
      </c>
      <c r="AM351" s="599">
        <v>64</v>
      </c>
      <c r="AN351" s="599">
        <v>48</v>
      </c>
      <c r="AO351" s="599">
        <v>9</v>
      </c>
      <c r="AP351" s="591"/>
      <c r="AQ351" s="827"/>
      <c r="AR351" s="597" t="s">
        <v>40</v>
      </c>
      <c r="AS351" s="599">
        <v>1</v>
      </c>
      <c r="AT351" s="599">
        <v>2</v>
      </c>
      <c r="AU351" s="599">
        <v>11</v>
      </c>
      <c r="AV351" s="599">
        <v>14</v>
      </c>
      <c r="AW351" s="599">
        <v>5</v>
      </c>
      <c r="AX351" s="599">
        <v>16</v>
      </c>
      <c r="AY351" s="599">
        <v>15</v>
      </c>
      <c r="AZ351" s="599">
        <v>6</v>
      </c>
      <c r="BA351" s="599">
        <v>1</v>
      </c>
      <c r="BB351" s="599">
        <v>0</v>
      </c>
      <c r="BC351" s="592"/>
      <c r="BD351" s="827"/>
      <c r="BE351" s="597" t="s">
        <v>40</v>
      </c>
      <c r="BF351" s="599">
        <v>0</v>
      </c>
      <c r="BG351" s="599">
        <v>4</v>
      </c>
      <c r="BH351" s="599">
        <v>31</v>
      </c>
      <c r="BI351" s="599">
        <v>83</v>
      </c>
      <c r="BJ351" s="599">
        <v>92</v>
      </c>
      <c r="BK351" s="599">
        <v>124</v>
      </c>
      <c r="BL351" s="599">
        <v>140</v>
      </c>
      <c r="BM351" s="599">
        <v>74</v>
      </c>
      <c r="BN351" s="599">
        <v>58</v>
      </c>
      <c r="BO351" s="599">
        <v>13</v>
      </c>
      <c r="BP351"/>
      <c r="BQ351" s="827"/>
      <c r="BR351" s="597" t="s">
        <v>40</v>
      </c>
      <c r="BS351" s="599">
        <v>0</v>
      </c>
      <c r="BT351" s="599">
        <v>2</v>
      </c>
      <c r="BU351" s="599">
        <v>1</v>
      </c>
      <c r="BV351" s="599">
        <v>6</v>
      </c>
      <c r="BW351" s="599">
        <v>4</v>
      </c>
      <c r="BX351" s="599">
        <v>6</v>
      </c>
      <c r="BY351" s="599">
        <v>4</v>
      </c>
      <c r="BZ351" s="599">
        <v>3</v>
      </c>
      <c r="CA351" s="599">
        <v>4</v>
      </c>
      <c r="CB351" s="599">
        <v>1</v>
      </c>
      <c r="CC351" s="592"/>
      <c r="CD351" s="827"/>
      <c r="CE351" s="597" t="s">
        <v>40</v>
      </c>
      <c r="CF351" s="599">
        <v>1</v>
      </c>
      <c r="CG351" s="599">
        <v>4</v>
      </c>
      <c r="CH351" s="599">
        <v>41</v>
      </c>
      <c r="CI351" s="599">
        <v>91</v>
      </c>
      <c r="CJ351" s="599">
        <v>93</v>
      </c>
      <c r="CK351" s="599">
        <v>134</v>
      </c>
      <c r="CL351" s="599">
        <v>151</v>
      </c>
      <c r="CM351" s="599">
        <v>77</v>
      </c>
      <c r="CN351" s="599">
        <v>55</v>
      </c>
      <c r="CO351" s="599">
        <v>12</v>
      </c>
      <c r="CP351"/>
      <c r="CQ351" s="827"/>
      <c r="CR351" s="597" t="s">
        <v>40</v>
      </c>
      <c r="CS351" s="599">
        <v>0</v>
      </c>
      <c r="CT351" s="599">
        <v>2</v>
      </c>
      <c r="CU351" s="599">
        <v>4</v>
      </c>
      <c r="CV351" s="599">
        <v>12</v>
      </c>
      <c r="CW351" s="599">
        <v>9</v>
      </c>
      <c r="CX351" s="599">
        <v>14</v>
      </c>
      <c r="CY351" s="599">
        <v>21</v>
      </c>
      <c r="CZ351" s="599">
        <v>8</v>
      </c>
      <c r="DA351" s="599">
        <v>4</v>
      </c>
      <c r="DB351" s="599">
        <v>0</v>
      </c>
      <c r="DC351" s="592"/>
      <c r="DD351" s="827"/>
      <c r="DE351" s="597" t="s">
        <v>40</v>
      </c>
      <c r="DF351" s="599">
        <v>1</v>
      </c>
      <c r="DG351" s="599">
        <v>4</v>
      </c>
      <c r="DH351" s="599">
        <v>38</v>
      </c>
      <c r="DI351" s="599">
        <v>85</v>
      </c>
      <c r="DJ351" s="599">
        <v>88</v>
      </c>
      <c r="DK351" s="599">
        <v>126</v>
      </c>
      <c r="DL351" s="599">
        <v>134</v>
      </c>
      <c r="DM351" s="599">
        <v>72</v>
      </c>
      <c r="DN351" s="599">
        <v>55</v>
      </c>
      <c r="DO351" s="599">
        <v>13</v>
      </c>
    </row>
    <row r="352" spans="1:119" ht="14.45" customHeight="1" x14ac:dyDescent="0.2">
      <c r="A352"/>
      <c r="B352" s="838"/>
      <c r="C352" s="592"/>
      <c r="D352" s="828"/>
      <c r="E352" s="597" t="s">
        <v>41</v>
      </c>
      <c r="F352" s="599">
        <v>0</v>
      </c>
      <c r="G352" s="599">
        <v>0</v>
      </c>
      <c r="H352" s="599">
        <v>3</v>
      </c>
      <c r="I352" s="599">
        <v>9</v>
      </c>
      <c r="J352" s="599">
        <v>21</v>
      </c>
      <c r="K352" s="599">
        <v>24</v>
      </c>
      <c r="L352" s="599">
        <v>46</v>
      </c>
      <c r="M352" s="599">
        <v>23</v>
      </c>
      <c r="N352" s="599">
        <v>29</v>
      </c>
      <c r="O352" s="599">
        <v>22</v>
      </c>
      <c r="P352" s="592"/>
      <c r="Q352" s="828"/>
      <c r="R352" s="597" t="s">
        <v>41</v>
      </c>
      <c r="S352" s="599">
        <v>0</v>
      </c>
      <c r="T352" s="599">
        <v>0</v>
      </c>
      <c r="U352" s="599">
        <v>0</v>
      </c>
      <c r="V352" s="599">
        <v>1</v>
      </c>
      <c r="W352" s="599">
        <v>3</v>
      </c>
      <c r="X352" s="599">
        <v>3</v>
      </c>
      <c r="Y352" s="599">
        <v>9</v>
      </c>
      <c r="Z352" s="599">
        <v>5</v>
      </c>
      <c r="AA352" s="599">
        <v>11</v>
      </c>
      <c r="AB352" s="599">
        <v>8</v>
      </c>
      <c r="AC352" s="592"/>
      <c r="AD352" s="828"/>
      <c r="AE352" s="597" t="s">
        <v>41</v>
      </c>
      <c r="AF352" s="599">
        <v>0</v>
      </c>
      <c r="AG352" s="599">
        <v>0</v>
      </c>
      <c r="AH352" s="599">
        <v>3</v>
      </c>
      <c r="AI352" s="599">
        <v>8</v>
      </c>
      <c r="AJ352" s="599">
        <v>18</v>
      </c>
      <c r="AK352" s="599">
        <v>21</v>
      </c>
      <c r="AL352" s="599">
        <v>37</v>
      </c>
      <c r="AM352" s="599">
        <v>18</v>
      </c>
      <c r="AN352" s="599">
        <v>18</v>
      </c>
      <c r="AO352" s="599">
        <v>14</v>
      </c>
      <c r="AP352" s="591"/>
      <c r="AQ352" s="828"/>
      <c r="AR352" s="597" t="s">
        <v>41</v>
      </c>
      <c r="AS352" s="599">
        <v>0</v>
      </c>
      <c r="AT352" s="599">
        <v>0</v>
      </c>
      <c r="AU352" s="599">
        <v>1</v>
      </c>
      <c r="AV352" s="599">
        <v>1</v>
      </c>
      <c r="AW352" s="599">
        <v>1</v>
      </c>
      <c r="AX352" s="599">
        <v>2</v>
      </c>
      <c r="AY352" s="599">
        <v>1</v>
      </c>
      <c r="AZ352" s="599">
        <v>0</v>
      </c>
      <c r="BA352" s="599">
        <v>3</v>
      </c>
      <c r="BB352" s="599">
        <v>0</v>
      </c>
      <c r="BC352" s="592"/>
      <c r="BD352" s="828"/>
      <c r="BE352" s="597" t="s">
        <v>41</v>
      </c>
      <c r="BF352" s="599">
        <v>0</v>
      </c>
      <c r="BG352" s="599">
        <v>0</v>
      </c>
      <c r="BH352" s="599">
        <v>2</v>
      </c>
      <c r="BI352" s="599">
        <v>8</v>
      </c>
      <c r="BJ352" s="599">
        <v>20</v>
      </c>
      <c r="BK352" s="599">
        <v>22</v>
      </c>
      <c r="BL352" s="599">
        <v>45</v>
      </c>
      <c r="BM352" s="599">
        <v>23</v>
      </c>
      <c r="BN352" s="599">
        <v>26</v>
      </c>
      <c r="BO352" s="599">
        <v>22</v>
      </c>
      <c r="BP352"/>
      <c r="BQ352" s="828"/>
      <c r="BR352" s="597" t="s">
        <v>41</v>
      </c>
      <c r="BS352" s="599">
        <v>0</v>
      </c>
      <c r="BT352" s="599">
        <v>0</v>
      </c>
      <c r="BU352" s="599">
        <v>0</v>
      </c>
      <c r="BV352" s="599">
        <v>1</v>
      </c>
      <c r="BW352" s="599">
        <v>2</v>
      </c>
      <c r="BX352" s="599">
        <v>0</v>
      </c>
      <c r="BY352" s="599">
        <v>0</v>
      </c>
      <c r="BZ352" s="599">
        <v>1</v>
      </c>
      <c r="CA352" s="599">
        <v>1</v>
      </c>
      <c r="CB352" s="599">
        <v>0</v>
      </c>
      <c r="CC352" s="592"/>
      <c r="CD352" s="828"/>
      <c r="CE352" s="597" t="s">
        <v>41</v>
      </c>
      <c r="CF352" s="599">
        <v>0</v>
      </c>
      <c r="CG352" s="599">
        <v>0</v>
      </c>
      <c r="CH352" s="599">
        <v>3</v>
      </c>
      <c r="CI352" s="599">
        <v>8</v>
      </c>
      <c r="CJ352" s="599">
        <v>19</v>
      </c>
      <c r="CK352" s="599">
        <v>24</v>
      </c>
      <c r="CL352" s="599">
        <v>46</v>
      </c>
      <c r="CM352" s="599">
        <v>22</v>
      </c>
      <c r="CN352" s="599">
        <v>28</v>
      </c>
      <c r="CO352" s="599">
        <v>22</v>
      </c>
      <c r="CP352"/>
      <c r="CQ352" s="828"/>
      <c r="CR352" s="597" t="s">
        <v>41</v>
      </c>
      <c r="CS352" s="599">
        <v>0</v>
      </c>
      <c r="CT352" s="599">
        <v>0</v>
      </c>
      <c r="CU352" s="599">
        <v>0</v>
      </c>
      <c r="CV352" s="599">
        <v>0</v>
      </c>
      <c r="CW352" s="599">
        <v>2</v>
      </c>
      <c r="CX352" s="599">
        <v>2</v>
      </c>
      <c r="CY352" s="599">
        <v>4</v>
      </c>
      <c r="CZ352" s="599">
        <v>0</v>
      </c>
      <c r="DA352" s="599">
        <v>4</v>
      </c>
      <c r="DB352" s="599">
        <v>1</v>
      </c>
      <c r="DC352" s="592"/>
      <c r="DD352" s="828"/>
      <c r="DE352" s="597" t="s">
        <v>41</v>
      </c>
      <c r="DF352" s="599">
        <v>0</v>
      </c>
      <c r="DG352" s="599">
        <v>0</v>
      </c>
      <c r="DH352" s="599">
        <v>3</v>
      </c>
      <c r="DI352" s="599">
        <v>9</v>
      </c>
      <c r="DJ352" s="599">
        <v>19</v>
      </c>
      <c r="DK352" s="599">
        <v>22</v>
      </c>
      <c r="DL352" s="599">
        <v>42</v>
      </c>
      <c r="DM352" s="599">
        <v>23</v>
      </c>
      <c r="DN352" s="599">
        <v>25</v>
      </c>
      <c r="DO352" s="599">
        <v>21</v>
      </c>
    </row>
    <row r="353" spans="1:119" ht="14.45" customHeight="1" x14ac:dyDescent="0.2">
      <c r="A353"/>
      <c r="B353" s="324"/>
      <c r="C353" s="592"/>
      <c r="D353" s="592"/>
      <c r="E353" s="592"/>
      <c r="F353" s="592"/>
      <c r="G353" s="592"/>
      <c r="H353" s="592"/>
      <c r="I353" s="592"/>
      <c r="J353" s="592"/>
      <c r="K353" s="592"/>
      <c r="L353" s="592"/>
      <c r="M353" s="592"/>
      <c r="N353" s="592"/>
      <c r="O353" s="592"/>
      <c r="P353" s="592"/>
      <c r="Q353" s="592"/>
      <c r="R353" s="592"/>
      <c r="S353" s="592"/>
      <c r="T353" s="592"/>
      <c r="U353" s="592"/>
      <c r="V353" s="592"/>
      <c r="W353" s="592"/>
      <c r="X353" s="592"/>
      <c r="Y353" s="592"/>
      <c r="Z353" s="592"/>
      <c r="AA353" s="592"/>
      <c r="AB353" s="592"/>
      <c r="AC353" s="592"/>
      <c r="AD353" s="592"/>
      <c r="AE353" s="592"/>
      <c r="AF353" s="592"/>
      <c r="AG353" s="592"/>
      <c r="AH353" s="592"/>
      <c r="AI353" s="592"/>
      <c r="AJ353" s="592"/>
      <c r="AK353" s="592"/>
      <c r="AL353" s="592"/>
      <c r="AM353" s="592"/>
      <c r="AN353" s="592"/>
      <c r="AO353" s="592"/>
      <c r="AP353" s="591"/>
      <c r="AQ353" s="592"/>
      <c r="AR353" s="592"/>
      <c r="AS353" s="592"/>
      <c r="AT353" s="592"/>
      <c r="AU353" s="592"/>
      <c r="AV353" s="592"/>
      <c r="AW353" s="592"/>
      <c r="AX353" s="592"/>
      <c r="AY353" s="592"/>
      <c r="AZ353" s="592"/>
      <c r="BA353" s="592"/>
      <c r="BB353" s="592"/>
      <c r="BC353" s="592"/>
      <c r="BD353" s="592"/>
      <c r="BE353" s="592"/>
      <c r="BF353" s="592"/>
      <c r="BG353" s="592"/>
      <c r="BH353" s="592"/>
      <c r="BI353" s="592"/>
      <c r="BJ353" s="592"/>
      <c r="BK353" s="592"/>
      <c r="BL353" s="592"/>
      <c r="BM353" s="592"/>
      <c r="BN353" s="592"/>
      <c r="BO353" s="592"/>
      <c r="BP353"/>
      <c r="BQ353" s="592"/>
      <c r="BR353" s="592"/>
      <c r="BS353" s="592"/>
      <c r="BT353" s="592"/>
      <c r="BU353" s="592"/>
      <c r="BV353" s="592"/>
      <c r="BW353" s="592"/>
      <c r="BX353" s="592"/>
      <c r="BY353" s="592"/>
      <c r="BZ353" s="592"/>
      <c r="CA353" s="592"/>
      <c r="CB353" s="592"/>
      <c r="CC353" s="592"/>
      <c r="CD353" s="592"/>
      <c r="CE353" s="592"/>
      <c r="CF353" s="592"/>
      <c r="CG353" s="592"/>
      <c r="CH353" s="592"/>
      <c r="CI353" s="592"/>
      <c r="CJ353" s="592"/>
      <c r="CK353" s="592"/>
      <c r="CL353" s="592"/>
      <c r="CM353" s="592"/>
      <c r="CN353" s="592"/>
      <c r="CO353" s="592"/>
      <c r="CP353"/>
      <c r="CQ353" s="592"/>
      <c r="CR353" s="592"/>
      <c r="CS353" s="592"/>
      <c r="CT353" s="592"/>
      <c r="CU353" s="592"/>
      <c r="CV353" s="592"/>
      <c r="CW353" s="592"/>
      <c r="CX353" s="592"/>
      <c r="CY353" s="592"/>
      <c r="CZ353" s="592"/>
      <c r="DA353" s="592"/>
      <c r="DB353" s="592"/>
      <c r="DC353" s="592"/>
      <c r="DD353" s="592"/>
      <c r="DE353" s="592"/>
      <c r="DF353" s="592"/>
      <c r="DG353" s="592"/>
      <c r="DH353" s="592"/>
      <c r="DI353" s="592"/>
      <c r="DJ353" s="592"/>
      <c r="DK353" s="592"/>
      <c r="DL353" s="592"/>
      <c r="DM353" s="592"/>
      <c r="DN353" s="592"/>
      <c r="DO353" s="592"/>
    </row>
    <row r="354" spans="1:119" ht="14.45" customHeight="1" x14ac:dyDescent="0.3">
      <c r="A354"/>
      <c r="B354" s="324"/>
      <c r="C354" s="592"/>
      <c r="D354" s="829" t="s">
        <v>246</v>
      </c>
      <c r="E354" s="829"/>
      <c r="F354" s="595"/>
      <c r="G354" s="595"/>
      <c r="H354" s="595"/>
      <c r="I354" s="595"/>
      <c r="J354" s="595"/>
      <c r="K354" s="595"/>
      <c r="L354" s="595"/>
      <c r="M354" s="595"/>
      <c r="N354" s="595"/>
      <c r="O354" s="595"/>
      <c r="P354" s="592"/>
      <c r="Q354" s="829" t="s">
        <v>246</v>
      </c>
      <c r="R354" s="829"/>
      <c r="S354" s="595"/>
      <c r="T354" s="595"/>
      <c r="U354" s="595"/>
      <c r="V354" s="595"/>
      <c r="W354" s="595"/>
      <c r="X354" s="595"/>
      <c r="Y354" s="595"/>
      <c r="Z354" s="595"/>
      <c r="AA354" s="595"/>
      <c r="AB354" s="595"/>
      <c r="AC354" s="592"/>
      <c r="AD354" s="829" t="s">
        <v>246</v>
      </c>
      <c r="AE354" s="829"/>
      <c r="AF354" s="595"/>
      <c r="AG354" s="595"/>
      <c r="AH354" s="595"/>
      <c r="AI354" s="595"/>
      <c r="AJ354" s="595"/>
      <c r="AK354" s="595"/>
      <c r="AL354" s="595"/>
      <c r="AM354" s="595"/>
      <c r="AN354" s="595"/>
      <c r="AO354" s="595"/>
      <c r="AP354" s="591"/>
      <c r="AQ354" s="829" t="s">
        <v>246</v>
      </c>
      <c r="AR354" s="829"/>
      <c r="AS354" s="595"/>
      <c r="AT354" s="595"/>
      <c r="AU354" s="595"/>
      <c r="AV354" s="595"/>
      <c r="AW354" s="595"/>
      <c r="AX354" s="595"/>
      <c r="AY354" s="595"/>
      <c r="AZ354" s="595"/>
      <c r="BA354" s="595"/>
      <c r="BB354" s="595"/>
      <c r="BC354" s="592"/>
      <c r="BD354" s="829" t="s">
        <v>246</v>
      </c>
      <c r="BE354" s="829"/>
      <c r="BF354" s="595"/>
      <c r="BG354" s="595"/>
      <c r="BH354" s="595"/>
      <c r="BI354" s="595"/>
      <c r="BJ354" s="595"/>
      <c r="BK354" s="595"/>
      <c r="BL354" s="595"/>
      <c r="BM354" s="595"/>
      <c r="BN354" s="595"/>
      <c r="BO354" s="595"/>
      <c r="BP354"/>
      <c r="BQ354" s="829" t="s">
        <v>246</v>
      </c>
      <c r="BR354" s="829"/>
      <c r="BS354" s="595"/>
      <c r="BT354" s="595"/>
      <c r="BU354" s="595"/>
      <c r="BV354" s="595"/>
      <c r="BW354" s="595"/>
      <c r="BX354" s="595"/>
      <c r="BY354" s="595"/>
      <c r="BZ354" s="595"/>
      <c r="CA354" s="595"/>
      <c r="CB354" s="595"/>
      <c r="CC354" s="592"/>
      <c r="CD354" s="829" t="s">
        <v>246</v>
      </c>
      <c r="CE354" s="829"/>
      <c r="CF354" s="595"/>
      <c r="CG354" s="595"/>
      <c r="CH354" s="595"/>
      <c r="CI354" s="595"/>
      <c r="CJ354" s="595"/>
      <c r="CK354" s="595"/>
      <c r="CL354" s="595"/>
      <c r="CM354" s="595"/>
      <c r="CN354" s="595"/>
      <c r="CO354" s="595"/>
      <c r="CP354"/>
      <c r="CQ354" s="829" t="s">
        <v>246</v>
      </c>
      <c r="CR354" s="829"/>
      <c r="CS354" s="595"/>
      <c r="CT354" s="595"/>
      <c r="CU354" s="595"/>
      <c r="CV354" s="595"/>
      <c r="CW354" s="595"/>
      <c r="CX354" s="595"/>
      <c r="CY354" s="595"/>
      <c r="CZ354" s="595"/>
      <c r="DA354" s="595"/>
      <c r="DB354" s="595"/>
      <c r="DC354" s="592"/>
      <c r="DD354" s="829" t="s">
        <v>246</v>
      </c>
      <c r="DE354" s="829"/>
      <c r="DF354" s="595"/>
      <c r="DG354" s="595"/>
      <c r="DH354" s="595"/>
      <c r="DI354" s="595"/>
      <c r="DJ354" s="595"/>
      <c r="DK354" s="595"/>
      <c r="DL354" s="595"/>
      <c r="DM354" s="595"/>
      <c r="DN354" s="595"/>
      <c r="DO354" s="595"/>
    </row>
    <row r="355" spans="1:119" ht="28.9" customHeight="1" x14ac:dyDescent="0.2">
      <c r="A355"/>
      <c r="B355" s="324"/>
      <c r="C355" s="592"/>
      <c r="D355" s="829"/>
      <c r="E355" s="829"/>
      <c r="F355" s="831" t="s">
        <v>171</v>
      </c>
      <c r="G355" s="831"/>
      <c r="H355" s="831"/>
      <c r="I355" s="831"/>
      <c r="J355" s="831"/>
      <c r="K355" s="831"/>
      <c r="L355" s="831"/>
      <c r="M355" s="831"/>
      <c r="N355" s="831"/>
      <c r="O355" s="831"/>
      <c r="P355" s="592"/>
      <c r="Q355" s="829"/>
      <c r="R355" s="829"/>
      <c r="S355" s="831" t="s">
        <v>171</v>
      </c>
      <c r="T355" s="831"/>
      <c r="U355" s="831"/>
      <c r="V355" s="831"/>
      <c r="W355" s="831"/>
      <c r="X355" s="831"/>
      <c r="Y355" s="831"/>
      <c r="Z355" s="831"/>
      <c r="AA355" s="831"/>
      <c r="AB355" s="831"/>
      <c r="AC355" s="592"/>
      <c r="AD355" s="829"/>
      <c r="AE355" s="829"/>
      <c r="AF355" s="839" t="s">
        <v>171</v>
      </c>
      <c r="AG355" s="840"/>
      <c r="AH355" s="840"/>
      <c r="AI355" s="840"/>
      <c r="AJ355" s="840"/>
      <c r="AK355" s="840"/>
      <c r="AL355" s="840"/>
      <c r="AM355" s="840"/>
      <c r="AN355" s="840"/>
      <c r="AO355" s="841"/>
      <c r="AP355" s="591"/>
      <c r="AQ355" s="829"/>
      <c r="AR355" s="829"/>
      <c r="AS355" s="831" t="s">
        <v>171</v>
      </c>
      <c r="AT355" s="831"/>
      <c r="AU355" s="831"/>
      <c r="AV355" s="831"/>
      <c r="AW355" s="831"/>
      <c r="AX355" s="831"/>
      <c r="AY355" s="831"/>
      <c r="AZ355" s="831"/>
      <c r="BA355" s="831"/>
      <c r="BB355" s="831"/>
      <c r="BC355" s="592"/>
      <c r="BD355" s="829"/>
      <c r="BE355" s="829"/>
      <c r="BF355" s="831" t="s">
        <v>171</v>
      </c>
      <c r="BG355" s="831"/>
      <c r="BH355" s="831"/>
      <c r="BI355" s="831"/>
      <c r="BJ355" s="831"/>
      <c r="BK355" s="831"/>
      <c r="BL355" s="831"/>
      <c r="BM355" s="831"/>
      <c r="BN355" s="831"/>
      <c r="BO355" s="831"/>
      <c r="BP355"/>
      <c r="BQ355" s="829"/>
      <c r="BR355" s="829"/>
      <c r="BS355" s="831" t="s">
        <v>171</v>
      </c>
      <c r="BT355" s="831"/>
      <c r="BU355" s="831"/>
      <c r="BV355" s="831"/>
      <c r="BW355" s="831"/>
      <c r="BX355" s="831"/>
      <c r="BY355" s="831"/>
      <c r="BZ355" s="831"/>
      <c r="CA355" s="831"/>
      <c r="CB355" s="831"/>
      <c r="CC355" s="592"/>
      <c r="CD355" s="829"/>
      <c r="CE355" s="829"/>
      <c r="CF355" s="831" t="s">
        <v>171</v>
      </c>
      <c r="CG355" s="831"/>
      <c r="CH355" s="831"/>
      <c r="CI355" s="831"/>
      <c r="CJ355" s="831"/>
      <c r="CK355" s="831"/>
      <c r="CL355" s="831"/>
      <c r="CM355" s="831"/>
      <c r="CN355" s="831"/>
      <c r="CO355" s="831"/>
      <c r="CP355"/>
      <c r="CQ355" s="829"/>
      <c r="CR355" s="829"/>
      <c r="CS355" s="831" t="s">
        <v>171</v>
      </c>
      <c r="CT355" s="831"/>
      <c r="CU355" s="831"/>
      <c r="CV355" s="831"/>
      <c r="CW355" s="831"/>
      <c r="CX355" s="831"/>
      <c r="CY355" s="831"/>
      <c r="CZ355" s="831"/>
      <c r="DA355" s="831"/>
      <c r="DB355" s="831"/>
      <c r="DC355" s="592"/>
      <c r="DD355" s="829"/>
      <c r="DE355" s="829"/>
      <c r="DF355" s="831" t="s">
        <v>171</v>
      </c>
      <c r="DG355" s="831"/>
      <c r="DH355" s="831"/>
      <c r="DI355" s="831"/>
      <c r="DJ355" s="831"/>
      <c r="DK355" s="831"/>
      <c r="DL355" s="831"/>
      <c r="DM355" s="831"/>
      <c r="DN355" s="831"/>
      <c r="DO355" s="831"/>
    </row>
    <row r="356" spans="1:119" ht="14.45" customHeight="1" x14ac:dyDescent="0.2">
      <c r="A356"/>
      <c r="B356" s="324"/>
      <c r="C356" s="592"/>
      <c r="D356" s="830"/>
      <c r="E356" s="830"/>
      <c r="F356" s="596" t="s">
        <v>16</v>
      </c>
      <c r="G356" s="596">
        <v>1</v>
      </c>
      <c r="H356" s="596">
        <v>2</v>
      </c>
      <c r="I356" s="596">
        <v>3</v>
      </c>
      <c r="J356" s="596">
        <v>4</v>
      </c>
      <c r="K356" s="596">
        <v>5</v>
      </c>
      <c r="L356" s="596">
        <v>6</v>
      </c>
      <c r="M356" s="596">
        <v>7</v>
      </c>
      <c r="N356" s="596">
        <v>8</v>
      </c>
      <c r="O356" s="596">
        <v>9</v>
      </c>
      <c r="P356" s="592"/>
      <c r="Q356" s="830"/>
      <c r="R356" s="830"/>
      <c r="S356" s="596" t="s">
        <v>16</v>
      </c>
      <c r="T356" s="596">
        <v>1</v>
      </c>
      <c r="U356" s="596">
        <v>2</v>
      </c>
      <c r="V356" s="596">
        <v>3</v>
      </c>
      <c r="W356" s="596">
        <v>4</v>
      </c>
      <c r="X356" s="596">
        <v>5</v>
      </c>
      <c r="Y356" s="596">
        <v>6</v>
      </c>
      <c r="Z356" s="596">
        <v>7</v>
      </c>
      <c r="AA356" s="596">
        <v>8</v>
      </c>
      <c r="AB356" s="596">
        <v>9</v>
      </c>
      <c r="AC356" s="592"/>
      <c r="AD356" s="830"/>
      <c r="AE356" s="830"/>
      <c r="AF356" s="596" t="s">
        <v>16</v>
      </c>
      <c r="AG356" s="596">
        <v>1</v>
      </c>
      <c r="AH356" s="596">
        <v>2</v>
      </c>
      <c r="AI356" s="596">
        <v>3</v>
      </c>
      <c r="AJ356" s="596">
        <v>4</v>
      </c>
      <c r="AK356" s="596">
        <v>5</v>
      </c>
      <c r="AL356" s="596">
        <v>6</v>
      </c>
      <c r="AM356" s="596">
        <v>7</v>
      </c>
      <c r="AN356" s="596">
        <v>8</v>
      </c>
      <c r="AO356" s="596">
        <v>9</v>
      </c>
      <c r="AP356" s="591"/>
      <c r="AQ356" s="830"/>
      <c r="AR356" s="830"/>
      <c r="AS356" s="596" t="s">
        <v>16</v>
      </c>
      <c r="AT356" s="596">
        <v>1</v>
      </c>
      <c r="AU356" s="596">
        <v>2</v>
      </c>
      <c r="AV356" s="596">
        <v>3</v>
      </c>
      <c r="AW356" s="596">
        <v>4</v>
      </c>
      <c r="AX356" s="596">
        <v>5</v>
      </c>
      <c r="AY356" s="596">
        <v>6</v>
      </c>
      <c r="AZ356" s="596">
        <v>7</v>
      </c>
      <c r="BA356" s="596">
        <v>8</v>
      </c>
      <c r="BB356" s="596">
        <v>9</v>
      </c>
      <c r="BC356" s="592"/>
      <c r="BD356" s="830"/>
      <c r="BE356" s="830"/>
      <c r="BF356" s="596" t="s">
        <v>16</v>
      </c>
      <c r="BG356" s="596">
        <v>1</v>
      </c>
      <c r="BH356" s="596">
        <v>2</v>
      </c>
      <c r="BI356" s="596">
        <v>3</v>
      </c>
      <c r="BJ356" s="596">
        <v>4</v>
      </c>
      <c r="BK356" s="596">
        <v>5</v>
      </c>
      <c r="BL356" s="596">
        <v>6</v>
      </c>
      <c r="BM356" s="596">
        <v>7</v>
      </c>
      <c r="BN356" s="596">
        <v>8</v>
      </c>
      <c r="BO356" s="596">
        <v>9</v>
      </c>
      <c r="BP356"/>
      <c r="BQ356" s="830"/>
      <c r="BR356" s="830"/>
      <c r="BS356" s="596" t="s">
        <v>16</v>
      </c>
      <c r="BT356" s="596">
        <v>1</v>
      </c>
      <c r="BU356" s="596">
        <v>2</v>
      </c>
      <c r="BV356" s="596">
        <v>3</v>
      </c>
      <c r="BW356" s="596">
        <v>4</v>
      </c>
      <c r="BX356" s="596">
        <v>5</v>
      </c>
      <c r="BY356" s="596">
        <v>6</v>
      </c>
      <c r="BZ356" s="596">
        <v>7</v>
      </c>
      <c r="CA356" s="596">
        <v>8</v>
      </c>
      <c r="CB356" s="596">
        <v>9</v>
      </c>
      <c r="CC356" s="592"/>
      <c r="CD356" s="830"/>
      <c r="CE356" s="830"/>
      <c r="CF356" s="596" t="s">
        <v>16</v>
      </c>
      <c r="CG356" s="596">
        <v>1</v>
      </c>
      <c r="CH356" s="596">
        <v>2</v>
      </c>
      <c r="CI356" s="596">
        <v>3</v>
      </c>
      <c r="CJ356" s="596">
        <v>4</v>
      </c>
      <c r="CK356" s="596">
        <v>5</v>
      </c>
      <c r="CL356" s="596">
        <v>6</v>
      </c>
      <c r="CM356" s="596">
        <v>7</v>
      </c>
      <c r="CN356" s="596">
        <v>8</v>
      </c>
      <c r="CO356" s="596">
        <v>9</v>
      </c>
      <c r="CP356"/>
      <c r="CQ356" s="830"/>
      <c r="CR356" s="830"/>
      <c r="CS356" s="596" t="s">
        <v>16</v>
      </c>
      <c r="CT356" s="596">
        <v>1</v>
      </c>
      <c r="CU356" s="596">
        <v>2</v>
      </c>
      <c r="CV356" s="596">
        <v>3</v>
      </c>
      <c r="CW356" s="596">
        <v>4</v>
      </c>
      <c r="CX356" s="596">
        <v>5</v>
      </c>
      <c r="CY356" s="596">
        <v>6</v>
      </c>
      <c r="CZ356" s="596">
        <v>7</v>
      </c>
      <c r="DA356" s="596">
        <v>8</v>
      </c>
      <c r="DB356" s="596">
        <v>9</v>
      </c>
      <c r="DC356" s="592"/>
      <c r="DD356" s="830"/>
      <c r="DE356" s="830"/>
      <c r="DF356" s="596" t="s">
        <v>16</v>
      </c>
      <c r="DG356" s="596">
        <v>1</v>
      </c>
      <c r="DH356" s="596">
        <v>2</v>
      </c>
      <c r="DI356" s="596">
        <v>3</v>
      </c>
      <c r="DJ356" s="596">
        <v>4</v>
      </c>
      <c r="DK356" s="596">
        <v>5</v>
      </c>
      <c r="DL356" s="596">
        <v>6</v>
      </c>
      <c r="DM356" s="596">
        <v>7</v>
      </c>
      <c r="DN356" s="596">
        <v>8</v>
      </c>
      <c r="DO356" s="596">
        <v>9</v>
      </c>
    </row>
    <row r="357" spans="1:119" ht="14.45" customHeight="1" x14ac:dyDescent="0.2">
      <c r="A357"/>
      <c r="B357" s="324"/>
      <c r="C357" s="592"/>
      <c r="D357" s="826" t="s">
        <v>173</v>
      </c>
      <c r="E357" s="601" t="s">
        <v>92</v>
      </c>
      <c r="F357" s="599" t="s">
        <v>191</v>
      </c>
      <c r="G357" s="599" t="s">
        <v>191</v>
      </c>
      <c r="H357" s="599" t="s">
        <v>191</v>
      </c>
      <c r="I357" s="599" t="s">
        <v>191</v>
      </c>
      <c r="J357" s="599" t="s">
        <v>191</v>
      </c>
      <c r="K357" s="599" t="s">
        <v>191</v>
      </c>
      <c r="L357" s="599" t="s">
        <v>191</v>
      </c>
      <c r="M357" s="599" t="s">
        <v>191</v>
      </c>
      <c r="N357" s="599" t="s">
        <v>191</v>
      </c>
      <c r="O357" s="600" t="s">
        <v>191</v>
      </c>
      <c r="P357" s="592"/>
      <c r="Q357" s="826" t="s">
        <v>173</v>
      </c>
      <c r="R357" s="597" t="s">
        <v>92</v>
      </c>
      <c r="S357" s="599" t="s">
        <v>191</v>
      </c>
      <c r="T357" s="599" t="s">
        <v>191</v>
      </c>
      <c r="U357" s="599" t="s">
        <v>191</v>
      </c>
      <c r="V357" s="599" t="s">
        <v>191</v>
      </c>
      <c r="W357" s="599" t="s">
        <v>191</v>
      </c>
      <c r="X357" s="599" t="s">
        <v>191</v>
      </c>
      <c r="Y357" s="599" t="s">
        <v>191</v>
      </c>
      <c r="Z357" s="599" t="s">
        <v>191</v>
      </c>
      <c r="AA357" s="599" t="s">
        <v>191</v>
      </c>
      <c r="AB357" s="600" t="s">
        <v>191</v>
      </c>
      <c r="AC357" s="592"/>
      <c r="AD357" s="826" t="s">
        <v>173</v>
      </c>
      <c r="AE357" s="597" t="s">
        <v>92</v>
      </c>
      <c r="AF357" s="599" t="s">
        <v>191</v>
      </c>
      <c r="AG357" s="599" t="s">
        <v>191</v>
      </c>
      <c r="AH357" s="599" t="s">
        <v>191</v>
      </c>
      <c r="AI357" s="599" t="s">
        <v>191</v>
      </c>
      <c r="AJ357" s="599" t="s">
        <v>191</v>
      </c>
      <c r="AK357" s="599" t="s">
        <v>191</v>
      </c>
      <c r="AL357" s="599" t="s">
        <v>191</v>
      </c>
      <c r="AM357" s="599" t="s">
        <v>191</v>
      </c>
      <c r="AN357" s="599" t="s">
        <v>191</v>
      </c>
      <c r="AO357" s="600" t="s">
        <v>191</v>
      </c>
      <c r="AP357" s="591"/>
      <c r="AQ357" s="826" t="s">
        <v>173</v>
      </c>
      <c r="AR357" s="597" t="s">
        <v>92</v>
      </c>
      <c r="AS357" s="599" t="s">
        <v>191</v>
      </c>
      <c r="AT357" s="599" t="s">
        <v>191</v>
      </c>
      <c r="AU357" s="599" t="s">
        <v>191</v>
      </c>
      <c r="AV357" s="599" t="s">
        <v>191</v>
      </c>
      <c r="AW357" s="599" t="s">
        <v>191</v>
      </c>
      <c r="AX357" s="599" t="s">
        <v>191</v>
      </c>
      <c r="AY357" s="599" t="s">
        <v>191</v>
      </c>
      <c r="AZ357" s="599" t="s">
        <v>191</v>
      </c>
      <c r="BA357" s="599" t="s">
        <v>191</v>
      </c>
      <c r="BB357" s="600" t="s">
        <v>191</v>
      </c>
      <c r="BC357" s="592"/>
      <c r="BD357" s="826" t="s">
        <v>173</v>
      </c>
      <c r="BE357" s="597" t="s">
        <v>92</v>
      </c>
      <c r="BF357" s="599" t="s">
        <v>191</v>
      </c>
      <c r="BG357" s="599" t="s">
        <v>191</v>
      </c>
      <c r="BH357" s="599" t="s">
        <v>191</v>
      </c>
      <c r="BI357" s="599" t="s">
        <v>191</v>
      </c>
      <c r="BJ357" s="599" t="s">
        <v>191</v>
      </c>
      <c r="BK357" s="599" t="s">
        <v>191</v>
      </c>
      <c r="BL357" s="599" t="s">
        <v>191</v>
      </c>
      <c r="BM357" s="599" t="s">
        <v>191</v>
      </c>
      <c r="BN357" s="599" t="s">
        <v>191</v>
      </c>
      <c r="BO357" s="600" t="s">
        <v>191</v>
      </c>
      <c r="BP357"/>
      <c r="BQ357" s="826" t="s">
        <v>173</v>
      </c>
      <c r="BR357" s="597" t="s">
        <v>92</v>
      </c>
      <c r="BS357" s="599" t="s">
        <v>191</v>
      </c>
      <c r="BT357" s="599" t="s">
        <v>191</v>
      </c>
      <c r="BU357" s="599" t="s">
        <v>191</v>
      </c>
      <c r="BV357" s="599" t="s">
        <v>191</v>
      </c>
      <c r="BW357" s="599" t="s">
        <v>191</v>
      </c>
      <c r="BX357" s="599" t="s">
        <v>191</v>
      </c>
      <c r="BY357" s="599" t="s">
        <v>191</v>
      </c>
      <c r="BZ357" s="599" t="s">
        <v>191</v>
      </c>
      <c r="CA357" s="599" t="s">
        <v>191</v>
      </c>
      <c r="CB357" s="600" t="s">
        <v>191</v>
      </c>
      <c r="CC357" s="592"/>
      <c r="CD357" s="826" t="s">
        <v>173</v>
      </c>
      <c r="CE357" s="597" t="s">
        <v>92</v>
      </c>
      <c r="CF357" s="599" t="s">
        <v>191</v>
      </c>
      <c r="CG357" s="599" t="s">
        <v>191</v>
      </c>
      <c r="CH357" s="599" t="s">
        <v>191</v>
      </c>
      <c r="CI357" s="599" t="s">
        <v>191</v>
      </c>
      <c r="CJ357" s="599" t="s">
        <v>191</v>
      </c>
      <c r="CK357" s="599" t="s">
        <v>191</v>
      </c>
      <c r="CL357" s="599" t="s">
        <v>191</v>
      </c>
      <c r="CM357" s="599" t="s">
        <v>191</v>
      </c>
      <c r="CN357" s="599" t="s">
        <v>191</v>
      </c>
      <c r="CO357" s="600" t="s">
        <v>191</v>
      </c>
      <c r="CP357"/>
      <c r="CQ357" s="826" t="s">
        <v>173</v>
      </c>
      <c r="CR357" s="597" t="s">
        <v>92</v>
      </c>
      <c r="CS357" s="599" t="s">
        <v>191</v>
      </c>
      <c r="CT357" s="599" t="s">
        <v>191</v>
      </c>
      <c r="CU357" s="599" t="s">
        <v>191</v>
      </c>
      <c r="CV357" s="599" t="s">
        <v>191</v>
      </c>
      <c r="CW357" s="599" t="s">
        <v>191</v>
      </c>
      <c r="CX357" s="599" t="s">
        <v>191</v>
      </c>
      <c r="CY357" s="599" t="s">
        <v>191</v>
      </c>
      <c r="CZ357" s="599" t="s">
        <v>191</v>
      </c>
      <c r="DA357" s="599" t="s">
        <v>191</v>
      </c>
      <c r="DB357" s="600" t="s">
        <v>191</v>
      </c>
      <c r="DC357" s="592"/>
      <c r="DD357" s="826" t="s">
        <v>173</v>
      </c>
      <c r="DE357" s="597" t="s">
        <v>92</v>
      </c>
      <c r="DF357" s="599" t="s">
        <v>191</v>
      </c>
      <c r="DG357" s="599" t="s">
        <v>191</v>
      </c>
      <c r="DH357" s="599" t="s">
        <v>191</v>
      </c>
      <c r="DI357" s="599" t="s">
        <v>191</v>
      </c>
      <c r="DJ357" s="599" t="s">
        <v>191</v>
      </c>
      <c r="DK357" s="599" t="s">
        <v>191</v>
      </c>
      <c r="DL357" s="599" t="s">
        <v>191</v>
      </c>
      <c r="DM357" s="599" t="s">
        <v>191</v>
      </c>
      <c r="DN357" s="599" t="s">
        <v>191</v>
      </c>
      <c r="DO357" s="600" t="s">
        <v>191</v>
      </c>
    </row>
    <row r="358" spans="1:119" ht="14.45" customHeight="1" x14ac:dyDescent="0.2">
      <c r="A358"/>
      <c r="B358" s="324"/>
      <c r="C358" s="592"/>
      <c r="D358" s="827"/>
      <c r="E358" s="601">
        <v>1</v>
      </c>
      <c r="F358" s="599" t="s">
        <v>191</v>
      </c>
      <c r="G358" s="599" t="s">
        <v>191</v>
      </c>
      <c r="H358" s="599" t="s">
        <v>191</v>
      </c>
      <c r="I358" s="599" t="s">
        <v>191</v>
      </c>
      <c r="J358" s="599" t="s">
        <v>191</v>
      </c>
      <c r="K358" s="599" t="s">
        <v>191</v>
      </c>
      <c r="L358" s="599" t="s">
        <v>191</v>
      </c>
      <c r="M358" s="599" t="s">
        <v>191</v>
      </c>
      <c r="N358" s="599" t="s">
        <v>191</v>
      </c>
      <c r="O358" s="599" t="s">
        <v>191</v>
      </c>
      <c r="P358" s="592"/>
      <c r="Q358" s="827"/>
      <c r="R358" s="597">
        <v>1</v>
      </c>
      <c r="S358" s="599" t="s">
        <v>191</v>
      </c>
      <c r="T358" s="599" t="s">
        <v>191</v>
      </c>
      <c r="U358" s="599" t="s">
        <v>191</v>
      </c>
      <c r="V358" s="599" t="s">
        <v>191</v>
      </c>
      <c r="W358" s="599" t="s">
        <v>191</v>
      </c>
      <c r="X358" s="599" t="s">
        <v>191</v>
      </c>
      <c r="Y358" s="599" t="s">
        <v>191</v>
      </c>
      <c r="Z358" s="599" t="s">
        <v>191</v>
      </c>
      <c r="AA358" s="599" t="s">
        <v>191</v>
      </c>
      <c r="AB358" s="599" t="s">
        <v>191</v>
      </c>
      <c r="AC358" s="592"/>
      <c r="AD358" s="827"/>
      <c r="AE358" s="597">
        <v>1</v>
      </c>
      <c r="AF358" s="599" t="s">
        <v>191</v>
      </c>
      <c r="AG358" s="599" t="s">
        <v>191</v>
      </c>
      <c r="AH358" s="599" t="s">
        <v>191</v>
      </c>
      <c r="AI358" s="599" t="s">
        <v>191</v>
      </c>
      <c r="AJ358" s="599" t="s">
        <v>191</v>
      </c>
      <c r="AK358" s="599" t="s">
        <v>191</v>
      </c>
      <c r="AL358" s="599" t="s">
        <v>191</v>
      </c>
      <c r="AM358" s="599" t="s">
        <v>191</v>
      </c>
      <c r="AN358" s="599" t="s">
        <v>191</v>
      </c>
      <c r="AO358" s="599" t="s">
        <v>191</v>
      </c>
      <c r="AP358" s="591"/>
      <c r="AQ358" s="827"/>
      <c r="AR358" s="597">
        <v>1</v>
      </c>
      <c r="AS358" s="599" t="s">
        <v>191</v>
      </c>
      <c r="AT358" s="599" t="s">
        <v>191</v>
      </c>
      <c r="AU358" s="599" t="s">
        <v>191</v>
      </c>
      <c r="AV358" s="599" t="s">
        <v>191</v>
      </c>
      <c r="AW358" s="599" t="s">
        <v>191</v>
      </c>
      <c r="AX358" s="599" t="s">
        <v>191</v>
      </c>
      <c r="AY358" s="599" t="s">
        <v>191</v>
      </c>
      <c r="AZ358" s="599" t="s">
        <v>191</v>
      </c>
      <c r="BA358" s="599" t="s">
        <v>191</v>
      </c>
      <c r="BB358" s="599" t="s">
        <v>191</v>
      </c>
      <c r="BC358" s="592"/>
      <c r="BD358" s="827"/>
      <c r="BE358" s="597">
        <v>1</v>
      </c>
      <c r="BF358" s="599" t="s">
        <v>191</v>
      </c>
      <c r="BG358" s="599" t="s">
        <v>191</v>
      </c>
      <c r="BH358" s="599" t="s">
        <v>191</v>
      </c>
      <c r="BI358" s="599" t="s">
        <v>191</v>
      </c>
      <c r="BJ358" s="599" t="s">
        <v>191</v>
      </c>
      <c r="BK358" s="599" t="s">
        <v>191</v>
      </c>
      <c r="BL358" s="599" t="s">
        <v>191</v>
      </c>
      <c r="BM358" s="599" t="s">
        <v>191</v>
      </c>
      <c r="BN358" s="599" t="s">
        <v>191</v>
      </c>
      <c r="BO358" s="599" t="s">
        <v>191</v>
      </c>
      <c r="BP358"/>
      <c r="BQ358" s="827"/>
      <c r="BR358" s="597">
        <v>1</v>
      </c>
      <c r="BS358" s="599" t="s">
        <v>191</v>
      </c>
      <c r="BT358" s="599" t="s">
        <v>191</v>
      </c>
      <c r="BU358" s="599" t="s">
        <v>191</v>
      </c>
      <c r="BV358" s="599" t="s">
        <v>191</v>
      </c>
      <c r="BW358" s="599" t="s">
        <v>191</v>
      </c>
      <c r="BX358" s="599" t="s">
        <v>191</v>
      </c>
      <c r="BY358" s="599" t="s">
        <v>191</v>
      </c>
      <c r="BZ358" s="599" t="s">
        <v>191</v>
      </c>
      <c r="CA358" s="599" t="s">
        <v>191</v>
      </c>
      <c r="CB358" s="599" t="s">
        <v>191</v>
      </c>
      <c r="CC358" s="592"/>
      <c r="CD358" s="827"/>
      <c r="CE358" s="597">
        <v>1</v>
      </c>
      <c r="CF358" s="599" t="s">
        <v>191</v>
      </c>
      <c r="CG358" s="599" t="s">
        <v>191</v>
      </c>
      <c r="CH358" s="599" t="s">
        <v>191</v>
      </c>
      <c r="CI358" s="599" t="s">
        <v>191</v>
      </c>
      <c r="CJ358" s="599" t="s">
        <v>191</v>
      </c>
      <c r="CK358" s="599" t="s">
        <v>191</v>
      </c>
      <c r="CL358" s="599" t="s">
        <v>191</v>
      </c>
      <c r="CM358" s="599" t="s">
        <v>191</v>
      </c>
      <c r="CN358" s="599" t="s">
        <v>191</v>
      </c>
      <c r="CO358" s="599" t="s">
        <v>191</v>
      </c>
      <c r="CP358"/>
      <c r="CQ358" s="827"/>
      <c r="CR358" s="597">
        <v>1</v>
      </c>
      <c r="CS358" s="599" t="s">
        <v>191</v>
      </c>
      <c r="CT358" s="599" t="s">
        <v>191</v>
      </c>
      <c r="CU358" s="599" t="s">
        <v>191</v>
      </c>
      <c r="CV358" s="599" t="s">
        <v>191</v>
      </c>
      <c r="CW358" s="599" t="s">
        <v>191</v>
      </c>
      <c r="CX358" s="599" t="s">
        <v>191</v>
      </c>
      <c r="CY358" s="599" t="s">
        <v>191</v>
      </c>
      <c r="CZ358" s="599" t="s">
        <v>191</v>
      </c>
      <c r="DA358" s="599" t="s">
        <v>191</v>
      </c>
      <c r="DB358" s="599" t="s">
        <v>191</v>
      </c>
      <c r="DC358" s="592"/>
      <c r="DD358" s="827"/>
      <c r="DE358" s="597">
        <v>1</v>
      </c>
      <c r="DF358" s="599" t="s">
        <v>191</v>
      </c>
      <c r="DG358" s="599" t="s">
        <v>191</v>
      </c>
      <c r="DH358" s="599" t="s">
        <v>191</v>
      </c>
      <c r="DI358" s="599" t="s">
        <v>191</v>
      </c>
      <c r="DJ358" s="599" t="s">
        <v>191</v>
      </c>
      <c r="DK358" s="599" t="s">
        <v>191</v>
      </c>
      <c r="DL358" s="599" t="s">
        <v>191</v>
      </c>
      <c r="DM358" s="599" t="s">
        <v>191</v>
      </c>
      <c r="DN358" s="599" t="s">
        <v>191</v>
      </c>
      <c r="DO358" s="599" t="s">
        <v>191</v>
      </c>
    </row>
    <row r="359" spans="1:119" ht="14.45" customHeight="1" x14ac:dyDescent="0.2">
      <c r="A359"/>
      <c r="B359" s="324"/>
      <c r="C359" s="592"/>
      <c r="D359" s="827"/>
      <c r="E359" s="601" t="s">
        <v>45</v>
      </c>
      <c r="F359" s="599">
        <v>30</v>
      </c>
      <c r="G359" s="599">
        <v>40</v>
      </c>
      <c r="H359" s="599">
        <v>10</v>
      </c>
      <c r="I359" s="599">
        <v>20</v>
      </c>
      <c r="J359" s="599">
        <v>0</v>
      </c>
      <c r="K359" s="599">
        <v>0</v>
      </c>
      <c r="L359" s="599">
        <v>0</v>
      </c>
      <c r="M359" s="599">
        <v>0</v>
      </c>
      <c r="N359" s="599">
        <v>0</v>
      </c>
      <c r="O359" s="599">
        <v>0</v>
      </c>
      <c r="P359" s="592"/>
      <c r="Q359" s="827"/>
      <c r="R359" s="597" t="s">
        <v>45</v>
      </c>
      <c r="S359" s="599" t="s">
        <v>191</v>
      </c>
      <c r="T359" s="599" t="s">
        <v>191</v>
      </c>
      <c r="U359" s="599" t="s">
        <v>191</v>
      </c>
      <c r="V359" s="599" t="s">
        <v>191</v>
      </c>
      <c r="W359" s="599" t="s">
        <v>191</v>
      </c>
      <c r="X359" s="599" t="s">
        <v>191</v>
      </c>
      <c r="Y359" s="599" t="s">
        <v>191</v>
      </c>
      <c r="Z359" s="599" t="s">
        <v>191</v>
      </c>
      <c r="AA359" s="599" t="s">
        <v>191</v>
      </c>
      <c r="AB359" s="599" t="s">
        <v>191</v>
      </c>
      <c r="AC359" s="592"/>
      <c r="AD359" s="827"/>
      <c r="AE359" s="597" t="s">
        <v>45</v>
      </c>
      <c r="AF359" s="599">
        <v>30</v>
      </c>
      <c r="AG359" s="599">
        <v>40</v>
      </c>
      <c r="AH359" s="599">
        <v>10</v>
      </c>
      <c r="AI359" s="599">
        <v>20</v>
      </c>
      <c r="AJ359" s="599">
        <v>0</v>
      </c>
      <c r="AK359" s="599">
        <v>0</v>
      </c>
      <c r="AL359" s="599">
        <v>0</v>
      </c>
      <c r="AM359" s="599">
        <v>0</v>
      </c>
      <c r="AN359" s="599">
        <v>0</v>
      </c>
      <c r="AO359" s="599">
        <v>0</v>
      </c>
      <c r="AP359" s="591"/>
      <c r="AQ359" s="827"/>
      <c r="AR359" s="597" t="s">
        <v>45</v>
      </c>
      <c r="AS359" s="599">
        <v>25</v>
      </c>
      <c r="AT359" s="599">
        <v>50</v>
      </c>
      <c r="AU359" s="599">
        <v>25</v>
      </c>
      <c r="AV359" s="599">
        <v>0</v>
      </c>
      <c r="AW359" s="599">
        <v>0</v>
      </c>
      <c r="AX359" s="599">
        <v>0</v>
      </c>
      <c r="AY359" s="599">
        <v>0</v>
      </c>
      <c r="AZ359" s="599">
        <v>0</v>
      </c>
      <c r="BA359" s="599">
        <v>0</v>
      </c>
      <c r="BB359" s="599">
        <v>0</v>
      </c>
      <c r="BC359" s="592"/>
      <c r="BD359" s="827"/>
      <c r="BE359" s="597" t="s">
        <v>45</v>
      </c>
      <c r="BF359" s="599">
        <v>33.333333333333329</v>
      </c>
      <c r="BG359" s="599">
        <v>33.333333333333329</v>
      </c>
      <c r="BH359" s="599">
        <v>0</v>
      </c>
      <c r="BI359" s="599">
        <v>33.333333333333329</v>
      </c>
      <c r="BJ359" s="599">
        <v>0</v>
      </c>
      <c r="BK359" s="599">
        <v>0</v>
      </c>
      <c r="BL359" s="599">
        <v>0</v>
      </c>
      <c r="BM359" s="599">
        <v>0</v>
      </c>
      <c r="BN359" s="599">
        <v>0</v>
      </c>
      <c r="BO359" s="599">
        <v>0</v>
      </c>
      <c r="BP359"/>
      <c r="BQ359" s="827"/>
      <c r="BR359" s="597" t="s">
        <v>45</v>
      </c>
      <c r="BS359" s="599">
        <v>33.333333333333329</v>
      </c>
      <c r="BT359" s="599">
        <v>33.333333333333329</v>
      </c>
      <c r="BU359" s="599">
        <v>16.666666666666664</v>
      </c>
      <c r="BV359" s="599">
        <v>16.666666666666664</v>
      </c>
      <c r="BW359" s="599">
        <v>0</v>
      </c>
      <c r="BX359" s="599">
        <v>0</v>
      </c>
      <c r="BY359" s="599">
        <v>0</v>
      </c>
      <c r="BZ359" s="599">
        <v>0</v>
      </c>
      <c r="CA359" s="599">
        <v>0</v>
      </c>
      <c r="CB359" s="599">
        <v>0</v>
      </c>
      <c r="CC359" s="592"/>
      <c r="CD359" s="827"/>
      <c r="CE359" s="597" t="s">
        <v>45</v>
      </c>
      <c r="CF359" s="599">
        <v>25</v>
      </c>
      <c r="CG359" s="599">
        <v>50</v>
      </c>
      <c r="CH359" s="599">
        <v>0</v>
      </c>
      <c r="CI359" s="599">
        <v>25</v>
      </c>
      <c r="CJ359" s="599">
        <v>0</v>
      </c>
      <c r="CK359" s="599">
        <v>0</v>
      </c>
      <c r="CL359" s="599">
        <v>0</v>
      </c>
      <c r="CM359" s="599">
        <v>0</v>
      </c>
      <c r="CN359" s="599">
        <v>0</v>
      </c>
      <c r="CO359" s="599">
        <v>0</v>
      </c>
      <c r="CP359"/>
      <c r="CQ359" s="827"/>
      <c r="CR359" s="597" t="s">
        <v>45</v>
      </c>
      <c r="CS359" s="599">
        <v>0</v>
      </c>
      <c r="CT359" s="599">
        <v>50</v>
      </c>
      <c r="CU359" s="599">
        <v>0</v>
      </c>
      <c r="CV359" s="599">
        <v>50</v>
      </c>
      <c r="CW359" s="599">
        <v>0</v>
      </c>
      <c r="CX359" s="599">
        <v>0</v>
      </c>
      <c r="CY359" s="599">
        <v>0</v>
      </c>
      <c r="CZ359" s="599">
        <v>0</v>
      </c>
      <c r="DA359" s="599">
        <v>0</v>
      </c>
      <c r="DB359" s="599">
        <v>0</v>
      </c>
      <c r="DC359" s="592"/>
      <c r="DD359" s="827"/>
      <c r="DE359" s="597" t="s">
        <v>45</v>
      </c>
      <c r="DF359" s="599">
        <v>37.5</v>
      </c>
      <c r="DG359" s="599">
        <v>37.5</v>
      </c>
      <c r="DH359" s="599">
        <v>12.5</v>
      </c>
      <c r="DI359" s="599">
        <v>12.5</v>
      </c>
      <c r="DJ359" s="599">
        <v>0</v>
      </c>
      <c r="DK359" s="599">
        <v>0</v>
      </c>
      <c r="DL359" s="599">
        <v>0</v>
      </c>
      <c r="DM359" s="599">
        <v>0</v>
      </c>
      <c r="DN359" s="599">
        <v>0</v>
      </c>
      <c r="DO359" s="599">
        <v>0</v>
      </c>
    </row>
    <row r="360" spans="1:119" ht="14.45" customHeight="1" x14ac:dyDescent="0.2">
      <c r="A360"/>
      <c r="B360" s="324"/>
      <c r="C360" s="592"/>
      <c r="D360" s="827"/>
      <c r="E360" s="601" t="s">
        <v>33</v>
      </c>
      <c r="F360" s="599">
        <v>0</v>
      </c>
      <c r="G360" s="599">
        <v>47.826086956521742</v>
      </c>
      <c r="H360" s="599">
        <v>30.434782608695656</v>
      </c>
      <c r="I360" s="599">
        <v>21.739130434782609</v>
      </c>
      <c r="J360" s="599">
        <v>0</v>
      </c>
      <c r="K360" s="599">
        <v>0</v>
      </c>
      <c r="L360" s="599">
        <v>0</v>
      </c>
      <c r="M360" s="599">
        <v>0</v>
      </c>
      <c r="N360" s="599">
        <v>0</v>
      </c>
      <c r="O360" s="599">
        <v>0</v>
      </c>
      <c r="P360" s="592"/>
      <c r="Q360" s="827"/>
      <c r="R360" s="597" t="s">
        <v>33</v>
      </c>
      <c r="S360" s="599" t="s">
        <v>191</v>
      </c>
      <c r="T360" s="599" t="s">
        <v>191</v>
      </c>
      <c r="U360" s="599" t="s">
        <v>191</v>
      </c>
      <c r="V360" s="599" t="s">
        <v>191</v>
      </c>
      <c r="W360" s="599" t="s">
        <v>191</v>
      </c>
      <c r="X360" s="599" t="s">
        <v>191</v>
      </c>
      <c r="Y360" s="599" t="s">
        <v>191</v>
      </c>
      <c r="Z360" s="599" t="s">
        <v>191</v>
      </c>
      <c r="AA360" s="599" t="s">
        <v>191</v>
      </c>
      <c r="AB360" s="599" t="s">
        <v>191</v>
      </c>
      <c r="AC360" s="592"/>
      <c r="AD360" s="827"/>
      <c r="AE360" s="597" t="s">
        <v>33</v>
      </c>
      <c r="AF360" s="599">
        <v>0</v>
      </c>
      <c r="AG360" s="599">
        <v>47.826086956521742</v>
      </c>
      <c r="AH360" s="599">
        <v>30.434782608695656</v>
      </c>
      <c r="AI360" s="599">
        <v>21.739130434782609</v>
      </c>
      <c r="AJ360" s="599">
        <v>0</v>
      </c>
      <c r="AK360" s="599">
        <v>0</v>
      </c>
      <c r="AL360" s="599">
        <v>0</v>
      </c>
      <c r="AM360" s="599">
        <v>0</v>
      </c>
      <c r="AN360" s="599">
        <v>0</v>
      </c>
      <c r="AO360" s="599">
        <v>0</v>
      </c>
      <c r="AP360" s="591"/>
      <c r="AQ360" s="827"/>
      <c r="AR360" s="597" t="s">
        <v>33</v>
      </c>
      <c r="AS360" s="599">
        <v>0</v>
      </c>
      <c r="AT360" s="599">
        <v>66.666666666666657</v>
      </c>
      <c r="AU360" s="599">
        <v>33.333333333333329</v>
      </c>
      <c r="AV360" s="599">
        <v>0</v>
      </c>
      <c r="AW360" s="599">
        <v>0</v>
      </c>
      <c r="AX360" s="599">
        <v>0</v>
      </c>
      <c r="AY360" s="599">
        <v>0</v>
      </c>
      <c r="AZ360" s="599">
        <v>0</v>
      </c>
      <c r="BA360" s="599">
        <v>0</v>
      </c>
      <c r="BB360" s="599">
        <v>0</v>
      </c>
      <c r="BC360" s="592"/>
      <c r="BD360" s="827"/>
      <c r="BE360" s="597" t="s">
        <v>33</v>
      </c>
      <c r="BF360" s="599">
        <v>0</v>
      </c>
      <c r="BG360" s="599">
        <v>45</v>
      </c>
      <c r="BH360" s="599">
        <v>30</v>
      </c>
      <c r="BI360" s="599">
        <v>25</v>
      </c>
      <c r="BJ360" s="599">
        <v>0</v>
      </c>
      <c r="BK360" s="599">
        <v>0</v>
      </c>
      <c r="BL360" s="599">
        <v>0</v>
      </c>
      <c r="BM360" s="599">
        <v>0</v>
      </c>
      <c r="BN360" s="599">
        <v>0</v>
      </c>
      <c r="BO360" s="599">
        <v>0</v>
      </c>
      <c r="BP360"/>
      <c r="BQ360" s="827"/>
      <c r="BR360" s="597" t="s">
        <v>33</v>
      </c>
      <c r="BS360" s="599">
        <v>0</v>
      </c>
      <c r="BT360" s="599">
        <v>30</v>
      </c>
      <c r="BU360" s="599">
        <v>50</v>
      </c>
      <c r="BV360" s="599">
        <v>20</v>
      </c>
      <c r="BW360" s="599">
        <v>0</v>
      </c>
      <c r="BX360" s="599">
        <v>0</v>
      </c>
      <c r="BY360" s="599">
        <v>0</v>
      </c>
      <c r="BZ360" s="599">
        <v>0</v>
      </c>
      <c r="CA360" s="599">
        <v>0</v>
      </c>
      <c r="CB360" s="599">
        <v>0</v>
      </c>
      <c r="CC360" s="592"/>
      <c r="CD360" s="827"/>
      <c r="CE360" s="597" t="s">
        <v>33</v>
      </c>
      <c r="CF360" s="599">
        <v>0</v>
      </c>
      <c r="CG360" s="599">
        <v>61.53846153846154</v>
      </c>
      <c r="CH360" s="599">
        <v>15.384615384615385</v>
      </c>
      <c r="CI360" s="599">
        <v>23.076923076923077</v>
      </c>
      <c r="CJ360" s="599">
        <v>0</v>
      </c>
      <c r="CK360" s="599">
        <v>0</v>
      </c>
      <c r="CL360" s="599">
        <v>0</v>
      </c>
      <c r="CM360" s="599">
        <v>0</v>
      </c>
      <c r="CN360" s="599">
        <v>0</v>
      </c>
      <c r="CO360" s="599">
        <v>0</v>
      </c>
      <c r="CP360"/>
      <c r="CQ360" s="827"/>
      <c r="CR360" s="597" t="s">
        <v>33</v>
      </c>
      <c r="CS360" s="599">
        <v>0</v>
      </c>
      <c r="CT360" s="599">
        <v>20</v>
      </c>
      <c r="CU360" s="599">
        <v>40</v>
      </c>
      <c r="CV360" s="599">
        <v>40</v>
      </c>
      <c r="CW360" s="599">
        <v>0</v>
      </c>
      <c r="CX360" s="599">
        <v>0</v>
      </c>
      <c r="CY360" s="599">
        <v>0</v>
      </c>
      <c r="CZ360" s="599">
        <v>0</v>
      </c>
      <c r="DA360" s="599">
        <v>0</v>
      </c>
      <c r="DB360" s="599">
        <v>0</v>
      </c>
      <c r="DC360" s="592"/>
      <c r="DD360" s="827"/>
      <c r="DE360" s="597" t="s">
        <v>33</v>
      </c>
      <c r="DF360" s="599">
        <v>0</v>
      </c>
      <c r="DG360" s="599">
        <v>55.555555555555557</v>
      </c>
      <c r="DH360" s="599">
        <v>27.777777777777779</v>
      </c>
      <c r="DI360" s="599">
        <v>16.666666666666664</v>
      </c>
      <c r="DJ360" s="599">
        <v>0</v>
      </c>
      <c r="DK360" s="599">
        <v>0</v>
      </c>
      <c r="DL360" s="599">
        <v>0</v>
      </c>
      <c r="DM360" s="599">
        <v>0</v>
      </c>
      <c r="DN360" s="599">
        <v>0</v>
      </c>
      <c r="DO360" s="599">
        <v>0</v>
      </c>
    </row>
    <row r="361" spans="1:119" ht="14.45" customHeight="1" x14ac:dyDescent="0.2">
      <c r="A361"/>
      <c r="B361" s="324"/>
      <c r="C361" s="592"/>
      <c r="D361" s="827"/>
      <c r="E361" s="601" t="s">
        <v>34</v>
      </c>
      <c r="F361" s="599">
        <v>20.689655172413794</v>
      </c>
      <c r="G361" s="599">
        <v>31.03448275862069</v>
      </c>
      <c r="H361" s="599">
        <v>17.241379310344829</v>
      </c>
      <c r="I361" s="599">
        <v>24.137931034482758</v>
      </c>
      <c r="J361" s="599">
        <v>3.4482758620689653</v>
      </c>
      <c r="K361" s="599">
        <v>0</v>
      </c>
      <c r="L361" s="599">
        <v>3.4482758620689653</v>
      </c>
      <c r="M361" s="599">
        <v>0</v>
      </c>
      <c r="N361" s="599">
        <v>0</v>
      </c>
      <c r="O361" s="599">
        <v>0</v>
      </c>
      <c r="P361" s="592"/>
      <c r="Q361" s="827"/>
      <c r="R361" s="597" t="s">
        <v>34</v>
      </c>
      <c r="S361" s="599">
        <v>0</v>
      </c>
      <c r="T361" s="599">
        <v>100</v>
      </c>
      <c r="U361" s="599">
        <v>0</v>
      </c>
      <c r="V361" s="599">
        <v>0</v>
      </c>
      <c r="W361" s="599">
        <v>0</v>
      </c>
      <c r="X361" s="599">
        <v>0</v>
      </c>
      <c r="Y361" s="599">
        <v>0</v>
      </c>
      <c r="Z361" s="599">
        <v>0</v>
      </c>
      <c r="AA361" s="599">
        <v>0</v>
      </c>
      <c r="AB361" s="599">
        <v>0</v>
      </c>
      <c r="AC361" s="592"/>
      <c r="AD361" s="827"/>
      <c r="AE361" s="597" t="s">
        <v>34</v>
      </c>
      <c r="AF361" s="599">
        <v>21.428571428571427</v>
      </c>
      <c r="AG361" s="599">
        <v>28.571428571428569</v>
      </c>
      <c r="AH361" s="599">
        <v>17.857142857142858</v>
      </c>
      <c r="AI361" s="599">
        <v>25</v>
      </c>
      <c r="AJ361" s="599">
        <v>3.5714285714285712</v>
      </c>
      <c r="AK361" s="599">
        <v>0</v>
      </c>
      <c r="AL361" s="599">
        <v>3.5714285714285712</v>
      </c>
      <c r="AM361" s="599">
        <v>0</v>
      </c>
      <c r="AN361" s="599">
        <v>0</v>
      </c>
      <c r="AO361" s="599">
        <v>0</v>
      </c>
      <c r="AP361" s="591"/>
      <c r="AQ361" s="827"/>
      <c r="AR361" s="597" t="s">
        <v>34</v>
      </c>
      <c r="AS361" s="599">
        <v>25</v>
      </c>
      <c r="AT361" s="599">
        <v>50</v>
      </c>
      <c r="AU361" s="599">
        <v>12.5</v>
      </c>
      <c r="AV361" s="599">
        <v>12.5</v>
      </c>
      <c r="AW361" s="599">
        <v>0</v>
      </c>
      <c r="AX361" s="599">
        <v>0</v>
      </c>
      <c r="AY361" s="599">
        <v>0</v>
      </c>
      <c r="AZ361" s="599">
        <v>0</v>
      </c>
      <c r="BA361" s="599">
        <v>0</v>
      </c>
      <c r="BB361" s="599">
        <v>0</v>
      </c>
      <c r="BC361" s="592"/>
      <c r="BD361" s="827"/>
      <c r="BE361" s="597" t="s">
        <v>34</v>
      </c>
      <c r="BF361" s="599">
        <v>19.047619047619047</v>
      </c>
      <c r="BG361" s="599">
        <v>23.809523809523807</v>
      </c>
      <c r="BH361" s="599">
        <v>19.047619047619047</v>
      </c>
      <c r="BI361" s="599">
        <v>28.571428571428569</v>
      </c>
      <c r="BJ361" s="599">
        <v>4.7619047619047619</v>
      </c>
      <c r="BK361" s="599">
        <v>0</v>
      </c>
      <c r="BL361" s="599">
        <v>4.7619047619047619</v>
      </c>
      <c r="BM361" s="599">
        <v>0</v>
      </c>
      <c r="BN361" s="599">
        <v>0</v>
      </c>
      <c r="BO361" s="599">
        <v>0</v>
      </c>
      <c r="BP361"/>
      <c r="BQ361" s="827"/>
      <c r="BR361" s="597" t="s">
        <v>34</v>
      </c>
      <c r="BS361" s="599">
        <v>25</v>
      </c>
      <c r="BT361" s="599">
        <v>50</v>
      </c>
      <c r="BU361" s="599">
        <v>12.5</v>
      </c>
      <c r="BV361" s="599">
        <v>12.5</v>
      </c>
      <c r="BW361" s="599">
        <v>0</v>
      </c>
      <c r="BX361" s="599">
        <v>0</v>
      </c>
      <c r="BY361" s="599">
        <v>0</v>
      </c>
      <c r="BZ361" s="599">
        <v>0</v>
      </c>
      <c r="CA361" s="599">
        <v>0</v>
      </c>
      <c r="CB361" s="599">
        <v>0</v>
      </c>
      <c r="CC361" s="592"/>
      <c r="CD361" s="827"/>
      <c r="CE361" s="597" t="s">
        <v>34</v>
      </c>
      <c r="CF361" s="599">
        <v>19.047619047619047</v>
      </c>
      <c r="CG361" s="599">
        <v>23.809523809523807</v>
      </c>
      <c r="CH361" s="599">
        <v>19.047619047619047</v>
      </c>
      <c r="CI361" s="599">
        <v>28.571428571428569</v>
      </c>
      <c r="CJ361" s="599">
        <v>4.7619047619047619</v>
      </c>
      <c r="CK361" s="599">
        <v>0</v>
      </c>
      <c r="CL361" s="599">
        <v>4.7619047619047619</v>
      </c>
      <c r="CM361" s="599">
        <v>0</v>
      </c>
      <c r="CN361" s="599">
        <v>0</v>
      </c>
      <c r="CO361" s="599">
        <v>0</v>
      </c>
      <c r="CP361"/>
      <c r="CQ361" s="827"/>
      <c r="CR361" s="597" t="s">
        <v>34</v>
      </c>
      <c r="CS361" s="599">
        <v>40</v>
      </c>
      <c r="CT361" s="599">
        <v>20</v>
      </c>
      <c r="CU361" s="599">
        <v>0</v>
      </c>
      <c r="CV361" s="599">
        <v>40</v>
      </c>
      <c r="CW361" s="599">
        <v>0</v>
      </c>
      <c r="CX361" s="599">
        <v>0</v>
      </c>
      <c r="CY361" s="599">
        <v>0</v>
      </c>
      <c r="CZ361" s="599">
        <v>0</v>
      </c>
      <c r="DA361" s="599">
        <v>0</v>
      </c>
      <c r="DB361" s="599">
        <v>0</v>
      </c>
      <c r="DC361" s="592"/>
      <c r="DD361" s="827"/>
      <c r="DE361" s="597" t="s">
        <v>34</v>
      </c>
      <c r="DF361" s="599">
        <v>16.666666666666664</v>
      </c>
      <c r="DG361" s="599">
        <v>33.333333333333329</v>
      </c>
      <c r="DH361" s="599">
        <v>20.833333333333336</v>
      </c>
      <c r="DI361" s="599">
        <v>20.833333333333336</v>
      </c>
      <c r="DJ361" s="599">
        <v>4.1666666666666661</v>
      </c>
      <c r="DK361" s="599">
        <v>0</v>
      </c>
      <c r="DL361" s="599">
        <v>4.1666666666666661</v>
      </c>
      <c r="DM361" s="599">
        <v>0</v>
      </c>
      <c r="DN361" s="599">
        <v>0</v>
      </c>
      <c r="DO361" s="599">
        <v>0</v>
      </c>
    </row>
    <row r="362" spans="1:119" ht="14.45" customHeight="1" x14ac:dyDescent="0.2">
      <c r="A362"/>
      <c r="B362" s="324"/>
      <c r="C362" s="592"/>
      <c r="D362" s="827"/>
      <c r="E362" s="601" t="s">
        <v>35</v>
      </c>
      <c r="F362" s="599">
        <v>3.1746031746031744</v>
      </c>
      <c r="G362" s="599">
        <v>34.920634920634917</v>
      </c>
      <c r="H362" s="599">
        <v>36.507936507936506</v>
      </c>
      <c r="I362" s="599">
        <v>20.634920634920633</v>
      </c>
      <c r="J362" s="599">
        <v>0</v>
      </c>
      <c r="K362" s="599">
        <v>3.1746031746031744</v>
      </c>
      <c r="L362" s="599">
        <v>0</v>
      </c>
      <c r="M362" s="599">
        <v>1.5873015873015872</v>
      </c>
      <c r="N362" s="599">
        <v>0</v>
      </c>
      <c r="O362" s="599">
        <v>0</v>
      </c>
      <c r="P362" s="592"/>
      <c r="Q362" s="827"/>
      <c r="R362" s="597" t="s">
        <v>35</v>
      </c>
      <c r="S362" s="599">
        <v>0</v>
      </c>
      <c r="T362" s="599">
        <v>0</v>
      </c>
      <c r="U362" s="599">
        <v>0</v>
      </c>
      <c r="V362" s="599">
        <v>100</v>
      </c>
      <c r="W362" s="599">
        <v>0</v>
      </c>
      <c r="X362" s="599">
        <v>0</v>
      </c>
      <c r="Y362" s="599">
        <v>0</v>
      </c>
      <c r="Z362" s="599">
        <v>0</v>
      </c>
      <c r="AA362" s="599">
        <v>0</v>
      </c>
      <c r="AB362" s="599">
        <v>0</v>
      </c>
      <c r="AC362" s="592"/>
      <c r="AD362" s="827"/>
      <c r="AE362" s="597" t="s">
        <v>35</v>
      </c>
      <c r="AF362" s="599">
        <v>3.278688524590164</v>
      </c>
      <c r="AG362" s="599">
        <v>36.065573770491802</v>
      </c>
      <c r="AH362" s="599">
        <v>37.704918032786885</v>
      </c>
      <c r="AI362" s="599">
        <v>18.032786885245901</v>
      </c>
      <c r="AJ362" s="599">
        <v>0</v>
      </c>
      <c r="AK362" s="599">
        <v>3.278688524590164</v>
      </c>
      <c r="AL362" s="599">
        <v>0</v>
      </c>
      <c r="AM362" s="599">
        <v>1.639344262295082</v>
      </c>
      <c r="AN362" s="599">
        <v>0</v>
      </c>
      <c r="AO362" s="599">
        <v>0</v>
      </c>
      <c r="AP362" s="591"/>
      <c r="AQ362" s="827"/>
      <c r="AR362" s="597" t="s">
        <v>35</v>
      </c>
      <c r="AS362" s="599">
        <v>11.111111111111111</v>
      </c>
      <c r="AT362" s="599">
        <v>44.444444444444443</v>
      </c>
      <c r="AU362" s="599">
        <v>22.222222222222221</v>
      </c>
      <c r="AV362" s="599">
        <v>16.666666666666664</v>
      </c>
      <c r="AW362" s="599">
        <v>0</v>
      </c>
      <c r="AX362" s="599">
        <v>5.5555555555555554</v>
      </c>
      <c r="AY362" s="599">
        <v>0</v>
      </c>
      <c r="AZ362" s="599">
        <v>0</v>
      </c>
      <c r="BA362" s="599">
        <v>0</v>
      </c>
      <c r="BB362" s="599">
        <v>0</v>
      </c>
      <c r="BC362" s="592"/>
      <c r="BD362" s="827"/>
      <c r="BE362" s="597" t="s">
        <v>35</v>
      </c>
      <c r="BF362" s="599">
        <v>0</v>
      </c>
      <c r="BG362" s="599">
        <v>31.111111111111111</v>
      </c>
      <c r="BH362" s="599">
        <v>42.222222222222221</v>
      </c>
      <c r="BI362" s="599">
        <v>22.222222222222221</v>
      </c>
      <c r="BJ362" s="599">
        <v>0</v>
      </c>
      <c r="BK362" s="599">
        <v>2.2222222222222223</v>
      </c>
      <c r="BL362" s="599">
        <v>0</v>
      </c>
      <c r="BM362" s="599">
        <v>2.2222222222222223</v>
      </c>
      <c r="BN362" s="599">
        <v>0</v>
      </c>
      <c r="BO362" s="599">
        <v>0</v>
      </c>
      <c r="BP362"/>
      <c r="BQ362" s="827"/>
      <c r="BR362" s="597" t="s">
        <v>35</v>
      </c>
      <c r="BS362" s="599">
        <v>4.3478260869565215</v>
      </c>
      <c r="BT362" s="599">
        <v>34.782608695652172</v>
      </c>
      <c r="BU362" s="599">
        <v>34.782608695652172</v>
      </c>
      <c r="BV362" s="599">
        <v>21.739130434782609</v>
      </c>
      <c r="BW362" s="599">
        <v>0</v>
      </c>
      <c r="BX362" s="599">
        <v>4.3478260869565215</v>
      </c>
      <c r="BY362" s="599">
        <v>0</v>
      </c>
      <c r="BZ362" s="599">
        <v>0</v>
      </c>
      <c r="CA362" s="599">
        <v>0</v>
      </c>
      <c r="CB362" s="599">
        <v>0</v>
      </c>
      <c r="CC362" s="592"/>
      <c r="CD362" s="827"/>
      <c r="CE362" s="597" t="s">
        <v>35</v>
      </c>
      <c r="CF362" s="599">
        <v>2.5</v>
      </c>
      <c r="CG362" s="599">
        <v>35</v>
      </c>
      <c r="CH362" s="599">
        <v>37.5</v>
      </c>
      <c r="CI362" s="599">
        <v>20</v>
      </c>
      <c r="CJ362" s="599">
        <v>0</v>
      </c>
      <c r="CK362" s="599">
        <v>2.5</v>
      </c>
      <c r="CL362" s="599">
        <v>0</v>
      </c>
      <c r="CM362" s="599">
        <v>2.5</v>
      </c>
      <c r="CN362" s="599">
        <v>0</v>
      </c>
      <c r="CO362" s="599">
        <v>0</v>
      </c>
      <c r="CP362"/>
      <c r="CQ362" s="827"/>
      <c r="CR362" s="597" t="s">
        <v>35</v>
      </c>
      <c r="CS362" s="599">
        <v>0</v>
      </c>
      <c r="CT362" s="599">
        <v>33.333333333333329</v>
      </c>
      <c r="CU362" s="599">
        <v>33.333333333333329</v>
      </c>
      <c r="CV362" s="599">
        <v>33.333333333333329</v>
      </c>
      <c r="CW362" s="599">
        <v>0</v>
      </c>
      <c r="CX362" s="599">
        <v>0</v>
      </c>
      <c r="CY362" s="599">
        <v>0</v>
      </c>
      <c r="CZ362" s="599">
        <v>0</v>
      </c>
      <c r="DA362" s="599">
        <v>0</v>
      </c>
      <c r="DB362" s="599">
        <v>0</v>
      </c>
      <c r="DC362" s="592"/>
      <c r="DD362" s="827"/>
      <c r="DE362" s="597" t="s">
        <v>35</v>
      </c>
      <c r="DF362" s="599">
        <v>3.5087719298245612</v>
      </c>
      <c r="DG362" s="599">
        <v>35.087719298245609</v>
      </c>
      <c r="DH362" s="599">
        <v>36.84210526315789</v>
      </c>
      <c r="DI362" s="599">
        <v>19.298245614035086</v>
      </c>
      <c r="DJ362" s="599">
        <v>0</v>
      </c>
      <c r="DK362" s="599">
        <v>3.5087719298245612</v>
      </c>
      <c r="DL362" s="599">
        <v>0</v>
      </c>
      <c r="DM362" s="599">
        <v>1.7543859649122806</v>
      </c>
      <c r="DN362" s="599">
        <v>0</v>
      </c>
      <c r="DO362" s="599">
        <v>0</v>
      </c>
    </row>
    <row r="363" spans="1:119" ht="14.45" customHeight="1" x14ac:dyDescent="0.2">
      <c r="A363"/>
      <c r="B363" s="324"/>
      <c r="C363" s="592"/>
      <c r="D363" s="827"/>
      <c r="E363" s="601" t="s">
        <v>36</v>
      </c>
      <c r="F363" s="599">
        <v>10.303030303030303</v>
      </c>
      <c r="G363" s="599">
        <v>26.060606060606062</v>
      </c>
      <c r="H363" s="599">
        <v>32.121212121212125</v>
      </c>
      <c r="I363" s="599">
        <v>19.393939393939394</v>
      </c>
      <c r="J363" s="599">
        <v>6.666666666666667</v>
      </c>
      <c r="K363" s="599">
        <v>3.6363636363636362</v>
      </c>
      <c r="L363" s="599">
        <v>1.8181818181818181</v>
      </c>
      <c r="M363" s="599">
        <v>0</v>
      </c>
      <c r="N363" s="599">
        <v>0</v>
      </c>
      <c r="O363" s="599">
        <v>0</v>
      </c>
      <c r="P363" s="592"/>
      <c r="Q363" s="827"/>
      <c r="R363" s="597" t="s">
        <v>36</v>
      </c>
      <c r="S363" s="599">
        <v>9.0909090909090917</v>
      </c>
      <c r="T363" s="599">
        <v>9.0909090909090917</v>
      </c>
      <c r="U363" s="599">
        <v>27.27272727272727</v>
      </c>
      <c r="V363" s="599">
        <v>45.454545454545453</v>
      </c>
      <c r="W363" s="599">
        <v>0</v>
      </c>
      <c r="X363" s="599">
        <v>9.0909090909090917</v>
      </c>
      <c r="Y363" s="599">
        <v>0</v>
      </c>
      <c r="Z363" s="599">
        <v>0</v>
      </c>
      <c r="AA363" s="599">
        <v>0</v>
      </c>
      <c r="AB363" s="599">
        <v>0</v>
      </c>
      <c r="AC363" s="592"/>
      <c r="AD363" s="827"/>
      <c r="AE363" s="597" t="s">
        <v>36</v>
      </c>
      <c r="AF363" s="599">
        <v>10.38961038961039</v>
      </c>
      <c r="AG363" s="599">
        <v>27.27272727272727</v>
      </c>
      <c r="AH363" s="599">
        <v>32.467532467532465</v>
      </c>
      <c r="AI363" s="599">
        <v>17.532467532467532</v>
      </c>
      <c r="AJ363" s="599">
        <v>7.1428571428571423</v>
      </c>
      <c r="AK363" s="599">
        <v>3.2467532467532463</v>
      </c>
      <c r="AL363" s="599">
        <v>1.948051948051948</v>
      </c>
      <c r="AM363" s="599">
        <v>0</v>
      </c>
      <c r="AN363" s="599">
        <v>0</v>
      </c>
      <c r="AO363" s="599">
        <v>0</v>
      </c>
      <c r="AP363" s="591"/>
      <c r="AQ363" s="827"/>
      <c r="AR363" s="597" t="s">
        <v>36</v>
      </c>
      <c r="AS363" s="599">
        <v>20</v>
      </c>
      <c r="AT363" s="599">
        <v>35</v>
      </c>
      <c r="AU363" s="599">
        <v>27.500000000000004</v>
      </c>
      <c r="AV363" s="599">
        <v>12.5</v>
      </c>
      <c r="AW363" s="599">
        <v>2.5</v>
      </c>
      <c r="AX363" s="599">
        <v>0</v>
      </c>
      <c r="AY363" s="599">
        <v>2.5</v>
      </c>
      <c r="AZ363" s="599">
        <v>0</v>
      </c>
      <c r="BA363" s="599">
        <v>0</v>
      </c>
      <c r="BB363" s="599">
        <v>0</v>
      </c>
      <c r="BC363" s="592"/>
      <c r="BD363" s="827"/>
      <c r="BE363" s="597" t="s">
        <v>36</v>
      </c>
      <c r="BF363" s="599">
        <v>7.1999999999999993</v>
      </c>
      <c r="BG363" s="599">
        <v>23.200000000000003</v>
      </c>
      <c r="BH363" s="599">
        <v>33.6</v>
      </c>
      <c r="BI363" s="599">
        <v>21.6</v>
      </c>
      <c r="BJ363" s="599">
        <v>8</v>
      </c>
      <c r="BK363" s="599">
        <v>4.8</v>
      </c>
      <c r="BL363" s="599">
        <v>1.6</v>
      </c>
      <c r="BM363" s="599">
        <v>0</v>
      </c>
      <c r="BN363" s="599">
        <v>0</v>
      </c>
      <c r="BO363" s="599">
        <v>0</v>
      </c>
      <c r="BP363"/>
      <c r="BQ363" s="827"/>
      <c r="BR363" s="597" t="s">
        <v>36</v>
      </c>
      <c r="BS363" s="599">
        <v>11.111111111111111</v>
      </c>
      <c r="BT363" s="599">
        <v>22.222222222222221</v>
      </c>
      <c r="BU363" s="599">
        <v>41.666666666666671</v>
      </c>
      <c r="BV363" s="599">
        <v>16.666666666666664</v>
      </c>
      <c r="BW363" s="599">
        <v>2.7777777777777777</v>
      </c>
      <c r="BX363" s="599">
        <v>2.7777777777777777</v>
      </c>
      <c r="BY363" s="599">
        <v>2.7777777777777777</v>
      </c>
      <c r="BZ363" s="599">
        <v>0</v>
      </c>
      <c r="CA363" s="599">
        <v>0</v>
      </c>
      <c r="CB363" s="599">
        <v>0</v>
      </c>
      <c r="CC363" s="592"/>
      <c r="CD363" s="827"/>
      <c r="CE363" s="597" t="s">
        <v>36</v>
      </c>
      <c r="CF363" s="599">
        <v>10.077519379844961</v>
      </c>
      <c r="CG363" s="599">
        <v>27.131782945736433</v>
      </c>
      <c r="CH363" s="599">
        <v>29.457364341085274</v>
      </c>
      <c r="CI363" s="599">
        <v>20.155038759689923</v>
      </c>
      <c r="CJ363" s="599">
        <v>7.7519379844961236</v>
      </c>
      <c r="CK363" s="599">
        <v>3.8759689922480618</v>
      </c>
      <c r="CL363" s="599">
        <v>1.5503875968992249</v>
      </c>
      <c r="CM363" s="599">
        <v>0</v>
      </c>
      <c r="CN363" s="599">
        <v>0</v>
      </c>
      <c r="CO363" s="599">
        <v>0</v>
      </c>
      <c r="CP363"/>
      <c r="CQ363" s="827"/>
      <c r="CR363" s="597" t="s">
        <v>36</v>
      </c>
      <c r="CS363" s="599">
        <v>4.7619047619047619</v>
      </c>
      <c r="CT363" s="599">
        <v>33.333333333333329</v>
      </c>
      <c r="CU363" s="599">
        <v>23.809523809523807</v>
      </c>
      <c r="CV363" s="599">
        <v>14.285714285714285</v>
      </c>
      <c r="CW363" s="599">
        <v>9.5238095238095237</v>
      </c>
      <c r="CX363" s="599">
        <v>9.5238095238095237</v>
      </c>
      <c r="CY363" s="599">
        <v>4.7619047619047619</v>
      </c>
      <c r="CZ363" s="599">
        <v>0</v>
      </c>
      <c r="DA363" s="599">
        <v>0</v>
      </c>
      <c r="DB363" s="599">
        <v>0</v>
      </c>
      <c r="DC363" s="592"/>
      <c r="DD363" s="827"/>
      <c r="DE363" s="597" t="s">
        <v>36</v>
      </c>
      <c r="DF363" s="599">
        <v>11.111111111111111</v>
      </c>
      <c r="DG363" s="599">
        <v>25</v>
      </c>
      <c r="DH363" s="599">
        <v>33.333333333333329</v>
      </c>
      <c r="DI363" s="599">
        <v>20.138888888888889</v>
      </c>
      <c r="DJ363" s="599">
        <v>6.25</v>
      </c>
      <c r="DK363" s="599">
        <v>2.7777777777777777</v>
      </c>
      <c r="DL363" s="599">
        <v>1.3888888888888888</v>
      </c>
      <c r="DM363" s="599">
        <v>0</v>
      </c>
      <c r="DN363" s="599">
        <v>0</v>
      </c>
      <c r="DO363" s="599">
        <v>0</v>
      </c>
    </row>
    <row r="364" spans="1:119" ht="14.45" customHeight="1" x14ac:dyDescent="0.2">
      <c r="A364"/>
      <c r="B364" s="324"/>
      <c r="C364" s="592"/>
      <c r="D364" s="827"/>
      <c r="E364" s="601" t="s">
        <v>37</v>
      </c>
      <c r="F364" s="599">
        <v>3.8997214484679668</v>
      </c>
      <c r="G364" s="599">
        <v>19.498607242339833</v>
      </c>
      <c r="H364" s="599">
        <v>27.019498607242337</v>
      </c>
      <c r="I364" s="599">
        <v>30.919220055710305</v>
      </c>
      <c r="J364" s="599">
        <v>10.863509749303621</v>
      </c>
      <c r="K364" s="599">
        <v>3.3426183844011144</v>
      </c>
      <c r="L364" s="599">
        <v>2.2284122562674096</v>
      </c>
      <c r="M364" s="599">
        <v>1.392757660167131</v>
      </c>
      <c r="N364" s="599">
        <v>0.55710306406685239</v>
      </c>
      <c r="O364" s="599">
        <v>0.2785515320334262</v>
      </c>
      <c r="P364" s="592"/>
      <c r="Q364" s="827"/>
      <c r="R364" s="597" t="s">
        <v>37</v>
      </c>
      <c r="S364" s="599">
        <v>6.25</v>
      </c>
      <c r="T364" s="599">
        <v>6.25</v>
      </c>
      <c r="U364" s="599">
        <v>21.875</v>
      </c>
      <c r="V364" s="599">
        <v>25</v>
      </c>
      <c r="W364" s="599">
        <v>18.75</v>
      </c>
      <c r="X364" s="599">
        <v>9.375</v>
      </c>
      <c r="Y364" s="599">
        <v>6.25</v>
      </c>
      <c r="Z364" s="599">
        <v>3.125</v>
      </c>
      <c r="AA364" s="599">
        <v>3.125</v>
      </c>
      <c r="AB364" s="599">
        <v>0</v>
      </c>
      <c r="AC364" s="592"/>
      <c r="AD364" s="827"/>
      <c r="AE364" s="597" t="s">
        <v>37</v>
      </c>
      <c r="AF364" s="599">
        <v>3.669724770642202</v>
      </c>
      <c r="AG364" s="599">
        <v>20.795107033639145</v>
      </c>
      <c r="AH364" s="599">
        <v>27.522935779816514</v>
      </c>
      <c r="AI364" s="599">
        <v>31.49847094801223</v>
      </c>
      <c r="AJ364" s="599">
        <v>10.091743119266056</v>
      </c>
      <c r="AK364" s="599">
        <v>2.7522935779816518</v>
      </c>
      <c r="AL364" s="599">
        <v>1.834862385321101</v>
      </c>
      <c r="AM364" s="599">
        <v>1.2232415902140672</v>
      </c>
      <c r="AN364" s="599">
        <v>0.3058103975535168</v>
      </c>
      <c r="AO364" s="599">
        <v>0.3058103975535168</v>
      </c>
      <c r="AP364" s="591"/>
      <c r="AQ364" s="827"/>
      <c r="AR364" s="597" t="s">
        <v>37</v>
      </c>
      <c r="AS364" s="599">
        <v>8.8888888888888893</v>
      </c>
      <c r="AT364" s="599">
        <v>22.222222222222221</v>
      </c>
      <c r="AU364" s="599">
        <v>32.222222222222221</v>
      </c>
      <c r="AV364" s="599">
        <v>22.222222222222221</v>
      </c>
      <c r="AW364" s="599">
        <v>8.8888888888888893</v>
      </c>
      <c r="AX364" s="599">
        <v>2.2222222222222223</v>
      </c>
      <c r="AY364" s="599">
        <v>1.1111111111111112</v>
      </c>
      <c r="AZ364" s="599">
        <v>2.2222222222222223</v>
      </c>
      <c r="BA364" s="599">
        <v>0</v>
      </c>
      <c r="BB364" s="599">
        <v>0</v>
      </c>
      <c r="BC364" s="592"/>
      <c r="BD364" s="827"/>
      <c r="BE364" s="597" t="s">
        <v>37</v>
      </c>
      <c r="BF364" s="599">
        <v>2.2304832713754648</v>
      </c>
      <c r="BG364" s="599">
        <v>18.587360594795538</v>
      </c>
      <c r="BH364" s="599">
        <v>25.278810408921931</v>
      </c>
      <c r="BI364" s="599">
        <v>33.828996282527882</v>
      </c>
      <c r="BJ364" s="599">
        <v>11.524163568773234</v>
      </c>
      <c r="BK364" s="599">
        <v>3.7174721189591078</v>
      </c>
      <c r="BL364" s="599">
        <v>2.6022304832713754</v>
      </c>
      <c r="BM364" s="599">
        <v>1.1152416356877324</v>
      </c>
      <c r="BN364" s="599">
        <v>0.74349442379182151</v>
      </c>
      <c r="BO364" s="599">
        <v>0.37174721189591076</v>
      </c>
      <c r="BP364"/>
      <c r="BQ364" s="827"/>
      <c r="BR364" s="597" t="s">
        <v>37</v>
      </c>
      <c r="BS364" s="599">
        <v>3.5714285714285712</v>
      </c>
      <c r="BT364" s="599">
        <v>25</v>
      </c>
      <c r="BU364" s="599">
        <v>28.571428571428569</v>
      </c>
      <c r="BV364" s="599">
        <v>25</v>
      </c>
      <c r="BW364" s="599">
        <v>8.9285714285714288</v>
      </c>
      <c r="BX364" s="599">
        <v>1.7857142857142856</v>
      </c>
      <c r="BY364" s="599">
        <v>5.3571428571428568</v>
      </c>
      <c r="BZ364" s="599">
        <v>1.7857142857142856</v>
      </c>
      <c r="CA364" s="599">
        <v>0</v>
      </c>
      <c r="CB364" s="599">
        <v>0</v>
      </c>
      <c r="CC364" s="592"/>
      <c r="CD364" s="827"/>
      <c r="CE364" s="597" t="s">
        <v>37</v>
      </c>
      <c r="CF364" s="599">
        <v>3.9603960396039604</v>
      </c>
      <c r="CG364" s="599">
        <v>18.481848184818482</v>
      </c>
      <c r="CH364" s="599">
        <v>26.732673267326735</v>
      </c>
      <c r="CI364" s="599">
        <v>32.013201320132012</v>
      </c>
      <c r="CJ364" s="599">
        <v>11.221122112211221</v>
      </c>
      <c r="CK364" s="599">
        <v>3.6303630363036308</v>
      </c>
      <c r="CL364" s="599">
        <v>1.6501650165016499</v>
      </c>
      <c r="CM364" s="599">
        <v>1.3201320132013201</v>
      </c>
      <c r="CN364" s="599">
        <v>0.66006600660066006</v>
      </c>
      <c r="CO364" s="599">
        <v>0.33003300330033003</v>
      </c>
      <c r="CP364"/>
      <c r="CQ364" s="827"/>
      <c r="CR364" s="597" t="s">
        <v>37</v>
      </c>
      <c r="CS364" s="599">
        <v>1.9607843137254901</v>
      </c>
      <c r="CT364" s="599">
        <v>19.607843137254903</v>
      </c>
      <c r="CU364" s="599">
        <v>25.490196078431371</v>
      </c>
      <c r="CV364" s="599">
        <v>23.52941176470588</v>
      </c>
      <c r="CW364" s="599">
        <v>19.607843137254903</v>
      </c>
      <c r="CX364" s="599">
        <v>5.8823529411764701</v>
      </c>
      <c r="CY364" s="599">
        <v>0</v>
      </c>
      <c r="CZ364" s="599">
        <v>3.9215686274509802</v>
      </c>
      <c r="DA364" s="599">
        <v>0</v>
      </c>
      <c r="DB364" s="599">
        <v>0</v>
      </c>
      <c r="DC364" s="592"/>
      <c r="DD364" s="827"/>
      <c r="DE364" s="597" t="s">
        <v>37</v>
      </c>
      <c r="DF364" s="599">
        <v>4.220779220779221</v>
      </c>
      <c r="DG364" s="599">
        <v>19.480519480519483</v>
      </c>
      <c r="DH364" s="599">
        <v>27.27272727272727</v>
      </c>
      <c r="DI364" s="599">
        <v>32.142857142857146</v>
      </c>
      <c r="DJ364" s="599">
        <v>9.4155844155844157</v>
      </c>
      <c r="DK364" s="599">
        <v>2.9220779220779218</v>
      </c>
      <c r="DL364" s="599">
        <v>2.5974025974025974</v>
      </c>
      <c r="DM364" s="599">
        <v>0.97402597402597402</v>
      </c>
      <c r="DN364" s="599">
        <v>0.64935064935064934</v>
      </c>
      <c r="DO364" s="599">
        <v>0.32467532467532467</v>
      </c>
    </row>
    <row r="365" spans="1:119" ht="14.45" customHeight="1" x14ac:dyDescent="0.2">
      <c r="A365"/>
      <c r="B365" s="324"/>
      <c r="C365" s="592"/>
      <c r="D365" s="827"/>
      <c r="E365" s="601" t="s">
        <v>38</v>
      </c>
      <c r="F365" s="599">
        <v>2.6365348399246704</v>
      </c>
      <c r="G365" s="599">
        <v>7.3446327683615822</v>
      </c>
      <c r="H365" s="599">
        <v>19.58568738229755</v>
      </c>
      <c r="I365" s="599">
        <v>32.7683615819209</v>
      </c>
      <c r="J365" s="599">
        <v>14.87758945386064</v>
      </c>
      <c r="K365" s="599">
        <v>12.241054613935971</v>
      </c>
      <c r="L365" s="599">
        <v>6.7796610169491522</v>
      </c>
      <c r="M365" s="599">
        <v>3.2015065913370999</v>
      </c>
      <c r="N365" s="599">
        <v>0.56497175141242939</v>
      </c>
      <c r="O365" s="599">
        <v>0</v>
      </c>
      <c r="P365" s="592"/>
      <c r="Q365" s="827"/>
      <c r="R365" s="597" t="s">
        <v>38</v>
      </c>
      <c r="S365" s="599">
        <v>1.6666666666666667</v>
      </c>
      <c r="T365" s="599">
        <v>3.3333333333333335</v>
      </c>
      <c r="U365" s="599">
        <v>11.666666666666666</v>
      </c>
      <c r="V365" s="599">
        <v>31.666666666666664</v>
      </c>
      <c r="W365" s="599">
        <v>11.666666666666666</v>
      </c>
      <c r="X365" s="599">
        <v>21.666666666666668</v>
      </c>
      <c r="Y365" s="599">
        <v>11.666666666666666</v>
      </c>
      <c r="Z365" s="599">
        <v>6.666666666666667</v>
      </c>
      <c r="AA365" s="599">
        <v>0</v>
      </c>
      <c r="AB365" s="599">
        <v>0</v>
      </c>
      <c r="AC365" s="592"/>
      <c r="AD365" s="827"/>
      <c r="AE365" s="597" t="s">
        <v>38</v>
      </c>
      <c r="AF365" s="599">
        <v>2.7600849256900215</v>
      </c>
      <c r="AG365" s="599">
        <v>7.8556263269639066</v>
      </c>
      <c r="AH365" s="599">
        <v>20.594479830148622</v>
      </c>
      <c r="AI365" s="599">
        <v>32.908704883227173</v>
      </c>
      <c r="AJ365" s="599">
        <v>15.286624203821656</v>
      </c>
      <c r="AK365" s="599">
        <v>11.040339702760086</v>
      </c>
      <c r="AL365" s="599">
        <v>6.1571125265392785</v>
      </c>
      <c r="AM365" s="599">
        <v>2.7600849256900215</v>
      </c>
      <c r="AN365" s="599">
        <v>0.63694267515923575</v>
      </c>
      <c r="AO365" s="599">
        <v>0</v>
      </c>
      <c r="AP365" s="591"/>
      <c r="AQ365" s="827"/>
      <c r="AR365" s="597" t="s">
        <v>38</v>
      </c>
      <c r="AS365" s="599">
        <v>6.1946902654867255</v>
      </c>
      <c r="AT365" s="599">
        <v>13.274336283185843</v>
      </c>
      <c r="AU365" s="599">
        <v>24.778761061946902</v>
      </c>
      <c r="AV365" s="599">
        <v>33.628318584070797</v>
      </c>
      <c r="AW365" s="599">
        <v>5.3097345132743365</v>
      </c>
      <c r="AX365" s="599">
        <v>9.7345132743362832</v>
      </c>
      <c r="AY365" s="599">
        <v>4.4247787610619467</v>
      </c>
      <c r="AZ365" s="599">
        <v>2.6548672566371683</v>
      </c>
      <c r="BA365" s="599">
        <v>0</v>
      </c>
      <c r="BB365" s="599">
        <v>0</v>
      </c>
      <c r="BC365" s="592"/>
      <c r="BD365" s="827"/>
      <c r="BE365" s="597" t="s">
        <v>38</v>
      </c>
      <c r="BF365" s="599">
        <v>1.6746411483253589</v>
      </c>
      <c r="BG365" s="599">
        <v>5.741626794258373</v>
      </c>
      <c r="BH365" s="599">
        <v>18.181818181818183</v>
      </c>
      <c r="BI365" s="599">
        <v>32.535885167464116</v>
      </c>
      <c r="BJ365" s="599">
        <v>17.464114832535884</v>
      </c>
      <c r="BK365" s="599">
        <v>12.918660287081341</v>
      </c>
      <c r="BL365" s="599">
        <v>7.4162679425837315</v>
      </c>
      <c r="BM365" s="599">
        <v>3.3492822966507179</v>
      </c>
      <c r="BN365" s="599">
        <v>0.71770334928229662</v>
      </c>
      <c r="BO365" s="599">
        <v>0</v>
      </c>
      <c r="BP365"/>
      <c r="BQ365" s="827"/>
      <c r="BR365" s="597" t="s">
        <v>38</v>
      </c>
      <c r="BS365" s="599">
        <v>4.4444444444444446</v>
      </c>
      <c r="BT365" s="599">
        <v>13.333333333333334</v>
      </c>
      <c r="BU365" s="599">
        <v>15.555555555555555</v>
      </c>
      <c r="BV365" s="599">
        <v>33.333333333333329</v>
      </c>
      <c r="BW365" s="599">
        <v>11.111111111111111</v>
      </c>
      <c r="BX365" s="599">
        <v>11.111111111111111</v>
      </c>
      <c r="BY365" s="599">
        <v>6.666666666666667</v>
      </c>
      <c r="BZ365" s="599">
        <v>4.4444444444444446</v>
      </c>
      <c r="CA365" s="599">
        <v>0</v>
      </c>
      <c r="CB365" s="599">
        <v>0</v>
      </c>
      <c r="CC365" s="592"/>
      <c r="CD365" s="827"/>
      <c r="CE365" s="597" t="s">
        <v>38</v>
      </c>
      <c r="CF365" s="599">
        <v>2.4691358024691357</v>
      </c>
      <c r="CG365" s="599">
        <v>6.7901234567901234</v>
      </c>
      <c r="CH365" s="599">
        <v>19.958847736625515</v>
      </c>
      <c r="CI365" s="599">
        <v>32.716049382716051</v>
      </c>
      <c r="CJ365" s="599">
        <v>15.22633744855967</v>
      </c>
      <c r="CK365" s="599">
        <v>12.345679012345679</v>
      </c>
      <c r="CL365" s="599">
        <v>6.7901234567901234</v>
      </c>
      <c r="CM365" s="599">
        <v>3.0864197530864197</v>
      </c>
      <c r="CN365" s="599">
        <v>0.61728395061728392</v>
      </c>
      <c r="CO365" s="599">
        <v>0</v>
      </c>
      <c r="CP365"/>
      <c r="CQ365" s="827"/>
      <c r="CR365" s="597" t="s">
        <v>38</v>
      </c>
      <c r="CS365" s="599">
        <v>1.2820512820512819</v>
      </c>
      <c r="CT365" s="599">
        <v>7.6923076923076925</v>
      </c>
      <c r="CU365" s="599">
        <v>23.076923076923077</v>
      </c>
      <c r="CV365" s="599">
        <v>25.641025641025639</v>
      </c>
      <c r="CW365" s="599">
        <v>12.820512820512819</v>
      </c>
      <c r="CX365" s="599">
        <v>15.384615384615385</v>
      </c>
      <c r="CY365" s="599">
        <v>8.9743589743589745</v>
      </c>
      <c r="CZ365" s="599">
        <v>5.1282051282051277</v>
      </c>
      <c r="DA365" s="599">
        <v>0</v>
      </c>
      <c r="DB365" s="599">
        <v>0</v>
      </c>
      <c r="DC365" s="592"/>
      <c r="DD365" s="827"/>
      <c r="DE365" s="597" t="s">
        <v>38</v>
      </c>
      <c r="DF365" s="599">
        <v>2.869757174392936</v>
      </c>
      <c r="DG365" s="599">
        <v>7.2847682119205297</v>
      </c>
      <c r="DH365" s="599">
        <v>18.984547461368653</v>
      </c>
      <c r="DI365" s="599">
        <v>33.995584988962477</v>
      </c>
      <c r="DJ365" s="599">
        <v>15.231788079470199</v>
      </c>
      <c r="DK365" s="599">
        <v>11.699779249448124</v>
      </c>
      <c r="DL365" s="599">
        <v>6.4017660044150109</v>
      </c>
      <c r="DM365" s="599">
        <v>2.869757174392936</v>
      </c>
      <c r="DN365" s="599">
        <v>0.66225165562913912</v>
      </c>
      <c r="DO365" s="599">
        <v>0</v>
      </c>
    </row>
    <row r="366" spans="1:119" ht="14.45" customHeight="1" x14ac:dyDescent="0.2">
      <c r="A366"/>
      <c r="B366" s="324"/>
      <c r="C366" s="592"/>
      <c r="D366" s="827"/>
      <c r="E366" s="601" t="s">
        <v>39</v>
      </c>
      <c r="F366" s="599">
        <v>1.6369047619047621</v>
      </c>
      <c r="G366" s="599">
        <v>2.6785714285714284</v>
      </c>
      <c r="H366" s="599">
        <v>14.583333333333334</v>
      </c>
      <c r="I366" s="599">
        <v>25.744047619047617</v>
      </c>
      <c r="J366" s="599">
        <v>19.345238095238095</v>
      </c>
      <c r="K366" s="599">
        <v>15.922619047619047</v>
      </c>
      <c r="L366" s="599">
        <v>13.095238095238097</v>
      </c>
      <c r="M366" s="599">
        <v>4.7619047619047619</v>
      </c>
      <c r="N366" s="599">
        <v>1.1904761904761905</v>
      </c>
      <c r="O366" s="599">
        <v>1.0416666666666665</v>
      </c>
      <c r="P366" s="592"/>
      <c r="Q366" s="827"/>
      <c r="R366" s="597" t="s">
        <v>39</v>
      </c>
      <c r="S366" s="599">
        <v>0</v>
      </c>
      <c r="T366" s="599">
        <v>0</v>
      </c>
      <c r="U366" s="599">
        <v>8.4745762711864394</v>
      </c>
      <c r="V366" s="599">
        <v>23.728813559322035</v>
      </c>
      <c r="W366" s="599">
        <v>10.16949152542373</v>
      </c>
      <c r="X366" s="599">
        <v>18.64406779661017</v>
      </c>
      <c r="Y366" s="599">
        <v>23.728813559322035</v>
      </c>
      <c r="Z366" s="599">
        <v>13.559322033898304</v>
      </c>
      <c r="AA366" s="599">
        <v>1.6949152542372881</v>
      </c>
      <c r="AB366" s="599">
        <v>0</v>
      </c>
      <c r="AC366" s="592"/>
      <c r="AD366" s="827"/>
      <c r="AE366" s="597" t="s">
        <v>39</v>
      </c>
      <c r="AF366" s="599">
        <v>1.794453507340946</v>
      </c>
      <c r="AG366" s="599">
        <v>2.9363784665579118</v>
      </c>
      <c r="AH366" s="599">
        <v>15.171288743882544</v>
      </c>
      <c r="AI366" s="599">
        <v>25.938009787928223</v>
      </c>
      <c r="AJ366" s="599">
        <v>20.228384991843392</v>
      </c>
      <c r="AK366" s="599">
        <v>15.660685154975528</v>
      </c>
      <c r="AL366" s="599">
        <v>12.071778140293638</v>
      </c>
      <c r="AM366" s="599">
        <v>3.9151712887438821</v>
      </c>
      <c r="AN366" s="599">
        <v>1.1419249592169658</v>
      </c>
      <c r="AO366" s="599">
        <v>1.1419249592169658</v>
      </c>
      <c r="AP366" s="591"/>
      <c r="AQ366" s="827"/>
      <c r="AR366" s="597" t="s">
        <v>39</v>
      </c>
      <c r="AS366" s="599">
        <v>3.0612244897959182</v>
      </c>
      <c r="AT366" s="599">
        <v>5.1020408163265305</v>
      </c>
      <c r="AU366" s="599">
        <v>19.387755102040817</v>
      </c>
      <c r="AV366" s="599">
        <v>36.734693877551024</v>
      </c>
      <c r="AW366" s="599">
        <v>21.428571428571427</v>
      </c>
      <c r="AX366" s="599">
        <v>8.1632653061224492</v>
      </c>
      <c r="AY366" s="599">
        <v>5.1020408163265305</v>
      </c>
      <c r="AZ366" s="599">
        <v>1.0204081632653061</v>
      </c>
      <c r="BA366" s="599">
        <v>0</v>
      </c>
      <c r="BB366" s="599">
        <v>0</v>
      </c>
      <c r="BC366" s="592"/>
      <c r="BD366" s="827"/>
      <c r="BE366" s="597" t="s">
        <v>39</v>
      </c>
      <c r="BF366" s="599">
        <v>1.3937282229965158</v>
      </c>
      <c r="BG366" s="599">
        <v>2.264808362369338</v>
      </c>
      <c r="BH366" s="599">
        <v>13.763066202090593</v>
      </c>
      <c r="BI366" s="599">
        <v>23.867595818815332</v>
      </c>
      <c r="BJ366" s="599">
        <v>18.989547038327526</v>
      </c>
      <c r="BK366" s="599">
        <v>17.247386759581882</v>
      </c>
      <c r="BL366" s="599">
        <v>14.459930313588851</v>
      </c>
      <c r="BM366" s="599">
        <v>5.4006968641114987</v>
      </c>
      <c r="BN366" s="599">
        <v>1.3937282229965158</v>
      </c>
      <c r="BO366" s="599">
        <v>1.2195121951219512</v>
      </c>
      <c r="BP366"/>
      <c r="BQ366" s="827"/>
      <c r="BR366" s="597" t="s">
        <v>39</v>
      </c>
      <c r="BS366" s="599">
        <v>3.0303030303030303</v>
      </c>
      <c r="BT366" s="599">
        <v>6.0606060606060606</v>
      </c>
      <c r="BU366" s="599">
        <v>15.151515151515152</v>
      </c>
      <c r="BV366" s="599">
        <v>21.212121212121211</v>
      </c>
      <c r="BW366" s="599">
        <v>12.121212121212121</v>
      </c>
      <c r="BX366" s="599">
        <v>18.181818181818183</v>
      </c>
      <c r="BY366" s="599">
        <v>12.121212121212121</v>
      </c>
      <c r="BZ366" s="599">
        <v>9.0909090909090917</v>
      </c>
      <c r="CA366" s="599">
        <v>0</v>
      </c>
      <c r="CB366" s="599">
        <v>3.0303030303030303</v>
      </c>
      <c r="CC366" s="592"/>
      <c r="CD366" s="827"/>
      <c r="CE366" s="597" t="s">
        <v>39</v>
      </c>
      <c r="CF366" s="599">
        <v>1.5649452269170578</v>
      </c>
      <c r="CG366" s="599">
        <v>2.5039123630672928</v>
      </c>
      <c r="CH366" s="599">
        <v>14.553990610328638</v>
      </c>
      <c r="CI366" s="599">
        <v>25.978090766823158</v>
      </c>
      <c r="CJ366" s="599">
        <v>19.718309859154928</v>
      </c>
      <c r="CK366" s="599">
        <v>15.805946791862285</v>
      </c>
      <c r="CL366" s="599">
        <v>13.145539906103288</v>
      </c>
      <c r="CM366" s="599">
        <v>4.5383411580594686</v>
      </c>
      <c r="CN366" s="599">
        <v>1.2519561815336464</v>
      </c>
      <c r="CO366" s="599">
        <v>0.93896713615023475</v>
      </c>
      <c r="CP366"/>
      <c r="CQ366" s="827"/>
      <c r="CR366" s="597" t="s">
        <v>39</v>
      </c>
      <c r="CS366" s="599">
        <v>0</v>
      </c>
      <c r="CT366" s="599">
        <v>4.1666666666666661</v>
      </c>
      <c r="CU366" s="599">
        <v>12.5</v>
      </c>
      <c r="CV366" s="599">
        <v>20.833333333333336</v>
      </c>
      <c r="CW366" s="599">
        <v>18.055555555555554</v>
      </c>
      <c r="CX366" s="599">
        <v>13.888888888888889</v>
      </c>
      <c r="CY366" s="599">
        <v>19.444444444444446</v>
      </c>
      <c r="CZ366" s="599">
        <v>9.7222222222222232</v>
      </c>
      <c r="DA366" s="599">
        <v>1.3888888888888888</v>
      </c>
      <c r="DB366" s="599">
        <v>0</v>
      </c>
      <c r="DC366" s="592"/>
      <c r="DD366" s="827"/>
      <c r="DE366" s="597" t="s">
        <v>39</v>
      </c>
      <c r="DF366" s="599">
        <v>1.8333333333333333</v>
      </c>
      <c r="DG366" s="599">
        <v>2.5</v>
      </c>
      <c r="DH366" s="599">
        <v>14.833333333333334</v>
      </c>
      <c r="DI366" s="599">
        <v>26.333333333333332</v>
      </c>
      <c r="DJ366" s="599">
        <v>19.5</v>
      </c>
      <c r="DK366" s="599">
        <v>16.166666666666664</v>
      </c>
      <c r="DL366" s="599">
        <v>12.333333333333334</v>
      </c>
      <c r="DM366" s="599">
        <v>4.1666666666666661</v>
      </c>
      <c r="DN366" s="599">
        <v>1.1666666666666667</v>
      </c>
      <c r="DO366" s="599">
        <v>1.1666666666666667</v>
      </c>
    </row>
    <row r="367" spans="1:119" ht="14.45" customHeight="1" x14ac:dyDescent="0.2">
      <c r="A367"/>
      <c r="B367" s="324"/>
      <c r="C367" s="592"/>
      <c r="D367" s="827"/>
      <c r="E367" s="601" t="s">
        <v>40</v>
      </c>
      <c r="F367" s="599">
        <v>0.14492753623188406</v>
      </c>
      <c r="G367" s="599">
        <v>0.86956521739130432</v>
      </c>
      <c r="H367" s="599">
        <v>6.0869565217391308</v>
      </c>
      <c r="I367" s="599">
        <v>14.057971014492754</v>
      </c>
      <c r="J367" s="599">
        <v>14.057971014492754</v>
      </c>
      <c r="K367" s="599">
        <v>20.289855072463769</v>
      </c>
      <c r="L367" s="599">
        <v>22.463768115942027</v>
      </c>
      <c r="M367" s="599">
        <v>11.594202898550725</v>
      </c>
      <c r="N367" s="599">
        <v>8.5507246376811583</v>
      </c>
      <c r="O367" s="599">
        <v>1.8840579710144929</v>
      </c>
      <c r="P367" s="592"/>
      <c r="Q367" s="827"/>
      <c r="R367" s="597" t="s">
        <v>40</v>
      </c>
      <c r="S367" s="599">
        <v>0</v>
      </c>
      <c r="T367" s="599">
        <v>0</v>
      </c>
      <c r="U367" s="599">
        <v>2.197802197802198</v>
      </c>
      <c r="V367" s="599">
        <v>5.4945054945054945</v>
      </c>
      <c r="W367" s="599">
        <v>7.6923076923076925</v>
      </c>
      <c r="X367" s="599">
        <v>16.483516483516482</v>
      </c>
      <c r="Y367" s="599">
        <v>34.065934065934066</v>
      </c>
      <c r="Z367" s="599">
        <v>17.582417582417584</v>
      </c>
      <c r="AA367" s="599">
        <v>12.087912087912088</v>
      </c>
      <c r="AB367" s="599">
        <v>4.395604395604396</v>
      </c>
      <c r="AC367" s="592"/>
      <c r="AD367" s="827"/>
      <c r="AE367" s="597" t="s">
        <v>40</v>
      </c>
      <c r="AF367" s="599">
        <v>0.1669449081803005</v>
      </c>
      <c r="AG367" s="599">
        <v>1.001669449081803</v>
      </c>
      <c r="AH367" s="599">
        <v>6.67779632721202</v>
      </c>
      <c r="AI367" s="599">
        <v>15.358931552587645</v>
      </c>
      <c r="AJ367" s="599">
        <v>15.025041736227045</v>
      </c>
      <c r="AK367" s="599">
        <v>20.868113522537563</v>
      </c>
      <c r="AL367" s="599">
        <v>20.701168614357261</v>
      </c>
      <c r="AM367" s="599">
        <v>10.684474123539232</v>
      </c>
      <c r="AN367" s="599">
        <v>8.013355592654424</v>
      </c>
      <c r="AO367" s="599">
        <v>1.5025041736227045</v>
      </c>
      <c r="AP367" s="591"/>
      <c r="AQ367" s="827"/>
      <c r="AR367" s="597" t="s">
        <v>40</v>
      </c>
      <c r="AS367" s="599">
        <v>1.4084507042253522</v>
      </c>
      <c r="AT367" s="599">
        <v>2.8169014084507045</v>
      </c>
      <c r="AU367" s="599">
        <v>15.492957746478872</v>
      </c>
      <c r="AV367" s="599">
        <v>19.718309859154928</v>
      </c>
      <c r="AW367" s="599">
        <v>7.042253521126761</v>
      </c>
      <c r="AX367" s="599">
        <v>22.535211267605636</v>
      </c>
      <c r="AY367" s="599">
        <v>21.12676056338028</v>
      </c>
      <c r="AZ367" s="599">
        <v>8.4507042253521121</v>
      </c>
      <c r="BA367" s="599">
        <v>1.4084507042253522</v>
      </c>
      <c r="BB367" s="599">
        <v>0</v>
      </c>
      <c r="BC367" s="592"/>
      <c r="BD367" s="827"/>
      <c r="BE367" s="597" t="s">
        <v>40</v>
      </c>
      <c r="BF367" s="599">
        <v>0</v>
      </c>
      <c r="BG367" s="599">
        <v>0.64620355411954766</v>
      </c>
      <c r="BH367" s="599">
        <v>5.0080775444264942</v>
      </c>
      <c r="BI367" s="599">
        <v>13.408723747980615</v>
      </c>
      <c r="BJ367" s="599">
        <v>14.862681744749596</v>
      </c>
      <c r="BK367" s="599">
        <v>20.032310177705977</v>
      </c>
      <c r="BL367" s="599">
        <v>22.617124394184167</v>
      </c>
      <c r="BM367" s="599">
        <v>11.954765751211632</v>
      </c>
      <c r="BN367" s="599">
        <v>9.3699515347334401</v>
      </c>
      <c r="BO367" s="599">
        <v>2.1001615508885298</v>
      </c>
      <c r="BP367"/>
      <c r="BQ367" s="827"/>
      <c r="BR367" s="597" t="s">
        <v>40</v>
      </c>
      <c r="BS367" s="599">
        <v>0</v>
      </c>
      <c r="BT367" s="599">
        <v>6.4516129032258061</v>
      </c>
      <c r="BU367" s="599">
        <v>3.225806451612903</v>
      </c>
      <c r="BV367" s="599">
        <v>19.35483870967742</v>
      </c>
      <c r="BW367" s="599">
        <v>12.903225806451612</v>
      </c>
      <c r="BX367" s="599">
        <v>19.35483870967742</v>
      </c>
      <c r="BY367" s="599">
        <v>12.903225806451612</v>
      </c>
      <c r="BZ367" s="599">
        <v>9.67741935483871</v>
      </c>
      <c r="CA367" s="599">
        <v>12.903225806451612</v>
      </c>
      <c r="CB367" s="599">
        <v>3.225806451612903</v>
      </c>
      <c r="CC367" s="592"/>
      <c r="CD367" s="827"/>
      <c r="CE367" s="597" t="s">
        <v>40</v>
      </c>
      <c r="CF367" s="599">
        <v>0.15174506828528073</v>
      </c>
      <c r="CG367" s="599">
        <v>0.60698027314112291</v>
      </c>
      <c r="CH367" s="599">
        <v>6.2215477996965101</v>
      </c>
      <c r="CI367" s="599">
        <v>13.808801213960548</v>
      </c>
      <c r="CJ367" s="599">
        <v>14.112291350531109</v>
      </c>
      <c r="CK367" s="599">
        <v>20.333839150227618</v>
      </c>
      <c r="CL367" s="599">
        <v>22.91350531107739</v>
      </c>
      <c r="CM367" s="599">
        <v>11.684370257966616</v>
      </c>
      <c r="CN367" s="599">
        <v>8.3459787556904406</v>
      </c>
      <c r="CO367" s="599">
        <v>1.8209408194233687</v>
      </c>
      <c r="CP367"/>
      <c r="CQ367" s="827"/>
      <c r="CR367" s="597" t="s">
        <v>40</v>
      </c>
      <c r="CS367" s="599">
        <v>0</v>
      </c>
      <c r="CT367" s="599">
        <v>2.7027027027027026</v>
      </c>
      <c r="CU367" s="599">
        <v>5.4054054054054053</v>
      </c>
      <c r="CV367" s="599">
        <v>16.216216216216218</v>
      </c>
      <c r="CW367" s="599">
        <v>12.162162162162163</v>
      </c>
      <c r="CX367" s="599">
        <v>18.918918918918919</v>
      </c>
      <c r="CY367" s="599">
        <v>28.378378378378379</v>
      </c>
      <c r="CZ367" s="599">
        <v>10.810810810810811</v>
      </c>
      <c r="DA367" s="599">
        <v>5.4054054054054053</v>
      </c>
      <c r="DB367" s="599">
        <v>0</v>
      </c>
      <c r="DC367" s="592"/>
      <c r="DD367" s="827"/>
      <c r="DE367" s="597" t="s">
        <v>40</v>
      </c>
      <c r="DF367" s="599">
        <v>0.16233766233766234</v>
      </c>
      <c r="DG367" s="599">
        <v>0.64935064935064934</v>
      </c>
      <c r="DH367" s="599">
        <v>6.1688311688311686</v>
      </c>
      <c r="DI367" s="599">
        <v>13.7987012987013</v>
      </c>
      <c r="DJ367" s="599">
        <v>14.285714285714285</v>
      </c>
      <c r="DK367" s="599">
        <v>20.454545454545457</v>
      </c>
      <c r="DL367" s="599">
        <v>21.753246753246753</v>
      </c>
      <c r="DM367" s="599">
        <v>11.688311688311687</v>
      </c>
      <c r="DN367" s="599">
        <v>8.9285714285714288</v>
      </c>
      <c r="DO367" s="599">
        <v>2.1103896103896105</v>
      </c>
    </row>
    <row r="368" spans="1:119" ht="14.45" customHeight="1" x14ac:dyDescent="0.2">
      <c r="A368"/>
      <c r="B368" s="324"/>
      <c r="C368" s="592"/>
      <c r="D368" s="828"/>
      <c r="E368" s="601" t="s">
        <v>41</v>
      </c>
      <c r="F368" s="599">
        <v>0</v>
      </c>
      <c r="G368" s="599">
        <v>0</v>
      </c>
      <c r="H368" s="599">
        <v>1.6949152542372881</v>
      </c>
      <c r="I368" s="599">
        <v>5.0847457627118651</v>
      </c>
      <c r="J368" s="599">
        <v>11.864406779661017</v>
      </c>
      <c r="K368" s="599">
        <v>13.559322033898304</v>
      </c>
      <c r="L368" s="599">
        <v>25.988700564971751</v>
      </c>
      <c r="M368" s="599">
        <v>12.994350282485875</v>
      </c>
      <c r="N368" s="599">
        <v>16.38418079096045</v>
      </c>
      <c r="O368" s="599">
        <v>12.429378531073446</v>
      </c>
      <c r="P368" s="592"/>
      <c r="Q368" s="828"/>
      <c r="R368" s="597" t="s">
        <v>41</v>
      </c>
      <c r="S368" s="599">
        <v>0</v>
      </c>
      <c r="T368" s="599">
        <v>0</v>
      </c>
      <c r="U368" s="599">
        <v>0</v>
      </c>
      <c r="V368" s="599">
        <v>2.5</v>
      </c>
      <c r="W368" s="599">
        <v>7.5</v>
      </c>
      <c r="X368" s="599">
        <v>7.5</v>
      </c>
      <c r="Y368" s="599">
        <v>22.5</v>
      </c>
      <c r="Z368" s="599">
        <v>12.5</v>
      </c>
      <c r="AA368" s="599">
        <v>27.500000000000004</v>
      </c>
      <c r="AB368" s="599">
        <v>20</v>
      </c>
      <c r="AC368" s="592"/>
      <c r="AD368" s="828"/>
      <c r="AE368" s="597" t="s">
        <v>41</v>
      </c>
      <c r="AF368" s="599">
        <v>0</v>
      </c>
      <c r="AG368" s="599">
        <v>0</v>
      </c>
      <c r="AH368" s="599">
        <v>2.1897810218978102</v>
      </c>
      <c r="AI368" s="599">
        <v>5.8394160583941606</v>
      </c>
      <c r="AJ368" s="599">
        <v>13.138686131386862</v>
      </c>
      <c r="AK368" s="599">
        <v>15.328467153284672</v>
      </c>
      <c r="AL368" s="599">
        <v>27.007299270072991</v>
      </c>
      <c r="AM368" s="599">
        <v>13.138686131386862</v>
      </c>
      <c r="AN368" s="599">
        <v>13.138686131386862</v>
      </c>
      <c r="AO368" s="599">
        <v>10.218978102189782</v>
      </c>
      <c r="AP368" s="591"/>
      <c r="AQ368" s="828"/>
      <c r="AR368" s="597" t="s">
        <v>41</v>
      </c>
      <c r="AS368" s="599">
        <v>0</v>
      </c>
      <c r="AT368" s="599">
        <v>0</v>
      </c>
      <c r="AU368" s="599">
        <v>11.111111111111111</v>
      </c>
      <c r="AV368" s="599">
        <v>11.111111111111111</v>
      </c>
      <c r="AW368" s="599">
        <v>11.111111111111111</v>
      </c>
      <c r="AX368" s="599">
        <v>22.222222222222221</v>
      </c>
      <c r="AY368" s="599">
        <v>11.111111111111111</v>
      </c>
      <c r="AZ368" s="599">
        <v>0</v>
      </c>
      <c r="BA368" s="599">
        <v>33.333333333333329</v>
      </c>
      <c r="BB368" s="599">
        <v>0</v>
      </c>
      <c r="BC368" s="592"/>
      <c r="BD368" s="828"/>
      <c r="BE368" s="597" t="s">
        <v>41</v>
      </c>
      <c r="BF368" s="599">
        <v>0</v>
      </c>
      <c r="BG368" s="599">
        <v>0</v>
      </c>
      <c r="BH368" s="599">
        <v>1.1904761904761905</v>
      </c>
      <c r="BI368" s="599">
        <v>4.7619047619047619</v>
      </c>
      <c r="BJ368" s="599">
        <v>11.904761904761903</v>
      </c>
      <c r="BK368" s="599">
        <v>13.095238095238097</v>
      </c>
      <c r="BL368" s="599">
        <v>26.785714285714285</v>
      </c>
      <c r="BM368" s="599">
        <v>13.690476190476192</v>
      </c>
      <c r="BN368" s="599">
        <v>15.476190476190476</v>
      </c>
      <c r="BO368" s="599">
        <v>13.095238095238097</v>
      </c>
      <c r="BP368"/>
      <c r="BQ368" s="828"/>
      <c r="BR368" s="597" t="s">
        <v>41</v>
      </c>
      <c r="BS368" s="599">
        <v>0</v>
      </c>
      <c r="BT368" s="599">
        <v>0</v>
      </c>
      <c r="BU368" s="599">
        <v>0</v>
      </c>
      <c r="BV368" s="599">
        <v>20</v>
      </c>
      <c r="BW368" s="599">
        <v>40</v>
      </c>
      <c r="BX368" s="599">
        <v>0</v>
      </c>
      <c r="BY368" s="599">
        <v>0</v>
      </c>
      <c r="BZ368" s="599">
        <v>20</v>
      </c>
      <c r="CA368" s="599">
        <v>20</v>
      </c>
      <c r="CB368" s="599">
        <v>0</v>
      </c>
      <c r="CC368" s="592"/>
      <c r="CD368" s="828"/>
      <c r="CE368" s="597" t="s">
        <v>41</v>
      </c>
      <c r="CF368" s="599">
        <v>0</v>
      </c>
      <c r="CG368" s="599">
        <v>0</v>
      </c>
      <c r="CH368" s="599">
        <v>1.7441860465116279</v>
      </c>
      <c r="CI368" s="599">
        <v>4.6511627906976747</v>
      </c>
      <c r="CJ368" s="599">
        <v>11.046511627906977</v>
      </c>
      <c r="CK368" s="599">
        <v>13.953488372093023</v>
      </c>
      <c r="CL368" s="599">
        <v>26.744186046511626</v>
      </c>
      <c r="CM368" s="599">
        <v>12.790697674418606</v>
      </c>
      <c r="CN368" s="599">
        <v>16.279069767441861</v>
      </c>
      <c r="CO368" s="599">
        <v>12.790697674418606</v>
      </c>
      <c r="CP368"/>
      <c r="CQ368" s="828"/>
      <c r="CR368" s="597" t="s">
        <v>41</v>
      </c>
      <c r="CS368" s="599">
        <v>0</v>
      </c>
      <c r="CT368" s="599">
        <v>0</v>
      </c>
      <c r="CU368" s="599">
        <v>0</v>
      </c>
      <c r="CV368" s="599">
        <v>0</v>
      </c>
      <c r="CW368" s="599">
        <v>15.384615384615385</v>
      </c>
      <c r="CX368" s="599">
        <v>15.384615384615385</v>
      </c>
      <c r="CY368" s="599">
        <v>30.76923076923077</v>
      </c>
      <c r="CZ368" s="599">
        <v>0</v>
      </c>
      <c r="DA368" s="599">
        <v>30.76923076923077</v>
      </c>
      <c r="DB368" s="599">
        <v>7.6923076923076925</v>
      </c>
      <c r="DC368" s="592"/>
      <c r="DD368" s="828"/>
      <c r="DE368" s="597" t="s">
        <v>41</v>
      </c>
      <c r="DF368" s="599">
        <v>0</v>
      </c>
      <c r="DG368" s="599">
        <v>0</v>
      </c>
      <c r="DH368" s="599">
        <v>1.8292682926829267</v>
      </c>
      <c r="DI368" s="599">
        <v>5.4878048780487809</v>
      </c>
      <c r="DJ368" s="599">
        <v>11.585365853658537</v>
      </c>
      <c r="DK368" s="599">
        <v>13.414634146341465</v>
      </c>
      <c r="DL368" s="599">
        <v>25.609756097560975</v>
      </c>
      <c r="DM368" s="599">
        <v>14.02439024390244</v>
      </c>
      <c r="DN368" s="599">
        <v>15.24390243902439</v>
      </c>
      <c r="DO368" s="599">
        <v>12.804878048780488</v>
      </c>
    </row>
    <row r="369" spans="1:119" ht="14.45" customHeight="1" x14ac:dyDescent="0.2">
      <c r="A369"/>
      <c r="B369" s="324"/>
      <c r="C369" s="592"/>
      <c r="D369" s="592"/>
      <c r="E369" s="592"/>
      <c r="F369" s="592"/>
      <c r="G369" s="592"/>
      <c r="H369" s="592"/>
      <c r="I369" s="592"/>
      <c r="J369" s="592"/>
      <c r="K369" s="592"/>
      <c r="L369" s="592"/>
      <c r="M369" s="592"/>
      <c r="N369" s="592"/>
      <c r="O369" s="592"/>
      <c r="P369" s="592"/>
      <c r="Q369" s="592"/>
      <c r="R369" s="592"/>
      <c r="S369" s="592"/>
      <c r="T369" s="592"/>
      <c r="U369" s="592"/>
      <c r="V369" s="592"/>
      <c r="W369" s="592"/>
      <c r="X369" s="592"/>
      <c r="Y369" s="592"/>
      <c r="Z369" s="592"/>
      <c r="AA369" s="592"/>
      <c r="AB369" s="592"/>
      <c r="AC369" s="592"/>
      <c r="AD369" s="592"/>
      <c r="AE369" s="592"/>
      <c r="AF369" s="592"/>
      <c r="AG369" s="592"/>
      <c r="AH369" s="592"/>
      <c r="AI369" s="592"/>
      <c r="AJ369" s="592"/>
      <c r="AK369" s="592"/>
      <c r="AL369" s="592"/>
      <c r="AM369" s="592"/>
      <c r="AN369" s="592"/>
      <c r="AO369" s="592"/>
      <c r="AP369"/>
      <c r="AQ369" s="592"/>
      <c r="AR369" s="592"/>
      <c r="AS369" s="592"/>
      <c r="AT369" s="592"/>
      <c r="AU369" s="592"/>
      <c r="AV369" s="592"/>
      <c r="AW369" s="592"/>
      <c r="AX369" s="592"/>
      <c r="AY369" s="592"/>
      <c r="AZ369" s="592"/>
      <c r="BA369" s="592"/>
      <c r="BB369" s="592"/>
      <c r="BC369" s="592"/>
      <c r="BD369" s="592"/>
      <c r="BE369" s="592"/>
      <c r="BF369" s="592"/>
      <c r="BG369" s="592"/>
      <c r="BH369" s="592"/>
      <c r="BI369" s="592"/>
      <c r="BJ369" s="592"/>
      <c r="BK369" s="592"/>
      <c r="BL369" s="592"/>
      <c r="BM369" s="592"/>
      <c r="BN369" s="592"/>
      <c r="BO369" s="592"/>
      <c r="BP369"/>
      <c r="BQ369" s="592"/>
      <c r="BR369" s="592"/>
      <c r="BS369" s="592"/>
      <c r="BT369" s="592"/>
      <c r="BU369" s="592"/>
      <c r="BV369" s="592"/>
      <c r="BW369" s="592"/>
      <c r="BX369" s="592"/>
      <c r="BY369" s="592"/>
      <c r="BZ369" s="592"/>
      <c r="CA369" s="592"/>
      <c r="CB369" s="592"/>
      <c r="CC369" s="592"/>
      <c r="CD369" s="592"/>
      <c r="CE369" s="592"/>
      <c r="CF369" s="592"/>
      <c r="CG369" s="592"/>
      <c r="CH369" s="592"/>
      <c r="CI369" s="592"/>
      <c r="CJ369" s="592"/>
      <c r="CK369" s="592"/>
      <c r="CL369" s="592"/>
      <c r="CM369" s="592"/>
      <c r="CN369" s="592"/>
      <c r="CO369" s="592"/>
      <c r="CP369"/>
      <c r="CQ369" s="592"/>
      <c r="CR369" s="592"/>
      <c r="CS369" s="592"/>
      <c r="CT369" s="592"/>
      <c r="CU369" s="592"/>
      <c r="CV369" s="592"/>
      <c r="CW369" s="592"/>
      <c r="CX369" s="592"/>
      <c r="CY369" s="592"/>
      <c r="CZ369" s="592"/>
      <c r="DA369" s="592"/>
      <c r="DB369" s="592"/>
      <c r="DC369" s="592"/>
      <c r="DD369" s="592"/>
      <c r="DE369" s="592"/>
      <c r="DF369" s="592"/>
      <c r="DG369" s="592"/>
      <c r="DH369" s="592"/>
      <c r="DI369" s="592"/>
      <c r="DJ369" s="592"/>
      <c r="DK369" s="592"/>
      <c r="DL369" s="592"/>
      <c r="DM369" s="592"/>
      <c r="DN369" s="592"/>
      <c r="DO369" s="592"/>
    </row>
    <row r="370" spans="1:119" ht="14.45" customHeight="1" x14ac:dyDescent="0.2">
      <c r="A370"/>
      <c r="B370" s="324"/>
      <c r="C370" s="592"/>
      <c r="D370" s="592"/>
      <c r="E370" s="592"/>
      <c r="F370" s="592"/>
      <c r="G370" s="592"/>
      <c r="H370" s="592"/>
      <c r="I370" s="592"/>
      <c r="J370" s="592"/>
      <c r="K370" s="592"/>
      <c r="L370" s="592"/>
      <c r="M370" s="592"/>
      <c r="N370" s="592"/>
      <c r="O370" s="592"/>
      <c r="P370" s="592"/>
      <c r="Q370" s="592"/>
      <c r="R370" s="592"/>
      <c r="S370" s="592"/>
      <c r="T370" s="592"/>
      <c r="U370" s="592"/>
      <c r="V370" s="592"/>
      <c r="W370" s="592"/>
      <c r="X370" s="592"/>
      <c r="Y370" s="592"/>
      <c r="Z370" s="592"/>
      <c r="AA370" s="592"/>
      <c r="AB370" s="592"/>
      <c r="AC370" s="592"/>
      <c r="AD370" s="592"/>
      <c r="AE370" s="592"/>
      <c r="AF370" s="592"/>
      <c r="AG370" s="592"/>
      <c r="AH370" s="592"/>
      <c r="AI370" s="592"/>
      <c r="AJ370" s="592"/>
      <c r="AK370" s="592"/>
      <c r="AL370" s="592"/>
      <c r="AM370" s="592"/>
      <c r="AN370" s="592"/>
      <c r="AO370" s="592"/>
      <c r="AP370"/>
      <c r="AQ370" s="592"/>
      <c r="AR370" s="592"/>
      <c r="AS370" s="592"/>
      <c r="AT370" s="592"/>
      <c r="AU370" s="592"/>
      <c r="AV370" s="592"/>
      <c r="AW370" s="592"/>
      <c r="AX370" s="592"/>
      <c r="AY370" s="592"/>
      <c r="AZ370" s="592"/>
      <c r="BA370" s="592"/>
      <c r="BB370" s="592"/>
      <c r="BC370" s="592"/>
      <c r="BD370" s="592"/>
      <c r="BE370" s="592"/>
      <c r="BF370" s="592"/>
      <c r="BG370" s="592"/>
      <c r="BH370" s="592"/>
      <c r="BI370" s="592"/>
      <c r="BJ370" s="592"/>
      <c r="BK370" s="592"/>
      <c r="BL370" s="592"/>
      <c r="BM370" s="592"/>
      <c r="BN370" s="592"/>
      <c r="BO370" s="592"/>
      <c r="BP370"/>
      <c r="BQ370" s="592"/>
      <c r="BR370" s="592"/>
      <c r="BS370" s="592"/>
      <c r="BT370" s="592"/>
      <c r="BU370" s="592"/>
      <c r="BV370" s="592"/>
      <c r="BW370" s="592"/>
      <c r="BX370" s="592"/>
      <c r="BY370" s="592"/>
      <c r="BZ370" s="592"/>
      <c r="CA370" s="592"/>
      <c r="CB370" s="592"/>
      <c r="CC370" s="592"/>
      <c r="CD370" s="592"/>
      <c r="CE370" s="592"/>
      <c r="CF370" s="592"/>
      <c r="CG370" s="592"/>
      <c r="CH370" s="592"/>
      <c r="CI370" s="592"/>
      <c r="CJ370" s="592"/>
      <c r="CK370" s="592"/>
      <c r="CL370" s="592"/>
      <c r="CM370" s="592"/>
      <c r="CN370" s="592"/>
      <c r="CO370" s="592"/>
      <c r="CP370"/>
      <c r="CQ370" s="592"/>
      <c r="CR370" s="592"/>
      <c r="CS370" s="592"/>
      <c r="CT370" s="592"/>
      <c r="CU370" s="592"/>
      <c r="CV370" s="592"/>
      <c r="CW370" s="592"/>
      <c r="CX370" s="592"/>
      <c r="CY370" s="592"/>
      <c r="CZ370" s="592"/>
      <c r="DA370" s="592"/>
      <c r="DB370" s="592"/>
      <c r="DC370" s="592"/>
      <c r="DD370" s="592"/>
      <c r="DE370" s="592"/>
      <c r="DF370" s="592"/>
      <c r="DG370" s="592"/>
      <c r="DH370" s="592"/>
      <c r="DI370" s="592"/>
      <c r="DJ370" s="592"/>
      <c r="DK370" s="592"/>
      <c r="DL370" s="592"/>
      <c r="DM370" s="592"/>
      <c r="DN370" s="592"/>
      <c r="DO370" s="592"/>
    </row>
    <row r="371" spans="1:119" ht="14.45" customHeight="1" x14ac:dyDescent="0.3">
      <c r="A371"/>
      <c r="B371" s="324"/>
      <c r="C371" s="592"/>
      <c r="D371" s="829" t="s">
        <v>245</v>
      </c>
      <c r="E371" s="829"/>
      <c r="F371" s="595"/>
      <c r="G371" s="595"/>
      <c r="H371" s="595"/>
      <c r="I371" s="595"/>
      <c r="J371" s="595"/>
      <c r="K371" s="595"/>
      <c r="L371" s="595"/>
      <c r="M371" s="595"/>
      <c r="N371" s="595"/>
      <c r="O371" s="595"/>
      <c r="P371" s="592"/>
      <c r="Q371" s="829" t="s">
        <v>245</v>
      </c>
      <c r="R371" s="829"/>
      <c r="S371" s="595"/>
      <c r="T371" s="595"/>
      <c r="U371" s="595"/>
      <c r="V371" s="595"/>
      <c r="W371" s="595"/>
      <c r="X371" s="595"/>
      <c r="Y371" s="595"/>
      <c r="Z371" s="595"/>
      <c r="AA371" s="595"/>
      <c r="AB371" s="595"/>
      <c r="AC371" s="592"/>
      <c r="AD371" s="829" t="s">
        <v>245</v>
      </c>
      <c r="AE371" s="829"/>
      <c r="AF371" s="595"/>
      <c r="AG371" s="595"/>
      <c r="AH371" s="595"/>
      <c r="AI371" s="595"/>
      <c r="AJ371" s="595"/>
      <c r="AK371" s="595"/>
      <c r="AL371" s="595"/>
      <c r="AM371" s="595"/>
      <c r="AN371" s="595"/>
      <c r="AO371" s="595"/>
      <c r="AP371" s="591"/>
      <c r="AQ371" s="829" t="s">
        <v>245</v>
      </c>
      <c r="AR371" s="829"/>
      <c r="AS371" s="595"/>
      <c r="AT371" s="595"/>
      <c r="AU371" s="595"/>
      <c r="AV371" s="595"/>
      <c r="AW371" s="595"/>
      <c r="AX371" s="595"/>
      <c r="AY371" s="595"/>
      <c r="AZ371" s="595"/>
      <c r="BA371" s="595"/>
      <c r="BB371" s="595"/>
      <c r="BC371" s="592"/>
      <c r="BD371" s="829" t="s">
        <v>245</v>
      </c>
      <c r="BE371" s="829"/>
      <c r="BF371" s="595"/>
      <c r="BG371" s="595"/>
      <c r="BH371" s="595"/>
      <c r="BI371" s="595"/>
      <c r="BJ371" s="595"/>
      <c r="BK371" s="595"/>
      <c r="BL371" s="595"/>
      <c r="BM371" s="595"/>
      <c r="BN371" s="595"/>
      <c r="BO371" s="595"/>
      <c r="BP371"/>
      <c r="BQ371" s="829" t="s">
        <v>245</v>
      </c>
      <c r="BR371" s="829"/>
      <c r="BS371" s="595"/>
      <c r="BT371" s="595"/>
      <c r="BU371" s="595"/>
      <c r="BV371" s="595"/>
      <c r="BW371" s="595"/>
      <c r="BX371" s="595"/>
      <c r="BY371" s="595"/>
      <c r="BZ371" s="595"/>
      <c r="CA371" s="595"/>
      <c r="CB371" s="595"/>
      <c r="CC371" s="592"/>
      <c r="CD371" s="829" t="s">
        <v>245</v>
      </c>
      <c r="CE371" s="829"/>
      <c r="CF371" s="595"/>
      <c r="CG371" s="595"/>
      <c r="CH371" s="595"/>
      <c r="CI371" s="595"/>
      <c r="CJ371" s="595"/>
      <c r="CK371" s="595"/>
      <c r="CL371" s="595"/>
      <c r="CM371" s="595"/>
      <c r="CN371" s="595"/>
      <c r="CO371" s="595"/>
      <c r="CP371"/>
      <c r="CQ371" s="829" t="s">
        <v>245</v>
      </c>
      <c r="CR371" s="829"/>
      <c r="CS371" s="595"/>
      <c r="CT371" s="595"/>
      <c r="CU371" s="595"/>
      <c r="CV371" s="595"/>
      <c r="CW371" s="595"/>
      <c r="CX371" s="595"/>
      <c r="CY371" s="595"/>
      <c r="CZ371" s="595"/>
      <c r="DA371" s="595"/>
      <c r="DB371" s="595"/>
      <c r="DC371" s="592"/>
      <c r="DD371" s="829" t="s">
        <v>245</v>
      </c>
      <c r="DE371" s="829"/>
      <c r="DF371" s="595"/>
      <c r="DG371" s="595"/>
      <c r="DH371" s="595"/>
      <c r="DI371" s="595"/>
      <c r="DJ371" s="595"/>
      <c r="DK371" s="595"/>
      <c r="DL371" s="595"/>
      <c r="DM371" s="595"/>
      <c r="DN371" s="595"/>
      <c r="DO371" s="595"/>
    </row>
    <row r="372" spans="1:119" ht="28.9" customHeight="1" x14ac:dyDescent="0.2">
      <c r="A372"/>
      <c r="B372" s="324"/>
      <c r="C372" s="592"/>
      <c r="D372" s="829"/>
      <c r="E372" s="829"/>
      <c r="F372" s="831" t="s">
        <v>171</v>
      </c>
      <c r="G372" s="831"/>
      <c r="H372" s="831"/>
      <c r="I372" s="831"/>
      <c r="J372" s="831"/>
      <c r="K372" s="831"/>
      <c r="L372" s="831"/>
      <c r="M372" s="831"/>
      <c r="N372" s="831"/>
      <c r="O372" s="831"/>
      <c r="P372" s="592"/>
      <c r="Q372" s="829"/>
      <c r="R372" s="829"/>
      <c r="S372" s="831" t="s">
        <v>171</v>
      </c>
      <c r="T372" s="831"/>
      <c r="U372" s="831"/>
      <c r="V372" s="831"/>
      <c r="W372" s="831"/>
      <c r="X372" s="831"/>
      <c r="Y372" s="831"/>
      <c r="Z372" s="831"/>
      <c r="AA372" s="831"/>
      <c r="AB372" s="831"/>
      <c r="AC372" s="592"/>
      <c r="AD372" s="829"/>
      <c r="AE372" s="829"/>
      <c r="AF372" s="831" t="s">
        <v>171</v>
      </c>
      <c r="AG372" s="831"/>
      <c r="AH372" s="831"/>
      <c r="AI372" s="831"/>
      <c r="AJ372" s="831"/>
      <c r="AK372" s="831"/>
      <c r="AL372" s="831"/>
      <c r="AM372" s="831"/>
      <c r="AN372" s="831"/>
      <c r="AO372" s="831"/>
      <c r="AP372" s="591"/>
      <c r="AQ372" s="829"/>
      <c r="AR372" s="829"/>
      <c r="AS372" s="831" t="s">
        <v>171</v>
      </c>
      <c r="AT372" s="831"/>
      <c r="AU372" s="831"/>
      <c r="AV372" s="831"/>
      <c r="AW372" s="831"/>
      <c r="AX372" s="831"/>
      <c r="AY372" s="831"/>
      <c r="AZ372" s="831"/>
      <c r="BA372" s="831"/>
      <c r="BB372" s="831"/>
      <c r="BC372" s="592"/>
      <c r="BD372" s="829"/>
      <c r="BE372" s="829"/>
      <c r="BF372" s="831" t="s">
        <v>171</v>
      </c>
      <c r="BG372" s="831"/>
      <c r="BH372" s="831"/>
      <c r="BI372" s="831"/>
      <c r="BJ372" s="831"/>
      <c r="BK372" s="831"/>
      <c r="BL372" s="831"/>
      <c r="BM372" s="831"/>
      <c r="BN372" s="831"/>
      <c r="BO372" s="831"/>
      <c r="BP372"/>
      <c r="BQ372" s="829"/>
      <c r="BR372" s="829"/>
      <c r="BS372" s="831" t="s">
        <v>171</v>
      </c>
      <c r="BT372" s="831"/>
      <c r="BU372" s="831"/>
      <c r="BV372" s="831"/>
      <c r="BW372" s="831"/>
      <c r="BX372" s="831"/>
      <c r="BY372" s="831"/>
      <c r="BZ372" s="831"/>
      <c r="CA372" s="831"/>
      <c r="CB372" s="831"/>
      <c r="CC372" s="592"/>
      <c r="CD372" s="829"/>
      <c r="CE372" s="829"/>
      <c r="CF372" s="831" t="s">
        <v>171</v>
      </c>
      <c r="CG372" s="831"/>
      <c r="CH372" s="831"/>
      <c r="CI372" s="831"/>
      <c r="CJ372" s="831"/>
      <c r="CK372" s="831"/>
      <c r="CL372" s="831"/>
      <c r="CM372" s="831"/>
      <c r="CN372" s="831"/>
      <c r="CO372" s="831"/>
      <c r="CP372"/>
      <c r="CQ372" s="829"/>
      <c r="CR372" s="829"/>
      <c r="CS372" s="831" t="s">
        <v>171</v>
      </c>
      <c r="CT372" s="831"/>
      <c r="CU372" s="831"/>
      <c r="CV372" s="831"/>
      <c r="CW372" s="831"/>
      <c r="CX372" s="831"/>
      <c r="CY372" s="831"/>
      <c r="CZ372" s="831"/>
      <c r="DA372" s="831"/>
      <c r="DB372" s="831"/>
      <c r="DC372" s="592"/>
      <c r="DD372" s="829"/>
      <c r="DE372" s="829"/>
      <c r="DF372" s="831" t="s">
        <v>171</v>
      </c>
      <c r="DG372" s="831"/>
      <c r="DH372" s="831"/>
      <c r="DI372" s="831"/>
      <c r="DJ372" s="831"/>
      <c r="DK372" s="831"/>
      <c r="DL372" s="831"/>
      <c r="DM372" s="831"/>
      <c r="DN372" s="831"/>
      <c r="DO372" s="831"/>
    </row>
    <row r="373" spans="1:119" ht="14.45" customHeight="1" x14ac:dyDescent="0.2">
      <c r="A373"/>
      <c r="B373" s="324"/>
      <c r="C373" s="592"/>
      <c r="D373" s="830"/>
      <c r="E373" s="830"/>
      <c r="F373" s="596" t="s">
        <v>16</v>
      </c>
      <c r="G373" s="596">
        <v>1</v>
      </c>
      <c r="H373" s="596">
        <v>2</v>
      </c>
      <c r="I373" s="596">
        <v>3</v>
      </c>
      <c r="J373" s="596">
        <v>4</v>
      </c>
      <c r="K373" s="596">
        <v>5</v>
      </c>
      <c r="L373" s="596">
        <v>6</v>
      </c>
      <c r="M373" s="596">
        <v>7</v>
      </c>
      <c r="N373" s="596">
        <v>8</v>
      </c>
      <c r="O373" s="596">
        <v>9</v>
      </c>
      <c r="P373" s="592"/>
      <c r="Q373" s="830"/>
      <c r="R373" s="830"/>
      <c r="S373" s="596" t="s">
        <v>16</v>
      </c>
      <c r="T373" s="596">
        <v>1</v>
      </c>
      <c r="U373" s="596">
        <v>2</v>
      </c>
      <c r="V373" s="596">
        <v>3</v>
      </c>
      <c r="W373" s="596">
        <v>4</v>
      </c>
      <c r="X373" s="596">
        <v>5</v>
      </c>
      <c r="Y373" s="596">
        <v>6</v>
      </c>
      <c r="Z373" s="596">
        <v>7</v>
      </c>
      <c r="AA373" s="596">
        <v>8</v>
      </c>
      <c r="AB373" s="596">
        <v>9</v>
      </c>
      <c r="AC373" s="592"/>
      <c r="AD373" s="830"/>
      <c r="AE373" s="830"/>
      <c r="AF373" s="596" t="s">
        <v>16</v>
      </c>
      <c r="AG373" s="596">
        <v>1</v>
      </c>
      <c r="AH373" s="596">
        <v>2</v>
      </c>
      <c r="AI373" s="596">
        <v>3</v>
      </c>
      <c r="AJ373" s="596">
        <v>4</v>
      </c>
      <c r="AK373" s="596">
        <v>5</v>
      </c>
      <c r="AL373" s="596">
        <v>6</v>
      </c>
      <c r="AM373" s="596">
        <v>7</v>
      </c>
      <c r="AN373" s="596">
        <v>8</v>
      </c>
      <c r="AO373" s="596">
        <v>9</v>
      </c>
      <c r="AP373" s="591"/>
      <c r="AQ373" s="830"/>
      <c r="AR373" s="830"/>
      <c r="AS373" s="596" t="s">
        <v>16</v>
      </c>
      <c r="AT373" s="596">
        <v>1</v>
      </c>
      <c r="AU373" s="596">
        <v>2</v>
      </c>
      <c r="AV373" s="596">
        <v>3</v>
      </c>
      <c r="AW373" s="596">
        <v>4</v>
      </c>
      <c r="AX373" s="596">
        <v>5</v>
      </c>
      <c r="AY373" s="596">
        <v>6</v>
      </c>
      <c r="AZ373" s="596">
        <v>7</v>
      </c>
      <c r="BA373" s="596">
        <v>8</v>
      </c>
      <c r="BB373" s="596">
        <v>9</v>
      </c>
      <c r="BC373" s="592"/>
      <c r="BD373" s="830"/>
      <c r="BE373" s="830"/>
      <c r="BF373" s="596" t="s">
        <v>16</v>
      </c>
      <c r="BG373" s="596">
        <v>1</v>
      </c>
      <c r="BH373" s="596">
        <v>2</v>
      </c>
      <c r="BI373" s="596">
        <v>3</v>
      </c>
      <c r="BJ373" s="596">
        <v>4</v>
      </c>
      <c r="BK373" s="596">
        <v>5</v>
      </c>
      <c r="BL373" s="596">
        <v>6</v>
      </c>
      <c r="BM373" s="596">
        <v>7</v>
      </c>
      <c r="BN373" s="596">
        <v>8</v>
      </c>
      <c r="BO373" s="596">
        <v>9</v>
      </c>
      <c r="BP373"/>
      <c r="BQ373" s="830"/>
      <c r="BR373" s="830"/>
      <c r="BS373" s="596" t="s">
        <v>16</v>
      </c>
      <c r="BT373" s="596">
        <v>1</v>
      </c>
      <c r="BU373" s="596">
        <v>2</v>
      </c>
      <c r="BV373" s="596">
        <v>3</v>
      </c>
      <c r="BW373" s="596">
        <v>4</v>
      </c>
      <c r="BX373" s="596">
        <v>5</v>
      </c>
      <c r="BY373" s="596">
        <v>6</v>
      </c>
      <c r="BZ373" s="596">
        <v>7</v>
      </c>
      <c r="CA373" s="596">
        <v>8</v>
      </c>
      <c r="CB373" s="596">
        <v>9</v>
      </c>
      <c r="CC373" s="592"/>
      <c r="CD373" s="830"/>
      <c r="CE373" s="830"/>
      <c r="CF373" s="596" t="s">
        <v>16</v>
      </c>
      <c r="CG373" s="596">
        <v>1</v>
      </c>
      <c r="CH373" s="596">
        <v>2</v>
      </c>
      <c r="CI373" s="596">
        <v>3</v>
      </c>
      <c r="CJ373" s="596">
        <v>4</v>
      </c>
      <c r="CK373" s="596">
        <v>5</v>
      </c>
      <c r="CL373" s="596">
        <v>6</v>
      </c>
      <c r="CM373" s="596">
        <v>7</v>
      </c>
      <c r="CN373" s="596">
        <v>8</v>
      </c>
      <c r="CO373" s="596">
        <v>9</v>
      </c>
      <c r="CP373"/>
      <c r="CQ373" s="830"/>
      <c r="CR373" s="830"/>
      <c r="CS373" s="596" t="s">
        <v>16</v>
      </c>
      <c r="CT373" s="596">
        <v>1</v>
      </c>
      <c r="CU373" s="596">
        <v>2</v>
      </c>
      <c r="CV373" s="596">
        <v>3</v>
      </c>
      <c r="CW373" s="596">
        <v>4</v>
      </c>
      <c r="CX373" s="596">
        <v>5</v>
      </c>
      <c r="CY373" s="596">
        <v>6</v>
      </c>
      <c r="CZ373" s="596">
        <v>7</v>
      </c>
      <c r="DA373" s="596">
        <v>8</v>
      </c>
      <c r="DB373" s="596">
        <v>9</v>
      </c>
      <c r="DC373" s="592"/>
      <c r="DD373" s="830"/>
      <c r="DE373" s="830"/>
      <c r="DF373" s="596" t="s">
        <v>16</v>
      </c>
      <c r="DG373" s="596">
        <v>1</v>
      </c>
      <c r="DH373" s="596">
        <v>2</v>
      </c>
      <c r="DI373" s="596">
        <v>3</v>
      </c>
      <c r="DJ373" s="596">
        <v>4</v>
      </c>
      <c r="DK373" s="596">
        <v>5</v>
      </c>
      <c r="DL373" s="596">
        <v>6</v>
      </c>
      <c r="DM373" s="596">
        <v>7</v>
      </c>
      <c r="DN373" s="596">
        <v>8</v>
      </c>
      <c r="DO373" s="596">
        <v>9</v>
      </c>
    </row>
    <row r="374" spans="1:119" ht="14.45" customHeight="1" x14ac:dyDescent="0.2">
      <c r="A374"/>
      <c r="B374" s="838" t="s">
        <v>94</v>
      </c>
      <c r="C374" s="592"/>
      <c r="D374" s="826" t="s">
        <v>173</v>
      </c>
      <c r="E374" s="597" t="s">
        <v>92</v>
      </c>
      <c r="F374" s="599">
        <v>0</v>
      </c>
      <c r="G374" s="599">
        <v>3</v>
      </c>
      <c r="H374" s="599">
        <v>2</v>
      </c>
      <c r="I374" s="599">
        <v>4</v>
      </c>
      <c r="J374" s="599">
        <v>0</v>
      </c>
      <c r="K374" s="599">
        <v>1</v>
      </c>
      <c r="L374" s="599">
        <v>0</v>
      </c>
      <c r="M374" s="599">
        <v>0</v>
      </c>
      <c r="N374" s="599">
        <v>0</v>
      </c>
      <c r="O374" s="600">
        <v>0</v>
      </c>
      <c r="P374" s="592"/>
      <c r="Q374" s="826" t="s">
        <v>173</v>
      </c>
      <c r="R374" s="597" t="s">
        <v>92</v>
      </c>
      <c r="S374" s="599">
        <v>0</v>
      </c>
      <c r="T374" s="599">
        <v>1</v>
      </c>
      <c r="U374" s="599">
        <v>1</v>
      </c>
      <c r="V374" s="599">
        <v>3</v>
      </c>
      <c r="W374" s="599">
        <v>0</v>
      </c>
      <c r="X374" s="599">
        <v>0</v>
      </c>
      <c r="Y374" s="599">
        <v>0</v>
      </c>
      <c r="Z374" s="599">
        <v>0</v>
      </c>
      <c r="AA374" s="599">
        <v>0</v>
      </c>
      <c r="AB374" s="600">
        <v>0</v>
      </c>
      <c r="AC374" s="592"/>
      <c r="AD374" s="826" t="s">
        <v>173</v>
      </c>
      <c r="AE374" s="597" t="s">
        <v>92</v>
      </c>
      <c r="AF374" s="599">
        <v>0</v>
      </c>
      <c r="AG374" s="599">
        <v>2</v>
      </c>
      <c r="AH374" s="599">
        <v>1</v>
      </c>
      <c r="AI374" s="599">
        <v>1</v>
      </c>
      <c r="AJ374" s="599">
        <v>0</v>
      </c>
      <c r="AK374" s="599">
        <v>1</v>
      </c>
      <c r="AL374" s="599">
        <v>0</v>
      </c>
      <c r="AM374" s="599">
        <v>0</v>
      </c>
      <c r="AN374" s="599">
        <v>0</v>
      </c>
      <c r="AO374" s="600">
        <v>0</v>
      </c>
      <c r="AP374" s="591"/>
      <c r="AQ374" s="826" t="s">
        <v>173</v>
      </c>
      <c r="AR374" s="597" t="s">
        <v>92</v>
      </c>
      <c r="AS374" s="599">
        <v>0</v>
      </c>
      <c r="AT374" s="599">
        <v>1</v>
      </c>
      <c r="AU374" s="599">
        <v>1</v>
      </c>
      <c r="AV374" s="599">
        <v>2</v>
      </c>
      <c r="AW374" s="599">
        <v>0</v>
      </c>
      <c r="AX374" s="599">
        <v>1</v>
      </c>
      <c r="AY374" s="599">
        <v>0</v>
      </c>
      <c r="AZ374" s="599">
        <v>0</v>
      </c>
      <c r="BA374" s="599">
        <v>0</v>
      </c>
      <c r="BB374" s="600">
        <v>0</v>
      </c>
      <c r="BC374" s="592"/>
      <c r="BD374" s="826" t="s">
        <v>173</v>
      </c>
      <c r="BE374" s="597" t="s">
        <v>92</v>
      </c>
      <c r="BF374" s="599">
        <v>0</v>
      </c>
      <c r="BG374" s="599">
        <v>2</v>
      </c>
      <c r="BH374" s="599">
        <v>1</v>
      </c>
      <c r="BI374" s="599">
        <v>2</v>
      </c>
      <c r="BJ374" s="599">
        <v>0</v>
      </c>
      <c r="BK374" s="599">
        <v>0</v>
      </c>
      <c r="BL374" s="599">
        <v>0</v>
      </c>
      <c r="BM374" s="599">
        <v>0</v>
      </c>
      <c r="BN374" s="599">
        <v>0</v>
      </c>
      <c r="BO374" s="600">
        <v>0</v>
      </c>
      <c r="BP374"/>
      <c r="BQ374" s="826" t="s">
        <v>173</v>
      </c>
      <c r="BR374" s="597" t="s">
        <v>92</v>
      </c>
      <c r="BS374" s="599">
        <v>0</v>
      </c>
      <c r="BT374" s="599">
        <v>0</v>
      </c>
      <c r="BU374" s="599">
        <v>1</v>
      </c>
      <c r="BV374" s="599">
        <v>1</v>
      </c>
      <c r="BW374" s="599">
        <v>0</v>
      </c>
      <c r="BX374" s="599">
        <v>0</v>
      </c>
      <c r="BY374" s="599">
        <v>0</v>
      </c>
      <c r="BZ374" s="599">
        <v>0</v>
      </c>
      <c r="CA374" s="599">
        <v>0</v>
      </c>
      <c r="CB374" s="600">
        <v>0</v>
      </c>
      <c r="CC374" s="592"/>
      <c r="CD374" s="826" t="s">
        <v>173</v>
      </c>
      <c r="CE374" s="597" t="s">
        <v>92</v>
      </c>
      <c r="CF374" s="599">
        <v>0</v>
      </c>
      <c r="CG374" s="599">
        <v>3</v>
      </c>
      <c r="CH374" s="599">
        <v>1</v>
      </c>
      <c r="CI374" s="599">
        <v>3</v>
      </c>
      <c r="CJ374" s="599">
        <v>0</v>
      </c>
      <c r="CK374" s="599">
        <v>1</v>
      </c>
      <c r="CL374" s="599">
        <v>0</v>
      </c>
      <c r="CM374" s="599">
        <v>0</v>
      </c>
      <c r="CN374" s="599">
        <v>0</v>
      </c>
      <c r="CO374" s="600">
        <v>0</v>
      </c>
      <c r="CP374"/>
      <c r="CQ374" s="826" t="s">
        <v>173</v>
      </c>
      <c r="CR374" s="597" t="s">
        <v>92</v>
      </c>
      <c r="CS374" s="599">
        <v>0</v>
      </c>
      <c r="CT374" s="599">
        <v>3</v>
      </c>
      <c r="CU374" s="599">
        <v>1</v>
      </c>
      <c r="CV374" s="599">
        <v>2</v>
      </c>
      <c r="CW374" s="599">
        <v>0</v>
      </c>
      <c r="CX374" s="599">
        <v>1</v>
      </c>
      <c r="CY374" s="599">
        <v>0</v>
      </c>
      <c r="CZ374" s="599">
        <v>0</v>
      </c>
      <c r="DA374" s="599">
        <v>0</v>
      </c>
      <c r="DB374" s="600">
        <v>0</v>
      </c>
      <c r="DC374" s="592"/>
      <c r="DD374" s="826" t="s">
        <v>173</v>
      </c>
      <c r="DE374" s="597" t="s">
        <v>92</v>
      </c>
      <c r="DF374" s="599">
        <v>0</v>
      </c>
      <c r="DG374" s="599">
        <v>0</v>
      </c>
      <c r="DH374" s="599">
        <v>1</v>
      </c>
      <c r="DI374" s="599">
        <v>2</v>
      </c>
      <c r="DJ374" s="599">
        <v>0</v>
      </c>
      <c r="DK374" s="599">
        <v>0</v>
      </c>
      <c r="DL374" s="599">
        <v>0</v>
      </c>
      <c r="DM374" s="599">
        <v>0</v>
      </c>
      <c r="DN374" s="599">
        <v>0</v>
      </c>
      <c r="DO374" s="600">
        <v>0</v>
      </c>
    </row>
    <row r="375" spans="1:119" ht="14.45" customHeight="1" x14ac:dyDescent="0.2">
      <c r="A375"/>
      <c r="B375" s="838"/>
      <c r="C375" s="592"/>
      <c r="D375" s="827"/>
      <c r="E375" s="597">
        <v>1</v>
      </c>
      <c r="F375" s="599">
        <v>1</v>
      </c>
      <c r="G375" s="599">
        <v>6</v>
      </c>
      <c r="H375" s="599">
        <v>1</v>
      </c>
      <c r="I375" s="599">
        <v>4</v>
      </c>
      <c r="J375" s="599">
        <v>0</v>
      </c>
      <c r="K375" s="599">
        <v>1</v>
      </c>
      <c r="L375" s="599">
        <v>1</v>
      </c>
      <c r="M375" s="599">
        <v>0</v>
      </c>
      <c r="N375" s="599">
        <v>2</v>
      </c>
      <c r="O375" s="599">
        <v>0</v>
      </c>
      <c r="P375" s="592"/>
      <c r="Q375" s="827"/>
      <c r="R375" s="597">
        <v>1</v>
      </c>
      <c r="S375" s="599">
        <v>0</v>
      </c>
      <c r="T375" s="599">
        <v>1</v>
      </c>
      <c r="U375" s="599">
        <v>0</v>
      </c>
      <c r="V375" s="599">
        <v>3</v>
      </c>
      <c r="W375" s="599">
        <v>0</v>
      </c>
      <c r="X375" s="599">
        <v>1</v>
      </c>
      <c r="Y375" s="599">
        <v>0</v>
      </c>
      <c r="Z375" s="599">
        <v>0</v>
      </c>
      <c r="AA375" s="599">
        <v>0</v>
      </c>
      <c r="AB375" s="599">
        <v>0</v>
      </c>
      <c r="AC375" s="592"/>
      <c r="AD375" s="827"/>
      <c r="AE375" s="597">
        <v>1</v>
      </c>
      <c r="AF375" s="599">
        <v>1</v>
      </c>
      <c r="AG375" s="599">
        <v>5</v>
      </c>
      <c r="AH375" s="599">
        <v>1</v>
      </c>
      <c r="AI375" s="599">
        <v>1</v>
      </c>
      <c r="AJ375" s="599">
        <v>0</v>
      </c>
      <c r="AK375" s="599">
        <v>0</v>
      </c>
      <c r="AL375" s="599">
        <v>1</v>
      </c>
      <c r="AM375" s="599">
        <v>0</v>
      </c>
      <c r="AN375" s="599">
        <v>2</v>
      </c>
      <c r="AO375" s="599">
        <v>0</v>
      </c>
      <c r="AP375" s="591"/>
      <c r="AQ375" s="827"/>
      <c r="AR375" s="597">
        <v>1</v>
      </c>
      <c r="AS375" s="599">
        <v>0</v>
      </c>
      <c r="AT375" s="599">
        <v>3</v>
      </c>
      <c r="AU375" s="599">
        <v>1</v>
      </c>
      <c r="AV375" s="599">
        <v>1</v>
      </c>
      <c r="AW375" s="599">
        <v>0</v>
      </c>
      <c r="AX375" s="599">
        <v>0</v>
      </c>
      <c r="AY375" s="599">
        <v>1</v>
      </c>
      <c r="AZ375" s="599">
        <v>0</v>
      </c>
      <c r="BA375" s="599">
        <v>1</v>
      </c>
      <c r="BB375" s="599">
        <v>0</v>
      </c>
      <c r="BC375" s="592"/>
      <c r="BD375" s="827"/>
      <c r="BE375" s="597">
        <v>1</v>
      </c>
      <c r="BF375" s="599">
        <v>1</v>
      </c>
      <c r="BG375" s="599">
        <v>3</v>
      </c>
      <c r="BH375" s="599">
        <v>0</v>
      </c>
      <c r="BI375" s="599">
        <v>3</v>
      </c>
      <c r="BJ375" s="599">
        <v>0</v>
      </c>
      <c r="BK375" s="599">
        <v>1</v>
      </c>
      <c r="BL375" s="599">
        <v>0</v>
      </c>
      <c r="BM375" s="599">
        <v>0</v>
      </c>
      <c r="BN375" s="599">
        <v>1</v>
      </c>
      <c r="BO375" s="599">
        <v>0</v>
      </c>
      <c r="BP375"/>
      <c r="BQ375" s="827"/>
      <c r="BR375" s="597">
        <v>1</v>
      </c>
      <c r="BS375" s="599">
        <v>1</v>
      </c>
      <c r="BT375" s="599">
        <v>3</v>
      </c>
      <c r="BU375" s="599">
        <v>0</v>
      </c>
      <c r="BV375" s="599">
        <v>0</v>
      </c>
      <c r="BW375" s="599">
        <v>0</v>
      </c>
      <c r="BX375" s="599">
        <v>0</v>
      </c>
      <c r="BY375" s="599">
        <v>0</v>
      </c>
      <c r="BZ375" s="599">
        <v>0</v>
      </c>
      <c r="CA375" s="599">
        <v>0</v>
      </c>
      <c r="CB375" s="599">
        <v>0</v>
      </c>
      <c r="CC375" s="592"/>
      <c r="CD375" s="827"/>
      <c r="CE375" s="597">
        <v>1</v>
      </c>
      <c r="CF375" s="599">
        <v>0</v>
      </c>
      <c r="CG375" s="599">
        <v>3</v>
      </c>
      <c r="CH375" s="599">
        <v>1</v>
      </c>
      <c r="CI375" s="599">
        <v>4</v>
      </c>
      <c r="CJ375" s="599">
        <v>0</v>
      </c>
      <c r="CK375" s="599">
        <v>1</v>
      </c>
      <c r="CL375" s="599">
        <v>1</v>
      </c>
      <c r="CM375" s="599">
        <v>0</v>
      </c>
      <c r="CN375" s="599">
        <v>2</v>
      </c>
      <c r="CO375" s="599">
        <v>0</v>
      </c>
      <c r="CP375"/>
      <c r="CQ375" s="827"/>
      <c r="CR375" s="597">
        <v>1</v>
      </c>
      <c r="CS375" s="599">
        <v>0</v>
      </c>
      <c r="CT375" s="599">
        <v>5</v>
      </c>
      <c r="CU375" s="599">
        <v>1</v>
      </c>
      <c r="CV375" s="599">
        <v>4</v>
      </c>
      <c r="CW375" s="599">
        <v>0</v>
      </c>
      <c r="CX375" s="599">
        <v>1</v>
      </c>
      <c r="CY375" s="599">
        <v>1</v>
      </c>
      <c r="CZ375" s="599">
        <v>0</v>
      </c>
      <c r="DA375" s="599">
        <v>2</v>
      </c>
      <c r="DB375" s="599">
        <v>0</v>
      </c>
      <c r="DC375" s="592"/>
      <c r="DD375" s="827"/>
      <c r="DE375" s="597">
        <v>1</v>
      </c>
      <c r="DF375" s="599">
        <v>1</v>
      </c>
      <c r="DG375" s="599">
        <v>1</v>
      </c>
      <c r="DH375" s="599">
        <v>0</v>
      </c>
      <c r="DI375" s="599">
        <v>0</v>
      </c>
      <c r="DJ375" s="599">
        <v>0</v>
      </c>
      <c r="DK375" s="599">
        <v>0</v>
      </c>
      <c r="DL375" s="599">
        <v>0</v>
      </c>
      <c r="DM375" s="599">
        <v>0</v>
      </c>
      <c r="DN375" s="599">
        <v>0</v>
      </c>
      <c r="DO375" s="599">
        <v>0</v>
      </c>
    </row>
    <row r="376" spans="1:119" ht="14.45" customHeight="1" x14ac:dyDescent="0.2">
      <c r="A376"/>
      <c r="B376" s="838"/>
      <c r="C376" s="592"/>
      <c r="D376" s="827"/>
      <c r="E376" s="597" t="s">
        <v>45</v>
      </c>
      <c r="F376" s="599">
        <v>91</v>
      </c>
      <c r="G376" s="599">
        <v>226</v>
      </c>
      <c r="H376" s="599">
        <v>124</v>
      </c>
      <c r="I376" s="599">
        <v>66</v>
      </c>
      <c r="J376" s="599">
        <v>23</v>
      </c>
      <c r="K376" s="599">
        <v>20</v>
      </c>
      <c r="L376" s="599">
        <v>11</v>
      </c>
      <c r="M376" s="599">
        <v>4</v>
      </c>
      <c r="N376" s="599">
        <v>0</v>
      </c>
      <c r="O376" s="599">
        <v>1</v>
      </c>
      <c r="P376" s="592"/>
      <c r="Q376" s="827"/>
      <c r="R376" s="597" t="s">
        <v>45</v>
      </c>
      <c r="S376" s="599">
        <v>32</v>
      </c>
      <c r="T376" s="599">
        <v>95</v>
      </c>
      <c r="U376" s="599">
        <v>49</v>
      </c>
      <c r="V376" s="599">
        <v>20</v>
      </c>
      <c r="W376" s="599">
        <v>7</v>
      </c>
      <c r="X376" s="599">
        <v>13</v>
      </c>
      <c r="Y376" s="599">
        <v>3</v>
      </c>
      <c r="Z376" s="599">
        <v>2</v>
      </c>
      <c r="AA376" s="599">
        <v>0</v>
      </c>
      <c r="AB376" s="599">
        <v>1</v>
      </c>
      <c r="AC376" s="592"/>
      <c r="AD376" s="827"/>
      <c r="AE376" s="597" t="s">
        <v>45</v>
      </c>
      <c r="AF376" s="599">
        <v>59</v>
      </c>
      <c r="AG376" s="599">
        <v>131</v>
      </c>
      <c r="AH376" s="599">
        <v>75</v>
      </c>
      <c r="AI376" s="599">
        <v>46</v>
      </c>
      <c r="AJ376" s="599">
        <v>16</v>
      </c>
      <c r="AK376" s="599">
        <v>7</v>
      </c>
      <c r="AL376" s="599">
        <v>8</v>
      </c>
      <c r="AM376" s="599">
        <v>2</v>
      </c>
      <c r="AN376" s="599">
        <v>0</v>
      </c>
      <c r="AO376" s="599">
        <v>0</v>
      </c>
      <c r="AP376" s="591"/>
      <c r="AQ376" s="827"/>
      <c r="AR376" s="597" t="s">
        <v>45</v>
      </c>
      <c r="AS376" s="599">
        <v>53</v>
      </c>
      <c r="AT376" s="599">
        <v>99</v>
      </c>
      <c r="AU376" s="599">
        <v>46</v>
      </c>
      <c r="AV376" s="599">
        <v>20</v>
      </c>
      <c r="AW376" s="599">
        <v>7</v>
      </c>
      <c r="AX376" s="599">
        <v>7</v>
      </c>
      <c r="AY376" s="599">
        <v>1</v>
      </c>
      <c r="AZ376" s="599">
        <v>2</v>
      </c>
      <c r="BA376" s="599">
        <v>0</v>
      </c>
      <c r="BB376" s="599">
        <v>0</v>
      </c>
      <c r="BC376" s="592"/>
      <c r="BD376" s="827"/>
      <c r="BE376" s="597" t="s">
        <v>45</v>
      </c>
      <c r="BF376" s="599">
        <v>38</v>
      </c>
      <c r="BG376" s="599">
        <v>127</v>
      </c>
      <c r="BH376" s="599">
        <v>78</v>
      </c>
      <c r="BI376" s="599">
        <v>46</v>
      </c>
      <c r="BJ376" s="599">
        <v>16</v>
      </c>
      <c r="BK376" s="599">
        <v>13</v>
      </c>
      <c r="BL376" s="599">
        <v>10</v>
      </c>
      <c r="BM376" s="599">
        <v>2</v>
      </c>
      <c r="BN376" s="599">
        <v>0</v>
      </c>
      <c r="BO376" s="599">
        <v>1</v>
      </c>
      <c r="BP376"/>
      <c r="BQ376" s="827"/>
      <c r="BR376" s="597" t="s">
        <v>45</v>
      </c>
      <c r="BS376" s="599">
        <v>49</v>
      </c>
      <c r="BT376" s="599">
        <v>129</v>
      </c>
      <c r="BU376" s="599">
        <v>61</v>
      </c>
      <c r="BV376" s="599">
        <v>27</v>
      </c>
      <c r="BW376" s="599">
        <v>5</v>
      </c>
      <c r="BX376" s="599">
        <v>3</v>
      </c>
      <c r="BY376" s="599">
        <v>5</v>
      </c>
      <c r="BZ376" s="599">
        <v>1</v>
      </c>
      <c r="CA376" s="599">
        <v>0</v>
      </c>
      <c r="CB376" s="599">
        <v>0</v>
      </c>
      <c r="CC376" s="592"/>
      <c r="CD376" s="827"/>
      <c r="CE376" s="597" t="s">
        <v>45</v>
      </c>
      <c r="CF376" s="599">
        <v>42</v>
      </c>
      <c r="CG376" s="599">
        <v>97</v>
      </c>
      <c r="CH376" s="599">
        <v>63</v>
      </c>
      <c r="CI376" s="599">
        <v>39</v>
      </c>
      <c r="CJ376" s="599">
        <v>18</v>
      </c>
      <c r="CK376" s="599">
        <v>17</v>
      </c>
      <c r="CL376" s="599">
        <v>6</v>
      </c>
      <c r="CM376" s="599">
        <v>3</v>
      </c>
      <c r="CN376" s="599">
        <v>0</v>
      </c>
      <c r="CO376" s="599">
        <v>1</v>
      </c>
      <c r="CP376"/>
      <c r="CQ376" s="827"/>
      <c r="CR376" s="597" t="s">
        <v>45</v>
      </c>
      <c r="CS376" s="599">
        <v>35</v>
      </c>
      <c r="CT376" s="599">
        <v>95</v>
      </c>
      <c r="CU376" s="599">
        <v>56</v>
      </c>
      <c r="CV376" s="599">
        <v>48</v>
      </c>
      <c r="CW376" s="599">
        <v>15</v>
      </c>
      <c r="CX376" s="599">
        <v>19</v>
      </c>
      <c r="CY376" s="599">
        <v>8</v>
      </c>
      <c r="CZ376" s="599">
        <v>4</v>
      </c>
      <c r="DA376" s="599">
        <v>0</v>
      </c>
      <c r="DB376" s="599">
        <v>1</v>
      </c>
      <c r="DC376" s="592"/>
      <c r="DD376" s="827"/>
      <c r="DE376" s="597" t="s">
        <v>45</v>
      </c>
      <c r="DF376" s="599">
        <v>56</v>
      </c>
      <c r="DG376" s="599">
        <v>131</v>
      </c>
      <c r="DH376" s="599">
        <v>68</v>
      </c>
      <c r="DI376" s="599">
        <v>18</v>
      </c>
      <c r="DJ376" s="599">
        <v>8</v>
      </c>
      <c r="DK376" s="599">
        <v>1</v>
      </c>
      <c r="DL376" s="599">
        <v>3</v>
      </c>
      <c r="DM376" s="599">
        <v>0</v>
      </c>
      <c r="DN376" s="599">
        <v>0</v>
      </c>
      <c r="DO376" s="599">
        <v>0</v>
      </c>
    </row>
    <row r="377" spans="1:119" ht="14.45" customHeight="1" x14ac:dyDescent="0.2">
      <c r="A377"/>
      <c r="B377" s="838"/>
      <c r="C377" s="592"/>
      <c r="D377" s="827"/>
      <c r="E377" s="597" t="s">
        <v>33</v>
      </c>
      <c r="F377" s="599">
        <v>57</v>
      </c>
      <c r="G377" s="599">
        <v>191</v>
      </c>
      <c r="H377" s="599">
        <v>164</v>
      </c>
      <c r="I377" s="599">
        <v>98</v>
      </c>
      <c r="J377" s="599">
        <v>24</v>
      </c>
      <c r="K377" s="599">
        <v>16</v>
      </c>
      <c r="L377" s="599">
        <v>5</v>
      </c>
      <c r="M377" s="599">
        <v>0</v>
      </c>
      <c r="N377" s="599">
        <v>1</v>
      </c>
      <c r="O377" s="599">
        <v>0</v>
      </c>
      <c r="P377" s="592"/>
      <c r="Q377" s="827"/>
      <c r="R377" s="597" t="s">
        <v>33</v>
      </c>
      <c r="S377" s="599">
        <v>18</v>
      </c>
      <c r="T377" s="599">
        <v>77</v>
      </c>
      <c r="U377" s="599">
        <v>67</v>
      </c>
      <c r="V377" s="599">
        <v>30</v>
      </c>
      <c r="W377" s="599">
        <v>11</v>
      </c>
      <c r="X377" s="599">
        <v>6</v>
      </c>
      <c r="Y377" s="599">
        <v>2</v>
      </c>
      <c r="Z377" s="599">
        <v>0</v>
      </c>
      <c r="AA377" s="599">
        <v>1</v>
      </c>
      <c r="AB377" s="599">
        <v>0</v>
      </c>
      <c r="AC377" s="592"/>
      <c r="AD377" s="827"/>
      <c r="AE377" s="597" t="s">
        <v>33</v>
      </c>
      <c r="AF377" s="599">
        <v>39</v>
      </c>
      <c r="AG377" s="599">
        <v>114</v>
      </c>
      <c r="AH377" s="599">
        <v>97</v>
      </c>
      <c r="AI377" s="599">
        <v>68</v>
      </c>
      <c r="AJ377" s="599">
        <v>13</v>
      </c>
      <c r="AK377" s="599">
        <v>10</v>
      </c>
      <c r="AL377" s="599">
        <v>3</v>
      </c>
      <c r="AM377" s="599">
        <v>0</v>
      </c>
      <c r="AN377" s="599">
        <v>0</v>
      </c>
      <c r="AO377" s="599">
        <v>0</v>
      </c>
      <c r="AP377" s="591"/>
      <c r="AQ377" s="827"/>
      <c r="AR377" s="597" t="s">
        <v>33</v>
      </c>
      <c r="AS377" s="599">
        <v>25</v>
      </c>
      <c r="AT377" s="599">
        <v>79</v>
      </c>
      <c r="AU377" s="599">
        <v>59</v>
      </c>
      <c r="AV377" s="599">
        <v>35</v>
      </c>
      <c r="AW377" s="599">
        <v>5</v>
      </c>
      <c r="AX377" s="599">
        <v>6</v>
      </c>
      <c r="AY377" s="599">
        <v>1</v>
      </c>
      <c r="AZ377" s="599">
        <v>0</v>
      </c>
      <c r="BA377" s="599">
        <v>1</v>
      </c>
      <c r="BB377" s="599">
        <v>0</v>
      </c>
      <c r="BC377" s="592"/>
      <c r="BD377" s="827"/>
      <c r="BE377" s="597" t="s">
        <v>33</v>
      </c>
      <c r="BF377" s="599">
        <v>32</v>
      </c>
      <c r="BG377" s="599">
        <v>112</v>
      </c>
      <c r="BH377" s="599">
        <v>105</v>
      </c>
      <c r="BI377" s="599">
        <v>63</v>
      </c>
      <c r="BJ377" s="599">
        <v>19</v>
      </c>
      <c r="BK377" s="599">
        <v>10</v>
      </c>
      <c r="BL377" s="599">
        <v>4</v>
      </c>
      <c r="BM377" s="599">
        <v>0</v>
      </c>
      <c r="BN377" s="599">
        <v>0</v>
      </c>
      <c r="BO377" s="599">
        <v>0</v>
      </c>
      <c r="BP377"/>
      <c r="BQ377" s="827"/>
      <c r="BR377" s="597" t="s">
        <v>33</v>
      </c>
      <c r="BS377" s="599">
        <v>32</v>
      </c>
      <c r="BT377" s="599">
        <v>97</v>
      </c>
      <c r="BU377" s="599">
        <v>68</v>
      </c>
      <c r="BV377" s="599">
        <v>39</v>
      </c>
      <c r="BW377" s="599">
        <v>11</v>
      </c>
      <c r="BX377" s="599">
        <v>4</v>
      </c>
      <c r="BY377" s="599">
        <v>1</v>
      </c>
      <c r="BZ377" s="599">
        <v>0</v>
      </c>
      <c r="CA377" s="599">
        <v>0</v>
      </c>
      <c r="CB377" s="599">
        <v>0</v>
      </c>
      <c r="CC377" s="592"/>
      <c r="CD377" s="827"/>
      <c r="CE377" s="597" t="s">
        <v>33</v>
      </c>
      <c r="CF377" s="599">
        <v>25</v>
      </c>
      <c r="CG377" s="599">
        <v>94</v>
      </c>
      <c r="CH377" s="599">
        <v>96</v>
      </c>
      <c r="CI377" s="599">
        <v>59</v>
      </c>
      <c r="CJ377" s="599">
        <v>13</v>
      </c>
      <c r="CK377" s="599">
        <v>12</v>
      </c>
      <c r="CL377" s="599">
        <v>4</v>
      </c>
      <c r="CM377" s="599">
        <v>0</v>
      </c>
      <c r="CN377" s="599">
        <v>1</v>
      </c>
      <c r="CO377" s="599">
        <v>0</v>
      </c>
      <c r="CP377"/>
      <c r="CQ377" s="827"/>
      <c r="CR377" s="597" t="s">
        <v>33</v>
      </c>
      <c r="CS377" s="599">
        <v>14</v>
      </c>
      <c r="CT377" s="599">
        <v>60</v>
      </c>
      <c r="CU377" s="599">
        <v>50</v>
      </c>
      <c r="CV377" s="599">
        <v>46</v>
      </c>
      <c r="CW377" s="599">
        <v>15</v>
      </c>
      <c r="CX377" s="599">
        <v>9</v>
      </c>
      <c r="CY377" s="599">
        <v>2</v>
      </c>
      <c r="CZ377" s="599">
        <v>0</v>
      </c>
      <c r="DA377" s="599">
        <v>1</v>
      </c>
      <c r="DB377" s="599">
        <v>0</v>
      </c>
      <c r="DC377" s="592"/>
      <c r="DD377" s="827"/>
      <c r="DE377" s="597" t="s">
        <v>33</v>
      </c>
      <c r="DF377" s="599">
        <v>43</v>
      </c>
      <c r="DG377" s="599">
        <v>131</v>
      </c>
      <c r="DH377" s="599">
        <v>114</v>
      </c>
      <c r="DI377" s="599">
        <v>52</v>
      </c>
      <c r="DJ377" s="599">
        <v>9</v>
      </c>
      <c r="DK377" s="599">
        <v>7</v>
      </c>
      <c r="DL377" s="599">
        <v>3</v>
      </c>
      <c r="DM377" s="599">
        <v>0</v>
      </c>
      <c r="DN377" s="599">
        <v>0</v>
      </c>
      <c r="DO377" s="599">
        <v>0</v>
      </c>
    </row>
    <row r="378" spans="1:119" ht="14.45" customHeight="1" x14ac:dyDescent="0.2">
      <c r="A378"/>
      <c r="B378" s="838"/>
      <c r="C378" s="592"/>
      <c r="D378" s="827"/>
      <c r="E378" s="597" t="s">
        <v>34</v>
      </c>
      <c r="F378" s="599">
        <v>92</v>
      </c>
      <c r="G378" s="599">
        <v>290</v>
      </c>
      <c r="H378" s="599">
        <v>327</v>
      </c>
      <c r="I378" s="599">
        <v>238</v>
      </c>
      <c r="J378" s="599">
        <v>52</v>
      </c>
      <c r="K378" s="599">
        <v>38</v>
      </c>
      <c r="L378" s="599">
        <v>16</v>
      </c>
      <c r="M378" s="599">
        <v>3</v>
      </c>
      <c r="N378" s="599">
        <v>2</v>
      </c>
      <c r="O378" s="599">
        <v>0</v>
      </c>
      <c r="P378" s="592"/>
      <c r="Q378" s="827"/>
      <c r="R378" s="597" t="s">
        <v>34</v>
      </c>
      <c r="S378" s="599">
        <v>26</v>
      </c>
      <c r="T378" s="599">
        <v>119</v>
      </c>
      <c r="U378" s="599">
        <v>149</v>
      </c>
      <c r="V378" s="599">
        <v>101</v>
      </c>
      <c r="W378" s="599">
        <v>23</v>
      </c>
      <c r="X378" s="599">
        <v>15</v>
      </c>
      <c r="Y378" s="599">
        <v>5</v>
      </c>
      <c r="Z378" s="599">
        <v>2</v>
      </c>
      <c r="AA378" s="599">
        <v>1</v>
      </c>
      <c r="AB378" s="599">
        <v>0</v>
      </c>
      <c r="AC378" s="592"/>
      <c r="AD378" s="827"/>
      <c r="AE378" s="597" t="s">
        <v>34</v>
      </c>
      <c r="AF378" s="599">
        <v>66</v>
      </c>
      <c r="AG378" s="599">
        <v>171</v>
      </c>
      <c r="AH378" s="599">
        <v>178</v>
      </c>
      <c r="AI378" s="599">
        <v>137</v>
      </c>
      <c r="AJ378" s="599">
        <v>29</v>
      </c>
      <c r="AK378" s="599">
        <v>23</v>
      </c>
      <c r="AL378" s="599">
        <v>11</v>
      </c>
      <c r="AM378" s="599">
        <v>1</v>
      </c>
      <c r="AN378" s="599">
        <v>1</v>
      </c>
      <c r="AO378" s="599">
        <v>0</v>
      </c>
      <c r="AP378" s="591"/>
      <c r="AQ378" s="827"/>
      <c r="AR378" s="597" t="s">
        <v>34</v>
      </c>
      <c r="AS378" s="599">
        <v>47</v>
      </c>
      <c r="AT378" s="599">
        <v>127</v>
      </c>
      <c r="AU378" s="599">
        <v>129</v>
      </c>
      <c r="AV378" s="599">
        <v>74</v>
      </c>
      <c r="AW378" s="599">
        <v>17</v>
      </c>
      <c r="AX378" s="599">
        <v>8</v>
      </c>
      <c r="AY378" s="599">
        <v>1</v>
      </c>
      <c r="AZ378" s="599">
        <v>1</v>
      </c>
      <c r="BA378" s="599">
        <v>1</v>
      </c>
      <c r="BB378" s="599">
        <v>0</v>
      </c>
      <c r="BC378" s="592"/>
      <c r="BD378" s="827"/>
      <c r="BE378" s="597" t="s">
        <v>34</v>
      </c>
      <c r="BF378" s="599">
        <v>45</v>
      </c>
      <c r="BG378" s="599">
        <v>163</v>
      </c>
      <c r="BH378" s="599">
        <v>198</v>
      </c>
      <c r="BI378" s="599">
        <v>164</v>
      </c>
      <c r="BJ378" s="599">
        <v>35</v>
      </c>
      <c r="BK378" s="599">
        <v>30</v>
      </c>
      <c r="BL378" s="599">
        <v>15</v>
      </c>
      <c r="BM378" s="599">
        <v>2</v>
      </c>
      <c r="BN378" s="599">
        <v>1</v>
      </c>
      <c r="BO378" s="599">
        <v>0</v>
      </c>
      <c r="BP378"/>
      <c r="BQ378" s="827"/>
      <c r="BR378" s="597" t="s">
        <v>34</v>
      </c>
      <c r="BS378" s="599">
        <v>41</v>
      </c>
      <c r="BT378" s="599">
        <v>109</v>
      </c>
      <c r="BU378" s="599">
        <v>126</v>
      </c>
      <c r="BV378" s="599">
        <v>75</v>
      </c>
      <c r="BW378" s="599">
        <v>14</v>
      </c>
      <c r="BX378" s="599">
        <v>10</v>
      </c>
      <c r="BY378" s="599">
        <v>3</v>
      </c>
      <c r="BZ378" s="599">
        <v>0</v>
      </c>
      <c r="CA378" s="599">
        <v>0</v>
      </c>
      <c r="CB378" s="599">
        <v>0</v>
      </c>
      <c r="CC378" s="592"/>
      <c r="CD378" s="827"/>
      <c r="CE378" s="597" t="s">
        <v>34</v>
      </c>
      <c r="CF378" s="599">
        <v>51</v>
      </c>
      <c r="CG378" s="599">
        <v>181</v>
      </c>
      <c r="CH378" s="599">
        <v>201</v>
      </c>
      <c r="CI378" s="599">
        <v>163</v>
      </c>
      <c r="CJ378" s="599">
        <v>38</v>
      </c>
      <c r="CK378" s="599">
        <v>28</v>
      </c>
      <c r="CL378" s="599">
        <v>13</v>
      </c>
      <c r="CM378" s="599">
        <v>3</v>
      </c>
      <c r="CN378" s="599">
        <v>2</v>
      </c>
      <c r="CO378" s="599">
        <v>0</v>
      </c>
      <c r="CP378"/>
      <c r="CQ378" s="827"/>
      <c r="CR378" s="597" t="s">
        <v>34</v>
      </c>
      <c r="CS378" s="599">
        <v>12</v>
      </c>
      <c r="CT378" s="599">
        <v>70</v>
      </c>
      <c r="CU378" s="599">
        <v>95</v>
      </c>
      <c r="CV378" s="599">
        <v>87</v>
      </c>
      <c r="CW378" s="599">
        <v>21</v>
      </c>
      <c r="CX378" s="599">
        <v>25</v>
      </c>
      <c r="CY378" s="599">
        <v>10</v>
      </c>
      <c r="CZ378" s="599">
        <v>3</v>
      </c>
      <c r="DA378" s="599">
        <v>2</v>
      </c>
      <c r="DB378" s="599">
        <v>0</v>
      </c>
      <c r="DC378" s="592"/>
      <c r="DD378" s="827"/>
      <c r="DE378" s="597" t="s">
        <v>34</v>
      </c>
      <c r="DF378" s="599">
        <v>80</v>
      </c>
      <c r="DG378" s="599">
        <v>220</v>
      </c>
      <c r="DH378" s="599">
        <v>232</v>
      </c>
      <c r="DI378" s="599">
        <v>151</v>
      </c>
      <c r="DJ378" s="599">
        <v>31</v>
      </c>
      <c r="DK378" s="599">
        <v>13</v>
      </c>
      <c r="DL378" s="599">
        <v>6</v>
      </c>
      <c r="DM378" s="599">
        <v>0</v>
      </c>
      <c r="DN378" s="599">
        <v>0</v>
      </c>
      <c r="DO378" s="599">
        <v>0</v>
      </c>
    </row>
    <row r="379" spans="1:119" ht="14.45" customHeight="1" x14ac:dyDescent="0.2">
      <c r="A379"/>
      <c r="B379" s="838"/>
      <c r="C379" s="592"/>
      <c r="D379" s="827"/>
      <c r="E379" s="597" t="s">
        <v>35</v>
      </c>
      <c r="F379" s="599">
        <v>112</v>
      </c>
      <c r="G379" s="599">
        <v>453</v>
      </c>
      <c r="H379" s="599">
        <v>691</v>
      </c>
      <c r="I379" s="599">
        <v>602</v>
      </c>
      <c r="J379" s="599">
        <v>200</v>
      </c>
      <c r="K379" s="599">
        <v>112</v>
      </c>
      <c r="L379" s="599">
        <v>51</v>
      </c>
      <c r="M379" s="599">
        <v>15</v>
      </c>
      <c r="N379" s="599">
        <v>1</v>
      </c>
      <c r="O379" s="599">
        <v>0</v>
      </c>
      <c r="P379" s="592"/>
      <c r="Q379" s="827"/>
      <c r="R379" s="597" t="s">
        <v>35</v>
      </c>
      <c r="S379" s="599">
        <v>26</v>
      </c>
      <c r="T379" s="599">
        <v>181</v>
      </c>
      <c r="U379" s="599">
        <v>314</v>
      </c>
      <c r="V379" s="599">
        <v>241</v>
      </c>
      <c r="W379" s="599">
        <v>97</v>
      </c>
      <c r="X379" s="599">
        <v>49</v>
      </c>
      <c r="Y379" s="599">
        <v>22</v>
      </c>
      <c r="Z379" s="599">
        <v>5</v>
      </c>
      <c r="AA379" s="599">
        <v>0</v>
      </c>
      <c r="AB379" s="599">
        <v>0</v>
      </c>
      <c r="AC379" s="592"/>
      <c r="AD379" s="827"/>
      <c r="AE379" s="597" t="s">
        <v>35</v>
      </c>
      <c r="AF379" s="599">
        <v>86</v>
      </c>
      <c r="AG379" s="599">
        <v>272</v>
      </c>
      <c r="AH379" s="599">
        <v>377</v>
      </c>
      <c r="AI379" s="599">
        <v>361</v>
      </c>
      <c r="AJ379" s="599">
        <v>103</v>
      </c>
      <c r="AK379" s="599">
        <v>63</v>
      </c>
      <c r="AL379" s="599">
        <v>29</v>
      </c>
      <c r="AM379" s="599">
        <v>10</v>
      </c>
      <c r="AN379" s="599">
        <v>1</v>
      </c>
      <c r="AO379" s="599">
        <v>0</v>
      </c>
      <c r="AP379" s="591"/>
      <c r="AQ379" s="827"/>
      <c r="AR379" s="597" t="s">
        <v>35</v>
      </c>
      <c r="AS379" s="599">
        <v>50</v>
      </c>
      <c r="AT379" s="599">
        <v>188</v>
      </c>
      <c r="AU379" s="599">
        <v>204</v>
      </c>
      <c r="AV379" s="599">
        <v>167</v>
      </c>
      <c r="AW379" s="599">
        <v>45</v>
      </c>
      <c r="AX379" s="599">
        <v>28</v>
      </c>
      <c r="AY379" s="599">
        <v>10</v>
      </c>
      <c r="AZ379" s="599">
        <v>5</v>
      </c>
      <c r="BA379" s="599">
        <v>0</v>
      </c>
      <c r="BB379" s="599">
        <v>0</v>
      </c>
      <c r="BC379" s="592"/>
      <c r="BD379" s="827"/>
      <c r="BE379" s="597" t="s">
        <v>35</v>
      </c>
      <c r="BF379" s="599">
        <v>62</v>
      </c>
      <c r="BG379" s="599">
        <v>265</v>
      </c>
      <c r="BH379" s="599">
        <v>487</v>
      </c>
      <c r="BI379" s="599">
        <v>435</v>
      </c>
      <c r="BJ379" s="599">
        <v>155</v>
      </c>
      <c r="BK379" s="599">
        <v>84</v>
      </c>
      <c r="BL379" s="599">
        <v>41</v>
      </c>
      <c r="BM379" s="599">
        <v>10</v>
      </c>
      <c r="BN379" s="599">
        <v>1</v>
      </c>
      <c r="BO379" s="599">
        <v>0</v>
      </c>
      <c r="BP379"/>
      <c r="BQ379" s="827"/>
      <c r="BR379" s="597" t="s">
        <v>35</v>
      </c>
      <c r="BS379" s="599">
        <v>42</v>
      </c>
      <c r="BT379" s="599">
        <v>137</v>
      </c>
      <c r="BU379" s="599">
        <v>147</v>
      </c>
      <c r="BV379" s="599">
        <v>132</v>
      </c>
      <c r="BW379" s="599">
        <v>43</v>
      </c>
      <c r="BX379" s="599">
        <v>25</v>
      </c>
      <c r="BY379" s="599">
        <v>13</v>
      </c>
      <c r="BZ379" s="599">
        <v>2</v>
      </c>
      <c r="CA379" s="599">
        <v>1</v>
      </c>
      <c r="CB379" s="599">
        <v>0</v>
      </c>
      <c r="CC379" s="592"/>
      <c r="CD379" s="827"/>
      <c r="CE379" s="597" t="s">
        <v>35</v>
      </c>
      <c r="CF379" s="599">
        <v>70</v>
      </c>
      <c r="CG379" s="599">
        <v>316</v>
      </c>
      <c r="CH379" s="599">
        <v>544</v>
      </c>
      <c r="CI379" s="599">
        <v>470</v>
      </c>
      <c r="CJ379" s="599">
        <v>157</v>
      </c>
      <c r="CK379" s="599">
        <v>87</v>
      </c>
      <c r="CL379" s="599">
        <v>38</v>
      </c>
      <c r="CM379" s="599">
        <v>13</v>
      </c>
      <c r="CN379" s="599">
        <v>0</v>
      </c>
      <c r="CO379" s="599">
        <v>0</v>
      </c>
      <c r="CP379"/>
      <c r="CQ379" s="827"/>
      <c r="CR379" s="597" t="s">
        <v>35</v>
      </c>
      <c r="CS379" s="599">
        <v>16</v>
      </c>
      <c r="CT379" s="599">
        <v>96</v>
      </c>
      <c r="CU379" s="599">
        <v>156</v>
      </c>
      <c r="CV379" s="599">
        <v>186</v>
      </c>
      <c r="CW379" s="599">
        <v>71</v>
      </c>
      <c r="CX379" s="599">
        <v>41</v>
      </c>
      <c r="CY379" s="599">
        <v>22</v>
      </c>
      <c r="CZ379" s="599">
        <v>9</v>
      </c>
      <c r="DA379" s="599">
        <v>0</v>
      </c>
      <c r="DB379" s="599">
        <v>0</v>
      </c>
      <c r="DC379" s="592"/>
      <c r="DD379" s="827"/>
      <c r="DE379" s="597" t="s">
        <v>35</v>
      </c>
      <c r="DF379" s="599">
        <v>96</v>
      </c>
      <c r="DG379" s="599">
        <v>357</v>
      </c>
      <c r="DH379" s="599">
        <v>535</v>
      </c>
      <c r="DI379" s="599">
        <v>416</v>
      </c>
      <c r="DJ379" s="599">
        <v>129</v>
      </c>
      <c r="DK379" s="599">
        <v>71</v>
      </c>
      <c r="DL379" s="599">
        <v>29</v>
      </c>
      <c r="DM379" s="599">
        <v>6</v>
      </c>
      <c r="DN379" s="599">
        <v>1</v>
      </c>
      <c r="DO379" s="599">
        <v>0</v>
      </c>
    </row>
    <row r="380" spans="1:119" ht="14.45" customHeight="1" x14ac:dyDescent="0.2">
      <c r="A380"/>
      <c r="B380" s="838"/>
      <c r="C380" s="592"/>
      <c r="D380" s="827"/>
      <c r="E380" s="597" t="s">
        <v>36</v>
      </c>
      <c r="F380" s="599">
        <v>173</v>
      </c>
      <c r="G380" s="599">
        <v>758</v>
      </c>
      <c r="H380" s="599">
        <v>1549</v>
      </c>
      <c r="I380" s="599">
        <v>1727</v>
      </c>
      <c r="J380" s="599">
        <v>737</v>
      </c>
      <c r="K380" s="599">
        <v>450</v>
      </c>
      <c r="L380" s="599">
        <v>212</v>
      </c>
      <c r="M380" s="599">
        <v>44</v>
      </c>
      <c r="N380" s="599">
        <v>16</v>
      </c>
      <c r="O380" s="599">
        <v>5</v>
      </c>
      <c r="P380" s="592"/>
      <c r="Q380" s="827"/>
      <c r="R380" s="597" t="s">
        <v>36</v>
      </c>
      <c r="S380" s="599">
        <v>47</v>
      </c>
      <c r="T380" s="599">
        <v>253</v>
      </c>
      <c r="U380" s="599">
        <v>647</v>
      </c>
      <c r="V380" s="599">
        <v>790</v>
      </c>
      <c r="W380" s="599">
        <v>344</v>
      </c>
      <c r="X380" s="599">
        <v>204</v>
      </c>
      <c r="Y380" s="599">
        <v>108</v>
      </c>
      <c r="Z380" s="599">
        <v>25</v>
      </c>
      <c r="AA380" s="599">
        <v>9</v>
      </c>
      <c r="AB380" s="599">
        <v>4</v>
      </c>
      <c r="AC380" s="592"/>
      <c r="AD380" s="827"/>
      <c r="AE380" s="597" t="s">
        <v>36</v>
      </c>
      <c r="AF380" s="599">
        <v>126</v>
      </c>
      <c r="AG380" s="599">
        <v>505</v>
      </c>
      <c r="AH380" s="599">
        <v>902</v>
      </c>
      <c r="AI380" s="599">
        <v>937</v>
      </c>
      <c r="AJ380" s="599">
        <v>393</v>
      </c>
      <c r="AK380" s="599">
        <v>246</v>
      </c>
      <c r="AL380" s="599">
        <v>104</v>
      </c>
      <c r="AM380" s="599">
        <v>19</v>
      </c>
      <c r="AN380" s="599">
        <v>7</v>
      </c>
      <c r="AO380" s="599">
        <v>1</v>
      </c>
      <c r="AP380" s="591"/>
      <c r="AQ380" s="827"/>
      <c r="AR380" s="597" t="s">
        <v>36</v>
      </c>
      <c r="AS380" s="599">
        <v>72</v>
      </c>
      <c r="AT380" s="599">
        <v>312</v>
      </c>
      <c r="AU380" s="599">
        <v>526</v>
      </c>
      <c r="AV380" s="599">
        <v>457</v>
      </c>
      <c r="AW380" s="599">
        <v>159</v>
      </c>
      <c r="AX380" s="599">
        <v>98</v>
      </c>
      <c r="AY380" s="599">
        <v>37</v>
      </c>
      <c r="AZ380" s="599">
        <v>7</v>
      </c>
      <c r="BA380" s="599">
        <v>2</v>
      </c>
      <c r="BB380" s="599">
        <v>0</v>
      </c>
      <c r="BC380" s="592"/>
      <c r="BD380" s="827"/>
      <c r="BE380" s="597" t="s">
        <v>36</v>
      </c>
      <c r="BF380" s="599">
        <v>101</v>
      </c>
      <c r="BG380" s="599">
        <v>446</v>
      </c>
      <c r="BH380" s="599">
        <v>1023</v>
      </c>
      <c r="BI380" s="599">
        <v>1270</v>
      </c>
      <c r="BJ380" s="599">
        <v>578</v>
      </c>
      <c r="BK380" s="599">
        <v>352</v>
      </c>
      <c r="BL380" s="599">
        <v>175</v>
      </c>
      <c r="BM380" s="599">
        <v>37</v>
      </c>
      <c r="BN380" s="599">
        <v>14</v>
      </c>
      <c r="BO380" s="599">
        <v>5</v>
      </c>
      <c r="BP380"/>
      <c r="BQ380" s="827"/>
      <c r="BR380" s="597" t="s">
        <v>36</v>
      </c>
      <c r="BS380" s="599">
        <v>41</v>
      </c>
      <c r="BT380" s="599">
        <v>149</v>
      </c>
      <c r="BU380" s="599">
        <v>248</v>
      </c>
      <c r="BV380" s="599">
        <v>233</v>
      </c>
      <c r="BW380" s="599">
        <v>94</v>
      </c>
      <c r="BX380" s="599">
        <v>56</v>
      </c>
      <c r="BY380" s="599">
        <v>31</v>
      </c>
      <c r="BZ380" s="599">
        <v>6</v>
      </c>
      <c r="CA380" s="599">
        <v>2</v>
      </c>
      <c r="CB380" s="599">
        <v>1</v>
      </c>
      <c r="CC380" s="592"/>
      <c r="CD380" s="827"/>
      <c r="CE380" s="597" t="s">
        <v>36</v>
      </c>
      <c r="CF380" s="599">
        <v>132</v>
      </c>
      <c r="CG380" s="599">
        <v>609</v>
      </c>
      <c r="CH380" s="599">
        <v>1301</v>
      </c>
      <c r="CI380" s="599">
        <v>1494</v>
      </c>
      <c r="CJ380" s="599">
        <v>643</v>
      </c>
      <c r="CK380" s="599">
        <v>394</v>
      </c>
      <c r="CL380" s="599">
        <v>181</v>
      </c>
      <c r="CM380" s="599">
        <v>38</v>
      </c>
      <c r="CN380" s="599">
        <v>14</v>
      </c>
      <c r="CO380" s="599">
        <v>4</v>
      </c>
      <c r="CP380"/>
      <c r="CQ380" s="827"/>
      <c r="CR380" s="597" t="s">
        <v>36</v>
      </c>
      <c r="CS380" s="599">
        <v>24</v>
      </c>
      <c r="CT380" s="599">
        <v>134</v>
      </c>
      <c r="CU380" s="599">
        <v>305</v>
      </c>
      <c r="CV380" s="599">
        <v>387</v>
      </c>
      <c r="CW380" s="599">
        <v>194</v>
      </c>
      <c r="CX380" s="599">
        <v>137</v>
      </c>
      <c r="CY380" s="599">
        <v>71</v>
      </c>
      <c r="CZ380" s="599">
        <v>15</v>
      </c>
      <c r="DA380" s="599">
        <v>10</v>
      </c>
      <c r="DB380" s="599">
        <v>2</v>
      </c>
      <c r="DC380" s="592"/>
      <c r="DD380" s="827"/>
      <c r="DE380" s="597" t="s">
        <v>36</v>
      </c>
      <c r="DF380" s="599">
        <v>149</v>
      </c>
      <c r="DG380" s="599">
        <v>624</v>
      </c>
      <c r="DH380" s="599">
        <v>1244</v>
      </c>
      <c r="DI380" s="599">
        <v>1340</v>
      </c>
      <c r="DJ380" s="599">
        <v>543</v>
      </c>
      <c r="DK380" s="599">
        <v>313</v>
      </c>
      <c r="DL380" s="599">
        <v>141</v>
      </c>
      <c r="DM380" s="599">
        <v>29</v>
      </c>
      <c r="DN380" s="599">
        <v>6</v>
      </c>
      <c r="DO380" s="599">
        <v>3</v>
      </c>
    </row>
    <row r="381" spans="1:119" ht="14.45" customHeight="1" x14ac:dyDescent="0.2">
      <c r="A381"/>
      <c r="B381" s="838"/>
      <c r="C381" s="592"/>
      <c r="D381" s="827"/>
      <c r="E381" s="597" t="s">
        <v>37</v>
      </c>
      <c r="F381" s="599">
        <v>216</v>
      </c>
      <c r="G381" s="599">
        <v>967</v>
      </c>
      <c r="H381" s="599">
        <v>2292</v>
      </c>
      <c r="I381" s="599">
        <v>3758</v>
      </c>
      <c r="J381" s="599">
        <v>2010</v>
      </c>
      <c r="K381" s="599">
        <v>1620</v>
      </c>
      <c r="L381" s="599">
        <v>797</v>
      </c>
      <c r="M381" s="599">
        <v>227</v>
      </c>
      <c r="N381" s="599">
        <v>75</v>
      </c>
      <c r="O381" s="599">
        <v>19</v>
      </c>
      <c r="P381" s="592"/>
      <c r="Q381" s="827"/>
      <c r="R381" s="597" t="s">
        <v>37</v>
      </c>
      <c r="S381" s="599">
        <v>54</v>
      </c>
      <c r="T381" s="599">
        <v>307</v>
      </c>
      <c r="U381" s="599">
        <v>896</v>
      </c>
      <c r="V381" s="599">
        <v>1596</v>
      </c>
      <c r="W381" s="599">
        <v>905</v>
      </c>
      <c r="X381" s="599">
        <v>786</v>
      </c>
      <c r="Y381" s="599">
        <v>418</v>
      </c>
      <c r="Z381" s="599">
        <v>116</v>
      </c>
      <c r="AA381" s="599">
        <v>37</v>
      </c>
      <c r="AB381" s="599">
        <v>8</v>
      </c>
      <c r="AC381" s="592"/>
      <c r="AD381" s="827"/>
      <c r="AE381" s="597" t="s">
        <v>37</v>
      </c>
      <c r="AF381" s="599">
        <v>162</v>
      </c>
      <c r="AG381" s="599">
        <v>660</v>
      </c>
      <c r="AH381" s="599">
        <v>1396</v>
      </c>
      <c r="AI381" s="599">
        <v>2162</v>
      </c>
      <c r="AJ381" s="599">
        <v>1105</v>
      </c>
      <c r="AK381" s="599">
        <v>834</v>
      </c>
      <c r="AL381" s="599">
        <v>379</v>
      </c>
      <c r="AM381" s="599">
        <v>111</v>
      </c>
      <c r="AN381" s="599">
        <v>38</v>
      </c>
      <c r="AO381" s="599">
        <v>11</v>
      </c>
      <c r="AP381" s="591"/>
      <c r="AQ381" s="827"/>
      <c r="AR381" s="597" t="s">
        <v>37</v>
      </c>
      <c r="AS381" s="599">
        <v>95</v>
      </c>
      <c r="AT381" s="599">
        <v>373</v>
      </c>
      <c r="AU381" s="599">
        <v>709</v>
      </c>
      <c r="AV381" s="599">
        <v>1016</v>
      </c>
      <c r="AW381" s="599">
        <v>462</v>
      </c>
      <c r="AX381" s="599">
        <v>315</v>
      </c>
      <c r="AY381" s="599">
        <v>142</v>
      </c>
      <c r="AZ381" s="599">
        <v>49</v>
      </c>
      <c r="BA381" s="599">
        <v>13</v>
      </c>
      <c r="BB381" s="599">
        <v>3</v>
      </c>
      <c r="BC381" s="592"/>
      <c r="BD381" s="827"/>
      <c r="BE381" s="597" t="s">
        <v>37</v>
      </c>
      <c r="BF381" s="599">
        <v>121</v>
      </c>
      <c r="BG381" s="599">
        <v>594</v>
      </c>
      <c r="BH381" s="599">
        <v>1583</v>
      </c>
      <c r="BI381" s="599">
        <v>2742</v>
      </c>
      <c r="BJ381" s="599">
        <v>1548</v>
      </c>
      <c r="BK381" s="599">
        <v>1305</v>
      </c>
      <c r="BL381" s="599">
        <v>655</v>
      </c>
      <c r="BM381" s="599">
        <v>178</v>
      </c>
      <c r="BN381" s="599">
        <v>62</v>
      </c>
      <c r="BO381" s="599">
        <v>16</v>
      </c>
      <c r="BP381"/>
      <c r="BQ381" s="827"/>
      <c r="BR381" s="597" t="s">
        <v>37</v>
      </c>
      <c r="BS381" s="599">
        <v>36</v>
      </c>
      <c r="BT381" s="599">
        <v>159</v>
      </c>
      <c r="BU381" s="599">
        <v>282</v>
      </c>
      <c r="BV381" s="599">
        <v>329</v>
      </c>
      <c r="BW381" s="599">
        <v>153</v>
      </c>
      <c r="BX381" s="599">
        <v>110</v>
      </c>
      <c r="BY381" s="599">
        <v>60</v>
      </c>
      <c r="BZ381" s="599">
        <v>19</v>
      </c>
      <c r="CA381" s="599">
        <v>10</v>
      </c>
      <c r="CB381" s="599">
        <v>3</v>
      </c>
      <c r="CC381" s="592"/>
      <c r="CD381" s="827"/>
      <c r="CE381" s="597" t="s">
        <v>37</v>
      </c>
      <c r="CF381" s="599">
        <v>180</v>
      </c>
      <c r="CG381" s="599">
        <v>808</v>
      </c>
      <c r="CH381" s="599">
        <v>2010</v>
      </c>
      <c r="CI381" s="599">
        <v>3429</v>
      </c>
      <c r="CJ381" s="599">
        <v>1857</v>
      </c>
      <c r="CK381" s="599">
        <v>1510</v>
      </c>
      <c r="CL381" s="599">
        <v>737</v>
      </c>
      <c r="CM381" s="599">
        <v>208</v>
      </c>
      <c r="CN381" s="599">
        <v>65</v>
      </c>
      <c r="CO381" s="599">
        <v>16</v>
      </c>
      <c r="CP381"/>
      <c r="CQ381" s="827"/>
      <c r="CR381" s="597" t="s">
        <v>37</v>
      </c>
      <c r="CS381" s="599">
        <v>24</v>
      </c>
      <c r="CT381" s="599">
        <v>135</v>
      </c>
      <c r="CU381" s="599">
        <v>376</v>
      </c>
      <c r="CV381" s="599">
        <v>771</v>
      </c>
      <c r="CW381" s="599">
        <v>485</v>
      </c>
      <c r="CX381" s="599">
        <v>413</v>
      </c>
      <c r="CY381" s="599">
        <v>184</v>
      </c>
      <c r="CZ381" s="599">
        <v>78</v>
      </c>
      <c r="DA381" s="599">
        <v>24</v>
      </c>
      <c r="DB381" s="599">
        <v>6</v>
      </c>
      <c r="DC381" s="592"/>
      <c r="DD381" s="827"/>
      <c r="DE381" s="597" t="s">
        <v>37</v>
      </c>
      <c r="DF381" s="599">
        <v>192</v>
      </c>
      <c r="DG381" s="599">
        <v>832</v>
      </c>
      <c r="DH381" s="599">
        <v>1916</v>
      </c>
      <c r="DI381" s="599">
        <v>2987</v>
      </c>
      <c r="DJ381" s="599">
        <v>1525</v>
      </c>
      <c r="DK381" s="599">
        <v>1207</v>
      </c>
      <c r="DL381" s="599">
        <v>613</v>
      </c>
      <c r="DM381" s="599">
        <v>149</v>
      </c>
      <c r="DN381" s="599">
        <v>51</v>
      </c>
      <c r="DO381" s="599">
        <v>13</v>
      </c>
    </row>
    <row r="382" spans="1:119" ht="14.45" customHeight="1" x14ac:dyDescent="0.2">
      <c r="A382"/>
      <c r="B382" s="838"/>
      <c r="C382" s="592"/>
      <c r="D382" s="827"/>
      <c r="E382" s="597" t="s">
        <v>38</v>
      </c>
      <c r="F382" s="599">
        <v>167</v>
      </c>
      <c r="G382" s="599">
        <v>653</v>
      </c>
      <c r="H382" s="599">
        <v>1786</v>
      </c>
      <c r="I382" s="599">
        <v>4423</v>
      </c>
      <c r="J382" s="599">
        <v>3526</v>
      </c>
      <c r="K382" s="599">
        <v>3506</v>
      </c>
      <c r="L382" s="599">
        <v>2421</v>
      </c>
      <c r="M382" s="599">
        <v>909</v>
      </c>
      <c r="N382" s="599">
        <v>328</v>
      </c>
      <c r="O382" s="599">
        <v>100</v>
      </c>
      <c r="P382" s="592"/>
      <c r="Q382" s="827"/>
      <c r="R382" s="597" t="s">
        <v>38</v>
      </c>
      <c r="S382" s="599">
        <v>27</v>
      </c>
      <c r="T382" s="599">
        <v>186</v>
      </c>
      <c r="U382" s="599">
        <v>638</v>
      </c>
      <c r="V382" s="599">
        <v>1742</v>
      </c>
      <c r="W382" s="599">
        <v>1466</v>
      </c>
      <c r="X382" s="599">
        <v>1563</v>
      </c>
      <c r="Y382" s="599">
        <v>1201</v>
      </c>
      <c r="Z382" s="599">
        <v>466</v>
      </c>
      <c r="AA382" s="599">
        <v>185</v>
      </c>
      <c r="AB382" s="599">
        <v>59</v>
      </c>
      <c r="AC382" s="592"/>
      <c r="AD382" s="827"/>
      <c r="AE382" s="597" t="s">
        <v>38</v>
      </c>
      <c r="AF382" s="599">
        <v>140</v>
      </c>
      <c r="AG382" s="599">
        <v>467</v>
      </c>
      <c r="AH382" s="599">
        <v>1148</v>
      </c>
      <c r="AI382" s="599">
        <v>2681</v>
      </c>
      <c r="AJ382" s="599">
        <v>2060</v>
      </c>
      <c r="AK382" s="599">
        <v>1943</v>
      </c>
      <c r="AL382" s="599">
        <v>1220</v>
      </c>
      <c r="AM382" s="599">
        <v>443</v>
      </c>
      <c r="AN382" s="599">
        <v>143</v>
      </c>
      <c r="AO382" s="599">
        <v>41</v>
      </c>
      <c r="AP382" s="591"/>
      <c r="AQ382" s="827"/>
      <c r="AR382" s="597" t="s">
        <v>38</v>
      </c>
      <c r="AS382" s="599">
        <v>79</v>
      </c>
      <c r="AT382" s="599">
        <v>257</v>
      </c>
      <c r="AU382" s="599">
        <v>544</v>
      </c>
      <c r="AV382" s="599">
        <v>1097</v>
      </c>
      <c r="AW382" s="599">
        <v>726</v>
      </c>
      <c r="AX382" s="599">
        <v>661</v>
      </c>
      <c r="AY382" s="599">
        <v>400</v>
      </c>
      <c r="AZ382" s="599">
        <v>130</v>
      </c>
      <c r="BA382" s="599">
        <v>57</v>
      </c>
      <c r="BB382" s="599">
        <v>13</v>
      </c>
      <c r="BC382" s="592"/>
      <c r="BD382" s="827"/>
      <c r="BE382" s="597" t="s">
        <v>38</v>
      </c>
      <c r="BF382" s="599">
        <v>88</v>
      </c>
      <c r="BG382" s="599">
        <v>396</v>
      </c>
      <c r="BH382" s="599">
        <v>1242</v>
      </c>
      <c r="BI382" s="599">
        <v>3326</v>
      </c>
      <c r="BJ382" s="599">
        <v>2800</v>
      </c>
      <c r="BK382" s="599">
        <v>2845</v>
      </c>
      <c r="BL382" s="599">
        <v>2021</v>
      </c>
      <c r="BM382" s="599">
        <v>779</v>
      </c>
      <c r="BN382" s="599">
        <v>271</v>
      </c>
      <c r="BO382" s="599">
        <v>87</v>
      </c>
      <c r="BP382"/>
      <c r="BQ382" s="827"/>
      <c r="BR382" s="597" t="s">
        <v>38</v>
      </c>
      <c r="BS382" s="599">
        <v>33</v>
      </c>
      <c r="BT382" s="599">
        <v>80</v>
      </c>
      <c r="BU382" s="599">
        <v>162</v>
      </c>
      <c r="BV382" s="599">
        <v>309</v>
      </c>
      <c r="BW382" s="599">
        <v>174</v>
      </c>
      <c r="BX382" s="599">
        <v>158</v>
      </c>
      <c r="BY382" s="599">
        <v>107</v>
      </c>
      <c r="BZ382" s="599">
        <v>37</v>
      </c>
      <c r="CA382" s="599">
        <v>15</v>
      </c>
      <c r="CB382" s="599">
        <v>3</v>
      </c>
      <c r="CC382" s="592"/>
      <c r="CD382" s="827"/>
      <c r="CE382" s="597" t="s">
        <v>38</v>
      </c>
      <c r="CF382" s="599">
        <v>134</v>
      </c>
      <c r="CG382" s="599">
        <v>573</v>
      </c>
      <c r="CH382" s="599">
        <v>1624</v>
      </c>
      <c r="CI382" s="599">
        <v>4114</v>
      </c>
      <c r="CJ382" s="599">
        <v>3352</v>
      </c>
      <c r="CK382" s="599">
        <v>3348</v>
      </c>
      <c r="CL382" s="599">
        <v>2314</v>
      </c>
      <c r="CM382" s="599">
        <v>872</v>
      </c>
      <c r="CN382" s="599">
        <v>313</v>
      </c>
      <c r="CO382" s="599">
        <v>97</v>
      </c>
      <c r="CP382"/>
      <c r="CQ382" s="827"/>
      <c r="CR382" s="597" t="s">
        <v>38</v>
      </c>
      <c r="CS382" s="599">
        <v>12</v>
      </c>
      <c r="CT382" s="599">
        <v>68</v>
      </c>
      <c r="CU382" s="599">
        <v>245</v>
      </c>
      <c r="CV382" s="599">
        <v>765</v>
      </c>
      <c r="CW382" s="599">
        <v>616</v>
      </c>
      <c r="CX382" s="599">
        <v>673</v>
      </c>
      <c r="CY382" s="599">
        <v>517</v>
      </c>
      <c r="CZ382" s="599">
        <v>191</v>
      </c>
      <c r="DA382" s="599">
        <v>88</v>
      </c>
      <c r="DB382" s="599">
        <v>34</v>
      </c>
      <c r="DC382" s="592"/>
      <c r="DD382" s="827"/>
      <c r="DE382" s="597" t="s">
        <v>38</v>
      </c>
      <c r="DF382" s="599">
        <v>155</v>
      </c>
      <c r="DG382" s="599">
        <v>585</v>
      </c>
      <c r="DH382" s="599">
        <v>1541</v>
      </c>
      <c r="DI382" s="599">
        <v>3658</v>
      </c>
      <c r="DJ382" s="599">
        <v>2910</v>
      </c>
      <c r="DK382" s="599">
        <v>2833</v>
      </c>
      <c r="DL382" s="599">
        <v>1904</v>
      </c>
      <c r="DM382" s="599">
        <v>718</v>
      </c>
      <c r="DN382" s="599">
        <v>240</v>
      </c>
      <c r="DO382" s="599">
        <v>66</v>
      </c>
    </row>
    <row r="383" spans="1:119" ht="14.45" customHeight="1" x14ac:dyDescent="0.2">
      <c r="A383"/>
      <c r="B383" s="838"/>
      <c r="C383" s="592"/>
      <c r="D383" s="827"/>
      <c r="E383" s="597" t="s">
        <v>39</v>
      </c>
      <c r="F383" s="599">
        <v>48</v>
      </c>
      <c r="G383" s="599">
        <v>263</v>
      </c>
      <c r="H383" s="599">
        <v>842</v>
      </c>
      <c r="I383" s="599">
        <v>2895</v>
      </c>
      <c r="J383" s="599">
        <v>3277</v>
      </c>
      <c r="K383" s="599">
        <v>4428</v>
      </c>
      <c r="L383" s="599">
        <v>4090</v>
      </c>
      <c r="M383" s="599">
        <v>2068</v>
      </c>
      <c r="N383" s="599">
        <v>1045</v>
      </c>
      <c r="O383" s="599">
        <v>396</v>
      </c>
      <c r="P383" s="592"/>
      <c r="Q383" s="827"/>
      <c r="R383" s="597" t="s">
        <v>39</v>
      </c>
      <c r="S383" s="599">
        <v>6</v>
      </c>
      <c r="T383" s="599">
        <v>64</v>
      </c>
      <c r="U383" s="599">
        <v>259</v>
      </c>
      <c r="V383" s="599">
        <v>962</v>
      </c>
      <c r="W383" s="599">
        <v>1195</v>
      </c>
      <c r="X383" s="599">
        <v>1742</v>
      </c>
      <c r="Y383" s="599">
        <v>1751</v>
      </c>
      <c r="Z383" s="599">
        <v>1005</v>
      </c>
      <c r="AA383" s="599">
        <v>553</v>
      </c>
      <c r="AB383" s="599">
        <v>230</v>
      </c>
      <c r="AC383" s="592"/>
      <c r="AD383" s="827"/>
      <c r="AE383" s="597" t="s">
        <v>39</v>
      </c>
      <c r="AF383" s="599">
        <v>42</v>
      </c>
      <c r="AG383" s="599">
        <v>199</v>
      </c>
      <c r="AH383" s="599">
        <v>583</v>
      </c>
      <c r="AI383" s="599">
        <v>1933</v>
      </c>
      <c r="AJ383" s="599">
        <v>2082</v>
      </c>
      <c r="AK383" s="599">
        <v>2686</v>
      </c>
      <c r="AL383" s="599">
        <v>2339</v>
      </c>
      <c r="AM383" s="599">
        <v>1063</v>
      </c>
      <c r="AN383" s="599">
        <v>492</v>
      </c>
      <c r="AO383" s="599">
        <v>166</v>
      </c>
      <c r="AP383" s="591"/>
      <c r="AQ383" s="827"/>
      <c r="AR383" s="597" t="s">
        <v>39</v>
      </c>
      <c r="AS383" s="599">
        <v>16</v>
      </c>
      <c r="AT383" s="599">
        <v>93</v>
      </c>
      <c r="AU383" s="599">
        <v>254</v>
      </c>
      <c r="AV383" s="599">
        <v>651</v>
      </c>
      <c r="AW383" s="599">
        <v>614</v>
      </c>
      <c r="AX383" s="599">
        <v>703</v>
      </c>
      <c r="AY383" s="599">
        <v>593</v>
      </c>
      <c r="AZ383" s="599">
        <v>242</v>
      </c>
      <c r="BA383" s="599">
        <v>123</v>
      </c>
      <c r="BB383" s="599">
        <v>41</v>
      </c>
      <c r="BC383" s="592"/>
      <c r="BD383" s="827"/>
      <c r="BE383" s="597" t="s">
        <v>39</v>
      </c>
      <c r="BF383" s="599">
        <v>32</v>
      </c>
      <c r="BG383" s="599">
        <v>170</v>
      </c>
      <c r="BH383" s="599">
        <v>588</v>
      </c>
      <c r="BI383" s="599">
        <v>2244</v>
      </c>
      <c r="BJ383" s="599">
        <v>2663</v>
      </c>
      <c r="BK383" s="599">
        <v>3725</v>
      </c>
      <c r="BL383" s="599">
        <v>3497</v>
      </c>
      <c r="BM383" s="599">
        <v>1826</v>
      </c>
      <c r="BN383" s="599">
        <v>922</v>
      </c>
      <c r="BO383" s="599">
        <v>355</v>
      </c>
      <c r="BP383"/>
      <c r="BQ383" s="827"/>
      <c r="BR383" s="597" t="s">
        <v>39</v>
      </c>
      <c r="BS383" s="599">
        <v>5</v>
      </c>
      <c r="BT383" s="599">
        <v>38</v>
      </c>
      <c r="BU383" s="599">
        <v>88</v>
      </c>
      <c r="BV383" s="599">
        <v>155</v>
      </c>
      <c r="BW383" s="599">
        <v>125</v>
      </c>
      <c r="BX383" s="599">
        <v>168</v>
      </c>
      <c r="BY383" s="599">
        <v>136</v>
      </c>
      <c r="BZ383" s="599">
        <v>75</v>
      </c>
      <c r="CA383" s="599">
        <v>29</v>
      </c>
      <c r="CB383" s="599">
        <v>23</v>
      </c>
      <c r="CC383" s="592"/>
      <c r="CD383" s="827"/>
      <c r="CE383" s="597" t="s">
        <v>39</v>
      </c>
      <c r="CF383" s="599">
        <v>43</v>
      </c>
      <c r="CG383" s="599">
        <v>225</v>
      </c>
      <c r="CH383" s="599">
        <v>754</v>
      </c>
      <c r="CI383" s="599">
        <v>2740</v>
      </c>
      <c r="CJ383" s="599">
        <v>3152</v>
      </c>
      <c r="CK383" s="599">
        <v>4260</v>
      </c>
      <c r="CL383" s="599">
        <v>3954</v>
      </c>
      <c r="CM383" s="599">
        <v>1993</v>
      </c>
      <c r="CN383" s="599">
        <v>1016</v>
      </c>
      <c r="CO383" s="599">
        <v>373</v>
      </c>
      <c r="CP383"/>
      <c r="CQ383" s="827"/>
      <c r="CR383" s="597" t="s">
        <v>39</v>
      </c>
      <c r="CS383" s="599">
        <v>6</v>
      </c>
      <c r="CT383" s="599">
        <v>31</v>
      </c>
      <c r="CU383" s="599">
        <v>105</v>
      </c>
      <c r="CV383" s="599">
        <v>380</v>
      </c>
      <c r="CW383" s="599">
        <v>513</v>
      </c>
      <c r="CX383" s="599">
        <v>648</v>
      </c>
      <c r="CY383" s="599">
        <v>709</v>
      </c>
      <c r="CZ383" s="599">
        <v>377</v>
      </c>
      <c r="DA383" s="599">
        <v>195</v>
      </c>
      <c r="DB383" s="599">
        <v>82</v>
      </c>
      <c r="DC383" s="592"/>
      <c r="DD383" s="827"/>
      <c r="DE383" s="597" t="s">
        <v>39</v>
      </c>
      <c r="DF383" s="599">
        <v>42</v>
      </c>
      <c r="DG383" s="599">
        <v>232</v>
      </c>
      <c r="DH383" s="599">
        <v>737</v>
      </c>
      <c r="DI383" s="599">
        <v>2515</v>
      </c>
      <c r="DJ383" s="599">
        <v>2764</v>
      </c>
      <c r="DK383" s="599">
        <v>3780</v>
      </c>
      <c r="DL383" s="599">
        <v>3381</v>
      </c>
      <c r="DM383" s="599">
        <v>1691</v>
      </c>
      <c r="DN383" s="599">
        <v>850</v>
      </c>
      <c r="DO383" s="599">
        <v>314</v>
      </c>
    </row>
    <row r="384" spans="1:119" ht="14.45" customHeight="1" x14ac:dyDescent="0.2">
      <c r="A384"/>
      <c r="B384" s="838"/>
      <c r="C384" s="592"/>
      <c r="D384" s="827"/>
      <c r="E384" s="597" t="s">
        <v>40</v>
      </c>
      <c r="F384" s="599">
        <v>18</v>
      </c>
      <c r="G384" s="599">
        <v>60</v>
      </c>
      <c r="H384" s="599">
        <v>193</v>
      </c>
      <c r="I384" s="599">
        <v>891</v>
      </c>
      <c r="J384" s="599">
        <v>1496</v>
      </c>
      <c r="K384" s="599">
        <v>3045</v>
      </c>
      <c r="L384" s="599">
        <v>4387</v>
      </c>
      <c r="M384" s="599">
        <v>3119</v>
      </c>
      <c r="N384" s="599">
        <v>2153</v>
      </c>
      <c r="O384" s="599">
        <v>1182</v>
      </c>
      <c r="P384" s="592"/>
      <c r="Q384" s="827"/>
      <c r="R384" s="597" t="s">
        <v>40</v>
      </c>
      <c r="S384" s="599">
        <v>2</v>
      </c>
      <c r="T384" s="599">
        <v>10</v>
      </c>
      <c r="U384" s="599">
        <v>40</v>
      </c>
      <c r="V384" s="599">
        <v>246</v>
      </c>
      <c r="W384" s="599">
        <v>447</v>
      </c>
      <c r="X384" s="599">
        <v>918</v>
      </c>
      <c r="Y384" s="599">
        <v>1656</v>
      </c>
      <c r="Z384" s="599">
        <v>1269</v>
      </c>
      <c r="AA384" s="599">
        <v>961</v>
      </c>
      <c r="AB384" s="599">
        <v>576</v>
      </c>
      <c r="AC384" s="592"/>
      <c r="AD384" s="827"/>
      <c r="AE384" s="597" t="s">
        <v>40</v>
      </c>
      <c r="AF384" s="599">
        <v>16</v>
      </c>
      <c r="AG384" s="599">
        <v>50</v>
      </c>
      <c r="AH384" s="599">
        <v>153</v>
      </c>
      <c r="AI384" s="599">
        <v>645</v>
      </c>
      <c r="AJ384" s="599">
        <v>1049</v>
      </c>
      <c r="AK384" s="599">
        <v>2127</v>
      </c>
      <c r="AL384" s="599">
        <v>2731</v>
      </c>
      <c r="AM384" s="599">
        <v>1850</v>
      </c>
      <c r="AN384" s="599">
        <v>1192</v>
      </c>
      <c r="AO384" s="599">
        <v>606</v>
      </c>
      <c r="AP384" s="591"/>
      <c r="AQ384" s="827"/>
      <c r="AR384" s="597" t="s">
        <v>40</v>
      </c>
      <c r="AS384" s="599">
        <v>3</v>
      </c>
      <c r="AT384" s="599">
        <v>21</v>
      </c>
      <c r="AU384" s="599">
        <v>63</v>
      </c>
      <c r="AV384" s="599">
        <v>205</v>
      </c>
      <c r="AW384" s="599">
        <v>283</v>
      </c>
      <c r="AX384" s="599">
        <v>436</v>
      </c>
      <c r="AY384" s="599">
        <v>542</v>
      </c>
      <c r="AZ384" s="599">
        <v>307</v>
      </c>
      <c r="BA384" s="599">
        <v>192</v>
      </c>
      <c r="BB384" s="599">
        <v>97</v>
      </c>
      <c r="BC384" s="592"/>
      <c r="BD384" s="827"/>
      <c r="BE384" s="597" t="s">
        <v>40</v>
      </c>
      <c r="BF384" s="599">
        <v>15</v>
      </c>
      <c r="BG384" s="599">
        <v>39</v>
      </c>
      <c r="BH384" s="599">
        <v>130</v>
      </c>
      <c r="BI384" s="599">
        <v>686</v>
      </c>
      <c r="BJ384" s="599">
        <v>1213</v>
      </c>
      <c r="BK384" s="599">
        <v>2609</v>
      </c>
      <c r="BL384" s="599">
        <v>3845</v>
      </c>
      <c r="BM384" s="599">
        <v>2812</v>
      </c>
      <c r="BN384" s="599">
        <v>1961</v>
      </c>
      <c r="BO384" s="599">
        <v>1085</v>
      </c>
      <c r="BP384"/>
      <c r="BQ384" s="827"/>
      <c r="BR384" s="597" t="s">
        <v>40</v>
      </c>
      <c r="BS384" s="599">
        <v>2</v>
      </c>
      <c r="BT384" s="599">
        <v>6</v>
      </c>
      <c r="BU384" s="599">
        <v>20</v>
      </c>
      <c r="BV384" s="599">
        <v>65</v>
      </c>
      <c r="BW384" s="599">
        <v>70</v>
      </c>
      <c r="BX384" s="599">
        <v>114</v>
      </c>
      <c r="BY384" s="599">
        <v>126</v>
      </c>
      <c r="BZ384" s="599">
        <v>72</v>
      </c>
      <c r="CA384" s="599">
        <v>51</v>
      </c>
      <c r="CB384" s="599">
        <v>34</v>
      </c>
      <c r="CC384" s="592"/>
      <c r="CD384" s="827"/>
      <c r="CE384" s="597" t="s">
        <v>40</v>
      </c>
      <c r="CF384" s="599">
        <v>16</v>
      </c>
      <c r="CG384" s="599">
        <v>54</v>
      </c>
      <c r="CH384" s="599">
        <v>173</v>
      </c>
      <c r="CI384" s="599">
        <v>826</v>
      </c>
      <c r="CJ384" s="599">
        <v>1426</v>
      </c>
      <c r="CK384" s="599">
        <v>2931</v>
      </c>
      <c r="CL384" s="599">
        <v>4261</v>
      </c>
      <c r="CM384" s="599">
        <v>3047</v>
      </c>
      <c r="CN384" s="599">
        <v>2102</v>
      </c>
      <c r="CO384" s="599">
        <v>1148</v>
      </c>
      <c r="CP384"/>
      <c r="CQ384" s="827"/>
      <c r="CR384" s="597" t="s">
        <v>40</v>
      </c>
      <c r="CS384" s="599">
        <v>2</v>
      </c>
      <c r="CT384" s="599">
        <v>8</v>
      </c>
      <c r="CU384" s="599">
        <v>22</v>
      </c>
      <c r="CV384" s="599">
        <v>100</v>
      </c>
      <c r="CW384" s="599">
        <v>189</v>
      </c>
      <c r="CX384" s="599">
        <v>409</v>
      </c>
      <c r="CY384" s="599">
        <v>628</v>
      </c>
      <c r="CZ384" s="599">
        <v>502</v>
      </c>
      <c r="DA384" s="599">
        <v>393</v>
      </c>
      <c r="DB384" s="599">
        <v>216</v>
      </c>
      <c r="DC384" s="592"/>
      <c r="DD384" s="827"/>
      <c r="DE384" s="597" t="s">
        <v>40</v>
      </c>
      <c r="DF384" s="599">
        <v>16</v>
      </c>
      <c r="DG384" s="599">
        <v>52</v>
      </c>
      <c r="DH384" s="599">
        <v>171</v>
      </c>
      <c r="DI384" s="599">
        <v>791</v>
      </c>
      <c r="DJ384" s="599">
        <v>1307</v>
      </c>
      <c r="DK384" s="599">
        <v>2636</v>
      </c>
      <c r="DL384" s="599">
        <v>3759</v>
      </c>
      <c r="DM384" s="599">
        <v>2617</v>
      </c>
      <c r="DN384" s="599">
        <v>1760</v>
      </c>
      <c r="DO384" s="599">
        <v>966</v>
      </c>
    </row>
    <row r="385" spans="1:119" ht="14.45" customHeight="1" x14ac:dyDescent="0.2">
      <c r="A385"/>
      <c r="B385" s="838"/>
      <c r="C385" s="592"/>
      <c r="D385" s="828"/>
      <c r="E385" s="597" t="s">
        <v>41</v>
      </c>
      <c r="F385" s="599">
        <v>0</v>
      </c>
      <c r="G385" s="599">
        <v>0</v>
      </c>
      <c r="H385" s="599">
        <v>9</v>
      </c>
      <c r="I385" s="599">
        <v>39</v>
      </c>
      <c r="J385" s="599">
        <v>107</v>
      </c>
      <c r="K385" s="599">
        <v>272</v>
      </c>
      <c r="L385" s="599">
        <v>626</v>
      </c>
      <c r="M385" s="599">
        <v>758</v>
      </c>
      <c r="N385" s="599">
        <v>727</v>
      </c>
      <c r="O385" s="599">
        <v>677</v>
      </c>
      <c r="P385" s="592"/>
      <c r="Q385" s="828"/>
      <c r="R385" s="597" t="s">
        <v>41</v>
      </c>
      <c r="S385" s="599">
        <v>0</v>
      </c>
      <c r="T385" s="599">
        <v>0</v>
      </c>
      <c r="U385" s="599">
        <v>3</v>
      </c>
      <c r="V385" s="599">
        <v>10</v>
      </c>
      <c r="W385" s="599">
        <v>22</v>
      </c>
      <c r="X385" s="599">
        <v>80</v>
      </c>
      <c r="Y385" s="599">
        <v>188</v>
      </c>
      <c r="Z385" s="599">
        <v>283</v>
      </c>
      <c r="AA385" s="599">
        <v>302</v>
      </c>
      <c r="AB385" s="599">
        <v>332</v>
      </c>
      <c r="AC385" s="592"/>
      <c r="AD385" s="828"/>
      <c r="AE385" s="597" t="s">
        <v>41</v>
      </c>
      <c r="AF385" s="599">
        <v>0</v>
      </c>
      <c r="AG385" s="599">
        <v>0</v>
      </c>
      <c r="AH385" s="599">
        <v>6</v>
      </c>
      <c r="AI385" s="599">
        <v>29</v>
      </c>
      <c r="AJ385" s="599">
        <v>85</v>
      </c>
      <c r="AK385" s="599">
        <v>192</v>
      </c>
      <c r="AL385" s="599">
        <v>438</v>
      </c>
      <c r="AM385" s="599">
        <v>475</v>
      </c>
      <c r="AN385" s="599">
        <v>425</v>
      </c>
      <c r="AO385" s="599">
        <v>345</v>
      </c>
      <c r="AP385" s="591"/>
      <c r="AQ385" s="828"/>
      <c r="AR385" s="597" t="s">
        <v>41</v>
      </c>
      <c r="AS385" s="599">
        <v>0</v>
      </c>
      <c r="AT385" s="599">
        <v>0</v>
      </c>
      <c r="AU385" s="599">
        <v>3</v>
      </c>
      <c r="AV385" s="599">
        <v>9</v>
      </c>
      <c r="AW385" s="599">
        <v>20</v>
      </c>
      <c r="AX385" s="599">
        <v>37</v>
      </c>
      <c r="AY385" s="599">
        <v>55</v>
      </c>
      <c r="AZ385" s="599">
        <v>50</v>
      </c>
      <c r="BA385" s="599">
        <v>47</v>
      </c>
      <c r="BB385" s="599">
        <v>37</v>
      </c>
      <c r="BC385" s="592"/>
      <c r="BD385" s="828"/>
      <c r="BE385" s="597" t="s">
        <v>41</v>
      </c>
      <c r="BF385" s="599">
        <v>0</v>
      </c>
      <c r="BG385" s="599">
        <v>0</v>
      </c>
      <c r="BH385" s="599">
        <v>6</v>
      </c>
      <c r="BI385" s="599">
        <v>30</v>
      </c>
      <c r="BJ385" s="599">
        <v>87</v>
      </c>
      <c r="BK385" s="599">
        <v>235</v>
      </c>
      <c r="BL385" s="599">
        <v>571</v>
      </c>
      <c r="BM385" s="599">
        <v>708</v>
      </c>
      <c r="BN385" s="599">
        <v>680</v>
      </c>
      <c r="BO385" s="599">
        <v>640</v>
      </c>
      <c r="BP385"/>
      <c r="BQ385" s="828"/>
      <c r="BR385" s="597" t="s">
        <v>41</v>
      </c>
      <c r="BS385" s="599">
        <v>0</v>
      </c>
      <c r="BT385" s="599">
        <v>0</v>
      </c>
      <c r="BU385" s="599">
        <v>1</v>
      </c>
      <c r="BV385" s="599">
        <v>2</v>
      </c>
      <c r="BW385" s="599">
        <v>4</v>
      </c>
      <c r="BX385" s="599">
        <v>5</v>
      </c>
      <c r="BY385" s="599">
        <v>19</v>
      </c>
      <c r="BZ385" s="599">
        <v>14</v>
      </c>
      <c r="CA385" s="599">
        <v>9</v>
      </c>
      <c r="CB385" s="599">
        <v>20</v>
      </c>
      <c r="CC385" s="592"/>
      <c r="CD385" s="828"/>
      <c r="CE385" s="597" t="s">
        <v>41</v>
      </c>
      <c r="CF385" s="599">
        <v>0</v>
      </c>
      <c r="CG385" s="599">
        <v>0</v>
      </c>
      <c r="CH385" s="599">
        <v>8</v>
      </c>
      <c r="CI385" s="599">
        <v>37</v>
      </c>
      <c r="CJ385" s="599">
        <v>103</v>
      </c>
      <c r="CK385" s="599">
        <v>267</v>
      </c>
      <c r="CL385" s="599">
        <v>607</v>
      </c>
      <c r="CM385" s="599">
        <v>744</v>
      </c>
      <c r="CN385" s="599">
        <v>718</v>
      </c>
      <c r="CO385" s="599">
        <v>657</v>
      </c>
      <c r="CP385"/>
      <c r="CQ385" s="828"/>
      <c r="CR385" s="597" t="s">
        <v>41</v>
      </c>
      <c r="CS385" s="599">
        <v>0</v>
      </c>
      <c r="CT385" s="599">
        <v>0</v>
      </c>
      <c r="CU385" s="599">
        <v>0</v>
      </c>
      <c r="CV385" s="599">
        <v>3</v>
      </c>
      <c r="CW385" s="599">
        <v>12</v>
      </c>
      <c r="CX385" s="599">
        <v>31</v>
      </c>
      <c r="CY385" s="599">
        <v>71</v>
      </c>
      <c r="CZ385" s="599">
        <v>112</v>
      </c>
      <c r="DA385" s="599">
        <v>108</v>
      </c>
      <c r="DB385" s="599">
        <v>120</v>
      </c>
      <c r="DC385" s="592"/>
      <c r="DD385" s="828"/>
      <c r="DE385" s="597" t="s">
        <v>41</v>
      </c>
      <c r="DF385" s="599">
        <v>0</v>
      </c>
      <c r="DG385" s="599">
        <v>0</v>
      </c>
      <c r="DH385" s="599">
        <v>9</v>
      </c>
      <c r="DI385" s="599">
        <v>36</v>
      </c>
      <c r="DJ385" s="599">
        <v>95</v>
      </c>
      <c r="DK385" s="599">
        <v>241</v>
      </c>
      <c r="DL385" s="599">
        <v>555</v>
      </c>
      <c r="DM385" s="599">
        <v>646</v>
      </c>
      <c r="DN385" s="599">
        <v>619</v>
      </c>
      <c r="DO385" s="599">
        <v>557</v>
      </c>
    </row>
    <row r="386" spans="1:119" ht="14.45" customHeight="1" x14ac:dyDescent="0.2">
      <c r="A386"/>
      <c r="B386" s="324"/>
      <c r="C386" s="592"/>
      <c r="D386" s="592"/>
      <c r="E386" s="592"/>
      <c r="F386" s="592"/>
      <c r="G386" s="592"/>
      <c r="H386" s="592"/>
      <c r="I386" s="592"/>
      <c r="J386" s="592"/>
      <c r="K386" s="592"/>
      <c r="L386" s="592"/>
      <c r="M386" s="592"/>
      <c r="N386" s="592"/>
      <c r="O386" s="592"/>
      <c r="P386" s="592"/>
      <c r="Q386" s="592"/>
      <c r="R386" s="592"/>
      <c r="S386" s="592"/>
      <c r="T386" s="592"/>
      <c r="U386" s="592"/>
      <c r="V386" s="592"/>
      <c r="W386" s="592"/>
      <c r="X386" s="592"/>
      <c r="Y386" s="592"/>
      <c r="Z386" s="592"/>
      <c r="AA386" s="592"/>
      <c r="AB386" s="592"/>
      <c r="AC386" s="592"/>
      <c r="AD386" s="592"/>
      <c r="AE386" s="592"/>
      <c r="AF386" s="592"/>
      <c r="AG386" s="592"/>
      <c r="AH386" s="592"/>
      <c r="AI386" s="592"/>
      <c r="AJ386" s="592"/>
      <c r="AK386" s="592"/>
      <c r="AL386" s="592"/>
      <c r="AM386" s="592"/>
      <c r="AN386" s="592"/>
      <c r="AO386" s="592"/>
      <c r="AP386" s="591"/>
      <c r="AQ386" s="592"/>
      <c r="AR386" s="592"/>
      <c r="AS386" s="592"/>
      <c r="AT386" s="592"/>
      <c r="AU386" s="592"/>
      <c r="AV386" s="592"/>
      <c r="AW386" s="592"/>
      <c r="AX386" s="592"/>
      <c r="AY386" s="592"/>
      <c r="AZ386" s="592"/>
      <c r="BA386" s="592"/>
      <c r="BB386" s="592"/>
      <c r="BC386" s="592"/>
      <c r="BD386" s="592"/>
      <c r="BE386" s="592"/>
      <c r="BF386" s="592"/>
      <c r="BG386" s="592"/>
      <c r="BH386" s="592"/>
      <c r="BI386" s="592"/>
      <c r="BJ386" s="592"/>
      <c r="BK386" s="592"/>
      <c r="BL386" s="592"/>
      <c r="BM386" s="592"/>
      <c r="BN386" s="592"/>
      <c r="BO386" s="592"/>
      <c r="BP386"/>
      <c r="BQ386" s="592"/>
      <c r="BR386" s="592"/>
      <c r="BS386" s="592"/>
      <c r="BT386" s="592"/>
      <c r="BU386" s="592"/>
      <c r="BV386" s="592"/>
      <c r="BW386" s="592"/>
      <c r="BX386" s="592"/>
      <c r="BY386" s="592"/>
      <c r="BZ386" s="592"/>
      <c r="CA386" s="592"/>
      <c r="CB386" s="592"/>
      <c r="CC386" s="592"/>
      <c r="CD386" s="592"/>
      <c r="CE386" s="592"/>
      <c r="CF386" s="592"/>
      <c r="CG386" s="592"/>
      <c r="CH386" s="592"/>
      <c r="CI386" s="592"/>
      <c r="CJ386" s="592"/>
      <c r="CK386" s="592"/>
      <c r="CL386" s="592"/>
      <c r="CM386" s="592"/>
      <c r="CN386" s="592"/>
      <c r="CO386" s="592"/>
      <c r="CP386"/>
      <c r="CQ386" s="592"/>
      <c r="CR386" s="592"/>
      <c r="CS386" s="592"/>
      <c r="CT386" s="592"/>
      <c r="CU386" s="592"/>
      <c r="CV386" s="592"/>
      <c r="CW386" s="592"/>
      <c r="CX386" s="592"/>
      <c r="CY386" s="592"/>
      <c r="CZ386" s="592"/>
      <c r="DA386" s="592"/>
      <c r="DB386" s="592"/>
      <c r="DC386" s="592"/>
      <c r="DD386" s="592"/>
      <c r="DE386" s="592"/>
      <c r="DF386" s="592"/>
      <c r="DG386" s="592"/>
      <c r="DH386" s="592"/>
      <c r="DI386" s="592"/>
      <c r="DJ386" s="592"/>
      <c r="DK386" s="592"/>
      <c r="DL386" s="592"/>
      <c r="DM386" s="592"/>
      <c r="DN386" s="592"/>
      <c r="DO386" s="592"/>
    </row>
    <row r="387" spans="1:119" ht="14.45" customHeight="1" x14ac:dyDescent="0.3">
      <c r="A387"/>
      <c r="B387" s="324"/>
      <c r="C387" s="592"/>
      <c r="D387" s="829" t="s">
        <v>246</v>
      </c>
      <c r="E387" s="829"/>
      <c r="F387" s="595"/>
      <c r="G387" s="595"/>
      <c r="H387" s="595"/>
      <c r="I387" s="595"/>
      <c r="J387" s="595"/>
      <c r="K387" s="595"/>
      <c r="L387" s="595"/>
      <c r="M387" s="595"/>
      <c r="N387" s="595"/>
      <c r="O387" s="595"/>
      <c r="P387" s="592"/>
      <c r="Q387" s="829" t="s">
        <v>246</v>
      </c>
      <c r="R387" s="829"/>
      <c r="S387" s="595"/>
      <c r="T387" s="595"/>
      <c r="U387" s="595"/>
      <c r="V387" s="595"/>
      <c r="W387" s="595"/>
      <c r="X387" s="595"/>
      <c r="Y387" s="595"/>
      <c r="Z387" s="595"/>
      <c r="AA387" s="595"/>
      <c r="AB387" s="595"/>
      <c r="AC387" s="592"/>
      <c r="AD387" s="829" t="s">
        <v>246</v>
      </c>
      <c r="AE387" s="829"/>
      <c r="AF387" s="595"/>
      <c r="AG387" s="595"/>
      <c r="AH387" s="595"/>
      <c r="AI387" s="595"/>
      <c r="AJ387" s="595"/>
      <c r="AK387" s="595"/>
      <c r="AL387" s="595"/>
      <c r="AM387" s="595"/>
      <c r="AN387" s="595"/>
      <c r="AO387" s="595"/>
      <c r="AP387" s="591"/>
      <c r="AQ387" s="829" t="s">
        <v>246</v>
      </c>
      <c r="AR387" s="829"/>
      <c r="AS387" s="595"/>
      <c r="AT387" s="595"/>
      <c r="AU387" s="595"/>
      <c r="AV387" s="595"/>
      <c r="AW387" s="595"/>
      <c r="AX387" s="595"/>
      <c r="AY387" s="595"/>
      <c r="AZ387" s="595"/>
      <c r="BA387" s="595"/>
      <c r="BB387" s="595"/>
      <c r="BC387" s="592"/>
      <c r="BD387" s="829" t="s">
        <v>246</v>
      </c>
      <c r="BE387" s="829"/>
      <c r="BF387" s="595"/>
      <c r="BG387" s="595"/>
      <c r="BH387" s="595"/>
      <c r="BI387" s="595"/>
      <c r="BJ387" s="595"/>
      <c r="BK387" s="595"/>
      <c r="BL387" s="595"/>
      <c r="BM387" s="595"/>
      <c r="BN387" s="595"/>
      <c r="BO387" s="595"/>
      <c r="BP387"/>
      <c r="BQ387" s="829" t="s">
        <v>246</v>
      </c>
      <c r="BR387" s="829"/>
      <c r="BS387" s="595"/>
      <c r="BT387" s="595"/>
      <c r="BU387" s="595"/>
      <c r="BV387" s="595"/>
      <c r="BW387" s="595"/>
      <c r="BX387" s="595"/>
      <c r="BY387" s="595"/>
      <c r="BZ387" s="595"/>
      <c r="CA387" s="595"/>
      <c r="CB387" s="595"/>
      <c r="CC387" s="592"/>
      <c r="CD387" s="829" t="s">
        <v>246</v>
      </c>
      <c r="CE387" s="829"/>
      <c r="CF387" s="595"/>
      <c r="CG387" s="595"/>
      <c r="CH387" s="595"/>
      <c r="CI387" s="595"/>
      <c r="CJ387" s="595"/>
      <c r="CK387" s="595"/>
      <c r="CL387" s="595"/>
      <c r="CM387" s="595"/>
      <c r="CN387" s="595"/>
      <c r="CO387" s="595"/>
      <c r="CP387"/>
      <c r="CQ387" s="829" t="s">
        <v>246</v>
      </c>
      <c r="CR387" s="829"/>
      <c r="CS387" s="595"/>
      <c r="CT387" s="595"/>
      <c r="CU387" s="595"/>
      <c r="CV387" s="595"/>
      <c r="CW387" s="595"/>
      <c r="CX387" s="595"/>
      <c r="CY387" s="595"/>
      <c r="CZ387" s="595"/>
      <c r="DA387" s="595"/>
      <c r="DB387" s="595"/>
      <c r="DC387" s="592"/>
      <c r="DD387" s="829" t="s">
        <v>246</v>
      </c>
      <c r="DE387" s="829"/>
      <c r="DF387" s="595"/>
      <c r="DG387" s="595"/>
      <c r="DH387" s="595"/>
      <c r="DI387" s="595"/>
      <c r="DJ387" s="595"/>
      <c r="DK387" s="595"/>
      <c r="DL387" s="595"/>
      <c r="DM387" s="595"/>
      <c r="DN387" s="595"/>
      <c r="DO387" s="595"/>
    </row>
    <row r="388" spans="1:119" ht="28.9" customHeight="1" x14ac:dyDescent="0.2">
      <c r="A388"/>
      <c r="B388" s="324"/>
      <c r="C388" s="592"/>
      <c r="D388" s="829"/>
      <c r="E388" s="829"/>
      <c r="F388" s="831" t="s">
        <v>171</v>
      </c>
      <c r="G388" s="831"/>
      <c r="H388" s="831"/>
      <c r="I388" s="831"/>
      <c r="J388" s="831"/>
      <c r="K388" s="831"/>
      <c r="L388" s="831"/>
      <c r="M388" s="831"/>
      <c r="N388" s="831"/>
      <c r="O388" s="831"/>
      <c r="P388" s="592"/>
      <c r="Q388" s="829"/>
      <c r="R388" s="829"/>
      <c r="S388" s="831" t="s">
        <v>171</v>
      </c>
      <c r="T388" s="831"/>
      <c r="U388" s="831"/>
      <c r="V388" s="831"/>
      <c r="W388" s="831"/>
      <c r="X388" s="831"/>
      <c r="Y388" s="831"/>
      <c r="Z388" s="831"/>
      <c r="AA388" s="831"/>
      <c r="AB388" s="831"/>
      <c r="AC388" s="592"/>
      <c r="AD388" s="829"/>
      <c r="AE388" s="829"/>
      <c r="AF388" s="839" t="s">
        <v>171</v>
      </c>
      <c r="AG388" s="840"/>
      <c r="AH388" s="840"/>
      <c r="AI388" s="840"/>
      <c r="AJ388" s="840"/>
      <c r="AK388" s="840"/>
      <c r="AL388" s="840"/>
      <c r="AM388" s="840"/>
      <c r="AN388" s="840"/>
      <c r="AO388" s="841"/>
      <c r="AP388" s="591"/>
      <c r="AQ388" s="829"/>
      <c r="AR388" s="829"/>
      <c r="AS388" s="831" t="s">
        <v>171</v>
      </c>
      <c r="AT388" s="831"/>
      <c r="AU388" s="831"/>
      <c r="AV388" s="831"/>
      <c r="AW388" s="831"/>
      <c r="AX388" s="831"/>
      <c r="AY388" s="831"/>
      <c r="AZ388" s="831"/>
      <c r="BA388" s="831"/>
      <c r="BB388" s="831"/>
      <c r="BC388" s="592"/>
      <c r="BD388" s="829"/>
      <c r="BE388" s="829"/>
      <c r="BF388" s="831" t="s">
        <v>171</v>
      </c>
      <c r="BG388" s="831"/>
      <c r="BH388" s="831"/>
      <c r="BI388" s="831"/>
      <c r="BJ388" s="831"/>
      <c r="BK388" s="831"/>
      <c r="BL388" s="831"/>
      <c r="BM388" s="831"/>
      <c r="BN388" s="831"/>
      <c r="BO388" s="831"/>
      <c r="BP388"/>
      <c r="BQ388" s="829"/>
      <c r="BR388" s="829"/>
      <c r="BS388" s="831" t="s">
        <v>171</v>
      </c>
      <c r="BT388" s="831"/>
      <c r="BU388" s="831"/>
      <c r="BV388" s="831"/>
      <c r="BW388" s="831"/>
      <c r="BX388" s="831"/>
      <c r="BY388" s="831"/>
      <c r="BZ388" s="831"/>
      <c r="CA388" s="831"/>
      <c r="CB388" s="831"/>
      <c r="CC388" s="592"/>
      <c r="CD388" s="829"/>
      <c r="CE388" s="829"/>
      <c r="CF388" s="831" t="s">
        <v>171</v>
      </c>
      <c r="CG388" s="831"/>
      <c r="CH388" s="831"/>
      <c r="CI388" s="831"/>
      <c r="CJ388" s="831"/>
      <c r="CK388" s="831"/>
      <c r="CL388" s="831"/>
      <c r="CM388" s="831"/>
      <c r="CN388" s="831"/>
      <c r="CO388" s="831"/>
      <c r="CP388"/>
      <c r="CQ388" s="829"/>
      <c r="CR388" s="829"/>
      <c r="CS388" s="831" t="s">
        <v>171</v>
      </c>
      <c r="CT388" s="831"/>
      <c r="CU388" s="831"/>
      <c r="CV388" s="831"/>
      <c r="CW388" s="831"/>
      <c r="CX388" s="831"/>
      <c r="CY388" s="831"/>
      <c r="CZ388" s="831"/>
      <c r="DA388" s="831"/>
      <c r="DB388" s="831"/>
      <c r="DC388" s="592"/>
      <c r="DD388" s="829"/>
      <c r="DE388" s="829"/>
      <c r="DF388" s="831" t="s">
        <v>171</v>
      </c>
      <c r="DG388" s="831"/>
      <c r="DH388" s="831"/>
      <c r="DI388" s="831"/>
      <c r="DJ388" s="831"/>
      <c r="DK388" s="831"/>
      <c r="DL388" s="831"/>
      <c r="DM388" s="831"/>
      <c r="DN388" s="831"/>
      <c r="DO388" s="831"/>
    </row>
    <row r="389" spans="1:119" ht="14.45" customHeight="1" x14ac:dyDescent="0.2">
      <c r="A389"/>
      <c r="B389" s="324"/>
      <c r="C389" s="592"/>
      <c r="D389" s="830"/>
      <c r="E389" s="830"/>
      <c r="F389" s="596" t="s">
        <v>16</v>
      </c>
      <c r="G389" s="596">
        <v>1</v>
      </c>
      <c r="H389" s="596">
        <v>2</v>
      </c>
      <c r="I389" s="596">
        <v>3</v>
      </c>
      <c r="J389" s="596">
        <v>4</v>
      </c>
      <c r="K389" s="596">
        <v>5</v>
      </c>
      <c r="L389" s="596">
        <v>6</v>
      </c>
      <c r="M389" s="596">
        <v>7</v>
      </c>
      <c r="N389" s="596">
        <v>8</v>
      </c>
      <c r="O389" s="596">
        <v>9</v>
      </c>
      <c r="P389" s="592"/>
      <c r="Q389" s="830"/>
      <c r="R389" s="830"/>
      <c r="S389" s="596" t="s">
        <v>16</v>
      </c>
      <c r="T389" s="596">
        <v>1</v>
      </c>
      <c r="U389" s="596">
        <v>2</v>
      </c>
      <c r="V389" s="596">
        <v>3</v>
      </c>
      <c r="W389" s="596">
        <v>4</v>
      </c>
      <c r="X389" s="596">
        <v>5</v>
      </c>
      <c r="Y389" s="596">
        <v>6</v>
      </c>
      <c r="Z389" s="596">
        <v>7</v>
      </c>
      <c r="AA389" s="596">
        <v>8</v>
      </c>
      <c r="AB389" s="596">
        <v>9</v>
      </c>
      <c r="AC389" s="592"/>
      <c r="AD389" s="830"/>
      <c r="AE389" s="830"/>
      <c r="AF389" s="596" t="s">
        <v>16</v>
      </c>
      <c r="AG389" s="596">
        <v>1</v>
      </c>
      <c r="AH389" s="596">
        <v>2</v>
      </c>
      <c r="AI389" s="596">
        <v>3</v>
      </c>
      <c r="AJ389" s="596">
        <v>4</v>
      </c>
      <c r="AK389" s="596">
        <v>5</v>
      </c>
      <c r="AL389" s="596">
        <v>6</v>
      </c>
      <c r="AM389" s="596">
        <v>7</v>
      </c>
      <c r="AN389" s="596">
        <v>8</v>
      </c>
      <c r="AO389" s="596">
        <v>9</v>
      </c>
      <c r="AP389" s="591"/>
      <c r="AQ389" s="830"/>
      <c r="AR389" s="830"/>
      <c r="AS389" s="596" t="s">
        <v>16</v>
      </c>
      <c r="AT389" s="596">
        <v>1</v>
      </c>
      <c r="AU389" s="596">
        <v>2</v>
      </c>
      <c r="AV389" s="596">
        <v>3</v>
      </c>
      <c r="AW389" s="596">
        <v>4</v>
      </c>
      <c r="AX389" s="596">
        <v>5</v>
      </c>
      <c r="AY389" s="596">
        <v>6</v>
      </c>
      <c r="AZ389" s="596">
        <v>7</v>
      </c>
      <c r="BA389" s="596">
        <v>8</v>
      </c>
      <c r="BB389" s="596">
        <v>9</v>
      </c>
      <c r="BC389" s="592"/>
      <c r="BD389" s="830"/>
      <c r="BE389" s="830"/>
      <c r="BF389" s="596" t="s">
        <v>16</v>
      </c>
      <c r="BG389" s="596">
        <v>1</v>
      </c>
      <c r="BH389" s="596">
        <v>2</v>
      </c>
      <c r="BI389" s="596">
        <v>3</v>
      </c>
      <c r="BJ389" s="596">
        <v>4</v>
      </c>
      <c r="BK389" s="596">
        <v>5</v>
      </c>
      <c r="BL389" s="596">
        <v>6</v>
      </c>
      <c r="BM389" s="596">
        <v>7</v>
      </c>
      <c r="BN389" s="596">
        <v>8</v>
      </c>
      <c r="BO389" s="596">
        <v>9</v>
      </c>
      <c r="BP389"/>
      <c r="BQ389" s="830"/>
      <c r="BR389" s="830"/>
      <c r="BS389" s="596" t="s">
        <v>16</v>
      </c>
      <c r="BT389" s="596">
        <v>1</v>
      </c>
      <c r="BU389" s="596">
        <v>2</v>
      </c>
      <c r="BV389" s="596">
        <v>3</v>
      </c>
      <c r="BW389" s="596">
        <v>4</v>
      </c>
      <c r="BX389" s="596">
        <v>5</v>
      </c>
      <c r="BY389" s="596">
        <v>6</v>
      </c>
      <c r="BZ389" s="596">
        <v>7</v>
      </c>
      <c r="CA389" s="596">
        <v>8</v>
      </c>
      <c r="CB389" s="596">
        <v>9</v>
      </c>
      <c r="CC389" s="592"/>
      <c r="CD389" s="830"/>
      <c r="CE389" s="830"/>
      <c r="CF389" s="596" t="s">
        <v>16</v>
      </c>
      <c r="CG389" s="596">
        <v>1</v>
      </c>
      <c r="CH389" s="596">
        <v>2</v>
      </c>
      <c r="CI389" s="596">
        <v>3</v>
      </c>
      <c r="CJ389" s="596">
        <v>4</v>
      </c>
      <c r="CK389" s="596">
        <v>5</v>
      </c>
      <c r="CL389" s="596">
        <v>6</v>
      </c>
      <c r="CM389" s="596">
        <v>7</v>
      </c>
      <c r="CN389" s="596">
        <v>8</v>
      </c>
      <c r="CO389" s="596">
        <v>9</v>
      </c>
      <c r="CP389"/>
      <c r="CQ389" s="830"/>
      <c r="CR389" s="830"/>
      <c r="CS389" s="596" t="s">
        <v>16</v>
      </c>
      <c r="CT389" s="596">
        <v>1</v>
      </c>
      <c r="CU389" s="596">
        <v>2</v>
      </c>
      <c r="CV389" s="596">
        <v>3</v>
      </c>
      <c r="CW389" s="596">
        <v>4</v>
      </c>
      <c r="CX389" s="596">
        <v>5</v>
      </c>
      <c r="CY389" s="596">
        <v>6</v>
      </c>
      <c r="CZ389" s="596">
        <v>7</v>
      </c>
      <c r="DA389" s="596">
        <v>8</v>
      </c>
      <c r="DB389" s="596">
        <v>9</v>
      </c>
      <c r="DC389" s="592"/>
      <c r="DD389" s="830"/>
      <c r="DE389" s="830"/>
      <c r="DF389" s="596" t="s">
        <v>16</v>
      </c>
      <c r="DG389" s="596">
        <v>1</v>
      </c>
      <c r="DH389" s="596">
        <v>2</v>
      </c>
      <c r="DI389" s="596">
        <v>3</v>
      </c>
      <c r="DJ389" s="596">
        <v>4</v>
      </c>
      <c r="DK389" s="596">
        <v>5</v>
      </c>
      <c r="DL389" s="596">
        <v>6</v>
      </c>
      <c r="DM389" s="596">
        <v>7</v>
      </c>
      <c r="DN389" s="596">
        <v>8</v>
      </c>
      <c r="DO389" s="596">
        <v>9</v>
      </c>
    </row>
    <row r="390" spans="1:119" ht="14.45" customHeight="1" x14ac:dyDescent="0.2">
      <c r="A390"/>
      <c r="B390" s="324"/>
      <c r="C390" s="592"/>
      <c r="D390" s="826" t="s">
        <v>173</v>
      </c>
      <c r="E390" s="601" t="s">
        <v>92</v>
      </c>
      <c r="F390" s="599">
        <v>0</v>
      </c>
      <c r="G390" s="599">
        <v>30</v>
      </c>
      <c r="H390" s="599">
        <v>20</v>
      </c>
      <c r="I390" s="599">
        <v>40</v>
      </c>
      <c r="J390" s="599">
        <v>0</v>
      </c>
      <c r="K390" s="599">
        <v>10</v>
      </c>
      <c r="L390" s="599">
        <v>0</v>
      </c>
      <c r="M390" s="599">
        <v>0</v>
      </c>
      <c r="N390" s="599">
        <v>0</v>
      </c>
      <c r="O390" s="600">
        <v>0</v>
      </c>
      <c r="P390" s="592"/>
      <c r="Q390" s="826" t="s">
        <v>173</v>
      </c>
      <c r="R390" s="597" t="s">
        <v>92</v>
      </c>
      <c r="S390" s="599">
        <v>0</v>
      </c>
      <c r="T390" s="599">
        <v>20</v>
      </c>
      <c r="U390" s="599">
        <v>20</v>
      </c>
      <c r="V390" s="599">
        <v>60</v>
      </c>
      <c r="W390" s="599">
        <v>0</v>
      </c>
      <c r="X390" s="599">
        <v>0</v>
      </c>
      <c r="Y390" s="599">
        <v>0</v>
      </c>
      <c r="Z390" s="599">
        <v>0</v>
      </c>
      <c r="AA390" s="599">
        <v>0</v>
      </c>
      <c r="AB390" s="600">
        <v>0</v>
      </c>
      <c r="AC390" s="592"/>
      <c r="AD390" s="826" t="s">
        <v>173</v>
      </c>
      <c r="AE390" s="597" t="s">
        <v>92</v>
      </c>
      <c r="AF390" s="599">
        <v>0</v>
      </c>
      <c r="AG390" s="599">
        <v>40</v>
      </c>
      <c r="AH390" s="599">
        <v>20</v>
      </c>
      <c r="AI390" s="599">
        <v>20</v>
      </c>
      <c r="AJ390" s="599">
        <v>0</v>
      </c>
      <c r="AK390" s="599">
        <v>20</v>
      </c>
      <c r="AL390" s="599">
        <v>0</v>
      </c>
      <c r="AM390" s="599">
        <v>0</v>
      </c>
      <c r="AN390" s="599">
        <v>0</v>
      </c>
      <c r="AO390" s="600">
        <v>0</v>
      </c>
      <c r="AP390" s="591"/>
      <c r="AQ390" s="826" t="s">
        <v>173</v>
      </c>
      <c r="AR390" s="597" t="s">
        <v>92</v>
      </c>
      <c r="AS390" s="599">
        <v>0</v>
      </c>
      <c r="AT390" s="599">
        <v>20</v>
      </c>
      <c r="AU390" s="599">
        <v>20</v>
      </c>
      <c r="AV390" s="599">
        <v>40</v>
      </c>
      <c r="AW390" s="599">
        <v>0</v>
      </c>
      <c r="AX390" s="599">
        <v>20</v>
      </c>
      <c r="AY390" s="599">
        <v>0</v>
      </c>
      <c r="AZ390" s="599">
        <v>0</v>
      </c>
      <c r="BA390" s="599">
        <v>0</v>
      </c>
      <c r="BB390" s="600">
        <v>0</v>
      </c>
      <c r="BC390" s="592"/>
      <c r="BD390" s="826" t="s">
        <v>173</v>
      </c>
      <c r="BE390" s="597" t="s">
        <v>92</v>
      </c>
      <c r="BF390" s="599">
        <v>0</v>
      </c>
      <c r="BG390" s="599">
        <v>40</v>
      </c>
      <c r="BH390" s="599">
        <v>20</v>
      </c>
      <c r="BI390" s="599">
        <v>40</v>
      </c>
      <c r="BJ390" s="599">
        <v>0</v>
      </c>
      <c r="BK390" s="599">
        <v>0</v>
      </c>
      <c r="BL390" s="599">
        <v>0</v>
      </c>
      <c r="BM390" s="599">
        <v>0</v>
      </c>
      <c r="BN390" s="599">
        <v>0</v>
      </c>
      <c r="BO390" s="600">
        <v>0</v>
      </c>
      <c r="BP390"/>
      <c r="BQ390" s="826" t="s">
        <v>173</v>
      </c>
      <c r="BR390" s="597" t="s">
        <v>92</v>
      </c>
      <c r="BS390" s="599">
        <v>0</v>
      </c>
      <c r="BT390" s="599">
        <v>0</v>
      </c>
      <c r="BU390" s="599">
        <v>50</v>
      </c>
      <c r="BV390" s="599">
        <v>50</v>
      </c>
      <c r="BW390" s="599">
        <v>0</v>
      </c>
      <c r="BX390" s="599">
        <v>0</v>
      </c>
      <c r="BY390" s="599">
        <v>0</v>
      </c>
      <c r="BZ390" s="599">
        <v>0</v>
      </c>
      <c r="CA390" s="599">
        <v>0</v>
      </c>
      <c r="CB390" s="600">
        <v>0</v>
      </c>
      <c r="CC390" s="592"/>
      <c r="CD390" s="826" t="s">
        <v>173</v>
      </c>
      <c r="CE390" s="597" t="s">
        <v>92</v>
      </c>
      <c r="CF390" s="599">
        <v>0</v>
      </c>
      <c r="CG390" s="599">
        <v>37.5</v>
      </c>
      <c r="CH390" s="599">
        <v>12.5</v>
      </c>
      <c r="CI390" s="599">
        <v>37.5</v>
      </c>
      <c r="CJ390" s="599">
        <v>0</v>
      </c>
      <c r="CK390" s="599">
        <v>12.5</v>
      </c>
      <c r="CL390" s="599">
        <v>0</v>
      </c>
      <c r="CM390" s="599">
        <v>0</v>
      </c>
      <c r="CN390" s="599">
        <v>0</v>
      </c>
      <c r="CO390" s="600">
        <v>0</v>
      </c>
      <c r="CP390"/>
      <c r="CQ390" s="826" t="s">
        <v>173</v>
      </c>
      <c r="CR390" s="597" t="s">
        <v>92</v>
      </c>
      <c r="CS390" s="599">
        <v>0</v>
      </c>
      <c r="CT390" s="599">
        <v>42.857142857142854</v>
      </c>
      <c r="CU390" s="599">
        <v>14.285714285714285</v>
      </c>
      <c r="CV390" s="599">
        <v>28.571428571428569</v>
      </c>
      <c r="CW390" s="599">
        <v>0</v>
      </c>
      <c r="CX390" s="599">
        <v>14.285714285714285</v>
      </c>
      <c r="CY390" s="599">
        <v>0</v>
      </c>
      <c r="CZ390" s="599">
        <v>0</v>
      </c>
      <c r="DA390" s="599">
        <v>0</v>
      </c>
      <c r="DB390" s="600">
        <v>0</v>
      </c>
      <c r="DC390" s="592"/>
      <c r="DD390" s="826" t="s">
        <v>173</v>
      </c>
      <c r="DE390" s="597" t="s">
        <v>92</v>
      </c>
      <c r="DF390" s="599">
        <v>0</v>
      </c>
      <c r="DG390" s="599">
        <v>0</v>
      </c>
      <c r="DH390" s="599">
        <v>33.333333333333329</v>
      </c>
      <c r="DI390" s="599">
        <v>66.666666666666657</v>
      </c>
      <c r="DJ390" s="599">
        <v>0</v>
      </c>
      <c r="DK390" s="599">
        <v>0</v>
      </c>
      <c r="DL390" s="599">
        <v>0</v>
      </c>
      <c r="DM390" s="599">
        <v>0</v>
      </c>
      <c r="DN390" s="599">
        <v>0</v>
      </c>
      <c r="DO390" s="600">
        <v>0</v>
      </c>
    </row>
    <row r="391" spans="1:119" ht="14.45" customHeight="1" x14ac:dyDescent="0.2">
      <c r="A391"/>
      <c r="B391" s="324"/>
      <c r="C391" s="592"/>
      <c r="D391" s="827"/>
      <c r="E391" s="601">
        <v>1</v>
      </c>
      <c r="F391" s="599">
        <v>6.25</v>
      </c>
      <c r="G391" s="599">
        <v>37.5</v>
      </c>
      <c r="H391" s="599">
        <v>6.25</v>
      </c>
      <c r="I391" s="599">
        <v>25</v>
      </c>
      <c r="J391" s="599">
        <v>0</v>
      </c>
      <c r="K391" s="599">
        <v>6.25</v>
      </c>
      <c r="L391" s="599">
        <v>6.25</v>
      </c>
      <c r="M391" s="599">
        <v>0</v>
      </c>
      <c r="N391" s="599">
        <v>12.5</v>
      </c>
      <c r="O391" s="599">
        <v>0</v>
      </c>
      <c r="P391" s="592"/>
      <c r="Q391" s="827"/>
      <c r="R391" s="597">
        <v>1</v>
      </c>
      <c r="S391" s="599">
        <v>0</v>
      </c>
      <c r="T391" s="599">
        <v>20</v>
      </c>
      <c r="U391" s="599">
        <v>0</v>
      </c>
      <c r="V391" s="599">
        <v>60</v>
      </c>
      <c r="W391" s="599">
        <v>0</v>
      </c>
      <c r="X391" s="599">
        <v>20</v>
      </c>
      <c r="Y391" s="599">
        <v>0</v>
      </c>
      <c r="Z391" s="599">
        <v>0</v>
      </c>
      <c r="AA391" s="599">
        <v>0</v>
      </c>
      <c r="AB391" s="599">
        <v>0</v>
      </c>
      <c r="AC391" s="592"/>
      <c r="AD391" s="827"/>
      <c r="AE391" s="597">
        <v>1</v>
      </c>
      <c r="AF391" s="599">
        <v>9.0909090909090917</v>
      </c>
      <c r="AG391" s="599">
        <v>45.454545454545453</v>
      </c>
      <c r="AH391" s="599">
        <v>9.0909090909090917</v>
      </c>
      <c r="AI391" s="599">
        <v>9.0909090909090917</v>
      </c>
      <c r="AJ391" s="599">
        <v>0</v>
      </c>
      <c r="AK391" s="599">
        <v>0</v>
      </c>
      <c r="AL391" s="599">
        <v>9.0909090909090917</v>
      </c>
      <c r="AM391" s="599">
        <v>0</v>
      </c>
      <c r="AN391" s="599">
        <v>18.181818181818183</v>
      </c>
      <c r="AO391" s="599">
        <v>0</v>
      </c>
      <c r="AP391" s="591"/>
      <c r="AQ391" s="827"/>
      <c r="AR391" s="597">
        <v>1</v>
      </c>
      <c r="AS391" s="599">
        <v>0</v>
      </c>
      <c r="AT391" s="599">
        <v>42.857142857142854</v>
      </c>
      <c r="AU391" s="599">
        <v>14.285714285714285</v>
      </c>
      <c r="AV391" s="599">
        <v>14.285714285714285</v>
      </c>
      <c r="AW391" s="599">
        <v>0</v>
      </c>
      <c r="AX391" s="599">
        <v>0</v>
      </c>
      <c r="AY391" s="599">
        <v>14.285714285714285</v>
      </c>
      <c r="AZ391" s="599">
        <v>0</v>
      </c>
      <c r="BA391" s="599">
        <v>14.285714285714285</v>
      </c>
      <c r="BB391" s="599">
        <v>0</v>
      </c>
      <c r="BC391" s="592"/>
      <c r="BD391" s="827"/>
      <c r="BE391" s="597">
        <v>1</v>
      </c>
      <c r="BF391" s="599">
        <v>11.111111111111111</v>
      </c>
      <c r="BG391" s="599">
        <v>33.333333333333329</v>
      </c>
      <c r="BH391" s="599">
        <v>0</v>
      </c>
      <c r="BI391" s="599">
        <v>33.333333333333329</v>
      </c>
      <c r="BJ391" s="599">
        <v>0</v>
      </c>
      <c r="BK391" s="599">
        <v>11.111111111111111</v>
      </c>
      <c r="BL391" s="599">
        <v>0</v>
      </c>
      <c r="BM391" s="599">
        <v>0</v>
      </c>
      <c r="BN391" s="599">
        <v>11.111111111111111</v>
      </c>
      <c r="BO391" s="599">
        <v>0</v>
      </c>
      <c r="BP391"/>
      <c r="BQ391" s="827"/>
      <c r="BR391" s="597">
        <v>1</v>
      </c>
      <c r="BS391" s="599">
        <v>25</v>
      </c>
      <c r="BT391" s="599">
        <v>75</v>
      </c>
      <c r="BU391" s="599">
        <v>0</v>
      </c>
      <c r="BV391" s="599">
        <v>0</v>
      </c>
      <c r="BW391" s="599">
        <v>0</v>
      </c>
      <c r="BX391" s="599">
        <v>0</v>
      </c>
      <c r="BY391" s="599">
        <v>0</v>
      </c>
      <c r="BZ391" s="599">
        <v>0</v>
      </c>
      <c r="CA391" s="599">
        <v>0</v>
      </c>
      <c r="CB391" s="599">
        <v>0</v>
      </c>
      <c r="CC391" s="592"/>
      <c r="CD391" s="827"/>
      <c r="CE391" s="597">
        <v>1</v>
      </c>
      <c r="CF391" s="599">
        <v>0</v>
      </c>
      <c r="CG391" s="599">
        <v>25</v>
      </c>
      <c r="CH391" s="599">
        <v>8.3333333333333321</v>
      </c>
      <c r="CI391" s="599">
        <v>33.333333333333329</v>
      </c>
      <c r="CJ391" s="599">
        <v>0</v>
      </c>
      <c r="CK391" s="599">
        <v>8.3333333333333321</v>
      </c>
      <c r="CL391" s="599">
        <v>8.3333333333333321</v>
      </c>
      <c r="CM391" s="599">
        <v>0</v>
      </c>
      <c r="CN391" s="599">
        <v>16.666666666666664</v>
      </c>
      <c r="CO391" s="599">
        <v>0</v>
      </c>
      <c r="CP391"/>
      <c r="CQ391" s="827"/>
      <c r="CR391" s="597">
        <v>1</v>
      </c>
      <c r="CS391" s="599">
        <v>0</v>
      </c>
      <c r="CT391" s="599">
        <v>35.714285714285715</v>
      </c>
      <c r="CU391" s="599">
        <v>7.1428571428571423</v>
      </c>
      <c r="CV391" s="599">
        <v>28.571428571428569</v>
      </c>
      <c r="CW391" s="599">
        <v>0</v>
      </c>
      <c r="CX391" s="599">
        <v>7.1428571428571423</v>
      </c>
      <c r="CY391" s="599">
        <v>7.1428571428571423</v>
      </c>
      <c r="CZ391" s="599">
        <v>0</v>
      </c>
      <c r="DA391" s="599">
        <v>14.285714285714285</v>
      </c>
      <c r="DB391" s="599">
        <v>0</v>
      </c>
      <c r="DC391" s="592"/>
      <c r="DD391" s="827"/>
      <c r="DE391" s="597">
        <v>1</v>
      </c>
      <c r="DF391" s="599">
        <v>50</v>
      </c>
      <c r="DG391" s="599">
        <v>50</v>
      </c>
      <c r="DH391" s="599">
        <v>0</v>
      </c>
      <c r="DI391" s="599">
        <v>0</v>
      </c>
      <c r="DJ391" s="599">
        <v>0</v>
      </c>
      <c r="DK391" s="599">
        <v>0</v>
      </c>
      <c r="DL391" s="599">
        <v>0</v>
      </c>
      <c r="DM391" s="599">
        <v>0</v>
      </c>
      <c r="DN391" s="599">
        <v>0</v>
      </c>
      <c r="DO391" s="599">
        <v>0</v>
      </c>
    </row>
    <row r="392" spans="1:119" ht="14.45" customHeight="1" x14ac:dyDescent="0.2">
      <c r="A392"/>
      <c r="B392" s="324"/>
      <c r="C392" s="592"/>
      <c r="D392" s="827"/>
      <c r="E392" s="601" t="s">
        <v>45</v>
      </c>
      <c r="F392" s="599">
        <v>16.077738515901061</v>
      </c>
      <c r="G392" s="599">
        <v>39.929328621908127</v>
      </c>
      <c r="H392" s="599">
        <v>21.908127208480565</v>
      </c>
      <c r="I392" s="599">
        <v>11.66077738515901</v>
      </c>
      <c r="J392" s="599">
        <v>4.0636042402826851</v>
      </c>
      <c r="K392" s="599">
        <v>3.5335689045936398</v>
      </c>
      <c r="L392" s="599">
        <v>1.9434628975265018</v>
      </c>
      <c r="M392" s="599">
        <v>0.70671378091872794</v>
      </c>
      <c r="N392" s="599">
        <v>0</v>
      </c>
      <c r="O392" s="599">
        <v>0.17667844522968199</v>
      </c>
      <c r="P392" s="592"/>
      <c r="Q392" s="827"/>
      <c r="R392" s="597" t="s">
        <v>45</v>
      </c>
      <c r="S392" s="599">
        <v>14.414414414414415</v>
      </c>
      <c r="T392" s="599">
        <v>42.792792792792795</v>
      </c>
      <c r="U392" s="599">
        <v>22.072072072072071</v>
      </c>
      <c r="V392" s="599">
        <v>9.0090090090090094</v>
      </c>
      <c r="W392" s="599">
        <v>3.1531531531531529</v>
      </c>
      <c r="X392" s="599">
        <v>5.8558558558558556</v>
      </c>
      <c r="Y392" s="599">
        <v>1.3513513513513513</v>
      </c>
      <c r="Z392" s="599">
        <v>0.90090090090090091</v>
      </c>
      <c r="AA392" s="599">
        <v>0</v>
      </c>
      <c r="AB392" s="599">
        <v>0.45045045045045046</v>
      </c>
      <c r="AC392" s="592"/>
      <c r="AD392" s="827"/>
      <c r="AE392" s="597" t="s">
        <v>45</v>
      </c>
      <c r="AF392" s="599">
        <v>17.151162790697676</v>
      </c>
      <c r="AG392" s="599">
        <v>38.081395348837212</v>
      </c>
      <c r="AH392" s="599">
        <v>21.802325581395348</v>
      </c>
      <c r="AI392" s="599">
        <v>13.372093023255813</v>
      </c>
      <c r="AJ392" s="599">
        <v>4.6511627906976747</v>
      </c>
      <c r="AK392" s="599">
        <v>2.0348837209302326</v>
      </c>
      <c r="AL392" s="599">
        <v>2.3255813953488373</v>
      </c>
      <c r="AM392" s="599">
        <v>0.58139534883720934</v>
      </c>
      <c r="AN392" s="599">
        <v>0</v>
      </c>
      <c r="AO392" s="599">
        <v>0</v>
      </c>
      <c r="AP392" s="591"/>
      <c r="AQ392" s="827"/>
      <c r="AR392" s="597" t="s">
        <v>45</v>
      </c>
      <c r="AS392" s="599">
        <v>22.553191489361701</v>
      </c>
      <c r="AT392" s="599">
        <v>42.127659574468083</v>
      </c>
      <c r="AU392" s="599">
        <v>19.574468085106382</v>
      </c>
      <c r="AV392" s="599">
        <v>8.5106382978723403</v>
      </c>
      <c r="AW392" s="599">
        <v>2.9787234042553195</v>
      </c>
      <c r="AX392" s="599">
        <v>2.9787234042553195</v>
      </c>
      <c r="AY392" s="599">
        <v>0.42553191489361702</v>
      </c>
      <c r="AZ392" s="599">
        <v>0.85106382978723405</v>
      </c>
      <c r="BA392" s="599">
        <v>0</v>
      </c>
      <c r="BB392" s="599">
        <v>0</v>
      </c>
      <c r="BC392" s="592"/>
      <c r="BD392" s="827"/>
      <c r="BE392" s="597" t="s">
        <v>45</v>
      </c>
      <c r="BF392" s="599">
        <v>11.48036253776435</v>
      </c>
      <c r="BG392" s="599">
        <v>38.368580060422964</v>
      </c>
      <c r="BH392" s="599">
        <v>23.564954682779458</v>
      </c>
      <c r="BI392" s="599">
        <v>13.897280966767372</v>
      </c>
      <c r="BJ392" s="599">
        <v>4.833836858006042</v>
      </c>
      <c r="BK392" s="599">
        <v>3.9274924471299091</v>
      </c>
      <c r="BL392" s="599">
        <v>3.0211480362537766</v>
      </c>
      <c r="BM392" s="599">
        <v>0.60422960725075525</v>
      </c>
      <c r="BN392" s="599">
        <v>0</v>
      </c>
      <c r="BO392" s="599">
        <v>0.30211480362537763</v>
      </c>
      <c r="BP392"/>
      <c r="BQ392" s="827"/>
      <c r="BR392" s="597" t="s">
        <v>45</v>
      </c>
      <c r="BS392" s="599">
        <v>17.5</v>
      </c>
      <c r="BT392" s="599">
        <v>46.071428571428569</v>
      </c>
      <c r="BU392" s="599">
        <v>21.785714285714285</v>
      </c>
      <c r="BV392" s="599">
        <v>9.6428571428571441</v>
      </c>
      <c r="BW392" s="599">
        <v>1.7857142857142856</v>
      </c>
      <c r="BX392" s="599">
        <v>1.0714285714285714</v>
      </c>
      <c r="BY392" s="599">
        <v>1.7857142857142856</v>
      </c>
      <c r="BZ392" s="599">
        <v>0.35714285714285715</v>
      </c>
      <c r="CA392" s="599">
        <v>0</v>
      </c>
      <c r="CB392" s="599">
        <v>0</v>
      </c>
      <c r="CC392" s="592"/>
      <c r="CD392" s="827"/>
      <c r="CE392" s="597" t="s">
        <v>45</v>
      </c>
      <c r="CF392" s="599">
        <v>14.685314685314685</v>
      </c>
      <c r="CG392" s="599">
        <v>33.91608391608392</v>
      </c>
      <c r="CH392" s="599">
        <v>22.02797202797203</v>
      </c>
      <c r="CI392" s="599">
        <v>13.636363636363635</v>
      </c>
      <c r="CJ392" s="599">
        <v>6.2937062937062942</v>
      </c>
      <c r="CK392" s="599">
        <v>5.9440559440559442</v>
      </c>
      <c r="CL392" s="599">
        <v>2.0979020979020979</v>
      </c>
      <c r="CM392" s="599">
        <v>1.048951048951049</v>
      </c>
      <c r="CN392" s="599">
        <v>0</v>
      </c>
      <c r="CO392" s="599">
        <v>0.34965034965034963</v>
      </c>
      <c r="CP392"/>
      <c r="CQ392" s="827"/>
      <c r="CR392" s="597" t="s">
        <v>45</v>
      </c>
      <c r="CS392" s="599">
        <v>12.455516014234876</v>
      </c>
      <c r="CT392" s="599">
        <v>33.807829181494661</v>
      </c>
      <c r="CU392" s="599">
        <v>19.9288256227758</v>
      </c>
      <c r="CV392" s="599">
        <v>17.081850533807831</v>
      </c>
      <c r="CW392" s="599">
        <v>5.3380782918149468</v>
      </c>
      <c r="CX392" s="599">
        <v>6.7615658362989333</v>
      </c>
      <c r="CY392" s="599">
        <v>2.8469750889679712</v>
      </c>
      <c r="CZ392" s="599">
        <v>1.4234875444839856</v>
      </c>
      <c r="DA392" s="599">
        <v>0</v>
      </c>
      <c r="DB392" s="599">
        <v>0.35587188612099641</v>
      </c>
      <c r="DC392" s="592"/>
      <c r="DD392" s="827"/>
      <c r="DE392" s="597" t="s">
        <v>45</v>
      </c>
      <c r="DF392" s="599">
        <v>19.649122807017545</v>
      </c>
      <c r="DG392" s="599">
        <v>45.964912280701753</v>
      </c>
      <c r="DH392" s="599">
        <v>23.859649122807017</v>
      </c>
      <c r="DI392" s="599">
        <v>6.3157894736842106</v>
      </c>
      <c r="DJ392" s="599">
        <v>2.807017543859649</v>
      </c>
      <c r="DK392" s="599">
        <v>0.35087719298245612</v>
      </c>
      <c r="DL392" s="599">
        <v>1.0526315789473684</v>
      </c>
      <c r="DM392" s="599">
        <v>0</v>
      </c>
      <c r="DN392" s="599">
        <v>0</v>
      </c>
      <c r="DO392" s="599">
        <v>0</v>
      </c>
    </row>
    <row r="393" spans="1:119" ht="14.45" customHeight="1" x14ac:dyDescent="0.2">
      <c r="A393"/>
      <c r="B393" s="324"/>
      <c r="C393" s="592"/>
      <c r="D393" s="827"/>
      <c r="E393" s="601" t="s">
        <v>33</v>
      </c>
      <c r="F393" s="599">
        <v>10.251798561151078</v>
      </c>
      <c r="G393" s="599">
        <v>34.352517985611506</v>
      </c>
      <c r="H393" s="599">
        <v>29.496402877697843</v>
      </c>
      <c r="I393" s="599">
        <v>17.625899280575538</v>
      </c>
      <c r="J393" s="599">
        <v>4.3165467625899279</v>
      </c>
      <c r="K393" s="599">
        <v>2.877697841726619</v>
      </c>
      <c r="L393" s="599">
        <v>0.89928057553956831</v>
      </c>
      <c r="M393" s="599">
        <v>0</v>
      </c>
      <c r="N393" s="599">
        <v>0.17985611510791369</v>
      </c>
      <c r="O393" s="599">
        <v>0</v>
      </c>
      <c r="P393" s="592"/>
      <c r="Q393" s="827"/>
      <c r="R393" s="597" t="s">
        <v>33</v>
      </c>
      <c r="S393" s="599">
        <v>8.4905660377358494</v>
      </c>
      <c r="T393" s="599">
        <v>36.320754716981128</v>
      </c>
      <c r="U393" s="599">
        <v>31.60377358490566</v>
      </c>
      <c r="V393" s="599">
        <v>14.150943396226415</v>
      </c>
      <c r="W393" s="599">
        <v>5.1886792452830193</v>
      </c>
      <c r="X393" s="599">
        <v>2.8301886792452833</v>
      </c>
      <c r="Y393" s="599">
        <v>0.94339622641509435</v>
      </c>
      <c r="Z393" s="599">
        <v>0</v>
      </c>
      <c r="AA393" s="599">
        <v>0.47169811320754718</v>
      </c>
      <c r="AB393" s="599">
        <v>0</v>
      </c>
      <c r="AC393" s="592"/>
      <c r="AD393" s="827"/>
      <c r="AE393" s="597" t="s">
        <v>33</v>
      </c>
      <c r="AF393" s="599">
        <v>11.337209302325581</v>
      </c>
      <c r="AG393" s="599">
        <v>33.139534883720927</v>
      </c>
      <c r="AH393" s="599">
        <v>28.197674418604652</v>
      </c>
      <c r="AI393" s="599">
        <v>19.767441860465116</v>
      </c>
      <c r="AJ393" s="599">
        <v>3.7790697674418601</v>
      </c>
      <c r="AK393" s="599">
        <v>2.9069767441860463</v>
      </c>
      <c r="AL393" s="599">
        <v>0.87209302325581395</v>
      </c>
      <c r="AM393" s="599">
        <v>0</v>
      </c>
      <c r="AN393" s="599">
        <v>0</v>
      </c>
      <c r="AO393" s="599">
        <v>0</v>
      </c>
      <c r="AP393" s="591"/>
      <c r="AQ393" s="827"/>
      <c r="AR393" s="597" t="s">
        <v>33</v>
      </c>
      <c r="AS393" s="599">
        <v>11.848341232227488</v>
      </c>
      <c r="AT393" s="599">
        <v>37.440758293838861</v>
      </c>
      <c r="AU393" s="599">
        <v>27.962085308056871</v>
      </c>
      <c r="AV393" s="599">
        <v>16.587677725118482</v>
      </c>
      <c r="AW393" s="599">
        <v>2.3696682464454977</v>
      </c>
      <c r="AX393" s="599">
        <v>2.8436018957345972</v>
      </c>
      <c r="AY393" s="599">
        <v>0.47393364928909953</v>
      </c>
      <c r="AZ393" s="599">
        <v>0</v>
      </c>
      <c r="BA393" s="599">
        <v>0.47393364928909953</v>
      </c>
      <c r="BB393" s="599">
        <v>0</v>
      </c>
      <c r="BC393" s="592"/>
      <c r="BD393" s="827"/>
      <c r="BE393" s="597" t="s">
        <v>33</v>
      </c>
      <c r="BF393" s="599">
        <v>9.27536231884058</v>
      </c>
      <c r="BG393" s="599">
        <v>32.463768115942024</v>
      </c>
      <c r="BH393" s="599">
        <v>30.434782608695656</v>
      </c>
      <c r="BI393" s="599">
        <v>18.260869565217391</v>
      </c>
      <c r="BJ393" s="599">
        <v>5.5072463768115938</v>
      </c>
      <c r="BK393" s="599">
        <v>2.8985507246376812</v>
      </c>
      <c r="BL393" s="599">
        <v>1.1594202898550725</v>
      </c>
      <c r="BM393" s="599">
        <v>0</v>
      </c>
      <c r="BN393" s="599">
        <v>0</v>
      </c>
      <c r="BO393" s="599">
        <v>0</v>
      </c>
      <c r="BP393"/>
      <c r="BQ393" s="827"/>
      <c r="BR393" s="597" t="s">
        <v>33</v>
      </c>
      <c r="BS393" s="599">
        <v>12.698412698412698</v>
      </c>
      <c r="BT393" s="599">
        <v>38.492063492063494</v>
      </c>
      <c r="BU393" s="599">
        <v>26.984126984126984</v>
      </c>
      <c r="BV393" s="599">
        <v>15.476190476190476</v>
      </c>
      <c r="BW393" s="599">
        <v>4.3650793650793647</v>
      </c>
      <c r="BX393" s="599">
        <v>1.5873015873015872</v>
      </c>
      <c r="BY393" s="599">
        <v>0.3968253968253968</v>
      </c>
      <c r="BZ393" s="599">
        <v>0</v>
      </c>
      <c r="CA393" s="599">
        <v>0</v>
      </c>
      <c r="CB393" s="599">
        <v>0</v>
      </c>
      <c r="CC393" s="592"/>
      <c r="CD393" s="827"/>
      <c r="CE393" s="597" t="s">
        <v>33</v>
      </c>
      <c r="CF393" s="599">
        <v>8.2236842105263168</v>
      </c>
      <c r="CG393" s="599">
        <v>30.921052631578949</v>
      </c>
      <c r="CH393" s="599">
        <v>31.578947368421051</v>
      </c>
      <c r="CI393" s="599">
        <v>19.407894736842106</v>
      </c>
      <c r="CJ393" s="599">
        <v>4.2763157894736841</v>
      </c>
      <c r="CK393" s="599">
        <v>3.9473684210526314</v>
      </c>
      <c r="CL393" s="599">
        <v>1.3157894736842104</v>
      </c>
      <c r="CM393" s="599">
        <v>0</v>
      </c>
      <c r="CN393" s="599">
        <v>0.3289473684210526</v>
      </c>
      <c r="CO393" s="599">
        <v>0</v>
      </c>
      <c r="CP393"/>
      <c r="CQ393" s="827"/>
      <c r="CR393" s="597" t="s">
        <v>33</v>
      </c>
      <c r="CS393" s="599">
        <v>7.1065989847715745</v>
      </c>
      <c r="CT393" s="599">
        <v>30.456852791878177</v>
      </c>
      <c r="CU393" s="599">
        <v>25.380710659898476</v>
      </c>
      <c r="CV393" s="599">
        <v>23.350253807106601</v>
      </c>
      <c r="CW393" s="599">
        <v>7.6142131979695442</v>
      </c>
      <c r="CX393" s="599">
        <v>4.5685279187817258</v>
      </c>
      <c r="CY393" s="599">
        <v>1.015228426395939</v>
      </c>
      <c r="CZ393" s="599">
        <v>0</v>
      </c>
      <c r="DA393" s="599">
        <v>0.50761421319796951</v>
      </c>
      <c r="DB393" s="599">
        <v>0</v>
      </c>
      <c r="DC393" s="592"/>
      <c r="DD393" s="827"/>
      <c r="DE393" s="597" t="s">
        <v>33</v>
      </c>
      <c r="DF393" s="599">
        <v>11.977715877437326</v>
      </c>
      <c r="DG393" s="599">
        <v>36.49025069637883</v>
      </c>
      <c r="DH393" s="599">
        <v>31.754874651810582</v>
      </c>
      <c r="DI393" s="599">
        <v>14.484679665738161</v>
      </c>
      <c r="DJ393" s="599">
        <v>2.5069637883008355</v>
      </c>
      <c r="DK393" s="599">
        <v>1.9498607242339834</v>
      </c>
      <c r="DL393" s="599">
        <v>0.83565459610027859</v>
      </c>
      <c r="DM393" s="599">
        <v>0</v>
      </c>
      <c r="DN393" s="599">
        <v>0</v>
      </c>
      <c r="DO393" s="599">
        <v>0</v>
      </c>
    </row>
    <row r="394" spans="1:119" ht="14.45" customHeight="1" x14ac:dyDescent="0.2">
      <c r="A394"/>
      <c r="B394" s="324"/>
      <c r="C394" s="592"/>
      <c r="D394" s="827"/>
      <c r="E394" s="601" t="s">
        <v>34</v>
      </c>
      <c r="F394" s="599">
        <v>8.695652173913043</v>
      </c>
      <c r="G394" s="599">
        <v>27.410207939508506</v>
      </c>
      <c r="H394" s="599">
        <v>30.907372400756145</v>
      </c>
      <c r="I394" s="599">
        <v>22.495274102079396</v>
      </c>
      <c r="J394" s="599">
        <v>4.9149338374291114</v>
      </c>
      <c r="K394" s="599">
        <v>3.5916824196597354</v>
      </c>
      <c r="L394" s="599">
        <v>1.5122873345935728</v>
      </c>
      <c r="M394" s="599">
        <v>0.28355387523629494</v>
      </c>
      <c r="N394" s="599">
        <v>0.1890359168241966</v>
      </c>
      <c r="O394" s="599">
        <v>0</v>
      </c>
      <c r="P394" s="592"/>
      <c r="Q394" s="827"/>
      <c r="R394" s="597" t="s">
        <v>34</v>
      </c>
      <c r="S394" s="599">
        <v>5.895691609977324</v>
      </c>
      <c r="T394" s="599">
        <v>26.984126984126984</v>
      </c>
      <c r="U394" s="599">
        <v>33.786848072562357</v>
      </c>
      <c r="V394" s="599">
        <v>22.90249433106576</v>
      </c>
      <c r="W394" s="599">
        <v>5.2154195011337867</v>
      </c>
      <c r="X394" s="599">
        <v>3.4013605442176873</v>
      </c>
      <c r="Y394" s="599">
        <v>1.1337868480725624</v>
      </c>
      <c r="Z394" s="599">
        <v>0.45351473922902497</v>
      </c>
      <c r="AA394" s="599">
        <v>0.22675736961451248</v>
      </c>
      <c r="AB394" s="599">
        <v>0</v>
      </c>
      <c r="AC394" s="592"/>
      <c r="AD394" s="827"/>
      <c r="AE394" s="597" t="s">
        <v>34</v>
      </c>
      <c r="AF394" s="599">
        <v>10.696920583468396</v>
      </c>
      <c r="AG394" s="599">
        <v>27.71474878444084</v>
      </c>
      <c r="AH394" s="599">
        <v>28.849270664505671</v>
      </c>
      <c r="AI394" s="599">
        <v>22.204213938411669</v>
      </c>
      <c r="AJ394" s="599">
        <v>4.7001620745542949</v>
      </c>
      <c r="AK394" s="599">
        <v>3.7277147487844409</v>
      </c>
      <c r="AL394" s="599">
        <v>1.7828200972447326</v>
      </c>
      <c r="AM394" s="599">
        <v>0.16207455429497569</v>
      </c>
      <c r="AN394" s="599">
        <v>0.16207455429497569</v>
      </c>
      <c r="AO394" s="599">
        <v>0</v>
      </c>
      <c r="AP394" s="591"/>
      <c r="AQ394" s="827"/>
      <c r="AR394" s="597" t="s">
        <v>34</v>
      </c>
      <c r="AS394" s="599">
        <v>11.604938271604938</v>
      </c>
      <c r="AT394" s="599">
        <v>31.358024691358029</v>
      </c>
      <c r="AU394" s="599">
        <v>31.851851851851855</v>
      </c>
      <c r="AV394" s="599">
        <v>18.271604938271604</v>
      </c>
      <c r="AW394" s="599">
        <v>4.1975308641975309</v>
      </c>
      <c r="AX394" s="599">
        <v>1.9753086419753085</v>
      </c>
      <c r="AY394" s="599">
        <v>0.24691358024691357</v>
      </c>
      <c r="AZ394" s="599">
        <v>0.24691358024691357</v>
      </c>
      <c r="BA394" s="599">
        <v>0.24691358024691357</v>
      </c>
      <c r="BB394" s="599">
        <v>0</v>
      </c>
      <c r="BC394" s="592"/>
      <c r="BD394" s="827"/>
      <c r="BE394" s="597" t="s">
        <v>34</v>
      </c>
      <c r="BF394" s="599">
        <v>6.8912710566615614</v>
      </c>
      <c r="BG394" s="599">
        <v>24.961715160796324</v>
      </c>
      <c r="BH394" s="599">
        <v>30.321592649310876</v>
      </c>
      <c r="BI394" s="599">
        <v>25.114854517611025</v>
      </c>
      <c r="BJ394" s="599">
        <v>5.3598774885145479</v>
      </c>
      <c r="BK394" s="599">
        <v>4.5941807044410412</v>
      </c>
      <c r="BL394" s="599">
        <v>2.2970903522205206</v>
      </c>
      <c r="BM394" s="599">
        <v>0.30627871362940279</v>
      </c>
      <c r="BN394" s="599">
        <v>0.15313935681470139</v>
      </c>
      <c r="BO394" s="599">
        <v>0</v>
      </c>
      <c r="BP394"/>
      <c r="BQ394" s="827"/>
      <c r="BR394" s="597" t="s">
        <v>34</v>
      </c>
      <c r="BS394" s="599">
        <v>10.846560846560847</v>
      </c>
      <c r="BT394" s="599">
        <v>28.835978835978835</v>
      </c>
      <c r="BU394" s="599">
        <v>33.333333333333329</v>
      </c>
      <c r="BV394" s="599">
        <v>19.841269841269842</v>
      </c>
      <c r="BW394" s="599">
        <v>3.7037037037037033</v>
      </c>
      <c r="BX394" s="599">
        <v>2.6455026455026456</v>
      </c>
      <c r="BY394" s="599">
        <v>0.79365079365079361</v>
      </c>
      <c r="BZ394" s="599">
        <v>0</v>
      </c>
      <c r="CA394" s="599">
        <v>0</v>
      </c>
      <c r="CB394" s="599">
        <v>0</v>
      </c>
      <c r="CC394" s="592"/>
      <c r="CD394" s="827"/>
      <c r="CE394" s="597" t="s">
        <v>34</v>
      </c>
      <c r="CF394" s="599">
        <v>7.5</v>
      </c>
      <c r="CG394" s="599">
        <v>26.617647058823529</v>
      </c>
      <c r="CH394" s="599">
        <v>29.558823529411764</v>
      </c>
      <c r="CI394" s="599">
        <v>23.97058823529412</v>
      </c>
      <c r="CJ394" s="599">
        <v>5.5882352941176476</v>
      </c>
      <c r="CK394" s="599">
        <v>4.117647058823529</v>
      </c>
      <c r="CL394" s="599">
        <v>1.911764705882353</v>
      </c>
      <c r="CM394" s="599">
        <v>0.44117647058823528</v>
      </c>
      <c r="CN394" s="599">
        <v>0.29411764705882354</v>
      </c>
      <c r="CO394" s="599">
        <v>0</v>
      </c>
      <c r="CP394"/>
      <c r="CQ394" s="827"/>
      <c r="CR394" s="597" t="s">
        <v>34</v>
      </c>
      <c r="CS394" s="599">
        <v>3.6923076923076925</v>
      </c>
      <c r="CT394" s="599">
        <v>21.53846153846154</v>
      </c>
      <c r="CU394" s="599">
        <v>29.230769230769234</v>
      </c>
      <c r="CV394" s="599">
        <v>26.769230769230766</v>
      </c>
      <c r="CW394" s="599">
        <v>6.4615384615384617</v>
      </c>
      <c r="CX394" s="599">
        <v>7.6923076923076925</v>
      </c>
      <c r="CY394" s="599">
        <v>3.0769230769230771</v>
      </c>
      <c r="CZ394" s="599">
        <v>0.92307692307692313</v>
      </c>
      <c r="DA394" s="599">
        <v>0.61538461538461542</v>
      </c>
      <c r="DB394" s="599">
        <v>0</v>
      </c>
      <c r="DC394" s="592"/>
      <c r="DD394" s="827"/>
      <c r="DE394" s="597" t="s">
        <v>34</v>
      </c>
      <c r="DF394" s="599">
        <v>10.914051841746248</v>
      </c>
      <c r="DG394" s="599">
        <v>30.013642564802183</v>
      </c>
      <c r="DH394" s="599">
        <v>31.650750341064121</v>
      </c>
      <c r="DI394" s="599">
        <v>20.600272851296044</v>
      </c>
      <c r="DJ394" s="599">
        <v>4.2291950886766712</v>
      </c>
      <c r="DK394" s="599">
        <v>1.7735334242837655</v>
      </c>
      <c r="DL394" s="599">
        <v>0.81855388813096863</v>
      </c>
      <c r="DM394" s="599">
        <v>0</v>
      </c>
      <c r="DN394" s="599">
        <v>0</v>
      </c>
      <c r="DO394" s="599">
        <v>0</v>
      </c>
    </row>
    <row r="395" spans="1:119" ht="14.45" customHeight="1" x14ac:dyDescent="0.2">
      <c r="A395"/>
      <c r="B395" s="324"/>
      <c r="C395" s="592"/>
      <c r="D395" s="827"/>
      <c r="E395" s="601" t="s">
        <v>35</v>
      </c>
      <c r="F395" s="599">
        <v>5.0067054090299514</v>
      </c>
      <c r="G395" s="599">
        <v>20.250335270451497</v>
      </c>
      <c r="H395" s="599">
        <v>30.889584264640142</v>
      </c>
      <c r="I395" s="599">
        <v>26.911041573535989</v>
      </c>
      <c r="J395" s="599">
        <v>8.9405453732677689</v>
      </c>
      <c r="K395" s="599">
        <v>5.0067054090299514</v>
      </c>
      <c r="L395" s="599">
        <v>2.2798390701832814</v>
      </c>
      <c r="M395" s="599">
        <v>0.67054090299508273</v>
      </c>
      <c r="N395" s="599">
        <v>4.4702726866338846E-2</v>
      </c>
      <c r="O395" s="599">
        <v>0</v>
      </c>
      <c r="P395" s="592"/>
      <c r="Q395" s="827"/>
      <c r="R395" s="597" t="s">
        <v>35</v>
      </c>
      <c r="S395" s="599">
        <v>2.7807486631016043</v>
      </c>
      <c r="T395" s="599">
        <v>19.358288770053473</v>
      </c>
      <c r="U395" s="599">
        <v>33.582887700534755</v>
      </c>
      <c r="V395" s="599">
        <v>25.775401069518715</v>
      </c>
      <c r="W395" s="599">
        <v>10.37433155080214</v>
      </c>
      <c r="X395" s="599">
        <v>5.2406417112299462</v>
      </c>
      <c r="Y395" s="599">
        <v>2.3529411764705883</v>
      </c>
      <c r="Z395" s="599">
        <v>0.53475935828876997</v>
      </c>
      <c r="AA395" s="599">
        <v>0</v>
      </c>
      <c r="AB395" s="599">
        <v>0</v>
      </c>
      <c r="AC395" s="592"/>
      <c r="AD395" s="827"/>
      <c r="AE395" s="597" t="s">
        <v>35</v>
      </c>
      <c r="AF395" s="599">
        <v>6.6052227342549923</v>
      </c>
      <c r="AG395" s="599">
        <v>20.890937019969279</v>
      </c>
      <c r="AH395" s="599">
        <v>28.955453149001535</v>
      </c>
      <c r="AI395" s="599">
        <v>27.726574500768049</v>
      </c>
      <c r="AJ395" s="599">
        <v>7.9109062980030718</v>
      </c>
      <c r="AK395" s="599">
        <v>4.838709677419355</v>
      </c>
      <c r="AL395" s="599">
        <v>2.2273425499231951</v>
      </c>
      <c r="AM395" s="599">
        <v>0.76804915514592931</v>
      </c>
      <c r="AN395" s="599">
        <v>7.6804915514592939E-2</v>
      </c>
      <c r="AO395" s="599">
        <v>0</v>
      </c>
      <c r="AP395" s="591"/>
      <c r="AQ395" s="827"/>
      <c r="AR395" s="597" t="s">
        <v>35</v>
      </c>
      <c r="AS395" s="599">
        <v>7.173601147776183</v>
      </c>
      <c r="AT395" s="599">
        <v>26.97274031563845</v>
      </c>
      <c r="AU395" s="599">
        <v>29.268292682926827</v>
      </c>
      <c r="AV395" s="599">
        <v>23.959827833572454</v>
      </c>
      <c r="AW395" s="599">
        <v>6.4562410329985651</v>
      </c>
      <c r="AX395" s="599">
        <v>4.0172166427546623</v>
      </c>
      <c r="AY395" s="599">
        <v>1.4347202295552368</v>
      </c>
      <c r="AZ395" s="599">
        <v>0.71736011477761841</v>
      </c>
      <c r="BA395" s="599">
        <v>0</v>
      </c>
      <c r="BB395" s="599">
        <v>0</v>
      </c>
      <c r="BC395" s="592"/>
      <c r="BD395" s="827"/>
      <c r="BE395" s="597" t="s">
        <v>35</v>
      </c>
      <c r="BF395" s="599">
        <v>4.0259740259740262</v>
      </c>
      <c r="BG395" s="599">
        <v>17.20779220779221</v>
      </c>
      <c r="BH395" s="599">
        <v>31.623376623376625</v>
      </c>
      <c r="BI395" s="599">
        <v>28.246753246753247</v>
      </c>
      <c r="BJ395" s="599">
        <v>10.064935064935066</v>
      </c>
      <c r="BK395" s="599">
        <v>5.4545454545454541</v>
      </c>
      <c r="BL395" s="599">
        <v>2.662337662337662</v>
      </c>
      <c r="BM395" s="599">
        <v>0.64935064935064934</v>
      </c>
      <c r="BN395" s="599">
        <v>6.4935064935064929E-2</v>
      </c>
      <c r="BO395" s="599">
        <v>0</v>
      </c>
      <c r="BP395"/>
      <c r="BQ395" s="827"/>
      <c r="BR395" s="597" t="s">
        <v>35</v>
      </c>
      <c r="BS395" s="599">
        <v>7.7490774907749085</v>
      </c>
      <c r="BT395" s="599">
        <v>25.276752767527675</v>
      </c>
      <c r="BU395" s="599">
        <v>27.121771217712176</v>
      </c>
      <c r="BV395" s="599">
        <v>24.354243542435423</v>
      </c>
      <c r="BW395" s="599">
        <v>7.9335793357933575</v>
      </c>
      <c r="BX395" s="599">
        <v>4.6125461254612548</v>
      </c>
      <c r="BY395" s="599">
        <v>2.3985239852398523</v>
      </c>
      <c r="BZ395" s="599">
        <v>0.36900369003690037</v>
      </c>
      <c r="CA395" s="599">
        <v>0.18450184501845018</v>
      </c>
      <c r="CB395" s="599">
        <v>0</v>
      </c>
      <c r="CC395" s="592"/>
      <c r="CD395" s="827"/>
      <c r="CE395" s="597" t="s">
        <v>35</v>
      </c>
      <c r="CF395" s="599">
        <v>4.1297935103244834</v>
      </c>
      <c r="CG395" s="599">
        <v>18.643067846607668</v>
      </c>
      <c r="CH395" s="599">
        <v>32.094395280235986</v>
      </c>
      <c r="CI395" s="599">
        <v>27.728613569321535</v>
      </c>
      <c r="CJ395" s="599">
        <v>9.2625368731563427</v>
      </c>
      <c r="CK395" s="599">
        <v>5.1327433628318584</v>
      </c>
      <c r="CL395" s="599">
        <v>2.2418879056047198</v>
      </c>
      <c r="CM395" s="599">
        <v>0.76696165191740406</v>
      </c>
      <c r="CN395" s="599">
        <v>0</v>
      </c>
      <c r="CO395" s="599">
        <v>0</v>
      </c>
      <c r="CP395"/>
      <c r="CQ395" s="827"/>
      <c r="CR395" s="597" t="s">
        <v>35</v>
      </c>
      <c r="CS395" s="599">
        <v>2.6800670016750421</v>
      </c>
      <c r="CT395" s="599">
        <v>16.08040201005025</v>
      </c>
      <c r="CU395" s="599">
        <v>26.13065326633166</v>
      </c>
      <c r="CV395" s="599">
        <v>31.155778894472363</v>
      </c>
      <c r="CW395" s="599">
        <v>11.892797319932999</v>
      </c>
      <c r="CX395" s="599">
        <v>6.8676716917922942</v>
      </c>
      <c r="CY395" s="599">
        <v>3.6850921273031827</v>
      </c>
      <c r="CZ395" s="599">
        <v>1.5075376884422109</v>
      </c>
      <c r="DA395" s="599">
        <v>0</v>
      </c>
      <c r="DB395" s="599">
        <v>0</v>
      </c>
      <c r="DC395" s="592"/>
      <c r="DD395" s="827"/>
      <c r="DE395" s="597" t="s">
        <v>35</v>
      </c>
      <c r="DF395" s="599">
        <v>5.8536585365853666</v>
      </c>
      <c r="DG395" s="599">
        <v>21.76829268292683</v>
      </c>
      <c r="DH395" s="599">
        <v>32.621951219512198</v>
      </c>
      <c r="DI395" s="599">
        <v>25.365853658536587</v>
      </c>
      <c r="DJ395" s="599">
        <v>7.8658536585365857</v>
      </c>
      <c r="DK395" s="599">
        <v>4.3292682926829267</v>
      </c>
      <c r="DL395" s="599">
        <v>1.7682926829268291</v>
      </c>
      <c r="DM395" s="599">
        <v>0.36585365853658541</v>
      </c>
      <c r="DN395" s="599">
        <v>6.097560975609756E-2</v>
      </c>
      <c r="DO395" s="599">
        <v>0</v>
      </c>
    </row>
    <row r="396" spans="1:119" ht="14.45" customHeight="1" x14ac:dyDescent="0.2">
      <c r="A396"/>
      <c r="B396" s="324"/>
      <c r="C396" s="592"/>
      <c r="D396" s="827"/>
      <c r="E396" s="601" t="s">
        <v>36</v>
      </c>
      <c r="F396" s="599">
        <v>3.0506083583142303</v>
      </c>
      <c r="G396" s="599">
        <v>13.366249338740962</v>
      </c>
      <c r="H396" s="599">
        <v>27.314406630223946</v>
      </c>
      <c r="I396" s="599">
        <v>30.453182860165757</v>
      </c>
      <c r="J396" s="599">
        <v>12.99594427790513</v>
      </c>
      <c r="K396" s="599">
        <v>7.9351084464821016</v>
      </c>
      <c r="L396" s="599">
        <v>3.7383177570093453</v>
      </c>
      <c r="M396" s="599">
        <v>0.77587727032269438</v>
      </c>
      <c r="N396" s="599">
        <v>0.28213718920825248</v>
      </c>
      <c r="O396" s="599">
        <v>8.8167871627578914E-2</v>
      </c>
      <c r="P396" s="592"/>
      <c r="Q396" s="827"/>
      <c r="R396" s="597" t="s">
        <v>36</v>
      </c>
      <c r="S396" s="599">
        <v>1.9333607568901685</v>
      </c>
      <c r="T396" s="599">
        <v>10.407239819004525</v>
      </c>
      <c r="U396" s="599">
        <v>26.614561908679558</v>
      </c>
      <c r="V396" s="599">
        <v>32.496914849856026</v>
      </c>
      <c r="W396" s="599">
        <v>14.150555327025916</v>
      </c>
      <c r="X396" s="599">
        <v>8.3916083916083917</v>
      </c>
      <c r="Y396" s="599">
        <v>4.4426162073220903</v>
      </c>
      <c r="Z396" s="599">
        <v>1.0283833813245578</v>
      </c>
      <c r="AA396" s="599">
        <v>0.37021801727684078</v>
      </c>
      <c r="AB396" s="599">
        <v>0.16454134101192924</v>
      </c>
      <c r="AC396" s="592"/>
      <c r="AD396" s="827"/>
      <c r="AE396" s="597" t="s">
        <v>36</v>
      </c>
      <c r="AF396" s="599">
        <v>3.8888888888888888</v>
      </c>
      <c r="AG396" s="599">
        <v>15.586419753086419</v>
      </c>
      <c r="AH396" s="599">
        <v>27.839506172839506</v>
      </c>
      <c r="AI396" s="599">
        <v>28.919753086419753</v>
      </c>
      <c r="AJ396" s="599">
        <v>12.12962962962963</v>
      </c>
      <c r="AK396" s="599">
        <v>7.5925925925925926</v>
      </c>
      <c r="AL396" s="599">
        <v>3.2098765432098766</v>
      </c>
      <c r="AM396" s="599">
        <v>0.5864197530864198</v>
      </c>
      <c r="AN396" s="599">
        <v>0.21604938271604937</v>
      </c>
      <c r="AO396" s="599">
        <v>3.0864197530864196E-2</v>
      </c>
      <c r="AP396" s="591"/>
      <c r="AQ396" s="827"/>
      <c r="AR396" s="597" t="s">
        <v>36</v>
      </c>
      <c r="AS396" s="599">
        <v>4.3113772455089823</v>
      </c>
      <c r="AT396" s="599">
        <v>18.682634730538922</v>
      </c>
      <c r="AU396" s="599">
        <v>31.49700598802395</v>
      </c>
      <c r="AV396" s="599">
        <v>27.365269461077844</v>
      </c>
      <c r="AW396" s="599">
        <v>9.5209580838323351</v>
      </c>
      <c r="AX396" s="599">
        <v>5.8682634730538927</v>
      </c>
      <c r="AY396" s="599">
        <v>2.215568862275449</v>
      </c>
      <c r="AZ396" s="599">
        <v>0.41916167664670656</v>
      </c>
      <c r="BA396" s="599">
        <v>0.11976047904191617</v>
      </c>
      <c r="BB396" s="599">
        <v>0</v>
      </c>
      <c r="BC396" s="592"/>
      <c r="BD396" s="827"/>
      <c r="BE396" s="597" t="s">
        <v>36</v>
      </c>
      <c r="BF396" s="599">
        <v>2.5243689077730567</v>
      </c>
      <c r="BG396" s="599">
        <v>11.147213196700825</v>
      </c>
      <c r="BH396" s="599">
        <v>25.568607848037988</v>
      </c>
      <c r="BI396" s="599">
        <v>31.74206448387903</v>
      </c>
      <c r="BJ396" s="599">
        <v>14.446388402899274</v>
      </c>
      <c r="BK396" s="599">
        <v>8.7978005498625347</v>
      </c>
      <c r="BL396" s="599">
        <v>4.3739065233691576</v>
      </c>
      <c r="BM396" s="599">
        <v>0.92476880779805049</v>
      </c>
      <c r="BN396" s="599">
        <v>0.34991252186953264</v>
      </c>
      <c r="BO396" s="599">
        <v>0.12496875781054737</v>
      </c>
      <c r="BP396"/>
      <c r="BQ396" s="827"/>
      <c r="BR396" s="597" t="s">
        <v>36</v>
      </c>
      <c r="BS396" s="599">
        <v>4.7619047619047619</v>
      </c>
      <c r="BT396" s="599">
        <v>17.305458768873404</v>
      </c>
      <c r="BU396" s="599">
        <v>28.803716608594659</v>
      </c>
      <c r="BV396" s="599">
        <v>27.061556329849012</v>
      </c>
      <c r="BW396" s="599">
        <v>10.91753774680604</v>
      </c>
      <c r="BX396" s="599">
        <v>6.5040650406504072</v>
      </c>
      <c r="BY396" s="599">
        <v>3.6004645760743323</v>
      </c>
      <c r="BZ396" s="599">
        <v>0.69686411149825789</v>
      </c>
      <c r="CA396" s="599">
        <v>0.23228803716608595</v>
      </c>
      <c r="CB396" s="599">
        <v>0.11614401858304298</v>
      </c>
      <c r="CC396" s="592"/>
      <c r="CD396" s="827"/>
      <c r="CE396" s="597" t="s">
        <v>36</v>
      </c>
      <c r="CF396" s="599">
        <v>2.7442827442827444</v>
      </c>
      <c r="CG396" s="599">
        <v>12.661122661122661</v>
      </c>
      <c r="CH396" s="599">
        <v>27.047817047817048</v>
      </c>
      <c r="CI396" s="599">
        <v>31.06029106029106</v>
      </c>
      <c r="CJ396" s="599">
        <v>13.367983367983369</v>
      </c>
      <c r="CK396" s="599">
        <v>8.1912681912681915</v>
      </c>
      <c r="CL396" s="599">
        <v>3.7629937629937631</v>
      </c>
      <c r="CM396" s="599">
        <v>0.79002079002079006</v>
      </c>
      <c r="CN396" s="599">
        <v>0.29106029106029108</v>
      </c>
      <c r="CO396" s="599">
        <v>8.3160083160083165E-2</v>
      </c>
      <c r="CP396"/>
      <c r="CQ396" s="827"/>
      <c r="CR396" s="597" t="s">
        <v>36</v>
      </c>
      <c r="CS396" s="599">
        <v>1.8764659890539486</v>
      </c>
      <c r="CT396" s="599">
        <v>10.476935105551211</v>
      </c>
      <c r="CU396" s="599">
        <v>23.846755277560593</v>
      </c>
      <c r="CV396" s="599">
        <v>30.258014073494916</v>
      </c>
      <c r="CW396" s="599">
        <v>15.168100078186084</v>
      </c>
      <c r="CX396" s="599">
        <v>10.711493354182956</v>
      </c>
      <c r="CY396" s="599">
        <v>5.551211884284597</v>
      </c>
      <c r="CZ396" s="599">
        <v>1.1727912431587177</v>
      </c>
      <c r="DA396" s="599">
        <v>0.78186082877247842</v>
      </c>
      <c r="DB396" s="599">
        <v>0.1563721657544957</v>
      </c>
      <c r="DC396" s="592"/>
      <c r="DD396" s="827"/>
      <c r="DE396" s="597" t="s">
        <v>36</v>
      </c>
      <c r="DF396" s="599">
        <v>3.3925318761384333</v>
      </c>
      <c r="DG396" s="599">
        <v>14.207650273224044</v>
      </c>
      <c r="DH396" s="599">
        <v>28.324225865209474</v>
      </c>
      <c r="DI396" s="599">
        <v>30.510018214936245</v>
      </c>
      <c r="DJ396" s="599">
        <v>12.363387978142077</v>
      </c>
      <c r="DK396" s="599">
        <v>7.1265938069216759</v>
      </c>
      <c r="DL396" s="599">
        <v>3.2103825136612021</v>
      </c>
      <c r="DM396" s="599">
        <v>0.66029143897996356</v>
      </c>
      <c r="DN396" s="599">
        <v>0.13661202185792351</v>
      </c>
      <c r="DO396" s="599">
        <v>6.8306010928961755E-2</v>
      </c>
    </row>
    <row r="397" spans="1:119" ht="14.45" customHeight="1" x14ac:dyDescent="0.2">
      <c r="A397"/>
      <c r="B397" s="324"/>
      <c r="C397" s="592"/>
      <c r="D397" s="827"/>
      <c r="E397" s="601" t="s">
        <v>37</v>
      </c>
      <c r="F397" s="599">
        <v>1.8028545196561223</v>
      </c>
      <c r="G397" s="599">
        <v>8.071112594941992</v>
      </c>
      <c r="H397" s="599">
        <v>19.130289625239964</v>
      </c>
      <c r="I397" s="599">
        <v>31.366330022535681</v>
      </c>
      <c r="J397" s="599">
        <v>16.77656289124447</v>
      </c>
      <c r="K397" s="599">
        <v>13.521408897420917</v>
      </c>
      <c r="L397" s="599">
        <v>6.6521993155830055</v>
      </c>
      <c r="M397" s="599">
        <v>1.8946665553793505</v>
      </c>
      <c r="N397" s="599">
        <v>0.62599115265837579</v>
      </c>
      <c r="O397" s="599">
        <v>0.15858442534012185</v>
      </c>
      <c r="P397" s="592"/>
      <c r="Q397" s="827"/>
      <c r="R397" s="597" t="s">
        <v>37</v>
      </c>
      <c r="S397" s="599">
        <v>1.0540698809291431</v>
      </c>
      <c r="T397" s="599">
        <v>5.9925824712082765</v>
      </c>
      <c r="U397" s="599">
        <v>17.489752098379853</v>
      </c>
      <c r="V397" s="599">
        <v>31.153620925239117</v>
      </c>
      <c r="W397" s="599">
        <v>17.665430411868048</v>
      </c>
      <c r="X397" s="599">
        <v>15.342572711301973</v>
      </c>
      <c r="Y397" s="599">
        <v>8.1592816708959592</v>
      </c>
      <c r="Z397" s="599">
        <v>2.2642982627366774</v>
      </c>
      <c r="AA397" s="599">
        <v>0.72223306656256103</v>
      </c>
      <c r="AB397" s="599">
        <v>0.15615850087839159</v>
      </c>
      <c r="AC397" s="592"/>
      <c r="AD397" s="827"/>
      <c r="AE397" s="597" t="s">
        <v>37</v>
      </c>
      <c r="AF397" s="599">
        <v>2.3622047244094486</v>
      </c>
      <c r="AG397" s="599">
        <v>9.6237970253718288</v>
      </c>
      <c r="AH397" s="599">
        <v>20.35578885972587</v>
      </c>
      <c r="AI397" s="599">
        <v>31.525226013414994</v>
      </c>
      <c r="AJ397" s="599">
        <v>16.112569262175562</v>
      </c>
      <c r="AK397" s="599">
        <v>12.16097987751531</v>
      </c>
      <c r="AL397" s="599">
        <v>5.5263925342665496</v>
      </c>
      <c r="AM397" s="599">
        <v>1.6185476815398077</v>
      </c>
      <c r="AN397" s="599">
        <v>0.55409740449110534</v>
      </c>
      <c r="AO397" s="599">
        <v>0.16039661708953046</v>
      </c>
      <c r="AP397" s="591"/>
      <c r="AQ397" s="827"/>
      <c r="AR397" s="597" t="s">
        <v>37</v>
      </c>
      <c r="AS397" s="599">
        <v>2.9902423670129052</v>
      </c>
      <c r="AT397" s="599">
        <v>11.740635819955934</v>
      </c>
      <c r="AU397" s="599">
        <v>22.316650928548945</v>
      </c>
      <c r="AV397" s="599">
        <v>31.979855209316966</v>
      </c>
      <c r="AW397" s="599">
        <v>14.542020774315393</v>
      </c>
      <c r="AX397" s="599">
        <v>9.9150141643059495</v>
      </c>
      <c r="AY397" s="599">
        <v>4.4696254327982379</v>
      </c>
      <c r="AZ397" s="599">
        <v>1.5423355366698142</v>
      </c>
      <c r="BA397" s="599">
        <v>0.40919106074913442</v>
      </c>
      <c r="BB397" s="599">
        <v>9.442870632672333E-2</v>
      </c>
      <c r="BC397" s="592"/>
      <c r="BD397" s="827"/>
      <c r="BE397" s="597" t="s">
        <v>37</v>
      </c>
      <c r="BF397" s="599">
        <v>1.3743752839618355</v>
      </c>
      <c r="BG397" s="599">
        <v>6.7469332121762831</v>
      </c>
      <c r="BH397" s="599">
        <v>17.980463425715584</v>
      </c>
      <c r="BI397" s="599">
        <v>31.144934120854156</v>
      </c>
      <c r="BJ397" s="599">
        <v>17.582916855974556</v>
      </c>
      <c r="BK397" s="599">
        <v>14.822807814629712</v>
      </c>
      <c r="BL397" s="599">
        <v>7.4398000908677879</v>
      </c>
      <c r="BM397" s="599">
        <v>2.021808268968651</v>
      </c>
      <c r="BN397" s="599">
        <v>0.70422535211267612</v>
      </c>
      <c r="BO397" s="599">
        <v>0.1817355747387551</v>
      </c>
      <c r="BP397"/>
      <c r="BQ397" s="827"/>
      <c r="BR397" s="597" t="s">
        <v>37</v>
      </c>
      <c r="BS397" s="599">
        <v>3.1007751937984498</v>
      </c>
      <c r="BT397" s="599">
        <v>13.695090439276486</v>
      </c>
      <c r="BU397" s="599">
        <v>24.289405684754524</v>
      </c>
      <c r="BV397" s="599">
        <v>28.337639965546941</v>
      </c>
      <c r="BW397" s="599">
        <v>13.178294573643413</v>
      </c>
      <c r="BX397" s="599">
        <v>9.474590869939707</v>
      </c>
      <c r="BY397" s="599">
        <v>5.1679586563307494</v>
      </c>
      <c r="BZ397" s="599">
        <v>1.6365202411714039</v>
      </c>
      <c r="CA397" s="599">
        <v>0.8613264427217916</v>
      </c>
      <c r="CB397" s="599">
        <v>0.2583979328165375</v>
      </c>
      <c r="CC397" s="592"/>
      <c r="CD397" s="827"/>
      <c r="CE397" s="597" t="s">
        <v>37</v>
      </c>
      <c r="CF397" s="599">
        <v>1.6635859519408502</v>
      </c>
      <c r="CG397" s="599">
        <v>7.4676524953789274</v>
      </c>
      <c r="CH397" s="599">
        <v>18.576709796672827</v>
      </c>
      <c r="CI397" s="599">
        <v>31.691312384473196</v>
      </c>
      <c r="CJ397" s="599">
        <v>17.162661737523106</v>
      </c>
      <c r="CK397" s="599">
        <v>13.955637707948243</v>
      </c>
      <c r="CL397" s="599">
        <v>6.8114602587800377</v>
      </c>
      <c r="CM397" s="599">
        <v>1.9223659889094271</v>
      </c>
      <c r="CN397" s="599">
        <v>0.60073937153419588</v>
      </c>
      <c r="CO397" s="599">
        <v>0.14787430683918668</v>
      </c>
      <c r="CP397"/>
      <c r="CQ397" s="827"/>
      <c r="CR397" s="597" t="s">
        <v>37</v>
      </c>
      <c r="CS397" s="599">
        <v>0.96153846153846156</v>
      </c>
      <c r="CT397" s="599">
        <v>5.4086538461538467</v>
      </c>
      <c r="CU397" s="599">
        <v>15.064102564102564</v>
      </c>
      <c r="CV397" s="599">
        <v>30.889423076923077</v>
      </c>
      <c r="CW397" s="599">
        <v>19.431089743589745</v>
      </c>
      <c r="CX397" s="599">
        <v>16.546474358974358</v>
      </c>
      <c r="CY397" s="599">
        <v>7.3717948717948723</v>
      </c>
      <c r="CZ397" s="599">
        <v>3.125</v>
      </c>
      <c r="DA397" s="599">
        <v>0.96153846153846156</v>
      </c>
      <c r="DB397" s="599">
        <v>0.24038461538461539</v>
      </c>
      <c r="DC397" s="592"/>
      <c r="DD397" s="827"/>
      <c r="DE397" s="597" t="s">
        <v>37</v>
      </c>
      <c r="DF397" s="599">
        <v>2.0242488139167105</v>
      </c>
      <c r="DG397" s="599">
        <v>8.7717448603057449</v>
      </c>
      <c r="DH397" s="599">
        <v>20.200316288877175</v>
      </c>
      <c r="DI397" s="599">
        <v>31.491829204006329</v>
      </c>
      <c r="DJ397" s="599">
        <v>16.078017923036374</v>
      </c>
      <c r="DK397" s="599">
        <v>12.725355824986822</v>
      </c>
      <c r="DL397" s="599">
        <v>6.462836056931998</v>
      </c>
      <c r="DM397" s="599">
        <v>1.5709014232999474</v>
      </c>
      <c r="DN397" s="599">
        <v>0.53769109119662628</v>
      </c>
      <c r="DO397" s="599">
        <v>0.13705851344227726</v>
      </c>
    </row>
    <row r="398" spans="1:119" ht="14.45" customHeight="1" x14ac:dyDescent="0.2">
      <c r="A398"/>
      <c r="B398" s="324"/>
      <c r="C398" s="592"/>
      <c r="D398" s="827"/>
      <c r="E398" s="601" t="s">
        <v>38</v>
      </c>
      <c r="F398" s="599">
        <v>0.93720186317975196</v>
      </c>
      <c r="G398" s="599">
        <v>3.6646276446489705</v>
      </c>
      <c r="H398" s="599">
        <v>10.023009147539144</v>
      </c>
      <c r="I398" s="599">
        <v>24.821819406251755</v>
      </c>
      <c r="J398" s="599">
        <v>19.787866883663504</v>
      </c>
      <c r="K398" s="599">
        <v>19.675627139570121</v>
      </c>
      <c r="L398" s="599">
        <v>13.586621022504069</v>
      </c>
      <c r="M398" s="599">
        <v>5.1012963690442792</v>
      </c>
      <c r="N398" s="599">
        <v>1.8407318031314888</v>
      </c>
      <c r="O398" s="599">
        <v>0.56119872046691732</v>
      </c>
      <c r="P398" s="592"/>
      <c r="Q398" s="827"/>
      <c r="R398" s="597" t="s">
        <v>38</v>
      </c>
      <c r="S398" s="599">
        <v>0.35842293906810035</v>
      </c>
      <c r="T398" s="599">
        <v>2.4691358024691357</v>
      </c>
      <c r="U398" s="599">
        <v>8.4694013009425202</v>
      </c>
      <c r="V398" s="599">
        <v>23.124917031727069</v>
      </c>
      <c r="W398" s="599">
        <v>19.46103809903093</v>
      </c>
      <c r="X398" s="599">
        <v>20.748705694942256</v>
      </c>
      <c r="Y398" s="599">
        <v>15.943183326695873</v>
      </c>
      <c r="Z398" s="599">
        <v>6.1861144298420285</v>
      </c>
      <c r="AA398" s="599">
        <v>2.455860878799947</v>
      </c>
      <c r="AB398" s="599">
        <v>0.7832204964821452</v>
      </c>
      <c r="AC398" s="592"/>
      <c r="AD398" s="827"/>
      <c r="AE398" s="597" t="s">
        <v>38</v>
      </c>
      <c r="AF398" s="599">
        <v>1.3610733035193465</v>
      </c>
      <c r="AG398" s="599">
        <v>4.5401516624538205</v>
      </c>
      <c r="AH398" s="599">
        <v>11.160801088858644</v>
      </c>
      <c r="AI398" s="599">
        <v>26.064553762395487</v>
      </c>
      <c r="AJ398" s="599">
        <v>20.027221466070387</v>
      </c>
      <c r="AK398" s="599">
        <v>18.889753062414933</v>
      </c>
      <c r="AL398" s="599">
        <v>11.860781644954308</v>
      </c>
      <c r="AM398" s="599">
        <v>4.306824810421932</v>
      </c>
      <c r="AN398" s="599">
        <v>1.3902391600233326</v>
      </c>
      <c r="AO398" s="599">
        <v>0.39860003888780871</v>
      </c>
      <c r="AP398" s="591"/>
      <c r="AQ398" s="827"/>
      <c r="AR398" s="597" t="s">
        <v>38</v>
      </c>
      <c r="AS398" s="599">
        <v>1.9929364278506561</v>
      </c>
      <c r="AT398" s="599">
        <v>6.4833501513622602</v>
      </c>
      <c r="AU398" s="599">
        <v>13.723511604439958</v>
      </c>
      <c r="AV398" s="599">
        <v>27.674066599394553</v>
      </c>
      <c r="AW398" s="599">
        <v>18.314833501513622</v>
      </c>
      <c r="AX398" s="599">
        <v>16.675075681130171</v>
      </c>
      <c r="AY398" s="599">
        <v>10.090817356205854</v>
      </c>
      <c r="AZ398" s="599">
        <v>3.2795156407669022</v>
      </c>
      <c r="BA398" s="599">
        <v>1.4379414732593341</v>
      </c>
      <c r="BB398" s="599">
        <v>0.32795156407669018</v>
      </c>
      <c r="BC398" s="592"/>
      <c r="BD398" s="827"/>
      <c r="BE398" s="597" t="s">
        <v>38</v>
      </c>
      <c r="BF398" s="599">
        <v>0.63514976542764345</v>
      </c>
      <c r="BG398" s="599">
        <v>2.8581739444243954</v>
      </c>
      <c r="BH398" s="599">
        <v>8.964272825694696</v>
      </c>
      <c r="BI398" s="599">
        <v>24.005774088776615</v>
      </c>
      <c r="BJ398" s="599">
        <v>20.209310718152292</v>
      </c>
      <c r="BK398" s="599">
        <v>20.534103211836882</v>
      </c>
      <c r="BL398" s="599">
        <v>14.586791771923494</v>
      </c>
      <c r="BM398" s="599">
        <v>5.6225189462287979</v>
      </c>
      <c r="BN398" s="599">
        <v>1.9559725730783111</v>
      </c>
      <c r="BO398" s="599">
        <v>0.62793215445687478</v>
      </c>
      <c r="BP398"/>
      <c r="BQ398" s="827"/>
      <c r="BR398" s="597" t="s">
        <v>38</v>
      </c>
      <c r="BS398" s="599">
        <v>3.0612244897959182</v>
      </c>
      <c r="BT398" s="599">
        <v>7.421150278293136</v>
      </c>
      <c r="BU398" s="599">
        <v>15.027829313543601</v>
      </c>
      <c r="BV398" s="599">
        <v>28.664192949907235</v>
      </c>
      <c r="BW398" s="599">
        <v>16.14100185528757</v>
      </c>
      <c r="BX398" s="599">
        <v>14.656771799628942</v>
      </c>
      <c r="BY398" s="599">
        <v>9.9257884972170682</v>
      </c>
      <c r="BZ398" s="599">
        <v>3.4322820037105752</v>
      </c>
      <c r="CA398" s="599">
        <v>1.3914656771799629</v>
      </c>
      <c r="CB398" s="599">
        <v>0.27829313543599254</v>
      </c>
      <c r="CC398" s="592"/>
      <c r="CD398" s="827"/>
      <c r="CE398" s="597" t="s">
        <v>38</v>
      </c>
      <c r="CF398" s="599">
        <v>0.80043008183501596</v>
      </c>
      <c r="CG398" s="599">
        <v>3.4227346036676423</v>
      </c>
      <c r="CH398" s="599">
        <v>9.7007347231348184</v>
      </c>
      <c r="CI398" s="599">
        <v>24.574398184098918</v>
      </c>
      <c r="CJ398" s="599">
        <v>20.022698763514725</v>
      </c>
      <c r="CK398" s="599">
        <v>19.998805328236067</v>
      </c>
      <c r="CL398" s="599">
        <v>13.822352308703184</v>
      </c>
      <c r="CM398" s="599">
        <v>5.2087688907472671</v>
      </c>
      <c r="CN398" s="599">
        <v>1.8696613105549251</v>
      </c>
      <c r="CO398" s="599">
        <v>0.57941580550743688</v>
      </c>
      <c r="CP398"/>
      <c r="CQ398" s="827"/>
      <c r="CR398" s="597" t="s">
        <v>38</v>
      </c>
      <c r="CS398" s="599">
        <v>0.373948270489249</v>
      </c>
      <c r="CT398" s="599">
        <v>2.1190401994390777</v>
      </c>
      <c r="CU398" s="599">
        <v>7.6347771891555007</v>
      </c>
      <c r="CV398" s="599">
        <v>23.839202243689623</v>
      </c>
      <c r="CW398" s="599">
        <v>19.196011218448113</v>
      </c>
      <c r="CX398" s="599">
        <v>20.972265503272048</v>
      </c>
      <c r="CY398" s="599">
        <v>16.110937986911811</v>
      </c>
      <c r="CZ398" s="599">
        <v>5.9520099719538795</v>
      </c>
      <c r="DA398" s="599">
        <v>2.7422873169211592</v>
      </c>
      <c r="DB398" s="599">
        <v>1.0595200997195389</v>
      </c>
      <c r="DC398" s="592"/>
      <c r="DD398" s="827"/>
      <c r="DE398" s="597" t="s">
        <v>38</v>
      </c>
      <c r="DF398" s="599">
        <v>1.0609171800136894</v>
      </c>
      <c r="DG398" s="599">
        <v>4.0041067761806977</v>
      </c>
      <c r="DH398" s="599">
        <v>10.547570157426419</v>
      </c>
      <c r="DI398" s="599">
        <v>25.037645448323065</v>
      </c>
      <c r="DJ398" s="599">
        <v>19.917864476386036</v>
      </c>
      <c r="DK398" s="599">
        <v>19.390828199863108</v>
      </c>
      <c r="DL398" s="599">
        <v>13.032169746748803</v>
      </c>
      <c r="DM398" s="599">
        <v>4.9144421629021213</v>
      </c>
      <c r="DN398" s="599">
        <v>1.6427104722792609</v>
      </c>
      <c r="DO398" s="599">
        <v>0.45174537987679669</v>
      </c>
    </row>
    <row r="399" spans="1:119" ht="14.45" customHeight="1" x14ac:dyDescent="0.2">
      <c r="A399"/>
      <c r="B399" s="324"/>
      <c r="C399" s="592"/>
      <c r="D399" s="827"/>
      <c r="E399" s="601" t="s">
        <v>39</v>
      </c>
      <c r="F399" s="599">
        <v>0.24803637866887143</v>
      </c>
      <c r="G399" s="599">
        <v>1.3590326581231915</v>
      </c>
      <c r="H399" s="599">
        <v>4.3509714758164533</v>
      </c>
      <c r="I399" s="599">
        <v>14.959694088466307</v>
      </c>
      <c r="J399" s="599">
        <v>16.933650268706078</v>
      </c>
      <c r="K399" s="599">
        <v>22.881355932203391</v>
      </c>
      <c r="L399" s="599">
        <v>21.134766432410089</v>
      </c>
      <c r="M399" s="599">
        <v>10.686233980983879</v>
      </c>
      <c r="N399" s="599">
        <v>5.3999586606035548</v>
      </c>
      <c r="O399" s="599">
        <v>2.0463001240181895</v>
      </c>
      <c r="P399" s="592"/>
      <c r="Q399" s="827"/>
      <c r="R399" s="597" t="s">
        <v>39</v>
      </c>
      <c r="S399" s="599">
        <v>7.7249903437620698E-2</v>
      </c>
      <c r="T399" s="599">
        <v>0.82399897000128752</v>
      </c>
      <c r="U399" s="599">
        <v>3.3346208317239605</v>
      </c>
      <c r="V399" s="599">
        <v>12.385734517831851</v>
      </c>
      <c r="W399" s="599">
        <v>15.385605767992791</v>
      </c>
      <c r="X399" s="599">
        <v>22.428221964722546</v>
      </c>
      <c r="Y399" s="599">
        <v>22.544096819878977</v>
      </c>
      <c r="Z399" s="599">
        <v>12.939358825801467</v>
      </c>
      <c r="AA399" s="599">
        <v>7.1198661001673758</v>
      </c>
      <c r="AB399" s="599">
        <v>2.9612462984421271</v>
      </c>
      <c r="AC399" s="592"/>
      <c r="AD399" s="827"/>
      <c r="AE399" s="597" t="s">
        <v>39</v>
      </c>
      <c r="AF399" s="599">
        <v>0.36253776435045315</v>
      </c>
      <c r="AG399" s="599">
        <v>1.7177384548985757</v>
      </c>
      <c r="AH399" s="599">
        <v>5.0323694432455763</v>
      </c>
      <c r="AI399" s="599">
        <v>16.685369011653002</v>
      </c>
      <c r="AJ399" s="599">
        <v>17.971514889943894</v>
      </c>
      <c r="AK399" s="599">
        <v>23.185153215364696</v>
      </c>
      <c r="AL399" s="599">
        <v>20.189900733707379</v>
      </c>
      <c r="AM399" s="599">
        <v>9.1756581786793276</v>
      </c>
      <c r="AN399" s="599">
        <v>4.2468709538195943</v>
      </c>
      <c r="AO399" s="599">
        <v>1.4328873543375054</v>
      </c>
      <c r="AP399" s="591"/>
      <c r="AQ399" s="827"/>
      <c r="AR399" s="597" t="s">
        <v>39</v>
      </c>
      <c r="AS399" s="599">
        <v>0.48048048048048048</v>
      </c>
      <c r="AT399" s="599">
        <v>2.7927927927927927</v>
      </c>
      <c r="AU399" s="599">
        <v>7.6276276276276267</v>
      </c>
      <c r="AV399" s="599">
        <v>19.54954954954955</v>
      </c>
      <c r="AW399" s="599">
        <v>18.438438438438439</v>
      </c>
      <c r="AX399" s="599">
        <v>21.111111111111111</v>
      </c>
      <c r="AY399" s="599">
        <v>17.807807807807809</v>
      </c>
      <c r="AZ399" s="599">
        <v>7.2672672672672673</v>
      </c>
      <c r="BA399" s="599">
        <v>3.6936936936936933</v>
      </c>
      <c r="BB399" s="599">
        <v>1.2312312312312312</v>
      </c>
      <c r="BC399" s="592"/>
      <c r="BD399" s="827"/>
      <c r="BE399" s="597" t="s">
        <v>39</v>
      </c>
      <c r="BF399" s="599">
        <v>0.19972537760579201</v>
      </c>
      <c r="BG399" s="599">
        <v>1.0610410685307703</v>
      </c>
      <c r="BH399" s="599">
        <v>3.6699538135064289</v>
      </c>
      <c r="BI399" s="599">
        <v>14.005742104606167</v>
      </c>
      <c r="BJ399" s="599">
        <v>16.620896267632006</v>
      </c>
      <c r="BK399" s="599">
        <v>23.24928223692423</v>
      </c>
      <c r="BL399" s="599">
        <v>21.826238921482961</v>
      </c>
      <c r="BM399" s="599">
        <v>11.396829359630509</v>
      </c>
      <c r="BN399" s="599">
        <v>5.7545874422668826</v>
      </c>
      <c r="BO399" s="599">
        <v>2.2157034078142552</v>
      </c>
      <c r="BP399"/>
      <c r="BQ399" s="827"/>
      <c r="BR399" s="597" t="s">
        <v>39</v>
      </c>
      <c r="BS399" s="599">
        <v>0.59382422802850354</v>
      </c>
      <c r="BT399" s="599">
        <v>4.513064133016627</v>
      </c>
      <c r="BU399" s="599">
        <v>10.451306413301662</v>
      </c>
      <c r="BV399" s="599">
        <v>18.408551068883611</v>
      </c>
      <c r="BW399" s="599">
        <v>14.845605700712589</v>
      </c>
      <c r="BX399" s="599">
        <v>19.952494061757719</v>
      </c>
      <c r="BY399" s="599">
        <v>16.152019002375297</v>
      </c>
      <c r="BZ399" s="599">
        <v>8.9073634204275542</v>
      </c>
      <c r="CA399" s="599">
        <v>3.4441805225653201</v>
      </c>
      <c r="CB399" s="599">
        <v>2.7315914489311166</v>
      </c>
      <c r="CC399" s="592"/>
      <c r="CD399" s="827"/>
      <c r="CE399" s="597" t="s">
        <v>39</v>
      </c>
      <c r="CF399" s="599">
        <v>0.23230686115613183</v>
      </c>
      <c r="CG399" s="599">
        <v>1.2155591572123177</v>
      </c>
      <c r="CH399" s="599">
        <v>4.073473797947055</v>
      </c>
      <c r="CI399" s="599">
        <v>14.802809292274446</v>
      </c>
      <c r="CJ399" s="599">
        <v>17.028633171258779</v>
      </c>
      <c r="CK399" s="599">
        <v>23.014586709886547</v>
      </c>
      <c r="CL399" s="599">
        <v>21.361426256077795</v>
      </c>
      <c r="CM399" s="599">
        <v>10.767152890329552</v>
      </c>
      <c r="CN399" s="599">
        <v>5.4889249054565097</v>
      </c>
      <c r="CO399" s="599">
        <v>2.0151269584008644</v>
      </c>
      <c r="CP399"/>
      <c r="CQ399" s="827"/>
      <c r="CR399" s="597" t="s">
        <v>39</v>
      </c>
      <c r="CS399" s="599">
        <v>0.19697964543663821</v>
      </c>
      <c r="CT399" s="599">
        <v>1.0177281680892973</v>
      </c>
      <c r="CU399" s="599">
        <v>3.4471437951411685</v>
      </c>
      <c r="CV399" s="599">
        <v>12.47537754432042</v>
      </c>
      <c r="CW399" s="599">
        <v>16.841759684832567</v>
      </c>
      <c r="CX399" s="599">
        <v>21.273801707156927</v>
      </c>
      <c r="CY399" s="599">
        <v>23.276428102429417</v>
      </c>
      <c r="CZ399" s="599">
        <v>12.376887721602101</v>
      </c>
      <c r="DA399" s="599">
        <v>6.4018384766907426</v>
      </c>
      <c r="DB399" s="599">
        <v>2.6920551543007223</v>
      </c>
      <c r="DC399" s="592"/>
      <c r="DD399" s="827"/>
      <c r="DE399" s="597" t="s">
        <v>39</v>
      </c>
      <c r="DF399" s="599">
        <v>0.2575738991782166</v>
      </c>
      <c r="DG399" s="599">
        <v>1.422789157365387</v>
      </c>
      <c r="DH399" s="599">
        <v>4.5198086593891817</v>
      </c>
      <c r="DI399" s="599">
        <v>15.42377039126702</v>
      </c>
      <c r="DJ399" s="599">
        <v>16.950815650680731</v>
      </c>
      <c r="DK399" s="599">
        <v>23.181650926039495</v>
      </c>
      <c r="DL399" s="599">
        <v>20.734698883846438</v>
      </c>
      <c r="DM399" s="599">
        <v>10.370415797865816</v>
      </c>
      <c r="DN399" s="599">
        <v>5.2128051024162882</v>
      </c>
      <c r="DO399" s="599">
        <v>1.925671531951429</v>
      </c>
    </row>
    <row r="400" spans="1:119" ht="14.45" customHeight="1" x14ac:dyDescent="0.2">
      <c r="A400"/>
      <c r="B400" s="324"/>
      <c r="C400" s="592"/>
      <c r="D400" s="827"/>
      <c r="E400" s="601" t="s">
        <v>40</v>
      </c>
      <c r="F400" s="599">
        <v>0.10880077369439071</v>
      </c>
      <c r="G400" s="599">
        <v>0.36266924564796904</v>
      </c>
      <c r="H400" s="599">
        <v>1.1665860735009672</v>
      </c>
      <c r="I400" s="599">
        <v>5.3856382978723403</v>
      </c>
      <c r="J400" s="599">
        <v>9.0425531914893629</v>
      </c>
      <c r="K400" s="599">
        <v>18.405464216634428</v>
      </c>
      <c r="L400" s="599">
        <v>26.517166344294001</v>
      </c>
      <c r="M400" s="599">
        <v>18.852756286266924</v>
      </c>
      <c r="N400" s="599">
        <v>13.013781431334623</v>
      </c>
      <c r="O400" s="599">
        <v>7.1445841392649907</v>
      </c>
      <c r="P400" s="592"/>
      <c r="Q400" s="827"/>
      <c r="R400" s="597" t="s">
        <v>40</v>
      </c>
      <c r="S400" s="599">
        <v>3.2653061224489799E-2</v>
      </c>
      <c r="T400" s="599">
        <v>0.16326530612244899</v>
      </c>
      <c r="U400" s="599">
        <v>0.65306122448979598</v>
      </c>
      <c r="V400" s="599">
        <v>4.0163265306122451</v>
      </c>
      <c r="W400" s="599">
        <v>7.297959183673469</v>
      </c>
      <c r="X400" s="599">
        <v>14.987755102040817</v>
      </c>
      <c r="Y400" s="599">
        <v>27.036734693877552</v>
      </c>
      <c r="Z400" s="599">
        <v>20.718367346938777</v>
      </c>
      <c r="AA400" s="599">
        <v>15.689795918367347</v>
      </c>
      <c r="AB400" s="599">
        <v>9.4040816326530603</v>
      </c>
      <c r="AC400" s="592"/>
      <c r="AD400" s="827"/>
      <c r="AE400" s="597" t="s">
        <v>40</v>
      </c>
      <c r="AF400" s="599">
        <v>0.15356560130530761</v>
      </c>
      <c r="AG400" s="599">
        <v>0.47989250407908629</v>
      </c>
      <c r="AH400" s="599">
        <v>1.4684710624820039</v>
      </c>
      <c r="AI400" s="599">
        <v>6.1906133026202133</v>
      </c>
      <c r="AJ400" s="599">
        <v>10.06814473557923</v>
      </c>
      <c r="AK400" s="599">
        <v>20.414627123524333</v>
      </c>
      <c r="AL400" s="599">
        <v>26.211728572799693</v>
      </c>
      <c r="AM400" s="599">
        <v>17.756022650926191</v>
      </c>
      <c r="AN400" s="599">
        <v>11.440637297245416</v>
      </c>
      <c r="AO400" s="599">
        <v>5.8162971494385252</v>
      </c>
      <c r="AP400" s="591"/>
      <c r="AQ400" s="827"/>
      <c r="AR400" s="597" t="s">
        <v>40</v>
      </c>
      <c r="AS400" s="599">
        <v>0.13959981386691486</v>
      </c>
      <c r="AT400" s="599">
        <v>0.97719869706840379</v>
      </c>
      <c r="AU400" s="599">
        <v>2.9315960912052117</v>
      </c>
      <c r="AV400" s="599">
        <v>9.5393206142391822</v>
      </c>
      <c r="AW400" s="599">
        <v>13.168915774778966</v>
      </c>
      <c r="AX400" s="599">
        <v>20.288506281991626</v>
      </c>
      <c r="AY400" s="599">
        <v>25.221033038622615</v>
      </c>
      <c r="AZ400" s="599">
        <v>14.285714285714285</v>
      </c>
      <c r="BA400" s="599">
        <v>8.9343880874825512</v>
      </c>
      <c r="BB400" s="599">
        <v>4.5137273150302466</v>
      </c>
      <c r="BC400" s="592"/>
      <c r="BD400" s="827"/>
      <c r="BE400" s="597" t="s">
        <v>40</v>
      </c>
      <c r="BF400" s="599">
        <v>0.10420284821118443</v>
      </c>
      <c r="BG400" s="599">
        <v>0.27092740534907955</v>
      </c>
      <c r="BH400" s="599">
        <v>0.90309135116359851</v>
      </c>
      <c r="BI400" s="599">
        <v>4.7655435915248354</v>
      </c>
      <c r="BJ400" s="599">
        <v>8.4265369920111155</v>
      </c>
      <c r="BK400" s="599">
        <v>18.12434873219868</v>
      </c>
      <c r="BL400" s="599">
        <v>26.710663424800281</v>
      </c>
      <c r="BM400" s="599">
        <v>19.534560611323375</v>
      </c>
      <c r="BN400" s="599">
        <v>13.622785689475512</v>
      </c>
      <c r="BO400" s="599">
        <v>7.5373393539423406</v>
      </c>
      <c r="BP400"/>
      <c r="BQ400" s="827"/>
      <c r="BR400" s="597" t="s">
        <v>40</v>
      </c>
      <c r="BS400" s="599">
        <v>0.35714285714285715</v>
      </c>
      <c r="BT400" s="599">
        <v>1.0714285714285714</v>
      </c>
      <c r="BU400" s="599">
        <v>3.5714285714285712</v>
      </c>
      <c r="BV400" s="599">
        <v>11.607142857142858</v>
      </c>
      <c r="BW400" s="599">
        <v>12.5</v>
      </c>
      <c r="BX400" s="599">
        <v>20.357142857142858</v>
      </c>
      <c r="BY400" s="599">
        <v>22.5</v>
      </c>
      <c r="BZ400" s="599">
        <v>12.857142857142856</v>
      </c>
      <c r="CA400" s="599">
        <v>9.1071428571428559</v>
      </c>
      <c r="CB400" s="599">
        <v>6.0714285714285712</v>
      </c>
      <c r="CC400" s="592"/>
      <c r="CD400" s="827"/>
      <c r="CE400" s="597" t="s">
        <v>40</v>
      </c>
      <c r="CF400" s="599">
        <v>0.10010010010010009</v>
      </c>
      <c r="CG400" s="599">
        <v>0.33783783783783783</v>
      </c>
      <c r="CH400" s="599">
        <v>1.0823323323323324</v>
      </c>
      <c r="CI400" s="599">
        <v>5.1676676676676676</v>
      </c>
      <c r="CJ400" s="599">
        <v>8.9214214214214209</v>
      </c>
      <c r="CK400" s="599">
        <v>18.337087087087088</v>
      </c>
      <c r="CL400" s="599">
        <v>26.657907907907909</v>
      </c>
      <c r="CM400" s="599">
        <v>19.062812812812812</v>
      </c>
      <c r="CN400" s="599">
        <v>13.15065065065065</v>
      </c>
      <c r="CO400" s="599">
        <v>7.1821821821821823</v>
      </c>
      <c r="CP400"/>
      <c r="CQ400" s="827"/>
      <c r="CR400" s="597" t="s">
        <v>40</v>
      </c>
      <c r="CS400" s="599">
        <v>8.1004455245038479E-2</v>
      </c>
      <c r="CT400" s="599">
        <v>0.32401782098015391</v>
      </c>
      <c r="CU400" s="599">
        <v>0.89104900769542328</v>
      </c>
      <c r="CV400" s="599">
        <v>4.0502227622519236</v>
      </c>
      <c r="CW400" s="599">
        <v>7.6549210206561362</v>
      </c>
      <c r="CX400" s="599">
        <v>16.565411097610369</v>
      </c>
      <c r="CY400" s="599">
        <v>25.435398946942083</v>
      </c>
      <c r="CZ400" s="599">
        <v>20.332118266504658</v>
      </c>
      <c r="DA400" s="599">
        <v>15.91737545565006</v>
      </c>
      <c r="DB400" s="599">
        <v>8.7484811664641562</v>
      </c>
      <c r="DC400" s="592"/>
      <c r="DD400" s="827"/>
      <c r="DE400" s="597" t="s">
        <v>40</v>
      </c>
      <c r="DF400" s="599">
        <v>0.11367673179396093</v>
      </c>
      <c r="DG400" s="599">
        <v>0.369449378330373</v>
      </c>
      <c r="DH400" s="599">
        <v>1.2149200710479573</v>
      </c>
      <c r="DI400" s="599">
        <v>5.6198934280639437</v>
      </c>
      <c r="DJ400" s="599">
        <v>9.2859680284191821</v>
      </c>
      <c r="DK400" s="599">
        <v>18.728241563055061</v>
      </c>
      <c r="DL400" s="599">
        <v>26.706927175843692</v>
      </c>
      <c r="DM400" s="599">
        <v>18.593250444049733</v>
      </c>
      <c r="DN400" s="599">
        <v>12.5044404973357</v>
      </c>
      <c r="DO400" s="599">
        <v>6.8632326820603913</v>
      </c>
    </row>
    <row r="401" spans="1:119" ht="14.45" customHeight="1" x14ac:dyDescent="0.2">
      <c r="A401"/>
      <c r="B401" s="324"/>
      <c r="C401" s="592"/>
      <c r="D401" s="828"/>
      <c r="E401" s="601" t="s">
        <v>41</v>
      </c>
      <c r="F401" s="599">
        <v>0</v>
      </c>
      <c r="G401" s="599">
        <v>0</v>
      </c>
      <c r="H401" s="599">
        <v>0.27993779160186627</v>
      </c>
      <c r="I401" s="599">
        <v>1.2130637636080872</v>
      </c>
      <c r="J401" s="599">
        <v>3.3281493001555211</v>
      </c>
      <c r="K401" s="599">
        <v>8.4603421461897348</v>
      </c>
      <c r="L401" s="599">
        <v>19.471228615863144</v>
      </c>
      <c r="M401" s="599">
        <v>23.576982892690513</v>
      </c>
      <c r="N401" s="599">
        <v>22.612752721617419</v>
      </c>
      <c r="O401" s="599">
        <v>21.05754276827372</v>
      </c>
      <c r="P401" s="592"/>
      <c r="Q401" s="828"/>
      <c r="R401" s="597" t="s">
        <v>41</v>
      </c>
      <c r="S401" s="599">
        <v>0</v>
      </c>
      <c r="T401" s="599">
        <v>0</v>
      </c>
      <c r="U401" s="599">
        <v>0.24590163934426232</v>
      </c>
      <c r="V401" s="599">
        <v>0.81967213114754101</v>
      </c>
      <c r="W401" s="599">
        <v>1.8032786885245904</v>
      </c>
      <c r="X401" s="599">
        <v>6.557377049180328</v>
      </c>
      <c r="Y401" s="599">
        <v>15.409836065573771</v>
      </c>
      <c r="Z401" s="599">
        <v>23.196721311475411</v>
      </c>
      <c r="AA401" s="599">
        <v>24.754098360655739</v>
      </c>
      <c r="AB401" s="599">
        <v>27.21311475409836</v>
      </c>
      <c r="AC401" s="592"/>
      <c r="AD401" s="828"/>
      <c r="AE401" s="597" t="s">
        <v>41</v>
      </c>
      <c r="AF401" s="599">
        <v>0</v>
      </c>
      <c r="AG401" s="599">
        <v>0</v>
      </c>
      <c r="AH401" s="599">
        <v>0.30075187969924816</v>
      </c>
      <c r="AI401" s="599">
        <v>1.4536340852130327</v>
      </c>
      <c r="AJ401" s="599">
        <v>4.2606516290726812</v>
      </c>
      <c r="AK401" s="599">
        <v>9.6240601503759411</v>
      </c>
      <c r="AL401" s="599">
        <v>21.954887218045112</v>
      </c>
      <c r="AM401" s="599">
        <v>23.809523809523807</v>
      </c>
      <c r="AN401" s="599">
        <v>21.303258145363408</v>
      </c>
      <c r="AO401" s="599">
        <v>17.293233082706767</v>
      </c>
      <c r="AP401" s="591"/>
      <c r="AQ401" s="828"/>
      <c r="AR401" s="597" t="s">
        <v>41</v>
      </c>
      <c r="AS401" s="599">
        <v>0</v>
      </c>
      <c r="AT401" s="599">
        <v>0</v>
      </c>
      <c r="AU401" s="599">
        <v>1.1627906976744187</v>
      </c>
      <c r="AV401" s="599">
        <v>3.4883720930232558</v>
      </c>
      <c r="AW401" s="599">
        <v>7.7519379844961236</v>
      </c>
      <c r="AX401" s="599">
        <v>14.34108527131783</v>
      </c>
      <c r="AY401" s="599">
        <v>21.31782945736434</v>
      </c>
      <c r="AZ401" s="599">
        <v>19.379844961240313</v>
      </c>
      <c r="BA401" s="599">
        <v>18.217054263565892</v>
      </c>
      <c r="BB401" s="599">
        <v>14.34108527131783</v>
      </c>
      <c r="BC401" s="592"/>
      <c r="BD401" s="828"/>
      <c r="BE401" s="597" t="s">
        <v>41</v>
      </c>
      <c r="BF401" s="599">
        <v>0</v>
      </c>
      <c r="BG401" s="599">
        <v>0</v>
      </c>
      <c r="BH401" s="599">
        <v>0.20290835306053431</v>
      </c>
      <c r="BI401" s="599">
        <v>1.0145417653026716</v>
      </c>
      <c r="BJ401" s="599">
        <v>2.9421711193777478</v>
      </c>
      <c r="BK401" s="599">
        <v>7.9472438282042601</v>
      </c>
      <c r="BL401" s="599">
        <v>19.310111599594183</v>
      </c>
      <c r="BM401" s="599">
        <v>23.943185661143051</v>
      </c>
      <c r="BN401" s="599">
        <v>22.996280013527223</v>
      </c>
      <c r="BO401" s="599">
        <v>21.643557659790329</v>
      </c>
      <c r="BP401"/>
      <c r="BQ401" s="828"/>
      <c r="BR401" s="597" t="s">
        <v>41</v>
      </c>
      <c r="BS401" s="599">
        <v>0</v>
      </c>
      <c r="BT401" s="599">
        <v>0</v>
      </c>
      <c r="BU401" s="599">
        <v>1.3513513513513513</v>
      </c>
      <c r="BV401" s="599">
        <v>2.7027027027027026</v>
      </c>
      <c r="BW401" s="599">
        <v>5.4054054054054053</v>
      </c>
      <c r="BX401" s="599">
        <v>6.756756756756757</v>
      </c>
      <c r="BY401" s="599">
        <v>25.675675675675674</v>
      </c>
      <c r="BZ401" s="599">
        <v>18.918918918918919</v>
      </c>
      <c r="CA401" s="599">
        <v>12.162162162162163</v>
      </c>
      <c r="CB401" s="599">
        <v>27.027027027027028</v>
      </c>
      <c r="CC401" s="592"/>
      <c r="CD401" s="828"/>
      <c r="CE401" s="597" t="s">
        <v>41</v>
      </c>
      <c r="CF401" s="599">
        <v>0</v>
      </c>
      <c r="CG401" s="599">
        <v>0</v>
      </c>
      <c r="CH401" s="599">
        <v>0.25469595670168738</v>
      </c>
      <c r="CI401" s="599">
        <v>1.1779687997453041</v>
      </c>
      <c r="CJ401" s="599">
        <v>3.2792104425342252</v>
      </c>
      <c r="CK401" s="599">
        <v>8.500477554918815</v>
      </c>
      <c r="CL401" s="599">
        <v>19.325055714740529</v>
      </c>
      <c r="CM401" s="599">
        <v>23.686723973256925</v>
      </c>
      <c r="CN401" s="599">
        <v>22.858962113976443</v>
      </c>
      <c r="CO401" s="599">
        <v>20.916905444126073</v>
      </c>
      <c r="CP401"/>
      <c r="CQ401" s="828"/>
      <c r="CR401" s="597" t="s">
        <v>41</v>
      </c>
      <c r="CS401" s="599">
        <v>0</v>
      </c>
      <c r="CT401" s="599">
        <v>0</v>
      </c>
      <c r="CU401" s="599">
        <v>0</v>
      </c>
      <c r="CV401" s="599">
        <v>0.65645514223194745</v>
      </c>
      <c r="CW401" s="599">
        <v>2.6258205689277898</v>
      </c>
      <c r="CX401" s="599">
        <v>6.7833698030634579</v>
      </c>
      <c r="CY401" s="599">
        <v>15.536105032822759</v>
      </c>
      <c r="CZ401" s="599">
        <v>24.507658643326039</v>
      </c>
      <c r="DA401" s="599">
        <v>23.632385120350111</v>
      </c>
      <c r="DB401" s="599">
        <v>26.258205689277897</v>
      </c>
      <c r="DC401" s="592"/>
      <c r="DD401" s="828"/>
      <c r="DE401" s="597" t="s">
        <v>41</v>
      </c>
      <c r="DF401" s="599">
        <v>0</v>
      </c>
      <c r="DG401" s="599">
        <v>0</v>
      </c>
      <c r="DH401" s="599">
        <v>0.32632342277012327</v>
      </c>
      <c r="DI401" s="599">
        <v>1.3052936910804931</v>
      </c>
      <c r="DJ401" s="599">
        <v>3.4445250181290792</v>
      </c>
      <c r="DK401" s="599">
        <v>8.7382160986221891</v>
      </c>
      <c r="DL401" s="599">
        <v>20.123277737490934</v>
      </c>
      <c r="DM401" s="599">
        <v>23.422770123277736</v>
      </c>
      <c r="DN401" s="599">
        <v>22.443799854967367</v>
      </c>
      <c r="DO401" s="599">
        <v>20.195794053662077</v>
      </c>
    </row>
    <row r="402" spans="1:119" ht="14.45" customHeight="1" x14ac:dyDescent="0.2">
      <c r="A402"/>
      <c r="B402" s="324"/>
      <c r="C402" s="592"/>
      <c r="D402" s="592"/>
      <c r="E402" s="592"/>
      <c r="F402" s="592"/>
      <c r="G402" s="592"/>
      <c r="H402" s="592"/>
      <c r="I402" s="592"/>
      <c r="J402" s="592"/>
      <c r="K402" s="592"/>
      <c r="L402" s="592"/>
      <c r="M402" s="592"/>
      <c r="N402" s="592"/>
      <c r="O402" s="592"/>
      <c r="P402" s="592"/>
      <c r="Q402" s="592"/>
      <c r="R402" s="592"/>
      <c r="S402" s="592"/>
      <c r="T402" s="592"/>
      <c r="U402" s="592"/>
      <c r="V402" s="592"/>
      <c r="W402" s="592"/>
      <c r="X402" s="592"/>
      <c r="Y402" s="592"/>
      <c r="Z402" s="592"/>
      <c r="AA402" s="592"/>
      <c r="AB402" s="592"/>
      <c r="AC402" s="592"/>
      <c r="AD402" s="592"/>
      <c r="AE402" s="592"/>
      <c r="AF402" s="592"/>
      <c r="AG402" s="592"/>
      <c r="AH402" s="592"/>
      <c r="AI402" s="592"/>
      <c r="AJ402" s="592"/>
      <c r="AK402" s="592"/>
      <c r="AL402" s="592"/>
      <c r="AM402" s="592"/>
      <c r="AN402" s="592"/>
      <c r="AO402" s="592"/>
      <c r="AP402"/>
      <c r="AQ402" s="592"/>
      <c r="AR402" s="592"/>
      <c r="AS402" s="592"/>
      <c r="AT402" s="592"/>
      <c r="AU402" s="592"/>
      <c r="AV402" s="592"/>
      <c r="AW402" s="592"/>
      <c r="AX402" s="592"/>
      <c r="AY402" s="592"/>
      <c r="AZ402" s="592"/>
      <c r="BA402" s="592"/>
      <c r="BB402" s="592"/>
      <c r="BC402" s="592"/>
      <c r="BD402" s="592"/>
      <c r="BE402" s="592"/>
      <c r="BF402" s="592"/>
      <c r="BG402" s="592"/>
      <c r="BH402" s="592"/>
      <c r="BI402" s="592"/>
      <c r="BJ402" s="592"/>
      <c r="BK402" s="592"/>
      <c r="BL402" s="592"/>
      <c r="BM402" s="592"/>
      <c r="BN402" s="592"/>
      <c r="BO402" s="592"/>
      <c r="BP402"/>
      <c r="BQ402" s="592"/>
      <c r="BR402" s="592"/>
      <c r="BS402" s="592"/>
      <c r="BT402" s="592"/>
      <c r="BU402" s="592"/>
      <c r="BV402" s="592"/>
      <c r="BW402" s="592"/>
      <c r="BX402" s="592"/>
      <c r="BY402" s="592"/>
      <c r="BZ402" s="592"/>
      <c r="CA402" s="592"/>
      <c r="CB402" s="592"/>
      <c r="CC402" s="592"/>
      <c r="CD402" s="592"/>
      <c r="CE402" s="592"/>
      <c r="CF402" s="592"/>
      <c r="CG402" s="592"/>
      <c r="CH402" s="592"/>
      <c r="CI402" s="592"/>
      <c r="CJ402" s="592"/>
      <c r="CK402" s="592"/>
      <c r="CL402" s="592"/>
      <c r="CM402" s="592"/>
      <c r="CN402" s="592"/>
      <c r="CO402" s="592"/>
      <c r="CP402"/>
      <c r="CQ402" s="592"/>
      <c r="CR402" s="592"/>
      <c r="CS402" s="592"/>
      <c r="CT402" s="592"/>
      <c r="CU402" s="592"/>
      <c r="CV402" s="592"/>
      <c r="CW402" s="592"/>
      <c r="CX402" s="592"/>
      <c r="CY402" s="592"/>
      <c r="CZ402" s="592"/>
      <c r="DA402" s="592"/>
      <c r="DB402" s="592"/>
      <c r="DC402" s="592"/>
      <c r="DD402" s="592"/>
      <c r="DE402" s="592"/>
      <c r="DF402" s="592"/>
      <c r="DG402" s="592"/>
      <c r="DH402" s="592"/>
      <c r="DI402" s="592"/>
      <c r="DJ402" s="592"/>
      <c r="DK402" s="592"/>
      <c r="DL402" s="592"/>
      <c r="DM402" s="592"/>
      <c r="DN402" s="592"/>
      <c r="DO402" s="592"/>
    </row>
    <row r="403" spans="1:119" ht="14.45" customHeight="1" x14ac:dyDescent="0.2">
      <c r="A403"/>
      <c r="B403" s="324"/>
      <c r="C403" s="592"/>
      <c r="D403" s="592"/>
      <c r="E403" s="592"/>
      <c r="F403" s="592"/>
      <c r="G403" s="592"/>
      <c r="H403" s="592"/>
      <c r="I403" s="592"/>
      <c r="J403" s="592"/>
      <c r="K403" s="592"/>
      <c r="L403" s="592"/>
      <c r="M403" s="592"/>
      <c r="N403" s="592"/>
      <c r="O403" s="592"/>
      <c r="P403" s="592"/>
      <c r="Q403" s="592"/>
      <c r="R403" s="592"/>
      <c r="S403" s="592"/>
      <c r="T403" s="592"/>
      <c r="U403" s="592"/>
      <c r="V403" s="592"/>
      <c r="W403" s="592"/>
      <c r="X403" s="592"/>
      <c r="Y403" s="592"/>
      <c r="Z403" s="592"/>
      <c r="AA403" s="592"/>
      <c r="AB403" s="592"/>
      <c r="AC403" s="592"/>
      <c r="AD403" s="592"/>
      <c r="AE403" s="592"/>
      <c r="AF403" s="592"/>
      <c r="AG403" s="592"/>
      <c r="AH403" s="592"/>
      <c r="AI403" s="592"/>
      <c r="AJ403" s="592"/>
      <c r="AK403" s="592"/>
      <c r="AL403" s="592"/>
      <c r="AM403" s="592"/>
      <c r="AN403" s="592"/>
      <c r="AO403" s="592"/>
      <c r="AP403"/>
      <c r="AQ403" s="592"/>
      <c r="AR403" s="592"/>
      <c r="AS403" s="592"/>
      <c r="AT403" s="592"/>
      <c r="AU403" s="592"/>
      <c r="AV403" s="592"/>
      <c r="AW403" s="592"/>
      <c r="AX403" s="592"/>
      <c r="AY403" s="592"/>
      <c r="AZ403" s="592"/>
      <c r="BA403" s="592"/>
      <c r="BB403" s="592"/>
      <c r="BC403" s="592"/>
      <c r="BD403" s="592"/>
      <c r="BE403" s="592"/>
      <c r="BF403" s="592"/>
      <c r="BG403" s="592"/>
      <c r="BH403" s="592"/>
      <c r="BI403" s="592"/>
      <c r="BJ403" s="592"/>
      <c r="BK403" s="592"/>
      <c r="BL403" s="592"/>
      <c r="BM403" s="592"/>
      <c r="BN403" s="592"/>
      <c r="BO403" s="592"/>
      <c r="BP403"/>
      <c r="BQ403" s="592"/>
      <c r="BR403" s="592"/>
      <c r="BS403" s="592"/>
      <c r="BT403" s="592"/>
      <c r="BU403" s="592"/>
      <c r="BV403" s="592"/>
      <c r="BW403" s="592"/>
      <c r="BX403" s="592"/>
      <c r="BY403" s="592"/>
      <c r="BZ403" s="592"/>
      <c r="CA403" s="592"/>
      <c r="CB403" s="592"/>
      <c r="CC403" s="592"/>
      <c r="CD403" s="592"/>
      <c r="CE403" s="592"/>
      <c r="CF403" s="592"/>
      <c r="CG403" s="592"/>
      <c r="CH403" s="592"/>
      <c r="CI403" s="592"/>
      <c r="CJ403" s="592"/>
      <c r="CK403" s="592"/>
      <c r="CL403" s="592"/>
      <c r="CM403" s="592"/>
      <c r="CN403" s="592"/>
      <c r="CO403" s="592"/>
      <c r="CP403"/>
      <c r="CQ403" s="592"/>
      <c r="CR403" s="592"/>
      <c r="CS403" s="592"/>
      <c r="CT403" s="592"/>
      <c r="CU403" s="592"/>
      <c r="CV403" s="592"/>
      <c r="CW403" s="592"/>
      <c r="CX403" s="592"/>
      <c r="CY403" s="592"/>
      <c r="CZ403" s="592"/>
      <c r="DA403" s="592"/>
      <c r="DB403" s="592"/>
      <c r="DC403" s="592"/>
      <c r="DD403" s="592"/>
      <c r="DE403" s="592"/>
      <c r="DF403" s="592"/>
      <c r="DG403" s="592"/>
      <c r="DH403" s="592"/>
      <c r="DI403" s="592"/>
      <c r="DJ403" s="592"/>
      <c r="DK403" s="592"/>
      <c r="DL403" s="592"/>
      <c r="DM403" s="592"/>
      <c r="DN403" s="592"/>
      <c r="DO403" s="592"/>
    </row>
    <row r="404" spans="1:119" ht="14.45" customHeight="1" x14ac:dyDescent="0.3">
      <c r="A404"/>
      <c r="B404" s="324"/>
      <c r="C404" s="592"/>
      <c r="D404" s="829" t="s">
        <v>245</v>
      </c>
      <c r="E404" s="829"/>
      <c r="F404" s="595"/>
      <c r="G404" s="595"/>
      <c r="H404" s="595"/>
      <c r="I404" s="595"/>
      <c r="J404" s="595"/>
      <c r="K404" s="595"/>
      <c r="L404" s="595"/>
      <c r="M404" s="595"/>
      <c r="N404" s="595"/>
      <c r="O404" s="595"/>
      <c r="P404" s="592"/>
      <c r="Q404" s="829" t="s">
        <v>245</v>
      </c>
      <c r="R404" s="829"/>
      <c r="S404" s="595"/>
      <c r="T404" s="595"/>
      <c r="U404" s="595"/>
      <c r="V404" s="595"/>
      <c r="W404" s="595"/>
      <c r="X404" s="595"/>
      <c r="Y404" s="595"/>
      <c r="Z404" s="595"/>
      <c r="AA404" s="595"/>
      <c r="AB404" s="595"/>
      <c r="AC404" s="592"/>
      <c r="AD404" s="829" t="s">
        <v>245</v>
      </c>
      <c r="AE404" s="829"/>
      <c r="AF404" s="595"/>
      <c r="AG404" s="595"/>
      <c r="AH404" s="595"/>
      <c r="AI404" s="595"/>
      <c r="AJ404" s="595"/>
      <c r="AK404" s="595"/>
      <c r="AL404" s="595"/>
      <c r="AM404" s="595"/>
      <c r="AN404" s="595"/>
      <c r="AO404" s="595"/>
      <c r="AP404" s="591"/>
      <c r="AQ404" s="829" t="s">
        <v>245</v>
      </c>
      <c r="AR404" s="829"/>
      <c r="AS404" s="595"/>
      <c r="AT404" s="595"/>
      <c r="AU404" s="595"/>
      <c r="AV404" s="595"/>
      <c r="AW404" s="595"/>
      <c r="AX404" s="595"/>
      <c r="AY404" s="595"/>
      <c r="AZ404" s="595"/>
      <c r="BA404" s="595"/>
      <c r="BB404" s="595"/>
      <c r="BC404" s="592"/>
      <c r="BD404" s="829" t="s">
        <v>245</v>
      </c>
      <c r="BE404" s="829"/>
      <c r="BF404" s="595"/>
      <c r="BG404" s="595"/>
      <c r="BH404" s="595"/>
      <c r="BI404" s="595"/>
      <c r="BJ404" s="595"/>
      <c r="BK404" s="595"/>
      <c r="BL404" s="595"/>
      <c r="BM404" s="595"/>
      <c r="BN404" s="595"/>
      <c r="BO404" s="595"/>
      <c r="BP404"/>
      <c r="BQ404" s="829" t="s">
        <v>245</v>
      </c>
      <c r="BR404" s="829"/>
      <c r="BS404" s="595"/>
      <c r="BT404" s="595"/>
      <c r="BU404" s="595"/>
      <c r="BV404" s="595"/>
      <c r="BW404" s="595"/>
      <c r="BX404" s="595"/>
      <c r="BY404" s="595"/>
      <c r="BZ404" s="595"/>
      <c r="CA404" s="595"/>
      <c r="CB404" s="595"/>
      <c r="CC404" s="592"/>
      <c r="CD404" s="829" t="s">
        <v>245</v>
      </c>
      <c r="CE404" s="829"/>
      <c r="CF404" s="595"/>
      <c r="CG404" s="595"/>
      <c r="CH404" s="595"/>
      <c r="CI404" s="595"/>
      <c r="CJ404" s="595"/>
      <c r="CK404" s="595"/>
      <c r="CL404" s="595"/>
      <c r="CM404" s="595"/>
      <c r="CN404" s="595"/>
      <c r="CO404" s="595"/>
      <c r="CP404"/>
      <c r="CQ404" s="829" t="s">
        <v>245</v>
      </c>
      <c r="CR404" s="829"/>
      <c r="CS404" s="595"/>
      <c r="CT404" s="595"/>
      <c r="CU404" s="595"/>
      <c r="CV404" s="595"/>
      <c r="CW404" s="595"/>
      <c r="CX404" s="595"/>
      <c r="CY404" s="595"/>
      <c r="CZ404" s="595"/>
      <c r="DA404" s="595"/>
      <c r="DB404" s="595"/>
      <c r="DC404" s="592"/>
      <c r="DD404" s="829" t="s">
        <v>245</v>
      </c>
      <c r="DE404" s="829"/>
      <c r="DF404" s="595"/>
      <c r="DG404" s="595"/>
      <c r="DH404" s="595"/>
      <c r="DI404" s="595"/>
      <c r="DJ404" s="595"/>
      <c r="DK404" s="595"/>
      <c r="DL404" s="595"/>
      <c r="DM404" s="595"/>
      <c r="DN404" s="595"/>
      <c r="DO404" s="595"/>
    </row>
    <row r="405" spans="1:119" ht="28.9" customHeight="1" x14ac:dyDescent="0.2">
      <c r="A405"/>
      <c r="B405" s="324"/>
      <c r="C405" s="592"/>
      <c r="D405" s="829"/>
      <c r="E405" s="829"/>
      <c r="F405" s="831" t="s">
        <v>171</v>
      </c>
      <c r="G405" s="831"/>
      <c r="H405" s="831"/>
      <c r="I405" s="831"/>
      <c r="J405" s="831"/>
      <c r="K405" s="831"/>
      <c r="L405" s="831"/>
      <c r="M405" s="831"/>
      <c r="N405" s="831"/>
      <c r="O405" s="831"/>
      <c r="P405" s="592"/>
      <c r="Q405" s="829"/>
      <c r="R405" s="829"/>
      <c r="S405" s="831" t="s">
        <v>171</v>
      </c>
      <c r="T405" s="831"/>
      <c r="U405" s="831"/>
      <c r="V405" s="831"/>
      <c r="W405" s="831"/>
      <c r="X405" s="831"/>
      <c r="Y405" s="831"/>
      <c r="Z405" s="831"/>
      <c r="AA405" s="831"/>
      <c r="AB405" s="831"/>
      <c r="AC405" s="592"/>
      <c r="AD405" s="829"/>
      <c r="AE405" s="829"/>
      <c r="AF405" s="831" t="s">
        <v>171</v>
      </c>
      <c r="AG405" s="831"/>
      <c r="AH405" s="831"/>
      <c r="AI405" s="831"/>
      <c r="AJ405" s="831"/>
      <c r="AK405" s="831"/>
      <c r="AL405" s="831"/>
      <c r="AM405" s="831"/>
      <c r="AN405" s="831"/>
      <c r="AO405" s="831"/>
      <c r="AP405" s="591"/>
      <c r="AQ405" s="829"/>
      <c r="AR405" s="829"/>
      <c r="AS405" s="831" t="s">
        <v>171</v>
      </c>
      <c r="AT405" s="831"/>
      <c r="AU405" s="831"/>
      <c r="AV405" s="831"/>
      <c r="AW405" s="831"/>
      <c r="AX405" s="831"/>
      <c r="AY405" s="831"/>
      <c r="AZ405" s="831"/>
      <c r="BA405" s="831"/>
      <c r="BB405" s="831"/>
      <c r="BC405" s="592"/>
      <c r="BD405" s="829"/>
      <c r="BE405" s="829"/>
      <c r="BF405" s="831" t="s">
        <v>171</v>
      </c>
      <c r="BG405" s="831"/>
      <c r="BH405" s="831"/>
      <c r="BI405" s="831"/>
      <c r="BJ405" s="831"/>
      <c r="BK405" s="831"/>
      <c r="BL405" s="831"/>
      <c r="BM405" s="831"/>
      <c r="BN405" s="831"/>
      <c r="BO405" s="831"/>
      <c r="BP405"/>
      <c r="BQ405" s="829"/>
      <c r="BR405" s="829"/>
      <c r="BS405" s="831" t="s">
        <v>171</v>
      </c>
      <c r="BT405" s="831"/>
      <c r="BU405" s="831"/>
      <c r="BV405" s="831"/>
      <c r="BW405" s="831"/>
      <c r="BX405" s="831"/>
      <c r="BY405" s="831"/>
      <c r="BZ405" s="831"/>
      <c r="CA405" s="831"/>
      <c r="CB405" s="831"/>
      <c r="CC405" s="592"/>
      <c r="CD405" s="829"/>
      <c r="CE405" s="829"/>
      <c r="CF405" s="831" t="s">
        <v>171</v>
      </c>
      <c r="CG405" s="831"/>
      <c r="CH405" s="831"/>
      <c r="CI405" s="831"/>
      <c r="CJ405" s="831"/>
      <c r="CK405" s="831"/>
      <c r="CL405" s="831"/>
      <c r="CM405" s="831"/>
      <c r="CN405" s="831"/>
      <c r="CO405" s="831"/>
      <c r="CP405"/>
      <c r="CQ405" s="829"/>
      <c r="CR405" s="829"/>
      <c r="CS405" s="831" t="s">
        <v>171</v>
      </c>
      <c r="CT405" s="831"/>
      <c r="CU405" s="831"/>
      <c r="CV405" s="831"/>
      <c r="CW405" s="831"/>
      <c r="CX405" s="831"/>
      <c r="CY405" s="831"/>
      <c r="CZ405" s="831"/>
      <c r="DA405" s="831"/>
      <c r="DB405" s="831"/>
      <c r="DC405" s="592"/>
      <c r="DD405" s="829"/>
      <c r="DE405" s="829"/>
      <c r="DF405" s="831" t="s">
        <v>171</v>
      </c>
      <c r="DG405" s="831"/>
      <c r="DH405" s="831"/>
      <c r="DI405" s="831"/>
      <c r="DJ405" s="831"/>
      <c r="DK405" s="831"/>
      <c r="DL405" s="831"/>
      <c r="DM405" s="831"/>
      <c r="DN405" s="831"/>
      <c r="DO405" s="831"/>
    </row>
    <row r="406" spans="1:119" ht="14.45" customHeight="1" x14ac:dyDescent="0.2">
      <c r="A406"/>
      <c r="B406" s="324"/>
      <c r="C406" s="592"/>
      <c r="D406" s="830"/>
      <c r="E406" s="830"/>
      <c r="F406" s="596" t="s">
        <v>16</v>
      </c>
      <c r="G406" s="596">
        <v>1</v>
      </c>
      <c r="H406" s="596">
        <v>2</v>
      </c>
      <c r="I406" s="596">
        <v>3</v>
      </c>
      <c r="J406" s="596">
        <v>4</v>
      </c>
      <c r="K406" s="596">
        <v>5</v>
      </c>
      <c r="L406" s="596">
        <v>6</v>
      </c>
      <c r="M406" s="596">
        <v>7</v>
      </c>
      <c r="N406" s="596">
        <v>8</v>
      </c>
      <c r="O406" s="596">
        <v>9</v>
      </c>
      <c r="P406" s="592"/>
      <c r="Q406" s="830"/>
      <c r="R406" s="830"/>
      <c r="S406" s="596" t="s">
        <v>16</v>
      </c>
      <c r="T406" s="596">
        <v>1</v>
      </c>
      <c r="U406" s="596">
        <v>2</v>
      </c>
      <c r="V406" s="596">
        <v>3</v>
      </c>
      <c r="W406" s="596">
        <v>4</v>
      </c>
      <c r="X406" s="596">
        <v>5</v>
      </c>
      <c r="Y406" s="596">
        <v>6</v>
      </c>
      <c r="Z406" s="596">
        <v>7</v>
      </c>
      <c r="AA406" s="596">
        <v>8</v>
      </c>
      <c r="AB406" s="596">
        <v>9</v>
      </c>
      <c r="AC406" s="592"/>
      <c r="AD406" s="830"/>
      <c r="AE406" s="830"/>
      <c r="AF406" s="596" t="s">
        <v>16</v>
      </c>
      <c r="AG406" s="596">
        <v>1</v>
      </c>
      <c r="AH406" s="596">
        <v>2</v>
      </c>
      <c r="AI406" s="596">
        <v>3</v>
      </c>
      <c r="AJ406" s="596">
        <v>4</v>
      </c>
      <c r="AK406" s="596">
        <v>5</v>
      </c>
      <c r="AL406" s="596">
        <v>6</v>
      </c>
      <c r="AM406" s="596">
        <v>7</v>
      </c>
      <c r="AN406" s="596">
        <v>8</v>
      </c>
      <c r="AO406" s="596">
        <v>9</v>
      </c>
      <c r="AP406" s="591"/>
      <c r="AQ406" s="830"/>
      <c r="AR406" s="830"/>
      <c r="AS406" s="596" t="s">
        <v>16</v>
      </c>
      <c r="AT406" s="596">
        <v>1</v>
      </c>
      <c r="AU406" s="596">
        <v>2</v>
      </c>
      <c r="AV406" s="596">
        <v>3</v>
      </c>
      <c r="AW406" s="596">
        <v>4</v>
      </c>
      <c r="AX406" s="596">
        <v>5</v>
      </c>
      <c r="AY406" s="596">
        <v>6</v>
      </c>
      <c r="AZ406" s="596">
        <v>7</v>
      </c>
      <c r="BA406" s="596">
        <v>8</v>
      </c>
      <c r="BB406" s="596">
        <v>9</v>
      </c>
      <c r="BC406" s="592"/>
      <c r="BD406" s="830"/>
      <c r="BE406" s="830"/>
      <c r="BF406" s="596" t="s">
        <v>16</v>
      </c>
      <c r="BG406" s="596">
        <v>1</v>
      </c>
      <c r="BH406" s="596">
        <v>2</v>
      </c>
      <c r="BI406" s="596">
        <v>3</v>
      </c>
      <c r="BJ406" s="596">
        <v>4</v>
      </c>
      <c r="BK406" s="596">
        <v>5</v>
      </c>
      <c r="BL406" s="596">
        <v>6</v>
      </c>
      <c r="BM406" s="596">
        <v>7</v>
      </c>
      <c r="BN406" s="596">
        <v>8</v>
      </c>
      <c r="BO406" s="596">
        <v>9</v>
      </c>
      <c r="BP406"/>
      <c r="BQ406" s="830"/>
      <c r="BR406" s="830"/>
      <c r="BS406" s="596" t="s">
        <v>16</v>
      </c>
      <c r="BT406" s="596">
        <v>1</v>
      </c>
      <c r="BU406" s="596">
        <v>2</v>
      </c>
      <c r="BV406" s="596">
        <v>3</v>
      </c>
      <c r="BW406" s="596">
        <v>4</v>
      </c>
      <c r="BX406" s="596">
        <v>5</v>
      </c>
      <c r="BY406" s="596">
        <v>6</v>
      </c>
      <c r="BZ406" s="596">
        <v>7</v>
      </c>
      <c r="CA406" s="596">
        <v>8</v>
      </c>
      <c r="CB406" s="596">
        <v>9</v>
      </c>
      <c r="CC406" s="592"/>
      <c r="CD406" s="830"/>
      <c r="CE406" s="830"/>
      <c r="CF406" s="596" t="s">
        <v>16</v>
      </c>
      <c r="CG406" s="596">
        <v>1</v>
      </c>
      <c r="CH406" s="596">
        <v>2</v>
      </c>
      <c r="CI406" s="596">
        <v>3</v>
      </c>
      <c r="CJ406" s="596">
        <v>4</v>
      </c>
      <c r="CK406" s="596">
        <v>5</v>
      </c>
      <c r="CL406" s="596">
        <v>6</v>
      </c>
      <c r="CM406" s="596">
        <v>7</v>
      </c>
      <c r="CN406" s="596">
        <v>8</v>
      </c>
      <c r="CO406" s="596">
        <v>9</v>
      </c>
      <c r="CP406"/>
      <c r="CQ406" s="830"/>
      <c r="CR406" s="830"/>
      <c r="CS406" s="596" t="s">
        <v>16</v>
      </c>
      <c r="CT406" s="596">
        <v>1</v>
      </c>
      <c r="CU406" s="596">
        <v>2</v>
      </c>
      <c r="CV406" s="596">
        <v>3</v>
      </c>
      <c r="CW406" s="596">
        <v>4</v>
      </c>
      <c r="CX406" s="596">
        <v>5</v>
      </c>
      <c r="CY406" s="596">
        <v>6</v>
      </c>
      <c r="CZ406" s="596">
        <v>7</v>
      </c>
      <c r="DA406" s="596">
        <v>8</v>
      </c>
      <c r="DB406" s="596">
        <v>9</v>
      </c>
      <c r="DC406" s="592"/>
      <c r="DD406" s="830"/>
      <c r="DE406" s="830"/>
      <c r="DF406" s="596" t="s">
        <v>16</v>
      </c>
      <c r="DG406" s="596">
        <v>1</v>
      </c>
      <c r="DH406" s="596">
        <v>2</v>
      </c>
      <c r="DI406" s="596">
        <v>3</v>
      </c>
      <c r="DJ406" s="596">
        <v>4</v>
      </c>
      <c r="DK406" s="596">
        <v>5</v>
      </c>
      <c r="DL406" s="596">
        <v>6</v>
      </c>
      <c r="DM406" s="596">
        <v>7</v>
      </c>
      <c r="DN406" s="596">
        <v>8</v>
      </c>
      <c r="DO406" s="596">
        <v>9</v>
      </c>
    </row>
    <row r="407" spans="1:119" ht="14.45" customHeight="1" x14ac:dyDescent="0.2">
      <c r="A407"/>
      <c r="B407" s="838" t="s">
        <v>98</v>
      </c>
      <c r="C407" s="592"/>
      <c r="D407" s="826" t="s">
        <v>173</v>
      </c>
      <c r="E407" s="597" t="s">
        <v>92</v>
      </c>
      <c r="F407" s="599">
        <v>0</v>
      </c>
      <c r="G407" s="599">
        <v>7</v>
      </c>
      <c r="H407" s="599">
        <v>5</v>
      </c>
      <c r="I407" s="599">
        <v>5</v>
      </c>
      <c r="J407" s="599">
        <v>2</v>
      </c>
      <c r="K407" s="599">
        <v>1</v>
      </c>
      <c r="L407" s="599">
        <v>2</v>
      </c>
      <c r="M407" s="599">
        <v>0</v>
      </c>
      <c r="N407" s="599">
        <v>0</v>
      </c>
      <c r="O407" s="600">
        <v>0</v>
      </c>
      <c r="P407" s="592"/>
      <c r="Q407" s="826" t="s">
        <v>173</v>
      </c>
      <c r="R407" s="597" t="s">
        <v>92</v>
      </c>
      <c r="S407" s="599">
        <v>0</v>
      </c>
      <c r="T407" s="599">
        <v>1</v>
      </c>
      <c r="U407" s="599">
        <v>2</v>
      </c>
      <c r="V407" s="599">
        <v>2</v>
      </c>
      <c r="W407" s="599">
        <v>0</v>
      </c>
      <c r="X407" s="599">
        <v>1</v>
      </c>
      <c r="Y407" s="599">
        <v>2</v>
      </c>
      <c r="Z407" s="599">
        <v>0</v>
      </c>
      <c r="AA407" s="599">
        <v>0</v>
      </c>
      <c r="AB407" s="600">
        <v>0</v>
      </c>
      <c r="AC407" s="592"/>
      <c r="AD407" s="826" t="s">
        <v>173</v>
      </c>
      <c r="AE407" s="597" t="s">
        <v>92</v>
      </c>
      <c r="AF407" s="599">
        <v>0</v>
      </c>
      <c r="AG407" s="599">
        <v>6</v>
      </c>
      <c r="AH407" s="599">
        <v>3</v>
      </c>
      <c r="AI407" s="599">
        <v>3</v>
      </c>
      <c r="AJ407" s="599">
        <v>2</v>
      </c>
      <c r="AK407" s="599">
        <v>0</v>
      </c>
      <c r="AL407" s="599">
        <v>0</v>
      </c>
      <c r="AM407" s="599">
        <v>0</v>
      </c>
      <c r="AN407" s="599">
        <v>0</v>
      </c>
      <c r="AO407" s="600">
        <v>0</v>
      </c>
      <c r="AP407" s="591"/>
      <c r="AQ407" s="826" t="s">
        <v>173</v>
      </c>
      <c r="AR407" s="597" t="s">
        <v>92</v>
      </c>
      <c r="AS407" s="599">
        <v>0</v>
      </c>
      <c r="AT407" s="599">
        <v>3</v>
      </c>
      <c r="AU407" s="599">
        <v>5</v>
      </c>
      <c r="AV407" s="599">
        <v>3</v>
      </c>
      <c r="AW407" s="599">
        <v>1</v>
      </c>
      <c r="AX407" s="599">
        <v>0</v>
      </c>
      <c r="AY407" s="599">
        <v>1</v>
      </c>
      <c r="AZ407" s="599">
        <v>0</v>
      </c>
      <c r="BA407" s="599">
        <v>0</v>
      </c>
      <c r="BB407" s="600">
        <v>0</v>
      </c>
      <c r="BC407" s="592"/>
      <c r="BD407" s="826" t="s">
        <v>173</v>
      </c>
      <c r="BE407" s="597" t="s">
        <v>92</v>
      </c>
      <c r="BF407" s="599">
        <v>0</v>
      </c>
      <c r="BG407" s="599">
        <v>4</v>
      </c>
      <c r="BH407" s="599">
        <v>0</v>
      </c>
      <c r="BI407" s="599">
        <v>2</v>
      </c>
      <c r="BJ407" s="599">
        <v>1</v>
      </c>
      <c r="BK407" s="599">
        <v>1</v>
      </c>
      <c r="BL407" s="599">
        <v>1</v>
      </c>
      <c r="BM407" s="599">
        <v>0</v>
      </c>
      <c r="BN407" s="599">
        <v>0</v>
      </c>
      <c r="BO407" s="600">
        <v>0</v>
      </c>
      <c r="BP407"/>
      <c r="BQ407" s="826" t="s">
        <v>173</v>
      </c>
      <c r="BR407" s="597" t="s">
        <v>92</v>
      </c>
      <c r="BS407" s="599">
        <v>0</v>
      </c>
      <c r="BT407" s="599">
        <v>3</v>
      </c>
      <c r="BU407" s="599">
        <v>1</v>
      </c>
      <c r="BV407" s="599">
        <v>1</v>
      </c>
      <c r="BW407" s="599">
        <v>0</v>
      </c>
      <c r="BX407" s="599">
        <v>0</v>
      </c>
      <c r="BY407" s="599">
        <v>0</v>
      </c>
      <c r="BZ407" s="599">
        <v>0</v>
      </c>
      <c r="CA407" s="599">
        <v>0</v>
      </c>
      <c r="CB407" s="600">
        <v>0</v>
      </c>
      <c r="CC407" s="592"/>
      <c r="CD407" s="826" t="s">
        <v>173</v>
      </c>
      <c r="CE407" s="597" t="s">
        <v>92</v>
      </c>
      <c r="CF407" s="599">
        <v>0</v>
      </c>
      <c r="CG407" s="599">
        <v>4</v>
      </c>
      <c r="CH407" s="599">
        <v>4</v>
      </c>
      <c r="CI407" s="599">
        <v>4</v>
      </c>
      <c r="CJ407" s="599">
        <v>2</v>
      </c>
      <c r="CK407" s="599">
        <v>1</v>
      </c>
      <c r="CL407" s="599">
        <v>2</v>
      </c>
      <c r="CM407" s="599">
        <v>0</v>
      </c>
      <c r="CN407" s="599">
        <v>0</v>
      </c>
      <c r="CO407" s="600">
        <v>0</v>
      </c>
      <c r="CP407"/>
      <c r="CQ407" s="826" t="s">
        <v>173</v>
      </c>
      <c r="CR407" s="597" t="s">
        <v>92</v>
      </c>
      <c r="CS407" s="599">
        <v>0</v>
      </c>
      <c r="CT407" s="599">
        <v>7</v>
      </c>
      <c r="CU407" s="599">
        <v>5</v>
      </c>
      <c r="CV407" s="599">
        <v>4</v>
      </c>
      <c r="CW407" s="599">
        <v>2</v>
      </c>
      <c r="CX407" s="599">
        <v>1</v>
      </c>
      <c r="CY407" s="599">
        <v>2</v>
      </c>
      <c r="CZ407" s="599">
        <v>0</v>
      </c>
      <c r="DA407" s="599">
        <v>0</v>
      </c>
      <c r="DB407" s="600">
        <v>0</v>
      </c>
      <c r="DC407" s="592"/>
      <c r="DD407" s="826" t="s">
        <v>173</v>
      </c>
      <c r="DE407" s="597" t="s">
        <v>92</v>
      </c>
      <c r="DF407" s="599">
        <v>0</v>
      </c>
      <c r="DG407" s="599">
        <v>0</v>
      </c>
      <c r="DH407" s="599">
        <v>0</v>
      </c>
      <c r="DI407" s="599">
        <v>1</v>
      </c>
      <c r="DJ407" s="599">
        <v>0</v>
      </c>
      <c r="DK407" s="599">
        <v>0</v>
      </c>
      <c r="DL407" s="599">
        <v>0</v>
      </c>
      <c r="DM407" s="599">
        <v>0</v>
      </c>
      <c r="DN407" s="599">
        <v>0</v>
      </c>
      <c r="DO407" s="600">
        <v>0</v>
      </c>
    </row>
    <row r="408" spans="1:119" ht="14.45" customHeight="1" x14ac:dyDescent="0.2">
      <c r="A408"/>
      <c r="B408" s="838"/>
      <c r="C408" s="592"/>
      <c r="D408" s="827"/>
      <c r="E408" s="597">
        <v>1</v>
      </c>
      <c r="F408" s="599">
        <v>14</v>
      </c>
      <c r="G408" s="599">
        <v>18</v>
      </c>
      <c r="H408" s="599">
        <v>18</v>
      </c>
      <c r="I408" s="599">
        <v>14</v>
      </c>
      <c r="J408" s="599">
        <v>6</v>
      </c>
      <c r="K408" s="599">
        <v>2</v>
      </c>
      <c r="L408" s="599">
        <v>1</v>
      </c>
      <c r="M408" s="599">
        <v>2</v>
      </c>
      <c r="N408" s="599">
        <v>1</v>
      </c>
      <c r="O408" s="599">
        <v>3</v>
      </c>
      <c r="P408" s="592"/>
      <c r="Q408" s="827"/>
      <c r="R408" s="597">
        <v>1</v>
      </c>
      <c r="S408" s="599">
        <v>3</v>
      </c>
      <c r="T408" s="599">
        <v>12</v>
      </c>
      <c r="U408" s="599">
        <v>9</v>
      </c>
      <c r="V408" s="599">
        <v>9</v>
      </c>
      <c r="W408" s="599">
        <v>6</v>
      </c>
      <c r="X408" s="599">
        <v>0</v>
      </c>
      <c r="Y408" s="599">
        <v>0</v>
      </c>
      <c r="Z408" s="599">
        <v>1</v>
      </c>
      <c r="AA408" s="599">
        <v>1</v>
      </c>
      <c r="AB408" s="599">
        <v>1</v>
      </c>
      <c r="AC408" s="592"/>
      <c r="AD408" s="827"/>
      <c r="AE408" s="597">
        <v>1</v>
      </c>
      <c r="AF408" s="599">
        <v>11</v>
      </c>
      <c r="AG408" s="599">
        <v>6</v>
      </c>
      <c r="AH408" s="599">
        <v>9</v>
      </c>
      <c r="AI408" s="599">
        <v>5</v>
      </c>
      <c r="AJ408" s="599">
        <v>0</v>
      </c>
      <c r="AK408" s="599">
        <v>2</v>
      </c>
      <c r="AL408" s="599">
        <v>1</v>
      </c>
      <c r="AM408" s="599">
        <v>1</v>
      </c>
      <c r="AN408" s="599">
        <v>0</v>
      </c>
      <c r="AO408" s="599">
        <v>2</v>
      </c>
      <c r="AP408" s="591"/>
      <c r="AQ408" s="827"/>
      <c r="AR408" s="597">
        <v>1</v>
      </c>
      <c r="AS408" s="599">
        <v>8</v>
      </c>
      <c r="AT408" s="599">
        <v>10</v>
      </c>
      <c r="AU408" s="599">
        <v>7</v>
      </c>
      <c r="AV408" s="599">
        <v>7</v>
      </c>
      <c r="AW408" s="599">
        <v>0</v>
      </c>
      <c r="AX408" s="599">
        <v>1</v>
      </c>
      <c r="AY408" s="599">
        <v>0</v>
      </c>
      <c r="AZ408" s="599">
        <v>0</v>
      </c>
      <c r="BA408" s="599">
        <v>0</v>
      </c>
      <c r="BB408" s="599">
        <v>2</v>
      </c>
      <c r="BC408" s="592"/>
      <c r="BD408" s="827"/>
      <c r="BE408" s="597">
        <v>1</v>
      </c>
      <c r="BF408" s="599">
        <v>6</v>
      </c>
      <c r="BG408" s="599">
        <v>8</v>
      </c>
      <c r="BH408" s="599">
        <v>11</v>
      </c>
      <c r="BI408" s="599">
        <v>7</v>
      </c>
      <c r="BJ408" s="599">
        <v>6</v>
      </c>
      <c r="BK408" s="599">
        <v>1</v>
      </c>
      <c r="BL408" s="599">
        <v>1</v>
      </c>
      <c r="BM408" s="599">
        <v>2</v>
      </c>
      <c r="BN408" s="599">
        <v>1</v>
      </c>
      <c r="BO408" s="599">
        <v>1</v>
      </c>
      <c r="BP408"/>
      <c r="BQ408" s="827"/>
      <c r="BR408" s="597">
        <v>1</v>
      </c>
      <c r="BS408" s="599">
        <v>13</v>
      </c>
      <c r="BT408" s="599">
        <v>12</v>
      </c>
      <c r="BU408" s="599">
        <v>7</v>
      </c>
      <c r="BV408" s="599">
        <v>3</v>
      </c>
      <c r="BW408" s="599">
        <v>0</v>
      </c>
      <c r="BX408" s="599">
        <v>0</v>
      </c>
      <c r="BY408" s="599">
        <v>0</v>
      </c>
      <c r="BZ408" s="599">
        <v>0</v>
      </c>
      <c r="CA408" s="599">
        <v>0</v>
      </c>
      <c r="CB408" s="599">
        <v>1</v>
      </c>
      <c r="CC408" s="592"/>
      <c r="CD408" s="827"/>
      <c r="CE408" s="597">
        <v>1</v>
      </c>
      <c r="CF408" s="599">
        <v>1</v>
      </c>
      <c r="CG408" s="599">
        <v>6</v>
      </c>
      <c r="CH408" s="599">
        <v>11</v>
      </c>
      <c r="CI408" s="599">
        <v>11</v>
      </c>
      <c r="CJ408" s="599">
        <v>6</v>
      </c>
      <c r="CK408" s="599">
        <v>2</v>
      </c>
      <c r="CL408" s="599">
        <v>1</v>
      </c>
      <c r="CM408" s="599">
        <v>2</v>
      </c>
      <c r="CN408" s="599">
        <v>1</v>
      </c>
      <c r="CO408" s="599">
        <v>2</v>
      </c>
      <c r="CP408"/>
      <c r="CQ408" s="827"/>
      <c r="CR408" s="597">
        <v>1</v>
      </c>
      <c r="CS408" s="599">
        <v>8</v>
      </c>
      <c r="CT408" s="599">
        <v>9</v>
      </c>
      <c r="CU408" s="599">
        <v>14</v>
      </c>
      <c r="CV408" s="599">
        <v>11</v>
      </c>
      <c r="CW408" s="599">
        <v>6</v>
      </c>
      <c r="CX408" s="599">
        <v>2</v>
      </c>
      <c r="CY408" s="599">
        <v>1</v>
      </c>
      <c r="CZ408" s="599">
        <v>2</v>
      </c>
      <c r="DA408" s="599">
        <v>1</v>
      </c>
      <c r="DB408" s="599">
        <v>2</v>
      </c>
      <c r="DC408" s="592"/>
      <c r="DD408" s="827"/>
      <c r="DE408" s="597">
        <v>1</v>
      </c>
      <c r="DF408" s="599">
        <v>6</v>
      </c>
      <c r="DG408" s="599">
        <v>9</v>
      </c>
      <c r="DH408" s="599">
        <v>4</v>
      </c>
      <c r="DI408" s="599">
        <v>3</v>
      </c>
      <c r="DJ408" s="599">
        <v>0</v>
      </c>
      <c r="DK408" s="599">
        <v>0</v>
      </c>
      <c r="DL408" s="599">
        <v>0</v>
      </c>
      <c r="DM408" s="599">
        <v>0</v>
      </c>
      <c r="DN408" s="599">
        <v>0</v>
      </c>
      <c r="DO408" s="599">
        <v>1</v>
      </c>
    </row>
    <row r="409" spans="1:119" ht="14.45" customHeight="1" x14ac:dyDescent="0.2">
      <c r="A409"/>
      <c r="B409" s="838"/>
      <c r="C409" s="592"/>
      <c r="D409" s="827"/>
      <c r="E409" s="597" t="s">
        <v>45</v>
      </c>
      <c r="F409" s="599">
        <v>496</v>
      </c>
      <c r="G409" s="599">
        <v>1415</v>
      </c>
      <c r="H409" s="599">
        <v>845</v>
      </c>
      <c r="I409" s="599">
        <v>306</v>
      </c>
      <c r="J409" s="599">
        <v>98</v>
      </c>
      <c r="K409" s="599">
        <v>53</v>
      </c>
      <c r="L409" s="599">
        <v>28</v>
      </c>
      <c r="M409" s="599">
        <v>12</v>
      </c>
      <c r="N409" s="599">
        <v>3</v>
      </c>
      <c r="O409" s="599">
        <v>0</v>
      </c>
      <c r="P409" s="592"/>
      <c r="Q409" s="827"/>
      <c r="R409" s="597" t="s">
        <v>45</v>
      </c>
      <c r="S409" s="599">
        <v>183</v>
      </c>
      <c r="T409" s="599">
        <v>657</v>
      </c>
      <c r="U409" s="599">
        <v>368</v>
      </c>
      <c r="V409" s="599">
        <v>123</v>
      </c>
      <c r="W409" s="599">
        <v>35</v>
      </c>
      <c r="X409" s="599">
        <v>15</v>
      </c>
      <c r="Y409" s="599">
        <v>14</v>
      </c>
      <c r="Z409" s="599">
        <v>6</v>
      </c>
      <c r="AA409" s="599">
        <v>2</v>
      </c>
      <c r="AB409" s="599">
        <v>0</v>
      </c>
      <c r="AC409" s="592"/>
      <c r="AD409" s="827"/>
      <c r="AE409" s="597" t="s">
        <v>45</v>
      </c>
      <c r="AF409" s="599">
        <v>313</v>
      </c>
      <c r="AG409" s="599">
        <v>758</v>
      </c>
      <c r="AH409" s="599">
        <v>477</v>
      </c>
      <c r="AI409" s="599">
        <v>183</v>
      </c>
      <c r="AJ409" s="599">
        <v>63</v>
      </c>
      <c r="AK409" s="599">
        <v>38</v>
      </c>
      <c r="AL409" s="599">
        <v>14</v>
      </c>
      <c r="AM409" s="599">
        <v>6</v>
      </c>
      <c r="AN409" s="599">
        <v>1</v>
      </c>
      <c r="AO409" s="599">
        <v>0</v>
      </c>
      <c r="AP409" s="591"/>
      <c r="AQ409" s="827"/>
      <c r="AR409" s="597" t="s">
        <v>45</v>
      </c>
      <c r="AS409" s="599">
        <v>300</v>
      </c>
      <c r="AT409" s="599">
        <v>695</v>
      </c>
      <c r="AU409" s="599">
        <v>346</v>
      </c>
      <c r="AV409" s="599">
        <v>104</v>
      </c>
      <c r="AW409" s="599">
        <v>27</v>
      </c>
      <c r="AX409" s="599">
        <v>12</v>
      </c>
      <c r="AY409" s="599">
        <v>14</v>
      </c>
      <c r="AZ409" s="599">
        <v>4</v>
      </c>
      <c r="BA409" s="599">
        <v>1</v>
      </c>
      <c r="BB409" s="599">
        <v>0</v>
      </c>
      <c r="BC409" s="592"/>
      <c r="BD409" s="827"/>
      <c r="BE409" s="597" t="s">
        <v>45</v>
      </c>
      <c r="BF409" s="599">
        <v>196</v>
      </c>
      <c r="BG409" s="599">
        <v>720</v>
      </c>
      <c r="BH409" s="599">
        <v>499</v>
      </c>
      <c r="BI409" s="599">
        <v>202</v>
      </c>
      <c r="BJ409" s="599">
        <v>71</v>
      </c>
      <c r="BK409" s="599">
        <v>41</v>
      </c>
      <c r="BL409" s="599">
        <v>14</v>
      </c>
      <c r="BM409" s="599">
        <v>8</v>
      </c>
      <c r="BN409" s="599">
        <v>2</v>
      </c>
      <c r="BO409" s="599">
        <v>0</v>
      </c>
      <c r="BP409"/>
      <c r="BQ409" s="827"/>
      <c r="BR409" s="597" t="s">
        <v>45</v>
      </c>
      <c r="BS409" s="599">
        <v>337</v>
      </c>
      <c r="BT409" s="599">
        <v>963</v>
      </c>
      <c r="BU409" s="599">
        <v>537</v>
      </c>
      <c r="BV409" s="599">
        <v>155</v>
      </c>
      <c r="BW409" s="599">
        <v>44</v>
      </c>
      <c r="BX409" s="599">
        <v>23</v>
      </c>
      <c r="BY409" s="599">
        <v>6</v>
      </c>
      <c r="BZ409" s="599">
        <v>3</v>
      </c>
      <c r="CA409" s="599">
        <v>0</v>
      </c>
      <c r="CB409" s="599">
        <v>0</v>
      </c>
      <c r="CC409" s="592"/>
      <c r="CD409" s="827"/>
      <c r="CE409" s="597" t="s">
        <v>45</v>
      </c>
      <c r="CF409" s="599">
        <v>159</v>
      </c>
      <c r="CG409" s="599">
        <v>452</v>
      </c>
      <c r="CH409" s="599">
        <v>308</v>
      </c>
      <c r="CI409" s="599">
        <v>151</v>
      </c>
      <c r="CJ409" s="599">
        <v>54</v>
      </c>
      <c r="CK409" s="599">
        <v>30</v>
      </c>
      <c r="CL409" s="599">
        <v>22</v>
      </c>
      <c r="CM409" s="599">
        <v>9</v>
      </c>
      <c r="CN409" s="599">
        <v>3</v>
      </c>
      <c r="CO409" s="599">
        <v>0</v>
      </c>
      <c r="CP409"/>
      <c r="CQ409" s="827"/>
      <c r="CR409" s="597" t="s">
        <v>45</v>
      </c>
      <c r="CS409" s="599">
        <v>133</v>
      </c>
      <c r="CT409" s="599">
        <v>321</v>
      </c>
      <c r="CU409" s="599">
        <v>261</v>
      </c>
      <c r="CV409" s="599">
        <v>131</v>
      </c>
      <c r="CW409" s="599">
        <v>59</v>
      </c>
      <c r="CX409" s="599">
        <v>36</v>
      </c>
      <c r="CY409" s="599">
        <v>22</v>
      </c>
      <c r="CZ409" s="599">
        <v>10</v>
      </c>
      <c r="DA409" s="599">
        <v>3</v>
      </c>
      <c r="DB409" s="599">
        <v>0</v>
      </c>
      <c r="DC409" s="592"/>
      <c r="DD409" s="827"/>
      <c r="DE409" s="597" t="s">
        <v>45</v>
      </c>
      <c r="DF409" s="599">
        <v>363</v>
      </c>
      <c r="DG409" s="599">
        <v>1094</v>
      </c>
      <c r="DH409" s="599">
        <v>584</v>
      </c>
      <c r="DI409" s="599">
        <v>175</v>
      </c>
      <c r="DJ409" s="599">
        <v>39</v>
      </c>
      <c r="DK409" s="599">
        <v>17</v>
      </c>
      <c r="DL409" s="599">
        <v>6</v>
      </c>
      <c r="DM409" s="599">
        <v>2</v>
      </c>
      <c r="DN409" s="599">
        <v>0</v>
      </c>
      <c r="DO409" s="599">
        <v>0</v>
      </c>
    </row>
    <row r="410" spans="1:119" ht="14.45" customHeight="1" x14ac:dyDescent="0.2">
      <c r="A410"/>
      <c r="B410" s="838"/>
      <c r="C410" s="592"/>
      <c r="D410" s="827"/>
      <c r="E410" s="597" t="s">
        <v>33</v>
      </c>
      <c r="F410" s="599">
        <v>293</v>
      </c>
      <c r="G410" s="599">
        <v>931</v>
      </c>
      <c r="H410" s="599">
        <v>894</v>
      </c>
      <c r="I410" s="599">
        <v>391</v>
      </c>
      <c r="J410" s="599">
        <v>87</v>
      </c>
      <c r="K410" s="599">
        <v>42</v>
      </c>
      <c r="L410" s="599">
        <v>16</v>
      </c>
      <c r="M410" s="599">
        <v>5</v>
      </c>
      <c r="N410" s="599">
        <v>0</v>
      </c>
      <c r="O410" s="599">
        <v>0</v>
      </c>
      <c r="P410" s="592"/>
      <c r="Q410" s="827"/>
      <c r="R410" s="597" t="s">
        <v>33</v>
      </c>
      <c r="S410" s="599">
        <v>105</v>
      </c>
      <c r="T410" s="599">
        <v>414</v>
      </c>
      <c r="U410" s="599">
        <v>403</v>
      </c>
      <c r="V410" s="599">
        <v>167</v>
      </c>
      <c r="W410" s="599">
        <v>33</v>
      </c>
      <c r="X410" s="599">
        <v>16</v>
      </c>
      <c r="Y410" s="599">
        <v>4</v>
      </c>
      <c r="Z410" s="599">
        <v>2</v>
      </c>
      <c r="AA410" s="599">
        <v>0</v>
      </c>
      <c r="AB410" s="599">
        <v>0</v>
      </c>
      <c r="AC410" s="592"/>
      <c r="AD410" s="827"/>
      <c r="AE410" s="597" t="s">
        <v>33</v>
      </c>
      <c r="AF410" s="599">
        <v>188</v>
      </c>
      <c r="AG410" s="599">
        <v>517</v>
      </c>
      <c r="AH410" s="599">
        <v>491</v>
      </c>
      <c r="AI410" s="599">
        <v>224</v>
      </c>
      <c r="AJ410" s="599">
        <v>54</v>
      </c>
      <c r="AK410" s="599">
        <v>26</v>
      </c>
      <c r="AL410" s="599">
        <v>12</v>
      </c>
      <c r="AM410" s="599">
        <v>3</v>
      </c>
      <c r="AN410" s="599">
        <v>0</v>
      </c>
      <c r="AO410" s="599">
        <v>0</v>
      </c>
      <c r="AP410" s="591"/>
      <c r="AQ410" s="827"/>
      <c r="AR410" s="597" t="s">
        <v>33</v>
      </c>
      <c r="AS410" s="599">
        <v>169</v>
      </c>
      <c r="AT410" s="599">
        <v>451</v>
      </c>
      <c r="AU410" s="599">
        <v>343</v>
      </c>
      <c r="AV410" s="599">
        <v>143</v>
      </c>
      <c r="AW410" s="599">
        <v>27</v>
      </c>
      <c r="AX410" s="599">
        <v>13</v>
      </c>
      <c r="AY410" s="599">
        <v>6</v>
      </c>
      <c r="AZ410" s="599">
        <v>1</v>
      </c>
      <c r="BA410" s="599">
        <v>0</v>
      </c>
      <c r="BB410" s="599">
        <v>0</v>
      </c>
      <c r="BC410" s="592"/>
      <c r="BD410" s="827"/>
      <c r="BE410" s="597" t="s">
        <v>33</v>
      </c>
      <c r="BF410" s="599">
        <v>124</v>
      </c>
      <c r="BG410" s="599">
        <v>480</v>
      </c>
      <c r="BH410" s="599">
        <v>551</v>
      </c>
      <c r="BI410" s="599">
        <v>248</v>
      </c>
      <c r="BJ410" s="599">
        <v>60</v>
      </c>
      <c r="BK410" s="599">
        <v>29</v>
      </c>
      <c r="BL410" s="599">
        <v>10</v>
      </c>
      <c r="BM410" s="599">
        <v>4</v>
      </c>
      <c r="BN410" s="599">
        <v>0</v>
      </c>
      <c r="BO410" s="599">
        <v>0</v>
      </c>
      <c r="BP410"/>
      <c r="BQ410" s="827"/>
      <c r="BR410" s="597" t="s">
        <v>33</v>
      </c>
      <c r="BS410" s="599">
        <v>152</v>
      </c>
      <c r="BT410" s="599">
        <v>509</v>
      </c>
      <c r="BU410" s="599">
        <v>454</v>
      </c>
      <c r="BV410" s="599">
        <v>187</v>
      </c>
      <c r="BW410" s="599">
        <v>44</v>
      </c>
      <c r="BX410" s="599">
        <v>23</v>
      </c>
      <c r="BY410" s="599">
        <v>6</v>
      </c>
      <c r="BZ410" s="599">
        <v>1</v>
      </c>
      <c r="CA410" s="599">
        <v>0</v>
      </c>
      <c r="CB410" s="599">
        <v>0</v>
      </c>
      <c r="CC410" s="592"/>
      <c r="CD410" s="827"/>
      <c r="CE410" s="597" t="s">
        <v>33</v>
      </c>
      <c r="CF410" s="599">
        <v>141</v>
      </c>
      <c r="CG410" s="599">
        <v>422</v>
      </c>
      <c r="CH410" s="599">
        <v>440</v>
      </c>
      <c r="CI410" s="599">
        <v>204</v>
      </c>
      <c r="CJ410" s="599">
        <v>43</v>
      </c>
      <c r="CK410" s="599">
        <v>19</v>
      </c>
      <c r="CL410" s="599">
        <v>10</v>
      </c>
      <c r="CM410" s="599">
        <v>4</v>
      </c>
      <c r="CN410" s="599">
        <v>0</v>
      </c>
      <c r="CO410" s="599">
        <v>0</v>
      </c>
      <c r="CP410"/>
      <c r="CQ410" s="827"/>
      <c r="CR410" s="597" t="s">
        <v>33</v>
      </c>
      <c r="CS410" s="599">
        <v>46</v>
      </c>
      <c r="CT410" s="599">
        <v>163</v>
      </c>
      <c r="CU410" s="599">
        <v>187</v>
      </c>
      <c r="CV410" s="599">
        <v>118</v>
      </c>
      <c r="CW410" s="599">
        <v>31</v>
      </c>
      <c r="CX410" s="599">
        <v>20</v>
      </c>
      <c r="CY410" s="599">
        <v>9</v>
      </c>
      <c r="CZ410" s="599">
        <v>5</v>
      </c>
      <c r="DA410" s="599">
        <v>0</v>
      </c>
      <c r="DB410" s="599">
        <v>0</v>
      </c>
      <c r="DC410" s="592"/>
      <c r="DD410" s="827"/>
      <c r="DE410" s="597" t="s">
        <v>33</v>
      </c>
      <c r="DF410" s="599">
        <v>247</v>
      </c>
      <c r="DG410" s="599">
        <v>768</v>
      </c>
      <c r="DH410" s="599">
        <v>707</v>
      </c>
      <c r="DI410" s="599">
        <v>273</v>
      </c>
      <c r="DJ410" s="599">
        <v>56</v>
      </c>
      <c r="DK410" s="599">
        <v>22</v>
      </c>
      <c r="DL410" s="599">
        <v>7</v>
      </c>
      <c r="DM410" s="599">
        <v>0</v>
      </c>
      <c r="DN410" s="599">
        <v>0</v>
      </c>
      <c r="DO410" s="599">
        <v>0</v>
      </c>
    </row>
    <row r="411" spans="1:119" ht="14.45" customHeight="1" x14ac:dyDescent="0.2">
      <c r="A411"/>
      <c r="B411" s="838"/>
      <c r="C411" s="592"/>
      <c r="D411" s="827"/>
      <c r="E411" s="597" t="s">
        <v>34</v>
      </c>
      <c r="F411" s="599">
        <v>362</v>
      </c>
      <c r="G411" s="599">
        <v>1295</v>
      </c>
      <c r="H411" s="599">
        <v>1474</v>
      </c>
      <c r="I411" s="599">
        <v>867</v>
      </c>
      <c r="J411" s="599">
        <v>223</v>
      </c>
      <c r="K411" s="599">
        <v>104</v>
      </c>
      <c r="L411" s="599">
        <v>47</v>
      </c>
      <c r="M411" s="599">
        <v>14</v>
      </c>
      <c r="N411" s="599">
        <v>8</v>
      </c>
      <c r="O411" s="599">
        <v>0</v>
      </c>
      <c r="P411" s="592"/>
      <c r="Q411" s="827"/>
      <c r="R411" s="597" t="s">
        <v>34</v>
      </c>
      <c r="S411" s="599">
        <v>104</v>
      </c>
      <c r="T411" s="599">
        <v>578</v>
      </c>
      <c r="U411" s="599">
        <v>698</v>
      </c>
      <c r="V411" s="599">
        <v>408</v>
      </c>
      <c r="W411" s="599">
        <v>102</v>
      </c>
      <c r="X411" s="599">
        <v>45</v>
      </c>
      <c r="Y411" s="599">
        <v>27</v>
      </c>
      <c r="Z411" s="599">
        <v>7</v>
      </c>
      <c r="AA411" s="599">
        <v>5</v>
      </c>
      <c r="AB411" s="599">
        <v>0</v>
      </c>
      <c r="AC411" s="592"/>
      <c r="AD411" s="827"/>
      <c r="AE411" s="597" t="s">
        <v>34</v>
      </c>
      <c r="AF411" s="599">
        <v>258</v>
      </c>
      <c r="AG411" s="599">
        <v>717</v>
      </c>
      <c r="AH411" s="599">
        <v>776</v>
      </c>
      <c r="AI411" s="599">
        <v>459</v>
      </c>
      <c r="AJ411" s="599">
        <v>121</v>
      </c>
      <c r="AK411" s="599">
        <v>59</v>
      </c>
      <c r="AL411" s="599">
        <v>20</v>
      </c>
      <c r="AM411" s="599">
        <v>7</v>
      </c>
      <c r="AN411" s="599">
        <v>3</v>
      </c>
      <c r="AO411" s="599">
        <v>0</v>
      </c>
      <c r="AP411" s="591"/>
      <c r="AQ411" s="827"/>
      <c r="AR411" s="597" t="s">
        <v>34</v>
      </c>
      <c r="AS411" s="599">
        <v>183</v>
      </c>
      <c r="AT411" s="599">
        <v>629</v>
      </c>
      <c r="AU411" s="599">
        <v>583</v>
      </c>
      <c r="AV411" s="599">
        <v>297</v>
      </c>
      <c r="AW411" s="599">
        <v>67</v>
      </c>
      <c r="AX411" s="599">
        <v>29</v>
      </c>
      <c r="AY411" s="599">
        <v>10</v>
      </c>
      <c r="AZ411" s="599">
        <v>3</v>
      </c>
      <c r="BA411" s="599">
        <v>5</v>
      </c>
      <c r="BB411" s="599">
        <v>0</v>
      </c>
      <c r="BC411" s="592"/>
      <c r="BD411" s="827"/>
      <c r="BE411" s="597" t="s">
        <v>34</v>
      </c>
      <c r="BF411" s="599">
        <v>179</v>
      </c>
      <c r="BG411" s="599">
        <v>666</v>
      </c>
      <c r="BH411" s="599">
        <v>891</v>
      </c>
      <c r="BI411" s="599">
        <v>570</v>
      </c>
      <c r="BJ411" s="599">
        <v>156</v>
      </c>
      <c r="BK411" s="599">
        <v>75</v>
      </c>
      <c r="BL411" s="599">
        <v>37</v>
      </c>
      <c r="BM411" s="599">
        <v>11</v>
      </c>
      <c r="BN411" s="599">
        <v>3</v>
      </c>
      <c r="BO411" s="599">
        <v>0</v>
      </c>
      <c r="BP411"/>
      <c r="BQ411" s="827"/>
      <c r="BR411" s="597" t="s">
        <v>34</v>
      </c>
      <c r="BS411" s="599">
        <v>162</v>
      </c>
      <c r="BT411" s="599">
        <v>591</v>
      </c>
      <c r="BU411" s="599">
        <v>574</v>
      </c>
      <c r="BV411" s="599">
        <v>345</v>
      </c>
      <c r="BW411" s="599">
        <v>82</v>
      </c>
      <c r="BX411" s="599">
        <v>32</v>
      </c>
      <c r="BY411" s="599">
        <v>15</v>
      </c>
      <c r="BZ411" s="599">
        <v>2</v>
      </c>
      <c r="CA411" s="599">
        <v>1</v>
      </c>
      <c r="CB411" s="599">
        <v>0</v>
      </c>
      <c r="CC411" s="592"/>
      <c r="CD411" s="827"/>
      <c r="CE411" s="597" t="s">
        <v>34</v>
      </c>
      <c r="CF411" s="599">
        <v>200</v>
      </c>
      <c r="CG411" s="599">
        <v>704</v>
      </c>
      <c r="CH411" s="599">
        <v>900</v>
      </c>
      <c r="CI411" s="599">
        <v>522</v>
      </c>
      <c r="CJ411" s="599">
        <v>141</v>
      </c>
      <c r="CK411" s="599">
        <v>72</v>
      </c>
      <c r="CL411" s="599">
        <v>32</v>
      </c>
      <c r="CM411" s="599">
        <v>12</v>
      </c>
      <c r="CN411" s="599">
        <v>7</v>
      </c>
      <c r="CO411" s="599">
        <v>0</v>
      </c>
      <c r="CP411"/>
      <c r="CQ411" s="827"/>
      <c r="CR411" s="597" t="s">
        <v>34</v>
      </c>
      <c r="CS411" s="599">
        <v>57</v>
      </c>
      <c r="CT411" s="599">
        <v>226</v>
      </c>
      <c r="CU411" s="599">
        <v>291</v>
      </c>
      <c r="CV411" s="599">
        <v>227</v>
      </c>
      <c r="CW411" s="599">
        <v>68</v>
      </c>
      <c r="CX411" s="599">
        <v>54</v>
      </c>
      <c r="CY411" s="599">
        <v>28</v>
      </c>
      <c r="CZ411" s="599">
        <v>11</v>
      </c>
      <c r="DA411" s="599">
        <v>7</v>
      </c>
      <c r="DB411" s="599">
        <v>0</v>
      </c>
      <c r="DC411" s="592"/>
      <c r="DD411" s="827"/>
      <c r="DE411" s="597" t="s">
        <v>34</v>
      </c>
      <c r="DF411" s="599">
        <v>305</v>
      </c>
      <c r="DG411" s="599">
        <v>1069</v>
      </c>
      <c r="DH411" s="599">
        <v>1183</v>
      </c>
      <c r="DI411" s="599">
        <v>640</v>
      </c>
      <c r="DJ411" s="599">
        <v>155</v>
      </c>
      <c r="DK411" s="599">
        <v>50</v>
      </c>
      <c r="DL411" s="599">
        <v>19</v>
      </c>
      <c r="DM411" s="599">
        <v>3</v>
      </c>
      <c r="DN411" s="599">
        <v>1</v>
      </c>
      <c r="DO411" s="599">
        <v>0</v>
      </c>
    </row>
    <row r="412" spans="1:119" ht="14.45" customHeight="1" x14ac:dyDescent="0.2">
      <c r="A412"/>
      <c r="B412" s="838"/>
      <c r="C412" s="592"/>
      <c r="D412" s="827"/>
      <c r="E412" s="597" t="s">
        <v>35</v>
      </c>
      <c r="F412" s="599">
        <v>433</v>
      </c>
      <c r="G412" s="599">
        <v>1762</v>
      </c>
      <c r="H412" s="599">
        <v>2723</v>
      </c>
      <c r="I412" s="599">
        <v>2063</v>
      </c>
      <c r="J412" s="599">
        <v>676</v>
      </c>
      <c r="K412" s="599">
        <v>310</v>
      </c>
      <c r="L412" s="599">
        <v>97</v>
      </c>
      <c r="M412" s="599">
        <v>35</v>
      </c>
      <c r="N412" s="599">
        <v>5</v>
      </c>
      <c r="O412" s="599">
        <v>0</v>
      </c>
      <c r="P412" s="592"/>
      <c r="Q412" s="827"/>
      <c r="R412" s="597" t="s">
        <v>35</v>
      </c>
      <c r="S412" s="599">
        <v>117</v>
      </c>
      <c r="T412" s="599">
        <v>730</v>
      </c>
      <c r="U412" s="599">
        <v>1361</v>
      </c>
      <c r="V412" s="599">
        <v>1025</v>
      </c>
      <c r="W412" s="599">
        <v>346</v>
      </c>
      <c r="X412" s="599">
        <v>163</v>
      </c>
      <c r="Y412" s="599">
        <v>48</v>
      </c>
      <c r="Z412" s="599">
        <v>20</v>
      </c>
      <c r="AA412" s="599">
        <v>4</v>
      </c>
      <c r="AB412" s="599">
        <v>0</v>
      </c>
      <c r="AC412" s="592"/>
      <c r="AD412" s="827"/>
      <c r="AE412" s="597" t="s">
        <v>35</v>
      </c>
      <c r="AF412" s="599">
        <v>316</v>
      </c>
      <c r="AG412" s="599">
        <v>1032</v>
      </c>
      <c r="AH412" s="599">
        <v>1362</v>
      </c>
      <c r="AI412" s="599">
        <v>1038</v>
      </c>
      <c r="AJ412" s="599">
        <v>330</v>
      </c>
      <c r="AK412" s="599">
        <v>147</v>
      </c>
      <c r="AL412" s="599">
        <v>49</v>
      </c>
      <c r="AM412" s="599">
        <v>15</v>
      </c>
      <c r="AN412" s="599">
        <v>1</v>
      </c>
      <c r="AO412" s="599">
        <v>0</v>
      </c>
      <c r="AP412" s="591"/>
      <c r="AQ412" s="827"/>
      <c r="AR412" s="597" t="s">
        <v>35</v>
      </c>
      <c r="AS412" s="599">
        <v>218</v>
      </c>
      <c r="AT412" s="599">
        <v>825</v>
      </c>
      <c r="AU412" s="599">
        <v>1016</v>
      </c>
      <c r="AV412" s="599">
        <v>580</v>
      </c>
      <c r="AW412" s="599">
        <v>165</v>
      </c>
      <c r="AX412" s="599">
        <v>62</v>
      </c>
      <c r="AY412" s="599">
        <v>20</v>
      </c>
      <c r="AZ412" s="599">
        <v>13</v>
      </c>
      <c r="BA412" s="599">
        <v>2</v>
      </c>
      <c r="BB412" s="599">
        <v>0</v>
      </c>
      <c r="BC412" s="592"/>
      <c r="BD412" s="827"/>
      <c r="BE412" s="597" t="s">
        <v>35</v>
      </c>
      <c r="BF412" s="599">
        <v>215</v>
      </c>
      <c r="BG412" s="599">
        <v>937</v>
      </c>
      <c r="BH412" s="599">
        <v>1707</v>
      </c>
      <c r="BI412" s="599">
        <v>1483</v>
      </c>
      <c r="BJ412" s="599">
        <v>511</v>
      </c>
      <c r="BK412" s="599">
        <v>248</v>
      </c>
      <c r="BL412" s="599">
        <v>77</v>
      </c>
      <c r="BM412" s="599">
        <v>22</v>
      </c>
      <c r="BN412" s="599">
        <v>3</v>
      </c>
      <c r="BO412" s="599">
        <v>0</v>
      </c>
      <c r="BP412"/>
      <c r="BQ412" s="827"/>
      <c r="BR412" s="597" t="s">
        <v>35</v>
      </c>
      <c r="BS412" s="599">
        <v>148</v>
      </c>
      <c r="BT412" s="599">
        <v>600</v>
      </c>
      <c r="BU412" s="599">
        <v>780</v>
      </c>
      <c r="BV412" s="599">
        <v>543</v>
      </c>
      <c r="BW412" s="599">
        <v>162</v>
      </c>
      <c r="BX412" s="599">
        <v>69</v>
      </c>
      <c r="BY412" s="599">
        <v>24</v>
      </c>
      <c r="BZ412" s="599">
        <v>7</v>
      </c>
      <c r="CA412" s="599">
        <v>3</v>
      </c>
      <c r="CB412" s="599">
        <v>0</v>
      </c>
      <c r="CC412" s="592"/>
      <c r="CD412" s="827"/>
      <c r="CE412" s="597" t="s">
        <v>35</v>
      </c>
      <c r="CF412" s="599">
        <v>285</v>
      </c>
      <c r="CG412" s="599">
        <v>1162</v>
      </c>
      <c r="CH412" s="599">
        <v>1943</v>
      </c>
      <c r="CI412" s="599">
        <v>1520</v>
      </c>
      <c r="CJ412" s="599">
        <v>514</v>
      </c>
      <c r="CK412" s="599">
        <v>241</v>
      </c>
      <c r="CL412" s="599">
        <v>73</v>
      </c>
      <c r="CM412" s="599">
        <v>28</v>
      </c>
      <c r="CN412" s="599">
        <v>2</v>
      </c>
      <c r="CO412" s="599">
        <v>0</v>
      </c>
      <c r="CP412"/>
      <c r="CQ412" s="827"/>
      <c r="CR412" s="597" t="s">
        <v>35</v>
      </c>
      <c r="CS412" s="599">
        <v>57</v>
      </c>
      <c r="CT412" s="599">
        <v>226</v>
      </c>
      <c r="CU412" s="599">
        <v>434</v>
      </c>
      <c r="CV412" s="599">
        <v>410</v>
      </c>
      <c r="CW412" s="599">
        <v>190</v>
      </c>
      <c r="CX412" s="599">
        <v>80</v>
      </c>
      <c r="CY412" s="599">
        <v>36</v>
      </c>
      <c r="CZ412" s="599">
        <v>21</v>
      </c>
      <c r="DA412" s="599">
        <v>3</v>
      </c>
      <c r="DB412" s="599">
        <v>0</v>
      </c>
      <c r="DC412" s="592"/>
      <c r="DD412" s="827"/>
      <c r="DE412" s="597" t="s">
        <v>35</v>
      </c>
      <c r="DF412" s="599">
        <v>376</v>
      </c>
      <c r="DG412" s="599">
        <v>1536</v>
      </c>
      <c r="DH412" s="599">
        <v>2289</v>
      </c>
      <c r="DI412" s="599">
        <v>1653</v>
      </c>
      <c r="DJ412" s="599">
        <v>486</v>
      </c>
      <c r="DK412" s="599">
        <v>230</v>
      </c>
      <c r="DL412" s="599">
        <v>61</v>
      </c>
      <c r="DM412" s="599">
        <v>14</v>
      </c>
      <c r="DN412" s="599">
        <v>2</v>
      </c>
      <c r="DO412" s="599">
        <v>0</v>
      </c>
    </row>
    <row r="413" spans="1:119" ht="14.45" customHeight="1" x14ac:dyDescent="0.2">
      <c r="A413"/>
      <c r="B413" s="838"/>
      <c r="C413" s="592"/>
      <c r="D413" s="827"/>
      <c r="E413" s="597" t="s">
        <v>36</v>
      </c>
      <c r="F413" s="599">
        <v>668</v>
      </c>
      <c r="G413" s="599">
        <v>2710</v>
      </c>
      <c r="H413" s="599">
        <v>4944</v>
      </c>
      <c r="I413" s="599">
        <v>5458</v>
      </c>
      <c r="J413" s="599">
        <v>2304</v>
      </c>
      <c r="K413" s="599">
        <v>1135</v>
      </c>
      <c r="L413" s="599">
        <v>519</v>
      </c>
      <c r="M413" s="599">
        <v>128</v>
      </c>
      <c r="N413" s="599">
        <v>24</v>
      </c>
      <c r="O413" s="599">
        <v>6</v>
      </c>
      <c r="P413" s="592"/>
      <c r="Q413" s="827"/>
      <c r="R413" s="597" t="s">
        <v>36</v>
      </c>
      <c r="S413" s="599">
        <v>182</v>
      </c>
      <c r="T413" s="599">
        <v>980</v>
      </c>
      <c r="U413" s="599">
        <v>2337</v>
      </c>
      <c r="V413" s="599">
        <v>2718</v>
      </c>
      <c r="W413" s="599">
        <v>1196</v>
      </c>
      <c r="X413" s="599">
        <v>620</v>
      </c>
      <c r="Y413" s="599">
        <v>275</v>
      </c>
      <c r="Z413" s="599">
        <v>78</v>
      </c>
      <c r="AA413" s="599">
        <v>15</v>
      </c>
      <c r="AB413" s="599">
        <v>2</v>
      </c>
      <c r="AC413" s="592"/>
      <c r="AD413" s="827"/>
      <c r="AE413" s="597" t="s">
        <v>36</v>
      </c>
      <c r="AF413" s="599">
        <v>486</v>
      </c>
      <c r="AG413" s="599">
        <v>1730</v>
      </c>
      <c r="AH413" s="599">
        <v>2607</v>
      </c>
      <c r="AI413" s="599">
        <v>2740</v>
      </c>
      <c r="AJ413" s="599">
        <v>1108</v>
      </c>
      <c r="AK413" s="599">
        <v>515</v>
      </c>
      <c r="AL413" s="599">
        <v>244</v>
      </c>
      <c r="AM413" s="599">
        <v>50</v>
      </c>
      <c r="AN413" s="599">
        <v>9</v>
      </c>
      <c r="AO413" s="599">
        <v>4</v>
      </c>
      <c r="AP413" s="591"/>
      <c r="AQ413" s="827"/>
      <c r="AR413" s="597" t="s">
        <v>36</v>
      </c>
      <c r="AS413" s="599">
        <v>326</v>
      </c>
      <c r="AT413" s="599">
        <v>1249</v>
      </c>
      <c r="AU413" s="599">
        <v>1771</v>
      </c>
      <c r="AV413" s="599">
        <v>1577</v>
      </c>
      <c r="AW413" s="599">
        <v>541</v>
      </c>
      <c r="AX413" s="599">
        <v>239</v>
      </c>
      <c r="AY413" s="599">
        <v>96</v>
      </c>
      <c r="AZ413" s="599">
        <v>18</v>
      </c>
      <c r="BA413" s="599">
        <v>3</v>
      </c>
      <c r="BB413" s="599">
        <v>1</v>
      </c>
      <c r="BC413" s="592"/>
      <c r="BD413" s="827"/>
      <c r="BE413" s="597" t="s">
        <v>36</v>
      </c>
      <c r="BF413" s="599">
        <v>342</v>
      </c>
      <c r="BG413" s="599">
        <v>1461</v>
      </c>
      <c r="BH413" s="599">
        <v>3173</v>
      </c>
      <c r="BI413" s="599">
        <v>3881</v>
      </c>
      <c r="BJ413" s="599">
        <v>1763</v>
      </c>
      <c r="BK413" s="599">
        <v>896</v>
      </c>
      <c r="BL413" s="599">
        <v>423</v>
      </c>
      <c r="BM413" s="599">
        <v>110</v>
      </c>
      <c r="BN413" s="599">
        <v>21</v>
      </c>
      <c r="BO413" s="599">
        <v>5</v>
      </c>
      <c r="BP413"/>
      <c r="BQ413" s="827"/>
      <c r="BR413" s="597" t="s">
        <v>36</v>
      </c>
      <c r="BS413" s="599">
        <v>170</v>
      </c>
      <c r="BT413" s="599">
        <v>661</v>
      </c>
      <c r="BU413" s="599">
        <v>978</v>
      </c>
      <c r="BV413" s="599">
        <v>890</v>
      </c>
      <c r="BW413" s="599">
        <v>304</v>
      </c>
      <c r="BX413" s="599">
        <v>158</v>
      </c>
      <c r="BY413" s="599">
        <v>76</v>
      </c>
      <c r="BZ413" s="599">
        <v>21</v>
      </c>
      <c r="CA413" s="599">
        <v>7</v>
      </c>
      <c r="CB413" s="599">
        <v>2</v>
      </c>
      <c r="CC413" s="592"/>
      <c r="CD413" s="827"/>
      <c r="CE413" s="597" t="s">
        <v>36</v>
      </c>
      <c r="CF413" s="599">
        <v>498</v>
      </c>
      <c r="CG413" s="599">
        <v>2049</v>
      </c>
      <c r="CH413" s="599">
        <v>3966</v>
      </c>
      <c r="CI413" s="599">
        <v>4568</v>
      </c>
      <c r="CJ413" s="599">
        <v>2000</v>
      </c>
      <c r="CK413" s="599">
        <v>977</v>
      </c>
      <c r="CL413" s="599">
        <v>443</v>
      </c>
      <c r="CM413" s="599">
        <v>107</v>
      </c>
      <c r="CN413" s="599">
        <v>17</v>
      </c>
      <c r="CO413" s="599">
        <v>4</v>
      </c>
      <c r="CP413"/>
      <c r="CQ413" s="827"/>
      <c r="CR413" s="597" t="s">
        <v>36</v>
      </c>
      <c r="CS413" s="599">
        <v>74</v>
      </c>
      <c r="CT413" s="599">
        <v>338</v>
      </c>
      <c r="CU413" s="599">
        <v>732</v>
      </c>
      <c r="CV413" s="599">
        <v>917</v>
      </c>
      <c r="CW413" s="599">
        <v>434</v>
      </c>
      <c r="CX413" s="599">
        <v>254</v>
      </c>
      <c r="CY413" s="599">
        <v>130</v>
      </c>
      <c r="CZ413" s="599">
        <v>37</v>
      </c>
      <c r="DA413" s="599">
        <v>9</v>
      </c>
      <c r="DB413" s="599">
        <v>4</v>
      </c>
      <c r="DC413" s="592"/>
      <c r="DD413" s="827"/>
      <c r="DE413" s="597" t="s">
        <v>36</v>
      </c>
      <c r="DF413" s="599">
        <v>594</v>
      </c>
      <c r="DG413" s="599">
        <v>2372</v>
      </c>
      <c r="DH413" s="599">
        <v>4212</v>
      </c>
      <c r="DI413" s="599">
        <v>4541</v>
      </c>
      <c r="DJ413" s="599">
        <v>1870</v>
      </c>
      <c r="DK413" s="599">
        <v>881</v>
      </c>
      <c r="DL413" s="599">
        <v>389</v>
      </c>
      <c r="DM413" s="599">
        <v>91</v>
      </c>
      <c r="DN413" s="599">
        <v>15</v>
      </c>
      <c r="DO413" s="599">
        <v>2</v>
      </c>
    </row>
    <row r="414" spans="1:119" ht="14.45" customHeight="1" x14ac:dyDescent="0.2">
      <c r="A414"/>
      <c r="B414" s="838"/>
      <c r="C414" s="592"/>
      <c r="D414" s="827"/>
      <c r="E414" s="597" t="s">
        <v>37</v>
      </c>
      <c r="F414" s="599">
        <v>770</v>
      </c>
      <c r="G414" s="599">
        <v>2780</v>
      </c>
      <c r="H414" s="599">
        <v>6731</v>
      </c>
      <c r="I414" s="599">
        <v>10207</v>
      </c>
      <c r="J414" s="599">
        <v>6008</v>
      </c>
      <c r="K414" s="599">
        <v>4181</v>
      </c>
      <c r="L414" s="599">
        <v>2147</v>
      </c>
      <c r="M414" s="599">
        <v>726</v>
      </c>
      <c r="N414" s="599">
        <v>243</v>
      </c>
      <c r="O414" s="599">
        <v>27</v>
      </c>
      <c r="P414" s="592"/>
      <c r="Q414" s="827"/>
      <c r="R414" s="597" t="s">
        <v>37</v>
      </c>
      <c r="S414" s="599">
        <v>169</v>
      </c>
      <c r="T414" s="599">
        <v>965</v>
      </c>
      <c r="U414" s="599">
        <v>2802</v>
      </c>
      <c r="V414" s="599">
        <v>4770</v>
      </c>
      <c r="W414" s="599">
        <v>3006</v>
      </c>
      <c r="X414" s="599">
        <v>2205</v>
      </c>
      <c r="Y414" s="599">
        <v>1202</v>
      </c>
      <c r="Z414" s="599">
        <v>440</v>
      </c>
      <c r="AA414" s="599">
        <v>156</v>
      </c>
      <c r="AB414" s="599">
        <v>14</v>
      </c>
      <c r="AC414" s="592"/>
      <c r="AD414" s="827"/>
      <c r="AE414" s="597" t="s">
        <v>37</v>
      </c>
      <c r="AF414" s="599">
        <v>601</v>
      </c>
      <c r="AG414" s="599">
        <v>1815</v>
      </c>
      <c r="AH414" s="599">
        <v>3929</v>
      </c>
      <c r="AI414" s="599">
        <v>5437</v>
      </c>
      <c r="AJ414" s="599">
        <v>3002</v>
      </c>
      <c r="AK414" s="599">
        <v>1976</v>
      </c>
      <c r="AL414" s="599">
        <v>945</v>
      </c>
      <c r="AM414" s="599">
        <v>286</v>
      </c>
      <c r="AN414" s="599">
        <v>87</v>
      </c>
      <c r="AO414" s="599">
        <v>13</v>
      </c>
      <c r="AP414" s="591"/>
      <c r="AQ414" s="827"/>
      <c r="AR414" s="597" t="s">
        <v>37</v>
      </c>
      <c r="AS414" s="599">
        <v>379</v>
      </c>
      <c r="AT414" s="599">
        <v>1257</v>
      </c>
      <c r="AU414" s="599">
        <v>2432</v>
      </c>
      <c r="AV414" s="599">
        <v>2848</v>
      </c>
      <c r="AW414" s="599">
        <v>1286</v>
      </c>
      <c r="AX414" s="599">
        <v>874</v>
      </c>
      <c r="AY414" s="599">
        <v>375</v>
      </c>
      <c r="AZ414" s="599">
        <v>113</v>
      </c>
      <c r="BA414" s="599">
        <v>33</v>
      </c>
      <c r="BB414" s="599">
        <v>4</v>
      </c>
      <c r="BC414" s="592"/>
      <c r="BD414" s="827"/>
      <c r="BE414" s="597" t="s">
        <v>37</v>
      </c>
      <c r="BF414" s="599">
        <v>391</v>
      </c>
      <c r="BG414" s="599">
        <v>1523</v>
      </c>
      <c r="BH414" s="599">
        <v>4299</v>
      </c>
      <c r="BI414" s="599">
        <v>7359</v>
      </c>
      <c r="BJ414" s="599">
        <v>4722</v>
      </c>
      <c r="BK414" s="599">
        <v>3307</v>
      </c>
      <c r="BL414" s="599">
        <v>1772</v>
      </c>
      <c r="BM414" s="599">
        <v>613</v>
      </c>
      <c r="BN414" s="599">
        <v>210</v>
      </c>
      <c r="BO414" s="599">
        <v>23</v>
      </c>
      <c r="BP414"/>
      <c r="BQ414" s="827"/>
      <c r="BR414" s="597" t="s">
        <v>37</v>
      </c>
      <c r="BS414" s="599">
        <v>150</v>
      </c>
      <c r="BT414" s="599">
        <v>517</v>
      </c>
      <c r="BU414" s="599">
        <v>906</v>
      </c>
      <c r="BV414" s="599">
        <v>1139</v>
      </c>
      <c r="BW414" s="599">
        <v>560</v>
      </c>
      <c r="BX414" s="599">
        <v>385</v>
      </c>
      <c r="BY414" s="599">
        <v>159</v>
      </c>
      <c r="BZ414" s="599">
        <v>75</v>
      </c>
      <c r="CA414" s="599">
        <v>19</v>
      </c>
      <c r="CB414" s="599">
        <v>3</v>
      </c>
      <c r="CC414" s="592"/>
      <c r="CD414" s="827"/>
      <c r="CE414" s="597" t="s">
        <v>37</v>
      </c>
      <c r="CF414" s="599">
        <v>620</v>
      </c>
      <c r="CG414" s="599">
        <v>2263</v>
      </c>
      <c r="CH414" s="599">
        <v>5825</v>
      </c>
      <c r="CI414" s="599">
        <v>9068</v>
      </c>
      <c r="CJ414" s="599">
        <v>5448</v>
      </c>
      <c r="CK414" s="599">
        <v>3796</v>
      </c>
      <c r="CL414" s="599">
        <v>1988</v>
      </c>
      <c r="CM414" s="599">
        <v>651</v>
      </c>
      <c r="CN414" s="599">
        <v>224</v>
      </c>
      <c r="CO414" s="599">
        <v>24</v>
      </c>
      <c r="CP414"/>
      <c r="CQ414" s="827"/>
      <c r="CR414" s="597" t="s">
        <v>37</v>
      </c>
      <c r="CS414" s="599">
        <v>83</v>
      </c>
      <c r="CT414" s="599">
        <v>287</v>
      </c>
      <c r="CU414" s="599">
        <v>856</v>
      </c>
      <c r="CV414" s="599">
        <v>1544</v>
      </c>
      <c r="CW414" s="599">
        <v>1000</v>
      </c>
      <c r="CX414" s="599">
        <v>763</v>
      </c>
      <c r="CY414" s="599">
        <v>476</v>
      </c>
      <c r="CZ414" s="599">
        <v>160</v>
      </c>
      <c r="DA414" s="599">
        <v>57</v>
      </c>
      <c r="DB414" s="599">
        <v>11</v>
      </c>
      <c r="DC414" s="592"/>
      <c r="DD414" s="827"/>
      <c r="DE414" s="597" t="s">
        <v>37</v>
      </c>
      <c r="DF414" s="599">
        <v>687</v>
      </c>
      <c r="DG414" s="599">
        <v>2493</v>
      </c>
      <c r="DH414" s="599">
        <v>5875</v>
      </c>
      <c r="DI414" s="599">
        <v>8663</v>
      </c>
      <c r="DJ414" s="599">
        <v>5008</v>
      </c>
      <c r="DK414" s="599">
        <v>3418</v>
      </c>
      <c r="DL414" s="599">
        <v>1671</v>
      </c>
      <c r="DM414" s="599">
        <v>566</v>
      </c>
      <c r="DN414" s="599">
        <v>186</v>
      </c>
      <c r="DO414" s="599">
        <v>16</v>
      </c>
    </row>
    <row r="415" spans="1:119" ht="14.45" customHeight="1" x14ac:dyDescent="0.2">
      <c r="A415"/>
      <c r="B415" s="838"/>
      <c r="C415" s="592"/>
      <c r="D415" s="827"/>
      <c r="E415" s="597" t="s">
        <v>38</v>
      </c>
      <c r="F415" s="599">
        <v>477</v>
      </c>
      <c r="G415" s="599">
        <v>1861</v>
      </c>
      <c r="H415" s="599">
        <v>4835</v>
      </c>
      <c r="I415" s="599">
        <v>10678</v>
      </c>
      <c r="J415" s="599">
        <v>9012</v>
      </c>
      <c r="K415" s="599">
        <v>8678</v>
      </c>
      <c r="L415" s="599">
        <v>6235</v>
      </c>
      <c r="M415" s="599">
        <v>2878</v>
      </c>
      <c r="N415" s="599">
        <v>911</v>
      </c>
      <c r="O415" s="599">
        <v>191</v>
      </c>
      <c r="P415" s="592"/>
      <c r="Q415" s="827"/>
      <c r="R415" s="597" t="s">
        <v>38</v>
      </c>
      <c r="S415" s="599">
        <v>94</v>
      </c>
      <c r="T415" s="599">
        <v>547</v>
      </c>
      <c r="U415" s="599">
        <v>1783</v>
      </c>
      <c r="V415" s="599">
        <v>4598</v>
      </c>
      <c r="W415" s="599">
        <v>4276</v>
      </c>
      <c r="X415" s="599">
        <v>4482</v>
      </c>
      <c r="Y415" s="599">
        <v>3500</v>
      </c>
      <c r="Z415" s="599">
        <v>1760</v>
      </c>
      <c r="AA415" s="599">
        <v>577</v>
      </c>
      <c r="AB415" s="599">
        <v>129</v>
      </c>
      <c r="AC415" s="592"/>
      <c r="AD415" s="827"/>
      <c r="AE415" s="597" t="s">
        <v>38</v>
      </c>
      <c r="AF415" s="599">
        <v>383</v>
      </c>
      <c r="AG415" s="599">
        <v>1314</v>
      </c>
      <c r="AH415" s="599">
        <v>3052</v>
      </c>
      <c r="AI415" s="599">
        <v>6080</v>
      </c>
      <c r="AJ415" s="599">
        <v>4736</v>
      </c>
      <c r="AK415" s="599">
        <v>4196</v>
      </c>
      <c r="AL415" s="599">
        <v>2735</v>
      </c>
      <c r="AM415" s="599">
        <v>1118</v>
      </c>
      <c r="AN415" s="599">
        <v>334</v>
      </c>
      <c r="AO415" s="599">
        <v>62</v>
      </c>
      <c r="AP415" s="591"/>
      <c r="AQ415" s="827"/>
      <c r="AR415" s="597" t="s">
        <v>38</v>
      </c>
      <c r="AS415" s="599">
        <v>237</v>
      </c>
      <c r="AT415" s="599">
        <v>788</v>
      </c>
      <c r="AU415" s="599">
        <v>1768</v>
      </c>
      <c r="AV415" s="599">
        <v>2934</v>
      </c>
      <c r="AW415" s="599">
        <v>2001</v>
      </c>
      <c r="AX415" s="599">
        <v>1563</v>
      </c>
      <c r="AY415" s="599">
        <v>967</v>
      </c>
      <c r="AZ415" s="599">
        <v>391</v>
      </c>
      <c r="BA415" s="599">
        <v>122</v>
      </c>
      <c r="BB415" s="599">
        <v>20</v>
      </c>
      <c r="BC415" s="592"/>
      <c r="BD415" s="827"/>
      <c r="BE415" s="597" t="s">
        <v>38</v>
      </c>
      <c r="BF415" s="599">
        <v>240</v>
      </c>
      <c r="BG415" s="599">
        <v>1073</v>
      </c>
      <c r="BH415" s="599">
        <v>3067</v>
      </c>
      <c r="BI415" s="599">
        <v>7744</v>
      </c>
      <c r="BJ415" s="599">
        <v>7011</v>
      </c>
      <c r="BK415" s="599">
        <v>7115</v>
      </c>
      <c r="BL415" s="599">
        <v>5268</v>
      </c>
      <c r="BM415" s="599">
        <v>2487</v>
      </c>
      <c r="BN415" s="599">
        <v>789</v>
      </c>
      <c r="BO415" s="599">
        <v>171</v>
      </c>
      <c r="BP415"/>
      <c r="BQ415" s="827"/>
      <c r="BR415" s="597" t="s">
        <v>38</v>
      </c>
      <c r="BS415" s="599">
        <v>89</v>
      </c>
      <c r="BT415" s="599">
        <v>304</v>
      </c>
      <c r="BU415" s="599">
        <v>540</v>
      </c>
      <c r="BV415" s="599">
        <v>868</v>
      </c>
      <c r="BW415" s="599">
        <v>624</v>
      </c>
      <c r="BX415" s="599">
        <v>481</v>
      </c>
      <c r="BY415" s="599">
        <v>340</v>
      </c>
      <c r="BZ415" s="599">
        <v>153</v>
      </c>
      <c r="CA415" s="599">
        <v>51</v>
      </c>
      <c r="CB415" s="599">
        <v>10</v>
      </c>
      <c r="CC415" s="592"/>
      <c r="CD415" s="827"/>
      <c r="CE415" s="597" t="s">
        <v>38</v>
      </c>
      <c r="CF415" s="599">
        <v>388</v>
      </c>
      <c r="CG415" s="599">
        <v>1557</v>
      </c>
      <c r="CH415" s="599">
        <v>4295</v>
      </c>
      <c r="CI415" s="599">
        <v>9810</v>
      </c>
      <c r="CJ415" s="599">
        <v>8388</v>
      </c>
      <c r="CK415" s="599">
        <v>8197</v>
      </c>
      <c r="CL415" s="599">
        <v>5895</v>
      </c>
      <c r="CM415" s="599">
        <v>2725</v>
      </c>
      <c r="CN415" s="599">
        <v>860</v>
      </c>
      <c r="CO415" s="599">
        <v>181</v>
      </c>
      <c r="CP415"/>
      <c r="CQ415" s="827"/>
      <c r="CR415" s="597" t="s">
        <v>38</v>
      </c>
      <c r="CS415" s="599">
        <v>39</v>
      </c>
      <c r="CT415" s="599">
        <v>180</v>
      </c>
      <c r="CU415" s="599">
        <v>520</v>
      </c>
      <c r="CV415" s="599">
        <v>1311</v>
      </c>
      <c r="CW415" s="599">
        <v>1240</v>
      </c>
      <c r="CX415" s="599">
        <v>1253</v>
      </c>
      <c r="CY415" s="599">
        <v>984</v>
      </c>
      <c r="CZ415" s="599">
        <v>523</v>
      </c>
      <c r="DA415" s="599">
        <v>191</v>
      </c>
      <c r="DB415" s="599">
        <v>43</v>
      </c>
      <c r="DC415" s="592"/>
      <c r="DD415" s="827"/>
      <c r="DE415" s="597" t="s">
        <v>38</v>
      </c>
      <c r="DF415" s="599">
        <v>438</v>
      </c>
      <c r="DG415" s="599">
        <v>1681</v>
      </c>
      <c r="DH415" s="599">
        <v>4315</v>
      </c>
      <c r="DI415" s="599">
        <v>9367</v>
      </c>
      <c r="DJ415" s="599">
        <v>7772</v>
      </c>
      <c r="DK415" s="599">
        <v>7425</v>
      </c>
      <c r="DL415" s="599">
        <v>5251</v>
      </c>
      <c r="DM415" s="599">
        <v>2355</v>
      </c>
      <c r="DN415" s="599">
        <v>720</v>
      </c>
      <c r="DO415" s="599">
        <v>148</v>
      </c>
    </row>
    <row r="416" spans="1:119" ht="14.45" customHeight="1" x14ac:dyDescent="0.2">
      <c r="A416"/>
      <c r="B416" s="838"/>
      <c r="C416" s="592"/>
      <c r="D416" s="827"/>
      <c r="E416" s="597" t="s">
        <v>39</v>
      </c>
      <c r="F416" s="599">
        <v>187</v>
      </c>
      <c r="G416" s="599">
        <v>706</v>
      </c>
      <c r="H416" s="599">
        <v>2137</v>
      </c>
      <c r="I416" s="599">
        <v>6191</v>
      </c>
      <c r="J416" s="599">
        <v>7462</v>
      </c>
      <c r="K416" s="599">
        <v>10316</v>
      </c>
      <c r="L416" s="599">
        <v>10752</v>
      </c>
      <c r="M416" s="599">
        <v>7323</v>
      </c>
      <c r="N416" s="599">
        <v>3517</v>
      </c>
      <c r="O416" s="599">
        <v>1005</v>
      </c>
      <c r="P416" s="592"/>
      <c r="Q416" s="827"/>
      <c r="R416" s="597" t="s">
        <v>39</v>
      </c>
      <c r="S416" s="599">
        <v>32</v>
      </c>
      <c r="T416" s="599">
        <v>142</v>
      </c>
      <c r="U416" s="599">
        <v>625</v>
      </c>
      <c r="V416" s="599">
        <v>2168</v>
      </c>
      <c r="W416" s="599">
        <v>3001</v>
      </c>
      <c r="X416" s="599">
        <v>4635</v>
      </c>
      <c r="Y416" s="599">
        <v>5396</v>
      </c>
      <c r="Z416" s="599">
        <v>4035</v>
      </c>
      <c r="AA416" s="599">
        <v>2154</v>
      </c>
      <c r="AB416" s="599">
        <v>648</v>
      </c>
      <c r="AC416" s="592"/>
      <c r="AD416" s="827"/>
      <c r="AE416" s="597" t="s">
        <v>39</v>
      </c>
      <c r="AF416" s="599">
        <v>155</v>
      </c>
      <c r="AG416" s="599">
        <v>564</v>
      </c>
      <c r="AH416" s="599">
        <v>1512</v>
      </c>
      <c r="AI416" s="599">
        <v>4023</v>
      </c>
      <c r="AJ416" s="599">
        <v>4461</v>
      </c>
      <c r="AK416" s="599">
        <v>5681</v>
      </c>
      <c r="AL416" s="599">
        <v>5356</v>
      </c>
      <c r="AM416" s="599">
        <v>3288</v>
      </c>
      <c r="AN416" s="599">
        <v>1363</v>
      </c>
      <c r="AO416" s="599">
        <v>357</v>
      </c>
      <c r="AP416" s="591"/>
      <c r="AQ416" s="827"/>
      <c r="AR416" s="597" t="s">
        <v>39</v>
      </c>
      <c r="AS416" s="599">
        <v>78</v>
      </c>
      <c r="AT416" s="599">
        <v>307</v>
      </c>
      <c r="AU416" s="599">
        <v>753</v>
      </c>
      <c r="AV416" s="599">
        <v>1674</v>
      </c>
      <c r="AW416" s="599">
        <v>1585</v>
      </c>
      <c r="AX416" s="599">
        <v>1710</v>
      </c>
      <c r="AY416" s="599">
        <v>1539</v>
      </c>
      <c r="AZ416" s="599">
        <v>846</v>
      </c>
      <c r="BA416" s="599">
        <v>358</v>
      </c>
      <c r="BB416" s="599">
        <v>90</v>
      </c>
      <c r="BC416" s="592"/>
      <c r="BD416" s="827"/>
      <c r="BE416" s="597" t="s">
        <v>39</v>
      </c>
      <c r="BF416" s="599">
        <v>109</v>
      </c>
      <c r="BG416" s="599">
        <v>399</v>
      </c>
      <c r="BH416" s="599">
        <v>1384</v>
      </c>
      <c r="BI416" s="599">
        <v>4517</v>
      </c>
      <c r="BJ416" s="599">
        <v>5877</v>
      </c>
      <c r="BK416" s="599">
        <v>8606</v>
      </c>
      <c r="BL416" s="599">
        <v>9213</v>
      </c>
      <c r="BM416" s="599">
        <v>6477</v>
      </c>
      <c r="BN416" s="599">
        <v>3159</v>
      </c>
      <c r="BO416" s="599">
        <v>915</v>
      </c>
      <c r="BP416"/>
      <c r="BQ416" s="827"/>
      <c r="BR416" s="597" t="s">
        <v>39</v>
      </c>
      <c r="BS416" s="599">
        <v>22</v>
      </c>
      <c r="BT416" s="599">
        <v>97</v>
      </c>
      <c r="BU416" s="599">
        <v>230</v>
      </c>
      <c r="BV416" s="599">
        <v>427</v>
      </c>
      <c r="BW416" s="599">
        <v>417</v>
      </c>
      <c r="BX416" s="599">
        <v>460</v>
      </c>
      <c r="BY416" s="599">
        <v>457</v>
      </c>
      <c r="BZ416" s="599">
        <v>297</v>
      </c>
      <c r="CA416" s="599">
        <v>123</v>
      </c>
      <c r="CB416" s="599">
        <v>43</v>
      </c>
      <c r="CC416" s="592"/>
      <c r="CD416" s="827"/>
      <c r="CE416" s="597" t="s">
        <v>39</v>
      </c>
      <c r="CF416" s="599">
        <v>165</v>
      </c>
      <c r="CG416" s="599">
        <v>609</v>
      </c>
      <c r="CH416" s="599">
        <v>1907</v>
      </c>
      <c r="CI416" s="599">
        <v>5764</v>
      </c>
      <c r="CJ416" s="599">
        <v>7045</v>
      </c>
      <c r="CK416" s="599">
        <v>9856</v>
      </c>
      <c r="CL416" s="599">
        <v>10295</v>
      </c>
      <c r="CM416" s="599">
        <v>7026</v>
      </c>
      <c r="CN416" s="599">
        <v>3394</v>
      </c>
      <c r="CO416" s="599">
        <v>962</v>
      </c>
      <c r="CP416"/>
      <c r="CQ416" s="827"/>
      <c r="CR416" s="597" t="s">
        <v>39</v>
      </c>
      <c r="CS416" s="599">
        <v>16</v>
      </c>
      <c r="CT416" s="599">
        <v>77</v>
      </c>
      <c r="CU416" s="599">
        <v>207</v>
      </c>
      <c r="CV416" s="599">
        <v>716</v>
      </c>
      <c r="CW416" s="599">
        <v>836</v>
      </c>
      <c r="CX416" s="599">
        <v>1268</v>
      </c>
      <c r="CY416" s="599">
        <v>1443</v>
      </c>
      <c r="CZ416" s="599">
        <v>1054</v>
      </c>
      <c r="DA416" s="599">
        <v>554</v>
      </c>
      <c r="DB416" s="599">
        <v>178</v>
      </c>
      <c r="DC416" s="592"/>
      <c r="DD416" s="827"/>
      <c r="DE416" s="597" t="s">
        <v>39</v>
      </c>
      <c r="DF416" s="599">
        <v>171</v>
      </c>
      <c r="DG416" s="599">
        <v>629</v>
      </c>
      <c r="DH416" s="599">
        <v>1930</v>
      </c>
      <c r="DI416" s="599">
        <v>5475</v>
      </c>
      <c r="DJ416" s="599">
        <v>6626</v>
      </c>
      <c r="DK416" s="599">
        <v>9048</v>
      </c>
      <c r="DL416" s="599">
        <v>9309</v>
      </c>
      <c r="DM416" s="599">
        <v>6269</v>
      </c>
      <c r="DN416" s="599">
        <v>2963</v>
      </c>
      <c r="DO416" s="599">
        <v>827</v>
      </c>
    </row>
    <row r="417" spans="1:119" ht="14.45" customHeight="1" x14ac:dyDescent="0.2">
      <c r="A417"/>
      <c r="B417" s="838"/>
      <c r="C417" s="592"/>
      <c r="D417" s="827"/>
      <c r="E417" s="597" t="s">
        <v>40</v>
      </c>
      <c r="F417" s="599">
        <v>49</v>
      </c>
      <c r="G417" s="599">
        <v>155</v>
      </c>
      <c r="H417" s="599">
        <v>512</v>
      </c>
      <c r="I417" s="599">
        <v>1845</v>
      </c>
      <c r="J417" s="599">
        <v>3101</v>
      </c>
      <c r="K417" s="599">
        <v>6292</v>
      </c>
      <c r="L417" s="599">
        <v>9790</v>
      </c>
      <c r="M417" s="599">
        <v>10845</v>
      </c>
      <c r="N417" s="599">
        <v>8664</v>
      </c>
      <c r="O417" s="599">
        <v>4064</v>
      </c>
      <c r="P417" s="592"/>
      <c r="Q417" s="827"/>
      <c r="R417" s="597" t="s">
        <v>40</v>
      </c>
      <c r="S417" s="599">
        <v>9</v>
      </c>
      <c r="T417" s="599">
        <v>42</v>
      </c>
      <c r="U417" s="599">
        <v>137</v>
      </c>
      <c r="V417" s="599">
        <v>540</v>
      </c>
      <c r="W417" s="599">
        <v>1005</v>
      </c>
      <c r="X417" s="599">
        <v>2291</v>
      </c>
      <c r="Y417" s="599">
        <v>3966</v>
      </c>
      <c r="Z417" s="599">
        <v>5111</v>
      </c>
      <c r="AA417" s="599">
        <v>4643</v>
      </c>
      <c r="AB417" s="599">
        <v>2407</v>
      </c>
      <c r="AC417" s="592"/>
      <c r="AD417" s="827"/>
      <c r="AE417" s="597" t="s">
        <v>40</v>
      </c>
      <c r="AF417" s="599">
        <v>40</v>
      </c>
      <c r="AG417" s="599">
        <v>113</v>
      </c>
      <c r="AH417" s="599">
        <v>375</v>
      </c>
      <c r="AI417" s="599">
        <v>1305</v>
      </c>
      <c r="AJ417" s="599">
        <v>2096</v>
      </c>
      <c r="AK417" s="599">
        <v>4001</v>
      </c>
      <c r="AL417" s="599">
        <v>5824</v>
      </c>
      <c r="AM417" s="599">
        <v>5734</v>
      </c>
      <c r="AN417" s="599">
        <v>4021</v>
      </c>
      <c r="AO417" s="599">
        <v>1657</v>
      </c>
      <c r="AP417" s="591"/>
      <c r="AQ417" s="827"/>
      <c r="AR417" s="597" t="s">
        <v>40</v>
      </c>
      <c r="AS417" s="599">
        <v>16</v>
      </c>
      <c r="AT417" s="599">
        <v>60</v>
      </c>
      <c r="AU417" s="599">
        <v>180</v>
      </c>
      <c r="AV417" s="599">
        <v>498</v>
      </c>
      <c r="AW417" s="599">
        <v>627</v>
      </c>
      <c r="AX417" s="599">
        <v>1056</v>
      </c>
      <c r="AY417" s="599">
        <v>1317</v>
      </c>
      <c r="AZ417" s="599">
        <v>1068</v>
      </c>
      <c r="BA417" s="599">
        <v>665</v>
      </c>
      <c r="BB417" s="599">
        <v>269</v>
      </c>
      <c r="BC417" s="592"/>
      <c r="BD417" s="827"/>
      <c r="BE417" s="597" t="s">
        <v>40</v>
      </c>
      <c r="BF417" s="599">
        <v>33</v>
      </c>
      <c r="BG417" s="599">
        <v>95</v>
      </c>
      <c r="BH417" s="599">
        <v>332</v>
      </c>
      <c r="BI417" s="599">
        <v>1347</v>
      </c>
      <c r="BJ417" s="599">
        <v>2474</v>
      </c>
      <c r="BK417" s="599">
        <v>5236</v>
      </c>
      <c r="BL417" s="599">
        <v>8473</v>
      </c>
      <c r="BM417" s="599">
        <v>9777</v>
      </c>
      <c r="BN417" s="599">
        <v>7999</v>
      </c>
      <c r="BO417" s="599">
        <v>3795</v>
      </c>
      <c r="BP417"/>
      <c r="BQ417" s="827"/>
      <c r="BR417" s="597" t="s">
        <v>40</v>
      </c>
      <c r="BS417" s="599">
        <v>4</v>
      </c>
      <c r="BT417" s="599">
        <v>22</v>
      </c>
      <c r="BU417" s="599">
        <v>53</v>
      </c>
      <c r="BV417" s="599">
        <v>136</v>
      </c>
      <c r="BW417" s="599">
        <v>156</v>
      </c>
      <c r="BX417" s="599">
        <v>281</v>
      </c>
      <c r="BY417" s="599">
        <v>363</v>
      </c>
      <c r="BZ417" s="599">
        <v>328</v>
      </c>
      <c r="CA417" s="599">
        <v>239</v>
      </c>
      <c r="CB417" s="599">
        <v>124</v>
      </c>
      <c r="CC417" s="592"/>
      <c r="CD417" s="827"/>
      <c r="CE417" s="597" t="s">
        <v>40</v>
      </c>
      <c r="CF417" s="599">
        <v>45</v>
      </c>
      <c r="CG417" s="599">
        <v>133</v>
      </c>
      <c r="CH417" s="599">
        <v>459</v>
      </c>
      <c r="CI417" s="599">
        <v>1709</v>
      </c>
      <c r="CJ417" s="599">
        <v>2945</v>
      </c>
      <c r="CK417" s="599">
        <v>6011</v>
      </c>
      <c r="CL417" s="599">
        <v>9427</v>
      </c>
      <c r="CM417" s="599">
        <v>10517</v>
      </c>
      <c r="CN417" s="599">
        <v>8425</v>
      </c>
      <c r="CO417" s="599">
        <v>3940</v>
      </c>
      <c r="CP417"/>
      <c r="CQ417" s="827"/>
      <c r="CR417" s="597" t="s">
        <v>40</v>
      </c>
      <c r="CS417" s="599">
        <v>2</v>
      </c>
      <c r="CT417" s="599">
        <v>14</v>
      </c>
      <c r="CU417" s="599">
        <v>44</v>
      </c>
      <c r="CV417" s="599">
        <v>201</v>
      </c>
      <c r="CW417" s="599">
        <v>376</v>
      </c>
      <c r="CX417" s="599">
        <v>649</v>
      </c>
      <c r="CY417" s="599">
        <v>1201</v>
      </c>
      <c r="CZ417" s="599">
        <v>1387</v>
      </c>
      <c r="DA417" s="599">
        <v>1217</v>
      </c>
      <c r="DB417" s="599">
        <v>636</v>
      </c>
      <c r="DC417" s="592"/>
      <c r="DD417" s="827"/>
      <c r="DE417" s="597" t="s">
        <v>40</v>
      </c>
      <c r="DF417" s="599">
        <v>47</v>
      </c>
      <c r="DG417" s="599">
        <v>141</v>
      </c>
      <c r="DH417" s="599">
        <v>468</v>
      </c>
      <c r="DI417" s="599">
        <v>1644</v>
      </c>
      <c r="DJ417" s="599">
        <v>2725</v>
      </c>
      <c r="DK417" s="599">
        <v>5643</v>
      </c>
      <c r="DL417" s="599">
        <v>8589</v>
      </c>
      <c r="DM417" s="599">
        <v>9458</v>
      </c>
      <c r="DN417" s="599">
        <v>7447</v>
      </c>
      <c r="DO417" s="599">
        <v>3428</v>
      </c>
    </row>
    <row r="418" spans="1:119" ht="14.45" customHeight="1" x14ac:dyDescent="0.2">
      <c r="A418"/>
      <c r="B418" s="838"/>
      <c r="C418" s="592"/>
      <c r="D418" s="828"/>
      <c r="E418" s="597" t="s">
        <v>41</v>
      </c>
      <c r="F418" s="599">
        <v>1</v>
      </c>
      <c r="G418" s="599">
        <v>4</v>
      </c>
      <c r="H418" s="599">
        <v>22</v>
      </c>
      <c r="I418" s="599">
        <v>77</v>
      </c>
      <c r="J418" s="599">
        <v>168</v>
      </c>
      <c r="K418" s="599">
        <v>512</v>
      </c>
      <c r="L418" s="599">
        <v>1314</v>
      </c>
      <c r="M418" s="599">
        <v>2478</v>
      </c>
      <c r="N418" s="599">
        <v>3304</v>
      </c>
      <c r="O418" s="599">
        <v>3477</v>
      </c>
      <c r="P418" s="592"/>
      <c r="Q418" s="828"/>
      <c r="R418" s="597" t="s">
        <v>41</v>
      </c>
      <c r="S418" s="599">
        <v>0</v>
      </c>
      <c r="T418" s="599">
        <v>0</v>
      </c>
      <c r="U418" s="599">
        <v>6</v>
      </c>
      <c r="V418" s="599">
        <v>22</v>
      </c>
      <c r="W418" s="599">
        <v>49</v>
      </c>
      <c r="X418" s="599">
        <v>148</v>
      </c>
      <c r="Y418" s="599">
        <v>479</v>
      </c>
      <c r="Z418" s="599">
        <v>1010</v>
      </c>
      <c r="AA418" s="599">
        <v>1587</v>
      </c>
      <c r="AB418" s="599">
        <v>1976</v>
      </c>
      <c r="AC418" s="592"/>
      <c r="AD418" s="828"/>
      <c r="AE418" s="597" t="s">
        <v>41</v>
      </c>
      <c r="AF418" s="599">
        <v>1</v>
      </c>
      <c r="AG418" s="599">
        <v>4</v>
      </c>
      <c r="AH418" s="599">
        <v>16</v>
      </c>
      <c r="AI418" s="599">
        <v>55</v>
      </c>
      <c r="AJ418" s="599">
        <v>119</v>
      </c>
      <c r="AK418" s="599">
        <v>364</v>
      </c>
      <c r="AL418" s="599">
        <v>835</v>
      </c>
      <c r="AM418" s="599">
        <v>1468</v>
      </c>
      <c r="AN418" s="599">
        <v>1717</v>
      </c>
      <c r="AO418" s="599">
        <v>1501</v>
      </c>
      <c r="AP418" s="591"/>
      <c r="AQ418" s="828"/>
      <c r="AR418" s="597" t="s">
        <v>41</v>
      </c>
      <c r="AS418" s="599">
        <v>0</v>
      </c>
      <c r="AT418" s="599">
        <v>1</v>
      </c>
      <c r="AU418" s="599">
        <v>6</v>
      </c>
      <c r="AV418" s="599">
        <v>28</v>
      </c>
      <c r="AW418" s="599">
        <v>36</v>
      </c>
      <c r="AX418" s="599">
        <v>69</v>
      </c>
      <c r="AY418" s="599">
        <v>146</v>
      </c>
      <c r="AZ418" s="599">
        <v>189</v>
      </c>
      <c r="BA418" s="599">
        <v>196</v>
      </c>
      <c r="BB418" s="599">
        <v>161</v>
      </c>
      <c r="BC418" s="592"/>
      <c r="BD418" s="828"/>
      <c r="BE418" s="597" t="s">
        <v>41</v>
      </c>
      <c r="BF418" s="599">
        <v>1</v>
      </c>
      <c r="BG418" s="599">
        <v>3</v>
      </c>
      <c r="BH418" s="599">
        <v>16</v>
      </c>
      <c r="BI418" s="599">
        <v>49</v>
      </c>
      <c r="BJ418" s="599">
        <v>132</v>
      </c>
      <c r="BK418" s="599">
        <v>443</v>
      </c>
      <c r="BL418" s="599">
        <v>1168</v>
      </c>
      <c r="BM418" s="599">
        <v>2289</v>
      </c>
      <c r="BN418" s="599">
        <v>3108</v>
      </c>
      <c r="BO418" s="599">
        <v>3316</v>
      </c>
      <c r="BP418"/>
      <c r="BQ418" s="828"/>
      <c r="BR418" s="597" t="s">
        <v>41</v>
      </c>
      <c r="BS418" s="599">
        <v>0</v>
      </c>
      <c r="BT418" s="599">
        <v>1</v>
      </c>
      <c r="BU418" s="599">
        <v>3</v>
      </c>
      <c r="BV418" s="599">
        <v>6</v>
      </c>
      <c r="BW418" s="599">
        <v>13</v>
      </c>
      <c r="BX418" s="599">
        <v>31</v>
      </c>
      <c r="BY418" s="599">
        <v>41</v>
      </c>
      <c r="BZ418" s="599">
        <v>60</v>
      </c>
      <c r="CA418" s="599">
        <v>70</v>
      </c>
      <c r="CB418" s="599">
        <v>94</v>
      </c>
      <c r="CC418" s="592"/>
      <c r="CD418" s="828"/>
      <c r="CE418" s="597" t="s">
        <v>41</v>
      </c>
      <c r="CF418" s="599">
        <v>1</v>
      </c>
      <c r="CG418" s="599">
        <v>3</v>
      </c>
      <c r="CH418" s="599">
        <v>19</v>
      </c>
      <c r="CI418" s="599">
        <v>71</v>
      </c>
      <c r="CJ418" s="599">
        <v>155</v>
      </c>
      <c r="CK418" s="599">
        <v>481</v>
      </c>
      <c r="CL418" s="599">
        <v>1273</v>
      </c>
      <c r="CM418" s="599">
        <v>2418</v>
      </c>
      <c r="CN418" s="599">
        <v>3234</v>
      </c>
      <c r="CO418" s="599">
        <v>3383</v>
      </c>
      <c r="CP418"/>
      <c r="CQ418" s="828"/>
      <c r="CR418" s="597" t="s">
        <v>41</v>
      </c>
      <c r="CS418" s="599">
        <v>0</v>
      </c>
      <c r="CT418" s="599">
        <v>2</v>
      </c>
      <c r="CU418" s="599">
        <v>1</v>
      </c>
      <c r="CV418" s="599">
        <v>6</v>
      </c>
      <c r="CW418" s="599">
        <v>16</v>
      </c>
      <c r="CX418" s="599">
        <v>49</v>
      </c>
      <c r="CY418" s="599">
        <v>148</v>
      </c>
      <c r="CZ418" s="599">
        <v>251</v>
      </c>
      <c r="DA418" s="599">
        <v>417</v>
      </c>
      <c r="DB418" s="599">
        <v>476</v>
      </c>
      <c r="DC418" s="592"/>
      <c r="DD418" s="828"/>
      <c r="DE418" s="597" t="s">
        <v>41</v>
      </c>
      <c r="DF418" s="599">
        <v>1</v>
      </c>
      <c r="DG418" s="599">
        <v>2</v>
      </c>
      <c r="DH418" s="599">
        <v>21</v>
      </c>
      <c r="DI418" s="599">
        <v>71</v>
      </c>
      <c r="DJ418" s="599">
        <v>152</v>
      </c>
      <c r="DK418" s="599">
        <v>463</v>
      </c>
      <c r="DL418" s="599">
        <v>1166</v>
      </c>
      <c r="DM418" s="599">
        <v>2227</v>
      </c>
      <c r="DN418" s="599">
        <v>2887</v>
      </c>
      <c r="DO418" s="599">
        <v>3001</v>
      </c>
    </row>
    <row r="419" spans="1:119" ht="14.45" customHeight="1" x14ac:dyDescent="0.2">
      <c r="A419"/>
      <c r="B419" s="324"/>
      <c r="C419" s="592"/>
      <c r="D419" s="592"/>
      <c r="E419" s="592"/>
      <c r="F419" s="592"/>
      <c r="G419" s="592"/>
      <c r="H419" s="592"/>
      <c r="I419" s="592"/>
      <c r="J419" s="592"/>
      <c r="K419" s="592"/>
      <c r="L419" s="592"/>
      <c r="M419" s="592"/>
      <c r="N419" s="592"/>
      <c r="O419" s="592"/>
      <c r="P419" s="592"/>
      <c r="Q419" s="592"/>
      <c r="R419" s="592"/>
      <c r="S419" s="592"/>
      <c r="T419" s="592"/>
      <c r="U419" s="592"/>
      <c r="V419" s="592"/>
      <c r="W419" s="592"/>
      <c r="X419" s="592"/>
      <c r="Y419" s="592"/>
      <c r="Z419" s="592"/>
      <c r="AA419" s="592"/>
      <c r="AB419" s="592"/>
      <c r="AC419" s="592"/>
      <c r="AD419" s="592"/>
      <c r="AE419" s="592"/>
      <c r="AF419" s="592"/>
      <c r="AG419" s="592"/>
      <c r="AH419" s="592"/>
      <c r="AI419" s="592"/>
      <c r="AJ419" s="592"/>
      <c r="AK419" s="592"/>
      <c r="AL419" s="592"/>
      <c r="AM419" s="592"/>
      <c r="AN419" s="592"/>
      <c r="AO419" s="592"/>
      <c r="AP419" s="591"/>
      <c r="AQ419" s="592"/>
      <c r="AR419" s="592"/>
      <c r="AS419" s="592"/>
      <c r="AT419" s="592"/>
      <c r="AU419" s="592"/>
      <c r="AV419" s="592"/>
      <c r="AW419" s="592"/>
      <c r="AX419" s="592"/>
      <c r="AY419" s="592"/>
      <c r="AZ419" s="592"/>
      <c r="BA419" s="592"/>
      <c r="BB419" s="592"/>
      <c r="BC419" s="592"/>
      <c r="BD419" s="592"/>
      <c r="BE419" s="592"/>
      <c r="BF419" s="592"/>
      <c r="BG419" s="592"/>
      <c r="BH419" s="592"/>
      <c r="BI419" s="592"/>
      <c r="BJ419" s="592"/>
      <c r="BK419" s="592"/>
      <c r="BL419" s="592"/>
      <c r="BM419" s="592"/>
      <c r="BN419" s="592"/>
      <c r="BO419" s="592"/>
      <c r="BP419"/>
      <c r="BQ419" s="592"/>
      <c r="BR419" s="592"/>
      <c r="BS419" s="592"/>
      <c r="BT419" s="592"/>
      <c r="BU419" s="592"/>
      <c r="BV419" s="592"/>
      <c r="BW419" s="592"/>
      <c r="BX419" s="592"/>
      <c r="BY419" s="592"/>
      <c r="BZ419" s="592"/>
      <c r="CA419" s="592"/>
      <c r="CB419" s="592"/>
      <c r="CC419" s="592"/>
      <c r="CD419" s="592"/>
      <c r="CE419" s="592"/>
      <c r="CF419" s="592"/>
      <c r="CG419" s="592"/>
      <c r="CH419" s="592"/>
      <c r="CI419" s="592"/>
      <c r="CJ419" s="592"/>
      <c r="CK419" s="592"/>
      <c r="CL419" s="592"/>
      <c r="CM419" s="592"/>
      <c r="CN419" s="592"/>
      <c r="CO419" s="592"/>
      <c r="CP419"/>
      <c r="CQ419" s="592"/>
      <c r="CR419" s="592"/>
      <c r="CS419" s="592"/>
      <c r="CT419" s="592"/>
      <c r="CU419" s="592"/>
      <c r="CV419" s="592"/>
      <c r="CW419" s="592"/>
      <c r="CX419" s="592"/>
      <c r="CY419" s="592"/>
      <c r="CZ419" s="592"/>
      <c r="DA419" s="592"/>
      <c r="DB419" s="592"/>
      <c r="DC419" s="592"/>
      <c r="DD419" s="592"/>
      <c r="DE419" s="592"/>
      <c r="DF419" s="592"/>
      <c r="DG419" s="592"/>
      <c r="DH419" s="592"/>
      <c r="DI419" s="592"/>
      <c r="DJ419" s="592"/>
      <c r="DK419" s="592"/>
      <c r="DL419" s="592"/>
      <c r="DM419" s="592"/>
      <c r="DN419" s="592"/>
      <c r="DO419" s="592"/>
    </row>
    <row r="420" spans="1:119" ht="14.45" customHeight="1" x14ac:dyDescent="0.3">
      <c r="A420"/>
      <c r="B420" s="324"/>
      <c r="C420" s="592"/>
      <c r="D420" s="829" t="s">
        <v>246</v>
      </c>
      <c r="E420" s="829"/>
      <c r="F420" s="595"/>
      <c r="G420" s="595"/>
      <c r="H420" s="595"/>
      <c r="I420" s="595"/>
      <c r="J420" s="595"/>
      <c r="K420" s="595"/>
      <c r="L420" s="595"/>
      <c r="M420" s="595"/>
      <c r="N420" s="595"/>
      <c r="O420" s="595"/>
      <c r="P420" s="592"/>
      <c r="Q420" s="829" t="s">
        <v>246</v>
      </c>
      <c r="R420" s="829"/>
      <c r="S420" s="595"/>
      <c r="T420" s="595"/>
      <c r="U420" s="595"/>
      <c r="V420" s="595"/>
      <c r="W420" s="595"/>
      <c r="X420" s="595"/>
      <c r="Y420" s="595"/>
      <c r="Z420" s="595"/>
      <c r="AA420" s="595"/>
      <c r="AB420" s="595"/>
      <c r="AC420" s="592"/>
      <c r="AD420" s="829" t="s">
        <v>246</v>
      </c>
      <c r="AE420" s="829"/>
      <c r="AF420" s="595"/>
      <c r="AG420" s="595"/>
      <c r="AH420" s="595"/>
      <c r="AI420" s="595"/>
      <c r="AJ420" s="595"/>
      <c r="AK420" s="595"/>
      <c r="AL420" s="595"/>
      <c r="AM420" s="595"/>
      <c r="AN420" s="595"/>
      <c r="AO420" s="595"/>
      <c r="AP420" s="591"/>
      <c r="AQ420" s="829" t="s">
        <v>246</v>
      </c>
      <c r="AR420" s="829"/>
      <c r="AS420" s="595"/>
      <c r="AT420" s="595"/>
      <c r="AU420" s="595"/>
      <c r="AV420" s="595"/>
      <c r="AW420" s="595"/>
      <c r="AX420" s="595"/>
      <c r="AY420" s="595"/>
      <c r="AZ420" s="595"/>
      <c r="BA420" s="595"/>
      <c r="BB420" s="595"/>
      <c r="BC420" s="592"/>
      <c r="BD420" s="829" t="s">
        <v>246</v>
      </c>
      <c r="BE420" s="829"/>
      <c r="BF420" s="595"/>
      <c r="BG420" s="595"/>
      <c r="BH420" s="595"/>
      <c r="BI420" s="595"/>
      <c r="BJ420" s="595"/>
      <c r="BK420" s="595"/>
      <c r="BL420" s="595"/>
      <c r="BM420" s="595"/>
      <c r="BN420" s="595"/>
      <c r="BO420" s="595"/>
      <c r="BP420"/>
      <c r="BQ420" s="829" t="s">
        <v>246</v>
      </c>
      <c r="BR420" s="829"/>
      <c r="BS420" s="595"/>
      <c r="BT420" s="595"/>
      <c r="BU420" s="595"/>
      <c r="BV420" s="595"/>
      <c r="BW420" s="595"/>
      <c r="BX420" s="595"/>
      <c r="BY420" s="595"/>
      <c r="BZ420" s="595"/>
      <c r="CA420" s="595"/>
      <c r="CB420" s="595"/>
      <c r="CC420" s="592"/>
      <c r="CD420" s="829" t="s">
        <v>246</v>
      </c>
      <c r="CE420" s="829"/>
      <c r="CF420" s="595"/>
      <c r="CG420" s="595"/>
      <c r="CH420" s="595"/>
      <c r="CI420" s="595"/>
      <c r="CJ420" s="595"/>
      <c r="CK420" s="595"/>
      <c r="CL420" s="595"/>
      <c r="CM420" s="595"/>
      <c r="CN420" s="595"/>
      <c r="CO420" s="595"/>
      <c r="CP420"/>
      <c r="CQ420" s="829" t="s">
        <v>246</v>
      </c>
      <c r="CR420" s="829"/>
      <c r="CS420" s="595"/>
      <c r="CT420" s="595"/>
      <c r="CU420" s="595"/>
      <c r="CV420" s="595"/>
      <c r="CW420" s="595"/>
      <c r="CX420" s="595"/>
      <c r="CY420" s="595"/>
      <c r="CZ420" s="595"/>
      <c r="DA420" s="595"/>
      <c r="DB420" s="595"/>
      <c r="DC420" s="592"/>
      <c r="DD420" s="829" t="s">
        <v>246</v>
      </c>
      <c r="DE420" s="829"/>
      <c r="DF420" s="595"/>
      <c r="DG420" s="595"/>
      <c r="DH420" s="595"/>
      <c r="DI420" s="595"/>
      <c r="DJ420" s="595"/>
      <c r="DK420" s="595"/>
      <c r="DL420" s="595"/>
      <c r="DM420" s="595"/>
      <c r="DN420" s="595"/>
      <c r="DO420" s="595"/>
    </row>
    <row r="421" spans="1:119" ht="28.9" customHeight="1" x14ac:dyDescent="0.2">
      <c r="A421"/>
      <c r="B421" s="324"/>
      <c r="C421" s="592"/>
      <c r="D421" s="829"/>
      <c r="E421" s="829"/>
      <c r="F421" s="831" t="s">
        <v>171</v>
      </c>
      <c r="G421" s="831"/>
      <c r="H421" s="831"/>
      <c r="I421" s="831"/>
      <c r="J421" s="831"/>
      <c r="K421" s="831"/>
      <c r="L421" s="831"/>
      <c r="M421" s="831"/>
      <c r="N421" s="831"/>
      <c r="O421" s="831"/>
      <c r="P421" s="592"/>
      <c r="Q421" s="829"/>
      <c r="R421" s="829"/>
      <c r="S421" s="831" t="s">
        <v>171</v>
      </c>
      <c r="T421" s="831"/>
      <c r="U421" s="831"/>
      <c r="V421" s="831"/>
      <c r="W421" s="831"/>
      <c r="X421" s="831"/>
      <c r="Y421" s="831"/>
      <c r="Z421" s="831"/>
      <c r="AA421" s="831"/>
      <c r="AB421" s="831"/>
      <c r="AC421" s="592"/>
      <c r="AD421" s="829"/>
      <c r="AE421" s="829"/>
      <c r="AF421" s="839" t="s">
        <v>171</v>
      </c>
      <c r="AG421" s="840"/>
      <c r="AH421" s="840"/>
      <c r="AI421" s="840"/>
      <c r="AJ421" s="840"/>
      <c r="AK421" s="840"/>
      <c r="AL421" s="840"/>
      <c r="AM421" s="840"/>
      <c r="AN421" s="840"/>
      <c r="AO421" s="841"/>
      <c r="AP421" s="591"/>
      <c r="AQ421" s="829"/>
      <c r="AR421" s="829"/>
      <c r="AS421" s="831" t="s">
        <v>171</v>
      </c>
      <c r="AT421" s="831"/>
      <c r="AU421" s="831"/>
      <c r="AV421" s="831"/>
      <c r="AW421" s="831"/>
      <c r="AX421" s="831"/>
      <c r="AY421" s="831"/>
      <c r="AZ421" s="831"/>
      <c r="BA421" s="831"/>
      <c r="BB421" s="831"/>
      <c r="BC421" s="592"/>
      <c r="BD421" s="829"/>
      <c r="BE421" s="829"/>
      <c r="BF421" s="831" t="s">
        <v>171</v>
      </c>
      <c r="BG421" s="831"/>
      <c r="BH421" s="831"/>
      <c r="BI421" s="831"/>
      <c r="BJ421" s="831"/>
      <c r="BK421" s="831"/>
      <c r="BL421" s="831"/>
      <c r="BM421" s="831"/>
      <c r="BN421" s="831"/>
      <c r="BO421" s="831"/>
      <c r="BP421"/>
      <c r="BQ421" s="829"/>
      <c r="BR421" s="829"/>
      <c r="BS421" s="831" t="s">
        <v>171</v>
      </c>
      <c r="BT421" s="831"/>
      <c r="BU421" s="831"/>
      <c r="BV421" s="831"/>
      <c r="BW421" s="831"/>
      <c r="BX421" s="831"/>
      <c r="BY421" s="831"/>
      <c r="BZ421" s="831"/>
      <c r="CA421" s="831"/>
      <c r="CB421" s="831"/>
      <c r="CC421" s="592"/>
      <c r="CD421" s="829"/>
      <c r="CE421" s="829"/>
      <c r="CF421" s="831" t="s">
        <v>171</v>
      </c>
      <c r="CG421" s="831"/>
      <c r="CH421" s="831"/>
      <c r="CI421" s="831"/>
      <c r="CJ421" s="831"/>
      <c r="CK421" s="831"/>
      <c r="CL421" s="831"/>
      <c r="CM421" s="831"/>
      <c r="CN421" s="831"/>
      <c r="CO421" s="831"/>
      <c r="CP421"/>
      <c r="CQ421" s="829"/>
      <c r="CR421" s="829"/>
      <c r="CS421" s="831" t="s">
        <v>171</v>
      </c>
      <c r="CT421" s="831"/>
      <c r="CU421" s="831"/>
      <c r="CV421" s="831"/>
      <c r="CW421" s="831"/>
      <c r="CX421" s="831"/>
      <c r="CY421" s="831"/>
      <c r="CZ421" s="831"/>
      <c r="DA421" s="831"/>
      <c r="DB421" s="831"/>
      <c r="DC421" s="592"/>
      <c r="DD421" s="829"/>
      <c r="DE421" s="829"/>
      <c r="DF421" s="831" t="s">
        <v>171</v>
      </c>
      <c r="DG421" s="831"/>
      <c r="DH421" s="831"/>
      <c r="DI421" s="831"/>
      <c r="DJ421" s="831"/>
      <c r="DK421" s="831"/>
      <c r="DL421" s="831"/>
      <c r="DM421" s="831"/>
      <c r="DN421" s="831"/>
      <c r="DO421" s="831"/>
    </row>
    <row r="422" spans="1:119" ht="14.45" customHeight="1" x14ac:dyDescent="0.2">
      <c r="A422"/>
      <c r="B422" s="324"/>
      <c r="C422" s="592"/>
      <c r="D422" s="830"/>
      <c r="E422" s="830"/>
      <c r="F422" s="596" t="s">
        <v>16</v>
      </c>
      <c r="G422" s="596">
        <v>1</v>
      </c>
      <c r="H422" s="596">
        <v>2</v>
      </c>
      <c r="I422" s="596">
        <v>3</v>
      </c>
      <c r="J422" s="596">
        <v>4</v>
      </c>
      <c r="K422" s="596">
        <v>5</v>
      </c>
      <c r="L422" s="596">
        <v>6</v>
      </c>
      <c r="M422" s="596">
        <v>7</v>
      </c>
      <c r="N422" s="596">
        <v>8</v>
      </c>
      <c r="O422" s="596">
        <v>9</v>
      </c>
      <c r="P422" s="592"/>
      <c r="Q422" s="830"/>
      <c r="R422" s="830"/>
      <c r="S422" s="596" t="s">
        <v>16</v>
      </c>
      <c r="T422" s="596">
        <v>1</v>
      </c>
      <c r="U422" s="596">
        <v>2</v>
      </c>
      <c r="V422" s="596">
        <v>3</v>
      </c>
      <c r="W422" s="596">
        <v>4</v>
      </c>
      <c r="X422" s="596">
        <v>5</v>
      </c>
      <c r="Y422" s="596">
        <v>6</v>
      </c>
      <c r="Z422" s="596">
        <v>7</v>
      </c>
      <c r="AA422" s="596">
        <v>8</v>
      </c>
      <c r="AB422" s="596">
        <v>9</v>
      </c>
      <c r="AC422" s="592"/>
      <c r="AD422" s="830"/>
      <c r="AE422" s="830"/>
      <c r="AF422" s="596" t="s">
        <v>16</v>
      </c>
      <c r="AG422" s="596">
        <v>1</v>
      </c>
      <c r="AH422" s="596">
        <v>2</v>
      </c>
      <c r="AI422" s="596">
        <v>3</v>
      </c>
      <c r="AJ422" s="596">
        <v>4</v>
      </c>
      <c r="AK422" s="596">
        <v>5</v>
      </c>
      <c r="AL422" s="596">
        <v>6</v>
      </c>
      <c r="AM422" s="596">
        <v>7</v>
      </c>
      <c r="AN422" s="596">
        <v>8</v>
      </c>
      <c r="AO422" s="596">
        <v>9</v>
      </c>
      <c r="AP422" s="591"/>
      <c r="AQ422" s="830"/>
      <c r="AR422" s="830"/>
      <c r="AS422" s="596" t="s">
        <v>16</v>
      </c>
      <c r="AT422" s="596">
        <v>1</v>
      </c>
      <c r="AU422" s="596">
        <v>2</v>
      </c>
      <c r="AV422" s="596">
        <v>3</v>
      </c>
      <c r="AW422" s="596">
        <v>4</v>
      </c>
      <c r="AX422" s="596">
        <v>5</v>
      </c>
      <c r="AY422" s="596">
        <v>6</v>
      </c>
      <c r="AZ422" s="596">
        <v>7</v>
      </c>
      <c r="BA422" s="596">
        <v>8</v>
      </c>
      <c r="BB422" s="596">
        <v>9</v>
      </c>
      <c r="BC422" s="592"/>
      <c r="BD422" s="830"/>
      <c r="BE422" s="830"/>
      <c r="BF422" s="596" t="s">
        <v>16</v>
      </c>
      <c r="BG422" s="596">
        <v>1</v>
      </c>
      <c r="BH422" s="596">
        <v>2</v>
      </c>
      <c r="BI422" s="596">
        <v>3</v>
      </c>
      <c r="BJ422" s="596">
        <v>4</v>
      </c>
      <c r="BK422" s="596">
        <v>5</v>
      </c>
      <c r="BL422" s="596">
        <v>6</v>
      </c>
      <c r="BM422" s="596">
        <v>7</v>
      </c>
      <c r="BN422" s="596">
        <v>8</v>
      </c>
      <c r="BO422" s="596">
        <v>9</v>
      </c>
      <c r="BP422"/>
      <c r="BQ422" s="830"/>
      <c r="BR422" s="830"/>
      <c r="BS422" s="596" t="s">
        <v>16</v>
      </c>
      <c r="BT422" s="596">
        <v>1</v>
      </c>
      <c r="BU422" s="596">
        <v>2</v>
      </c>
      <c r="BV422" s="596">
        <v>3</v>
      </c>
      <c r="BW422" s="596">
        <v>4</v>
      </c>
      <c r="BX422" s="596">
        <v>5</v>
      </c>
      <c r="BY422" s="596">
        <v>6</v>
      </c>
      <c r="BZ422" s="596">
        <v>7</v>
      </c>
      <c r="CA422" s="596">
        <v>8</v>
      </c>
      <c r="CB422" s="596">
        <v>9</v>
      </c>
      <c r="CC422" s="592"/>
      <c r="CD422" s="830"/>
      <c r="CE422" s="830"/>
      <c r="CF422" s="596" t="s">
        <v>16</v>
      </c>
      <c r="CG422" s="596">
        <v>1</v>
      </c>
      <c r="CH422" s="596">
        <v>2</v>
      </c>
      <c r="CI422" s="596">
        <v>3</v>
      </c>
      <c r="CJ422" s="596">
        <v>4</v>
      </c>
      <c r="CK422" s="596">
        <v>5</v>
      </c>
      <c r="CL422" s="596">
        <v>6</v>
      </c>
      <c r="CM422" s="596">
        <v>7</v>
      </c>
      <c r="CN422" s="596">
        <v>8</v>
      </c>
      <c r="CO422" s="596">
        <v>9</v>
      </c>
      <c r="CP422"/>
      <c r="CQ422" s="830"/>
      <c r="CR422" s="830"/>
      <c r="CS422" s="596" t="s">
        <v>16</v>
      </c>
      <c r="CT422" s="596">
        <v>1</v>
      </c>
      <c r="CU422" s="596">
        <v>2</v>
      </c>
      <c r="CV422" s="596">
        <v>3</v>
      </c>
      <c r="CW422" s="596">
        <v>4</v>
      </c>
      <c r="CX422" s="596">
        <v>5</v>
      </c>
      <c r="CY422" s="596">
        <v>6</v>
      </c>
      <c r="CZ422" s="596">
        <v>7</v>
      </c>
      <c r="DA422" s="596">
        <v>8</v>
      </c>
      <c r="DB422" s="596">
        <v>9</v>
      </c>
      <c r="DC422" s="592"/>
      <c r="DD422" s="830"/>
      <c r="DE422" s="830"/>
      <c r="DF422" s="596" t="s">
        <v>16</v>
      </c>
      <c r="DG422" s="596">
        <v>1</v>
      </c>
      <c r="DH422" s="596">
        <v>2</v>
      </c>
      <c r="DI422" s="596">
        <v>3</v>
      </c>
      <c r="DJ422" s="596">
        <v>4</v>
      </c>
      <c r="DK422" s="596">
        <v>5</v>
      </c>
      <c r="DL422" s="596">
        <v>6</v>
      </c>
      <c r="DM422" s="596">
        <v>7</v>
      </c>
      <c r="DN422" s="596">
        <v>8</v>
      </c>
      <c r="DO422" s="596">
        <v>9</v>
      </c>
    </row>
    <row r="423" spans="1:119" ht="14.45" customHeight="1" x14ac:dyDescent="0.2">
      <c r="A423"/>
      <c r="B423" s="324"/>
      <c r="C423" s="592"/>
      <c r="D423" s="826" t="s">
        <v>173</v>
      </c>
      <c r="E423" s="601" t="s">
        <v>92</v>
      </c>
      <c r="F423" s="599">
        <v>0</v>
      </c>
      <c r="G423" s="599">
        <v>31.818181818181817</v>
      </c>
      <c r="H423" s="599">
        <v>22.727272727272727</v>
      </c>
      <c r="I423" s="599">
        <v>22.727272727272727</v>
      </c>
      <c r="J423" s="599">
        <v>9.0909090909090917</v>
      </c>
      <c r="K423" s="599">
        <v>4.5454545454545459</v>
      </c>
      <c r="L423" s="599">
        <v>9.0909090909090917</v>
      </c>
      <c r="M423" s="599">
        <v>0</v>
      </c>
      <c r="N423" s="599">
        <v>0</v>
      </c>
      <c r="O423" s="600">
        <v>0</v>
      </c>
      <c r="P423" s="592"/>
      <c r="Q423" s="826" t="s">
        <v>173</v>
      </c>
      <c r="R423" s="597" t="s">
        <v>92</v>
      </c>
      <c r="S423" s="599">
        <v>0</v>
      </c>
      <c r="T423" s="599">
        <v>12.5</v>
      </c>
      <c r="U423" s="599">
        <v>25</v>
      </c>
      <c r="V423" s="599">
        <v>25</v>
      </c>
      <c r="W423" s="599">
        <v>0</v>
      </c>
      <c r="X423" s="599">
        <v>12.5</v>
      </c>
      <c r="Y423" s="599">
        <v>25</v>
      </c>
      <c r="Z423" s="599">
        <v>0</v>
      </c>
      <c r="AA423" s="599">
        <v>0</v>
      </c>
      <c r="AB423" s="600">
        <v>0</v>
      </c>
      <c r="AC423" s="592"/>
      <c r="AD423" s="826" t="s">
        <v>173</v>
      </c>
      <c r="AE423" s="597" t="s">
        <v>92</v>
      </c>
      <c r="AF423" s="599">
        <v>0</v>
      </c>
      <c r="AG423" s="599">
        <v>42.857142857142854</v>
      </c>
      <c r="AH423" s="599">
        <v>21.428571428571427</v>
      </c>
      <c r="AI423" s="599">
        <v>21.428571428571427</v>
      </c>
      <c r="AJ423" s="599">
        <v>14.285714285714285</v>
      </c>
      <c r="AK423" s="599">
        <v>0</v>
      </c>
      <c r="AL423" s="599">
        <v>0</v>
      </c>
      <c r="AM423" s="599">
        <v>0</v>
      </c>
      <c r="AN423" s="599">
        <v>0</v>
      </c>
      <c r="AO423" s="600">
        <v>0</v>
      </c>
      <c r="AP423" s="591"/>
      <c r="AQ423" s="826" t="s">
        <v>173</v>
      </c>
      <c r="AR423" s="597" t="s">
        <v>92</v>
      </c>
      <c r="AS423" s="599">
        <v>0</v>
      </c>
      <c r="AT423" s="599">
        <v>23.076923076923077</v>
      </c>
      <c r="AU423" s="599">
        <v>38.461538461538467</v>
      </c>
      <c r="AV423" s="599">
        <v>23.076923076923077</v>
      </c>
      <c r="AW423" s="599">
        <v>7.6923076923076925</v>
      </c>
      <c r="AX423" s="599">
        <v>0</v>
      </c>
      <c r="AY423" s="599">
        <v>7.6923076923076925</v>
      </c>
      <c r="AZ423" s="599">
        <v>0</v>
      </c>
      <c r="BA423" s="599">
        <v>0</v>
      </c>
      <c r="BB423" s="600">
        <v>0</v>
      </c>
      <c r="BC423" s="592"/>
      <c r="BD423" s="826" t="s">
        <v>173</v>
      </c>
      <c r="BE423" s="597" t="s">
        <v>92</v>
      </c>
      <c r="BF423" s="599">
        <v>0</v>
      </c>
      <c r="BG423" s="599">
        <v>44.444444444444443</v>
      </c>
      <c r="BH423" s="599">
        <v>0</v>
      </c>
      <c r="BI423" s="599">
        <v>22.222222222222221</v>
      </c>
      <c r="BJ423" s="599">
        <v>11.111111111111111</v>
      </c>
      <c r="BK423" s="599">
        <v>11.111111111111111</v>
      </c>
      <c r="BL423" s="599">
        <v>11.111111111111111</v>
      </c>
      <c r="BM423" s="599">
        <v>0</v>
      </c>
      <c r="BN423" s="599">
        <v>0</v>
      </c>
      <c r="BO423" s="600">
        <v>0</v>
      </c>
      <c r="BP423"/>
      <c r="BQ423" s="826" t="s">
        <v>173</v>
      </c>
      <c r="BR423" s="597" t="s">
        <v>92</v>
      </c>
      <c r="BS423" s="599">
        <v>0</v>
      </c>
      <c r="BT423" s="599">
        <v>60</v>
      </c>
      <c r="BU423" s="599">
        <v>20</v>
      </c>
      <c r="BV423" s="599">
        <v>20</v>
      </c>
      <c r="BW423" s="599">
        <v>0</v>
      </c>
      <c r="BX423" s="599">
        <v>0</v>
      </c>
      <c r="BY423" s="599">
        <v>0</v>
      </c>
      <c r="BZ423" s="599">
        <v>0</v>
      </c>
      <c r="CA423" s="599">
        <v>0</v>
      </c>
      <c r="CB423" s="600">
        <v>0</v>
      </c>
      <c r="CC423" s="592"/>
      <c r="CD423" s="826" t="s">
        <v>173</v>
      </c>
      <c r="CE423" s="597" t="s">
        <v>92</v>
      </c>
      <c r="CF423" s="599">
        <v>0</v>
      </c>
      <c r="CG423" s="599">
        <v>23.52941176470588</v>
      </c>
      <c r="CH423" s="599">
        <v>23.52941176470588</v>
      </c>
      <c r="CI423" s="599">
        <v>23.52941176470588</v>
      </c>
      <c r="CJ423" s="599">
        <v>11.76470588235294</v>
      </c>
      <c r="CK423" s="599">
        <v>5.8823529411764701</v>
      </c>
      <c r="CL423" s="599">
        <v>11.76470588235294</v>
      </c>
      <c r="CM423" s="599">
        <v>0</v>
      </c>
      <c r="CN423" s="599">
        <v>0</v>
      </c>
      <c r="CO423" s="600">
        <v>0</v>
      </c>
      <c r="CP423"/>
      <c r="CQ423" s="826" t="s">
        <v>173</v>
      </c>
      <c r="CR423" s="597" t="s">
        <v>92</v>
      </c>
      <c r="CS423" s="599">
        <v>0</v>
      </c>
      <c r="CT423" s="599">
        <v>33.333333333333329</v>
      </c>
      <c r="CU423" s="599">
        <v>23.809523809523807</v>
      </c>
      <c r="CV423" s="599">
        <v>19.047619047619047</v>
      </c>
      <c r="CW423" s="599">
        <v>9.5238095238095237</v>
      </c>
      <c r="CX423" s="599">
        <v>4.7619047619047619</v>
      </c>
      <c r="CY423" s="599">
        <v>9.5238095238095237</v>
      </c>
      <c r="CZ423" s="599">
        <v>0</v>
      </c>
      <c r="DA423" s="599">
        <v>0</v>
      </c>
      <c r="DB423" s="600">
        <v>0</v>
      </c>
      <c r="DC423" s="592"/>
      <c r="DD423" s="826" t="s">
        <v>173</v>
      </c>
      <c r="DE423" s="597" t="s">
        <v>92</v>
      </c>
      <c r="DF423" s="599">
        <v>0</v>
      </c>
      <c r="DG423" s="599">
        <v>0</v>
      </c>
      <c r="DH423" s="599">
        <v>0</v>
      </c>
      <c r="DI423" s="599">
        <v>100</v>
      </c>
      <c r="DJ423" s="599">
        <v>0</v>
      </c>
      <c r="DK423" s="599">
        <v>0</v>
      </c>
      <c r="DL423" s="599">
        <v>0</v>
      </c>
      <c r="DM423" s="599">
        <v>0</v>
      </c>
      <c r="DN423" s="599">
        <v>0</v>
      </c>
      <c r="DO423" s="600">
        <v>0</v>
      </c>
    </row>
    <row r="424" spans="1:119" ht="14.45" customHeight="1" x14ac:dyDescent="0.2">
      <c r="A424"/>
      <c r="B424" s="324"/>
      <c r="C424" s="592"/>
      <c r="D424" s="827"/>
      <c r="E424" s="601">
        <v>1</v>
      </c>
      <c r="F424" s="599">
        <v>17.721518987341771</v>
      </c>
      <c r="G424" s="599">
        <v>22.784810126582279</v>
      </c>
      <c r="H424" s="599">
        <v>22.784810126582279</v>
      </c>
      <c r="I424" s="599">
        <v>17.721518987341771</v>
      </c>
      <c r="J424" s="599">
        <v>7.59493670886076</v>
      </c>
      <c r="K424" s="599">
        <v>2.5316455696202533</v>
      </c>
      <c r="L424" s="599">
        <v>1.2658227848101267</v>
      </c>
      <c r="M424" s="599">
        <v>2.5316455696202533</v>
      </c>
      <c r="N424" s="599">
        <v>1.2658227848101267</v>
      </c>
      <c r="O424" s="599">
        <v>3.79746835443038</v>
      </c>
      <c r="P424" s="592"/>
      <c r="Q424" s="827"/>
      <c r="R424" s="597">
        <v>1</v>
      </c>
      <c r="S424" s="599">
        <v>7.1428571428571423</v>
      </c>
      <c r="T424" s="599">
        <v>28.571428571428569</v>
      </c>
      <c r="U424" s="599">
        <v>21.428571428571427</v>
      </c>
      <c r="V424" s="599">
        <v>21.428571428571427</v>
      </c>
      <c r="W424" s="599">
        <v>14.285714285714285</v>
      </c>
      <c r="X424" s="599">
        <v>0</v>
      </c>
      <c r="Y424" s="599">
        <v>0</v>
      </c>
      <c r="Z424" s="599">
        <v>2.3809523809523809</v>
      </c>
      <c r="AA424" s="599">
        <v>2.3809523809523809</v>
      </c>
      <c r="AB424" s="599">
        <v>2.3809523809523809</v>
      </c>
      <c r="AC424" s="592"/>
      <c r="AD424" s="827"/>
      <c r="AE424" s="597">
        <v>1</v>
      </c>
      <c r="AF424" s="599">
        <v>29.72972972972973</v>
      </c>
      <c r="AG424" s="599">
        <v>16.216216216216218</v>
      </c>
      <c r="AH424" s="599">
        <v>24.324324324324326</v>
      </c>
      <c r="AI424" s="599">
        <v>13.513513513513514</v>
      </c>
      <c r="AJ424" s="599">
        <v>0</v>
      </c>
      <c r="AK424" s="599">
        <v>5.4054054054054053</v>
      </c>
      <c r="AL424" s="599">
        <v>2.7027027027027026</v>
      </c>
      <c r="AM424" s="599">
        <v>2.7027027027027026</v>
      </c>
      <c r="AN424" s="599">
        <v>0</v>
      </c>
      <c r="AO424" s="599">
        <v>5.4054054054054053</v>
      </c>
      <c r="AP424" s="591"/>
      <c r="AQ424" s="827"/>
      <c r="AR424" s="597">
        <v>1</v>
      </c>
      <c r="AS424" s="599">
        <v>22.857142857142858</v>
      </c>
      <c r="AT424" s="599">
        <v>28.571428571428569</v>
      </c>
      <c r="AU424" s="599">
        <v>20</v>
      </c>
      <c r="AV424" s="599">
        <v>20</v>
      </c>
      <c r="AW424" s="599">
        <v>0</v>
      </c>
      <c r="AX424" s="599">
        <v>2.8571428571428572</v>
      </c>
      <c r="AY424" s="599">
        <v>0</v>
      </c>
      <c r="AZ424" s="599">
        <v>0</v>
      </c>
      <c r="BA424" s="599">
        <v>0</v>
      </c>
      <c r="BB424" s="599">
        <v>5.7142857142857144</v>
      </c>
      <c r="BC424" s="592"/>
      <c r="BD424" s="827"/>
      <c r="BE424" s="597">
        <v>1</v>
      </c>
      <c r="BF424" s="599">
        <v>13.636363636363635</v>
      </c>
      <c r="BG424" s="599">
        <v>18.181818181818183</v>
      </c>
      <c r="BH424" s="599">
        <v>25</v>
      </c>
      <c r="BI424" s="599">
        <v>15.909090909090908</v>
      </c>
      <c r="BJ424" s="599">
        <v>13.636363636363635</v>
      </c>
      <c r="BK424" s="599">
        <v>2.2727272727272729</v>
      </c>
      <c r="BL424" s="599">
        <v>2.2727272727272729</v>
      </c>
      <c r="BM424" s="599">
        <v>4.5454545454545459</v>
      </c>
      <c r="BN424" s="599">
        <v>2.2727272727272729</v>
      </c>
      <c r="BO424" s="599">
        <v>2.2727272727272729</v>
      </c>
      <c r="BP424"/>
      <c r="BQ424" s="827"/>
      <c r="BR424" s="597">
        <v>1</v>
      </c>
      <c r="BS424" s="599">
        <v>36.111111111111107</v>
      </c>
      <c r="BT424" s="599">
        <v>33.333333333333329</v>
      </c>
      <c r="BU424" s="599">
        <v>19.444444444444446</v>
      </c>
      <c r="BV424" s="599">
        <v>8.3333333333333321</v>
      </c>
      <c r="BW424" s="599">
        <v>0</v>
      </c>
      <c r="BX424" s="599">
        <v>0</v>
      </c>
      <c r="BY424" s="599">
        <v>0</v>
      </c>
      <c r="BZ424" s="599">
        <v>0</v>
      </c>
      <c r="CA424" s="599">
        <v>0</v>
      </c>
      <c r="CB424" s="599">
        <v>2.7777777777777777</v>
      </c>
      <c r="CC424" s="592"/>
      <c r="CD424" s="827"/>
      <c r="CE424" s="597">
        <v>1</v>
      </c>
      <c r="CF424" s="599">
        <v>2.3255813953488373</v>
      </c>
      <c r="CG424" s="599">
        <v>13.953488372093023</v>
      </c>
      <c r="CH424" s="599">
        <v>25.581395348837212</v>
      </c>
      <c r="CI424" s="599">
        <v>25.581395348837212</v>
      </c>
      <c r="CJ424" s="599">
        <v>13.953488372093023</v>
      </c>
      <c r="CK424" s="599">
        <v>4.6511627906976747</v>
      </c>
      <c r="CL424" s="599">
        <v>2.3255813953488373</v>
      </c>
      <c r="CM424" s="599">
        <v>4.6511627906976747</v>
      </c>
      <c r="CN424" s="599">
        <v>2.3255813953488373</v>
      </c>
      <c r="CO424" s="599">
        <v>4.6511627906976747</v>
      </c>
      <c r="CP424"/>
      <c r="CQ424" s="827"/>
      <c r="CR424" s="597">
        <v>1</v>
      </c>
      <c r="CS424" s="599">
        <v>14.285714285714285</v>
      </c>
      <c r="CT424" s="599">
        <v>16.071428571428573</v>
      </c>
      <c r="CU424" s="599">
        <v>25</v>
      </c>
      <c r="CV424" s="599">
        <v>19.642857142857142</v>
      </c>
      <c r="CW424" s="599">
        <v>10.714285714285714</v>
      </c>
      <c r="CX424" s="599">
        <v>3.5714285714285712</v>
      </c>
      <c r="CY424" s="599">
        <v>1.7857142857142856</v>
      </c>
      <c r="CZ424" s="599">
        <v>3.5714285714285712</v>
      </c>
      <c r="DA424" s="599">
        <v>1.7857142857142856</v>
      </c>
      <c r="DB424" s="599">
        <v>3.5714285714285712</v>
      </c>
      <c r="DC424" s="592"/>
      <c r="DD424" s="827"/>
      <c r="DE424" s="597">
        <v>1</v>
      </c>
      <c r="DF424" s="599">
        <v>26.086956521739129</v>
      </c>
      <c r="DG424" s="599">
        <v>39.130434782608695</v>
      </c>
      <c r="DH424" s="599">
        <v>17.391304347826086</v>
      </c>
      <c r="DI424" s="599">
        <v>13.043478260869565</v>
      </c>
      <c r="DJ424" s="599">
        <v>0</v>
      </c>
      <c r="DK424" s="599">
        <v>0</v>
      </c>
      <c r="DL424" s="599">
        <v>0</v>
      </c>
      <c r="DM424" s="599">
        <v>0</v>
      </c>
      <c r="DN424" s="599">
        <v>0</v>
      </c>
      <c r="DO424" s="599">
        <v>4.3478260869565215</v>
      </c>
    </row>
    <row r="425" spans="1:119" ht="14.45" customHeight="1" x14ac:dyDescent="0.2">
      <c r="A425"/>
      <c r="B425" s="324"/>
      <c r="C425" s="592"/>
      <c r="D425" s="827"/>
      <c r="E425" s="601" t="s">
        <v>45</v>
      </c>
      <c r="F425" s="599">
        <v>15.233415233415235</v>
      </c>
      <c r="G425" s="599">
        <v>43.458230958230956</v>
      </c>
      <c r="H425" s="599">
        <v>25.95208845208845</v>
      </c>
      <c r="I425" s="599">
        <v>9.3980343980343974</v>
      </c>
      <c r="J425" s="599">
        <v>3.0098280098280097</v>
      </c>
      <c r="K425" s="599">
        <v>1.6277641277641277</v>
      </c>
      <c r="L425" s="599">
        <v>0.85995085995085996</v>
      </c>
      <c r="M425" s="599">
        <v>0.36855036855036855</v>
      </c>
      <c r="N425" s="599">
        <v>9.2137592137592136E-2</v>
      </c>
      <c r="O425" s="599">
        <v>0</v>
      </c>
      <c r="P425" s="592"/>
      <c r="Q425" s="827"/>
      <c r="R425" s="597" t="s">
        <v>45</v>
      </c>
      <c r="S425" s="599">
        <v>13.043478260869565</v>
      </c>
      <c r="T425" s="599">
        <v>46.828225231646471</v>
      </c>
      <c r="U425" s="599">
        <v>26.229508196721312</v>
      </c>
      <c r="V425" s="599">
        <v>8.7669280114041328</v>
      </c>
      <c r="W425" s="599">
        <v>2.4946543121881684</v>
      </c>
      <c r="X425" s="599">
        <v>1.0691375623663579</v>
      </c>
      <c r="Y425" s="599">
        <v>0.99786172487526736</v>
      </c>
      <c r="Z425" s="599">
        <v>0.42765502494654317</v>
      </c>
      <c r="AA425" s="599">
        <v>0.14255167498218105</v>
      </c>
      <c r="AB425" s="599">
        <v>0</v>
      </c>
      <c r="AC425" s="592"/>
      <c r="AD425" s="827"/>
      <c r="AE425" s="597" t="s">
        <v>45</v>
      </c>
      <c r="AF425" s="599">
        <v>16.891527253103074</v>
      </c>
      <c r="AG425" s="599">
        <v>40.906637884511603</v>
      </c>
      <c r="AH425" s="599">
        <v>25.74203993524015</v>
      </c>
      <c r="AI425" s="599">
        <v>9.8758769562871027</v>
      </c>
      <c r="AJ425" s="599">
        <v>3.3998920669185106</v>
      </c>
      <c r="AK425" s="599">
        <v>2.0507285483000537</v>
      </c>
      <c r="AL425" s="599">
        <v>0.75553157042633567</v>
      </c>
      <c r="AM425" s="599">
        <v>0.32379924446842956</v>
      </c>
      <c r="AN425" s="599">
        <v>5.3966540744738264E-2</v>
      </c>
      <c r="AO425" s="599">
        <v>0</v>
      </c>
      <c r="AP425" s="591"/>
      <c r="AQ425" s="827"/>
      <c r="AR425" s="597" t="s">
        <v>45</v>
      </c>
      <c r="AS425" s="599">
        <v>19.960079840319363</v>
      </c>
      <c r="AT425" s="599">
        <v>46.240851630073188</v>
      </c>
      <c r="AU425" s="599">
        <v>23.020625415834996</v>
      </c>
      <c r="AV425" s="599">
        <v>6.9194943446440451</v>
      </c>
      <c r="AW425" s="599">
        <v>1.7964071856287425</v>
      </c>
      <c r="AX425" s="599">
        <v>0.79840319361277434</v>
      </c>
      <c r="AY425" s="599">
        <v>0.93147039254823683</v>
      </c>
      <c r="AZ425" s="599">
        <v>0.2661343978709248</v>
      </c>
      <c r="BA425" s="599">
        <v>6.65335994677312E-2</v>
      </c>
      <c r="BB425" s="599">
        <v>0</v>
      </c>
      <c r="BC425" s="592"/>
      <c r="BD425" s="827"/>
      <c r="BE425" s="597" t="s">
        <v>45</v>
      </c>
      <c r="BF425" s="599">
        <v>11.180832857957787</v>
      </c>
      <c r="BG425" s="599">
        <v>41.072447233314321</v>
      </c>
      <c r="BH425" s="599">
        <v>28.465487735310894</v>
      </c>
      <c r="BI425" s="599">
        <v>11.52310325156874</v>
      </c>
      <c r="BJ425" s="599">
        <v>4.050199657729606</v>
      </c>
      <c r="BK425" s="599">
        <v>2.3388476896748429</v>
      </c>
      <c r="BL425" s="599">
        <v>0.79863091842555622</v>
      </c>
      <c r="BM425" s="599">
        <v>0.45636052481460349</v>
      </c>
      <c r="BN425" s="599">
        <v>0.11409013120365087</v>
      </c>
      <c r="BO425" s="599">
        <v>0</v>
      </c>
      <c r="BP425"/>
      <c r="BQ425" s="827"/>
      <c r="BR425" s="597" t="s">
        <v>45</v>
      </c>
      <c r="BS425" s="599">
        <v>16.295938104448744</v>
      </c>
      <c r="BT425" s="599">
        <v>46.566731141199227</v>
      </c>
      <c r="BU425" s="599">
        <v>25.967117988394584</v>
      </c>
      <c r="BV425" s="599">
        <v>7.4951644100580266</v>
      </c>
      <c r="BW425" s="599">
        <v>2.1276595744680851</v>
      </c>
      <c r="BX425" s="599">
        <v>1.1121856866537718</v>
      </c>
      <c r="BY425" s="599">
        <v>0.29013539651837528</v>
      </c>
      <c r="BZ425" s="599">
        <v>0.14506769825918764</v>
      </c>
      <c r="CA425" s="599">
        <v>0</v>
      </c>
      <c r="CB425" s="599">
        <v>0</v>
      </c>
      <c r="CC425" s="592"/>
      <c r="CD425" s="827"/>
      <c r="CE425" s="597" t="s">
        <v>45</v>
      </c>
      <c r="CF425" s="599">
        <v>13.383838383838384</v>
      </c>
      <c r="CG425" s="599">
        <v>38.047138047138048</v>
      </c>
      <c r="CH425" s="599">
        <v>25.925925925925924</v>
      </c>
      <c r="CI425" s="599">
        <v>12.710437710437711</v>
      </c>
      <c r="CJ425" s="599">
        <v>4.5454545454545459</v>
      </c>
      <c r="CK425" s="599">
        <v>2.5252525252525251</v>
      </c>
      <c r="CL425" s="599">
        <v>1.8518518518518516</v>
      </c>
      <c r="CM425" s="599">
        <v>0.75757575757575757</v>
      </c>
      <c r="CN425" s="599">
        <v>0.25252525252525254</v>
      </c>
      <c r="CO425" s="599">
        <v>0</v>
      </c>
      <c r="CP425"/>
      <c r="CQ425" s="827"/>
      <c r="CR425" s="597" t="s">
        <v>45</v>
      </c>
      <c r="CS425" s="599">
        <v>13.627049180327869</v>
      </c>
      <c r="CT425" s="599">
        <v>32.889344262295083</v>
      </c>
      <c r="CU425" s="599">
        <v>26.741803278688526</v>
      </c>
      <c r="CV425" s="599">
        <v>13.422131147540984</v>
      </c>
      <c r="CW425" s="599">
        <v>6.0450819672131146</v>
      </c>
      <c r="CX425" s="599">
        <v>3.6885245901639343</v>
      </c>
      <c r="CY425" s="599">
        <v>2.2540983606557377</v>
      </c>
      <c r="CZ425" s="599">
        <v>1.0245901639344261</v>
      </c>
      <c r="DA425" s="599">
        <v>0.30737704918032788</v>
      </c>
      <c r="DB425" s="599">
        <v>0</v>
      </c>
      <c r="DC425" s="592"/>
      <c r="DD425" s="827"/>
      <c r="DE425" s="597" t="s">
        <v>45</v>
      </c>
      <c r="DF425" s="599">
        <v>15.921052631578947</v>
      </c>
      <c r="DG425" s="599">
        <v>47.982456140350877</v>
      </c>
      <c r="DH425" s="599">
        <v>25.614035087719301</v>
      </c>
      <c r="DI425" s="599">
        <v>7.6754385964912286</v>
      </c>
      <c r="DJ425" s="599">
        <v>1.7105263157894739</v>
      </c>
      <c r="DK425" s="599">
        <v>0.74561403508771928</v>
      </c>
      <c r="DL425" s="599">
        <v>0.26315789473684209</v>
      </c>
      <c r="DM425" s="599">
        <v>8.771929824561403E-2</v>
      </c>
      <c r="DN425" s="599">
        <v>0</v>
      </c>
      <c r="DO425" s="599">
        <v>0</v>
      </c>
    </row>
    <row r="426" spans="1:119" ht="14.45" customHeight="1" x14ac:dyDescent="0.2">
      <c r="A426"/>
      <c r="B426" s="324"/>
      <c r="C426" s="592"/>
      <c r="D426" s="827"/>
      <c r="E426" s="601" t="s">
        <v>33</v>
      </c>
      <c r="F426" s="599">
        <v>11.019180142910869</v>
      </c>
      <c r="G426" s="599">
        <v>35.013162843174129</v>
      </c>
      <c r="H426" s="599">
        <v>33.621662279052281</v>
      </c>
      <c r="I426" s="599">
        <v>14.704776231666038</v>
      </c>
      <c r="J426" s="599">
        <v>3.2719067318540804</v>
      </c>
      <c r="K426" s="599">
        <v>1.5795411808950734</v>
      </c>
      <c r="L426" s="599">
        <v>0.60172997367431369</v>
      </c>
      <c r="M426" s="599">
        <v>0.18804061677322301</v>
      </c>
      <c r="N426" s="599">
        <v>0</v>
      </c>
      <c r="O426" s="599">
        <v>0</v>
      </c>
      <c r="P426" s="592"/>
      <c r="Q426" s="827"/>
      <c r="R426" s="597" t="s">
        <v>33</v>
      </c>
      <c r="S426" s="599">
        <v>9.1783216783216783</v>
      </c>
      <c r="T426" s="599">
        <v>36.188811188811187</v>
      </c>
      <c r="U426" s="599">
        <v>35.227272727272727</v>
      </c>
      <c r="V426" s="599">
        <v>14.597902097902098</v>
      </c>
      <c r="W426" s="599">
        <v>2.8846153846153846</v>
      </c>
      <c r="X426" s="599">
        <v>1.3986013986013985</v>
      </c>
      <c r="Y426" s="599">
        <v>0.34965034965034963</v>
      </c>
      <c r="Z426" s="599">
        <v>0.17482517482517482</v>
      </c>
      <c r="AA426" s="599">
        <v>0</v>
      </c>
      <c r="AB426" s="599">
        <v>0</v>
      </c>
      <c r="AC426" s="592"/>
      <c r="AD426" s="827"/>
      <c r="AE426" s="597" t="s">
        <v>33</v>
      </c>
      <c r="AF426" s="599">
        <v>12.409240924092408</v>
      </c>
      <c r="AG426" s="599">
        <v>34.125412541254121</v>
      </c>
      <c r="AH426" s="599">
        <v>32.409240924092408</v>
      </c>
      <c r="AI426" s="599">
        <v>14.785478547854785</v>
      </c>
      <c r="AJ426" s="599">
        <v>3.564356435643564</v>
      </c>
      <c r="AK426" s="599">
        <v>1.7161716171617163</v>
      </c>
      <c r="AL426" s="599">
        <v>0.79207920792079212</v>
      </c>
      <c r="AM426" s="599">
        <v>0.19801980198019803</v>
      </c>
      <c r="AN426" s="599">
        <v>0</v>
      </c>
      <c r="AO426" s="599">
        <v>0</v>
      </c>
      <c r="AP426" s="591"/>
      <c r="AQ426" s="827"/>
      <c r="AR426" s="597" t="s">
        <v>33</v>
      </c>
      <c r="AS426" s="599">
        <v>14.657415437987858</v>
      </c>
      <c r="AT426" s="599">
        <v>39.115351257588898</v>
      </c>
      <c r="AU426" s="599">
        <v>29.748482220294882</v>
      </c>
      <c r="AV426" s="599">
        <v>12.402428447528187</v>
      </c>
      <c r="AW426" s="599">
        <v>2.3417172593235036</v>
      </c>
      <c r="AX426" s="599">
        <v>1.1274934952298352</v>
      </c>
      <c r="AY426" s="599">
        <v>0.52038161318300091</v>
      </c>
      <c r="AZ426" s="599">
        <v>8.6730268863833476E-2</v>
      </c>
      <c r="BA426" s="599">
        <v>0</v>
      </c>
      <c r="BB426" s="599">
        <v>0</v>
      </c>
      <c r="BC426" s="592"/>
      <c r="BD426" s="827"/>
      <c r="BE426" s="597" t="s">
        <v>33</v>
      </c>
      <c r="BF426" s="599">
        <v>8.2337317397078351</v>
      </c>
      <c r="BG426" s="599">
        <v>31.872509960159363</v>
      </c>
      <c r="BH426" s="599">
        <v>36.58698539176627</v>
      </c>
      <c r="BI426" s="599">
        <v>16.46746347941567</v>
      </c>
      <c r="BJ426" s="599">
        <v>3.9840637450199203</v>
      </c>
      <c r="BK426" s="599">
        <v>1.9256308100929616</v>
      </c>
      <c r="BL426" s="599">
        <v>0.66401062416998669</v>
      </c>
      <c r="BM426" s="599">
        <v>0.26560424966799467</v>
      </c>
      <c r="BN426" s="599">
        <v>0</v>
      </c>
      <c r="BO426" s="599">
        <v>0</v>
      </c>
      <c r="BP426"/>
      <c r="BQ426" s="827"/>
      <c r="BR426" s="597" t="s">
        <v>33</v>
      </c>
      <c r="BS426" s="599">
        <v>11.046511627906977</v>
      </c>
      <c r="BT426" s="599">
        <v>36.991279069767444</v>
      </c>
      <c r="BU426" s="599">
        <v>32.994186046511622</v>
      </c>
      <c r="BV426" s="599">
        <v>13.590116279069766</v>
      </c>
      <c r="BW426" s="599">
        <v>3.1976744186046515</v>
      </c>
      <c r="BX426" s="599">
        <v>1.6715116279069766</v>
      </c>
      <c r="BY426" s="599">
        <v>0.43604651162790697</v>
      </c>
      <c r="BZ426" s="599">
        <v>7.2674418604651167E-2</v>
      </c>
      <c r="CA426" s="599">
        <v>0</v>
      </c>
      <c r="CB426" s="599">
        <v>0</v>
      </c>
      <c r="CC426" s="592"/>
      <c r="CD426" s="827"/>
      <c r="CE426" s="597" t="s">
        <v>33</v>
      </c>
      <c r="CF426" s="599">
        <v>10.989867498051442</v>
      </c>
      <c r="CG426" s="599">
        <v>32.891660171473106</v>
      </c>
      <c r="CH426" s="599">
        <v>34.294621979734998</v>
      </c>
      <c r="CI426" s="599">
        <v>15.900233826968044</v>
      </c>
      <c r="CJ426" s="599">
        <v>3.3515198752922837</v>
      </c>
      <c r="CK426" s="599">
        <v>1.4809041309431021</v>
      </c>
      <c r="CL426" s="599">
        <v>0.77942322681215903</v>
      </c>
      <c r="CM426" s="599">
        <v>0.31176929072486359</v>
      </c>
      <c r="CN426" s="599">
        <v>0</v>
      </c>
      <c r="CO426" s="599">
        <v>0</v>
      </c>
      <c r="CP426"/>
      <c r="CQ426" s="827"/>
      <c r="CR426" s="597" t="s">
        <v>33</v>
      </c>
      <c r="CS426" s="599">
        <v>7.9447322970639025</v>
      </c>
      <c r="CT426" s="599">
        <v>28.151986183074268</v>
      </c>
      <c r="CU426" s="599">
        <v>32.297063903281519</v>
      </c>
      <c r="CV426" s="599">
        <v>20.379965457685664</v>
      </c>
      <c r="CW426" s="599">
        <v>5.3540587219343694</v>
      </c>
      <c r="CX426" s="599">
        <v>3.4542314335060449</v>
      </c>
      <c r="CY426" s="599">
        <v>1.5544041450777202</v>
      </c>
      <c r="CZ426" s="599">
        <v>0.86355785837651122</v>
      </c>
      <c r="DA426" s="599">
        <v>0</v>
      </c>
      <c r="DB426" s="599">
        <v>0</v>
      </c>
      <c r="DC426" s="592"/>
      <c r="DD426" s="827"/>
      <c r="DE426" s="597" t="s">
        <v>33</v>
      </c>
      <c r="DF426" s="599">
        <v>11.875</v>
      </c>
      <c r="DG426" s="599">
        <v>36.923076923076927</v>
      </c>
      <c r="DH426" s="599">
        <v>33.990384615384613</v>
      </c>
      <c r="DI426" s="599">
        <v>13.125</v>
      </c>
      <c r="DJ426" s="599">
        <v>2.6923076923076925</v>
      </c>
      <c r="DK426" s="599">
        <v>1.0576923076923077</v>
      </c>
      <c r="DL426" s="599">
        <v>0.33653846153846156</v>
      </c>
      <c r="DM426" s="599">
        <v>0</v>
      </c>
      <c r="DN426" s="599">
        <v>0</v>
      </c>
      <c r="DO426" s="599">
        <v>0</v>
      </c>
    </row>
    <row r="427" spans="1:119" ht="14.45" customHeight="1" x14ac:dyDescent="0.2">
      <c r="A427"/>
      <c r="B427" s="324"/>
      <c r="C427" s="592"/>
      <c r="D427" s="827"/>
      <c r="E427" s="601" t="s">
        <v>34</v>
      </c>
      <c r="F427" s="599">
        <v>8.2385070550751021</v>
      </c>
      <c r="G427" s="599">
        <v>29.472007282658168</v>
      </c>
      <c r="H427" s="599">
        <v>33.545744196631773</v>
      </c>
      <c r="I427" s="599">
        <v>19.73145197997269</v>
      </c>
      <c r="J427" s="599">
        <v>5.0751024123805184</v>
      </c>
      <c r="K427" s="599">
        <v>2.3668639053254439</v>
      </c>
      <c r="L427" s="599">
        <v>1.0696404187528448</v>
      </c>
      <c r="M427" s="599">
        <v>0.31861629494765586</v>
      </c>
      <c r="N427" s="599">
        <v>0.18206645425580337</v>
      </c>
      <c r="O427" s="599">
        <v>0</v>
      </c>
      <c r="P427" s="592"/>
      <c r="Q427" s="827"/>
      <c r="R427" s="597" t="s">
        <v>34</v>
      </c>
      <c r="S427" s="599">
        <v>5.2684903748733536</v>
      </c>
      <c r="T427" s="599">
        <v>29.280648429584598</v>
      </c>
      <c r="U427" s="599">
        <v>35.359675785207699</v>
      </c>
      <c r="V427" s="599">
        <v>20.668693009118542</v>
      </c>
      <c r="W427" s="599">
        <v>5.1671732522796354</v>
      </c>
      <c r="X427" s="599">
        <v>2.2796352583586628</v>
      </c>
      <c r="Y427" s="599">
        <v>1.3677811550151975</v>
      </c>
      <c r="Z427" s="599">
        <v>0.3546099290780142</v>
      </c>
      <c r="AA427" s="599">
        <v>0.25329280648429586</v>
      </c>
      <c r="AB427" s="599">
        <v>0</v>
      </c>
      <c r="AC427" s="592"/>
      <c r="AD427" s="827"/>
      <c r="AE427" s="597" t="s">
        <v>34</v>
      </c>
      <c r="AF427" s="599">
        <v>10.661157024793388</v>
      </c>
      <c r="AG427" s="599">
        <v>29.628099173553718</v>
      </c>
      <c r="AH427" s="599">
        <v>32.066115702479337</v>
      </c>
      <c r="AI427" s="599">
        <v>18.966942148760328</v>
      </c>
      <c r="AJ427" s="599">
        <v>5</v>
      </c>
      <c r="AK427" s="599">
        <v>2.4380165289256199</v>
      </c>
      <c r="AL427" s="599">
        <v>0.82644628099173556</v>
      </c>
      <c r="AM427" s="599">
        <v>0.28925619834710742</v>
      </c>
      <c r="AN427" s="599">
        <v>0.12396694214876033</v>
      </c>
      <c r="AO427" s="599">
        <v>0</v>
      </c>
      <c r="AP427" s="591"/>
      <c r="AQ427" s="827"/>
      <c r="AR427" s="597" t="s">
        <v>34</v>
      </c>
      <c r="AS427" s="599">
        <v>10.132890365448505</v>
      </c>
      <c r="AT427" s="599">
        <v>34.828349944629018</v>
      </c>
      <c r="AU427" s="599">
        <v>32.281284606866002</v>
      </c>
      <c r="AV427" s="599">
        <v>16.44518272425249</v>
      </c>
      <c r="AW427" s="599">
        <v>3.709856035437431</v>
      </c>
      <c r="AX427" s="599">
        <v>1.6057585825027685</v>
      </c>
      <c r="AY427" s="599">
        <v>0.55370985603543743</v>
      </c>
      <c r="AZ427" s="599">
        <v>0.16611295681063123</v>
      </c>
      <c r="BA427" s="599">
        <v>0.27685492801771872</v>
      </c>
      <c r="BB427" s="599">
        <v>0</v>
      </c>
      <c r="BC427" s="592"/>
      <c r="BD427" s="827"/>
      <c r="BE427" s="597" t="s">
        <v>34</v>
      </c>
      <c r="BF427" s="599">
        <v>6.9165378670788256</v>
      </c>
      <c r="BG427" s="599">
        <v>25.734157650695515</v>
      </c>
      <c r="BH427" s="599">
        <v>34.428129829984542</v>
      </c>
      <c r="BI427" s="599">
        <v>22.024729520865531</v>
      </c>
      <c r="BJ427" s="599">
        <v>6.0278207109737245</v>
      </c>
      <c r="BK427" s="599">
        <v>2.8979907264296756</v>
      </c>
      <c r="BL427" s="599">
        <v>1.4296754250386399</v>
      </c>
      <c r="BM427" s="599">
        <v>0.42503863987635238</v>
      </c>
      <c r="BN427" s="599">
        <v>0.11591962905718702</v>
      </c>
      <c r="BO427" s="599">
        <v>0</v>
      </c>
      <c r="BP427"/>
      <c r="BQ427" s="827"/>
      <c r="BR427" s="597" t="s">
        <v>34</v>
      </c>
      <c r="BS427" s="599">
        <v>8.9800443458980048</v>
      </c>
      <c r="BT427" s="599">
        <v>32.760532150776051</v>
      </c>
      <c r="BU427" s="599">
        <v>31.818181818181817</v>
      </c>
      <c r="BV427" s="599">
        <v>19.124168514412418</v>
      </c>
      <c r="BW427" s="599">
        <v>4.5454545454545459</v>
      </c>
      <c r="BX427" s="599">
        <v>1.7738359201773837</v>
      </c>
      <c r="BY427" s="599">
        <v>0.8314855875831485</v>
      </c>
      <c r="BZ427" s="599">
        <v>0.11086474501108648</v>
      </c>
      <c r="CA427" s="599">
        <v>5.543237250554324E-2</v>
      </c>
      <c r="CB427" s="599">
        <v>0</v>
      </c>
      <c r="CC427" s="592"/>
      <c r="CD427" s="827"/>
      <c r="CE427" s="597" t="s">
        <v>34</v>
      </c>
      <c r="CF427" s="599">
        <v>7.7220077220077217</v>
      </c>
      <c r="CG427" s="599">
        <v>27.181467181467184</v>
      </c>
      <c r="CH427" s="599">
        <v>34.749034749034749</v>
      </c>
      <c r="CI427" s="599">
        <v>20.154440154440152</v>
      </c>
      <c r="CJ427" s="599">
        <v>5.4440154440154442</v>
      </c>
      <c r="CK427" s="599">
        <v>2.7799227799227797</v>
      </c>
      <c r="CL427" s="599">
        <v>1.2355212355212355</v>
      </c>
      <c r="CM427" s="599">
        <v>0.46332046332046328</v>
      </c>
      <c r="CN427" s="599">
        <v>0.27027027027027029</v>
      </c>
      <c r="CO427" s="599">
        <v>0</v>
      </c>
      <c r="CP427"/>
      <c r="CQ427" s="827"/>
      <c r="CR427" s="597" t="s">
        <v>34</v>
      </c>
      <c r="CS427" s="599">
        <v>5.8823529411764701</v>
      </c>
      <c r="CT427" s="599">
        <v>23.323013415892675</v>
      </c>
      <c r="CU427" s="599">
        <v>30.030959752321984</v>
      </c>
      <c r="CV427" s="599">
        <v>23.426212590299279</v>
      </c>
      <c r="CW427" s="599">
        <v>7.0175438596491224</v>
      </c>
      <c r="CX427" s="599">
        <v>5.5727554179566559</v>
      </c>
      <c r="CY427" s="599">
        <v>2.8895768833849327</v>
      </c>
      <c r="CZ427" s="599">
        <v>1.1351909184726523</v>
      </c>
      <c r="DA427" s="599">
        <v>0.72239422084623317</v>
      </c>
      <c r="DB427" s="599">
        <v>0</v>
      </c>
      <c r="DC427" s="592"/>
      <c r="DD427" s="827"/>
      <c r="DE427" s="597" t="s">
        <v>34</v>
      </c>
      <c r="DF427" s="599">
        <v>8.905109489051096</v>
      </c>
      <c r="DG427" s="599">
        <v>31.211678832116789</v>
      </c>
      <c r="DH427" s="599">
        <v>34.540145985401459</v>
      </c>
      <c r="DI427" s="599">
        <v>18.686131386861312</v>
      </c>
      <c r="DJ427" s="599">
        <v>4.5255474452554747</v>
      </c>
      <c r="DK427" s="599">
        <v>1.4598540145985401</v>
      </c>
      <c r="DL427" s="599">
        <v>0.55474452554744524</v>
      </c>
      <c r="DM427" s="599">
        <v>8.7591240875912399E-2</v>
      </c>
      <c r="DN427" s="599">
        <v>2.9197080291970805E-2</v>
      </c>
      <c r="DO427" s="599">
        <v>0</v>
      </c>
    </row>
    <row r="428" spans="1:119" ht="14.45" customHeight="1" x14ac:dyDescent="0.2">
      <c r="A428"/>
      <c r="B428" s="324"/>
      <c r="C428" s="592"/>
      <c r="D428" s="827"/>
      <c r="E428" s="601" t="s">
        <v>35</v>
      </c>
      <c r="F428" s="599">
        <v>5.3430404738400794</v>
      </c>
      <c r="G428" s="599">
        <v>21.742349457058243</v>
      </c>
      <c r="H428" s="599">
        <v>33.600691016781838</v>
      </c>
      <c r="I428" s="599">
        <v>25.456564659427443</v>
      </c>
      <c r="J428" s="599">
        <v>8.3415597235932886</v>
      </c>
      <c r="K428" s="599">
        <v>3.8252714708785787</v>
      </c>
      <c r="L428" s="599">
        <v>1.196939782823297</v>
      </c>
      <c r="M428" s="599">
        <v>0.43188548864758142</v>
      </c>
      <c r="N428" s="599">
        <v>6.1697926949654487E-2</v>
      </c>
      <c r="O428" s="599">
        <v>0</v>
      </c>
      <c r="P428" s="592"/>
      <c r="Q428" s="827"/>
      <c r="R428" s="597" t="s">
        <v>35</v>
      </c>
      <c r="S428" s="599">
        <v>3.0676455165180911</v>
      </c>
      <c r="T428" s="599">
        <v>19.140010487676978</v>
      </c>
      <c r="U428" s="599">
        <v>35.684320922915575</v>
      </c>
      <c r="V428" s="599">
        <v>26.874672260094389</v>
      </c>
      <c r="W428" s="599">
        <v>9.0718405873099108</v>
      </c>
      <c r="X428" s="599">
        <v>4.2737283691662302</v>
      </c>
      <c r="Y428" s="599">
        <v>1.2585212375458836</v>
      </c>
      <c r="Z428" s="599">
        <v>0.52438384897745149</v>
      </c>
      <c r="AA428" s="599">
        <v>0.10487676979549029</v>
      </c>
      <c r="AB428" s="599">
        <v>0</v>
      </c>
      <c r="AC428" s="592"/>
      <c r="AD428" s="827"/>
      <c r="AE428" s="597" t="s">
        <v>35</v>
      </c>
      <c r="AF428" s="599">
        <v>7.3659673659673661</v>
      </c>
      <c r="AG428" s="599">
        <v>24.055944055944057</v>
      </c>
      <c r="AH428" s="599">
        <v>31.74825174825175</v>
      </c>
      <c r="AI428" s="599">
        <v>24.195804195804197</v>
      </c>
      <c r="AJ428" s="599">
        <v>7.6923076923076925</v>
      </c>
      <c r="AK428" s="599">
        <v>3.4265734265734267</v>
      </c>
      <c r="AL428" s="599">
        <v>1.1421911421911422</v>
      </c>
      <c r="AM428" s="599">
        <v>0.34965034965034963</v>
      </c>
      <c r="AN428" s="599">
        <v>2.3310023310023312E-2</v>
      </c>
      <c r="AO428" s="599">
        <v>0</v>
      </c>
      <c r="AP428" s="591"/>
      <c r="AQ428" s="827"/>
      <c r="AR428" s="597" t="s">
        <v>35</v>
      </c>
      <c r="AS428" s="599">
        <v>7.514650120648052</v>
      </c>
      <c r="AT428" s="599">
        <v>28.438469493278181</v>
      </c>
      <c r="AU428" s="599">
        <v>35.022406066873494</v>
      </c>
      <c r="AV428" s="599">
        <v>19.993105825577388</v>
      </c>
      <c r="AW428" s="599">
        <v>5.6876938986556356</v>
      </c>
      <c r="AX428" s="599">
        <v>2.1371940710099966</v>
      </c>
      <c r="AY428" s="599">
        <v>0.6894174422612892</v>
      </c>
      <c r="AZ428" s="599">
        <v>0.44812133746983795</v>
      </c>
      <c r="BA428" s="599">
        <v>6.894174422612892E-2</v>
      </c>
      <c r="BB428" s="599">
        <v>0</v>
      </c>
      <c r="BC428" s="592"/>
      <c r="BD428" s="827"/>
      <c r="BE428" s="597" t="s">
        <v>35</v>
      </c>
      <c r="BF428" s="599">
        <v>4.1322314049586781</v>
      </c>
      <c r="BG428" s="599">
        <v>18.008841053238516</v>
      </c>
      <c r="BH428" s="599">
        <v>32.80799538727657</v>
      </c>
      <c r="BI428" s="599">
        <v>28.502786853738225</v>
      </c>
      <c r="BJ428" s="599">
        <v>9.8212569671343459</v>
      </c>
      <c r="BK428" s="599">
        <v>4.7664808764174511</v>
      </c>
      <c r="BL428" s="599">
        <v>1.4799154334038054</v>
      </c>
      <c r="BM428" s="599">
        <v>0.42283298097251587</v>
      </c>
      <c r="BN428" s="599">
        <v>5.7659042859888529E-2</v>
      </c>
      <c r="BO428" s="599">
        <v>0</v>
      </c>
      <c r="BP428"/>
      <c r="BQ428" s="827"/>
      <c r="BR428" s="597" t="s">
        <v>35</v>
      </c>
      <c r="BS428" s="599">
        <v>6.3356164383561646</v>
      </c>
      <c r="BT428" s="599">
        <v>25.684931506849317</v>
      </c>
      <c r="BU428" s="599">
        <v>33.390410958904113</v>
      </c>
      <c r="BV428" s="599">
        <v>23.24486301369863</v>
      </c>
      <c r="BW428" s="599">
        <v>6.9349315068493151</v>
      </c>
      <c r="BX428" s="599">
        <v>2.9537671232876712</v>
      </c>
      <c r="BY428" s="599">
        <v>1.0273972602739725</v>
      </c>
      <c r="BZ428" s="599">
        <v>0.29965753424657532</v>
      </c>
      <c r="CA428" s="599">
        <v>0.12842465753424656</v>
      </c>
      <c r="CB428" s="599">
        <v>0</v>
      </c>
      <c r="CC428" s="592"/>
      <c r="CD428" s="827"/>
      <c r="CE428" s="597" t="s">
        <v>35</v>
      </c>
      <c r="CF428" s="599">
        <v>4.9410540915395282</v>
      </c>
      <c r="CG428" s="599">
        <v>20.145631067961165</v>
      </c>
      <c r="CH428" s="599">
        <v>33.685852981969489</v>
      </c>
      <c r="CI428" s="599">
        <v>26.352288488210817</v>
      </c>
      <c r="CJ428" s="599">
        <v>8.9112343966712899</v>
      </c>
      <c r="CK428" s="599">
        <v>4.1782246879334259</v>
      </c>
      <c r="CL428" s="599">
        <v>1.2656033287101247</v>
      </c>
      <c r="CM428" s="599">
        <v>0.48543689320388345</v>
      </c>
      <c r="CN428" s="599">
        <v>3.4674063800277391E-2</v>
      </c>
      <c r="CO428" s="599">
        <v>0</v>
      </c>
      <c r="CP428"/>
      <c r="CQ428" s="827"/>
      <c r="CR428" s="597" t="s">
        <v>35</v>
      </c>
      <c r="CS428" s="599">
        <v>3.9121482498284141</v>
      </c>
      <c r="CT428" s="599">
        <v>15.511324639670557</v>
      </c>
      <c r="CU428" s="599">
        <v>29.787234042553191</v>
      </c>
      <c r="CV428" s="599">
        <v>28.140013726835967</v>
      </c>
      <c r="CW428" s="599">
        <v>13.040494166094716</v>
      </c>
      <c r="CX428" s="599">
        <v>5.4907343857240907</v>
      </c>
      <c r="CY428" s="599">
        <v>2.4708304735758406</v>
      </c>
      <c r="CZ428" s="599">
        <v>1.4413177762525737</v>
      </c>
      <c r="DA428" s="599">
        <v>0.20590253946465342</v>
      </c>
      <c r="DB428" s="599">
        <v>0</v>
      </c>
      <c r="DC428" s="592"/>
      <c r="DD428" s="827"/>
      <c r="DE428" s="597" t="s">
        <v>35</v>
      </c>
      <c r="DF428" s="599">
        <v>5.6566872273205959</v>
      </c>
      <c r="DG428" s="599">
        <v>23.108169098841582</v>
      </c>
      <c r="DH428" s="599">
        <v>34.436587934406496</v>
      </c>
      <c r="DI428" s="599">
        <v>24.868361666917409</v>
      </c>
      <c r="DJ428" s="599">
        <v>7.3115691289303442</v>
      </c>
      <c r="DK428" s="599">
        <v>3.4602076124567476</v>
      </c>
      <c r="DL428" s="599">
        <v>0.91770723634722429</v>
      </c>
      <c r="DM428" s="599">
        <v>0.21062133293214985</v>
      </c>
      <c r="DN428" s="599">
        <v>3.0088761847449977E-2</v>
      </c>
      <c r="DO428" s="599">
        <v>0</v>
      </c>
    </row>
    <row r="429" spans="1:119" ht="14.45" customHeight="1" x14ac:dyDescent="0.2">
      <c r="A429"/>
      <c r="B429" s="324"/>
      <c r="C429" s="592"/>
      <c r="D429" s="827"/>
      <c r="E429" s="601" t="s">
        <v>36</v>
      </c>
      <c r="F429" s="599">
        <v>3.7326776933392938</v>
      </c>
      <c r="G429" s="599">
        <v>15.143048725972285</v>
      </c>
      <c r="H429" s="599">
        <v>27.626285203397405</v>
      </c>
      <c r="I429" s="599">
        <v>30.498435404559675</v>
      </c>
      <c r="J429" s="599">
        <v>12.874385337505586</v>
      </c>
      <c r="K429" s="599">
        <v>6.3421993741618232</v>
      </c>
      <c r="L429" s="599">
        <v>2.9000894054537327</v>
      </c>
      <c r="M429" s="599">
        <v>0.71524362986142154</v>
      </c>
      <c r="N429" s="599">
        <v>0.13410818059901655</v>
      </c>
      <c r="O429" s="599">
        <v>3.3527045149754138E-2</v>
      </c>
      <c r="P429" s="592"/>
      <c r="Q429" s="827"/>
      <c r="R429" s="597" t="s">
        <v>36</v>
      </c>
      <c r="S429" s="599">
        <v>2.1658931334047367</v>
      </c>
      <c r="T429" s="599">
        <v>11.662501487563965</v>
      </c>
      <c r="U429" s="599">
        <v>27.811495894323457</v>
      </c>
      <c r="V429" s="599">
        <v>32.345590860407</v>
      </c>
      <c r="W429" s="599">
        <v>14.233012019516838</v>
      </c>
      <c r="X429" s="599">
        <v>7.3783172676425091</v>
      </c>
      <c r="Y429" s="599">
        <v>3.2726407235511124</v>
      </c>
      <c r="Z429" s="599">
        <v>0.9282399143163157</v>
      </c>
      <c r="AA429" s="599">
        <v>0.17850767583006069</v>
      </c>
      <c r="AB429" s="599">
        <v>2.3801023444008092E-2</v>
      </c>
      <c r="AC429" s="592"/>
      <c r="AD429" s="827"/>
      <c r="AE429" s="597" t="s">
        <v>36</v>
      </c>
      <c r="AF429" s="599">
        <v>5.1195617823659534</v>
      </c>
      <c r="AG429" s="599">
        <v>18.223954492784156</v>
      </c>
      <c r="AH429" s="599">
        <v>27.462340672074159</v>
      </c>
      <c r="AI429" s="599">
        <v>28.863373011692829</v>
      </c>
      <c r="AJ429" s="599">
        <v>11.671758137575056</v>
      </c>
      <c r="AK429" s="599">
        <v>5.4250500368692727</v>
      </c>
      <c r="AL429" s="599">
        <v>2.5703149689244706</v>
      </c>
      <c r="AM429" s="599">
        <v>0.52670388707468663</v>
      </c>
      <c r="AN429" s="599">
        <v>9.4806699673443587E-2</v>
      </c>
      <c r="AO429" s="599">
        <v>4.2136310965974928E-2</v>
      </c>
      <c r="AP429" s="591"/>
      <c r="AQ429" s="827"/>
      <c r="AR429" s="597" t="s">
        <v>36</v>
      </c>
      <c r="AS429" s="599">
        <v>5.6004123002920458</v>
      </c>
      <c r="AT429" s="599">
        <v>21.456794365229342</v>
      </c>
      <c r="AU429" s="599">
        <v>30.424325717230715</v>
      </c>
      <c r="AV429" s="599">
        <v>27.091565023191894</v>
      </c>
      <c r="AW429" s="599">
        <v>9.2939357498711566</v>
      </c>
      <c r="AX429" s="599">
        <v>4.1058237416251506</v>
      </c>
      <c r="AY429" s="599">
        <v>1.6492011681841607</v>
      </c>
      <c r="AZ429" s="599">
        <v>0.30922521903453015</v>
      </c>
      <c r="BA429" s="599">
        <v>5.1537536505755023E-2</v>
      </c>
      <c r="BB429" s="599">
        <v>1.7179178835251677E-2</v>
      </c>
      <c r="BC429" s="592"/>
      <c r="BD429" s="827"/>
      <c r="BE429" s="597" t="s">
        <v>36</v>
      </c>
      <c r="BF429" s="599">
        <v>2.8322981366459627</v>
      </c>
      <c r="BG429" s="599">
        <v>12.099378881987578</v>
      </c>
      <c r="BH429" s="599">
        <v>26.277432712215322</v>
      </c>
      <c r="BI429" s="599">
        <v>32.140786749482402</v>
      </c>
      <c r="BJ429" s="599">
        <v>14.600414078674948</v>
      </c>
      <c r="BK429" s="599">
        <v>7.4202898550724639</v>
      </c>
      <c r="BL429" s="599">
        <v>3.5031055900621118</v>
      </c>
      <c r="BM429" s="599">
        <v>0.91097308488612838</v>
      </c>
      <c r="BN429" s="599">
        <v>0.17391304347826086</v>
      </c>
      <c r="BO429" s="599">
        <v>4.1407867494824016E-2</v>
      </c>
      <c r="BP429"/>
      <c r="BQ429" s="827"/>
      <c r="BR429" s="597" t="s">
        <v>36</v>
      </c>
      <c r="BS429" s="599">
        <v>5.2035506580961126</v>
      </c>
      <c r="BT429" s="599">
        <v>20.232629323538415</v>
      </c>
      <c r="BU429" s="599">
        <v>29.935720844811755</v>
      </c>
      <c r="BV429" s="599">
        <v>27.242118151209059</v>
      </c>
      <c r="BW429" s="599">
        <v>9.3051729415365791</v>
      </c>
      <c r="BX429" s="599">
        <v>4.8362411998775636</v>
      </c>
      <c r="BY429" s="599">
        <v>2.3262932353841448</v>
      </c>
      <c r="BZ429" s="599">
        <v>0.64279155188246095</v>
      </c>
      <c r="CA429" s="599">
        <v>0.21426385062748698</v>
      </c>
      <c r="CB429" s="599">
        <v>6.1218243036424855E-2</v>
      </c>
      <c r="CC429" s="592"/>
      <c r="CD429" s="827"/>
      <c r="CE429" s="597" t="s">
        <v>36</v>
      </c>
      <c r="CF429" s="599">
        <v>3.4041971426618365</v>
      </c>
      <c r="CG429" s="599">
        <v>14.006425593000206</v>
      </c>
      <c r="CH429" s="599">
        <v>27.110533871077998</v>
      </c>
      <c r="CI429" s="599">
        <v>31.225647686102949</v>
      </c>
      <c r="CJ429" s="599">
        <v>13.67147446852143</v>
      </c>
      <c r="CK429" s="599">
        <v>6.6785152778727177</v>
      </c>
      <c r="CL429" s="599">
        <v>3.0282315947774965</v>
      </c>
      <c r="CM429" s="599">
        <v>0.73142388406589653</v>
      </c>
      <c r="CN429" s="599">
        <v>0.11620753298243215</v>
      </c>
      <c r="CO429" s="599">
        <v>2.7342948937042862E-2</v>
      </c>
      <c r="CP429"/>
      <c r="CQ429" s="827"/>
      <c r="CR429" s="597" t="s">
        <v>36</v>
      </c>
      <c r="CS429" s="599">
        <v>2.5264595425059748</v>
      </c>
      <c r="CT429" s="599">
        <v>11.539774667121884</v>
      </c>
      <c r="CU429" s="599">
        <v>24.991464663707749</v>
      </c>
      <c r="CV429" s="599">
        <v>31.307613519972687</v>
      </c>
      <c r="CW429" s="599">
        <v>14.81734380334585</v>
      </c>
      <c r="CX429" s="599">
        <v>8.6719016729259142</v>
      </c>
      <c r="CY429" s="599">
        <v>4.4383748719699554</v>
      </c>
      <c r="CZ429" s="599">
        <v>1.2632297712529874</v>
      </c>
      <c r="DA429" s="599">
        <v>0.30727210652099696</v>
      </c>
      <c r="DB429" s="599">
        <v>0.13656538067599863</v>
      </c>
      <c r="DC429" s="592"/>
      <c r="DD429" s="827"/>
      <c r="DE429" s="597" t="s">
        <v>36</v>
      </c>
      <c r="DF429" s="599">
        <v>3.96873120865905</v>
      </c>
      <c r="DG429" s="599">
        <v>15.848199371951626</v>
      </c>
      <c r="DH429" s="599">
        <v>28.141912206855078</v>
      </c>
      <c r="DI429" s="599">
        <v>30.340081512661186</v>
      </c>
      <c r="DJ429" s="599">
        <v>12.494153805037749</v>
      </c>
      <c r="DK429" s="599">
        <v>5.8862831562771429</v>
      </c>
      <c r="DL429" s="599">
        <v>2.5990512460746977</v>
      </c>
      <c r="DM429" s="599">
        <v>0.60800427607402951</v>
      </c>
      <c r="DN429" s="599">
        <v>0.10022048506714773</v>
      </c>
      <c r="DO429" s="599">
        <v>1.3362731342286363E-2</v>
      </c>
    </row>
    <row r="430" spans="1:119" ht="14.45" customHeight="1" x14ac:dyDescent="0.2">
      <c r="A430"/>
      <c r="B430" s="324"/>
      <c r="C430" s="592"/>
      <c r="D430" s="827"/>
      <c r="E430" s="601" t="s">
        <v>37</v>
      </c>
      <c r="F430" s="599">
        <v>2.2767593140153757</v>
      </c>
      <c r="G430" s="599">
        <v>8.2199881726788888</v>
      </c>
      <c r="H430" s="599">
        <v>19.90242460082791</v>
      </c>
      <c r="I430" s="599">
        <v>30.180366646954464</v>
      </c>
      <c r="J430" s="599">
        <v>17.764636309875815</v>
      </c>
      <c r="K430" s="599">
        <v>12.362507392075695</v>
      </c>
      <c r="L430" s="599">
        <v>6.3483146067415728</v>
      </c>
      <c r="M430" s="599">
        <v>2.1466587817859253</v>
      </c>
      <c r="N430" s="599">
        <v>0.71850975753991719</v>
      </c>
      <c r="O430" s="599">
        <v>7.9834417504435248E-2</v>
      </c>
      <c r="P430" s="592"/>
      <c r="Q430" s="827"/>
      <c r="R430" s="597" t="s">
        <v>37</v>
      </c>
      <c r="S430" s="599">
        <v>1.074448470977176</v>
      </c>
      <c r="T430" s="599">
        <v>6.1351643461122771</v>
      </c>
      <c r="U430" s="599">
        <v>17.814228495136373</v>
      </c>
      <c r="V430" s="599">
        <v>30.326149151249282</v>
      </c>
      <c r="W430" s="599">
        <v>19.111195880221246</v>
      </c>
      <c r="X430" s="599">
        <v>14.018691588785046</v>
      </c>
      <c r="Y430" s="599">
        <v>7.6419352787844108</v>
      </c>
      <c r="Z430" s="599">
        <v>2.7973806344967893</v>
      </c>
      <c r="AA430" s="599">
        <v>0.99179858859431613</v>
      </c>
      <c r="AB430" s="599">
        <v>8.9007565643079656E-2</v>
      </c>
      <c r="AC430" s="592"/>
      <c r="AD430" s="827"/>
      <c r="AE430" s="597" t="s">
        <v>37</v>
      </c>
      <c r="AF430" s="599">
        <v>3.3220938588248301</v>
      </c>
      <c r="AG430" s="599">
        <v>10.032612901442706</v>
      </c>
      <c r="AH430" s="599">
        <v>21.717981316676802</v>
      </c>
      <c r="AI430" s="599">
        <v>30.053617821015976</v>
      </c>
      <c r="AJ430" s="599">
        <v>16.593886462882097</v>
      </c>
      <c r="AK430" s="599">
        <v>10.922558178099608</v>
      </c>
      <c r="AL430" s="599">
        <v>5.2235918412470284</v>
      </c>
      <c r="AM430" s="599">
        <v>1.5808965784091535</v>
      </c>
      <c r="AN430" s="599">
        <v>0.48090210601956773</v>
      </c>
      <c r="AO430" s="599">
        <v>7.1858935382234257E-2</v>
      </c>
      <c r="AP430" s="591"/>
      <c r="AQ430" s="827"/>
      <c r="AR430" s="597" t="s">
        <v>37</v>
      </c>
      <c r="AS430" s="599">
        <v>3.9475054681803976</v>
      </c>
      <c r="AT430" s="599">
        <v>13.092386209769815</v>
      </c>
      <c r="AU430" s="599">
        <v>25.330694719300073</v>
      </c>
      <c r="AV430" s="599">
        <v>29.663576710759298</v>
      </c>
      <c r="AW430" s="599">
        <v>13.394438079366733</v>
      </c>
      <c r="AX430" s="599">
        <v>9.1032184147484632</v>
      </c>
      <c r="AY430" s="599">
        <v>3.9058431413394441</v>
      </c>
      <c r="AZ430" s="599">
        <v>1.1769607332569523</v>
      </c>
      <c r="BA430" s="599">
        <v>0.34371419643787104</v>
      </c>
      <c r="BB430" s="599">
        <v>4.1662326840954063E-2</v>
      </c>
      <c r="BC430" s="592"/>
      <c r="BD430" s="827"/>
      <c r="BE430" s="597" t="s">
        <v>37</v>
      </c>
      <c r="BF430" s="599">
        <v>1.6144349477682813</v>
      </c>
      <c r="BG430" s="599">
        <v>6.2884512159874477</v>
      </c>
      <c r="BH430" s="599">
        <v>17.750526446178618</v>
      </c>
      <c r="BI430" s="599">
        <v>30.385234733060816</v>
      </c>
      <c r="BJ430" s="599">
        <v>19.497089062306454</v>
      </c>
      <c r="BK430" s="599">
        <v>13.654568727032496</v>
      </c>
      <c r="BL430" s="599">
        <v>7.3165696354102154</v>
      </c>
      <c r="BM430" s="599">
        <v>2.531070647012676</v>
      </c>
      <c r="BN430" s="599">
        <v>0.86708782360956271</v>
      </c>
      <c r="BO430" s="599">
        <v>9.4966761633428307E-2</v>
      </c>
      <c r="BP430"/>
      <c r="BQ430" s="827"/>
      <c r="BR430" s="597" t="s">
        <v>37</v>
      </c>
      <c r="BS430" s="599">
        <v>3.8333759263991825</v>
      </c>
      <c r="BT430" s="599">
        <v>13.212369026322515</v>
      </c>
      <c r="BU430" s="599">
        <v>23.15359059545106</v>
      </c>
      <c r="BV430" s="599">
        <v>29.108101201124459</v>
      </c>
      <c r="BW430" s="599">
        <v>14.311270125223613</v>
      </c>
      <c r="BX430" s="599">
        <v>9.8389982110912353</v>
      </c>
      <c r="BY430" s="599">
        <v>4.0633784819831336</v>
      </c>
      <c r="BZ430" s="599">
        <v>1.9166879631995912</v>
      </c>
      <c r="CA430" s="599">
        <v>0.48556095067722971</v>
      </c>
      <c r="CB430" s="599">
        <v>7.6667518527983647E-2</v>
      </c>
      <c r="CC430" s="592"/>
      <c r="CD430" s="827"/>
      <c r="CE430" s="597" t="s">
        <v>37</v>
      </c>
      <c r="CF430" s="599">
        <v>2.0730932557595212</v>
      </c>
      <c r="CG430" s="599">
        <v>7.5667903835222523</v>
      </c>
      <c r="CH430" s="599">
        <v>19.477045507740662</v>
      </c>
      <c r="CI430" s="599">
        <v>30.320660714882802</v>
      </c>
      <c r="CJ430" s="599">
        <v>18.216471060286889</v>
      </c>
      <c r="CK430" s="599">
        <v>12.69268064332765</v>
      </c>
      <c r="CL430" s="599">
        <v>6.6472732136289165</v>
      </c>
      <c r="CM430" s="599">
        <v>2.1767479185474969</v>
      </c>
      <c r="CN430" s="599">
        <v>0.74898853111311736</v>
      </c>
      <c r="CO430" s="599">
        <v>8.024877119069114E-2</v>
      </c>
      <c r="CP430"/>
      <c r="CQ430" s="827"/>
      <c r="CR430" s="597" t="s">
        <v>37</v>
      </c>
      <c r="CS430" s="599">
        <v>1.5848768378842848</v>
      </c>
      <c r="CT430" s="599">
        <v>5.4802367767805995</v>
      </c>
      <c r="CU430" s="599">
        <v>16.345235822035516</v>
      </c>
      <c r="CV430" s="599">
        <v>29.48252816497995</v>
      </c>
      <c r="CW430" s="599">
        <v>19.094901661256444</v>
      </c>
      <c r="CX430" s="599">
        <v>14.569409967538668</v>
      </c>
      <c r="CY430" s="599">
        <v>9.0891731907580677</v>
      </c>
      <c r="CZ430" s="599">
        <v>3.0551842658010311</v>
      </c>
      <c r="DA430" s="599">
        <v>1.0884093946916173</v>
      </c>
      <c r="DB430" s="599">
        <v>0.21004391827382091</v>
      </c>
      <c r="DC430" s="592"/>
      <c r="DD430" s="827"/>
      <c r="DE430" s="597" t="s">
        <v>37</v>
      </c>
      <c r="DF430" s="599">
        <v>2.4035265717384462</v>
      </c>
      <c r="DG430" s="599">
        <v>8.7219676031207367</v>
      </c>
      <c r="DH430" s="599">
        <v>20.554175558898645</v>
      </c>
      <c r="DI430" s="599">
        <v>30.308225168806636</v>
      </c>
      <c r="DJ430" s="599">
        <v>17.520904033866284</v>
      </c>
      <c r="DK430" s="599">
        <v>11.958156946436693</v>
      </c>
      <c r="DL430" s="599">
        <v>5.846132316411853</v>
      </c>
      <c r="DM430" s="599">
        <v>1.9801980198019802</v>
      </c>
      <c r="DN430" s="599">
        <v>0.65073645173704653</v>
      </c>
      <c r="DO430" s="599">
        <v>5.5977329181681412E-2</v>
      </c>
    </row>
    <row r="431" spans="1:119" ht="14.45" customHeight="1" x14ac:dyDescent="0.2">
      <c r="A431"/>
      <c r="B431" s="324"/>
      <c r="C431" s="592"/>
      <c r="D431" s="827"/>
      <c r="E431" s="601" t="s">
        <v>38</v>
      </c>
      <c r="F431" s="599">
        <v>1.042486231313926</v>
      </c>
      <c r="G431" s="599">
        <v>4.0672261561325289</v>
      </c>
      <c r="H431" s="599">
        <v>10.566920185330886</v>
      </c>
      <c r="I431" s="599">
        <v>23.336830142494975</v>
      </c>
      <c r="J431" s="599">
        <v>19.695777602937319</v>
      </c>
      <c r="K431" s="599">
        <v>18.965818690444969</v>
      </c>
      <c r="L431" s="599">
        <v>13.62662820176589</v>
      </c>
      <c r="M431" s="599">
        <v>6.2898854794999552</v>
      </c>
      <c r="N431" s="599">
        <v>1.990995716408777</v>
      </c>
      <c r="O431" s="599">
        <v>0.41743159367077542</v>
      </c>
      <c r="P431" s="592"/>
      <c r="Q431" s="827"/>
      <c r="R431" s="597" t="s">
        <v>38</v>
      </c>
      <c r="S431" s="599">
        <v>0.43226340476409453</v>
      </c>
      <c r="T431" s="599">
        <v>2.5154051319782949</v>
      </c>
      <c r="U431" s="599">
        <v>8.1992090499402188</v>
      </c>
      <c r="V431" s="599">
        <v>21.144118458567092</v>
      </c>
      <c r="W431" s="599">
        <v>19.663386369907109</v>
      </c>
      <c r="X431" s="599">
        <v>20.610687022900763</v>
      </c>
      <c r="Y431" s="599">
        <v>16.094914007173735</v>
      </c>
      <c r="Z431" s="599">
        <v>8.0934424721787916</v>
      </c>
      <c r="AA431" s="599">
        <v>2.6533615377540696</v>
      </c>
      <c r="AB431" s="599">
        <v>0.59321254483583186</v>
      </c>
      <c r="AC431" s="592"/>
      <c r="AD431" s="827"/>
      <c r="AE431" s="597" t="s">
        <v>38</v>
      </c>
      <c r="AF431" s="599">
        <v>1.5951686797167846</v>
      </c>
      <c r="AG431" s="599">
        <v>5.4727197001249479</v>
      </c>
      <c r="AH431" s="599">
        <v>12.71137026239067</v>
      </c>
      <c r="AI431" s="599">
        <v>25.322782174094126</v>
      </c>
      <c r="AJ431" s="599">
        <v>19.725114535610164</v>
      </c>
      <c r="AK431" s="599">
        <v>17.476051645147855</v>
      </c>
      <c r="AL431" s="599">
        <v>11.391087047063724</v>
      </c>
      <c r="AM431" s="599">
        <v>4.656393169512703</v>
      </c>
      <c r="AN431" s="599">
        <v>1.3910870470637235</v>
      </c>
      <c r="AO431" s="599">
        <v>0.25822573927530196</v>
      </c>
      <c r="AP431" s="591"/>
      <c r="AQ431" s="827"/>
      <c r="AR431" s="597" t="s">
        <v>38</v>
      </c>
      <c r="AS431" s="599">
        <v>2.1962746733388934</v>
      </c>
      <c r="AT431" s="599">
        <v>7.3023816143082207</v>
      </c>
      <c r="AU431" s="599">
        <v>16.384023723473266</v>
      </c>
      <c r="AV431" s="599">
        <v>27.189324437030859</v>
      </c>
      <c r="AW431" s="599">
        <v>18.543230469835976</v>
      </c>
      <c r="AX431" s="599">
        <v>14.484292465943843</v>
      </c>
      <c r="AY431" s="599">
        <v>8.9611713464924474</v>
      </c>
      <c r="AZ431" s="599">
        <v>3.6233898619219715</v>
      </c>
      <c r="BA431" s="599">
        <v>1.1305717727736075</v>
      </c>
      <c r="BB431" s="599">
        <v>0.18533963488091929</v>
      </c>
      <c r="BC431" s="592"/>
      <c r="BD431" s="827"/>
      <c r="BE431" s="597" t="s">
        <v>38</v>
      </c>
      <c r="BF431" s="599">
        <v>0.68640068640068641</v>
      </c>
      <c r="BG431" s="599">
        <v>3.0687830687830688</v>
      </c>
      <c r="BH431" s="599">
        <v>8.7716287716287713</v>
      </c>
      <c r="BI431" s="599">
        <v>22.147862147862149</v>
      </c>
      <c r="BJ431" s="599">
        <v>20.051480051480052</v>
      </c>
      <c r="BK431" s="599">
        <v>20.348920348920348</v>
      </c>
      <c r="BL431" s="599">
        <v>15.066495066495067</v>
      </c>
      <c r="BM431" s="599">
        <v>7.1128271128271123</v>
      </c>
      <c r="BN431" s="599">
        <v>2.2565422565422564</v>
      </c>
      <c r="BO431" s="599">
        <v>0.4890604890604891</v>
      </c>
      <c r="BP431"/>
      <c r="BQ431" s="827"/>
      <c r="BR431" s="597" t="s">
        <v>38</v>
      </c>
      <c r="BS431" s="599">
        <v>2.5722543352601157</v>
      </c>
      <c r="BT431" s="599">
        <v>8.7861271676300579</v>
      </c>
      <c r="BU431" s="599">
        <v>15.606936416184972</v>
      </c>
      <c r="BV431" s="599">
        <v>25.086705202312139</v>
      </c>
      <c r="BW431" s="599">
        <v>18.034682080924856</v>
      </c>
      <c r="BX431" s="599">
        <v>13.901734104046243</v>
      </c>
      <c r="BY431" s="599">
        <v>9.8265895953757223</v>
      </c>
      <c r="BZ431" s="599">
        <v>4.4219653179190752</v>
      </c>
      <c r="CA431" s="599">
        <v>1.4739884393063583</v>
      </c>
      <c r="CB431" s="599">
        <v>0.28901734104046239</v>
      </c>
      <c r="CC431" s="592"/>
      <c r="CD431" s="827"/>
      <c r="CE431" s="597" t="s">
        <v>38</v>
      </c>
      <c r="CF431" s="599">
        <v>0.9173444297333081</v>
      </c>
      <c r="CG431" s="599">
        <v>3.6811991677700018</v>
      </c>
      <c r="CH431" s="599">
        <v>10.154624550784943</v>
      </c>
      <c r="CI431" s="599">
        <v>23.193682617741633</v>
      </c>
      <c r="CJ431" s="599">
        <v>19.831662568564404</v>
      </c>
      <c r="CK431" s="599">
        <v>19.380083222999811</v>
      </c>
      <c r="CL431" s="599">
        <v>13.937488178551163</v>
      </c>
      <c r="CM431" s="599">
        <v>6.4426896160393419</v>
      </c>
      <c r="CN431" s="599">
        <v>2.0332891999243428</v>
      </c>
      <c r="CO431" s="599">
        <v>0.42793644789105351</v>
      </c>
      <c r="CP431"/>
      <c r="CQ431" s="827"/>
      <c r="CR431" s="597" t="s">
        <v>38</v>
      </c>
      <c r="CS431" s="599">
        <v>0.6206238064926799</v>
      </c>
      <c r="CT431" s="599">
        <v>2.8644175684277533</v>
      </c>
      <c r="CU431" s="599">
        <v>8.2749840865690647</v>
      </c>
      <c r="CV431" s="599">
        <v>20.862507956715469</v>
      </c>
      <c r="CW431" s="599">
        <v>19.732654360280076</v>
      </c>
      <c r="CX431" s="599">
        <v>19.939528962444303</v>
      </c>
      <c r="CY431" s="599">
        <v>15.658816040738383</v>
      </c>
      <c r="CZ431" s="599">
        <v>8.3227243793761936</v>
      </c>
      <c r="DA431" s="599">
        <v>3.0394653087205601</v>
      </c>
      <c r="DB431" s="599">
        <v>0.68427753023551874</v>
      </c>
      <c r="DC431" s="592"/>
      <c r="DD431" s="827"/>
      <c r="DE431" s="597" t="s">
        <v>38</v>
      </c>
      <c r="DF431" s="599">
        <v>1.1096473449533846</v>
      </c>
      <c r="DG431" s="599">
        <v>4.2587150385083099</v>
      </c>
      <c r="DH431" s="599">
        <v>10.931799756789623</v>
      </c>
      <c r="DI431" s="599">
        <v>23.730745845156058</v>
      </c>
      <c r="DJ431" s="599">
        <v>19.689906769355492</v>
      </c>
      <c r="DK431" s="599">
        <v>18.810802594244024</v>
      </c>
      <c r="DL431" s="599">
        <v>13.303100932306444</v>
      </c>
      <c r="DM431" s="599">
        <v>5.9662545601945682</v>
      </c>
      <c r="DN431" s="599">
        <v>1.8240778273206324</v>
      </c>
      <c r="DO431" s="599">
        <v>0.37494933117146334</v>
      </c>
    </row>
    <row r="432" spans="1:119" ht="14.45" customHeight="1" x14ac:dyDescent="0.2">
      <c r="A432"/>
      <c r="B432" s="324"/>
      <c r="C432" s="592"/>
      <c r="D432" s="827"/>
      <c r="E432" s="601" t="s">
        <v>39</v>
      </c>
      <c r="F432" s="599">
        <v>0.3770465360109686</v>
      </c>
      <c r="G432" s="599">
        <v>1.4235018953141383</v>
      </c>
      <c r="H432" s="599">
        <v>4.3088152270344384</v>
      </c>
      <c r="I432" s="599">
        <v>12.48286152109041</v>
      </c>
      <c r="J432" s="599">
        <v>15.045568190983143</v>
      </c>
      <c r="K432" s="599">
        <v>20.800064521332366</v>
      </c>
      <c r="L432" s="599">
        <v>21.679167674812486</v>
      </c>
      <c r="M432" s="599">
        <v>14.765303653520444</v>
      </c>
      <c r="N432" s="599">
        <v>7.0912976852972012</v>
      </c>
      <c r="O432" s="599">
        <v>2.0263730946044034</v>
      </c>
      <c r="P432" s="592"/>
      <c r="Q432" s="827"/>
      <c r="R432" s="597" t="s">
        <v>39</v>
      </c>
      <c r="S432" s="599">
        <v>0.14012961989840603</v>
      </c>
      <c r="T432" s="599">
        <v>0.62182518829917677</v>
      </c>
      <c r="U432" s="599">
        <v>2.7369066386407428</v>
      </c>
      <c r="V432" s="599">
        <v>9.4937817481170086</v>
      </c>
      <c r="W432" s="599">
        <v>13.141530916097391</v>
      </c>
      <c r="X432" s="599">
        <v>20.29689963215975</v>
      </c>
      <c r="Y432" s="599">
        <v>23.629357155368716</v>
      </c>
      <c r="Z432" s="599">
        <v>17.669469259064634</v>
      </c>
      <c r="AA432" s="599">
        <v>9.4324750394114556</v>
      </c>
      <c r="AB432" s="599">
        <v>2.837624802942722</v>
      </c>
      <c r="AC432" s="592"/>
      <c r="AD432" s="827"/>
      <c r="AE432" s="597" t="s">
        <v>39</v>
      </c>
      <c r="AF432" s="599">
        <v>0.5792227204783259</v>
      </c>
      <c r="AG432" s="599">
        <v>2.1076233183856501</v>
      </c>
      <c r="AH432" s="599">
        <v>5.6502242152466371</v>
      </c>
      <c r="AI432" s="599">
        <v>15.033632286995516</v>
      </c>
      <c r="AJ432" s="599">
        <v>16.670403587443946</v>
      </c>
      <c r="AK432" s="599">
        <v>21.229446935724962</v>
      </c>
      <c r="AL432" s="599">
        <v>20.014947683109121</v>
      </c>
      <c r="AM432" s="599">
        <v>12.286995515695068</v>
      </c>
      <c r="AN432" s="599">
        <v>5.0934230194319881</v>
      </c>
      <c r="AO432" s="599">
        <v>1.3340807174887892</v>
      </c>
      <c r="AP432" s="591"/>
      <c r="AQ432" s="827"/>
      <c r="AR432" s="597" t="s">
        <v>39</v>
      </c>
      <c r="AS432" s="599">
        <v>0.87248322147651003</v>
      </c>
      <c r="AT432" s="599">
        <v>3.434004474272931</v>
      </c>
      <c r="AU432" s="599">
        <v>8.4228187919463089</v>
      </c>
      <c r="AV432" s="599">
        <v>18.724832214765101</v>
      </c>
      <c r="AW432" s="599">
        <v>17.729306487695752</v>
      </c>
      <c r="AX432" s="599">
        <v>19.127516778523489</v>
      </c>
      <c r="AY432" s="599">
        <v>17.214765100671141</v>
      </c>
      <c r="AZ432" s="599">
        <v>9.4630872483221484</v>
      </c>
      <c r="BA432" s="599">
        <v>4.0044742729306488</v>
      </c>
      <c r="BB432" s="599">
        <v>1.006711409395973</v>
      </c>
      <c r="BC432" s="592"/>
      <c r="BD432" s="827"/>
      <c r="BE432" s="597" t="s">
        <v>39</v>
      </c>
      <c r="BF432" s="599">
        <v>0.26810310901219991</v>
      </c>
      <c r="BG432" s="599">
        <v>0.98140495867768596</v>
      </c>
      <c r="BH432" s="599">
        <v>3.4041715859897681</v>
      </c>
      <c r="BI432" s="599">
        <v>11.110291223927588</v>
      </c>
      <c r="BJ432" s="599">
        <v>14.455430932703662</v>
      </c>
      <c r="BK432" s="599">
        <v>21.167847304210941</v>
      </c>
      <c r="BL432" s="599">
        <v>22.66086186540732</v>
      </c>
      <c r="BM432" s="599">
        <v>15.931227863046043</v>
      </c>
      <c r="BN432" s="599">
        <v>7.7700708382526562</v>
      </c>
      <c r="BO432" s="599">
        <v>2.250590318772137</v>
      </c>
      <c r="BP432"/>
      <c r="BQ432" s="827"/>
      <c r="BR432" s="597" t="s">
        <v>39</v>
      </c>
      <c r="BS432" s="599">
        <v>0.8550330353672756</v>
      </c>
      <c r="BT432" s="599">
        <v>3.7699183832102605</v>
      </c>
      <c r="BU432" s="599">
        <v>8.9389817333851536</v>
      </c>
      <c r="BV432" s="599">
        <v>16.595413913719391</v>
      </c>
      <c r="BW432" s="599">
        <v>16.206762534006998</v>
      </c>
      <c r="BX432" s="599">
        <v>17.877963466770307</v>
      </c>
      <c r="BY432" s="599">
        <v>17.761368052856589</v>
      </c>
      <c r="BZ432" s="599">
        <v>11.542945977458221</v>
      </c>
      <c r="CA432" s="599">
        <v>4.7804119704624952</v>
      </c>
      <c r="CB432" s="599">
        <v>1.6712009327633111</v>
      </c>
      <c r="CC432" s="592"/>
      <c r="CD432" s="827"/>
      <c r="CE432" s="597" t="s">
        <v>39</v>
      </c>
      <c r="CF432" s="599">
        <v>0.35089211662377984</v>
      </c>
      <c r="CG432" s="599">
        <v>1.2951109031750421</v>
      </c>
      <c r="CH432" s="599">
        <v>4.0554622206154436</v>
      </c>
      <c r="CI432" s="599">
        <v>12.257831274057377</v>
      </c>
      <c r="CJ432" s="599">
        <v>14.982030070391087</v>
      </c>
      <c r="CK432" s="599">
        <v>20.959955766327116</v>
      </c>
      <c r="CL432" s="599">
        <v>21.893541458435234</v>
      </c>
      <c r="CM432" s="599">
        <v>14.941624311507134</v>
      </c>
      <c r="CN432" s="599">
        <v>7.21774450800672</v>
      </c>
      <c r="CO432" s="599">
        <v>2.045807370861068</v>
      </c>
      <c r="CP432"/>
      <c r="CQ432" s="827"/>
      <c r="CR432" s="597" t="s">
        <v>39</v>
      </c>
      <c r="CS432" s="599">
        <v>0.25200819026618365</v>
      </c>
      <c r="CT432" s="599">
        <v>1.2127894156560088</v>
      </c>
      <c r="CU432" s="599">
        <v>3.2603559615687514</v>
      </c>
      <c r="CV432" s="599">
        <v>11.277366514411719</v>
      </c>
      <c r="CW432" s="599">
        <v>13.167427941408096</v>
      </c>
      <c r="CX432" s="599">
        <v>19.971649078595057</v>
      </c>
      <c r="CY432" s="599">
        <v>22.727988659631436</v>
      </c>
      <c r="CZ432" s="599">
        <v>16.601039533784849</v>
      </c>
      <c r="DA432" s="599">
        <v>8.7257835879666104</v>
      </c>
      <c r="DB432" s="599">
        <v>2.803591116711293</v>
      </c>
      <c r="DC432" s="592"/>
      <c r="DD432" s="827"/>
      <c r="DE432" s="597" t="s">
        <v>39</v>
      </c>
      <c r="DF432" s="599">
        <v>0.39540314935140009</v>
      </c>
      <c r="DG432" s="599">
        <v>1.4544361458598285</v>
      </c>
      <c r="DH432" s="599">
        <v>4.4627372996970882</v>
      </c>
      <c r="DI432" s="599">
        <v>12.659837676601846</v>
      </c>
      <c r="DJ432" s="599">
        <v>15.321293962587001</v>
      </c>
      <c r="DK432" s="599">
        <v>20.921682428838995</v>
      </c>
      <c r="DL432" s="599">
        <v>21.525192498901657</v>
      </c>
      <c r="DM432" s="599">
        <v>14.49580317709899</v>
      </c>
      <c r="DN432" s="599">
        <v>6.8513422896385876</v>
      </c>
      <c r="DO432" s="599">
        <v>1.9122713714246076</v>
      </c>
    </row>
    <row r="433" spans="1:119" ht="14.45" customHeight="1" x14ac:dyDescent="0.2">
      <c r="A433"/>
      <c r="B433" s="324"/>
      <c r="C433" s="592"/>
      <c r="D433" s="827"/>
      <c r="E433" s="601" t="s">
        <v>40</v>
      </c>
      <c r="F433" s="599">
        <v>0.10812719288567205</v>
      </c>
      <c r="G433" s="599">
        <v>0.34203499790365643</v>
      </c>
      <c r="H433" s="599">
        <v>1.1298188317849813</v>
      </c>
      <c r="I433" s="599">
        <v>4.0713198137564275</v>
      </c>
      <c r="J433" s="599">
        <v>6.8429066354789594</v>
      </c>
      <c r="K433" s="599">
        <v>13.884414237482623</v>
      </c>
      <c r="L433" s="599">
        <v>21.603371803076108</v>
      </c>
      <c r="M433" s="599">
        <v>23.9314164662268</v>
      </c>
      <c r="N433" s="599">
        <v>19.118653044111479</v>
      </c>
      <c r="O433" s="599">
        <v>8.9679369772932898</v>
      </c>
      <c r="P433" s="592"/>
      <c r="Q433" s="827"/>
      <c r="R433" s="597" t="s">
        <v>40</v>
      </c>
      <c r="S433" s="599">
        <v>4.4662795891022775E-2</v>
      </c>
      <c r="T433" s="599">
        <v>0.20842638082477299</v>
      </c>
      <c r="U433" s="599">
        <v>0.67986700411890233</v>
      </c>
      <c r="V433" s="599">
        <v>2.6797677534613666</v>
      </c>
      <c r="W433" s="599">
        <v>4.9873455411642098</v>
      </c>
      <c r="X433" s="599">
        <v>11.369162820703687</v>
      </c>
      <c r="Y433" s="599">
        <v>19.681405389310704</v>
      </c>
      <c r="Z433" s="599">
        <v>25.363505533224156</v>
      </c>
      <c r="AA433" s="599">
        <v>23.041040146890975</v>
      </c>
      <c r="AB433" s="599">
        <v>11.944816634410204</v>
      </c>
      <c r="AC433" s="592"/>
      <c r="AD433" s="827"/>
      <c r="AE433" s="597" t="s">
        <v>40</v>
      </c>
      <c r="AF433" s="599">
        <v>0.15894460780418024</v>
      </c>
      <c r="AG433" s="599">
        <v>0.44901851704680917</v>
      </c>
      <c r="AH433" s="599">
        <v>1.4901056981641898</v>
      </c>
      <c r="AI433" s="599">
        <v>5.1855678296113803</v>
      </c>
      <c r="AJ433" s="599">
        <v>8.3286974489390442</v>
      </c>
      <c r="AK433" s="599">
        <v>15.898434395613128</v>
      </c>
      <c r="AL433" s="599">
        <v>23.142334896288645</v>
      </c>
      <c r="AM433" s="599">
        <v>22.784709528729238</v>
      </c>
      <c r="AN433" s="599">
        <v>15.977906699515218</v>
      </c>
      <c r="AO433" s="599">
        <v>6.5842803782881667</v>
      </c>
      <c r="AP433" s="591"/>
      <c r="AQ433" s="827"/>
      <c r="AR433" s="597" t="s">
        <v>40</v>
      </c>
      <c r="AS433" s="599">
        <v>0.27797081306462823</v>
      </c>
      <c r="AT433" s="599">
        <v>1.0423905489923557</v>
      </c>
      <c r="AU433" s="599">
        <v>3.1271716469770672</v>
      </c>
      <c r="AV433" s="599">
        <v>8.651841556636553</v>
      </c>
      <c r="AW433" s="599">
        <v>10.892981236970119</v>
      </c>
      <c r="AX433" s="599">
        <v>18.346073662265461</v>
      </c>
      <c r="AY433" s="599">
        <v>22.880472550382212</v>
      </c>
      <c r="AZ433" s="599">
        <v>18.554551772063931</v>
      </c>
      <c r="BA433" s="599">
        <v>11.55316191799861</v>
      </c>
      <c r="BB433" s="599">
        <v>4.673384294649062</v>
      </c>
      <c r="BC433" s="592"/>
      <c r="BD433" s="827"/>
      <c r="BE433" s="597" t="s">
        <v>40</v>
      </c>
      <c r="BF433" s="599">
        <v>8.3415484947296573E-2</v>
      </c>
      <c r="BG433" s="599">
        <v>0.24013548696949016</v>
      </c>
      <c r="BH433" s="599">
        <v>0.83921033340916551</v>
      </c>
      <c r="BI433" s="599">
        <v>3.4048684310305601</v>
      </c>
      <c r="BJ433" s="599">
        <v>6.2536336290791432</v>
      </c>
      <c r="BK433" s="599">
        <v>13.235256944971058</v>
      </c>
      <c r="BL433" s="599">
        <v>21.417557695710421</v>
      </c>
      <c r="BM433" s="599">
        <v>24.713733222112687</v>
      </c>
      <c r="BN433" s="599">
        <v>20.21940800283107</v>
      </c>
      <c r="BO433" s="599">
        <v>9.5927807689391056</v>
      </c>
      <c r="BP433"/>
      <c r="BQ433" s="827"/>
      <c r="BR433" s="597" t="s">
        <v>40</v>
      </c>
      <c r="BS433" s="599">
        <v>0.23446658851113714</v>
      </c>
      <c r="BT433" s="599">
        <v>1.2895662368112544</v>
      </c>
      <c r="BU433" s="599">
        <v>3.1066822977725677</v>
      </c>
      <c r="BV433" s="599">
        <v>7.9718640093786641</v>
      </c>
      <c r="BW433" s="599">
        <v>9.1441969519343491</v>
      </c>
      <c r="BX433" s="599">
        <v>16.471277842907387</v>
      </c>
      <c r="BY433" s="599">
        <v>21.277842907385697</v>
      </c>
      <c r="BZ433" s="599">
        <v>19.226260257913246</v>
      </c>
      <c r="CA433" s="599">
        <v>14.009378663540446</v>
      </c>
      <c r="CB433" s="599">
        <v>7.2684642438452514</v>
      </c>
      <c r="CC433" s="592"/>
      <c r="CD433" s="827"/>
      <c r="CE433" s="597" t="s">
        <v>40</v>
      </c>
      <c r="CF433" s="599">
        <v>0.10318497626745546</v>
      </c>
      <c r="CG433" s="599">
        <v>0.30496892985714613</v>
      </c>
      <c r="CH433" s="599">
        <v>1.0524867579280457</v>
      </c>
      <c r="CI433" s="599">
        <v>3.9187360986906969</v>
      </c>
      <c r="CJ433" s="599">
        <v>6.7528834468368073</v>
      </c>
      <c r="CK433" s="599">
        <v>13.783219829859439</v>
      </c>
      <c r="CL433" s="599">
        <v>21.616106028295615</v>
      </c>
      <c r="CM433" s="599">
        <v>24.115475453440645</v>
      </c>
      <c r="CN433" s="599">
        <v>19.318520556740271</v>
      </c>
      <c r="CO433" s="599">
        <v>9.0344179220838772</v>
      </c>
      <c r="CP433"/>
      <c r="CQ433" s="827"/>
      <c r="CR433" s="597" t="s">
        <v>40</v>
      </c>
      <c r="CS433" s="599">
        <v>3.4922297887200977E-2</v>
      </c>
      <c r="CT433" s="599">
        <v>0.24445608521040685</v>
      </c>
      <c r="CU433" s="599">
        <v>0.76829055351842146</v>
      </c>
      <c r="CV433" s="599">
        <v>3.5096909376636982</v>
      </c>
      <c r="CW433" s="599">
        <v>6.565392002793784</v>
      </c>
      <c r="CX433" s="599">
        <v>11.332285664396718</v>
      </c>
      <c r="CY433" s="599">
        <v>20.970839881264187</v>
      </c>
      <c r="CZ433" s="599">
        <v>24.21861358477388</v>
      </c>
      <c r="DA433" s="599">
        <v>21.250218264361795</v>
      </c>
      <c r="DB433" s="599">
        <v>11.105290728129912</v>
      </c>
      <c r="DC433" s="592"/>
      <c r="DD433" s="827"/>
      <c r="DE433" s="597" t="s">
        <v>40</v>
      </c>
      <c r="DF433" s="599">
        <v>0.1187168476888103</v>
      </c>
      <c r="DG433" s="599">
        <v>0.3561505430664309</v>
      </c>
      <c r="DH433" s="599">
        <v>1.1821166961353877</v>
      </c>
      <c r="DI433" s="599">
        <v>4.1525637787320031</v>
      </c>
      <c r="DJ433" s="599">
        <v>6.8830512755746405</v>
      </c>
      <c r="DK433" s="599">
        <v>14.25359939378631</v>
      </c>
      <c r="DL433" s="599">
        <v>21.694872442535996</v>
      </c>
      <c r="DM433" s="599">
        <v>23.889871179590806</v>
      </c>
      <c r="DN433" s="599">
        <v>18.810305632735538</v>
      </c>
      <c r="DO433" s="599">
        <v>8.6587522101540788</v>
      </c>
    </row>
    <row r="434" spans="1:119" ht="14.45" customHeight="1" x14ac:dyDescent="0.2">
      <c r="A434"/>
      <c r="B434" s="324"/>
      <c r="C434" s="592"/>
      <c r="D434" s="828"/>
      <c r="E434" s="601" t="s">
        <v>41</v>
      </c>
      <c r="F434" s="599">
        <v>8.8051422030465797E-3</v>
      </c>
      <c r="G434" s="599">
        <v>3.5220568812186319E-2</v>
      </c>
      <c r="H434" s="599">
        <v>0.19371312846702474</v>
      </c>
      <c r="I434" s="599">
        <v>0.67799594963458654</v>
      </c>
      <c r="J434" s="599">
        <v>1.4792638901118254</v>
      </c>
      <c r="K434" s="599">
        <v>4.5082328079598488</v>
      </c>
      <c r="L434" s="599">
        <v>11.569956854803205</v>
      </c>
      <c r="M434" s="599">
        <v>21.819142379149422</v>
      </c>
      <c r="N434" s="599">
        <v>29.092189838865895</v>
      </c>
      <c r="O434" s="599">
        <v>30.615479439992953</v>
      </c>
      <c r="P434" s="592"/>
      <c r="Q434" s="828"/>
      <c r="R434" s="597" t="s">
        <v>41</v>
      </c>
      <c r="S434" s="599">
        <v>0</v>
      </c>
      <c r="T434" s="599">
        <v>0</v>
      </c>
      <c r="U434" s="599">
        <v>0.11370096645821488</v>
      </c>
      <c r="V434" s="599">
        <v>0.41690354368012128</v>
      </c>
      <c r="W434" s="599">
        <v>0.92855789274208822</v>
      </c>
      <c r="X434" s="599">
        <v>2.8046238393026344</v>
      </c>
      <c r="Y434" s="599">
        <v>9.0771271555808219</v>
      </c>
      <c r="Z434" s="599">
        <v>19.139662687132841</v>
      </c>
      <c r="AA434" s="599">
        <v>30.073905628197839</v>
      </c>
      <c r="AB434" s="599">
        <v>37.44551828690544</v>
      </c>
      <c r="AC434" s="592"/>
      <c r="AD434" s="828"/>
      <c r="AE434" s="597" t="s">
        <v>41</v>
      </c>
      <c r="AF434" s="599">
        <v>1.6447368421052631E-2</v>
      </c>
      <c r="AG434" s="599">
        <v>6.5789473684210523E-2</v>
      </c>
      <c r="AH434" s="599">
        <v>0.26315789473684209</v>
      </c>
      <c r="AI434" s="599">
        <v>0.9046052631578948</v>
      </c>
      <c r="AJ434" s="599">
        <v>1.9572368421052631</v>
      </c>
      <c r="AK434" s="599">
        <v>5.9868421052631575</v>
      </c>
      <c r="AL434" s="599">
        <v>13.733552631578947</v>
      </c>
      <c r="AM434" s="599">
        <v>24.144736842105264</v>
      </c>
      <c r="AN434" s="599">
        <v>28.24013157894737</v>
      </c>
      <c r="AO434" s="599">
        <v>24.6875</v>
      </c>
      <c r="AP434" s="591"/>
      <c r="AQ434" s="828"/>
      <c r="AR434" s="597" t="s">
        <v>41</v>
      </c>
      <c r="AS434" s="599">
        <v>0</v>
      </c>
      <c r="AT434" s="599">
        <v>0.1201923076923077</v>
      </c>
      <c r="AU434" s="599">
        <v>0.72115384615384615</v>
      </c>
      <c r="AV434" s="599">
        <v>3.3653846153846154</v>
      </c>
      <c r="AW434" s="599">
        <v>4.3269230769230766</v>
      </c>
      <c r="AX434" s="599">
        <v>8.2932692307692299</v>
      </c>
      <c r="AY434" s="599">
        <v>17.548076923076923</v>
      </c>
      <c r="AZ434" s="599">
        <v>22.716346153846153</v>
      </c>
      <c r="BA434" s="599">
        <v>23.557692307692307</v>
      </c>
      <c r="BB434" s="599">
        <v>19.35096153846154</v>
      </c>
      <c r="BC434" s="592"/>
      <c r="BD434" s="828"/>
      <c r="BE434" s="597" t="s">
        <v>41</v>
      </c>
      <c r="BF434" s="599">
        <v>9.5011876484560557E-3</v>
      </c>
      <c r="BG434" s="599">
        <v>2.8503562945368172E-2</v>
      </c>
      <c r="BH434" s="599">
        <v>0.15201900237529689</v>
      </c>
      <c r="BI434" s="599">
        <v>0.46555819477434679</v>
      </c>
      <c r="BJ434" s="599">
        <v>1.2541567695961995</v>
      </c>
      <c r="BK434" s="599">
        <v>4.2090261282660331</v>
      </c>
      <c r="BL434" s="599">
        <v>11.097387173396674</v>
      </c>
      <c r="BM434" s="599">
        <v>21.748218527315917</v>
      </c>
      <c r="BN434" s="599">
        <v>29.529691211401428</v>
      </c>
      <c r="BO434" s="599">
        <v>31.505938242280283</v>
      </c>
      <c r="BP434"/>
      <c r="BQ434" s="828"/>
      <c r="BR434" s="597" t="s">
        <v>41</v>
      </c>
      <c r="BS434" s="599">
        <v>0</v>
      </c>
      <c r="BT434" s="599">
        <v>0.31347962382445138</v>
      </c>
      <c r="BU434" s="599">
        <v>0.94043887147335425</v>
      </c>
      <c r="BV434" s="599">
        <v>1.8808777429467085</v>
      </c>
      <c r="BW434" s="599">
        <v>4.0752351097178678</v>
      </c>
      <c r="BX434" s="599">
        <v>9.7178683385579934</v>
      </c>
      <c r="BY434" s="599">
        <v>12.852664576802509</v>
      </c>
      <c r="BZ434" s="599">
        <v>18.808777429467085</v>
      </c>
      <c r="CA434" s="599">
        <v>21.9435736677116</v>
      </c>
      <c r="CB434" s="599">
        <v>29.467084639498431</v>
      </c>
      <c r="CC434" s="592"/>
      <c r="CD434" s="828"/>
      <c r="CE434" s="597" t="s">
        <v>41</v>
      </c>
      <c r="CF434" s="599">
        <v>9.0596122485957602E-3</v>
      </c>
      <c r="CG434" s="599">
        <v>2.7178836745787281E-2</v>
      </c>
      <c r="CH434" s="599">
        <v>0.17213263272331944</v>
      </c>
      <c r="CI434" s="599">
        <v>0.6432324696502989</v>
      </c>
      <c r="CJ434" s="599">
        <v>1.4042398985323428</v>
      </c>
      <c r="CK434" s="599">
        <v>4.3576734915745607</v>
      </c>
      <c r="CL434" s="599">
        <v>11.532886392462402</v>
      </c>
      <c r="CM434" s="599">
        <v>21.906142417104547</v>
      </c>
      <c r="CN434" s="599">
        <v>29.29878601195869</v>
      </c>
      <c r="CO434" s="599">
        <v>30.648668236999455</v>
      </c>
      <c r="CP434"/>
      <c r="CQ434" s="828"/>
      <c r="CR434" s="597" t="s">
        <v>41</v>
      </c>
      <c r="CS434" s="599">
        <v>0</v>
      </c>
      <c r="CT434" s="599">
        <v>0.14641288433382138</v>
      </c>
      <c r="CU434" s="599">
        <v>7.320644216691069E-2</v>
      </c>
      <c r="CV434" s="599">
        <v>0.43923865300146414</v>
      </c>
      <c r="CW434" s="599">
        <v>1.171303074670571</v>
      </c>
      <c r="CX434" s="599">
        <v>3.5871156661786237</v>
      </c>
      <c r="CY434" s="599">
        <v>10.834553440702782</v>
      </c>
      <c r="CZ434" s="599">
        <v>18.374816983894583</v>
      </c>
      <c r="DA434" s="599">
        <v>30.527086383601759</v>
      </c>
      <c r="DB434" s="599">
        <v>34.846266471449489</v>
      </c>
      <c r="DC434" s="592"/>
      <c r="DD434" s="828"/>
      <c r="DE434" s="597" t="s">
        <v>41</v>
      </c>
      <c r="DF434" s="599">
        <v>1.0009008107296567E-2</v>
      </c>
      <c r="DG434" s="599">
        <v>2.0018016214593135E-2</v>
      </c>
      <c r="DH434" s="599">
        <v>0.21018917025322792</v>
      </c>
      <c r="DI434" s="599">
        <v>0.71063957561805624</v>
      </c>
      <c r="DJ434" s="599">
        <v>1.5213692323090782</v>
      </c>
      <c r="DK434" s="599">
        <v>4.634170753678311</v>
      </c>
      <c r="DL434" s="599">
        <v>11.670503453107797</v>
      </c>
      <c r="DM434" s="599">
        <v>22.290061054949454</v>
      </c>
      <c r="DN434" s="599">
        <v>28.896006405765188</v>
      </c>
      <c r="DO434" s="599">
        <v>30.037033329996998</v>
      </c>
    </row>
    <row r="435" spans="1:119" ht="14.45" customHeight="1" x14ac:dyDescent="0.2">
      <c r="A435"/>
      <c r="B435" s="324"/>
      <c r="C435" s="592"/>
      <c r="D435" s="592"/>
      <c r="E435" s="592"/>
      <c r="F435" s="592"/>
      <c r="G435" s="592"/>
      <c r="H435" s="592"/>
      <c r="I435" s="592"/>
      <c r="J435" s="592"/>
      <c r="K435" s="592"/>
      <c r="L435" s="592"/>
      <c r="M435" s="592"/>
      <c r="N435" s="592"/>
      <c r="O435" s="592"/>
      <c r="P435" s="592"/>
      <c r="Q435" s="592"/>
      <c r="R435" s="592"/>
      <c r="S435" s="592"/>
      <c r="T435" s="592"/>
      <c r="U435" s="592"/>
      <c r="V435" s="592"/>
      <c r="W435" s="592"/>
      <c r="X435" s="592"/>
      <c r="Y435" s="592"/>
      <c r="Z435" s="592"/>
      <c r="AA435" s="592"/>
      <c r="AB435" s="592"/>
      <c r="AC435" s="592"/>
      <c r="AD435" s="592"/>
      <c r="AE435" s="592"/>
      <c r="AF435" s="592"/>
      <c r="AG435" s="592"/>
      <c r="AH435" s="592"/>
      <c r="AI435" s="592"/>
      <c r="AJ435" s="592"/>
      <c r="AK435" s="592"/>
      <c r="AL435" s="592"/>
      <c r="AM435" s="592"/>
      <c r="AN435" s="592"/>
      <c r="AO435" s="592"/>
      <c r="AP435"/>
      <c r="AQ435" s="592"/>
      <c r="AR435" s="592"/>
      <c r="AS435" s="592"/>
      <c r="AT435" s="592"/>
      <c r="AU435" s="592"/>
      <c r="AV435" s="592"/>
      <c r="AW435" s="592"/>
      <c r="AX435" s="592"/>
      <c r="AY435" s="592"/>
      <c r="AZ435" s="592"/>
      <c r="BA435" s="592"/>
      <c r="BB435" s="592"/>
      <c r="BC435" s="592"/>
      <c r="BD435" s="592"/>
      <c r="BE435" s="592"/>
      <c r="BF435" s="592"/>
      <c r="BG435" s="592"/>
      <c r="BH435" s="592"/>
      <c r="BI435" s="592"/>
      <c r="BJ435" s="592"/>
      <c r="BK435" s="592"/>
      <c r="BL435" s="592"/>
      <c r="BM435" s="592"/>
      <c r="BN435" s="592"/>
      <c r="BO435" s="592"/>
      <c r="BP435"/>
      <c r="BQ435" s="592"/>
      <c r="BR435" s="592"/>
      <c r="BS435" s="592"/>
      <c r="BT435" s="592"/>
      <c r="BU435" s="592"/>
      <c r="BV435" s="592"/>
      <c r="BW435" s="592"/>
      <c r="BX435" s="592"/>
      <c r="BY435" s="592"/>
      <c r="BZ435" s="592"/>
      <c r="CA435" s="592"/>
      <c r="CB435" s="592"/>
      <c r="CC435" s="592"/>
      <c r="CD435" s="592"/>
      <c r="CE435" s="592"/>
      <c r="CF435" s="592"/>
      <c r="CG435" s="592"/>
      <c r="CH435" s="592"/>
      <c r="CI435" s="592"/>
      <c r="CJ435" s="592"/>
      <c r="CK435" s="592"/>
      <c r="CL435" s="592"/>
      <c r="CM435" s="592"/>
      <c r="CN435" s="592"/>
      <c r="CO435" s="592"/>
      <c r="CP435"/>
      <c r="CQ435" s="592"/>
      <c r="CR435" s="592"/>
      <c r="CS435" s="592"/>
      <c r="CT435" s="592"/>
      <c r="CU435" s="592"/>
      <c r="CV435" s="592"/>
      <c r="CW435" s="592"/>
      <c r="CX435" s="592"/>
      <c r="CY435" s="592"/>
      <c r="CZ435" s="592"/>
      <c r="DA435" s="592"/>
      <c r="DB435" s="592"/>
      <c r="DC435" s="592"/>
      <c r="DD435" s="592"/>
      <c r="DE435" s="592"/>
      <c r="DF435" s="592"/>
      <c r="DG435" s="592"/>
      <c r="DH435" s="592"/>
      <c r="DI435" s="592"/>
      <c r="DJ435" s="592"/>
      <c r="DK435" s="592"/>
      <c r="DL435" s="592"/>
      <c r="DM435" s="592"/>
      <c r="DN435" s="592"/>
      <c r="DO435" s="592"/>
    </row>
    <row r="436" spans="1:119" ht="14.45" customHeight="1" x14ac:dyDescent="0.2">
      <c r="A436"/>
      <c r="B436" s="324"/>
      <c r="C436" s="592"/>
      <c r="D436" s="592"/>
      <c r="E436" s="592"/>
      <c r="F436" s="592"/>
      <c r="G436" s="592"/>
      <c r="H436" s="592"/>
      <c r="I436" s="592"/>
      <c r="J436" s="592"/>
      <c r="K436" s="592"/>
      <c r="L436" s="592"/>
      <c r="M436" s="592"/>
      <c r="N436" s="592"/>
      <c r="O436" s="592"/>
      <c r="P436" s="592"/>
      <c r="Q436" s="592"/>
      <c r="R436" s="592"/>
      <c r="S436" s="592"/>
      <c r="T436" s="592"/>
      <c r="U436" s="592"/>
      <c r="V436" s="592"/>
      <c r="W436" s="592"/>
      <c r="X436" s="592"/>
      <c r="Y436" s="592"/>
      <c r="Z436" s="592"/>
      <c r="AA436" s="592"/>
      <c r="AB436" s="592"/>
      <c r="AC436" s="592"/>
      <c r="AD436" s="592"/>
      <c r="AE436" s="592"/>
      <c r="AF436" s="592"/>
      <c r="AG436" s="592"/>
      <c r="AH436" s="592"/>
      <c r="AI436" s="592"/>
      <c r="AJ436" s="592"/>
      <c r="AK436" s="592"/>
      <c r="AL436" s="592"/>
      <c r="AM436" s="592"/>
      <c r="AN436" s="592"/>
      <c r="AO436" s="592"/>
      <c r="AP436"/>
      <c r="AQ436" s="592"/>
      <c r="AR436" s="592"/>
      <c r="AS436" s="592"/>
      <c r="AT436" s="592"/>
      <c r="AU436" s="592"/>
      <c r="AV436" s="592"/>
      <c r="AW436" s="592"/>
      <c r="AX436" s="592"/>
      <c r="AY436" s="592"/>
      <c r="AZ436" s="592"/>
      <c r="BA436" s="592"/>
      <c r="BB436" s="592"/>
      <c r="BC436" s="592"/>
      <c r="BD436" s="592"/>
      <c r="BE436" s="592"/>
      <c r="BF436" s="592"/>
      <c r="BG436" s="592"/>
      <c r="BH436" s="592"/>
      <c r="BI436" s="592"/>
      <c r="BJ436" s="592"/>
      <c r="BK436" s="592"/>
      <c r="BL436" s="592"/>
      <c r="BM436" s="592"/>
      <c r="BN436" s="592"/>
      <c r="BO436" s="592"/>
      <c r="BP436"/>
      <c r="BQ436" s="592"/>
      <c r="BR436" s="592"/>
      <c r="BS436" s="592"/>
      <c r="BT436" s="592"/>
      <c r="BU436" s="592"/>
      <c r="BV436" s="592"/>
      <c r="BW436" s="592"/>
      <c r="BX436" s="592"/>
      <c r="BY436" s="592"/>
      <c r="BZ436" s="592"/>
      <c r="CA436" s="592"/>
      <c r="CB436" s="592"/>
      <c r="CC436" s="592"/>
      <c r="CD436" s="592"/>
      <c r="CE436" s="592"/>
      <c r="CF436" s="592"/>
      <c r="CG436" s="592"/>
      <c r="CH436" s="592"/>
      <c r="CI436" s="592"/>
      <c r="CJ436" s="592"/>
      <c r="CK436" s="592"/>
      <c r="CL436" s="592"/>
      <c r="CM436" s="592"/>
      <c r="CN436" s="592"/>
      <c r="CO436" s="592"/>
      <c r="CP436"/>
      <c r="CQ436" s="592"/>
      <c r="CR436" s="592"/>
      <c r="CS436" s="592"/>
      <c r="CT436" s="592"/>
      <c r="CU436" s="592"/>
      <c r="CV436" s="592"/>
      <c r="CW436" s="592"/>
      <c r="CX436" s="592"/>
      <c r="CY436" s="592"/>
      <c r="CZ436" s="592"/>
      <c r="DA436" s="592"/>
      <c r="DB436" s="592"/>
      <c r="DC436" s="592"/>
      <c r="DD436" s="592"/>
      <c r="DE436" s="592"/>
      <c r="DF436" s="592"/>
      <c r="DG436" s="592"/>
      <c r="DH436" s="592"/>
      <c r="DI436" s="592"/>
      <c r="DJ436" s="592"/>
      <c r="DK436" s="592"/>
      <c r="DL436" s="592"/>
      <c r="DM436" s="592"/>
      <c r="DN436" s="592"/>
      <c r="DO436" s="592"/>
    </row>
    <row r="437" spans="1:119" ht="14.45" customHeight="1" x14ac:dyDescent="0.3">
      <c r="A437"/>
      <c r="B437" s="324"/>
      <c r="C437" s="592"/>
      <c r="D437" s="829" t="s">
        <v>245</v>
      </c>
      <c r="E437" s="829"/>
      <c r="F437" s="595"/>
      <c r="G437" s="595"/>
      <c r="H437" s="595"/>
      <c r="I437" s="595"/>
      <c r="J437" s="595"/>
      <c r="K437" s="595"/>
      <c r="L437" s="595"/>
      <c r="M437" s="595"/>
      <c r="N437" s="595"/>
      <c r="O437" s="595"/>
      <c r="P437" s="592"/>
      <c r="Q437" s="829" t="s">
        <v>245</v>
      </c>
      <c r="R437" s="829"/>
      <c r="S437" s="595"/>
      <c r="T437" s="595"/>
      <c r="U437" s="595"/>
      <c r="V437" s="595"/>
      <c r="W437" s="595"/>
      <c r="X437" s="595"/>
      <c r="Y437" s="595"/>
      <c r="Z437" s="595"/>
      <c r="AA437" s="595"/>
      <c r="AB437" s="595"/>
      <c r="AC437" s="592"/>
      <c r="AD437" s="829" t="s">
        <v>245</v>
      </c>
      <c r="AE437" s="829"/>
      <c r="AF437" s="595"/>
      <c r="AG437" s="595"/>
      <c r="AH437" s="595"/>
      <c r="AI437" s="595"/>
      <c r="AJ437" s="595"/>
      <c r="AK437" s="595"/>
      <c r="AL437" s="595"/>
      <c r="AM437" s="595"/>
      <c r="AN437" s="595"/>
      <c r="AO437" s="595"/>
      <c r="AP437" s="591"/>
      <c r="AQ437" s="829" t="s">
        <v>245</v>
      </c>
      <c r="AR437" s="829"/>
      <c r="AS437" s="595"/>
      <c r="AT437" s="595"/>
      <c r="AU437" s="595"/>
      <c r="AV437" s="595"/>
      <c r="AW437" s="595"/>
      <c r="AX437" s="595"/>
      <c r="AY437" s="595"/>
      <c r="AZ437" s="595"/>
      <c r="BA437" s="595"/>
      <c r="BB437" s="595"/>
      <c r="BC437" s="592"/>
      <c r="BD437" s="829" t="s">
        <v>245</v>
      </c>
      <c r="BE437" s="829"/>
      <c r="BF437" s="595"/>
      <c r="BG437" s="595"/>
      <c r="BH437" s="595"/>
      <c r="BI437" s="595"/>
      <c r="BJ437" s="595"/>
      <c r="BK437" s="595"/>
      <c r="BL437" s="595"/>
      <c r="BM437" s="595"/>
      <c r="BN437" s="595"/>
      <c r="BO437" s="595"/>
      <c r="BP437"/>
      <c r="BQ437" s="829" t="s">
        <v>245</v>
      </c>
      <c r="BR437" s="829"/>
      <c r="BS437" s="595"/>
      <c r="BT437" s="595"/>
      <c r="BU437" s="595"/>
      <c r="BV437" s="595"/>
      <c r="BW437" s="595"/>
      <c r="BX437" s="595"/>
      <c r="BY437" s="595"/>
      <c r="BZ437" s="595"/>
      <c r="CA437" s="595"/>
      <c r="CB437" s="595"/>
      <c r="CC437" s="592"/>
      <c r="CD437" s="829" t="s">
        <v>245</v>
      </c>
      <c r="CE437" s="829"/>
      <c r="CF437" s="595"/>
      <c r="CG437" s="595"/>
      <c r="CH437" s="595"/>
      <c r="CI437" s="595"/>
      <c r="CJ437" s="595"/>
      <c r="CK437" s="595"/>
      <c r="CL437" s="595"/>
      <c r="CM437" s="595"/>
      <c r="CN437" s="595"/>
      <c r="CO437" s="595"/>
      <c r="CP437"/>
      <c r="CQ437" s="829" t="s">
        <v>245</v>
      </c>
      <c r="CR437" s="829"/>
      <c r="CS437" s="595"/>
      <c r="CT437" s="595"/>
      <c r="CU437" s="595"/>
      <c r="CV437" s="595"/>
      <c r="CW437" s="595"/>
      <c r="CX437" s="595"/>
      <c r="CY437" s="595"/>
      <c r="CZ437" s="595"/>
      <c r="DA437" s="595"/>
      <c r="DB437" s="595"/>
      <c r="DC437" s="592"/>
      <c r="DD437" s="829" t="s">
        <v>245</v>
      </c>
      <c r="DE437" s="829"/>
      <c r="DF437" s="595"/>
      <c r="DG437" s="595"/>
      <c r="DH437" s="595"/>
      <c r="DI437" s="595"/>
      <c r="DJ437" s="595"/>
      <c r="DK437" s="595"/>
      <c r="DL437" s="595"/>
      <c r="DM437" s="595"/>
      <c r="DN437" s="595"/>
      <c r="DO437" s="595"/>
    </row>
    <row r="438" spans="1:119" ht="28.9" customHeight="1" x14ac:dyDescent="0.2">
      <c r="A438"/>
      <c r="B438" s="324"/>
      <c r="C438" s="592"/>
      <c r="D438" s="829"/>
      <c r="E438" s="829"/>
      <c r="F438" s="831" t="s">
        <v>171</v>
      </c>
      <c r="G438" s="831"/>
      <c r="H438" s="831"/>
      <c r="I438" s="831"/>
      <c r="J438" s="831"/>
      <c r="K438" s="831"/>
      <c r="L438" s="831"/>
      <c r="M438" s="831"/>
      <c r="N438" s="831"/>
      <c r="O438" s="831"/>
      <c r="P438" s="592"/>
      <c r="Q438" s="829"/>
      <c r="R438" s="829"/>
      <c r="S438" s="831" t="s">
        <v>171</v>
      </c>
      <c r="T438" s="831"/>
      <c r="U438" s="831"/>
      <c r="V438" s="831"/>
      <c r="W438" s="831"/>
      <c r="X438" s="831"/>
      <c r="Y438" s="831"/>
      <c r="Z438" s="831"/>
      <c r="AA438" s="831"/>
      <c r="AB438" s="831"/>
      <c r="AC438" s="592"/>
      <c r="AD438" s="829"/>
      <c r="AE438" s="829"/>
      <c r="AF438" s="831" t="s">
        <v>171</v>
      </c>
      <c r="AG438" s="831"/>
      <c r="AH438" s="831"/>
      <c r="AI438" s="831"/>
      <c r="AJ438" s="831"/>
      <c r="AK438" s="831"/>
      <c r="AL438" s="831"/>
      <c r="AM438" s="831"/>
      <c r="AN438" s="831"/>
      <c r="AO438" s="831"/>
      <c r="AP438" s="591"/>
      <c r="AQ438" s="829"/>
      <c r="AR438" s="829"/>
      <c r="AS438" s="831" t="s">
        <v>171</v>
      </c>
      <c r="AT438" s="831"/>
      <c r="AU438" s="831"/>
      <c r="AV438" s="831"/>
      <c r="AW438" s="831"/>
      <c r="AX438" s="831"/>
      <c r="AY438" s="831"/>
      <c r="AZ438" s="831"/>
      <c r="BA438" s="831"/>
      <c r="BB438" s="831"/>
      <c r="BC438" s="592"/>
      <c r="BD438" s="829"/>
      <c r="BE438" s="829"/>
      <c r="BF438" s="831" t="s">
        <v>171</v>
      </c>
      <c r="BG438" s="831"/>
      <c r="BH438" s="831"/>
      <c r="BI438" s="831"/>
      <c r="BJ438" s="831"/>
      <c r="BK438" s="831"/>
      <c r="BL438" s="831"/>
      <c r="BM438" s="831"/>
      <c r="BN438" s="831"/>
      <c r="BO438" s="831"/>
      <c r="BP438"/>
      <c r="BQ438" s="829"/>
      <c r="BR438" s="829"/>
      <c r="BS438" s="831" t="s">
        <v>171</v>
      </c>
      <c r="BT438" s="831"/>
      <c r="BU438" s="831"/>
      <c r="BV438" s="831"/>
      <c r="BW438" s="831"/>
      <c r="BX438" s="831"/>
      <c r="BY438" s="831"/>
      <c r="BZ438" s="831"/>
      <c r="CA438" s="831"/>
      <c r="CB438" s="831"/>
      <c r="CC438" s="592"/>
      <c r="CD438" s="829"/>
      <c r="CE438" s="829"/>
      <c r="CF438" s="831" t="s">
        <v>171</v>
      </c>
      <c r="CG438" s="831"/>
      <c r="CH438" s="831"/>
      <c r="CI438" s="831"/>
      <c r="CJ438" s="831"/>
      <c r="CK438" s="831"/>
      <c r="CL438" s="831"/>
      <c r="CM438" s="831"/>
      <c r="CN438" s="831"/>
      <c r="CO438" s="831"/>
      <c r="CP438"/>
      <c r="CQ438" s="829"/>
      <c r="CR438" s="829"/>
      <c r="CS438" s="831" t="s">
        <v>171</v>
      </c>
      <c r="CT438" s="831"/>
      <c r="CU438" s="831"/>
      <c r="CV438" s="831"/>
      <c r="CW438" s="831"/>
      <c r="CX438" s="831"/>
      <c r="CY438" s="831"/>
      <c r="CZ438" s="831"/>
      <c r="DA438" s="831"/>
      <c r="DB438" s="831"/>
      <c r="DC438" s="592"/>
      <c r="DD438" s="829"/>
      <c r="DE438" s="829"/>
      <c r="DF438" s="831" t="s">
        <v>171</v>
      </c>
      <c r="DG438" s="831"/>
      <c r="DH438" s="831"/>
      <c r="DI438" s="831"/>
      <c r="DJ438" s="831"/>
      <c r="DK438" s="831"/>
      <c r="DL438" s="831"/>
      <c r="DM438" s="831"/>
      <c r="DN438" s="831"/>
      <c r="DO438" s="831"/>
    </row>
    <row r="439" spans="1:119" ht="14.45" customHeight="1" x14ac:dyDescent="0.2">
      <c r="A439"/>
      <c r="B439" s="324"/>
      <c r="C439" s="592"/>
      <c r="D439" s="830"/>
      <c r="E439" s="830"/>
      <c r="F439" s="596" t="s">
        <v>16</v>
      </c>
      <c r="G439" s="596">
        <v>1</v>
      </c>
      <c r="H439" s="596">
        <v>2</v>
      </c>
      <c r="I439" s="596">
        <v>3</v>
      </c>
      <c r="J439" s="596">
        <v>4</v>
      </c>
      <c r="K439" s="596">
        <v>5</v>
      </c>
      <c r="L439" s="596">
        <v>6</v>
      </c>
      <c r="M439" s="596">
        <v>7</v>
      </c>
      <c r="N439" s="596">
        <v>8</v>
      </c>
      <c r="O439" s="596">
        <v>9</v>
      </c>
      <c r="P439" s="592"/>
      <c r="Q439" s="830"/>
      <c r="R439" s="830"/>
      <c r="S439" s="596" t="s">
        <v>16</v>
      </c>
      <c r="T439" s="596">
        <v>1</v>
      </c>
      <c r="U439" s="596">
        <v>2</v>
      </c>
      <c r="V439" s="596">
        <v>3</v>
      </c>
      <c r="W439" s="596">
        <v>4</v>
      </c>
      <c r="X439" s="596">
        <v>5</v>
      </c>
      <c r="Y439" s="596">
        <v>6</v>
      </c>
      <c r="Z439" s="596">
        <v>7</v>
      </c>
      <c r="AA439" s="596">
        <v>8</v>
      </c>
      <c r="AB439" s="596">
        <v>9</v>
      </c>
      <c r="AC439" s="592"/>
      <c r="AD439" s="830"/>
      <c r="AE439" s="830"/>
      <c r="AF439" s="596" t="s">
        <v>16</v>
      </c>
      <c r="AG439" s="596">
        <v>1</v>
      </c>
      <c r="AH439" s="596">
        <v>2</v>
      </c>
      <c r="AI439" s="596">
        <v>3</v>
      </c>
      <c r="AJ439" s="596">
        <v>4</v>
      </c>
      <c r="AK439" s="596">
        <v>5</v>
      </c>
      <c r="AL439" s="596">
        <v>6</v>
      </c>
      <c r="AM439" s="596">
        <v>7</v>
      </c>
      <c r="AN439" s="596">
        <v>8</v>
      </c>
      <c r="AO439" s="596">
        <v>9</v>
      </c>
      <c r="AP439" s="591"/>
      <c r="AQ439" s="830"/>
      <c r="AR439" s="830"/>
      <c r="AS439" s="596" t="s">
        <v>16</v>
      </c>
      <c r="AT439" s="596">
        <v>1</v>
      </c>
      <c r="AU439" s="596">
        <v>2</v>
      </c>
      <c r="AV439" s="596">
        <v>3</v>
      </c>
      <c r="AW439" s="596">
        <v>4</v>
      </c>
      <c r="AX439" s="596">
        <v>5</v>
      </c>
      <c r="AY439" s="596">
        <v>6</v>
      </c>
      <c r="AZ439" s="596">
        <v>7</v>
      </c>
      <c r="BA439" s="596">
        <v>8</v>
      </c>
      <c r="BB439" s="596">
        <v>9</v>
      </c>
      <c r="BC439" s="592"/>
      <c r="BD439" s="830"/>
      <c r="BE439" s="830"/>
      <c r="BF439" s="596" t="s">
        <v>16</v>
      </c>
      <c r="BG439" s="596">
        <v>1</v>
      </c>
      <c r="BH439" s="596">
        <v>2</v>
      </c>
      <c r="BI439" s="596">
        <v>3</v>
      </c>
      <c r="BJ439" s="596">
        <v>4</v>
      </c>
      <c r="BK439" s="596">
        <v>5</v>
      </c>
      <c r="BL439" s="596">
        <v>6</v>
      </c>
      <c r="BM439" s="596">
        <v>7</v>
      </c>
      <c r="BN439" s="596">
        <v>8</v>
      </c>
      <c r="BO439" s="596">
        <v>9</v>
      </c>
      <c r="BP439"/>
      <c r="BQ439" s="830"/>
      <c r="BR439" s="830"/>
      <c r="BS439" s="596" t="s">
        <v>16</v>
      </c>
      <c r="BT439" s="596">
        <v>1</v>
      </c>
      <c r="BU439" s="596">
        <v>2</v>
      </c>
      <c r="BV439" s="596">
        <v>3</v>
      </c>
      <c r="BW439" s="596">
        <v>4</v>
      </c>
      <c r="BX439" s="596">
        <v>5</v>
      </c>
      <c r="BY439" s="596">
        <v>6</v>
      </c>
      <c r="BZ439" s="596">
        <v>7</v>
      </c>
      <c r="CA439" s="596">
        <v>8</v>
      </c>
      <c r="CB439" s="596">
        <v>9</v>
      </c>
      <c r="CC439" s="592"/>
      <c r="CD439" s="830"/>
      <c r="CE439" s="830"/>
      <c r="CF439" s="596" t="s">
        <v>16</v>
      </c>
      <c r="CG439" s="596">
        <v>1</v>
      </c>
      <c r="CH439" s="596">
        <v>2</v>
      </c>
      <c r="CI439" s="596">
        <v>3</v>
      </c>
      <c r="CJ439" s="596">
        <v>4</v>
      </c>
      <c r="CK439" s="596">
        <v>5</v>
      </c>
      <c r="CL439" s="596">
        <v>6</v>
      </c>
      <c r="CM439" s="596">
        <v>7</v>
      </c>
      <c r="CN439" s="596">
        <v>8</v>
      </c>
      <c r="CO439" s="596">
        <v>9</v>
      </c>
      <c r="CP439"/>
      <c r="CQ439" s="830"/>
      <c r="CR439" s="830"/>
      <c r="CS439" s="596" t="s">
        <v>16</v>
      </c>
      <c r="CT439" s="596">
        <v>1</v>
      </c>
      <c r="CU439" s="596">
        <v>2</v>
      </c>
      <c r="CV439" s="596">
        <v>3</v>
      </c>
      <c r="CW439" s="596">
        <v>4</v>
      </c>
      <c r="CX439" s="596">
        <v>5</v>
      </c>
      <c r="CY439" s="596">
        <v>6</v>
      </c>
      <c r="CZ439" s="596">
        <v>7</v>
      </c>
      <c r="DA439" s="596">
        <v>8</v>
      </c>
      <c r="DB439" s="596">
        <v>9</v>
      </c>
      <c r="DC439" s="592"/>
      <c r="DD439" s="830"/>
      <c r="DE439" s="830"/>
      <c r="DF439" s="596" t="s">
        <v>16</v>
      </c>
      <c r="DG439" s="596">
        <v>1</v>
      </c>
      <c r="DH439" s="596">
        <v>2</v>
      </c>
      <c r="DI439" s="596">
        <v>3</v>
      </c>
      <c r="DJ439" s="596">
        <v>4</v>
      </c>
      <c r="DK439" s="596">
        <v>5</v>
      </c>
      <c r="DL439" s="596">
        <v>6</v>
      </c>
      <c r="DM439" s="596">
        <v>7</v>
      </c>
      <c r="DN439" s="596">
        <v>8</v>
      </c>
      <c r="DO439" s="596">
        <v>9</v>
      </c>
    </row>
    <row r="440" spans="1:119" ht="14.45" customHeight="1" x14ac:dyDescent="0.2">
      <c r="A440"/>
      <c r="B440" s="838" t="s">
        <v>100</v>
      </c>
      <c r="C440" s="592"/>
      <c r="D440" s="826" t="s">
        <v>173</v>
      </c>
      <c r="E440" s="597" t="s">
        <v>92</v>
      </c>
      <c r="F440" s="599">
        <v>0</v>
      </c>
      <c r="G440" s="599">
        <v>2</v>
      </c>
      <c r="H440" s="599">
        <v>8</v>
      </c>
      <c r="I440" s="599">
        <v>2</v>
      </c>
      <c r="J440" s="599">
        <v>1</v>
      </c>
      <c r="K440" s="599">
        <v>2</v>
      </c>
      <c r="L440" s="599">
        <v>2</v>
      </c>
      <c r="M440" s="599">
        <v>0</v>
      </c>
      <c r="N440" s="599">
        <v>0</v>
      </c>
      <c r="O440" s="600">
        <v>0</v>
      </c>
      <c r="P440" s="592"/>
      <c r="Q440" s="826" t="s">
        <v>173</v>
      </c>
      <c r="R440" s="597" t="s">
        <v>92</v>
      </c>
      <c r="S440" s="599">
        <v>0</v>
      </c>
      <c r="T440" s="599">
        <v>0</v>
      </c>
      <c r="U440" s="599">
        <v>4</v>
      </c>
      <c r="V440" s="599">
        <v>2</v>
      </c>
      <c r="W440" s="599">
        <v>1</v>
      </c>
      <c r="X440" s="599">
        <v>2</v>
      </c>
      <c r="Y440" s="599">
        <v>1</v>
      </c>
      <c r="Z440" s="599">
        <v>0</v>
      </c>
      <c r="AA440" s="599">
        <v>0</v>
      </c>
      <c r="AB440" s="600">
        <v>0</v>
      </c>
      <c r="AC440" s="592"/>
      <c r="AD440" s="826" t="s">
        <v>173</v>
      </c>
      <c r="AE440" s="597" t="s">
        <v>92</v>
      </c>
      <c r="AF440" s="599">
        <v>0</v>
      </c>
      <c r="AG440" s="599">
        <v>2</v>
      </c>
      <c r="AH440" s="599">
        <v>4</v>
      </c>
      <c r="AI440" s="599">
        <v>0</v>
      </c>
      <c r="AJ440" s="599">
        <v>0</v>
      </c>
      <c r="AK440" s="599">
        <v>0</v>
      </c>
      <c r="AL440" s="599">
        <v>1</v>
      </c>
      <c r="AM440" s="599">
        <v>0</v>
      </c>
      <c r="AN440" s="599">
        <v>0</v>
      </c>
      <c r="AO440" s="600">
        <v>0</v>
      </c>
      <c r="AP440" s="591"/>
      <c r="AQ440" s="826" t="s">
        <v>173</v>
      </c>
      <c r="AR440" s="597" t="s">
        <v>92</v>
      </c>
      <c r="AS440" s="599">
        <v>0</v>
      </c>
      <c r="AT440" s="599">
        <v>1</v>
      </c>
      <c r="AU440" s="599">
        <v>5</v>
      </c>
      <c r="AV440" s="599">
        <v>1</v>
      </c>
      <c r="AW440" s="599">
        <v>1</v>
      </c>
      <c r="AX440" s="599">
        <v>0</v>
      </c>
      <c r="AY440" s="599">
        <v>1</v>
      </c>
      <c r="AZ440" s="599">
        <v>0</v>
      </c>
      <c r="BA440" s="599">
        <v>0</v>
      </c>
      <c r="BB440" s="600">
        <v>0</v>
      </c>
      <c r="BC440" s="592"/>
      <c r="BD440" s="826" t="s">
        <v>173</v>
      </c>
      <c r="BE440" s="597" t="s">
        <v>92</v>
      </c>
      <c r="BF440" s="599">
        <v>0</v>
      </c>
      <c r="BG440" s="599">
        <v>1</v>
      </c>
      <c r="BH440" s="599">
        <v>3</v>
      </c>
      <c r="BI440" s="599">
        <v>1</v>
      </c>
      <c r="BJ440" s="599">
        <v>0</v>
      </c>
      <c r="BK440" s="599">
        <v>2</v>
      </c>
      <c r="BL440" s="599">
        <v>1</v>
      </c>
      <c r="BM440" s="599">
        <v>0</v>
      </c>
      <c r="BN440" s="599">
        <v>0</v>
      </c>
      <c r="BO440" s="600">
        <v>0</v>
      </c>
      <c r="BP440"/>
      <c r="BQ440" s="826" t="s">
        <v>173</v>
      </c>
      <c r="BR440" s="597" t="s">
        <v>92</v>
      </c>
      <c r="BS440" s="599">
        <v>0</v>
      </c>
      <c r="BT440" s="599">
        <v>2</v>
      </c>
      <c r="BU440" s="599">
        <v>2</v>
      </c>
      <c r="BV440" s="599">
        <v>0</v>
      </c>
      <c r="BW440" s="599">
        <v>1</v>
      </c>
      <c r="BX440" s="599">
        <v>0</v>
      </c>
      <c r="BY440" s="599">
        <v>1</v>
      </c>
      <c r="BZ440" s="599">
        <v>0</v>
      </c>
      <c r="CA440" s="599">
        <v>0</v>
      </c>
      <c r="CB440" s="600">
        <v>0</v>
      </c>
      <c r="CC440" s="592"/>
      <c r="CD440" s="826" t="s">
        <v>173</v>
      </c>
      <c r="CE440" s="597" t="s">
        <v>92</v>
      </c>
      <c r="CF440" s="599">
        <v>0</v>
      </c>
      <c r="CG440" s="599">
        <v>0</v>
      </c>
      <c r="CH440" s="599">
        <v>6</v>
      </c>
      <c r="CI440" s="599">
        <v>2</v>
      </c>
      <c r="CJ440" s="599">
        <v>0</v>
      </c>
      <c r="CK440" s="599">
        <v>2</v>
      </c>
      <c r="CL440" s="599">
        <v>1</v>
      </c>
      <c r="CM440" s="599">
        <v>0</v>
      </c>
      <c r="CN440" s="599">
        <v>0</v>
      </c>
      <c r="CO440" s="600">
        <v>0</v>
      </c>
      <c r="CP440"/>
      <c r="CQ440" s="826" t="s">
        <v>173</v>
      </c>
      <c r="CR440" s="597" t="s">
        <v>92</v>
      </c>
      <c r="CS440" s="599">
        <v>0</v>
      </c>
      <c r="CT440" s="599">
        <v>2</v>
      </c>
      <c r="CU440" s="599">
        <v>8</v>
      </c>
      <c r="CV440" s="599">
        <v>1</v>
      </c>
      <c r="CW440" s="599">
        <v>1</v>
      </c>
      <c r="CX440" s="599">
        <v>2</v>
      </c>
      <c r="CY440" s="599">
        <v>2</v>
      </c>
      <c r="CZ440" s="599">
        <v>0</v>
      </c>
      <c r="DA440" s="599">
        <v>0</v>
      </c>
      <c r="DB440" s="600">
        <v>0</v>
      </c>
      <c r="DC440" s="592"/>
      <c r="DD440" s="826" t="s">
        <v>173</v>
      </c>
      <c r="DE440" s="597" t="s">
        <v>92</v>
      </c>
      <c r="DF440" s="599">
        <v>0</v>
      </c>
      <c r="DG440" s="599">
        <v>0</v>
      </c>
      <c r="DH440" s="599">
        <v>0</v>
      </c>
      <c r="DI440" s="599">
        <v>1</v>
      </c>
      <c r="DJ440" s="599">
        <v>0</v>
      </c>
      <c r="DK440" s="599">
        <v>0</v>
      </c>
      <c r="DL440" s="599">
        <v>0</v>
      </c>
      <c r="DM440" s="599">
        <v>0</v>
      </c>
      <c r="DN440" s="599">
        <v>0</v>
      </c>
      <c r="DO440" s="600">
        <v>0</v>
      </c>
    </row>
    <row r="441" spans="1:119" ht="14.45" customHeight="1" x14ac:dyDescent="0.2">
      <c r="A441"/>
      <c r="B441" s="838"/>
      <c r="C441" s="592"/>
      <c r="D441" s="827"/>
      <c r="E441" s="597">
        <v>1</v>
      </c>
      <c r="F441" s="599">
        <v>18</v>
      </c>
      <c r="G441" s="599">
        <v>19</v>
      </c>
      <c r="H441" s="599">
        <v>12</v>
      </c>
      <c r="I441" s="599">
        <v>5</v>
      </c>
      <c r="J441" s="599">
        <v>3</v>
      </c>
      <c r="K441" s="599">
        <v>1</v>
      </c>
      <c r="L441" s="599">
        <v>2</v>
      </c>
      <c r="M441" s="599">
        <v>1</v>
      </c>
      <c r="N441" s="599">
        <v>1</v>
      </c>
      <c r="O441" s="599">
        <v>0</v>
      </c>
      <c r="P441" s="592"/>
      <c r="Q441" s="827"/>
      <c r="R441" s="597">
        <v>1</v>
      </c>
      <c r="S441" s="599">
        <v>9</v>
      </c>
      <c r="T441" s="599">
        <v>8</v>
      </c>
      <c r="U441" s="599">
        <v>5</v>
      </c>
      <c r="V441" s="599">
        <v>2</v>
      </c>
      <c r="W441" s="599">
        <v>2</v>
      </c>
      <c r="X441" s="599">
        <v>1</v>
      </c>
      <c r="Y441" s="599">
        <v>1</v>
      </c>
      <c r="Z441" s="599">
        <v>1</v>
      </c>
      <c r="AA441" s="599">
        <v>1</v>
      </c>
      <c r="AB441" s="599">
        <v>0</v>
      </c>
      <c r="AC441" s="592"/>
      <c r="AD441" s="827"/>
      <c r="AE441" s="597">
        <v>1</v>
      </c>
      <c r="AF441" s="599">
        <v>9</v>
      </c>
      <c r="AG441" s="599">
        <v>11</v>
      </c>
      <c r="AH441" s="599">
        <v>7</v>
      </c>
      <c r="AI441" s="599">
        <v>3</v>
      </c>
      <c r="AJ441" s="599">
        <v>1</v>
      </c>
      <c r="AK441" s="599">
        <v>0</v>
      </c>
      <c r="AL441" s="599">
        <v>1</v>
      </c>
      <c r="AM441" s="599">
        <v>0</v>
      </c>
      <c r="AN441" s="599">
        <v>0</v>
      </c>
      <c r="AO441" s="599">
        <v>0</v>
      </c>
      <c r="AP441" s="591"/>
      <c r="AQ441" s="827"/>
      <c r="AR441" s="597">
        <v>1</v>
      </c>
      <c r="AS441" s="599">
        <v>11</v>
      </c>
      <c r="AT441" s="599">
        <v>9</v>
      </c>
      <c r="AU441" s="599">
        <v>5</v>
      </c>
      <c r="AV441" s="599">
        <v>4</v>
      </c>
      <c r="AW441" s="599">
        <v>1</v>
      </c>
      <c r="AX441" s="599">
        <v>0</v>
      </c>
      <c r="AY441" s="599">
        <v>1</v>
      </c>
      <c r="AZ441" s="599">
        <v>0</v>
      </c>
      <c r="BA441" s="599">
        <v>0</v>
      </c>
      <c r="BB441" s="599">
        <v>0</v>
      </c>
      <c r="BC441" s="592"/>
      <c r="BD441" s="827"/>
      <c r="BE441" s="597">
        <v>1</v>
      </c>
      <c r="BF441" s="599">
        <v>7</v>
      </c>
      <c r="BG441" s="599">
        <v>10</v>
      </c>
      <c r="BH441" s="599">
        <v>7</v>
      </c>
      <c r="BI441" s="599">
        <v>1</v>
      </c>
      <c r="BJ441" s="599">
        <v>2</v>
      </c>
      <c r="BK441" s="599">
        <v>1</v>
      </c>
      <c r="BL441" s="599">
        <v>1</v>
      </c>
      <c r="BM441" s="599">
        <v>1</v>
      </c>
      <c r="BN441" s="599">
        <v>1</v>
      </c>
      <c r="BO441" s="599">
        <v>0</v>
      </c>
      <c r="BP441"/>
      <c r="BQ441" s="827"/>
      <c r="BR441" s="597">
        <v>1</v>
      </c>
      <c r="BS441" s="599">
        <v>8</v>
      </c>
      <c r="BT441" s="599">
        <v>10</v>
      </c>
      <c r="BU441" s="599">
        <v>4</v>
      </c>
      <c r="BV441" s="599">
        <v>0</v>
      </c>
      <c r="BW441" s="599">
        <v>1</v>
      </c>
      <c r="BX441" s="599">
        <v>0</v>
      </c>
      <c r="BY441" s="599">
        <v>0</v>
      </c>
      <c r="BZ441" s="599">
        <v>0</v>
      </c>
      <c r="CA441" s="599">
        <v>0</v>
      </c>
      <c r="CB441" s="599">
        <v>0</v>
      </c>
      <c r="CC441" s="592"/>
      <c r="CD441" s="827"/>
      <c r="CE441" s="597">
        <v>1</v>
      </c>
      <c r="CF441" s="599">
        <v>10</v>
      </c>
      <c r="CG441" s="599">
        <v>9</v>
      </c>
      <c r="CH441" s="599">
        <v>8</v>
      </c>
      <c r="CI441" s="599">
        <v>5</v>
      </c>
      <c r="CJ441" s="599">
        <v>2</v>
      </c>
      <c r="CK441" s="599">
        <v>1</v>
      </c>
      <c r="CL441" s="599">
        <v>2</v>
      </c>
      <c r="CM441" s="599">
        <v>1</v>
      </c>
      <c r="CN441" s="599">
        <v>1</v>
      </c>
      <c r="CO441" s="599">
        <v>0</v>
      </c>
      <c r="CP441"/>
      <c r="CQ441" s="827"/>
      <c r="CR441" s="597">
        <v>1</v>
      </c>
      <c r="CS441" s="599">
        <v>13</v>
      </c>
      <c r="CT441" s="599">
        <v>14</v>
      </c>
      <c r="CU441" s="599">
        <v>10</v>
      </c>
      <c r="CV441" s="599">
        <v>4</v>
      </c>
      <c r="CW441" s="599">
        <v>3</v>
      </c>
      <c r="CX441" s="599">
        <v>1</v>
      </c>
      <c r="CY441" s="599">
        <v>2</v>
      </c>
      <c r="CZ441" s="599">
        <v>1</v>
      </c>
      <c r="DA441" s="599">
        <v>1</v>
      </c>
      <c r="DB441" s="599">
        <v>0</v>
      </c>
      <c r="DC441" s="592"/>
      <c r="DD441" s="827"/>
      <c r="DE441" s="597">
        <v>1</v>
      </c>
      <c r="DF441" s="599">
        <v>5</v>
      </c>
      <c r="DG441" s="599">
        <v>5</v>
      </c>
      <c r="DH441" s="599">
        <v>2</v>
      </c>
      <c r="DI441" s="599">
        <v>1</v>
      </c>
      <c r="DJ441" s="599">
        <v>0</v>
      </c>
      <c r="DK441" s="599">
        <v>0</v>
      </c>
      <c r="DL441" s="599">
        <v>0</v>
      </c>
      <c r="DM441" s="599">
        <v>0</v>
      </c>
      <c r="DN441" s="599">
        <v>0</v>
      </c>
      <c r="DO441" s="599">
        <v>0</v>
      </c>
    </row>
    <row r="442" spans="1:119" ht="14.45" customHeight="1" x14ac:dyDescent="0.2">
      <c r="A442"/>
      <c r="B442" s="838"/>
      <c r="C442" s="592"/>
      <c r="D442" s="827"/>
      <c r="E442" s="597" t="s">
        <v>45</v>
      </c>
      <c r="F442" s="599">
        <v>474</v>
      </c>
      <c r="G442" s="599">
        <v>1071</v>
      </c>
      <c r="H442" s="599">
        <v>705</v>
      </c>
      <c r="I442" s="599">
        <v>363</v>
      </c>
      <c r="J442" s="599">
        <v>120</v>
      </c>
      <c r="K442" s="599">
        <v>63</v>
      </c>
      <c r="L442" s="599">
        <v>23</v>
      </c>
      <c r="M442" s="599">
        <v>18</v>
      </c>
      <c r="N442" s="599">
        <v>5</v>
      </c>
      <c r="O442" s="599">
        <v>3</v>
      </c>
      <c r="P442" s="592"/>
      <c r="Q442" s="827"/>
      <c r="R442" s="597" t="s">
        <v>45</v>
      </c>
      <c r="S442" s="599">
        <v>197</v>
      </c>
      <c r="T442" s="599">
        <v>536</v>
      </c>
      <c r="U442" s="599">
        <v>340</v>
      </c>
      <c r="V442" s="599">
        <v>147</v>
      </c>
      <c r="W442" s="599">
        <v>57</v>
      </c>
      <c r="X442" s="599">
        <v>32</v>
      </c>
      <c r="Y442" s="599">
        <v>15</v>
      </c>
      <c r="Z442" s="599">
        <v>11</v>
      </c>
      <c r="AA442" s="599">
        <v>3</v>
      </c>
      <c r="AB442" s="599">
        <v>2</v>
      </c>
      <c r="AC442" s="592"/>
      <c r="AD442" s="827"/>
      <c r="AE442" s="597" t="s">
        <v>45</v>
      </c>
      <c r="AF442" s="599">
        <v>277</v>
      </c>
      <c r="AG442" s="599">
        <v>535</v>
      </c>
      <c r="AH442" s="599">
        <v>365</v>
      </c>
      <c r="AI442" s="599">
        <v>216</v>
      </c>
      <c r="AJ442" s="599">
        <v>63</v>
      </c>
      <c r="AK442" s="599">
        <v>31</v>
      </c>
      <c r="AL442" s="599">
        <v>8</v>
      </c>
      <c r="AM442" s="599">
        <v>7</v>
      </c>
      <c r="AN442" s="599">
        <v>2</v>
      </c>
      <c r="AO442" s="599">
        <v>1</v>
      </c>
      <c r="AP442" s="591"/>
      <c r="AQ442" s="827"/>
      <c r="AR442" s="597" t="s">
        <v>45</v>
      </c>
      <c r="AS442" s="599">
        <v>259</v>
      </c>
      <c r="AT442" s="599">
        <v>524</v>
      </c>
      <c r="AU442" s="599">
        <v>334</v>
      </c>
      <c r="AV442" s="599">
        <v>140</v>
      </c>
      <c r="AW442" s="599">
        <v>46</v>
      </c>
      <c r="AX442" s="599">
        <v>22</v>
      </c>
      <c r="AY442" s="599">
        <v>8</v>
      </c>
      <c r="AZ442" s="599">
        <v>5</v>
      </c>
      <c r="BA442" s="599">
        <v>3</v>
      </c>
      <c r="BB442" s="599">
        <v>1</v>
      </c>
      <c r="BC442" s="592"/>
      <c r="BD442" s="827"/>
      <c r="BE442" s="597" t="s">
        <v>45</v>
      </c>
      <c r="BF442" s="599">
        <v>215</v>
      </c>
      <c r="BG442" s="599">
        <v>547</v>
      </c>
      <c r="BH442" s="599">
        <v>371</v>
      </c>
      <c r="BI442" s="599">
        <v>223</v>
      </c>
      <c r="BJ442" s="599">
        <v>74</v>
      </c>
      <c r="BK442" s="599">
        <v>41</v>
      </c>
      <c r="BL442" s="599">
        <v>15</v>
      </c>
      <c r="BM442" s="599">
        <v>13</v>
      </c>
      <c r="BN442" s="599">
        <v>2</v>
      </c>
      <c r="BO442" s="599">
        <v>2</v>
      </c>
      <c r="BP442"/>
      <c r="BQ442" s="827"/>
      <c r="BR442" s="597" t="s">
        <v>45</v>
      </c>
      <c r="BS442" s="599">
        <v>299</v>
      </c>
      <c r="BT442" s="599">
        <v>707</v>
      </c>
      <c r="BU442" s="599">
        <v>451</v>
      </c>
      <c r="BV442" s="599">
        <v>217</v>
      </c>
      <c r="BW442" s="599">
        <v>60</v>
      </c>
      <c r="BX442" s="599">
        <v>25</v>
      </c>
      <c r="BY442" s="599">
        <v>6</v>
      </c>
      <c r="BZ442" s="599">
        <v>4</v>
      </c>
      <c r="CA442" s="599">
        <v>0</v>
      </c>
      <c r="CB442" s="599">
        <v>1</v>
      </c>
      <c r="CC442" s="592"/>
      <c r="CD442" s="827"/>
      <c r="CE442" s="597" t="s">
        <v>45</v>
      </c>
      <c r="CF442" s="599">
        <v>175</v>
      </c>
      <c r="CG442" s="599">
        <v>364</v>
      </c>
      <c r="CH442" s="599">
        <v>254</v>
      </c>
      <c r="CI442" s="599">
        <v>146</v>
      </c>
      <c r="CJ442" s="599">
        <v>60</v>
      </c>
      <c r="CK442" s="599">
        <v>38</v>
      </c>
      <c r="CL442" s="599">
        <v>17</v>
      </c>
      <c r="CM442" s="599">
        <v>14</v>
      </c>
      <c r="CN442" s="599">
        <v>5</v>
      </c>
      <c r="CO442" s="599">
        <v>2</v>
      </c>
      <c r="CP442"/>
      <c r="CQ442" s="827"/>
      <c r="CR442" s="597" t="s">
        <v>45</v>
      </c>
      <c r="CS442" s="599">
        <v>132</v>
      </c>
      <c r="CT442" s="599">
        <v>249</v>
      </c>
      <c r="CU442" s="599">
        <v>200</v>
      </c>
      <c r="CV442" s="599">
        <v>141</v>
      </c>
      <c r="CW442" s="599">
        <v>57</v>
      </c>
      <c r="CX442" s="599">
        <v>41</v>
      </c>
      <c r="CY442" s="599">
        <v>18</v>
      </c>
      <c r="CZ442" s="599">
        <v>16</v>
      </c>
      <c r="DA442" s="599">
        <v>4</v>
      </c>
      <c r="DB442" s="599">
        <v>2</v>
      </c>
      <c r="DC442" s="592"/>
      <c r="DD442" s="827"/>
      <c r="DE442" s="597" t="s">
        <v>45</v>
      </c>
      <c r="DF442" s="599">
        <v>342</v>
      </c>
      <c r="DG442" s="599">
        <v>822</v>
      </c>
      <c r="DH442" s="599">
        <v>505</v>
      </c>
      <c r="DI442" s="599">
        <v>222</v>
      </c>
      <c r="DJ442" s="599">
        <v>63</v>
      </c>
      <c r="DK442" s="599">
        <v>22</v>
      </c>
      <c r="DL442" s="599">
        <v>5</v>
      </c>
      <c r="DM442" s="599">
        <v>2</v>
      </c>
      <c r="DN442" s="599">
        <v>1</v>
      </c>
      <c r="DO442" s="599">
        <v>1</v>
      </c>
    </row>
    <row r="443" spans="1:119" ht="14.45" customHeight="1" x14ac:dyDescent="0.2">
      <c r="A443"/>
      <c r="B443" s="838"/>
      <c r="C443" s="592"/>
      <c r="D443" s="827"/>
      <c r="E443" s="597" t="s">
        <v>33</v>
      </c>
      <c r="F443" s="599">
        <v>356</v>
      </c>
      <c r="G443" s="599">
        <v>772</v>
      </c>
      <c r="H443" s="599">
        <v>721</v>
      </c>
      <c r="I443" s="599">
        <v>372</v>
      </c>
      <c r="J443" s="599">
        <v>124</v>
      </c>
      <c r="K443" s="599">
        <v>66</v>
      </c>
      <c r="L443" s="599">
        <v>19</v>
      </c>
      <c r="M443" s="599">
        <v>9</v>
      </c>
      <c r="N443" s="599">
        <v>3</v>
      </c>
      <c r="O443" s="599">
        <v>0</v>
      </c>
      <c r="P443" s="592"/>
      <c r="Q443" s="827"/>
      <c r="R443" s="597" t="s">
        <v>33</v>
      </c>
      <c r="S443" s="599">
        <v>133</v>
      </c>
      <c r="T443" s="599">
        <v>372</v>
      </c>
      <c r="U443" s="599">
        <v>393</v>
      </c>
      <c r="V443" s="599">
        <v>196</v>
      </c>
      <c r="W443" s="599">
        <v>64</v>
      </c>
      <c r="X443" s="599">
        <v>28</v>
      </c>
      <c r="Y443" s="599">
        <v>13</v>
      </c>
      <c r="Z443" s="599">
        <v>6</v>
      </c>
      <c r="AA443" s="599">
        <v>3</v>
      </c>
      <c r="AB443" s="599">
        <v>0</v>
      </c>
      <c r="AC443" s="592"/>
      <c r="AD443" s="827"/>
      <c r="AE443" s="597" t="s">
        <v>33</v>
      </c>
      <c r="AF443" s="599">
        <v>223</v>
      </c>
      <c r="AG443" s="599">
        <v>400</v>
      </c>
      <c r="AH443" s="599">
        <v>328</v>
      </c>
      <c r="AI443" s="599">
        <v>176</v>
      </c>
      <c r="AJ443" s="599">
        <v>60</v>
      </c>
      <c r="AK443" s="599">
        <v>38</v>
      </c>
      <c r="AL443" s="599">
        <v>6</v>
      </c>
      <c r="AM443" s="599">
        <v>3</v>
      </c>
      <c r="AN443" s="599">
        <v>0</v>
      </c>
      <c r="AO443" s="599">
        <v>0</v>
      </c>
      <c r="AP443" s="591"/>
      <c r="AQ443" s="827"/>
      <c r="AR443" s="597" t="s">
        <v>33</v>
      </c>
      <c r="AS443" s="599">
        <v>206</v>
      </c>
      <c r="AT443" s="599">
        <v>392</v>
      </c>
      <c r="AU443" s="599">
        <v>294</v>
      </c>
      <c r="AV443" s="599">
        <v>131</v>
      </c>
      <c r="AW443" s="599">
        <v>47</v>
      </c>
      <c r="AX443" s="599">
        <v>21</v>
      </c>
      <c r="AY443" s="599">
        <v>5</v>
      </c>
      <c r="AZ443" s="599">
        <v>2</v>
      </c>
      <c r="BA443" s="599">
        <v>0</v>
      </c>
      <c r="BB443" s="599">
        <v>0</v>
      </c>
      <c r="BC443" s="592"/>
      <c r="BD443" s="827"/>
      <c r="BE443" s="597" t="s">
        <v>33</v>
      </c>
      <c r="BF443" s="599">
        <v>150</v>
      </c>
      <c r="BG443" s="599">
        <v>380</v>
      </c>
      <c r="BH443" s="599">
        <v>427</v>
      </c>
      <c r="BI443" s="599">
        <v>241</v>
      </c>
      <c r="BJ443" s="599">
        <v>77</v>
      </c>
      <c r="BK443" s="599">
        <v>45</v>
      </c>
      <c r="BL443" s="599">
        <v>14</v>
      </c>
      <c r="BM443" s="599">
        <v>7</v>
      </c>
      <c r="BN443" s="599">
        <v>3</v>
      </c>
      <c r="BO443" s="599">
        <v>0</v>
      </c>
      <c r="BP443"/>
      <c r="BQ443" s="827"/>
      <c r="BR443" s="597" t="s">
        <v>33</v>
      </c>
      <c r="BS443" s="599">
        <v>172</v>
      </c>
      <c r="BT443" s="599">
        <v>435</v>
      </c>
      <c r="BU443" s="599">
        <v>378</v>
      </c>
      <c r="BV443" s="599">
        <v>182</v>
      </c>
      <c r="BW443" s="599">
        <v>54</v>
      </c>
      <c r="BX443" s="599">
        <v>37</v>
      </c>
      <c r="BY443" s="599">
        <v>9</v>
      </c>
      <c r="BZ443" s="599">
        <v>2</v>
      </c>
      <c r="CA443" s="599">
        <v>2</v>
      </c>
      <c r="CB443" s="599">
        <v>0</v>
      </c>
      <c r="CC443" s="592"/>
      <c r="CD443" s="827"/>
      <c r="CE443" s="597" t="s">
        <v>33</v>
      </c>
      <c r="CF443" s="599">
        <v>184</v>
      </c>
      <c r="CG443" s="599">
        <v>337</v>
      </c>
      <c r="CH443" s="599">
        <v>343</v>
      </c>
      <c r="CI443" s="599">
        <v>190</v>
      </c>
      <c r="CJ443" s="599">
        <v>70</v>
      </c>
      <c r="CK443" s="599">
        <v>29</v>
      </c>
      <c r="CL443" s="599">
        <v>10</v>
      </c>
      <c r="CM443" s="599">
        <v>7</v>
      </c>
      <c r="CN443" s="599">
        <v>1</v>
      </c>
      <c r="CO443" s="599">
        <v>0</v>
      </c>
      <c r="CP443"/>
      <c r="CQ443" s="827"/>
      <c r="CR443" s="597" t="s">
        <v>33</v>
      </c>
      <c r="CS443" s="599">
        <v>51</v>
      </c>
      <c r="CT443" s="599">
        <v>119</v>
      </c>
      <c r="CU443" s="599">
        <v>147</v>
      </c>
      <c r="CV443" s="599">
        <v>107</v>
      </c>
      <c r="CW443" s="599">
        <v>55</v>
      </c>
      <c r="CX443" s="599">
        <v>27</v>
      </c>
      <c r="CY443" s="599">
        <v>11</v>
      </c>
      <c r="CZ443" s="599">
        <v>6</v>
      </c>
      <c r="DA443" s="599">
        <v>0</v>
      </c>
      <c r="DB443" s="599">
        <v>0</v>
      </c>
      <c r="DC443" s="592"/>
      <c r="DD443" s="827"/>
      <c r="DE443" s="597" t="s">
        <v>33</v>
      </c>
      <c r="DF443" s="599">
        <v>305</v>
      </c>
      <c r="DG443" s="599">
        <v>653</v>
      </c>
      <c r="DH443" s="599">
        <v>574</v>
      </c>
      <c r="DI443" s="599">
        <v>265</v>
      </c>
      <c r="DJ443" s="599">
        <v>69</v>
      </c>
      <c r="DK443" s="599">
        <v>39</v>
      </c>
      <c r="DL443" s="599">
        <v>8</v>
      </c>
      <c r="DM443" s="599">
        <v>3</v>
      </c>
      <c r="DN443" s="599">
        <v>3</v>
      </c>
      <c r="DO443" s="599">
        <v>0</v>
      </c>
    </row>
    <row r="444" spans="1:119" ht="14.45" customHeight="1" x14ac:dyDescent="0.2">
      <c r="A444"/>
      <c r="B444" s="838"/>
      <c r="C444" s="592"/>
      <c r="D444" s="827"/>
      <c r="E444" s="597" t="s">
        <v>34</v>
      </c>
      <c r="F444" s="599">
        <v>486</v>
      </c>
      <c r="G444" s="599">
        <v>1185</v>
      </c>
      <c r="H444" s="599">
        <v>1206</v>
      </c>
      <c r="I444" s="599">
        <v>811</v>
      </c>
      <c r="J444" s="599">
        <v>293</v>
      </c>
      <c r="K444" s="599">
        <v>137</v>
      </c>
      <c r="L444" s="599">
        <v>62</v>
      </c>
      <c r="M444" s="599">
        <v>21</v>
      </c>
      <c r="N444" s="599">
        <v>5</v>
      </c>
      <c r="O444" s="599">
        <v>3</v>
      </c>
      <c r="P444" s="592"/>
      <c r="Q444" s="827"/>
      <c r="R444" s="597" t="s">
        <v>34</v>
      </c>
      <c r="S444" s="599">
        <v>186</v>
      </c>
      <c r="T444" s="599">
        <v>566</v>
      </c>
      <c r="U444" s="599">
        <v>666</v>
      </c>
      <c r="V444" s="599">
        <v>427</v>
      </c>
      <c r="W444" s="599">
        <v>146</v>
      </c>
      <c r="X444" s="599">
        <v>72</v>
      </c>
      <c r="Y444" s="599">
        <v>37</v>
      </c>
      <c r="Z444" s="599">
        <v>10</v>
      </c>
      <c r="AA444" s="599">
        <v>3</v>
      </c>
      <c r="AB444" s="599">
        <v>0</v>
      </c>
      <c r="AC444" s="592"/>
      <c r="AD444" s="827"/>
      <c r="AE444" s="597" t="s">
        <v>34</v>
      </c>
      <c r="AF444" s="599">
        <v>300</v>
      </c>
      <c r="AG444" s="599">
        <v>619</v>
      </c>
      <c r="AH444" s="599">
        <v>540</v>
      </c>
      <c r="AI444" s="599">
        <v>384</v>
      </c>
      <c r="AJ444" s="599">
        <v>147</v>
      </c>
      <c r="AK444" s="599">
        <v>65</v>
      </c>
      <c r="AL444" s="599">
        <v>25</v>
      </c>
      <c r="AM444" s="599">
        <v>11</v>
      </c>
      <c r="AN444" s="599">
        <v>2</v>
      </c>
      <c r="AO444" s="599">
        <v>3</v>
      </c>
      <c r="AP444" s="591"/>
      <c r="AQ444" s="827"/>
      <c r="AR444" s="597" t="s">
        <v>34</v>
      </c>
      <c r="AS444" s="599">
        <v>268</v>
      </c>
      <c r="AT444" s="599">
        <v>537</v>
      </c>
      <c r="AU444" s="599">
        <v>494</v>
      </c>
      <c r="AV444" s="599">
        <v>309</v>
      </c>
      <c r="AW444" s="599">
        <v>88</v>
      </c>
      <c r="AX444" s="599">
        <v>37</v>
      </c>
      <c r="AY444" s="599">
        <v>26</v>
      </c>
      <c r="AZ444" s="599">
        <v>4</v>
      </c>
      <c r="BA444" s="599">
        <v>1</v>
      </c>
      <c r="BB444" s="599">
        <v>0</v>
      </c>
      <c r="BC444" s="592"/>
      <c r="BD444" s="827"/>
      <c r="BE444" s="597" t="s">
        <v>34</v>
      </c>
      <c r="BF444" s="599">
        <v>218</v>
      </c>
      <c r="BG444" s="599">
        <v>648</v>
      </c>
      <c r="BH444" s="599">
        <v>712</v>
      </c>
      <c r="BI444" s="599">
        <v>502</v>
      </c>
      <c r="BJ444" s="599">
        <v>205</v>
      </c>
      <c r="BK444" s="599">
        <v>100</v>
      </c>
      <c r="BL444" s="599">
        <v>36</v>
      </c>
      <c r="BM444" s="599">
        <v>17</v>
      </c>
      <c r="BN444" s="599">
        <v>4</v>
      </c>
      <c r="BO444" s="599">
        <v>3</v>
      </c>
      <c r="BP444"/>
      <c r="BQ444" s="827"/>
      <c r="BR444" s="597" t="s">
        <v>34</v>
      </c>
      <c r="BS444" s="599">
        <v>196</v>
      </c>
      <c r="BT444" s="599">
        <v>475</v>
      </c>
      <c r="BU444" s="599">
        <v>449</v>
      </c>
      <c r="BV444" s="599">
        <v>330</v>
      </c>
      <c r="BW444" s="599">
        <v>105</v>
      </c>
      <c r="BX444" s="599">
        <v>42</v>
      </c>
      <c r="BY444" s="599">
        <v>22</v>
      </c>
      <c r="BZ444" s="599">
        <v>7</v>
      </c>
      <c r="CA444" s="599">
        <v>0</v>
      </c>
      <c r="CB444" s="599">
        <v>1</v>
      </c>
      <c r="CC444" s="592"/>
      <c r="CD444" s="827"/>
      <c r="CE444" s="597" t="s">
        <v>34</v>
      </c>
      <c r="CF444" s="599">
        <v>290</v>
      </c>
      <c r="CG444" s="599">
        <v>710</v>
      </c>
      <c r="CH444" s="599">
        <v>757</v>
      </c>
      <c r="CI444" s="599">
        <v>481</v>
      </c>
      <c r="CJ444" s="599">
        <v>188</v>
      </c>
      <c r="CK444" s="599">
        <v>95</v>
      </c>
      <c r="CL444" s="599">
        <v>40</v>
      </c>
      <c r="CM444" s="599">
        <v>14</v>
      </c>
      <c r="CN444" s="599">
        <v>5</v>
      </c>
      <c r="CO444" s="599">
        <v>2</v>
      </c>
      <c r="CP444"/>
      <c r="CQ444" s="827"/>
      <c r="CR444" s="597" t="s">
        <v>34</v>
      </c>
      <c r="CS444" s="599">
        <v>69</v>
      </c>
      <c r="CT444" s="599">
        <v>172</v>
      </c>
      <c r="CU444" s="599">
        <v>221</v>
      </c>
      <c r="CV444" s="599">
        <v>202</v>
      </c>
      <c r="CW444" s="599">
        <v>95</v>
      </c>
      <c r="CX444" s="599">
        <v>49</v>
      </c>
      <c r="CY444" s="599">
        <v>26</v>
      </c>
      <c r="CZ444" s="599">
        <v>12</v>
      </c>
      <c r="DA444" s="599">
        <v>5</v>
      </c>
      <c r="DB444" s="599">
        <v>0</v>
      </c>
      <c r="DC444" s="592"/>
      <c r="DD444" s="827"/>
      <c r="DE444" s="597" t="s">
        <v>34</v>
      </c>
      <c r="DF444" s="599">
        <v>417</v>
      </c>
      <c r="DG444" s="599">
        <v>1013</v>
      </c>
      <c r="DH444" s="599">
        <v>985</v>
      </c>
      <c r="DI444" s="599">
        <v>609</v>
      </c>
      <c r="DJ444" s="599">
        <v>198</v>
      </c>
      <c r="DK444" s="599">
        <v>88</v>
      </c>
      <c r="DL444" s="599">
        <v>36</v>
      </c>
      <c r="DM444" s="599">
        <v>9</v>
      </c>
      <c r="DN444" s="599">
        <v>0</v>
      </c>
      <c r="DO444" s="599">
        <v>3</v>
      </c>
    </row>
    <row r="445" spans="1:119" ht="14.45" customHeight="1" x14ac:dyDescent="0.2">
      <c r="A445"/>
      <c r="B445" s="838"/>
      <c r="C445" s="592"/>
      <c r="D445" s="827"/>
      <c r="E445" s="597" t="s">
        <v>35</v>
      </c>
      <c r="F445" s="599">
        <v>781</v>
      </c>
      <c r="G445" s="599">
        <v>1915</v>
      </c>
      <c r="H445" s="599">
        <v>2369</v>
      </c>
      <c r="I445" s="599">
        <v>1809</v>
      </c>
      <c r="J445" s="599">
        <v>809</v>
      </c>
      <c r="K445" s="599">
        <v>457</v>
      </c>
      <c r="L445" s="599">
        <v>218</v>
      </c>
      <c r="M445" s="599">
        <v>79</v>
      </c>
      <c r="N445" s="599">
        <v>17</v>
      </c>
      <c r="O445" s="599">
        <v>2</v>
      </c>
      <c r="P445" s="592"/>
      <c r="Q445" s="827"/>
      <c r="R445" s="597" t="s">
        <v>35</v>
      </c>
      <c r="S445" s="599">
        <v>259</v>
      </c>
      <c r="T445" s="599">
        <v>926</v>
      </c>
      <c r="U445" s="599">
        <v>1369</v>
      </c>
      <c r="V445" s="599">
        <v>1006</v>
      </c>
      <c r="W445" s="599">
        <v>456</v>
      </c>
      <c r="X445" s="599">
        <v>261</v>
      </c>
      <c r="Y445" s="599">
        <v>128</v>
      </c>
      <c r="Z445" s="599">
        <v>41</v>
      </c>
      <c r="AA445" s="599">
        <v>9</v>
      </c>
      <c r="AB445" s="599">
        <v>1</v>
      </c>
      <c r="AC445" s="592"/>
      <c r="AD445" s="827"/>
      <c r="AE445" s="597" t="s">
        <v>35</v>
      </c>
      <c r="AF445" s="599">
        <v>522</v>
      </c>
      <c r="AG445" s="599">
        <v>989</v>
      </c>
      <c r="AH445" s="599">
        <v>1000</v>
      </c>
      <c r="AI445" s="599">
        <v>803</v>
      </c>
      <c r="AJ445" s="599">
        <v>353</v>
      </c>
      <c r="AK445" s="599">
        <v>196</v>
      </c>
      <c r="AL445" s="599">
        <v>90</v>
      </c>
      <c r="AM445" s="599">
        <v>38</v>
      </c>
      <c r="AN445" s="599">
        <v>8</v>
      </c>
      <c r="AO445" s="599">
        <v>1</v>
      </c>
      <c r="AP445" s="591"/>
      <c r="AQ445" s="827"/>
      <c r="AR445" s="597" t="s">
        <v>35</v>
      </c>
      <c r="AS445" s="599">
        <v>371</v>
      </c>
      <c r="AT445" s="599">
        <v>845</v>
      </c>
      <c r="AU445" s="599">
        <v>927</v>
      </c>
      <c r="AV445" s="599">
        <v>585</v>
      </c>
      <c r="AW445" s="599">
        <v>234</v>
      </c>
      <c r="AX445" s="599">
        <v>136</v>
      </c>
      <c r="AY445" s="599">
        <v>59</v>
      </c>
      <c r="AZ445" s="599">
        <v>16</v>
      </c>
      <c r="BA445" s="599">
        <v>3</v>
      </c>
      <c r="BB445" s="599">
        <v>1</v>
      </c>
      <c r="BC445" s="592"/>
      <c r="BD445" s="827"/>
      <c r="BE445" s="597" t="s">
        <v>35</v>
      </c>
      <c r="BF445" s="599">
        <v>410</v>
      </c>
      <c r="BG445" s="599">
        <v>1070</v>
      </c>
      <c r="BH445" s="599">
        <v>1442</v>
      </c>
      <c r="BI445" s="599">
        <v>1224</v>
      </c>
      <c r="BJ445" s="599">
        <v>575</v>
      </c>
      <c r="BK445" s="599">
        <v>321</v>
      </c>
      <c r="BL445" s="599">
        <v>159</v>
      </c>
      <c r="BM445" s="599">
        <v>63</v>
      </c>
      <c r="BN445" s="599">
        <v>14</v>
      </c>
      <c r="BO445" s="599">
        <v>1</v>
      </c>
      <c r="BP445"/>
      <c r="BQ445" s="827"/>
      <c r="BR445" s="597" t="s">
        <v>35</v>
      </c>
      <c r="BS445" s="599">
        <v>245</v>
      </c>
      <c r="BT445" s="599">
        <v>573</v>
      </c>
      <c r="BU445" s="599">
        <v>633</v>
      </c>
      <c r="BV445" s="599">
        <v>445</v>
      </c>
      <c r="BW445" s="599">
        <v>196</v>
      </c>
      <c r="BX445" s="599">
        <v>120</v>
      </c>
      <c r="BY445" s="599">
        <v>45</v>
      </c>
      <c r="BZ445" s="599">
        <v>15</v>
      </c>
      <c r="CA445" s="599">
        <v>4</v>
      </c>
      <c r="CB445" s="599">
        <v>1</v>
      </c>
      <c r="CC445" s="592"/>
      <c r="CD445" s="827"/>
      <c r="CE445" s="597" t="s">
        <v>35</v>
      </c>
      <c r="CF445" s="599">
        <v>536</v>
      </c>
      <c r="CG445" s="599">
        <v>1342</v>
      </c>
      <c r="CH445" s="599">
        <v>1736</v>
      </c>
      <c r="CI445" s="599">
        <v>1364</v>
      </c>
      <c r="CJ445" s="599">
        <v>613</v>
      </c>
      <c r="CK445" s="599">
        <v>337</v>
      </c>
      <c r="CL445" s="599">
        <v>173</v>
      </c>
      <c r="CM445" s="599">
        <v>64</v>
      </c>
      <c r="CN445" s="599">
        <v>13</v>
      </c>
      <c r="CO445" s="599">
        <v>1</v>
      </c>
      <c r="CP445"/>
      <c r="CQ445" s="827"/>
      <c r="CR445" s="597" t="s">
        <v>35</v>
      </c>
      <c r="CS445" s="599">
        <v>88</v>
      </c>
      <c r="CT445" s="599">
        <v>237</v>
      </c>
      <c r="CU445" s="599">
        <v>329</v>
      </c>
      <c r="CV445" s="599">
        <v>381</v>
      </c>
      <c r="CW445" s="599">
        <v>175</v>
      </c>
      <c r="CX445" s="599">
        <v>136</v>
      </c>
      <c r="CY445" s="599">
        <v>67</v>
      </c>
      <c r="CZ445" s="599">
        <v>29</v>
      </c>
      <c r="DA445" s="599">
        <v>5</v>
      </c>
      <c r="DB445" s="599">
        <v>1</v>
      </c>
      <c r="DC445" s="592"/>
      <c r="DD445" s="827"/>
      <c r="DE445" s="597" t="s">
        <v>35</v>
      </c>
      <c r="DF445" s="599">
        <v>693</v>
      </c>
      <c r="DG445" s="599">
        <v>1678</v>
      </c>
      <c r="DH445" s="599">
        <v>2040</v>
      </c>
      <c r="DI445" s="599">
        <v>1428</v>
      </c>
      <c r="DJ445" s="599">
        <v>634</v>
      </c>
      <c r="DK445" s="599">
        <v>321</v>
      </c>
      <c r="DL445" s="599">
        <v>151</v>
      </c>
      <c r="DM445" s="599">
        <v>50</v>
      </c>
      <c r="DN445" s="599">
        <v>12</v>
      </c>
      <c r="DO445" s="599">
        <v>1</v>
      </c>
    </row>
    <row r="446" spans="1:119" ht="14.45" customHeight="1" x14ac:dyDescent="0.2">
      <c r="A446"/>
      <c r="B446" s="838"/>
      <c r="C446" s="592"/>
      <c r="D446" s="827"/>
      <c r="E446" s="597" t="s">
        <v>36</v>
      </c>
      <c r="F446" s="599">
        <v>1293</v>
      </c>
      <c r="G446" s="599">
        <v>3190</v>
      </c>
      <c r="H446" s="599">
        <v>4722</v>
      </c>
      <c r="I446" s="599">
        <v>4628</v>
      </c>
      <c r="J446" s="599">
        <v>2338</v>
      </c>
      <c r="K446" s="599">
        <v>1516</v>
      </c>
      <c r="L446" s="599">
        <v>786</v>
      </c>
      <c r="M446" s="599">
        <v>298</v>
      </c>
      <c r="N446" s="599">
        <v>105</v>
      </c>
      <c r="O446" s="599">
        <v>23</v>
      </c>
      <c r="P446" s="592"/>
      <c r="Q446" s="827"/>
      <c r="R446" s="597" t="s">
        <v>36</v>
      </c>
      <c r="S446" s="599">
        <v>441</v>
      </c>
      <c r="T446" s="599">
        <v>1493</v>
      </c>
      <c r="U446" s="599">
        <v>2515</v>
      </c>
      <c r="V446" s="599">
        <v>2580</v>
      </c>
      <c r="W446" s="599">
        <v>1338</v>
      </c>
      <c r="X446" s="599">
        <v>920</v>
      </c>
      <c r="Y446" s="599">
        <v>458</v>
      </c>
      <c r="Z446" s="599">
        <v>183</v>
      </c>
      <c r="AA446" s="599">
        <v>70</v>
      </c>
      <c r="AB446" s="599">
        <v>13</v>
      </c>
      <c r="AC446" s="592"/>
      <c r="AD446" s="827"/>
      <c r="AE446" s="597" t="s">
        <v>36</v>
      </c>
      <c r="AF446" s="599">
        <v>852</v>
      </c>
      <c r="AG446" s="599">
        <v>1697</v>
      </c>
      <c r="AH446" s="599">
        <v>2207</v>
      </c>
      <c r="AI446" s="599">
        <v>2048</v>
      </c>
      <c r="AJ446" s="599">
        <v>1000</v>
      </c>
      <c r="AK446" s="599">
        <v>596</v>
      </c>
      <c r="AL446" s="599">
        <v>328</v>
      </c>
      <c r="AM446" s="599">
        <v>115</v>
      </c>
      <c r="AN446" s="599">
        <v>35</v>
      </c>
      <c r="AO446" s="599">
        <v>10</v>
      </c>
      <c r="AP446" s="591"/>
      <c r="AQ446" s="827"/>
      <c r="AR446" s="597" t="s">
        <v>36</v>
      </c>
      <c r="AS446" s="599">
        <v>656</v>
      </c>
      <c r="AT446" s="599">
        <v>1398</v>
      </c>
      <c r="AU446" s="599">
        <v>1769</v>
      </c>
      <c r="AV446" s="599">
        <v>1503</v>
      </c>
      <c r="AW446" s="599">
        <v>647</v>
      </c>
      <c r="AX446" s="599">
        <v>402</v>
      </c>
      <c r="AY446" s="599">
        <v>185</v>
      </c>
      <c r="AZ446" s="599">
        <v>73</v>
      </c>
      <c r="BA446" s="599">
        <v>31</v>
      </c>
      <c r="BB446" s="599">
        <v>4</v>
      </c>
      <c r="BC446" s="592"/>
      <c r="BD446" s="827"/>
      <c r="BE446" s="597" t="s">
        <v>36</v>
      </c>
      <c r="BF446" s="599">
        <v>637</v>
      </c>
      <c r="BG446" s="599">
        <v>1792</v>
      </c>
      <c r="BH446" s="599">
        <v>2953</v>
      </c>
      <c r="BI446" s="599">
        <v>3125</v>
      </c>
      <c r="BJ446" s="599">
        <v>1691</v>
      </c>
      <c r="BK446" s="599">
        <v>1114</v>
      </c>
      <c r="BL446" s="599">
        <v>601</v>
      </c>
      <c r="BM446" s="599">
        <v>225</v>
      </c>
      <c r="BN446" s="599">
        <v>74</v>
      </c>
      <c r="BO446" s="599">
        <v>19</v>
      </c>
      <c r="BP446"/>
      <c r="BQ446" s="827"/>
      <c r="BR446" s="597" t="s">
        <v>36</v>
      </c>
      <c r="BS446" s="599">
        <v>313</v>
      </c>
      <c r="BT446" s="599">
        <v>628</v>
      </c>
      <c r="BU446" s="599">
        <v>805</v>
      </c>
      <c r="BV446" s="599">
        <v>742</v>
      </c>
      <c r="BW446" s="599">
        <v>357</v>
      </c>
      <c r="BX446" s="599">
        <v>213</v>
      </c>
      <c r="BY446" s="599">
        <v>103</v>
      </c>
      <c r="BZ446" s="599">
        <v>44</v>
      </c>
      <c r="CA446" s="599">
        <v>20</v>
      </c>
      <c r="CB446" s="599">
        <v>3</v>
      </c>
      <c r="CC446" s="592"/>
      <c r="CD446" s="827"/>
      <c r="CE446" s="597" t="s">
        <v>36</v>
      </c>
      <c r="CF446" s="599">
        <v>980</v>
      </c>
      <c r="CG446" s="599">
        <v>2562</v>
      </c>
      <c r="CH446" s="599">
        <v>3917</v>
      </c>
      <c r="CI446" s="599">
        <v>3886</v>
      </c>
      <c r="CJ446" s="599">
        <v>1981</v>
      </c>
      <c r="CK446" s="599">
        <v>1303</v>
      </c>
      <c r="CL446" s="599">
        <v>683</v>
      </c>
      <c r="CM446" s="599">
        <v>254</v>
      </c>
      <c r="CN446" s="599">
        <v>85</v>
      </c>
      <c r="CO446" s="599">
        <v>20</v>
      </c>
      <c r="CP446"/>
      <c r="CQ446" s="827"/>
      <c r="CR446" s="597" t="s">
        <v>36</v>
      </c>
      <c r="CS446" s="599">
        <v>139</v>
      </c>
      <c r="CT446" s="599">
        <v>384</v>
      </c>
      <c r="CU446" s="599">
        <v>648</v>
      </c>
      <c r="CV446" s="599">
        <v>823</v>
      </c>
      <c r="CW446" s="599">
        <v>485</v>
      </c>
      <c r="CX446" s="599">
        <v>366</v>
      </c>
      <c r="CY446" s="599">
        <v>215</v>
      </c>
      <c r="CZ446" s="599">
        <v>98</v>
      </c>
      <c r="DA446" s="599">
        <v>40</v>
      </c>
      <c r="DB446" s="599">
        <v>6</v>
      </c>
      <c r="DC446" s="592"/>
      <c r="DD446" s="827"/>
      <c r="DE446" s="597" t="s">
        <v>36</v>
      </c>
      <c r="DF446" s="599">
        <v>1154</v>
      </c>
      <c r="DG446" s="599">
        <v>2806</v>
      </c>
      <c r="DH446" s="599">
        <v>4074</v>
      </c>
      <c r="DI446" s="599">
        <v>3805</v>
      </c>
      <c r="DJ446" s="599">
        <v>1853</v>
      </c>
      <c r="DK446" s="599">
        <v>1150</v>
      </c>
      <c r="DL446" s="599">
        <v>571</v>
      </c>
      <c r="DM446" s="599">
        <v>200</v>
      </c>
      <c r="DN446" s="599">
        <v>65</v>
      </c>
      <c r="DO446" s="599">
        <v>17</v>
      </c>
    </row>
    <row r="447" spans="1:119" ht="14.45" customHeight="1" x14ac:dyDescent="0.2">
      <c r="A447"/>
      <c r="B447" s="838"/>
      <c r="C447" s="592"/>
      <c r="D447" s="827"/>
      <c r="E447" s="597" t="s">
        <v>37</v>
      </c>
      <c r="F447" s="599">
        <v>1739</v>
      </c>
      <c r="G447" s="599">
        <v>4302</v>
      </c>
      <c r="H447" s="599">
        <v>7040</v>
      </c>
      <c r="I447" s="599">
        <v>9032</v>
      </c>
      <c r="J447" s="599">
        <v>5706</v>
      </c>
      <c r="K447" s="599">
        <v>4407</v>
      </c>
      <c r="L447" s="599">
        <v>2767</v>
      </c>
      <c r="M447" s="599">
        <v>1282</v>
      </c>
      <c r="N447" s="599">
        <v>418</v>
      </c>
      <c r="O447" s="599">
        <v>84</v>
      </c>
      <c r="P447" s="592"/>
      <c r="Q447" s="827"/>
      <c r="R447" s="597" t="s">
        <v>37</v>
      </c>
      <c r="S447" s="599">
        <v>611</v>
      </c>
      <c r="T447" s="599">
        <v>1916</v>
      </c>
      <c r="U447" s="599">
        <v>3681</v>
      </c>
      <c r="V447" s="599">
        <v>4942</v>
      </c>
      <c r="W447" s="599">
        <v>3204</v>
      </c>
      <c r="X447" s="599">
        <v>2631</v>
      </c>
      <c r="Y447" s="599">
        <v>1686</v>
      </c>
      <c r="Z447" s="599">
        <v>845</v>
      </c>
      <c r="AA447" s="599">
        <v>267</v>
      </c>
      <c r="AB447" s="599">
        <v>54</v>
      </c>
      <c r="AC447" s="592"/>
      <c r="AD447" s="827"/>
      <c r="AE447" s="597" t="s">
        <v>37</v>
      </c>
      <c r="AF447" s="599">
        <v>1128</v>
      </c>
      <c r="AG447" s="599">
        <v>2386</v>
      </c>
      <c r="AH447" s="599">
        <v>3359</v>
      </c>
      <c r="AI447" s="599">
        <v>4090</v>
      </c>
      <c r="AJ447" s="599">
        <v>2502</v>
      </c>
      <c r="AK447" s="599">
        <v>1776</v>
      </c>
      <c r="AL447" s="599">
        <v>1081</v>
      </c>
      <c r="AM447" s="599">
        <v>437</v>
      </c>
      <c r="AN447" s="599">
        <v>151</v>
      </c>
      <c r="AO447" s="599">
        <v>30</v>
      </c>
      <c r="AP447" s="591"/>
      <c r="AQ447" s="827"/>
      <c r="AR447" s="597" t="s">
        <v>37</v>
      </c>
      <c r="AS447" s="599">
        <v>790</v>
      </c>
      <c r="AT447" s="599">
        <v>1788</v>
      </c>
      <c r="AU447" s="599">
        <v>2566</v>
      </c>
      <c r="AV447" s="599">
        <v>2819</v>
      </c>
      <c r="AW447" s="599">
        <v>1469</v>
      </c>
      <c r="AX447" s="599">
        <v>1101</v>
      </c>
      <c r="AY447" s="599">
        <v>590</v>
      </c>
      <c r="AZ447" s="599">
        <v>254</v>
      </c>
      <c r="BA447" s="599">
        <v>94</v>
      </c>
      <c r="BB447" s="599">
        <v>16</v>
      </c>
      <c r="BC447" s="592"/>
      <c r="BD447" s="827"/>
      <c r="BE447" s="597" t="s">
        <v>37</v>
      </c>
      <c r="BF447" s="599">
        <v>949</v>
      </c>
      <c r="BG447" s="599">
        <v>2514</v>
      </c>
      <c r="BH447" s="599">
        <v>4474</v>
      </c>
      <c r="BI447" s="599">
        <v>6213</v>
      </c>
      <c r="BJ447" s="599">
        <v>4237</v>
      </c>
      <c r="BK447" s="599">
        <v>3306</v>
      </c>
      <c r="BL447" s="599">
        <v>2177</v>
      </c>
      <c r="BM447" s="599">
        <v>1028</v>
      </c>
      <c r="BN447" s="599">
        <v>324</v>
      </c>
      <c r="BO447" s="599">
        <v>68</v>
      </c>
      <c r="BP447"/>
      <c r="BQ447" s="827"/>
      <c r="BR447" s="597" t="s">
        <v>37</v>
      </c>
      <c r="BS447" s="599">
        <v>267</v>
      </c>
      <c r="BT447" s="599">
        <v>663</v>
      </c>
      <c r="BU447" s="599">
        <v>879</v>
      </c>
      <c r="BV447" s="599">
        <v>926</v>
      </c>
      <c r="BW447" s="599">
        <v>555</v>
      </c>
      <c r="BX447" s="599">
        <v>401</v>
      </c>
      <c r="BY447" s="599">
        <v>245</v>
      </c>
      <c r="BZ447" s="599">
        <v>112</v>
      </c>
      <c r="CA447" s="599">
        <v>43</v>
      </c>
      <c r="CB447" s="599">
        <v>3</v>
      </c>
      <c r="CC447" s="592"/>
      <c r="CD447" s="827"/>
      <c r="CE447" s="597" t="s">
        <v>37</v>
      </c>
      <c r="CF447" s="599">
        <v>1472</v>
      </c>
      <c r="CG447" s="599">
        <v>3639</v>
      </c>
      <c r="CH447" s="599">
        <v>6161</v>
      </c>
      <c r="CI447" s="599">
        <v>8106</v>
      </c>
      <c r="CJ447" s="599">
        <v>5151</v>
      </c>
      <c r="CK447" s="599">
        <v>4006</v>
      </c>
      <c r="CL447" s="599">
        <v>2522</v>
      </c>
      <c r="CM447" s="599">
        <v>1170</v>
      </c>
      <c r="CN447" s="599">
        <v>375</v>
      </c>
      <c r="CO447" s="599">
        <v>81</v>
      </c>
      <c r="CP447"/>
      <c r="CQ447" s="827"/>
      <c r="CR447" s="597" t="s">
        <v>37</v>
      </c>
      <c r="CS447" s="599">
        <v>165</v>
      </c>
      <c r="CT447" s="599">
        <v>434</v>
      </c>
      <c r="CU447" s="599">
        <v>885</v>
      </c>
      <c r="CV447" s="599">
        <v>1336</v>
      </c>
      <c r="CW447" s="599">
        <v>973</v>
      </c>
      <c r="CX447" s="599">
        <v>883</v>
      </c>
      <c r="CY447" s="599">
        <v>577</v>
      </c>
      <c r="CZ447" s="599">
        <v>329</v>
      </c>
      <c r="DA447" s="599">
        <v>120</v>
      </c>
      <c r="DB447" s="599">
        <v>26</v>
      </c>
      <c r="DC447" s="592"/>
      <c r="DD447" s="827"/>
      <c r="DE447" s="597" t="s">
        <v>37</v>
      </c>
      <c r="DF447" s="599">
        <v>1574</v>
      </c>
      <c r="DG447" s="599">
        <v>3868</v>
      </c>
      <c r="DH447" s="599">
        <v>6155</v>
      </c>
      <c r="DI447" s="599">
        <v>7696</v>
      </c>
      <c r="DJ447" s="599">
        <v>4733</v>
      </c>
      <c r="DK447" s="599">
        <v>3524</v>
      </c>
      <c r="DL447" s="599">
        <v>2190</v>
      </c>
      <c r="DM447" s="599">
        <v>953</v>
      </c>
      <c r="DN447" s="599">
        <v>298</v>
      </c>
      <c r="DO447" s="599">
        <v>58</v>
      </c>
    </row>
    <row r="448" spans="1:119" ht="14.45" customHeight="1" x14ac:dyDescent="0.2">
      <c r="A448"/>
      <c r="B448" s="838"/>
      <c r="C448" s="592"/>
      <c r="D448" s="827"/>
      <c r="E448" s="597" t="s">
        <v>38</v>
      </c>
      <c r="F448" s="599">
        <v>1350</v>
      </c>
      <c r="G448" s="599">
        <v>3416</v>
      </c>
      <c r="H448" s="599">
        <v>6106</v>
      </c>
      <c r="I448" s="599">
        <v>10249</v>
      </c>
      <c r="J448" s="599">
        <v>8418</v>
      </c>
      <c r="K448" s="599">
        <v>8508</v>
      </c>
      <c r="L448" s="599">
        <v>6776</v>
      </c>
      <c r="M448" s="599">
        <v>3861</v>
      </c>
      <c r="N448" s="599">
        <v>1646</v>
      </c>
      <c r="O448" s="599">
        <v>423</v>
      </c>
      <c r="P448" s="592"/>
      <c r="Q448" s="827"/>
      <c r="R448" s="597" t="s">
        <v>38</v>
      </c>
      <c r="S448" s="599">
        <v>409</v>
      </c>
      <c r="T448" s="599">
        <v>1345</v>
      </c>
      <c r="U448" s="599">
        <v>2987</v>
      </c>
      <c r="V448" s="599">
        <v>5358</v>
      </c>
      <c r="W448" s="599">
        <v>4513</v>
      </c>
      <c r="X448" s="599">
        <v>4824</v>
      </c>
      <c r="Y448" s="599">
        <v>4021</v>
      </c>
      <c r="Z448" s="599">
        <v>2547</v>
      </c>
      <c r="AA448" s="599">
        <v>1144</v>
      </c>
      <c r="AB448" s="599">
        <v>310</v>
      </c>
      <c r="AC448" s="592"/>
      <c r="AD448" s="827"/>
      <c r="AE448" s="597" t="s">
        <v>38</v>
      </c>
      <c r="AF448" s="599">
        <v>941</v>
      </c>
      <c r="AG448" s="599">
        <v>2071</v>
      </c>
      <c r="AH448" s="599">
        <v>3119</v>
      </c>
      <c r="AI448" s="599">
        <v>4891</v>
      </c>
      <c r="AJ448" s="599">
        <v>3905</v>
      </c>
      <c r="AK448" s="599">
        <v>3684</v>
      </c>
      <c r="AL448" s="599">
        <v>2755</v>
      </c>
      <c r="AM448" s="599">
        <v>1314</v>
      </c>
      <c r="AN448" s="599">
        <v>502</v>
      </c>
      <c r="AO448" s="599">
        <v>113</v>
      </c>
      <c r="AP448" s="591"/>
      <c r="AQ448" s="827"/>
      <c r="AR448" s="597" t="s">
        <v>38</v>
      </c>
      <c r="AS448" s="599">
        <v>605</v>
      </c>
      <c r="AT448" s="599">
        <v>1378</v>
      </c>
      <c r="AU448" s="599">
        <v>2181</v>
      </c>
      <c r="AV448" s="599">
        <v>2844</v>
      </c>
      <c r="AW448" s="599">
        <v>2034</v>
      </c>
      <c r="AX448" s="599">
        <v>1765</v>
      </c>
      <c r="AY448" s="599">
        <v>1312</v>
      </c>
      <c r="AZ448" s="599">
        <v>709</v>
      </c>
      <c r="BA448" s="599">
        <v>280</v>
      </c>
      <c r="BB448" s="599">
        <v>81</v>
      </c>
      <c r="BC448" s="592"/>
      <c r="BD448" s="827"/>
      <c r="BE448" s="597" t="s">
        <v>38</v>
      </c>
      <c r="BF448" s="599">
        <v>745</v>
      </c>
      <c r="BG448" s="599">
        <v>2038</v>
      </c>
      <c r="BH448" s="599">
        <v>3925</v>
      </c>
      <c r="BI448" s="599">
        <v>7405</v>
      </c>
      <c r="BJ448" s="599">
        <v>6384</v>
      </c>
      <c r="BK448" s="599">
        <v>6743</v>
      </c>
      <c r="BL448" s="599">
        <v>5464</v>
      </c>
      <c r="BM448" s="599">
        <v>3152</v>
      </c>
      <c r="BN448" s="599">
        <v>1366</v>
      </c>
      <c r="BO448" s="599">
        <v>342</v>
      </c>
      <c r="BP448"/>
      <c r="BQ448" s="827"/>
      <c r="BR448" s="597" t="s">
        <v>38</v>
      </c>
      <c r="BS448" s="599">
        <v>191</v>
      </c>
      <c r="BT448" s="599">
        <v>395</v>
      </c>
      <c r="BU448" s="599">
        <v>596</v>
      </c>
      <c r="BV448" s="599">
        <v>759</v>
      </c>
      <c r="BW448" s="599">
        <v>554</v>
      </c>
      <c r="BX448" s="599">
        <v>486</v>
      </c>
      <c r="BY448" s="599">
        <v>365</v>
      </c>
      <c r="BZ448" s="599">
        <v>218</v>
      </c>
      <c r="CA448" s="599">
        <v>92</v>
      </c>
      <c r="CB448" s="599">
        <v>23</v>
      </c>
      <c r="CC448" s="592"/>
      <c r="CD448" s="827"/>
      <c r="CE448" s="597" t="s">
        <v>38</v>
      </c>
      <c r="CF448" s="599">
        <v>1159</v>
      </c>
      <c r="CG448" s="599">
        <v>3021</v>
      </c>
      <c r="CH448" s="599">
        <v>5510</v>
      </c>
      <c r="CI448" s="599">
        <v>9490</v>
      </c>
      <c r="CJ448" s="599">
        <v>7864</v>
      </c>
      <c r="CK448" s="599">
        <v>8022</v>
      </c>
      <c r="CL448" s="599">
        <v>6411</v>
      </c>
      <c r="CM448" s="599">
        <v>3643</v>
      </c>
      <c r="CN448" s="599">
        <v>1554</v>
      </c>
      <c r="CO448" s="599">
        <v>400</v>
      </c>
      <c r="CP448"/>
      <c r="CQ448" s="827"/>
      <c r="CR448" s="597" t="s">
        <v>38</v>
      </c>
      <c r="CS448" s="599">
        <v>108</v>
      </c>
      <c r="CT448" s="599">
        <v>295</v>
      </c>
      <c r="CU448" s="599">
        <v>630</v>
      </c>
      <c r="CV448" s="599">
        <v>1230</v>
      </c>
      <c r="CW448" s="599">
        <v>1137</v>
      </c>
      <c r="CX448" s="599">
        <v>1302</v>
      </c>
      <c r="CY448" s="599">
        <v>1163</v>
      </c>
      <c r="CZ448" s="599">
        <v>732</v>
      </c>
      <c r="DA448" s="599">
        <v>338</v>
      </c>
      <c r="DB448" s="599">
        <v>116</v>
      </c>
      <c r="DC448" s="592"/>
      <c r="DD448" s="827"/>
      <c r="DE448" s="597" t="s">
        <v>38</v>
      </c>
      <c r="DF448" s="599">
        <v>1242</v>
      </c>
      <c r="DG448" s="599">
        <v>3121</v>
      </c>
      <c r="DH448" s="599">
        <v>5476</v>
      </c>
      <c r="DI448" s="599">
        <v>9019</v>
      </c>
      <c r="DJ448" s="599">
        <v>7281</v>
      </c>
      <c r="DK448" s="599">
        <v>7206</v>
      </c>
      <c r="DL448" s="599">
        <v>5613</v>
      </c>
      <c r="DM448" s="599">
        <v>3129</v>
      </c>
      <c r="DN448" s="599">
        <v>1308</v>
      </c>
      <c r="DO448" s="599">
        <v>307</v>
      </c>
    </row>
    <row r="449" spans="1:119" ht="14.45" customHeight="1" x14ac:dyDescent="0.2">
      <c r="A449"/>
      <c r="B449" s="838"/>
      <c r="C449" s="592"/>
      <c r="D449" s="827"/>
      <c r="E449" s="597" t="s">
        <v>39</v>
      </c>
      <c r="F449" s="599">
        <v>690</v>
      </c>
      <c r="G449" s="599">
        <v>1692</v>
      </c>
      <c r="H449" s="599">
        <v>3382</v>
      </c>
      <c r="I449" s="599">
        <v>7044</v>
      </c>
      <c r="J449" s="599">
        <v>7782</v>
      </c>
      <c r="K449" s="599">
        <v>9948</v>
      </c>
      <c r="L449" s="599">
        <v>10444</v>
      </c>
      <c r="M449" s="599">
        <v>8034</v>
      </c>
      <c r="N449" s="599">
        <v>4626</v>
      </c>
      <c r="O449" s="599">
        <v>1824</v>
      </c>
      <c r="P449" s="592"/>
      <c r="Q449" s="827"/>
      <c r="R449" s="597" t="s">
        <v>39</v>
      </c>
      <c r="S449" s="599">
        <v>193</v>
      </c>
      <c r="T449" s="599">
        <v>583</v>
      </c>
      <c r="U449" s="599">
        <v>1457</v>
      </c>
      <c r="V449" s="599">
        <v>3209</v>
      </c>
      <c r="W449" s="599">
        <v>3823</v>
      </c>
      <c r="X449" s="599">
        <v>5173</v>
      </c>
      <c r="Y449" s="599">
        <v>5850</v>
      </c>
      <c r="Z449" s="599">
        <v>4976</v>
      </c>
      <c r="AA449" s="599">
        <v>3017</v>
      </c>
      <c r="AB449" s="599">
        <v>1292</v>
      </c>
      <c r="AC449" s="592"/>
      <c r="AD449" s="827"/>
      <c r="AE449" s="597" t="s">
        <v>39</v>
      </c>
      <c r="AF449" s="599">
        <v>497</v>
      </c>
      <c r="AG449" s="599">
        <v>1109</v>
      </c>
      <c r="AH449" s="599">
        <v>1925</v>
      </c>
      <c r="AI449" s="599">
        <v>3835</v>
      </c>
      <c r="AJ449" s="599">
        <v>3959</v>
      </c>
      <c r="AK449" s="599">
        <v>4775</v>
      </c>
      <c r="AL449" s="599">
        <v>4594</v>
      </c>
      <c r="AM449" s="599">
        <v>3058</v>
      </c>
      <c r="AN449" s="599">
        <v>1609</v>
      </c>
      <c r="AO449" s="599">
        <v>532</v>
      </c>
      <c r="AP449" s="591"/>
      <c r="AQ449" s="827"/>
      <c r="AR449" s="597" t="s">
        <v>39</v>
      </c>
      <c r="AS449" s="599">
        <v>294</v>
      </c>
      <c r="AT449" s="599">
        <v>595</v>
      </c>
      <c r="AU449" s="599">
        <v>1061</v>
      </c>
      <c r="AV449" s="599">
        <v>1845</v>
      </c>
      <c r="AW449" s="599">
        <v>1745</v>
      </c>
      <c r="AX449" s="599">
        <v>1979</v>
      </c>
      <c r="AY449" s="599">
        <v>1703</v>
      </c>
      <c r="AZ449" s="599">
        <v>1201</v>
      </c>
      <c r="BA449" s="599">
        <v>647</v>
      </c>
      <c r="BB449" s="599">
        <v>233</v>
      </c>
      <c r="BC449" s="592"/>
      <c r="BD449" s="827"/>
      <c r="BE449" s="597" t="s">
        <v>39</v>
      </c>
      <c r="BF449" s="599">
        <v>396</v>
      </c>
      <c r="BG449" s="599">
        <v>1097</v>
      </c>
      <c r="BH449" s="599">
        <v>2321</v>
      </c>
      <c r="BI449" s="599">
        <v>5199</v>
      </c>
      <c r="BJ449" s="599">
        <v>6037</v>
      </c>
      <c r="BK449" s="599">
        <v>7969</v>
      </c>
      <c r="BL449" s="599">
        <v>8741</v>
      </c>
      <c r="BM449" s="599">
        <v>6833</v>
      </c>
      <c r="BN449" s="599">
        <v>3979</v>
      </c>
      <c r="BO449" s="599">
        <v>1591</v>
      </c>
      <c r="BP449"/>
      <c r="BQ449" s="827"/>
      <c r="BR449" s="597" t="s">
        <v>39</v>
      </c>
      <c r="BS449" s="599">
        <v>84</v>
      </c>
      <c r="BT449" s="599">
        <v>183</v>
      </c>
      <c r="BU449" s="599">
        <v>283</v>
      </c>
      <c r="BV449" s="599">
        <v>463</v>
      </c>
      <c r="BW449" s="599">
        <v>397</v>
      </c>
      <c r="BX449" s="599">
        <v>499</v>
      </c>
      <c r="BY449" s="599">
        <v>466</v>
      </c>
      <c r="BZ449" s="599">
        <v>297</v>
      </c>
      <c r="CA449" s="599">
        <v>175</v>
      </c>
      <c r="CB449" s="599">
        <v>82</v>
      </c>
      <c r="CC449" s="592"/>
      <c r="CD449" s="827"/>
      <c r="CE449" s="597" t="s">
        <v>39</v>
      </c>
      <c r="CF449" s="599">
        <v>606</v>
      </c>
      <c r="CG449" s="599">
        <v>1509</v>
      </c>
      <c r="CH449" s="599">
        <v>3099</v>
      </c>
      <c r="CI449" s="599">
        <v>6581</v>
      </c>
      <c r="CJ449" s="599">
        <v>7385</v>
      </c>
      <c r="CK449" s="599">
        <v>9449</v>
      </c>
      <c r="CL449" s="599">
        <v>9978</v>
      </c>
      <c r="CM449" s="599">
        <v>7737</v>
      </c>
      <c r="CN449" s="599">
        <v>4451</v>
      </c>
      <c r="CO449" s="599">
        <v>1742</v>
      </c>
      <c r="CP449"/>
      <c r="CQ449" s="827"/>
      <c r="CR449" s="597" t="s">
        <v>39</v>
      </c>
      <c r="CS449" s="599">
        <v>48</v>
      </c>
      <c r="CT449" s="599">
        <v>136</v>
      </c>
      <c r="CU449" s="599">
        <v>292</v>
      </c>
      <c r="CV449" s="599">
        <v>725</v>
      </c>
      <c r="CW449" s="599">
        <v>832</v>
      </c>
      <c r="CX449" s="599">
        <v>1268</v>
      </c>
      <c r="CY449" s="599">
        <v>1477</v>
      </c>
      <c r="CZ449" s="599">
        <v>1172</v>
      </c>
      <c r="DA449" s="599">
        <v>758</v>
      </c>
      <c r="DB449" s="599">
        <v>306</v>
      </c>
      <c r="DC449" s="592"/>
      <c r="DD449" s="827"/>
      <c r="DE449" s="597" t="s">
        <v>39</v>
      </c>
      <c r="DF449" s="599">
        <v>642</v>
      </c>
      <c r="DG449" s="599">
        <v>1556</v>
      </c>
      <c r="DH449" s="599">
        <v>3090</v>
      </c>
      <c r="DI449" s="599">
        <v>6319</v>
      </c>
      <c r="DJ449" s="599">
        <v>6950</v>
      </c>
      <c r="DK449" s="599">
        <v>8680</v>
      </c>
      <c r="DL449" s="599">
        <v>8967</v>
      </c>
      <c r="DM449" s="599">
        <v>6862</v>
      </c>
      <c r="DN449" s="599">
        <v>3868</v>
      </c>
      <c r="DO449" s="599">
        <v>1518</v>
      </c>
    </row>
    <row r="450" spans="1:119" ht="14.45" customHeight="1" x14ac:dyDescent="0.2">
      <c r="A450"/>
      <c r="B450" s="838"/>
      <c r="C450" s="592"/>
      <c r="D450" s="827"/>
      <c r="E450" s="597" t="s">
        <v>40</v>
      </c>
      <c r="F450" s="599">
        <v>209</v>
      </c>
      <c r="G450" s="599">
        <v>490</v>
      </c>
      <c r="H450" s="599">
        <v>1034</v>
      </c>
      <c r="I450" s="599">
        <v>2684</v>
      </c>
      <c r="J450" s="599">
        <v>3705</v>
      </c>
      <c r="K450" s="599">
        <v>6618</v>
      </c>
      <c r="L450" s="599">
        <v>9685</v>
      </c>
      <c r="M450" s="599">
        <v>10583</v>
      </c>
      <c r="N450" s="599">
        <v>8860</v>
      </c>
      <c r="O450" s="599">
        <v>5365</v>
      </c>
      <c r="P450" s="592"/>
      <c r="Q450" s="827"/>
      <c r="R450" s="597" t="s">
        <v>40</v>
      </c>
      <c r="S450" s="599">
        <v>52</v>
      </c>
      <c r="T450" s="599">
        <v>141</v>
      </c>
      <c r="U450" s="599">
        <v>395</v>
      </c>
      <c r="V450" s="599">
        <v>1069</v>
      </c>
      <c r="W450" s="599">
        <v>1534</v>
      </c>
      <c r="X450" s="599">
        <v>2913</v>
      </c>
      <c r="Y450" s="599">
        <v>4650</v>
      </c>
      <c r="Z450" s="599">
        <v>5651</v>
      </c>
      <c r="AA450" s="599">
        <v>5324</v>
      </c>
      <c r="AB450" s="599">
        <v>3498</v>
      </c>
      <c r="AC450" s="592"/>
      <c r="AD450" s="827"/>
      <c r="AE450" s="597" t="s">
        <v>40</v>
      </c>
      <c r="AF450" s="599">
        <v>157</v>
      </c>
      <c r="AG450" s="599">
        <v>349</v>
      </c>
      <c r="AH450" s="599">
        <v>639</v>
      </c>
      <c r="AI450" s="599">
        <v>1615</v>
      </c>
      <c r="AJ450" s="599">
        <v>2171</v>
      </c>
      <c r="AK450" s="599">
        <v>3705</v>
      </c>
      <c r="AL450" s="599">
        <v>5035</v>
      </c>
      <c r="AM450" s="599">
        <v>4932</v>
      </c>
      <c r="AN450" s="599">
        <v>3536</v>
      </c>
      <c r="AO450" s="599">
        <v>1867</v>
      </c>
      <c r="AP450" s="591"/>
      <c r="AQ450" s="827"/>
      <c r="AR450" s="597" t="s">
        <v>40</v>
      </c>
      <c r="AS450" s="599">
        <v>88</v>
      </c>
      <c r="AT450" s="599">
        <v>177</v>
      </c>
      <c r="AU450" s="599">
        <v>316</v>
      </c>
      <c r="AV450" s="599">
        <v>680</v>
      </c>
      <c r="AW450" s="599">
        <v>745</v>
      </c>
      <c r="AX450" s="599">
        <v>1123</v>
      </c>
      <c r="AY450" s="599">
        <v>1300</v>
      </c>
      <c r="AZ450" s="599">
        <v>1185</v>
      </c>
      <c r="BA450" s="599">
        <v>844</v>
      </c>
      <c r="BB450" s="599">
        <v>462</v>
      </c>
      <c r="BC450" s="592"/>
      <c r="BD450" s="827"/>
      <c r="BE450" s="597" t="s">
        <v>40</v>
      </c>
      <c r="BF450" s="599">
        <v>121</v>
      </c>
      <c r="BG450" s="599">
        <v>313</v>
      </c>
      <c r="BH450" s="599">
        <v>718</v>
      </c>
      <c r="BI450" s="599">
        <v>2004</v>
      </c>
      <c r="BJ450" s="599">
        <v>2960</v>
      </c>
      <c r="BK450" s="599">
        <v>5495</v>
      </c>
      <c r="BL450" s="599">
        <v>8385</v>
      </c>
      <c r="BM450" s="599">
        <v>9398</v>
      </c>
      <c r="BN450" s="599">
        <v>8016</v>
      </c>
      <c r="BO450" s="599">
        <v>4903</v>
      </c>
      <c r="BP450"/>
      <c r="BQ450" s="827"/>
      <c r="BR450" s="597" t="s">
        <v>40</v>
      </c>
      <c r="BS450" s="599">
        <v>17</v>
      </c>
      <c r="BT450" s="599">
        <v>30</v>
      </c>
      <c r="BU450" s="599">
        <v>78</v>
      </c>
      <c r="BV450" s="599">
        <v>161</v>
      </c>
      <c r="BW450" s="599">
        <v>174</v>
      </c>
      <c r="BX450" s="599">
        <v>285</v>
      </c>
      <c r="BY450" s="599">
        <v>377</v>
      </c>
      <c r="BZ450" s="599">
        <v>374</v>
      </c>
      <c r="CA450" s="599">
        <v>243</v>
      </c>
      <c r="CB450" s="599">
        <v>160</v>
      </c>
      <c r="CC450" s="592"/>
      <c r="CD450" s="827"/>
      <c r="CE450" s="597" t="s">
        <v>40</v>
      </c>
      <c r="CF450" s="599">
        <v>192</v>
      </c>
      <c r="CG450" s="599">
        <v>460</v>
      </c>
      <c r="CH450" s="599">
        <v>956</v>
      </c>
      <c r="CI450" s="599">
        <v>2523</v>
      </c>
      <c r="CJ450" s="599">
        <v>3531</v>
      </c>
      <c r="CK450" s="599">
        <v>6333</v>
      </c>
      <c r="CL450" s="599">
        <v>9308</v>
      </c>
      <c r="CM450" s="599">
        <v>10209</v>
      </c>
      <c r="CN450" s="599">
        <v>8617</v>
      </c>
      <c r="CO450" s="599">
        <v>5205</v>
      </c>
      <c r="CP450"/>
      <c r="CQ450" s="827"/>
      <c r="CR450" s="597" t="s">
        <v>40</v>
      </c>
      <c r="CS450" s="599">
        <v>13</v>
      </c>
      <c r="CT450" s="599">
        <v>44</v>
      </c>
      <c r="CU450" s="599">
        <v>104</v>
      </c>
      <c r="CV450" s="599">
        <v>224</v>
      </c>
      <c r="CW450" s="599">
        <v>372</v>
      </c>
      <c r="CX450" s="599">
        <v>712</v>
      </c>
      <c r="CY450" s="599">
        <v>1141</v>
      </c>
      <c r="CZ450" s="599">
        <v>1324</v>
      </c>
      <c r="DA450" s="599">
        <v>1226</v>
      </c>
      <c r="DB450" s="599">
        <v>807</v>
      </c>
      <c r="DC450" s="592"/>
      <c r="DD450" s="827"/>
      <c r="DE450" s="597" t="s">
        <v>40</v>
      </c>
      <c r="DF450" s="599">
        <v>196</v>
      </c>
      <c r="DG450" s="599">
        <v>446</v>
      </c>
      <c r="DH450" s="599">
        <v>930</v>
      </c>
      <c r="DI450" s="599">
        <v>2460</v>
      </c>
      <c r="DJ450" s="599">
        <v>3333</v>
      </c>
      <c r="DK450" s="599">
        <v>5906</v>
      </c>
      <c r="DL450" s="599">
        <v>8544</v>
      </c>
      <c r="DM450" s="599">
        <v>9259</v>
      </c>
      <c r="DN450" s="599">
        <v>7634</v>
      </c>
      <c r="DO450" s="599">
        <v>4558</v>
      </c>
    </row>
    <row r="451" spans="1:119" ht="14.45" customHeight="1" x14ac:dyDescent="0.2">
      <c r="A451"/>
      <c r="B451" s="838"/>
      <c r="C451" s="592"/>
      <c r="D451" s="828"/>
      <c r="E451" s="597" t="s">
        <v>41</v>
      </c>
      <c r="F451" s="599">
        <v>11</v>
      </c>
      <c r="G451" s="599">
        <v>23</v>
      </c>
      <c r="H451" s="599">
        <v>65</v>
      </c>
      <c r="I451" s="599">
        <v>191</v>
      </c>
      <c r="J451" s="599">
        <v>307</v>
      </c>
      <c r="K451" s="599">
        <v>707</v>
      </c>
      <c r="L451" s="599">
        <v>1566</v>
      </c>
      <c r="M451" s="599">
        <v>2591</v>
      </c>
      <c r="N451" s="599">
        <v>3394</v>
      </c>
      <c r="O451" s="599">
        <v>3854</v>
      </c>
      <c r="P451" s="592"/>
      <c r="Q451" s="828"/>
      <c r="R451" s="597" t="s">
        <v>41</v>
      </c>
      <c r="S451" s="599">
        <v>1</v>
      </c>
      <c r="T451" s="599">
        <v>3</v>
      </c>
      <c r="U451" s="599">
        <v>18</v>
      </c>
      <c r="V451" s="599">
        <v>73</v>
      </c>
      <c r="W451" s="599">
        <v>109</v>
      </c>
      <c r="X451" s="599">
        <v>261</v>
      </c>
      <c r="Y451" s="599">
        <v>680</v>
      </c>
      <c r="Z451" s="599">
        <v>1197</v>
      </c>
      <c r="AA451" s="599">
        <v>1871</v>
      </c>
      <c r="AB451" s="599">
        <v>2332</v>
      </c>
      <c r="AC451" s="592"/>
      <c r="AD451" s="828"/>
      <c r="AE451" s="597" t="s">
        <v>41</v>
      </c>
      <c r="AF451" s="599">
        <v>10</v>
      </c>
      <c r="AG451" s="599">
        <v>20</v>
      </c>
      <c r="AH451" s="599">
        <v>47</v>
      </c>
      <c r="AI451" s="599">
        <v>118</v>
      </c>
      <c r="AJ451" s="599">
        <v>198</v>
      </c>
      <c r="AK451" s="599">
        <v>446</v>
      </c>
      <c r="AL451" s="599">
        <v>886</v>
      </c>
      <c r="AM451" s="599">
        <v>1394</v>
      </c>
      <c r="AN451" s="599">
        <v>1523</v>
      </c>
      <c r="AO451" s="599">
        <v>1522</v>
      </c>
      <c r="AP451" s="591"/>
      <c r="AQ451" s="828"/>
      <c r="AR451" s="597" t="s">
        <v>41</v>
      </c>
      <c r="AS451" s="599">
        <v>5</v>
      </c>
      <c r="AT451" s="599">
        <v>8</v>
      </c>
      <c r="AU451" s="599">
        <v>26</v>
      </c>
      <c r="AV451" s="599">
        <v>52</v>
      </c>
      <c r="AW451" s="599">
        <v>50</v>
      </c>
      <c r="AX451" s="599">
        <v>100</v>
      </c>
      <c r="AY451" s="599">
        <v>152</v>
      </c>
      <c r="AZ451" s="599">
        <v>187</v>
      </c>
      <c r="BA451" s="599">
        <v>248</v>
      </c>
      <c r="BB451" s="599">
        <v>214</v>
      </c>
      <c r="BC451" s="592"/>
      <c r="BD451" s="828"/>
      <c r="BE451" s="597" t="s">
        <v>41</v>
      </c>
      <c r="BF451" s="599">
        <v>6</v>
      </c>
      <c r="BG451" s="599">
        <v>15</v>
      </c>
      <c r="BH451" s="599">
        <v>39</v>
      </c>
      <c r="BI451" s="599">
        <v>139</v>
      </c>
      <c r="BJ451" s="599">
        <v>257</v>
      </c>
      <c r="BK451" s="599">
        <v>607</v>
      </c>
      <c r="BL451" s="599">
        <v>1414</v>
      </c>
      <c r="BM451" s="599">
        <v>2404</v>
      </c>
      <c r="BN451" s="599">
        <v>3146</v>
      </c>
      <c r="BO451" s="599">
        <v>3640</v>
      </c>
      <c r="BP451"/>
      <c r="BQ451" s="828"/>
      <c r="BR451" s="597" t="s">
        <v>41</v>
      </c>
      <c r="BS451" s="599">
        <v>1</v>
      </c>
      <c r="BT451" s="599">
        <v>4</v>
      </c>
      <c r="BU451" s="599">
        <v>7</v>
      </c>
      <c r="BV451" s="599">
        <v>11</v>
      </c>
      <c r="BW451" s="599">
        <v>16</v>
      </c>
      <c r="BX451" s="599">
        <v>38</v>
      </c>
      <c r="BY451" s="599">
        <v>47</v>
      </c>
      <c r="BZ451" s="599">
        <v>77</v>
      </c>
      <c r="CA451" s="599">
        <v>77</v>
      </c>
      <c r="CB451" s="599">
        <v>80</v>
      </c>
      <c r="CC451" s="592"/>
      <c r="CD451" s="828"/>
      <c r="CE451" s="597" t="s">
        <v>41</v>
      </c>
      <c r="CF451" s="599">
        <v>10</v>
      </c>
      <c r="CG451" s="599">
        <v>19</v>
      </c>
      <c r="CH451" s="599">
        <v>58</v>
      </c>
      <c r="CI451" s="599">
        <v>180</v>
      </c>
      <c r="CJ451" s="599">
        <v>291</v>
      </c>
      <c r="CK451" s="599">
        <v>669</v>
      </c>
      <c r="CL451" s="599">
        <v>1519</v>
      </c>
      <c r="CM451" s="599">
        <v>2514</v>
      </c>
      <c r="CN451" s="599">
        <v>3317</v>
      </c>
      <c r="CO451" s="599">
        <v>3774</v>
      </c>
      <c r="CP451"/>
      <c r="CQ451" s="828"/>
      <c r="CR451" s="597" t="s">
        <v>41</v>
      </c>
      <c r="CS451" s="599">
        <v>0</v>
      </c>
      <c r="CT451" s="599">
        <v>2</v>
      </c>
      <c r="CU451" s="599">
        <v>6</v>
      </c>
      <c r="CV451" s="599">
        <v>13</v>
      </c>
      <c r="CW451" s="599">
        <v>27</v>
      </c>
      <c r="CX451" s="599">
        <v>57</v>
      </c>
      <c r="CY451" s="599">
        <v>133</v>
      </c>
      <c r="CZ451" s="599">
        <v>233</v>
      </c>
      <c r="DA451" s="599">
        <v>379</v>
      </c>
      <c r="DB451" s="599">
        <v>491</v>
      </c>
      <c r="DC451" s="592"/>
      <c r="DD451" s="828"/>
      <c r="DE451" s="597" t="s">
        <v>41</v>
      </c>
      <c r="DF451" s="599">
        <v>11</v>
      </c>
      <c r="DG451" s="599">
        <v>21</v>
      </c>
      <c r="DH451" s="599">
        <v>59</v>
      </c>
      <c r="DI451" s="599">
        <v>178</v>
      </c>
      <c r="DJ451" s="599">
        <v>280</v>
      </c>
      <c r="DK451" s="599">
        <v>650</v>
      </c>
      <c r="DL451" s="599">
        <v>1433</v>
      </c>
      <c r="DM451" s="599">
        <v>2358</v>
      </c>
      <c r="DN451" s="599">
        <v>3015</v>
      </c>
      <c r="DO451" s="599">
        <v>3363</v>
      </c>
    </row>
    <row r="452" spans="1:119" ht="14.45" customHeight="1" x14ac:dyDescent="0.2">
      <c r="A452"/>
      <c r="B452" s="324"/>
      <c r="C452" s="592"/>
      <c r="D452" s="592"/>
      <c r="E452" s="592"/>
      <c r="F452" s="592"/>
      <c r="G452" s="592"/>
      <c r="H452" s="592"/>
      <c r="I452" s="592"/>
      <c r="J452" s="592"/>
      <c r="K452" s="592"/>
      <c r="L452" s="592"/>
      <c r="M452" s="592"/>
      <c r="N452" s="592"/>
      <c r="O452" s="592"/>
      <c r="P452" s="592"/>
      <c r="Q452" s="592"/>
      <c r="R452" s="592"/>
      <c r="S452" s="592"/>
      <c r="T452" s="592"/>
      <c r="U452" s="592"/>
      <c r="V452" s="592"/>
      <c r="W452" s="592"/>
      <c r="X452" s="592"/>
      <c r="Y452" s="592"/>
      <c r="Z452" s="592"/>
      <c r="AA452" s="592"/>
      <c r="AB452" s="592"/>
      <c r="AC452" s="592"/>
      <c r="AD452" s="592"/>
      <c r="AE452" s="592"/>
      <c r="AF452" s="592"/>
      <c r="AG452" s="592"/>
      <c r="AH452" s="592"/>
      <c r="AI452" s="592"/>
      <c r="AJ452" s="592"/>
      <c r="AK452" s="592"/>
      <c r="AL452" s="592"/>
      <c r="AM452" s="592"/>
      <c r="AN452" s="592"/>
      <c r="AO452" s="592"/>
      <c r="AP452" s="591"/>
      <c r="AQ452" s="592"/>
      <c r="AR452" s="592"/>
      <c r="AS452" s="592"/>
      <c r="AT452" s="592"/>
      <c r="AU452" s="592"/>
      <c r="AV452" s="592"/>
      <c r="AW452" s="592"/>
      <c r="AX452" s="592"/>
      <c r="AY452" s="592"/>
      <c r="AZ452" s="592"/>
      <c r="BA452" s="592"/>
      <c r="BB452" s="592"/>
      <c r="BC452" s="592"/>
      <c r="BD452" s="592"/>
      <c r="BE452" s="592"/>
      <c r="BF452" s="592"/>
      <c r="BG452" s="592"/>
      <c r="BH452" s="592"/>
      <c r="BI452" s="592"/>
      <c r="BJ452" s="592"/>
      <c r="BK452" s="592"/>
      <c r="BL452" s="592"/>
      <c r="BM452" s="592"/>
      <c r="BN452" s="592"/>
      <c r="BO452" s="592"/>
      <c r="BP452"/>
      <c r="BQ452" s="592"/>
      <c r="BR452" s="592"/>
      <c r="BS452" s="592"/>
      <c r="BT452" s="592"/>
      <c r="BU452" s="592"/>
      <c r="BV452" s="592"/>
      <c r="BW452" s="592"/>
      <c r="BX452" s="592"/>
      <c r="BY452" s="592"/>
      <c r="BZ452" s="592"/>
      <c r="CA452" s="592"/>
      <c r="CB452" s="592"/>
      <c r="CC452" s="592"/>
      <c r="CD452" s="592"/>
      <c r="CE452" s="592"/>
      <c r="CF452" s="592"/>
      <c r="CG452" s="592"/>
      <c r="CH452" s="592"/>
      <c r="CI452" s="592"/>
      <c r="CJ452" s="592"/>
      <c r="CK452" s="592"/>
      <c r="CL452" s="592"/>
      <c r="CM452" s="592"/>
      <c r="CN452" s="592"/>
      <c r="CO452" s="592"/>
      <c r="CP452"/>
      <c r="CQ452" s="592"/>
      <c r="CR452" s="592"/>
      <c r="CS452" s="592"/>
      <c r="CT452" s="592"/>
      <c r="CU452" s="592"/>
      <c r="CV452" s="592"/>
      <c r="CW452" s="592"/>
      <c r="CX452" s="592"/>
      <c r="CY452" s="592"/>
      <c r="CZ452" s="592"/>
      <c r="DA452" s="592"/>
      <c r="DB452" s="592"/>
      <c r="DC452" s="592"/>
      <c r="DD452" s="592"/>
      <c r="DE452" s="592"/>
      <c r="DF452" s="592"/>
      <c r="DG452" s="592"/>
      <c r="DH452" s="592"/>
      <c r="DI452" s="592"/>
      <c r="DJ452" s="592"/>
      <c r="DK452" s="592"/>
      <c r="DL452" s="592"/>
      <c r="DM452" s="592"/>
      <c r="DN452" s="592"/>
      <c r="DO452" s="592"/>
    </row>
    <row r="453" spans="1:119" ht="14.45" customHeight="1" x14ac:dyDescent="0.3">
      <c r="A453"/>
      <c r="B453" s="324"/>
      <c r="C453" s="592"/>
      <c r="D453" s="829" t="s">
        <v>246</v>
      </c>
      <c r="E453" s="829"/>
      <c r="F453" s="595"/>
      <c r="G453" s="595"/>
      <c r="H453" s="595"/>
      <c r="I453" s="595"/>
      <c r="J453" s="595"/>
      <c r="K453" s="595"/>
      <c r="L453" s="595"/>
      <c r="M453" s="595"/>
      <c r="N453" s="595"/>
      <c r="O453" s="595"/>
      <c r="P453" s="592"/>
      <c r="Q453" s="829" t="s">
        <v>246</v>
      </c>
      <c r="R453" s="829"/>
      <c r="S453" s="595"/>
      <c r="T453" s="595"/>
      <c r="U453" s="595"/>
      <c r="V453" s="595"/>
      <c r="W453" s="595"/>
      <c r="X453" s="595"/>
      <c r="Y453" s="595"/>
      <c r="Z453" s="595"/>
      <c r="AA453" s="595"/>
      <c r="AB453" s="595"/>
      <c r="AC453" s="592"/>
      <c r="AD453" s="829" t="s">
        <v>246</v>
      </c>
      <c r="AE453" s="829"/>
      <c r="AF453" s="595"/>
      <c r="AG453" s="595"/>
      <c r="AH453" s="595"/>
      <c r="AI453" s="595"/>
      <c r="AJ453" s="595"/>
      <c r="AK453" s="595"/>
      <c r="AL453" s="595"/>
      <c r="AM453" s="595"/>
      <c r="AN453" s="595"/>
      <c r="AO453" s="595"/>
      <c r="AP453" s="591"/>
      <c r="AQ453" s="829" t="s">
        <v>246</v>
      </c>
      <c r="AR453" s="829"/>
      <c r="AS453" s="595"/>
      <c r="AT453" s="595"/>
      <c r="AU453" s="595"/>
      <c r="AV453" s="595"/>
      <c r="AW453" s="595"/>
      <c r="AX453" s="595"/>
      <c r="AY453" s="595"/>
      <c r="AZ453" s="595"/>
      <c r="BA453" s="595"/>
      <c r="BB453" s="595"/>
      <c r="BC453" s="592"/>
      <c r="BD453" s="829" t="s">
        <v>246</v>
      </c>
      <c r="BE453" s="829"/>
      <c r="BF453" s="595"/>
      <c r="BG453" s="595"/>
      <c r="BH453" s="595"/>
      <c r="BI453" s="595"/>
      <c r="BJ453" s="595"/>
      <c r="BK453" s="595"/>
      <c r="BL453" s="595"/>
      <c r="BM453" s="595"/>
      <c r="BN453" s="595"/>
      <c r="BO453" s="595"/>
      <c r="BP453"/>
      <c r="BQ453" s="829" t="s">
        <v>246</v>
      </c>
      <c r="BR453" s="829"/>
      <c r="BS453" s="595"/>
      <c r="BT453" s="595"/>
      <c r="BU453" s="595"/>
      <c r="BV453" s="595"/>
      <c r="BW453" s="595"/>
      <c r="BX453" s="595"/>
      <c r="BY453" s="595"/>
      <c r="BZ453" s="595"/>
      <c r="CA453" s="595"/>
      <c r="CB453" s="595"/>
      <c r="CC453" s="592"/>
      <c r="CD453" s="829" t="s">
        <v>246</v>
      </c>
      <c r="CE453" s="829"/>
      <c r="CF453" s="595"/>
      <c r="CG453" s="595"/>
      <c r="CH453" s="595"/>
      <c r="CI453" s="595"/>
      <c r="CJ453" s="595"/>
      <c r="CK453" s="595"/>
      <c r="CL453" s="595"/>
      <c r="CM453" s="595"/>
      <c r="CN453" s="595"/>
      <c r="CO453" s="595"/>
      <c r="CP453"/>
      <c r="CQ453" s="829" t="s">
        <v>246</v>
      </c>
      <c r="CR453" s="829"/>
      <c r="CS453" s="595"/>
      <c r="CT453" s="595"/>
      <c r="CU453" s="595"/>
      <c r="CV453" s="595"/>
      <c r="CW453" s="595"/>
      <c r="CX453" s="595"/>
      <c r="CY453" s="595"/>
      <c r="CZ453" s="595"/>
      <c r="DA453" s="595"/>
      <c r="DB453" s="595"/>
      <c r="DC453" s="592"/>
      <c r="DD453" s="829" t="s">
        <v>246</v>
      </c>
      <c r="DE453" s="829"/>
      <c r="DF453" s="595"/>
      <c r="DG453" s="595"/>
      <c r="DH453" s="595"/>
      <c r="DI453" s="595"/>
      <c r="DJ453" s="595"/>
      <c r="DK453" s="595"/>
      <c r="DL453" s="595"/>
      <c r="DM453" s="595"/>
      <c r="DN453" s="595"/>
      <c r="DO453" s="595"/>
    </row>
    <row r="454" spans="1:119" ht="28.9" customHeight="1" x14ac:dyDescent="0.2">
      <c r="A454"/>
      <c r="B454" s="324"/>
      <c r="C454" s="592"/>
      <c r="D454" s="829"/>
      <c r="E454" s="829"/>
      <c r="F454" s="831" t="s">
        <v>171</v>
      </c>
      <c r="G454" s="831"/>
      <c r="H454" s="831"/>
      <c r="I454" s="831"/>
      <c r="J454" s="831"/>
      <c r="K454" s="831"/>
      <c r="L454" s="831"/>
      <c r="M454" s="831"/>
      <c r="N454" s="831"/>
      <c r="O454" s="831"/>
      <c r="P454" s="592"/>
      <c r="Q454" s="829"/>
      <c r="R454" s="829"/>
      <c r="S454" s="831" t="s">
        <v>171</v>
      </c>
      <c r="T454" s="831"/>
      <c r="U454" s="831"/>
      <c r="V454" s="831"/>
      <c r="W454" s="831"/>
      <c r="X454" s="831"/>
      <c r="Y454" s="831"/>
      <c r="Z454" s="831"/>
      <c r="AA454" s="831"/>
      <c r="AB454" s="831"/>
      <c r="AC454" s="592"/>
      <c r="AD454" s="829"/>
      <c r="AE454" s="829"/>
      <c r="AF454" s="839" t="s">
        <v>171</v>
      </c>
      <c r="AG454" s="840"/>
      <c r="AH454" s="840"/>
      <c r="AI454" s="840"/>
      <c r="AJ454" s="840"/>
      <c r="AK454" s="840"/>
      <c r="AL454" s="840"/>
      <c r="AM454" s="840"/>
      <c r="AN454" s="840"/>
      <c r="AO454" s="841"/>
      <c r="AP454" s="591"/>
      <c r="AQ454" s="829"/>
      <c r="AR454" s="829"/>
      <c r="AS454" s="831" t="s">
        <v>171</v>
      </c>
      <c r="AT454" s="831"/>
      <c r="AU454" s="831"/>
      <c r="AV454" s="831"/>
      <c r="AW454" s="831"/>
      <c r="AX454" s="831"/>
      <c r="AY454" s="831"/>
      <c r="AZ454" s="831"/>
      <c r="BA454" s="831"/>
      <c r="BB454" s="831"/>
      <c r="BC454" s="592"/>
      <c r="BD454" s="829"/>
      <c r="BE454" s="829"/>
      <c r="BF454" s="831" t="s">
        <v>171</v>
      </c>
      <c r="BG454" s="831"/>
      <c r="BH454" s="831"/>
      <c r="BI454" s="831"/>
      <c r="BJ454" s="831"/>
      <c r="BK454" s="831"/>
      <c r="BL454" s="831"/>
      <c r="BM454" s="831"/>
      <c r="BN454" s="831"/>
      <c r="BO454" s="831"/>
      <c r="BP454"/>
      <c r="BQ454" s="829"/>
      <c r="BR454" s="829"/>
      <c r="BS454" s="831" t="s">
        <v>171</v>
      </c>
      <c r="BT454" s="831"/>
      <c r="BU454" s="831"/>
      <c r="BV454" s="831"/>
      <c r="BW454" s="831"/>
      <c r="BX454" s="831"/>
      <c r="BY454" s="831"/>
      <c r="BZ454" s="831"/>
      <c r="CA454" s="831"/>
      <c r="CB454" s="831"/>
      <c r="CC454" s="592"/>
      <c r="CD454" s="829"/>
      <c r="CE454" s="829"/>
      <c r="CF454" s="831" t="s">
        <v>171</v>
      </c>
      <c r="CG454" s="831"/>
      <c r="CH454" s="831"/>
      <c r="CI454" s="831"/>
      <c r="CJ454" s="831"/>
      <c r="CK454" s="831"/>
      <c r="CL454" s="831"/>
      <c r="CM454" s="831"/>
      <c r="CN454" s="831"/>
      <c r="CO454" s="831"/>
      <c r="CP454"/>
      <c r="CQ454" s="829"/>
      <c r="CR454" s="829"/>
      <c r="CS454" s="831" t="s">
        <v>171</v>
      </c>
      <c r="CT454" s="831"/>
      <c r="CU454" s="831"/>
      <c r="CV454" s="831"/>
      <c r="CW454" s="831"/>
      <c r="CX454" s="831"/>
      <c r="CY454" s="831"/>
      <c r="CZ454" s="831"/>
      <c r="DA454" s="831"/>
      <c r="DB454" s="831"/>
      <c r="DC454" s="592"/>
      <c r="DD454" s="829"/>
      <c r="DE454" s="829"/>
      <c r="DF454" s="831" t="s">
        <v>171</v>
      </c>
      <c r="DG454" s="831"/>
      <c r="DH454" s="831"/>
      <c r="DI454" s="831"/>
      <c r="DJ454" s="831"/>
      <c r="DK454" s="831"/>
      <c r="DL454" s="831"/>
      <c r="DM454" s="831"/>
      <c r="DN454" s="831"/>
      <c r="DO454" s="831"/>
    </row>
    <row r="455" spans="1:119" ht="14.45" customHeight="1" x14ac:dyDescent="0.2">
      <c r="A455"/>
      <c r="B455" s="324"/>
      <c r="C455" s="592"/>
      <c r="D455" s="830"/>
      <c r="E455" s="830"/>
      <c r="F455" s="596" t="s">
        <v>16</v>
      </c>
      <c r="G455" s="596">
        <v>1</v>
      </c>
      <c r="H455" s="596">
        <v>2</v>
      </c>
      <c r="I455" s="596">
        <v>3</v>
      </c>
      <c r="J455" s="596">
        <v>4</v>
      </c>
      <c r="K455" s="596">
        <v>5</v>
      </c>
      <c r="L455" s="596">
        <v>6</v>
      </c>
      <c r="M455" s="596">
        <v>7</v>
      </c>
      <c r="N455" s="596">
        <v>8</v>
      </c>
      <c r="O455" s="596">
        <v>9</v>
      </c>
      <c r="P455" s="592"/>
      <c r="Q455" s="830"/>
      <c r="R455" s="830"/>
      <c r="S455" s="596" t="s">
        <v>16</v>
      </c>
      <c r="T455" s="596">
        <v>1</v>
      </c>
      <c r="U455" s="596">
        <v>2</v>
      </c>
      <c r="V455" s="596">
        <v>3</v>
      </c>
      <c r="W455" s="596">
        <v>4</v>
      </c>
      <c r="X455" s="596">
        <v>5</v>
      </c>
      <c r="Y455" s="596">
        <v>6</v>
      </c>
      <c r="Z455" s="596">
        <v>7</v>
      </c>
      <c r="AA455" s="596">
        <v>8</v>
      </c>
      <c r="AB455" s="596">
        <v>9</v>
      </c>
      <c r="AC455" s="592"/>
      <c r="AD455" s="830"/>
      <c r="AE455" s="830"/>
      <c r="AF455" s="596" t="s">
        <v>16</v>
      </c>
      <c r="AG455" s="596">
        <v>1</v>
      </c>
      <c r="AH455" s="596">
        <v>2</v>
      </c>
      <c r="AI455" s="596">
        <v>3</v>
      </c>
      <c r="AJ455" s="596">
        <v>4</v>
      </c>
      <c r="AK455" s="596">
        <v>5</v>
      </c>
      <c r="AL455" s="596">
        <v>6</v>
      </c>
      <c r="AM455" s="596">
        <v>7</v>
      </c>
      <c r="AN455" s="596">
        <v>8</v>
      </c>
      <c r="AO455" s="596">
        <v>9</v>
      </c>
      <c r="AP455" s="591"/>
      <c r="AQ455" s="830"/>
      <c r="AR455" s="830"/>
      <c r="AS455" s="596" t="s">
        <v>16</v>
      </c>
      <c r="AT455" s="596">
        <v>1</v>
      </c>
      <c r="AU455" s="596">
        <v>2</v>
      </c>
      <c r="AV455" s="596">
        <v>3</v>
      </c>
      <c r="AW455" s="596">
        <v>4</v>
      </c>
      <c r="AX455" s="596">
        <v>5</v>
      </c>
      <c r="AY455" s="596">
        <v>6</v>
      </c>
      <c r="AZ455" s="596">
        <v>7</v>
      </c>
      <c r="BA455" s="596">
        <v>8</v>
      </c>
      <c r="BB455" s="596">
        <v>9</v>
      </c>
      <c r="BC455" s="592"/>
      <c r="BD455" s="830"/>
      <c r="BE455" s="830"/>
      <c r="BF455" s="596" t="s">
        <v>16</v>
      </c>
      <c r="BG455" s="596">
        <v>1</v>
      </c>
      <c r="BH455" s="596">
        <v>2</v>
      </c>
      <c r="BI455" s="596">
        <v>3</v>
      </c>
      <c r="BJ455" s="596">
        <v>4</v>
      </c>
      <c r="BK455" s="596">
        <v>5</v>
      </c>
      <c r="BL455" s="596">
        <v>6</v>
      </c>
      <c r="BM455" s="596">
        <v>7</v>
      </c>
      <c r="BN455" s="596">
        <v>8</v>
      </c>
      <c r="BO455" s="596">
        <v>9</v>
      </c>
      <c r="BP455"/>
      <c r="BQ455" s="830"/>
      <c r="BR455" s="830"/>
      <c r="BS455" s="596" t="s">
        <v>16</v>
      </c>
      <c r="BT455" s="596">
        <v>1</v>
      </c>
      <c r="BU455" s="596">
        <v>2</v>
      </c>
      <c r="BV455" s="596">
        <v>3</v>
      </c>
      <c r="BW455" s="596">
        <v>4</v>
      </c>
      <c r="BX455" s="596">
        <v>5</v>
      </c>
      <c r="BY455" s="596">
        <v>6</v>
      </c>
      <c r="BZ455" s="596">
        <v>7</v>
      </c>
      <c r="CA455" s="596">
        <v>8</v>
      </c>
      <c r="CB455" s="596">
        <v>9</v>
      </c>
      <c r="CC455" s="592"/>
      <c r="CD455" s="830"/>
      <c r="CE455" s="830"/>
      <c r="CF455" s="596" t="s">
        <v>16</v>
      </c>
      <c r="CG455" s="596">
        <v>1</v>
      </c>
      <c r="CH455" s="596">
        <v>2</v>
      </c>
      <c r="CI455" s="596">
        <v>3</v>
      </c>
      <c r="CJ455" s="596">
        <v>4</v>
      </c>
      <c r="CK455" s="596">
        <v>5</v>
      </c>
      <c r="CL455" s="596">
        <v>6</v>
      </c>
      <c r="CM455" s="596">
        <v>7</v>
      </c>
      <c r="CN455" s="596">
        <v>8</v>
      </c>
      <c r="CO455" s="596">
        <v>9</v>
      </c>
      <c r="CP455"/>
      <c r="CQ455" s="830"/>
      <c r="CR455" s="830"/>
      <c r="CS455" s="596" t="s">
        <v>16</v>
      </c>
      <c r="CT455" s="596">
        <v>1</v>
      </c>
      <c r="CU455" s="596">
        <v>2</v>
      </c>
      <c r="CV455" s="596">
        <v>3</v>
      </c>
      <c r="CW455" s="596">
        <v>4</v>
      </c>
      <c r="CX455" s="596">
        <v>5</v>
      </c>
      <c r="CY455" s="596">
        <v>6</v>
      </c>
      <c r="CZ455" s="596">
        <v>7</v>
      </c>
      <c r="DA455" s="596">
        <v>8</v>
      </c>
      <c r="DB455" s="596">
        <v>9</v>
      </c>
      <c r="DC455" s="592"/>
      <c r="DD455" s="830"/>
      <c r="DE455" s="830"/>
      <c r="DF455" s="596" t="s">
        <v>16</v>
      </c>
      <c r="DG455" s="596">
        <v>1</v>
      </c>
      <c r="DH455" s="596">
        <v>2</v>
      </c>
      <c r="DI455" s="596">
        <v>3</v>
      </c>
      <c r="DJ455" s="596">
        <v>4</v>
      </c>
      <c r="DK455" s="596">
        <v>5</v>
      </c>
      <c r="DL455" s="596">
        <v>6</v>
      </c>
      <c r="DM455" s="596">
        <v>7</v>
      </c>
      <c r="DN455" s="596">
        <v>8</v>
      </c>
      <c r="DO455" s="596">
        <v>9</v>
      </c>
    </row>
    <row r="456" spans="1:119" ht="14.45" customHeight="1" x14ac:dyDescent="0.2">
      <c r="A456"/>
      <c r="B456" s="324"/>
      <c r="C456" s="592"/>
      <c r="D456" s="826" t="s">
        <v>173</v>
      </c>
      <c r="E456" s="601" t="s">
        <v>92</v>
      </c>
      <c r="F456" s="599">
        <v>0</v>
      </c>
      <c r="G456" s="599">
        <v>11.76470588235294</v>
      </c>
      <c r="H456" s="599">
        <v>47.058823529411761</v>
      </c>
      <c r="I456" s="599">
        <v>11.76470588235294</v>
      </c>
      <c r="J456" s="599">
        <v>5.8823529411764701</v>
      </c>
      <c r="K456" s="599">
        <v>11.76470588235294</v>
      </c>
      <c r="L456" s="599">
        <v>11.76470588235294</v>
      </c>
      <c r="M456" s="599">
        <v>0</v>
      </c>
      <c r="N456" s="599">
        <v>0</v>
      </c>
      <c r="O456" s="600">
        <v>0</v>
      </c>
      <c r="P456" s="592"/>
      <c r="Q456" s="826" t="s">
        <v>173</v>
      </c>
      <c r="R456" s="597" t="s">
        <v>92</v>
      </c>
      <c r="S456" s="599">
        <v>0</v>
      </c>
      <c r="T456" s="599">
        <v>0</v>
      </c>
      <c r="U456" s="599">
        <v>40</v>
      </c>
      <c r="V456" s="599">
        <v>20</v>
      </c>
      <c r="W456" s="599">
        <v>10</v>
      </c>
      <c r="X456" s="599">
        <v>20</v>
      </c>
      <c r="Y456" s="599">
        <v>10</v>
      </c>
      <c r="Z456" s="599">
        <v>0</v>
      </c>
      <c r="AA456" s="599">
        <v>0</v>
      </c>
      <c r="AB456" s="600">
        <v>0</v>
      </c>
      <c r="AC456" s="592"/>
      <c r="AD456" s="826" t="s">
        <v>173</v>
      </c>
      <c r="AE456" s="597" t="s">
        <v>92</v>
      </c>
      <c r="AF456" s="599">
        <v>0</v>
      </c>
      <c r="AG456" s="599">
        <v>28.571428571428569</v>
      </c>
      <c r="AH456" s="599">
        <v>57.142857142857139</v>
      </c>
      <c r="AI456" s="599">
        <v>0</v>
      </c>
      <c r="AJ456" s="599">
        <v>0</v>
      </c>
      <c r="AK456" s="599">
        <v>0</v>
      </c>
      <c r="AL456" s="599">
        <v>14.285714285714285</v>
      </c>
      <c r="AM456" s="599">
        <v>0</v>
      </c>
      <c r="AN456" s="599">
        <v>0</v>
      </c>
      <c r="AO456" s="600">
        <v>0</v>
      </c>
      <c r="AP456" s="591"/>
      <c r="AQ456" s="826" t="s">
        <v>173</v>
      </c>
      <c r="AR456" s="597" t="s">
        <v>92</v>
      </c>
      <c r="AS456" s="599">
        <v>0</v>
      </c>
      <c r="AT456" s="599">
        <v>11.111111111111111</v>
      </c>
      <c r="AU456" s="599">
        <v>55.555555555555557</v>
      </c>
      <c r="AV456" s="599">
        <v>11.111111111111111</v>
      </c>
      <c r="AW456" s="599">
        <v>11.111111111111111</v>
      </c>
      <c r="AX456" s="599">
        <v>0</v>
      </c>
      <c r="AY456" s="599">
        <v>11.111111111111111</v>
      </c>
      <c r="AZ456" s="599">
        <v>0</v>
      </c>
      <c r="BA456" s="599">
        <v>0</v>
      </c>
      <c r="BB456" s="600">
        <v>0</v>
      </c>
      <c r="BC456" s="592"/>
      <c r="BD456" s="826" t="s">
        <v>173</v>
      </c>
      <c r="BE456" s="597" t="s">
        <v>92</v>
      </c>
      <c r="BF456" s="599">
        <v>0</v>
      </c>
      <c r="BG456" s="599">
        <v>12.5</v>
      </c>
      <c r="BH456" s="599">
        <v>37.5</v>
      </c>
      <c r="BI456" s="599">
        <v>12.5</v>
      </c>
      <c r="BJ456" s="599">
        <v>0</v>
      </c>
      <c r="BK456" s="599">
        <v>25</v>
      </c>
      <c r="BL456" s="599">
        <v>12.5</v>
      </c>
      <c r="BM456" s="599">
        <v>0</v>
      </c>
      <c r="BN456" s="599">
        <v>0</v>
      </c>
      <c r="BO456" s="600">
        <v>0</v>
      </c>
      <c r="BP456"/>
      <c r="BQ456" s="826" t="s">
        <v>173</v>
      </c>
      <c r="BR456" s="597" t="s">
        <v>92</v>
      </c>
      <c r="BS456" s="599">
        <v>0</v>
      </c>
      <c r="BT456" s="599">
        <v>33.333333333333329</v>
      </c>
      <c r="BU456" s="599">
        <v>33.333333333333329</v>
      </c>
      <c r="BV456" s="599">
        <v>0</v>
      </c>
      <c r="BW456" s="599">
        <v>16.666666666666664</v>
      </c>
      <c r="BX456" s="599">
        <v>0</v>
      </c>
      <c r="BY456" s="599">
        <v>16.666666666666664</v>
      </c>
      <c r="BZ456" s="599">
        <v>0</v>
      </c>
      <c r="CA456" s="599">
        <v>0</v>
      </c>
      <c r="CB456" s="600">
        <v>0</v>
      </c>
      <c r="CC456" s="592"/>
      <c r="CD456" s="826" t="s">
        <v>173</v>
      </c>
      <c r="CE456" s="597" t="s">
        <v>92</v>
      </c>
      <c r="CF456" s="599">
        <v>0</v>
      </c>
      <c r="CG456" s="599">
        <v>0</v>
      </c>
      <c r="CH456" s="599">
        <v>54.54545454545454</v>
      </c>
      <c r="CI456" s="599">
        <v>18.181818181818183</v>
      </c>
      <c r="CJ456" s="599">
        <v>0</v>
      </c>
      <c r="CK456" s="599">
        <v>18.181818181818183</v>
      </c>
      <c r="CL456" s="599">
        <v>9.0909090909090917</v>
      </c>
      <c r="CM456" s="599">
        <v>0</v>
      </c>
      <c r="CN456" s="599">
        <v>0</v>
      </c>
      <c r="CO456" s="600">
        <v>0</v>
      </c>
      <c r="CP456"/>
      <c r="CQ456" s="826" t="s">
        <v>173</v>
      </c>
      <c r="CR456" s="597" t="s">
        <v>92</v>
      </c>
      <c r="CS456" s="599">
        <v>0</v>
      </c>
      <c r="CT456" s="599">
        <v>12.5</v>
      </c>
      <c r="CU456" s="599">
        <v>50</v>
      </c>
      <c r="CV456" s="599">
        <v>6.25</v>
      </c>
      <c r="CW456" s="599">
        <v>6.25</v>
      </c>
      <c r="CX456" s="599">
        <v>12.5</v>
      </c>
      <c r="CY456" s="599">
        <v>12.5</v>
      </c>
      <c r="CZ456" s="599">
        <v>0</v>
      </c>
      <c r="DA456" s="599">
        <v>0</v>
      </c>
      <c r="DB456" s="600">
        <v>0</v>
      </c>
      <c r="DC456" s="592"/>
      <c r="DD456" s="826" t="s">
        <v>173</v>
      </c>
      <c r="DE456" s="597" t="s">
        <v>92</v>
      </c>
      <c r="DF456" s="599">
        <v>0</v>
      </c>
      <c r="DG456" s="599">
        <v>0</v>
      </c>
      <c r="DH456" s="599">
        <v>0</v>
      </c>
      <c r="DI456" s="599">
        <v>100</v>
      </c>
      <c r="DJ456" s="599">
        <v>0</v>
      </c>
      <c r="DK456" s="599">
        <v>0</v>
      </c>
      <c r="DL456" s="599">
        <v>0</v>
      </c>
      <c r="DM456" s="599">
        <v>0</v>
      </c>
      <c r="DN456" s="599">
        <v>0</v>
      </c>
      <c r="DO456" s="600">
        <v>0</v>
      </c>
    </row>
    <row r="457" spans="1:119" ht="14.45" customHeight="1" x14ac:dyDescent="0.2">
      <c r="A457"/>
      <c r="B457" s="324"/>
      <c r="C457" s="592"/>
      <c r="D457" s="827"/>
      <c r="E457" s="601">
        <v>1</v>
      </c>
      <c r="F457" s="599">
        <v>29.032258064516132</v>
      </c>
      <c r="G457" s="599">
        <v>30.64516129032258</v>
      </c>
      <c r="H457" s="599">
        <v>19.35483870967742</v>
      </c>
      <c r="I457" s="599">
        <v>8.064516129032258</v>
      </c>
      <c r="J457" s="599">
        <v>4.838709677419355</v>
      </c>
      <c r="K457" s="599">
        <v>1.6129032258064515</v>
      </c>
      <c r="L457" s="599">
        <v>3.225806451612903</v>
      </c>
      <c r="M457" s="599">
        <v>1.6129032258064515</v>
      </c>
      <c r="N457" s="599">
        <v>1.6129032258064515</v>
      </c>
      <c r="O457" s="599">
        <v>0</v>
      </c>
      <c r="P457" s="592"/>
      <c r="Q457" s="827"/>
      <c r="R457" s="597">
        <v>1</v>
      </c>
      <c r="S457" s="599">
        <v>30</v>
      </c>
      <c r="T457" s="599">
        <v>26.666666666666668</v>
      </c>
      <c r="U457" s="599">
        <v>16.666666666666664</v>
      </c>
      <c r="V457" s="599">
        <v>6.666666666666667</v>
      </c>
      <c r="W457" s="599">
        <v>6.666666666666667</v>
      </c>
      <c r="X457" s="599">
        <v>3.3333333333333335</v>
      </c>
      <c r="Y457" s="599">
        <v>3.3333333333333335</v>
      </c>
      <c r="Z457" s="599">
        <v>3.3333333333333335</v>
      </c>
      <c r="AA457" s="599">
        <v>3.3333333333333335</v>
      </c>
      <c r="AB457" s="599">
        <v>0</v>
      </c>
      <c r="AC457" s="592"/>
      <c r="AD457" s="827"/>
      <c r="AE457" s="597">
        <v>1</v>
      </c>
      <c r="AF457" s="599">
        <v>28.125</v>
      </c>
      <c r="AG457" s="599">
        <v>34.375</v>
      </c>
      <c r="AH457" s="599">
        <v>21.875</v>
      </c>
      <c r="AI457" s="599">
        <v>9.375</v>
      </c>
      <c r="AJ457" s="599">
        <v>3.125</v>
      </c>
      <c r="AK457" s="599">
        <v>0</v>
      </c>
      <c r="AL457" s="599">
        <v>3.125</v>
      </c>
      <c r="AM457" s="599">
        <v>0</v>
      </c>
      <c r="AN457" s="599">
        <v>0</v>
      </c>
      <c r="AO457" s="599">
        <v>0</v>
      </c>
      <c r="AP457" s="591"/>
      <c r="AQ457" s="827"/>
      <c r="AR457" s="597">
        <v>1</v>
      </c>
      <c r="AS457" s="599">
        <v>35.483870967741936</v>
      </c>
      <c r="AT457" s="599">
        <v>29.032258064516132</v>
      </c>
      <c r="AU457" s="599">
        <v>16.129032258064516</v>
      </c>
      <c r="AV457" s="599">
        <v>12.903225806451612</v>
      </c>
      <c r="AW457" s="599">
        <v>3.225806451612903</v>
      </c>
      <c r="AX457" s="599">
        <v>0</v>
      </c>
      <c r="AY457" s="599">
        <v>3.225806451612903</v>
      </c>
      <c r="AZ457" s="599">
        <v>0</v>
      </c>
      <c r="BA457" s="599">
        <v>0</v>
      </c>
      <c r="BB457" s="599">
        <v>0</v>
      </c>
      <c r="BC457" s="592"/>
      <c r="BD457" s="827"/>
      <c r="BE457" s="597">
        <v>1</v>
      </c>
      <c r="BF457" s="599">
        <v>22.58064516129032</v>
      </c>
      <c r="BG457" s="599">
        <v>32.258064516129032</v>
      </c>
      <c r="BH457" s="599">
        <v>22.58064516129032</v>
      </c>
      <c r="BI457" s="599">
        <v>3.225806451612903</v>
      </c>
      <c r="BJ457" s="599">
        <v>6.4516129032258061</v>
      </c>
      <c r="BK457" s="599">
        <v>3.225806451612903</v>
      </c>
      <c r="BL457" s="599">
        <v>3.225806451612903</v>
      </c>
      <c r="BM457" s="599">
        <v>3.225806451612903</v>
      </c>
      <c r="BN457" s="599">
        <v>3.225806451612903</v>
      </c>
      <c r="BO457" s="599">
        <v>0</v>
      </c>
      <c r="BP457"/>
      <c r="BQ457" s="827"/>
      <c r="BR457" s="597">
        <v>1</v>
      </c>
      <c r="BS457" s="599">
        <v>34.782608695652172</v>
      </c>
      <c r="BT457" s="599">
        <v>43.478260869565219</v>
      </c>
      <c r="BU457" s="599">
        <v>17.391304347826086</v>
      </c>
      <c r="BV457" s="599">
        <v>0</v>
      </c>
      <c r="BW457" s="599">
        <v>4.3478260869565215</v>
      </c>
      <c r="BX457" s="599">
        <v>0</v>
      </c>
      <c r="BY457" s="599">
        <v>0</v>
      </c>
      <c r="BZ457" s="599">
        <v>0</v>
      </c>
      <c r="CA457" s="599">
        <v>0</v>
      </c>
      <c r="CB457" s="599">
        <v>0</v>
      </c>
      <c r="CC457" s="592"/>
      <c r="CD457" s="827"/>
      <c r="CE457" s="597">
        <v>1</v>
      </c>
      <c r="CF457" s="599">
        <v>25.641025641025639</v>
      </c>
      <c r="CG457" s="599">
        <v>23.076923076923077</v>
      </c>
      <c r="CH457" s="599">
        <v>20.512820512820511</v>
      </c>
      <c r="CI457" s="599">
        <v>12.820512820512819</v>
      </c>
      <c r="CJ457" s="599">
        <v>5.1282051282051277</v>
      </c>
      <c r="CK457" s="599">
        <v>2.5641025641025639</v>
      </c>
      <c r="CL457" s="599">
        <v>5.1282051282051277</v>
      </c>
      <c r="CM457" s="599">
        <v>2.5641025641025639</v>
      </c>
      <c r="CN457" s="599">
        <v>2.5641025641025639</v>
      </c>
      <c r="CO457" s="599">
        <v>0</v>
      </c>
      <c r="CP457"/>
      <c r="CQ457" s="827"/>
      <c r="CR457" s="597">
        <v>1</v>
      </c>
      <c r="CS457" s="599">
        <v>26.530612244897959</v>
      </c>
      <c r="CT457" s="599">
        <v>28.571428571428569</v>
      </c>
      <c r="CU457" s="599">
        <v>20.408163265306122</v>
      </c>
      <c r="CV457" s="599">
        <v>8.1632653061224492</v>
      </c>
      <c r="CW457" s="599">
        <v>6.1224489795918364</v>
      </c>
      <c r="CX457" s="599">
        <v>2.0408163265306123</v>
      </c>
      <c r="CY457" s="599">
        <v>4.0816326530612246</v>
      </c>
      <c r="CZ457" s="599">
        <v>2.0408163265306123</v>
      </c>
      <c r="DA457" s="599">
        <v>2.0408163265306123</v>
      </c>
      <c r="DB457" s="599">
        <v>0</v>
      </c>
      <c r="DC457" s="592"/>
      <c r="DD457" s="827"/>
      <c r="DE457" s="597">
        <v>1</v>
      </c>
      <c r="DF457" s="599">
        <v>38.461538461538467</v>
      </c>
      <c r="DG457" s="599">
        <v>38.461538461538467</v>
      </c>
      <c r="DH457" s="599">
        <v>15.384615384615385</v>
      </c>
      <c r="DI457" s="599">
        <v>7.6923076923076925</v>
      </c>
      <c r="DJ457" s="599">
        <v>0</v>
      </c>
      <c r="DK457" s="599">
        <v>0</v>
      </c>
      <c r="DL457" s="599">
        <v>0</v>
      </c>
      <c r="DM457" s="599">
        <v>0</v>
      </c>
      <c r="DN457" s="599">
        <v>0</v>
      </c>
      <c r="DO457" s="599">
        <v>0</v>
      </c>
    </row>
    <row r="458" spans="1:119" ht="14.45" customHeight="1" x14ac:dyDescent="0.2">
      <c r="A458"/>
      <c r="B458" s="324"/>
      <c r="C458" s="592"/>
      <c r="D458" s="827"/>
      <c r="E458" s="601" t="s">
        <v>45</v>
      </c>
      <c r="F458" s="599">
        <v>16.660808435852374</v>
      </c>
      <c r="G458" s="599">
        <v>37.644991212653778</v>
      </c>
      <c r="H458" s="599">
        <v>24.780316344463969</v>
      </c>
      <c r="I458" s="599">
        <v>12.759226713532513</v>
      </c>
      <c r="J458" s="599">
        <v>4.2179261862917397</v>
      </c>
      <c r="K458" s="599">
        <v>2.2144112478031635</v>
      </c>
      <c r="L458" s="599">
        <v>0.80843585237258353</v>
      </c>
      <c r="M458" s="599">
        <v>0.63268892794376097</v>
      </c>
      <c r="N458" s="599">
        <v>0.17574692442882248</v>
      </c>
      <c r="O458" s="599">
        <v>0.1054481546572935</v>
      </c>
      <c r="P458" s="592"/>
      <c r="Q458" s="827"/>
      <c r="R458" s="597" t="s">
        <v>45</v>
      </c>
      <c r="S458" s="599">
        <v>14.701492537313431</v>
      </c>
      <c r="T458" s="599">
        <v>40</v>
      </c>
      <c r="U458" s="599">
        <v>25.373134328358208</v>
      </c>
      <c r="V458" s="599">
        <v>10.970149253731343</v>
      </c>
      <c r="W458" s="599">
        <v>4.2537313432835822</v>
      </c>
      <c r="X458" s="599">
        <v>2.3880597014925375</v>
      </c>
      <c r="Y458" s="599">
        <v>1.1194029850746268</v>
      </c>
      <c r="Z458" s="599">
        <v>0.82089552238805963</v>
      </c>
      <c r="AA458" s="599">
        <v>0.22388059701492538</v>
      </c>
      <c r="AB458" s="599">
        <v>0.1492537313432836</v>
      </c>
      <c r="AC458" s="592"/>
      <c r="AD458" s="827"/>
      <c r="AE458" s="597" t="s">
        <v>45</v>
      </c>
      <c r="AF458" s="599">
        <v>18.40531561461794</v>
      </c>
      <c r="AG458" s="599">
        <v>35.548172757475086</v>
      </c>
      <c r="AH458" s="599">
        <v>24.252491694352159</v>
      </c>
      <c r="AI458" s="599">
        <v>14.352159468438538</v>
      </c>
      <c r="AJ458" s="599">
        <v>4.1860465116279073</v>
      </c>
      <c r="AK458" s="599">
        <v>2.0598006644518274</v>
      </c>
      <c r="AL458" s="599">
        <v>0.53156146179401997</v>
      </c>
      <c r="AM458" s="599">
        <v>0.46511627906976744</v>
      </c>
      <c r="AN458" s="599">
        <v>0.13289036544850499</v>
      </c>
      <c r="AO458" s="599">
        <v>6.6445182724252497E-2</v>
      </c>
      <c r="AP458" s="591"/>
      <c r="AQ458" s="827"/>
      <c r="AR458" s="597" t="s">
        <v>45</v>
      </c>
      <c r="AS458" s="599">
        <v>19.299552906110286</v>
      </c>
      <c r="AT458" s="599">
        <v>39.046199701937404</v>
      </c>
      <c r="AU458" s="599">
        <v>24.88822652757079</v>
      </c>
      <c r="AV458" s="599">
        <v>10.432190760059612</v>
      </c>
      <c r="AW458" s="599">
        <v>3.427719821162444</v>
      </c>
      <c r="AX458" s="599">
        <v>1.639344262295082</v>
      </c>
      <c r="AY458" s="599">
        <v>0.5961251862891207</v>
      </c>
      <c r="AZ458" s="599">
        <v>0.37257824143070045</v>
      </c>
      <c r="BA458" s="599">
        <v>0.22354694485842028</v>
      </c>
      <c r="BB458" s="599">
        <v>7.4515648286140088E-2</v>
      </c>
      <c r="BC458" s="592"/>
      <c r="BD458" s="827"/>
      <c r="BE458" s="597" t="s">
        <v>45</v>
      </c>
      <c r="BF458" s="599">
        <v>14.304723885562209</v>
      </c>
      <c r="BG458" s="599">
        <v>36.393878908848968</v>
      </c>
      <c r="BH458" s="599">
        <v>24.683965402528276</v>
      </c>
      <c r="BI458" s="599">
        <v>14.836992681304059</v>
      </c>
      <c r="BJ458" s="599">
        <v>4.9234863606121095</v>
      </c>
      <c r="BK458" s="599">
        <v>2.7278775781769795</v>
      </c>
      <c r="BL458" s="599">
        <v>0.99800399201596801</v>
      </c>
      <c r="BM458" s="599">
        <v>0.86493679308050564</v>
      </c>
      <c r="BN458" s="599">
        <v>0.1330671989354624</v>
      </c>
      <c r="BO458" s="599">
        <v>0.1330671989354624</v>
      </c>
      <c r="BP458"/>
      <c r="BQ458" s="827"/>
      <c r="BR458" s="597" t="s">
        <v>45</v>
      </c>
      <c r="BS458" s="599">
        <v>16.892655367231637</v>
      </c>
      <c r="BT458" s="599">
        <v>39.943502824858754</v>
      </c>
      <c r="BU458" s="599">
        <v>25.480225988700568</v>
      </c>
      <c r="BV458" s="599">
        <v>12.259887005649718</v>
      </c>
      <c r="BW458" s="599">
        <v>3.3898305084745761</v>
      </c>
      <c r="BX458" s="599">
        <v>1.4124293785310735</v>
      </c>
      <c r="BY458" s="599">
        <v>0.33898305084745761</v>
      </c>
      <c r="BZ458" s="599">
        <v>0.22598870056497175</v>
      </c>
      <c r="CA458" s="599">
        <v>0</v>
      </c>
      <c r="CB458" s="599">
        <v>5.6497175141242938E-2</v>
      </c>
      <c r="CC458" s="592"/>
      <c r="CD458" s="827"/>
      <c r="CE458" s="597" t="s">
        <v>45</v>
      </c>
      <c r="CF458" s="599">
        <v>16.279069767441861</v>
      </c>
      <c r="CG458" s="599">
        <v>33.860465116279073</v>
      </c>
      <c r="CH458" s="599">
        <v>23.627906976744185</v>
      </c>
      <c r="CI458" s="599">
        <v>13.581395348837209</v>
      </c>
      <c r="CJ458" s="599">
        <v>5.5813953488372094</v>
      </c>
      <c r="CK458" s="599">
        <v>3.5348837209302326</v>
      </c>
      <c r="CL458" s="599">
        <v>1.5813953488372092</v>
      </c>
      <c r="CM458" s="599">
        <v>1.3023255813953489</v>
      </c>
      <c r="CN458" s="599">
        <v>0.46511627906976744</v>
      </c>
      <c r="CO458" s="599">
        <v>0.18604651162790697</v>
      </c>
      <c r="CP458"/>
      <c r="CQ458" s="827"/>
      <c r="CR458" s="597" t="s">
        <v>45</v>
      </c>
      <c r="CS458" s="599">
        <v>15.348837209302326</v>
      </c>
      <c r="CT458" s="599">
        <v>28.953488372093023</v>
      </c>
      <c r="CU458" s="599">
        <v>23.255813953488371</v>
      </c>
      <c r="CV458" s="599">
        <v>16.395348837209305</v>
      </c>
      <c r="CW458" s="599">
        <v>6.6279069767441854</v>
      </c>
      <c r="CX458" s="599">
        <v>4.7674418604651168</v>
      </c>
      <c r="CY458" s="599">
        <v>2.0930232558139537</v>
      </c>
      <c r="CZ458" s="599">
        <v>1.8604651162790697</v>
      </c>
      <c r="DA458" s="599">
        <v>0.46511627906976744</v>
      </c>
      <c r="DB458" s="599">
        <v>0.23255813953488372</v>
      </c>
      <c r="DC458" s="592"/>
      <c r="DD458" s="827"/>
      <c r="DE458" s="597" t="s">
        <v>45</v>
      </c>
      <c r="DF458" s="599">
        <v>17.229219143576827</v>
      </c>
      <c r="DG458" s="599">
        <v>41.410579345088159</v>
      </c>
      <c r="DH458" s="599">
        <v>25.440806045340054</v>
      </c>
      <c r="DI458" s="599">
        <v>11.183879093198993</v>
      </c>
      <c r="DJ458" s="599">
        <v>3.1738035264483626</v>
      </c>
      <c r="DK458" s="599">
        <v>1.1083123425692696</v>
      </c>
      <c r="DL458" s="599">
        <v>0.25188916876574308</v>
      </c>
      <c r="DM458" s="599">
        <v>0.10075566750629722</v>
      </c>
      <c r="DN458" s="599">
        <v>5.037783375314861E-2</v>
      </c>
      <c r="DO458" s="599">
        <v>5.037783375314861E-2</v>
      </c>
    </row>
    <row r="459" spans="1:119" ht="14.45" customHeight="1" x14ac:dyDescent="0.2">
      <c r="A459"/>
      <c r="B459" s="324"/>
      <c r="C459" s="592"/>
      <c r="D459" s="827"/>
      <c r="E459" s="601" t="s">
        <v>33</v>
      </c>
      <c r="F459" s="599">
        <v>14.578214578214579</v>
      </c>
      <c r="G459" s="599">
        <v>31.613431613431615</v>
      </c>
      <c r="H459" s="599">
        <v>29.524979524979528</v>
      </c>
      <c r="I459" s="599">
        <v>15.233415233415235</v>
      </c>
      <c r="J459" s="599">
        <v>5.0778050778050776</v>
      </c>
      <c r="K459" s="599">
        <v>2.7027027027027026</v>
      </c>
      <c r="L459" s="599">
        <v>0.77805077805077805</v>
      </c>
      <c r="M459" s="599">
        <v>0.36855036855036855</v>
      </c>
      <c r="N459" s="599">
        <v>0.12285012285012285</v>
      </c>
      <c r="O459" s="599">
        <v>0</v>
      </c>
      <c r="P459" s="592"/>
      <c r="Q459" s="827"/>
      <c r="R459" s="597" t="s">
        <v>33</v>
      </c>
      <c r="S459" s="599">
        <v>11.009933774834437</v>
      </c>
      <c r="T459" s="599">
        <v>30.794701986754969</v>
      </c>
      <c r="U459" s="599">
        <v>32.533112582781456</v>
      </c>
      <c r="V459" s="599">
        <v>16.225165562913908</v>
      </c>
      <c r="W459" s="599">
        <v>5.298013245033113</v>
      </c>
      <c r="X459" s="599">
        <v>2.3178807947019866</v>
      </c>
      <c r="Y459" s="599">
        <v>1.076158940397351</v>
      </c>
      <c r="Z459" s="599">
        <v>0.49668874172185434</v>
      </c>
      <c r="AA459" s="599">
        <v>0.24834437086092717</v>
      </c>
      <c r="AB459" s="599">
        <v>0</v>
      </c>
      <c r="AC459" s="592"/>
      <c r="AD459" s="827"/>
      <c r="AE459" s="597" t="s">
        <v>33</v>
      </c>
      <c r="AF459" s="599">
        <v>18.071312803889789</v>
      </c>
      <c r="AG459" s="599">
        <v>32.414910858995135</v>
      </c>
      <c r="AH459" s="599">
        <v>26.580226904376016</v>
      </c>
      <c r="AI459" s="599">
        <v>14.26256077795786</v>
      </c>
      <c r="AJ459" s="599">
        <v>4.8622366288492707</v>
      </c>
      <c r="AK459" s="599">
        <v>3.0794165316045379</v>
      </c>
      <c r="AL459" s="599">
        <v>0.48622366288492713</v>
      </c>
      <c r="AM459" s="599">
        <v>0.24311183144246357</v>
      </c>
      <c r="AN459" s="599">
        <v>0</v>
      </c>
      <c r="AO459" s="599">
        <v>0</v>
      </c>
      <c r="AP459" s="591"/>
      <c r="AQ459" s="827"/>
      <c r="AR459" s="597" t="s">
        <v>33</v>
      </c>
      <c r="AS459" s="599">
        <v>18.761384335154826</v>
      </c>
      <c r="AT459" s="599">
        <v>35.701275045537336</v>
      </c>
      <c r="AU459" s="599">
        <v>26.775956284153008</v>
      </c>
      <c r="AV459" s="599">
        <v>11.930783242258652</v>
      </c>
      <c r="AW459" s="599">
        <v>4.2805100182149367</v>
      </c>
      <c r="AX459" s="599">
        <v>1.9125683060109291</v>
      </c>
      <c r="AY459" s="599">
        <v>0.45537340619307837</v>
      </c>
      <c r="AZ459" s="599">
        <v>0.18214936247723132</v>
      </c>
      <c r="BA459" s="599">
        <v>0</v>
      </c>
      <c r="BB459" s="599">
        <v>0</v>
      </c>
      <c r="BC459" s="592"/>
      <c r="BD459" s="827"/>
      <c r="BE459" s="597" t="s">
        <v>33</v>
      </c>
      <c r="BF459" s="599">
        <v>11.160714285714286</v>
      </c>
      <c r="BG459" s="599">
        <v>28.273809523809522</v>
      </c>
      <c r="BH459" s="599">
        <v>31.770833333333332</v>
      </c>
      <c r="BI459" s="599">
        <v>17.93154761904762</v>
      </c>
      <c r="BJ459" s="599">
        <v>5.7291666666666661</v>
      </c>
      <c r="BK459" s="599">
        <v>3.3482142857142856</v>
      </c>
      <c r="BL459" s="599">
        <v>1.0416666666666665</v>
      </c>
      <c r="BM459" s="599">
        <v>0.52083333333333326</v>
      </c>
      <c r="BN459" s="599">
        <v>0.2232142857142857</v>
      </c>
      <c r="BO459" s="599">
        <v>0</v>
      </c>
      <c r="BP459"/>
      <c r="BQ459" s="827"/>
      <c r="BR459" s="597" t="s">
        <v>33</v>
      </c>
      <c r="BS459" s="599">
        <v>13.532651455546812</v>
      </c>
      <c r="BT459" s="599">
        <v>34.225019669551529</v>
      </c>
      <c r="BU459" s="599">
        <v>29.740361919748231</v>
      </c>
      <c r="BV459" s="599">
        <v>14.319433516915813</v>
      </c>
      <c r="BW459" s="599">
        <v>4.2486231313926046</v>
      </c>
      <c r="BX459" s="599">
        <v>2.9110936270653029</v>
      </c>
      <c r="BY459" s="599">
        <v>0.70810385523210073</v>
      </c>
      <c r="BZ459" s="599">
        <v>0.15735641227380015</v>
      </c>
      <c r="CA459" s="599">
        <v>0.15735641227380015</v>
      </c>
      <c r="CB459" s="599">
        <v>0</v>
      </c>
      <c r="CC459" s="592"/>
      <c r="CD459" s="827"/>
      <c r="CE459" s="597" t="s">
        <v>33</v>
      </c>
      <c r="CF459" s="599">
        <v>15.713065755764305</v>
      </c>
      <c r="CG459" s="599">
        <v>28.778821520068316</v>
      </c>
      <c r="CH459" s="599">
        <v>29.291204099060629</v>
      </c>
      <c r="CI459" s="599">
        <v>16.225448334756617</v>
      </c>
      <c r="CJ459" s="599">
        <v>5.977796754910333</v>
      </c>
      <c r="CK459" s="599">
        <v>2.4765157984628523</v>
      </c>
      <c r="CL459" s="599">
        <v>0.85397096498719038</v>
      </c>
      <c r="CM459" s="599">
        <v>0.59777967549103328</v>
      </c>
      <c r="CN459" s="599">
        <v>8.5397096498719044E-2</v>
      </c>
      <c r="CO459" s="599">
        <v>0</v>
      </c>
      <c r="CP459"/>
      <c r="CQ459" s="827"/>
      <c r="CR459" s="597" t="s">
        <v>33</v>
      </c>
      <c r="CS459" s="599">
        <v>9.7514340344168247</v>
      </c>
      <c r="CT459" s="599">
        <v>22.753346080305928</v>
      </c>
      <c r="CU459" s="599">
        <v>28.107074569789674</v>
      </c>
      <c r="CV459" s="599">
        <v>20.458891013384321</v>
      </c>
      <c r="CW459" s="599">
        <v>10.51625239005736</v>
      </c>
      <c r="CX459" s="599">
        <v>5.1625239005736141</v>
      </c>
      <c r="CY459" s="599">
        <v>2.1032504780114722</v>
      </c>
      <c r="CZ459" s="599">
        <v>1.1472275334608031</v>
      </c>
      <c r="DA459" s="599">
        <v>0</v>
      </c>
      <c r="DB459" s="599">
        <v>0</v>
      </c>
      <c r="DC459" s="592"/>
      <c r="DD459" s="827"/>
      <c r="DE459" s="597" t="s">
        <v>33</v>
      </c>
      <c r="DF459" s="599">
        <v>15.893694632621159</v>
      </c>
      <c r="DG459" s="599">
        <v>34.02813965607087</v>
      </c>
      <c r="DH459" s="599">
        <v>29.911412193850961</v>
      </c>
      <c r="DI459" s="599">
        <v>13.809275664408545</v>
      </c>
      <c r="DJ459" s="599">
        <v>3.5956227201667539</v>
      </c>
      <c r="DK459" s="599">
        <v>2.0323084940072955</v>
      </c>
      <c r="DL459" s="599">
        <v>0.41688379364252209</v>
      </c>
      <c r="DM459" s="599">
        <v>0.15633142261594579</v>
      </c>
      <c r="DN459" s="599">
        <v>0.15633142261594579</v>
      </c>
      <c r="DO459" s="599">
        <v>0</v>
      </c>
    </row>
    <row r="460" spans="1:119" ht="14.45" customHeight="1" x14ac:dyDescent="0.2">
      <c r="A460"/>
      <c r="B460" s="324"/>
      <c r="C460" s="592"/>
      <c r="D460" s="827"/>
      <c r="E460" s="601" t="s">
        <v>34</v>
      </c>
      <c r="F460" s="599">
        <v>11.546685673556665</v>
      </c>
      <c r="G460" s="599">
        <v>28.153955808980758</v>
      </c>
      <c r="H460" s="599">
        <v>28.652886671418386</v>
      </c>
      <c r="I460" s="599">
        <v>19.268234735091472</v>
      </c>
      <c r="J460" s="599">
        <v>6.9612734616298413</v>
      </c>
      <c r="K460" s="599">
        <v>3.2549299120931336</v>
      </c>
      <c r="L460" s="599">
        <v>1.4730339748158707</v>
      </c>
      <c r="M460" s="599">
        <v>0.49893086243763368</v>
      </c>
      <c r="N460" s="599">
        <v>0.11879306248515087</v>
      </c>
      <c r="O460" s="599">
        <v>7.1275837491090524E-2</v>
      </c>
      <c r="P460" s="592"/>
      <c r="Q460" s="827"/>
      <c r="R460" s="597" t="s">
        <v>34</v>
      </c>
      <c r="S460" s="599">
        <v>8.8026502602934222</v>
      </c>
      <c r="T460" s="599">
        <v>26.786559394226217</v>
      </c>
      <c r="U460" s="599">
        <v>31.519167061050641</v>
      </c>
      <c r="V460" s="599">
        <v>20.208234737340273</v>
      </c>
      <c r="W460" s="599">
        <v>6.9096071935636534</v>
      </c>
      <c r="X460" s="599">
        <v>3.4074775201135825</v>
      </c>
      <c r="Y460" s="599">
        <v>1.7510648367250354</v>
      </c>
      <c r="Z460" s="599">
        <v>0.47326076668244199</v>
      </c>
      <c r="AA460" s="599">
        <v>0.14197823000473261</v>
      </c>
      <c r="AB460" s="599">
        <v>0</v>
      </c>
      <c r="AC460" s="592"/>
      <c r="AD460" s="827"/>
      <c r="AE460" s="597" t="s">
        <v>34</v>
      </c>
      <c r="AF460" s="599">
        <v>14.31297709923664</v>
      </c>
      <c r="AG460" s="599">
        <v>29.532442748091604</v>
      </c>
      <c r="AH460" s="599">
        <v>25.763358778625957</v>
      </c>
      <c r="AI460" s="599">
        <v>18.320610687022899</v>
      </c>
      <c r="AJ460" s="599">
        <v>7.0133587786259541</v>
      </c>
      <c r="AK460" s="599">
        <v>3.1011450381679388</v>
      </c>
      <c r="AL460" s="599">
        <v>1.1927480916030535</v>
      </c>
      <c r="AM460" s="599">
        <v>0.52480916030534353</v>
      </c>
      <c r="AN460" s="599">
        <v>9.5419847328244267E-2</v>
      </c>
      <c r="AO460" s="599">
        <v>0.1431297709923664</v>
      </c>
      <c r="AP460" s="591"/>
      <c r="AQ460" s="827"/>
      <c r="AR460" s="597" t="s">
        <v>34</v>
      </c>
      <c r="AS460" s="599">
        <v>15.192743764172336</v>
      </c>
      <c r="AT460" s="599">
        <v>30.442176870748298</v>
      </c>
      <c r="AU460" s="599">
        <v>28.004535147392289</v>
      </c>
      <c r="AV460" s="599">
        <v>17.517006802721088</v>
      </c>
      <c r="AW460" s="599">
        <v>4.9886621315192743</v>
      </c>
      <c r="AX460" s="599">
        <v>2.0975056689342404</v>
      </c>
      <c r="AY460" s="599">
        <v>1.473922902494331</v>
      </c>
      <c r="AZ460" s="599">
        <v>0.22675736961451248</v>
      </c>
      <c r="BA460" s="599">
        <v>5.6689342403628121E-2</v>
      </c>
      <c r="BB460" s="599">
        <v>0</v>
      </c>
      <c r="BC460" s="592"/>
      <c r="BD460" s="827"/>
      <c r="BE460" s="597" t="s">
        <v>34</v>
      </c>
      <c r="BF460" s="599">
        <v>8.9161554192229033</v>
      </c>
      <c r="BG460" s="599">
        <v>26.50306748466258</v>
      </c>
      <c r="BH460" s="599">
        <v>29.120654396728018</v>
      </c>
      <c r="BI460" s="599">
        <v>20.53169734151329</v>
      </c>
      <c r="BJ460" s="599">
        <v>8.3844580777096116</v>
      </c>
      <c r="BK460" s="599">
        <v>4.0899795501022496</v>
      </c>
      <c r="BL460" s="599">
        <v>1.4723926380368098</v>
      </c>
      <c r="BM460" s="599">
        <v>0.69529652351738247</v>
      </c>
      <c r="BN460" s="599">
        <v>0.16359918200408999</v>
      </c>
      <c r="BO460" s="599">
        <v>0.1226993865030675</v>
      </c>
      <c r="BP460"/>
      <c r="BQ460" s="827"/>
      <c r="BR460" s="597" t="s">
        <v>34</v>
      </c>
      <c r="BS460" s="599">
        <v>12.046711739397665</v>
      </c>
      <c r="BT460" s="599">
        <v>29.194837123540257</v>
      </c>
      <c r="BU460" s="599">
        <v>27.596803933620162</v>
      </c>
      <c r="BV460" s="599">
        <v>20.282728948985866</v>
      </c>
      <c r="BW460" s="599">
        <v>6.4535955746773208</v>
      </c>
      <c r="BX460" s="599">
        <v>2.581438229870928</v>
      </c>
      <c r="BY460" s="599">
        <v>1.3521819299323909</v>
      </c>
      <c r="BZ460" s="599">
        <v>0.43023970497848807</v>
      </c>
      <c r="CA460" s="599">
        <v>0</v>
      </c>
      <c r="CB460" s="599">
        <v>6.1462814996926851E-2</v>
      </c>
      <c r="CC460" s="592"/>
      <c r="CD460" s="827"/>
      <c r="CE460" s="597" t="s">
        <v>34</v>
      </c>
      <c r="CF460" s="599">
        <v>11.23160340821069</v>
      </c>
      <c r="CG460" s="599">
        <v>27.498063516653758</v>
      </c>
      <c r="CH460" s="599">
        <v>29.318357862122387</v>
      </c>
      <c r="CI460" s="599">
        <v>18.628969790859799</v>
      </c>
      <c r="CJ460" s="599">
        <v>7.2811773818745165</v>
      </c>
      <c r="CK460" s="599">
        <v>3.679318357862122</v>
      </c>
      <c r="CL460" s="599">
        <v>1.5491866769945779</v>
      </c>
      <c r="CM460" s="599">
        <v>0.5422153369481022</v>
      </c>
      <c r="CN460" s="599">
        <v>0.19364833462432224</v>
      </c>
      <c r="CO460" s="599">
        <v>7.7459333849728904E-2</v>
      </c>
      <c r="CP460"/>
      <c r="CQ460" s="827"/>
      <c r="CR460" s="597" t="s">
        <v>34</v>
      </c>
      <c r="CS460" s="599">
        <v>8.1081081081081088</v>
      </c>
      <c r="CT460" s="599">
        <v>20.211515863689776</v>
      </c>
      <c r="CU460" s="599">
        <v>25.969447708578141</v>
      </c>
      <c r="CV460" s="599">
        <v>23.736780258519389</v>
      </c>
      <c r="CW460" s="599">
        <v>11.163337250293772</v>
      </c>
      <c r="CX460" s="599">
        <v>5.7579318448883665</v>
      </c>
      <c r="CY460" s="599">
        <v>3.0552291421856639</v>
      </c>
      <c r="CZ460" s="599">
        <v>1.410105757931845</v>
      </c>
      <c r="DA460" s="599">
        <v>0.58754406580493534</v>
      </c>
      <c r="DB460" s="599">
        <v>0</v>
      </c>
      <c r="DC460" s="592"/>
      <c r="DD460" s="827"/>
      <c r="DE460" s="597" t="s">
        <v>34</v>
      </c>
      <c r="DF460" s="599">
        <v>12.418106015485408</v>
      </c>
      <c r="DG460" s="599">
        <v>30.16676593210244</v>
      </c>
      <c r="DH460" s="599">
        <v>29.332936271590231</v>
      </c>
      <c r="DI460" s="599">
        <v>18.13579511614056</v>
      </c>
      <c r="DJ460" s="599">
        <v>5.8963668850506252</v>
      </c>
      <c r="DK460" s="599">
        <v>2.6206075044669448</v>
      </c>
      <c r="DL460" s="599">
        <v>1.0720667063728408</v>
      </c>
      <c r="DM460" s="599">
        <v>0.26801667659321021</v>
      </c>
      <c r="DN460" s="599">
        <v>0</v>
      </c>
      <c r="DO460" s="599">
        <v>8.9338892197736747E-2</v>
      </c>
    </row>
    <row r="461" spans="1:119" ht="14.45" customHeight="1" x14ac:dyDescent="0.2">
      <c r="A461"/>
      <c r="B461" s="324"/>
      <c r="C461" s="592"/>
      <c r="D461" s="827"/>
      <c r="E461" s="601" t="s">
        <v>35</v>
      </c>
      <c r="F461" s="599">
        <v>9.2360454115421007</v>
      </c>
      <c r="G461" s="599">
        <v>22.646641438032166</v>
      </c>
      <c r="H461" s="599">
        <v>28.015610217596969</v>
      </c>
      <c r="I461" s="599">
        <v>21.393093661305581</v>
      </c>
      <c r="J461" s="599">
        <v>9.5671712393566697</v>
      </c>
      <c r="K461" s="599">
        <v>5.4044465468306528</v>
      </c>
      <c r="L461" s="599">
        <v>2.5780510879848628</v>
      </c>
      <c r="M461" s="599">
        <v>0.93424787133396403</v>
      </c>
      <c r="N461" s="599">
        <v>0.20104068117313151</v>
      </c>
      <c r="O461" s="599">
        <v>2.3651844843897825E-2</v>
      </c>
      <c r="P461" s="592"/>
      <c r="Q461" s="827"/>
      <c r="R461" s="597" t="s">
        <v>35</v>
      </c>
      <c r="S461" s="599">
        <v>5.8123877917414726</v>
      </c>
      <c r="T461" s="599">
        <v>20.780969479353679</v>
      </c>
      <c r="U461" s="599">
        <v>30.722621184919209</v>
      </c>
      <c r="V461" s="599">
        <v>22.576301615798922</v>
      </c>
      <c r="W461" s="599">
        <v>10.233393177737881</v>
      </c>
      <c r="X461" s="599">
        <v>5.857271095152603</v>
      </c>
      <c r="Y461" s="599">
        <v>2.8725314183123878</v>
      </c>
      <c r="Z461" s="599">
        <v>0.92010771992818674</v>
      </c>
      <c r="AA461" s="599">
        <v>0.20197486535008974</v>
      </c>
      <c r="AB461" s="599">
        <v>2.244165170556553E-2</v>
      </c>
      <c r="AC461" s="592"/>
      <c r="AD461" s="827"/>
      <c r="AE461" s="597" t="s">
        <v>35</v>
      </c>
      <c r="AF461" s="599">
        <v>13.05</v>
      </c>
      <c r="AG461" s="599">
        <v>24.725000000000001</v>
      </c>
      <c r="AH461" s="599">
        <v>25</v>
      </c>
      <c r="AI461" s="599">
        <v>20.075000000000003</v>
      </c>
      <c r="AJ461" s="599">
        <v>8.8249999999999993</v>
      </c>
      <c r="AK461" s="599">
        <v>4.9000000000000004</v>
      </c>
      <c r="AL461" s="599">
        <v>2.25</v>
      </c>
      <c r="AM461" s="599">
        <v>0.95</v>
      </c>
      <c r="AN461" s="599">
        <v>0.2</v>
      </c>
      <c r="AO461" s="599">
        <v>2.5000000000000001E-2</v>
      </c>
      <c r="AP461" s="591"/>
      <c r="AQ461" s="827"/>
      <c r="AR461" s="597" t="s">
        <v>35</v>
      </c>
      <c r="AS461" s="599">
        <v>11.677683349071451</v>
      </c>
      <c r="AT461" s="599">
        <v>26.597418948693736</v>
      </c>
      <c r="AU461" s="599">
        <v>29.178470254957507</v>
      </c>
      <c r="AV461" s="599">
        <v>18.413597733711047</v>
      </c>
      <c r="AW461" s="599">
        <v>7.3654390934844187</v>
      </c>
      <c r="AX461" s="599">
        <v>4.2807680201447909</v>
      </c>
      <c r="AY461" s="599">
        <v>1.8570978910922253</v>
      </c>
      <c r="AZ461" s="599">
        <v>0.50361976707585776</v>
      </c>
      <c r="BA461" s="599">
        <v>9.442870632672333E-2</v>
      </c>
      <c r="BB461" s="599">
        <v>3.147623544224111E-2</v>
      </c>
      <c r="BC461" s="592"/>
      <c r="BD461" s="827"/>
      <c r="BE461" s="597" t="s">
        <v>35</v>
      </c>
      <c r="BF461" s="599">
        <v>7.7666224663762078</v>
      </c>
      <c r="BG461" s="599">
        <v>20.26899033907937</v>
      </c>
      <c r="BH461" s="599">
        <v>27.315779503693882</v>
      </c>
      <c r="BI461" s="599">
        <v>23.186209509376777</v>
      </c>
      <c r="BJ461" s="599">
        <v>10.892214434551999</v>
      </c>
      <c r="BK461" s="599">
        <v>6.0806971017238114</v>
      </c>
      <c r="BL461" s="599">
        <v>3.0119340784239439</v>
      </c>
      <c r="BM461" s="599">
        <v>1.193407842394393</v>
      </c>
      <c r="BN461" s="599">
        <v>0.26520174275430952</v>
      </c>
      <c r="BO461" s="599">
        <v>1.8942981625307824E-2</v>
      </c>
      <c r="BP461"/>
      <c r="BQ461" s="827"/>
      <c r="BR461" s="597" t="s">
        <v>35</v>
      </c>
      <c r="BS461" s="599">
        <v>10.759771629336846</v>
      </c>
      <c r="BT461" s="599">
        <v>25.164690382081687</v>
      </c>
      <c r="BU461" s="599">
        <v>27.799736495388672</v>
      </c>
      <c r="BV461" s="599">
        <v>19.543258673693455</v>
      </c>
      <c r="BW461" s="599">
        <v>8.607817303469476</v>
      </c>
      <c r="BX461" s="599">
        <v>5.2700922266139658</v>
      </c>
      <c r="BY461" s="599">
        <v>1.9762845849802373</v>
      </c>
      <c r="BZ461" s="599">
        <v>0.65876152832674573</v>
      </c>
      <c r="CA461" s="599">
        <v>0.17566974088713219</v>
      </c>
      <c r="CB461" s="599">
        <v>4.3917435221783048E-2</v>
      </c>
      <c r="CC461" s="592"/>
      <c r="CD461" s="827"/>
      <c r="CE461" s="597" t="s">
        <v>35</v>
      </c>
      <c r="CF461" s="599">
        <v>8.6745428062793319</v>
      </c>
      <c r="CG461" s="599">
        <v>21.718724712736691</v>
      </c>
      <c r="CH461" s="599">
        <v>28.095161029292765</v>
      </c>
      <c r="CI461" s="599">
        <v>22.074769380158603</v>
      </c>
      <c r="CJ461" s="599">
        <v>9.9206991422560282</v>
      </c>
      <c r="CK461" s="599">
        <v>5.4539569509629393</v>
      </c>
      <c r="CL461" s="599">
        <v>2.7998057938177698</v>
      </c>
      <c r="CM461" s="599">
        <v>1.0357663052273831</v>
      </c>
      <c r="CN461" s="599">
        <v>0.21039003074931217</v>
      </c>
      <c r="CO461" s="599">
        <v>1.6183848519177861E-2</v>
      </c>
      <c r="CP461"/>
      <c r="CQ461" s="827"/>
      <c r="CR461" s="597" t="s">
        <v>35</v>
      </c>
      <c r="CS461" s="599">
        <v>6.0773480662983426</v>
      </c>
      <c r="CT461" s="599">
        <v>16.367403314917127</v>
      </c>
      <c r="CU461" s="599">
        <v>22.72099447513812</v>
      </c>
      <c r="CV461" s="599">
        <v>26.312154696132595</v>
      </c>
      <c r="CW461" s="599">
        <v>12.085635359116022</v>
      </c>
      <c r="CX461" s="599">
        <v>9.3922651933701662</v>
      </c>
      <c r="CY461" s="599">
        <v>4.6270718232044201</v>
      </c>
      <c r="CZ461" s="599">
        <v>2.0027624309392267</v>
      </c>
      <c r="DA461" s="599">
        <v>0.34530386740331492</v>
      </c>
      <c r="DB461" s="599">
        <v>6.9060773480662974E-2</v>
      </c>
      <c r="DC461" s="592"/>
      <c r="DD461" s="827"/>
      <c r="DE461" s="597" t="s">
        <v>35</v>
      </c>
      <c r="DF461" s="599">
        <v>9.8886986301369877</v>
      </c>
      <c r="DG461" s="599">
        <v>23.94406392694064</v>
      </c>
      <c r="DH461" s="599">
        <v>29.109589041095891</v>
      </c>
      <c r="DI461" s="599">
        <v>20.376712328767123</v>
      </c>
      <c r="DJ461" s="599">
        <v>9.0468036529680376</v>
      </c>
      <c r="DK461" s="599">
        <v>4.5804794520547949</v>
      </c>
      <c r="DL461" s="599">
        <v>2.1546803652968038</v>
      </c>
      <c r="DM461" s="599">
        <v>0.7134703196347032</v>
      </c>
      <c r="DN461" s="599">
        <v>0.17123287671232876</v>
      </c>
      <c r="DO461" s="599">
        <v>1.4269406392694063E-2</v>
      </c>
    </row>
    <row r="462" spans="1:119" ht="14.45" customHeight="1" x14ac:dyDescent="0.2">
      <c r="A462"/>
      <c r="B462" s="324"/>
      <c r="C462" s="592"/>
      <c r="D462" s="827"/>
      <c r="E462" s="601" t="s">
        <v>36</v>
      </c>
      <c r="F462" s="599">
        <v>6.8416318323720828</v>
      </c>
      <c r="G462" s="599">
        <v>16.879199957669719</v>
      </c>
      <c r="H462" s="599">
        <v>24.985448965553733</v>
      </c>
      <c r="I462" s="599">
        <v>24.48806815175406</v>
      </c>
      <c r="J462" s="599">
        <v>12.371024921953543</v>
      </c>
      <c r="K462" s="599">
        <v>8.0215884438330072</v>
      </c>
      <c r="L462" s="599">
        <v>4.1589502090057673</v>
      </c>
      <c r="M462" s="599">
        <v>1.5768030054500237</v>
      </c>
      <c r="N462" s="599">
        <v>0.55558495158473997</v>
      </c>
      <c r="O462" s="599">
        <v>0.12169956082332398</v>
      </c>
      <c r="P462" s="592"/>
      <c r="Q462" s="827"/>
      <c r="R462" s="597" t="s">
        <v>36</v>
      </c>
      <c r="S462" s="599">
        <v>4.4051543302367397</v>
      </c>
      <c r="T462" s="599">
        <v>14.913595045450004</v>
      </c>
      <c r="U462" s="599">
        <v>25.122365398062129</v>
      </c>
      <c r="V462" s="599">
        <v>25.77165118369793</v>
      </c>
      <c r="W462" s="599">
        <v>13.365298172010789</v>
      </c>
      <c r="X462" s="599">
        <v>9.1898911197682551</v>
      </c>
      <c r="Y462" s="599">
        <v>4.5749675357107185</v>
      </c>
      <c r="Z462" s="599">
        <v>1.8279892118669463</v>
      </c>
      <c r="AA462" s="599">
        <v>0.69923084606932373</v>
      </c>
      <c r="AB462" s="599">
        <v>0.12985715712716012</v>
      </c>
      <c r="AC462" s="592"/>
      <c r="AD462" s="827"/>
      <c r="AE462" s="597" t="s">
        <v>36</v>
      </c>
      <c r="AF462" s="599">
        <v>9.5859585958595872</v>
      </c>
      <c r="AG462" s="599">
        <v>19.093159315931594</v>
      </c>
      <c r="AH462" s="599">
        <v>24.831233123312334</v>
      </c>
      <c r="AI462" s="599">
        <v>23.042304230423042</v>
      </c>
      <c r="AJ462" s="599">
        <v>11.25112511251125</v>
      </c>
      <c r="AK462" s="599">
        <v>6.7056705670567052</v>
      </c>
      <c r="AL462" s="599">
        <v>3.6903690369036903</v>
      </c>
      <c r="AM462" s="599">
        <v>1.2938793879387938</v>
      </c>
      <c r="AN462" s="599">
        <v>0.39378937893789379</v>
      </c>
      <c r="AO462" s="599">
        <v>0.11251125112511251</v>
      </c>
      <c r="AP462" s="591"/>
      <c r="AQ462" s="827"/>
      <c r="AR462" s="597" t="s">
        <v>36</v>
      </c>
      <c r="AS462" s="599">
        <v>9.8380323935212957</v>
      </c>
      <c r="AT462" s="599">
        <v>20.965806838632272</v>
      </c>
      <c r="AU462" s="599">
        <v>26.529694061187765</v>
      </c>
      <c r="AV462" s="599">
        <v>22.540491901619674</v>
      </c>
      <c r="AW462" s="599">
        <v>9.7030593881223766</v>
      </c>
      <c r="AX462" s="599">
        <v>6.0287942411517701</v>
      </c>
      <c r="AY462" s="599">
        <v>2.7744451109778043</v>
      </c>
      <c r="AZ462" s="599">
        <v>1.0947810437912417</v>
      </c>
      <c r="BA462" s="599">
        <v>0.46490701859628075</v>
      </c>
      <c r="BB462" s="599">
        <v>5.9988002399520089E-2</v>
      </c>
      <c r="BC462" s="592"/>
      <c r="BD462" s="827"/>
      <c r="BE462" s="597" t="s">
        <v>36</v>
      </c>
      <c r="BF462" s="599">
        <v>5.2080778350094024</v>
      </c>
      <c r="BG462" s="599">
        <v>14.651295887498977</v>
      </c>
      <c r="BH462" s="599">
        <v>24.143569618183307</v>
      </c>
      <c r="BI462" s="599">
        <v>25.549832393099503</v>
      </c>
      <c r="BJ462" s="599">
        <v>13.825525304554001</v>
      </c>
      <c r="BK462" s="599">
        <v>9.10800425149211</v>
      </c>
      <c r="BL462" s="599">
        <v>4.9137437658408958</v>
      </c>
      <c r="BM462" s="599">
        <v>1.8395879323031641</v>
      </c>
      <c r="BN462" s="599">
        <v>0.60502003106859614</v>
      </c>
      <c r="BO462" s="599">
        <v>0.15534298095004495</v>
      </c>
      <c r="BP462"/>
      <c r="BQ462" s="827"/>
      <c r="BR462" s="597" t="s">
        <v>36</v>
      </c>
      <c r="BS462" s="599">
        <v>9.6964064436183399</v>
      </c>
      <c r="BT462" s="599">
        <v>19.454770755885995</v>
      </c>
      <c r="BU462" s="599">
        <v>24.938042131350681</v>
      </c>
      <c r="BV462" s="599">
        <v>22.98636926889715</v>
      </c>
      <c r="BW462" s="599">
        <v>11.059479553903346</v>
      </c>
      <c r="BX462" s="599">
        <v>6.5985130111524164</v>
      </c>
      <c r="BY462" s="599">
        <v>3.190830235439901</v>
      </c>
      <c r="BZ462" s="599">
        <v>1.3630731102850062</v>
      </c>
      <c r="CA462" s="599">
        <v>0.6195786864931847</v>
      </c>
      <c r="CB462" s="599">
        <v>9.2936802973977689E-2</v>
      </c>
      <c r="CC462" s="592"/>
      <c r="CD462" s="827"/>
      <c r="CE462" s="597" t="s">
        <v>36</v>
      </c>
      <c r="CF462" s="599">
        <v>6.2535894327101023</v>
      </c>
      <c r="CG462" s="599">
        <v>16.34866951694212</v>
      </c>
      <c r="CH462" s="599">
        <v>24.995214089719862</v>
      </c>
      <c r="CI462" s="599">
        <v>24.797396464807605</v>
      </c>
      <c r="CJ462" s="599">
        <v>12.64118435326399</v>
      </c>
      <c r="CK462" s="599">
        <v>8.3147214600216959</v>
      </c>
      <c r="CL462" s="599">
        <v>4.35836896177653</v>
      </c>
      <c r="CM462" s="599">
        <v>1.6208282815391488</v>
      </c>
      <c r="CN462" s="599">
        <v>0.5424031650819986</v>
      </c>
      <c r="CO462" s="599">
        <v>0.12762427413694086</v>
      </c>
      <c r="CP462"/>
      <c r="CQ462" s="827"/>
      <c r="CR462" s="597" t="s">
        <v>36</v>
      </c>
      <c r="CS462" s="599">
        <v>4.3383270911360805</v>
      </c>
      <c r="CT462" s="599">
        <v>11.985018726591761</v>
      </c>
      <c r="CU462" s="599">
        <v>20.224719101123593</v>
      </c>
      <c r="CV462" s="599">
        <v>25.686641697877654</v>
      </c>
      <c r="CW462" s="599">
        <v>15.137328339575532</v>
      </c>
      <c r="CX462" s="599">
        <v>11.423220973782772</v>
      </c>
      <c r="CY462" s="599">
        <v>6.7103620474406984</v>
      </c>
      <c r="CZ462" s="599">
        <v>3.0586766541822721</v>
      </c>
      <c r="DA462" s="599">
        <v>1.2484394506866416</v>
      </c>
      <c r="DB462" s="599">
        <v>0.18726591760299627</v>
      </c>
      <c r="DC462" s="592"/>
      <c r="DD462" s="827"/>
      <c r="DE462" s="597" t="s">
        <v>36</v>
      </c>
      <c r="DF462" s="599">
        <v>7.352660082828927</v>
      </c>
      <c r="DG462" s="599">
        <v>17.878305192736541</v>
      </c>
      <c r="DH462" s="599">
        <v>25.957311245619625</v>
      </c>
      <c r="DI462" s="599">
        <v>24.243389614526919</v>
      </c>
      <c r="DJ462" s="599">
        <v>11.806307741318891</v>
      </c>
      <c r="DK462" s="599">
        <v>7.3271742593182543</v>
      </c>
      <c r="DL462" s="599">
        <v>3.6381013061484548</v>
      </c>
      <c r="DM462" s="599">
        <v>1.2742911755336095</v>
      </c>
      <c r="DN462" s="599">
        <v>0.41414463204842306</v>
      </c>
      <c r="DO462" s="599">
        <v>0.10831474992035681</v>
      </c>
    </row>
    <row r="463" spans="1:119" ht="14.45" customHeight="1" x14ac:dyDescent="0.2">
      <c r="A463"/>
      <c r="B463" s="324"/>
      <c r="C463" s="592"/>
      <c r="D463" s="827"/>
      <c r="E463" s="601" t="s">
        <v>37</v>
      </c>
      <c r="F463" s="599">
        <v>4.7284987900046227</v>
      </c>
      <c r="G463" s="599">
        <v>11.697528346520922</v>
      </c>
      <c r="H463" s="599">
        <v>19.142398781847351</v>
      </c>
      <c r="I463" s="599">
        <v>24.558827528074612</v>
      </c>
      <c r="J463" s="599">
        <v>15.515131739946161</v>
      </c>
      <c r="K463" s="599">
        <v>11.983032873807</v>
      </c>
      <c r="L463" s="599">
        <v>7.5237240666721048</v>
      </c>
      <c r="M463" s="599">
        <v>3.4858743236261791</v>
      </c>
      <c r="N463" s="599">
        <v>1.1365799276721864</v>
      </c>
      <c r="O463" s="599">
        <v>0.22840362182886043</v>
      </c>
      <c r="P463" s="592"/>
      <c r="Q463" s="827"/>
      <c r="R463" s="597" t="s">
        <v>37</v>
      </c>
      <c r="S463" s="599">
        <v>3.0801028381307658</v>
      </c>
      <c r="T463" s="599">
        <v>9.6587185562333016</v>
      </c>
      <c r="U463" s="599">
        <v>18.556233301406465</v>
      </c>
      <c r="V463" s="599">
        <v>24.913041286484852</v>
      </c>
      <c r="W463" s="599">
        <v>16.151635832031054</v>
      </c>
      <c r="X463" s="599">
        <v>13.263094217875688</v>
      </c>
      <c r="Y463" s="599">
        <v>8.4992690426979891</v>
      </c>
      <c r="Z463" s="599">
        <v>4.25971669103191</v>
      </c>
      <c r="AA463" s="599">
        <v>1.3459696526692544</v>
      </c>
      <c r="AB463" s="599">
        <v>0.27221858143872563</v>
      </c>
      <c r="AC463" s="592"/>
      <c r="AD463" s="827"/>
      <c r="AE463" s="597" t="s">
        <v>37</v>
      </c>
      <c r="AF463" s="599">
        <v>6.6587957497048409</v>
      </c>
      <c r="AG463" s="599">
        <v>14.085005903187723</v>
      </c>
      <c r="AH463" s="599">
        <v>19.828807556080282</v>
      </c>
      <c r="AI463" s="599">
        <v>24.144037780401419</v>
      </c>
      <c r="AJ463" s="599">
        <v>14.769775678866587</v>
      </c>
      <c r="AK463" s="599">
        <v>10.484061393152302</v>
      </c>
      <c r="AL463" s="599">
        <v>6.3813459268004715</v>
      </c>
      <c r="AM463" s="599">
        <v>2.5796930342384887</v>
      </c>
      <c r="AN463" s="599">
        <v>0.89138134592680052</v>
      </c>
      <c r="AO463" s="599">
        <v>0.17709563164108619</v>
      </c>
      <c r="AP463" s="591"/>
      <c r="AQ463" s="827"/>
      <c r="AR463" s="597" t="s">
        <v>37</v>
      </c>
      <c r="AS463" s="599">
        <v>6.877339601288412</v>
      </c>
      <c r="AT463" s="599">
        <v>15.5654217811439</v>
      </c>
      <c r="AU463" s="599">
        <v>22.338295464438058</v>
      </c>
      <c r="AV463" s="599">
        <v>24.54078523548359</v>
      </c>
      <c r="AW463" s="599">
        <v>12.788369461129973</v>
      </c>
      <c r="AX463" s="599">
        <v>9.5847479759728387</v>
      </c>
      <c r="AY463" s="599">
        <v>5.1362409680508394</v>
      </c>
      <c r="AZ463" s="599">
        <v>2.2111952642117174</v>
      </c>
      <c r="BA463" s="599">
        <v>0.81831635762165922</v>
      </c>
      <c r="BB463" s="599">
        <v>0.13928789065900585</v>
      </c>
      <c r="BC463" s="592"/>
      <c r="BD463" s="827"/>
      <c r="BE463" s="597" t="s">
        <v>37</v>
      </c>
      <c r="BF463" s="599">
        <v>3.7524713325425072</v>
      </c>
      <c r="BG463" s="599">
        <v>9.9406880189798326</v>
      </c>
      <c r="BH463" s="599">
        <v>17.690786872281532</v>
      </c>
      <c r="BI463" s="599">
        <v>24.567022538552788</v>
      </c>
      <c r="BJ463" s="599">
        <v>16.753657572162911</v>
      </c>
      <c r="BK463" s="599">
        <v>13.072360616844602</v>
      </c>
      <c r="BL463" s="599">
        <v>8.6081455120601031</v>
      </c>
      <c r="BM463" s="599">
        <v>4.0648477659153821</v>
      </c>
      <c r="BN463" s="599">
        <v>1.2811387900355873</v>
      </c>
      <c r="BO463" s="599">
        <v>0.26888098062475285</v>
      </c>
      <c r="BP463"/>
      <c r="BQ463" s="827"/>
      <c r="BR463" s="597" t="s">
        <v>37</v>
      </c>
      <c r="BS463" s="599">
        <v>6.5217391304347823</v>
      </c>
      <c r="BT463" s="599">
        <v>16.194430874450415</v>
      </c>
      <c r="BU463" s="599">
        <v>21.470444553004398</v>
      </c>
      <c r="BV463" s="599">
        <v>22.618466047874939</v>
      </c>
      <c r="BW463" s="599">
        <v>13.556424035173425</v>
      </c>
      <c r="BX463" s="599">
        <v>9.7948216902784555</v>
      </c>
      <c r="BY463" s="599">
        <v>5.9843673668783586</v>
      </c>
      <c r="BZ463" s="599">
        <v>2.7357107962872496</v>
      </c>
      <c r="CA463" s="599">
        <v>1.0503175378602834</v>
      </c>
      <c r="CB463" s="599">
        <v>7.3277967757694185E-2</v>
      </c>
      <c r="CC463" s="592"/>
      <c r="CD463" s="827"/>
      <c r="CE463" s="597" t="s">
        <v>37</v>
      </c>
      <c r="CF463" s="599">
        <v>4.5038705137227302</v>
      </c>
      <c r="CG463" s="599">
        <v>11.134228803965364</v>
      </c>
      <c r="CH463" s="599">
        <v>18.850778692286511</v>
      </c>
      <c r="CI463" s="599">
        <v>24.801884771899765</v>
      </c>
      <c r="CJ463" s="599">
        <v>15.760487103387083</v>
      </c>
      <c r="CK463" s="599">
        <v>12.257136737753573</v>
      </c>
      <c r="CL463" s="599">
        <v>7.7165498883211461</v>
      </c>
      <c r="CM463" s="599">
        <v>3.5798427316953769</v>
      </c>
      <c r="CN463" s="599">
        <v>1.1473854909280055</v>
      </c>
      <c r="CO463" s="599">
        <v>0.24783526604044917</v>
      </c>
      <c r="CP463"/>
      <c r="CQ463" s="827"/>
      <c r="CR463" s="597" t="s">
        <v>37</v>
      </c>
      <c r="CS463" s="599">
        <v>2.880586592178771</v>
      </c>
      <c r="CT463" s="599">
        <v>7.5768156424581008</v>
      </c>
      <c r="CU463" s="599">
        <v>15.450418994413409</v>
      </c>
      <c r="CV463" s="599">
        <v>23.324022346368714</v>
      </c>
      <c r="CW463" s="599">
        <v>16.98673184357542</v>
      </c>
      <c r="CX463" s="599">
        <v>15.41550279329609</v>
      </c>
      <c r="CY463" s="599">
        <v>10.07332402234637</v>
      </c>
      <c r="CZ463" s="599">
        <v>5.7437150837988824</v>
      </c>
      <c r="DA463" s="599">
        <v>2.0949720670391061</v>
      </c>
      <c r="DB463" s="599">
        <v>0.4539106145251397</v>
      </c>
      <c r="DC463" s="592"/>
      <c r="DD463" s="827"/>
      <c r="DE463" s="597" t="s">
        <v>37</v>
      </c>
      <c r="DF463" s="599">
        <v>5.0694064221069919</v>
      </c>
      <c r="DG463" s="599">
        <v>12.457728107185416</v>
      </c>
      <c r="DH463" s="599">
        <v>19.823504782762729</v>
      </c>
      <c r="DI463" s="599">
        <v>24.786627588650198</v>
      </c>
      <c r="DJ463" s="599">
        <v>15.243647138394151</v>
      </c>
      <c r="DK463" s="599">
        <v>11.349801925987954</v>
      </c>
      <c r="DL463" s="599">
        <v>7.0533672582047737</v>
      </c>
      <c r="DM463" s="599">
        <v>3.0693420077941318</v>
      </c>
      <c r="DN463" s="599">
        <v>0.95977326161873178</v>
      </c>
      <c r="DO463" s="599">
        <v>0.18680150729492093</v>
      </c>
    </row>
    <row r="464" spans="1:119" ht="14.45" customHeight="1" x14ac:dyDescent="0.2">
      <c r="A464"/>
      <c r="B464" s="324"/>
      <c r="C464" s="592"/>
      <c r="D464" s="827"/>
      <c r="E464" s="601" t="s">
        <v>38</v>
      </c>
      <c r="F464" s="599">
        <v>2.6599412842590588</v>
      </c>
      <c r="G464" s="599">
        <v>6.7306366126140329</v>
      </c>
      <c r="H464" s="599">
        <v>12.030815912359859</v>
      </c>
      <c r="I464" s="599">
        <v>20.193880164719328</v>
      </c>
      <c r="J464" s="599">
        <v>16.586211652513153</v>
      </c>
      <c r="K464" s="599">
        <v>16.763541071463756</v>
      </c>
      <c r="L464" s="599">
        <v>13.350934920103244</v>
      </c>
      <c r="M464" s="599">
        <v>7.6074320729809077</v>
      </c>
      <c r="N464" s="599">
        <v>3.2431580399188227</v>
      </c>
      <c r="O464" s="599">
        <v>0.83344826906783831</v>
      </c>
      <c r="P464" s="592"/>
      <c r="Q464" s="827"/>
      <c r="R464" s="597" t="s">
        <v>38</v>
      </c>
      <c r="S464" s="599">
        <v>1.4895476728093815</v>
      </c>
      <c r="T464" s="599">
        <v>4.8983902687741274</v>
      </c>
      <c r="U464" s="599">
        <v>10.878432515113992</v>
      </c>
      <c r="V464" s="599">
        <v>19.513438706387937</v>
      </c>
      <c r="W464" s="599">
        <v>16.436011362808653</v>
      </c>
      <c r="X464" s="599">
        <v>17.568650302279845</v>
      </c>
      <c r="Y464" s="599">
        <v>14.644183844416927</v>
      </c>
      <c r="Z464" s="599">
        <v>9.2759851409425309</v>
      </c>
      <c r="AA464" s="599">
        <v>4.1663631728458013</v>
      </c>
      <c r="AB464" s="599">
        <v>1.1289970136208027</v>
      </c>
      <c r="AC464" s="592"/>
      <c r="AD464" s="827"/>
      <c r="AE464" s="597" t="s">
        <v>38</v>
      </c>
      <c r="AF464" s="599">
        <v>4.0394934535308007</v>
      </c>
      <c r="AG464" s="599">
        <v>8.8903198111182657</v>
      </c>
      <c r="AH464" s="599">
        <v>13.38913930027903</v>
      </c>
      <c r="AI464" s="599">
        <v>20.995921871646274</v>
      </c>
      <c r="AJ464" s="599">
        <v>16.763253917149605</v>
      </c>
      <c r="AK464" s="599">
        <v>15.814552479072763</v>
      </c>
      <c r="AL464" s="599">
        <v>11.826572225799529</v>
      </c>
      <c r="AM464" s="599">
        <v>5.6406954282034771</v>
      </c>
      <c r="AN464" s="599">
        <v>2.1549688774415108</v>
      </c>
      <c r="AO464" s="599">
        <v>0.48508263575874649</v>
      </c>
      <c r="AP464" s="591"/>
      <c r="AQ464" s="827"/>
      <c r="AR464" s="597" t="s">
        <v>38</v>
      </c>
      <c r="AS464" s="599">
        <v>4.5871559633027523</v>
      </c>
      <c r="AT464" s="599">
        <v>10.448100689968912</v>
      </c>
      <c r="AU464" s="599">
        <v>16.536507695807114</v>
      </c>
      <c r="AV464" s="599">
        <v>21.563424065509139</v>
      </c>
      <c r="AW464" s="599">
        <v>15.421942527864129</v>
      </c>
      <c r="AX464" s="599">
        <v>13.382364091288196</v>
      </c>
      <c r="AY464" s="599">
        <v>9.9476836757904312</v>
      </c>
      <c r="AZ464" s="599">
        <v>5.3756918644324818</v>
      </c>
      <c r="BA464" s="599">
        <v>2.1229812722723485</v>
      </c>
      <c r="BB464" s="599">
        <v>0.61414815376450071</v>
      </c>
      <c r="BC464" s="592"/>
      <c r="BD464" s="827"/>
      <c r="BE464" s="597" t="s">
        <v>38</v>
      </c>
      <c r="BF464" s="599">
        <v>1.9832818656160152</v>
      </c>
      <c r="BG464" s="599">
        <v>5.4254073048663614</v>
      </c>
      <c r="BH464" s="599">
        <v>10.448833989990417</v>
      </c>
      <c r="BI464" s="599">
        <v>19.713023107230327</v>
      </c>
      <c r="BJ464" s="599">
        <v>16.994995208178043</v>
      </c>
      <c r="BK464" s="599">
        <v>17.950697476307102</v>
      </c>
      <c r="BL464" s="599">
        <v>14.545841763390479</v>
      </c>
      <c r="BM464" s="599">
        <v>8.3910126717069531</v>
      </c>
      <c r="BN464" s="599">
        <v>3.6364604408476198</v>
      </c>
      <c r="BO464" s="599">
        <v>0.91044617186668075</v>
      </c>
      <c r="BP464"/>
      <c r="BQ464" s="827"/>
      <c r="BR464" s="597" t="s">
        <v>38</v>
      </c>
      <c r="BS464" s="599">
        <v>5.1916281598260392</v>
      </c>
      <c r="BT464" s="599">
        <v>10.736613210111443</v>
      </c>
      <c r="BU464" s="599">
        <v>16.200054362598532</v>
      </c>
      <c r="BV464" s="599">
        <v>20.630606142973633</v>
      </c>
      <c r="BW464" s="599">
        <v>15.058439793422126</v>
      </c>
      <c r="BX464" s="599">
        <v>13.210111443326991</v>
      </c>
      <c r="BY464" s="599">
        <v>9.9211742321282959</v>
      </c>
      <c r="BZ464" s="599">
        <v>5.9255232400108726</v>
      </c>
      <c r="CA464" s="599">
        <v>2.5006795324816524</v>
      </c>
      <c r="CB464" s="599">
        <v>0.62516988312041311</v>
      </c>
      <c r="CC464" s="592"/>
      <c r="CD464" s="827"/>
      <c r="CE464" s="597" t="s">
        <v>38</v>
      </c>
      <c r="CF464" s="599">
        <v>2.4620809788843099</v>
      </c>
      <c r="CG464" s="599">
        <v>6.417555338403365</v>
      </c>
      <c r="CH464" s="599">
        <v>11.70497514551557</v>
      </c>
      <c r="CI464" s="599">
        <v>20.159748481114839</v>
      </c>
      <c r="CJ464" s="599">
        <v>16.705612439988105</v>
      </c>
      <c r="CK464" s="599">
        <v>17.041254195521944</v>
      </c>
      <c r="CL464" s="599">
        <v>13.618982878021837</v>
      </c>
      <c r="CM464" s="599">
        <v>7.7388792114543055</v>
      </c>
      <c r="CN464" s="599">
        <v>3.3011853677189102</v>
      </c>
      <c r="CO464" s="599">
        <v>0.84972596337681094</v>
      </c>
      <c r="CP464"/>
      <c r="CQ464" s="827"/>
      <c r="CR464" s="597" t="s">
        <v>38</v>
      </c>
      <c r="CS464" s="599">
        <v>1.5316976315416253</v>
      </c>
      <c r="CT464" s="599">
        <v>4.183803715784995</v>
      </c>
      <c r="CU464" s="599">
        <v>8.9349028506594799</v>
      </c>
      <c r="CV464" s="599">
        <v>17.444334137001842</v>
      </c>
      <c r="CW464" s="599">
        <v>16.125372287618777</v>
      </c>
      <c r="CX464" s="599">
        <v>18.465465891362928</v>
      </c>
      <c r="CY464" s="599">
        <v>16.494114310026948</v>
      </c>
      <c r="CZ464" s="599">
        <v>10.381506169337683</v>
      </c>
      <c r="DA464" s="599">
        <v>4.7936462913061977</v>
      </c>
      <c r="DB464" s="599">
        <v>1.6451567153595235</v>
      </c>
      <c r="DC464" s="592"/>
      <c r="DD464" s="827"/>
      <c r="DE464" s="597" t="s">
        <v>38</v>
      </c>
      <c r="DF464" s="599">
        <v>2.84197519564322</v>
      </c>
      <c r="DG464" s="599">
        <v>7.1415495858313127</v>
      </c>
      <c r="DH464" s="599">
        <v>12.530318978536451</v>
      </c>
      <c r="DI464" s="599">
        <v>20.637499427943801</v>
      </c>
      <c r="DJ464" s="599">
        <v>16.660564733879458</v>
      </c>
      <c r="DK464" s="599">
        <v>16.488947874239166</v>
      </c>
      <c r="DL464" s="599">
        <v>12.843805775479384</v>
      </c>
      <c r="DM464" s="599">
        <v>7.1598553841929427</v>
      </c>
      <c r="DN464" s="599">
        <v>2.992998032126676</v>
      </c>
      <c r="DO464" s="599">
        <v>0.7024850121275914</v>
      </c>
    </row>
    <row r="465" spans="1:119" ht="14.45" customHeight="1" x14ac:dyDescent="0.2">
      <c r="A465"/>
      <c r="B465" s="324"/>
      <c r="C465" s="592"/>
      <c r="D465" s="827"/>
      <c r="E465" s="601" t="s">
        <v>39</v>
      </c>
      <c r="F465" s="599">
        <v>1.2440053366026034</v>
      </c>
      <c r="G465" s="599">
        <v>3.0505174341037753</v>
      </c>
      <c r="H465" s="599">
        <v>6.0974290556376882</v>
      </c>
      <c r="I465" s="599">
        <v>12.699671871056143</v>
      </c>
      <c r="J465" s="599">
        <v>14.03021670933545</v>
      </c>
      <c r="K465" s="599">
        <v>17.935311722496664</v>
      </c>
      <c r="L465" s="599">
        <v>18.829553239822594</v>
      </c>
      <c r="M465" s="599">
        <v>14.484549093138138</v>
      </c>
      <c r="N465" s="599">
        <v>8.3402444740922377</v>
      </c>
      <c r="O465" s="599">
        <v>3.2885010637147083</v>
      </c>
      <c r="P465" s="592"/>
      <c r="Q465" s="827"/>
      <c r="R465" s="597" t="s">
        <v>39</v>
      </c>
      <c r="S465" s="599">
        <v>0.65262232441754298</v>
      </c>
      <c r="T465" s="599">
        <v>1.9713928245358943</v>
      </c>
      <c r="U465" s="599">
        <v>4.9267913299293271</v>
      </c>
      <c r="V465" s="599">
        <v>10.851114191999459</v>
      </c>
      <c r="W465" s="599">
        <v>12.927332363980659</v>
      </c>
      <c r="X465" s="599">
        <v>17.492307172082644</v>
      </c>
      <c r="Y465" s="599">
        <v>19.781557501775268</v>
      </c>
      <c r="Z465" s="599">
        <v>16.826158996381835</v>
      </c>
      <c r="AA465" s="599">
        <v>10.201873330402732</v>
      </c>
      <c r="AB465" s="599">
        <v>4.3688499644946397</v>
      </c>
      <c r="AC465" s="592"/>
      <c r="AD465" s="827"/>
      <c r="AE465" s="597" t="s">
        <v>39</v>
      </c>
      <c r="AF465" s="599">
        <v>1.9194376858610436</v>
      </c>
      <c r="AG465" s="599">
        <v>4.2830108523539181</v>
      </c>
      <c r="AH465" s="599">
        <v>7.4344417410110841</v>
      </c>
      <c r="AI465" s="599">
        <v>14.810952767157145</v>
      </c>
      <c r="AJ465" s="599">
        <v>15.289846676707992</v>
      </c>
      <c r="AK465" s="599">
        <v>18.441277565365159</v>
      </c>
      <c r="AL465" s="599">
        <v>17.742246939327231</v>
      </c>
      <c r="AM465" s="599">
        <v>11.810141737149037</v>
      </c>
      <c r="AN465" s="599">
        <v>6.2140346811879663</v>
      </c>
      <c r="AO465" s="599">
        <v>2.0546093538794268</v>
      </c>
      <c r="AP465" s="591"/>
      <c r="AQ465" s="827"/>
      <c r="AR465" s="597" t="s">
        <v>39</v>
      </c>
      <c r="AS465" s="599">
        <v>2.6010793594620898</v>
      </c>
      <c r="AT465" s="599">
        <v>5.2640891798637535</v>
      </c>
      <c r="AU465" s="599">
        <v>9.3868884366982215</v>
      </c>
      <c r="AV465" s="599">
        <v>16.323100061930461</v>
      </c>
      <c r="AW465" s="599">
        <v>15.438379191365122</v>
      </c>
      <c r="AX465" s="599">
        <v>17.50862602848801</v>
      </c>
      <c r="AY465" s="599">
        <v>15.066796425727683</v>
      </c>
      <c r="AZ465" s="599">
        <v>10.625497655489694</v>
      </c>
      <c r="BA465" s="599">
        <v>5.724144032557728</v>
      </c>
      <c r="BB465" s="599">
        <v>2.0613996284172345</v>
      </c>
      <c r="BC465" s="592"/>
      <c r="BD465" s="827"/>
      <c r="BE465" s="597" t="s">
        <v>39</v>
      </c>
      <c r="BF465" s="599">
        <v>0.8966782147951905</v>
      </c>
      <c r="BG465" s="599">
        <v>2.483979802096778</v>
      </c>
      <c r="BH465" s="599">
        <v>5.2555306478273671</v>
      </c>
      <c r="BI465" s="599">
        <v>11.772298077576252</v>
      </c>
      <c r="BJ465" s="599">
        <v>13.669814097774156</v>
      </c>
      <c r="BK465" s="599">
        <v>18.044516903290084</v>
      </c>
      <c r="BL465" s="599">
        <v>19.792586554355456</v>
      </c>
      <c r="BM465" s="599">
        <v>15.472227883069539</v>
      </c>
      <c r="BN465" s="599">
        <v>9.0098045875506649</v>
      </c>
      <c r="BO465" s="599">
        <v>3.6025632316645155</v>
      </c>
      <c r="BP465"/>
      <c r="BQ465" s="827"/>
      <c r="BR465" s="597" t="s">
        <v>39</v>
      </c>
      <c r="BS465" s="599">
        <v>2.8678729941959711</v>
      </c>
      <c r="BT465" s="599">
        <v>6.2478661659269372</v>
      </c>
      <c r="BU465" s="599">
        <v>9.6620006828269034</v>
      </c>
      <c r="BV465" s="599">
        <v>15.807442813246841</v>
      </c>
      <c r="BW465" s="599">
        <v>13.554114032092865</v>
      </c>
      <c r="BX465" s="599">
        <v>17.036531239330831</v>
      </c>
      <c r="BY465" s="599">
        <v>15.90986684875384</v>
      </c>
      <c r="BZ465" s="599">
        <v>10.139979515192898</v>
      </c>
      <c r="CA465" s="599">
        <v>5.9747354045749397</v>
      </c>
      <c r="CB465" s="599">
        <v>2.7995903038579719</v>
      </c>
      <c r="CC465" s="592"/>
      <c r="CD465" s="827"/>
      <c r="CE465" s="597" t="s">
        <v>39</v>
      </c>
      <c r="CF465" s="599">
        <v>1.1534727906047166</v>
      </c>
      <c r="CG465" s="599">
        <v>2.8722614538325373</v>
      </c>
      <c r="CH465" s="599">
        <v>5.8986999638350115</v>
      </c>
      <c r="CI465" s="599">
        <v>12.526409958695774</v>
      </c>
      <c r="CJ465" s="599">
        <v>14.056759997715895</v>
      </c>
      <c r="CK465" s="599">
        <v>17.985419799379486</v>
      </c>
      <c r="CL465" s="599">
        <v>18.992329215600435</v>
      </c>
      <c r="CM465" s="599">
        <v>14.726763994898834</v>
      </c>
      <c r="CN465" s="599">
        <v>8.4721244075603863</v>
      </c>
      <c r="CO465" s="599">
        <v>3.3157584178769248</v>
      </c>
      <c r="CP465"/>
      <c r="CQ465" s="827"/>
      <c r="CR465" s="597" t="s">
        <v>39</v>
      </c>
      <c r="CS465" s="599">
        <v>0.68434559452523525</v>
      </c>
      <c r="CT465" s="599">
        <v>1.9389791844881665</v>
      </c>
      <c r="CU465" s="599">
        <v>4.1631023666951812</v>
      </c>
      <c r="CV465" s="599">
        <v>10.336469917308239</v>
      </c>
      <c r="CW465" s="599">
        <v>11.861990305104078</v>
      </c>
      <c r="CX465" s="599">
        <v>18.078129455374963</v>
      </c>
      <c r="CY465" s="599">
        <v>21.057884231536928</v>
      </c>
      <c r="CZ465" s="599">
        <v>16.709438266324494</v>
      </c>
      <c r="DA465" s="599">
        <v>10.80695751354434</v>
      </c>
      <c r="DB465" s="599">
        <v>4.3627031650983747</v>
      </c>
      <c r="DC465" s="592"/>
      <c r="DD465" s="827"/>
      <c r="DE465" s="597" t="s">
        <v>39</v>
      </c>
      <c r="DF465" s="599">
        <v>1.3250227028812021</v>
      </c>
      <c r="DG465" s="599">
        <v>3.2114257409394864</v>
      </c>
      <c r="DH465" s="599">
        <v>6.3774457194749443</v>
      </c>
      <c r="DI465" s="599">
        <v>13.041773301411707</v>
      </c>
      <c r="DJ465" s="599">
        <v>14.344093123090895</v>
      </c>
      <c r="DK465" s="599">
        <v>17.914637166680425</v>
      </c>
      <c r="DL465" s="599">
        <v>18.506975976223892</v>
      </c>
      <c r="DM465" s="599">
        <v>14.162470073474779</v>
      </c>
      <c r="DN465" s="599">
        <v>7.9831585899446873</v>
      </c>
      <c r="DO465" s="599">
        <v>3.1329976058779825</v>
      </c>
    </row>
    <row r="466" spans="1:119" ht="14.45" customHeight="1" x14ac:dyDescent="0.2">
      <c r="A466"/>
      <c r="B466" s="324"/>
      <c r="C466" s="592"/>
      <c r="D466" s="827"/>
      <c r="E466" s="601" t="s">
        <v>40</v>
      </c>
      <c r="F466" s="599">
        <v>0.42451201429935204</v>
      </c>
      <c r="G466" s="599">
        <v>0.99526740194584939</v>
      </c>
      <c r="H466" s="599">
        <v>2.1002173339020573</v>
      </c>
      <c r="I466" s="599">
        <v>5.4516279731074686</v>
      </c>
      <c r="J466" s="599">
        <v>7.5254402534885134</v>
      </c>
      <c r="K466" s="599">
        <v>13.442203400158432</v>
      </c>
      <c r="L466" s="599">
        <v>19.671764873154185</v>
      </c>
      <c r="M466" s="599">
        <v>21.49574472406719</v>
      </c>
      <c r="N466" s="599">
        <v>17.996059553551479</v>
      </c>
      <c r="O466" s="599">
        <v>10.897162472325473</v>
      </c>
      <c r="P466" s="592"/>
      <c r="Q466" s="827"/>
      <c r="R466" s="597" t="s">
        <v>40</v>
      </c>
      <c r="S466" s="599">
        <v>0.20612835454076983</v>
      </c>
      <c r="T466" s="599">
        <v>0.5589249613509335</v>
      </c>
      <c r="U466" s="599">
        <v>1.5657826931462324</v>
      </c>
      <c r="V466" s="599">
        <v>4.2375232885400562</v>
      </c>
      <c r="W466" s="599">
        <v>6.0807864589527094</v>
      </c>
      <c r="X466" s="599">
        <v>11.547151861101202</v>
      </c>
      <c r="Y466" s="599">
        <v>18.432631704126532</v>
      </c>
      <c r="Z466" s="599">
        <v>22.400602529036352</v>
      </c>
      <c r="AA466" s="599">
        <v>21.104372299520353</v>
      </c>
      <c r="AB466" s="599">
        <v>13.866095849684863</v>
      </c>
      <c r="AC466" s="592"/>
      <c r="AD466" s="827"/>
      <c r="AE466" s="597" t="s">
        <v>40</v>
      </c>
      <c r="AF466" s="599">
        <v>0.6540031658751978</v>
      </c>
      <c r="AG466" s="599">
        <v>1.453803215862701</v>
      </c>
      <c r="AH466" s="599">
        <v>2.6618345413646587</v>
      </c>
      <c r="AI466" s="599">
        <v>6.7274847954678005</v>
      </c>
      <c r="AJ466" s="599">
        <v>9.0435724402232776</v>
      </c>
      <c r="AK466" s="599">
        <v>15.433641589602598</v>
      </c>
      <c r="AL466" s="599">
        <v>20.973923185870198</v>
      </c>
      <c r="AM466" s="599">
        <v>20.544863784053987</v>
      </c>
      <c r="AN466" s="599">
        <v>14.729650920603182</v>
      </c>
      <c r="AO466" s="599">
        <v>7.7772223610763982</v>
      </c>
      <c r="AP466" s="591"/>
      <c r="AQ466" s="827"/>
      <c r="AR466" s="597" t="s">
        <v>40</v>
      </c>
      <c r="AS466" s="599">
        <v>1.2716763005780347</v>
      </c>
      <c r="AT466" s="599">
        <v>2.5578034682080926</v>
      </c>
      <c r="AU466" s="599">
        <v>4.5664739884393057</v>
      </c>
      <c r="AV466" s="599">
        <v>9.8265895953757223</v>
      </c>
      <c r="AW466" s="599">
        <v>10.765895953757225</v>
      </c>
      <c r="AX466" s="599">
        <v>16.228323699421964</v>
      </c>
      <c r="AY466" s="599">
        <v>18.786127167630056</v>
      </c>
      <c r="AZ466" s="599">
        <v>17.124277456647398</v>
      </c>
      <c r="BA466" s="599">
        <v>12.196531791907514</v>
      </c>
      <c r="BB466" s="599">
        <v>6.6763005780346818</v>
      </c>
      <c r="BC466" s="592"/>
      <c r="BD466" s="827"/>
      <c r="BE466" s="597" t="s">
        <v>40</v>
      </c>
      <c r="BF466" s="599">
        <v>0.28596412450074443</v>
      </c>
      <c r="BG466" s="599">
        <v>0.73972537990688447</v>
      </c>
      <c r="BH466" s="599">
        <v>1.6968780280292108</v>
      </c>
      <c r="BI466" s="599">
        <v>4.7361331033015857</v>
      </c>
      <c r="BJ466" s="599">
        <v>6.9954860208446572</v>
      </c>
      <c r="BK466" s="599">
        <v>12.986552596128851</v>
      </c>
      <c r="BL466" s="599">
        <v>19.816604825940018</v>
      </c>
      <c r="BM466" s="599">
        <v>22.21066811618179</v>
      </c>
      <c r="BN466" s="599">
        <v>18.944532413206343</v>
      </c>
      <c r="BO466" s="599">
        <v>11.587455391959917</v>
      </c>
      <c r="BP466"/>
      <c r="BQ466" s="827"/>
      <c r="BR466" s="597" t="s">
        <v>40</v>
      </c>
      <c r="BS466" s="599">
        <v>0.89520800421274349</v>
      </c>
      <c r="BT466" s="599">
        <v>1.5797788309636649</v>
      </c>
      <c r="BU466" s="599">
        <v>4.1074249605055293</v>
      </c>
      <c r="BV466" s="599">
        <v>8.4781463928383349</v>
      </c>
      <c r="BW466" s="599">
        <v>9.1627172195892577</v>
      </c>
      <c r="BX466" s="599">
        <v>15.00789889415482</v>
      </c>
      <c r="BY466" s="599">
        <v>19.852553975776726</v>
      </c>
      <c r="BZ466" s="599">
        <v>19.694576092680357</v>
      </c>
      <c r="CA466" s="599">
        <v>12.796208530805686</v>
      </c>
      <c r="CB466" s="599">
        <v>8.42548709847288</v>
      </c>
      <c r="CC466" s="592"/>
      <c r="CD466" s="827"/>
      <c r="CE466" s="597" t="s">
        <v>40</v>
      </c>
      <c r="CF466" s="599">
        <v>0.40562808974521486</v>
      </c>
      <c r="CG466" s="599">
        <v>0.97181729834791064</v>
      </c>
      <c r="CH466" s="599">
        <v>2.0196898635230491</v>
      </c>
      <c r="CI466" s="599">
        <v>5.3302066168082138</v>
      </c>
      <c r="CJ466" s="599">
        <v>7.4597540879705919</v>
      </c>
      <c r="CK466" s="599">
        <v>13.379389022689821</v>
      </c>
      <c r="CL466" s="599">
        <v>19.664511767439897</v>
      </c>
      <c r="CM466" s="599">
        <v>21.568006084421345</v>
      </c>
      <c r="CN466" s="599">
        <v>18.204673173617273</v>
      </c>
      <c r="CO466" s="599">
        <v>10.996323995436684</v>
      </c>
      <c r="CP466"/>
      <c r="CQ466" s="827"/>
      <c r="CR466" s="597" t="s">
        <v>40</v>
      </c>
      <c r="CS466" s="599">
        <v>0.2178649237472767</v>
      </c>
      <c r="CT466" s="599">
        <v>0.73738897268309034</v>
      </c>
      <c r="CU466" s="599">
        <v>1.7429193899782136</v>
      </c>
      <c r="CV466" s="599">
        <v>3.7539802245684601</v>
      </c>
      <c r="CW466" s="599">
        <v>6.2342885872297638</v>
      </c>
      <c r="CX466" s="599">
        <v>11.932294285235463</v>
      </c>
      <c r="CY466" s="599">
        <v>19.121836768895591</v>
      </c>
      <c r="CZ466" s="599">
        <v>22.188704541645716</v>
      </c>
      <c r="DA466" s="599">
        <v>20.54633819339702</v>
      </c>
      <c r="DB466" s="599">
        <v>13.524384112619407</v>
      </c>
      <c r="DC466" s="592"/>
      <c r="DD466" s="827"/>
      <c r="DE466" s="597" t="s">
        <v>40</v>
      </c>
      <c r="DF466" s="599">
        <v>0.4530116026441085</v>
      </c>
      <c r="DG466" s="599">
        <v>1.0308325243840428</v>
      </c>
      <c r="DH466" s="599">
        <v>2.149493828872556</v>
      </c>
      <c r="DI466" s="599">
        <v>5.6857578699209546</v>
      </c>
      <c r="DJ466" s="599">
        <v>7.7035085286368048</v>
      </c>
      <c r="DK466" s="599">
        <v>13.650441455184209</v>
      </c>
      <c r="DL466" s="599">
        <v>19.747607821383998</v>
      </c>
      <c r="DM466" s="599">
        <v>21.400175657560208</v>
      </c>
      <c r="DN466" s="599">
        <v>17.644339666250637</v>
      </c>
      <c r="DO466" s="599">
        <v>10.534831045162484</v>
      </c>
    </row>
    <row r="467" spans="1:119" ht="14.45" customHeight="1" x14ac:dyDescent="0.2">
      <c r="A467"/>
      <c r="B467" s="324"/>
      <c r="C467" s="592"/>
      <c r="D467" s="828"/>
      <c r="E467" s="601" t="s">
        <v>41</v>
      </c>
      <c r="F467" s="599">
        <v>8.6552836572507674E-2</v>
      </c>
      <c r="G467" s="599">
        <v>0.18097411283342513</v>
      </c>
      <c r="H467" s="599">
        <v>0.51144857974663627</v>
      </c>
      <c r="I467" s="599">
        <v>1.5028719804862696</v>
      </c>
      <c r="J467" s="599">
        <v>2.415610984341805</v>
      </c>
      <c r="K467" s="599">
        <v>5.5629868597057204</v>
      </c>
      <c r="L467" s="599">
        <v>12.321976552049728</v>
      </c>
      <c r="M467" s="599">
        <v>20.387127232669762</v>
      </c>
      <c r="N467" s="599">
        <v>26.705484302462821</v>
      </c>
      <c r="O467" s="599">
        <v>30.324966559131322</v>
      </c>
      <c r="P467" s="592"/>
      <c r="Q467" s="828"/>
      <c r="R467" s="597" t="s">
        <v>41</v>
      </c>
      <c r="S467" s="599">
        <v>1.5278838808250572E-2</v>
      </c>
      <c r="T467" s="599">
        <v>4.5836516424751721E-2</v>
      </c>
      <c r="U467" s="599">
        <v>0.27501909854851031</v>
      </c>
      <c r="V467" s="599">
        <v>1.1153552330022918</v>
      </c>
      <c r="W467" s="599">
        <v>1.6653934300993125</v>
      </c>
      <c r="X467" s="599">
        <v>3.9877769289533993</v>
      </c>
      <c r="Y467" s="599">
        <v>10.38961038961039</v>
      </c>
      <c r="Z467" s="599">
        <v>18.288770053475936</v>
      </c>
      <c r="AA467" s="599">
        <v>28.586707410236823</v>
      </c>
      <c r="AB467" s="599">
        <v>35.630252100840337</v>
      </c>
      <c r="AC467" s="592"/>
      <c r="AD467" s="828"/>
      <c r="AE467" s="597" t="s">
        <v>41</v>
      </c>
      <c r="AF467" s="599">
        <v>0.16223231667748217</v>
      </c>
      <c r="AG467" s="599">
        <v>0.32446463335496434</v>
      </c>
      <c r="AH467" s="599">
        <v>0.76249188838416604</v>
      </c>
      <c r="AI467" s="599">
        <v>1.9143413367942892</v>
      </c>
      <c r="AJ467" s="599">
        <v>3.212199870214147</v>
      </c>
      <c r="AK467" s="599">
        <v>7.2355613238157037</v>
      </c>
      <c r="AL467" s="599">
        <v>14.37378325762492</v>
      </c>
      <c r="AM467" s="599">
        <v>22.615184944841012</v>
      </c>
      <c r="AN467" s="599">
        <v>24.707981829980532</v>
      </c>
      <c r="AO467" s="599">
        <v>24.691758598312784</v>
      </c>
      <c r="AP467" s="591"/>
      <c r="AQ467" s="828"/>
      <c r="AR467" s="597" t="s">
        <v>41</v>
      </c>
      <c r="AS467" s="599">
        <v>0.47984644913627633</v>
      </c>
      <c r="AT467" s="599">
        <v>0.76775431861804222</v>
      </c>
      <c r="AU467" s="599">
        <v>2.4952015355086372</v>
      </c>
      <c r="AV467" s="599">
        <v>4.9904030710172744</v>
      </c>
      <c r="AW467" s="599">
        <v>4.7984644913627639</v>
      </c>
      <c r="AX467" s="599">
        <v>9.5969289827255277</v>
      </c>
      <c r="AY467" s="599">
        <v>14.587332053742802</v>
      </c>
      <c r="AZ467" s="599">
        <v>17.946257197696738</v>
      </c>
      <c r="BA467" s="599">
        <v>23.800383877159309</v>
      </c>
      <c r="BB467" s="599">
        <v>20.537428023032632</v>
      </c>
      <c r="BC467" s="592"/>
      <c r="BD467" s="828"/>
      <c r="BE467" s="597" t="s">
        <v>41</v>
      </c>
      <c r="BF467" s="599">
        <v>5.1427102082797632E-2</v>
      </c>
      <c r="BG467" s="599">
        <v>0.12856775520699409</v>
      </c>
      <c r="BH467" s="599">
        <v>0.33427616353818462</v>
      </c>
      <c r="BI467" s="599">
        <v>1.1913945315848118</v>
      </c>
      <c r="BJ467" s="599">
        <v>2.2027942058798318</v>
      </c>
      <c r="BK467" s="599">
        <v>5.2027084940430273</v>
      </c>
      <c r="BL467" s="599">
        <v>12.11965372417931</v>
      </c>
      <c r="BM467" s="599">
        <v>20.605125567840918</v>
      </c>
      <c r="BN467" s="599">
        <v>26.964943858746892</v>
      </c>
      <c r="BO467" s="599">
        <v>31.199108596897229</v>
      </c>
      <c r="BP467"/>
      <c r="BQ467" s="828"/>
      <c r="BR467" s="597" t="s">
        <v>41</v>
      </c>
      <c r="BS467" s="599">
        <v>0.27932960893854747</v>
      </c>
      <c r="BT467" s="599">
        <v>1.1173184357541899</v>
      </c>
      <c r="BU467" s="599">
        <v>1.9553072625698324</v>
      </c>
      <c r="BV467" s="599">
        <v>3.0726256983240221</v>
      </c>
      <c r="BW467" s="599">
        <v>4.4692737430167595</v>
      </c>
      <c r="BX467" s="599">
        <v>10.614525139664805</v>
      </c>
      <c r="BY467" s="599">
        <v>13.128491620111731</v>
      </c>
      <c r="BZ467" s="599">
        <v>21.508379888268156</v>
      </c>
      <c r="CA467" s="599">
        <v>21.508379888268156</v>
      </c>
      <c r="CB467" s="599">
        <v>22.346368715083798</v>
      </c>
      <c r="CC467" s="592"/>
      <c r="CD467" s="828"/>
      <c r="CE467" s="597" t="s">
        <v>41</v>
      </c>
      <c r="CF467" s="599">
        <v>8.0965104040158692E-2</v>
      </c>
      <c r="CG467" s="599">
        <v>0.15383369767630151</v>
      </c>
      <c r="CH467" s="599">
        <v>0.46959760343292034</v>
      </c>
      <c r="CI467" s="599">
        <v>1.4573718727228564</v>
      </c>
      <c r="CJ467" s="599">
        <v>2.3560845275686177</v>
      </c>
      <c r="CK467" s="599">
        <v>5.4165654602866171</v>
      </c>
      <c r="CL467" s="599">
        <v>12.298599303700106</v>
      </c>
      <c r="CM467" s="599">
        <v>20.354627155695894</v>
      </c>
      <c r="CN467" s="599">
        <v>26.856125010120639</v>
      </c>
      <c r="CO467" s="599">
        <v>30.556230264755889</v>
      </c>
      <c r="CP467"/>
      <c r="CQ467" s="828"/>
      <c r="CR467" s="597" t="s">
        <v>41</v>
      </c>
      <c r="CS467" s="599">
        <v>0</v>
      </c>
      <c r="CT467" s="599">
        <v>0.14914243102162564</v>
      </c>
      <c r="CU467" s="599">
        <v>0.44742729306487694</v>
      </c>
      <c r="CV467" s="599">
        <v>0.9694258016405668</v>
      </c>
      <c r="CW467" s="599">
        <v>2.0134228187919461</v>
      </c>
      <c r="CX467" s="599">
        <v>4.2505592841163313</v>
      </c>
      <c r="CY467" s="599">
        <v>9.9179716629381058</v>
      </c>
      <c r="CZ467" s="599">
        <v>17.375093214019387</v>
      </c>
      <c r="DA467" s="599">
        <v>28.262490678598063</v>
      </c>
      <c r="DB467" s="599">
        <v>36.614466815809102</v>
      </c>
      <c r="DC467" s="592"/>
      <c r="DD467" s="828"/>
      <c r="DE467" s="597" t="s">
        <v>41</v>
      </c>
      <c r="DF467" s="599">
        <v>9.6762843068261786E-2</v>
      </c>
      <c r="DG467" s="599">
        <v>0.18472906403940886</v>
      </c>
      <c r="DH467" s="599">
        <v>0.51900070372976781</v>
      </c>
      <c r="DI467" s="599">
        <v>1.5657987332864178</v>
      </c>
      <c r="DJ467" s="599">
        <v>2.4630541871921183</v>
      </c>
      <c r="DK467" s="599">
        <v>5.7178043631245599</v>
      </c>
      <c r="DL467" s="599">
        <v>12.605559465165376</v>
      </c>
      <c r="DM467" s="599">
        <v>20.742434904996482</v>
      </c>
      <c r="DN467" s="599">
        <v>26.521815622800844</v>
      </c>
      <c r="DO467" s="599">
        <v>29.583040112596766</v>
      </c>
    </row>
    <row r="468" spans="1:119" ht="14.45" customHeight="1" x14ac:dyDescent="0.2">
      <c r="A468"/>
      <c r="B468" s="324"/>
      <c r="C468" s="592"/>
      <c r="D468" s="592"/>
      <c r="E468" s="592"/>
      <c r="F468" s="592"/>
      <c r="G468" s="592"/>
      <c r="H468" s="592"/>
      <c r="I468" s="592"/>
      <c r="J468" s="592"/>
      <c r="K468" s="592"/>
      <c r="L468" s="592"/>
      <c r="M468" s="592"/>
      <c r="N468" s="592"/>
      <c r="O468" s="592"/>
      <c r="P468" s="592"/>
      <c r="Q468" s="592"/>
      <c r="R468" s="592"/>
      <c r="S468" s="592"/>
      <c r="T468" s="592"/>
      <c r="U468" s="592"/>
      <c r="V468" s="592"/>
      <c r="W468" s="592"/>
      <c r="X468" s="592"/>
      <c r="Y468" s="592"/>
      <c r="Z468" s="592"/>
      <c r="AA468" s="592"/>
      <c r="AB468" s="592"/>
      <c r="AC468" s="592"/>
      <c r="AD468" s="592"/>
      <c r="AE468" s="592"/>
      <c r="AF468" s="592"/>
      <c r="AG468" s="592"/>
      <c r="AH468" s="592"/>
      <c r="AI468" s="592"/>
      <c r="AJ468" s="592"/>
      <c r="AK468" s="592"/>
      <c r="AL468" s="592"/>
      <c r="AM468" s="592"/>
      <c r="AN468" s="592"/>
      <c r="AO468" s="592"/>
      <c r="AP468"/>
      <c r="AQ468" s="592"/>
      <c r="AR468" s="592"/>
      <c r="AS468" s="592"/>
      <c r="AT468" s="592"/>
      <c r="AU468" s="592"/>
      <c r="AV468" s="592"/>
      <c r="AW468" s="592"/>
      <c r="AX468" s="592"/>
      <c r="AY468" s="592"/>
      <c r="AZ468" s="592"/>
      <c r="BA468" s="592"/>
      <c r="BB468" s="592"/>
      <c r="BC468" s="592"/>
      <c r="BD468" s="592"/>
      <c r="BE468" s="592"/>
      <c r="BF468" s="592"/>
      <c r="BG468" s="592"/>
      <c r="BH468" s="592"/>
      <c r="BI468" s="592"/>
      <c r="BJ468" s="592"/>
      <c r="BK468" s="592"/>
      <c r="BL468" s="592"/>
      <c r="BM468" s="592"/>
      <c r="BN468" s="592"/>
      <c r="BO468" s="592"/>
      <c r="BP468"/>
      <c r="BQ468" s="592"/>
      <c r="BR468" s="592"/>
      <c r="BS468" s="592"/>
      <c r="BT468" s="592"/>
      <c r="BU468" s="592"/>
      <c r="BV468" s="592"/>
      <c r="BW468" s="592"/>
      <c r="BX468" s="592"/>
      <c r="BY468" s="592"/>
      <c r="BZ468" s="592"/>
      <c r="CA468" s="592"/>
      <c r="CB468" s="592"/>
      <c r="CC468" s="592"/>
      <c r="CD468" s="592"/>
      <c r="CE468" s="592"/>
      <c r="CF468" s="592"/>
      <c r="CG468" s="592"/>
      <c r="CH468" s="592"/>
      <c r="CI468" s="592"/>
      <c r="CJ468" s="592"/>
      <c r="CK468" s="592"/>
      <c r="CL468" s="592"/>
      <c r="CM468" s="592"/>
      <c r="CN468" s="592"/>
      <c r="CO468" s="592"/>
      <c r="CP468"/>
      <c r="CQ468" s="592"/>
      <c r="CR468" s="592"/>
      <c r="CS468" s="592"/>
      <c r="CT468" s="592"/>
      <c r="CU468" s="592"/>
      <c r="CV468" s="592"/>
      <c r="CW468" s="592"/>
      <c r="CX468" s="592"/>
      <c r="CY468" s="592"/>
      <c r="CZ468" s="592"/>
      <c r="DA468" s="592"/>
      <c r="DB468" s="592"/>
      <c r="DC468" s="592"/>
      <c r="DD468" s="592"/>
      <c r="DE468" s="592"/>
      <c r="DF468" s="592"/>
      <c r="DG468" s="592"/>
      <c r="DH468" s="592"/>
      <c r="DI468" s="592"/>
      <c r="DJ468" s="592"/>
      <c r="DK468" s="592"/>
      <c r="DL468" s="592"/>
      <c r="DM468" s="592"/>
      <c r="DN468" s="592"/>
      <c r="DO468" s="592"/>
    </row>
    <row r="469" spans="1:119" ht="14.45" customHeight="1" x14ac:dyDescent="0.2">
      <c r="A469"/>
      <c r="B469" s="324"/>
      <c r="C469" s="592"/>
      <c r="D469" s="592"/>
      <c r="E469" s="592"/>
      <c r="F469" s="592"/>
      <c r="G469" s="592"/>
      <c r="H469" s="592"/>
      <c r="I469" s="592"/>
      <c r="J469" s="592"/>
      <c r="K469" s="592"/>
      <c r="L469" s="592"/>
      <c r="M469" s="592"/>
      <c r="N469" s="592"/>
      <c r="O469" s="592"/>
      <c r="P469" s="592"/>
      <c r="Q469" s="592"/>
      <c r="R469" s="592"/>
      <c r="S469" s="592"/>
      <c r="T469" s="592"/>
      <c r="U469" s="592"/>
      <c r="V469" s="592"/>
      <c r="W469" s="592"/>
      <c r="X469" s="592"/>
      <c r="Y469" s="592"/>
      <c r="Z469" s="592"/>
      <c r="AA469" s="592"/>
      <c r="AB469" s="592"/>
      <c r="AC469" s="592"/>
      <c r="AD469" s="592"/>
      <c r="AE469" s="592"/>
      <c r="AF469" s="592"/>
      <c r="AG469" s="592"/>
      <c r="AH469" s="592"/>
      <c r="AI469" s="592"/>
      <c r="AJ469" s="592"/>
      <c r="AK469" s="592"/>
      <c r="AL469" s="592"/>
      <c r="AM469" s="592"/>
      <c r="AN469" s="592"/>
      <c r="AO469" s="592"/>
      <c r="AP469"/>
      <c r="AQ469" s="592"/>
      <c r="AR469" s="592"/>
      <c r="AS469" s="592"/>
      <c r="AT469" s="592"/>
      <c r="AU469" s="592"/>
      <c r="AV469" s="592"/>
      <c r="AW469" s="592"/>
      <c r="AX469" s="592"/>
      <c r="AY469" s="592"/>
      <c r="AZ469" s="592"/>
      <c r="BA469" s="592"/>
      <c r="BB469" s="592"/>
      <c r="BC469" s="592"/>
      <c r="BD469" s="592"/>
      <c r="BE469" s="592"/>
      <c r="BF469" s="592"/>
      <c r="BG469" s="592"/>
      <c r="BH469" s="592"/>
      <c r="BI469" s="592"/>
      <c r="BJ469" s="592"/>
      <c r="BK469" s="592"/>
      <c r="BL469" s="592"/>
      <c r="BM469" s="592"/>
      <c r="BN469" s="592"/>
      <c r="BO469" s="592"/>
      <c r="BP469"/>
      <c r="BQ469" s="592"/>
      <c r="BR469" s="592"/>
      <c r="BS469" s="592"/>
      <c r="BT469" s="592"/>
      <c r="BU469" s="592"/>
      <c r="BV469" s="592"/>
      <c r="BW469" s="592"/>
      <c r="BX469" s="592"/>
      <c r="BY469" s="592"/>
      <c r="BZ469" s="592"/>
      <c r="CA469" s="592"/>
      <c r="CB469" s="592"/>
      <c r="CC469" s="592"/>
      <c r="CD469" s="592"/>
      <c r="CE469" s="592"/>
      <c r="CF469" s="592"/>
      <c r="CG469" s="592"/>
      <c r="CH469" s="592"/>
      <c r="CI469" s="592"/>
      <c r="CJ469" s="592"/>
      <c r="CK469" s="592"/>
      <c r="CL469" s="592"/>
      <c r="CM469" s="592"/>
      <c r="CN469" s="592"/>
      <c r="CO469" s="592"/>
      <c r="CP469"/>
      <c r="CQ469" s="592"/>
      <c r="CR469" s="592"/>
      <c r="CS469" s="592"/>
      <c r="CT469" s="592"/>
      <c r="CU469" s="592"/>
      <c r="CV469" s="592"/>
      <c r="CW469" s="592"/>
      <c r="CX469" s="592"/>
      <c r="CY469" s="592"/>
      <c r="CZ469" s="592"/>
      <c r="DA469" s="592"/>
      <c r="DB469" s="592"/>
      <c r="DC469" s="592"/>
      <c r="DD469" s="592"/>
      <c r="DE469" s="592"/>
      <c r="DF469" s="592"/>
      <c r="DG469" s="592"/>
      <c r="DH469" s="592"/>
      <c r="DI469" s="592"/>
      <c r="DJ469" s="592"/>
      <c r="DK469" s="592"/>
      <c r="DL469" s="592"/>
      <c r="DM469" s="592"/>
      <c r="DN469" s="592"/>
      <c r="DO469" s="592"/>
    </row>
    <row r="470" spans="1:119" ht="14.45" customHeight="1" x14ac:dyDescent="0.3">
      <c r="A470"/>
      <c r="B470" s="324"/>
      <c r="C470" s="592"/>
      <c r="D470" s="829" t="s">
        <v>245</v>
      </c>
      <c r="E470" s="829"/>
      <c r="F470" s="595"/>
      <c r="G470" s="595"/>
      <c r="H470" s="595"/>
      <c r="I470" s="595"/>
      <c r="J470" s="595"/>
      <c r="K470" s="595"/>
      <c r="L470" s="595"/>
      <c r="M470" s="595"/>
      <c r="N470" s="595"/>
      <c r="O470" s="595"/>
      <c r="P470" s="592"/>
      <c r="Q470" s="829" t="s">
        <v>245</v>
      </c>
      <c r="R470" s="829"/>
      <c r="S470" s="595"/>
      <c r="T470" s="595"/>
      <c r="U470" s="595"/>
      <c r="V470" s="595"/>
      <c r="W470" s="595"/>
      <c r="X470" s="595"/>
      <c r="Y470" s="595"/>
      <c r="Z470" s="595"/>
      <c r="AA470" s="595"/>
      <c r="AB470" s="595"/>
      <c r="AC470" s="592"/>
      <c r="AD470" s="829" t="s">
        <v>245</v>
      </c>
      <c r="AE470" s="829"/>
      <c r="AF470" s="595"/>
      <c r="AG470" s="595"/>
      <c r="AH470" s="595"/>
      <c r="AI470" s="595"/>
      <c r="AJ470" s="595"/>
      <c r="AK470" s="595"/>
      <c r="AL470" s="595"/>
      <c r="AM470" s="595"/>
      <c r="AN470" s="595"/>
      <c r="AO470" s="595"/>
      <c r="AP470" s="591"/>
      <c r="AQ470" s="829" t="s">
        <v>245</v>
      </c>
      <c r="AR470" s="829"/>
      <c r="AS470" s="595"/>
      <c r="AT470" s="595"/>
      <c r="AU470" s="595"/>
      <c r="AV470" s="595"/>
      <c r="AW470" s="595"/>
      <c r="AX470" s="595"/>
      <c r="AY470" s="595"/>
      <c r="AZ470" s="595"/>
      <c r="BA470" s="595"/>
      <c r="BB470" s="595"/>
      <c r="BC470" s="592"/>
      <c r="BD470" s="829" t="s">
        <v>245</v>
      </c>
      <c r="BE470" s="829"/>
      <c r="BF470" s="595"/>
      <c r="BG470" s="595"/>
      <c r="BH470" s="595"/>
      <c r="BI470" s="595"/>
      <c r="BJ470" s="595"/>
      <c r="BK470" s="595"/>
      <c r="BL470" s="595"/>
      <c r="BM470" s="595"/>
      <c r="BN470" s="595"/>
      <c r="BO470" s="595"/>
      <c r="BP470"/>
      <c r="BQ470" s="829" t="s">
        <v>245</v>
      </c>
      <c r="BR470" s="829"/>
      <c r="BS470" s="595"/>
      <c r="BT470" s="595"/>
      <c r="BU470" s="595"/>
      <c r="BV470" s="595"/>
      <c r="BW470" s="595"/>
      <c r="BX470" s="595"/>
      <c r="BY470" s="595"/>
      <c r="BZ470" s="595"/>
      <c r="CA470" s="595"/>
      <c r="CB470" s="595"/>
      <c r="CC470" s="592"/>
      <c r="CD470" s="829" t="s">
        <v>245</v>
      </c>
      <c r="CE470" s="829"/>
      <c r="CF470" s="595"/>
      <c r="CG470" s="595"/>
      <c r="CH470" s="595"/>
      <c r="CI470" s="595"/>
      <c r="CJ470" s="595"/>
      <c r="CK470" s="595"/>
      <c r="CL470" s="595"/>
      <c r="CM470" s="595"/>
      <c r="CN470" s="595"/>
      <c r="CO470" s="595"/>
      <c r="CP470"/>
      <c r="CQ470" s="829" t="s">
        <v>245</v>
      </c>
      <c r="CR470" s="829"/>
      <c r="CS470" s="595"/>
      <c r="CT470" s="595"/>
      <c r="CU470" s="595"/>
      <c r="CV470" s="595"/>
      <c r="CW470" s="595"/>
      <c r="CX470" s="595"/>
      <c r="CY470" s="595"/>
      <c r="CZ470" s="595"/>
      <c r="DA470" s="595"/>
      <c r="DB470" s="595"/>
      <c r="DC470" s="592"/>
      <c r="DD470" s="829" t="s">
        <v>245</v>
      </c>
      <c r="DE470" s="829"/>
      <c r="DF470" s="595"/>
      <c r="DG470" s="595"/>
      <c r="DH470" s="595"/>
      <c r="DI470" s="595"/>
      <c r="DJ470" s="595"/>
      <c r="DK470" s="595"/>
      <c r="DL470" s="595"/>
      <c r="DM470" s="595"/>
      <c r="DN470" s="595"/>
      <c r="DO470" s="595"/>
    </row>
    <row r="471" spans="1:119" ht="28.9" customHeight="1" x14ac:dyDescent="0.2">
      <c r="A471"/>
      <c r="B471" s="324"/>
      <c r="C471" s="592"/>
      <c r="D471" s="829"/>
      <c r="E471" s="829"/>
      <c r="F471" s="831" t="s">
        <v>171</v>
      </c>
      <c r="G471" s="831"/>
      <c r="H471" s="831"/>
      <c r="I471" s="831"/>
      <c r="J471" s="831"/>
      <c r="K471" s="831"/>
      <c r="L471" s="831"/>
      <c r="M471" s="831"/>
      <c r="N471" s="831"/>
      <c r="O471" s="831"/>
      <c r="P471" s="592"/>
      <c r="Q471" s="829"/>
      <c r="R471" s="829"/>
      <c r="S471" s="831" t="s">
        <v>171</v>
      </c>
      <c r="T471" s="831"/>
      <c r="U471" s="831"/>
      <c r="V471" s="831"/>
      <c r="W471" s="831"/>
      <c r="X471" s="831"/>
      <c r="Y471" s="831"/>
      <c r="Z471" s="831"/>
      <c r="AA471" s="831"/>
      <c r="AB471" s="831"/>
      <c r="AC471" s="592"/>
      <c r="AD471" s="829"/>
      <c r="AE471" s="829"/>
      <c r="AF471" s="831" t="s">
        <v>171</v>
      </c>
      <c r="AG471" s="831"/>
      <c r="AH471" s="831"/>
      <c r="AI471" s="831"/>
      <c r="AJ471" s="831"/>
      <c r="AK471" s="831"/>
      <c r="AL471" s="831"/>
      <c r="AM471" s="831"/>
      <c r="AN471" s="831"/>
      <c r="AO471" s="831"/>
      <c r="AP471" s="591"/>
      <c r="AQ471" s="829"/>
      <c r="AR471" s="829"/>
      <c r="AS471" s="831" t="s">
        <v>171</v>
      </c>
      <c r="AT471" s="831"/>
      <c r="AU471" s="831"/>
      <c r="AV471" s="831"/>
      <c r="AW471" s="831"/>
      <c r="AX471" s="831"/>
      <c r="AY471" s="831"/>
      <c r="AZ471" s="831"/>
      <c r="BA471" s="831"/>
      <c r="BB471" s="831"/>
      <c r="BC471" s="592"/>
      <c r="BD471" s="829"/>
      <c r="BE471" s="829"/>
      <c r="BF471" s="831" t="s">
        <v>171</v>
      </c>
      <c r="BG471" s="831"/>
      <c r="BH471" s="831"/>
      <c r="BI471" s="831"/>
      <c r="BJ471" s="831"/>
      <c r="BK471" s="831"/>
      <c r="BL471" s="831"/>
      <c r="BM471" s="831"/>
      <c r="BN471" s="831"/>
      <c r="BO471" s="831"/>
      <c r="BP471"/>
      <c r="BQ471" s="829"/>
      <c r="BR471" s="829"/>
      <c r="BS471" s="831" t="s">
        <v>171</v>
      </c>
      <c r="BT471" s="831"/>
      <c r="BU471" s="831"/>
      <c r="BV471" s="831"/>
      <c r="BW471" s="831"/>
      <c r="BX471" s="831"/>
      <c r="BY471" s="831"/>
      <c r="BZ471" s="831"/>
      <c r="CA471" s="831"/>
      <c r="CB471" s="831"/>
      <c r="CC471" s="592"/>
      <c r="CD471" s="829"/>
      <c r="CE471" s="829"/>
      <c r="CF471" s="831" t="s">
        <v>171</v>
      </c>
      <c r="CG471" s="831"/>
      <c r="CH471" s="831"/>
      <c r="CI471" s="831"/>
      <c r="CJ471" s="831"/>
      <c r="CK471" s="831"/>
      <c r="CL471" s="831"/>
      <c r="CM471" s="831"/>
      <c r="CN471" s="831"/>
      <c r="CO471" s="831"/>
      <c r="CP471"/>
      <c r="CQ471" s="829"/>
      <c r="CR471" s="829"/>
      <c r="CS471" s="831" t="s">
        <v>171</v>
      </c>
      <c r="CT471" s="831"/>
      <c r="CU471" s="831"/>
      <c r="CV471" s="831"/>
      <c r="CW471" s="831"/>
      <c r="CX471" s="831"/>
      <c r="CY471" s="831"/>
      <c r="CZ471" s="831"/>
      <c r="DA471" s="831"/>
      <c r="DB471" s="831"/>
      <c r="DC471" s="592"/>
      <c r="DD471" s="829"/>
      <c r="DE471" s="829"/>
      <c r="DF471" s="831" t="s">
        <v>171</v>
      </c>
      <c r="DG471" s="831"/>
      <c r="DH471" s="831"/>
      <c r="DI471" s="831"/>
      <c r="DJ471" s="831"/>
      <c r="DK471" s="831"/>
      <c r="DL471" s="831"/>
      <c r="DM471" s="831"/>
      <c r="DN471" s="831"/>
      <c r="DO471" s="831"/>
    </row>
    <row r="472" spans="1:119" ht="14.45" customHeight="1" x14ac:dyDescent="0.2">
      <c r="A472"/>
      <c r="B472" s="324"/>
      <c r="C472" s="592"/>
      <c r="D472" s="830"/>
      <c r="E472" s="830"/>
      <c r="F472" s="596" t="s">
        <v>16</v>
      </c>
      <c r="G472" s="596">
        <v>1</v>
      </c>
      <c r="H472" s="596">
        <v>2</v>
      </c>
      <c r="I472" s="596">
        <v>3</v>
      </c>
      <c r="J472" s="596">
        <v>4</v>
      </c>
      <c r="K472" s="596">
        <v>5</v>
      </c>
      <c r="L472" s="596">
        <v>6</v>
      </c>
      <c r="M472" s="596">
        <v>7</v>
      </c>
      <c r="N472" s="596">
        <v>8</v>
      </c>
      <c r="O472" s="596">
        <v>9</v>
      </c>
      <c r="P472" s="592"/>
      <c r="Q472" s="830"/>
      <c r="R472" s="830"/>
      <c r="S472" s="596" t="s">
        <v>16</v>
      </c>
      <c r="T472" s="596">
        <v>1</v>
      </c>
      <c r="U472" s="596">
        <v>2</v>
      </c>
      <c r="V472" s="596">
        <v>3</v>
      </c>
      <c r="W472" s="596">
        <v>4</v>
      </c>
      <c r="X472" s="596">
        <v>5</v>
      </c>
      <c r="Y472" s="596">
        <v>6</v>
      </c>
      <c r="Z472" s="596">
        <v>7</v>
      </c>
      <c r="AA472" s="596">
        <v>8</v>
      </c>
      <c r="AB472" s="596">
        <v>9</v>
      </c>
      <c r="AC472" s="592"/>
      <c r="AD472" s="830"/>
      <c r="AE472" s="830"/>
      <c r="AF472" s="596" t="s">
        <v>16</v>
      </c>
      <c r="AG472" s="596">
        <v>1</v>
      </c>
      <c r="AH472" s="596">
        <v>2</v>
      </c>
      <c r="AI472" s="596">
        <v>3</v>
      </c>
      <c r="AJ472" s="596">
        <v>4</v>
      </c>
      <c r="AK472" s="596">
        <v>5</v>
      </c>
      <c r="AL472" s="596">
        <v>6</v>
      </c>
      <c r="AM472" s="596">
        <v>7</v>
      </c>
      <c r="AN472" s="596">
        <v>8</v>
      </c>
      <c r="AO472" s="596">
        <v>9</v>
      </c>
      <c r="AP472" s="591"/>
      <c r="AQ472" s="830"/>
      <c r="AR472" s="830"/>
      <c r="AS472" s="596" t="s">
        <v>16</v>
      </c>
      <c r="AT472" s="596">
        <v>1</v>
      </c>
      <c r="AU472" s="596">
        <v>2</v>
      </c>
      <c r="AV472" s="596">
        <v>3</v>
      </c>
      <c r="AW472" s="596">
        <v>4</v>
      </c>
      <c r="AX472" s="596">
        <v>5</v>
      </c>
      <c r="AY472" s="596">
        <v>6</v>
      </c>
      <c r="AZ472" s="596">
        <v>7</v>
      </c>
      <c r="BA472" s="596">
        <v>8</v>
      </c>
      <c r="BB472" s="596">
        <v>9</v>
      </c>
      <c r="BC472" s="592"/>
      <c r="BD472" s="830"/>
      <c r="BE472" s="830"/>
      <c r="BF472" s="596" t="s">
        <v>16</v>
      </c>
      <c r="BG472" s="596">
        <v>1</v>
      </c>
      <c r="BH472" s="596">
        <v>2</v>
      </c>
      <c r="BI472" s="596">
        <v>3</v>
      </c>
      <c r="BJ472" s="596">
        <v>4</v>
      </c>
      <c r="BK472" s="596">
        <v>5</v>
      </c>
      <c r="BL472" s="596">
        <v>6</v>
      </c>
      <c r="BM472" s="596">
        <v>7</v>
      </c>
      <c r="BN472" s="596">
        <v>8</v>
      </c>
      <c r="BO472" s="596">
        <v>9</v>
      </c>
      <c r="BP472"/>
      <c r="BQ472" s="830"/>
      <c r="BR472" s="830"/>
      <c r="BS472" s="596" t="s">
        <v>16</v>
      </c>
      <c r="BT472" s="596">
        <v>1</v>
      </c>
      <c r="BU472" s="596">
        <v>2</v>
      </c>
      <c r="BV472" s="596">
        <v>3</v>
      </c>
      <c r="BW472" s="596">
        <v>4</v>
      </c>
      <c r="BX472" s="596">
        <v>5</v>
      </c>
      <c r="BY472" s="596">
        <v>6</v>
      </c>
      <c r="BZ472" s="596">
        <v>7</v>
      </c>
      <c r="CA472" s="596">
        <v>8</v>
      </c>
      <c r="CB472" s="596">
        <v>9</v>
      </c>
      <c r="CC472" s="592"/>
      <c r="CD472" s="830"/>
      <c r="CE472" s="830"/>
      <c r="CF472" s="596" t="s">
        <v>16</v>
      </c>
      <c r="CG472" s="596">
        <v>1</v>
      </c>
      <c r="CH472" s="596">
        <v>2</v>
      </c>
      <c r="CI472" s="596">
        <v>3</v>
      </c>
      <c r="CJ472" s="596">
        <v>4</v>
      </c>
      <c r="CK472" s="596">
        <v>5</v>
      </c>
      <c r="CL472" s="596">
        <v>6</v>
      </c>
      <c r="CM472" s="596">
        <v>7</v>
      </c>
      <c r="CN472" s="596">
        <v>8</v>
      </c>
      <c r="CO472" s="596">
        <v>9</v>
      </c>
      <c r="CP472"/>
      <c r="CQ472" s="830"/>
      <c r="CR472" s="830"/>
      <c r="CS472" s="596" t="s">
        <v>16</v>
      </c>
      <c r="CT472" s="596">
        <v>1</v>
      </c>
      <c r="CU472" s="596">
        <v>2</v>
      </c>
      <c r="CV472" s="596">
        <v>3</v>
      </c>
      <c r="CW472" s="596">
        <v>4</v>
      </c>
      <c r="CX472" s="596">
        <v>5</v>
      </c>
      <c r="CY472" s="596">
        <v>6</v>
      </c>
      <c r="CZ472" s="596">
        <v>7</v>
      </c>
      <c r="DA472" s="596">
        <v>8</v>
      </c>
      <c r="DB472" s="596">
        <v>9</v>
      </c>
      <c r="DC472" s="592"/>
      <c r="DD472" s="830"/>
      <c r="DE472" s="830"/>
      <c r="DF472" s="596" t="s">
        <v>16</v>
      </c>
      <c r="DG472" s="596">
        <v>1</v>
      </c>
      <c r="DH472" s="596">
        <v>2</v>
      </c>
      <c r="DI472" s="596">
        <v>3</v>
      </c>
      <c r="DJ472" s="596">
        <v>4</v>
      </c>
      <c r="DK472" s="596">
        <v>5</v>
      </c>
      <c r="DL472" s="596">
        <v>6</v>
      </c>
      <c r="DM472" s="596">
        <v>7</v>
      </c>
      <c r="DN472" s="596">
        <v>8</v>
      </c>
      <c r="DO472" s="596">
        <v>9</v>
      </c>
    </row>
    <row r="473" spans="1:119" ht="14.45" customHeight="1" x14ac:dyDescent="0.2">
      <c r="A473"/>
      <c r="B473" s="838" t="s">
        <v>159</v>
      </c>
      <c r="C473" s="592"/>
      <c r="D473" s="826" t="s">
        <v>173</v>
      </c>
      <c r="E473" s="597" t="s">
        <v>92</v>
      </c>
      <c r="F473" s="599">
        <v>0</v>
      </c>
      <c r="G473" s="599">
        <v>0</v>
      </c>
      <c r="H473" s="599">
        <v>0</v>
      </c>
      <c r="I473" s="599">
        <v>0</v>
      </c>
      <c r="J473" s="599">
        <v>0</v>
      </c>
      <c r="K473" s="599">
        <v>0</v>
      </c>
      <c r="L473" s="599">
        <v>0</v>
      </c>
      <c r="M473" s="599">
        <v>0</v>
      </c>
      <c r="N473" s="599">
        <v>0</v>
      </c>
      <c r="O473" s="599">
        <v>0</v>
      </c>
      <c r="P473" s="592"/>
      <c r="Q473" s="826" t="s">
        <v>173</v>
      </c>
      <c r="R473" s="597" t="s">
        <v>92</v>
      </c>
      <c r="S473" s="599">
        <v>0</v>
      </c>
      <c r="T473" s="599">
        <v>0</v>
      </c>
      <c r="U473" s="599">
        <v>0</v>
      </c>
      <c r="V473" s="599">
        <v>0</v>
      </c>
      <c r="W473" s="599">
        <v>0</v>
      </c>
      <c r="X473" s="599">
        <v>0</v>
      </c>
      <c r="Y473" s="599">
        <v>0</v>
      </c>
      <c r="Z473" s="599">
        <v>0</v>
      </c>
      <c r="AA473" s="599">
        <v>0</v>
      </c>
      <c r="AB473" s="599">
        <v>0</v>
      </c>
      <c r="AC473" s="592"/>
      <c r="AD473" s="826" t="s">
        <v>173</v>
      </c>
      <c r="AE473" s="597" t="s">
        <v>92</v>
      </c>
      <c r="AF473" s="599">
        <v>0</v>
      </c>
      <c r="AG473" s="599">
        <v>0</v>
      </c>
      <c r="AH473" s="599">
        <v>0</v>
      </c>
      <c r="AI473" s="599">
        <v>0</v>
      </c>
      <c r="AJ473" s="599">
        <v>0</v>
      </c>
      <c r="AK473" s="599">
        <v>0</v>
      </c>
      <c r="AL473" s="599">
        <v>0</v>
      </c>
      <c r="AM473" s="599">
        <v>0</v>
      </c>
      <c r="AN473" s="599">
        <v>0</v>
      </c>
      <c r="AO473" s="599">
        <v>0</v>
      </c>
      <c r="AP473" s="591"/>
      <c r="AQ473" s="826" t="s">
        <v>173</v>
      </c>
      <c r="AR473" s="597" t="s">
        <v>92</v>
      </c>
      <c r="AS473" s="599">
        <v>0</v>
      </c>
      <c r="AT473" s="599">
        <v>0</v>
      </c>
      <c r="AU473" s="599">
        <v>0</v>
      </c>
      <c r="AV473" s="599">
        <v>0</v>
      </c>
      <c r="AW473" s="599">
        <v>0</v>
      </c>
      <c r="AX473" s="599">
        <v>0</v>
      </c>
      <c r="AY473" s="599">
        <v>0</v>
      </c>
      <c r="AZ473" s="599">
        <v>0</v>
      </c>
      <c r="BA473" s="599">
        <v>0</v>
      </c>
      <c r="BB473" s="599">
        <v>0</v>
      </c>
      <c r="BC473" s="592"/>
      <c r="BD473" s="826" t="s">
        <v>173</v>
      </c>
      <c r="BE473" s="597" t="s">
        <v>92</v>
      </c>
      <c r="BF473" s="599">
        <v>0</v>
      </c>
      <c r="BG473" s="599">
        <v>0</v>
      </c>
      <c r="BH473" s="599">
        <v>0</v>
      </c>
      <c r="BI473" s="599">
        <v>0</v>
      </c>
      <c r="BJ473" s="599">
        <v>0</v>
      </c>
      <c r="BK473" s="599">
        <v>0</v>
      </c>
      <c r="BL473" s="599">
        <v>0</v>
      </c>
      <c r="BM473" s="599">
        <v>0</v>
      </c>
      <c r="BN473" s="599">
        <v>0</v>
      </c>
      <c r="BO473" s="599">
        <v>0</v>
      </c>
      <c r="BP473"/>
      <c r="BQ473" s="826" t="s">
        <v>173</v>
      </c>
      <c r="BR473" s="597" t="s">
        <v>92</v>
      </c>
      <c r="BS473" s="599">
        <v>0</v>
      </c>
      <c r="BT473" s="599">
        <v>0</v>
      </c>
      <c r="BU473" s="599">
        <v>0</v>
      </c>
      <c r="BV473" s="599">
        <v>0</v>
      </c>
      <c r="BW473" s="599">
        <v>0</v>
      </c>
      <c r="BX473" s="599">
        <v>0</v>
      </c>
      <c r="BY473" s="599">
        <v>0</v>
      </c>
      <c r="BZ473" s="599">
        <v>0</v>
      </c>
      <c r="CA473" s="599">
        <v>0</v>
      </c>
      <c r="CB473" s="599">
        <v>0</v>
      </c>
      <c r="CC473" s="592"/>
      <c r="CD473" s="826" t="s">
        <v>173</v>
      </c>
      <c r="CE473" s="597" t="s">
        <v>92</v>
      </c>
      <c r="CF473" s="599">
        <v>0</v>
      </c>
      <c r="CG473" s="599">
        <v>0</v>
      </c>
      <c r="CH473" s="599">
        <v>0</v>
      </c>
      <c r="CI473" s="599">
        <v>0</v>
      </c>
      <c r="CJ473" s="599">
        <v>0</v>
      </c>
      <c r="CK473" s="599">
        <v>0</v>
      </c>
      <c r="CL473" s="599">
        <v>0</v>
      </c>
      <c r="CM473" s="599">
        <v>0</v>
      </c>
      <c r="CN473" s="599">
        <v>0</v>
      </c>
      <c r="CO473" s="599">
        <v>0</v>
      </c>
      <c r="CP473"/>
      <c r="CQ473" s="826" t="s">
        <v>173</v>
      </c>
      <c r="CR473" s="597" t="s">
        <v>92</v>
      </c>
      <c r="CS473" s="599">
        <v>0</v>
      </c>
      <c r="CT473" s="599">
        <v>0</v>
      </c>
      <c r="CU473" s="599">
        <v>0</v>
      </c>
      <c r="CV473" s="599">
        <v>0</v>
      </c>
      <c r="CW473" s="599">
        <v>0</v>
      </c>
      <c r="CX473" s="599">
        <v>0</v>
      </c>
      <c r="CY473" s="599">
        <v>0</v>
      </c>
      <c r="CZ473" s="599">
        <v>0</v>
      </c>
      <c r="DA473" s="599">
        <v>0</v>
      </c>
      <c r="DB473" s="599">
        <v>0</v>
      </c>
      <c r="DC473" s="592"/>
      <c r="DD473" s="826" t="s">
        <v>173</v>
      </c>
      <c r="DE473" s="597" t="s">
        <v>92</v>
      </c>
      <c r="DF473" s="599">
        <v>0</v>
      </c>
      <c r="DG473" s="599">
        <v>0</v>
      </c>
      <c r="DH473" s="599">
        <v>0</v>
      </c>
      <c r="DI473" s="599">
        <v>0</v>
      </c>
      <c r="DJ473" s="599">
        <v>0</v>
      </c>
      <c r="DK473" s="599">
        <v>0</v>
      </c>
      <c r="DL473" s="599">
        <v>0</v>
      </c>
      <c r="DM473" s="599">
        <v>0</v>
      </c>
      <c r="DN473" s="599">
        <v>0</v>
      </c>
      <c r="DO473" s="599">
        <v>0</v>
      </c>
    </row>
    <row r="474" spans="1:119" ht="13.5" customHeight="1" x14ac:dyDescent="0.2">
      <c r="A474"/>
      <c r="B474" s="838"/>
      <c r="C474" s="592"/>
      <c r="D474" s="827"/>
      <c r="E474" s="597">
        <v>1</v>
      </c>
      <c r="F474" s="599">
        <v>0</v>
      </c>
      <c r="G474" s="599">
        <v>0</v>
      </c>
      <c r="H474" s="599">
        <v>0</v>
      </c>
      <c r="I474" s="599">
        <v>0</v>
      </c>
      <c r="J474" s="599">
        <v>0</v>
      </c>
      <c r="K474" s="599">
        <v>0</v>
      </c>
      <c r="L474" s="599">
        <v>0</v>
      </c>
      <c r="M474" s="599">
        <v>0</v>
      </c>
      <c r="N474" s="599">
        <v>0</v>
      </c>
      <c r="O474" s="599">
        <v>0</v>
      </c>
      <c r="P474" s="592"/>
      <c r="Q474" s="827"/>
      <c r="R474" s="597">
        <v>1</v>
      </c>
      <c r="S474" s="599">
        <v>0</v>
      </c>
      <c r="T474" s="599">
        <v>0</v>
      </c>
      <c r="U474" s="599">
        <v>0</v>
      </c>
      <c r="V474" s="599">
        <v>0</v>
      </c>
      <c r="W474" s="599">
        <v>0</v>
      </c>
      <c r="X474" s="599">
        <v>0</v>
      </c>
      <c r="Y474" s="599">
        <v>0</v>
      </c>
      <c r="Z474" s="599">
        <v>0</v>
      </c>
      <c r="AA474" s="599">
        <v>0</v>
      </c>
      <c r="AB474" s="599">
        <v>0</v>
      </c>
      <c r="AC474" s="592"/>
      <c r="AD474" s="827"/>
      <c r="AE474" s="597">
        <v>1</v>
      </c>
      <c r="AF474" s="599">
        <v>0</v>
      </c>
      <c r="AG474" s="599">
        <v>0</v>
      </c>
      <c r="AH474" s="599">
        <v>0</v>
      </c>
      <c r="AI474" s="599">
        <v>0</v>
      </c>
      <c r="AJ474" s="599">
        <v>0</v>
      </c>
      <c r="AK474" s="599">
        <v>0</v>
      </c>
      <c r="AL474" s="599">
        <v>0</v>
      </c>
      <c r="AM474" s="599">
        <v>0</v>
      </c>
      <c r="AN474" s="599">
        <v>0</v>
      </c>
      <c r="AO474" s="599">
        <v>0</v>
      </c>
      <c r="AP474" s="591"/>
      <c r="AQ474" s="827"/>
      <c r="AR474" s="597">
        <v>1</v>
      </c>
      <c r="AS474" s="599">
        <v>0</v>
      </c>
      <c r="AT474" s="599">
        <v>0</v>
      </c>
      <c r="AU474" s="599">
        <v>0</v>
      </c>
      <c r="AV474" s="599">
        <v>0</v>
      </c>
      <c r="AW474" s="599">
        <v>0</v>
      </c>
      <c r="AX474" s="599">
        <v>0</v>
      </c>
      <c r="AY474" s="599">
        <v>0</v>
      </c>
      <c r="AZ474" s="599">
        <v>0</v>
      </c>
      <c r="BA474" s="599">
        <v>0</v>
      </c>
      <c r="BB474" s="599">
        <v>0</v>
      </c>
      <c r="BC474" s="592"/>
      <c r="BD474" s="827"/>
      <c r="BE474" s="597">
        <v>1</v>
      </c>
      <c r="BF474" s="599">
        <v>0</v>
      </c>
      <c r="BG474" s="599">
        <v>0</v>
      </c>
      <c r="BH474" s="599">
        <v>0</v>
      </c>
      <c r="BI474" s="599">
        <v>0</v>
      </c>
      <c r="BJ474" s="599">
        <v>0</v>
      </c>
      <c r="BK474" s="599">
        <v>0</v>
      </c>
      <c r="BL474" s="599">
        <v>0</v>
      </c>
      <c r="BM474" s="599">
        <v>0</v>
      </c>
      <c r="BN474" s="599">
        <v>0</v>
      </c>
      <c r="BO474" s="599">
        <v>0</v>
      </c>
      <c r="BP474"/>
      <c r="BQ474" s="827"/>
      <c r="BR474" s="597">
        <v>1</v>
      </c>
      <c r="BS474" s="599">
        <v>0</v>
      </c>
      <c r="BT474" s="599">
        <v>0</v>
      </c>
      <c r="BU474" s="599">
        <v>0</v>
      </c>
      <c r="BV474" s="599">
        <v>0</v>
      </c>
      <c r="BW474" s="599">
        <v>0</v>
      </c>
      <c r="BX474" s="599">
        <v>0</v>
      </c>
      <c r="BY474" s="599">
        <v>0</v>
      </c>
      <c r="BZ474" s="599">
        <v>0</v>
      </c>
      <c r="CA474" s="599">
        <v>0</v>
      </c>
      <c r="CB474" s="599">
        <v>0</v>
      </c>
      <c r="CC474" s="592"/>
      <c r="CD474" s="827"/>
      <c r="CE474" s="597">
        <v>1</v>
      </c>
      <c r="CF474" s="599">
        <v>0</v>
      </c>
      <c r="CG474" s="599">
        <v>0</v>
      </c>
      <c r="CH474" s="599">
        <v>0</v>
      </c>
      <c r="CI474" s="599">
        <v>0</v>
      </c>
      <c r="CJ474" s="599">
        <v>0</v>
      </c>
      <c r="CK474" s="599">
        <v>0</v>
      </c>
      <c r="CL474" s="599">
        <v>0</v>
      </c>
      <c r="CM474" s="599">
        <v>0</v>
      </c>
      <c r="CN474" s="599">
        <v>0</v>
      </c>
      <c r="CO474" s="599">
        <v>0</v>
      </c>
      <c r="CP474"/>
      <c r="CQ474" s="827"/>
      <c r="CR474" s="597">
        <v>1</v>
      </c>
      <c r="CS474" s="599">
        <v>0</v>
      </c>
      <c r="CT474" s="599">
        <v>0</v>
      </c>
      <c r="CU474" s="599">
        <v>0</v>
      </c>
      <c r="CV474" s="599">
        <v>0</v>
      </c>
      <c r="CW474" s="599">
        <v>0</v>
      </c>
      <c r="CX474" s="599">
        <v>0</v>
      </c>
      <c r="CY474" s="599">
        <v>0</v>
      </c>
      <c r="CZ474" s="599">
        <v>0</v>
      </c>
      <c r="DA474" s="599">
        <v>0</v>
      </c>
      <c r="DB474" s="599">
        <v>0</v>
      </c>
      <c r="DC474" s="592"/>
      <c r="DD474" s="827"/>
      <c r="DE474" s="597">
        <v>1</v>
      </c>
      <c r="DF474" s="599">
        <v>0</v>
      </c>
      <c r="DG474" s="599">
        <v>0</v>
      </c>
      <c r="DH474" s="599">
        <v>0</v>
      </c>
      <c r="DI474" s="599">
        <v>0</v>
      </c>
      <c r="DJ474" s="599">
        <v>0</v>
      </c>
      <c r="DK474" s="599">
        <v>0</v>
      </c>
      <c r="DL474" s="599">
        <v>0</v>
      </c>
      <c r="DM474" s="599">
        <v>0</v>
      </c>
      <c r="DN474" s="599">
        <v>0</v>
      </c>
      <c r="DO474" s="599">
        <v>0</v>
      </c>
    </row>
    <row r="475" spans="1:119" ht="13.5" customHeight="1" x14ac:dyDescent="0.2">
      <c r="A475"/>
      <c r="B475" s="838"/>
      <c r="C475" s="592"/>
      <c r="D475" s="827"/>
      <c r="E475" s="597" t="s">
        <v>45</v>
      </c>
      <c r="F475" s="599">
        <v>1</v>
      </c>
      <c r="G475" s="599">
        <v>0</v>
      </c>
      <c r="H475" s="599">
        <v>0</v>
      </c>
      <c r="I475" s="599">
        <v>2</v>
      </c>
      <c r="J475" s="599">
        <v>0</v>
      </c>
      <c r="K475" s="599">
        <v>4</v>
      </c>
      <c r="L475" s="599">
        <v>0</v>
      </c>
      <c r="M475" s="599">
        <v>0</v>
      </c>
      <c r="N475" s="599">
        <v>0</v>
      </c>
      <c r="O475" s="599">
        <v>0</v>
      </c>
      <c r="P475" s="592"/>
      <c r="Q475" s="827"/>
      <c r="R475" s="597" t="s">
        <v>45</v>
      </c>
      <c r="S475" s="599">
        <v>0</v>
      </c>
      <c r="T475" s="599">
        <v>0</v>
      </c>
      <c r="U475" s="599">
        <v>0</v>
      </c>
      <c r="V475" s="599">
        <v>1</v>
      </c>
      <c r="W475" s="599">
        <v>0</v>
      </c>
      <c r="X475" s="599">
        <v>1</v>
      </c>
      <c r="Y475" s="599">
        <v>0</v>
      </c>
      <c r="Z475" s="599">
        <v>0</v>
      </c>
      <c r="AA475" s="599">
        <v>0</v>
      </c>
      <c r="AB475" s="599">
        <v>0</v>
      </c>
      <c r="AC475" s="592"/>
      <c r="AD475" s="827"/>
      <c r="AE475" s="597" t="s">
        <v>45</v>
      </c>
      <c r="AF475" s="599">
        <v>1</v>
      </c>
      <c r="AG475" s="599">
        <v>0</v>
      </c>
      <c r="AH475" s="599">
        <v>0</v>
      </c>
      <c r="AI475" s="599">
        <v>1</v>
      </c>
      <c r="AJ475" s="599">
        <v>0</v>
      </c>
      <c r="AK475" s="599">
        <v>3</v>
      </c>
      <c r="AL475" s="599">
        <v>0</v>
      </c>
      <c r="AM475" s="599">
        <v>0</v>
      </c>
      <c r="AN475" s="599">
        <v>0</v>
      </c>
      <c r="AO475" s="599">
        <v>0</v>
      </c>
      <c r="AP475" s="591"/>
      <c r="AQ475" s="827"/>
      <c r="AR475" s="597" t="s">
        <v>45</v>
      </c>
      <c r="AS475" s="599">
        <v>0</v>
      </c>
      <c r="AT475" s="599">
        <v>0</v>
      </c>
      <c r="AU475" s="599">
        <v>0</v>
      </c>
      <c r="AV475" s="599">
        <v>1</v>
      </c>
      <c r="AW475" s="599">
        <v>0</v>
      </c>
      <c r="AX475" s="599">
        <v>0</v>
      </c>
      <c r="AY475" s="599">
        <v>0</v>
      </c>
      <c r="AZ475" s="599">
        <v>0</v>
      </c>
      <c r="BA475" s="599">
        <v>0</v>
      </c>
      <c r="BB475" s="599">
        <v>0</v>
      </c>
      <c r="BC475" s="592"/>
      <c r="BD475" s="827"/>
      <c r="BE475" s="597" t="s">
        <v>45</v>
      </c>
      <c r="BF475" s="599">
        <v>1</v>
      </c>
      <c r="BG475" s="599">
        <v>0</v>
      </c>
      <c r="BH475" s="599">
        <v>0</v>
      </c>
      <c r="BI475" s="599">
        <v>1</v>
      </c>
      <c r="BJ475" s="599">
        <v>0</v>
      </c>
      <c r="BK475" s="599">
        <v>4</v>
      </c>
      <c r="BL475" s="599">
        <v>0</v>
      </c>
      <c r="BM475" s="599">
        <v>0</v>
      </c>
      <c r="BN475" s="599">
        <v>0</v>
      </c>
      <c r="BO475" s="599">
        <v>0</v>
      </c>
      <c r="BP475"/>
      <c r="BQ475" s="827"/>
      <c r="BR475" s="597" t="s">
        <v>45</v>
      </c>
      <c r="BS475" s="599">
        <v>0</v>
      </c>
      <c r="BT475" s="599">
        <v>0</v>
      </c>
      <c r="BU475" s="599">
        <v>0</v>
      </c>
      <c r="BV475" s="599">
        <v>1</v>
      </c>
      <c r="BW475" s="599">
        <v>0</v>
      </c>
      <c r="BX475" s="599">
        <v>0</v>
      </c>
      <c r="BY475" s="599">
        <v>0</v>
      </c>
      <c r="BZ475" s="599">
        <v>0</v>
      </c>
      <c r="CA475" s="599">
        <v>0</v>
      </c>
      <c r="CB475" s="599">
        <v>0</v>
      </c>
      <c r="CC475" s="592"/>
      <c r="CD475" s="827"/>
      <c r="CE475" s="597" t="s">
        <v>45</v>
      </c>
      <c r="CF475" s="599">
        <v>1</v>
      </c>
      <c r="CG475" s="599">
        <v>0</v>
      </c>
      <c r="CH475" s="599">
        <v>0</v>
      </c>
      <c r="CI475" s="599">
        <v>1</v>
      </c>
      <c r="CJ475" s="599">
        <v>0</v>
      </c>
      <c r="CK475" s="599">
        <v>4</v>
      </c>
      <c r="CL475" s="599">
        <v>0</v>
      </c>
      <c r="CM475" s="599">
        <v>0</v>
      </c>
      <c r="CN475" s="599">
        <v>0</v>
      </c>
      <c r="CO475" s="599">
        <v>0</v>
      </c>
      <c r="CP475"/>
      <c r="CQ475" s="827"/>
      <c r="CR475" s="597" t="s">
        <v>45</v>
      </c>
      <c r="CS475" s="599">
        <v>0</v>
      </c>
      <c r="CT475" s="599">
        <v>0</v>
      </c>
      <c r="CU475" s="599">
        <v>0</v>
      </c>
      <c r="CV475" s="599">
        <v>2</v>
      </c>
      <c r="CW475" s="599">
        <v>0</v>
      </c>
      <c r="CX475" s="599">
        <v>3</v>
      </c>
      <c r="CY475" s="599">
        <v>0</v>
      </c>
      <c r="CZ475" s="599">
        <v>0</v>
      </c>
      <c r="DA475" s="599">
        <v>0</v>
      </c>
      <c r="DB475" s="599">
        <v>0</v>
      </c>
      <c r="DC475" s="592"/>
      <c r="DD475" s="827"/>
      <c r="DE475" s="597" t="s">
        <v>45</v>
      </c>
      <c r="DF475" s="599">
        <v>1</v>
      </c>
      <c r="DG475" s="599">
        <v>0</v>
      </c>
      <c r="DH475" s="599">
        <v>0</v>
      </c>
      <c r="DI475" s="599">
        <v>0</v>
      </c>
      <c r="DJ475" s="599">
        <v>0</v>
      </c>
      <c r="DK475" s="599">
        <v>1</v>
      </c>
      <c r="DL475" s="599">
        <v>0</v>
      </c>
      <c r="DM475" s="599">
        <v>0</v>
      </c>
      <c r="DN475" s="599">
        <v>0</v>
      </c>
      <c r="DO475" s="599">
        <v>0</v>
      </c>
    </row>
    <row r="476" spans="1:119" ht="13.5" customHeight="1" x14ac:dyDescent="0.2">
      <c r="A476"/>
      <c r="B476" s="838"/>
      <c r="C476" s="592"/>
      <c r="D476" s="827"/>
      <c r="E476" s="597" t="s">
        <v>33</v>
      </c>
      <c r="F476" s="599">
        <v>2</v>
      </c>
      <c r="G476" s="599">
        <v>1</v>
      </c>
      <c r="H476" s="599">
        <v>0</v>
      </c>
      <c r="I476" s="599">
        <v>1</v>
      </c>
      <c r="J476" s="599">
        <v>0</v>
      </c>
      <c r="K476" s="599">
        <v>0</v>
      </c>
      <c r="L476" s="599">
        <v>1</v>
      </c>
      <c r="M476" s="599">
        <v>0</v>
      </c>
      <c r="N476" s="599">
        <v>0</v>
      </c>
      <c r="O476" s="599">
        <v>0</v>
      </c>
      <c r="P476" s="592"/>
      <c r="Q476" s="827"/>
      <c r="R476" s="597" t="s">
        <v>33</v>
      </c>
      <c r="S476" s="599">
        <v>1</v>
      </c>
      <c r="T476" s="599">
        <v>1</v>
      </c>
      <c r="U476" s="599">
        <v>0</v>
      </c>
      <c r="V476" s="599">
        <v>0</v>
      </c>
      <c r="W476" s="599">
        <v>0</v>
      </c>
      <c r="X476" s="599">
        <v>0</v>
      </c>
      <c r="Y476" s="599">
        <v>0</v>
      </c>
      <c r="Z476" s="599">
        <v>0</v>
      </c>
      <c r="AA476" s="599">
        <v>0</v>
      </c>
      <c r="AB476" s="599">
        <v>0</v>
      </c>
      <c r="AC476" s="592"/>
      <c r="AD476" s="827"/>
      <c r="AE476" s="597" t="s">
        <v>33</v>
      </c>
      <c r="AF476" s="599">
        <v>1</v>
      </c>
      <c r="AG476" s="599">
        <v>0</v>
      </c>
      <c r="AH476" s="599">
        <v>0</v>
      </c>
      <c r="AI476" s="599">
        <v>1</v>
      </c>
      <c r="AJ476" s="599">
        <v>0</v>
      </c>
      <c r="AK476" s="599">
        <v>0</v>
      </c>
      <c r="AL476" s="599">
        <v>1</v>
      </c>
      <c r="AM476" s="599">
        <v>0</v>
      </c>
      <c r="AN476" s="599">
        <v>0</v>
      </c>
      <c r="AO476" s="599">
        <v>0</v>
      </c>
      <c r="AP476" s="591"/>
      <c r="AQ476" s="827"/>
      <c r="AR476" s="597" t="s">
        <v>33</v>
      </c>
      <c r="AS476" s="599">
        <v>1</v>
      </c>
      <c r="AT476" s="599">
        <v>0</v>
      </c>
      <c r="AU476" s="599">
        <v>0</v>
      </c>
      <c r="AV476" s="599">
        <v>0</v>
      </c>
      <c r="AW476" s="599">
        <v>0</v>
      </c>
      <c r="AX476" s="599">
        <v>0</v>
      </c>
      <c r="AY476" s="599">
        <v>0</v>
      </c>
      <c r="AZ476" s="599">
        <v>0</v>
      </c>
      <c r="BA476" s="599">
        <v>0</v>
      </c>
      <c r="BB476" s="599">
        <v>0</v>
      </c>
      <c r="BC476" s="592"/>
      <c r="BD476" s="827"/>
      <c r="BE476" s="597" t="s">
        <v>33</v>
      </c>
      <c r="BF476" s="599">
        <v>1</v>
      </c>
      <c r="BG476" s="599">
        <v>1</v>
      </c>
      <c r="BH476" s="599">
        <v>0</v>
      </c>
      <c r="BI476" s="599">
        <v>1</v>
      </c>
      <c r="BJ476" s="599">
        <v>0</v>
      </c>
      <c r="BK476" s="599">
        <v>0</v>
      </c>
      <c r="BL476" s="599">
        <v>1</v>
      </c>
      <c r="BM476" s="599">
        <v>0</v>
      </c>
      <c r="BN476" s="599">
        <v>0</v>
      </c>
      <c r="BO476" s="599">
        <v>0</v>
      </c>
      <c r="BP476"/>
      <c r="BQ476" s="827"/>
      <c r="BR476" s="597" t="s">
        <v>33</v>
      </c>
      <c r="BS476" s="599">
        <v>2</v>
      </c>
      <c r="BT476" s="599">
        <v>0</v>
      </c>
      <c r="BU476" s="599">
        <v>0</v>
      </c>
      <c r="BV476" s="599">
        <v>0</v>
      </c>
      <c r="BW476" s="599">
        <v>0</v>
      </c>
      <c r="BX476" s="599">
        <v>0</v>
      </c>
      <c r="BY476" s="599">
        <v>0</v>
      </c>
      <c r="BZ476" s="599">
        <v>0</v>
      </c>
      <c r="CA476" s="599">
        <v>0</v>
      </c>
      <c r="CB476" s="599">
        <v>0</v>
      </c>
      <c r="CC476" s="592"/>
      <c r="CD476" s="827"/>
      <c r="CE476" s="597" t="s">
        <v>33</v>
      </c>
      <c r="CF476" s="599">
        <v>0</v>
      </c>
      <c r="CG476" s="599">
        <v>1</v>
      </c>
      <c r="CH476" s="599">
        <v>0</v>
      </c>
      <c r="CI476" s="599">
        <v>1</v>
      </c>
      <c r="CJ476" s="599">
        <v>0</v>
      </c>
      <c r="CK476" s="599">
        <v>0</v>
      </c>
      <c r="CL476" s="599">
        <v>1</v>
      </c>
      <c r="CM476" s="599">
        <v>0</v>
      </c>
      <c r="CN476" s="599">
        <v>0</v>
      </c>
      <c r="CO476" s="599">
        <v>0</v>
      </c>
      <c r="CP476"/>
      <c r="CQ476" s="827"/>
      <c r="CR476" s="597" t="s">
        <v>33</v>
      </c>
      <c r="CS476" s="599">
        <v>1</v>
      </c>
      <c r="CT476" s="599">
        <v>1</v>
      </c>
      <c r="CU476" s="599">
        <v>0</v>
      </c>
      <c r="CV476" s="599">
        <v>0</v>
      </c>
      <c r="CW476" s="599">
        <v>0</v>
      </c>
      <c r="CX476" s="599">
        <v>0</v>
      </c>
      <c r="CY476" s="599">
        <v>1</v>
      </c>
      <c r="CZ476" s="599">
        <v>0</v>
      </c>
      <c r="DA476" s="599">
        <v>0</v>
      </c>
      <c r="DB476" s="599">
        <v>0</v>
      </c>
      <c r="DC476" s="592"/>
      <c r="DD476" s="827"/>
      <c r="DE476" s="597" t="s">
        <v>33</v>
      </c>
      <c r="DF476" s="599">
        <v>1</v>
      </c>
      <c r="DG476" s="599">
        <v>0</v>
      </c>
      <c r="DH476" s="599">
        <v>0</v>
      </c>
      <c r="DI476" s="599">
        <v>1</v>
      </c>
      <c r="DJ476" s="599">
        <v>0</v>
      </c>
      <c r="DK476" s="599">
        <v>0</v>
      </c>
      <c r="DL476" s="599">
        <v>0</v>
      </c>
      <c r="DM476" s="599">
        <v>0</v>
      </c>
      <c r="DN476" s="599">
        <v>0</v>
      </c>
      <c r="DO476" s="599">
        <v>0</v>
      </c>
    </row>
    <row r="477" spans="1:119" ht="13.5" customHeight="1" x14ac:dyDescent="0.2">
      <c r="A477"/>
      <c r="B477" s="838"/>
      <c r="C477" s="592"/>
      <c r="D477" s="827"/>
      <c r="E477" s="597" t="s">
        <v>34</v>
      </c>
      <c r="F477" s="599">
        <v>3</v>
      </c>
      <c r="G477" s="599">
        <v>3</v>
      </c>
      <c r="H477" s="599">
        <v>3</v>
      </c>
      <c r="I477" s="599">
        <v>2</v>
      </c>
      <c r="J477" s="599">
        <v>1</v>
      </c>
      <c r="K477" s="599">
        <v>0</v>
      </c>
      <c r="L477" s="599">
        <v>0</v>
      </c>
      <c r="M477" s="599">
        <v>0</v>
      </c>
      <c r="N477" s="599">
        <v>0</v>
      </c>
      <c r="O477" s="599">
        <v>0</v>
      </c>
      <c r="P477" s="592"/>
      <c r="Q477" s="827"/>
      <c r="R477" s="597" t="s">
        <v>34</v>
      </c>
      <c r="S477" s="599">
        <v>0</v>
      </c>
      <c r="T477" s="599">
        <v>2</v>
      </c>
      <c r="U477" s="599">
        <v>0</v>
      </c>
      <c r="V477" s="599">
        <v>2</v>
      </c>
      <c r="W477" s="599">
        <v>0</v>
      </c>
      <c r="X477" s="599">
        <v>0</v>
      </c>
      <c r="Y477" s="599">
        <v>0</v>
      </c>
      <c r="Z477" s="599">
        <v>0</v>
      </c>
      <c r="AA477" s="599">
        <v>0</v>
      </c>
      <c r="AB477" s="599">
        <v>0</v>
      </c>
      <c r="AC477" s="592"/>
      <c r="AD477" s="827"/>
      <c r="AE477" s="597" t="s">
        <v>34</v>
      </c>
      <c r="AF477" s="599">
        <v>3</v>
      </c>
      <c r="AG477" s="599">
        <v>1</v>
      </c>
      <c r="AH477" s="599">
        <v>3</v>
      </c>
      <c r="AI477" s="599">
        <v>0</v>
      </c>
      <c r="AJ477" s="599">
        <v>1</v>
      </c>
      <c r="AK477" s="599">
        <v>0</v>
      </c>
      <c r="AL477" s="599">
        <v>0</v>
      </c>
      <c r="AM477" s="599">
        <v>0</v>
      </c>
      <c r="AN477" s="599">
        <v>0</v>
      </c>
      <c r="AO477" s="599">
        <v>0</v>
      </c>
      <c r="AP477" s="591"/>
      <c r="AQ477" s="827"/>
      <c r="AR477" s="597" t="s">
        <v>34</v>
      </c>
      <c r="AS477" s="599">
        <v>1</v>
      </c>
      <c r="AT477" s="599">
        <v>0</v>
      </c>
      <c r="AU477" s="599">
        <v>2</v>
      </c>
      <c r="AV477" s="599">
        <v>1</v>
      </c>
      <c r="AW477" s="599">
        <v>0</v>
      </c>
      <c r="AX477" s="599">
        <v>0</v>
      </c>
      <c r="AY477" s="599">
        <v>0</v>
      </c>
      <c r="AZ477" s="599">
        <v>0</v>
      </c>
      <c r="BA477" s="599">
        <v>0</v>
      </c>
      <c r="BB477" s="599">
        <v>0</v>
      </c>
      <c r="BC477" s="592"/>
      <c r="BD477" s="827"/>
      <c r="BE477" s="597" t="s">
        <v>34</v>
      </c>
      <c r="BF477" s="599">
        <v>2</v>
      </c>
      <c r="BG477" s="599">
        <v>3</v>
      </c>
      <c r="BH477" s="599">
        <v>1</v>
      </c>
      <c r="BI477" s="599">
        <v>1</v>
      </c>
      <c r="BJ477" s="599">
        <v>1</v>
      </c>
      <c r="BK477" s="599">
        <v>0</v>
      </c>
      <c r="BL477" s="599">
        <v>0</v>
      </c>
      <c r="BM477" s="599">
        <v>0</v>
      </c>
      <c r="BN477" s="599">
        <v>0</v>
      </c>
      <c r="BO477" s="599">
        <v>0</v>
      </c>
      <c r="BP477"/>
      <c r="BQ477" s="827"/>
      <c r="BR477" s="597" t="s">
        <v>34</v>
      </c>
      <c r="BS477" s="599">
        <v>1</v>
      </c>
      <c r="BT477" s="599">
        <v>0</v>
      </c>
      <c r="BU477" s="599">
        <v>1</v>
      </c>
      <c r="BV477" s="599">
        <v>0</v>
      </c>
      <c r="BW477" s="599">
        <v>0</v>
      </c>
      <c r="BX477" s="599">
        <v>0</v>
      </c>
      <c r="BY477" s="599">
        <v>0</v>
      </c>
      <c r="BZ477" s="599">
        <v>0</v>
      </c>
      <c r="CA477" s="599">
        <v>0</v>
      </c>
      <c r="CB477" s="599">
        <v>0</v>
      </c>
      <c r="CC477" s="592"/>
      <c r="CD477" s="827"/>
      <c r="CE477" s="597" t="s">
        <v>34</v>
      </c>
      <c r="CF477" s="599">
        <v>2</v>
      </c>
      <c r="CG477" s="599">
        <v>3</v>
      </c>
      <c r="CH477" s="599">
        <v>2</v>
      </c>
      <c r="CI477" s="599">
        <v>2</v>
      </c>
      <c r="CJ477" s="599">
        <v>1</v>
      </c>
      <c r="CK477" s="599">
        <v>0</v>
      </c>
      <c r="CL477" s="599">
        <v>0</v>
      </c>
      <c r="CM477" s="599">
        <v>0</v>
      </c>
      <c r="CN477" s="599">
        <v>0</v>
      </c>
      <c r="CO477" s="599">
        <v>0</v>
      </c>
      <c r="CP477"/>
      <c r="CQ477" s="827"/>
      <c r="CR477" s="597" t="s">
        <v>34</v>
      </c>
      <c r="CS477" s="599">
        <v>2</v>
      </c>
      <c r="CT477" s="599">
        <v>1</v>
      </c>
      <c r="CU477" s="599">
        <v>1</v>
      </c>
      <c r="CV477" s="599">
        <v>1</v>
      </c>
      <c r="CW477" s="599">
        <v>1</v>
      </c>
      <c r="CX477" s="599">
        <v>0</v>
      </c>
      <c r="CY477" s="599">
        <v>0</v>
      </c>
      <c r="CZ477" s="599">
        <v>0</v>
      </c>
      <c r="DA477" s="599">
        <v>0</v>
      </c>
      <c r="DB477" s="599">
        <v>0</v>
      </c>
      <c r="DC477" s="592"/>
      <c r="DD477" s="827"/>
      <c r="DE477" s="597" t="s">
        <v>34</v>
      </c>
      <c r="DF477" s="599">
        <v>1</v>
      </c>
      <c r="DG477" s="599">
        <v>2</v>
      </c>
      <c r="DH477" s="599">
        <v>2</v>
      </c>
      <c r="DI477" s="599">
        <v>1</v>
      </c>
      <c r="DJ477" s="599">
        <v>0</v>
      </c>
      <c r="DK477" s="599">
        <v>0</v>
      </c>
      <c r="DL477" s="599">
        <v>0</v>
      </c>
      <c r="DM477" s="599">
        <v>0</v>
      </c>
      <c r="DN477" s="599">
        <v>0</v>
      </c>
      <c r="DO477" s="599">
        <v>0</v>
      </c>
    </row>
    <row r="478" spans="1:119" ht="13.5" customHeight="1" x14ac:dyDescent="0.2">
      <c r="A478"/>
      <c r="B478" s="838"/>
      <c r="C478" s="592"/>
      <c r="D478" s="827"/>
      <c r="E478" s="597" t="s">
        <v>35</v>
      </c>
      <c r="F478" s="599">
        <v>1</v>
      </c>
      <c r="G478" s="599">
        <v>10</v>
      </c>
      <c r="H478" s="599">
        <v>6</v>
      </c>
      <c r="I478" s="599">
        <v>8</v>
      </c>
      <c r="J478" s="599">
        <v>2</v>
      </c>
      <c r="K478" s="599">
        <v>1</v>
      </c>
      <c r="L478" s="599">
        <v>1</v>
      </c>
      <c r="M478" s="599">
        <v>0</v>
      </c>
      <c r="N478" s="599">
        <v>0</v>
      </c>
      <c r="O478" s="599">
        <v>0</v>
      </c>
      <c r="P478" s="592"/>
      <c r="Q478" s="827"/>
      <c r="R478" s="597" t="s">
        <v>35</v>
      </c>
      <c r="S478" s="599">
        <v>1</v>
      </c>
      <c r="T478" s="599">
        <v>5</v>
      </c>
      <c r="U478" s="599">
        <v>1</v>
      </c>
      <c r="V478" s="599">
        <v>4</v>
      </c>
      <c r="W478" s="599">
        <v>2</v>
      </c>
      <c r="X478" s="599">
        <v>0</v>
      </c>
      <c r="Y478" s="599">
        <v>0</v>
      </c>
      <c r="Z478" s="599">
        <v>0</v>
      </c>
      <c r="AA478" s="599">
        <v>0</v>
      </c>
      <c r="AB478" s="599">
        <v>0</v>
      </c>
      <c r="AC478" s="592"/>
      <c r="AD478" s="827"/>
      <c r="AE478" s="597" t="s">
        <v>35</v>
      </c>
      <c r="AF478" s="599">
        <v>0</v>
      </c>
      <c r="AG478" s="599">
        <v>5</v>
      </c>
      <c r="AH478" s="599">
        <v>5</v>
      </c>
      <c r="AI478" s="599">
        <v>4</v>
      </c>
      <c r="AJ478" s="599">
        <v>0</v>
      </c>
      <c r="AK478" s="599">
        <v>1</v>
      </c>
      <c r="AL478" s="599">
        <v>1</v>
      </c>
      <c r="AM478" s="599">
        <v>0</v>
      </c>
      <c r="AN478" s="599">
        <v>0</v>
      </c>
      <c r="AO478" s="599">
        <v>0</v>
      </c>
      <c r="AP478" s="591"/>
      <c r="AQ478" s="827"/>
      <c r="AR478" s="597" t="s">
        <v>35</v>
      </c>
      <c r="AS478" s="599">
        <v>1</v>
      </c>
      <c r="AT478" s="599">
        <v>2</v>
      </c>
      <c r="AU478" s="599">
        <v>1</v>
      </c>
      <c r="AV478" s="599">
        <v>2</v>
      </c>
      <c r="AW478" s="599">
        <v>0</v>
      </c>
      <c r="AX478" s="599">
        <v>1</v>
      </c>
      <c r="AY478" s="599">
        <v>0</v>
      </c>
      <c r="AZ478" s="599">
        <v>0</v>
      </c>
      <c r="BA478" s="599">
        <v>0</v>
      </c>
      <c r="BB478" s="599">
        <v>0</v>
      </c>
      <c r="BC478" s="592"/>
      <c r="BD478" s="827"/>
      <c r="BE478" s="597" t="s">
        <v>35</v>
      </c>
      <c r="BF478" s="599">
        <v>0</v>
      </c>
      <c r="BG478" s="599">
        <v>8</v>
      </c>
      <c r="BH478" s="599">
        <v>5</v>
      </c>
      <c r="BI478" s="599">
        <v>6</v>
      </c>
      <c r="BJ478" s="599">
        <v>2</v>
      </c>
      <c r="BK478" s="599">
        <v>0</v>
      </c>
      <c r="BL478" s="599">
        <v>1</v>
      </c>
      <c r="BM478" s="599">
        <v>0</v>
      </c>
      <c r="BN478" s="599">
        <v>0</v>
      </c>
      <c r="BO478" s="599">
        <v>0</v>
      </c>
      <c r="BP478"/>
      <c r="BQ478" s="827"/>
      <c r="BR478" s="597" t="s">
        <v>35</v>
      </c>
      <c r="BS478" s="599">
        <v>0</v>
      </c>
      <c r="BT478" s="599">
        <v>0</v>
      </c>
      <c r="BU478" s="599">
        <v>1</v>
      </c>
      <c r="BV478" s="599">
        <v>3</v>
      </c>
      <c r="BW478" s="599">
        <v>1</v>
      </c>
      <c r="BX478" s="599">
        <v>0</v>
      </c>
      <c r="BY478" s="599">
        <v>0</v>
      </c>
      <c r="BZ478" s="599">
        <v>0</v>
      </c>
      <c r="CA478" s="599">
        <v>0</v>
      </c>
      <c r="CB478" s="599">
        <v>0</v>
      </c>
      <c r="CC478" s="592"/>
      <c r="CD478" s="827"/>
      <c r="CE478" s="597" t="s">
        <v>35</v>
      </c>
      <c r="CF478" s="599">
        <v>1</v>
      </c>
      <c r="CG478" s="599">
        <v>10</v>
      </c>
      <c r="CH478" s="599">
        <v>5</v>
      </c>
      <c r="CI478" s="599">
        <v>5</v>
      </c>
      <c r="CJ478" s="599">
        <v>1</v>
      </c>
      <c r="CK478" s="599">
        <v>1</v>
      </c>
      <c r="CL478" s="599">
        <v>1</v>
      </c>
      <c r="CM478" s="599">
        <v>0</v>
      </c>
      <c r="CN478" s="599">
        <v>0</v>
      </c>
      <c r="CO478" s="599">
        <v>0</v>
      </c>
      <c r="CP478"/>
      <c r="CQ478" s="827"/>
      <c r="CR478" s="597" t="s">
        <v>35</v>
      </c>
      <c r="CS478" s="599">
        <v>0</v>
      </c>
      <c r="CT478" s="599">
        <v>4</v>
      </c>
      <c r="CU478" s="599">
        <v>2</v>
      </c>
      <c r="CV478" s="599">
        <v>5</v>
      </c>
      <c r="CW478" s="599">
        <v>2</v>
      </c>
      <c r="CX478" s="599">
        <v>0</v>
      </c>
      <c r="CY478" s="599">
        <v>1</v>
      </c>
      <c r="CZ478" s="599">
        <v>0</v>
      </c>
      <c r="DA478" s="599">
        <v>0</v>
      </c>
      <c r="DB478" s="599">
        <v>0</v>
      </c>
      <c r="DC478" s="592"/>
      <c r="DD478" s="827"/>
      <c r="DE478" s="597" t="s">
        <v>35</v>
      </c>
      <c r="DF478" s="599">
        <v>1</v>
      </c>
      <c r="DG478" s="599">
        <v>6</v>
      </c>
      <c r="DH478" s="599">
        <v>4</v>
      </c>
      <c r="DI478" s="599">
        <v>3</v>
      </c>
      <c r="DJ478" s="599">
        <v>0</v>
      </c>
      <c r="DK478" s="599">
        <v>1</v>
      </c>
      <c r="DL478" s="599">
        <v>0</v>
      </c>
      <c r="DM478" s="599">
        <v>0</v>
      </c>
      <c r="DN478" s="599">
        <v>0</v>
      </c>
      <c r="DO478" s="599">
        <v>0</v>
      </c>
    </row>
    <row r="479" spans="1:119" ht="13.5" customHeight="1" x14ac:dyDescent="0.2">
      <c r="A479"/>
      <c r="B479" s="838"/>
      <c r="C479" s="592"/>
      <c r="D479" s="827"/>
      <c r="E479" s="597" t="s">
        <v>36</v>
      </c>
      <c r="F479" s="599">
        <v>9</v>
      </c>
      <c r="G479" s="599">
        <v>18</v>
      </c>
      <c r="H479" s="599">
        <v>13</v>
      </c>
      <c r="I479" s="599">
        <v>22</v>
      </c>
      <c r="J479" s="599">
        <v>20</v>
      </c>
      <c r="K479" s="599">
        <v>5</v>
      </c>
      <c r="L479" s="599">
        <v>5</v>
      </c>
      <c r="M479" s="599">
        <v>0</v>
      </c>
      <c r="N479" s="599">
        <v>0</v>
      </c>
      <c r="O479" s="599">
        <v>0</v>
      </c>
      <c r="P479" s="592"/>
      <c r="Q479" s="827"/>
      <c r="R479" s="597" t="s">
        <v>36</v>
      </c>
      <c r="S479" s="599">
        <v>3</v>
      </c>
      <c r="T479" s="599">
        <v>7</v>
      </c>
      <c r="U479" s="599">
        <v>7</v>
      </c>
      <c r="V479" s="599">
        <v>11</v>
      </c>
      <c r="W479" s="599">
        <v>8</v>
      </c>
      <c r="X479" s="599">
        <v>3</v>
      </c>
      <c r="Y479" s="599">
        <v>2</v>
      </c>
      <c r="Z479" s="599">
        <v>0</v>
      </c>
      <c r="AA479" s="599">
        <v>0</v>
      </c>
      <c r="AB479" s="599">
        <v>0</v>
      </c>
      <c r="AC479" s="592"/>
      <c r="AD479" s="827"/>
      <c r="AE479" s="597" t="s">
        <v>36</v>
      </c>
      <c r="AF479" s="599">
        <v>6</v>
      </c>
      <c r="AG479" s="599">
        <v>11</v>
      </c>
      <c r="AH479" s="599">
        <v>6</v>
      </c>
      <c r="AI479" s="599">
        <v>11</v>
      </c>
      <c r="AJ479" s="599">
        <v>12</v>
      </c>
      <c r="AK479" s="599">
        <v>2</v>
      </c>
      <c r="AL479" s="599">
        <v>3</v>
      </c>
      <c r="AM479" s="599">
        <v>0</v>
      </c>
      <c r="AN479" s="599">
        <v>0</v>
      </c>
      <c r="AO479" s="599">
        <v>0</v>
      </c>
      <c r="AP479" s="591"/>
      <c r="AQ479" s="827"/>
      <c r="AR479" s="597" t="s">
        <v>36</v>
      </c>
      <c r="AS479" s="599">
        <v>4</v>
      </c>
      <c r="AT479" s="599">
        <v>8</v>
      </c>
      <c r="AU479" s="599">
        <v>6</v>
      </c>
      <c r="AV479" s="599">
        <v>8</v>
      </c>
      <c r="AW479" s="599">
        <v>4</v>
      </c>
      <c r="AX479" s="599">
        <v>0</v>
      </c>
      <c r="AY479" s="599">
        <v>2</v>
      </c>
      <c r="AZ479" s="599">
        <v>0</v>
      </c>
      <c r="BA479" s="599">
        <v>0</v>
      </c>
      <c r="BB479" s="599">
        <v>0</v>
      </c>
      <c r="BC479" s="592"/>
      <c r="BD479" s="827"/>
      <c r="BE479" s="597" t="s">
        <v>36</v>
      </c>
      <c r="BF479" s="599">
        <v>5</v>
      </c>
      <c r="BG479" s="599">
        <v>10</v>
      </c>
      <c r="BH479" s="599">
        <v>7</v>
      </c>
      <c r="BI479" s="599">
        <v>14</v>
      </c>
      <c r="BJ479" s="599">
        <v>16</v>
      </c>
      <c r="BK479" s="599">
        <v>5</v>
      </c>
      <c r="BL479" s="599">
        <v>3</v>
      </c>
      <c r="BM479" s="599">
        <v>0</v>
      </c>
      <c r="BN479" s="599">
        <v>0</v>
      </c>
      <c r="BO479" s="599">
        <v>0</v>
      </c>
      <c r="BP479"/>
      <c r="BQ479" s="827"/>
      <c r="BR479" s="597" t="s">
        <v>36</v>
      </c>
      <c r="BS479" s="599">
        <v>2</v>
      </c>
      <c r="BT479" s="599">
        <v>3</v>
      </c>
      <c r="BU479" s="599">
        <v>2</v>
      </c>
      <c r="BV479" s="599">
        <v>3</v>
      </c>
      <c r="BW479" s="599">
        <v>2</v>
      </c>
      <c r="BX479" s="599">
        <v>0</v>
      </c>
      <c r="BY479" s="599">
        <v>1</v>
      </c>
      <c r="BZ479" s="599">
        <v>0</v>
      </c>
      <c r="CA479" s="599">
        <v>0</v>
      </c>
      <c r="CB479" s="599">
        <v>0</v>
      </c>
      <c r="CC479" s="592"/>
      <c r="CD479" s="827"/>
      <c r="CE479" s="597" t="s">
        <v>36</v>
      </c>
      <c r="CF479" s="599">
        <v>7</v>
      </c>
      <c r="CG479" s="599">
        <v>15</v>
      </c>
      <c r="CH479" s="599">
        <v>11</v>
      </c>
      <c r="CI479" s="599">
        <v>19</v>
      </c>
      <c r="CJ479" s="599">
        <v>18</v>
      </c>
      <c r="CK479" s="599">
        <v>5</v>
      </c>
      <c r="CL479" s="599">
        <v>4</v>
      </c>
      <c r="CM479" s="599">
        <v>0</v>
      </c>
      <c r="CN479" s="599">
        <v>0</v>
      </c>
      <c r="CO479" s="599">
        <v>0</v>
      </c>
      <c r="CP479"/>
      <c r="CQ479" s="827"/>
      <c r="CR479" s="597" t="s">
        <v>36</v>
      </c>
      <c r="CS479" s="599">
        <v>2</v>
      </c>
      <c r="CT479" s="599">
        <v>7</v>
      </c>
      <c r="CU479" s="599">
        <v>9</v>
      </c>
      <c r="CV479" s="599">
        <v>7</v>
      </c>
      <c r="CW479" s="599">
        <v>10</v>
      </c>
      <c r="CX479" s="599">
        <v>2</v>
      </c>
      <c r="CY479" s="599">
        <v>4</v>
      </c>
      <c r="CZ479" s="599">
        <v>0</v>
      </c>
      <c r="DA479" s="599">
        <v>0</v>
      </c>
      <c r="DB479" s="599">
        <v>0</v>
      </c>
      <c r="DC479" s="592"/>
      <c r="DD479" s="827"/>
      <c r="DE479" s="597" t="s">
        <v>36</v>
      </c>
      <c r="DF479" s="599">
        <v>7</v>
      </c>
      <c r="DG479" s="599">
        <v>11</v>
      </c>
      <c r="DH479" s="599">
        <v>4</v>
      </c>
      <c r="DI479" s="599">
        <v>15</v>
      </c>
      <c r="DJ479" s="599">
        <v>10</v>
      </c>
      <c r="DK479" s="599">
        <v>3</v>
      </c>
      <c r="DL479" s="599">
        <v>1</v>
      </c>
      <c r="DM479" s="599">
        <v>0</v>
      </c>
      <c r="DN479" s="599">
        <v>0</v>
      </c>
      <c r="DO479" s="599">
        <v>0</v>
      </c>
    </row>
    <row r="480" spans="1:119" ht="13.5" customHeight="1" x14ac:dyDescent="0.2">
      <c r="A480"/>
      <c r="B480" s="838"/>
      <c r="C480" s="592"/>
      <c r="D480" s="827"/>
      <c r="E480" s="597" t="s">
        <v>37</v>
      </c>
      <c r="F480" s="599">
        <v>4</v>
      </c>
      <c r="G480" s="599">
        <v>23</v>
      </c>
      <c r="H480" s="599">
        <v>35</v>
      </c>
      <c r="I480" s="599">
        <v>85</v>
      </c>
      <c r="J480" s="599">
        <v>51</v>
      </c>
      <c r="K480" s="599">
        <v>32</v>
      </c>
      <c r="L480" s="599">
        <v>12</v>
      </c>
      <c r="M480" s="599">
        <v>4</v>
      </c>
      <c r="N480" s="599">
        <v>1</v>
      </c>
      <c r="O480" s="599">
        <v>0</v>
      </c>
      <c r="P480" s="592"/>
      <c r="Q480" s="827"/>
      <c r="R480" s="597" t="s">
        <v>37</v>
      </c>
      <c r="S480" s="599">
        <v>1</v>
      </c>
      <c r="T480" s="599">
        <v>9</v>
      </c>
      <c r="U480" s="599">
        <v>17</v>
      </c>
      <c r="V480" s="599">
        <v>29</v>
      </c>
      <c r="W480" s="599">
        <v>22</v>
      </c>
      <c r="X480" s="599">
        <v>15</v>
      </c>
      <c r="Y480" s="599">
        <v>2</v>
      </c>
      <c r="Z480" s="599">
        <v>2</v>
      </c>
      <c r="AA480" s="599">
        <v>0</v>
      </c>
      <c r="AB480" s="599">
        <v>0</v>
      </c>
      <c r="AC480" s="592"/>
      <c r="AD480" s="827"/>
      <c r="AE480" s="597" t="s">
        <v>37</v>
      </c>
      <c r="AF480" s="599">
        <v>3</v>
      </c>
      <c r="AG480" s="599">
        <v>14</v>
      </c>
      <c r="AH480" s="599">
        <v>18</v>
      </c>
      <c r="AI480" s="599">
        <v>56</v>
      </c>
      <c r="AJ480" s="599">
        <v>29</v>
      </c>
      <c r="AK480" s="599">
        <v>17</v>
      </c>
      <c r="AL480" s="599">
        <v>10</v>
      </c>
      <c r="AM480" s="599">
        <v>2</v>
      </c>
      <c r="AN480" s="599">
        <v>1</v>
      </c>
      <c r="AO480" s="599">
        <v>0</v>
      </c>
      <c r="AP480" s="591"/>
      <c r="AQ480" s="827"/>
      <c r="AR480" s="597" t="s">
        <v>37</v>
      </c>
      <c r="AS480" s="599">
        <v>1</v>
      </c>
      <c r="AT480" s="599">
        <v>10</v>
      </c>
      <c r="AU480" s="599">
        <v>16</v>
      </c>
      <c r="AV480" s="599">
        <v>27</v>
      </c>
      <c r="AW480" s="599">
        <v>14</v>
      </c>
      <c r="AX480" s="599">
        <v>10</v>
      </c>
      <c r="AY480" s="599">
        <v>3</v>
      </c>
      <c r="AZ480" s="599">
        <v>0</v>
      </c>
      <c r="BA480" s="599">
        <v>0</v>
      </c>
      <c r="BB480" s="599">
        <v>0</v>
      </c>
      <c r="BC480" s="592"/>
      <c r="BD480" s="827"/>
      <c r="BE480" s="597" t="s">
        <v>37</v>
      </c>
      <c r="BF480" s="599">
        <v>3</v>
      </c>
      <c r="BG480" s="599">
        <v>13</v>
      </c>
      <c r="BH480" s="599">
        <v>19</v>
      </c>
      <c r="BI480" s="599">
        <v>58</v>
      </c>
      <c r="BJ480" s="599">
        <v>37</v>
      </c>
      <c r="BK480" s="599">
        <v>22</v>
      </c>
      <c r="BL480" s="599">
        <v>9</v>
      </c>
      <c r="BM480" s="599">
        <v>4</v>
      </c>
      <c r="BN480" s="599">
        <v>1</v>
      </c>
      <c r="BO480" s="599">
        <v>0</v>
      </c>
      <c r="BP480"/>
      <c r="BQ480" s="827"/>
      <c r="BR480" s="597" t="s">
        <v>37</v>
      </c>
      <c r="BS480" s="599">
        <v>1</v>
      </c>
      <c r="BT480" s="599">
        <v>4</v>
      </c>
      <c r="BU480" s="599">
        <v>4</v>
      </c>
      <c r="BV480" s="599">
        <v>6</v>
      </c>
      <c r="BW480" s="599">
        <v>3</v>
      </c>
      <c r="BX480" s="599">
        <v>1</v>
      </c>
      <c r="BY480" s="599">
        <v>1</v>
      </c>
      <c r="BZ480" s="599">
        <v>0</v>
      </c>
      <c r="CA480" s="599">
        <v>1</v>
      </c>
      <c r="CB480" s="599">
        <v>0</v>
      </c>
      <c r="CC480" s="592"/>
      <c r="CD480" s="827"/>
      <c r="CE480" s="597" t="s">
        <v>37</v>
      </c>
      <c r="CF480" s="599">
        <v>3</v>
      </c>
      <c r="CG480" s="599">
        <v>19</v>
      </c>
      <c r="CH480" s="599">
        <v>31</v>
      </c>
      <c r="CI480" s="599">
        <v>79</v>
      </c>
      <c r="CJ480" s="599">
        <v>48</v>
      </c>
      <c r="CK480" s="599">
        <v>31</v>
      </c>
      <c r="CL480" s="599">
        <v>11</v>
      </c>
      <c r="CM480" s="599">
        <v>4</v>
      </c>
      <c r="CN480" s="599">
        <v>0</v>
      </c>
      <c r="CO480" s="599">
        <v>0</v>
      </c>
      <c r="CP480"/>
      <c r="CQ480" s="827"/>
      <c r="CR480" s="597" t="s">
        <v>37</v>
      </c>
      <c r="CS480" s="599">
        <v>1</v>
      </c>
      <c r="CT480" s="599">
        <v>11</v>
      </c>
      <c r="CU480" s="599">
        <v>16</v>
      </c>
      <c r="CV480" s="599">
        <v>33</v>
      </c>
      <c r="CW480" s="599">
        <v>23</v>
      </c>
      <c r="CX480" s="599">
        <v>12</v>
      </c>
      <c r="CY480" s="599">
        <v>3</v>
      </c>
      <c r="CZ480" s="599">
        <v>0</v>
      </c>
      <c r="DA480" s="599">
        <v>0</v>
      </c>
      <c r="DB480" s="599">
        <v>0</v>
      </c>
      <c r="DC480" s="592"/>
      <c r="DD480" s="827"/>
      <c r="DE480" s="597" t="s">
        <v>37</v>
      </c>
      <c r="DF480" s="599">
        <v>3</v>
      </c>
      <c r="DG480" s="599">
        <v>12</v>
      </c>
      <c r="DH480" s="599">
        <v>19</v>
      </c>
      <c r="DI480" s="599">
        <v>52</v>
      </c>
      <c r="DJ480" s="599">
        <v>28</v>
      </c>
      <c r="DK480" s="599">
        <v>20</v>
      </c>
      <c r="DL480" s="599">
        <v>9</v>
      </c>
      <c r="DM480" s="599">
        <v>4</v>
      </c>
      <c r="DN480" s="599">
        <v>1</v>
      </c>
      <c r="DO480" s="599">
        <v>0</v>
      </c>
    </row>
    <row r="481" spans="1:119" ht="13.5" customHeight="1" x14ac:dyDescent="0.2">
      <c r="A481"/>
      <c r="B481" s="838"/>
      <c r="C481" s="592"/>
      <c r="D481" s="827"/>
      <c r="E481" s="597" t="s">
        <v>38</v>
      </c>
      <c r="F481" s="599">
        <v>6</v>
      </c>
      <c r="G481" s="599">
        <v>25</v>
      </c>
      <c r="H481" s="599">
        <v>84</v>
      </c>
      <c r="I481" s="599">
        <v>163</v>
      </c>
      <c r="J481" s="599">
        <v>104</v>
      </c>
      <c r="K481" s="599">
        <v>140</v>
      </c>
      <c r="L481" s="599">
        <v>87</v>
      </c>
      <c r="M481" s="599">
        <v>27</v>
      </c>
      <c r="N481" s="599">
        <v>12</v>
      </c>
      <c r="O481" s="599">
        <v>1</v>
      </c>
      <c r="P481" s="592"/>
      <c r="Q481" s="827"/>
      <c r="R481" s="597" t="s">
        <v>38</v>
      </c>
      <c r="S481" s="599">
        <v>0</v>
      </c>
      <c r="T481" s="599">
        <v>8</v>
      </c>
      <c r="U481" s="599">
        <v>32</v>
      </c>
      <c r="V481" s="599">
        <v>62</v>
      </c>
      <c r="W481" s="599">
        <v>33</v>
      </c>
      <c r="X481" s="599">
        <v>46</v>
      </c>
      <c r="Y481" s="599">
        <v>32</v>
      </c>
      <c r="Z481" s="599">
        <v>10</v>
      </c>
      <c r="AA481" s="599">
        <v>7</v>
      </c>
      <c r="AB481" s="599">
        <v>1</v>
      </c>
      <c r="AC481" s="592"/>
      <c r="AD481" s="827"/>
      <c r="AE481" s="597" t="s">
        <v>38</v>
      </c>
      <c r="AF481" s="599">
        <v>6</v>
      </c>
      <c r="AG481" s="599">
        <v>17</v>
      </c>
      <c r="AH481" s="599">
        <v>52</v>
      </c>
      <c r="AI481" s="599">
        <v>101</v>
      </c>
      <c r="AJ481" s="599">
        <v>71</v>
      </c>
      <c r="AK481" s="599">
        <v>94</v>
      </c>
      <c r="AL481" s="599">
        <v>55</v>
      </c>
      <c r="AM481" s="599">
        <v>17</v>
      </c>
      <c r="AN481" s="599">
        <v>5</v>
      </c>
      <c r="AO481" s="599">
        <v>0</v>
      </c>
      <c r="AP481" s="591"/>
      <c r="AQ481" s="827"/>
      <c r="AR481" s="597" t="s">
        <v>38</v>
      </c>
      <c r="AS481" s="599">
        <v>5</v>
      </c>
      <c r="AT481" s="599">
        <v>9</v>
      </c>
      <c r="AU481" s="599">
        <v>23</v>
      </c>
      <c r="AV481" s="599">
        <v>50</v>
      </c>
      <c r="AW481" s="599">
        <v>23</v>
      </c>
      <c r="AX481" s="599">
        <v>37</v>
      </c>
      <c r="AY481" s="599">
        <v>16</v>
      </c>
      <c r="AZ481" s="599">
        <v>10</v>
      </c>
      <c r="BA481" s="599">
        <v>3</v>
      </c>
      <c r="BB481" s="599">
        <v>0</v>
      </c>
      <c r="BC481" s="592"/>
      <c r="BD481" s="827"/>
      <c r="BE481" s="597" t="s">
        <v>38</v>
      </c>
      <c r="BF481" s="599">
        <v>1</v>
      </c>
      <c r="BG481" s="599">
        <v>16</v>
      </c>
      <c r="BH481" s="599">
        <v>61</v>
      </c>
      <c r="BI481" s="599">
        <v>113</v>
      </c>
      <c r="BJ481" s="599">
        <v>81</v>
      </c>
      <c r="BK481" s="599">
        <v>103</v>
      </c>
      <c r="BL481" s="599">
        <v>71</v>
      </c>
      <c r="BM481" s="599">
        <v>17</v>
      </c>
      <c r="BN481" s="599">
        <v>9</v>
      </c>
      <c r="BO481" s="599">
        <v>1</v>
      </c>
      <c r="BP481"/>
      <c r="BQ481" s="827"/>
      <c r="BR481" s="597" t="s">
        <v>38</v>
      </c>
      <c r="BS481" s="599">
        <v>2</v>
      </c>
      <c r="BT481" s="599">
        <v>2</v>
      </c>
      <c r="BU481" s="599">
        <v>9</v>
      </c>
      <c r="BV481" s="599">
        <v>6</v>
      </c>
      <c r="BW481" s="599">
        <v>7</v>
      </c>
      <c r="BX481" s="599">
        <v>6</v>
      </c>
      <c r="BY481" s="599">
        <v>7</v>
      </c>
      <c r="BZ481" s="599">
        <v>1</v>
      </c>
      <c r="CA481" s="599">
        <v>0</v>
      </c>
      <c r="CB481" s="599">
        <v>0</v>
      </c>
      <c r="CC481" s="592"/>
      <c r="CD481" s="827"/>
      <c r="CE481" s="597" t="s">
        <v>38</v>
      </c>
      <c r="CF481" s="599">
        <v>4</v>
      </c>
      <c r="CG481" s="599">
        <v>23</v>
      </c>
      <c r="CH481" s="599">
        <v>75</v>
      </c>
      <c r="CI481" s="599">
        <v>157</v>
      </c>
      <c r="CJ481" s="599">
        <v>97</v>
      </c>
      <c r="CK481" s="599">
        <v>134</v>
      </c>
      <c r="CL481" s="599">
        <v>80</v>
      </c>
      <c r="CM481" s="599">
        <v>26</v>
      </c>
      <c r="CN481" s="599">
        <v>12</v>
      </c>
      <c r="CO481" s="599">
        <v>1</v>
      </c>
      <c r="CP481"/>
      <c r="CQ481" s="827"/>
      <c r="CR481" s="597" t="s">
        <v>38</v>
      </c>
      <c r="CS481" s="599">
        <v>3</v>
      </c>
      <c r="CT481" s="599">
        <v>9</v>
      </c>
      <c r="CU481" s="599">
        <v>30</v>
      </c>
      <c r="CV481" s="599">
        <v>49</v>
      </c>
      <c r="CW481" s="599">
        <v>32</v>
      </c>
      <c r="CX481" s="599">
        <v>54</v>
      </c>
      <c r="CY481" s="599">
        <v>33</v>
      </c>
      <c r="CZ481" s="599">
        <v>11</v>
      </c>
      <c r="DA481" s="599">
        <v>6</v>
      </c>
      <c r="DB481" s="599">
        <v>0</v>
      </c>
      <c r="DC481" s="592"/>
      <c r="DD481" s="827"/>
      <c r="DE481" s="597" t="s">
        <v>38</v>
      </c>
      <c r="DF481" s="599">
        <v>3</v>
      </c>
      <c r="DG481" s="599">
        <v>16</v>
      </c>
      <c r="DH481" s="599">
        <v>54</v>
      </c>
      <c r="DI481" s="599">
        <v>114</v>
      </c>
      <c r="DJ481" s="599">
        <v>72</v>
      </c>
      <c r="DK481" s="599">
        <v>86</v>
      </c>
      <c r="DL481" s="599">
        <v>54</v>
      </c>
      <c r="DM481" s="599">
        <v>16</v>
      </c>
      <c r="DN481" s="599">
        <v>6</v>
      </c>
      <c r="DO481" s="599">
        <v>1</v>
      </c>
    </row>
    <row r="482" spans="1:119" ht="13.5" customHeight="1" x14ac:dyDescent="0.2">
      <c r="A482"/>
      <c r="B482" s="838"/>
      <c r="C482" s="592"/>
      <c r="D482" s="827"/>
      <c r="E482" s="597" t="s">
        <v>39</v>
      </c>
      <c r="F482" s="599">
        <v>7</v>
      </c>
      <c r="G482" s="599">
        <v>19</v>
      </c>
      <c r="H482" s="599">
        <v>75</v>
      </c>
      <c r="I482" s="599">
        <v>191</v>
      </c>
      <c r="J482" s="599">
        <v>236</v>
      </c>
      <c r="K482" s="599">
        <v>266</v>
      </c>
      <c r="L482" s="599">
        <v>293</v>
      </c>
      <c r="M482" s="599">
        <v>123</v>
      </c>
      <c r="N482" s="599">
        <v>57</v>
      </c>
      <c r="O482" s="599">
        <v>16</v>
      </c>
      <c r="P482" s="592"/>
      <c r="Q482" s="827"/>
      <c r="R482" s="597" t="s">
        <v>39</v>
      </c>
      <c r="S482" s="599">
        <v>1</v>
      </c>
      <c r="T482" s="599">
        <v>4</v>
      </c>
      <c r="U482" s="599">
        <v>25</v>
      </c>
      <c r="V482" s="599">
        <v>61</v>
      </c>
      <c r="W482" s="599">
        <v>95</v>
      </c>
      <c r="X482" s="599">
        <v>91</v>
      </c>
      <c r="Y482" s="599">
        <v>115</v>
      </c>
      <c r="Z482" s="599">
        <v>53</v>
      </c>
      <c r="AA482" s="599">
        <v>26</v>
      </c>
      <c r="AB482" s="599">
        <v>8</v>
      </c>
      <c r="AC482" s="592"/>
      <c r="AD482" s="827"/>
      <c r="AE482" s="597" t="s">
        <v>39</v>
      </c>
      <c r="AF482" s="599">
        <v>6</v>
      </c>
      <c r="AG482" s="599">
        <v>15</v>
      </c>
      <c r="AH482" s="599">
        <v>50</v>
      </c>
      <c r="AI482" s="599">
        <v>130</v>
      </c>
      <c r="AJ482" s="599">
        <v>141</v>
      </c>
      <c r="AK482" s="599">
        <v>175</v>
      </c>
      <c r="AL482" s="599">
        <v>178</v>
      </c>
      <c r="AM482" s="599">
        <v>70</v>
      </c>
      <c r="AN482" s="599">
        <v>31</v>
      </c>
      <c r="AO482" s="599">
        <v>8</v>
      </c>
      <c r="AP482" s="591"/>
      <c r="AQ482" s="827"/>
      <c r="AR482" s="597" t="s">
        <v>39</v>
      </c>
      <c r="AS482" s="599">
        <v>2</v>
      </c>
      <c r="AT482" s="599">
        <v>6</v>
      </c>
      <c r="AU482" s="599">
        <v>21</v>
      </c>
      <c r="AV482" s="599">
        <v>49</v>
      </c>
      <c r="AW482" s="599">
        <v>51</v>
      </c>
      <c r="AX482" s="599">
        <v>49</v>
      </c>
      <c r="AY482" s="599">
        <v>45</v>
      </c>
      <c r="AZ482" s="599">
        <v>17</v>
      </c>
      <c r="BA482" s="599">
        <v>12</v>
      </c>
      <c r="BB482" s="599">
        <v>1</v>
      </c>
      <c r="BC482" s="592"/>
      <c r="BD482" s="827"/>
      <c r="BE482" s="597" t="s">
        <v>39</v>
      </c>
      <c r="BF482" s="599">
        <v>5</v>
      </c>
      <c r="BG482" s="599">
        <v>13</v>
      </c>
      <c r="BH482" s="599">
        <v>54</v>
      </c>
      <c r="BI482" s="599">
        <v>142</v>
      </c>
      <c r="BJ482" s="599">
        <v>185</v>
      </c>
      <c r="BK482" s="599">
        <v>217</v>
      </c>
      <c r="BL482" s="599">
        <v>248</v>
      </c>
      <c r="BM482" s="599">
        <v>106</v>
      </c>
      <c r="BN482" s="599">
        <v>45</v>
      </c>
      <c r="BO482" s="599">
        <v>15</v>
      </c>
      <c r="BP482"/>
      <c r="BQ482" s="827"/>
      <c r="BR482" s="597" t="s">
        <v>39</v>
      </c>
      <c r="BS482" s="599">
        <v>1</v>
      </c>
      <c r="BT482" s="599">
        <v>1</v>
      </c>
      <c r="BU482" s="599">
        <v>1</v>
      </c>
      <c r="BV482" s="599">
        <v>7</v>
      </c>
      <c r="BW482" s="599">
        <v>12</v>
      </c>
      <c r="BX482" s="599">
        <v>14</v>
      </c>
      <c r="BY482" s="599">
        <v>11</v>
      </c>
      <c r="BZ482" s="599">
        <v>2</v>
      </c>
      <c r="CA482" s="599">
        <v>4</v>
      </c>
      <c r="CB482" s="599">
        <v>1</v>
      </c>
      <c r="CC482" s="592"/>
      <c r="CD482" s="827"/>
      <c r="CE482" s="597" t="s">
        <v>39</v>
      </c>
      <c r="CF482" s="599">
        <v>6</v>
      </c>
      <c r="CG482" s="599">
        <v>18</v>
      </c>
      <c r="CH482" s="599">
        <v>74</v>
      </c>
      <c r="CI482" s="599">
        <v>184</v>
      </c>
      <c r="CJ482" s="599">
        <v>224</v>
      </c>
      <c r="CK482" s="599">
        <v>252</v>
      </c>
      <c r="CL482" s="599">
        <v>282</v>
      </c>
      <c r="CM482" s="599">
        <v>121</v>
      </c>
      <c r="CN482" s="599">
        <v>53</v>
      </c>
      <c r="CO482" s="599">
        <v>15</v>
      </c>
      <c r="CP482"/>
      <c r="CQ482" s="827"/>
      <c r="CR482" s="597" t="s">
        <v>39</v>
      </c>
      <c r="CS482" s="599">
        <v>3</v>
      </c>
      <c r="CT482" s="599">
        <v>7</v>
      </c>
      <c r="CU482" s="599">
        <v>21</v>
      </c>
      <c r="CV482" s="599">
        <v>58</v>
      </c>
      <c r="CW482" s="599">
        <v>83</v>
      </c>
      <c r="CX482" s="599">
        <v>83</v>
      </c>
      <c r="CY482" s="599">
        <v>91</v>
      </c>
      <c r="CZ482" s="599">
        <v>40</v>
      </c>
      <c r="DA482" s="599">
        <v>24</v>
      </c>
      <c r="DB482" s="599">
        <v>5</v>
      </c>
      <c r="DC482" s="592"/>
      <c r="DD482" s="827"/>
      <c r="DE482" s="597" t="s">
        <v>39</v>
      </c>
      <c r="DF482" s="599">
        <v>4</v>
      </c>
      <c r="DG482" s="599">
        <v>12</v>
      </c>
      <c r="DH482" s="599">
        <v>54</v>
      </c>
      <c r="DI482" s="599">
        <v>133</v>
      </c>
      <c r="DJ482" s="599">
        <v>153</v>
      </c>
      <c r="DK482" s="599">
        <v>183</v>
      </c>
      <c r="DL482" s="599">
        <v>202</v>
      </c>
      <c r="DM482" s="599">
        <v>83</v>
      </c>
      <c r="DN482" s="599">
        <v>33</v>
      </c>
      <c r="DO482" s="599">
        <v>11</v>
      </c>
    </row>
    <row r="483" spans="1:119" ht="13.5" customHeight="1" x14ac:dyDescent="0.2">
      <c r="A483"/>
      <c r="B483" s="838"/>
      <c r="C483" s="592"/>
      <c r="D483" s="827"/>
      <c r="E483" s="597" t="s">
        <v>40</v>
      </c>
      <c r="F483" s="599">
        <v>4</v>
      </c>
      <c r="G483" s="599">
        <v>4</v>
      </c>
      <c r="H483" s="599">
        <v>33</v>
      </c>
      <c r="I483" s="599">
        <v>103</v>
      </c>
      <c r="J483" s="599">
        <v>176</v>
      </c>
      <c r="K483" s="599">
        <v>372</v>
      </c>
      <c r="L483" s="599">
        <v>575</v>
      </c>
      <c r="M483" s="599">
        <v>405</v>
      </c>
      <c r="N483" s="599">
        <v>258</v>
      </c>
      <c r="O483" s="599">
        <v>158</v>
      </c>
      <c r="P483" s="592"/>
      <c r="Q483" s="827"/>
      <c r="R483" s="597" t="s">
        <v>40</v>
      </c>
      <c r="S483" s="599">
        <v>0</v>
      </c>
      <c r="T483" s="599">
        <v>2</v>
      </c>
      <c r="U483" s="599">
        <v>10</v>
      </c>
      <c r="V483" s="599">
        <v>29</v>
      </c>
      <c r="W483" s="599">
        <v>53</v>
      </c>
      <c r="X483" s="599">
        <v>102</v>
      </c>
      <c r="Y483" s="599">
        <v>172</v>
      </c>
      <c r="Z483" s="599">
        <v>118</v>
      </c>
      <c r="AA483" s="599">
        <v>92</v>
      </c>
      <c r="AB483" s="599">
        <v>51</v>
      </c>
      <c r="AC483" s="592"/>
      <c r="AD483" s="827"/>
      <c r="AE483" s="597" t="s">
        <v>40</v>
      </c>
      <c r="AF483" s="599">
        <v>4</v>
      </c>
      <c r="AG483" s="599">
        <v>2</v>
      </c>
      <c r="AH483" s="599">
        <v>23</v>
      </c>
      <c r="AI483" s="599">
        <v>74</v>
      </c>
      <c r="AJ483" s="599">
        <v>123</v>
      </c>
      <c r="AK483" s="599">
        <v>270</v>
      </c>
      <c r="AL483" s="599">
        <v>403</v>
      </c>
      <c r="AM483" s="599">
        <v>287</v>
      </c>
      <c r="AN483" s="599">
        <v>166</v>
      </c>
      <c r="AO483" s="599">
        <v>107</v>
      </c>
      <c r="AP483" s="591"/>
      <c r="AQ483" s="827"/>
      <c r="AR483" s="597" t="s">
        <v>40</v>
      </c>
      <c r="AS483" s="599">
        <v>1</v>
      </c>
      <c r="AT483" s="599">
        <v>2</v>
      </c>
      <c r="AU483" s="599">
        <v>12</v>
      </c>
      <c r="AV483" s="599">
        <v>23</v>
      </c>
      <c r="AW483" s="599">
        <v>36</v>
      </c>
      <c r="AX483" s="599">
        <v>47</v>
      </c>
      <c r="AY483" s="599">
        <v>79</v>
      </c>
      <c r="AZ483" s="599">
        <v>52</v>
      </c>
      <c r="BA483" s="599">
        <v>23</v>
      </c>
      <c r="BB483" s="599">
        <v>8</v>
      </c>
      <c r="BC483" s="592"/>
      <c r="BD483" s="827"/>
      <c r="BE483" s="597" t="s">
        <v>40</v>
      </c>
      <c r="BF483" s="599">
        <v>3</v>
      </c>
      <c r="BG483" s="599">
        <v>2</v>
      </c>
      <c r="BH483" s="599">
        <v>21</v>
      </c>
      <c r="BI483" s="599">
        <v>80</v>
      </c>
      <c r="BJ483" s="599">
        <v>140</v>
      </c>
      <c r="BK483" s="599">
        <v>325</v>
      </c>
      <c r="BL483" s="599">
        <v>496</v>
      </c>
      <c r="BM483" s="599">
        <v>353</v>
      </c>
      <c r="BN483" s="599">
        <v>235</v>
      </c>
      <c r="BO483" s="599">
        <v>150</v>
      </c>
      <c r="BP483"/>
      <c r="BQ483" s="827"/>
      <c r="BR483" s="597" t="s">
        <v>40</v>
      </c>
      <c r="BS483" s="599">
        <v>0</v>
      </c>
      <c r="BT483" s="599">
        <v>0</v>
      </c>
      <c r="BU483" s="599">
        <v>3</v>
      </c>
      <c r="BV483" s="599">
        <v>4</v>
      </c>
      <c r="BW483" s="599">
        <v>10</v>
      </c>
      <c r="BX483" s="599">
        <v>18</v>
      </c>
      <c r="BY483" s="599">
        <v>18</v>
      </c>
      <c r="BZ483" s="599">
        <v>13</v>
      </c>
      <c r="CA483" s="599">
        <v>8</v>
      </c>
      <c r="CB483" s="599">
        <v>1</v>
      </c>
      <c r="CC483" s="592"/>
      <c r="CD483" s="827"/>
      <c r="CE483" s="597" t="s">
        <v>40</v>
      </c>
      <c r="CF483" s="599">
        <v>4</v>
      </c>
      <c r="CG483" s="599">
        <v>4</v>
      </c>
      <c r="CH483" s="599">
        <v>30</v>
      </c>
      <c r="CI483" s="599">
        <v>99</v>
      </c>
      <c r="CJ483" s="599">
        <v>166</v>
      </c>
      <c r="CK483" s="599">
        <v>354</v>
      </c>
      <c r="CL483" s="599">
        <v>557</v>
      </c>
      <c r="CM483" s="599">
        <v>392</v>
      </c>
      <c r="CN483" s="599">
        <v>250</v>
      </c>
      <c r="CO483" s="599">
        <v>157</v>
      </c>
      <c r="CP483"/>
      <c r="CQ483" s="827"/>
      <c r="CR483" s="597" t="s">
        <v>40</v>
      </c>
      <c r="CS483" s="599">
        <v>2</v>
      </c>
      <c r="CT483" s="599">
        <v>2</v>
      </c>
      <c r="CU483" s="599">
        <v>10</v>
      </c>
      <c r="CV483" s="599">
        <v>26</v>
      </c>
      <c r="CW483" s="599">
        <v>47</v>
      </c>
      <c r="CX483" s="599">
        <v>94</v>
      </c>
      <c r="CY483" s="599">
        <v>171</v>
      </c>
      <c r="CZ483" s="599">
        <v>105</v>
      </c>
      <c r="DA483" s="599">
        <v>57</v>
      </c>
      <c r="DB483" s="599">
        <v>42</v>
      </c>
      <c r="DC483" s="592"/>
      <c r="DD483" s="827"/>
      <c r="DE483" s="597" t="s">
        <v>40</v>
      </c>
      <c r="DF483" s="599">
        <v>2</v>
      </c>
      <c r="DG483" s="599">
        <v>2</v>
      </c>
      <c r="DH483" s="599">
        <v>23</v>
      </c>
      <c r="DI483" s="599">
        <v>77</v>
      </c>
      <c r="DJ483" s="599">
        <v>129</v>
      </c>
      <c r="DK483" s="599">
        <v>278</v>
      </c>
      <c r="DL483" s="599">
        <v>404</v>
      </c>
      <c r="DM483" s="599">
        <v>300</v>
      </c>
      <c r="DN483" s="599">
        <v>201</v>
      </c>
      <c r="DO483" s="599">
        <v>116</v>
      </c>
    </row>
    <row r="484" spans="1:119" ht="13.5" customHeight="1" x14ac:dyDescent="0.2">
      <c r="A484"/>
      <c r="B484" s="838"/>
      <c r="C484" s="592"/>
      <c r="D484" s="828"/>
      <c r="E484" s="597" t="s">
        <v>41</v>
      </c>
      <c r="F484" s="599">
        <v>0</v>
      </c>
      <c r="G484" s="599">
        <v>0</v>
      </c>
      <c r="H484" s="599">
        <v>1</v>
      </c>
      <c r="I484" s="599">
        <v>5</v>
      </c>
      <c r="J484" s="599">
        <v>27</v>
      </c>
      <c r="K484" s="599">
        <v>61</v>
      </c>
      <c r="L484" s="599">
        <v>142</v>
      </c>
      <c r="M484" s="599">
        <v>158</v>
      </c>
      <c r="N484" s="599">
        <v>220</v>
      </c>
      <c r="O484" s="599">
        <v>195</v>
      </c>
      <c r="P484" s="592"/>
      <c r="Q484" s="828"/>
      <c r="R484" s="597" t="s">
        <v>41</v>
      </c>
      <c r="S484" s="599">
        <v>0</v>
      </c>
      <c r="T484" s="599">
        <v>0</v>
      </c>
      <c r="U484" s="599">
        <v>0</v>
      </c>
      <c r="V484" s="599">
        <v>1</v>
      </c>
      <c r="W484" s="599">
        <v>10</v>
      </c>
      <c r="X484" s="599">
        <v>14</v>
      </c>
      <c r="Y484" s="599">
        <v>36</v>
      </c>
      <c r="Z484" s="599">
        <v>38</v>
      </c>
      <c r="AA484" s="599">
        <v>57</v>
      </c>
      <c r="AB484" s="599">
        <v>38</v>
      </c>
      <c r="AC484" s="592"/>
      <c r="AD484" s="828"/>
      <c r="AE484" s="597" t="s">
        <v>41</v>
      </c>
      <c r="AF484" s="599">
        <v>0</v>
      </c>
      <c r="AG484" s="599">
        <v>0</v>
      </c>
      <c r="AH484" s="599">
        <v>1</v>
      </c>
      <c r="AI484" s="599">
        <v>4</v>
      </c>
      <c r="AJ484" s="599">
        <v>17</v>
      </c>
      <c r="AK484" s="599">
        <v>47</v>
      </c>
      <c r="AL484" s="599">
        <v>106</v>
      </c>
      <c r="AM484" s="599">
        <v>120</v>
      </c>
      <c r="AN484" s="599">
        <v>163</v>
      </c>
      <c r="AO484" s="599">
        <v>157</v>
      </c>
      <c r="AP484" s="591"/>
      <c r="AQ484" s="828"/>
      <c r="AR484" s="597" t="s">
        <v>41</v>
      </c>
      <c r="AS484" s="599">
        <v>0</v>
      </c>
      <c r="AT484" s="599">
        <v>0</v>
      </c>
      <c r="AU484" s="599">
        <v>0</v>
      </c>
      <c r="AV484" s="599">
        <v>0</v>
      </c>
      <c r="AW484" s="599">
        <v>5</v>
      </c>
      <c r="AX484" s="599">
        <v>4</v>
      </c>
      <c r="AY484" s="599">
        <v>11</v>
      </c>
      <c r="AZ484" s="599">
        <v>17</v>
      </c>
      <c r="BA484" s="599">
        <v>12</v>
      </c>
      <c r="BB484" s="599">
        <v>12</v>
      </c>
      <c r="BC484" s="592"/>
      <c r="BD484" s="828"/>
      <c r="BE484" s="597" t="s">
        <v>41</v>
      </c>
      <c r="BF484" s="599">
        <v>0</v>
      </c>
      <c r="BG484" s="599">
        <v>0</v>
      </c>
      <c r="BH484" s="599">
        <v>1</v>
      </c>
      <c r="BI484" s="599">
        <v>5</v>
      </c>
      <c r="BJ484" s="599">
        <v>22</v>
      </c>
      <c r="BK484" s="599">
        <v>57</v>
      </c>
      <c r="BL484" s="599">
        <v>131</v>
      </c>
      <c r="BM484" s="599">
        <v>141</v>
      </c>
      <c r="BN484" s="599">
        <v>208</v>
      </c>
      <c r="BO484" s="599">
        <v>183</v>
      </c>
      <c r="BP484"/>
      <c r="BQ484" s="828"/>
      <c r="BR484" s="597" t="s">
        <v>41</v>
      </c>
      <c r="BS484" s="599">
        <v>0</v>
      </c>
      <c r="BT484" s="599">
        <v>0</v>
      </c>
      <c r="BU484" s="599">
        <v>0</v>
      </c>
      <c r="BV484" s="599">
        <v>0</v>
      </c>
      <c r="BW484" s="599">
        <v>4</v>
      </c>
      <c r="BX484" s="599">
        <v>2</v>
      </c>
      <c r="BY484" s="599">
        <v>4</v>
      </c>
      <c r="BZ484" s="599">
        <v>5</v>
      </c>
      <c r="CA484" s="599">
        <v>3</v>
      </c>
      <c r="CB484" s="599">
        <v>3</v>
      </c>
      <c r="CC484" s="592"/>
      <c r="CD484" s="828"/>
      <c r="CE484" s="597" t="s">
        <v>41</v>
      </c>
      <c r="CF484" s="599">
        <v>0</v>
      </c>
      <c r="CG484" s="599">
        <v>0</v>
      </c>
      <c r="CH484" s="599">
        <v>1</v>
      </c>
      <c r="CI484" s="599">
        <v>5</v>
      </c>
      <c r="CJ484" s="599">
        <v>23</v>
      </c>
      <c r="CK484" s="599">
        <v>59</v>
      </c>
      <c r="CL484" s="599">
        <v>138</v>
      </c>
      <c r="CM484" s="599">
        <v>153</v>
      </c>
      <c r="CN484" s="599">
        <v>217</v>
      </c>
      <c r="CO484" s="599">
        <v>192</v>
      </c>
      <c r="CP484"/>
      <c r="CQ484" s="828"/>
      <c r="CR484" s="597" t="s">
        <v>41</v>
      </c>
      <c r="CS484" s="599">
        <v>0</v>
      </c>
      <c r="CT484" s="599">
        <v>0</v>
      </c>
      <c r="CU484" s="599">
        <v>0</v>
      </c>
      <c r="CV484" s="599">
        <v>0</v>
      </c>
      <c r="CW484" s="599">
        <v>5</v>
      </c>
      <c r="CX484" s="599">
        <v>7</v>
      </c>
      <c r="CY484" s="599">
        <v>30</v>
      </c>
      <c r="CZ484" s="599">
        <v>33</v>
      </c>
      <c r="DA484" s="599">
        <v>44</v>
      </c>
      <c r="DB484" s="599">
        <v>41</v>
      </c>
      <c r="DC484" s="592"/>
      <c r="DD484" s="828"/>
      <c r="DE484" s="597" t="s">
        <v>41</v>
      </c>
      <c r="DF484" s="599">
        <v>0</v>
      </c>
      <c r="DG484" s="599">
        <v>0</v>
      </c>
      <c r="DH484" s="599">
        <v>1</v>
      </c>
      <c r="DI484" s="599">
        <v>5</v>
      </c>
      <c r="DJ484" s="599">
        <v>22</v>
      </c>
      <c r="DK484" s="599">
        <v>54</v>
      </c>
      <c r="DL484" s="599">
        <v>112</v>
      </c>
      <c r="DM484" s="599">
        <v>125</v>
      </c>
      <c r="DN484" s="599">
        <v>176</v>
      </c>
      <c r="DO484" s="599">
        <v>154</v>
      </c>
    </row>
    <row r="485" spans="1:119" ht="13.5" customHeight="1" x14ac:dyDescent="0.2">
      <c r="A485"/>
      <c r="B485" s="324"/>
      <c r="C485" s="592"/>
      <c r="D485" s="592"/>
      <c r="E485" s="592"/>
      <c r="F485" s="592"/>
      <c r="G485" s="592"/>
      <c r="H485" s="592"/>
      <c r="I485" s="592"/>
      <c r="J485" s="592"/>
      <c r="K485" s="592"/>
      <c r="L485" s="592"/>
      <c r="M485" s="592"/>
      <c r="N485" s="592"/>
      <c r="O485" s="592"/>
      <c r="P485" s="592"/>
      <c r="Q485" s="592"/>
      <c r="R485" s="592"/>
      <c r="S485" s="592"/>
      <c r="T485" s="592"/>
      <c r="U485" s="592"/>
      <c r="V485" s="592"/>
      <c r="W485" s="592"/>
      <c r="X485" s="592"/>
      <c r="Y485" s="592"/>
      <c r="Z485" s="592"/>
      <c r="AA485" s="592"/>
      <c r="AB485" s="592"/>
      <c r="AC485" s="592"/>
      <c r="AD485" s="592"/>
      <c r="AE485" s="592"/>
      <c r="AF485" s="592"/>
      <c r="AG485" s="592"/>
      <c r="AH485" s="592"/>
      <c r="AI485" s="592"/>
      <c r="AJ485" s="592"/>
      <c r="AK485" s="592"/>
      <c r="AL485" s="592"/>
      <c r="AM485" s="592"/>
      <c r="AN485" s="592"/>
      <c r="AO485" s="592"/>
      <c r="AP485" s="591"/>
      <c r="AQ485" s="592"/>
      <c r="AR485" s="592"/>
      <c r="AS485" s="592"/>
      <c r="AT485" s="592"/>
      <c r="AU485" s="592"/>
      <c r="AV485" s="592"/>
      <c r="AW485" s="592"/>
      <c r="AX485" s="592"/>
      <c r="AY485" s="592"/>
      <c r="AZ485" s="592"/>
      <c r="BA485" s="592"/>
      <c r="BB485" s="592"/>
      <c r="BC485" s="592"/>
      <c r="BD485" s="592"/>
      <c r="BE485" s="592"/>
      <c r="BF485" s="592"/>
      <c r="BG485" s="592"/>
      <c r="BH485" s="592"/>
      <c r="BI485" s="592"/>
      <c r="BJ485" s="592"/>
      <c r="BK485" s="592"/>
      <c r="BL485" s="592"/>
      <c r="BM485" s="592"/>
      <c r="BN485" s="592"/>
      <c r="BO485" s="592"/>
      <c r="BP485"/>
      <c r="BQ485" s="592"/>
      <c r="BR485" s="592"/>
      <c r="BS485" s="592"/>
      <c r="BT485" s="592"/>
      <c r="BU485" s="592"/>
      <c r="BV485" s="592"/>
      <c r="BW485" s="592"/>
      <c r="BX485" s="592"/>
      <c r="BY485" s="592"/>
      <c r="BZ485" s="592"/>
      <c r="CA485" s="592"/>
      <c r="CB485" s="592"/>
      <c r="CC485" s="592"/>
      <c r="CD485" s="592"/>
      <c r="CE485" s="592"/>
      <c r="CF485" s="592"/>
      <c r="CG485" s="592"/>
      <c r="CH485" s="592"/>
      <c r="CI485" s="592"/>
      <c r="CJ485" s="592"/>
      <c r="CK485" s="592"/>
      <c r="CL485" s="592"/>
      <c r="CM485" s="592"/>
      <c r="CN485" s="592"/>
      <c r="CO485" s="592"/>
      <c r="CP485"/>
      <c r="CQ485" s="592"/>
      <c r="CR485" s="592"/>
      <c r="CS485" s="592"/>
      <c r="CT485" s="592"/>
      <c r="CU485" s="592"/>
      <c r="CV485" s="592"/>
      <c r="CW485" s="592"/>
      <c r="CX485" s="592"/>
      <c r="CY485" s="592"/>
      <c r="CZ485" s="592"/>
      <c r="DA485" s="592"/>
      <c r="DB485" s="592"/>
      <c r="DC485" s="592"/>
      <c r="DD485" s="592"/>
      <c r="DE485" s="592"/>
      <c r="DF485" s="592"/>
      <c r="DG485" s="592"/>
      <c r="DH485" s="592"/>
      <c r="DI485" s="592"/>
      <c r="DJ485" s="592"/>
      <c r="DK485" s="592"/>
      <c r="DL485" s="592"/>
      <c r="DM485" s="592"/>
      <c r="DN485" s="592"/>
      <c r="DO485" s="592"/>
    </row>
    <row r="486" spans="1:119" ht="13.5" customHeight="1" x14ac:dyDescent="0.3">
      <c r="A486"/>
      <c r="B486" s="324"/>
      <c r="C486" s="592"/>
      <c r="D486" s="829" t="s">
        <v>246</v>
      </c>
      <c r="E486" s="829"/>
      <c r="F486" s="595"/>
      <c r="G486" s="595"/>
      <c r="H486" s="595"/>
      <c r="I486" s="595"/>
      <c r="J486" s="595"/>
      <c r="K486" s="595"/>
      <c r="L486" s="595"/>
      <c r="M486" s="595"/>
      <c r="N486" s="595"/>
      <c r="O486" s="595"/>
      <c r="P486" s="592"/>
      <c r="Q486" s="829" t="s">
        <v>246</v>
      </c>
      <c r="R486" s="829"/>
      <c r="S486" s="595"/>
      <c r="T486" s="595"/>
      <c r="U486" s="595"/>
      <c r="V486" s="595"/>
      <c r="W486" s="595"/>
      <c r="X486" s="595"/>
      <c r="Y486" s="595"/>
      <c r="Z486" s="595"/>
      <c r="AA486" s="595"/>
      <c r="AB486" s="595"/>
      <c r="AC486" s="592"/>
      <c r="AD486" s="829" t="s">
        <v>246</v>
      </c>
      <c r="AE486" s="829"/>
      <c r="AF486" s="595"/>
      <c r="AG486" s="595"/>
      <c r="AH486" s="595"/>
      <c r="AI486" s="595"/>
      <c r="AJ486" s="595"/>
      <c r="AK486" s="595"/>
      <c r="AL486" s="595"/>
      <c r="AM486" s="595"/>
      <c r="AN486" s="595"/>
      <c r="AO486" s="595"/>
      <c r="AP486" s="591"/>
      <c r="AQ486" s="829" t="s">
        <v>246</v>
      </c>
      <c r="AR486" s="829"/>
      <c r="AS486" s="595"/>
      <c r="AT486" s="595"/>
      <c r="AU486" s="595"/>
      <c r="AV486" s="595"/>
      <c r="AW486" s="595"/>
      <c r="AX486" s="595"/>
      <c r="AY486" s="595"/>
      <c r="AZ486" s="595"/>
      <c r="BA486" s="595"/>
      <c r="BB486" s="595"/>
      <c r="BC486" s="592"/>
      <c r="BD486" s="829" t="s">
        <v>246</v>
      </c>
      <c r="BE486" s="829"/>
      <c r="BF486" s="595"/>
      <c r="BG486" s="595"/>
      <c r="BH486" s="595"/>
      <c r="BI486" s="595"/>
      <c r="BJ486" s="595"/>
      <c r="BK486" s="595"/>
      <c r="BL486" s="595"/>
      <c r="BM486" s="595"/>
      <c r="BN486" s="595"/>
      <c r="BO486" s="595"/>
      <c r="BP486"/>
      <c r="BQ486" s="829" t="s">
        <v>246</v>
      </c>
      <c r="BR486" s="829"/>
      <c r="BS486" s="595"/>
      <c r="BT486" s="595"/>
      <c r="BU486" s="595"/>
      <c r="BV486" s="595"/>
      <c r="BW486" s="595"/>
      <c r="BX486" s="595"/>
      <c r="BY486" s="595"/>
      <c r="BZ486" s="595"/>
      <c r="CA486" s="595"/>
      <c r="CB486" s="595"/>
      <c r="CC486" s="592"/>
      <c r="CD486" s="829" t="s">
        <v>246</v>
      </c>
      <c r="CE486" s="829"/>
      <c r="CF486" s="595"/>
      <c r="CG486" s="595"/>
      <c r="CH486" s="595"/>
      <c r="CI486" s="595"/>
      <c r="CJ486" s="595"/>
      <c r="CK486" s="595"/>
      <c r="CL486" s="595"/>
      <c r="CM486" s="595"/>
      <c r="CN486" s="595"/>
      <c r="CO486" s="595"/>
      <c r="CP486"/>
      <c r="CQ486" s="829" t="s">
        <v>246</v>
      </c>
      <c r="CR486" s="829"/>
      <c r="CS486" s="595"/>
      <c r="CT486" s="595"/>
      <c r="CU486" s="595"/>
      <c r="CV486" s="595"/>
      <c r="CW486" s="595"/>
      <c r="CX486" s="595"/>
      <c r="CY486" s="595"/>
      <c r="CZ486" s="595"/>
      <c r="DA486" s="595"/>
      <c r="DB486" s="595"/>
      <c r="DC486" s="592"/>
      <c r="DD486" s="829" t="s">
        <v>246</v>
      </c>
      <c r="DE486" s="829"/>
      <c r="DF486" s="595"/>
      <c r="DG486" s="595"/>
      <c r="DH486" s="595"/>
      <c r="DI486" s="595"/>
      <c r="DJ486" s="595"/>
      <c r="DK486" s="595"/>
      <c r="DL486" s="595"/>
      <c r="DM486" s="595"/>
      <c r="DN486" s="595"/>
      <c r="DO486" s="595"/>
    </row>
    <row r="487" spans="1:119" ht="13.5" customHeight="1" x14ac:dyDescent="0.2">
      <c r="A487"/>
      <c r="B487" s="324"/>
      <c r="C487" s="592"/>
      <c r="D487" s="829"/>
      <c r="E487" s="829"/>
      <c r="F487" s="831" t="s">
        <v>171</v>
      </c>
      <c r="G487" s="831"/>
      <c r="H487" s="831"/>
      <c r="I487" s="831"/>
      <c r="J487" s="831"/>
      <c r="K487" s="831"/>
      <c r="L487" s="831"/>
      <c r="M487" s="831"/>
      <c r="N487" s="831"/>
      <c r="O487" s="831"/>
      <c r="P487" s="592"/>
      <c r="Q487" s="829"/>
      <c r="R487" s="829"/>
      <c r="S487" s="831" t="s">
        <v>171</v>
      </c>
      <c r="T487" s="831"/>
      <c r="U487" s="831"/>
      <c r="V487" s="831"/>
      <c r="W487" s="831"/>
      <c r="X487" s="831"/>
      <c r="Y487" s="831"/>
      <c r="Z487" s="831"/>
      <c r="AA487" s="831"/>
      <c r="AB487" s="831"/>
      <c r="AC487" s="592"/>
      <c r="AD487" s="829"/>
      <c r="AE487" s="829"/>
      <c r="AF487" s="839" t="s">
        <v>171</v>
      </c>
      <c r="AG487" s="840"/>
      <c r="AH487" s="840"/>
      <c r="AI487" s="840"/>
      <c r="AJ487" s="840"/>
      <c r="AK487" s="840"/>
      <c r="AL487" s="840"/>
      <c r="AM487" s="840"/>
      <c r="AN487" s="840"/>
      <c r="AO487" s="841"/>
      <c r="AP487" s="591"/>
      <c r="AQ487" s="829"/>
      <c r="AR487" s="829"/>
      <c r="AS487" s="831" t="s">
        <v>171</v>
      </c>
      <c r="AT487" s="831"/>
      <c r="AU487" s="831"/>
      <c r="AV487" s="831"/>
      <c r="AW487" s="831"/>
      <c r="AX487" s="831"/>
      <c r="AY487" s="831"/>
      <c r="AZ487" s="831"/>
      <c r="BA487" s="831"/>
      <c r="BB487" s="831"/>
      <c r="BC487" s="592"/>
      <c r="BD487" s="829"/>
      <c r="BE487" s="829"/>
      <c r="BF487" s="831" t="s">
        <v>171</v>
      </c>
      <c r="BG487" s="831"/>
      <c r="BH487" s="831"/>
      <c r="BI487" s="831"/>
      <c r="BJ487" s="831"/>
      <c r="BK487" s="831"/>
      <c r="BL487" s="831"/>
      <c r="BM487" s="831"/>
      <c r="BN487" s="831"/>
      <c r="BO487" s="831"/>
      <c r="BP487"/>
      <c r="BQ487" s="829"/>
      <c r="BR487" s="829"/>
      <c r="BS487" s="831" t="s">
        <v>171</v>
      </c>
      <c r="BT487" s="831"/>
      <c r="BU487" s="831"/>
      <c r="BV487" s="831"/>
      <c r="BW487" s="831"/>
      <c r="BX487" s="831"/>
      <c r="BY487" s="831"/>
      <c r="BZ487" s="831"/>
      <c r="CA487" s="831"/>
      <c r="CB487" s="831"/>
      <c r="CC487" s="592"/>
      <c r="CD487" s="829"/>
      <c r="CE487" s="829"/>
      <c r="CF487" s="831" t="s">
        <v>171</v>
      </c>
      <c r="CG487" s="831"/>
      <c r="CH487" s="831"/>
      <c r="CI487" s="831"/>
      <c r="CJ487" s="831"/>
      <c r="CK487" s="831"/>
      <c r="CL487" s="831"/>
      <c r="CM487" s="831"/>
      <c r="CN487" s="831"/>
      <c r="CO487" s="831"/>
      <c r="CP487"/>
      <c r="CQ487" s="829"/>
      <c r="CR487" s="829"/>
      <c r="CS487" s="831" t="s">
        <v>171</v>
      </c>
      <c r="CT487" s="831"/>
      <c r="CU487" s="831"/>
      <c r="CV487" s="831"/>
      <c r="CW487" s="831"/>
      <c r="CX487" s="831"/>
      <c r="CY487" s="831"/>
      <c r="CZ487" s="831"/>
      <c r="DA487" s="831"/>
      <c r="DB487" s="831"/>
      <c r="DC487" s="592"/>
      <c r="DD487" s="829"/>
      <c r="DE487" s="829"/>
      <c r="DF487" s="831" t="s">
        <v>171</v>
      </c>
      <c r="DG487" s="831"/>
      <c r="DH487" s="831"/>
      <c r="DI487" s="831"/>
      <c r="DJ487" s="831"/>
      <c r="DK487" s="831"/>
      <c r="DL487" s="831"/>
      <c r="DM487" s="831"/>
      <c r="DN487" s="831"/>
      <c r="DO487" s="831"/>
    </row>
    <row r="488" spans="1:119" ht="13.5" customHeight="1" x14ac:dyDescent="0.2">
      <c r="A488"/>
      <c r="B488" s="324"/>
      <c r="C488" s="592"/>
      <c r="D488" s="830"/>
      <c r="E488" s="830"/>
      <c r="F488" s="596" t="s">
        <v>16</v>
      </c>
      <c r="G488" s="596">
        <v>1</v>
      </c>
      <c r="H488" s="596">
        <v>2</v>
      </c>
      <c r="I488" s="596">
        <v>3</v>
      </c>
      <c r="J488" s="596">
        <v>4</v>
      </c>
      <c r="K488" s="596">
        <v>5</v>
      </c>
      <c r="L488" s="596">
        <v>6</v>
      </c>
      <c r="M488" s="596">
        <v>7</v>
      </c>
      <c r="N488" s="596">
        <v>8</v>
      </c>
      <c r="O488" s="596">
        <v>9</v>
      </c>
      <c r="P488" s="592"/>
      <c r="Q488" s="830"/>
      <c r="R488" s="830"/>
      <c r="S488" s="596" t="s">
        <v>16</v>
      </c>
      <c r="T488" s="596">
        <v>1</v>
      </c>
      <c r="U488" s="596">
        <v>2</v>
      </c>
      <c r="V488" s="596">
        <v>3</v>
      </c>
      <c r="W488" s="596">
        <v>4</v>
      </c>
      <c r="X488" s="596">
        <v>5</v>
      </c>
      <c r="Y488" s="596">
        <v>6</v>
      </c>
      <c r="Z488" s="596">
        <v>7</v>
      </c>
      <c r="AA488" s="596">
        <v>8</v>
      </c>
      <c r="AB488" s="596">
        <v>9</v>
      </c>
      <c r="AC488" s="592"/>
      <c r="AD488" s="830"/>
      <c r="AE488" s="830"/>
      <c r="AF488" s="596" t="s">
        <v>16</v>
      </c>
      <c r="AG488" s="596">
        <v>1</v>
      </c>
      <c r="AH488" s="596">
        <v>2</v>
      </c>
      <c r="AI488" s="596">
        <v>3</v>
      </c>
      <c r="AJ488" s="596">
        <v>4</v>
      </c>
      <c r="AK488" s="596">
        <v>5</v>
      </c>
      <c r="AL488" s="596">
        <v>6</v>
      </c>
      <c r="AM488" s="596">
        <v>7</v>
      </c>
      <c r="AN488" s="596">
        <v>8</v>
      </c>
      <c r="AO488" s="596">
        <v>9</v>
      </c>
      <c r="AP488" s="591"/>
      <c r="AQ488" s="830"/>
      <c r="AR488" s="830"/>
      <c r="AS488" s="596" t="s">
        <v>16</v>
      </c>
      <c r="AT488" s="596">
        <v>1</v>
      </c>
      <c r="AU488" s="596">
        <v>2</v>
      </c>
      <c r="AV488" s="596">
        <v>3</v>
      </c>
      <c r="AW488" s="596">
        <v>4</v>
      </c>
      <c r="AX488" s="596">
        <v>5</v>
      </c>
      <c r="AY488" s="596">
        <v>6</v>
      </c>
      <c r="AZ488" s="596">
        <v>7</v>
      </c>
      <c r="BA488" s="596">
        <v>8</v>
      </c>
      <c r="BB488" s="596">
        <v>9</v>
      </c>
      <c r="BC488" s="592"/>
      <c r="BD488" s="830"/>
      <c r="BE488" s="830"/>
      <c r="BF488" s="596" t="s">
        <v>16</v>
      </c>
      <c r="BG488" s="596">
        <v>1</v>
      </c>
      <c r="BH488" s="596">
        <v>2</v>
      </c>
      <c r="BI488" s="596">
        <v>3</v>
      </c>
      <c r="BJ488" s="596">
        <v>4</v>
      </c>
      <c r="BK488" s="596">
        <v>5</v>
      </c>
      <c r="BL488" s="596">
        <v>6</v>
      </c>
      <c r="BM488" s="596">
        <v>7</v>
      </c>
      <c r="BN488" s="596">
        <v>8</v>
      </c>
      <c r="BO488" s="596">
        <v>9</v>
      </c>
      <c r="BP488"/>
      <c r="BQ488" s="830"/>
      <c r="BR488" s="830"/>
      <c r="BS488" s="596" t="s">
        <v>16</v>
      </c>
      <c r="BT488" s="596">
        <v>1</v>
      </c>
      <c r="BU488" s="596">
        <v>2</v>
      </c>
      <c r="BV488" s="596">
        <v>3</v>
      </c>
      <c r="BW488" s="596">
        <v>4</v>
      </c>
      <c r="BX488" s="596">
        <v>5</v>
      </c>
      <c r="BY488" s="596">
        <v>6</v>
      </c>
      <c r="BZ488" s="596">
        <v>7</v>
      </c>
      <c r="CA488" s="596">
        <v>8</v>
      </c>
      <c r="CB488" s="596">
        <v>9</v>
      </c>
      <c r="CC488" s="592"/>
      <c r="CD488" s="830"/>
      <c r="CE488" s="830"/>
      <c r="CF488" s="596" t="s">
        <v>16</v>
      </c>
      <c r="CG488" s="596">
        <v>1</v>
      </c>
      <c r="CH488" s="596">
        <v>2</v>
      </c>
      <c r="CI488" s="596">
        <v>3</v>
      </c>
      <c r="CJ488" s="596">
        <v>4</v>
      </c>
      <c r="CK488" s="596">
        <v>5</v>
      </c>
      <c r="CL488" s="596">
        <v>6</v>
      </c>
      <c r="CM488" s="596">
        <v>7</v>
      </c>
      <c r="CN488" s="596">
        <v>8</v>
      </c>
      <c r="CO488" s="596">
        <v>9</v>
      </c>
      <c r="CP488"/>
      <c r="CQ488" s="830"/>
      <c r="CR488" s="830"/>
      <c r="CS488" s="596" t="s">
        <v>16</v>
      </c>
      <c r="CT488" s="596">
        <v>1</v>
      </c>
      <c r="CU488" s="596">
        <v>2</v>
      </c>
      <c r="CV488" s="596">
        <v>3</v>
      </c>
      <c r="CW488" s="596">
        <v>4</v>
      </c>
      <c r="CX488" s="596">
        <v>5</v>
      </c>
      <c r="CY488" s="596">
        <v>6</v>
      </c>
      <c r="CZ488" s="596">
        <v>7</v>
      </c>
      <c r="DA488" s="596">
        <v>8</v>
      </c>
      <c r="DB488" s="596">
        <v>9</v>
      </c>
      <c r="DC488" s="592"/>
      <c r="DD488" s="830"/>
      <c r="DE488" s="830"/>
      <c r="DF488" s="596" t="s">
        <v>16</v>
      </c>
      <c r="DG488" s="596">
        <v>1</v>
      </c>
      <c r="DH488" s="596">
        <v>2</v>
      </c>
      <c r="DI488" s="596">
        <v>3</v>
      </c>
      <c r="DJ488" s="596">
        <v>4</v>
      </c>
      <c r="DK488" s="596">
        <v>5</v>
      </c>
      <c r="DL488" s="596">
        <v>6</v>
      </c>
      <c r="DM488" s="596">
        <v>7</v>
      </c>
      <c r="DN488" s="596">
        <v>8</v>
      </c>
      <c r="DO488" s="596">
        <v>9</v>
      </c>
    </row>
    <row r="489" spans="1:119" ht="13.5" customHeight="1" x14ac:dyDescent="0.2">
      <c r="A489"/>
      <c r="B489" s="324"/>
      <c r="C489" s="592"/>
      <c r="D489" s="826" t="s">
        <v>173</v>
      </c>
      <c r="E489" s="601" t="s">
        <v>92</v>
      </c>
      <c r="F489" s="599" t="s">
        <v>191</v>
      </c>
      <c r="G489" s="599" t="s">
        <v>191</v>
      </c>
      <c r="H489" s="599" t="s">
        <v>191</v>
      </c>
      <c r="I489" s="599" t="s">
        <v>191</v>
      </c>
      <c r="J489" s="599" t="s">
        <v>191</v>
      </c>
      <c r="K489" s="599" t="s">
        <v>191</v>
      </c>
      <c r="L489" s="599" t="s">
        <v>191</v>
      </c>
      <c r="M489" s="599" t="s">
        <v>191</v>
      </c>
      <c r="N489" s="599" t="s">
        <v>191</v>
      </c>
      <c r="O489" s="600" t="s">
        <v>191</v>
      </c>
      <c r="P489" s="592"/>
      <c r="Q489" s="826" t="s">
        <v>173</v>
      </c>
      <c r="R489" s="597" t="s">
        <v>92</v>
      </c>
      <c r="S489" s="599" t="s">
        <v>191</v>
      </c>
      <c r="T489" s="599" t="s">
        <v>191</v>
      </c>
      <c r="U489" s="599" t="s">
        <v>191</v>
      </c>
      <c r="V489" s="599" t="s">
        <v>191</v>
      </c>
      <c r="W489" s="599" t="s">
        <v>191</v>
      </c>
      <c r="X489" s="599" t="s">
        <v>191</v>
      </c>
      <c r="Y489" s="599" t="s">
        <v>191</v>
      </c>
      <c r="Z489" s="599" t="s">
        <v>191</v>
      </c>
      <c r="AA489" s="599" t="s">
        <v>191</v>
      </c>
      <c r="AB489" s="600" t="s">
        <v>191</v>
      </c>
      <c r="AC489" s="592"/>
      <c r="AD489" s="826" t="s">
        <v>173</v>
      </c>
      <c r="AE489" s="597" t="s">
        <v>92</v>
      </c>
      <c r="AF489" s="599" t="s">
        <v>191</v>
      </c>
      <c r="AG489" s="599" t="s">
        <v>191</v>
      </c>
      <c r="AH489" s="599" t="s">
        <v>191</v>
      </c>
      <c r="AI489" s="599" t="s">
        <v>191</v>
      </c>
      <c r="AJ489" s="599" t="s">
        <v>191</v>
      </c>
      <c r="AK489" s="599" t="s">
        <v>191</v>
      </c>
      <c r="AL489" s="599" t="s">
        <v>191</v>
      </c>
      <c r="AM489" s="599" t="s">
        <v>191</v>
      </c>
      <c r="AN489" s="599" t="s">
        <v>191</v>
      </c>
      <c r="AO489" s="600" t="s">
        <v>191</v>
      </c>
      <c r="AP489" s="591"/>
      <c r="AQ489" s="826" t="s">
        <v>173</v>
      </c>
      <c r="AR489" s="597" t="s">
        <v>92</v>
      </c>
      <c r="AS489" s="599" t="s">
        <v>191</v>
      </c>
      <c r="AT489" s="599" t="s">
        <v>191</v>
      </c>
      <c r="AU489" s="599" t="s">
        <v>191</v>
      </c>
      <c r="AV489" s="599" t="s">
        <v>191</v>
      </c>
      <c r="AW489" s="599" t="s">
        <v>191</v>
      </c>
      <c r="AX489" s="599" t="s">
        <v>191</v>
      </c>
      <c r="AY489" s="599" t="s">
        <v>191</v>
      </c>
      <c r="AZ489" s="599" t="s">
        <v>191</v>
      </c>
      <c r="BA489" s="599" t="s">
        <v>191</v>
      </c>
      <c r="BB489" s="600" t="s">
        <v>191</v>
      </c>
      <c r="BC489" s="592"/>
      <c r="BD489" s="826" t="s">
        <v>173</v>
      </c>
      <c r="BE489" s="597" t="s">
        <v>92</v>
      </c>
      <c r="BF489" s="599" t="s">
        <v>191</v>
      </c>
      <c r="BG489" s="599" t="s">
        <v>191</v>
      </c>
      <c r="BH489" s="599" t="s">
        <v>191</v>
      </c>
      <c r="BI489" s="599" t="s">
        <v>191</v>
      </c>
      <c r="BJ489" s="599" t="s">
        <v>191</v>
      </c>
      <c r="BK489" s="599" t="s">
        <v>191</v>
      </c>
      <c r="BL489" s="599" t="s">
        <v>191</v>
      </c>
      <c r="BM489" s="599" t="s">
        <v>191</v>
      </c>
      <c r="BN489" s="599" t="s">
        <v>191</v>
      </c>
      <c r="BO489" s="600" t="s">
        <v>191</v>
      </c>
      <c r="BP489"/>
      <c r="BQ489" s="826" t="s">
        <v>173</v>
      </c>
      <c r="BR489" s="597" t="s">
        <v>92</v>
      </c>
      <c r="BS489" s="599" t="s">
        <v>191</v>
      </c>
      <c r="BT489" s="599" t="s">
        <v>191</v>
      </c>
      <c r="BU489" s="599" t="s">
        <v>191</v>
      </c>
      <c r="BV489" s="599" t="s">
        <v>191</v>
      </c>
      <c r="BW489" s="599" t="s">
        <v>191</v>
      </c>
      <c r="BX489" s="599" t="s">
        <v>191</v>
      </c>
      <c r="BY489" s="599" t="s">
        <v>191</v>
      </c>
      <c r="BZ489" s="599" t="s">
        <v>191</v>
      </c>
      <c r="CA489" s="599" t="s">
        <v>191</v>
      </c>
      <c r="CB489" s="600" t="s">
        <v>191</v>
      </c>
      <c r="CC489" s="592"/>
      <c r="CD489" s="826" t="s">
        <v>173</v>
      </c>
      <c r="CE489" s="597" t="s">
        <v>92</v>
      </c>
      <c r="CF489" s="599" t="s">
        <v>191</v>
      </c>
      <c r="CG489" s="599" t="s">
        <v>191</v>
      </c>
      <c r="CH489" s="599" t="s">
        <v>191</v>
      </c>
      <c r="CI489" s="599" t="s">
        <v>191</v>
      </c>
      <c r="CJ489" s="599" t="s">
        <v>191</v>
      </c>
      <c r="CK489" s="599" t="s">
        <v>191</v>
      </c>
      <c r="CL489" s="599" t="s">
        <v>191</v>
      </c>
      <c r="CM489" s="599" t="s">
        <v>191</v>
      </c>
      <c r="CN489" s="599" t="s">
        <v>191</v>
      </c>
      <c r="CO489" s="600" t="s">
        <v>191</v>
      </c>
      <c r="CP489"/>
      <c r="CQ489" s="826" t="s">
        <v>173</v>
      </c>
      <c r="CR489" s="597" t="s">
        <v>92</v>
      </c>
      <c r="CS489" s="599" t="s">
        <v>191</v>
      </c>
      <c r="CT489" s="599" t="s">
        <v>191</v>
      </c>
      <c r="CU489" s="599" t="s">
        <v>191</v>
      </c>
      <c r="CV489" s="599" t="s">
        <v>191</v>
      </c>
      <c r="CW489" s="599" t="s">
        <v>191</v>
      </c>
      <c r="CX489" s="599" t="s">
        <v>191</v>
      </c>
      <c r="CY489" s="599" t="s">
        <v>191</v>
      </c>
      <c r="CZ489" s="599" t="s">
        <v>191</v>
      </c>
      <c r="DA489" s="599" t="s">
        <v>191</v>
      </c>
      <c r="DB489" s="600" t="s">
        <v>191</v>
      </c>
      <c r="DC489" s="592"/>
      <c r="DD489" s="826" t="s">
        <v>173</v>
      </c>
      <c r="DE489" s="597" t="s">
        <v>92</v>
      </c>
      <c r="DF489" s="599" t="s">
        <v>191</v>
      </c>
      <c r="DG489" s="599" t="s">
        <v>191</v>
      </c>
      <c r="DH489" s="599" t="s">
        <v>191</v>
      </c>
      <c r="DI489" s="599" t="s">
        <v>191</v>
      </c>
      <c r="DJ489" s="599" t="s">
        <v>191</v>
      </c>
      <c r="DK489" s="599" t="s">
        <v>191</v>
      </c>
      <c r="DL489" s="599" t="s">
        <v>191</v>
      </c>
      <c r="DM489" s="599" t="s">
        <v>191</v>
      </c>
      <c r="DN489" s="599" t="s">
        <v>191</v>
      </c>
      <c r="DO489" s="600" t="s">
        <v>191</v>
      </c>
    </row>
    <row r="490" spans="1:119" ht="13.5" customHeight="1" x14ac:dyDescent="0.2">
      <c r="A490"/>
      <c r="B490" s="324"/>
      <c r="C490" s="592"/>
      <c r="D490" s="827"/>
      <c r="E490" s="601">
        <v>1</v>
      </c>
      <c r="F490" s="599" t="s">
        <v>191</v>
      </c>
      <c r="G490" s="599" t="s">
        <v>191</v>
      </c>
      <c r="H490" s="599" t="s">
        <v>191</v>
      </c>
      <c r="I490" s="599" t="s">
        <v>191</v>
      </c>
      <c r="J490" s="599" t="s">
        <v>191</v>
      </c>
      <c r="K490" s="599" t="s">
        <v>191</v>
      </c>
      <c r="L490" s="599" t="s">
        <v>191</v>
      </c>
      <c r="M490" s="599" t="s">
        <v>191</v>
      </c>
      <c r="N490" s="599" t="s">
        <v>191</v>
      </c>
      <c r="O490" s="599" t="s">
        <v>191</v>
      </c>
      <c r="P490" s="592"/>
      <c r="Q490" s="827"/>
      <c r="R490" s="597">
        <v>1</v>
      </c>
      <c r="S490" s="599" t="s">
        <v>191</v>
      </c>
      <c r="T490" s="599" t="s">
        <v>191</v>
      </c>
      <c r="U490" s="599" t="s">
        <v>191</v>
      </c>
      <c r="V490" s="599" t="s">
        <v>191</v>
      </c>
      <c r="W490" s="599" t="s">
        <v>191</v>
      </c>
      <c r="X490" s="599" t="s">
        <v>191</v>
      </c>
      <c r="Y490" s="599" t="s">
        <v>191</v>
      </c>
      <c r="Z490" s="599" t="s">
        <v>191</v>
      </c>
      <c r="AA490" s="599" t="s">
        <v>191</v>
      </c>
      <c r="AB490" s="599" t="s">
        <v>191</v>
      </c>
      <c r="AC490" s="592"/>
      <c r="AD490" s="827"/>
      <c r="AE490" s="597">
        <v>1</v>
      </c>
      <c r="AF490" s="599" t="s">
        <v>191</v>
      </c>
      <c r="AG490" s="599" t="s">
        <v>191</v>
      </c>
      <c r="AH490" s="599" t="s">
        <v>191</v>
      </c>
      <c r="AI490" s="599" t="s">
        <v>191</v>
      </c>
      <c r="AJ490" s="599" t="s">
        <v>191</v>
      </c>
      <c r="AK490" s="599" t="s">
        <v>191</v>
      </c>
      <c r="AL490" s="599" t="s">
        <v>191</v>
      </c>
      <c r="AM490" s="599" t="s">
        <v>191</v>
      </c>
      <c r="AN490" s="599" t="s">
        <v>191</v>
      </c>
      <c r="AO490" s="599" t="s">
        <v>191</v>
      </c>
      <c r="AP490" s="591"/>
      <c r="AQ490" s="827"/>
      <c r="AR490" s="597">
        <v>1</v>
      </c>
      <c r="AS490" s="599" t="s">
        <v>191</v>
      </c>
      <c r="AT490" s="599" t="s">
        <v>191</v>
      </c>
      <c r="AU490" s="599" t="s">
        <v>191</v>
      </c>
      <c r="AV490" s="599" t="s">
        <v>191</v>
      </c>
      <c r="AW490" s="599" t="s">
        <v>191</v>
      </c>
      <c r="AX490" s="599" t="s">
        <v>191</v>
      </c>
      <c r="AY490" s="599" t="s">
        <v>191</v>
      </c>
      <c r="AZ490" s="599" t="s">
        <v>191</v>
      </c>
      <c r="BA490" s="599" t="s">
        <v>191</v>
      </c>
      <c r="BB490" s="599" t="s">
        <v>191</v>
      </c>
      <c r="BC490" s="592"/>
      <c r="BD490" s="827"/>
      <c r="BE490" s="597">
        <v>1</v>
      </c>
      <c r="BF490" s="599" t="s">
        <v>191</v>
      </c>
      <c r="BG490" s="599" t="s">
        <v>191</v>
      </c>
      <c r="BH490" s="599" t="s">
        <v>191</v>
      </c>
      <c r="BI490" s="599" t="s">
        <v>191</v>
      </c>
      <c r="BJ490" s="599" t="s">
        <v>191</v>
      </c>
      <c r="BK490" s="599" t="s">
        <v>191</v>
      </c>
      <c r="BL490" s="599" t="s">
        <v>191</v>
      </c>
      <c r="BM490" s="599" t="s">
        <v>191</v>
      </c>
      <c r="BN490" s="599" t="s">
        <v>191</v>
      </c>
      <c r="BO490" s="599" t="s">
        <v>191</v>
      </c>
      <c r="BP490"/>
      <c r="BQ490" s="827"/>
      <c r="BR490" s="597">
        <v>1</v>
      </c>
      <c r="BS490" s="599" t="s">
        <v>191</v>
      </c>
      <c r="BT490" s="599" t="s">
        <v>191</v>
      </c>
      <c r="BU490" s="599" t="s">
        <v>191</v>
      </c>
      <c r="BV490" s="599" t="s">
        <v>191</v>
      </c>
      <c r="BW490" s="599" t="s">
        <v>191</v>
      </c>
      <c r="BX490" s="599" t="s">
        <v>191</v>
      </c>
      <c r="BY490" s="599" t="s">
        <v>191</v>
      </c>
      <c r="BZ490" s="599" t="s">
        <v>191</v>
      </c>
      <c r="CA490" s="599" t="s">
        <v>191</v>
      </c>
      <c r="CB490" s="599" t="s">
        <v>191</v>
      </c>
      <c r="CC490" s="592"/>
      <c r="CD490" s="827"/>
      <c r="CE490" s="597">
        <v>1</v>
      </c>
      <c r="CF490" s="599" t="s">
        <v>191</v>
      </c>
      <c r="CG490" s="599" t="s">
        <v>191</v>
      </c>
      <c r="CH490" s="599" t="s">
        <v>191</v>
      </c>
      <c r="CI490" s="599" t="s">
        <v>191</v>
      </c>
      <c r="CJ490" s="599" t="s">
        <v>191</v>
      </c>
      <c r="CK490" s="599" t="s">
        <v>191</v>
      </c>
      <c r="CL490" s="599" t="s">
        <v>191</v>
      </c>
      <c r="CM490" s="599" t="s">
        <v>191</v>
      </c>
      <c r="CN490" s="599" t="s">
        <v>191</v>
      </c>
      <c r="CO490" s="599" t="s">
        <v>191</v>
      </c>
      <c r="CP490"/>
      <c r="CQ490" s="827"/>
      <c r="CR490" s="597">
        <v>1</v>
      </c>
      <c r="CS490" s="599" t="s">
        <v>191</v>
      </c>
      <c r="CT490" s="599" t="s">
        <v>191</v>
      </c>
      <c r="CU490" s="599" t="s">
        <v>191</v>
      </c>
      <c r="CV490" s="599" t="s">
        <v>191</v>
      </c>
      <c r="CW490" s="599" t="s">
        <v>191</v>
      </c>
      <c r="CX490" s="599" t="s">
        <v>191</v>
      </c>
      <c r="CY490" s="599" t="s">
        <v>191</v>
      </c>
      <c r="CZ490" s="599" t="s">
        <v>191</v>
      </c>
      <c r="DA490" s="599" t="s">
        <v>191</v>
      </c>
      <c r="DB490" s="599" t="s">
        <v>191</v>
      </c>
      <c r="DC490" s="592"/>
      <c r="DD490" s="827"/>
      <c r="DE490" s="597">
        <v>1</v>
      </c>
      <c r="DF490" s="599" t="s">
        <v>191</v>
      </c>
      <c r="DG490" s="599" t="s">
        <v>191</v>
      </c>
      <c r="DH490" s="599" t="s">
        <v>191</v>
      </c>
      <c r="DI490" s="599" t="s">
        <v>191</v>
      </c>
      <c r="DJ490" s="599" t="s">
        <v>191</v>
      </c>
      <c r="DK490" s="599" t="s">
        <v>191</v>
      </c>
      <c r="DL490" s="599" t="s">
        <v>191</v>
      </c>
      <c r="DM490" s="599" t="s">
        <v>191</v>
      </c>
      <c r="DN490" s="599" t="s">
        <v>191</v>
      </c>
      <c r="DO490" s="599" t="s">
        <v>191</v>
      </c>
    </row>
    <row r="491" spans="1:119" ht="13.5" customHeight="1" x14ac:dyDescent="0.2">
      <c r="A491"/>
      <c r="B491" s="324"/>
      <c r="C491" s="592"/>
      <c r="D491" s="827"/>
      <c r="E491" s="601" t="s">
        <v>45</v>
      </c>
      <c r="F491" s="599">
        <v>14.285714285714285</v>
      </c>
      <c r="G491" s="599">
        <v>0</v>
      </c>
      <c r="H491" s="599">
        <v>0</v>
      </c>
      <c r="I491" s="599">
        <v>28.571428571428569</v>
      </c>
      <c r="J491" s="599">
        <v>0</v>
      </c>
      <c r="K491" s="599">
        <v>57.142857142857139</v>
      </c>
      <c r="L491" s="599">
        <v>0</v>
      </c>
      <c r="M491" s="599">
        <v>0</v>
      </c>
      <c r="N491" s="599">
        <v>0</v>
      </c>
      <c r="O491" s="599">
        <v>0</v>
      </c>
      <c r="P491" s="592"/>
      <c r="Q491" s="827"/>
      <c r="R491" s="597" t="s">
        <v>45</v>
      </c>
      <c r="S491" s="599">
        <v>0</v>
      </c>
      <c r="T491" s="599">
        <v>0</v>
      </c>
      <c r="U491" s="599">
        <v>0</v>
      </c>
      <c r="V491" s="599">
        <v>50</v>
      </c>
      <c r="W491" s="599">
        <v>0</v>
      </c>
      <c r="X491" s="599">
        <v>50</v>
      </c>
      <c r="Y491" s="599">
        <v>0</v>
      </c>
      <c r="Z491" s="599">
        <v>0</v>
      </c>
      <c r="AA491" s="599">
        <v>0</v>
      </c>
      <c r="AB491" s="599">
        <v>0</v>
      </c>
      <c r="AC491" s="592"/>
      <c r="AD491" s="827"/>
      <c r="AE491" s="597" t="s">
        <v>45</v>
      </c>
      <c r="AF491" s="599">
        <v>20</v>
      </c>
      <c r="AG491" s="599">
        <v>0</v>
      </c>
      <c r="AH491" s="599">
        <v>0</v>
      </c>
      <c r="AI491" s="599">
        <v>20</v>
      </c>
      <c r="AJ491" s="599">
        <v>0</v>
      </c>
      <c r="AK491" s="599">
        <v>60</v>
      </c>
      <c r="AL491" s="599">
        <v>0</v>
      </c>
      <c r="AM491" s="599">
        <v>0</v>
      </c>
      <c r="AN491" s="599">
        <v>0</v>
      </c>
      <c r="AO491" s="599">
        <v>0</v>
      </c>
      <c r="AP491" s="591"/>
      <c r="AQ491" s="827"/>
      <c r="AR491" s="597" t="s">
        <v>45</v>
      </c>
      <c r="AS491" s="599">
        <v>0</v>
      </c>
      <c r="AT491" s="599">
        <v>0</v>
      </c>
      <c r="AU491" s="599">
        <v>0</v>
      </c>
      <c r="AV491" s="599">
        <v>100</v>
      </c>
      <c r="AW491" s="599">
        <v>0</v>
      </c>
      <c r="AX491" s="599">
        <v>0</v>
      </c>
      <c r="AY491" s="599">
        <v>0</v>
      </c>
      <c r="AZ491" s="599">
        <v>0</v>
      </c>
      <c r="BA491" s="599">
        <v>0</v>
      </c>
      <c r="BB491" s="599">
        <v>0</v>
      </c>
      <c r="BC491" s="592"/>
      <c r="BD491" s="827"/>
      <c r="BE491" s="597" t="s">
        <v>45</v>
      </c>
      <c r="BF491" s="599">
        <v>16.666666666666664</v>
      </c>
      <c r="BG491" s="599">
        <v>0</v>
      </c>
      <c r="BH491" s="599">
        <v>0</v>
      </c>
      <c r="BI491" s="599">
        <v>16.666666666666664</v>
      </c>
      <c r="BJ491" s="599">
        <v>0</v>
      </c>
      <c r="BK491" s="599">
        <v>66.666666666666657</v>
      </c>
      <c r="BL491" s="599">
        <v>0</v>
      </c>
      <c r="BM491" s="599">
        <v>0</v>
      </c>
      <c r="BN491" s="599">
        <v>0</v>
      </c>
      <c r="BO491" s="599">
        <v>0</v>
      </c>
      <c r="BP491"/>
      <c r="BQ491" s="827"/>
      <c r="BR491" s="597" t="s">
        <v>45</v>
      </c>
      <c r="BS491" s="599">
        <v>0</v>
      </c>
      <c r="BT491" s="599">
        <v>0</v>
      </c>
      <c r="BU491" s="599">
        <v>0</v>
      </c>
      <c r="BV491" s="599">
        <v>100</v>
      </c>
      <c r="BW491" s="599">
        <v>0</v>
      </c>
      <c r="BX491" s="599">
        <v>0</v>
      </c>
      <c r="BY491" s="599">
        <v>0</v>
      </c>
      <c r="BZ491" s="599">
        <v>0</v>
      </c>
      <c r="CA491" s="599">
        <v>0</v>
      </c>
      <c r="CB491" s="599">
        <v>0</v>
      </c>
      <c r="CC491" s="592"/>
      <c r="CD491" s="827"/>
      <c r="CE491" s="597" t="s">
        <v>45</v>
      </c>
      <c r="CF491" s="599">
        <v>16.666666666666664</v>
      </c>
      <c r="CG491" s="599">
        <v>0</v>
      </c>
      <c r="CH491" s="599">
        <v>0</v>
      </c>
      <c r="CI491" s="599">
        <v>16.666666666666664</v>
      </c>
      <c r="CJ491" s="599">
        <v>0</v>
      </c>
      <c r="CK491" s="599">
        <v>66.666666666666657</v>
      </c>
      <c r="CL491" s="599">
        <v>0</v>
      </c>
      <c r="CM491" s="599">
        <v>0</v>
      </c>
      <c r="CN491" s="599">
        <v>0</v>
      </c>
      <c r="CO491" s="599">
        <v>0</v>
      </c>
      <c r="CP491"/>
      <c r="CQ491" s="827"/>
      <c r="CR491" s="597" t="s">
        <v>45</v>
      </c>
      <c r="CS491" s="599">
        <v>0</v>
      </c>
      <c r="CT491" s="599">
        <v>0</v>
      </c>
      <c r="CU491" s="599">
        <v>0</v>
      </c>
      <c r="CV491" s="599">
        <v>40</v>
      </c>
      <c r="CW491" s="599">
        <v>0</v>
      </c>
      <c r="CX491" s="599">
        <v>60</v>
      </c>
      <c r="CY491" s="599">
        <v>0</v>
      </c>
      <c r="CZ491" s="599">
        <v>0</v>
      </c>
      <c r="DA491" s="599">
        <v>0</v>
      </c>
      <c r="DB491" s="599">
        <v>0</v>
      </c>
      <c r="DC491" s="592"/>
      <c r="DD491" s="827"/>
      <c r="DE491" s="597" t="s">
        <v>45</v>
      </c>
      <c r="DF491" s="599">
        <v>50</v>
      </c>
      <c r="DG491" s="599">
        <v>0</v>
      </c>
      <c r="DH491" s="599">
        <v>0</v>
      </c>
      <c r="DI491" s="599">
        <v>0</v>
      </c>
      <c r="DJ491" s="599">
        <v>0</v>
      </c>
      <c r="DK491" s="599">
        <v>50</v>
      </c>
      <c r="DL491" s="599">
        <v>0</v>
      </c>
      <c r="DM491" s="599">
        <v>0</v>
      </c>
      <c r="DN491" s="599">
        <v>0</v>
      </c>
      <c r="DO491" s="599">
        <v>0</v>
      </c>
    </row>
    <row r="492" spans="1:119" ht="13.5" customHeight="1" x14ac:dyDescent="0.2">
      <c r="A492"/>
      <c r="B492" s="324"/>
      <c r="C492" s="592"/>
      <c r="D492" s="827"/>
      <c r="E492" s="601" t="s">
        <v>33</v>
      </c>
      <c r="F492" s="599">
        <v>40</v>
      </c>
      <c r="G492" s="599">
        <v>20</v>
      </c>
      <c r="H492" s="599">
        <v>0</v>
      </c>
      <c r="I492" s="599">
        <v>20</v>
      </c>
      <c r="J492" s="599">
        <v>0</v>
      </c>
      <c r="K492" s="599">
        <v>0</v>
      </c>
      <c r="L492" s="599">
        <v>20</v>
      </c>
      <c r="M492" s="599">
        <v>0</v>
      </c>
      <c r="N492" s="599">
        <v>0</v>
      </c>
      <c r="O492" s="599">
        <v>0</v>
      </c>
      <c r="P492" s="592"/>
      <c r="Q492" s="827"/>
      <c r="R492" s="597" t="s">
        <v>33</v>
      </c>
      <c r="S492" s="599">
        <v>50</v>
      </c>
      <c r="T492" s="599">
        <v>50</v>
      </c>
      <c r="U492" s="599">
        <v>0</v>
      </c>
      <c r="V492" s="599">
        <v>0</v>
      </c>
      <c r="W492" s="599">
        <v>0</v>
      </c>
      <c r="X492" s="599">
        <v>0</v>
      </c>
      <c r="Y492" s="599">
        <v>0</v>
      </c>
      <c r="Z492" s="599">
        <v>0</v>
      </c>
      <c r="AA492" s="599">
        <v>0</v>
      </c>
      <c r="AB492" s="599">
        <v>0</v>
      </c>
      <c r="AC492" s="592"/>
      <c r="AD492" s="827"/>
      <c r="AE492" s="597" t="s">
        <v>33</v>
      </c>
      <c r="AF492" s="599">
        <v>33.333333333333329</v>
      </c>
      <c r="AG492" s="599">
        <v>0</v>
      </c>
      <c r="AH492" s="599">
        <v>0</v>
      </c>
      <c r="AI492" s="599">
        <v>33.333333333333329</v>
      </c>
      <c r="AJ492" s="599">
        <v>0</v>
      </c>
      <c r="AK492" s="599">
        <v>0</v>
      </c>
      <c r="AL492" s="599">
        <v>33.333333333333329</v>
      </c>
      <c r="AM492" s="599">
        <v>0</v>
      </c>
      <c r="AN492" s="599">
        <v>0</v>
      </c>
      <c r="AO492" s="599">
        <v>0</v>
      </c>
      <c r="AP492" s="591"/>
      <c r="AQ492" s="827"/>
      <c r="AR492" s="597" t="s">
        <v>33</v>
      </c>
      <c r="AS492" s="599">
        <v>100</v>
      </c>
      <c r="AT492" s="599">
        <v>0</v>
      </c>
      <c r="AU492" s="599">
        <v>0</v>
      </c>
      <c r="AV492" s="599">
        <v>0</v>
      </c>
      <c r="AW492" s="599">
        <v>0</v>
      </c>
      <c r="AX492" s="599">
        <v>0</v>
      </c>
      <c r="AY492" s="599">
        <v>0</v>
      </c>
      <c r="AZ492" s="599">
        <v>0</v>
      </c>
      <c r="BA492" s="599">
        <v>0</v>
      </c>
      <c r="BB492" s="599">
        <v>0</v>
      </c>
      <c r="BC492" s="592"/>
      <c r="BD492" s="827"/>
      <c r="BE492" s="597" t="s">
        <v>33</v>
      </c>
      <c r="BF492" s="599">
        <v>25</v>
      </c>
      <c r="BG492" s="599">
        <v>25</v>
      </c>
      <c r="BH492" s="599">
        <v>0</v>
      </c>
      <c r="BI492" s="599">
        <v>25</v>
      </c>
      <c r="BJ492" s="599">
        <v>0</v>
      </c>
      <c r="BK492" s="599">
        <v>0</v>
      </c>
      <c r="BL492" s="599">
        <v>25</v>
      </c>
      <c r="BM492" s="599">
        <v>0</v>
      </c>
      <c r="BN492" s="599">
        <v>0</v>
      </c>
      <c r="BO492" s="599">
        <v>0</v>
      </c>
      <c r="BP492"/>
      <c r="BQ492" s="827"/>
      <c r="BR492" s="597" t="s">
        <v>33</v>
      </c>
      <c r="BS492" s="599">
        <v>100</v>
      </c>
      <c r="BT492" s="599">
        <v>0</v>
      </c>
      <c r="BU492" s="599">
        <v>0</v>
      </c>
      <c r="BV492" s="599">
        <v>0</v>
      </c>
      <c r="BW492" s="599">
        <v>0</v>
      </c>
      <c r="BX492" s="599">
        <v>0</v>
      </c>
      <c r="BY492" s="599">
        <v>0</v>
      </c>
      <c r="BZ492" s="599">
        <v>0</v>
      </c>
      <c r="CA492" s="599">
        <v>0</v>
      </c>
      <c r="CB492" s="599">
        <v>0</v>
      </c>
      <c r="CC492" s="592"/>
      <c r="CD492" s="827"/>
      <c r="CE492" s="597" t="s">
        <v>33</v>
      </c>
      <c r="CF492" s="599">
        <v>0</v>
      </c>
      <c r="CG492" s="599">
        <v>33.333333333333329</v>
      </c>
      <c r="CH492" s="599">
        <v>0</v>
      </c>
      <c r="CI492" s="599">
        <v>33.333333333333329</v>
      </c>
      <c r="CJ492" s="599">
        <v>0</v>
      </c>
      <c r="CK492" s="599">
        <v>0</v>
      </c>
      <c r="CL492" s="599">
        <v>33.333333333333329</v>
      </c>
      <c r="CM492" s="599">
        <v>0</v>
      </c>
      <c r="CN492" s="599">
        <v>0</v>
      </c>
      <c r="CO492" s="599">
        <v>0</v>
      </c>
      <c r="CP492"/>
      <c r="CQ492" s="827"/>
      <c r="CR492" s="597" t="s">
        <v>33</v>
      </c>
      <c r="CS492" s="599">
        <v>33.333333333333329</v>
      </c>
      <c r="CT492" s="599">
        <v>33.333333333333329</v>
      </c>
      <c r="CU492" s="599">
        <v>0</v>
      </c>
      <c r="CV492" s="599">
        <v>0</v>
      </c>
      <c r="CW492" s="599">
        <v>0</v>
      </c>
      <c r="CX492" s="599">
        <v>0</v>
      </c>
      <c r="CY492" s="599">
        <v>33.333333333333329</v>
      </c>
      <c r="CZ492" s="599">
        <v>0</v>
      </c>
      <c r="DA492" s="599">
        <v>0</v>
      </c>
      <c r="DB492" s="599">
        <v>0</v>
      </c>
      <c r="DC492" s="592"/>
      <c r="DD492" s="827"/>
      <c r="DE492" s="597" t="s">
        <v>33</v>
      </c>
      <c r="DF492" s="599">
        <v>50</v>
      </c>
      <c r="DG492" s="599">
        <v>0</v>
      </c>
      <c r="DH492" s="599">
        <v>0</v>
      </c>
      <c r="DI492" s="599">
        <v>50</v>
      </c>
      <c r="DJ492" s="599">
        <v>0</v>
      </c>
      <c r="DK492" s="599">
        <v>0</v>
      </c>
      <c r="DL492" s="599">
        <v>0</v>
      </c>
      <c r="DM492" s="599">
        <v>0</v>
      </c>
      <c r="DN492" s="599">
        <v>0</v>
      </c>
      <c r="DO492" s="599">
        <v>0</v>
      </c>
    </row>
    <row r="493" spans="1:119" ht="13.5" customHeight="1" x14ac:dyDescent="0.2">
      <c r="A493"/>
      <c r="B493" s="324"/>
      <c r="C493" s="592"/>
      <c r="D493" s="827"/>
      <c r="E493" s="601" t="s">
        <v>34</v>
      </c>
      <c r="F493" s="599">
        <v>25</v>
      </c>
      <c r="G493" s="599">
        <v>25</v>
      </c>
      <c r="H493" s="599">
        <v>25</v>
      </c>
      <c r="I493" s="599">
        <v>16.666666666666664</v>
      </c>
      <c r="J493" s="599">
        <v>8.3333333333333321</v>
      </c>
      <c r="K493" s="599">
        <v>0</v>
      </c>
      <c r="L493" s="599">
        <v>0</v>
      </c>
      <c r="M493" s="599">
        <v>0</v>
      </c>
      <c r="N493" s="599">
        <v>0</v>
      </c>
      <c r="O493" s="599">
        <v>0</v>
      </c>
      <c r="P493" s="592"/>
      <c r="Q493" s="827"/>
      <c r="R493" s="597" t="s">
        <v>34</v>
      </c>
      <c r="S493" s="599">
        <v>0</v>
      </c>
      <c r="T493" s="599">
        <v>50</v>
      </c>
      <c r="U493" s="599">
        <v>0</v>
      </c>
      <c r="V493" s="599">
        <v>50</v>
      </c>
      <c r="W493" s="599">
        <v>0</v>
      </c>
      <c r="X493" s="599">
        <v>0</v>
      </c>
      <c r="Y493" s="599">
        <v>0</v>
      </c>
      <c r="Z493" s="599">
        <v>0</v>
      </c>
      <c r="AA493" s="599">
        <v>0</v>
      </c>
      <c r="AB493" s="599">
        <v>0</v>
      </c>
      <c r="AC493" s="592"/>
      <c r="AD493" s="827"/>
      <c r="AE493" s="597" t="s">
        <v>34</v>
      </c>
      <c r="AF493" s="599">
        <v>37.5</v>
      </c>
      <c r="AG493" s="599">
        <v>12.5</v>
      </c>
      <c r="AH493" s="599">
        <v>37.5</v>
      </c>
      <c r="AI493" s="599">
        <v>0</v>
      </c>
      <c r="AJ493" s="599">
        <v>12.5</v>
      </c>
      <c r="AK493" s="599">
        <v>0</v>
      </c>
      <c r="AL493" s="599">
        <v>0</v>
      </c>
      <c r="AM493" s="599">
        <v>0</v>
      </c>
      <c r="AN493" s="599">
        <v>0</v>
      </c>
      <c r="AO493" s="599">
        <v>0</v>
      </c>
      <c r="AP493" s="591"/>
      <c r="AQ493" s="827"/>
      <c r="AR493" s="597" t="s">
        <v>34</v>
      </c>
      <c r="AS493" s="599">
        <v>25</v>
      </c>
      <c r="AT493" s="599">
        <v>0</v>
      </c>
      <c r="AU493" s="599">
        <v>50</v>
      </c>
      <c r="AV493" s="599">
        <v>25</v>
      </c>
      <c r="AW493" s="599">
        <v>0</v>
      </c>
      <c r="AX493" s="599">
        <v>0</v>
      </c>
      <c r="AY493" s="599">
        <v>0</v>
      </c>
      <c r="AZ493" s="599">
        <v>0</v>
      </c>
      <c r="BA493" s="599">
        <v>0</v>
      </c>
      <c r="BB493" s="599">
        <v>0</v>
      </c>
      <c r="BC493" s="592"/>
      <c r="BD493" s="827"/>
      <c r="BE493" s="597" t="s">
        <v>34</v>
      </c>
      <c r="BF493" s="599">
        <v>25</v>
      </c>
      <c r="BG493" s="599">
        <v>37.5</v>
      </c>
      <c r="BH493" s="599">
        <v>12.5</v>
      </c>
      <c r="BI493" s="599">
        <v>12.5</v>
      </c>
      <c r="BJ493" s="599">
        <v>12.5</v>
      </c>
      <c r="BK493" s="599">
        <v>0</v>
      </c>
      <c r="BL493" s="599">
        <v>0</v>
      </c>
      <c r="BM493" s="599">
        <v>0</v>
      </c>
      <c r="BN493" s="599">
        <v>0</v>
      </c>
      <c r="BO493" s="599">
        <v>0</v>
      </c>
      <c r="BP493"/>
      <c r="BQ493" s="827"/>
      <c r="BR493" s="597" t="s">
        <v>34</v>
      </c>
      <c r="BS493" s="599">
        <v>50</v>
      </c>
      <c r="BT493" s="599">
        <v>0</v>
      </c>
      <c r="BU493" s="599">
        <v>50</v>
      </c>
      <c r="BV493" s="599">
        <v>0</v>
      </c>
      <c r="BW493" s="599">
        <v>0</v>
      </c>
      <c r="BX493" s="599">
        <v>0</v>
      </c>
      <c r="BY493" s="599">
        <v>0</v>
      </c>
      <c r="BZ493" s="599">
        <v>0</v>
      </c>
      <c r="CA493" s="599">
        <v>0</v>
      </c>
      <c r="CB493" s="599">
        <v>0</v>
      </c>
      <c r="CC493" s="592"/>
      <c r="CD493" s="827"/>
      <c r="CE493" s="597" t="s">
        <v>34</v>
      </c>
      <c r="CF493" s="599">
        <v>20</v>
      </c>
      <c r="CG493" s="599">
        <v>30</v>
      </c>
      <c r="CH493" s="599">
        <v>20</v>
      </c>
      <c r="CI493" s="599">
        <v>20</v>
      </c>
      <c r="CJ493" s="599">
        <v>10</v>
      </c>
      <c r="CK493" s="599">
        <v>0</v>
      </c>
      <c r="CL493" s="599">
        <v>0</v>
      </c>
      <c r="CM493" s="599">
        <v>0</v>
      </c>
      <c r="CN493" s="599">
        <v>0</v>
      </c>
      <c r="CO493" s="599">
        <v>0</v>
      </c>
      <c r="CP493"/>
      <c r="CQ493" s="827"/>
      <c r="CR493" s="597" t="s">
        <v>34</v>
      </c>
      <c r="CS493" s="599">
        <v>33.333333333333329</v>
      </c>
      <c r="CT493" s="599">
        <v>16.666666666666664</v>
      </c>
      <c r="CU493" s="599">
        <v>16.666666666666664</v>
      </c>
      <c r="CV493" s="599">
        <v>16.666666666666664</v>
      </c>
      <c r="CW493" s="599">
        <v>16.666666666666664</v>
      </c>
      <c r="CX493" s="599">
        <v>0</v>
      </c>
      <c r="CY493" s="599">
        <v>0</v>
      </c>
      <c r="CZ493" s="599">
        <v>0</v>
      </c>
      <c r="DA493" s="599">
        <v>0</v>
      </c>
      <c r="DB493" s="599">
        <v>0</v>
      </c>
      <c r="DC493" s="592"/>
      <c r="DD493" s="827"/>
      <c r="DE493" s="597" t="s">
        <v>34</v>
      </c>
      <c r="DF493" s="599">
        <v>16.666666666666664</v>
      </c>
      <c r="DG493" s="599">
        <v>33.333333333333329</v>
      </c>
      <c r="DH493" s="599">
        <v>33.333333333333329</v>
      </c>
      <c r="DI493" s="599">
        <v>16.666666666666664</v>
      </c>
      <c r="DJ493" s="599">
        <v>0</v>
      </c>
      <c r="DK493" s="599">
        <v>0</v>
      </c>
      <c r="DL493" s="599">
        <v>0</v>
      </c>
      <c r="DM493" s="599">
        <v>0</v>
      </c>
      <c r="DN493" s="599">
        <v>0</v>
      </c>
      <c r="DO493" s="599">
        <v>0</v>
      </c>
    </row>
    <row r="494" spans="1:119" ht="13.5" customHeight="1" x14ac:dyDescent="0.2">
      <c r="A494"/>
      <c r="B494" s="324"/>
      <c r="C494" s="592"/>
      <c r="D494" s="827"/>
      <c r="E494" s="601" t="s">
        <v>35</v>
      </c>
      <c r="F494" s="599">
        <v>3.4482758620689653</v>
      </c>
      <c r="G494" s="599">
        <v>34.482758620689658</v>
      </c>
      <c r="H494" s="599">
        <v>20.689655172413794</v>
      </c>
      <c r="I494" s="599">
        <v>27.586206896551722</v>
      </c>
      <c r="J494" s="599">
        <v>6.8965517241379306</v>
      </c>
      <c r="K494" s="599">
        <v>3.4482758620689653</v>
      </c>
      <c r="L494" s="599">
        <v>3.4482758620689653</v>
      </c>
      <c r="M494" s="599">
        <v>0</v>
      </c>
      <c r="N494" s="599">
        <v>0</v>
      </c>
      <c r="O494" s="599">
        <v>0</v>
      </c>
      <c r="P494" s="592"/>
      <c r="Q494" s="827"/>
      <c r="R494" s="597" t="s">
        <v>35</v>
      </c>
      <c r="S494" s="599">
        <v>7.6923076923076925</v>
      </c>
      <c r="T494" s="599">
        <v>38.461538461538467</v>
      </c>
      <c r="U494" s="599">
        <v>7.6923076923076925</v>
      </c>
      <c r="V494" s="599">
        <v>30.76923076923077</v>
      </c>
      <c r="W494" s="599">
        <v>15.384615384615385</v>
      </c>
      <c r="X494" s="599">
        <v>0</v>
      </c>
      <c r="Y494" s="599">
        <v>0</v>
      </c>
      <c r="Z494" s="599">
        <v>0</v>
      </c>
      <c r="AA494" s="599">
        <v>0</v>
      </c>
      <c r="AB494" s="599">
        <v>0</v>
      </c>
      <c r="AC494" s="592"/>
      <c r="AD494" s="827"/>
      <c r="AE494" s="597" t="s">
        <v>35</v>
      </c>
      <c r="AF494" s="599">
        <v>0</v>
      </c>
      <c r="AG494" s="599">
        <v>31.25</v>
      </c>
      <c r="AH494" s="599">
        <v>31.25</v>
      </c>
      <c r="AI494" s="599">
        <v>25</v>
      </c>
      <c r="AJ494" s="599">
        <v>0</v>
      </c>
      <c r="AK494" s="599">
        <v>6.25</v>
      </c>
      <c r="AL494" s="599">
        <v>6.25</v>
      </c>
      <c r="AM494" s="599">
        <v>0</v>
      </c>
      <c r="AN494" s="599">
        <v>0</v>
      </c>
      <c r="AO494" s="599">
        <v>0</v>
      </c>
      <c r="AP494" s="591"/>
      <c r="AQ494" s="827"/>
      <c r="AR494" s="597" t="s">
        <v>35</v>
      </c>
      <c r="AS494" s="599">
        <v>14.285714285714285</v>
      </c>
      <c r="AT494" s="599">
        <v>28.571428571428569</v>
      </c>
      <c r="AU494" s="599">
        <v>14.285714285714285</v>
      </c>
      <c r="AV494" s="599">
        <v>28.571428571428569</v>
      </c>
      <c r="AW494" s="599">
        <v>0</v>
      </c>
      <c r="AX494" s="599">
        <v>14.285714285714285</v>
      </c>
      <c r="AY494" s="599">
        <v>0</v>
      </c>
      <c r="AZ494" s="599">
        <v>0</v>
      </c>
      <c r="BA494" s="599">
        <v>0</v>
      </c>
      <c r="BB494" s="599">
        <v>0</v>
      </c>
      <c r="BC494" s="592"/>
      <c r="BD494" s="827"/>
      <c r="BE494" s="597" t="s">
        <v>35</v>
      </c>
      <c r="BF494" s="599">
        <v>0</v>
      </c>
      <c r="BG494" s="599">
        <v>36.363636363636367</v>
      </c>
      <c r="BH494" s="599">
        <v>22.727272727272727</v>
      </c>
      <c r="BI494" s="599">
        <v>27.27272727272727</v>
      </c>
      <c r="BJ494" s="599">
        <v>9.0909090909090917</v>
      </c>
      <c r="BK494" s="599">
        <v>0</v>
      </c>
      <c r="BL494" s="599">
        <v>4.5454545454545459</v>
      </c>
      <c r="BM494" s="599">
        <v>0</v>
      </c>
      <c r="BN494" s="599">
        <v>0</v>
      </c>
      <c r="BO494" s="599">
        <v>0</v>
      </c>
      <c r="BP494"/>
      <c r="BQ494" s="827"/>
      <c r="BR494" s="597" t="s">
        <v>35</v>
      </c>
      <c r="BS494" s="599">
        <v>0</v>
      </c>
      <c r="BT494" s="599">
        <v>0</v>
      </c>
      <c r="BU494" s="599">
        <v>20</v>
      </c>
      <c r="BV494" s="599">
        <v>60</v>
      </c>
      <c r="BW494" s="599">
        <v>20</v>
      </c>
      <c r="BX494" s="599">
        <v>0</v>
      </c>
      <c r="BY494" s="599">
        <v>0</v>
      </c>
      <c r="BZ494" s="599">
        <v>0</v>
      </c>
      <c r="CA494" s="599">
        <v>0</v>
      </c>
      <c r="CB494" s="599">
        <v>0</v>
      </c>
      <c r="CC494" s="592"/>
      <c r="CD494" s="827"/>
      <c r="CE494" s="597" t="s">
        <v>35</v>
      </c>
      <c r="CF494" s="599">
        <v>4.1666666666666661</v>
      </c>
      <c r="CG494" s="599">
        <v>41.666666666666671</v>
      </c>
      <c r="CH494" s="599">
        <v>20.833333333333336</v>
      </c>
      <c r="CI494" s="599">
        <v>20.833333333333336</v>
      </c>
      <c r="CJ494" s="599">
        <v>4.1666666666666661</v>
      </c>
      <c r="CK494" s="599">
        <v>4.1666666666666661</v>
      </c>
      <c r="CL494" s="599">
        <v>4.1666666666666661</v>
      </c>
      <c r="CM494" s="599">
        <v>0</v>
      </c>
      <c r="CN494" s="599">
        <v>0</v>
      </c>
      <c r="CO494" s="599">
        <v>0</v>
      </c>
      <c r="CP494"/>
      <c r="CQ494" s="827"/>
      <c r="CR494" s="597" t="s">
        <v>35</v>
      </c>
      <c r="CS494" s="599">
        <v>0</v>
      </c>
      <c r="CT494" s="599">
        <v>28.571428571428569</v>
      </c>
      <c r="CU494" s="599">
        <v>14.285714285714285</v>
      </c>
      <c r="CV494" s="599">
        <v>35.714285714285715</v>
      </c>
      <c r="CW494" s="599">
        <v>14.285714285714285</v>
      </c>
      <c r="CX494" s="599">
        <v>0</v>
      </c>
      <c r="CY494" s="599">
        <v>7.1428571428571423</v>
      </c>
      <c r="CZ494" s="599">
        <v>0</v>
      </c>
      <c r="DA494" s="599">
        <v>0</v>
      </c>
      <c r="DB494" s="599">
        <v>0</v>
      </c>
      <c r="DC494" s="592"/>
      <c r="DD494" s="827"/>
      <c r="DE494" s="597" t="s">
        <v>35</v>
      </c>
      <c r="DF494" s="599">
        <v>6.666666666666667</v>
      </c>
      <c r="DG494" s="599">
        <v>40</v>
      </c>
      <c r="DH494" s="599">
        <v>26.666666666666668</v>
      </c>
      <c r="DI494" s="599">
        <v>20</v>
      </c>
      <c r="DJ494" s="599">
        <v>0</v>
      </c>
      <c r="DK494" s="599">
        <v>6.666666666666667</v>
      </c>
      <c r="DL494" s="599">
        <v>0</v>
      </c>
      <c r="DM494" s="599">
        <v>0</v>
      </c>
      <c r="DN494" s="599">
        <v>0</v>
      </c>
      <c r="DO494" s="599">
        <v>0</v>
      </c>
    </row>
    <row r="495" spans="1:119" ht="13.5" customHeight="1" x14ac:dyDescent="0.2">
      <c r="A495"/>
      <c r="B495" s="324"/>
      <c r="C495" s="592"/>
      <c r="D495" s="827"/>
      <c r="E495" s="601" t="s">
        <v>36</v>
      </c>
      <c r="F495" s="599">
        <v>9.7826086956521738</v>
      </c>
      <c r="G495" s="599">
        <v>19.565217391304348</v>
      </c>
      <c r="H495" s="599">
        <v>14.130434782608695</v>
      </c>
      <c r="I495" s="599">
        <v>23.913043478260871</v>
      </c>
      <c r="J495" s="599">
        <v>21.739130434782609</v>
      </c>
      <c r="K495" s="599">
        <v>5.4347826086956523</v>
      </c>
      <c r="L495" s="599">
        <v>5.4347826086956523</v>
      </c>
      <c r="M495" s="599">
        <v>0</v>
      </c>
      <c r="N495" s="599">
        <v>0</v>
      </c>
      <c r="O495" s="599">
        <v>0</v>
      </c>
      <c r="P495" s="592"/>
      <c r="Q495" s="827"/>
      <c r="R495" s="597" t="s">
        <v>36</v>
      </c>
      <c r="S495" s="599">
        <v>7.3170731707317067</v>
      </c>
      <c r="T495" s="599">
        <v>17.073170731707318</v>
      </c>
      <c r="U495" s="599">
        <v>17.073170731707318</v>
      </c>
      <c r="V495" s="599">
        <v>26.829268292682929</v>
      </c>
      <c r="W495" s="599">
        <v>19.512195121951219</v>
      </c>
      <c r="X495" s="599">
        <v>7.3170731707317067</v>
      </c>
      <c r="Y495" s="599">
        <v>4.8780487804878048</v>
      </c>
      <c r="Z495" s="599">
        <v>0</v>
      </c>
      <c r="AA495" s="599">
        <v>0</v>
      </c>
      <c r="AB495" s="599">
        <v>0</v>
      </c>
      <c r="AC495" s="592"/>
      <c r="AD495" s="827"/>
      <c r="AE495" s="597" t="s">
        <v>36</v>
      </c>
      <c r="AF495" s="599">
        <v>11.76470588235294</v>
      </c>
      <c r="AG495" s="599">
        <v>21.568627450980394</v>
      </c>
      <c r="AH495" s="599">
        <v>11.76470588235294</v>
      </c>
      <c r="AI495" s="599">
        <v>21.568627450980394</v>
      </c>
      <c r="AJ495" s="599">
        <v>23.52941176470588</v>
      </c>
      <c r="AK495" s="599">
        <v>3.9215686274509802</v>
      </c>
      <c r="AL495" s="599">
        <v>5.8823529411764701</v>
      </c>
      <c r="AM495" s="599">
        <v>0</v>
      </c>
      <c r="AN495" s="599">
        <v>0</v>
      </c>
      <c r="AO495" s="599">
        <v>0</v>
      </c>
      <c r="AP495" s="591"/>
      <c r="AQ495" s="827"/>
      <c r="AR495" s="597" t="s">
        <v>36</v>
      </c>
      <c r="AS495" s="599">
        <v>12.5</v>
      </c>
      <c r="AT495" s="599">
        <v>25</v>
      </c>
      <c r="AU495" s="599">
        <v>18.75</v>
      </c>
      <c r="AV495" s="599">
        <v>25</v>
      </c>
      <c r="AW495" s="599">
        <v>12.5</v>
      </c>
      <c r="AX495" s="599">
        <v>0</v>
      </c>
      <c r="AY495" s="599">
        <v>6.25</v>
      </c>
      <c r="AZ495" s="599">
        <v>0</v>
      </c>
      <c r="BA495" s="599">
        <v>0</v>
      </c>
      <c r="BB495" s="599">
        <v>0</v>
      </c>
      <c r="BC495" s="592"/>
      <c r="BD495" s="827"/>
      <c r="BE495" s="597" t="s">
        <v>36</v>
      </c>
      <c r="BF495" s="599">
        <v>8.3333333333333321</v>
      </c>
      <c r="BG495" s="599">
        <v>16.666666666666664</v>
      </c>
      <c r="BH495" s="599">
        <v>11.666666666666666</v>
      </c>
      <c r="BI495" s="599">
        <v>23.333333333333332</v>
      </c>
      <c r="BJ495" s="599">
        <v>26.666666666666668</v>
      </c>
      <c r="BK495" s="599">
        <v>8.3333333333333321</v>
      </c>
      <c r="BL495" s="599">
        <v>5</v>
      </c>
      <c r="BM495" s="599">
        <v>0</v>
      </c>
      <c r="BN495" s="599">
        <v>0</v>
      </c>
      <c r="BO495" s="599">
        <v>0</v>
      </c>
      <c r="BP495"/>
      <c r="BQ495" s="827"/>
      <c r="BR495" s="597" t="s">
        <v>36</v>
      </c>
      <c r="BS495" s="599">
        <v>15.384615384615385</v>
      </c>
      <c r="BT495" s="599">
        <v>23.076923076923077</v>
      </c>
      <c r="BU495" s="599">
        <v>15.384615384615385</v>
      </c>
      <c r="BV495" s="599">
        <v>23.076923076923077</v>
      </c>
      <c r="BW495" s="599">
        <v>15.384615384615385</v>
      </c>
      <c r="BX495" s="599">
        <v>0</v>
      </c>
      <c r="BY495" s="599">
        <v>7.6923076923076925</v>
      </c>
      <c r="BZ495" s="599">
        <v>0</v>
      </c>
      <c r="CA495" s="599">
        <v>0</v>
      </c>
      <c r="CB495" s="599">
        <v>0</v>
      </c>
      <c r="CC495" s="592"/>
      <c r="CD495" s="827"/>
      <c r="CE495" s="597" t="s">
        <v>36</v>
      </c>
      <c r="CF495" s="599">
        <v>8.8607594936708853</v>
      </c>
      <c r="CG495" s="599">
        <v>18.9873417721519</v>
      </c>
      <c r="CH495" s="599">
        <v>13.924050632911392</v>
      </c>
      <c r="CI495" s="599">
        <v>24.050632911392405</v>
      </c>
      <c r="CJ495" s="599">
        <v>22.784810126582279</v>
      </c>
      <c r="CK495" s="599">
        <v>6.3291139240506329</v>
      </c>
      <c r="CL495" s="599">
        <v>5.0632911392405067</v>
      </c>
      <c r="CM495" s="599">
        <v>0</v>
      </c>
      <c r="CN495" s="599">
        <v>0</v>
      </c>
      <c r="CO495" s="599">
        <v>0</v>
      </c>
      <c r="CP495"/>
      <c r="CQ495" s="827"/>
      <c r="CR495" s="597" t="s">
        <v>36</v>
      </c>
      <c r="CS495" s="599">
        <v>4.8780487804878048</v>
      </c>
      <c r="CT495" s="599">
        <v>17.073170731707318</v>
      </c>
      <c r="CU495" s="599">
        <v>21.951219512195124</v>
      </c>
      <c r="CV495" s="599">
        <v>17.073170731707318</v>
      </c>
      <c r="CW495" s="599">
        <v>24.390243902439025</v>
      </c>
      <c r="CX495" s="599">
        <v>4.8780487804878048</v>
      </c>
      <c r="CY495" s="599">
        <v>9.7560975609756095</v>
      </c>
      <c r="CZ495" s="599">
        <v>0</v>
      </c>
      <c r="DA495" s="599">
        <v>0</v>
      </c>
      <c r="DB495" s="599">
        <v>0</v>
      </c>
      <c r="DC495" s="592"/>
      <c r="DD495" s="827"/>
      <c r="DE495" s="597" t="s">
        <v>36</v>
      </c>
      <c r="DF495" s="599">
        <v>13.725490196078432</v>
      </c>
      <c r="DG495" s="599">
        <v>21.568627450980394</v>
      </c>
      <c r="DH495" s="599">
        <v>7.8431372549019605</v>
      </c>
      <c r="DI495" s="599">
        <v>29.411764705882355</v>
      </c>
      <c r="DJ495" s="599">
        <v>19.607843137254903</v>
      </c>
      <c r="DK495" s="599">
        <v>5.8823529411764701</v>
      </c>
      <c r="DL495" s="599">
        <v>1.9607843137254901</v>
      </c>
      <c r="DM495" s="599">
        <v>0</v>
      </c>
      <c r="DN495" s="599">
        <v>0</v>
      </c>
      <c r="DO495" s="599">
        <v>0</v>
      </c>
    </row>
    <row r="496" spans="1:119" ht="13.5" customHeight="1" x14ac:dyDescent="0.2">
      <c r="A496"/>
      <c r="B496" s="324"/>
      <c r="C496" s="592"/>
      <c r="D496" s="827"/>
      <c r="E496" s="601" t="s">
        <v>37</v>
      </c>
      <c r="F496" s="599">
        <v>1.6194331983805668</v>
      </c>
      <c r="G496" s="599">
        <v>9.3117408906882595</v>
      </c>
      <c r="H496" s="599">
        <v>14.17004048582996</v>
      </c>
      <c r="I496" s="599">
        <v>34.412955465587039</v>
      </c>
      <c r="J496" s="599">
        <v>20.647773279352226</v>
      </c>
      <c r="K496" s="599">
        <v>12.955465587044534</v>
      </c>
      <c r="L496" s="599">
        <v>4.8582995951417001</v>
      </c>
      <c r="M496" s="599">
        <v>1.6194331983805668</v>
      </c>
      <c r="N496" s="599">
        <v>0.40485829959514169</v>
      </c>
      <c r="O496" s="599">
        <v>0</v>
      </c>
      <c r="P496" s="592"/>
      <c r="Q496" s="827"/>
      <c r="R496" s="597" t="s">
        <v>37</v>
      </c>
      <c r="S496" s="599">
        <v>1.0309278350515463</v>
      </c>
      <c r="T496" s="599">
        <v>9.2783505154639183</v>
      </c>
      <c r="U496" s="599">
        <v>17.525773195876287</v>
      </c>
      <c r="V496" s="599">
        <v>29.896907216494846</v>
      </c>
      <c r="W496" s="599">
        <v>22.680412371134022</v>
      </c>
      <c r="X496" s="599">
        <v>15.463917525773196</v>
      </c>
      <c r="Y496" s="599">
        <v>2.0618556701030926</v>
      </c>
      <c r="Z496" s="599">
        <v>2.0618556701030926</v>
      </c>
      <c r="AA496" s="599">
        <v>0</v>
      </c>
      <c r="AB496" s="599">
        <v>0</v>
      </c>
      <c r="AC496" s="592"/>
      <c r="AD496" s="827"/>
      <c r="AE496" s="597" t="s">
        <v>37</v>
      </c>
      <c r="AF496" s="599">
        <v>2</v>
      </c>
      <c r="AG496" s="599">
        <v>9.3333333333333339</v>
      </c>
      <c r="AH496" s="599">
        <v>12</v>
      </c>
      <c r="AI496" s="599">
        <v>37.333333333333336</v>
      </c>
      <c r="AJ496" s="599">
        <v>19.333333333333332</v>
      </c>
      <c r="AK496" s="599">
        <v>11.333333333333332</v>
      </c>
      <c r="AL496" s="599">
        <v>6.666666666666667</v>
      </c>
      <c r="AM496" s="599">
        <v>1.3333333333333335</v>
      </c>
      <c r="AN496" s="599">
        <v>0.66666666666666674</v>
      </c>
      <c r="AO496" s="599">
        <v>0</v>
      </c>
      <c r="AP496" s="591"/>
      <c r="AQ496" s="827"/>
      <c r="AR496" s="597" t="s">
        <v>37</v>
      </c>
      <c r="AS496" s="599">
        <v>1.2345679012345678</v>
      </c>
      <c r="AT496" s="599">
        <v>12.345679012345679</v>
      </c>
      <c r="AU496" s="599">
        <v>19.753086419753085</v>
      </c>
      <c r="AV496" s="599">
        <v>33.333333333333329</v>
      </c>
      <c r="AW496" s="599">
        <v>17.283950617283949</v>
      </c>
      <c r="AX496" s="599">
        <v>12.345679012345679</v>
      </c>
      <c r="AY496" s="599">
        <v>3.7037037037037033</v>
      </c>
      <c r="AZ496" s="599">
        <v>0</v>
      </c>
      <c r="BA496" s="599">
        <v>0</v>
      </c>
      <c r="BB496" s="599">
        <v>0</v>
      </c>
      <c r="BC496" s="592"/>
      <c r="BD496" s="827"/>
      <c r="BE496" s="597" t="s">
        <v>37</v>
      </c>
      <c r="BF496" s="599">
        <v>1.8072289156626504</v>
      </c>
      <c r="BG496" s="599">
        <v>7.8313253012048198</v>
      </c>
      <c r="BH496" s="599">
        <v>11.445783132530121</v>
      </c>
      <c r="BI496" s="599">
        <v>34.939759036144579</v>
      </c>
      <c r="BJ496" s="599">
        <v>22.289156626506024</v>
      </c>
      <c r="BK496" s="599">
        <v>13.253012048192772</v>
      </c>
      <c r="BL496" s="599">
        <v>5.4216867469879517</v>
      </c>
      <c r="BM496" s="599">
        <v>2.4096385542168677</v>
      </c>
      <c r="BN496" s="599">
        <v>0.60240963855421692</v>
      </c>
      <c r="BO496" s="599">
        <v>0</v>
      </c>
      <c r="BP496"/>
      <c r="BQ496" s="827"/>
      <c r="BR496" s="597" t="s">
        <v>37</v>
      </c>
      <c r="BS496" s="599">
        <v>4.7619047619047619</v>
      </c>
      <c r="BT496" s="599">
        <v>19.047619047619047</v>
      </c>
      <c r="BU496" s="599">
        <v>19.047619047619047</v>
      </c>
      <c r="BV496" s="599">
        <v>28.571428571428569</v>
      </c>
      <c r="BW496" s="599">
        <v>14.285714285714285</v>
      </c>
      <c r="BX496" s="599">
        <v>4.7619047619047619</v>
      </c>
      <c r="BY496" s="599">
        <v>4.7619047619047619</v>
      </c>
      <c r="BZ496" s="599">
        <v>0</v>
      </c>
      <c r="CA496" s="599">
        <v>4.7619047619047619</v>
      </c>
      <c r="CB496" s="599">
        <v>0</v>
      </c>
      <c r="CC496" s="592"/>
      <c r="CD496" s="827"/>
      <c r="CE496" s="597" t="s">
        <v>37</v>
      </c>
      <c r="CF496" s="599">
        <v>1.3274336283185841</v>
      </c>
      <c r="CG496" s="599">
        <v>8.4070796460176993</v>
      </c>
      <c r="CH496" s="599">
        <v>13.716814159292035</v>
      </c>
      <c r="CI496" s="599">
        <v>34.955752212389378</v>
      </c>
      <c r="CJ496" s="599">
        <v>21.238938053097346</v>
      </c>
      <c r="CK496" s="599">
        <v>13.716814159292035</v>
      </c>
      <c r="CL496" s="599">
        <v>4.8672566371681416</v>
      </c>
      <c r="CM496" s="599">
        <v>1.7699115044247788</v>
      </c>
      <c r="CN496" s="599">
        <v>0</v>
      </c>
      <c r="CO496" s="599">
        <v>0</v>
      </c>
      <c r="CP496"/>
      <c r="CQ496" s="827"/>
      <c r="CR496" s="597" t="s">
        <v>37</v>
      </c>
      <c r="CS496" s="599">
        <v>1.0101010101010102</v>
      </c>
      <c r="CT496" s="599">
        <v>11.111111111111111</v>
      </c>
      <c r="CU496" s="599">
        <v>16.161616161616163</v>
      </c>
      <c r="CV496" s="599">
        <v>33.333333333333329</v>
      </c>
      <c r="CW496" s="599">
        <v>23.232323232323232</v>
      </c>
      <c r="CX496" s="599">
        <v>12.121212121212121</v>
      </c>
      <c r="CY496" s="599">
        <v>3.0303030303030303</v>
      </c>
      <c r="CZ496" s="599">
        <v>0</v>
      </c>
      <c r="DA496" s="599">
        <v>0</v>
      </c>
      <c r="DB496" s="599">
        <v>0</v>
      </c>
      <c r="DC496" s="592"/>
      <c r="DD496" s="827"/>
      <c r="DE496" s="597" t="s">
        <v>37</v>
      </c>
      <c r="DF496" s="599">
        <v>2.0270270270270272</v>
      </c>
      <c r="DG496" s="599">
        <v>8.1081081081081088</v>
      </c>
      <c r="DH496" s="599">
        <v>12.837837837837837</v>
      </c>
      <c r="DI496" s="599">
        <v>35.135135135135137</v>
      </c>
      <c r="DJ496" s="599">
        <v>18.918918918918919</v>
      </c>
      <c r="DK496" s="599">
        <v>13.513513513513514</v>
      </c>
      <c r="DL496" s="599">
        <v>6.0810810810810816</v>
      </c>
      <c r="DM496" s="599">
        <v>2.7027027027027026</v>
      </c>
      <c r="DN496" s="599">
        <v>0.67567567567567566</v>
      </c>
      <c r="DO496" s="599">
        <v>0</v>
      </c>
    </row>
    <row r="497" spans="1:119" ht="13.5" customHeight="1" x14ac:dyDescent="0.2">
      <c r="A497"/>
      <c r="B497" s="324"/>
      <c r="C497" s="592"/>
      <c r="D497" s="827"/>
      <c r="E497" s="601" t="s">
        <v>38</v>
      </c>
      <c r="F497" s="599">
        <v>0.92449922958397546</v>
      </c>
      <c r="G497" s="599">
        <v>3.8520801232665636</v>
      </c>
      <c r="H497" s="599">
        <v>12.942989214175654</v>
      </c>
      <c r="I497" s="599">
        <v>25.115562403698</v>
      </c>
      <c r="J497" s="599">
        <v>16.024653312788907</v>
      </c>
      <c r="K497" s="599">
        <v>21.571648690292758</v>
      </c>
      <c r="L497" s="599">
        <v>13.405238828967642</v>
      </c>
      <c r="M497" s="599">
        <v>4.1602465331278893</v>
      </c>
      <c r="N497" s="599">
        <v>1.8489984591679509</v>
      </c>
      <c r="O497" s="599">
        <v>0.15408320493066258</v>
      </c>
      <c r="P497" s="592"/>
      <c r="Q497" s="827"/>
      <c r="R497" s="597" t="s">
        <v>38</v>
      </c>
      <c r="S497" s="599">
        <v>0</v>
      </c>
      <c r="T497" s="599">
        <v>3.4632034632034632</v>
      </c>
      <c r="U497" s="599">
        <v>13.852813852813853</v>
      </c>
      <c r="V497" s="599">
        <v>26.839826839826841</v>
      </c>
      <c r="W497" s="599">
        <v>14.285714285714285</v>
      </c>
      <c r="X497" s="599">
        <v>19.913419913419915</v>
      </c>
      <c r="Y497" s="599">
        <v>13.852813852813853</v>
      </c>
      <c r="Z497" s="599">
        <v>4.329004329004329</v>
      </c>
      <c r="AA497" s="599">
        <v>3.0303030303030303</v>
      </c>
      <c r="AB497" s="599">
        <v>0.4329004329004329</v>
      </c>
      <c r="AC497" s="592"/>
      <c r="AD497" s="827"/>
      <c r="AE497" s="597" t="s">
        <v>38</v>
      </c>
      <c r="AF497" s="599">
        <v>1.4354066985645932</v>
      </c>
      <c r="AG497" s="599">
        <v>4.0669856459330145</v>
      </c>
      <c r="AH497" s="599">
        <v>12.440191387559809</v>
      </c>
      <c r="AI497" s="599">
        <v>24.162679425837322</v>
      </c>
      <c r="AJ497" s="599">
        <v>16.985645933014354</v>
      </c>
      <c r="AK497" s="599">
        <v>22.488038277511961</v>
      </c>
      <c r="AL497" s="599">
        <v>13.157894736842104</v>
      </c>
      <c r="AM497" s="599">
        <v>4.0669856459330145</v>
      </c>
      <c r="AN497" s="599">
        <v>1.1961722488038278</v>
      </c>
      <c r="AO497" s="599">
        <v>0</v>
      </c>
      <c r="AP497" s="591"/>
      <c r="AQ497" s="827"/>
      <c r="AR497" s="597" t="s">
        <v>38</v>
      </c>
      <c r="AS497" s="599">
        <v>2.8409090909090908</v>
      </c>
      <c r="AT497" s="599">
        <v>5.1136363636363642</v>
      </c>
      <c r="AU497" s="599">
        <v>13.068181818181818</v>
      </c>
      <c r="AV497" s="599">
        <v>28.40909090909091</v>
      </c>
      <c r="AW497" s="599">
        <v>13.068181818181818</v>
      </c>
      <c r="AX497" s="599">
        <v>21.022727272727273</v>
      </c>
      <c r="AY497" s="599">
        <v>9.0909090909090917</v>
      </c>
      <c r="AZ497" s="599">
        <v>5.6818181818181817</v>
      </c>
      <c r="BA497" s="599">
        <v>1.7045454545454544</v>
      </c>
      <c r="BB497" s="599">
        <v>0</v>
      </c>
      <c r="BC497" s="592"/>
      <c r="BD497" s="827"/>
      <c r="BE497" s="597" t="s">
        <v>38</v>
      </c>
      <c r="BF497" s="599">
        <v>0.21141649048625794</v>
      </c>
      <c r="BG497" s="599">
        <v>3.382663847780127</v>
      </c>
      <c r="BH497" s="599">
        <v>12.896405919661733</v>
      </c>
      <c r="BI497" s="599">
        <v>23.890063424947147</v>
      </c>
      <c r="BJ497" s="599">
        <v>17.124735729386892</v>
      </c>
      <c r="BK497" s="599">
        <v>21.775898520084567</v>
      </c>
      <c r="BL497" s="599">
        <v>15.010570824524313</v>
      </c>
      <c r="BM497" s="599">
        <v>3.5940803382663846</v>
      </c>
      <c r="BN497" s="599">
        <v>1.9027484143763214</v>
      </c>
      <c r="BO497" s="599">
        <v>0.21141649048625794</v>
      </c>
      <c r="BP497"/>
      <c r="BQ497" s="827"/>
      <c r="BR497" s="597" t="s">
        <v>38</v>
      </c>
      <c r="BS497" s="599">
        <v>5</v>
      </c>
      <c r="BT497" s="599">
        <v>5</v>
      </c>
      <c r="BU497" s="599">
        <v>22.5</v>
      </c>
      <c r="BV497" s="599">
        <v>15</v>
      </c>
      <c r="BW497" s="599">
        <v>17.5</v>
      </c>
      <c r="BX497" s="599">
        <v>15</v>
      </c>
      <c r="BY497" s="599">
        <v>17.5</v>
      </c>
      <c r="BZ497" s="599">
        <v>2.5</v>
      </c>
      <c r="CA497" s="599">
        <v>0</v>
      </c>
      <c r="CB497" s="599">
        <v>0</v>
      </c>
      <c r="CC497" s="592"/>
      <c r="CD497" s="827"/>
      <c r="CE497" s="597" t="s">
        <v>38</v>
      </c>
      <c r="CF497" s="599">
        <v>0.65681444991789817</v>
      </c>
      <c r="CG497" s="599">
        <v>3.7766830870279149</v>
      </c>
      <c r="CH497" s="599">
        <v>12.315270935960591</v>
      </c>
      <c r="CI497" s="599">
        <v>25.779967159277504</v>
      </c>
      <c r="CJ497" s="599">
        <v>15.927750410509031</v>
      </c>
      <c r="CK497" s="599">
        <v>22.003284072249592</v>
      </c>
      <c r="CL497" s="599">
        <v>13.136288998357964</v>
      </c>
      <c r="CM497" s="599">
        <v>4.2692939244663384</v>
      </c>
      <c r="CN497" s="599">
        <v>1.9704433497536946</v>
      </c>
      <c r="CO497" s="599">
        <v>0.16420361247947454</v>
      </c>
      <c r="CP497"/>
      <c r="CQ497" s="827"/>
      <c r="CR497" s="597" t="s">
        <v>38</v>
      </c>
      <c r="CS497" s="599">
        <v>1.3215859030837005</v>
      </c>
      <c r="CT497" s="599">
        <v>3.9647577092511015</v>
      </c>
      <c r="CU497" s="599">
        <v>13.215859030837004</v>
      </c>
      <c r="CV497" s="599">
        <v>21.58590308370044</v>
      </c>
      <c r="CW497" s="599">
        <v>14.096916299559473</v>
      </c>
      <c r="CX497" s="599">
        <v>23.788546255506606</v>
      </c>
      <c r="CY497" s="599">
        <v>14.537444933920703</v>
      </c>
      <c r="CZ497" s="599">
        <v>4.8458149779735686</v>
      </c>
      <c r="DA497" s="599">
        <v>2.643171806167401</v>
      </c>
      <c r="DB497" s="599">
        <v>0</v>
      </c>
      <c r="DC497" s="592"/>
      <c r="DD497" s="827"/>
      <c r="DE497" s="597" t="s">
        <v>38</v>
      </c>
      <c r="DF497" s="599">
        <v>0.7109004739336493</v>
      </c>
      <c r="DG497" s="599">
        <v>3.7914691943127963</v>
      </c>
      <c r="DH497" s="599">
        <v>12.796208530805686</v>
      </c>
      <c r="DI497" s="599">
        <v>27.014218009478675</v>
      </c>
      <c r="DJ497" s="599">
        <v>17.061611374407583</v>
      </c>
      <c r="DK497" s="599">
        <v>20.379146919431278</v>
      </c>
      <c r="DL497" s="599">
        <v>12.796208530805686</v>
      </c>
      <c r="DM497" s="599">
        <v>3.7914691943127963</v>
      </c>
      <c r="DN497" s="599">
        <v>1.4218009478672986</v>
      </c>
      <c r="DO497" s="599">
        <v>0.23696682464454977</v>
      </c>
    </row>
    <row r="498" spans="1:119" ht="13.5" customHeight="1" x14ac:dyDescent="0.2">
      <c r="A498"/>
      <c r="B498" s="324"/>
      <c r="C498" s="592"/>
      <c r="D498" s="827"/>
      <c r="E498" s="601" t="s">
        <v>39</v>
      </c>
      <c r="F498" s="599">
        <v>0.54559625876851137</v>
      </c>
      <c r="G498" s="599">
        <v>1.4809041309431021</v>
      </c>
      <c r="H498" s="599">
        <v>5.8456742010911924</v>
      </c>
      <c r="I498" s="599">
        <v>14.886983632112235</v>
      </c>
      <c r="J498" s="599">
        <v>18.394388152766954</v>
      </c>
      <c r="K498" s="599">
        <v>20.732657833203429</v>
      </c>
      <c r="L498" s="599">
        <v>22.837100545596257</v>
      </c>
      <c r="M498" s="599">
        <v>9.586905689789555</v>
      </c>
      <c r="N498" s="599">
        <v>4.4427123928293071</v>
      </c>
      <c r="O498" s="599">
        <v>1.2470771628994544</v>
      </c>
      <c r="P498" s="592"/>
      <c r="Q498" s="827"/>
      <c r="R498" s="597" t="s">
        <v>39</v>
      </c>
      <c r="S498" s="599">
        <v>0.20876826722338201</v>
      </c>
      <c r="T498" s="599">
        <v>0.83507306889352806</v>
      </c>
      <c r="U498" s="599">
        <v>5.2192066805845512</v>
      </c>
      <c r="V498" s="599">
        <v>12.734864300626306</v>
      </c>
      <c r="W498" s="599">
        <v>19.832985386221296</v>
      </c>
      <c r="X498" s="599">
        <v>18.997912317327767</v>
      </c>
      <c r="Y498" s="599">
        <v>24.008350730688935</v>
      </c>
      <c r="Z498" s="599">
        <v>11.064718162839249</v>
      </c>
      <c r="AA498" s="599">
        <v>5.4279749478079333</v>
      </c>
      <c r="AB498" s="599">
        <v>1.6701461377870561</v>
      </c>
      <c r="AC498" s="592"/>
      <c r="AD498" s="827"/>
      <c r="AE498" s="597" t="s">
        <v>39</v>
      </c>
      <c r="AF498" s="599">
        <v>0.74626865671641784</v>
      </c>
      <c r="AG498" s="599">
        <v>1.8656716417910446</v>
      </c>
      <c r="AH498" s="599">
        <v>6.2189054726368163</v>
      </c>
      <c r="AI498" s="599">
        <v>16.169154228855724</v>
      </c>
      <c r="AJ498" s="599">
        <v>17.537313432835823</v>
      </c>
      <c r="AK498" s="599">
        <v>21.766169154228855</v>
      </c>
      <c r="AL498" s="599">
        <v>22.139303482587064</v>
      </c>
      <c r="AM498" s="599">
        <v>8.7064676616915424</v>
      </c>
      <c r="AN498" s="599">
        <v>3.8557213930348255</v>
      </c>
      <c r="AO498" s="599">
        <v>0.99502487562189057</v>
      </c>
      <c r="AP498" s="591"/>
      <c r="AQ498" s="827"/>
      <c r="AR498" s="597" t="s">
        <v>39</v>
      </c>
      <c r="AS498" s="599">
        <v>0.79051383399209485</v>
      </c>
      <c r="AT498" s="599">
        <v>2.3715415019762842</v>
      </c>
      <c r="AU498" s="599">
        <v>8.3003952569169961</v>
      </c>
      <c r="AV498" s="599">
        <v>19.367588932806324</v>
      </c>
      <c r="AW498" s="599">
        <v>20.158102766798418</v>
      </c>
      <c r="AX498" s="599">
        <v>19.367588932806324</v>
      </c>
      <c r="AY498" s="599">
        <v>17.786561264822133</v>
      </c>
      <c r="AZ498" s="599">
        <v>6.7193675889328066</v>
      </c>
      <c r="BA498" s="599">
        <v>4.7430830039525684</v>
      </c>
      <c r="BB498" s="599">
        <v>0.39525691699604742</v>
      </c>
      <c r="BC498" s="592"/>
      <c r="BD498" s="827"/>
      <c r="BE498" s="597" t="s">
        <v>39</v>
      </c>
      <c r="BF498" s="599">
        <v>0.48543689320388345</v>
      </c>
      <c r="BG498" s="599">
        <v>1.262135922330097</v>
      </c>
      <c r="BH498" s="599">
        <v>5.2427184466019421</v>
      </c>
      <c r="BI498" s="599">
        <v>13.78640776699029</v>
      </c>
      <c r="BJ498" s="599">
        <v>17.961165048543691</v>
      </c>
      <c r="BK498" s="599">
        <v>21.067961165048544</v>
      </c>
      <c r="BL498" s="599">
        <v>24.077669902912621</v>
      </c>
      <c r="BM498" s="599">
        <v>10.291262135922331</v>
      </c>
      <c r="BN498" s="599">
        <v>4.3689320388349513</v>
      </c>
      <c r="BO498" s="599">
        <v>1.4563106796116505</v>
      </c>
      <c r="BP498"/>
      <c r="BQ498" s="827"/>
      <c r="BR498" s="597" t="s">
        <v>39</v>
      </c>
      <c r="BS498" s="599">
        <v>1.8518518518518516</v>
      </c>
      <c r="BT498" s="599">
        <v>1.8518518518518516</v>
      </c>
      <c r="BU498" s="599">
        <v>1.8518518518518516</v>
      </c>
      <c r="BV498" s="599">
        <v>12.962962962962962</v>
      </c>
      <c r="BW498" s="599">
        <v>22.222222222222221</v>
      </c>
      <c r="BX498" s="599">
        <v>25.925925925925924</v>
      </c>
      <c r="BY498" s="599">
        <v>20.37037037037037</v>
      </c>
      <c r="BZ498" s="599">
        <v>3.7037037037037033</v>
      </c>
      <c r="CA498" s="599">
        <v>7.4074074074074066</v>
      </c>
      <c r="CB498" s="599">
        <v>1.8518518518518516</v>
      </c>
      <c r="CC498" s="592"/>
      <c r="CD498" s="827"/>
      <c r="CE498" s="597" t="s">
        <v>39</v>
      </c>
      <c r="CF498" s="599">
        <v>0.48820179007323028</v>
      </c>
      <c r="CG498" s="599">
        <v>1.4646053702196908</v>
      </c>
      <c r="CH498" s="599">
        <v>6.021155410903174</v>
      </c>
      <c r="CI498" s="599">
        <v>14.97152156224573</v>
      </c>
      <c r="CJ498" s="599">
        <v>18.226200162733932</v>
      </c>
      <c r="CK498" s="599">
        <v>20.50447518307567</v>
      </c>
      <c r="CL498" s="599">
        <v>22.945484133441823</v>
      </c>
      <c r="CM498" s="599">
        <v>9.8454027664768109</v>
      </c>
      <c r="CN498" s="599">
        <v>4.3124491456468679</v>
      </c>
      <c r="CO498" s="599">
        <v>1.2205044751830758</v>
      </c>
      <c r="CP498"/>
      <c r="CQ498" s="827"/>
      <c r="CR498" s="597" t="s">
        <v>39</v>
      </c>
      <c r="CS498" s="599">
        <v>0.72289156626506024</v>
      </c>
      <c r="CT498" s="599">
        <v>1.6867469879518073</v>
      </c>
      <c r="CU498" s="599">
        <v>5.0602409638554215</v>
      </c>
      <c r="CV498" s="599">
        <v>13.975903614457833</v>
      </c>
      <c r="CW498" s="599">
        <v>20</v>
      </c>
      <c r="CX498" s="599">
        <v>20</v>
      </c>
      <c r="CY498" s="599">
        <v>21.927710843373493</v>
      </c>
      <c r="CZ498" s="599">
        <v>9.6385542168674707</v>
      </c>
      <c r="DA498" s="599">
        <v>5.7831325301204819</v>
      </c>
      <c r="DB498" s="599">
        <v>1.2048192771084338</v>
      </c>
      <c r="DC498" s="592"/>
      <c r="DD498" s="827"/>
      <c r="DE498" s="597" t="s">
        <v>39</v>
      </c>
      <c r="DF498" s="599">
        <v>0.46082949308755761</v>
      </c>
      <c r="DG498" s="599">
        <v>1.3824884792626728</v>
      </c>
      <c r="DH498" s="599">
        <v>6.2211981566820276</v>
      </c>
      <c r="DI498" s="599">
        <v>15.32258064516129</v>
      </c>
      <c r="DJ498" s="599">
        <v>17.626728110599078</v>
      </c>
      <c r="DK498" s="599">
        <v>21.082949308755762</v>
      </c>
      <c r="DL498" s="599">
        <v>23.271889400921658</v>
      </c>
      <c r="DM498" s="599">
        <v>9.5622119815668203</v>
      </c>
      <c r="DN498" s="599">
        <v>3.8018433179723505</v>
      </c>
      <c r="DO498" s="599">
        <v>1.2672811059907834</v>
      </c>
    </row>
    <row r="499" spans="1:119" ht="13.5" customHeight="1" x14ac:dyDescent="0.2">
      <c r="A499"/>
      <c r="B499" s="324"/>
      <c r="C499" s="592"/>
      <c r="D499" s="827"/>
      <c r="E499" s="601" t="s">
        <v>40</v>
      </c>
      <c r="F499" s="599">
        <v>0.19157088122605362</v>
      </c>
      <c r="G499" s="599">
        <v>0.19157088122605362</v>
      </c>
      <c r="H499" s="599">
        <v>1.5804597701149428</v>
      </c>
      <c r="I499" s="599">
        <v>4.9329501915708809</v>
      </c>
      <c r="J499" s="599">
        <v>8.4291187739463602</v>
      </c>
      <c r="K499" s="599">
        <v>17.816091954022991</v>
      </c>
      <c r="L499" s="599">
        <v>27.538314176245208</v>
      </c>
      <c r="M499" s="599">
        <v>19.396551724137932</v>
      </c>
      <c r="N499" s="599">
        <v>12.35632183908046</v>
      </c>
      <c r="O499" s="599">
        <v>7.5670498084291191</v>
      </c>
      <c r="P499" s="592"/>
      <c r="Q499" s="827"/>
      <c r="R499" s="597" t="s">
        <v>40</v>
      </c>
      <c r="S499" s="599">
        <v>0</v>
      </c>
      <c r="T499" s="599">
        <v>0.31796502384737679</v>
      </c>
      <c r="U499" s="599">
        <v>1.5898251192368837</v>
      </c>
      <c r="V499" s="599">
        <v>4.6104928457869638</v>
      </c>
      <c r="W499" s="599">
        <v>8.4260731319554854</v>
      </c>
      <c r="X499" s="599">
        <v>16.216216216216218</v>
      </c>
      <c r="Y499" s="599">
        <v>27.344992050874406</v>
      </c>
      <c r="Z499" s="599">
        <v>18.75993640699523</v>
      </c>
      <c r="AA499" s="599">
        <v>14.626391096979333</v>
      </c>
      <c r="AB499" s="599">
        <v>8.1081081081081088</v>
      </c>
      <c r="AC499" s="592"/>
      <c r="AD499" s="827"/>
      <c r="AE499" s="597" t="s">
        <v>40</v>
      </c>
      <c r="AF499" s="599">
        <v>0.27416038382453739</v>
      </c>
      <c r="AG499" s="599">
        <v>0.1370801919122687</v>
      </c>
      <c r="AH499" s="599">
        <v>1.5764222069910898</v>
      </c>
      <c r="AI499" s="599">
        <v>5.0719671007539411</v>
      </c>
      <c r="AJ499" s="599">
        <v>8.4304318026045237</v>
      </c>
      <c r="AK499" s="599">
        <v>18.505825908156272</v>
      </c>
      <c r="AL499" s="599">
        <v>27.621658670322141</v>
      </c>
      <c r="AM499" s="599">
        <v>19.671007539410553</v>
      </c>
      <c r="AN499" s="599">
        <v>11.377655928718299</v>
      </c>
      <c r="AO499" s="599">
        <v>7.333790267306374</v>
      </c>
      <c r="AP499" s="591"/>
      <c r="AQ499" s="827"/>
      <c r="AR499" s="597" t="s">
        <v>40</v>
      </c>
      <c r="AS499" s="599">
        <v>0.35335689045936397</v>
      </c>
      <c r="AT499" s="599">
        <v>0.70671378091872794</v>
      </c>
      <c r="AU499" s="599">
        <v>4.2402826855123674</v>
      </c>
      <c r="AV499" s="599">
        <v>8.1272084805653702</v>
      </c>
      <c r="AW499" s="599">
        <v>12.7208480565371</v>
      </c>
      <c r="AX499" s="599">
        <v>16.607773851590103</v>
      </c>
      <c r="AY499" s="599">
        <v>27.915194346289752</v>
      </c>
      <c r="AZ499" s="599">
        <v>18.374558303886925</v>
      </c>
      <c r="BA499" s="599">
        <v>8.1272084805653702</v>
      </c>
      <c r="BB499" s="599">
        <v>2.8268551236749118</v>
      </c>
      <c r="BC499" s="592"/>
      <c r="BD499" s="827"/>
      <c r="BE499" s="597" t="s">
        <v>40</v>
      </c>
      <c r="BF499" s="599">
        <v>0.16620498614958448</v>
      </c>
      <c r="BG499" s="599">
        <v>0.110803324099723</v>
      </c>
      <c r="BH499" s="599">
        <v>1.1634349030470914</v>
      </c>
      <c r="BI499" s="599">
        <v>4.43213296398892</v>
      </c>
      <c r="BJ499" s="599">
        <v>7.7562326869806091</v>
      </c>
      <c r="BK499" s="599">
        <v>18.005540166204987</v>
      </c>
      <c r="BL499" s="599">
        <v>27.479224376731302</v>
      </c>
      <c r="BM499" s="599">
        <v>19.556786703601109</v>
      </c>
      <c r="BN499" s="599">
        <v>13.019390581717452</v>
      </c>
      <c r="BO499" s="599">
        <v>8.310249307479225</v>
      </c>
      <c r="BP499"/>
      <c r="BQ499" s="827"/>
      <c r="BR499" s="597" t="s">
        <v>40</v>
      </c>
      <c r="BS499" s="599">
        <v>0</v>
      </c>
      <c r="BT499" s="599">
        <v>0</v>
      </c>
      <c r="BU499" s="599">
        <v>4</v>
      </c>
      <c r="BV499" s="599">
        <v>5.3333333333333339</v>
      </c>
      <c r="BW499" s="599">
        <v>13.333333333333334</v>
      </c>
      <c r="BX499" s="599">
        <v>24</v>
      </c>
      <c r="BY499" s="599">
        <v>24</v>
      </c>
      <c r="BZ499" s="599">
        <v>17.333333333333336</v>
      </c>
      <c r="CA499" s="599">
        <v>10.666666666666668</v>
      </c>
      <c r="CB499" s="599">
        <v>1.3333333333333335</v>
      </c>
      <c r="CC499" s="592"/>
      <c r="CD499" s="827"/>
      <c r="CE499" s="597" t="s">
        <v>40</v>
      </c>
      <c r="CF499" s="599">
        <v>0.19870839542970692</v>
      </c>
      <c r="CG499" s="599">
        <v>0.19870839542970692</v>
      </c>
      <c r="CH499" s="599">
        <v>1.4903129657228018</v>
      </c>
      <c r="CI499" s="599">
        <v>4.918032786885246</v>
      </c>
      <c r="CJ499" s="599">
        <v>8.2463984103328372</v>
      </c>
      <c r="CK499" s="599">
        <v>17.585692995529062</v>
      </c>
      <c r="CL499" s="599">
        <v>27.670144063586687</v>
      </c>
      <c r="CM499" s="599">
        <v>19.473422752111276</v>
      </c>
      <c r="CN499" s="599">
        <v>12.419274714356682</v>
      </c>
      <c r="CO499" s="599">
        <v>7.7993045206159959</v>
      </c>
      <c r="CP499"/>
      <c r="CQ499" s="827"/>
      <c r="CR499" s="597" t="s">
        <v>40</v>
      </c>
      <c r="CS499" s="599">
        <v>0.35971223021582738</v>
      </c>
      <c r="CT499" s="599">
        <v>0.35971223021582738</v>
      </c>
      <c r="CU499" s="599">
        <v>1.7985611510791366</v>
      </c>
      <c r="CV499" s="599">
        <v>4.6762589928057556</v>
      </c>
      <c r="CW499" s="599">
        <v>8.4532374100719423</v>
      </c>
      <c r="CX499" s="599">
        <v>16.906474820143885</v>
      </c>
      <c r="CY499" s="599">
        <v>30.755395683453234</v>
      </c>
      <c r="CZ499" s="599">
        <v>18.884892086330936</v>
      </c>
      <c r="DA499" s="599">
        <v>10.251798561151078</v>
      </c>
      <c r="DB499" s="599">
        <v>7.5539568345323742</v>
      </c>
      <c r="DC499" s="592"/>
      <c r="DD499" s="827"/>
      <c r="DE499" s="597" t="s">
        <v>40</v>
      </c>
      <c r="DF499" s="599">
        <v>0.13054830287206268</v>
      </c>
      <c r="DG499" s="599">
        <v>0.13054830287206268</v>
      </c>
      <c r="DH499" s="599">
        <v>1.5013054830287207</v>
      </c>
      <c r="DI499" s="599">
        <v>5.0261096605744129</v>
      </c>
      <c r="DJ499" s="599">
        <v>8.4203655352480418</v>
      </c>
      <c r="DK499" s="599">
        <v>18.14621409921671</v>
      </c>
      <c r="DL499" s="599">
        <v>26.370757180156655</v>
      </c>
      <c r="DM499" s="599">
        <v>19.582245430809401</v>
      </c>
      <c r="DN499" s="599">
        <v>13.120104438642297</v>
      </c>
      <c r="DO499" s="599">
        <v>7.5718015665796345</v>
      </c>
    </row>
    <row r="500" spans="1:119" ht="13.5" customHeight="1" x14ac:dyDescent="0.2">
      <c r="A500"/>
      <c r="B500" s="324"/>
      <c r="C500" s="592"/>
      <c r="D500" s="828"/>
      <c r="E500" s="601" t="s">
        <v>41</v>
      </c>
      <c r="F500" s="599">
        <v>0</v>
      </c>
      <c r="G500" s="599">
        <v>0</v>
      </c>
      <c r="H500" s="599">
        <v>0.12360939431396785</v>
      </c>
      <c r="I500" s="599">
        <v>0.61804697156983934</v>
      </c>
      <c r="J500" s="599">
        <v>3.3374536464771323</v>
      </c>
      <c r="K500" s="599">
        <v>7.5401730531520395</v>
      </c>
      <c r="L500" s="599">
        <v>17.552533992583434</v>
      </c>
      <c r="M500" s="599">
        <v>19.530284301606923</v>
      </c>
      <c r="N500" s="599">
        <v>27.194066749072931</v>
      </c>
      <c r="O500" s="599">
        <v>24.103831891223734</v>
      </c>
      <c r="P500" s="592"/>
      <c r="Q500" s="828"/>
      <c r="R500" s="597" t="s">
        <v>41</v>
      </c>
      <c r="S500" s="599">
        <v>0</v>
      </c>
      <c r="T500" s="599">
        <v>0</v>
      </c>
      <c r="U500" s="599">
        <v>0</v>
      </c>
      <c r="V500" s="599">
        <v>0.51546391752577314</v>
      </c>
      <c r="W500" s="599">
        <v>5.1546391752577314</v>
      </c>
      <c r="X500" s="599">
        <v>7.216494845360824</v>
      </c>
      <c r="Y500" s="599">
        <v>18.556701030927837</v>
      </c>
      <c r="Z500" s="599">
        <v>19.587628865979383</v>
      </c>
      <c r="AA500" s="599">
        <v>29.381443298969074</v>
      </c>
      <c r="AB500" s="599">
        <v>19.587628865979383</v>
      </c>
      <c r="AC500" s="592"/>
      <c r="AD500" s="828"/>
      <c r="AE500" s="597" t="s">
        <v>41</v>
      </c>
      <c r="AF500" s="599">
        <v>0</v>
      </c>
      <c r="AG500" s="599">
        <v>0</v>
      </c>
      <c r="AH500" s="599">
        <v>0.16260162601626016</v>
      </c>
      <c r="AI500" s="599">
        <v>0.65040650406504064</v>
      </c>
      <c r="AJ500" s="599">
        <v>2.7642276422764227</v>
      </c>
      <c r="AK500" s="599">
        <v>7.642276422764227</v>
      </c>
      <c r="AL500" s="599">
        <v>17.235772357723576</v>
      </c>
      <c r="AM500" s="599">
        <v>19.512195121951219</v>
      </c>
      <c r="AN500" s="599">
        <v>26.504065040650403</v>
      </c>
      <c r="AO500" s="599">
        <v>25.528455284552848</v>
      </c>
      <c r="AP500" s="591"/>
      <c r="AQ500" s="828"/>
      <c r="AR500" s="597" t="s">
        <v>41</v>
      </c>
      <c r="AS500" s="599">
        <v>0</v>
      </c>
      <c r="AT500" s="599">
        <v>0</v>
      </c>
      <c r="AU500" s="599">
        <v>0</v>
      </c>
      <c r="AV500" s="599">
        <v>0</v>
      </c>
      <c r="AW500" s="599">
        <v>8.1967213114754092</v>
      </c>
      <c r="AX500" s="599">
        <v>6.557377049180328</v>
      </c>
      <c r="AY500" s="599">
        <v>18.032786885245901</v>
      </c>
      <c r="AZ500" s="599">
        <v>27.868852459016392</v>
      </c>
      <c r="BA500" s="599">
        <v>19.672131147540984</v>
      </c>
      <c r="BB500" s="599">
        <v>19.672131147540984</v>
      </c>
      <c r="BC500" s="592"/>
      <c r="BD500" s="828"/>
      <c r="BE500" s="597" t="s">
        <v>41</v>
      </c>
      <c r="BF500" s="599">
        <v>0</v>
      </c>
      <c r="BG500" s="599">
        <v>0</v>
      </c>
      <c r="BH500" s="599">
        <v>0.13368983957219249</v>
      </c>
      <c r="BI500" s="599">
        <v>0.66844919786096257</v>
      </c>
      <c r="BJ500" s="599">
        <v>2.9411764705882351</v>
      </c>
      <c r="BK500" s="599">
        <v>7.6203208556149731</v>
      </c>
      <c r="BL500" s="599">
        <v>17.513368983957221</v>
      </c>
      <c r="BM500" s="599">
        <v>18.850267379679146</v>
      </c>
      <c r="BN500" s="599">
        <v>27.807486631016044</v>
      </c>
      <c r="BO500" s="599">
        <v>24.46524064171123</v>
      </c>
      <c r="BP500"/>
      <c r="BQ500" s="828"/>
      <c r="BR500" s="597" t="s">
        <v>41</v>
      </c>
      <c r="BS500" s="599">
        <v>0</v>
      </c>
      <c r="BT500" s="599">
        <v>0</v>
      </c>
      <c r="BU500" s="599">
        <v>0</v>
      </c>
      <c r="BV500" s="599">
        <v>0</v>
      </c>
      <c r="BW500" s="599">
        <v>19.047619047619047</v>
      </c>
      <c r="BX500" s="599">
        <v>9.5238095238095237</v>
      </c>
      <c r="BY500" s="599">
        <v>19.047619047619047</v>
      </c>
      <c r="BZ500" s="599">
        <v>23.809523809523807</v>
      </c>
      <c r="CA500" s="599">
        <v>14.285714285714285</v>
      </c>
      <c r="CB500" s="599">
        <v>14.285714285714285</v>
      </c>
      <c r="CC500" s="592"/>
      <c r="CD500" s="828"/>
      <c r="CE500" s="597" t="s">
        <v>41</v>
      </c>
      <c r="CF500" s="599">
        <v>0</v>
      </c>
      <c r="CG500" s="599">
        <v>0</v>
      </c>
      <c r="CH500" s="599">
        <v>0.12690355329949238</v>
      </c>
      <c r="CI500" s="599">
        <v>0.63451776649746194</v>
      </c>
      <c r="CJ500" s="599">
        <v>2.9187817258883251</v>
      </c>
      <c r="CK500" s="599">
        <v>7.4873096446700513</v>
      </c>
      <c r="CL500" s="599">
        <v>17.512690355329948</v>
      </c>
      <c r="CM500" s="599">
        <v>19.416243654822335</v>
      </c>
      <c r="CN500" s="599">
        <v>27.53807106598985</v>
      </c>
      <c r="CO500" s="599">
        <v>24.36548223350254</v>
      </c>
      <c r="CP500"/>
      <c r="CQ500" s="828"/>
      <c r="CR500" s="597" t="s">
        <v>41</v>
      </c>
      <c r="CS500" s="599">
        <v>0</v>
      </c>
      <c r="CT500" s="599">
        <v>0</v>
      </c>
      <c r="CU500" s="599">
        <v>0</v>
      </c>
      <c r="CV500" s="599">
        <v>0</v>
      </c>
      <c r="CW500" s="599">
        <v>3.125</v>
      </c>
      <c r="CX500" s="599">
        <v>4.375</v>
      </c>
      <c r="CY500" s="599">
        <v>18.75</v>
      </c>
      <c r="CZ500" s="599">
        <v>20.625</v>
      </c>
      <c r="DA500" s="599">
        <v>27.500000000000004</v>
      </c>
      <c r="DB500" s="599">
        <v>25.624999999999996</v>
      </c>
      <c r="DC500" s="592"/>
      <c r="DD500" s="828"/>
      <c r="DE500" s="597" t="s">
        <v>41</v>
      </c>
      <c r="DF500" s="599">
        <v>0</v>
      </c>
      <c r="DG500" s="599">
        <v>0</v>
      </c>
      <c r="DH500" s="599">
        <v>0.15408320493066258</v>
      </c>
      <c r="DI500" s="599">
        <v>0.77041602465331283</v>
      </c>
      <c r="DJ500" s="599">
        <v>3.3898305084745761</v>
      </c>
      <c r="DK500" s="599">
        <v>8.3204930662557786</v>
      </c>
      <c r="DL500" s="599">
        <v>17.257318952234208</v>
      </c>
      <c r="DM500" s="599">
        <v>19.26040061633282</v>
      </c>
      <c r="DN500" s="599">
        <v>27.118644067796609</v>
      </c>
      <c r="DO500" s="599">
        <v>23.728813559322035</v>
      </c>
    </row>
    <row r="501" spans="1:119" ht="13.5" customHeight="1" x14ac:dyDescent="0.2">
      <c r="A501"/>
      <c r="B501" s="324"/>
      <c r="C501" s="592"/>
      <c r="D501" s="592"/>
      <c r="E501" s="592"/>
      <c r="F501" s="592"/>
      <c r="G501" s="592"/>
      <c r="H501" s="592"/>
      <c r="I501" s="592"/>
      <c r="J501" s="592"/>
      <c r="K501" s="592"/>
      <c r="L501" s="592"/>
      <c r="M501" s="592"/>
      <c r="N501" s="592"/>
      <c r="O501" s="592"/>
      <c r="P501" s="592"/>
      <c r="Q501" s="592"/>
      <c r="R501" s="592"/>
      <c r="S501" s="592"/>
      <c r="T501" s="592"/>
      <c r="U501" s="592"/>
      <c r="V501" s="592"/>
      <c r="W501" s="592"/>
      <c r="X501" s="592"/>
      <c r="Y501" s="592"/>
      <c r="Z501" s="592"/>
      <c r="AA501" s="592"/>
      <c r="AB501" s="592"/>
      <c r="AC501" s="592"/>
      <c r="AD501" s="592"/>
      <c r="AE501" s="592"/>
      <c r="AF501" s="592"/>
      <c r="AG501" s="592"/>
      <c r="AH501" s="592"/>
      <c r="AI501" s="592"/>
      <c r="AJ501" s="592"/>
      <c r="AK501" s="592"/>
      <c r="AL501" s="592"/>
      <c r="AM501" s="592"/>
      <c r="AN501" s="592"/>
      <c r="AO501" s="592"/>
      <c r="AP501"/>
      <c r="AQ501" s="592"/>
      <c r="AR501" s="592"/>
      <c r="AS501" s="592"/>
      <c r="AT501" s="592"/>
      <c r="AU501" s="592"/>
      <c r="AV501" s="592"/>
      <c r="AW501" s="592"/>
      <c r="AX501" s="592"/>
      <c r="AY501" s="592"/>
      <c r="AZ501" s="592"/>
      <c r="BA501" s="592"/>
      <c r="BB501" s="592"/>
      <c r="BC501" s="592"/>
      <c r="BD501" s="592"/>
      <c r="BE501" s="592"/>
      <c r="BF501" s="592"/>
      <c r="BG501" s="592"/>
      <c r="BH501" s="592"/>
      <c r="BI501" s="592"/>
      <c r="BJ501" s="592"/>
      <c r="BK501" s="592"/>
      <c r="BL501" s="592"/>
      <c r="BM501" s="592"/>
      <c r="BN501" s="592"/>
      <c r="BO501" s="592"/>
      <c r="BP501"/>
      <c r="BQ501" s="592"/>
      <c r="BR501" s="592"/>
      <c r="BS501" s="592"/>
      <c r="BT501" s="592"/>
      <c r="BU501" s="592"/>
      <c r="BV501" s="592"/>
      <c r="BW501" s="592"/>
      <c r="BX501" s="592"/>
      <c r="BY501" s="592"/>
      <c r="BZ501" s="592"/>
      <c r="CA501" s="592"/>
      <c r="CB501" s="592"/>
      <c r="CC501" s="592"/>
      <c r="CD501" s="592"/>
      <c r="CE501" s="592"/>
      <c r="CF501" s="592"/>
      <c r="CG501" s="592"/>
      <c r="CH501" s="592"/>
      <c r="CI501" s="592"/>
      <c r="CJ501" s="592"/>
      <c r="CK501" s="592"/>
      <c r="CL501" s="592"/>
      <c r="CM501" s="592"/>
      <c r="CN501" s="592"/>
      <c r="CO501" s="592"/>
      <c r="CP501"/>
      <c r="CQ501" s="592"/>
      <c r="CR501" s="592"/>
      <c r="CS501" s="592"/>
      <c r="CT501" s="592"/>
      <c r="CU501" s="592"/>
      <c r="CV501" s="592"/>
      <c r="CW501" s="592"/>
      <c r="CX501" s="592"/>
      <c r="CY501" s="592"/>
      <c r="CZ501" s="592"/>
      <c r="DA501" s="592"/>
      <c r="DB501" s="592"/>
      <c r="DC501" s="592"/>
      <c r="DD501" s="592"/>
      <c r="DE501" s="592"/>
      <c r="DF501" s="592"/>
      <c r="DG501" s="592"/>
      <c r="DH501" s="592"/>
      <c r="DI501" s="592"/>
      <c r="DJ501" s="592"/>
      <c r="DK501" s="592"/>
      <c r="DL501" s="592"/>
      <c r="DM501" s="592"/>
      <c r="DN501" s="592"/>
      <c r="DO501" s="592"/>
    </row>
    <row r="502" spans="1:119" ht="13.5" customHeight="1" x14ac:dyDescent="0.2">
      <c r="A502"/>
      <c r="B502" s="324"/>
      <c r="C502" s="592"/>
      <c r="D502" s="592"/>
      <c r="E502" s="592"/>
      <c r="F502" s="592"/>
      <c r="G502" s="592"/>
      <c r="H502" s="592"/>
      <c r="I502" s="592"/>
      <c r="J502" s="592"/>
      <c r="K502" s="592"/>
      <c r="L502" s="592"/>
      <c r="M502" s="592"/>
      <c r="N502" s="592"/>
      <c r="O502" s="592"/>
      <c r="P502" s="592"/>
      <c r="Q502" s="592"/>
      <c r="R502" s="592"/>
      <c r="S502" s="592"/>
      <c r="T502" s="592"/>
      <c r="U502" s="592"/>
      <c r="V502" s="592"/>
      <c r="W502" s="592"/>
      <c r="X502" s="592"/>
      <c r="Y502" s="592"/>
      <c r="Z502" s="592"/>
      <c r="AA502" s="592"/>
      <c r="AB502" s="592"/>
      <c r="AC502" s="592"/>
      <c r="AD502" s="592"/>
      <c r="AE502" s="592"/>
      <c r="AF502" s="592"/>
      <c r="AG502" s="592"/>
      <c r="AH502" s="592"/>
      <c r="AI502" s="592"/>
      <c r="AJ502" s="592"/>
      <c r="AK502" s="592"/>
      <c r="AL502" s="592"/>
      <c r="AM502" s="592"/>
      <c r="AN502" s="592"/>
      <c r="AO502" s="592"/>
      <c r="AP502"/>
      <c r="AQ502" s="592"/>
      <c r="AR502" s="592"/>
      <c r="AS502" s="592"/>
      <c r="AT502" s="592"/>
      <c r="AU502" s="592"/>
      <c r="AV502" s="592"/>
      <c r="AW502" s="592"/>
      <c r="AX502" s="592"/>
      <c r="AY502" s="592"/>
      <c r="AZ502" s="592"/>
      <c r="BA502" s="592"/>
      <c r="BB502" s="592"/>
      <c r="BC502" s="592"/>
      <c r="BD502" s="592"/>
      <c r="BE502" s="592"/>
      <c r="BF502" s="592"/>
      <c r="BG502" s="592"/>
      <c r="BH502" s="592"/>
      <c r="BI502" s="592"/>
      <c r="BJ502" s="592"/>
      <c r="BK502" s="592"/>
      <c r="BL502" s="592"/>
      <c r="BM502" s="592"/>
      <c r="BN502" s="592"/>
      <c r="BO502" s="592"/>
      <c r="BP502"/>
      <c r="BQ502" s="592"/>
      <c r="BR502" s="592"/>
      <c r="BS502" s="592"/>
      <c r="BT502" s="592"/>
      <c r="BU502" s="592"/>
      <c r="BV502" s="592"/>
      <c r="BW502" s="592"/>
      <c r="BX502" s="592"/>
      <c r="BY502" s="592"/>
      <c r="BZ502" s="592"/>
      <c r="CA502" s="592"/>
      <c r="CB502" s="592"/>
      <c r="CC502" s="592"/>
      <c r="CD502" s="592"/>
      <c r="CE502" s="592"/>
      <c r="CF502" s="592"/>
      <c r="CG502" s="592"/>
      <c r="CH502" s="592"/>
      <c r="CI502" s="592"/>
      <c r="CJ502" s="592"/>
      <c r="CK502" s="592"/>
      <c r="CL502" s="592"/>
      <c r="CM502" s="592"/>
      <c r="CN502" s="592"/>
      <c r="CO502" s="592"/>
      <c r="CP502"/>
      <c r="CQ502" s="592"/>
      <c r="CR502" s="592"/>
      <c r="CS502" s="592"/>
      <c r="CT502" s="592"/>
      <c r="CU502" s="592"/>
      <c r="CV502" s="592"/>
      <c r="CW502" s="592"/>
      <c r="CX502" s="592"/>
      <c r="CY502" s="592"/>
      <c r="CZ502" s="592"/>
      <c r="DA502" s="592"/>
      <c r="DB502" s="592"/>
      <c r="DC502" s="592"/>
      <c r="DD502" s="592"/>
      <c r="DE502" s="592"/>
      <c r="DF502" s="592"/>
      <c r="DG502" s="592"/>
      <c r="DH502" s="592"/>
      <c r="DI502" s="592"/>
      <c r="DJ502" s="592"/>
      <c r="DK502" s="592"/>
      <c r="DL502" s="592"/>
      <c r="DM502" s="592"/>
      <c r="DN502" s="592"/>
      <c r="DO502" s="592"/>
    </row>
    <row r="503" spans="1:119" ht="13.5" customHeight="1" x14ac:dyDescent="0.3">
      <c r="A503"/>
      <c r="B503" s="324"/>
      <c r="C503" s="592"/>
      <c r="D503" s="829" t="s">
        <v>245</v>
      </c>
      <c r="E503" s="829"/>
      <c r="F503" s="595"/>
      <c r="G503" s="595"/>
      <c r="H503" s="595"/>
      <c r="I503" s="595"/>
      <c r="J503" s="595"/>
      <c r="K503" s="595"/>
      <c r="L503" s="595"/>
      <c r="M503" s="595"/>
      <c r="N503" s="595"/>
      <c r="O503" s="595"/>
      <c r="P503" s="592"/>
      <c r="Q503" s="829" t="s">
        <v>245</v>
      </c>
      <c r="R503" s="829"/>
      <c r="S503" s="595"/>
      <c r="T503" s="595"/>
      <c r="U503" s="595"/>
      <c r="V503" s="595"/>
      <c r="W503" s="595"/>
      <c r="X503" s="595"/>
      <c r="Y503" s="595"/>
      <c r="Z503" s="595"/>
      <c r="AA503" s="595"/>
      <c r="AB503" s="595"/>
      <c r="AC503" s="592"/>
      <c r="AD503" s="829" t="s">
        <v>245</v>
      </c>
      <c r="AE503" s="829"/>
      <c r="AF503" s="595"/>
      <c r="AG503" s="595"/>
      <c r="AH503" s="595"/>
      <c r="AI503" s="595"/>
      <c r="AJ503" s="595"/>
      <c r="AK503" s="595"/>
      <c r="AL503" s="595"/>
      <c r="AM503" s="595"/>
      <c r="AN503" s="595"/>
      <c r="AO503" s="595"/>
      <c r="AP503" s="591"/>
      <c r="AQ503" s="829" t="s">
        <v>245</v>
      </c>
      <c r="AR503" s="829"/>
      <c r="AS503" s="595"/>
      <c r="AT503" s="595"/>
      <c r="AU503" s="595"/>
      <c r="AV503" s="595"/>
      <c r="AW503" s="595"/>
      <c r="AX503" s="595"/>
      <c r="AY503" s="595"/>
      <c r="AZ503" s="595"/>
      <c r="BA503" s="595"/>
      <c r="BB503" s="595"/>
      <c r="BC503" s="592"/>
      <c r="BD503" s="829" t="s">
        <v>245</v>
      </c>
      <c r="BE503" s="829"/>
      <c r="BF503" s="595"/>
      <c r="BG503" s="595"/>
      <c r="BH503" s="595"/>
      <c r="BI503" s="595"/>
      <c r="BJ503" s="595"/>
      <c r="BK503" s="595"/>
      <c r="BL503" s="595"/>
      <c r="BM503" s="595"/>
      <c r="BN503" s="595"/>
      <c r="BO503" s="595"/>
      <c r="BP503"/>
      <c r="BQ503" s="829" t="s">
        <v>245</v>
      </c>
      <c r="BR503" s="829"/>
      <c r="BS503" s="595"/>
      <c r="BT503" s="595"/>
      <c r="BU503" s="595"/>
      <c r="BV503" s="595"/>
      <c r="BW503" s="595"/>
      <c r="BX503" s="595"/>
      <c r="BY503" s="595"/>
      <c r="BZ503" s="595"/>
      <c r="CA503" s="595"/>
      <c r="CB503" s="595"/>
      <c r="CC503" s="592"/>
      <c r="CD503" s="829" t="s">
        <v>245</v>
      </c>
      <c r="CE503" s="829"/>
      <c r="CF503" s="595"/>
      <c r="CG503" s="595"/>
      <c r="CH503" s="595"/>
      <c r="CI503" s="595"/>
      <c r="CJ503" s="595"/>
      <c r="CK503" s="595"/>
      <c r="CL503" s="595"/>
      <c r="CM503" s="595"/>
      <c r="CN503" s="595"/>
      <c r="CO503" s="595"/>
      <c r="CP503"/>
      <c r="CQ503" s="829" t="s">
        <v>245</v>
      </c>
      <c r="CR503" s="829"/>
      <c r="CS503" s="595"/>
      <c r="CT503" s="595"/>
      <c r="CU503" s="595"/>
      <c r="CV503" s="595"/>
      <c r="CW503" s="595"/>
      <c r="CX503" s="595"/>
      <c r="CY503" s="595"/>
      <c r="CZ503" s="595"/>
      <c r="DA503" s="595"/>
      <c r="DB503" s="595"/>
      <c r="DC503" s="592"/>
      <c r="DD503" s="829" t="s">
        <v>245</v>
      </c>
      <c r="DE503" s="829"/>
      <c r="DF503" s="595"/>
      <c r="DG503" s="595"/>
      <c r="DH503" s="595"/>
      <c r="DI503" s="595"/>
      <c r="DJ503" s="595"/>
      <c r="DK503" s="595"/>
      <c r="DL503" s="595"/>
      <c r="DM503" s="595"/>
      <c r="DN503" s="595"/>
      <c r="DO503" s="595"/>
    </row>
    <row r="504" spans="1:119" ht="13.5" customHeight="1" x14ac:dyDescent="0.2">
      <c r="A504"/>
      <c r="B504" s="324"/>
      <c r="C504" s="592"/>
      <c r="D504" s="829"/>
      <c r="E504" s="829"/>
      <c r="F504" s="831" t="s">
        <v>171</v>
      </c>
      <c r="G504" s="831"/>
      <c r="H504" s="831"/>
      <c r="I504" s="831"/>
      <c r="J504" s="831"/>
      <c r="K504" s="831"/>
      <c r="L504" s="831"/>
      <c r="M504" s="831"/>
      <c r="N504" s="831"/>
      <c r="O504" s="831"/>
      <c r="P504" s="592"/>
      <c r="Q504" s="829"/>
      <c r="R504" s="829"/>
      <c r="S504" s="831" t="s">
        <v>171</v>
      </c>
      <c r="T504" s="831"/>
      <c r="U504" s="831"/>
      <c r="V504" s="831"/>
      <c r="W504" s="831"/>
      <c r="X504" s="831"/>
      <c r="Y504" s="831"/>
      <c r="Z504" s="831"/>
      <c r="AA504" s="831"/>
      <c r="AB504" s="831"/>
      <c r="AC504" s="592"/>
      <c r="AD504" s="829"/>
      <c r="AE504" s="829"/>
      <c r="AF504" s="831" t="s">
        <v>171</v>
      </c>
      <c r="AG504" s="831"/>
      <c r="AH504" s="831"/>
      <c r="AI504" s="831"/>
      <c r="AJ504" s="831"/>
      <c r="AK504" s="831"/>
      <c r="AL504" s="831"/>
      <c r="AM504" s="831"/>
      <c r="AN504" s="831"/>
      <c r="AO504" s="831"/>
      <c r="AP504" s="591"/>
      <c r="AQ504" s="829"/>
      <c r="AR504" s="829"/>
      <c r="AS504" s="831" t="s">
        <v>171</v>
      </c>
      <c r="AT504" s="831"/>
      <c r="AU504" s="831"/>
      <c r="AV504" s="831"/>
      <c r="AW504" s="831"/>
      <c r="AX504" s="831"/>
      <c r="AY504" s="831"/>
      <c r="AZ504" s="831"/>
      <c r="BA504" s="831"/>
      <c r="BB504" s="831"/>
      <c r="BC504" s="592"/>
      <c r="BD504" s="829"/>
      <c r="BE504" s="829"/>
      <c r="BF504" s="831" t="s">
        <v>171</v>
      </c>
      <c r="BG504" s="831"/>
      <c r="BH504" s="831"/>
      <c r="BI504" s="831"/>
      <c r="BJ504" s="831"/>
      <c r="BK504" s="831"/>
      <c r="BL504" s="831"/>
      <c r="BM504" s="831"/>
      <c r="BN504" s="831"/>
      <c r="BO504" s="831"/>
      <c r="BP504"/>
      <c r="BQ504" s="829"/>
      <c r="BR504" s="829"/>
      <c r="BS504" s="831" t="s">
        <v>171</v>
      </c>
      <c r="BT504" s="831"/>
      <c r="BU504" s="831"/>
      <c r="BV504" s="831"/>
      <c r="BW504" s="831"/>
      <c r="BX504" s="831"/>
      <c r="BY504" s="831"/>
      <c r="BZ504" s="831"/>
      <c r="CA504" s="831"/>
      <c r="CB504" s="831"/>
      <c r="CC504" s="592"/>
      <c r="CD504" s="829"/>
      <c r="CE504" s="829"/>
      <c r="CF504" s="831" t="s">
        <v>171</v>
      </c>
      <c r="CG504" s="831"/>
      <c r="CH504" s="831"/>
      <c r="CI504" s="831"/>
      <c r="CJ504" s="831"/>
      <c r="CK504" s="831"/>
      <c r="CL504" s="831"/>
      <c r="CM504" s="831"/>
      <c r="CN504" s="831"/>
      <c r="CO504" s="831"/>
      <c r="CP504"/>
      <c r="CQ504" s="829"/>
      <c r="CR504" s="829"/>
      <c r="CS504" s="831" t="s">
        <v>171</v>
      </c>
      <c r="CT504" s="831"/>
      <c r="CU504" s="831"/>
      <c r="CV504" s="831"/>
      <c r="CW504" s="831"/>
      <c r="CX504" s="831"/>
      <c r="CY504" s="831"/>
      <c r="CZ504" s="831"/>
      <c r="DA504" s="831"/>
      <c r="DB504" s="831"/>
      <c r="DC504" s="592"/>
      <c r="DD504" s="829"/>
      <c r="DE504" s="829"/>
      <c r="DF504" s="831" t="s">
        <v>171</v>
      </c>
      <c r="DG504" s="831"/>
      <c r="DH504" s="831"/>
      <c r="DI504" s="831"/>
      <c r="DJ504" s="831"/>
      <c r="DK504" s="831"/>
      <c r="DL504" s="831"/>
      <c r="DM504" s="831"/>
      <c r="DN504" s="831"/>
      <c r="DO504" s="831"/>
    </row>
    <row r="505" spans="1:119" ht="13.5" customHeight="1" x14ac:dyDescent="0.2">
      <c r="A505"/>
      <c r="B505" s="324"/>
      <c r="C505" s="592"/>
      <c r="D505" s="830"/>
      <c r="E505" s="830"/>
      <c r="F505" s="596" t="s">
        <v>16</v>
      </c>
      <c r="G505" s="596">
        <v>1</v>
      </c>
      <c r="H505" s="596">
        <v>2</v>
      </c>
      <c r="I505" s="596">
        <v>3</v>
      </c>
      <c r="J505" s="596">
        <v>4</v>
      </c>
      <c r="K505" s="596">
        <v>5</v>
      </c>
      <c r="L505" s="596">
        <v>6</v>
      </c>
      <c r="M505" s="596">
        <v>7</v>
      </c>
      <c r="N505" s="596">
        <v>8</v>
      </c>
      <c r="O505" s="596">
        <v>9</v>
      </c>
      <c r="P505" s="592"/>
      <c r="Q505" s="830"/>
      <c r="R505" s="830"/>
      <c r="S505" s="596" t="s">
        <v>16</v>
      </c>
      <c r="T505" s="596">
        <v>1</v>
      </c>
      <c r="U505" s="596">
        <v>2</v>
      </c>
      <c r="V505" s="596">
        <v>3</v>
      </c>
      <c r="W505" s="596">
        <v>4</v>
      </c>
      <c r="X505" s="596">
        <v>5</v>
      </c>
      <c r="Y505" s="596">
        <v>6</v>
      </c>
      <c r="Z505" s="596">
        <v>7</v>
      </c>
      <c r="AA505" s="596">
        <v>8</v>
      </c>
      <c r="AB505" s="596">
        <v>9</v>
      </c>
      <c r="AC505" s="592"/>
      <c r="AD505" s="830"/>
      <c r="AE505" s="830"/>
      <c r="AF505" s="596" t="s">
        <v>16</v>
      </c>
      <c r="AG505" s="596">
        <v>1</v>
      </c>
      <c r="AH505" s="596">
        <v>2</v>
      </c>
      <c r="AI505" s="596">
        <v>3</v>
      </c>
      <c r="AJ505" s="596">
        <v>4</v>
      </c>
      <c r="AK505" s="596">
        <v>5</v>
      </c>
      <c r="AL505" s="596">
        <v>6</v>
      </c>
      <c r="AM505" s="596">
        <v>7</v>
      </c>
      <c r="AN505" s="596">
        <v>8</v>
      </c>
      <c r="AO505" s="596">
        <v>9</v>
      </c>
      <c r="AP505" s="591"/>
      <c r="AQ505" s="830"/>
      <c r="AR505" s="830"/>
      <c r="AS505" s="596" t="s">
        <v>16</v>
      </c>
      <c r="AT505" s="596">
        <v>1</v>
      </c>
      <c r="AU505" s="596">
        <v>2</v>
      </c>
      <c r="AV505" s="596">
        <v>3</v>
      </c>
      <c r="AW505" s="596">
        <v>4</v>
      </c>
      <c r="AX505" s="596">
        <v>5</v>
      </c>
      <c r="AY505" s="596">
        <v>6</v>
      </c>
      <c r="AZ505" s="596">
        <v>7</v>
      </c>
      <c r="BA505" s="596">
        <v>8</v>
      </c>
      <c r="BB505" s="596">
        <v>9</v>
      </c>
      <c r="BC505" s="592"/>
      <c r="BD505" s="830"/>
      <c r="BE505" s="830"/>
      <c r="BF505" s="596" t="s">
        <v>16</v>
      </c>
      <c r="BG505" s="596">
        <v>1</v>
      </c>
      <c r="BH505" s="596">
        <v>2</v>
      </c>
      <c r="BI505" s="596">
        <v>3</v>
      </c>
      <c r="BJ505" s="596">
        <v>4</v>
      </c>
      <c r="BK505" s="596">
        <v>5</v>
      </c>
      <c r="BL505" s="596">
        <v>6</v>
      </c>
      <c r="BM505" s="596">
        <v>7</v>
      </c>
      <c r="BN505" s="596">
        <v>8</v>
      </c>
      <c r="BO505" s="596">
        <v>9</v>
      </c>
      <c r="BP505"/>
      <c r="BQ505" s="830"/>
      <c r="BR505" s="830"/>
      <c r="BS505" s="596" t="s">
        <v>16</v>
      </c>
      <c r="BT505" s="596">
        <v>1</v>
      </c>
      <c r="BU505" s="596">
        <v>2</v>
      </c>
      <c r="BV505" s="596">
        <v>3</v>
      </c>
      <c r="BW505" s="596">
        <v>4</v>
      </c>
      <c r="BX505" s="596">
        <v>5</v>
      </c>
      <c r="BY505" s="596">
        <v>6</v>
      </c>
      <c r="BZ505" s="596">
        <v>7</v>
      </c>
      <c r="CA505" s="596">
        <v>8</v>
      </c>
      <c r="CB505" s="596">
        <v>9</v>
      </c>
      <c r="CC505" s="592"/>
      <c r="CD505" s="830"/>
      <c r="CE505" s="830"/>
      <c r="CF505" s="596" t="s">
        <v>16</v>
      </c>
      <c r="CG505" s="596">
        <v>1</v>
      </c>
      <c r="CH505" s="596">
        <v>2</v>
      </c>
      <c r="CI505" s="596">
        <v>3</v>
      </c>
      <c r="CJ505" s="596">
        <v>4</v>
      </c>
      <c r="CK505" s="596">
        <v>5</v>
      </c>
      <c r="CL505" s="596">
        <v>6</v>
      </c>
      <c r="CM505" s="596">
        <v>7</v>
      </c>
      <c r="CN505" s="596">
        <v>8</v>
      </c>
      <c r="CO505" s="596">
        <v>9</v>
      </c>
      <c r="CP505"/>
      <c r="CQ505" s="830"/>
      <c r="CR505" s="830"/>
      <c r="CS505" s="596" t="s">
        <v>16</v>
      </c>
      <c r="CT505" s="596">
        <v>1</v>
      </c>
      <c r="CU505" s="596">
        <v>2</v>
      </c>
      <c r="CV505" s="596">
        <v>3</v>
      </c>
      <c r="CW505" s="596">
        <v>4</v>
      </c>
      <c r="CX505" s="596">
        <v>5</v>
      </c>
      <c r="CY505" s="596">
        <v>6</v>
      </c>
      <c r="CZ505" s="596">
        <v>7</v>
      </c>
      <c r="DA505" s="596">
        <v>8</v>
      </c>
      <c r="DB505" s="596">
        <v>9</v>
      </c>
      <c r="DC505" s="592"/>
      <c r="DD505" s="830"/>
      <c r="DE505" s="830"/>
      <c r="DF505" s="596" t="s">
        <v>16</v>
      </c>
      <c r="DG505" s="596">
        <v>1</v>
      </c>
      <c r="DH505" s="596">
        <v>2</v>
      </c>
      <c r="DI505" s="596">
        <v>3</v>
      </c>
      <c r="DJ505" s="596">
        <v>4</v>
      </c>
      <c r="DK505" s="596">
        <v>5</v>
      </c>
      <c r="DL505" s="596">
        <v>6</v>
      </c>
      <c r="DM505" s="596">
        <v>7</v>
      </c>
      <c r="DN505" s="596">
        <v>8</v>
      </c>
      <c r="DO505" s="596">
        <v>9</v>
      </c>
    </row>
    <row r="506" spans="1:119" ht="13.5" customHeight="1" x14ac:dyDescent="0.2">
      <c r="A506"/>
      <c r="B506" s="838" t="s">
        <v>160</v>
      </c>
      <c r="C506" s="592"/>
      <c r="D506" s="826" t="s">
        <v>173</v>
      </c>
      <c r="E506" s="597" t="s">
        <v>92</v>
      </c>
      <c r="F506" s="599">
        <v>0</v>
      </c>
      <c r="G506" s="599">
        <v>0</v>
      </c>
      <c r="H506" s="599">
        <v>1</v>
      </c>
      <c r="I506" s="599">
        <v>0</v>
      </c>
      <c r="J506" s="599">
        <v>0</v>
      </c>
      <c r="K506" s="599">
        <v>0</v>
      </c>
      <c r="L506" s="599">
        <v>0</v>
      </c>
      <c r="M506" s="599">
        <v>0</v>
      </c>
      <c r="N506" s="599">
        <v>0</v>
      </c>
      <c r="O506" s="600">
        <v>0</v>
      </c>
      <c r="P506" s="592"/>
      <c r="Q506" s="826" t="s">
        <v>173</v>
      </c>
      <c r="R506" s="597" t="s">
        <v>92</v>
      </c>
      <c r="S506" s="599">
        <v>0</v>
      </c>
      <c r="T506" s="599">
        <v>0</v>
      </c>
      <c r="U506" s="599">
        <v>1</v>
      </c>
      <c r="V506" s="599">
        <v>0</v>
      </c>
      <c r="W506" s="599">
        <v>0</v>
      </c>
      <c r="X506" s="599">
        <v>0</v>
      </c>
      <c r="Y506" s="599">
        <v>0</v>
      </c>
      <c r="Z506" s="599">
        <v>0</v>
      </c>
      <c r="AA506" s="599">
        <v>0</v>
      </c>
      <c r="AB506" s="600">
        <v>0</v>
      </c>
      <c r="AC506" s="592"/>
      <c r="AD506" s="826" t="s">
        <v>173</v>
      </c>
      <c r="AE506" s="597" t="s">
        <v>92</v>
      </c>
      <c r="AF506" s="599">
        <v>0</v>
      </c>
      <c r="AG506" s="599">
        <v>0</v>
      </c>
      <c r="AH506" s="599">
        <v>0</v>
      </c>
      <c r="AI506" s="599">
        <v>0</v>
      </c>
      <c r="AJ506" s="599">
        <v>0</v>
      </c>
      <c r="AK506" s="599">
        <v>0</v>
      </c>
      <c r="AL506" s="599">
        <v>0</v>
      </c>
      <c r="AM506" s="599">
        <v>0</v>
      </c>
      <c r="AN506" s="599">
        <v>0</v>
      </c>
      <c r="AO506" s="600">
        <v>0</v>
      </c>
      <c r="AP506" s="591"/>
      <c r="AQ506" s="826" t="s">
        <v>173</v>
      </c>
      <c r="AR506" s="597" t="s">
        <v>92</v>
      </c>
      <c r="AS506" s="599">
        <v>0</v>
      </c>
      <c r="AT506" s="599">
        <v>0</v>
      </c>
      <c r="AU506" s="599">
        <v>0</v>
      </c>
      <c r="AV506" s="599">
        <v>0</v>
      </c>
      <c r="AW506" s="599">
        <v>0</v>
      </c>
      <c r="AX506" s="599">
        <v>0</v>
      </c>
      <c r="AY506" s="599">
        <v>0</v>
      </c>
      <c r="AZ506" s="599">
        <v>0</v>
      </c>
      <c r="BA506" s="599">
        <v>0</v>
      </c>
      <c r="BB506" s="600">
        <v>0</v>
      </c>
      <c r="BC506" s="592"/>
      <c r="BD506" s="826" t="s">
        <v>173</v>
      </c>
      <c r="BE506" s="597" t="s">
        <v>92</v>
      </c>
      <c r="BF506" s="599">
        <v>0</v>
      </c>
      <c r="BG506" s="599">
        <v>0</v>
      </c>
      <c r="BH506" s="599">
        <v>1</v>
      </c>
      <c r="BI506" s="599">
        <v>0</v>
      </c>
      <c r="BJ506" s="599">
        <v>0</v>
      </c>
      <c r="BK506" s="599">
        <v>0</v>
      </c>
      <c r="BL506" s="599">
        <v>0</v>
      </c>
      <c r="BM506" s="599">
        <v>0</v>
      </c>
      <c r="BN506" s="599">
        <v>0</v>
      </c>
      <c r="BO506" s="600">
        <v>0</v>
      </c>
      <c r="BP506"/>
      <c r="BQ506" s="826" t="s">
        <v>173</v>
      </c>
      <c r="BR506" s="597" t="s">
        <v>92</v>
      </c>
      <c r="BS506" s="599">
        <v>0</v>
      </c>
      <c r="BT506" s="599">
        <v>0</v>
      </c>
      <c r="BU506" s="599">
        <v>0</v>
      </c>
      <c r="BV506" s="599">
        <v>0</v>
      </c>
      <c r="BW506" s="599">
        <v>0</v>
      </c>
      <c r="BX506" s="599">
        <v>0</v>
      </c>
      <c r="BY506" s="599">
        <v>0</v>
      </c>
      <c r="BZ506" s="599">
        <v>0</v>
      </c>
      <c r="CA506" s="599">
        <v>0</v>
      </c>
      <c r="CB506" s="600">
        <v>0</v>
      </c>
      <c r="CC506" s="592"/>
      <c r="CD506" s="826" t="s">
        <v>173</v>
      </c>
      <c r="CE506" s="597" t="s">
        <v>92</v>
      </c>
      <c r="CF506" s="599">
        <v>0</v>
      </c>
      <c r="CG506" s="599">
        <v>0</v>
      </c>
      <c r="CH506" s="599">
        <v>1</v>
      </c>
      <c r="CI506" s="599">
        <v>0</v>
      </c>
      <c r="CJ506" s="599">
        <v>0</v>
      </c>
      <c r="CK506" s="599">
        <v>0</v>
      </c>
      <c r="CL506" s="599">
        <v>0</v>
      </c>
      <c r="CM506" s="599">
        <v>0</v>
      </c>
      <c r="CN506" s="599">
        <v>0</v>
      </c>
      <c r="CO506" s="600">
        <v>0</v>
      </c>
      <c r="CP506"/>
      <c r="CQ506" s="826" t="s">
        <v>173</v>
      </c>
      <c r="CR506" s="597" t="s">
        <v>92</v>
      </c>
      <c r="CS506" s="599">
        <v>0</v>
      </c>
      <c r="CT506" s="599">
        <v>0</v>
      </c>
      <c r="CU506" s="599">
        <v>1</v>
      </c>
      <c r="CV506" s="599">
        <v>0</v>
      </c>
      <c r="CW506" s="599">
        <v>0</v>
      </c>
      <c r="CX506" s="599">
        <v>0</v>
      </c>
      <c r="CY506" s="599">
        <v>0</v>
      </c>
      <c r="CZ506" s="599">
        <v>0</v>
      </c>
      <c r="DA506" s="599">
        <v>0</v>
      </c>
      <c r="DB506" s="600">
        <v>0</v>
      </c>
      <c r="DC506" s="592"/>
      <c r="DD506" s="826" t="s">
        <v>173</v>
      </c>
      <c r="DE506" s="597" t="s">
        <v>92</v>
      </c>
      <c r="DF506" s="599">
        <v>0</v>
      </c>
      <c r="DG506" s="599">
        <v>0</v>
      </c>
      <c r="DH506" s="599">
        <v>0</v>
      </c>
      <c r="DI506" s="599">
        <v>0</v>
      </c>
      <c r="DJ506" s="599">
        <v>0</v>
      </c>
      <c r="DK506" s="599">
        <v>0</v>
      </c>
      <c r="DL506" s="599">
        <v>0</v>
      </c>
      <c r="DM506" s="599">
        <v>0</v>
      </c>
      <c r="DN506" s="599">
        <v>0</v>
      </c>
      <c r="DO506" s="600">
        <v>0</v>
      </c>
    </row>
    <row r="507" spans="1:119" ht="13.5" customHeight="1" x14ac:dyDescent="0.2">
      <c r="A507"/>
      <c r="B507" s="838"/>
      <c r="C507" s="592"/>
      <c r="D507" s="827"/>
      <c r="E507" s="597">
        <v>1</v>
      </c>
      <c r="F507" s="599">
        <v>0</v>
      </c>
      <c r="G507" s="599">
        <v>0</v>
      </c>
      <c r="H507" s="599">
        <v>0</v>
      </c>
      <c r="I507" s="599">
        <v>0</v>
      </c>
      <c r="J507" s="599">
        <v>0</v>
      </c>
      <c r="K507" s="599">
        <v>0</v>
      </c>
      <c r="L507" s="599">
        <v>0</v>
      </c>
      <c r="M507" s="599">
        <v>0</v>
      </c>
      <c r="N507" s="599">
        <v>0</v>
      </c>
      <c r="O507" s="599">
        <v>0</v>
      </c>
      <c r="P507" s="592"/>
      <c r="Q507" s="827"/>
      <c r="R507" s="597">
        <v>1</v>
      </c>
      <c r="S507" s="599">
        <v>0</v>
      </c>
      <c r="T507" s="599">
        <v>0</v>
      </c>
      <c r="U507" s="599">
        <v>0</v>
      </c>
      <c r="V507" s="599">
        <v>0</v>
      </c>
      <c r="W507" s="599">
        <v>0</v>
      </c>
      <c r="X507" s="599">
        <v>0</v>
      </c>
      <c r="Y507" s="599">
        <v>0</v>
      </c>
      <c r="Z507" s="599">
        <v>0</v>
      </c>
      <c r="AA507" s="599">
        <v>0</v>
      </c>
      <c r="AB507" s="599">
        <v>0</v>
      </c>
      <c r="AC507" s="592"/>
      <c r="AD507" s="827"/>
      <c r="AE507" s="597">
        <v>1</v>
      </c>
      <c r="AF507" s="599">
        <v>0</v>
      </c>
      <c r="AG507" s="599">
        <v>0</v>
      </c>
      <c r="AH507" s="599">
        <v>0</v>
      </c>
      <c r="AI507" s="599">
        <v>0</v>
      </c>
      <c r="AJ507" s="599">
        <v>0</v>
      </c>
      <c r="AK507" s="599">
        <v>0</v>
      </c>
      <c r="AL507" s="599">
        <v>0</v>
      </c>
      <c r="AM507" s="599">
        <v>0</v>
      </c>
      <c r="AN507" s="599">
        <v>0</v>
      </c>
      <c r="AO507" s="599">
        <v>0</v>
      </c>
      <c r="AP507" s="591"/>
      <c r="AQ507" s="827"/>
      <c r="AR507" s="597">
        <v>1</v>
      </c>
      <c r="AS507" s="599">
        <v>0</v>
      </c>
      <c r="AT507" s="599">
        <v>0</v>
      </c>
      <c r="AU507" s="599">
        <v>0</v>
      </c>
      <c r="AV507" s="599">
        <v>0</v>
      </c>
      <c r="AW507" s="599">
        <v>0</v>
      </c>
      <c r="AX507" s="599">
        <v>0</v>
      </c>
      <c r="AY507" s="599">
        <v>0</v>
      </c>
      <c r="AZ507" s="599">
        <v>0</v>
      </c>
      <c r="BA507" s="599">
        <v>0</v>
      </c>
      <c r="BB507" s="599">
        <v>0</v>
      </c>
      <c r="BC507" s="592"/>
      <c r="BD507" s="827"/>
      <c r="BE507" s="597">
        <v>1</v>
      </c>
      <c r="BF507" s="599">
        <v>0</v>
      </c>
      <c r="BG507" s="599">
        <v>0</v>
      </c>
      <c r="BH507" s="599">
        <v>0</v>
      </c>
      <c r="BI507" s="599">
        <v>0</v>
      </c>
      <c r="BJ507" s="599">
        <v>0</v>
      </c>
      <c r="BK507" s="599">
        <v>0</v>
      </c>
      <c r="BL507" s="599">
        <v>0</v>
      </c>
      <c r="BM507" s="599">
        <v>0</v>
      </c>
      <c r="BN507" s="599">
        <v>0</v>
      </c>
      <c r="BO507" s="599">
        <v>0</v>
      </c>
      <c r="BP507"/>
      <c r="BQ507" s="827"/>
      <c r="BR507" s="597">
        <v>1</v>
      </c>
      <c r="BS507" s="599">
        <v>0</v>
      </c>
      <c r="BT507" s="599">
        <v>0</v>
      </c>
      <c r="BU507" s="599">
        <v>0</v>
      </c>
      <c r="BV507" s="599">
        <v>0</v>
      </c>
      <c r="BW507" s="599">
        <v>0</v>
      </c>
      <c r="BX507" s="599">
        <v>0</v>
      </c>
      <c r="BY507" s="599">
        <v>0</v>
      </c>
      <c r="BZ507" s="599">
        <v>0</v>
      </c>
      <c r="CA507" s="599">
        <v>0</v>
      </c>
      <c r="CB507" s="599">
        <v>0</v>
      </c>
      <c r="CC507" s="592"/>
      <c r="CD507" s="827"/>
      <c r="CE507" s="597">
        <v>1</v>
      </c>
      <c r="CF507" s="599">
        <v>0</v>
      </c>
      <c r="CG507" s="599">
        <v>0</v>
      </c>
      <c r="CH507" s="599">
        <v>0</v>
      </c>
      <c r="CI507" s="599">
        <v>0</v>
      </c>
      <c r="CJ507" s="599">
        <v>0</v>
      </c>
      <c r="CK507" s="599">
        <v>0</v>
      </c>
      <c r="CL507" s="599">
        <v>0</v>
      </c>
      <c r="CM507" s="599">
        <v>0</v>
      </c>
      <c r="CN507" s="599">
        <v>0</v>
      </c>
      <c r="CO507" s="599">
        <v>0</v>
      </c>
      <c r="CP507"/>
      <c r="CQ507" s="827"/>
      <c r="CR507" s="597">
        <v>1</v>
      </c>
      <c r="CS507" s="599">
        <v>0</v>
      </c>
      <c r="CT507" s="599">
        <v>0</v>
      </c>
      <c r="CU507" s="599">
        <v>0</v>
      </c>
      <c r="CV507" s="599">
        <v>0</v>
      </c>
      <c r="CW507" s="599">
        <v>0</v>
      </c>
      <c r="CX507" s="599">
        <v>0</v>
      </c>
      <c r="CY507" s="599">
        <v>0</v>
      </c>
      <c r="CZ507" s="599">
        <v>0</v>
      </c>
      <c r="DA507" s="599">
        <v>0</v>
      </c>
      <c r="DB507" s="599">
        <v>0</v>
      </c>
      <c r="DC507" s="592"/>
      <c r="DD507" s="827"/>
      <c r="DE507" s="597">
        <v>1</v>
      </c>
      <c r="DF507" s="599">
        <v>0</v>
      </c>
      <c r="DG507" s="599">
        <v>0</v>
      </c>
      <c r="DH507" s="599">
        <v>0</v>
      </c>
      <c r="DI507" s="599">
        <v>0</v>
      </c>
      <c r="DJ507" s="599">
        <v>0</v>
      </c>
      <c r="DK507" s="599">
        <v>0</v>
      </c>
      <c r="DL507" s="599">
        <v>0</v>
      </c>
      <c r="DM507" s="599">
        <v>0</v>
      </c>
      <c r="DN507" s="599">
        <v>0</v>
      </c>
      <c r="DO507" s="599">
        <v>0</v>
      </c>
    </row>
    <row r="508" spans="1:119" ht="13.5" customHeight="1" x14ac:dyDescent="0.2">
      <c r="A508"/>
      <c r="B508" s="838"/>
      <c r="C508" s="592"/>
      <c r="D508" s="827"/>
      <c r="E508" s="597" t="s">
        <v>45</v>
      </c>
      <c r="F508" s="599">
        <v>15</v>
      </c>
      <c r="G508" s="599">
        <v>15</v>
      </c>
      <c r="H508" s="599">
        <v>9</v>
      </c>
      <c r="I508" s="599">
        <v>4</v>
      </c>
      <c r="J508" s="599">
        <v>2</v>
      </c>
      <c r="K508" s="599">
        <v>3</v>
      </c>
      <c r="L508" s="599">
        <v>0</v>
      </c>
      <c r="M508" s="599">
        <v>0</v>
      </c>
      <c r="N508" s="599">
        <v>0</v>
      </c>
      <c r="O508" s="599">
        <v>0</v>
      </c>
      <c r="P508" s="592"/>
      <c r="Q508" s="827"/>
      <c r="R508" s="597" t="s">
        <v>45</v>
      </c>
      <c r="S508" s="599">
        <v>9</v>
      </c>
      <c r="T508" s="599">
        <v>8</v>
      </c>
      <c r="U508" s="599">
        <v>6</v>
      </c>
      <c r="V508" s="599">
        <v>3</v>
      </c>
      <c r="W508" s="599">
        <v>2</v>
      </c>
      <c r="X508" s="599">
        <v>2</v>
      </c>
      <c r="Y508" s="599">
        <v>0</v>
      </c>
      <c r="Z508" s="599">
        <v>0</v>
      </c>
      <c r="AA508" s="599">
        <v>0</v>
      </c>
      <c r="AB508" s="599">
        <v>0</v>
      </c>
      <c r="AC508" s="592"/>
      <c r="AD508" s="827"/>
      <c r="AE508" s="597" t="s">
        <v>45</v>
      </c>
      <c r="AF508" s="599">
        <v>6</v>
      </c>
      <c r="AG508" s="599">
        <v>7</v>
      </c>
      <c r="AH508" s="599">
        <v>3</v>
      </c>
      <c r="AI508" s="599">
        <v>1</v>
      </c>
      <c r="AJ508" s="599">
        <v>0</v>
      </c>
      <c r="AK508" s="599">
        <v>1</v>
      </c>
      <c r="AL508" s="599">
        <v>0</v>
      </c>
      <c r="AM508" s="599">
        <v>0</v>
      </c>
      <c r="AN508" s="599">
        <v>0</v>
      </c>
      <c r="AO508" s="599">
        <v>0</v>
      </c>
      <c r="AP508" s="591"/>
      <c r="AQ508" s="827"/>
      <c r="AR508" s="597" t="s">
        <v>45</v>
      </c>
      <c r="AS508" s="599">
        <v>9</v>
      </c>
      <c r="AT508" s="599">
        <v>8</v>
      </c>
      <c r="AU508" s="599">
        <v>4</v>
      </c>
      <c r="AV508" s="599">
        <v>1</v>
      </c>
      <c r="AW508" s="599">
        <v>1</v>
      </c>
      <c r="AX508" s="599">
        <v>2</v>
      </c>
      <c r="AY508" s="599">
        <v>0</v>
      </c>
      <c r="AZ508" s="599">
        <v>0</v>
      </c>
      <c r="BA508" s="599">
        <v>0</v>
      </c>
      <c r="BB508" s="599">
        <v>0</v>
      </c>
      <c r="BC508" s="592"/>
      <c r="BD508" s="827"/>
      <c r="BE508" s="597" t="s">
        <v>45</v>
      </c>
      <c r="BF508" s="599">
        <v>6</v>
      </c>
      <c r="BG508" s="599">
        <v>7</v>
      </c>
      <c r="BH508" s="599">
        <v>5</v>
      </c>
      <c r="BI508" s="599">
        <v>3</v>
      </c>
      <c r="BJ508" s="599">
        <v>1</v>
      </c>
      <c r="BK508" s="599">
        <v>1</v>
      </c>
      <c r="BL508" s="599">
        <v>0</v>
      </c>
      <c r="BM508" s="599">
        <v>0</v>
      </c>
      <c r="BN508" s="599">
        <v>0</v>
      </c>
      <c r="BO508" s="599">
        <v>0</v>
      </c>
      <c r="BP508"/>
      <c r="BQ508" s="827"/>
      <c r="BR508" s="597" t="s">
        <v>45</v>
      </c>
      <c r="BS508" s="599">
        <v>6</v>
      </c>
      <c r="BT508" s="599">
        <v>8</v>
      </c>
      <c r="BU508" s="599">
        <v>2</v>
      </c>
      <c r="BV508" s="599">
        <v>2</v>
      </c>
      <c r="BW508" s="599">
        <v>0</v>
      </c>
      <c r="BX508" s="599">
        <v>1</v>
      </c>
      <c r="BY508" s="599">
        <v>0</v>
      </c>
      <c r="BZ508" s="599">
        <v>0</v>
      </c>
      <c r="CA508" s="599">
        <v>0</v>
      </c>
      <c r="CB508" s="599">
        <v>0</v>
      </c>
      <c r="CC508" s="592"/>
      <c r="CD508" s="827"/>
      <c r="CE508" s="597" t="s">
        <v>45</v>
      </c>
      <c r="CF508" s="599">
        <v>9</v>
      </c>
      <c r="CG508" s="599">
        <v>7</v>
      </c>
      <c r="CH508" s="599">
        <v>7</v>
      </c>
      <c r="CI508" s="599">
        <v>2</v>
      </c>
      <c r="CJ508" s="599">
        <v>2</v>
      </c>
      <c r="CK508" s="599">
        <v>2</v>
      </c>
      <c r="CL508" s="599">
        <v>0</v>
      </c>
      <c r="CM508" s="599">
        <v>0</v>
      </c>
      <c r="CN508" s="599">
        <v>0</v>
      </c>
      <c r="CO508" s="599">
        <v>0</v>
      </c>
      <c r="CP508"/>
      <c r="CQ508" s="827"/>
      <c r="CR508" s="597" t="s">
        <v>45</v>
      </c>
      <c r="CS508" s="599">
        <v>6</v>
      </c>
      <c r="CT508" s="599">
        <v>6</v>
      </c>
      <c r="CU508" s="599">
        <v>7</v>
      </c>
      <c r="CV508" s="599">
        <v>3</v>
      </c>
      <c r="CW508" s="599">
        <v>1</v>
      </c>
      <c r="CX508" s="599">
        <v>3</v>
      </c>
      <c r="CY508" s="599">
        <v>0</v>
      </c>
      <c r="CZ508" s="599">
        <v>0</v>
      </c>
      <c r="DA508" s="599">
        <v>0</v>
      </c>
      <c r="DB508" s="599">
        <v>0</v>
      </c>
      <c r="DC508" s="592"/>
      <c r="DD508" s="827"/>
      <c r="DE508" s="597" t="s">
        <v>45</v>
      </c>
      <c r="DF508" s="599">
        <v>9</v>
      </c>
      <c r="DG508" s="599">
        <v>9</v>
      </c>
      <c r="DH508" s="599">
        <v>2</v>
      </c>
      <c r="DI508" s="599">
        <v>1</v>
      </c>
      <c r="DJ508" s="599">
        <v>1</v>
      </c>
      <c r="DK508" s="599">
        <v>0</v>
      </c>
      <c r="DL508" s="599">
        <v>0</v>
      </c>
      <c r="DM508" s="599">
        <v>0</v>
      </c>
      <c r="DN508" s="599">
        <v>0</v>
      </c>
      <c r="DO508" s="599">
        <v>0</v>
      </c>
    </row>
    <row r="509" spans="1:119" ht="13.5" customHeight="1" x14ac:dyDescent="0.2">
      <c r="A509"/>
      <c r="B509" s="838"/>
      <c r="C509" s="592"/>
      <c r="D509" s="827"/>
      <c r="E509" s="597" t="s">
        <v>33</v>
      </c>
      <c r="F509" s="599">
        <v>13</v>
      </c>
      <c r="G509" s="599">
        <v>14</v>
      </c>
      <c r="H509" s="599">
        <v>16</v>
      </c>
      <c r="I509" s="599">
        <v>9</v>
      </c>
      <c r="J509" s="599">
        <v>3</v>
      </c>
      <c r="K509" s="599">
        <v>0</v>
      </c>
      <c r="L509" s="599">
        <v>0</v>
      </c>
      <c r="M509" s="599">
        <v>0</v>
      </c>
      <c r="N509" s="599">
        <v>0</v>
      </c>
      <c r="O509" s="599">
        <v>0</v>
      </c>
      <c r="P509" s="592"/>
      <c r="Q509" s="827"/>
      <c r="R509" s="597" t="s">
        <v>33</v>
      </c>
      <c r="S509" s="599">
        <v>7</v>
      </c>
      <c r="T509" s="599">
        <v>10</v>
      </c>
      <c r="U509" s="599">
        <v>9</v>
      </c>
      <c r="V509" s="599">
        <v>7</v>
      </c>
      <c r="W509" s="599">
        <v>1</v>
      </c>
      <c r="X509" s="599">
        <v>0</v>
      </c>
      <c r="Y509" s="599">
        <v>0</v>
      </c>
      <c r="Z509" s="599">
        <v>0</v>
      </c>
      <c r="AA509" s="599">
        <v>0</v>
      </c>
      <c r="AB509" s="599">
        <v>0</v>
      </c>
      <c r="AC509" s="592"/>
      <c r="AD509" s="827"/>
      <c r="AE509" s="597" t="s">
        <v>33</v>
      </c>
      <c r="AF509" s="599">
        <v>6</v>
      </c>
      <c r="AG509" s="599">
        <v>4</v>
      </c>
      <c r="AH509" s="599">
        <v>7</v>
      </c>
      <c r="AI509" s="599">
        <v>2</v>
      </c>
      <c r="AJ509" s="599">
        <v>2</v>
      </c>
      <c r="AK509" s="599">
        <v>0</v>
      </c>
      <c r="AL509" s="599">
        <v>0</v>
      </c>
      <c r="AM509" s="599">
        <v>0</v>
      </c>
      <c r="AN509" s="599">
        <v>0</v>
      </c>
      <c r="AO509" s="599">
        <v>0</v>
      </c>
      <c r="AP509" s="591"/>
      <c r="AQ509" s="827"/>
      <c r="AR509" s="597" t="s">
        <v>33</v>
      </c>
      <c r="AS509" s="599">
        <v>2</v>
      </c>
      <c r="AT509" s="599">
        <v>7</v>
      </c>
      <c r="AU509" s="599">
        <v>8</v>
      </c>
      <c r="AV509" s="599">
        <v>1</v>
      </c>
      <c r="AW509" s="599">
        <v>0</v>
      </c>
      <c r="AX509" s="599">
        <v>0</v>
      </c>
      <c r="AY509" s="599">
        <v>0</v>
      </c>
      <c r="AZ509" s="599">
        <v>0</v>
      </c>
      <c r="BA509" s="599">
        <v>0</v>
      </c>
      <c r="BB509" s="599">
        <v>0</v>
      </c>
      <c r="BC509" s="592"/>
      <c r="BD509" s="827"/>
      <c r="BE509" s="597" t="s">
        <v>33</v>
      </c>
      <c r="BF509" s="599">
        <v>11</v>
      </c>
      <c r="BG509" s="599">
        <v>7</v>
      </c>
      <c r="BH509" s="599">
        <v>8</v>
      </c>
      <c r="BI509" s="599">
        <v>8</v>
      </c>
      <c r="BJ509" s="599">
        <v>3</v>
      </c>
      <c r="BK509" s="599">
        <v>0</v>
      </c>
      <c r="BL509" s="599">
        <v>0</v>
      </c>
      <c r="BM509" s="599">
        <v>0</v>
      </c>
      <c r="BN509" s="599">
        <v>0</v>
      </c>
      <c r="BO509" s="599">
        <v>0</v>
      </c>
      <c r="BP509"/>
      <c r="BQ509" s="827"/>
      <c r="BR509" s="597" t="s">
        <v>33</v>
      </c>
      <c r="BS509" s="599">
        <v>2</v>
      </c>
      <c r="BT509" s="599">
        <v>6</v>
      </c>
      <c r="BU509" s="599">
        <v>9</v>
      </c>
      <c r="BV509" s="599">
        <v>5</v>
      </c>
      <c r="BW509" s="599">
        <v>1</v>
      </c>
      <c r="BX509" s="599">
        <v>0</v>
      </c>
      <c r="BY509" s="599">
        <v>0</v>
      </c>
      <c r="BZ509" s="599">
        <v>0</v>
      </c>
      <c r="CA509" s="599">
        <v>0</v>
      </c>
      <c r="CB509" s="599">
        <v>0</v>
      </c>
      <c r="CC509" s="592"/>
      <c r="CD509" s="827"/>
      <c r="CE509" s="597" t="s">
        <v>33</v>
      </c>
      <c r="CF509" s="599">
        <v>11</v>
      </c>
      <c r="CG509" s="599">
        <v>8</v>
      </c>
      <c r="CH509" s="599">
        <v>7</v>
      </c>
      <c r="CI509" s="599">
        <v>4</v>
      </c>
      <c r="CJ509" s="599">
        <v>2</v>
      </c>
      <c r="CK509" s="599">
        <v>0</v>
      </c>
      <c r="CL509" s="599">
        <v>0</v>
      </c>
      <c r="CM509" s="599">
        <v>0</v>
      </c>
      <c r="CN509" s="599">
        <v>0</v>
      </c>
      <c r="CO509" s="599">
        <v>0</v>
      </c>
      <c r="CP509"/>
      <c r="CQ509" s="827"/>
      <c r="CR509" s="597" t="s">
        <v>33</v>
      </c>
      <c r="CS509" s="599">
        <v>4</v>
      </c>
      <c r="CT509" s="599">
        <v>2</v>
      </c>
      <c r="CU509" s="599">
        <v>6</v>
      </c>
      <c r="CV509" s="599">
        <v>3</v>
      </c>
      <c r="CW509" s="599">
        <v>2</v>
      </c>
      <c r="CX509" s="599">
        <v>0</v>
      </c>
      <c r="CY509" s="599">
        <v>0</v>
      </c>
      <c r="CZ509" s="599">
        <v>0</v>
      </c>
      <c r="DA509" s="599">
        <v>0</v>
      </c>
      <c r="DB509" s="599">
        <v>0</v>
      </c>
      <c r="DC509" s="592"/>
      <c r="DD509" s="827"/>
      <c r="DE509" s="597" t="s">
        <v>33</v>
      </c>
      <c r="DF509" s="599">
        <v>9</v>
      </c>
      <c r="DG509" s="599">
        <v>12</v>
      </c>
      <c r="DH509" s="599">
        <v>10</v>
      </c>
      <c r="DI509" s="599">
        <v>6</v>
      </c>
      <c r="DJ509" s="599">
        <v>1</v>
      </c>
      <c r="DK509" s="599">
        <v>0</v>
      </c>
      <c r="DL509" s="599">
        <v>0</v>
      </c>
      <c r="DM509" s="599">
        <v>0</v>
      </c>
      <c r="DN509" s="599">
        <v>0</v>
      </c>
      <c r="DO509" s="599">
        <v>0</v>
      </c>
    </row>
    <row r="510" spans="1:119" ht="13.5" customHeight="1" x14ac:dyDescent="0.2">
      <c r="A510"/>
      <c r="B510" s="838"/>
      <c r="C510" s="592"/>
      <c r="D510" s="827"/>
      <c r="E510" s="597" t="s">
        <v>34</v>
      </c>
      <c r="F510" s="599">
        <v>21</v>
      </c>
      <c r="G510" s="599">
        <v>38</v>
      </c>
      <c r="H510" s="599">
        <v>37</v>
      </c>
      <c r="I510" s="599">
        <v>15</v>
      </c>
      <c r="J510" s="599">
        <v>4</v>
      </c>
      <c r="K510" s="599">
        <v>6</v>
      </c>
      <c r="L510" s="599">
        <v>1</v>
      </c>
      <c r="M510" s="599">
        <v>0</v>
      </c>
      <c r="N510" s="599">
        <v>0</v>
      </c>
      <c r="O510" s="599">
        <v>1</v>
      </c>
      <c r="P510" s="592"/>
      <c r="Q510" s="827"/>
      <c r="R510" s="597" t="s">
        <v>34</v>
      </c>
      <c r="S510" s="599">
        <v>15</v>
      </c>
      <c r="T510" s="599">
        <v>23</v>
      </c>
      <c r="U510" s="599">
        <v>25</v>
      </c>
      <c r="V510" s="599">
        <v>12</v>
      </c>
      <c r="W510" s="599">
        <v>4</v>
      </c>
      <c r="X510" s="599">
        <v>5</v>
      </c>
      <c r="Y510" s="599">
        <v>1</v>
      </c>
      <c r="Z510" s="599">
        <v>0</v>
      </c>
      <c r="AA510" s="599">
        <v>0</v>
      </c>
      <c r="AB510" s="599">
        <v>1</v>
      </c>
      <c r="AC510" s="592"/>
      <c r="AD510" s="827"/>
      <c r="AE510" s="597" t="s">
        <v>34</v>
      </c>
      <c r="AF510" s="599">
        <v>6</v>
      </c>
      <c r="AG510" s="599">
        <v>15</v>
      </c>
      <c r="AH510" s="599">
        <v>12</v>
      </c>
      <c r="AI510" s="599">
        <v>3</v>
      </c>
      <c r="AJ510" s="599">
        <v>0</v>
      </c>
      <c r="AK510" s="599">
        <v>1</v>
      </c>
      <c r="AL510" s="599">
        <v>0</v>
      </c>
      <c r="AM510" s="599">
        <v>0</v>
      </c>
      <c r="AN510" s="599">
        <v>0</v>
      </c>
      <c r="AO510" s="599">
        <v>0</v>
      </c>
      <c r="AP510" s="591"/>
      <c r="AQ510" s="827"/>
      <c r="AR510" s="597" t="s">
        <v>34</v>
      </c>
      <c r="AS510" s="599">
        <v>7</v>
      </c>
      <c r="AT510" s="599">
        <v>18</v>
      </c>
      <c r="AU510" s="599">
        <v>11</v>
      </c>
      <c r="AV510" s="599">
        <v>7</v>
      </c>
      <c r="AW510" s="599">
        <v>2</v>
      </c>
      <c r="AX510" s="599">
        <v>2</v>
      </c>
      <c r="AY510" s="599">
        <v>0</v>
      </c>
      <c r="AZ510" s="599">
        <v>0</v>
      </c>
      <c r="BA510" s="599">
        <v>0</v>
      </c>
      <c r="BB510" s="599">
        <v>1</v>
      </c>
      <c r="BC510" s="592"/>
      <c r="BD510" s="827"/>
      <c r="BE510" s="597" t="s">
        <v>34</v>
      </c>
      <c r="BF510" s="599">
        <v>14</v>
      </c>
      <c r="BG510" s="599">
        <v>20</v>
      </c>
      <c r="BH510" s="599">
        <v>26</v>
      </c>
      <c r="BI510" s="599">
        <v>8</v>
      </c>
      <c r="BJ510" s="599">
        <v>2</v>
      </c>
      <c r="BK510" s="599">
        <v>4</v>
      </c>
      <c r="BL510" s="599">
        <v>1</v>
      </c>
      <c r="BM510" s="599">
        <v>0</v>
      </c>
      <c r="BN510" s="599">
        <v>0</v>
      </c>
      <c r="BO510" s="599">
        <v>0</v>
      </c>
      <c r="BP510"/>
      <c r="BQ510" s="827"/>
      <c r="BR510" s="597" t="s">
        <v>34</v>
      </c>
      <c r="BS510" s="599">
        <v>5</v>
      </c>
      <c r="BT510" s="599">
        <v>17</v>
      </c>
      <c r="BU510" s="599">
        <v>10</v>
      </c>
      <c r="BV510" s="599">
        <v>5</v>
      </c>
      <c r="BW510" s="599">
        <v>2</v>
      </c>
      <c r="BX510" s="599">
        <v>2</v>
      </c>
      <c r="BY510" s="599">
        <v>0</v>
      </c>
      <c r="BZ510" s="599">
        <v>0</v>
      </c>
      <c r="CA510" s="599">
        <v>0</v>
      </c>
      <c r="CB510" s="599">
        <v>0</v>
      </c>
      <c r="CC510" s="592"/>
      <c r="CD510" s="827"/>
      <c r="CE510" s="597" t="s">
        <v>34</v>
      </c>
      <c r="CF510" s="599">
        <v>16</v>
      </c>
      <c r="CG510" s="599">
        <v>21</v>
      </c>
      <c r="CH510" s="599">
        <v>27</v>
      </c>
      <c r="CI510" s="599">
        <v>10</v>
      </c>
      <c r="CJ510" s="599">
        <v>2</v>
      </c>
      <c r="CK510" s="599">
        <v>4</v>
      </c>
      <c r="CL510" s="599">
        <v>1</v>
      </c>
      <c r="CM510" s="599">
        <v>0</v>
      </c>
      <c r="CN510" s="599">
        <v>0</v>
      </c>
      <c r="CO510" s="599">
        <v>1</v>
      </c>
      <c r="CP510"/>
      <c r="CQ510" s="827"/>
      <c r="CR510" s="597" t="s">
        <v>34</v>
      </c>
      <c r="CS510" s="599">
        <v>6</v>
      </c>
      <c r="CT510" s="599">
        <v>9</v>
      </c>
      <c r="CU510" s="599">
        <v>16</v>
      </c>
      <c r="CV510" s="599">
        <v>6</v>
      </c>
      <c r="CW510" s="599">
        <v>3</v>
      </c>
      <c r="CX510" s="599">
        <v>3</v>
      </c>
      <c r="CY510" s="599">
        <v>1</v>
      </c>
      <c r="CZ510" s="599">
        <v>0</v>
      </c>
      <c r="DA510" s="599">
        <v>0</v>
      </c>
      <c r="DB510" s="599">
        <v>1</v>
      </c>
      <c r="DC510" s="592"/>
      <c r="DD510" s="827"/>
      <c r="DE510" s="597" t="s">
        <v>34</v>
      </c>
      <c r="DF510" s="599">
        <v>15</v>
      </c>
      <c r="DG510" s="599">
        <v>29</v>
      </c>
      <c r="DH510" s="599">
        <v>21</v>
      </c>
      <c r="DI510" s="599">
        <v>9</v>
      </c>
      <c r="DJ510" s="599">
        <v>1</v>
      </c>
      <c r="DK510" s="599">
        <v>3</v>
      </c>
      <c r="DL510" s="599">
        <v>0</v>
      </c>
      <c r="DM510" s="599">
        <v>0</v>
      </c>
      <c r="DN510" s="599">
        <v>0</v>
      </c>
      <c r="DO510" s="599">
        <v>0</v>
      </c>
    </row>
    <row r="511" spans="1:119" ht="13.5" customHeight="1" x14ac:dyDescent="0.2">
      <c r="A511"/>
      <c r="B511" s="838"/>
      <c r="C511" s="592"/>
      <c r="D511" s="827"/>
      <c r="E511" s="597" t="s">
        <v>35</v>
      </c>
      <c r="F511" s="599">
        <v>21</v>
      </c>
      <c r="G511" s="599">
        <v>68</v>
      </c>
      <c r="H511" s="599">
        <v>66</v>
      </c>
      <c r="I511" s="599">
        <v>32</v>
      </c>
      <c r="J511" s="599">
        <v>21</v>
      </c>
      <c r="K511" s="599">
        <v>7</v>
      </c>
      <c r="L511" s="599">
        <v>3</v>
      </c>
      <c r="M511" s="599">
        <v>3</v>
      </c>
      <c r="N511" s="599">
        <v>0</v>
      </c>
      <c r="O511" s="599">
        <v>0</v>
      </c>
      <c r="P511" s="592"/>
      <c r="Q511" s="827"/>
      <c r="R511" s="597" t="s">
        <v>35</v>
      </c>
      <c r="S511" s="599">
        <v>10</v>
      </c>
      <c r="T511" s="599">
        <v>40</v>
      </c>
      <c r="U511" s="599">
        <v>53</v>
      </c>
      <c r="V511" s="599">
        <v>29</v>
      </c>
      <c r="W511" s="599">
        <v>18</v>
      </c>
      <c r="X511" s="599">
        <v>3</v>
      </c>
      <c r="Y511" s="599">
        <v>3</v>
      </c>
      <c r="Z511" s="599">
        <v>2</v>
      </c>
      <c r="AA511" s="599">
        <v>0</v>
      </c>
      <c r="AB511" s="599">
        <v>0</v>
      </c>
      <c r="AC511" s="592"/>
      <c r="AD511" s="827"/>
      <c r="AE511" s="597" t="s">
        <v>35</v>
      </c>
      <c r="AF511" s="599">
        <v>11</v>
      </c>
      <c r="AG511" s="599">
        <v>28</v>
      </c>
      <c r="AH511" s="599">
        <v>13</v>
      </c>
      <c r="AI511" s="599">
        <v>3</v>
      </c>
      <c r="AJ511" s="599">
        <v>3</v>
      </c>
      <c r="AK511" s="599">
        <v>4</v>
      </c>
      <c r="AL511" s="599">
        <v>0</v>
      </c>
      <c r="AM511" s="599">
        <v>1</v>
      </c>
      <c r="AN511" s="599">
        <v>0</v>
      </c>
      <c r="AO511" s="599">
        <v>0</v>
      </c>
      <c r="AP511" s="591"/>
      <c r="AQ511" s="827"/>
      <c r="AR511" s="597" t="s">
        <v>35</v>
      </c>
      <c r="AS511" s="599">
        <v>11</v>
      </c>
      <c r="AT511" s="599">
        <v>25</v>
      </c>
      <c r="AU511" s="599">
        <v>29</v>
      </c>
      <c r="AV511" s="599">
        <v>8</v>
      </c>
      <c r="AW511" s="599">
        <v>8</v>
      </c>
      <c r="AX511" s="599">
        <v>3</v>
      </c>
      <c r="AY511" s="599">
        <v>2</v>
      </c>
      <c r="AZ511" s="599">
        <v>1</v>
      </c>
      <c r="BA511" s="599">
        <v>0</v>
      </c>
      <c r="BB511" s="599">
        <v>0</v>
      </c>
      <c r="BC511" s="592"/>
      <c r="BD511" s="827"/>
      <c r="BE511" s="597" t="s">
        <v>35</v>
      </c>
      <c r="BF511" s="599">
        <v>10</v>
      </c>
      <c r="BG511" s="599">
        <v>43</v>
      </c>
      <c r="BH511" s="599">
        <v>37</v>
      </c>
      <c r="BI511" s="599">
        <v>24</v>
      </c>
      <c r="BJ511" s="599">
        <v>13</v>
      </c>
      <c r="BK511" s="599">
        <v>4</v>
      </c>
      <c r="BL511" s="599">
        <v>1</v>
      </c>
      <c r="BM511" s="599">
        <v>2</v>
      </c>
      <c r="BN511" s="599">
        <v>0</v>
      </c>
      <c r="BO511" s="599">
        <v>0</v>
      </c>
      <c r="BP511"/>
      <c r="BQ511" s="827"/>
      <c r="BR511" s="597" t="s">
        <v>35</v>
      </c>
      <c r="BS511" s="599">
        <v>2</v>
      </c>
      <c r="BT511" s="599">
        <v>14</v>
      </c>
      <c r="BU511" s="599">
        <v>15</v>
      </c>
      <c r="BV511" s="599">
        <v>4</v>
      </c>
      <c r="BW511" s="599">
        <v>2</v>
      </c>
      <c r="BX511" s="599">
        <v>1</v>
      </c>
      <c r="BY511" s="599">
        <v>1</v>
      </c>
      <c r="BZ511" s="599">
        <v>1</v>
      </c>
      <c r="CA511" s="599">
        <v>0</v>
      </c>
      <c r="CB511" s="599">
        <v>0</v>
      </c>
      <c r="CC511" s="592"/>
      <c r="CD511" s="827"/>
      <c r="CE511" s="597" t="s">
        <v>35</v>
      </c>
      <c r="CF511" s="599">
        <v>19</v>
      </c>
      <c r="CG511" s="599">
        <v>54</v>
      </c>
      <c r="CH511" s="599">
        <v>51</v>
      </c>
      <c r="CI511" s="599">
        <v>28</v>
      </c>
      <c r="CJ511" s="599">
        <v>19</v>
      </c>
      <c r="CK511" s="599">
        <v>6</v>
      </c>
      <c r="CL511" s="599">
        <v>2</v>
      </c>
      <c r="CM511" s="599">
        <v>2</v>
      </c>
      <c r="CN511" s="599">
        <v>0</v>
      </c>
      <c r="CO511" s="599">
        <v>0</v>
      </c>
      <c r="CP511"/>
      <c r="CQ511" s="827"/>
      <c r="CR511" s="597" t="s">
        <v>35</v>
      </c>
      <c r="CS511" s="599">
        <v>5</v>
      </c>
      <c r="CT511" s="599">
        <v>16</v>
      </c>
      <c r="CU511" s="599">
        <v>16</v>
      </c>
      <c r="CV511" s="599">
        <v>10</v>
      </c>
      <c r="CW511" s="599">
        <v>10</v>
      </c>
      <c r="CX511" s="599">
        <v>3</v>
      </c>
      <c r="CY511" s="599">
        <v>3</v>
      </c>
      <c r="CZ511" s="599">
        <v>1</v>
      </c>
      <c r="DA511" s="599">
        <v>0</v>
      </c>
      <c r="DB511" s="599">
        <v>0</v>
      </c>
      <c r="DC511" s="592"/>
      <c r="DD511" s="827"/>
      <c r="DE511" s="597" t="s">
        <v>35</v>
      </c>
      <c r="DF511" s="599">
        <v>16</v>
      </c>
      <c r="DG511" s="599">
        <v>52</v>
      </c>
      <c r="DH511" s="599">
        <v>50</v>
      </c>
      <c r="DI511" s="599">
        <v>22</v>
      </c>
      <c r="DJ511" s="599">
        <v>11</v>
      </c>
      <c r="DK511" s="599">
        <v>4</v>
      </c>
      <c r="DL511" s="599">
        <v>0</v>
      </c>
      <c r="DM511" s="599">
        <v>2</v>
      </c>
      <c r="DN511" s="599">
        <v>0</v>
      </c>
      <c r="DO511" s="599">
        <v>0</v>
      </c>
    </row>
    <row r="512" spans="1:119" ht="13.5" customHeight="1" x14ac:dyDescent="0.2">
      <c r="A512"/>
      <c r="B512" s="838"/>
      <c r="C512" s="592"/>
      <c r="D512" s="827"/>
      <c r="E512" s="597" t="s">
        <v>36</v>
      </c>
      <c r="F512" s="599">
        <v>46</v>
      </c>
      <c r="G512" s="599">
        <v>135</v>
      </c>
      <c r="H512" s="599">
        <v>212</v>
      </c>
      <c r="I512" s="599">
        <v>182</v>
      </c>
      <c r="J512" s="599">
        <v>87</v>
      </c>
      <c r="K512" s="599">
        <v>51</v>
      </c>
      <c r="L512" s="599">
        <v>35</v>
      </c>
      <c r="M512" s="599">
        <v>11</v>
      </c>
      <c r="N512" s="599">
        <v>2</v>
      </c>
      <c r="O512" s="599">
        <v>1</v>
      </c>
      <c r="P512" s="592"/>
      <c r="Q512" s="827"/>
      <c r="R512" s="597" t="s">
        <v>36</v>
      </c>
      <c r="S512" s="599">
        <v>21</v>
      </c>
      <c r="T512" s="599">
        <v>94</v>
      </c>
      <c r="U512" s="599">
        <v>154</v>
      </c>
      <c r="V512" s="599">
        <v>136</v>
      </c>
      <c r="W512" s="599">
        <v>71</v>
      </c>
      <c r="X512" s="599">
        <v>41</v>
      </c>
      <c r="Y512" s="599">
        <v>31</v>
      </c>
      <c r="Z512" s="599">
        <v>10</v>
      </c>
      <c r="AA512" s="599">
        <v>1</v>
      </c>
      <c r="AB512" s="599">
        <v>1</v>
      </c>
      <c r="AC512" s="592"/>
      <c r="AD512" s="827"/>
      <c r="AE512" s="597" t="s">
        <v>36</v>
      </c>
      <c r="AF512" s="599">
        <v>25</v>
      </c>
      <c r="AG512" s="599">
        <v>41</v>
      </c>
      <c r="AH512" s="599">
        <v>58</v>
      </c>
      <c r="AI512" s="599">
        <v>46</v>
      </c>
      <c r="AJ512" s="599">
        <v>16</v>
      </c>
      <c r="AK512" s="599">
        <v>10</v>
      </c>
      <c r="AL512" s="599">
        <v>4</v>
      </c>
      <c r="AM512" s="599">
        <v>1</v>
      </c>
      <c r="AN512" s="599">
        <v>1</v>
      </c>
      <c r="AO512" s="599">
        <v>0</v>
      </c>
      <c r="AP512" s="591"/>
      <c r="AQ512" s="827"/>
      <c r="AR512" s="597" t="s">
        <v>36</v>
      </c>
      <c r="AS512" s="599">
        <v>18</v>
      </c>
      <c r="AT512" s="599">
        <v>51</v>
      </c>
      <c r="AU512" s="599">
        <v>91</v>
      </c>
      <c r="AV512" s="599">
        <v>62</v>
      </c>
      <c r="AW512" s="599">
        <v>22</v>
      </c>
      <c r="AX512" s="599">
        <v>14</v>
      </c>
      <c r="AY512" s="599">
        <v>9</v>
      </c>
      <c r="AZ512" s="599">
        <v>7</v>
      </c>
      <c r="BA512" s="599">
        <v>1</v>
      </c>
      <c r="BB512" s="599">
        <v>1</v>
      </c>
      <c r="BC512" s="592"/>
      <c r="BD512" s="827"/>
      <c r="BE512" s="597" t="s">
        <v>36</v>
      </c>
      <c r="BF512" s="599">
        <v>28</v>
      </c>
      <c r="BG512" s="599">
        <v>84</v>
      </c>
      <c r="BH512" s="599">
        <v>121</v>
      </c>
      <c r="BI512" s="599">
        <v>120</v>
      </c>
      <c r="BJ512" s="599">
        <v>65</v>
      </c>
      <c r="BK512" s="599">
        <v>37</v>
      </c>
      <c r="BL512" s="599">
        <v>26</v>
      </c>
      <c r="BM512" s="599">
        <v>4</v>
      </c>
      <c r="BN512" s="599">
        <v>1</v>
      </c>
      <c r="BO512" s="599">
        <v>0</v>
      </c>
      <c r="BP512"/>
      <c r="BQ512" s="827"/>
      <c r="BR512" s="597" t="s">
        <v>36</v>
      </c>
      <c r="BS512" s="599">
        <v>9</v>
      </c>
      <c r="BT512" s="599">
        <v>23</v>
      </c>
      <c r="BU512" s="599">
        <v>37</v>
      </c>
      <c r="BV512" s="599">
        <v>30</v>
      </c>
      <c r="BW512" s="599">
        <v>14</v>
      </c>
      <c r="BX512" s="599">
        <v>8</v>
      </c>
      <c r="BY512" s="599">
        <v>1</v>
      </c>
      <c r="BZ512" s="599">
        <v>3</v>
      </c>
      <c r="CA512" s="599">
        <v>0</v>
      </c>
      <c r="CB512" s="599">
        <v>0</v>
      </c>
      <c r="CC512" s="592"/>
      <c r="CD512" s="827"/>
      <c r="CE512" s="597" t="s">
        <v>36</v>
      </c>
      <c r="CF512" s="599">
        <v>37</v>
      </c>
      <c r="CG512" s="599">
        <v>112</v>
      </c>
      <c r="CH512" s="599">
        <v>175</v>
      </c>
      <c r="CI512" s="599">
        <v>152</v>
      </c>
      <c r="CJ512" s="599">
        <v>73</v>
      </c>
      <c r="CK512" s="599">
        <v>43</v>
      </c>
      <c r="CL512" s="599">
        <v>34</v>
      </c>
      <c r="CM512" s="599">
        <v>8</v>
      </c>
      <c r="CN512" s="599">
        <v>2</v>
      </c>
      <c r="CO512" s="599">
        <v>1</v>
      </c>
      <c r="CP512"/>
      <c r="CQ512" s="827"/>
      <c r="CR512" s="597" t="s">
        <v>36</v>
      </c>
      <c r="CS512" s="599">
        <v>11</v>
      </c>
      <c r="CT512" s="599">
        <v>26</v>
      </c>
      <c r="CU512" s="599">
        <v>49</v>
      </c>
      <c r="CV512" s="599">
        <v>39</v>
      </c>
      <c r="CW512" s="599">
        <v>33</v>
      </c>
      <c r="CX512" s="599">
        <v>19</v>
      </c>
      <c r="CY512" s="599">
        <v>16</v>
      </c>
      <c r="CZ512" s="599">
        <v>7</v>
      </c>
      <c r="DA512" s="599">
        <v>0</v>
      </c>
      <c r="DB512" s="599">
        <v>1</v>
      </c>
      <c r="DC512" s="592"/>
      <c r="DD512" s="827"/>
      <c r="DE512" s="597" t="s">
        <v>36</v>
      </c>
      <c r="DF512" s="599">
        <v>35</v>
      </c>
      <c r="DG512" s="599">
        <v>109</v>
      </c>
      <c r="DH512" s="599">
        <v>163</v>
      </c>
      <c r="DI512" s="599">
        <v>143</v>
      </c>
      <c r="DJ512" s="599">
        <v>54</v>
      </c>
      <c r="DK512" s="599">
        <v>32</v>
      </c>
      <c r="DL512" s="599">
        <v>19</v>
      </c>
      <c r="DM512" s="599">
        <v>4</v>
      </c>
      <c r="DN512" s="599">
        <v>2</v>
      </c>
      <c r="DO512" s="599">
        <v>0</v>
      </c>
    </row>
    <row r="513" spans="1:119" ht="13.5" customHeight="1" x14ac:dyDescent="0.2">
      <c r="A513"/>
      <c r="B513" s="838"/>
      <c r="C513" s="592"/>
      <c r="D513" s="827"/>
      <c r="E513" s="597" t="s">
        <v>37</v>
      </c>
      <c r="F513" s="599">
        <v>82</v>
      </c>
      <c r="G513" s="599">
        <v>242</v>
      </c>
      <c r="H513" s="599">
        <v>385</v>
      </c>
      <c r="I513" s="599">
        <v>470</v>
      </c>
      <c r="J513" s="599">
        <v>265</v>
      </c>
      <c r="K513" s="599">
        <v>176</v>
      </c>
      <c r="L513" s="599">
        <v>124</v>
      </c>
      <c r="M513" s="599">
        <v>37</v>
      </c>
      <c r="N513" s="599">
        <v>14</v>
      </c>
      <c r="O513" s="599">
        <v>4</v>
      </c>
      <c r="P513" s="592"/>
      <c r="Q513" s="827"/>
      <c r="R513" s="597" t="s">
        <v>37</v>
      </c>
      <c r="S513" s="599">
        <v>34</v>
      </c>
      <c r="T513" s="599">
        <v>156</v>
      </c>
      <c r="U513" s="599">
        <v>260</v>
      </c>
      <c r="V513" s="599">
        <v>351</v>
      </c>
      <c r="W513" s="599">
        <v>198</v>
      </c>
      <c r="X513" s="599">
        <v>152</v>
      </c>
      <c r="Y513" s="599">
        <v>111</v>
      </c>
      <c r="Z513" s="599">
        <v>32</v>
      </c>
      <c r="AA513" s="599">
        <v>13</v>
      </c>
      <c r="AB513" s="599">
        <v>4</v>
      </c>
      <c r="AC513" s="592"/>
      <c r="AD513" s="827"/>
      <c r="AE513" s="597" t="s">
        <v>37</v>
      </c>
      <c r="AF513" s="599">
        <v>48</v>
      </c>
      <c r="AG513" s="599">
        <v>86</v>
      </c>
      <c r="AH513" s="599">
        <v>125</v>
      </c>
      <c r="AI513" s="599">
        <v>119</v>
      </c>
      <c r="AJ513" s="599">
        <v>67</v>
      </c>
      <c r="AK513" s="599">
        <v>24</v>
      </c>
      <c r="AL513" s="599">
        <v>13</v>
      </c>
      <c r="AM513" s="599">
        <v>5</v>
      </c>
      <c r="AN513" s="599">
        <v>1</v>
      </c>
      <c r="AO513" s="599">
        <v>0</v>
      </c>
      <c r="AP513" s="591"/>
      <c r="AQ513" s="827"/>
      <c r="AR513" s="597" t="s">
        <v>37</v>
      </c>
      <c r="AS513" s="599">
        <v>35</v>
      </c>
      <c r="AT513" s="599">
        <v>102</v>
      </c>
      <c r="AU513" s="599">
        <v>132</v>
      </c>
      <c r="AV513" s="599">
        <v>132</v>
      </c>
      <c r="AW513" s="599">
        <v>63</v>
      </c>
      <c r="AX513" s="599">
        <v>46</v>
      </c>
      <c r="AY513" s="599">
        <v>32</v>
      </c>
      <c r="AZ513" s="599">
        <v>11</v>
      </c>
      <c r="BA513" s="599">
        <v>4</v>
      </c>
      <c r="BB513" s="599">
        <v>1</v>
      </c>
      <c r="BC513" s="592"/>
      <c r="BD513" s="827"/>
      <c r="BE513" s="597" t="s">
        <v>37</v>
      </c>
      <c r="BF513" s="599">
        <v>47</v>
      </c>
      <c r="BG513" s="599">
        <v>140</v>
      </c>
      <c r="BH513" s="599">
        <v>253</v>
      </c>
      <c r="BI513" s="599">
        <v>338</v>
      </c>
      <c r="BJ513" s="599">
        <v>202</v>
      </c>
      <c r="BK513" s="599">
        <v>130</v>
      </c>
      <c r="BL513" s="599">
        <v>92</v>
      </c>
      <c r="BM513" s="599">
        <v>26</v>
      </c>
      <c r="BN513" s="599">
        <v>10</v>
      </c>
      <c r="BO513" s="599">
        <v>3</v>
      </c>
      <c r="BP513"/>
      <c r="BQ513" s="827"/>
      <c r="BR513" s="597" t="s">
        <v>37</v>
      </c>
      <c r="BS513" s="599">
        <v>10</v>
      </c>
      <c r="BT513" s="599">
        <v>23</v>
      </c>
      <c r="BU513" s="599">
        <v>37</v>
      </c>
      <c r="BV513" s="599">
        <v>30</v>
      </c>
      <c r="BW513" s="599">
        <v>15</v>
      </c>
      <c r="BX513" s="599">
        <v>10</v>
      </c>
      <c r="BY513" s="599">
        <v>12</v>
      </c>
      <c r="BZ513" s="599">
        <v>5</v>
      </c>
      <c r="CA513" s="599">
        <v>0</v>
      </c>
      <c r="CB513" s="599">
        <v>0</v>
      </c>
      <c r="CC513" s="592"/>
      <c r="CD513" s="827"/>
      <c r="CE513" s="597" t="s">
        <v>37</v>
      </c>
      <c r="CF513" s="599">
        <v>72</v>
      </c>
      <c r="CG513" s="599">
        <v>219</v>
      </c>
      <c r="CH513" s="599">
        <v>348</v>
      </c>
      <c r="CI513" s="599">
        <v>440</v>
      </c>
      <c r="CJ513" s="599">
        <v>250</v>
      </c>
      <c r="CK513" s="599">
        <v>166</v>
      </c>
      <c r="CL513" s="599">
        <v>112</v>
      </c>
      <c r="CM513" s="599">
        <v>32</v>
      </c>
      <c r="CN513" s="599">
        <v>14</v>
      </c>
      <c r="CO513" s="599">
        <v>4</v>
      </c>
      <c r="CP513"/>
      <c r="CQ513" s="827"/>
      <c r="CR513" s="597" t="s">
        <v>37</v>
      </c>
      <c r="CS513" s="599">
        <v>10</v>
      </c>
      <c r="CT513" s="599">
        <v>38</v>
      </c>
      <c r="CU513" s="599">
        <v>66</v>
      </c>
      <c r="CV513" s="599">
        <v>104</v>
      </c>
      <c r="CW513" s="599">
        <v>62</v>
      </c>
      <c r="CX513" s="599">
        <v>46</v>
      </c>
      <c r="CY513" s="599">
        <v>45</v>
      </c>
      <c r="CZ513" s="599">
        <v>16</v>
      </c>
      <c r="DA513" s="599">
        <v>8</v>
      </c>
      <c r="DB513" s="599">
        <v>1</v>
      </c>
      <c r="DC513" s="592"/>
      <c r="DD513" s="827"/>
      <c r="DE513" s="597" t="s">
        <v>37</v>
      </c>
      <c r="DF513" s="599">
        <v>72</v>
      </c>
      <c r="DG513" s="599">
        <v>204</v>
      </c>
      <c r="DH513" s="599">
        <v>319</v>
      </c>
      <c r="DI513" s="599">
        <v>366</v>
      </c>
      <c r="DJ513" s="599">
        <v>203</v>
      </c>
      <c r="DK513" s="599">
        <v>130</v>
      </c>
      <c r="DL513" s="599">
        <v>79</v>
      </c>
      <c r="DM513" s="599">
        <v>21</v>
      </c>
      <c r="DN513" s="599">
        <v>6</v>
      </c>
      <c r="DO513" s="599">
        <v>3</v>
      </c>
    </row>
    <row r="514" spans="1:119" ht="13.5" customHeight="1" x14ac:dyDescent="0.2">
      <c r="A514"/>
      <c r="B514" s="838"/>
      <c r="C514" s="592"/>
      <c r="D514" s="827"/>
      <c r="E514" s="597" t="s">
        <v>38</v>
      </c>
      <c r="F514" s="599">
        <v>64</v>
      </c>
      <c r="G514" s="599">
        <v>171</v>
      </c>
      <c r="H514" s="599">
        <v>393</v>
      </c>
      <c r="I514" s="599">
        <v>686</v>
      </c>
      <c r="J514" s="599">
        <v>551</v>
      </c>
      <c r="K514" s="599">
        <v>444</v>
      </c>
      <c r="L514" s="599">
        <v>346</v>
      </c>
      <c r="M514" s="599">
        <v>178</v>
      </c>
      <c r="N514" s="599">
        <v>50</v>
      </c>
      <c r="O514" s="599">
        <v>15</v>
      </c>
      <c r="P514" s="592"/>
      <c r="Q514" s="827"/>
      <c r="R514" s="597" t="s">
        <v>38</v>
      </c>
      <c r="S514" s="599">
        <v>23</v>
      </c>
      <c r="T514" s="599">
        <v>93</v>
      </c>
      <c r="U514" s="599">
        <v>259</v>
      </c>
      <c r="V514" s="599">
        <v>459</v>
      </c>
      <c r="W514" s="599">
        <v>411</v>
      </c>
      <c r="X514" s="599">
        <v>355</v>
      </c>
      <c r="Y514" s="599">
        <v>294</v>
      </c>
      <c r="Z514" s="599">
        <v>162</v>
      </c>
      <c r="AA514" s="599">
        <v>45</v>
      </c>
      <c r="AB514" s="599">
        <v>11</v>
      </c>
      <c r="AC514" s="592"/>
      <c r="AD514" s="827"/>
      <c r="AE514" s="597" t="s">
        <v>38</v>
      </c>
      <c r="AF514" s="599">
        <v>41</v>
      </c>
      <c r="AG514" s="599">
        <v>78</v>
      </c>
      <c r="AH514" s="599">
        <v>134</v>
      </c>
      <c r="AI514" s="599">
        <v>227</v>
      </c>
      <c r="AJ514" s="599">
        <v>140</v>
      </c>
      <c r="AK514" s="599">
        <v>89</v>
      </c>
      <c r="AL514" s="599">
        <v>52</v>
      </c>
      <c r="AM514" s="599">
        <v>16</v>
      </c>
      <c r="AN514" s="599">
        <v>5</v>
      </c>
      <c r="AO514" s="599">
        <v>4</v>
      </c>
      <c r="AP514" s="591"/>
      <c r="AQ514" s="827"/>
      <c r="AR514" s="597" t="s">
        <v>38</v>
      </c>
      <c r="AS514" s="599">
        <v>26</v>
      </c>
      <c r="AT514" s="599">
        <v>66</v>
      </c>
      <c r="AU514" s="599">
        <v>117</v>
      </c>
      <c r="AV514" s="599">
        <v>200</v>
      </c>
      <c r="AW514" s="599">
        <v>152</v>
      </c>
      <c r="AX514" s="599">
        <v>98</v>
      </c>
      <c r="AY514" s="599">
        <v>71</v>
      </c>
      <c r="AZ514" s="599">
        <v>51</v>
      </c>
      <c r="BA514" s="599">
        <v>16</v>
      </c>
      <c r="BB514" s="599">
        <v>5</v>
      </c>
      <c r="BC514" s="592"/>
      <c r="BD514" s="827"/>
      <c r="BE514" s="597" t="s">
        <v>38</v>
      </c>
      <c r="BF514" s="599">
        <v>38</v>
      </c>
      <c r="BG514" s="599">
        <v>105</v>
      </c>
      <c r="BH514" s="599">
        <v>276</v>
      </c>
      <c r="BI514" s="599">
        <v>486</v>
      </c>
      <c r="BJ514" s="599">
        <v>399</v>
      </c>
      <c r="BK514" s="599">
        <v>346</v>
      </c>
      <c r="BL514" s="599">
        <v>275</v>
      </c>
      <c r="BM514" s="599">
        <v>127</v>
      </c>
      <c r="BN514" s="599">
        <v>34</v>
      </c>
      <c r="BO514" s="599">
        <v>10</v>
      </c>
      <c r="BP514"/>
      <c r="BQ514" s="827"/>
      <c r="BR514" s="597" t="s">
        <v>38</v>
      </c>
      <c r="BS514" s="599">
        <v>10</v>
      </c>
      <c r="BT514" s="599">
        <v>17</v>
      </c>
      <c r="BU514" s="599">
        <v>30</v>
      </c>
      <c r="BV514" s="599">
        <v>49</v>
      </c>
      <c r="BW514" s="599">
        <v>31</v>
      </c>
      <c r="BX514" s="599">
        <v>16</v>
      </c>
      <c r="BY514" s="599">
        <v>15</v>
      </c>
      <c r="BZ514" s="599">
        <v>6</v>
      </c>
      <c r="CA514" s="599">
        <v>4</v>
      </c>
      <c r="CB514" s="599">
        <v>1</v>
      </c>
      <c r="CC514" s="592"/>
      <c r="CD514" s="827"/>
      <c r="CE514" s="597" t="s">
        <v>38</v>
      </c>
      <c r="CF514" s="599">
        <v>54</v>
      </c>
      <c r="CG514" s="599">
        <v>154</v>
      </c>
      <c r="CH514" s="599">
        <v>363</v>
      </c>
      <c r="CI514" s="599">
        <v>637</v>
      </c>
      <c r="CJ514" s="599">
        <v>520</v>
      </c>
      <c r="CK514" s="599">
        <v>428</v>
      </c>
      <c r="CL514" s="599">
        <v>331</v>
      </c>
      <c r="CM514" s="599">
        <v>172</v>
      </c>
      <c r="CN514" s="599">
        <v>46</v>
      </c>
      <c r="CO514" s="599">
        <v>14</v>
      </c>
      <c r="CP514"/>
      <c r="CQ514" s="827"/>
      <c r="CR514" s="597" t="s">
        <v>38</v>
      </c>
      <c r="CS514" s="599">
        <v>7</v>
      </c>
      <c r="CT514" s="599">
        <v>26</v>
      </c>
      <c r="CU514" s="599">
        <v>46</v>
      </c>
      <c r="CV514" s="599">
        <v>107</v>
      </c>
      <c r="CW514" s="599">
        <v>112</v>
      </c>
      <c r="CX514" s="599">
        <v>89</v>
      </c>
      <c r="CY514" s="599">
        <v>88</v>
      </c>
      <c r="CZ514" s="599">
        <v>56</v>
      </c>
      <c r="DA514" s="599">
        <v>17</v>
      </c>
      <c r="DB514" s="599">
        <v>6</v>
      </c>
      <c r="DC514" s="592"/>
      <c r="DD514" s="827"/>
      <c r="DE514" s="597" t="s">
        <v>38</v>
      </c>
      <c r="DF514" s="599">
        <v>57</v>
      </c>
      <c r="DG514" s="599">
        <v>145</v>
      </c>
      <c r="DH514" s="599">
        <v>347</v>
      </c>
      <c r="DI514" s="599">
        <v>579</v>
      </c>
      <c r="DJ514" s="599">
        <v>439</v>
      </c>
      <c r="DK514" s="599">
        <v>355</v>
      </c>
      <c r="DL514" s="599">
        <v>258</v>
      </c>
      <c r="DM514" s="599">
        <v>122</v>
      </c>
      <c r="DN514" s="599">
        <v>33</v>
      </c>
      <c r="DO514" s="599">
        <v>9</v>
      </c>
    </row>
    <row r="515" spans="1:119" ht="13.5" customHeight="1" x14ac:dyDescent="0.2">
      <c r="A515"/>
      <c r="B515" s="838"/>
      <c r="C515" s="592"/>
      <c r="D515" s="827"/>
      <c r="E515" s="597" t="s">
        <v>39</v>
      </c>
      <c r="F515" s="599">
        <v>33</v>
      </c>
      <c r="G515" s="599">
        <v>83</v>
      </c>
      <c r="H515" s="599">
        <v>301</v>
      </c>
      <c r="I515" s="599">
        <v>547</v>
      </c>
      <c r="J515" s="599">
        <v>628</v>
      </c>
      <c r="K515" s="599">
        <v>728</v>
      </c>
      <c r="L515" s="599">
        <v>589</v>
      </c>
      <c r="M515" s="599">
        <v>367</v>
      </c>
      <c r="N515" s="599">
        <v>234</v>
      </c>
      <c r="O515" s="599">
        <v>65</v>
      </c>
      <c r="P515" s="592"/>
      <c r="Q515" s="827"/>
      <c r="R515" s="597" t="s">
        <v>39</v>
      </c>
      <c r="S515" s="599">
        <v>14</v>
      </c>
      <c r="T515" s="599">
        <v>39</v>
      </c>
      <c r="U515" s="599">
        <v>151</v>
      </c>
      <c r="V515" s="599">
        <v>334</v>
      </c>
      <c r="W515" s="599">
        <v>406</v>
      </c>
      <c r="X515" s="599">
        <v>512</v>
      </c>
      <c r="Y515" s="599">
        <v>445</v>
      </c>
      <c r="Z515" s="599">
        <v>302</v>
      </c>
      <c r="AA515" s="599">
        <v>195</v>
      </c>
      <c r="AB515" s="599">
        <v>61</v>
      </c>
      <c r="AC515" s="592"/>
      <c r="AD515" s="827"/>
      <c r="AE515" s="597" t="s">
        <v>39</v>
      </c>
      <c r="AF515" s="599">
        <v>19</v>
      </c>
      <c r="AG515" s="599">
        <v>44</v>
      </c>
      <c r="AH515" s="599">
        <v>150</v>
      </c>
      <c r="AI515" s="599">
        <v>213</v>
      </c>
      <c r="AJ515" s="599">
        <v>222</v>
      </c>
      <c r="AK515" s="599">
        <v>216</v>
      </c>
      <c r="AL515" s="599">
        <v>144</v>
      </c>
      <c r="AM515" s="599">
        <v>65</v>
      </c>
      <c r="AN515" s="599">
        <v>39</v>
      </c>
      <c r="AO515" s="599">
        <v>4</v>
      </c>
      <c r="AP515" s="591"/>
      <c r="AQ515" s="827"/>
      <c r="AR515" s="597" t="s">
        <v>39</v>
      </c>
      <c r="AS515" s="599">
        <v>11</v>
      </c>
      <c r="AT515" s="599">
        <v>24</v>
      </c>
      <c r="AU515" s="599">
        <v>80</v>
      </c>
      <c r="AV515" s="599">
        <v>117</v>
      </c>
      <c r="AW515" s="599">
        <v>134</v>
      </c>
      <c r="AX515" s="599">
        <v>149</v>
      </c>
      <c r="AY515" s="599">
        <v>126</v>
      </c>
      <c r="AZ515" s="599">
        <v>57</v>
      </c>
      <c r="BA515" s="599">
        <v>44</v>
      </c>
      <c r="BB515" s="599">
        <v>12</v>
      </c>
      <c r="BC515" s="592"/>
      <c r="BD515" s="827"/>
      <c r="BE515" s="597" t="s">
        <v>39</v>
      </c>
      <c r="BF515" s="599">
        <v>22</v>
      </c>
      <c r="BG515" s="599">
        <v>59</v>
      </c>
      <c r="BH515" s="599">
        <v>221</v>
      </c>
      <c r="BI515" s="599">
        <v>430</v>
      </c>
      <c r="BJ515" s="599">
        <v>494</v>
      </c>
      <c r="BK515" s="599">
        <v>579</v>
      </c>
      <c r="BL515" s="599">
        <v>463</v>
      </c>
      <c r="BM515" s="599">
        <v>310</v>
      </c>
      <c r="BN515" s="599">
        <v>190</v>
      </c>
      <c r="BO515" s="599">
        <v>53</v>
      </c>
      <c r="BP515"/>
      <c r="BQ515" s="827"/>
      <c r="BR515" s="597" t="s">
        <v>39</v>
      </c>
      <c r="BS515" s="599">
        <v>2</v>
      </c>
      <c r="BT515" s="599">
        <v>6</v>
      </c>
      <c r="BU515" s="599">
        <v>30</v>
      </c>
      <c r="BV515" s="599">
        <v>42</v>
      </c>
      <c r="BW515" s="599">
        <v>26</v>
      </c>
      <c r="BX515" s="599">
        <v>35</v>
      </c>
      <c r="BY515" s="599">
        <v>19</v>
      </c>
      <c r="BZ515" s="599">
        <v>5</v>
      </c>
      <c r="CA515" s="599">
        <v>6</v>
      </c>
      <c r="CB515" s="599">
        <v>1</v>
      </c>
      <c r="CC515" s="592"/>
      <c r="CD515" s="827"/>
      <c r="CE515" s="597" t="s">
        <v>39</v>
      </c>
      <c r="CF515" s="599">
        <v>31</v>
      </c>
      <c r="CG515" s="599">
        <v>77</v>
      </c>
      <c r="CH515" s="599">
        <v>271</v>
      </c>
      <c r="CI515" s="599">
        <v>505</v>
      </c>
      <c r="CJ515" s="599">
        <v>602</v>
      </c>
      <c r="CK515" s="599">
        <v>693</v>
      </c>
      <c r="CL515" s="599">
        <v>570</v>
      </c>
      <c r="CM515" s="599">
        <v>362</v>
      </c>
      <c r="CN515" s="599">
        <v>228</v>
      </c>
      <c r="CO515" s="599">
        <v>64</v>
      </c>
      <c r="CP515"/>
      <c r="CQ515" s="827"/>
      <c r="CR515" s="597" t="s">
        <v>39</v>
      </c>
      <c r="CS515" s="599">
        <v>5</v>
      </c>
      <c r="CT515" s="599">
        <v>6</v>
      </c>
      <c r="CU515" s="599">
        <v>40</v>
      </c>
      <c r="CV515" s="599">
        <v>68</v>
      </c>
      <c r="CW515" s="599">
        <v>99</v>
      </c>
      <c r="CX515" s="599">
        <v>137</v>
      </c>
      <c r="CY515" s="599">
        <v>101</v>
      </c>
      <c r="CZ515" s="599">
        <v>72</v>
      </c>
      <c r="DA515" s="599">
        <v>58</v>
      </c>
      <c r="DB515" s="599">
        <v>23</v>
      </c>
      <c r="DC515" s="592"/>
      <c r="DD515" s="827"/>
      <c r="DE515" s="597" t="s">
        <v>39</v>
      </c>
      <c r="DF515" s="599">
        <v>28</v>
      </c>
      <c r="DG515" s="599">
        <v>77</v>
      </c>
      <c r="DH515" s="599">
        <v>261</v>
      </c>
      <c r="DI515" s="599">
        <v>479</v>
      </c>
      <c r="DJ515" s="599">
        <v>529</v>
      </c>
      <c r="DK515" s="599">
        <v>591</v>
      </c>
      <c r="DL515" s="599">
        <v>488</v>
      </c>
      <c r="DM515" s="599">
        <v>295</v>
      </c>
      <c r="DN515" s="599">
        <v>176</v>
      </c>
      <c r="DO515" s="599">
        <v>42</v>
      </c>
    </row>
    <row r="516" spans="1:119" ht="13.5" customHeight="1" x14ac:dyDescent="0.2">
      <c r="A516"/>
      <c r="B516" s="838"/>
      <c r="C516" s="592"/>
      <c r="D516" s="827"/>
      <c r="E516" s="597" t="s">
        <v>40</v>
      </c>
      <c r="F516" s="599">
        <v>8</v>
      </c>
      <c r="G516" s="599">
        <v>34</v>
      </c>
      <c r="H516" s="599">
        <v>117</v>
      </c>
      <c r="I516" s="599">
        <v>255</v>
      </c>
      <c r="J516" s="599">
        <v>326</v>
      </c>
      <c r="K516" s="599">
        <v>503</v>
      </c>
      <c r="L516" s="599">
        <v>628</v>
      </c>
      <c r="M516" s="599">
        <v>500</v>
      </c>
      <c r="N516" s="599">
        <v>405</v>
      </c>
      <c r="O516" s="599">
        <v>190</v>
      </c>
      <c r="P516" s="592"/>
      <c r="Q516" s="827"/>
      <c r="R516" s="597" t="s">
        <v>40</v>
      </c>
      <c r="S516" s="599">
        <v>2</v>
      </c>
      <c r="T516" s="599">
        <v>15</v>
      </c>
      <c r="U516" s="599">
        <v>63</v>
      </c>
      <c r="V516" s="599">
        <v>123</v>
      </c>
      <c r="W516" s="599">
        <v>170</v>
      </c>
      <c r="X516" s="599">
        <v>305</v>
      </c>
      <c r="Y516" s="599">
        <v>441</v>
      </c>
      <c r="Z516" s="599">
        <v>372</v>
      </c>
      <c r="AA516" s="599">
        <v>332</v>
      </c>
      <c r="AB516" s="599">
        <v>162</v>
      </c>
      <c r="AC516" s="592"/>
      <c r="AD516" s="827"/>
      <c r="AE516" s="597" t="s">
        <v>40</v>
      </c>
      <c r="AF516" s="599">
        <v>6</v>
      </c>
      <c r="AG516" s="599">
        <v>19</v>
      </c>
      <c r="AH516" s="599">
        <v>54</v>
      </c>
      <c r="AI516" s="599">
        <v>132</v>
      </c>
      <c r="AJ516" s="599">
        <v>156</v>
      </c>
      <c r="AK516" s="599">
        <v>198</v>
      </c>
      <c r="AL516" s="599">
        <v>187</v>
      </c>
      <c r="AM516" s="599">
        <v>128</v>
      </c>
      <c r="AN516" s="599">
        <v>73</v>
      </c>
      <c r="AO516" s="599">
        <v>28</v>
      </c>
      <c r="AP516" s="591"/>
      <c r="AQ516" s="827"/>
      <c r="AR516" s="597" t="s">
        <v>40</v>
      </c>
      <c r="AS516" s="599">
        <v>8</v>
      </c>
      <c r="AT516" s="599">
        <v>9</v>
      </c>
      <c r="AU516" s="599">
        <v>36</v>
      </c>
      <c r="AV516" s="599">
        <v>64</v>
      </c>
      <c r="AW516" s="599">
        <v>68</v>
      </c>
      <c r="AX516" s="599">
        <v>105</v>
      </c>
      <c r="AY516" s="599">
        <v>91</v>
      </c>
      <c r="AZ516" s="599">
        <v>62</v>
      </c>
      <c r="BA516" s="599">
        <v>58</v>
      </c>
      <c r="BB516" s="599">
        <v>21</v>
      </c>
      <c r="BC516" s="592"/>
      <c r="BD516" s="827"/>
      <c r="BE516" s="597" t="s">
        <v>40</v>
      </c>
      <c r="BF516" s="599">
        <v>0</v>
      </c>
      <c r="BG516" s="599">
        <v>25</v>
      </c>
      <c r="BH516" s="599">
        <v>81</v>
      </c>
      <c r="BI516" s="599">
        <v>191</v>
      </c>
      <c r="BJ516" s="599">
        <v>258</v>
      </c>
      <c r="BK516" s="599">
        <v>398</v>
      </c>
      <c r="BL516" s="599">
        <v>537</v>
      </c>
      <c r="BM516" s="599">
        <v>438</v>
      </c>
      <c r="BN516" s="599">
        <v>347</v>
      </c>
      <c r="BO516" s="599">
        <v>169</v>
      </c>
      <c r="BP516"/>
      <c r="BQ516" s="827"/>
      <c r="BR516" s="597" t="s">
        <v>40</v>
      </c>
      <c r="BS516" s="599">
        <v>0</v>
      </c>
      <c r="BT516" s="599">
        <v>3</v>
      </c>
      <c r="BU516" s="599">
        <v>10</v>
      </c>
      <c r="BV516" s="599">
        <v>11</v>
      </c>
      <c r="BW516" s="599">
        <v>20</v>
      </c>
      <c r="BX516" s="599">
        <v>22</v>
      </c>
      <c r="BY516" s="599">
        <v>19</v>
      </c>
      <c r="BZ516" s="599">
        <v>23</v>
      </c>
      <c r="CA516" s="599">
        <v>14</v>
      </c>
      <c r="CB516" s="599">
        <v>6</v>
      </c>
      <c r="CC516" s="592"/>
      <c r="CD516" s="827"/>
      <c r="CE516" s="597" t="s">
        <v>40</v>
      </c>
      <c r="CF516" s="599">
        <v>8</v>
      </c>
      <c r="CG516" s="599">
        <v>31</v>
      </c>
      <c r="CH516" s="599">
        <v>107</v>
      </c>
      <c r="CI516" s="599">
        <v>244</v>
      </c>
      <c r="CJ516" s="599">
        <v>306</v>
      </c>
      <c r="CK516" s="599">
        <v>481</v>
      </c>
      <c r="CL516" s="599">
        <v>609</v>
      </c>
      <c r="CM516" s="599">
        <v>477</v>
      </c>
      <c r="CN516" s="599">
        <v>391</v>
      </c>
      <c r="CO516" s="599">
        <v>184</v>
      </c>
      <c r="CP516"/>
      <c r="CQ516" s="827"/>
      <c r="CR516" s="597" t="s">
        <v>40</v>
      </c>
      <c r="CS516" s="599">
        <v>0</v>
      </c>
      <c r="CT516" s="599">
        <v>4</v>
      </c>
      <c r="CU516" s="599">
        <v>15</v>
      </c>
      <c r="CV516" s="599">
        <v>25</v>
      </c>
      <c r="CW516" s="599">
        <v>44</v>
      </c>
      <c r="CX516" s="599">
        <v>72</v>
      </c>
      <c r="CY516" s="599">
        <v>110</v>
      </c>
      <c r="CZ516" s="599">
        <v>92</v>
      </c>
      <c r="DA516" s="599">
        <v>88</v>
      </c>
      <c r="DB516" s="599">
        <v>52</v>
      </c>
      <c r="DC516" s="592"/>
      <c r="DD516" s="827"/>
      <c r="DE516" s="597" t="s">
        <v>40</v>
      </c>
      <c r="DF516" s="599">
        <v>8</v>
      </c>
      <c r="DG516" s="599">
        <v>30</v>
      </c>
      <c r="DH516" s="599">
        <v>102</v>
      </c>
      <c r="DI516" s="599">
        <v>230</v>
      </c>
      <c r="DJ516" s="599">
        <v>282</v>
      </c>
      <c r="DK516" s="599">
        <v>431</v>
      </c>
      <c r="DL516" s="599">
        <v>518</v>
      </c>
      <c r="DM516" s="599">
        <v>408</v>
      </c>
      <c r="DN516" s="599">
        <v>317</v>
      </c>
      <c r="DO516" s="599">
        <v>138</v>
      </c>
    </row>
    <row r="517" spans="1:119" ht="13.5" customHeight="1" x14ac:dyDescent="0.2">
      <c r="A517"/>
      <c r="B517" s="838"/>
      <c r="C517" s="592"/>
      <c r="D517" s="828"/>
      <c r="E517" s="597" t="s">
        <v>41</v>
      </c>
      <c r="F517" s="599">
        <v>0</v>
      </c>
      <c r="G517" s="599">
        <v>1</v>
      </c>
      <c r="H517" s="599">
        <v>4</v>
      </c>
      <c r="I517" s="599">
        <v>17</v>
      </c>
      <c r="J517" s="599">
        <v>27</v>
      </c>
      <c r="K517" s="599">
        <v>50</v>
      </c>
      <c r="L517" s="599">
        <v>126</v>
      </c>
      <c r="M517" s="599">
        <v>135</v>
      </c>
      <c r="N517" s="599">
        <v>156</v>
      </c>
      <c r="O517" s="599">
        <v>135</v>
      </c>
      <c r="P517" s="592"/>
      <c r="Q517" s="828"/>
      <c r="R517" s="597" t="s">
        <v>41</v>
      </c>
      <c r="S517" s="599">
        <v>0</v>
      </c>
      <c r="T517" s="599">
        <v>1</v>
      </c>
      <c r="U517" s="599">
        <v>3</v>
      </c>
      <c r="V517" s="599">
        <v>7</v>
      </c>
      <c r="W517" s="599">
        <v>10</v>
      </c>
      <c r="X517" s="599">
        <v>29</v>
      </c>
      <c r="Y517" s="599">
        <v>81</v>
      </c>
      <c r="Z517" s="599">
        <v>92</v>
      </c>
      <c r="AA517" s="599">
        <v>116</v>
      </c>
      <c r="AB517" s="599">
        <v>111</v>
      </c>
      <c r="AC517" s="592"/>
      <c r="AD517" s="828"/>
      <c r="AE517" s="597" t="s">
        <v>41</v>
      </c>
      <c r="AF517" s="599">
        <v>0</v>
      </c>
      <c r="AG517" s="599">
        <v>0</v>
      </c>
      <c r="AH517" s="599">
        <v>1</v>
      </c>
      <c r="AI517" s="599">
        <v>10</v>
      </c>
      <c r="AJ517" s="599">
        <v>17</v>
      </c>
      <c r="AK517" s="599">
        <v>21</v>
      </c>
      <c r="AL517" s="599">
        <v>45</v>
      </c>
      <c r="AM517" s="599">
        <v>43</v>
      </c>
      <c r="AN517" s="599">
        <v>40</v>
      </c>
      <c r="AO517" s="599">
        <v>24</v>
      </c>
      <c r="AP517" s="591"/>
      <c r="AQ517" s="828"/>
      <c r="AR517" s="597" t="s">
        <v>41</v>
      </c>
      <c r="AS517" s="599">
        <v>0</v>
      </c>
      <c r="AT517" s="599">
        <v>1</v>
      </c>
      <c r="AU517" s="599">
        <v>1</v>
      </c>
      <c r="AV517" s="599">
        <v>5</v>
      </c>
      <c r="AW517" s="599">
        <v>5</v>
      </c>
      <c r="AX517" s="599">
        <v>8</v>
      </c>
      <c r="AY517" s="599">
        <v>14</v>
      </c>
      <c r="AZ517" s="599">
        <v>13</v>
      </c>
      <c r="BA517" s="599">
        <v>22</v>
      </c>
      <c r="BB517" s="599">
        <v>17</v>
      </c>
      <c r="BC517" s="592"/>
      <c r="BD517" s="828"/>
      <c r="BE517" s="597" t="s">
        <v>41</v>
      </c>
      <c r="BF517" s="599">
        <v>0</v>
      </c>
      <c r="BG517" s="599">
        <v>0</v>
      </c>
      <c r="BH517" s="599">
        <v>3</v>
      </c>
      <c r="BI517" s="599">
        <v>12</v>
      </c>
      <c r="BJ517" s="599">
        <v>22</v>
      </c>
      <c r="BK517" s="599">
        <v>42</v>
      </c>
      <c r="BL517" s="599">
        <v>112</v>
      </c>
      <c r="BM517" s="599">
        <v>122</v>
      </c>
      <c r="BN517" s="599">
        <v>134</v>
      </c>
      <c r="BO517" s="599">
        <v>118</v>
      </c>
      <c r="BP517"/>
      <c r="BQ517" s="828"/>
      <c r="BR517" s="597" t="s">
        <v>41</v>
      </c>
      <c r="BS517" s="599">
        <v>0</v>
      </c>
      <c r="BT517" s="599">
        <v>0</v>
      </c>
      <c r="BU517" s="599">
        <v>0</v>
      </c>
      <c r="BV517" s="599">
        <v>0</v>
      </c>
      <c r="BW517" s="599">
        <v>1</v>
      </c>
      <c r="BX517" s="599">
        <v>1</v>
      </c>
      <c r="BY517" s="599">
        <v>2</v>
      </c>
      <c r="BZ517" s="599">
        <v>2</v>
      </c>
      <c r="CA517" s="599">
        <v>2</v>
      </c>
      <c r="CB517" s="599">
        <v>2</v>
      </c>
      <c r="CC517" s="592"/>
      <c r="CD517" s="828"/>
      <c r="CE517" s="597" t="s">
        <v>41</v>
      </c>
      <c r="CF517" s="599">
        <v>0</v>
      </c>
      <c r="CG517" s="599">
        <v>1</v>
      </c>
      <c r="CH517" s="599">
        <v>4</v>
      </c>
      <c r="CI517" s="599">
        <v>17</v>
      </c>
      <c r="CJ517" s="599">
        <v>26</v>
      </c>
      <c r="CK517" s="599">
        <v>49</v>
      </c>
      <c r="CL517" s="599">
        <v>124</v>
      </c>
      <c r="CM517" s="599">
        <v>133</v>
      </c>
      <c r="CN517" s="599">
        <v>154</v>
      </c>
      <c r="CO517" s="599">
        <v>133</v>
      </c>
      <c r="CP517"/>
      <c r="CQ517" s="828"/>
      <c r="CR517" s="597" t="s">
        <v>41</v>
      </c>
      <c r="CS517" s="599">
        <v>0</v>
      </c>
      <c r="CT517" s="599">
        <v>0</v>
      </c>
      <c r="CU517" s="599">
        <v>0</v>
      </c>
      <c r="CV517" s="599">
        <v>1</v>
      </c>
      <c r="CW517" s="599">
        <v>2</v>
      </c>
      <c r="CX517" s="599">
        <v>7</v>
      </c>
      <c r="CY517" s="599">
        <v>18</v>
      </c>
      <c r="CZ517" s="599">
        <v>20</v>
      </c>
      <c r="DA517" s="599">
        <v>23</v>
      </c>
      <c r="DB517" s="599">
        <v>31</v>
      </c>
      <c r="DC517" s="592"/>
      <c r="DD517" s="828"/>
      <c r="DE517" s="597" t="s">
        <v>41</v>
      </c>
      <c r="DF517" s="599">
        <v>0</v>
      </c>
      <c r="DG517" s="599">
        <v>1</v>
      </c>
      <c r="DH517" s="599">
        <v>4</v>
      </c>
      <c r="DI517" s="599">
        <v>16</v>
      </c>
      <c r="DJ517" s="599">
        <v>25</v>
      </c>
      <c r="DK517" s="599">
        <v>43</v>
      </c>
      <c r="DL517" s="599">
        <v>108</v>
      </c>
      <c r="DM517" s="599">
        <v>115</v>
      </c>
      <c r="DN517" s="599">
        <v>133</v>
      </c>
      <c r="DO517" s="599">
        <v>104</v>
      </c>
    </row>
    <row r="518" spans="1:119" ht="13.5" customHeight="1" x14ac:dyDescent="0.2">
      <c r="A518"/>
      <c r="B518" s="324"/>
      <c r="C518" s="592"/>
      <c r="D518" s="592"/>
      <c r="E518" s="592"/>
      <c r="F518" s="592"/>
      <c r="G518" s="592"/>
      <c r="H518" s="592"/>
      <c r="I518" s="592"/>
      <c r="J518" s="592"/>
      <c r="K518" s="592"/>
      <c r="L518" s="592"/>
      <c r="M518" s="592"/>
      <c r="N518" s="592"/>
      <c r="O518" s="592"/>
      <c r="P518" s="592"/>
      <c r="Q518" s="592"/>
      <c r="R518" s="592"/>
      <c r="S518" s="592"/>
      <c r="T518" s="592"/>
      <c r="U518" s="592"/>
      <c r="V518" s="592"/>
      <c r="W518" s="592"/>
      <c r="X518" s="592"/>
      <c r="Y518" s="592"/>
      <c r="Z518" s="592"/>
      <c r="AA518" s="592"/>
      <c r="AB518" s="592"/>
      <c r="AC518" s="592"/>
      <c r="AD518" s="592"/>
      <c r="AE518" s="592"/>
      <c r="AF518" s="592"/>
      <c r="AG518" s="592"/>
      <c r="AH518" s="592"/>
      <c r="AI518" s="592"/>
      <c r="AJ518" s="592"/>
      <c r="AK518" s="592"/>
      <c r="AL518" s="592"/>
      <c r="AM518" s="592"/>
      <c r="AN518" s="592"/>
      <c r="AO518" s="592"/>
      <c r="AP518" s="591"/>
      <c r="AQ518" s="592"/>
      <c r="AR518" s="592"/>
      <c r="AS518" s="592"/>
      <c r="AT518" s="592"/>
      <c r="AU518" s="592"/>
      <c r="AV518" s="592"/>
      <c r="AW518" s="592"/>
      <c r="AX518" s="592"/>
      <c r="AY518" s="592"/>
      <c r="AZ518" s="592"/>
      <c r="BA518" s="592"/>
      <c r="BB518" s="592"/>
      <c r="BC518" s="592"/>
      <c r="BD518" s="592"/>
      <c r="BE518" s="592"/>
      <c r="BF518" s="592"/>
      <c r="BG518" s="592"/>
      <c r="BH518" s="592"/>
      <c r="BI518" s="592"/>
      <c r="BJ518" s="592"/>
      <c r="BK518" s="592"/>
      <c r="BL518" s="592"/>
      <c r="BM518" s="592"/>
      <c r="BN518" s="592"/>
      <c r="BO518" s="592"/>
      <c r="BP518"/>
      <c r="BQ518" s="592"/>
      <c r="BR518" s="592"/>
      <c r="BS518" s="592"/>
      <c r="BT518" s="592"/>
      <c r="BU518" s="592"/>
      <c r="BV518" s="592"/>
      <c r="BW518" s="592"/>
      <c r="BX518" s="592"/>
      <c r="BY518" s="592"/>
      <c r="BZ518" s="592"/>
      <c r="CA518" s="592"/>
      <c r="CB518" s="592"/>
      <c r="CC518" s="592"/>
      <c r="CD518" s="592"/>
      <c r="CE518" s="592"/>
      <c r="CF518" s="592"/>
      <c r="CG518" s="592"/>
      <c r="CH518" s="592"/>
      <c r="CI518" s="592"/>
      <c r="CJ518" s="592"/>
      <c r="CK518" s="592"/>
      <c r="CL518" s="592"/>
      <c r="CM518" s="592"/>
      <c r="CN518" s="592"/>
      <c r="CO518" s="592"/>
      <c r="CP518"/>
      <c r="CQ518" s="592"/>
      <c r="CR518" s="592"/>
      <c r="CS518" s="592"/>
      <c r="CT518" s="592"/>
      <c r="CU518" s="592"/>
      <c r="CV518" s="592"/>
      <c r="CW518" s="592"/>
      <c r="CX518" s="592"/>
      <c r="CY518" s="592"/>
      <c r="CZ518" s="592"/>
      <c r="DA518" s="592"/>
      <c r="DB518" s="592"/>
      <c r="DC518" s="592"/>
      <c r="DD518" s="592"/>
      <c r="DE518" s="592"/>
      <c r="DF518" s="592"/>
      <c r="DG518" s="592"/>
      <c r="DH518" s="592"/>
      <c r="DI518" s="592"/>
      <c r="DJ518" s="592"/>
      <c r="DK518" s="592"/>
      <c r="DL518" s="592"/>
      <c r="DM518" s="592"/>
      <c r="DN518" s="592"/>
      <c r="DO518" s="592"/>
    </row>
    <row r="519" spans="1:119" ht="13.5" customHeight="1" x14ac:dyDescent="0.3">
      <c r="A519"/>
      <c r="B519" s="324"/>
      <c r="C519" s="592"/>
      <c r="D519" s="829" t="s">
        <v>246</v>
      </c>
      <c r="E519" s="829"/>
      <c r="F519" s="595"/>
      <c r="G519" s="595"/>
      <c r="H519" s="595"/>
      <c r="I519" s="595"/>
      <c r="J519" s="595"/>
      <c r="K519" s="595"/>
      <c r="L519" s="595"/>
      <c r="M519" s="595"/>
      <c r="N519" s="595"/>
      <c r="O519" s="595"/>
      <c r="P519" s="592"/>
      <c r="Q519" s="829" t="s">
        <v>246</v>
      </c>
      <c r="R519" s="829"/>
      <c r="S519" s="595"/>
      <c r="T519" s="595"/>
      <c r="U519" s="595"/>
      <c r="V519" s="595"/>
      <c r="W519" s="595"/>
      <c r="X519" s="595"/>
      <c r="Y519" s="595"/>
      <c r="Z519" s="595"/>
      <c r="AA519" s="595"/>
      <c r="AB519" s="595"/>
      <c r="AC519" s="592"/>
      <c r="AD519" s="829" t="s">
        <v>246</v>
      </c>
      <c r="AE519" s="829"/>
      <c r="AF519" s="595"/>
      <c r="AG519" s="595"/>
      <c r="AH519" s="595"/>
      <c r="AI519" s="595"/>
      <c r="AJ519" s="595"/>
      <c r="AK519" s="595"/>
      <c r="AL519" s="595"/>
      <c r="AM519" s="595"/>
      <c r="AN519" s="595"/>
      <c r="AO519" s="595"/>
      <c r="AP519" s="591"/>
      <c r="AQ519" s="829" t="s">
        <v>246</v>
      </c>
      <c r="AR519" s="829"/>
      <c r="AS519" s="595"/>
      <c r="AT519" s="595"/>
      <c r="AU519" s="595"/>
      <c r="AV519" s="595"/>
      <c r="AW519" s="595"/>
      <c r="AX519" s="595"/>
      <c r="AY519" s="595"/>
      <c r="AZ519" s="595"/>
      <c r="BA519" s="595"/>
      <c r="BB519" s="595"/>
      <c r="BC519" s="592"/>
      <c r="BD519" s="829" t="s">
        <v>246</v>
      </c>
      <c r="BE519" s="829"/>
      <c r="BF519" s="595"/>
      <c r="BG519" s="595"/>
      <c r="BH519" s="595"/>
      <c r="BI519" s="595"/>
      <c r="BJ519" s="595"/>
      <c r="BK519" s="595"/>
      <c r="BL519" s="595"/>
      <c r="BM519" s="595"/>
      <c r="BN519" s="595"/>
      <c r="BO519" s="595"/>
      <c r="BP519"/>
      <c r="BQ519" s="829" t="s">
        <v>246</v>
      </c>
      <c r="BR519" s="829"/>
      <c r="BS519" s="595"/>
      <c r="BT519" s="595"/>
      <c r="BU519" s="595"/>
      <c r="BV519" s="595"/>
      <c r="BW519" s="595"/>
      <c r="BX519" s="595"/>
      <c r="BY519" s="595"/>
      <c r="BZ519" s="595"/>
      <c r="CA519" s="595"/>
      <c r="CB519" s="595"/>
      <c r="CC519" s="592"/>
      <c r="CD519" s="829" t="s">
        <v>246</v>
      </c>
      <c r="CE519" s="829"/>
      <c r="CF519" s="595"/>
      <c r="CG519" s="595"/>
      <c r="CH519" s="595"/>
      <c r="CI519" s="595"/>
      <c r="CJ519" s="595"/>
      <c r="CK519" s="595"/>
      <c r="CL519" s="595"/>
      <c r="CM519" s="595"/>
      <c r="CN519" s="595"/>
      <c r="CO519" s="595"/>
      <c r="CP519"/>
      <c r="CQ519" s="829" t="s">
        <v>246</v>
      </c>
      <c r="CR519" s="829"/>
      <c r="CS519" s="595"/>
      <c r="CT519" s="595"/>
      <c r="CU519" s="595"/>
      <c r="CV519" s="595"/>
      <c r="CW519" s="595"/>
      <c r="CX519" s="595"/>
      <c r="CY519" s="595"/>
      <c r="CZ519" s="595"/>
      <c r="DA519" s="595"/>
      <c r="DB519" s="595"/>
      <c r="DC519" s="592"/>
      <c r="DD519" s="829" t="s">
        <v>246</v>
      </c>
      <c r="DE519" s="829"/>
      <c r="DF519" s="595"/>
      <c r="DG519" s="595"/>
      <c r="DH519" s="595"/>
      <c r="DI519" s="595"/>
      <c r="DJ519" s="595"/>
      <c r="DK519" s="595"/>
      <c r="DL519" s="595"/>
      <c r="DM519" s="595"/>
      <c r="DN519" s="595"/>
      <c r="DO519" s="595"/>
    </row>
    <row r="520" spans="1:119" ht="13.5" customHeight="1" x14ac:dyDescent="0.2">
      <c r="A520"/>
      <c r="B520" s="324"/>
      <c r="C520" s="592"/>
      <c r="D520" s="829"/>
      <c r="E520" s="829"/>
      <c r="F520" s="831" t="s">
        <v>171</v>
      </c>
      <c r="G520" s="831"/>
      <c r="H520" s="831"/>
      <c r="I520" s="831"/>
      <c r="J520" s="831"/>
      <c r="K520" s="831"/>
      <c r="L520" s="831"/>
      <c r="M520" s="831"/>
      <c r="N520" s="831"/>
      <c r="O520" s="831"/>
      <c r="P520" s="592"/>
      <c r="Q520" s="829"/>
      <c r="R520" s="829"/>
      <c r="S520" s="831" t="s">
        <v>171</v>
      </c>
      <c r="T520" s="831"/>
      <c r="U520" s="831"/>
      <c r="V520" s="831"/>
      <c r="W520" s="831"/>
      <c r="X520" s="831"/>
      <c r="Y520" s="831"/>
      <c r="Z520" s="831"/>
      <c r="AA520" s="831"/>
      <c r="AB520" s="831"/>
      <c r="AC520" s="592"/>
      <c r="AD520" s="829"/>
      <c r="AE520" s="829"/>
      <c r="AF520" s="839" t="s">
        <v>171</v>
      </c>
      <c r="AG520" s="840"/>
      <c r="AH520" s="840"/>
      <c r="AI520" s="840"/>
      <c r="AJ520" s="840"/>
      <c r="AK520" s="840"/>
      <c r="AL520" s="840"/>
      <c r="AM520" s="840"/>
      <c r="AN520" s="840"/>
      <c r="AO520" s="841"/>
      <c r="AP520" s="591"/>
      <c r="AQ520" s="829"/>
      <c r="AR520" s="829"/>
      <c r="AS520" s="831" t="s">
        <v>171</v>
      </c>
      <c r="AT520" s="831"/>
      <c r="AU520" s="831"/>
      <c r="AV520" s="831"/>
      <c r="AW520" s="831"/>
      <c r="AX520" s="831"/>
      <c r="AY520" s="831"/>
      <c r="AZ520" s="831"/>
      <c r="BA520" s="831"/>
      <c r="BB520" s="831"/>
      <c r="BC520" s="592"/>
      <c r="BD520" s="829"/>
      <c r="BE520" s="829"/>
      <c r="BF520" s="831" t="s">
        <v>171</v>
      </c>
      <c r="BG520" s="831"/>
      <c r="BH520" s="831"/>
      <c r="BI520" s="831"/>
      <c r="BJ520" s="831"/>
      <c r="BK520" s="831"/>
      <c r="BL520" s="831"/>
      <c r="BM520" s="831"/>
      <c r="BN520" s="831"/>
      <c r="BO520" s="831"/>
      <c r="BP520"/>
      <c r="BQ520" s="829"/>
      <c r="BR520" s="829"/>
      <c r="BS520" s="831" t="s">
        <v>171</v>
      </c>
      <c r="BT520" s="831"/>
      <c r="BU520" s="831"/>
      <c r="BV520" s="831"/>
      <c r="BW520" s="831"/>
      <c r="BX520" s="831"/>
      <c r="BY520" s="831"/>
      <c r="BZ520" s="831"/>
      <c r="CA520" s="831"/>
      <c r="CB520" s="831"/>
      <c r="CC520" s="592"/>
      <c r="CD520" s="829"/>
      <c r="CE520" s="829"/>
      <c r="CF520" s="831" t="s">
        <v>171</v>
      </c>
      <c r="CG520" s="831"/>
      <c r="CH520" s="831"/>
      <c r="CI520" s="831"/>
      <c r="CJ520" s="831"/>
      <c r="CK520" s="831"/>
      <c r="CL520" s="831"/>
      <c r="CM520" s="831"/>
      <c r="CN520" s="831"/>
      <c r="CO520" s="831"/>
      <c r="CP520"/>
      <c r="CQ520" s="829"/>
      <c r="CR520" s="829"/>
      <c r="CS520" s="831" t="s">
        <v>171</v>
      </c>
      <c r="CT520" s="831"/>
      <c r="CU520" s="831"/>
      <c r="CV520" s="831"/>
      <c r="CW520" s="831"/>
      <c r="CX520" s="831"/>
      <c r="CY520" s="831"/>
      <c r="CZ520" s="831"/>
      <c r="DA520" s="831"/>
      <c r="DB520" s="831"/>
      <c r="DC520" s="592"/>
      <c r="DD520" s="829"/>
      <c r="DE520" s="829"/>
      <c r="DF520" s="831" t="s">
        <v>171</v>
      </c>
      <c r="DG520" s="831"/>
      <c r="DH520" s="831"/>
      <c r="DI520" s="831"/>
      <c r="DJ520" s="831"/>
      <c r="DK520" s="831"/>
      <c r="DL520" s="831"/>
      <c r="DM520" s="831"/>
      <c r="DN520" s="831"/>
      <c r="DO520" s="831"/>
    </row>
    <row r="521" spans="1:119" ht="13.5" customHeight="1" x14ac:dyDescent="0.2">
      <c r="A521"/>
      <c r="B521" s="324"/>
      <c r="C521" s="592"/>
      <c r="D521" s="830"/>
      <c r="E521" s="830"/>
      <c r="F521" s="596" t="s">
        <v>16</v>
      </c>
      <c r="G521" s="596">
        <v>1</v>
      </c>
      <c r="H521" s="596">
        <v>2</v>
      </c>
      <c r="I521" s="596">
        <v>3</v>
      </c>
      <c r="J521" s="596">
        <v>4</v>
      </c>
      <c r="K521" s="596">
        <v>5</v>
      </c>
      <c r="L521" s="596">
        <v>6</v>
      </c>
      <c r="M521" s="596">
        <v>7</v>
      </c>
      <c r="N521" s="596">
        <v>8</v>
      </c>
      <c r="O521" s="596">
        <v>9</v>
      </c>
      <c r="P521" s="592"/>
      <c r="Q521" s="830"/>
      <c r="R521" s="830"/>
      <c r="S521" s="596" t="s">
        <v>16</v>
      </c>
      <c r="T521" s="596">
        <v>1</v>
      </c>
      <c r="U521" s="596">
        <v>2</v>
      </c>
      <c r="V521" s="596">
        <v>3</v>
      </c>
      <c r="W521" s="596">
        <v>4</v>
      </c>
      <c r="X521" s="596">
        <v>5</v>
      </c>
      <c r="Y521" s="596">
        <v>6</v>
      </c>
      <c r="Z521" s="596">
        <v>7</v>
      </c>
      <c r="AA521" s="596">
        <v>8</v>
      </c>
      <c r="AB521" s="596">
        <v>9</v>
      </c>
      <c r="AC521" s="592"/>
      <c r="AD521" s="830"/>
      <c r="AE521" s="830"/>
      <c r="AF521" s="596" t="s">
        <v>16</v>
      </c>
      <c r="AG521" s="596">
        <v>1</v>
      </c>
      <c r="AH521" s="596">
        <v>2</v>
      </c>
      <c r="AI521" s="596">
        <v>3</v>
      </c>
      <c r="AJ521" s="596">
        <v>4</v>
      </c>
      <c r="AK521" s="596">
        <v>5</v>
      </c>
      <c r="AL521" s="596">
        <v>6</v>
      </c>
      <c r="AM521" s="596">
        <v>7</v>
      </c>
      <c r="AN521" s="596">
        <v>8</v>
      </c>
      <c r="AO521" s="596">
        <v>9</v>
      </c>
      <c r="AP521" s="591"/>
      <c r="AQ521" s="830"/>
      <c r="AR521" s="830"/>
      <c r="AS521" s="596" t="s">
        <v>16</v>
      </c>
      <c r="AT521" s="596">
        <v>1</v>
      </c>
      <c r="AU521" s="596">
        <v>2</v>
      </c>
      <c r="AV521" s="596">
        <v>3</v>
      </c>
      <c r="AW521" s="596">
        <v>4</v>
      </c>
      <c r="AX521" s="596">
        <v>5</v>
      </c>
      <c r="AY521" s="596">
        <v>6</v>
      </c>
      <c r="AZ521" s="596">
        <v>7</v>
      </c>
      <c r="BA521" s="596">
        <v>8</v>
      </c>
      <c r="BB521" s="596">
        <v>9</v>
      </c>
      <c r="BC521" s="592"/>
      <c r="BD521" s="830"/>
      <c r="BE521" s="830"/>
      <c r="BF521" s="596" t="s">
        <v>16</v>
      </c>
      <c r="BG521" s="596">
        <v>1</v>
      </c>
      <c r="BH521" s="596">
        <v>2</v>
      </c>
      <c r="BI521" s="596">
        <v>3</v>
      </c>
      <c r="BJ521" s="596">
        <v>4</v>
      </c>
      <c r="BK521" s="596">
        <v>5</v>
      </c>
      <c r="BL521" s="596">
        <v>6</v>
      </c>
      <c r="BM521" s="596">
        <v>7</v>
      </c>
      <c r="BN521" s="596">
        <v>8</v>
      </c>
      <c r="BO521" s="596">
        <v>9</v>
      </c>
      <c r="BP521"/>
      <c r="BQ521" s="830"/>
      <c r="BR521" s="830"/>
      <c r="BS521" s="596" t="s">
        <v>16</v>
      </c>
      <c r="BT521" s="596">
        <v>1</v>
      </c>
      <c r="BU521" s="596">
        <v>2</v>
      </c>
      <c r="BV521" s="596">
        <v>3</v>
      </c>
      <c r="BW521" s="596">
        <v>4</v>
      </c>
      <c r="BX521" s="596">
        <v>5</v>
      </c>
      <c r="BY521" s="596">
        <v>6</v>
      </c>
      <c r="BZ521" s="596">
        <v>7</v>
      </c>
      <c r="CA521" s="596">
        <v>8</v>
      </c>
      <c r="CB521" s="596">
        <v>9</v>
      </c>
      <c r="CC521" s="592"/>
      <c r="CD521" s="830"/>
      <c r="CE521" s="830"/>
      <c r="CF521" s="596" t="s">
        <v>16</v>
      </c>
      <c r="CG521" s="596">
        <v>1</v>
      </c>
      <c r="CH521" s="596">
        <v>2</v>
      </c>
      <c r="CI521" s="596">
        <v>3</v>
      </c>
      <c r="CJ521" s="596">
        <v>4</v>
      </c>
      <c r="CK521" s="596">
        <v>5</v>
      </c>
      <c r="CL521" s="596">
        <v>6</v>
      </c>
      <c r="CM521" s="596">
        <v>7</v>
      </c>
      <c r="CN521" s="596">
        <v>8</v>
      </c>
      <c r="CO521" s="596">
        <v>9</v>
      </c>
      <c r="CP521"/>
      <c r="CQ521" s="830"/>
      <c r="CR521" s="830"/>
      <c r="CS521" s="596" t="s">
        <v>16</v>
      </c>
      <c r="CT521" s="596">
        <v>1</v>
      </c>
      <c r="CU521" s="596">
        <v>2</v>
      </c>
      <c r="CV521" s="596">
        <v>3</v>
      </c>
      <c r="CW521" s="596">
        <v>4</v>
      </c>
      <c r="CX521" s="596">
        <v>5</v>
      </c>
      <c r="CY521" s="596">
        <v>6</v>
      </c>
      <c r="CZ521" s="596">
        <v>7</v>
      </c>
      <c r="DA521" s="596">
        <v>8</v>
      </c>
      <c r="DB521" s="596">
        <v>9</v>
      </c>
      <c r="DC521" s="592"/>
      <c r="DD521" s="830"/>
      <c r="DE521" s="830"/>
      <c r="DF521" s="596" t="s">
        <v>16</v>
      </c>
      <c r="DG521" s="596">
        <v>1</v>
      </c>
      <c r="DH521" s="596">
        <v>2</v>
      </c>
      <c r="DI521" s="596">
        <v>3</v>
      </c>
      <c r="DJ521" s="596">
        <v>4</v>
      </c>
      <c r="DK521" s="596">
        <v>5</v>
      </c>
      <c r="DL521" s="596">
        <v>6</v>
      </c>
      <c r="DM521" s="596">
        <v>7</v>
      </c>
      <c r="DN521" s="596">
        <v>8</v>
      </c>
      <c r="DO521" s="596">
        <v>9</v>
      </c>
    </row>
    <row r="522" spans="1:119" ht="13.5" customHeight="1" x14ac:dyDescent="0.2">
      <c r="A522"/>
      <c r="B522" s="324"/>
      <c r="C522" s="592"/>
      <c r="D522" s="826" t="s">
        <v>173</v>
      </c>
      <c r="E522" s="601" t="s">
        <v>92</v>
      </c>
      <c r="F522" s="599">
        <v>0</v>
      </c>
      <c r="G522" s="599">
        <v>0</v>
      </c>
      <c r="H522" s="599">
        <v>100</v>
      </c>
      <c r="I522" s="599">
        <v>0</v>
      </c>
      <c r="J522" s="599">
        <v>0</v>
      </c>
      <c r="K522" s="599">
        <v>0</v>
      </c>
      <c r="L522" s="599">
        <v>0</v>
      </c>
      <c r="M522" s="599">
        <v>0</v>
      </c>
      <c r="N522" s="599">
        <v>0</v>
      </c>
      <c r="O522" s="600">
        <v>0</v>
      </c>
      <c r="P522" s="592"/>
      <c r="Q522" s="826" t="s">
        <v>173</v>
      </c>
      <c r="R522" s="597" t="s">
        <v>92</v>
      </c>
      <c r="S522" s="599">
        <v>0</v>
      </c>
      <c r="T522" s="599">
        <v>0</v>
      </c>
      <c r="U522" s="599">
        <v>100</v>
      </c>
      <c r="V522" s="599">
        <v>0</v>
      </c>
      <c r="W522" s="599">
        <v>0</v>
      </c>
      <c r="X522" s="599">
        <v>0</v>
      </c>
      <c r="Y522" s="599">
        <v>0</v>
      </c>
      <c r="Z522" s="599">
        <v>0</v>
      </c>
      <c r="AA522" s="599">
        <v>0</v>
      </c>
      <c r="AB522" s="600">
        <v>0</v>
      </c>
      <c r="AC522" s="592"/>
      <c r="AD522" s="826" t="s">
        <v>173</v>
      </c>
      <c r="AE522" s="597" t="s">
        <v>92</v>
      </c>
      <c r="AF522" s="599" t="s">
        <v>191</v>
      </c>
      <c r="AG522" s="599" t="s">
        <v>191</v>
      </c>
      <c r="AH522" s="599" t="s">
        <v>191</v>
      </c>
      <c r="AI522" s="599" t="s">
        <v>191</v>
      </c>
      <c r="AJ522" s="599" t="s">
        <v>191</v>
      </c>
      <c r="AK522" s="599" t="s">
        <v>191</v>
      </c>
      <c r="AL522" s="599" t="s">
        <v>191</v>
      </c>
      <c r="AM522" s="599" t="s">
        <v>191</v>
      </c>
      <c r="AN522" s="599" t="s">
        <v>191</v>
      </c>
      <c r="AO522" s="600" t="s">
        <v>191</v>
      </c>
      <c r="AP522" s="591"/>
      <c r="AQ522" s="826" t="s">
        <v>173</v>
      </c>
      <c r="AR522" s="597" t="s">
        <v>92</v>
      </c>
      <c r="AS522" s="599" t="s">
        <v>191</v>
      </c>
      <c r="AT522" s="599" t="s">
        <v>191</v>
      </c>
      <c r="AU522" s="599" t="s">
        <v>191</v>
      </c>
      <c r="AV522" s="599" t="s">
        <v>191</v>
      </c>
      <c r="AW522" s="599" t="s">
        <v>191</v>
      </c>
      <c r="AX522" s="599" t="s">
        <v>191</v>
      </c>
      <c r="AY522" s="599" t="s">
        <v>191</v>
      </c>
      <c r="AZ522" s="599" t="s">
        <v>191</v>
      </c>
      <c r="BA522" s="599" t="s">
        <v>191</v>
      </c>
      <c r="BB522" s="600" t="s">
        <v>191</v>
      </c>
      <c r="BC522" s="592"/>
      <c r="BD522" s="826" t="s">
        <v>173</v>
      </c>
      <c r="BE522" s="597" t="s">
        <v>92</v>
      </c>
      <c r="BF522" s="599">
        <v>0</v>
      </c>
      <c r="BG522" s="599">
        <v>0</v>
      </c>
      <c r="BH522" s="599">
        <v>100</v>
      </c>
      <c r="BI522" s="599">
        <v>0</v>
      </c>
      <c r="BJ522" s="599">
        <v>0</v>
      </c>
      <c r="BK522" s="599">
        <v>0</v>
      </c>
      <c r="BL522" s="599">
        <v>0</v>
      </c>
      <c r="BM522" s="599">
        <v>0</v>
      </c>
      <c r="BN522" s="599">
        <v>0</v>
      </c>
      <c r="BO522" s="600">
        <v>0</v>
      </c>
      <c r="BP522"/>
      <c r="BQ522" s="826" t="s">
        <v>173</v>
      </c>
      <c r="BR522" s="597" t="s">
        <v>92</v>
      </c>
      <c r="BS522" s="599" t="s">
        <v>191</v>
      </c>
      <c r="BT522" s="599" t="s">
        <v>191</v>
      </c>
      <c r="BU522" s="599" t="s">
        <v>191</v>
      </c>
      <c r="BV522" s="599" t="s">
        <v>191</v>
      </c>
      <c r="BW522" s="599" t="s">
        <v>191</v>
      </c>
      <c r="BX522" s="599" t="s">
        <v>191</v>
      </c>
      <c r="BY522" s="599" t="s">
        <v>191</v>
      </c>
      <c r="BZ522" s="599" t="s">
        <v>191</v>
      </c>
      <c r="CA522" s="599" t="s">
        <v>191</v>
      </c>
      <c r="CB522" s="600" t="s">
        <v>191</v>
      </c>
      <c r="CC522" s="592"/>
      <c r="CD522" s="826" t="s">
        <v>173</v>
      </c>
      <c r="CE522" s="597" t="s">
        <v>92</v>
      </c>
      <c r="CF522" s="599">
        <v>0</v>
      </c>
      <c r="CG522" s="599">
        <v>0</v>
      </c>
      <c r="CH522" s="599">
        <v>100</v>
      </c>
      <c r="CI522" s="599">
        <v>0</v>
      </c>
      <c r="CJ522" s="599">
        <v>0</v>
      </c>
      <c r="CK522" s="599">
        <v>0</v>
      </c>
      <c r="CL522" s="599">
        <v>0</v>
      </c>
      <c r="CM522" s="599">
        <v>0</v>
      </c>
      <c r="CN522" s="599">
        <v>0</v>
      </c>
      <c r="CO522" s="600">
        <v>0</v>
      </c>
      <c r="CP522"/>
      <c r="CQ522" s="826" t="s">
        <v>173</v>
      </c>
      <c r="CR522" s="597" t="s">
        <v>92</v>
      </c>
      <c r="CS522" s="599">
        <v>0</v>
      </c>
      <c r="CT522" s="599">
        <v>0</v>
      </c>
      <c r="CU522" s="599">
        <v>100</v>
      </c>
      <c r="CV522" s="599">
        <v>0</v>
      </c>
      <c r="CW522" s="599">
        <v>0</v>
      </c>
      <c r="CX522" s="599">
        <v>0</v>
      </c>
      <c r="CY522" s="599">
        <v>0</v>
      </c>
      <c r="CZ522" s="599">
        <v>0</v>
      </c>
      <c r="DA522" s="599">
        <v>0</v>
      </c>
      <c r="DB522" s="600">
        <v>0</v>
      </c>
      <c r="DC522" s="592"/>
      <c r="DD522" s="826" t="s">
        <v>173</v>
      </c>
      <c r="DE522" s="597" t="s">
        <v>92</v>
      </c>
      <c r="DF522" s="599" t="s">
        <v>191</v>
      </c>
      <c r="DG522" s="599" t="s">
        <v>191</v>
      </c>
      <c r="DH522" s="599" t="s">
        <v>191</v>
      </c>
      <c r="DI522" s="599" t="s">
        <v>191</v>
      </c>
      <c r="DJ522" s="599" t="s">
        <v>191</v>
      </c>
      <c r="DK522" s="599" t="s">
        <v>191</v>
      </c>
      <c r="DL522" s="599" t="s">
        <v>191</v>
      </c>
      <c r="DM522" s="599" t="s">
        <v>191</v>
      </c>
      <c r="DN522" s="599" t="s">
        <v>191</v>
      </c>
      <c r="DO522" s="600" t="s">
        <v>191</v>
      </c>
    </row>
    <row r="523" spans="1:119" ht="13.5" customHeight="1" x14ac:dyDescent="0.2">
      <c r="A523"/>
      <c r="B523" s="324"/>
      <c r="C523" s="592"/>
      <c r="D523" s="827"/>
      <c r="E523" s="601">
        <v>1</v>
      </c>
      <c r="F523" s="599" t="s">
        <v>191</v>
      </c>
      <c r="G523" s="599" t="s">
        <v>191</v>
      </c>
      <c r="H523" s="599" t="s">
        <v>191</v>
      </c>
      <c r="I523" s="599" t="s">
        <v>191</v>
      </c>
      <c r="J523" s="599" t="s">
        <v>191</v>
      </c>
      <c r="K523" s="599" t="s">
        <v>191</v>
      </c>
      <c r="L523" s="599" t="s">
        <v>191</v>
      </c>
      <c r="M523" s="599" t="s">
        <v>191</v>
      </c>
      <c r="N523" s="599" t="s">
        <v>191</v>
      </c>
      <c r="O523" s="599" t="s">
        <v>191</v>
      </c>
      <c r="P523" s="592"/>
      <c r="Q523" s="827"/>
      <c r="R523" s="597">
        <v>1</v>
      </c>
      <c r="S523" s="599" t="s">
        <v>191</v>
      </c>
      <c r="T523" s="599" t="s">
        <v>191</v>
      </c>
      <c r="U523" s="599" t="s">
        <v>191</v>
      </c>
      <c r="V523" s="599" t="s">
        <v>191</v>
      </c>
      <c r="W523" s="599" t="s">
        <v>191</v>
      </c>
      <c r="X523" s="599" t="s">
        <v>191</v>
      </c>
      <c r="Y523" s="599" t="s">
        <v>191</v>
      </c>
      <c r="Z523" s="599" t="s">
        <v>191</v>
      </c>
      <c r="AA523" s="599" t="s">
        <v>191</v>
      </c>
      <c r="AB523" s="599" t="s">
        <v>191</v>
      </c>
      <c r="AC523" s="592"/>
      <c r="AD523" s="827"/>
      <c r="AE523" s="597">
        <v>1</v>
      </c>
      <c r="AF523" s="599" t="s">
        <v>191</v>
      </c>
      <c r="AG523" s="599" t="s">
        <v>191</v>
      </c>
      <c r="AH523" s="599" t="s">
        <v>191</v>
      </c>
      <c r="AI523" s="599" t="s">
        <v>191</v>
      </c>
      <c r="AJ523" s="599" t="s">
        <v>191</v>
      </c>
      <c r="AK523" s="599" t="s">
        <v>191</v>
      </c>
      <c r="AL523" s="599" t="s">
        <v>191</v>
      </c>
      <c r="AM523" s="599" t="s">
        <v>191</v>
      </c>
      <c r="AN523" s="599" t="s">
        <v>191</v>
      </c>
      <c r="AO523" s="599" t="s">
        <v>191</v>
      </c>
      <c r="AP523" s="591"/>
      <c r="AQ523" s="827"/>
      <c r="AR523" s="597">
        <v>1</v>
      </c>
      <c r="AS523" s="599" t="s">
        <v>191</v>
      </c>
      <c r="AT523" s="599" t="s">
        <v>191</v>
      </c>
      <c r="AU523" s="599" t="s">
        <v>191</v>
      </c>
      <c r="AV523" s="599" t="s">
        <v>191</v>
      </c>
      <c r="AW523" s="599" t="s">
        <v>191</v>
      </c>
      <c r="AX523" s="599" t="s">
        <v>191</v>
      </c>
      <c r="AY523" s="599" t="s">
        <v>191</v>
      </c>
      <c r="AZ523" s="599" t="s">
        <v>191</v>
      </c>
      <c r="BA523" s="599" t="s">
        <v>191</v>
      </c>
      <c r="BB523" s="599" t="s">
        <v>191</v>
      </c>
      <c r="BC523" s="592"/>
      <c r="BD523" s="827"/>
      <c r="BE523" s="597">
        <v>1</v>
      </c>
      <c r="BF523" s="599" t="s">
        <v>191</v>
      </c>
      <c r="BG523" s="599" t="s">
        <v>191</v>
      </c>
      <c r="BH523" s="599" t="s">
        <v>191</v>
      </c>
      <c r="BI523" s="599" t="s">
        <v>191</v>
      </c>
      <c r="BJ523" s="599" t="s">
        <v>191</v>
      </c>
      <c r="BK523" s="599" t="s">
        <v>191</v>
      </c>
      <c r="BL523" s="599" t="s">
        <v>191</v>
      </c>
      <c r="BM523" s="599" t="s">
        <v>191</v>
      </c>
      <c r="BN523" s="599" t="s">
        <v>191</v>
      </c>
      <c r="BO523" s="599" t="s">
        <v>191</v>
      </c>
      <c r="BP523"/>
      <c r="BQ523" s="827"/>
      <c r="BR523" s="597">
        <v>1</v>
      </c>
      <c r="BS523" s="599" t="s">
        <v>191</v>
      </c>
      <c r="BT523" s="599" t="s">
        <v>191</v>
      </c>
      <c r="BU523" s="599" t="s">
        <v>191</v>
      </c>
      <c r="BV523" s="599" t="s">
        <v>191</v>
      </c>
      <c r="BW523" s="599" t="s">
        <v>191</v>
      </c>
      <c r="BX523" s="599" t="s">
        <v>191</v>
      </c>
      <c r="BY523" s="599" t="s">
        <v>191</v>
      </c>
      <c r="BZ523" s="599" t="s">
        <v>191</v>
      </c>
      <c r="CA523" s="599" t="s">
        <v>191</v>
      </c>
      <c r="CB523" s="599" t="s">
        <v>191</v>
      </c>
      <c r="CC523" s="592"/>
      <c r="CD523" s="827"/>
      <c r="CE523" s="597">
        <v>1</v>
      </c>
      <c r="CF523" s="599" t="s">
        <v>191</v>
      </c>
      <c r="CG523" s="599" t="s">
        <v>191</v>
      </c>
      <c r="CH523" s="599" t="s">
        <v>191</v>
      </c>
      <c r="CI523" s="599" t="s">
        <v>191</v>
      </c>
      <c r="CJ523" s="599" t="s">
        <v>191</v>
      </c>
      <c r="CK523" s="599" t="s">
        <v>191</v>
      </c>
      <c r="CL523" s="599" t="s">
        <v>191</v>
      </c>
      <c r="CM523" s="599" t="s">
        <v>191</v>
      </c>
      <c r="CN523" s="599" t="s">
        <v>191</v>
      </c>
      <c r="CO523" s="599" t="s">
        <v>191</v>
      </c>
      <c r="CP523"/>
      <c r="CQ523" s="827"/>
      <c r="CR523" s="597">
        <v>1</v>
      </c>
      <c r="CS523" s="599" t="s">
        <v>191</v>
      </c>
      <c r="CT523" s="599" t="s">
        <v>191</v>
      </c>
      <c r="CU523" s="599" t="s">
        <v>191</v>
      </c>
      <c r="CV523" s="599" t="s">
        <v>191</v>
      </c>
      <c r="CW523" s="599" t="s">
        <v>191</v>
      </c>
      <c r="CX523" s="599" t="s">
        <v>191</v>
      </c>
      <c r="CY523" s="599" t="s">
        <v>191</v>
      </c>
      <c r="CZ523" s="599" t="s">
        <v>191</v>
      </c>
      <c r="DA523" s="599" t="s">
        <v>191</v>
      </c>
      <c r="DB523" s="599" t="s">
        <v>191</v>
      </c>
      <c r="DC523" s="592"/>
      <c r="DD523" s="827"/>
      <c r="DE523" s="597">
        <v>1</v>
      </c>
      <c r="DF523" s="599" t="s">
        <v>191</v>
      </c>
      <c r="DG523" s="599" t="s">
        <v>191</v>
      </c>
      <c r="DH523" s="599" t="s">
        <v>191</v>
      </c>
      <c r="DI523" s="599" t="s">
        <v>191</v>
      </c>
      <c r="DJ523" s="599" t="s">
        <v>191</v>
      </c>
      <c r="DK523" s="599" t="s">
        <v>191</v>
      </c>
      <c r="DL523" s="599" t="s">
        <v>191</v>
      </c>
      <c r="DM523" s="599" t="s">
        <v>191</v>
      </c>
      <c r="DN523" s="599" t="s">
        <v>191</v>
      </c>
      <c r="DO523" s="599" t="s">
        <v>191</v>
      </c>
    </row>
    <row r="524" spans="1:119" ht="13.5" customHeight="1" x14ac:dyDescent="0.2">
      <c r="A524"/>
      <c r="B524" s="324"/>
      <c r="C524" s="592"/>
      <c r="D524" s="827"/>
      <c r="E524" s="601" t="s">
        <v>45</v>
      </c>
      <c r="F524" s="599">
        <v>31.25</v>
      </c>
      <c r="G524" s="599">
        <v>31.25</v>
      </c>
      <c r="H524" s="599">
        <v>18.75</v>
      </c>
      <c r="I524" s="599">
        <v>8.3333333333333321</v>
      </c>
      <c r="J524" s="599">
        <v>4.1666666666666661</v>
      </c>
      <c r="K524" s="599">
        <v>6.25</v>
      </c>
      <c r="L524" s="599">
        <v>0</v>
      </c>
      <c r="M524" s="599">
        <v>0</v>
      </c>
      <c r="N524" s="599">
        <v>0</v>
      </c>
      <c r="O524" s="599">
        <v>0</v>
      </c>
      <c r="P524" s="592"/>
      <c r="Q524" s="827"/>
      <c r="R524" s="597" t="s">
        <v>45</v>
      </c>
      <c r="S524" s="599">
        <v>30</v>
      </c>
      <c r="T524" s="599">
        <v>26.666666666666668</v>
      </c>
      <c r="U524" s="599">
        <v>20</v>
      </c>
      <c r="V524" s="599">
        <v>10</v>
      </c>
      <c r="W524" s="599">
        <v>6.666666666666667</v>
      </c>
      <c r="X524" s="599">
        <v>6.666666666666667</v>
      </c>
      <c r="Y524" s="599">
        <v>0</v>
      </c>
      <c r="Z524" s="599">
        <v>0</v>
      </c>
      <c r="AA524" s="599">
        <v>0</v>
      </c>
      <c r="AB524" s="599">
        <v>0</v>
      </c>
      <c r="AC524" s="592"/>
      <c r="AD524" s="827"/>
      <c r="AE524" s="597" t="s">
        <v>45</v>
      </c>
      <c r="AF524" s="599">
        <v>33.333333333333329</v>
      </c>
      <c r="AG524" s="599">
        <v>38.888888888888893</v>
      </c>
      <c r="AH524" s="599">
        <v>16.666666666666664</v>
      </c>
      <c r="AI524" s="599">
        <v>5.5555555555555554</v>
      </c>
      <c r="AJ524" s="599">
        <v>0</v>
      </c>
      <c r="AK524" s="599">
        <v>5.5555555555555554</v>
      </c>
      <c r="AL524" s="599">
        <v>0</v>
      </c>
      <c r="AM524" s="599">
        <v>0</v>
      </c>
      <c r="AN524" s="599">
        <v>0</v>
      </c>
      <c r="AO524" s="599">
        <v>0</v>
      </c>
      <c r="AP524" s="591"/>
      <c r="AQ524" s="827"/>
      <c r="AR524" s="597" t="s">
        <v>45</v>
      </c>
      <c r="AS524" s="599">
        <v>36</v>
      </c>
      <c r="AT524" s="599">
        <v>32</v>
      </c>
      <c r="AU524" s="599">
        <v>16</v>
      </c>
      <c r="AV524" s="599">
        <v>4</v>
      </c>
      <c r="AW524" s="599">
        <v>4</v>
      </c>
      <c r="AX524" s="599">
        <v>8</v>
      </c>
      <c r="AY524" s="599">
        <v>0</v>
      </c>
      <c r="AZ524" s="599">
        <v>0</v>
      </c>
      <c r="BA524" s="599">
        <v>0</v>
      </c>
      <c r="BB524" s="599">
        <v>0</v>
      </c>
      <c r="BC524" s="592"/>
      <c r="BD524" s="827"/>
      <c r="BE524" s="597" t="s">
        <v>45</v>
      </c>
      <c r="BF524" s="599">
        <v>26.086956521739129</v>
      </c>
      <c r="BG524" s="599">
        <v>30.434782608695656</v>
      </c>
      <c r="BH524" s="599">
        <v>21.739130434782609</v>
      </c>
      <c r="BI524" s="599">
        <v>13.043478260869565</v>
      </c>
      <c r="BJ524" s="599">
        <v>4.3478260869565215</v>
      </c>
      <c r="BK524" s="599">
        <v>4.3478260869565215</v>
      </c>
      <c r="BL524" s="599">
        <v>0</v>
      </c>
      <c r="BM524" s="599">
        <v>0</v>
      </c>
      <c r="BN524" s="599">
        <v>0</v>
      </c>
      <c r="BO524" s="599">
        <v>0</v>
      </c>
      <c r="BP524"/>
      <c r="BQ524" s="827"/>
      <c r="BR524" s="597" t="s">
        <v>45</v>
      </c>
      <c r="BS524" s="599">
        <v>31.578947368421051</v>
      </c>
      <c r="BT524" s="599">
        <v>42.105263157894733</v>
      </c>
      <c r="BU524" s="599">
        <v>10.526315789473683</v>
      </c>
      <c r="BV524" s="599">
        <v>10.526315789473683</v>
      </c>
      <c r="BW524" s="599">
        <v>0</v>
      </c>
      <c r="BX524" s="599">
        <v>5.2631578947368416</v>
      </c>
      <c r="BY524" s="599">
        <v>0</v>
      </c>
      <c r="BZ524" s="599">
        <v>0</v>
      </c>
      <c r="CA524" s="599">
        <v>0</v>
      </c>
      <c r="CB524" s="599">
        <v>0</v>
      </c>
      <c r="CC524" s="592"/>
      <c r="CD524" s="827"/>
      <c r="CE524" s="597" t="s">
        <v>45</v>
      </c>
      <c r="CF524" s="599">
        <v>31.03448275862069</v>
      </c>
      <c r="CG524" s="599">
        <v>24.137931034482758</v>
      </c>
      <c r="CH524" s="599">
        <v>24.137931034482758</v>
      </c>
      <c r="CI524" s="599">
        <v>6.8965517241379306</v>
      </c>
      <c r="CJ524" s="599">
        <v>6.8965517241379306</v>
      </c>
      <c r="CK524" s="599">
        <v>6.8965517241379306</v>
      </c>
      <c r="CL524" s="599">
        <v>0</v>
      </c>
      <c r="CM524" s="599">
        <v>0</v>
      </c>
      <c r="CN524" s="599">
        <v>0</v>
      </c>
      <c r="CO524" s="599">
        <v>0</v>
      </c>
      <c r="CP524"/>
      <c r="CQ524" s="827"/>
      <c r="CR524" s="597" t="s">
        <v>45</v>
      </c>
      <c r="CS524" s="599">
        <v>23.076923076923077</v>
      </c>
      <c r="CT524" s="599">
        <v>23.076923076923077</v>
      </c>
      <c r="CU524" s="599">
        <v>26.923076923076923</v>
      </c>
      <c r="CV524" s="599">
        <v>11.538461538461538</v>
      </c>
      <c r="CW524" s="599">
        <v>3.8461538461538463</v>
      </c>
      <c r="CX524" s="599">
        <v>11.538461538461538</v>
      </c>
      <c r="CY524" s="599">
        <v>0</v>
      </c>
      <c r="CZ524" s="599">
        <v>0</v>
      </c>
      <c r="DA524" s="599">
        <v>0</v>
      </c>
      <c r="DB524" s="599">
        <v>0</v>
      </c>
      <c r="DC524" s="592"/>
      <c r="DD524" s="827"/>
      <c r="DE524" s="597" t="s">
        <v>45</v>
      </c>
      <c r="DF524" s="599">
        <v>40.909090909090914</v>
      </c>
      <c r="DG524" s="599">
        <v>40.909090909090914</v>
      </c>
      <c r="DH524" s="599">
        <v>9.0909090909090917</v>
      </c>
      <c r="DI524" s="599">
        <v>4.5454545454545459</v>
      </c>
      <c r="DJ524" s="599">
        <v>4.5454545454545459</v>
      </c>
      <c r="DK524" s="599">
        <v>0</v>
      </c>
      <c r="DL524" s="599">
        <v>0</v>
      </c>
      <c r="DM524" s="599">
        <v>0</v>
      </c>
      <c r="DN524" s="599">
        <v>0</v>
      </c>
      <c r="DO524" s="599">
        <v>0</v>
      </c>
    </row>
    <row r="525" spans="1:119" ht="13.5" customHeight="1" x14ac:dyDescent="0.2">
      <c r="A525"/>
      <c r="B525" s="324"/>
      <c r="C525" s="592"/>
      <c r="D525" s="827"/>
      <c r="E525" s="601" t="s">
        <v>33</v>
      </c>
      <c r="F525" s="599">
        <v>23.636363636363637</v>
      </c>
      <c r="G525" s="599">
        <v>25.454545454545453</v>
      </c>
      <c r="H525" s="599">
        <v>29.09090909090909</v>
      </c>
      <c r="I525" s="599">
        <v>16.363636363636363</v>
      </c>
      <c r="J525" s="599">
        <v>5.4545454545454541</v>
      </c>
      <c r="K525" s="599">
        <v>0</v>
      </c>
      <c r="L525" s="599">
        <v>0</v>
      </c>
      <c r="M525" s="599">
        <v>0</v>
      </c>
      <c r="N525" s="599">
        <v>0</v>
      </c>
      <c r="O525" s="599">
        <v>0</v>
      </c>
      <c r="P525" s="592"/>
      <c r="Q525" s="827"/>
      <c r="R525" s="597" t="s">
        <v>33</v>
      </c>
      <c r="S525" s="599">
        <v>20.588235294117645</v>
      </c>
      <c r="T525" s="599">
        <v>29.411764705882355</v>
      </c>
      <c r="U525" s="599">
        <v>26.47058823529412</v>
      </c>
      <c r="V525" s="599">
        <v>20.588235294117645</v>
      </c>
      <c r="W525" s="599">
        <v>2.9411764705882351</v>
      </c>
      <c r="X525" s="599">
        <v>0</v>
      </c>
      <c r="Y525" s="599">
        <v>0</v>
      </c>
      <c r="Z525" s="599">
        <v>0</v>
      </c>
      <c r="AA525" s="599">
        <v>0</v>
      </c>
      <c r="AB525" s="599">
        <v>0</v>
      </c>
      <c r="AC525" s="592"/>
      <c r="AD525" s="827"/>
      <c r="AE525" s="597" t="s">
        <v>33</v>
      </c>
      <c r="AF525" s="599">
        <v>28.571428571428569</v>
      </c>
      <c r="AG525" s="599">
        <v>19.047619047619047</v>
      </c>
      <c r="AH525" s="599">
        <v>33.333333333333329</v>
      </c>
      <c r="AI525" s="599">
        <v>9.5238095238095237</v>
      </c>
      <c r="AJ525" s="599">
        <v>9.5238095238095237</v>
      </c>
      <c r="AK525" s="599">
        <v>0</v>
      </c>
      <c r="AL525" s="599">
        <v>0</v>
      </c>
      <c r="AM525" s="599">
        <v>0</v>
      </c>
      <c r="AN525" s="599">
        <v>0</v>
      </c>
      <c r="AO525" s="599">
        <v>0</v>
      </c>
      <c r="AP525" s="591"/>
      <c r="AQ525" s="827"/>
      <c r="AR525" s="597" t="s">
        <v>33</v>
      </c>
      <c r="AS525" s="599">
        <v>11.111111111111111</v>
      </c>
      <c r="AT525" s="599">
        <v>38.888888888888893</v>
      </c>
      <c r="AU525" s="599">
        <v>44.444444444444443</v>
      </c>
      <c r="AV525" s="599">
        <v>5.5555555555555554</v>
      </c>
      <c r="AW525" s="599">
        <v>0</v>
      </c>
      <c r="AX525" s="599">
        <v>0</v>
      </c>
      <c r="AY525" s="599">
        <v>0</v>
      </c>
      <c r="AZ525" s="599">
        <v>0</v>
      </c>
      <c r="BA525" s="599">
        <v>0</v>
      </c>
      <c r="BB525" s="599">
        <v>0</v>
      </c>
      <c r="BC525" s="592"/>
      <c r="BD525" s="827"/>
      <c r="BE525" s="597" t="s">
        <v>33</v>
      </c>
      <c r="BF525" s="599">
        <v>29.72972972972973</v>
      </c>
      <c r="BG525" s="599">
        <v>18.918918918918919</v>
      </c>
      <c r="BH525" s="599">
        <v>21.621621621621621</v>
      </c>
      <c r="BI525" s="599">
        <v>21.621621621621621</v>
      </c>
      <c r="BJ525" s="599">
        <v>8.1081081081081088</v>
      </c>
      <c r="BK525" s="599">
        <v>0</v>
      </c>
      <c r="BL525" s="599">
        <v>0</v>
      </c>
      <c r="BM525" s="599">
        <v>0</v>
      </c>
      <c r="BN525" s="599">
        <v>0</v>
      </c>
      <c r="BO525" s="599">
        <v>0</v>
      </c>
      <c r="BP525"/>
      <c r="BQ525" s="827"/>
      <c r="BR525" s="597" t="s">
        <v>33</v>
      </c>
      <c r="BS525" s="599">
        <v>8.695652173913043</v>
      </c>
      <c r="BT525" s="599">
        <v>26.086956521739129</v>
      </c>
      <c r="BU525" s="599">
        <v>39.130434782608695</v>
      </c>
      <c r="BV525" s="599">
        <v>21.739130434782609</v>
      </c>
      <c r="BW525" s="599">
        <v>4.3478260869565215</v>
      </c>
      <c r="BX525" s="599">
        <v>0</v>
      </c>
      <c r="BY525" s="599">
        <v>0</v>
      </c>
      <c r="BZ525" s="599">
        <v>0</v>
      </c>
      <c r="CA525" s="599">
        <v>0</v>
      </c>
      <c r="CB525" s="599">
        <v>0</v>
      </c>
      <c r="CC525" s="592"/>
      <c r="CD525" s="827"/>
      <c r="CE525" s="597" t="s">
        <v>33</v>
      </c>
      <c r="CF525" s="599">
        <v>34.375</v>
      </c>
      <c r="CG525" s="599">
        <v>25</v>
      </c>
      <c r="CH525" s="599">
        <v>21.875</v>
      </c>
      <c r="CI525" s="599">
        <v>12.5</v>
      </c>
      <c r="CJ525" s="599">
        <v>6.25</v>
      </c>
      <c r="CK525" s="599">
        <v>0</v>
      </c>
      <c r="CL525" s="599">
        <v>0</v>
      </c>
      <c r="CM525" s="599">
        <v>0</v>
      </c>
      <c r="CN525" s="599">
        <v>0</v>
      </c>
      <c r="CO525" s="599">
        <v>0</v>
      </c>
      <c r="CP525"/>
      <c r="CQ525" s="827"/>
      <c r="CR525" s="597" t="s">
        <v>33</v>
      </c>
      <c r="CS525" s="599">
        <v>23.52941176470588</v>
      </c>
      <c r="CT525" s="599">
        <v>11.76470588235294</v>
      </c>
      <c r="CU525" s="599">
        <v>35.294117647058826</v>
      </c>
      <c r="CV525" s="599">
        <v>17.647058823529413</v>
      </c>
      <c r="CW525" s="599">
        <v>11.76470588235294</v>
      </c>
      <c r="CX525" s="599">
        <v>0</v>
      </c>
      <c r="CY525" s="599">
        <v>0</v>
      </c>
      <c r="CZ525" s="599">
        <v>0</v>
      </c>
      <c r="DA525" s="599">
        <v>0</v>
      </c>
      <c r="DB525" s="599">
        <v>0</v>
      </c>
      <c r="DC525" s="592"/>
      <c r="DD525" s="827"/>
      <c r="DE525" s="597" t="s">
        <v>33</v>
      </c>
      <c r="DF525" s="599">
        <v>23.684210526315788</v>
      </c>
      <c r="DG525" s="599">
        <v>31.578947368421051</v>
      </c>
      <c r="DH525" s="599">
        <v>26.315789473684209</v>
      </c>
      <c r="DI525" s="599">
        <v>15.789473684210526</v>
      </c>
      <c r="DJ525" s="599">
        <v>2.6315789473684208</v>
      </c>
      <c r="DK525" s="599">
        <v>0</v>
      </c>
      <c r="DL525" s="599">
        <v>0</v>
      </c>
      <c r="DM525" s="599">
        <v>0</v>
      </c>
      <c r="DN525" s="599">
        <v>0</v>
      </c>
      <c r="DO525" s="599">
        <v>0</v>
      </c>
    </row>
    <row r="526" spans="1:119" ht="13.5" customHeight="1" x14ac:dyDescent="0.2">
      <c r="A526"/>
      <c r="B526" s="324"/>
      <c r="C526" s="592"/>
      <c r="D526" s="827"/>
      <c r="E526" s="601" t="s">
        <v>34</v>
      </c>
      <c r="F526" s="599">
        <v>17.073170731707318</v>
      </c>
      <c r="G526" s="599">
        <v>30.894308943089431</v>
      </c>
      <c r="H526" s="599">
        <v>30.081300813008134</v>
      </c>
      <c r="I526" s="599">
        <v>12.195121951219512</v>
      </c>
      <c r="J526" s="599">
        <v>3.2520325203252036</v>
      </c>
      <c r="K526" s="599">
        <v>4.8780487804878048</v>
      </c>
      <c r="L526" s="599">
        <v>0.81300813008130091</v>
      </c>
      <c r="M526" s="599">
        <v>0</v>
      </c>
      <c r="N526" s="599">
        <v>0</v>
      </c>
      <c r="O526" s="599">
        <v>0.81300813008130091</v>
      </c>
      <c r="P526" s="592"/>
      <c r="Q526" s="827"/>
      <c r="R526" s="597" t="s">
        <v>34</v>
      </c>
      <c r="S526" s="599">
        <v>17.441860465116278</v>
      </c>
      <c r="T526" s="599">
        <v>26.744186046511626</v>
      </c>
      <c r="U526" s="599">
        <v>29.069767441860467</v>
      </c>
      <c r="V526" s="599">
        <v>13.953488372093023</v>
      </c>
      <c r="W526" s="599">
        <v>4.6511627906976747</v>
      </c>
      <c r="X526" s="599">
        <v>5.8139534883720927</v>
      </c>
      <c r="Y526" s="599">
        <v>1.1627906976744187</v>
      </c>
      <c r="Z526" s="599">
        <v>0</v>
      </c>
      <c r="AA526" s="599">
        <v>0</v>
      </c>
      <c r="AB526" s="599">
        <v>1.1627906976744187</v>
      </c>
      <c r="AC526" s="592"/>
      <c r="AD526" s="827"/>
      <c r="AE526" s="597" t="s">
        <v>34</v>
      </c>
      <c r="AF526" s="599">
        <v>16.216216216216218</v>
      </c>
      <c r="AG526" s="599">
        <v>40.54054054054054</v>
      </c>
      <c r="AH526" s="599">
        <v>32.432432432432435</v>
      </c>
      <c r="AI526" s="599">
        <v>8.1081081081081088</v>
      </c>
      <c r="AJ526" s="599">
        <v>0</v>
      </c>
      <c r="AK526" s="599">
        <v>2.7027027027027026</v>
      </c>
      <c r="AL526" s="599">
        <v>0</v>
      </c>
      <c r="AM526" s="599">
        <v>0</v>
      </c>
      <c r="AN526" s="599">
        <v>0</v>
      </c>
      <c r="AO526" s="599">
        <v>0</v>
      </c>
      <c r="AP526" s="591"/>
      <c r="AQ526" s="827"/>
      <c r="AR526" s="597" t="s">
        <v>34</v>
      </c>
      <c r="AS526" s="599">
        <v>14.583333333333334</v>
      </c>
      <c r="AT526" s="599">
        <v>37.5</v>
      </c>
      <c r="AU526" s="599">
        <v>22.916666666666664</v>
      </c>
      <c r="AV526" s="599">
        <v>14.583333333333334</v>
      </c>
      <c r="AW526" s="599">
        <v>4.1666666666666661</v>
      </c>
      <c r="AX526" s="599">
        <v>4.1666666666666661</v>
      </c>
      <c r="AY526" s="599">
        <v>0</v>
      </c>
      <c r="AZ526" s="599">
        <v>0</v>
      </c>
      <c r="BA526" s="599">
        <v>0</v>
      </c>
      <c r="BB526" s="599">
        <v>2.083333333333333</v>
      </c>
      <c r="BC526" s="592"/>
      <c r="BD526" s="827"/>
      <c r="BE526" s="597" t="s">
        <v>34</v>
      </c>
      <c r="BF526" s="599">
        <v>18.666666666666668</v>
      </c>
      <c r="BG526" s="599">
        <v>26.666666666666668</v>
      </c>
      <c r="BH526" s="599">
        <v>34.666666666666671</v>
      </c>
      <c r="BI526" s="599">
        <v>10.666666666666668</v>
      </c>
      <c r="BJ526" s="599">
        <v>2.666666666666667</v>
      </c>
      <c r="BK526" s="599">
        <v>5.3333333333333339</v>
      </c>
      <c r="BL526" s="599">
        <v>1.3333333333333335</v>
      </c>
      <c r="BM526" s="599">
        <v>0</v>
      </c>
      <c r="BN526" s="599">
        <v>0</v>
      </c>
      <c r="BO526" s="599">
        <v>0</v>
      </c>
      <c r="BP526"/>
      <c r="BQ526" s="827"/>
      <c r="BR526" s="597" t="s">
        <v>34</v>
      </c>
      <c r="BS526" s="599">
        <v>12.195121951219512</v>
      </c>
      <c r="BT526" s="599">
        <v>41.463414634146339</v>
      </c>
      <c r="BU526" s="599">
        <v>24.390243902439025</v>
      </c>
      <c r="BV526" s="599">
        <v>12.195121951219512</v>
      </c>
      <c r="BW526" s="599">
        <v>4.8780487804878048</v>
      </c>
      <c r="BX526" s="599">
        <v>4.8780487804878048</v>
      </c>
      <c r="BY526" s="599">
        <v>0</v>
      </c>
      <c r="BZ526" s="599">
        <v>0</v>
      </c>
      <c r="CA526" s="599">
        <v>0</v>
      </c>
      <c r="CB526" s="599">
        <v>0</v>
      </c>
      <c r="CC526" s="592"/>
      <c r="CD526" s="827"/>
      <c r="CE526" s="597" t="s">
        <v>34</v>
      </c>
      <c r="CF526" s="599">
        <v>19.512195121951219</v>
      </c>
      <c r="CG526" s="599">
        <v>25.609756097560975</v>
      </c>
      <c r="CH526" s="599">
        <v>32.926829268292686</v>
      </c>
      <c r="CI526" s="599">
        <v>12.195121951219512</v>
      </c>
      <c r="CJ526" s="599">
        <v>2.4390243902439024</v>
      </c>
      <c r="CK526" s="599">
        <v>4.8780487804878048</v>
      </c>
      <c r="CL526" s="599">
        <v>1.2195121951219512</v>
      </c>
      <c r="CM526" s="599">
        <v>0</v>
      </c>
      <c r="CN526" s="599">
        <v>0</v>
      </c>
      <c r="CO526" s="599">
        <v>1.2195121951219512</v>
      </c>
      <c r="CP526"/>
      <c r="CQ526" s="827"/>
      <c r="CR526" s="597" t="s">
        <v>34</v>
      </c>
      <c r="CS526" s="599">
        <v>13.333333333333334</v>
      </c>
      <c r="CT526" s="599">
        <v>20</v>
      </c>
      <c r="CU526" s="599">
        <v>35.555555555555557</v>
      </c>
      <c r="CV526" s="599">
        <v>13.333333333333334</v>
      </c>
      <c r="CW526" s="599">
        <v>6.666666666666667</v>
      </c>
      <c r="CX526" s="599">
        <v>6.666666666666667</v>
      </c>
      <c r="CY526" s="599">
        <v>2.2222222222222223</v>
      </c>
      <c r="CZ526" s="599">
        <v>0</v>
      </c>
      <c r="DA526" s="599">
        <v>0</v>
      </c>
      <c r="DB526" s="599">
        <v>2.2222222222222223</v>
      </c>
      <c r="DC526" s="592"/>
      <c r="DD526" s="827"/>
      <c r="DE526" s="597" t="s">
        <v>34</v>
      </c>
      <c r="DF526" s="599">
        <v>19.230769230769234</v>
      </c>
      <c r="DG526" s="599">
        <v>37.179487179487182</v>
      </c>
      <c r="DH526" s="599">
        <v>26.923076923076923</v>
      </c>
      <c r="DI526" s="599">
        <v>11.538461538461538</v>
      </c>
      <c r="DJ526" s="599">
        <v>1.2820512820512819</v>
      </c>
      <c r="DK526" s="599">
        <v>3.8461538461538463</v>
      </c>
      <c r="DL526" s="599">
        <v>0</v>
      </c>
      <c r="DM526" s="599">
        <v>0</v>
      </c>
      <c r="DN526" s="599">
        <v>0</v>
      </c>
      <c r="DO526" s="599">
        <v>0</v>
      </c>
    </row>
    <row r="527" spans="1:119" ht="13.5" customHeight="1" x14ac:dyDescent="0.2">
      <c r="A527"/>
      <c r="B527" s="324"/>
      <c r="C527" s="592"/>
      <c r="D527" s="827"/>
      <c r="E527" s="601" t="s">
        <v>35</v>
      </c>
      <c r="F527" s="599">
        <v>9.502262443438914</v>
      </c>
      <c r="G527" s="599">
        <v>30.76923076923077</v>
      </c>
      <c r="H527" s="599">
        <v>29.864253393665159</v>
      </c>
      <c r="I527" s="599">
        <v>14.479638009049776</v>
      </c>
      <c r="J527" s="599">
        <v>9.502262443438914</v>
      </c>
      <c r="K527" s="599">
        <v>3.1674208144796379</v>
      </c>
      <c r="L527" s="599">
        <v>1.3574660633484164</v>
      </c>
      <c r="M527" s="599">
        <v>1.3574660633484164</v>
      </c>
      <c r="N527" s="599">
        <v>0</v>
      </c>
      <c r="O527" s="599">
        <v>0</v>
      </c>
      <c r="P527" s="592"/>
      <c r="Q527" s="827"/>
      <c r="R527" s="597" t="s">
        <v>35</v>
      </c>
      <c r="S527" s="599">
        <v>6.3291139240506329</v>
      </c>
      <c r="T527" s="599">
        <v>25.316455696202532</v>
      </c>
      <c r="U527" s="599">
        <v>33.544303797468359</v>
      </c>
      <c r="V527" s="599">
        <v>18.354430379746837</v>
      </c>
      <c r="W527" s="599">
        <v>11.39240506329114</v>
      </c>
      <c r="X527" s="599">
        <v>1.89873417721519</v>
      </c>
      <c r="Y527" s="599">
        <v>1.89873417721519</v>
      </c>
      <c r="Z527" s="599">
        <v>1.2658227848101267</v>
      </c>
      <c r="AA527" s="599">
        <v>0</v>
      </c>
      <c r="AB527" s="599">
        <v>0</v>
      </c>
      <c r="AC527" s="592"/>
      <c r="AD527" s="827"/>
      <c r="AE527" s="597" t="s">
        <v>35</v>
      </c>
      <c r="AF527" s="599">
        <v>17.460317460317459</v>
      </c>
      <c r="AG527" s="599">
        <v>44.444444444444443</v>
      </c>
      <c r="AH527" s="599">
        <v>20.634920634920633</v>
      </c>
      <c r="AI527" s="599">
        <v>4.7619047619047619</v>
      </c>
      <c r="AJ527" s="599">
        <v>4.7619047619047619</v>
      </c>
      <c r="AK527" s="599">
        <v>6.3492063492063489</v>
      </c>
      <c r="AL527" s="599">
        <v>0</v>
      </c>
      <c r="AM527" s="599">
        <v>1.5873015873015872</v>
      </c>
      <c r="AN527" s="599">
        <v>0</v>
      </c>
      <c r="AO527" s="599">
        <v>0</v>
      </c>
      <c r="AP527" s="591"/>
      <c r="AQ527" s="827"/>
      <c r="AR527" s="597" t="s">
        <v>35</v>
      </c>
      <c r="AS527" s="599">
        <v>12.643678160919542</v>
      </c>
      <c r="AT527" s="599">
        <v>28.735632183908045</v>
      </c>
      <c r="AU527" s="599">
        <v>33.333333333333329</v>
      </c>
      <c r="AV527" s="599">
        <v>9.1954022988505741</v>
      </c>
      <c r="AW527" s="599">
        <v>9.1954022988505741</v>
      </c>
      <c r="AX527" s="599">
        <v>3.4482758620689653</v>
      </c>
      <c r="AY527" s="599">
        <v>2.2988505747126435</v>
      </c>
      <c r="AZ527" s="599">
        <v>1.1494252873563218</v>
      </c>
      <c r="BA527" s="599">
        <v>0</v>
      </c>
      <c r="BB527" s="599">
        <v>0</v>
      </c>
      <c r="BC527" s="592"/>
      <c r="BD527" s="827"/>
      <c r="BE527" s="597" t="s">
        <v>35</v>
      </c>
      <c r="BF527" s="599">
        <v>7.4626865671641784</v>
      </c>
      <c r="BG527" s="599">
        <v>32.089552238805972</v>
      </c>
      <c r="BH527" s="599">
        <v>27.611940298507463</v>
      </c>
      <c r="BI527" s="599">
        <v>17.910447761194028</v>
      </c>
      <c r="BJ527" s="599">
        <v>9.7014925373134329</v>
      </c>
      <c r="BK527" s="599">
        <v>2.9850746268656714</v>
      </c>
      <c r="BL527" s="599">
        <v>0.74626865671641784</v>
      </c>
      <c r="BM527" s="599">
        <v>1.4925373134328357</v>
      </c>
      <c r="BN527" s="599">
        <v>0</v>
      </c>
      <c r="BO527" s="599">
        <v>0</v>
      </c>
      <c r="BP527"/>
      <c r="BQ527" s="827"/>
      <c r="BR527" s="597" t="s">
        <v>35</v>
      </c>
      <c r="BS527" s="599">
        <v>5</v>
      </c>
      <c r="BT527" s="599">
        <v>35</v>
      </c>
      <c r="BU527" s="599">
        <v>37.5</v>
      </c>
      <c r="BV527" s="599">
        <v>10</v>
      </c>
      <c r="BW527" s="599">
        <v>5</v>
      </c>
      <c r="BX527" s="599">
        <v>2.5</v>
      </c>
      <c r="BY527" s="599">
        <v>2.5</v>
      </c>
      <c r="BZ527" s="599">
        <v>2.5</v>
      </c>
      <c r="CA527" s="599">
        <v>0</v>
      </c>
      <c r="CB527" s="599">
        <v>0</v>
      </c>
      <c r="CC527" s="592"/>
      <c r="CD527" s="827"/>
      <c r="CE527" s="597" t="s">
        <v>35</v>
      </c>
      <c r="CF527" s="599">
        <v>10.497237569060774</v>
      </c>
      <c r="CG527" s="599">
        <v>29.834254143646412</v>
      </c>
      <c r="CH527" s="599">
        <v>28.176795580110497</v>
      </c>
      <c r="CI527" s="599">
        <v>15.469613259668508</v>
      </c>
      <c r="CJ527" s="599">
        <v>10.497237569060774</v>
      </c>
      <c r="CK527" s="599">
        <v>3.3149171270718232</v>
      </c>
      <c r="CL527" s="599">
        <v>1.1049723756906076</v>
      </c>
      <c r="CM527" s="599">
        <v>1.1049723756906076</v>
      </c>
      <c r="CN527" s="599">
        <v>0</v>
      </c>
      <c r="CO527" s="599">
        <v>0</v>
      </c>
      <c r="CP527"/>
      <c r="CQ527" s="827"/>
      <c r="CR527" s="597" t="s">
        <v>35</v>
      </c>
      <c r="CS527" s="599">
        <v>7.8125</v>
      </c>
      <c r="CT527" s="599">
        <v>25</v>
      </c>
      <c r="CU527" s="599">
        <v>25</v>
      </c>
      <c r="CV527" s="599">
        <v>15.625</v>
      </c>
      <c r="CW527" s="599">
        <v>15.625</v>
      </c>
      <c r="CX527" s="599">
        <v>4.6875</v>
      </c>
      <c r="CY527" s="599">
        <v>4.6875</v>
      </c>
      <c r="CZ527" s="599">
        <v>1.5625</v>
      </c>
      <c r="DA527" s="599">
        <v>0</v>
      </c>
      <c r="DB527" s="599">
        <v>0</v>
      </c>
      <c r="DC527" s="592"/>
      <c r="DD527" s="827"/>
      <c r="DE527" s="597" t="s">
        <v>35</v>
      </c>
      <c r="DF527" s="599">
        <v>10.191082802547772</v>
      </c>
      <c r="DG527" s="599">
        <v>33.121019108280251</v>
      </c>
      <c r="DH527" s="599">
        <v>31.847133757961782</v>
      </c>
      <c r="DI527" s="599">
        <v>14.012738853503185</v>
      </c>
      <c r="DJ527" s="599">
        <v>7.0063694267515926</v>
      </c>
      <c r="DK527" s="599">
        <v>2.547770700636943</v>
      </c>
      <c r="DL527" s="599">
        <v>0</v>
      </c>
      <c r="DM527" s="599">
        <v>1.2738853503184715</v>
      </c>
      <c r="DN527" s="599">
        <v>0</v>
      </c>
      <c r="DO527" s="599">
        <v>0</v>
      </c>
    </row>
    <row r="528" spans="1:119" ht="13.5" customHeight="1" x14ac:dyDescent="0.2">
      <c r="A528"/>
      <c r="B528" s="324"/>
      <c r="C528" s="592"/>
      <c r="D528" s="827"/>
      <c r="E528" s="601" t="s">
        <v>36</v>
      </c>
      <c r="F528" s="599">
        <v>6.0367454068241466</v>
      </c>
      <c r="G528" s="599">
        <v>17.716535433070867</v>
      </c>
      <c r="H528" s="599">
        <v>27.821522309711288</v>
      </c>
      <c r="I528" s="599">
        <v>23.884514435695539</v>
      </c>
      <c r="J528" s="599">
        <v>11.41732283464567</v>
      </c>
      <c r="K528" s="599">
        <v>6.6929133858267722</v>
      </c>
      <c r="L528" s="599">
        <v>4.5931758530183728</v>
      </c>
      <c r="M528" s="599">
        <v>1.4435695538057742</v>
      </c>
      <c r="N528" s="599">
        <v>0.26246719160104987</v>
      </c>
      <c r="O528" s="599">
        <v>0.13123359580052493</v>
      </c>
      <c r="P528" s="592"/>
      <c r="Q528" s="827"/>
      <c r="R528" s="597" t="s">
        <v>36</v>
      </c>
      <c r="S528" s="599">
        <v>3.75</v>
      </c>
      <c r="T528" s="599">
        <v>16.785714285714285</v>
      </c>
      <c r="U528" s="599">
        <v>27.500000000000004</v>
      </c>
      <c r="V528" s="599">
        <v>24.285714285714285</v>
      </c>
      <c r="W528" s="599">
        <v>12.678571428571427</v>
      </c>
      <c r="X528" s="599">
        <v>7.3214285714285721</v>
      </c>
      <c r="Y528" s="599">
        <v>5.5357142857142856</v>
      </c>
      <c r="Z528" s="599">
        <v>1.7857142857142856</v>
      </c>
      <c r="AA528" s="599">
        <v>0.17857142857142858</v>
      </c>
      <c r="AB528" s="599">
        <v>0.17857142857142858</v>
      </c>
      <c r="AC528" s="592"/>
      <c r="AD528" s="827"/>
      <c r="AE528" s="597" t="s">
        <v>36</v>
      </c>
      <c r="AF528" s="599">
        <v>12.376237623762377</v>
      </c>
      <c r="AG528" s="599">
        <v>20.297029702970299</v>
      </c>
      <c r="AH528" s="599">
        <v>28.71287128712871</v>
      </c>
      <c r="AI528" s="599">
        <v>22.772277227722775</v>
      </c>
      <c r="AJ528" s="599">
        <v>7.9207920792079207</v>
      </c>
      <c r="AK528" s="599">
        <v>4.9504950495049505</v>
      </c>
      <c r="AL528" s="599">
        <v>1.9801980198019802</v>
      </c>
      <c r="AM528" s="599">
        <v>0.49504950495049505</v>
      </c>
      <c r="AN528" s="599">
        <v>0.49504950495049505</v>
      </c>
      <c r="AO528" s="599">
        <v>0</v>
      </c>
      <c r="AP528" s="591"/>
      <c r="AQ528" s="827"/>
      <c r="AR528" s="597" t="s">
        <v>36</v>
      </c>
      <c r="AS528" s="599">
        <v>6.5217391304347823</v>
      </c>
      <c r="AT528" s="599">
        <v>18.478260869565215</v>
      </c>
      <c r="AU528" s="599">
        <v>32.971014492753625</v>
      </c>
      <c r="AV528" s="599">
        <v>22.463768115942027</v>
      </c>
      <c r="AW528" s="599">
        <v>7.9710144927536222</v>
      </c>
      <c r="AX528" s="599">
        <v>5.0724637681159424</v>
      </c>
      <c r="AY528" s="599">
        <v>3.2608695652173911</v>
      </c>
      <c r="AZ528" s="599">
        <v>2.5362318840579712</v>
      </c>
      <c r="BA528" s="599">
        <v>0.36231884057971014</v>
      </c>
      <c r="BB528" s="599">
        <v>0.36231884057971014</v>
      </c>
      <c r="BC528" s="592"/>
      <c r="BD528" s="827"/>
      <c r="BE528" s="597" t="s">
        <v>36</v>
      </c>
      <c r="BF528" s="599">
        <v>5.761316872427984</v>
      </c>
      <c r="BG528" s="599">
        <v>17.283950617283949</v>
      </c>
      <c r="BH528" s="599">
        <v>24.897119341563787</v>
      </c>
      <c r="BI528" s="599">
        <v>24.691358024691358</v>
      </c>
      <c r="BJ528" s="599">
        <v>13.374485596707819</v>
      </c>
      <c r="BK528" s="599">
        <v>7.6131687242798352</v>
      </c>
      <c r="BL528" s="599">
        <v>5.3497942386831276</v>
      </c>
      <c r="BM528" s="599">
        <v>0.82304526748971196</v>
      </c>
      <c r="BN528" s="599">
        <v>0.20576131687242799</v>
      </c>
      <c r="BO528" s="599">
        <v>0</v>
      </c>
      <c r="BP528"/>
      <c r="BQ528" s="827"/>
      <c r="BR528" s="597" t="s">
        <v>36</v>
      </c>
      <c r="BS528" s="599">
        <v>7.1999999999999993</v>
      </c>
      <c r="BT528" s="599">
        <v>18.399999999999999</v>
      </c>
      <c r="BU528" s="599">
        <v>29.599999999999998</v>
      </c>
      <c r="BV528" s="599">
        <v>24</v>
      </c>
      <c r="BW528" s="599">
        <v>11.200000000000001</v>
      </c>
      <c r="BX528" s="599">
        <v>6.4</v>
      </c>
      <c r="BY528" s="599">
        <v>0.8</v>
      </c>
      <c r="BZ528" s="599">
        <v>2.4</v>
      </c>
      <c r="CA528" s="599">
        <v>0</v>
      </c>
      <c r="CB528" s="599">
        <v>0</v>
      </c>
      <c r="CC528" s="592"/>
      <c r="CD528" s="827"/>
      <c r="CE528" s="597" t="s">
        <v>36</v>
      </c>
      <c r="CF528" s="599">
        <v>5.8084772370486659</v>
      </c>
      <c r="CG528" s="599">
        <v>17.582417582417584</v>
      </c>
      <c r="CH528" s="599">
        <v>27.472527472527474</v>
      </c>
      <c r="CI528" s="599">
        <v>23.861852433281005</v>
      </c>
      <c r="CJ528" s="599">
        <v>11.459968602825747</v>
      </c>
      <c r="CK528" s="599">
        <v>6.7503924646781783</v>
      </c>
      <c r="CL528" s="599">
        <v>5.3375196232339093</v>
      </c>
      <c r="CM528" s="599">
        <v>1.2558869701726845</v>
      </c>
      <c r="CN528" s="599">
        <v>0.31397174254317112</v>
      </c>
      <c r="CO528" s="599">
        <v>0.15698587127158556</v>
      </c>
      <c r="CP528"/>
      <c r="CQ528" s="827"/>
      <c r="CR528" s="597" t="s">
        <v>36</v>
      </c>
      <c r="CS528" s="599">
        <v>5.4726368159203984</v>
      </c>
      <c r="CT528" s="599">
        <v>12.935323383084576</v>
      </c>
      <c r="CU528" s="599">
        <v>24.378109452736318</v>
      </c>
      <c r="CV528" s="599">
        <v>19.402985074626866</v>
      </c>
      <c r="CW528" s="599">
        <v>16.417910447761194</v>
      </c>
      <c r="CX528" s="599">
        <v>9.4527363184079594</v>
      </c>
      <c r="CY528" s="599">
        <v>7.9601990049751246</v>
      </c>
      <c r="CZ528" s="599">
        <v>3.4825870646766171</v>
      </c>
      <c r="DA528" s="599">
        <v>0</v>
      </c>
      <c r="DB528" s="599">
        <v>0.49751243781094528</v>
      </c>
      <c r="DC528" s="592"/>
      <c r="DD528" s="827"/>
      <c r="DE528" s="597" t="s">
        <v>36</v>
      </c>
      <c r="DF528" s="599">
        <v>6.2388591800356501</v>
      </c>
      <c r="DG528" s="599">
        <v>19.429590017825312</v>
      </c>
      <c r="DH528" s="599">
        <v>29.055258467023172</v>
      </c>
      <c r="DI528" s="599">
        <v>25.490196078431371</v>
      </c>
      <c r="DJ528" s="599">
        <v>9.6256684491978604</v>
      </c>
      <c r="DK528" s="599">
        <v>5.7040998217468806</v>
      </c>
      <c r="DL528" s="599">
        <v>3.3868092691622103</v>
      </c>
      <c r="DM528" s="599">
        <v>0.71301247771836007</v>
      </c>
      <c r="DN528" s="599">
        <v>0.35650623885918004</v>
      </c>
      <c r="DO528" s="599">
        <v>0</v>
      </c>
    </row>
    <row r="529" spans="1:119" ht="13.5" customHeight="1" x14ac:dyDescent="0.2">
      <c r="A529"/>
      <c r="B529" s="324"/>
      <c r="C529" s="592"/>
      <c r="D529" s="827"/>
      <c r="E529" s="601" t="s">
        <v>37</v>
      </c>
      <c r="F529" s="599">
        <v>4.5580878265703166</v>
      </c>
      <c r="G529" s="599">
        <v>13.451917732073374</v>
      </c>
      <c r="H529" s="599">
        <v>21.40077821011673</v>
      </c>
      <c r="I529" s="599">
        <v>26.125625347415234</v>
      </c>
      <c r="J529" s="599">
        <v>14.73040578098944</v>
      </c>
      <c r="K529" s="599">
        <v>9.7832128960533637</v>
      </c>
      <c r="L529" s="599">
        <v>6.8927181767648698</v>
      </c>
      <c r="M529" s="599">
        <v>2.0566981656475818</v>
      </c>
      <c r="N529" s="599">
        <v>0.77821011673151752</v>
      </c>
      <c r="O529" s="599">
        <v>0.22234574763757642</v>
      </c>
      <c r="P529" s="592"/>
      <c r="Q529" s="827"/>
      <c r="R529" s="597" t="s">
        <v>37</v>
      </c>
      <c r="S529" s="599">
        <v>2.5934401220442411</v>
      </c>
      <c r="T529" s="599">
        <v>11.899313501144166</v>
      </c>
      <c r="U529" s="599">
        <v>19.832189168573606</v>
      </c>
      <c r="V529" s="599">
        <v>26.773455377574372</v>
      </c>
      <c r="W529" s="599">
        <v>15.102974828375288</v>
      </c>
      <c r="X529" s="599">
        <v>11.594202898550725</v>
      </c>
      <c r="Y529" s="599">
        <v>8.4668192219679632</v>
      </c>
      <c r="Z529" s="599">
        <v>2.4408848207475211</v>
      </c>
      <c r="AA529" s="599">
        <v>0.99160945842868031</v>
      </c>
      <c r="AB529" s="599">
        <v>0.30511060259344014</v>
      </c>
      <c r="AC529" s="592"/>
      <c r="AD529" s="827"/>
      <c r="AE529" s="597" t="s">
        <v>37</v>
      </c>
      <c r="AF529" s="599">
        <v>9.8360655737704921</v>
      </c>
      <c r="AG529" s="599">
        <v>17.622950819672131</v>
      </c>
      <c r="AH529" s="599">
        <v>25.614754098360653</v>
      </c>
      <c r="AI529" s="599">
        <v>24.385245901639344</v>
      </c>
      <c r="AJ529" s="599">
        <v>13.729508196721312</v>
      </c>
      <c r="AK529" s="599">
        <v>4.918032786885246</v>
      </c>
      <c r="AL529" s="599">
        <v>2.6639344262295079</v>
      </c>
      <c r="AM529" s="599">
        <v>1.0245901639344261</v>
      </c>
      <c r="AN529" s="599">
        <v>0.20491803278688525</v>
      </c>
      <c r="AO529" s="599">
        <v>0</v>
      </c>
      <c r="AP529" s="591"/>
      <c r="AQ529" s="827"/>
      <c r="AR529" s="597" t="s">
        <v>37</v>
      </c>
      <c r="AS529" s="599">
        <v>6.2724014336917557</v>
      </c>
      <c r="AT529" s="599">
        <v>18.27956989247312</v>
      </c>
      <c r="AU529" s="599">
        <v>23.655913978494624</v>
      </c>
      <c r="AV529" s="599">
        <v>23.655913978494624</v>
      </c>
      <c r="AW529" s="599">
        <v>11.29032258064516</v>
      </c>
      <c r="AX529" s="599">
        <v>8.2437275985663092</v>
      </c>
      <c r="AY529" s="599">
        <v>5.7347670250896057</v>
      </c>
      <c r="AZ529" s="599">
        <v>1.9713261648745519</v>
      </c>
      <c r="BA529" s="599">
        <v>0.71684587813620071</v>
      </c>
      <c r="BB529" s="599">
        <v>0.17921146953405018</v>
      </c>
      <c r="BC529" s="592"/>
      <c r="BD529" s="827"/>
      <c r="BE529" s="597" t="s">
        <v>37</v>
      </c>
      <c r="BF529" s="599">
        <v>3.7872683319903304</v>
      </c>
      <c r="BG529" s="599">
        <v>11.281224818694602</v>
      </c>
      <c r="BH529" s="599">
        <v>20.386784850926674</v>
      </c>
      <c r="BI529" s="599">
        <v>27.236099919419821</v>
      </c>
      <c r="BJ529" s="599">
        <v>16.277195809830783</v>
      </c>
      <c r="BK529" s="599">
        <v>10.475423045930702</v>
      </c>
      <c r="BL529" s="599">
        <v>7.4133763094278811</v>
      </c>
      <c r="BM529" s="599">
        <v>2.0950846091861401</v>
      </c>
      <c r="BN529" s="599">
        <v>0.80580177276389997</v>
      </c>
      <c r="BO529" s="599">
        <v>0.24174053182917005</v>
      </c>
      <c r="BP529"/>
      <c r="BQ529" s="827"/>
      <c r="BR529" s="597" t="s">
        <v>37</v>
      </c>
      <c r="BS529" s="599">
        <v>7.042253521126761</v>
      </c>
      <c r="BT529" s="599">
        <v>16.197183098591552</v>
      </c>
      <c r="BU529" s="599">
        <v>26.056338028169012</v>
      </c>
      <c r="BV529" s="599">
        <v>21.12676056338028</v>
      </c>
      <c r="BW529" s="599">
        <v>10.56338028169014</v>
      </c>
      <c r="BX529" s="599">
        <v>7.042253521126761</v>
      </c>
      <c r="BY529" s="599">
        <v>8.4507042253521121</v>
      </c>
      <c r="BZ529" s="599">
        <v>3.5211267605633805</v>
      </c>
      <c r="CA529" s="599">
        <v>0</v>
      </c>
      <c r="CB529" s="599">
        <v>0</v>
      </c>
      <c r="CC529" s="592"/>
      <c r="CD529" s="827"/>
      <c r="CE529" s="597" t="s">
        <v>37</v>
      </c>
      <c r="CF529" s="599">
        <v>4.3452021726010859</v>
      </c>
      <c r="CG529" s="599">
        <v>13.216656608328304</v>
      </c>
      <c r="CH529" s="599">
        <v>21.00181050090525</v>
      </c>
      <c r="CI529" s="599">
        <v>26.554013277006639</v>
      </c>
      <c r="CJ529" s="599">
        <v>15.087507543753773</v>
      </c>
      <c r="CK529" s="599">
        <v>10.018105009052505</v>
      </c>
      <c r="CL529" s="599">
        <v>6.7592033796016899</v>
      </c>
      <c r="CM529" s="599">
        <v>1.9312009656004829</v>
      </c>
      <c r="CN529" s="599">
        <v>0.84490042245021124</v>
      </c>
      <c r="CO529" s="599">
        <v>0.24140012070006037</v>
      </c>
      <c r="CP529"/>
      <c r="CQ529" s="827"/>
      <c r="CR529" s="597" t="s">
        <v>37</v>
      </c>
      <c r="CS529" s="599">
        <v>2.5252525252525251</v>
      </c>
      <c r="CT529" s="599">
        <v>9.5959595959595951</v>
      </c>
      <c r="CU529" s="599">
        <v>16.666666666666664</v>
      </c>
      <c r="CV529" s="599">
        <v>26.262626262626267</v>
      </c>
      <c r="CW529" s="599">
        <v>15.656565656565657</v>
      </c>
      <c r="CX529" s="599">
        <v>11.616161616161616</v>
      </c>
      <c r="CY529" s="599">
        <v>11.363636363636363</v>
      </c>
      <c r="CZ529" s="599">
        <v>4.0404040404040407</v>
      </c>
      <c r="DA529" s="599">
        <v>2.0202020202020203</v>
      </c>
      <c r="DB529" s="599">
        <v>0.25252525252525254</v>
      </c>
      <c r="DC529" s="592"/>
      <c r="DD529" s="827"/>
      <c r="DE529" s="597" t="s">
        <v>37</v>
      </c>
      <c r="DF529" s="599">
        <v>5.1318602993585181</v>
      </c>
      <c r="DG529" s="599">
        <v>14.540270848182466</v>
      </c>
      <c r="DH529" s="599">
        <v>22.736992159657877</v>
      </c>
      <c r="DI529" s="599">
        <v>26.086956521739129</v>
      </c>
      <c r="DJ529" s="599">
        <v>14.468995010691376</v>
      </c>
      <c r="DK529" s="599">
        <v>9.2658588738417667</v>
      </c>
      <c r="DL529" s="599">
        <v>5.630791161796151</v>
      </c>
      <c r="DM529" s="599">
        <v>1.4967925873129011</v>
      </c>
      <c r="DN529" s="599">
        <v>0.42765502494654317</v>
      </c>
      <c r="DO529" s="599">
        <v>0.21382751247327159</v>
      </c>
    </row>
    <row r="530" spans="1:119" ht="13.5" customHeight="1" x14ac:dyDescent="0.2">
      <c r="A530"/>
      <c r="B530" s="324"/>
      <c r="C530" s="592"/>
      <c r="D530" s="827"/>
      <c r="E530" s="601" t="s">
        <v>38</v>
      </c>
      <c r="F530" s="599">
        <v>2.2084195997239475</v>
      </c>
      <c r="G530" s="599">
        <v>5.9006211180124222</v>
      </c>
      <c r="H530" s="599">
        <v>13.561076604554865</v>
      </c>
      <c r="I530" s="599">
        <v>23.671497584541061</v>
      </c>
      <c r="J530" s="599">
        <v>19.013112491373359</v>
      </c>
      <c r="K530" s="599">
        <v>15.320910973084887</v>
      </c>
      <c r="L530" s="599">
        <v>11.939268461007591</v>
      </c>
      <c r="M530" s="599">
        <v>6.1421670117322291</v>
      </c>
      <c r="N530" s="599">
        <v>1.7253278122843341</v>
      </c>
      <c r="O530" s="599">
        <v>0.51759834368530022</v>
      </c>
      <c r="P530" s="592"/>
      <c r="Q530" s="827"/>
      <c r="R530" s="597" t="s">
        <v>38</v>
      </c>
      <c r="S530" s="599">
        <v>1.0890151515151516</v>
      </c>
      <c r="T530" s="599">
        <v>4.4034090909090908</v>
      </c>
      <c r="U530" s="599">
        <v>12.263257575757576</v>
      </c>
      <c r="V530" s="599">
        <v>21.732954545454543</v>
      </c>
      <c r="W530" s="599">
        <v>19.460227272727273</v>
      </c>
      <c r="X530" s="599">
        <v>16.808712121212121</v>
      </c>
      <c r="Y530" s="599">
        <v>13.920454545454545</v>
      </c>
      <c r="Z530" s="599">
        <v>7.6704545454545459</v>
      </c>
      <c r="AA530" s="599">
        <v>2.1306818181818179</v>
      </c>
      <c r="AB530" s="599">
        <v>0.52083333333333326</v>
      </c>
      <c r="AC530" s="592"/>
      <c r="AD530" s="827"/>
      <c r="AE530" s="597" t="s">
        <v>38</v>
      </c>
      <c r="AF530" s="599">
        <v>5.216284987277354</v>
      </c>
      <c r="AG530" s="599">
        <v>9.9236641221374047</v>
      </c>
      <c r="AH530" s="599">
        <v>17.048346055979643</v>
      </c>
      <c r="AI530" s="599">
        <v>28.880407124681934</v>
      </c>
      <c r="AJ530" s="599">
        <v>17.8117048346056</v>
      </c>
      <c r="AK530" s="599">
        <v>11.323155216284988</v>
      </c>
      <c r="AL530" s="599">
        <v>6.6157760814249356</v>
      </c>
      <c r="AM530" s="599">
        <v>2.0356234096692112</v>
      </c>
      <c r="AN530" s="599">
        <v>0.63613231552162841</v>
      </c>
      <c r="AO530" s="599">
        <v>0.5089058524173028</v>
      </c>
      <c r="AP530" s="591"/>
      <c r="AQ530" s="827"/>
      <c r="AR530" s="597" t="s">
        <v>38</v>
      </c>
      <c r="AS530" s="599">
        <v>3.2418952618453867</v>
      </c>
      <c r="AT530" s="599">
        <v>8.2294264339152114</v>
      </c>
      <c r="AU530" s="599">
        <v>14.588528678304238</v>
      </c>
      <c r="AV530" s="599">
        <v>24.937655860349128</v>
      </c>
      <c r="AW530" s="599">
        <v>18.952618453865338</v>
      </c>
      <c r="AX530" s="599">
        <v>12.219451371571072</v>
      </c>
      <c r="AY530" s="599">
        <v>8.8528678304239392</v>
      </c>
      <c r="AZ530" s="599">
        <v>6.3591022443890273</v>
      </c>
      <c r="BA530" s="599">
        <v>1.99501246882793</v>
      </c>
      <c r="BB530" s="599">
        <v>0.62344139650872821</v>
      </c>
      <c r="BC530" s="592"/>
      <c r="BD530" s="827"/>
      <c r="BE530" s="597" t="s">
        <v>38</v>
      </c>
      <c r="BF530" s="599">
        <v>1.8129770992366412</v>
      </c>
      <c r="BG530" s="599">
        <v>5.0095419847328246</v>
      </c>
      <c r="BH530" s="599">
        <v>13.16793893129771</v>
      </c>
      <c r="BI530" s="599">
        <v>23.18702290076336</v>
      </c>
      <c r="BJ530" s="599">
        <v>19.03625954198473</v>
      </c>
      <c r="BK530" s="599">
        <v>16.507633587786259</v>
      </c>
      <c r="BL530" s="599">
        <v>13.120229007633588</v>
      </c>
      <c r="BM530" s="599">
        <v>6.0591603053435108</v>
      </c>
      <c r="BN530" s="599">
        <v>1.6221374045801527</v>
      </c>
      <c r="BO530" s="599">
        <v>0.47709923664122139</v>
      </c>
      <c r="BP530"/>
      <c r="BQ530" s="827"/>
      <c r="BR530" s="597" t="s">
        <v>38</v>
      </c>
      <c r="BS530" s="599">
        <v>5.5865921787709496</v>
      </c>
      <c r="BT530" s="599">
        <v>9.4972067039106136</v>
      </c>
      <c r="BU530" s="599">
        <v>16.759776536312849</v>
      </c>
      <c r="BV530" s="599">
        <v>27.374301675977652</v>
      </c>
      <c r="BW530" s="599">
        <v>17.318435754189945</v>
      </c>
      <c r="BX530" s="599">
        <v>8.938547486033519</v>
      </c>
      <c r="BY530" s="599">
        <v>8.3798882681564244</v>
      </c>
      <c r="BZ530" s="599">
        <v>3.3519553072625698</v>
      </c>
      <c r="CA530" s="599">
        <v>2.2346368715083798</v>
      </c>
      <c r="CB530" s="599">
        <v>0.55865921787709494</v>
      </c>
      <c r="CC530" s="592"/>
      <c r="CD530" s="827"/>
      <c r="CE530" s="597" t="s">
        <v>38</v>
      </c>
      <c r="CF530" s="599">
        <v>1.9860242736300111</v>
      </c>
      <c r="CG530" s="599">
        <v>5.6638470025744754</v>
      </c>
      <c r="CH530" s="599">
        <v>13.350496506068406</v>
      </c>
      <c r="CI530" s="599">
        <v>23.427730783376241</v>
      </c>
      <c r="CJ530" s="599">
        <v>19.124678190511219</v>
      </c>
      <c r="CK530" s="599">
        <v>15.741081279882311</v>
      </c>
      <c r="CL530" s="599">
        <v>12.17359323280618</v>
      </c>
      <c r="CM530" s="599">
        <v>6.3258550937844795</v>
      </c>
      <c r="CN530" s="599">
        <v>1.6917984553144538</v>
      </c>
      <c r="CO530" s="599">
        <v>0.51489518205222506</v>
      </c>
      <c r="CP530"/>
      <c r="CQ530" s="827"/>
      <c r="CR530" s="597" t="s">
        <v>38</v>
      </c>
      <c r="CS530" s="599">
        <v>1.2635379061371841</v>
      </c>
      <c r="CT530" s="599">
        <v>4.6931407942238268</v>
      </c>
      <c r="CU530" s="599">
        <v>8.3032490974729249</v>
      </c>
      <c r="CV530" s="599">
        <v>19.314079422382672</v>
      </c>
      <c r="CW530" s="599">
        <v>20.216606498194945</v>
      </c>
      <c r="CX530" s="599">
        <v>16.064981949458485</v>
      </c>
      <c r="CY530" s="599">
        <v>15.884476534296029</v>
      </c>
      <c r="CZ530" s="599">
        <v>10.108303249097473</v>
      </c>
      <c r="DA530" s="599">
        <v>3.0685920577617329</v>
      </c>
      <c r="DB530" s="599">
        <v>1.0830324909747291</v>
      </c>
      <c r="DC530" s="592"/>
      <c r="DD530" s="827"/>
      <c r="DE530" s="597" t="s">
        <v>38</v>
      </c>
      <c r="DF530" s="599">
        <v>2.4317406143344709</v>
      </c>
      <c r="DG530" s="599">
        <v>6.1860068259385663</v>
      </c>
      <c r="DH530" s="599">
        <v>14.803754266211605</v>
      </c>
      <c r="DI530" s="599">
        <v>24.701365187713311</v>
      </c>
      <c r="DJ530" s="599">
        <v>18.728668941979524</v>
      </c>
      <c r="DK530" s="599">
        <v>15.145051194539249</v>
      </c>
      <c r="DL530" s="599">
        <v>11.006825938566553</v>
      </c>
      <c r="DM530" s="599">
        <v>5.2047781569965865</v>
      </c>
      <c r="DN530" s="599">
        <v>1.4078498293515358</v>
      </c>
      <c r="DO530" s="599">
        <v>0.38395904436860068</v>
      </c>
    </row>
    <row r="531" spans="1:119" ht="13.5" customHeight="1" x14ac:dyDescent="0.2">
      <c r="A531"/>
      <c r="B531" s="324"/>
      <c r="C531" s="592"/>
      <c r="D531" s="827"/>
      <c r="E531" s="601" t="s">
        <v>39</v>
      </c>
      <c r="F531" s="599">
        <v>0.92307692307692313</v>
      </c>
      <c r="G531" s="599">
        <v>2.3216783216783217</v>
      </c>
      <c r="H531" s="599">
        <v>8.41958041958042</v>
      </c>
      <c r="I531" s="599">
        <v>15.3006993006993</v>
      </c>
      <c r="J531" s="599">
        <v>17.566433566433567</v>
      </c>
      <c r="K531" s="599">
        <v>20.363636363636363</v>
      </c>
      <c r="L531" s="599">
        <v>16.475524475524477</v>
      </c>
      <c r="M531" s="599">
        <v>10.265734265734265</v>
      </c>
      <c r="N531" s="599">
        <v>6.5454545454545459</v>
      </c>
      <c r="O531" s="599">
        <v>1.8181818181818181</v>
      </c>
      <c r="P531" s="592"/>
      <c r="Q531" s="827"/>
      <c r="R531" s="597" t="s">
        <v>39</v>
      </c>
      <c r="S531" s="599">
        <v>0.56933712891419275</v>
      </c>
      <c r="T531" s="599">
        <v>1.5860105734038226</v>
      </c>
      <c r="U531" s="599">
        <v>6.1407076047173641</v>
      </c>
      <c r="V531" s="599">
        <v>13.582757218381456</v>
      </c>
      <c r="W531" s="599">
        <v>16.510776738511591</v>
      </c>
      <c r="X531" s="599">
        <v>20.82147214314762</v>
      </c>
      <c r="Y531" s="599">
        <v>18.096787311915413</v>
      </c>
      <c r="Z531" s="599">
        <v>12.281415209434728</v>
      </c>
      <c r="AA531" s="599">
        <v>7.9300528670191133</v>
      </c>
      <c r="AB531" s="599">
        <v>2.4806832045546972</v>
      </c>
      <c r="AC531" s="592"/>
      <c r="AD531" s="827"/>
      <c r="AE531" s="597" t="s">
        <v>39</v>
      </c>
      <c r="AF531" s="599">
        <v>1.7025089605734769</v>
      </c>
      <c r="AG531" s="599">
        <v>3.9426523297491038</v>
      </c>
      <c r="AH531" s="599">
        <v>13.440860215053762</v>
      </c>
      <c r="AI531" s="599">
        <v>19.086021505376344</v>
      </c>
      <c r="AJ531" s="599">
        <v>19.892473118279568</v>
      </c>
      <c r="AK531" s="599">
        <v>19.35483870967742</v>
      </c>
      <c r="AL531" s="599">
        <v>12.903225806451612</v>
      </c>
      <c r="AM531" s="599">
        <v>5.8243727598566313</v>
      </c>
      <c r="AN531" s="599">
        <v>3.4946236559139781</v>
      </c>
      <c r="AO531" s="599">
        <v>0.35842293906810035</v>
      </c>
      <c r="AP531" s="591"/>
      <c r="AQ531" s="827"/>
      <c r="AR531" s="597" t="s">
        <v>39</v>
      </c>
      <c r="AS531" s="599">
        <v>1.4588859416445623</v>
      </c>
      <c r="AT531" s="599">
        <v>3.183023872679045</v>
      </c>
      <c r="AU531" s="599">
        <v>10.610079575596817</v>
      </c>
      <c r="AV531" s="599">
        <v>15.517241379310345</v>
      </c>
      <c r="AW531" s="599">
        <v>17.771883289124666</v>
      </c>
      <c r="AX531" s="599">
        <v>19.761273209549071</v>
      </c>
      <c r="AY531" s="599">
        <v>16.710875331564985</v>
      </c>
      <c r="AZ531" s="599">
        <v>7.5596816976127315</v>
      </c>
      <c r="BA531" s="599">
        <v>5.8355437665782492</v>
      </c>
      <c r="BB531" s="599">
        <v>1.5915119363395225</v>
      </c>
      <c r="BC531" s="592"/>
      <c r="BD531" s="827"/>
      <c r="BE531" s="597" t="s">
        <v>39</v>
      </c>
      <c r="BF531" s="599">
        <v>0.7798652959943283</v>
      </c>
      <c r="BG531" s="599">
        <v>2.0914569301666077</v>
      </c>
      <c r="BH531" s="599">
        <v>7.8341013824884786</v>
      </c>
      <c r="BI531" s="599">
        <v>15.242821694434596</v>
      </c>
      <c r="BJ531" s="599">
        <v>17.511520737327189</v>
      </c>
      <c r="BK531" s="599">
        <v>20.524636653668914</v>
      </c>
      <c r="BL531" s="599">
        <v>16.41261963842609</v>
      </c>
      <c r="BM531" s="599">
        <v>10.989010989010989</v>
      </c>
      <c r="BN531" s="599">
        <v>6.735200283587381</v>
      </c>
      <c r="BO531" s="599">
        <v>1.8787663948954272</v>
      </c>
      <c r="BP531"/>
      <c r="BQ531" s="827"/>
      <c r="BR531" s="597" t="s">
        <v>39</v>
      </c>
      <c r="BS531" s="599">
        <v>1.1627906976744187</v>
      </c>
      <c r="BT531" s="599">
        <v>3.4883720930232558</v>
      </c>
      <c r="BU531" s="599">
        <v>17.441860465116278</v>
      </c>
      <c r="BV531" s="599">
        <v>24.418604651162788</v>
      </c>
      <c r="BW531" s="599">
        <v>15.11627906976744</v>
      </c>
      <c r="BX531" s="599">
        <v>20.348837209302324</v>
      </c>
      <c r="BY531" s="599">
        <v>11.046511627906977</v>
      </c>
      <c r="BZ531" s="599">
        <v>2.9069767441860463</v>
      </c>
      <c r="CA531" s="599">
        <v>3.4883720930232558</v>
      </c>
      <c r="CB531" s="599">
        <v>0.58139534883720934</v>
      </c>
      <c r="CC531" s="592"/>
      <c r="CD531" s="827"/>
      <c r="CE531" s="597" t="s">
        <v>39</v>
      </c>
      <c r="CF531" s="599">
        <v>0.910960916838084</v>
      </c>
      <c r="CG531" s="599">
        <v>2.2627093740816928</v>
      </c>
      <c r="CH531" s="599">
        <v>7.9635615633264765</v>
      </c>
      <c r="CI531" s="599">
        <v>14.839847193652659</v>
      </c>
      <c r="CJ531" s="599">
        <v>17.690273288275051</v>
      </c>
      <c r="CK531" s="599">
        <v>20.364384366735234</v>
      </c>
      <c r="CL531" s="599">
        <v>16.74992653540993</v>
      </c>
      <c r="CM531" s="599">
        <v>10.63767264178666</v>
      </c>
      <c r="CN531" s="599">
        <v>6.6999706141639734</v>
      </c>
      <c r="CO531" s="599">
        <v>1.8806935057302381</v>
      </c>
      <c r="CP531"/>
      <c r="CQ531" s="827"/>
      <c r="CR531" s="597" t="s">
        <v>39</v>
      </c>
      <c r="CS531" s="599">
        <v>0.82101806239737274</v>
      </c>
      <c r="CT531" s="599">
        <v>0.98522167487684731</v>
      </c>
      <c r="CU531" s="599">
        <v>6.5681444991789819</v>
      </c>
      <c r="CV531" s="599">
        <v>11.16584564860427</v>
      </c>
      <c r="CW531" s="599">
        <v>16.256157635467979</v>
      </c>
      <c r="CX531" s="599">
        <v>22.495894909688012</v>
      </c>
      <c r="CY531" s="599">
        <v>16.58456486042693</v>
      </c>
      <c r="CZ531" s="599">
        <v>11.822660098522167</v>
      </c>
      <c r="DA531" s="599">
        <v>9.5238095238095237</v>
      </c>
      <c r="DB531" s="599">
        <v>3.7766830870279149</v>
      </c>
      <c r="DC531" s="592"/>
      <c r="DD531" s="827"/>
      <c r="DE531" s="597" t="s">
        <v>39</v>
      </c>
      <c r="DF531" s="599">
        <v>0.94403236682400538</v>
      </c>
      <c r="DG531" s="599">
        <v>2.5960890087660147</v>
      </c>
      <c r="DH531" s="599">
        <v>8.7997302764666223</v>
      </c>
      <c r="DI531" s="599">
        <v>16.14969656102495</v>
      </c>
      <c r="DJ531" s="599">
        <v>17.835468644639242</v>
      </c>
      <c r="DK531" s="599">
        <v>19.925826028320969</v>
      </c>
      <c r="DL531" s="599">
        <v>16.453135536075521</v>
      </c>
      <c r="DM531" s="599">
        <v>9.946055293324342</v>
      </c>
      <c r="DN531" s="599">
        <v>5.9339177343223195</v>
      </c>
      <c r="DO531" s="599">
        <v>1.4160485502360081</v>
      </c>
    </row>
    <row r="532" spans="1:119" ht="13.5" customHeight="1" x14ac:dyDescent="0.2">
      <c r="A532"/>
      <c r="B532" s="324"/>
      <c r="C532" s="592"/>
      <c r="D532" s="827"/>
      <c r="E532" s="601" t="s">
        <v>40</v>
      </c>
      <c r="F532" s="599">
        <v>0.26972353337828725</v>
      </c>
      <c r="G532" s="599">
        <v>1.1463250168577208</v>
      </c>
      <c r="H532" s="599">
        <v>3.9447066756574514</v>
      </c>
      <c r="I532" s="599">
        <v>8.5974376264329067</v>
      </c>
      <c r="J532" s="599">
        <v>10.991233985165206</v>
      </c>
      <c r="K532" s="599">
        <v>16.958867161159809</v>
      </c>
      <c r="L532" s="599">
        <v>21.173297370195549</v>
      </c>
      <c r="M532" s="599">
        <v>16.857720836142953</v>
      </c>
      <c r="N532" s="599">
        <v>13.654753877275791</v>
      </c>
      <c r="O532" s="599">
        <v>6.4059339177343215</v>
      </c>
      <c r="P532" s="592"/>
      <c r="Q532" s="827"/>
      <c r="R532" s="597" t="s">
        <v>40</v>
      </c>
      <c r="S532" s="599">
        <v>0.10075566750629722</v>
      </c>
      <c r="T532" s="599">
        <v>0.75566750629722923</v>
      </c>
      <c r="U532" s="599">
        <v>3.1738035264483626</v>
      </c>
      <c r="V532" s="599">
        <v>6.19647355163728</v>
      </c>
      <c r="W532" s="599">
        <v>8.5642317380352644</v>
      </c>
      <c r="X532" s="599">
        <v>15.365239294710328</v>
      </c>
      <c r="Y532" s="599">
        <v>22.216624685138537</v>
      </c>
      <c r="Z532" s="599">
        <v>18.740554156171285</v>
      </c>
      <c r="AA532" s="599">
        <v>16.725440806045341</v>
      </c>
      <c r="AB532" s="599">
        <v>8.1612090680100753</v>
      </c>
      <c r="AC532" s="592"/>
      <c r="AD532" s="827"/>
      <c r="AE532" s="597" t="s">
        <v>40</v>
      </c>
      <c r="AF532" s="599">
        <v>0.6116207951070336</v>
      </c>
      <c r="AG532" s="599">
        <v>1.9367991845056065</v>
      </c>
      <c r="AH532" s="599">
        <v>5.5045871559633035</v>
      </c>
      <c r="AI532" s="599">
        <v>13.455657492354739</v>
      </c>
      <c r="AJ532" s="599">
        <v>15.902140672782874</v>
      </c>
      <c r="AK532" s="599">
        <v>20.183486238532112</v>
      </c>
      <c r="AL532" s="599">
        <v>19.06218144750255</v>
      </c>
      <c r="AM532" s="599">
        <v>13.047910295616719</v>
      </c>
      <c r="AN532" s="599">
        <v>7.4413863404689096</v>
      </c>
      <c r="AO532" s="599">
        <v>2.8542303771661568</v>
      </c>
      <c r="AP532" s="591"/>
      <c r="AQ532" s="827"/>
      <c r="AR532" s="597" t="s">
        <v>40</v>
      </c>
      <c r="AS532" s="599">
        <v>1.5325670498084289</v>
      </c>
      <c r="AT532" s="599">
        <v>1.7241379310344827</v>
      </c>
      <c r="AU532" s="599">
        <v>6.8965517241379306</v>
      </c>
      <c r="AV532" s="599">
        <v>12.260536398467432</v>
      </c>
      <c r="AW532" s="599">
        <v>13.026819923371647</v>
      </c>
      <c r="AX532" s="599">
        <v>20.114942528735632</v>
      </c>
      <c r="AY532" s="599">
        <v>17.432950191570882</v>
      </c>
      <c r="AZ532" s="599">
        <v>11.877394636015326</v>
      </c>
      <c r="BA532" s="599">
        <v>11.111111111111111</v>
      </c>
      <c r="BB532" s="599">
        <v>4.0229885057471266</v>
      </c>
      <c r="BC532" s="592"/>
      <c r="BD532" s="827"/>
      <c r="BE532" s="597" t="s">
        <v>40</v>
      </c>
      <c r="BF532" s="599">
        <v>0</v>
      </c>
      <c r="BG532" s="599">
        <v>1.0229132569558101</v>
      </c>
      <c r="BH532" s="599">
        <v>3.314238952536825</v>
      </c>
      <c r="BI532" s="599">
        <v>7.815057283142389</v>
      </c>
      <c r="BJ532" s="599">
        <v>10.556464811783961</v>
      </c>
      <c r="BK532" s="599">
        <v>16.284779050736496</v>
      </c>
      <c r="BL532" s="599">
        <v>21.972176759410804</v>
      </c>
      <c r="BM532" s="599">
        <v>17.921440261865794</v>
      </c>
      <c r="BN532" s="599">
        <v>14.198036006546644</v>
      </c>
      <c r="BO532" s="599">
        <v>6.9148936170212769</v>
      </c>
      <c r="BP532"/>
      <c r="BQ532" s="827"/>
      <c r="BR532" s="597" t="s">
        <v>40</v>
      </c>
      <c r="BS532" s="599">
        <v>0</v>
      </c>
      <c r="BT532" s="599">
        <v>2.34375</v>
      </c>
      <c r="BU532" s="599">
        <v>7.8125</v>
      </c>
      <c r="BV532" s="599">
        <v>8.59375</v>
      </c>
      <c r="BW532" s="599">
        <v>15.625</v>
      </c>
      <c r="BX532" s="599">
        <v>17.1875</v>
      </c>
      <c r="BY532" s="599">
        <v>14.84375</v>
      </c>
      <c r="BZ532" s="599">
        <v>17.96875</v>
      </c>
      <c r="CA532" s="599">
        <v>10.9375</v>
      </c>
      <c r="CB532" s="599">
        <v>4.6875</v>
      </c>
      <c r="CC532" s="592"/>
      <c r="CD532" s="827"/>
      <c r="CE532" s="597" t="s">
        <v>40</v>
      </c>
      <c r="CF532" s="599">
        <v>0.28188865398167723</v>
      </c>
      <c r="CG532" s="599">
        <v>1.0923185341789992</v>
      </c>
      <c r="CH532" s="599">
        <v>3.770260747004933</v>
      </c>
      <c r="CI532" s="599">
        <v>8.597603946441156</v>
      </c>
      <c r="CJ532" s="599">
        <v>10.782241014799155</v>
      </c>
      <c r="CK532" s="599">
        <v>16.948555320648346</v>
      </c>
      <c r="CL532" s="599">
        <v>21.458773784355177</v>
      </c>
      <c r="CM532" s="599">
        <v>16.807610993657505</v>
      </c>
      <c r="CN532" s="599">
        <v>13.777307963354474</v>
      </c>
      <c r="CO532" s="599">
        <v>6.4834390415785759</v>
      </c>
      <c r="CP532"/>
      <c r="CQ532" s="827"/>
      <c r="CR532" s="597" t="s">
        <v>40</v>
      </c>
      <c r="CS532" s="599">
        <v>0</v>
      </c>
      <c r="CT532" s="599">
        <v>0.79681274900398402</v>
      </c>
      <c r="CU532" s="599">
        <v>2.9880478087649402</v>
      </c>
      <c r="CV532" s="599">
        <v>4.9800796812749004</v>
      </c>
      <c r="CW532" s="599">
        <v>8.7649402390438258</v>
      </c>
      <c r="CX532" s="599">
        <v>14.342629482071715</v>
      </c>
      <c r="CY532" s="599">
        <v>21.91235059760956</v>
      </c>
      <c r="CZ532" s="599">
        <v>18.326693227091635</v>
      </c>
      <c r="DA532" s="599">
        <v>17.529880478087652</v>
      </c>
      <c r="DB532" s="599">
        <v>10.358565737051793</v>
      </c>
      <c r="DC532" s="592"/>
      <c r="DD532" s="827"/>
      <c r="DE532" s="597" t="s">
        <v>40</v>
      </c>
      <c r="DF532" s="599">
        <v>0.32467532467532467</v>
      </c>
      <c r="DG532" s="599">
        <v>1.2175324675324677</v>
      </c>
      <c r="DH532" s="599">
        <v>4.1396103896103895</v>
      </c>
      <c r="DI532" s="599">
        <v>9.3344155844155843</v>
      </c>
      <c r="DJ532" s="599">
        <v>11.444805194805195</v>
      </c>
      <c r="DK532" s="599">
        <v>17.491883116883116</v>
      </c>
      <c r="DL532" s="599">
        <v>21.022727272727273</v>
      </c>
      <c r="DM532" s="599">
        <v>16.558441558441558</v>
      </c>
      <c r="DN532" s="599">
        <v>12.865259740259742</v>
      </c>
      <c r="DO532" s="599">
        <v>5.6006493506493502</v>
      </c>
    </row>
    <row r="533" spans="1:119" ht="13.5" customHeight="1" x14ac:dyDescent="0.2">
      <c r="A533"/>
      <c r="B533" s="324"/>
      <c r="C533" s="592"/>
      <c r="D533" s="828"/>
      <c r="E533" s="601" t="s">
        <v>41</v>
      </c>
      <c r="F533" s="599">
        <v>0</v>
      </c>
      <c r="G533" s="599">
        <v>0.15360983102918588</v>
      </c>
      <c r="H533" s="599">
        <v>0.61443932411674351</v>
      </c>
      <c r="I533" s="599">
        <v>2.6113671274961598</v>
      </c>
      <c r="J533" s="599">
        <v>4.1474654377880187</v>
      </c>
      <c r="K533" s="599">
        <v>7.6804915514592942</v>
      </c>
      <c r="L533" s="599">
        <v>19.35483870967742</v>
      </c>
      <c r="M533" s="599">
        <v>20.737327188940093</v>
      </c>
      <c r="N533" s="599">
        <v>23.963133640552993</v>
      </c>
      <c r="O533" s="599">
        <v>20.737327188940093</v>
      </c>
      <c r="P533" s="592"/>
      <c r="Q533" s="828"/>
      <c r="R533" s="597" t="s">
        <v>41</v>
      </c>
      <c r="S533" s="599">
        <v>0</v>
      </c>
      <c r="T533" s="599">
        <v>0.22222222222222221</v>
      </c>
      <c r="U533" s="599">
        <v>0.66666666666666674</v>
      </c>
      <c r="V533" s="599">
        <v>1.5555555555555556</v>
      </c>
      <c r="W533" s="599">
        <v>2.2222222222222223</v>
      </c>
      <c r="X533" s="599">
        <v>6.4444444444444446</v>
      </c>
      <c r="Y533" s="599">
        <v>18</v>
      </c>
      <c r="Z533" s="599">
        <v>20.444444444444446</v>
      </c>
      <c r="AA533" s="599">
        <v>25.777777777777779</v>
      </c>
      <c r="AB533" s="599">
        <v>24.666666666666668</v>
      </c>
      <c r="AC533" s="592"/>
      <c r="AD533" s="828"/>
      <c r="AE533" s="597" t="s">
        <v>41</v>
      </c>
      <c r="AF533" s="599">
        <v>0</v>
      </c>
      <c r="AG533" s="599">
        <v>0</v>
      </c>
      <c r="AH533" s="599">
        <v>0.49751243781094528</v>
      </c>
      <c r="AI533" s="599">
        <v>4.9751243781094532</v>
      </c>
      <c r="AJ533" s="599">
        <v>8.4577114427860707</v>
      </c>
      <c r="AK533" s="599">
        <v>10.44776119402985</v>
      </c>
      <c r="AL533" s="599">
        <v>22.388059701492537</v>
      </c>
      <c r="AM533" s="599">
        <v>21.393034825870647</v>
      </c>
      <c r="AN533" s="599">
        <v>19.900497512437813</v>
      </c>
      <c r="AO533" s="599">
        <v>11.940298507462686</v>
      </c>
      <c r="AP533" s="591"/>
      <c r="AQ533" s="828"/>
      <c r="AR533" s="597" t="s">
        <v>41</v>
      </c>
      <c r="AS533" s="599">
        <v>0</v>
      </c>
      <c r="AT533" s="599">
        <v>1.1627906976744187</v>
      </c>
      <c r="AU533" s="599">
        <v>1.1627906976744187</v>
      </c>
      <c r="AV533" s="599">
        <v>5.8139534883720927</v>
      </c>
      <c r="AW533" s="599">
        <v>5.8139534883720927</v>
      </c>
      <c r="AX533" s="599">
        <v>9.3023255813953494</v>
      </c>
      <c r="AY533" s="599">
        <v>16.279069767441861</v>
      </c>
      <c r="AZ533" s="599">
        <v>15.11627906976744</v>
      </c>
      <c r="BA533" s="599">
        <v>25.581395348837212</v>
      </c>
      <c r="BB533" s="599">
        <v>19.767441860465116</v>
      </c>
      <c r="BC533" s="592"/>
      <c r="BD533" s="828"/>
      <c r="BE533" s="597" t="s">
        <v>41</v>
      </c>
      <c r="BF533" s="599">
        <v>0</v>
      </c>
      <c r="BG533" s="599">
        <v>0</v>
      </c>
      <c r="BH533" s="599">
        <v>0.53097345132743357</v>
      </c>
      <c r="BI533" s="599">
        <v>2.1238938053097343</v>
      </c>
      <c r="BJ533" s="599">
        <v>3.8938053097345131</v>
      </c>
      <c r="BK533" s="599">
        <v>7.4336283185840708</v>
      </c>
      <c r="BL533" s="599">
        <v>19.823008849557521</v>
      </c>
      <c r="BM533" s="599">
        <v>21.592920353982301</v>
      </c>
      <c r="BN533" s="599">
        <v>23.716814159292035</v>
      </c>
      <c r="BO533" s="599">
        <v>20.884955752212388</v>
      </c>
      <c r="BP533"/>
      <c r="BQ533" s="828"/>
      <c r="BR533" s="597" t="s">
        <v>41</v>
      </c>
      <c r="BS533" s="599">
        <v>0</v>
      </c>
      <c r="BT533" s="599">
        <v>0</v>
      </c>
      <c r="BU533" s="599">
        <v>0</v>
      </c>
      <c r="BV533" s="599">
        <v>0</v>
      </c>
      <c r="BW533" s="599">
        <v>10</v>
      </c>
      <c r="BX533" s="599">
        <v>10</v>
      </c>
      <c r="BY533" s="599">
        <v>20</v>
      </c>
      <c r="BZ533" s="599">
        <v>20</v>
      </c>
      <c r="CA533" s="599">
        <v>20</v>
      </c>
      <c r="CB533" s="599">
        <v>20</v>
      </c>
      <c r="CC533" s="592"/>
      <c r="CD533" s="828"/>
      <c r="CE533" s="597" t="s">
        <v>41</v>
      </c>
      <c r="CF533" s="599">
        <v>0</v>
      </c>
      <c r="CG533" s="599">
        <v>0.15600624024960999</v>
      </c>
      <c r="CH533" s="599">
        <v>0.62402496099843996</v>
      </c>
      <c r="CI533" s="599">
        <v>2.6521060842433699</v>
      </c>
      <c r="CJ533" s="599">
        <v>4.0561622464898601</v>
      </c>
      <c r="CK533" s="599">
        <v>7.6443057722308891</v>
      </c>
      <c r="CL533" s="599">
        <v>19.344773790951638</v>
      </c>
      <c r="CM533" s="599">
        <v>20.748829953198129</v>
      </c>
      <c r="CN533" s="599">
        <v>24.024960998439937</v>
      </c>
      <c r="CO533" s="599">
        <v>20.748829953198129</v>
      </c>
      <c r="CP533"/>
      <c r="CQ533" s="828"/>
      <c r="CR533" s="597" t="s">
        <v>41</v>
      </c>
      <c r="CS533" s="599">
        <v>0</v>
      </c>
      <c r="CT533" s="599">
        <v>0</v>
      </c>
      <c r="CU533" s="599">
        <v>0</v>
      </c>
      <c r="CV533" s="599">
        <v>0.98039215686274506</v>
      </c>
      <c r="CW533" s="599">
        <v>1.9607843137254901</v>
      </c>
      <c r="CX533" s="599">
        <v>6.8627450980392162</v>
      </c>
      <c r="CY533" s="599">
        <v>17.647058823529413</v>
      </c>
      <c r="CZ533" s="599">
        <v>19.607843137254903</v>
      </c>
      <c r="DA533" s="599">
        <v>22.549019607843139</v>
      </c>
      <c r="DB533" s="599">
        <v>30.392156862745097</v>
      </c>
      <c r="DC533" s="592"/>
      <c r="DD533" s="828"/>
      <c r="DE533" s="597" t="s">
        <v>41</v>
      </c>
      <c r="DF533" s="599">
        <v>0</v>
      </c>
      <c r="DG533" s="599">
        <v>0.18214936247723132</v>
      </c>
      <c r="DH533" s="599">
        <v>0.72859744990892528</v>
      </c>
      <c r="DI533" s="599">
        <v>2.9143897996357011</v>
      </c>
      <c r="DJ533" s="599">
        <v>4.5537340619307827</v>
      </c>
      <c r="DK533" s="599">
        <v>7.8324225865209467</v>
      </c>
      <c r="DL533" s="599">
        <v>19.672131147540984</v>
      </c>
      <c r="DM533" s="599">
        <v>20.947176684881601</v>
      </c>
      <c r="DN533" s="599">
        <v>24.225865209471767</v>
      </c>
      <c r="DO533" s="599">
        <v>18.943533697632059</v>
      </c>
    </row>
    <row r="534" spans="1:119" ht="13.5" customHeight="1" x14ac:dyDescent="0.2">
      <c r="A534"/>
      <c r="B534" s="324"/>
      <c r="C534" s="592"/>
      <c r="D534" s="592"/>
      <c r="E534" s="592"/>
      <c r="F534" s="592"/>
      <c r="G534" s="592"/>
      <c r="H534" s="592"/>
      <c r="I534" s="592"/>
      <c r="J534" s="592"/>
      <c r="K534" s="592"/>
      <c r="L534" s="592"/>
      <c r="M534" s="592"/>
      <c r="N534" s="592"/>
      <c r="O534" s="592"/>
      <c r="P534" s="592"/>
      <c r="Q534" s="592"/>
      <c r="R534" s="592"/>
      <c r="S534" s="592"/>
      <c r="T534" s="592"/>
      <c r="U534" s="592"/>
      <c r="V534" s="592"/>
      <c r="W534" s="592"/>
      <c r="X534" s="592"/>
      <c r="Y534" s="592"/>
      <c r="Z534" s="592"/>
      <c r="AA534" s="592"/>
      <c r="AB534" s="592"/>
      <c r="AC534" s="592"/>
      <c r="AD534" s="592"/>
      <c r="AE534" s="592"/>
      <c r="AF534" s="592"/>
      <c r="AG534" s="592"/>
      <c r="AH534" s="592"/>
      <c r="AI534" s="592"/>
      <c r="AJ534" s="592"/>
      <c r="AK534" s="592"/>
      <c r="AL534" s="592"/>
      <c r="AM534" s="592"/>
      <c r="AN534" s="592"/>
      <c r="AO534" s="592"/>
      <c r="AP534"/>
      <c r="AQ534" s="592"/>
      <c r="AR534" s="592"/>
      <c r="AS534" s="592"/>
      <c r="AT534" s="592"/>
      <c r="AU534" s="592"/>
      <c r="AV534" s="592"/>
      <c r="AW534" s="592"/>
      <c r="AX534" s="592"/>
      <c r="AY534" s="592"/>
      <c r="AZ534" s="592"/>
      <c r="BA534" s="592"/>
      <c r="BB534" s="592"/>
      <c r="BC534" s="592"/>
      <c r="BD534" s="592"/>
      <c r="BE534" s="592"/>
      <c r="BF534" s="592"/>
      <c r="BG534" s="592"/>
      <c r="BH534" s="592"/>
      <c r="BI534" s="592"/>
      <c r="BJ534" s="592"/>
      <c r="BK534" s="592"/>
      <c r="BL534" s="592"/>
      <c r="BM534" s="592"/>
      <c r="BN534" s="592"/>
      <c r="BO534" s="592"/>
      <c r="BP534"/>
      <c r="BQ534" s="592"/>
      <c r="BR534" s="592"/>
      <c r="BS534" s="592"/>
      <c r="BT534" s="592"/>
      <c r="BU534" s="592"/>
      <c r="BV534" s="592"/>
      <c r="BW534" s="592"/>
      <c r="BX534" s="592"/>
      <c r="BY534" s="592"/>
      <c r="BZ534" s="592"/>
      <c r="CA534" s="592"/>
      <c r="CB534" s="592"/>
      <c r="CC534" s="592"/>
      <c r="CD534" s="592"/>
      <c r="CE534" s="592"/>
      <c r="CF534" s="592"/>
      <c r="CG534" s="592"/>
      <c r="CH534" s="592"/>
      <c r="CI534" s="592"/>
      <c r="CJ534" s="592"/>
      <c r="CK534" s="592"/>
      <c r="CL534" s="592"/>
      <c r="CM534" s="592"/>
      <c r="CN534" s="592"/>
      <c r="CO534" s="592"/>
      <c r="CP534"/>
      <c r="CQ534" s="592"/>
      <c r="CR534" s="592"/>
      <c r="CS534" s="592"/>
      <c r="CT534" s="592"/>
      <c r="CU534" s="592"/>
      <c r="CV534" s="592"/>
      <c r="CW534" s="592"/>
      <c r="CX534" s="592"/>
      <c r="CY534" s="592"/>
      <c r="CZ534" s="592"/>
      <c r="DA534" s="592"/>
      <c r="DB534" s="592"/>
      <c r="DC534" s="592"/>
      <c r="DD534" s="592"/>
      <c r="DE534" s="592"/>
      <c r="DF534" s="592"/>
      <c r="DG534" s="592"/>
      <c r="DH534" s="592"/>
      <c r="DI534" s="592"/>
      <c r="DJ534" s="592"/>
      <c r="DK534" s="592"/>
      <c r="DL534" s="592"/>
      <c r="DM534" s="592"/>
      <c r="DN534" s="592"/>
      <c r="DO534" s="592"/>
    </row>
    <row r="535" spans="1:119" ht="13.5" customHeight="1" x14ac:dyDescent="0.2">
      <c r="A535"/>
      <c r="B535" s="324"/>
      <c r="C535" s="592"/>
      <c r="D535" s="592"/>
      <c r="E535" s="592"/>
      <c r="F535" s="592"/>
      <c r="G535" s="592"/>
      <c r="H535" s="592"/>
      <c r="I535" s="592"/>
      <c r="J535" s="592"/>
      <c r="K535" s="592"/>
      <c r="L535" s="592"/>
      <c r="M535" s="592"/>
      <c r="N535" s="592"/>
      <c r="O535" s="592"/>
      <c r="P535" s="592"/>
      <c r="Q535" s="592"/>
      <c r="R535" s="592"/>
      <c r="S535" s="592"/>
      <c r="T535" s="592"/>
      <c r="U535" s="592"/>
      <c r="V535" s="592"/>
      <c r="W535" s="592"/>
      <c r="X535" s="592"/>
      <c r="Y535" s="592"/>
      <c r="Z535" s="592"/>
      <c r="AA535" s="592"/>
      <c r="AB535" s="592"/>
      <c r="AC535" s="592"/>
      <c r="AD535" s="592"/>
      <c r="AE535" s="592"/>
      <c r="AF535" s="592"/>
      <c r="AG535" s="592"/>
      <c r="AH535" s="592"/>
      <c r="AI535" s="592"/>
      <c r="AJ535" s="592"/>
      <c r="AK535" s="592"/>
      <c r="AL535" s="592"/>
      <c r="AM535" s="592"/>
      <c r="AN535" s="592"/>
      <c r="AO535" s="592"/>
      <c r="AP535"/>
      <c r="AQ535" s="592"/>
      <c r="AR535" s="592"/>
      <c r="AS535" s="592"/>
      <c r="AT535" s="592"/>
      <c r="AU535" s="592"/>
      <c r="AV535" s="592"/>
      <c r="AW535" s="592"/>
      <c r="AX535" s="592"/>
      <c r="AY535" s="592"/>
      <c r="AZ535" s="592"/>
      <c r="BA535" s="592"/>
      <c r="BB535" s="592"/>
      <c r="BC535" s="592"/>
      <c r="BD535" s="592"/>
      <c r="BE535" s="592"/>
      <c r="BF535" s="592"/>
      <c r="BG535" s="592"/>
      <c r="BH535" s="592"/>
      <c r="BI535" s="592"/>
      <c r="BJ535" s="592"/>
      <c r="BK535" s="592"/>
      <c r="BL535" s="592"/>
      <c r="BM535" s="592"/>
      <c r="BN535" s="592"/>
      <c r="BO535" s="592"/>
      <c r="BP535"/>
      <c r="BQ535" s="592"/>
      <c r="BR535" s="592"/>
      <c r="BS535" s="592"/>
      <c r="BT535" s="592"/>
      <c r="BU535" s="592"/>
      <c r="BV535" s="592"/>
      <c r="BW535" s="592"/>
      <c r="BX535" s="592"/>
      <c r="BY535" s="592"/>
      <c r="BZ535" s="592"/>
      <c r="CA535" s="592"/>
      <c r="CB535" s="592"/>
      <c r="CC535" s="592"/>
      <c r="CD535" s="592"/>
      <c r="CE535" s="592"/>
      <c r="CF535" s="592"/>
      <c r="CG535" s="592"/>
      <c r="CH535" s="592"/>
      <c r="CI535" s="592"/>
      <c r="CJ535" s="592"/>
      <c r="CK535" s="592"/>
      <c r="CL535" s="592"/>
      <c r="CM535" s="592"/>
      <c r="CN535" s="592"/>
      <c r="CO535" s="592"/>
      <c r="CP535"/>
      <c r="CQ535" s="592"/>
      <c r="CR535" s="592"/>
      <c r="CS535" s="592"/>
      <c r="CT535" s="592"/>
      <c r="CU535" s="592"/>
      <c r="CV535" s="592"/>
      <c r="CW535" s="592"/>
      <c r="CX535" s="592"/>
      <c r="CY535" s="592"/>
      <c r="CZ535" s="592"/>
      <c r="DA535" s="592"/>
      <c r="DB535" s="592"/>
      <c r="DC535" s="592"/>
      <c r="DD535" s="592"/>
      <c r="DE535" s="592"/>
      <c r="DF535" s="592"/>
      <c r="DG535" s="592"/>
      <c r="DH535" s="592"/>
      <c r="DI535" s="592"/>
      <c r="DJ535" s="592"/>
      <c r="DK535" s="592"/>
      <c r="DL535" s="592"/>
      <c r="DM535" s="592"/>
      <c r="DN535" s="592"/>
      <c r="DO535" s="592"/>
    </row>
    <row r="536" spans="1:119" ht="13.5" customHeight="1" x14ac:dyDescent="0.3">
      <c r="A536"/>
      <c r="B536" s="324"/>
      <c r="C536" s="592"/>
      <c r="D536" s="829" t="s">
        <v>245</v>
      </c>
      <c r="E536" s="829"/>
      <c r="F536" s="595"/>
      <c r="G536" s="595"/>
      <c r="H536" s="595"/>
      <c r="I536" s="595"/>
      <c r="J536" s="595"/>
      <c r="K536" s="595"/>
      <c r="L536" s="595"/>
      <c r="M536" s="595"/>
      <c r="N536" s="595"/>
      <c r="O536" s="595"/>
      <c r="P536" s="592"/>
      <c r="Q536" s="829" t="s">
        <v>245</v>
      </c>
      <c r="R536" s="829"/>
      <c r="S536" s="595"/>
      <c r="T536" s="595"/>
      <c r="U536" s="595"/>
      <c r="V536" s="595"/>
      <c r="W536" s="595"/>
      <c r="X536" s="595"/>
      <c r="Y536" s="595"/>
      <c r="Z536" s="595"/>
      <c r="AA536" s="595"/>
      <c r="AB536" s="595"/>
      <c r="AC536" s="592"/>
      <c r="AD536" s="829" t="s">
        <v>245</v>
      </c>
      <c r="AE536" s="829"/>
      <c r="AF536" s="595"/>
      <c r="AG536" s="595"/>
      <c r="AH536" s="595"/>
      <c r="AI536" s="595"/>
      <c r="AJ536" s="595"/>
      <c r="AK536" s="595"/>
      <c r="AL536" s="595"/>
      <c r="AM536" s="595"/>
      <c r="AN536" s="595"/>
      <c r="AO536" s="595"/>
      <c r="AP536" s="591"/>
      <c r="AQ536" s="829" t="s">
        <v>245</v>
      </c>
      <c r="AR536" s="829"/>
      <c r="AS536" s="595"/>
      <c r="AT536" s="595"/>
      <c r="AU536" s="595"/>
      <c r="AV536" s="595"/>
      <c r="AW536" s="595"/>
      <c r="AX536" s="595"/>
      <c r="AY536" s="595"/>
      <c r="AZ536" s="595"/>
      <c r="BA536" s="595"/>
      <c r="BB536" s="595"/>
      <c r="BC536" s="592"/>
      <c r="BD536" s="829" t="s">
        <v>245</v>
      </c>
      <c r="BE536" s="829"/>
      <c r="BF536" s="595"/>
      <c r="BG536" s="595"/>
      <c r="BH536" s="595"/>
      <c r="BI536" s="595"/>
      <c r="BJ536" s="595"/>
      <c r="BK536" s="595"/>
      <c r="BL536" s="595"/>
      <c r="BM536" s="595"/>
      <c r="BN536" s="595"/>
      <c r="BO536" s="595"/>
      <c r="BP536"/>
      <c r="BQ536" s="829" t="s">
        <v>245</v>
      </c>
      <c r="BR536" s="829"/>
      <c r="BS536" s="595"/>
      <c r="BT536" s="595"/>
      <c r="BU536" s="595"/>
      <c r="BV536" s="595"/>
      <c r="BW536" s="595"/>
      <c r="BX536" s="595"/>
      <c r="BY536" s="595"/>
      <c r="BZ536" s="595"/>
      <c r="CA536" s="595"/>
      <c r="CB536" s="595"/>
      <c r="CC536" s="592"/>
      <c r="CD536" s="829" t="s">
        <v>245</v>
      </c>
      <c r="CE536" s="829"/>
      <c r="CF536" s="595"/>
      <c r="CG536" s="595"/>
      <c r="CH536" s="595"/>
      <c r="CI536" s="595"/>
      <c r="CJ536" s="595"/>
      <c r="CK536" s="595"/>
      <c r="CL536" s="595"/>
      <c r="CM536" s="595"/>
      <c r="CN536" s="595"/>
      <c r="CO536" s="595"/>
      <c r="CP536"/>
      <c r="CQ536" s="829" t="s">
        <v>245</v>
      </c>
      <c r="CR536" s="829"/>
      <c r="CS536" s="595"/>
      <c r="CT536" s="595"/>
      <c r="CU536" s="595"/>
      <c r="CV536" s="595"/>
      <c r="CW536" s="595"/>
      <c r="CX536" s="595"/>
      <c r="CY536" s="595"/>
      <c r="CZ536" s="595"/>
      <c r="DA536" s="595"/>
      <c r="DB536" s="595"/>
      <c r="DC536" s="592"/>
      <c r="DD536" s="829" t="s">
        <v>245</v>
      </c>
      <c r="DE536" s="829"/>
      <c r="DF536" s="595"/>
      <c r="DG536" s="595"/>
      <c r="DH536" s="595"/>
      <c r="DI536" s="595"/>
      <c r="DJ536" s="595"/>
      <c r="DK536" s="595"/>
      <c r="DL536" s="595"/>
      <c r="DM536" s="595"/>
      <c r="DN536" s="595"/>
      <c r="DO536" s="595"/>
    </row>
    <row r="537" spans="1:119" ht="13.5" customHeight="1" x14ac:dyDescent="0.2">
      <c r="A537"/>
      <c r="B537" s="324"/>
      <c r="C537" s="592"/>
      <c r="D537" s="829"/>
      <c r="E537" s="829"/>
      <c r="F537" s="831" t="s">
        <v>171</v>
      </c>
      <c r="G537" s="831"/>
      <c r="H537" s="831"/>
      <c r="I537" s="831"/>
      <c r="J537" s="831"/>
      <c r="K537" s="831"/>
      <c r="L537" s="831"/>
      <c r="M537" s="831"/>
      <c r="N537" s="831"/>
      <c r="O537" s="831"/>
      <c r="P537" s="592"/>
      <c r="Q537" s="829"/>
      <c r="R537" s="829"/>
      <c r="S537" s="831" t="s">
        <v>171</v>
      </c>
      <c r="T537" s="831"/>
      <c r="U537" s="831"/>
      <c r="V537" s="831"/>
      <c r="W537" s="831"/>
      <c r="X537" s="831"/>
      <c r="Y537" s="831"/>
      <c r="Z537" s="831"/>
      <c r="AA537" s="831"/>
      <c r="AB537" s="831"/>
      <c r="AC537" s="592"/>
      <c r="AD537" s="829"/>
      <c r="AE537" s="829"/>
      <c r="AF537" s="831" t="s">
        <v>171</v>
      </c>
      <c r="AG537" s="831"/>
      <c r="AH537" s="831"/>
      <c r="AI537" s="831"/>
      <c r="AJ537" s="831"/>
      <c r="AK537" s="831"/>
      <c r="AL537" s="831"/>
      <c r="AM537" s="831"/>
      <c r="AN537" s="831"/>
      <c r="AO537" s="831"/>
      <c r="AP537" s="591"/>
      <c r="AQ537" s="829"/>
      <c r="AR537" s="829"/>
      <c r="AS537" s="831" t="s">
        <v>171</v>
      </c>
      <c r="AT537" s="831"/>
      <c r="AU537" s="831"/>
      <c r="AV537" s="831"/>
      <c r="AW537" s="831"/>
      <c r="AX537" s="831"/>
      <c r="AY537" s="831"/>
      <c r="AZ537" s="831"/>
      <c r="BA537" s="831"/>
      <c r="BB537" s="831"/>
      <c r="BC537" s="592"/>
      <c r="BD537" s="829"/>
      <c r="BE537" s="829"/>
      <c r="BF537" s="831" t="s">
        <v>171</v>
      </c>
      <c r="BG537" s="831"/>
      <c r="BH537" s="831"/>
      <c r="BI537" s="831"/>
      <c r="BJ537" s="831"/>
      <c r="BK537" s="831"/>
      <c r="BL537" s="831"/>
      <c r="BM537" s="831"/>
      <c r="BN537" s="831"/>
      <c r="BO537" s="831"/>
      <c r="BP537"/>
      <c r="BQ537" s="829"/>
      <c r="BR537" s="829"/>
      <c r="BS537" s="831" t="s">
        <v>171</v>
      </c>
      <c r="BT537" s="831"/>
      <c r="BU537" s="831"/>
      <c r="BV537" s="831"/>
      <c r="BW537" s="831"/>
      <c r="BX537" s="831"/>
      <c r="BY537" s="831"/>
      <c r="BZ537" s="831"/>
      <c r="CA537" s="831"/>
      <c r="CB537" s="831"/>
      <c r="CC537" s="592"/>
      <c r="CD537" s="829"/>
      <c r="CE537" s="829"/>
      <c r="CF537" s="831" t="s">
        <v>171</v>
      </c>
      <c r="CG537" s="831"/>
      <c r="CH537" s="831"/>
      <c r="CI537" s="831"/>
      <c r="CJ537" s="831"/>
      <c r="CK537" s="831"/>
      <c r="CL537" s="831"/>
      <c r="CM537" s="831"/>
      <c r="CN537" s="831"/>
      <c r="CO537" s="831"/>
      <c r="CP537"/>
      <c r="CQ537" s="829"/>
      <c r="CR537" s="829"/>
      <c r="CS537" s="831" t="s">
        <v>171</v>
      </c>
      <c r="CT537" s="831"/>
      <c r="CU537" s="831"/>
      <c r="CV537" s="831"/>
      <c r="CW537" s="831"/>
      <c r="CX537" s="831"/>
      <c r="CY537" s="831"/>
      <c r="CZ537" s="831"/>
      <c r="DA537" s="831"/>
      <c r="DB537" s="831"/>
      <c r="DC537" s="592"/>
      <c r="DD537" s="829"/>
      <c r="DE537" s="829"/>
      <c r="DF537" s="831" t="s">
        <v>171</v>
      </c>
      <c r="DG537" s="831"/>
      <c r="DH537" s="831"/>
      <c r="DI537" s="831"/>
      <c r="DJ537" s="831"/>
      <c r="DK537" s="831"/>
      <c r="DL537" s="831"/>
      <c r="DM537" s="831"/>
      <c r="DN537" s="831"/>
      <c r="DO537" s="831"/>
    </row>
    <row r="538" spans="1:119" ht="13.5" customHeight="1" x14ac:dyDescent="0.2">
      <c r="A538"/>
      <c r="B538" s="324"/>
      <c r="C538" s="592"/>
      <c r="D538" s="830"/>
      <c r="E538" s="830"/>
      <c r="F538" s="596" t="s">
        <v>16</v>
      </c>
      <c r="G538" s="596">
        <v>1</v>
      </c>
      <c r="H538" s="596">
        <v>2</v>
      </c>
      <c r="I538" s="596">
        <v>3</v>
      </c>
      <c r="J538" s="596">
        <v>4</v>
      </c>
      <c r="K538" s="596">
        <v>5</v>
      </c>
      <c r="L538" s="596">
        <v>6</v>
      </c>
      <c r="M538" s="596">
        <v>7</v>
      </c>
      <c r="N538" s="596">
        <v>8</v>
      </c>
      <c r="O538" s="596">
        <v>9</v>
      </c>
      <c r="P538" s="592"/>
      <c r="Q538" s="830"/>
      <c r="R538" s="830"/>
      <c r="S538" s="596" t="s">
        <v>16</v>
      </c>
      <c r="T538" s="596">
        <v>1</v>
      </c>
      <c r="U538" s="596">
        <v>2</v>
      </c>
      <c r="V538" s="596">
        <v>3</v>
      </c>
      <c r="W538" s="596">
        <v>4</v>
      </c>
      <c r="X538" s="596">
        <v>5</v>
      </c>
      <c r="Y538" s="596">
        <v>6</v>
      </c>
      <c r="Z538" s="596">
        <v>7</v>
      </c>
      <c r="AA538" s="596">
        <v>8</v>
      </c>
      <c r="AB538" s="596">
        <v>9</v>
      </c>
      <c r="AC538" s="592"/>
      <c r="AD538" s="830"/>
      <c r="AE538" s="830"/>
      <c r="AF538" s="596" t="s">
        <v>16</v>
      </c>
      <c r="AG538" s="596">
        <v>1</v>
      </c>
      <c r="AH538" s="596">
        <v>2</v>
      </c>
      <c r="AI538" s="596">
        <v>3</v>
      </c>
      <c r="AJ538" s="596">
        <v>4</v>
      </c>
      <c r="AK538" s="596">
        <v>5</v>
      </c>
      <c r="AL538" s="596">
        <v>6</v>
      </c>
      <c r="AM538" s="596">
        <v>7</v>
      </c>
      <c r="AN538" s="596">
        <v>8</v>
      </c>
      <c r="AO538" s="596">
        <v>9</v>
      </c>
      <c r="AP538" s="591"/>
      <c r="AQ538" s="830"/>
      <c r="AR538" s="830"/>
      <c r="AS538" s="596" t="s">
        <v>16</v>
      </c>
      <c r="AT538" s="596">
        <v>1</v>
      </c>
      <c r="AU538" s="596">
        <v>2</v>
      </c>
      <c r="AV538" s="596">
        <v>3</v>
      </c>
      <c r="AW538" s="596">
        <v>4</v>
      </c>
      <c r="AX538" s="596">
        <v>5</v>
      </c>
      <c r="AY538" s="596">
        <v>6</v>
      </c>
      <c r="AZ538" s="596">
        <v>7</v>
      </c>
      <c r="BA538" s="596">
        <v>8</v>
      </c>
      <c r="BB538" s="596">
        <v>9</v>
      </c>
      <c r="BC538" s="592"/>
      <c r="BD538" s="830"/>
      <c r="BE538" s="830"/>
      <c r="BF538" s="596" t="s">
        <v>16</v>
      </c>
      <c r="BG538" s="596">
        <v>1</v>
      </c>
      <c r="BH538" s="596">
        <v>2</v>
      </c>
      <c r="BI538" s="596">
        <v>3</v>
      </c>
      <c r="BJ538" s="596">
        <v>4</v>
      </c>
      <c r="BK538" s="596">
        <v>5</v>
      </c>
      <c r="BL538" s="596">
        <v>6</v>
      </c>
      <c r="BM538" s="596">
        <v>7</v>
      </c>
      <c r="BN538" s="596">
        <v>8</v>
      </c>
      <c r="BO538" s="596">
        <v>9</v>
      </c>
      <c r="BP538"/>
      <c r="BQ538" s="830"/>
      <c r="BR538" s="830"/>
      <c r="BS538" s="596" t="s">
        <v>16</v>
      </c>
      <c r="BT538" s="596">
        <v>1</v>
      </c>
      <c r="BU538" s="596">
        <v>2</v>
      </c>
      <c r="BV538" s="596">
        <v>3</v>
      </c>
      <c r="BW538" s="596">
        <v>4</v>
      </c>
      <c r="BX538" s="596">
        <v>5</v>
      </c>
      <c r="BY538" s="596">
        <v>6</v>
      </c>
      <c r="BZ538" s="596">
        <v>7</v>
      </c>
      <c r="CA538" s="596">
        <v>8</v>
      </c>
      <c r="CB538" s="596">
        <v>9</v>
      </c>
      <c r="CC538" s="592"/>
      <c r="CD538" s="830"/>
      <c r="CE538" s="830"/>
      <c r="CF538" s="596" t="s">
        <v>16</v>
      </c>
      <c r="CG538" s="596">
        <v>1</v>
      </c>
      <c r="CH538" s="596">
        <v>2</v>
      </c>
      <c r="CI538" s="596">
        <v>3</v>
      </c>
      <c r="CJ538" s="596">
        <v>4</v>
      </c>
      <c r="CK538" s="596">
        <v>5</v>
      </c>
      <c r="CL538" s="596">
        <v>6</v>
      </c>
      <c r="CM538" s="596">
        <v>7</v>
      </c>
      <c r="CN538" s="596">
        <v>8</v>
      </c>
      <c r="CO538" s="596">
        <v>9</v>
      </c>
      <c r="CP538"/>
      <c r="CQ538" s="830"/>
      <c r="CR538" s="830"/>
      <c r="CS538" s="596" t="s">
        <v>16</v>
      </c>
      <c r="CT538" s="596">
        <v>1</v>
      </c>
      <c r="CU538" s="596">
        <v>2</v>
      </c>
      <c r="CV538" s="596">
        <v>3</v>
      </c>
      <c r="CW538" s="596">
        <v>4</v>
      </c>
      <c r="CX538" s="596">
        <v>5</v>
      </c>
      <c r="CY538" s="596">
        <v>6</v>
      </c>
      <c r="CZ538" s="596">
        <v>7</v>
      </c>
      <c r="DA538" s="596">
        <v>8</v>
      </c>
      <c r="DB538" s="596">
        <v>9</v>
      </c>
      <c r="DC538" s="592"/>
      <c r="DD538" s="830"/>
      <c r="DE538" s="830"/>
      <c r="DF538" s="596" t="s">
        <v>16</v>
      </c>
      <c r="DG538" s="596">
        <v>1</v>
      </c>
      <c r="DH538" s="596">
        <v>2</v>
      </c>
      <c r="DI538" s="596">
        <v>3</v>
      </c>
      <c r="DJ538" s="596">
        <v>4</v>
      </c>
      <c r="DK538" s="596">
        <v>5</v>
      </c>
      <c r="DL538" s="596">
        <v>6</v>
      </c>
      <c r="DM538" s="596">
        <v>7</v>
      </c>
      <c r="DN538" s="596">
        <v>8</v>
      </c>
      <c r="DO538" s="596">
        <v>9</v>
      </c>
    </row>
    <row r="539" spans="1:119" ht="13.5" customHeight="1" x14ac:dyDescent="0.2">
      <c r="A539"/>
      <c r="B539" s="838" t="s">
        <v>161</v>
      </c>
      <c r="C539" s="592"/>
      <c r="D539" s="826" t="s">
        <v>173</v>
      </c>
      <c r="E539" s="597" t="s">
        <v>92</v>
      </c>
      <c r="F539" s="599">
        <v>0</v>
      </c>
      <c r="G539" s="599">
        <v>0</v>
      </c>
      <c r="H539" s="599">
        <v>0</v>
      </c>
      <c r="I539" s="599">
        <v>1</v>
      </c>
      <c r="J539" s="599">
        <v>0</v>
      </c>
      <c r="K539" s="599">
        <v>0</v>
      </c>
      <c r="L539" s="599">
        <v>0</v>
      </c>
      <c r="M539" s="599">
        <v>0</v>
      </c>
      <c r="N539" s="599">
        <v>0</v>
      </c>
      <c r="O539" s="600">
        <v>0</v>
      </c>
      <c r="P539" s="592"/>
      <c r="Q539" s="826" t="s">
        <v>173</v>
      </c>
      <c r="R539" s="597" t="s">
        <v>92</v>
      </c>
      <c r="S539" s="599">
        <v>0</v>
      </c>
      <c r="T539" s="599">
        <v>0</v>
      </c>
      <c r="U539" s="599">
        <v>0</v>
      </c>
      <c r="V539" s="599">
        <v>0</v>
      </c>
      <c r="W539" s="599">
        <v>0</v>
      </c>
      <c r="X539" s="599">
        <v>0</v>
      </c>
      <c r="Y539" s="599">
        <v>0</v>
      </c>
      <c r="Z539" s="599">
        <v>0</v>
      </c>
      <c r="AA539" s="599">
        <v>0</v>
      </c>
      <c r="AB539" s="600">
        <v>0</v>
      </c>
      <c r="AC539" s="592"/>
      <c r="AD539" s="826" t="s">
        <v>173</v>
      </c>
      <c r="AE539" s="597" t="s">
        <v>92</v>
      </c>
      <c r="AF539" s="599">
        <v>0</v>
      </c>
      <c r="AG539" s="599">
        <v>0</v>
      </c>
      <c r="AH539" s="599">
        <v>0</v>
      </c>
      <c r="AI539" s="599">
        <v>1</v>
      </c>
      <c r="AJ539" s="599">
        <v>0</v>
      </c>
      <c r="AK539" s="599">
        <v>0</v>
      </c>
      <c r="AL539" s="599">
        <v>0</v>
      </c>
      <c r="AM539" s="599">
        <v>0</v>
      </c>
      <c r="AN539" s="599">
        <v>0</v>
      </c>
      <c r="AO539" s="600">
        <v>0</v>
      </c>
      <c r="AP539" s="591"/>
      <c r="AQ539" s="826" t="s">
        <v>173</v>
      </c>
      <c r="AR539" s="597" t="s">
        <v>92</v>
      </c>
      <c r="AS539" s="599">
        <v>0</v>
      </c>
      <c r="AT539" s="599">
        <v>0</v>
      </c>
      <c r="AU539" s="599">
        <v>0</v>
      </c>
      <c r="AV539" s="599">
        <v>1</v>
      </c>
      <c r="AW539" s="599">
        <v>0</v>
      </c>
      <c r="AX539" s="599">
        <v>0</v>
      </c>
      <c r="AY539" s="599">
        <v>0</v>
      </c>
      <c r="AZ539" s="599">
        <v>0</v>
      </c>
      <c r="BA539" s="599">
        <v>0</v>
      </c>
      <c r="BB539" s="600">
        <v>0</v>
      </c>
      <c r="BC539" s="592"/>
      <c r="BD539" s="826" t="s">
        <v>173</v>
      </c>
      <c r="BE539" s="597" t="s">
        <v>92</v>
      </c>
      <c r="BF539" s="599">
        <v>0</v>
      </c>
      <c r="BG539" s="599">
        <v>0</v>
      </c>
      <c r="BH539" s="599">
        <v>0</v>
      </c>
      <c r="BI539" s="599">
        <v>0</v>
      </c>
      <c r="BJ539" s="599">
        <v>0</v>
      </c>
      <c r="BK539" s="599">
        <v>0</v>
      </c>
      <c r="BL539" s="599">
        <v>0</v>
      </c>
      <c r="BM539" s="599">
        <v>0</v>
      </c>
      <c r="BN539" s="599">
        <v>0</v>
      </c>
      <c r="BO539" s="600">
        <v>0</v>
      </c>
      <c r="BP539"/>
      <c r="BQ539" s="826" t="s">
        <v>173</v>
      </c>
      <c r="BR539" s="597" t="s">
        <v>92</v>
      </c>
      <c r="BS539" s="599">
        <v>0</v>
      </c>
      <c r="BT539" s="599">
        <v>0</v>
      </c>
      <c r="BU539" s="599">
        <v>0</v>
      </c>
      <c r="BV539" s="599">
        <v>0</v>
      </c>
      <c r="BW539" s="599">
        <v>0</v>
      </c>
      <c r="BX539" s="599">
        <v>0</v>
      </c>
      <c r="BY539" s="599">
        <v>0</v>
      </c>
      <c r="BZ539" s="599">
        <v>0</v>
      </c>
      <c r="CA539" s="599">
        <v>0</v>
      </c>
      <c r="CB539" s="600">
        <v>0</v>
      </c>
      <c r="CC539" s="592"/>
      <c r="CD539" s="826" t="s">
        <v>173</v>
      </c>
      <c r="CE539" s="597" t="s">
        <v>92</v>
      </c>
      <c r="CF539" s="599">
        <v>0</v>
      </c>
      <c r="CG539" s="599">
        <v>0</v>
      </c>
      <c r="CH539" s="599">
        <v>0</v>
      </c>
      <c r="CI539" s="599">
        <v>1</v>
      </c>
      <c r="CJ539" s="599">
        <v>0</v>
      </c>
      <c r="CK539" s="599">
        <v>0</v>
      </c>
      <c r="CL539" s="599">
        <v>0</v>
      </c>
      <c r="CM539" s="599">
        <v>0</v>
      </c>
      <c r="CN539" s="599">
        <v>0</v>
      </c>
      <c r="CO539" s="600">
        <v>0</v>
      </c>
      <c r="CP539"/>
      <c r="CQ539" s="826" t="s">
        <v>173</v>
      </c>
      <c r="CR539" s="597" t="s">
        <v>92</v>
      </c>
      <c r="CS539" s="599">
        <v>0</v>
      </c>
      <c r="CT539" s="599">
        <v>0</v>
      </c>
      <c r="CU539" s="599">
        <v>0</v>
      </c>
      <c r="CV539" s="599">
        <v>1</v>
      </c>
      <c r="CW539" s="599">
        <v>0</v>
      </c>
      <c r="CX539" s="599">
        <v>0</v>
      </c>
      <c r="CY539" s="599">
        <v>0</v>
      </c>
      <c r="CZ539" s="599">
        <v>0</v>
      </c>
      <c r="DA539" s="599">
        <v>0</v>
      </c>
      <c r="DB539" s="600">
        <v>0</v>
      </c>
      <c r="DC539" s="592"/>
      <c r="DD539" s="826" t="s">
        <v>173</v>
      </c>
      <c r="DE539" s="597" t="s">
        <v>92</v>
      </c>
      <c r="DF539" s="599">
        <v>0</v>
      </c>
      <c r="DG539" s="599">
        <v>0</v>
      </c>
      <c r="DH539" s="599">
        <v>0</v>
      </c>
      <c r="DI539" s="599">
        <v>0</v>
      </c>
      <c r="DJ539" s="599">
        <v>0</v>
      </c>
      <c r="DK539" s="599">
        <v>0</v>
      </c>
      <c r="DL539" s="599">
        <v>0</v>
      </c>
      <c r="DM539" s="599">
        <v>0</v>
      </c>
      <c r="DN539" s="599">
        <v>0</v>
      </c>
      <c r="DO539" s="600">
        <v>0</v>
      </c>
    </row>
    <row r="540" spans="1:119" ht="13.5" customHeight="1" x14ac:dyDescent="0.2">
      <c r="A540"/>
      <c r="B540" s="838"/>
      <c r="C540" s="592"/>
      <c r="D540" s="827"/>
      <c r="E540" s="597">
        <v>1</v>
      </c>
      <c r="F540" s="599">
        <v>0</v>
      </c>
      <c r="G540" s="599">
        <v>0</v>
      </c>
      <c r="H540" s="599">
        <v>2</v>
      </c>
      <c r="I540" s="599">
        <v>1</v>
      </c>
      <c r="J540" s="599">
        <v>0</v>
      </c>
      <c r="K540" s="599">
        <v>0</v>
      </c>
      <c r="L540" s="599">
        <v>0</v>
      </c>
      <c r="M540" s="599">
        <v>0</v>
      </c>
      <c r="N540" s="599">
        <v>0</v>
      </c>
      <c r="O540" s="599">
        <v>0</v>
      </c>
      <c r="P540" s="592"/>
      <c r="Q540" s="827"/>
      <c r="R540" s="597">
        <v>1</v>
      </c>
      <c r="S540" s="599">
        <v>0</v>
      </c>
      <c r="T540" s="599">
        <v>0</v>
      </c>
      <c r="U540" s="599">
        <v>1</v>
      </c>
      <c r="V540" s="599">
        <v>0</v>
      </c>
      <c r="W540" s="599">
        <v>0</v>
      </c>
      <c r="X540" s="599">
        <v>0</v>
      </c>
      <c r="Y540" s="599">
        <v>0</v>
      </c>
      <c r="Z540" s="599">
        <v>0</v>
      </c>
      <c r="AA540" s="599">
        <v>0</v>
      </c>
      <c r="AB540" s="599">
        <v>0</v>
      </c>
      <c r="AC540" s="592"/>
      <c r="AD540" s="827"/>
      <c r="AE540" s="597">
        <v>1</v>
      </c>
      <c r="AF540" s="599">
        <v>0</v>
      </c>
      <c r="AG540" s="599">
        <v>0</v>
      </c>
      <c r="AH540" s="599">
        <v>1</v>
      </c>
      <c r="AI540" s="599">
        <v>1</v>
      </c>
      <c r="AJ540" s="599">
        <v>0</v>
      </c>
      <c r="AK540" s="599">
        <v>0</v>
      </c>
      <c r="AL540" s="599">
        <v>0</v>
      </c>
      <c r="AM540" s="599">
        <v>0</v>
      </c>
      <c r="AN540" s="599">
        <v>0</v>
      </c>
      <c r="AO540" s="599">
        <v>0</v>
      </c>
      <c r="AP540" s="591"/>
      <c r="AQ540" s="827"/>
      <c r="AR540" s="597">
        <v>1</v>
      </c>
      <c r="AS540" s="599">
        <v>0</v>
      </c>
      <c r="AT540" s="599">
        <v>0</v>
      </c>
      <c r="AU540" s="599">
        <v>1</v>
      </c>
      <c r="AV540" s="599">
        <v>0</v>
      </c>
      <c r="AW540" s="599">
        <v>0</v>
      </c>
      <c r="AX540" s="599">
        <v>0</v>
      </c>
      <c r="AY540" s="599">
        <v>0</v>
      </c>
      <c r="AZ540" s="599">
        <v>0</v>
      </c>
      <c r="BA540" s="599">
        <v>0</v>
      </c>
      <c r="BB540" s="599">
        <v>0</v>
      </c>
      <c r="BC540" s="592"/>
      <c r="BD540" s="827"/>
      <c r="BE540" s="597">
        <v>1</v>
      </c>
      <c r="BF540" s="599">
        <v>0</v>
      </c>
      <c r="BG540" s="599">
        <v>0</v>
      </c>
      <c r="BH540" s="599">
        <v>1</v>
      </c>
      <c r="BI540" s="599">
        <v>1</v>
      </c>
      <c r="BJ540" s="599">
        <v>0</v>
      </c>
      <c r="BK540" s="599">
        <v>0</v>
      </c>
      <c r="BL540" s="599">
        <v>0</v>
      </c>
      <c r="BM540" s="599">
        <v>0</v>
      </c>
      <c r="BN540" s="599">
        <v>0</v>
      </c>
      <c r="BO540" s="599">
        <v>0</v>
      </c>
      <c r="BP540"/>
      <c r="BQ540" s="827"/>
      <c r="BR540" s="597">
        <v>1</v>
      </c>
      <c r="BS540" s="599">
        <v>0</v>
      </c>
      <c r="BT540" s="599">
        <v>0</v>
      </c>
      <c r="BU540" s="599">
        <v>0</v>
      </c>
      <c r="BV540" s="599">
        <v>0</v>
      </c>
      <c r="BW540" s="599">
        <v>0</v>
      </c>
      <c r="BX540" s="599">
        <v>0</v>
      </c>
      <c r="BY540" s="599">
        <v>0</v>
      </c>
      <c r="BZ540" s="599">
        <v>0</v>
      </c>
      <c r="CA540" s="599">
        <v>0</v>
      </c>
      <c r="CB540" s="599">
        <v>0</v>
      </c>
      <c r="CC540" s="592"/>
      <c r="CD540" s="827"/>
      <c r="CE540" s="597">
        <v>1</v>
      </c>
      <c r="CF540" s="599">
        <v>0</v>
      </c>
      <c r="CG540" s="599">
        <v>0</v>
      </c>
      <c r="CH540" s="599">
        <v>2</v>
      </c>
      <c r="CI540" s="599">
        <v>1</v>
      </c>
      <c r="CJ540" s="599">
        <v>0</v>
      </c>
      <c r="CK540" s="599">
        <v>0</v>
      </c>
      <c r="CL540" s="599">
        <v>0</v>
      </c>
      <c r="CM540" s="599">
        <v>0</v>
      </c>
      <c r="CN540" s="599">
        <v>0</v>
      </c>
      <c r="CO540" s="599">
        <v>0</v>
      </c>
      <c r="CP540"/>
      <c r="CQ540" s="827"/>
      <c r="CR540" s="597">
        <v>1</v>
      </c>
      <c r="CS540" s="599">
        <v>0</v>
      </c>
      <c r="CT540" s="599">
        <v>0</v>
      </c>
      <c r="CU540" s="599">
        <v>2</v>
      </c>
      <c r="CV540" s="599">
        <v>1</v>
      </c>
      <c r="CW540" s="599">
        <v>0</v>
      </c>
      <c r="CX540" s="599">
        <v>0</v>
      </c>
      <c r="CY540" s="599">
        <v>0</v>
      </c>
      <c r="CZ540" s="599">
        <v>0</v>
      </c>
      <c r="DA540" s="599">
        <v>0</v>
      </c>
      <c r="DB540" s="599">
        <v>0</v>
      </c>
      <c r="DC540" s="592"/>
      <c r="DD540" s="827"/>
      <c r="DE540" s="597">
        <v>1</v>
      </c>
      <c r="DF540" s="599">
        <v>0</v>
      </c>
      <c r="DG540" s="599">
        <v>0</v>
      </c>
      <c r="DH540" s="599">
        <v>0</v>
      </c>
      <c r="DI540" s="599">
        <v>0</v>
      </c>
      <c r="DJ540" s="599">
        <v>0</v>
      </c>
      <c r="DK540" s="599">
        <v>0</v>
      </c>
      <c r="DL540" s="599">
        <v>0</v>
      </c>
      <c r="DM540" s="599">
        <v>0</v>
      </c>
      <c r="DN540" s="599">
        <v>0</v>
      </c>
      <c r="DO540" s="599">
        <v>0</v>
      </c>
    </row>
    <row r="541" spans="1:119" ht="13.5" customHeight="1" x14ac:dyDescent="0.2">
      <c r="A541"/>
      <c r="B541" s="838"/>
      <c r="C541" s="592"/>
      <c r="D541" s="827"/>
      <c r="E541" s="597" t="s">
        <v>45</v>
      </c>
      <c r="F541" s="599">
        <v>12</v>
      </c>
      <c r="G541" s="599">
        <v>52</v>
      </c>
      <c r="H541" s="599">
        <v>28</v>
      </c>
      <c r="I541" s="599">
        <v>16</v>
      </c>
      <c r="J541" s="599">
        <v>7</v>
      </c>
      <c r="K541" s="599">
        <v>1</v>
      </c>
      <c r="L541" s="599">
        <v>7</v>
      </c>
      <c r="M541" s="599">
        <v>0</v>
      </c>
      <c r="N541" s="599">
        <v>0</v>
      </c>
      <c r="O541" s="599">
        <v>0</v>
      </c>
      <c r="P541" s="592"/>
      <c r="Q541" s="827"/>
      <c r="R541" s="597" t="s">
        <v>45</v>
      </c>
      <c r="S541" s="599">
        <v>5</v>
      </c>
      <c r="T541" s="599">
        <v>29</v>
      </c>
      <c r="U541" s="599">
        <v>16</v>
      </c>
      <c r="V541" s="599">
        <v>12</v>
      </c>
      <c r="W541" s="599">
        <v>5</v>
      </c>
      <c r="X541" s="599">
        <v>1</v>
      </c>
      <c r="Y541" s="599">
        <v>3</v>
      </c>
      <c r="Z541" s="599">
        <v>0</v>
      </c>
      <c r="AA541" s="599">
        <v>0</v>
      </c>
      <c r="AB541" s="599">
        <v>0</v>
      </c>
      <c r="AC541" s="592"/>
      <c r="AD541" s="827"/>
      <c r="AE541" s="597" t="s">
        <v>45</v>
      </c>
      <c r="AF541" s="599">
        <v>7</v>
      </c>
      <c r="AG541" s="599">
        <v>23</v>
      </c>
      <c r="AH541" s="599">
        <v>12</v>
      </c>
      <c r="AI541" s="599">
        <v>4</v>
      </c>
      <c r="AJ541" s="599">
        <v>2</v>
      </c>
      <c r="AK541" s="599">
        <v>0</v>
      </c>
      <c r="AL541" s="599">
        <v>4</v>
      </c>
      <c r="AM541" s="599">
        <v>0</v>
      </c>
      <c r="AN541" s="599">
        <v>0</v>
      </c>
      <c r="AO541" s="599">
        <v>0</v>
      </c>
      <c r="AP541" s="591"/>
      <c r="AQ541" s="827"/>
      <c r="AR541" s="597" t="s">
        <v>45</v>
      </c>
      <c r="AS541" s="599">
        <v>4</v>
      </c>
      <c r="AT541" s="599">
        <v>25</v>
      </c>
      <c r="AU541" s="599">
        <v>11</v>
      </c>
      <c r="AV541" s="599">
        <v>11</v>
      </c>
      <c r="AW541" s="599">
        <v>2</v>
      </c>
      <c r="AX541" s="599">
        <v>1</v>
      </c>
      <c r="AY541" s="599">
        <v>1</v>
      </c>
      <c r="AZ541" s="599">
        <v>0</v>
      </c>
      <c r="BA541" s="599">
        <v>0</v>
      </c>
      <c r="BB541" s="599">
        <v>0</v>
      </c>
      <c r="BC541" s="592"/>
      <c r="BD541" s="827"/>
      <c r="BE541" s="597" t="s">
        <v>45</v>
      </c>
      <c r="BF541" s="599">
        <v>8</v>
      </c>
      <c r="BG541" s="599">
        <v>27</v>
      </c>
      <c r="BH541" s="599">
        <v>17</v>
      </c>
      <c r="BI541" s="599">
        <v>5</v>
      </c>
      <c r="BJ541" s="599">
        <v>5</v>
      </c>
      <c r="BK541" s="599">
        <v>0</v>
      </c>
      <c r="BL541" s="599">
        <v>6</v>
      </c>
      <c r="BM541" s="599">
        <v>0</v>
      </c>
      <c r="BN541" s="599">
        <v>0</v>
      </c>
      <c r="BO541" s="599">
        <v>0</v>
      </c>
      <c r="BP541"/>
      <c r="BQ541" s="827"/>
      <c r="BR541" s="597" t="s">
        <v>45</v>
      </c>
      <c r="BS541" s="599">
        <v>6</v>
      </c>
      <c r="BT541" s="599">
        <v>32</v>
      </c>
      <c r="BU541" s="599">
        <v>15</v>
      </c>
      <c r="BV541" s="599">
        <v>4</v>
      </c>
      <c r="BW541" s="599">
        <v>2</v>
      </c>
      <c r="BX541" s="599">
        <v>0</v>
      </c>
      <c r="BY541" s="599">
        <v>1</v>
      </c>
      <c r="BZ541" s="599">
        <v>0</v>
      </c>
      <c r="CA541" s="599">
        <v>0</v>
      </c>
      <c r="CB541" s="599">
        <v>0</v>
      </c>
      <c r="CC541" s="592"/>
      <c r="CD541" s="827"/>
      <c r="CE541" s="597" t="s">
        <v>45</v>
      </c>
      <c r="CF541" s="599">
        <v>6</v>
      </c>
      <c r="CG541" s="599">
        <v>20</v>
      </c>
      <c r="CH541" s="599">
        <v>13</v>
      </c>
      <c r="CI541" s="599">
        <v>12</v>
      </c>
      <c r="CJ541" s="599">
        <v>5</v>
      </c>
      <c r="CK541" s="599">
        <v>1</v>
      </c>
      <c r="CL541" s="599">
        <v>6</v>
      </c>
      <c r="CM541" s="599">
        <v>0</v>
      </c>
      <c r="CN541" s="599">
        <v>0</v>
      </c>
      <c r="CO541" s="599">
        <v>0</v>
      </c>
      <c r="CP541"/>
      <c r="CQ541" s="827"/>
      <c r="CR541" s="597" t="s">
        <v>45</v>
      </c>
      <c r="CS541" s="599">
        <v>7</v>
      </c>
      <c r="CT541" s="599">
        <v>16</v>
      </c>
      <c r="CU541" s="599">
        <v>19</v>
      </c>
      <c r="CV541" s="599">
        <v>11</v>
      </c>
      <c r="CW541" s="599">
        <v>5</v>
      </c>
      <c r="CX541" s="599">
        <v>1</v>
      </c>
      <c r="CY541" s="599">
        <v>6</v>
      </c>
      <c r="CZ541" s="599">
        <v>0</v>
      </c>
      <c r="DA541" s="599">
        <v>0</v>
      </c>
      <c r="DB541" s="599">
        <v>0</v>
      </c>
      <c r="DC541" s="592"/>
      <c r="DD541" s="827"/>
      <c r="DE541" s="597" t="s">
        <v>45</v>
      </c>
      <c r="DF541" s="599">
        <v>5</v>
      </c>
      <c r="DG541" s="599">
        <v>36</v>
      </c>
      <c r="DH541" s="599">
        <v>9</v>
      </c>
      <c r="DI541" s="599">
        <v>5</v>
      </c>
      <c r="DJ541" s="599">
        <v>2</v>
      </c>
      <c r="DK541" s="599">
        <v>0</v>
      </c>
      <c r="DL541" s="599">
        <v>1</v>
      </c>
      <c r="DM541" s="599">
        <v>0</v>
      </c>
      <c r="DN541" s="599">
        <v>0</v>
      </c>
      <c r="DO541" s="599">
        <v>0</v>
      </c>
    </row>
    <row r="542" spans="1:119" ht="13.5" customHeight="1" x14ac:dyDescent="0.2">
      <c r="A542"/>
      <c r="B542" s="838"/>
      <c r="C542" s="592"/>
      <c r="D542" s="827"/>
      <c r="E542" s="597" t="s">
        <v>33</v>
      </c>
      <c r="F542" s="599">
        <v>9</v>
      </c>
      <c r="G542" s="599">
        <v>42</v>
      </c>
      <c r="H542" s="599">
        <v>33</v>
      </c>
      <c r="I542" s="599">
        <v>28</v>
      </c>
      <c r="J542" s="599">
        <v>7</v>
      </c>
      <c r="K542" s="599">
        <v>6</v>
      </c>
      <c r="L542" s="599">
        <v>3</v>
      </c>
      <c r="M542" s="599">
        <v>2</v>
      </c>
      <c r="N542" s="599">
        <v>0</v>
      </c>
      <c r="O542" s="599">
        <v>0</v>
      </c>
      <c r="P542" s="592"/>
      <c r="Q542" s="827"/>
      <c r="R542" s="597" t="s">
        <v>33</v>
      </c>
      <c r="S542" s="599">
        <v>4</v>
      </c>
      <c r="T542" s="599">
        <v>33</v>
      </c>
      <c r="U542" s="599">
        <v>22</v>
      </c>
      <c r="V542" s="599">
        <v>25</v>
      </c>
      <c r="W542" s="599">
        <v>5</v>
      </c>
      <c r="X542" s="599">
        <v>4</v>
      </c>
      <c r="Y542" s="599">
        <v>2</v>
      </c>
      <c r="Z542" s="599">
        <v>1</v>
      </c>
      <c r="AA542" s="599">
        <v>0</v>
      </c>
      <c r="AB542" s="599">
        <v>0</v>
      </c>
      <c r="AC542" s="592"/>
      <c r="AD542" s="827"/>
      <c r="AE542" s="597" t="s">
        <v>33</v>
      </c>
      <c r="AF542" s="599">
        <v>5</v>
      </c>
      <c r="AG542" s="599">
        <v>9</v>
      </c>
      <c r="AH542" s="599">
        <v>11</v>
      </c>
      <c r="AI542" s="599">
        <v>3</v>
      </c>
      <c r="AJ542" s="599">
        <v>2</v>
      </c>
      <c r="AK542" s="599">
        <v>2</v>
      </c>
      <c r="AL542" s="599">
        <v>1</v>
      </c>
      <c r="AM542" s="599">
        <v>1</v>
      </c>
      <c r="AN542" s="599">
        <v>0</v>
      </c>
      <c r="AO542" s="599">
        <v>0</v>
      </c>
      <c r="AP542" s="591"/>
      <c r="AQ542" s="827"/>
      <c r="AR542" s="597" t="s">
        <v>33</v>
      </c>
      <c r="AS542" s="599">
        <v>6</v>
      </c>
      <c r="AT542" s="599">
        <v>24</v>
      </c>
      <c r="AU542" s="599">
        <v>14</v>
      </c>
      <c r="AV542" s="599">
        <v>10</v>
      </c>
      <c r="AW542" s="599">
        <v>3</v>
      </c>
      <c r="AX542" s="599">
        <v>1</v>
      </c>
      <c r="AY542" s="599">
        <v>0</v>
      </c>
      <c r="AZ542" s="599">
        <v>1</v>
      </c>
      <c r="BA542" s="599">
        <v>0</v>
      </c>
      <c r="BB542" s="599">
        <v>0</v>
      </c>
      <c r="BC542" s="592"/>
      <c r="BD542" s="827"/>
      <c r="BE542" s="597" t="s">
        <v>33</v>
      </c>
      <c r="BF542" s="599">
        <v>3</v>
      </c>
      <c r="BG542" s="599">
        <v>18</v>
      </c>
      <c r="BH542" s="599">
        <v>19</v>
      </c>
      <c r="BI542" s="599">
        <v>18</v>
      </c>
      <c r="BJ542" s="599">
        <v>4</v>
      </c>
      <c r="BK542" s="599">
        <v>5</v>
      </c>
      <c r="BL542" s="599">
        <v>3</v>
      </c>
      <c r="BM542" s="599">
        <v>1</v>
      </c>
      <c r="BN542" s="599">
        <v>0</v>
      </c>
      <c r="BO542" s="599">
        <v>0</v>
      </c>
      <c r="BP542"/>
      <c r="BQ542" s="827"/>
      <c r="BR542" s="597" t="s">
        <v>33</v>
      </c>
      <c r="BS542" s="599">
        <v>6</v>
      </c>
      <c r="BT542" s="599">
        <v>19</v>
      </c>
      <c r="BU542" s="599">
        <v>12</v>
      </c>
      <c r="BV542" s="599">
        <v>5</v>
      </c>
      <c r="BW542" s="599">
        <v>1</v>
      </c>
      <c r="BX542" s="599">
        <v>1</v>
      </c>
      <c r="BY542" s="599">
        <v>2</v>
      </c>
      <c r="BZ542" s="599">
        <v>0</v>
      </c>
      <c r="CA542" s="599">
        <v>0</v>
      </c>
      <c r="CB542" s="599">
        <v>0</v>
      </c>
      <c r="CC542" s="592"/>
      <c r="CD542" s="827"/>
      <c r="CE542" s="597" t="s">
        <v>33</v>
      </c>
      <c r="CF542" s="599">
        <v>3</v>
      </c>
      <c r="CG542" s="599">
        <v>23</v>
      </c>
      <c r="CH542" s="599">
        <v>21</v>
      </c>
      <c r="CI542" s="599">
        <v>23</v>
      </c>
      <c r="CJ542" s="599">
        <v>6</v>
      </c>
      <c r="CK542" s="599">
        <v>5</v>
      </c>
      <c r="CL542" s="599">
        <v>1</v>
      </c>
      <c r="CM542" s="599">
        <v>2</v>
      </c>
      <c r="CN542" s="599">
        <v>0</v>
      </c>
      <c r="CO542" s="599">
        <v>0</v>
      </c>
      <c r="CP542"/>
      <c r="CQ542" s="827"/>
      <c r="CR542" s="597" t="s">
        <v>33</v>
      </c>
      <c r="CS542" s="599">
        <v>3</v>
      </c>
      <c r="CT542" s="599">
        <v>11</v>
      </c>
      <c r="CU542" s="599">
        <v>9</v>
      </c>
      <c r="CV542" s="599">
        <v>14</v>
      </c>
      <c r="CW542" s="599">
        <v>4</v>
      </c>
      <c r="CX542" s="599">
        <v>4</v>
      </c>
      <c r="CY542" s="599">
        <v>3</v>
      </c>
      <c r="CZ542" s="599">
        <v>1</v>
      </c>
      <c r="DA542" s="599">
        <v>0</v>
      </c>
      <c r="DB542" s="599">
        <v>0</v>
      </c>
      <c r="DC542" s="592"/>
      <c r="DD542" s="827"/>
      <c r="DE542" s="597" t="s">
        <v>33</v>
      </c>
      <c r="DF542" s="599">
        <v>6</v>
      </c>
      <c r="DG542" s="599">
        <v>31</v>
      </c>
      <c r="DH542" s="599">
        <v>24</v>
      </c>
      <c r="DI542" s="599">
        <v>14</v>
      </c>
      <c r="DJ542" s="599">
        <v>3</v>
      </c>
      <c r="DK542" s="599">
        <v>2</v>
      </c>
      <c r="DL542" s="599">
        <v>0</v>
      </c>
      <c r="DM542" s="599">
        <v>1</v>
      </c>
      <c r="DN542" s="599">
        <v>0</v>
      </c>
      <c r="DO542" s="599">
        <v>0</v>
      </c>
    </row>
    <row r="543" spans="1:119" ht="13.5" customHeight="1" x14ac:dyDescent="0.2">
      <c r="A543"/>
      <c r="B543" s="838"/>
      <c r="C543" s="592"/>
      <c r="D543" s="827"/>
      <c r="E543" s="597" t="s">
        <v>34</v>
      </c>
      <c r="F543" s="599">
        <v>18</v>
      </c>
      <c r="G543" s="599">
        <v>63</v>
      </c>
      <c r="H543" s="599">
        <v>93</v>
      </c>
      <c r="I543" s="599">
        <v>67</v>
      </c>
      <c r="J543" s="599">
        <v>21</v>
      </c>
      <c r="K543" s="599">
        <v>13</v>
      </c>
      <c r="L543" s="599">
        <v>1</v>
      </c>
      <c r="M543" s="599">
        <v>0</v>
      </c>
      <c r="N543" s="599">
        <v>0</v>
      </c>
      <c r="O543" s="599">
        <v>0</v>
      </c>
      <c r="P543" s="592"/>
      <c r="Q543" s="827"/>
      <c r="R543" s="597" t="s">
        <v>34</v>
      </c>
      <c r="S543" s="599">
        <v>8</v>
      </c>
      <c r="T543" s="599">
        <v>43</v>
      </c>
      <c r="U543" s="599">
        <v>70</v>
      </c>
      <c r="V543" s="599">
        <v>52</v>
      </c>
      <c r="W543" s="599">
        <v>15</v>
      </c>
      <c r="X543" s="599">
        <v>12</v>
      </c>
      <c r="Y543" s="599">
        <v>1</v>
      </c>
      <c r="Z543" s="599">
        <v>0</v>
      </c>
      <c r="AA543" s="599">
        <v>0</v>
      </c>
      <c r="AB543" s="599">
        <v>0</v>
      </c>
      <c r="AC543" s="592"/>
      <c r="AD543" s="827"/>
      <c r="AE543" s="597" t="s">
        <v>34</v>
      </c>
      <c r="AF543" s="599">
        <v>10</v>
      </c>
      <c r="AG543" s="599">
        <v>20</v>
      </c>
      <c r="AH543" s="599">
        <v>23</v>
      </c>
      <c r="AI543" s="599">
        <v>15</v>
      </c>
      <c r="AJ543" s="599">
        <v>6</v>
      </c>
      <c r="AK543" s="599">
        <v>1</v>
      </c>
      <c r="AL543" s="599">
        <v>0</v>
      </c>
      <c r="AM543" s="599">
        <v>0</v>
      </c>
      <c r="AN543" s="599">
        <v>0</v>
      </c>
      <c r="AO543" s="599">
        <v>0</v>
      </c>
      <c r="AP543" s="591"/>
      <c r="AQ543" s="827"/>
      <c r="AR543" s="597" t="s">
        <v>34</v>
      </c>
      <c r="AS543" s="599">
        <v>7</v>
      </c>
      <c r="AT543" s="599">
        <v>22</v>
      </c>
      <c r="AU543" s="599">
        <v>44</v>
      </c>
      <c r="AV543" s="599">
        <v>21</v>
      </c>
      <c r="AW543" s="599">
        <v>9</v>
      </c>
      <c r="AX543" s="599">
        <v>3</v>
      </c>
      <c r="AY543" s="599">
        <v>0</v>
      </c>
      <c r="AZ543" s="599">
        <v>0</v>
      </c>
      <c r="BA543" s="599">
        <v>0</v>
      </c>
      <c r="BB543" s="599">
        <v>0</v>
      </c>
      <c r="BC543" s="592"/>
      <c r="BD543" s="827"/>
      <c r="BE543" s="597" t="s">
        <v>34</v>
      </c>
      <c r="BF543" s="599">
        <v>11</v>
      </c>
      <c r="BG543" s="599">
        <v>41</v>
      </c>
      <c r="BH543" s="599">
        <v>49</v>
      </c>
      <c r="BI543" s="599">
        <v>46</v>
      </c>
      <c r="BJ543" s="599">
        <v>12</v>
      </c>
      <c r="BK543" s="599">
        <v>10</v>
      </c>
      <c r="BL543" s="599">
        <v>1</v>
      </c>
      <c r="BM543" s="599">
        <v>0</v>
      </c>
      <c r="BN543" s="599">
        <v>0</v>
      </c>
      <c r="BO543" s="599">
        <v>0</v>
      </c>
      <c r="BP543"/>
      <c r="BQ543" s="827"/>
      <c r="BR543" s="597" t="s">
        <v>34</v>
      </c>
      <c r="BS543" s="599">
        <v>6</v>
      </c>
      <c r="BT543" s="599">
        <v>23</v>
      </c>
      <c r="BU543" s="599">
        <v>30</v>
      </c>
      <c r="BV543" s="599">
        <v>21</v>
      </c>
      <c r="BW543" s="599">
        <v>5</v>
      </c>
      <c r="BX543" s="599">
        <v>3</v>
      </c>
      <c r="BY543" s="599">
        <v>0</v>
      </c>
      <c r="BZ543" s="599">
        <v>0</v>
      </c>
      <c r="CA543" s="599">
        <v>0</v>
      </c>
      <c r="CB543" s="599">
        <v>0</v>
      </c>
      <c r="CC543" s="592"/>
      <c r="CD543" s="827"/>
      <c r="CE543" s="597" t="s">
        <v>34</v>
      </c>
      <c r="CF543" s="599">
        <v>12</v>
      </c>
      <c r="CG543" s="599">
        <v>40</v>
      </c>
      <c r="CH543" s="599">
        <v>63</v>
      </c>
      <c r="CI543" s="599">
        <v>46</v>
      </c>
      <c r="CJ543" s="599">
        <v>16</v>
      </c>
      <c r="CK543" s="599">
        <v>10</v>
      </c>
      <c r="CL543" s="599">
        <v>1</v>
      </c>
      <c r="CM543" s="599">
        <v>0</v>
      </c>
      <c r="CN543" s="599">
        <v>0</v>
      </c>
      <c r="CO543" s="599">
        <v>0</v>
      </c>
      <c r="CP543"/>
      <c r="CQ543" s="827"/>
      <c r="CR543" s="597" t="s">
        <v>34</v>
      </c>
      <c r="CS543" s="599">
        <v>5</v>
      </c>
      <c r="CT543" s="599">
        <v>16</v>
      </c>
      <c r="CU543" s="599">
        <v>39</v>
      </c>
      <c r="CV543" s="599">
        <v>27</v>
      </c>
      <c r="CW543" s="599">
        <v>8</v>
      </c>
      <c r="CX543" s="599">
        <v>9</v>
      </c>
      <c r="CY543" s="599">
        <v>1</v>
      </c>
      <c r="CZ543" s="599">
        <v>0</v>
      </c>
      <c r="DA543" s="599">
        <v>0</v>
      </c>
      <c r="DB543" s="599">
        <v>0</v>
      </c>
      <c r="DC543" s="592"/>
      <c r="DD543" s="827"/>
      <c r="DE543" s="597" t="s">
        <v>34</v>
      </c>
      <c r="DF543" s="599">
        <v>13</v>
      </c>
      <c r="DG543" s="599">
        <v>47</v>
      </c>
      <c r="DH543" s="599">
        <v>54</v>
      </c>
      <c r="DI543" s="599">
        <v>40</v>
      </c>
      <c r="DJ543" s="599">
        <v>13</v>
      </c>
      <c r="DK543" s="599">
        <v>4</v>
      </c>
      <c r="DL543" s="599">
        <v>0</v>
      </c>
      <c r="DM543" s="599">
        <v>0</v>
      </c>
      <c r="DN543" s="599">
        <v>0</v>
      </c>
      <c r="DO543" s="599">
        <v>0</v>
      </c>
    </row>
    <row r="544" spans="1:119" ht="13.5" customHeight="1" x14ac:dyDescent="0.2">
      <c r="A544"/>
      <c r="B544" s="838"/>
      <c r="C544" s="592"/>
      <c r="D544" s="827"/>
      <c r="E544" s="597" t="s">
        <v>35</v>
      </c>
      <c r="F544" s="599">
        <v>32</v>
      </c>
      <c r="G544" s="599">
        <v>111</v>
      </c>
      <c r="H544" s="599">
        <v>184</v>
      </c>
      <c r="I544" s="599">
        <v>165</v>
      </c>
      <c r="J544" s="599">
        <v>90</v>
      </c>
      <c r="K544" s="599">
        <v>50</v>
      </c>
      <c r="L544" s="599">
        <v>17</v>
      </c>
      <c r="M544" s="599">
        <v>3</v>
      </c>
      <c r="N544" s="599">
        <v>0</v>
      </c>
      <c r="O544" s="599">
        <v>1</v>
      </c>
      <c r="P544" s="592"/>
      <c r="Q544" s="827"/>
      <c r="R544" s="597" t="s">
        <v>35</v>
      </c>
      <c r="S544" s="599">
        <v>14</v>
      </c>
      <c r="T544" s="599">
        <v>80</v>
      </c>
      <c r="U544" s="599">
        <v>136</v>
      </c>
      <c r="V544" s="599">
        <v>130</v>
      </c>
      <c r="W544" s="599">
        <v>73</v>
      </c>
      <c r="X544" s="599">
        <v>42</v>
      </c>
      <c r="Y544" s="599">
        <v>14</v>
      </c>
      <c r="Z544" s="599">
        <v>3</v>
      </c>
      <c r="AA544" s="599">
        <v>0</v>
      </c>
      <c r="AB544" s="599">
        <v>0</v>
      </c>
      <c r="AC544" s="592"/>
      <c r="AD544" s="827"/>
      <c r="AE544" s="597" t="s">
        <v>35</v>
      </c>
      <c r="AF544" s="599">
        <v>18</v>
      </c>
      <c r="AG544" s="599">
        <v>31</v>
      </c>
      <c r="AH544" s="599">
        <v>48</v>
      </c>
      <c r="AI544" s="599">
        <v>35</v>
      </c>
      <c r="AJ544" s="599">
        <v>17</v>
      </c>
      <c r="AK544" s="599">
        <v>8</v>
      </c>
      <c r="AL544" s="599">
        <v>3</v>
      </c>
      <c r="AM544" s="599">
        <v>0</v>
      </c>
      <c r="AN544" s="599">
        <v>0</v>
      </c>
      <c r="AO544" s="599">
        <v>1</v>
      </c>
      <c r="AP544" s="591"/>
      <c r="AQ544" s="827"/>
      <c r="AR544" s="597" t="s">
        <v>35</v>
      </c>
      <c r="AS544" s="599">
        <v>12</v>
      </c>
      <c r="AT544" s="599">
        <v>52</v>
      </c>
      <c r="AU544" s="599">
        <v>69</v>
      </c>
      <c r="AV544" s="599">
        <v>62</v>
      </c>
      <c r="AW544" s="599">
        <v>25</v>
      </c>
      <c r="AX544" s="599">
        <v>19</v>
      </c>
      <c r="AY544" s="599">
        <v>7</v>
      </c>
      <c r="AZ544" s="599">
        <v>1</v>
      </c>
      <c r="BA544" s="599">
        <v>0</v>
      </c>
      <c r="BB544" s="599">
        <v>0</v>
      </c>
      <c r="BC544" s="592"/>
      <c r="BD544" s="827"/>
      <c r="BE544" s="597" t="s">
        <v>35</v>
      </c>
      <c r="BF544" s="599">
        <v>20</v>
      </c>
      <c r="BG544" s="599">
        <v>59</v>
      </c>
      <c r="BH544" s="599">
        <v>115</v>
      </c>
      <c r="BI544" s="599">
        <v>103</v>
      </c>
      <c r="BJ544" s="599">
        <v>65</v>
      </c>
      <c r="BK544" s="599">
        <v>31</v>
      </c>
      <c r="BL544" s="599">
        <v>10</v>
      </c>
      <c r="BM544" s="599">
        <v>2</v>
      </c>
      <c r="BN544" s="599">
        <v>0</v>
      </c>
      <c r="BO544" s="599">
        <v>1</v>
      </c>
      <c r="BP544"/>
      <c r="BQ544" s="827"/>
      <c r="BR544" s="597" t="s">
        <v>35</v>
      </c>
      <c r="BS544" s="599">
        <v>8</v>
      </c>
      <c r="BT544" s="599">
        <v>37</v>
      </c>
      <c r="BU544" s="599">
        <v>42</v>
      </c>
      <c r="BV544" s="599">
        <v>31</v>
      </c>
      <c r="BW544" s="599">
        <v>14</v>
      </c>
      <c r="BX544" s="599">
        <v>10</v>
      </c>
      <c r="BY544" s="599">
        <v>2</v>
      </c>
      <c r="BZ544" s="599">
        <v>1</v>
      </c>
      <c r="CA544" s="599">
        <v>0</v>
      </c>
      <c r="CB544" s="599">
        <v>1</v>
      </c>
      <c r="CC544" s="592"/>
      <c r="CD544" s="827"/>
      <c r="CE544" s="597" t="s">
        <v>35</v>
      </c>
      <c r="CF544" s="599">
        <v>24</v>
      </c>
      <c r="CG544" s="599">
        <v>74</v>
      </c>
      <c r="CH544" s="599">
        <v>142</v>
      </c>
      <c r="CI544" s="599">
        <v>134</v>
      </c>
      <c r="CJ544" s="599">
        <v>76</v>
      </c>
      <c r="CK544" s="599">
        <v>40</v>
      </c>
      <c r="CL544" s="599">
        <v>15</v>
      </c>
      <c r="CM544" s="599">
        <v>2</v>
      </c>
      <c r="CN544" s="599">
        <v>0</v>
      </c>
      <c r="CO544" s="599">
        <v>0</v>
      </c>
      <c r="CP544"/>
      <c r="CQ544" s="827"/>
      <c r="CR544" s="597" t="s">
        <v>35</v>
      </c>
      <c r="CS544" s="599">
        <v>7</v>
      </c>
      <c r="CT544" s="599">
        <v>28</v>
      </c>
      <c r="CU544" s="599">
        <v>56</v>
      </c>
      <c r="CV544" s="599">
        <v>56</v>
      </c>
      <c r="CW544" s="599">
        <v>35</v>
      </c>
      <c r="CX544" s="599">
        <v>20</v>
      </c>
      <c r="CY544" s="599">
        <v>11</v>
      </c>
      <c r="CZ544" s="599">
        <v>2</v>
      </c>
      <c r="DA544" s="599">
        <v>0</v>
      </c>
      <c r="DB544" s="599">
        <v>0</v>
      </c>
      <c r="DC544" s="592"/>
      <c r="DD544" s="827"/>
      <c r="DE544" s="597" t="s">
        <v>35</v>
      </c>
      <c r="DF544" s="599">
        <v>25</v>
      </c>
      <c r="DG544" s="599">
        <v>83</v>
      </c>
      <c r="DH544" s="599">
        <v>128</v>
      </c>
      <c r="DI544" s="599">
        <v>109</v>
      </c>
      <c r="DJ544" s="599">
        <v>55</v>
      </c>
      <c r="DK544" s="599">
        <v>30</v>
      </c>
      <c r="DL544" s="599">
        <v>6</v>
      </c>
      <c r="DM544" s="599">
        <v>1</v>
      </c>
      <c r="DN544" s="599">
        <v>0</v>
      </c>
      <c r="DO544" s="599">
        <v>1</v>
      </c>
    </row>
    <row r="545" spans="1:119" ht="13.5" customHeight="1" x14ac:dyDescent="0.2">
      <c r="A545"/>
      <c r="B545" s="838"/>
      <c r="C545" s="592"/>
      <c r="D545" s="827"/>
      <c r="E545" s="597" t="s">
        <v>36</v>
      </c>
      <c r="F545" s="599">
        <v>36</v>
      </c>
      <c r="G545" s="599">
        <v>209</v>
      </c>
      <c r="H545" s="599">
        <v>357</v>
      </c>
      <c r="I545" s="599">
        <v>438</v>
      </c>
      <c r="J545" s="599">
        <v>226</v>
      </c>
      <c r="K545" s="599">
        <v>156</v>
      </c>
      <c r="L545" s="599">
        <v>102</v>
      </c>
      <c r="M545" s="599">
        <v>36</v>
      </c>
      <c r="N545" s="599">
        <v>2</v>
      </c>
      <c r="O545" s="599">
        <v>4</v>
      </c>
      <c r="P545" s="592"/>
      <c r="Q545" s="827"/>
      <c r="R545" s="597" t="s">
        <v>36</v>
      </c>
      <c r="S545" s="599">
        <v>12</v>
      </c>
      <c r="T545" s="599">
        <v>118</v>
      </c>
      <c r="U545" s="599">
        <v>257</v>
      </c>
      <c r="V545" s="599">
        <v>323</v>
      </c>
      <c r="W545" s="599">
        <v>175</v>
      </c>
      <c r="X545" s="599">
        <v>131</v>
      </c>
      <c r="Y545" s="599">
        <v>80</v>
      </c>
      <c r="Z545" s="599">
        <v>29</v>
      </c>
      <c r="AA545" s="599">
        <v>2</v>
      </c>
      <c r="AB545" s="599">
        <v>2</v>
      </c>
      <c r="AC545" s="592"/>
      <c r="AD545" s="827"/>
      <c r="AE545" s="597" t="s">
        <v>36</v>
      </c>
      <c r="AF545" s="599">
        <v>24</v>
      </c>
      <c r="AG545" s="599">
        <v>91</v>
      </c>
      <c r="AH545" s="599">
        <v>100</v>
      </c>
      <c r="AI545" s="599">
        <v>115</v>
      </c>
      <c r="AJ545" s="599">
        <v>51</v>
      </c>
      <c r="AK545" s="599">
        <v>25</v>
      </c>
      <c r="AL545" s="599">
        <v>22</v>
      </c>
      <c r="AM545" s="599">
        <v>7</v>
      </c>
      <c r="AN545" s="599">
        <v>0</v>
      </c>
      <c r="AO545" s="599">
        <v>2</v>
      </c>
      <c r="AP545" s="591"/>
      <c r="AQ545" s="827"/>
      <c r="AR545" s="597" t="s">
        <v>36</v>
      </c>
      <c r="AS545" s="599">
        <v>16</v>
      </c>
      <c r="AT545" s="599">
        <v>84</v>
      </c>
      <c r="AU545" s="599">
        <v>139</v>
      </c>
      <c r="AV545" s="599">
        <v>147</v>
      </c>
      <c r="AW545" s="599">
        <v>76</v>
      </c>
      <c r="AX545" s="599">
        <v>46</v>
      </c>
      <c r="AY545" s="599">
        <v>31</v>
      </c>
      <c r="AZ545" s="599">
        <v>13</v>
      </c>
      <c r="BA545" s="599">
        <v>0</v>
      </c>
      <c r="BB545" s="599">
        <v>2</v>
      </c>
      <c r="BC545" s="592"/>
      <c r="BD545" s="827"/>
      <c r="BE545" s="597" t="s">
        <v>36</v>
      </c>
      <c r="BF545" s="599">
        <v>20</v>
      </c>
      <c r="BG545" s="599">
        <v>125</v>
      </c>
      <c r="BH545" s="599">
        <v>218</v>
      </c>
      <c r="BI545" s="599">
        <v>291</v>
      </c>
      <c r="BJ545" s="599">
        <v>150</v>
      </c>
      <c r="BK545" s="599">
        <v>110</v>
      </c>
      <c r="BL545" s="599">
        <v>71</v>
      </c>
      <c r="BM545" s="599">
        <v>23</v>
      </c>
      <c r="BN545" s="599">
        <v>2</v>
      </c>
      <c r="BO545" s="599">
        <v>2</v>
      </c>
      <c r="BP545"/>
      <c r="BQ545" s="827"/>
      <c r="BR545" s="597" t="s">
        <v>36</v>
      </c>
      <c r="BS545" s="599">
        <v>5</v>
      </c>
      <c r="BT545" s="599">
        <v>39</v>
      </c>
      <c r="BU545" s="599">
        <v>57</v>
      </c>
      <c r="BV545" s="599">
        <v>49</v>
      </c>
      <c r="BW545" s="599">
        <v>27</v>
      </c>
      <c r="BX545" s="599">
        <v>15</v>
      </c>
      <c r="BY545" s="599">
        <v>14</v>
      </c>
      <c r="BZ545" s="599">
        <v>5</v>
      </c>
      <c r="CA545" s="599">
        <v>0</v>
      </c>
      <c r="CB545" s="599">
        <v>0</v>
      </c>
      <c r="CC545" s="592"/>
      <c r="CD545" s="827"/>
      <c r="CE545" s="597" t="s">
        <v>36</v>
      </c>
      <c r="CF545" s="599">
        <v>31</v>
      </c>
      <c r="CG545" s="599">
        <v>170</v>
      </c>
      <c r="CH545" s="599">
        <v>300</v>
      </c>
      <c r="CI545" s="599">
        <v>389</v>
      </c>
      <c r="CJ545" s="599">
        <v>199</v>
      </c>
      <c r="CK545" s="599">
        <v>141</v>
      </c>
      <c r="CL545" s="599">
        <v>88</v>
      </c>
      <c r="CM545" s="599">
        <v>31</v>
      </c>
      <c r="CN545" s="599">
        <v>2</v>
      </c>
      <c r="CO545" s="599">
        <v>4</v>
      </c>
      <c r="CP545"/>
      <c r="CQ545" s="827"/>
      <c r="CR545" s="597" t="s">
        <v>36</v>
      </c>
      <c r="CS545" s="599">
        <v>4</v>
      </c>
      <c r="CT545" s="599">
        <v>48</v>
      </c>
      <c r="CU545" s="599">
        <v>88</v>
      </c>
      <c r="CV545" s="599">
        <v>124</v>
      </c>
      <c r="CW545" s="599">
        <v>70</v>
      </c>
      <c r="CX545" s="599">
        <v>59</v>
      </c>
      <c r="CY545" s="599">
        <v>38</v>
      </c>
      <c r="CZ545" s="599">
        <v>14</v>
      </c>
      <c r="DA545" s="599">
        <v>0</v>
      </c>
      <c r="DB545" s="599">
        <v>2</v>
      </c>
      <c r="DC545" s="592"/>
      <c r="DD545" s="827"/>
      <c r="DE545" s="597" t="s">
        <v>36</v>
      </c>
      <c r="DF545" s="599">
        <v>32</v>
      </c>
      <c r="DG545" s="599">
        <v>161</v>
      </c>
      <c r="DH545" s="599">
        <v>269</v>
      </c>
      <c r="DI545" s="599">
        <v>314</v>
      </c>
      <c r="DJ545" s="599">
        <v>156</v>
      </c>
      <c r="DK545" s="599">
        <v>97</v>
      </c>
      <c r="DL545" s="599">
        <v>64</v>
      </c>
      <c r="DM545" s="599">
        <v>22</v>
      </c>
      <c r="DN545" s="599">
        <v>2</v>
      </c>
      <c r="DO545" s="599">
        <v>2</v>
      </c>
    </row>
    <row r="546" spans="1:119" ht="13.5" customHeight="1" x14ac:dyDescent="0.2">
      <c r="A546"/>
      <c r="B546" s="838"/>
      <c r="C546" s="592"/>
      <c r="D546" s="827"/>
      <c r="E546" s="597" t="s">
        <v>37</v>
      </c>
      <c r="F546" s="599">
        <v>58</v>
      </c>
      <c r="G546" s="599">
        <v>268</v>
      </c>
      <c r="H546" s="599">
        <v>513</v>
      </c>
      <c r="I546" s="599">
        <v>871</v>
      </c>
      <c r="J546" s="599">
        <v>627</v>
      </c>
      <c r="K546" s="599">
        <v>517</v>
      </c>
      <c r="L546" s="599">
        <v>328</v>
      </c>
      <c r="M546" s="599">
        <v>101</v>
      </c>
      <c r="N546" s="599">
        <v>42</v>
      </c>
      <c r="O546" s="599">
        <v>13</v>
      </c>
      <c r="P546" s="592"/>
      <c r="Q546" s="827"/>
      <c r="R546" s="597" t="s">
        <v>37</v>
      </c>
      <c r="S546" s="599">
        <v>22</v>
      </c>
      <c r="T546" s="599">
        <v>158</v>
      </c>
      <c r="U546" s="599">
        <v>327</v>
      </c>
      <c r="V546" s="599">
        <v>602</v>
      </c>
      <c r="W546" s="599">
        <v>486</v>
      </c>
      <c r="X546" s="599">
        <v>403</v>
      </c>
      <c r="Y546" s="599">
        <v>266</v>
      </c>
      <c r="Z546" s="599">
        <v>85</v>
      </c>
      <c r="AA546" s="599">
        <v>39</v>
      </c>
      <c r="AB546" s="599">
        <v>11</v>
      </c>
      <c r="AC546" s="592"/>
      <c r="AD546" s="827"/>
      <c r="AE546" s="597" t="s">
        <v>37</v>
      </c>
      <c r="AF546" s="599">
        <v>36</v>
      </c>
      <c r="AG546" s="599">
        <v>110</v>
      </c>
      <c r="AH546" s="599">
        <v>186</v>
      </c>
      <c r="AI546" s="599">
        <v>269</v>
      </c>
      <c r="AJ546" s="599">
        <v>141</v>
      </c>
      <c r="AK546" s="599">
        <v>114</v>
      </c>
      <c r="AL546" s="599">
        <v>62</v>
      </c>
      <c r="AM546" s="599">
        <v>16</v>
      </c>
      <c r="AN546" s="599">
        <v>3</v>
      </c>
      <c r="AO546" s="599">
        <v>2</v>
      </c>
      <c r="AP546" s="591"/>
      <c r="AQ546" s="827"/>
      <c r="AR546" s="597" t="s">
        <v>37</v>
      </c>
      <c r="AS546" s="599">
        <v>31</v>
      </c>
      <c r="AT546" s="599">
        <v>124</v>
      </c>
      <c r="AU546" s="599">
        <v>205</v>
      </c>
      <c r="AV546" s="599">
        <v>281</v>
      </c>
      <c r="AW546" s="599">
        <v>193</v>
      </c>
      <c r="AX546" s="599">
        <v>168</v>
      </c>
      <c r="AY546" s="599">
        <v>97</v>
      </c>
      <c r="AZ546" s="599">
        <v>28</v>
      </c>
      <c r="BA546" s="599">
        <v>14</v>
      </c>
      <c r="BB546" s="599">
        <v>6</v>
      </c>
      <c r="BC546" s="592"/>
      <c r="BD546" s="827"/>
      <c r="BE546" s="597" t="s">
        <v>37</v>
      </c>
      <c r="BF546" s="599">
        <v>27</v>
      </c>
      <c r="BG546" s="599">
        <v>144</v>
      </c>
      <c r="BH546" s="599">
        <v>308</v>
      </c>
      <c r="BI546" s="599">
        <v>590</v>
      </c>
      <c r="BJ546" s="599">
        <v>434</v>
      </c>
      <c r="BK546" s="599">
        <v>349</v>
      </c>
      <c r="BL546" s="599">
        <v>231</v>
      </c>
      <c r="BM546" s="599">
        <v>73</v>
      </c>
      <c r="BN546" s="599">
        <v>28</v>
      </c>
      <c r="BO546" s="599">
        <v>7</v>
      </c>
      <c r="BP546"/>
      <c r="BQ546" s="827"/>
      <c r="BR546" s="597" t="s">
        <v>37</v>
      </c>
      <c r="BS546" s="599">
        <v>11</v>
      </c>
      <c r="BT546" s="599">
        <v>37</v>
      </c>
      <c r="BU546" s="599">
        <v>49</v>
      </c>
      <c r="BV546" s="599">
        <v>71</v>
      </c>
      <c r="BW546" s="599">
        <v>40</v>
      </c>
      <c r="BX546" s="599">
        <v>38</v>
      </c>
      <c r="BY546" s="599">
        <v>26</v>
      </c>
      <c r="BZ546" s="599">
        <v>5</v>
      </c>
      <c r="CA546" s="599">
        <v>1</v>
      </c>
      <c r="CB546" s="599">
        <v>0</v>
      </c>
      <c r="CC546" s="592"/>
      <c r="CD546" s="827"/>
      <c r="CE546" s="597" t="s">
        <v>37</v>
      </c>
      <c r="CF546" s="599">
        <v>47</v>
      </c>
      <c r="CG546" s="599">
        <v>231</v>
      </c>
      <c r="CH546" s="599">
        <v>464</v>
      </c>
      <c r="CI546" s="599">
        <v>800</v>
      </c>
      <c r="CJ546" s="599">
        <v>587</v>
      </c>
      <c r="CK546" s="599">
        <v>479</v>
      </c>
      <c r="CL546" s="599">
        <v>302</v>
      </c>
      <c r="CM546" s="599">
        <v>96</v>
      </c>
      <c r="CN546" s="599">
        <v>41</v>
      </c>
      <c r="CO546" s="599">
        <v>13</v>
      </c>
      <c r="CP546"/>
      <c r="CQ546" s="827"/>
      <c r="CR546" s="597" t="s">
        <v>37</v>
      </c>
      <c r="CS546" s="599">
        <v>11</v>
      </c>
      <c r="CT546" s="599">
        <v>55</v>
      </c>
      <c r="CU546" s="599">
        <v>123</v>
      </c>
      <c r="CV546" s="599">
        <v>194</v>
      </c>
      <c r="CW546" s="599">
        <v>173</v>
      </c>
      <c r="CX546" s="599">
        <v>168</v>
      </c>
      <c r="CY546" s="599">
        <v>111</v>
      </c>
      <c r="CZ546" s="599">
        <v>33</v>
      </c>
      <c r="DA546" s="599">
        <v>10</v>
      </c>
      <c r="DB546" s="599">
        <v>6</v>
      </c>
      <c r="DC546" s="592"/>
      <c r="DD546" s="827"/>
      <c r="DE546" s="597" t="s">
        <v>37</v>
      </c>
      <c r="DF546" s="599">
        <v>47</v>
      </c>
      <c r="DG546" s="599">
        <v>213</v>
      </c>
      <c r="DH546" s="599">
        <v>390</v>
      </c>
      <c r="DI546" s="599">
        <v>677</v>
      </c>
      <c r="DJ546" s="599">
        <v>454</v>
      </c>
      <c r="DK546" s="599">
        <v>349</v>
      </c>
      <c r="DL546" s="599">
        <v>217</v>
      </c>
      <c r="DM546" s="599">
        <v>68</v>
      </c>
      <c r="DN546" s="599">
        <v>32</v>
      </c>
      <c r="DO546" s="599">
        <v>7</v>
      </c>
    </row>
    <row r="547" spans="1:119" ht="13.5" customHeight="1" x14ac:dyDescent="0.2">
      <c r="A547"/>
      <c r="B547" s="838"/>
      <c r="C547" s="592"/>
      <c r="D547" s="827"/>
      <c r="E547" s="597" t="s">
        <v>38</v>
      </c>
      <c r="F547" s="599">
        <v>35</v>
      </c>
      <c r="G547" s="599">
        <v>211</v>
      </c>
      <c r="H547" s="599">
        <v>458</v>
      </c>
      <c r="I547" s="599">
        <v>891</v>
      </c>
      <c r="J547" s="599">
        <v>861</v>
      </c>
      <c r="K547" s="599">
        <v>876</v>
      </c>
      <c r="L547" s="599">
        <v>714</v>
      </c>
      <c r="M547" s="599">
        <v>302</v>
      </c>
      <c r="N547" s="599">
        <v>155</v>
      </c>
      <c r="O547" s="599">
        <v>46</v>
      </c>
      <c r="P547" s="592"/>
      <c r="Q547" s="827"/>
      <c r="R547" s="597" t="s">
        <v>38</v>
      </c>
      <c r="S547" s="599">
        <v>15</v>
      </c>
      <c r="T547" s="599">
        <v>94</v>
      </c>
      <c r="U547" s="599">
        <v>263</v>
      </c>
      <c r="V547" s="599">
        <v>597</v>
      </c>
      <c r="W547" s="599">
        <v>604</v>
      </c>
      <c r="X547" s="599">
        <v>692</v>
      </c>
      <c r="Y547" s="599">
        <v>595</v>
      </c>
      <c r="Z547" s="599">
        <v>255</v>
      </c>
      <c r="AA547" s="599">
        <v>143</v>
      </c>
      <c r="AB547" s="599">
        <v>38</v>
      </c>
      <c r="AC547" s="592"/>
      <c r="AD547" s="827"/>
      <c r="AE547" s="597" t="s">
        <v>38</v>
      </c>
      <c r="AF547" s="599">
        <v>20</v>
      </c>
      <c r="AG547" s="599">
        <v>117</v>
      </c>
      <c r="AH547" s="599">
        <v>195</v>
      </c>
      <c r="AI547" s="599">
        <v>294</v>
      </c>
      <c r="AJ547" s="599">
        <v>257</v>
      </c>
      <c r="AK547" s="599">
        <v>184</v>
      </c>
      <c r="AL547" s="599">
        <v>119</v>
      </c>
      <c r="AM547" s="599">
        <v>47</v>
      </c>
      <c r="AN547" s="599">
        <v>12</v>
      </c>
      <c r="AO547" s="599">
        <v>8</v>
      </c>
      <c r="AP547" s="591"/>
      <c r="AQ547" s="827"/>
      <c r="AR547" s="597" t="s">
        <v>38</v>
      </c>
      <c r="AS547" s="599">
        <v>16</v>
      </c>
      <c r="AT547" s="599">
        <v>99</v>
      </c>
      <c r="AU547" s="599">
        <v>153</v>
      </c>
      <c r="AV547" s="599">
        <v>268</v>
      </c>
      <c r="AW547" s="599">
        <v>270</v>
      </c>
      <c r="AX547" s="599">
        <v>248</v>
      </c>
      <c r="AY547" s="599">
        <v>196</v>
      </c>
      <c r="AZ547" s="599">
        <v>87</v>
      </c>
      <c r="BA547" s="599">
        <v>44</v>
      </c>
      <c r="BB547" s="599">
        <v>14</v>
      </c>
      <c r="BC547" s="592"/>
      <c r="BD547" s="827"/>
      <c r="BE547" s="597" t="s">
        <v>38</v>
      </c>
      <c r="BF547" s="599">
        <v>19</v>
      </c>
      <c r="BG547" s="599">
        <v>112</v>
      </c>
      <c r="BH547" s="599">
        <v>305</v>
      </c>
      <c r="BI547" s="599">
        <v>623</v>
      </c>
      <c r="BJ547" s="599">
        <v>591</v>
      </c>
      <c r="BK547" s="599">
        <v>628</v>
      </c>
      <c r="BL547" s="599">
        <v>518</v>
      </c>
      <c r="BM547" s="599">
        <v>215</v>
      </c>
      <c r="BN547" s="599">
        <v>111</v>
      </c>
      <c r="BO547" s="599">
        <v>32</v>
      </c>
      <c r="BP547"/>
      <c r="BQ547" s="827"/>
      <c r="BR547" s="597" t="s">
        <v>38</v>
      </c>
      <c r="BS547" s="599">
        <v>5</v>
      </c>
      <c r="BT547" s="599">
        <v>22</v>
      </c>
      <c r="BU547" s="599">
        <v>41</v>
      </c>
      <c r="BV547" s="599">
        <v>58</v>
      </c>
      <c r="BW547" s="599">
        <v>43</v>
      </c>
      <c r="BX547" s="599">
        <v>42</v>
      </c>
      <c r="BY547" s="599">
        <v>23</v>
      </c>
      <c r="BZ547" s="599">
        <v>14</v>
      </c>
      <c r="CA547" s="599">
        <v>5</v>
      </c>
      <c r="CB547" s="599">
        <v>1</v>
      </c>
      <c r="CC547" s="592"/>
      <c r="CD547" s="827"/>
      <c r="CE547" s="597" t="s">
        <v>38</v>
      </c>
      <c r="CF547" s="599">
        <v>30</v>
      </c>
      <c r="CG547" s="599">
        <v>189</v>
      </c>
      <c r="CH547" s="599">
        <v>417</v>
      </c>
      <c r="CI547" s="599">
        <v>833</v>
      </c>
      <c r="CJ547" s="599">
        <v>818</v>
      </c>
      <c r="CK547" s="599">
        <v>834</v>
      </c>
      <c r="CL547" s="599">
        <v>691</v>
      </c>
      <c r="CM547" s="599">
        <v>288</v>
      </c>
      <c r="CN547" s="599">
        <v>150</v>
      </c>
      <c r="CO547" s="599">
        <v>45</v>
      </c>
      <c r="CP547"/>
      <c r="CQ547" s="827"/>
      <c r="CR547" s="597" t="s">
        <v>38</v>
      </c>
      <c r="CS547" s="599">
        <v>6</v>
      </c>
      <c r="CT547" s="599">
        <v>39</v>
      </c>
      <c r="CU547" s="599">
        <v>86</v>
      </c>
      <c r="CV547" s="599">
        <v>158</v>
      </c>
      <c r="CW547" s="599">
        <v>210</v>
      </c>
      <c r="CX547" s="599">
        <v>233</v>
      </c>
      <c r="CY547" s="599">
        <v>206</v>
      </c>
      <c r="CZ547" s="599">
        <v>82</v>
      </c>
      <c r="DA547" s="599">
        <v>54</v>
      </c>
      <c r="DB547" s="599">
        <v>17</v>
      </c>
      <c r="DC547" s="592"/>
      <c r="DD547" s="827"/>
      <c r="DE547" s="597" t="s">
        <v>38</v>
      </c>
      <c r="DF547" s="599">
        <v>29</v>
      </c>
      <c r="DG547" s="599">
        <v>172</v>
      </c>
      <c r="DH547" s="599">
        <v>372</v>
      </c>
      <c r="DI547" s="599">
        <v>733</v>
      </c>
      <c r="DJ547" s="599">
        <v>651</v>
      </c>
      <c r="DK547" s="599">
        <v>643</v>
      </c>
      <c r="DL547" s="599">
        <v>508</v>
      </c>
      <c r="DM547" s="599">
        <v>220</v>
      </c>
      <c r="DN547" s="599">
        <v>101</v>
      </c>
      <c r="DO547" s="599">
        <v>29</v>
      </c>
    </row>
    <row r="548" spans="1:119" ht="13.5" customHeight="1" x14ac:dyDescent="0.2">
      <c r="A548"/>
      <c r="B548" s="838"/>
      <c r="C548" s="592"/>
      <c r="D548" s="827"/>
      <c r="E548" s="597" t="s">
        <v>39</v>
      </c>
      <c r="F548" s="599">
        <v>12</v>
      </c>
      <c r="G548" s="599">
        <v>81</v>
      </c>
      <c r="H548" s="599">
        <v>232</v>
      </c>
      <c r="I548" s="599">
        <v>590</v>
      </c>
      <c r="J548" s="599">
        <v>751</v>
      </c>
      <c r="K548" s="599">
        <v>928</v>
      </c>
      <c r="L548" s="599">
        <v>985</v>
      </c>
      <c r="M548" s="599">
        <v>580</v>
      </c>
      <c r="N548" s="599">
        <v>359</v>
      </c>
      <c r="O548" s="599">
        <v>114</v>
      </c>
      <c r="P548" s="592"/>
      <c r="Q548" s="827"/>
      <c r="R548" s="597" t="s">
        <v>39</v>
      </c>
      <c r="S548" s="599">
        <v>5</v>
      </c>
      <c r="T548" s="599">
        <v>34</v>
      </c>
      <c r="U548" s="599">
        <v>122</v>
      </c>
      <c r="V548" s="599">
        <v>346</v>
      </c>
      <c r="W548" s="599">
        <v>477</v>
      </c>
      <c r="X548" s="599">
        <v>670</v>
      </c>
      <c r="Y548" s="599">
        <v>775</v>
      </c>
      <c r="Z548" s="599">
        <v>476</v>
      </c>
      <c r="AA548" s="599">
        <v>306</v>
      </c>
      <c r="AB548" s="599">
        <v>101</v>
      </c>
      <c r="AC548" s="592"/>
      <c r="AD548" s="827"/>
      <c r="AE548" s="597" t="s">
        <v>39</v>
      </c>
      <c r="AF548" s="599">
        <v>7</v>
      </c>
      <c r="AG548" s="599">
        <v>47</v>
      </c>
      <c r="AH548" s="599">
        <v>110</v>
      </c>
      <c r="AI548" s="599">
        <v>244</v>
      </c>
      <c r="AJ548" s="599">
        <v>274</v>
      </c>
      <c r="AK548" s="599">
        <v>258</v>
      </c>
      <c r="AL548" s="599">
        <v>210</v>
      </c>
      <c r="AM548" s="599">
        <v>104</v>
      </c>
      <c r="AN548" s="599">
        <v>53</v>
      </c>
      <c r="AO548" s="599">
        <v>13</v>
      </c>
      <c r="AP548" s="591"/>
      <c r="AQ548" s="827"/>
      <c r="AR548" s="597" t="s">
        <v>39</v>
      </c>
      <c r="AS548" s="599">
        <v>4</v>
      </c>
      <c r="AT548" s="599">
        <v>31</v>
      </c>
      <c r="AU548" s="599">
        <v>88</v>
      </c>
      <c r="AV548" s="599">
        <v>177</v>
      </c>
      <c r="AW548" s="599">
        <v>213</v>
      </c>
      <c r="AX548" s="599">
        <v>212</v>
      </c>
      <c r="AY548" s="599">
        <v>233</v>
      </c>
      <c r="AZ548" s="599">
        <v>150</v>
      </c>
      <c r="BA548" s="599">
        <v>74</v>
      </c>
      <c r="BB548" s="599">
        <v>31</v>
      </c>
      <c r="BC548" s="592"/>
      <c r="BD548" s="827"/>
      <c r="BE548" s="597" t="s">
        <v>39</v>
      </c>
      <c r="BF548" s="599">
        <v>8</v>
      </c>
      <c r="BG548" s="599">
        <v>50</v>
      </c>
      <c r="BH548" s="599">
        <v>144</v>
      </c>
      <c r="BI548" s="599">
        <v>413</v>
      </c>
      <c r="BJ548" s="599">
        <v>538</v>
      </c>
      <c r="BK548" s="599">
        <v>716</v>
      </c>
      <c r="BL548" s="599">
        <v>752</v>
      </c>
      <c r="BM548" s="599">
        <v>430</v>
      </c>
      <c r="BN548" s="599">
        <v>285</v>
      </c>
      <c r="BO548" s="599">
        <v>83</v>
      </c>
      <c r="BP548"/>
      <c r="BQ548" s="827"/>
      <c r="BR548" s="597" t="s">
        <v>39</v>
      </c>
      <c r="BS548" s="599">
        <v>1</v>
      </c>
      <c r="BT548" s="599">
        <v>8</v>
      </c>
      <c r="BU548" s="599">
        <v>26</v>
      </c>
      <c r="BV548" s="599">
        <v>42</v>
      </c>
      <c r="BW548" s="599">
        <v>37</v>
      </c>
      <c r="BX548" s="599">
        <v>46</v>
      </c>
      <c r="BY548" s="599">
        <v>40</v>
      </c>
      <c r="BZ548" s="599">
        <v>16</v>
      </c>
      <c r="CA548" s="599">
        <v>14</v>
      </c>
      <c r="CB548" s="599">
        <v>7</v>
      </c>
      <c r="CC548" s="592"/>
      <c r="CD548" s="827"/>
      <c r="CE548" s="597" t="s">
        <v>39</v>
      </c>
      <c r="CF548" s="599">
        <v>11</v>
      </c>
      <c r="CG548" s="599">
        <v>73</v>
      </c>
      <c r="CH548" s="599">
        <v>206</v>
      </c>
      <c r="CI548" s="599">
        <v>548</v>
      </c>
      <c r="CJ548" s="599">
        <v>714</v>
      </c>
      <c r="CK548" s="599">
        <v>882</v>
      </c>
      <c r="CL548" s="599">
        <v>945</v>
      </c>
      <c r="CM548" s="599">
        <v>564</v>
      </c>
      <c r="CN548" s="599">
        <v>345</v>
      </c>
      <c r="CO548" s="599">
        <v>107</v>
      </c>
      <c r="CP548"/>
      <c r="CQ548" s="827"/>
      <c r="CR548" s="597" t="s">
        <v>39</v>
      </c>
      <c r="CS548" s="599">
        <v>1</v>
      </c>
      <c r="CT548" s="599">
        <v>12</v>
      </c>
      <c r="CU548" s="599">
        <v>21</v>
      </c>
      <c r="CV548" s="599">
        <v>80</v>
      </c>
      <c r="CW548" s="599">
        <v>144</v>
      </c>
      <c r="CX548" s="599">
        <v>207</v>
      </c>
      <c r="CY548" s="599">
        <v>222</v>
      </c>
      <c r="CZ548" s="599">
        <v>145</v>
      </c>
      <c r="DA548" s="599">
        <v>83</v>
      </c>
      <c r="DB548" s="599">
        <v>37</v>
      </c>
      <c r="DC548" s="592"/>
      <c r="DD548" s="827"/>
      <c r="DE548" s="597" t="s">
        <v>39</v>
      </c>
      <c r="DF548" s="599">
        <v>11</v>
      </c>
      <c r="DG548" s="599">
        <v>69</v>
      </c>
      <c r="DH548" s="599">
        <v>211</v>
      </c>
      <c r="DI548" s="599">
        <v>510</v>
      </c>
      <c r="DJ548" s="599">
        <v>607</v>
      </c>
      <c r="DK548" s="599">
        <v>721</v>
      </c>
      <c r="DL548" s="599">
        <v>763</v>
      </c>
      <c r="DM548" s="599">
        <v>435</v>
      </c>
      <c r="DN548" s="599">
        <v>276</v>
      </c>
      <c r="DO548" s="599">
        <v>77</v>
      </c>
    </row>
    <row r="549" spans="1:119" ht="13.5" customHeight="1" x14ac:dyDescent="0.2">
      <c r="A549"/>
      <c r="B549" s="838"/>
      <c r="C549" s="592"/>
      <c r="D549" s="827"/>
      <c r="E549" s="597" t="s">
        <v>40</v>
      </c>
      <c r="F549" s="599">
        <v>10</v>
      </c>
      <c r="G549" s="599">
        <v>20</v>
      </c>
      <c r="H549" s="599">
        <v>66</v>
      </c>
      <c r="I549" s="599">
        <v>231</v>
      </c>
      <c r="J549" s="599">
        <v>300</v>
      </c>
      <c r="K549" s="599">
        <v>528</v>
      </c>
      <c r="L549" s="599">
        <v>802</v>
      </c>
      <c r="M549" s="599">
        <v>645</v>
      </c>
      <c r="N549" s="599">
        <v>500</v>
      </c>
      <c r="O549" s="599">
        <v>283</v>
      </c>
      <c r="P549" s="592"/>
      <c r="Q549" s="827"/>
      <c r="R549" s="597" t="s">
        <v>40</v>
      </c>
      <c r="S549" s="599">
        <v>3</v>
      </c>
      <c r="T549" s="599">
        <v>6</v>
      </c>
      <c r="U549" s="599">
        <v>28</v>
      </c>
      <c r="V549" s="599">
        <v>112</v>
      </c>
      <c r="W549" s="599">
        <v>173</v>
      </c>
      <c r="X549" s="599">
        <v>342</v>
      </c>
      <c r="Y549" s="599">
        <v>585</v>
      </c>
      <c r="Z549" s="599">
        <v>492</v>
      </c>
      <c r="AA549" s="599">
        <v>421</v>
      </c>
      <c r="AB549" s="599">
        <v>246</v>
      </c>
      <c r="AC549" s="592"/>
      <c r="AD549" s="827"/>
      <c r="AE549" s="597" t="s">
        <v>40</v>
      </c>
      <c r="AF549" s="599">
        <v>7</v>
      </c>
      <c r="AG549" s="599">
        <v>14</v>
      </c>
      <c r="AH549" s="599">
        <v>38</v>
      </c>
      <c r="AI549" s="599">
        <v>119</v>
      </c>
      <c r="AJ549" s="599">
        <v>127</v>
      </c>
      <c r="AK549" s="599">
        <v>186</v>
      </c>
      <c r="AL549" s="599">
        <v>217</v>
      </c>
      <c r="AM549" s="599">
        <v>153</v>
      </c>
      <c r="AN549" s="599">
        <v>79</v>
      </c>
      <c r="AO549" s="599">
        <v>37</v>
      </c>
      <c r="AP549" s="591"/>
      <c r="AQ549" s="827"/>
      <c r="AR549" s="597" t="s">
        <v>40</v>
      </c>
      <c r="AS549" s="599">
        <v>6</v>
      </c>
      <c r="AT549" s="599">
        <v>5</v>
      </c>
      <c r="AU549" s="599">
        <v>31</v>
      </c>
      <c r="AV549" s="599">
        <v>60</v>
      </c>
      <c r="AW549" s="599">
        <v>85</v>
      </c>
      <c r="AX549" s="599">
        <v>123</v>
      </c>
      <c r="AY549" s="599">
        <v>166</v>
      </c>
      <c r="AZ549" s="599">
        <v>113</v>
      </c>
      <c r="BA549" s="599">
        <v>80</v>
      </c>
      <c r="BB549" s="599">
        <v>39</v>
      </c>
      <c r="BC549" s="592"/>
      <c r="BD549" s="827"/>
      <c r="BE549" s="597" t="s">
        <v>40</v>
      </c>
      <c r="BF549" s="599">
        <v>4</v>
      </c>
      <c r="BG549" s="599">
        <v>15</v>
      </c>
      <c r="BH549" s="599">
        <v>35</v>
      </c>
      <c r="BI549" s="599">
        <v>171</v>
      </c>
      <c r="BJ549" s="599">
        <v>215</v>
      </c>
      <c r="BK549" s="599">
        <v>405</v>
      </c>
      <c r="BL549" s="599">
        <v>636</v>
      </c>
      <c r="BM549" s="599">
        <v>532</v>
      </c>
      <c r="BN549" s="599">
        <v>420</v>
      </c>
      <c r="BO549" s="599">
        <v>244</v>
      </c>
      <c r="BP549"/>
      <c r="BQ549" s="827"/>
      <c r="BR549" s="597" t="s">
        <v>40</v>
      </c>
      <c r="BS549" s="599">
        <v>0</v>
      </c>
      <c r="BT549" s="599">
        <v>3</v>
      </c>
      <c r="BU549" s="599">
        <v>3</v>
      </c>
      <c r="BV549" s="599">
        <v>12</v>
      </c>
      <c r="BW549" s="599">
        <v>11</v>
      </c>
      <c r="BX549" s="599">
        <v>18</v>
      </c>
      <c r="BY549" s="599">
        <v>25</v>
      </c>
      <c r="BZ549" s="599">
        <v>17</v>
      </c>
      <c r="CA549" s="599">
        <v>12</v>
      </c>
      <c r="CB549" s="599">
        <v>7</v>
      </c>
      <c r="CC549" s="592"/>
      <c r="CD549" s="827"/>
      <c r="CE549" s="597" t="s">
        <v>40</v>
      </c>
      <c r="CF549" s="599">
        <v>10</v>
      </c>
      <c r="CG549" s="599">
        <v>17</v>
      </c>
      <c r="CH549" s="599">
        <v>63</v>
      </c>
      <c r="CI549" s="599">
        <v>219</v>
      </c>
      <c r="CJ549" s="599">
        <v>289</v>
      </c>
      <c r="CK549" s="599">
        <v>510</v>
      </c>
      <c r="CL549" s="599">
        <v>777</v>
      </c>
      <c r="CM549" s="599">
        <v>628</v>
      </c>
      <c r="CN549" s="599">
        <v>488</v>
      </c>
      <c r="CO549" s="599">
        <v>276</v>
      </c>
      <c r="CP549"/>
      <c r="CQ549" s="827"/>
      <c r="CR549" s="597" t="s">
        <v>40</v>
      </c>
      <c r="CS549" s="599">
        <v>0</v>
      </c>
      <c r="CT549" s="599">
        <v>1</v>
      </c>
      <c r="CU549" s="599">
        <v>12</v>
      </c>
      <c r="CV549" s="599">
        <v>44</v>
      </c>
      <c r="CW549" s="599">
        <v>51</v>
      </c>
      <c r="CX549" s="599">
        <v>82</v>
      </c>
      <c r="CY549" s="599">
        <v>171</v>
      </c>
      <c r="CZ549" s="599">
        <v>131</v>
      </c>
      <c r="DA549" s="599">
        <v>114</v>
      </c>
      <c r="DB549" s="599">
        <v>69</v>
      </c>
      <c r="DC549" s="592"/>
      <c r="DD549" s="827"/>
      <c r="DE549" s="597" t="s">
        <v>40</v>
      </c>
      <c r="DF549" s="599">
        <v>10</v>
      </c>
      <c r="DG549" s="599">
        <v>19</v>
      </c>
      <c r="DH549" s="599">
        <v>54</v>
      </c>
      <c r="DI549" s="599">
        <v>187</v>
      </c>
      <c r="DJ549" s="599">
        <v>249</v>
      </c>
      <c r="DK549" s="599">
        <v>446</v>
      </c>
      <c r="DL549" s="599">
        <v>631</v>
      </c>
      <c r="DM549" s="599">
        <v>514</v>
      </c>
      <c r="DN549" s="599">
        <v>386</v>
      </c>
      <c r="DO549" s="599">
        <v>214</v>
      </c>
    </row>
    <row r="550" spans="1:119" ht="13.5" customHeight="1" x14ac:dyDescent="0.2">
      <c r="A550"/>
      <c r="B550" s="838"/>
      <c r="C550" s="592"/>
      <c r="D550" s="828"/>
      <c r="E550" s="597" t="s">
        <v>41</v>
      </c>
      <c r="F550" s="599">
        <v>0</v>
      </c>
      <c r="G550" s="599">
        <v>3</v>
      </c>
      <c r="H550" s="599">
        <v>2</v>
      </c>
      <c r="I550" s="599">
        <v>17</v>
      </c>
      <c r="J550" s="599">
        <v>31</v>
      </c>
      <c r="K550" s="599">
        <v>51</v>
      </c>
      <c r="L550" s="599">
        <v>88</v>
      </c>
      <c r="M550" s="599">
        <v>126</v>
      </c>
      <c r="N550" s="599">
        <v>151</v>
      </c>
      <c r="O550" s="599">
        <v>136</v>
      </c>
      <c r="P550" s="592"/>
      <c r="Q550" s="828"/>
      <c r="R550" s="597" t="s">
        <v>41</v>
      </c>
      <c r="S550" s="599">
        <v>0</v>
      </c>
      <c r="T550" s="599">
        <v>1</v>
      </c>
      <c r="U550" s="599">
        <v>0</v>
      </c>
      <c r="V550" s="599">
        <v>4</v>
      </c>
      <c r="W550" s="599">
        <v>18</v>
      </c>
      <c r="X550" s="599">
        <v>29</v>
      </c>
      <c r="Y550" s="599">
        <v>52</v>
      </c>
      <c r="Z550" s="599">
        <v>96</v>
      </c>
      <c r="AA550" s="599">
        <v>117</v>
      </c>
      <c r="AB550" s="599">
        <v>107</v>
      </c>
      <c r="AC550" s="592"/>
      <c r="AD550" s="828"/>
      <c r="AE550" s="597" t="s">
        <v>41</v>
      </c>
      <c r="AF550" s="599">
        <v>0</v>
      </c>
      <c r="AG550" s="599">
        <v>2</v>
      </c>
      <c r="AH550" s="599">
        <v>2</v>
      </c>
      <c r="AI550" s="599">
        <v>13</v>
      </c>
      <c r="AJ550" s="599">
        <v>13</v>
      </c>
      <c r="AK550" s="599">
        <v>22</v>
      </c>
      <c r="AL550" s="599">
        <v>36</v>
      </c>
      <c r="AM550" s="599">
        <v>30</v>
      </c>
      <c r="AN550" s="599">
        <v>34</v>
      </c>
      <c r="AO550" s="599">
        <v>29</v>
      </c>
      <c r="AP550" s="591"/>
      <c r="AQ550" s="828"/>
      <c r="AR550" s="597" t="s">
        <v>41</v>
      </c>
      <c r="AS550" s="599">
        <v>0</v>
      </c>
      <c r="AT550" s="599">
        <v>1</v>
      </c>
      <c r="AU550" s="599">
        <v>0</v>
      </c>
      <c r="AV550" s="599">
        <v>2</v>
      </c>
      <c r="AW550" s="599">
        <v>9</v>
      </c>
      <c r="AX550" s="599">
        <v>9</v>
      </c>
      <c r="AY550" s="599">
        <v>3</v>
      </c>
      <c r="AZ550" s="599">
        <v>18</v>
      </c>
      <c r="BA550" s="599">
        <v>15</v>
      </c>
      <c r="BB550" s="599">
        <v>17</v>
      </c>
      <c r="BC550" s="592"/>
      <c r="BD550" s="828"/>
      <c r="BE550" s="597" t="s">
        <v>41</v>
      </c>
      <c r="BF550" s="599">
        <v>0</v>
      </c>
      <c r="BG550" s="599">
        <v>2</v>
      </c>
      <c r="BH550" s="599">
        <v>2</v>
      </c>
      <c r="BI550" s="599">
        <v>15</v>
      </c>
      <c r="BJ550" s="599">
        <v>22</v>
      </c>
      <c r="BK550" s="599">
        <v>42</v>
      </c>
      <c r="BL550" s="599">
        <v>85</v>
      </c>
      <c r="BM550" s="599">
        <v>108</v>
      </c>
      <c r="BN550" s="599">
        <v>136</v>
      </c>
      <c r="BO550" s="599">
        <v>119</v>
      </c>
      <c r="BP550"/>
      <c r="BQ550" s="828"/>
      <c r="BR550" s="597" t="s">
        <v>41</v>
      </c>
      <c r="BS550" s="599">
        <v>0</v>
      </c>
      <c r="BT550" s="599">
        <v>2</v>
      </c>
      <c r="BU550" s="599">
        <v>0</v>
      </c>
      <c r="BV550" s="599">
        <v>1</v>
      </c>
      <c r="BW550" s="599">
        <v>1</v>
      </c>
      <c r="BX550" s="599">
        <v>4</v>
      </c>
      <c r="BY550" s="599">
        <v>2</v>
      </c>
      <c r="BZ550" s="599">
        <v>2</v>
      </c>
      <c r="CA550" s="599">
        <v>5</v>
      </c>
      <c r="CB550" s="599">
        <v>1</v>
      </c>
      <c r="CC550" s="592"/>
      <c r="CD550" s="828"/>
      <c r="CE550" s="597" t="s">
        <v>41</v>
      </c>
      <c r="CF550" s="599">
        <v>0</v>
      </c>
      <c r="CG550" s="599">
        <v>1</v>
      </c>
      <c r="CH550" s="599">
        <v>2</v>
      </c>
      <c r="CI550" s="599">
        <v>16</v>
      </c>
      <c r="CJ550" s="599">
        <v>30</v>
      </c>
      <c r="CK550" s="599">
        <v>47</v>
      </c>
      <c r="CL550" s="599">
        <v>86</v>
      </c>
      <c r="CM550" s="599">
        <v>124</v>
      </c>
      <c r="CN550" s="599">
        <v>146</v>
      </c>
      <c r="CO550" s="599">
        <v>135</v>
      </c>
      <c r="CP550"/>
      <c r="CQ550" s="828"/>
      <c r="CR550" s="597" t="s">
        <v>41</v>
      </c>
      <c r="CS550" s="599">
        <v>0</v>
      </c>
      <c r="CT550" s="599">
        <v>0</v>
      </c>
      <c r="CU550" s="599">
        <v>1</v>
      </c>
      <c r="CV550" s="599">
        <v>1</v>
      </c>
      <c r="CW550" s="599">
        <v>1</v>
      </c>
      <c r="CX550" s="599">
        <v>7</v>
      </c>
      <c r="CY550" s="599">
        <v>13</v>
      </c>
      <c r="CZ550" s="599">
        <v>28</v>
      </c>
      <c r="DA550" s="599">
        <v>26</v>
      </c>
      <c r="DB550" s="599">
        <v>23</v>
      </c>
      <c r="DC550" s="592"/>
      <c r="DD550" s="828"/>
      <c r="DE550" s="597" t="s">
        <v>41</v>
      </c>
      <c r="DF550" s="599">
        <v>0</v>
      </c>
      <c r="DG550" s="599">
        <v>3</v>
      </c>
      <c r="DH550" s="599">
        <v>1</v>
      </c>
      <c r="DI550" s="599">
        <v>16</v>
      </c>
      <c r="DJ550" s="599">
        <v>30</v>
      </c>
      <c r="DK550" s="599">
        <v>44</v>
      </c>
      <c r="DL550" s="599">
        <v>75</v>
      </c>
      <c r="DM550" s="599">
        <v>98</v>
      </c>
      <c r="DN550" s="599">
        <v>125</v>
      </c>
      <c r="DO550" s="599">
        <v>113</v>
      </c>
    </row>
    <row r="551" spans="1:119" ht="13.5" customHeight="1" x14ac:dyDescent="0.2">
      <c r="A551"/>
      <c r="B551" s="324"/>
      <c r="C551" s="592"/>
      <c r="D551" s="592"/>
      <c r="E551" s="592"/>
      <c r="F551" s="592"/>
      <c r="G551" s="592"/>
      <c r="H551" s="592"/>
      <c r="I551" s="592"/>
      <c r="J551" s="592"/>
      <c r="K551" s="592"/>
      <c r="L551" s="592"/>
      <c r="M551" s="592"/>
      <c r="N551" s="592"/>
      <c r="O551" s="592"/>
      <c r="P551" s="592"/>
      <c r="Q551" s="592"/>
      <c r="R551" s="592"/>
      <c r="S551" s="592"/>
      <c r="T551" s="592"/>
      <c r="U551" s="592"/>
      <c r="V551" s="592"/>
      <c r="W551" s="592"/>
      <c r="X551" s="592"/>
      <c r="Y551" s="592"/>
      <c r="Z551" s="592"/>
      <c r="AA551" s="592"/>
      <c r="AB551" s="592"/>
      <c r="AC551" s="592"/>
      <c r="AD551" s="592"/>
      <c r="AE551" s="592"/>
      <c r="AF551" s="592"/>
      <c r="AG551" s="592"/>
      <c r="AH551" s="592"/>
      <c r="AI551" s="592"/>
      <c r="AJ551" s="592"/>
      <c r="AK551" s="592"/>
      <c r="AL551" s="592"/>
      <c r="AM551" s="592"/>
      <c r="AN551" s="592"/>
      <c r="AO551" s="592"/>
      <c r="AP551" s="591"/>
      <c r="AQ551" s="592"/>
      <c r="AR551" s="592"/>
      <c r="AS551" s="592"/>
      <c r="AT551" s="592"/>
      <c r="AU551" s="592"/>
      <c r="AV551" s="592"/>
      <c r="AW551" s="592"/>
      <c r="AX551" s="592"/>
      <c r="AY551" s="592"/>
      <c r="AZ551" s="592"/>
      <c r="BA551" s="592"/>
      <c r="BB551" s="592"/>
      <c r="BC551" s="592"/>
      <c r="BD551" s="592"/>
      <c r="BE551" s="592"/>
      <c r="BF551" s="592"/>
      <c r="BG551" s="592"/>
      <c r="BH551" s="592"/>
      <c r="BI551" s="592"/>
      <c r="BJ551" s="592"/>
      <c r="BK551" s="592"/>
      <c r="BL551" s="592"/>
      <c r="BM551" s="592"/>
      <c r="BN551" s="592"/>
      <c r="BO551" s="592"/>
      <c r="BP551"/>
      <c r="BQ551" s="592"/>
      <c r="BR551" s="592"/>
      <c r="BS551" s="592"/>
      <c r="BT551" s="592"/>
      <c r="BU551" s="592"/>
      <c r="BV551" s="592"/>
      <c r="BW551" s="592"/>
      <c r="BX551" s="592"/>
      <c r="BY551" s="592"/>
      <c r="BZ551" s="592"/>
      <c r="CA551" s="592"/>
      <c r="CB551" s="592"/>
      <c r="CC551" s="592"/>
      <c r="CD551" s="592"/>
      <c r="CE551" s="592"/>
      <c r="CF551" s="592"/>
      <c r="CG551" s="592"/>
      <c r="CH551" s="592"/>
      <c r="CI551" s="592"/>
      <c r="CJ551" s="592"/>
      <c r="CK551" s="592"/>
      <c r="CL551" s="592"/>
      <c r="CM551" s="592"/>
      <c r="CN551" s="592"/>
      <c r="CO551" s="592"/>
      <c r="CP551"/>
      <c r="CQ551" s="592"/>
      <c r="CR551" s="592"/>
      <c r="CS551" s="592"/>
      <c r="CT551" s="592"/>
      <c r="CU551" s="592"/>
      <c r="CV551" s="592"/>
      <c r="CW551" s="592"/>
      <c r="CX551" s="592"/>
      <c r="CY551" s="592"/>
      <c r="CZ551" s="592"/>
      <c r="DA551" s="592"/>
      <c r="DB551" s="592"/>
      <c r="DC551" s="592"/>
      <c r="DD551" s="592"/>
      <c r="DE551" s="592"/>
      <c r="DF551" s="592"/>
      <c r="DG551" s="592"/>
      <c r="DH551" s="592"/>
      <c r="DI551" s="592"/>
      <c r="DJ551" s="592"/>
      <c r="DK551" s="592"/>
      <c r="DL551" s="592"/>
      <c r="DM551" s="592"/>
      <c r="DN551" s="592"/>
      <c r="DO551" s="592"/>
    </row>
    <row r="552" spans="1:119" ht="13.5" customHeight="1" x14ac:dyDescent="0.3">
      <c r="A552"/>
      <c r="B552" s="324"/>
      <c r="C552" s="592"/>
      <c r="D552" s="829" t="s">
        <v>246</v>
      </c>
      <c r="E552" s="829"/>
      <c r="F552" s="595"/>
      <c r="G552" s="595"/>
      <c r="H552" s="595"/>
      <c r="I552" s="595"/>
      <c r="J552" s="595"/>
      <c r="K552" s="595"/>
      <c r="L552" s="595"/>
      <c r="M552" s="595"/>
      <c r="N552" s="595"/>
      <c r="O552" s="595"/>
      <c r="P552" s="592"/>
      <c r="Q552" s="829" t="s">
        <v>246</v>
      </c>
      <c r="R552" s="829"/>
      <c r="S552" s="595"/>
      <c r="T552" s="595"/>
      <c r="U552" s="595"/>
      <c r="V552" s="595"/>
      <c r="W552" s="595"/>
      <c r="X552" s="595"/>
      <c r="Y552" s="595"/>
      <c r="Z552" s="595"/>
      <c r="AA552" s="595"/>
      <c r="AB552" s="595"/>
      <c r="AC552" s="592"/>
      <c r="AD552" s="829" t="s">
        <v>246</v>
      </c>
      <c r="AE552" s="829"/>
      <c r="AF552" s="595"/>
      <c r="AG552" s="595"/>
      <c r="AH552" s="595"/>
      <c r="AI552" s="595"/>
      <c r="AJ552" s="595"/>
      <c r="AK552" s="595"/>
      <c r="AL552" s="595"/>
      <c r="AM552" s="595"/>
      <c r="AN552" s="595"/>
      <c r="AO552" s="595"/>
      <c r="AP552" s="591"/>
      <c r="AQ552" s="829" t="s">
        <v>246</v>
      </c>
      <c r="AR552" s="829"/>
      <c r="AS552" s="595"/>
      <c r="AT552" s="595"/>
      <c r="AU552" s="595"/>
      <c r="AV552" s="595"/>
      <c r="AW552" s="595"/>
      <c r="AX552" s="595"/>
      <c r="AY552" s="595"/>
      <c r="AZ552" s="595"/>
      <c r="BA552" s="595"/>
      <c r="BB552" s="595"/>
      <c r="BC552" s="592"/>
      <c r="BD552" s="829" t="s">
        <v>246</v>
      </c>
      <c r="BE552" s="829"/>
      <c r="BF552" s="595"/>
      <c r="BG552" s="595"/>
      <c r="BH552" s="595"/>
      <c r="BI552" s="595"/>
      <c r="BJ552" s="595"/>
      <c r="BK552" s="595"/>
      <c r="BL552" s="595"/>
      <c r="BM552" s="595"/>
      <c r="BN552" s="595"/>
      <c r="BO552" s="595"/>
      <c r="BP552"/>
      <c r="BQ552" s="829" t="s">
        <v>246</v>
      </c>
      <c r="BR552" s="829"/>
      <c r="BS552" s="595"/>
      <c r="BT552" s="595"/>
      <c r="BU552" s="595"/>
      <c r="BV552" s="595"/>
      <c r="BW552" s="595"/>
      <c r="BX552" s="595"/>
      <c r="BY552" s="595"/>
      <c r="BZ552" s="595"/>
      <c r="CA552" s="595"/>
      <c r="CB552" s="595"/>
      <c r="CC552" s="592"/>
      <c r="CD552" s="829" t="s">
        <v>246</v>
      </c>
      <c r="CE552" s="829"/>
      <c r="CF552" s="595"/>
      <c r="CG552" s="595"/>
      <c r="CH552" s="595"/>
      <c r="CI552" s="595"/>
      <c r="CJ552" s="595"/>
      <c r="CK552" s="595"/>
      <c r="CL552" s="595"/>
      <c r="CM552" s="595"/>
      <c r="CN552" s="595"/>
      <c r="CO552" s="595"/>
      <c r="CP552"/>
      <c r="CQ552" s="829" t="s">
        <v>246</v>
      </c>
      <c r="CR552" s="829"/>
      <c r="CS552" s="595"/>
      <c r="CT552" s="595"/>
      <c r="CU552" s="595"/>
      <c r="CV552" s="595"/>
      <c r="CW552" s="595"/>
      <c r="CX552" s="595"/>
      <c r="CY552" s="595"/>
      <c r="CZ552" s="595"/>
      <c r="DA552" s="595"/>
      <c r="DB552" s="595"/>
      <c r="DC552" s="592"/>
      <c r="DD552" s="829" t="s">
        <v>246</v>
      </c>
      <c r="DE552" s="829"/>
      <c r="DF552" s="595"/>
      <c r="DG552" s="595"/>
      <c r="DH552" s="595"/>
      <c r="DI552" s="595"/>
      <c r="DJ552" s="595"/>
      <c r="DK552" s="595"/>
      <c r="DL552" s="595"/>
      <c r="DM552" s="595"/>
      <c r="DN552" s="595"/>
      <c r="DO552" s="595"/>
    </row>
    <row r="553" spans="1:119" ht="13.5" customHeight="1" x14ac:dyDescent="0.2">
      <c r="A553"/>
      <c r="B553" s="324"/>
      <c r="C553" s="592"/>
      <c r="D553" s="829"/>
      <c r="E553" s="829"/>
      <c r="F553" s="831" t="s">
        <v>171</v>
      </c>
      <c r="G553" s="831"/>
      <c r="H553" s="831"/>
      <c r="I553" s="831"/>
      <c r="J553" s="831"/>
      <c r="K553" s="831"/>
      <c r="L553" s="831"/>
      <c r="M553" s="831"/>
      <c r="N553" s="831"/>
      <c r="O553" s="831"/>
      <c r="P553" s="592"/>
      <c r="Q553" s="829"/>
      <c r="R553" s="829"/>
      <c r="S553" s="831" t="s">
        <v>171</v>
      </c>
      <c r="T553" s="831"/>
      <c r="U553" s="831"/>
      <c r="V553" s="831"/>
      <c r="W553" s="831"/>
      <c r="X553" s="831"/>
      <c r="Y553" s="831"/>
      <c r="Z553" s="831"/>
      <c r="AA553" s="831"/>
      <c r="AB553" s="831"/>
      <c r="AC553" s="592"/>
      <c r="AD553" s="829"/>
      <c r="AE553" s="829"/>
      <c r="AF553" s="839" t="s">
        <v>171</v>
      </c>
      <c r="AG553" s="840"/>
      <c r="AH553" s="840"/>
      <c r="AI553" s="840"/>
      <c r="AJ553" s="840"/>
      <c r="AK553" s="840"/>
      <c r="AL553" s="840"/>
      <c r="AM553" s="840"/>
      <c r="AN553" s="840"/>
      <c r="AO553" s="841"/>
      <c r="AP553" s="591"/>
      <c r="AQ553" s="829"/>
      <c r="AR553" s="829"/>
      <c r="AS553" s="831" t="s">
        <v>171</v>
      </c>
      <c r="AT553" s="831"/>
      <c r="AU553" s="831"/>
      <c r="AV553" s="831"/>
      <c r="AW553" s="831"/>
      <c r="AX553" s="831"/>
      <c r="AY553" s="831"/>
      <c r="AZ553" s="831"/>
      <c r="BA553" s="831"/>
      <c r="BB553" s="831"/>
      <c r="BC553" s="592"/>
      <c r="BD553" s="829"/>
      <c r="BE553" s="829"/>
      <c r="BF553" s="831" t="s">
        <v>171</v>
      </c>
      <c r="BG553" s="831"/>
      <c r="BH553" s="831"/>
      <c r="BI553" s="831"/>
      <c r="BJ553" s="831"/>
      <c r="BK553" s="831"/>
      <c r="BL553" s="831"/>
      <c r="BM553" s="831"/>
      <c r="BN553" s="831"/>
      <c r="BO553" s="831"/>
      <c r="BP553"/>
      <c r="BQ553" s="829"/>
      <c r="BR553" s="829"/>
      <c r="BS553" s="831" t="s">
        <v>171</v>
      </c>
      <c r="BT553" s="831"/>
      <c r="BU553" s="831"/>
      <c r="BV553" s="831"/>
      <c r="BW553" s="831"/>
      <c r="BX553" s="831"/>
      <c r="BY553" s="831"/>
      <c r="BZ553" s="831"/>
      <c r="CA553" s="831"/>
      <c r="CB553" s="831"/>
      <c r="CC553" s="592"/>
      <c r="CD553" s="829"/>
      <c r="CE553" s="829"/>
      <c r="CF553" s="831" t="s">
        <v>171</v>
      </c>
      <c r="CG553" s="831"/>
      <c r="CH553" s="831"/>
      <c r="CI553" s="831"/>
      <c r="CJ553" s="831"/>
      <c r="CK553" s="831"/>
      <c r="CL553" s="831"/>
      <c r="CM553" s="831"/>
      <c r="CN553" s="831"/>
      <c r="CO553" s="831"/>
      <c r="CP553"/>
      <c r="CQ553" s="829"/>
      <c r="CR553" s="829"/>
      <c r="CS553" s="831" t="s">
        <v>171</v>
      </c>
      <c r="CT553" s="831"/>
      <c r="CU553" s="831"/>
      <c r="CV553" s="831"/>
      <c r="CW553" s="831"/>
      <c r="CX553" s="831"/>
      <c r="CY553" s="831"/>
      <c r="CZ553" s="831"/>
      <c r="DA553" s="831"/>
      <c r="DB553" s="831"/>
      <c r="DC553" s="592"/>
      <c r="DD553" s="829"/>
      <c r="DE553" s="829"/>
      <c r="DF553" s="831" t="s">
        <v>171</v>
      </c>
      <c r="DG553" s="831"/>
      <c r="DH553" s="831"/>
      <c r="DI553" s="831"/>
      <c r="DJ553" s="831"/>
      <c r="DK553" s="831"/>
      <c r="DL553" s="831"/>
      <c r="DM553" s="831"/>
      <c r="DN553" s="831"/>
      <c r="DO553" s="831"/>
    </row>
    <row r="554" spans="1:119" ht="13.5" customHeight="1" x14ac:dyDescent="0.2">
      <c r="A554"/>
      <c r="B554" s="324"/>
      <c r="C554" s="592"/>
      <c r="D554" s="830"/>
      <c r="E554" s="830"/>
      <c r="F554" s="596" t="s">
        <v>16</v>
      </c>
      <c r="G554" s="596">
        <v>1</v>
      </c>
      <c r="H554" s="596">
        <v>2</v>
      </c>
      <c r="I554" s="596">
        <v>3</v>
      </c>
      <c r="J554" s="596">
        <v>4</v>
      </c>
      <c r="K554" s="596">
        <v>5</v>
      </c>
      <c r="L554" s="596">
        <v>6</v>
      </c>
      <c r="M554" s="596">
        <v>7</v>
      </c>
      <c r="N554" s="596">
        <v>8</v>
      </c>
      <c r="O554" s="596">
        <v>9</v>
      </c>
      <c r="P554" s="592"/>
      <c r="Q554" s="830"/>
      <c r="R554" s="830"/>
      <c r="S554" s="596" t="s">
        <v>16</v>
      </c>
      <c r="T554" s="596">
        <v>1</v>
      </c>
      <c r="U554" s="596">
        <v>2</v>
      </c>
      <c r="V554" s="596">
        <v>3</v>
      </c>
      <c r="W554" s="596">
        <v>4</v>
      </c>
      <c r="X554" s="596">
        <v>5</v>
      </c>
      <c r="Y554" s="596">
        <v>6</v>
      </c>
      <c r="Z554" s="596">
        <v>7</v>
      </c>
      <c r="AA554" s="596">
        <v>8</v>
      </c>
      <c r="AB554" s="596">
        <v>9</v>
      </c>
      <c r="AC554" s="592"/>
      <c r="AD554" s="830"/>
      <c r="AE554" s="830"/>
      <c r="AF554" s="596" t="s">
        <v>16</v>
      </c>
      <c r="AG554" s="596">
        <v>1</v>
      </c>
      <c r="AH554" s="596">
        <v>2</v>
      </c>
      <c r="AI554" s="596">
        <v>3</v>
      </c>
      <c r="AJ554" s="596">
        <v>4</v>
      </c>
      <c r="AK554" s="596">
        <v>5</v>
      </c>
      <c r="AL554" s="596">
        <v>6</v>
      </c>
      <c r="AM554" s="596">
        <v>7</v>
      </c>
      <c r="AN554" s="596">
        <v>8</v>
      </c>
      <c r="AO554" s="596">
        <v>9</v>
      </c>
      <c r="AP554" s="591"/>
      <c r="AQ554" s="830"/>
      <c r="AR554" s="830"/>
      <c r="AS554" s="596" t="s">
        <v>16</v>
      </c>
      <c r="AT554" s="596">
        <v>1</v>
      </c>
      <c r="AU554" s="596">
        <v>2</v>
      </c>
      <c r="AV554" s="596">
        <v>3</v>
      </c>
      <c r="AW554" s="596">
        <v>4</v>
      </c>
      <c r="AX554" s="596">
        <v>5</v>
      </c>
      <c r="AY554" s="596">
        <v>6</v>
      </c>
      <c r="AZ554" s="596">
        <v>7</v>
      </c>
      <c r="BA554" s="596">
        <v>8</v>
      </c>
      <c r="BB554" s="596">
        <v>9</v>
      </c>
      <c r="BC554" s="592"/>
      <c r="BD554" s="830"/>
      <c r="BE554" s="830"/>
      <c r="BF554" s="596" t="s">
        <v>16</v>
      </c>
      <c r="BG554" s="596">
        <v>1</v>
      </c>
      <c r="BH554" s="596">
        <v>2</v>
      </c>
      <c r="BI554" s="596">
        <v>3</v>
      </c>
      <c r="BJ554" s="596">
        <v>4</v>
      </c>
      <c r="BK554" s="596">
        <v>5</v>
      </c>
      <c r="BL554" s="596">
        <v>6</v>
      </c>
      <c r="BM554" s="596">
        <v>7</v>
      </c>
      <c r="BN554" s="596">
        <v>8</v>
      </c>
      <c r="BO554" s="596">
        <v>9</v>
      </c>
      <c r="BP554"/>
      <c r="BQ554" s="830"/>
      <c r="BR554" s="830"/>
      <c r="BS554" s="596" t="s">
        <v>16</v>
      </c>
      <c r="BT554" s="596">
        <v>1</v>
      </c>
      <c r="BU554" s="596">
        <v>2</v>
      </c>
      <c r="BV554" s="596">
        <v>3</v>
      </c>
      <c r="BW554" s="596">
        <v>4</v>
      </c>
      <c r="BX554" s="596">
        <v>5</v>
      </c>
      <c r="BY554" s="596">
        <v>6</v>
      </c>
      <c r="BZ554" s="596">
        <v>7</v>
      </c>
      <c r="CA554" s="596">
        <v>8</v>
      </c>
      <c r="CB554" s="596">
        <v>9</v>
      </c>
      <c r="CC554" s="592"/>
      <c r="CD554" s="830"/>
      <c r="CE554" s="830"/>
      <c r="CF554" s="596" t="s">
        <v>16</v>
      </c>
      <c r="CG554" s="596">
        <v>1</v>
      </c>
      <c r="CH554" s="596">
        <v>2</v>
      </c>
      <c r="CI554" s="596">
        <v>3</v>
      </c>
      <c r="CJ554" s="596">
        <v>4</v>
      </c>
      <c r="CK554" s="596">
        <v>5</v>
      </c>
      <c r="CL554" s="596">
        <v>6</v>
      </c>
      <c r="CM554" s="596">
        <v>7</v>
      </c>
      <c r="CN554" s="596">
        <v>8</v>
      </c>
      <c r="CO554" s="596">
        <v>9</v>
      </c>
      <c r="CP554"/>
      <c r="CQ554" s="830"/>
      <c r="CR554" s="830"/>
      <c r="CS554" s="596" t="s">
        <v>16</v>
      </c>
      <c r="CT554" s="596">
        <v>1</v>
      </c>
      <c r="CU554" s="596">
        <v>2</v>
      </c>
      <c r="CV554" s="596">
        <v>3</v>
      </c>
      <c r="CW554" s="596">
        <v>4</v>
      </c>
      <c r="CX554" s="596">
        <v>5</v>
      </c>
      <c r="CY554" s="596">
        <v>6</v>
      </c>
      <c r="CZ554" s="596">
        <v>7</v>
      </c>
      <c r="DA554" s="596">
        <v>8</v>
      </c>
      <c r="DB554" s="596">
        <v>9</v>
      </c>
      <c r="DC554" s="592"/>
      <c r="DD554" s="830"/>
      <c r="DE554" s="830"/>
      <c r="DF554" s="596" t="s">
        <v>16</v>
      </c>
      <c r="DG554" s="596">
        <v>1</v>
      </c>
      <c r="DH554" s="596">
        <v>2</v>
      </c>
      <c r="DI554" s="596">
        <v>3</v>
      </c>
      <c r="DJ554" s="596">
        <v>4</v>
      </c>
      <c r="DK554" s="596">
        <v>5</v>
      </c>
      <c r="DL554" s="596">
        <v>6</v>
      </c>
      <c r="DM554" s="596">
        <v>7</v>
      </c>
      <c r="DN554" s="596">
        <v>8</v>
      </c>
      <c r="DO554" s="596">
        <v>9</v>
      </c>
    </row>
    <row r="555" spans="1:119" ht="13.5" customHeight="1" x14ac:dyDescent="0.2">
      <c r="A555"/>
      <c r="B555" s="324"/>
      <c r="C555" s="592"/>
      <c r="D555" s="826" t="s">
        <v>173</v>
      </c>
      <c r="E555" s="601" t="s">
        <v>92</v>
      </c>
      <c r="F555" s="599">
        <v>0</v>
      </c>
      <c r="G555" s="599">
        <v>0</v>
      </c>
      <c r="H555" s="599">
        <v>0</v>
      </c>
      <c r="I555" s="599">
        <v>100</v>
      </c>
      <c r="J555" s="599">
        <v>0</v>
      </c>
      <c r="K555" s="599">
        <v>0</v>
      </c>
      <c r="L555" s="599">
        <v>0</v>
      </c>
      <c r="M555" s="599">
        <v>0</v>
      </c>
      <c r="N555" s="599">
        <v>0</v>
      </c>
      <c r="O555" s="600">
        <v>0</v>
      </c>
      <c r="P555" s="592"/>
      <c r="Q555" s="826" t="s">
        <v>173</v>
      </c>
      <c r="R555" s="597" t="s">
        <v>92</v>
      </c>
      <c r="S555" s="599" t="s">
        <v>191</v>
      </c>
      <c r="T555" s="599" t="s">
        <v>191</v>
      </c>
      <c r="U555" s="599" t="s">
        <v>191</v>
      </c>
      <c r="V555" s="599" t="s">
        <v>191</v>
      </c>
      <c r="W555" s="599" t="s">
        <v>191</v>
      </c>
      <c r="X555" s="599" t="s">
        <v>191</v>
      </c>
      <c r="Y555" s="599" t="s">
        <v>191</v>
      </c>
      <c r="Z555" s="599" t="s">
        <v>191</v>
      </c>
      <c r="AA555" s="599" t="s">
        <v>191</v>
      </c>
      <c r="AB555" s="600" t="s">
        <v>191</v>
      </c>
      <c r="AC555" s="592"/>
      <c r="AD555" s="826" t="s">
        <v>173</v>
      </c>
      <c r="AE555" s="597" t="s">
        <v>92</v>
      </c>
      <c r="AF555" s="599">
        <v>0</v>
      </c>
      <c r="AG555" s="599">
        <v>0</v>
      </c>
      <c r="AH555" s="599">
        <v>0</v>
      </c>
      <c r="AI555" s="599">
        <v>100</v>
      </c>
      <c r="AJ555" s="599">
        <v>0</v>
      </c>
      <c r="AK555" s="599">
        <v>0</v>
      </c>
      <c r="AL555" s="599">
        <v>0</v>
      </c>
      <c r="AM555" s="599">
        <v>0</v>
      </c>
      <c r="AN555" s="599">
        <v>0</v>
      </c>
      <c r="AO555" s="600">
        <v>0</v>
      </c>
      <c r="AP555" s="591"/>
      <c r="AQ555" s="826" t="s">
        <v>173</v>
      </c>
      <c r="AR555" s="597" t="s">
        <v>92</v>
      </c>
      <c r="AS555" s="599">
        <v>0</v>
      </c>
      <c r="AT555" s="599">
        <v>0</v>
      </c>
      <c r="AU555" s="599">
        <v>0</v>
      </c>
      <c r="AV555" s="599">
        <v>100</v>
      </c>
      <c r="AW555" s="599">
        <v>0</v>
      </c>
      <c r="AX555" s="599">
        <v>0</v>
      </c>
      <c r="AY555" s="599">
        <v>0</v>
      </c>
      <c r="AZ555" s="599">
        <v>0</v>
      </c>
      <c r="BA555" s="599">
        <v>0</v>
      </c>
      <c r="BB555" s="600">
        <v>0</v>
      </c>
      <c r="BC555" s="592"/>
      <c r="BD555" s="826" t="s">
        <v>173</v>
      </c>
      <c r="BE555" s="597" t="s">
        <v>92</v>
      </c>
      <c r="BF555" s="599" t="s">
        <v>191</v>
      </c>
      <c r="BG555" s="599" t="s">
        <v>191</v>
      </c>
      <c r="BH555" s="599" t="s">
        <v>191</v>
      </c>
      <c r="BI555" s="599" t="s">
        <v>191</v>
      </c>
      <c r="BJ555" s="599" t="s">
        <v>191</v>
      </c>
      <c r="BK555" s="599" t="s">
        <v>191</v>
      </c>
      <c r="BL555" s="599" t="s">
        <v>191</v>
      </c>
      <c r="BM555" s="599" t="s">
        <v>191</v>
      </c>
      <c r="BN555" s="599" t="s">
        <v>191</v>
      </c>
      <c r="BO555" s="600" t="s">
        <v>191</v>
      </c>
      <c r="BP555"/>
      <c r="BQ555" s="826" t="s">
        <v>173</v>
      </c>
      <c r="BR555" s="597" t="s">
        <v>92</v>
      </c>
      <c r="BS555" s="599" t="s">
        <v>191</v>
      </c>
      <c r="BT555" s="599" t="s">
        <v>191</v>
      </c>
      <c r="BU555" s="599" t="s">
        <v>191</v>
      </c>
      <c r="BV555" s="599" t="s">
        <v>191</v>
      </c>
      <c r="BW555" s="599" t="s">
        <v>191</v>
      </c>
      <c r="BX555" s="599" t="s">
        <v>191</v>
      </c>
      <c r="BY555" s="599" t="s">
        <v>191</v>
      </c>
      <c r="BZ555" s="599" t="s">
        <v>191</v>
      </c>
      <c r="CA555" s="599" t="s">
        <v>191</v>
      </c>
      <c r="CB555" s="600" t="s">
        <v>191</v>
      </c>
      <c r="CC555" s="592"/>
      <c r="CD555" s="826" t="s">
        <v>173</v>
      </c>
      <c r="CE555" s="597" t="s">
        <v>92</v>
      </c>
      <c r="CF555" s="599">
        <v>0</v>
      </c>
      <c r="CG555" s="599">
        <v>0</v>
      </c>
      <c r="CH555" s="599">
        <v>0</v>
      </c>
      <c r="CI555" s="599">
        <v>100</v>
      </c>
      <c r="CJ555" s="599">
        <v>0</v>
      </c>
      <c r="CK555" s="599">
        <v>0</v>
      </c>
      <c r="CL555" s="599">
        <v>0</v>
      </c>
      <c r="CM555" s="599">
        <v>0</v>
      </c>
      <c r="CN555" s="599">
        <v>0</v>
      </c>
      <c r="CO555" s="600">
        <v>0</v>
      </c>
      <c r="CP555"/>
      <c r="CQ555" s="826" t="s">
        <v>173</v>
      </c>
      <c r="CR555" s="597" t="s">
        <v>92</v>
      </c>
      <c r="CS555" s="599">
        <v>0</v>
      </c>
      <c r="CT555" s="599">
        <v>0</v>
      </c>
      <c r="CU555" s="599">
        <v>0</v>
      </c>
      <c r="CV555" s="599">
        <v>100</v>
      </c>
      <c r="CW555" s="599">
        <v>0</v>
      </c>
      <c r="CX555" s="599">
        <v>0</v>
      </c>
      <c r="CY555" s="599">
        <v>0</v>
      </c>
      <c r="CZ555" s="599">
        <v>0</v>
      </c>
      <c r="DA555" s="599">
        <v>0</v>
      </c>
      <c r="DB555" s="600">
        <v>0</v>
      </c>
      <c r="DC555" s="592"/>
      <c r="DD555" s="826" t="s">
        <v>173</v>
      </c>
      <c r="DE555" s="597" t="s">
        <v>92</v>
      </c>
      <c r="DF555" s="599" t="s">
        <v>191</v>
      </c>
      <c r="DG555" s="599" t="s">
        <v>191</v>
      </c>
      <c r="DH555" s="599" t="s">
        <v>191</v>
      </c>
      <c r="DI555" s="599" t="s">
        <v>191</v>
      </c>
      <c r="DJ555" s="599" t="s">
        <v>191</v>
      </c>
      <c r="DK555" s="599" t="s">
        <v>191</v>
      </c>
      <c r="DL555" s="599" t="s">
        <v>191</v>
      </c>
      <c r="DM555" s="599" t="s">
        <v>191</v>
      </c>
      <c r="DN555" s="599" t="s">
        <v>191</v>
      </c>
      <c r="DO555" s="600" t="s">
        <v>191</v>
      </c>
    </row>
    <row r="556" spans="1:119" ht="13.5" customHeight="1" x14ac:dyDescent="0.2">
      <c r="A556"/>
      <c r="B556" s="324"/>
      <c r="C556" s="592"/>
      <c r="D556" s="827"/>
      <c r="E556" s="601">
        <v>1</v>
      </c>
      <c r="F556" s="599">
        <v>0</v>
      </c>
      <c r="G556" s="599">
        <v>0</v>
      </c>
      <c r="H556" s="599">
        <v>66.666666666666657</v>
      </c>
      <c r="I556" s="599">
        <v>33.333333333333329</v>
      </c>
      <c r="J556" s="599">
        <v>0</v>
      </c>
      <c r="K556" s="599">
        <v>0</v>
      </c>
      <c r="L556" s="599">
        <v>0</v>
      </c>
      <c r="M556" s="599">
        <v>0</v>
      </c>
      <c r="N556" s="599">
        <v>0</v>
      </c>
      <c r="O556" s="599">
        <v>0</v>
      </c>
      <c r="P556" s="592"/>
      <c r="Q556" s="827"/>
      <c r="R556" s="597">
        <v>1</v>
      </c>
      <c r="S556" s="599">
        <v>0</v>
      </c>
      <c r="T556" s="599">
        <v>0</v>
      </c>
      <c r="U556" s="599">
        <v>100</v>
      </c>
      <c r="V556" s="599">
        <v>0</v>
      </c>
      <c r="W556" s="599">
        <v>0</v>
      </c>
      <c r="X556" s="599">
        <v>0</v>
      </c>
      <c r="Y556" s="599">
        <v>0</v>
      </c>
      <c r="Z556" s="599">
        <v>0</v>
      </c>
      <c r="AA556" s="599">
        <v>0</v>
      </c>
      <c r="AB556" s="599">
        <v>0</v>
      </c>
      <c r="AC556" s="592"/>
      <c r="AD556" s="827"/>
      <c r="AE556" s="597">
        <v>1</v>
      </c>
      <c r="AF556" s="599">
        <v>0</v>
      </c>
      <c r="AG556" s="599">
        <v>0</v>
      </c>
      <c r="AH556" s="599">
        <v>50</v>
      </c>
      <c r="AI556" s="599">
        <v>50</v>
      </c>
      <c r="AJ556" s="599">
        <v>0</v>
      </c>
      <c r="AK556" s="599">
        <v>0</v>
      </c>
      <c r="AL556" s="599">
        <v>0</v>
      </c>
      <c r="AM556" s="599">
        <v>0</v>
      </c>
      <c r="AN556" s="599">
        <v>0</v>
      </c>
      <c r="AO556" s="599">
        <v>0</v>
      </c>
      <c r="AP556" s="591"/>
      <c r="AQ556" s="827"/>
      <c r="AR556" s="597">
        <v>1</v>
      </c>
      <c r="AS556" s="599">
        <v>0</v>
      </c>
      <c r="AT556" s="599">
        <v>0</v>
      </c>
      <c r="AU556" s="599">
        <v>100</v>
      </c>
      <c r="AV556" s="599">
        <v>0</v>
      </c>
      <c r="AW556" s="599">
        <v>0</v>
      </c>
      <c r="AX556" s="599">
        <v>0</v>
      </c>
      <c r="AY556" s="599">
        <v>0</v>
      </c>
      <c r="AZ556" s="599">
        <v>0</v>
      </c>
      <c r="BA556" s="599">
        <v>0</v>
      </c>
      <c r="BB556" s="599">
        <v>0</v>
      </c>
      <c r="BC556" s="592"/>
      <c r="BD556" s="827"/>
      <c r="BE556" s="597">
        <v>1</v>
      </c>
      <c r="BF556" s="599">
        <v>0</v>
      </c>
      <c r="BG556" s="599">
        <v>0</v>
      </c>
      <c r="BH556" s="599">
        <v>50</v>
      </c>
      <c r="BI556" s="599">
        <v>50</v>
      </c>
      <c r="BJ556" s="599">
        <v>0</v>
      </c>
      <c r="BK556" s="599">
        <v>0</v>
      </c>
      <c r="BL556" s="599">
        <v>0</v>
      </c>
      <c r="BM556" s="599">
        <v>0</v>
      </c>
      <c r="BN556" s="599">
        <v>0</v>
      </c>
      <c r="BO556" s="599">
        <v>0</v>
      </c>
      <c r="BP556"/>
      <c r="BQ556" s="827"/>
      <c r="BR556" s="597">
        <v>1</v>
      </c>
      <c r="BS556" s="599" t="s">
        <v>191</v>
      </c>
      <c r="BT556" s="599" t="s">
        <v>191</v>
      </c>
      <c r="BU556" s="599" t="s">
        <v>191</v>
      </c>
      <c r="BV556" s="599" t="s">
        <v>191</v>
      </c>
      <c r="BW556" s="599" t="s">
        <v>191</v>
      </c>
      <c r="BX556" s="599" t="s">
        <v>191</v>
      </c>
      <c r="BY556" s="599" t="s">
        <v>191</v>
      </c>
      <c r="BZ556" s="599" t="s">
        <v>191</v>
      </c>
      <c r="CA556" s="599" t="s">
        <v>191</v>
      </c>
      <c r="CB556" s="599" t="s">
        <v>191</v>
      </c>
      <c r="CC556" s="592"/>
      <c r="CD556" s="827"/>
      <c r="CE556" s="597">
        <v>1</v>
      </c>
      <c r="CF556" s="599">
        <v>0</v>
      </c>
      <c r="CG556" s="599">
        <v>0</v>
      </c>
      <c r="CH556" s="599">
        <v>66.666666666666657</v>
      </c>
      <c r="CI556" s="599">
        <v>33.333333333333329</v>
      </c>
      <c r="CJ556" s="599">
        <v>0</v>
      </c>
      <c r="CK556" s="599">
        <v>0</v>
      </c>
      <c r="CL556" s="599">
        <v>0</v>
      </c>
      <c r="CM556" s="599">
        <v>0</v>
      </c>
      <c r="CN556" s="599">
        <v>0</v>
      </c>
      <c r="CO556" s="599">
        <v>0</v>
      </c>
      <c r="CP556"/>
      <c r="CQ556" s="827"/>
      <c r="CR556" s="597">
        <v>1</v>
      </c>
      <c r="CS556" s="599">
        <v>0</v>
      </c>
      <c r="CT556" s="599">
        <v>0</v>
      </c>
      <c r="CU556" s="599">
        <v>66.666666666666657</v>
      </c>
      <c r="CV556" s="599">
        <v>33.333333333333329</v>
      </c>
      <c r="CW556" s="599">
        <v>0</v>
      </c>
      <c r="CX556" s="599">
        <v>0</v>
      </c>
      <c r="CY556" s="599">
        <v>0</v>
      </c>
      <c r="CZ556" s="599">
        <v>0</v>
      </c>
      <c r="DA556" s="599">
        <v>0</v>
      </c>
      <c r="DB556" s="599">
        <v>0</v>
      </c>
      <c r="DC556" s="592"/>
      <c r="DD556" s="827"/>
      <c r="DE556" s="597">
        <v>1</v>
      </c>
      <c r="DF556" s="599" t="s">
        <v>191</v>
      </c>
      <c r="DG556" s="599" t="s">
        <v>191</v>
      </c>
      <c r="DH556" s="599" t="s">
        <v>191</v>
      </c>
      <c r="DI556" s="599" t="s">
        <v>191</v>
      </c>
      <c r="DJ556" s="599" t="s">
        <v>191</v>
      </c>
      <c r="DK556" s="599" t="s">
        <v>191</v>
      </c>
      <c r="DL556" s="599" t="s">
        <v>191</v>
      </c>
      <c r="DM556" s="599" t="s">
        <v>191</v>
      </c>
      <c r="DN556" s="599" t="s">
        <v>191</v>
      </c>
      <c r="DO556" s="599" t="s">
        <v>191</v>
      </c>
    </row>
    <row r="557" spans="1:119" ht="13.5" customHeight="1" x14ac:dyDescent="0.2">
      <c r="A557"/>
      <c r="B557" s="324"/>
      <c r="C557" s="592"/>
      <c r="D557" s="827"/>
      <c r="E557" s="601" t="s">
        <v>45</v>
      </c>
      <c r="F557" s="599">
        <v>9.7560975609756095</v>
      </c>
      <c r="G557" s="599">
        <v>42.276422764227647</v>
      </c>
      <c r="H557" s="599">
        <v>22.76422764227642</v>
      </c>
      <c r="I557" s="599">
        <v>13.008130081300814</v>
      </c>
      <c r="J557" s="599">
        <v>5.6910569105691051</v>
      </c>
      <c r="K557" s="599">
        <v>0.81300813008130091</v>
      </c>
      <c r="L557" s="599">
        <v>5.6910569105691051</v>
      </c>
      <c r="M557" s="599">
        <v>0</v>
      </c>
      <c r="N557" s="599">
        <v>0</v>
      </c>
      <c r="O557" s="599">
        <v>0</v>
      </c>
      <c r="P557" s="592"/>
      <c r="Q557" s="827"/>
      <c r="R557" s="597" t="s">
        <v>45</v>
      </c>
      <c r="S557" s="599">
        <v>7.042253521126761</v>
      </c>
      <c r="T557" s="599">
        <v>40.845070422535215</v>
      </c>
      <c r="U557" s="599">
        <v>22.535211267605636</v>
      </c>
      <c r="V557" s="599">
        <v>16.901408450704224</v>
      </c>
      <c r="W557" s="599">
        <v>7.042253521126761</v>
      </c>
      <c r="X557" s="599">
        <v>1.4084507042253522</v>
      </c>
      <c r="Y557" s="599">
        <v>4.225352112676056</v>
      </c>
      <c r="Z557" s="599">
        <v>0</v>
      </c>
      <c r="AA557" s="599">
        <v>0</v>
      </c>
      <c r="AB557" s="599">
        <v>0</v>
      </c>
      <c r="AC557" s="592"/>
      <c r="AD557" s="827"/>
      <c r="AE557" s="597" t="s">
        <v>45</v>
      </c>
      <c r="AF557" s="599">
        <v>13.461538461538462</v>
      </c>
      <c r="AG557" s="599">
        <v>44.230769230769226</v>
      </c>
      <c r="AH557" s="599">
        <v>23.076923076923077</v>
      </c>
      <c r="AI557" s="599">
        <v>7.6923076923076925</v>
      </c>
      <c r="AJ557" s="599">
        <v>3.8461538461538463</v>
      </c>
      <c r="AK557" s="599">
        <v>0</v>
      </c>
      <c r="AL557" s="599">
        <v>7.6923076923076925</v>
      </c>
      <c r="AM557" s="599">
        <v>0</v>
      </c>
      <c r="AN557" s="599">
        <v>0</v>
      </c>
      <c r="AO557" s="599">
        <v>0</v>
      </c>
      <c r="AP557" s="591"/>
      <c r="AQ557" s="827"/>
      <c r="AR557" s="597" t="s">
        <v>45</v>
      </c>
      <c r="AS557" s="599">
        <v>7.2727272727272725</v>
      </c>
      <c r="AT557" s="599">
        <v>45.454545454545453</v>
      </c>
      <c r="AU557" s="599">
        <v>20</v>
      </c>
      <c r="AV557" s="599">
        <v>20</v>
      </c>
      <c r="AW557" s="599">
        <v>3.6363636363636362</v>
      </c>
      <c r="AX557" s="599">
        <v>1.8181818181818181</v>
      </c>
      <c r="AY557" s="599">
        <v>1.8181818181818181</v>
      </c>
      <c r="AZ557" s="599">
        <v>0</v>
      </c>
      <c r="BA557" s="599">
        <v>0</v>
      </c>
      <c r="BB557" s="599">
        <v>0</v>
      </c>
      <c r="BC557" s="592"/>
      <c r="BD557" s="827"/>
      <c r="BE557" s="597" t="s">
        <v>45</v>
      </c>
      <c r="BF557" s="599">
        <v>11.76470588235294</v>
      </c>
      <c r="BG557" s="599">
        <v>39.705882352941174</v>
      </c>
      <c r="BH557" s="599">
        <v>25</v>
      </c>
      <c r="BI557" s="599">
        <v>7.3529411764705888</v>
      </c>
      <c r="BJ557" s="599">
        <v>7.3529411764705888</v>
      </c>
      <c r="BK557" s="599">
        <v>0</v>
      </c>
      <c r="BL557" s="599">
        <v>8.8235294117647065</v>
      </c>
      <c r="BM557" s="599">
        <v>0</v>
      </c>
      <c r="BN557" s="599">
        <v>0</v>
      </c>
      <c r="BO557" s="599">
        <v>0</v>
      </c>
      <c r="BP557"/>
      <c r="BQ557" s="827"/>
      <c r="BR557" s="597" t="s">
        <v>45</v>
      </c>
      <c r="BS557" s="599">
        <v>10</v>
      </c>
      <c r="BT557" s="599">
        <v>53.333333333333336</v>
      </c>
      <c r="BU557" s="599">
        <v>25</v>
      </c>
      <c r="BV557" s="599">
        <v>6.666666666666667</v>
      </c>
      <c r="BW557" s="599">
        <v>3.3333333333333335</v>
      </c>
      <c r="BX557" s="599">
        <v>0</v>
      </c>
      <c r="BY557" s="599">
        <v>1.6666666666666667</v>
      </c>
      <c r="BZ557" s="599">
        <v>0</v>
      </c>
      <c r="CA557" s="599">
        <v>0</v>
      </c>
      <c r="CB557" s="599">
        <v>0</v>
      </c>
      <c r="CC557" s="592"/>
      <c r="CD557" s="827"/>
      <c r="CE557" s="597" t="s">
        <v>45</v>
      </c>
      <c r="CF557" s="599">
        <v>9.5238095238095237</v>
      </c>
      <c r="CG557" s="599">
        <v>31.746031746031743</v>
      </c>
      <c r="CH557" s="599">
        <v>20.634920634920633</v>
      </c>
      <c r="CI557" s="599">
        <v>19.047619047619047</v>
      </c>
      <c r="CJ557" s="599">
        <v>7.9365079365079358</v>
      </c>
      <c r="CK557" s="599">
        <v>1.5873015873015872</v>
      </c>
      <c r="CL557" s="599">
        <v>9.5238095238095237</v>
      </c>
      <c r="CM557" s="599">
        <v>0</v>
      </c>
      <c r="CN557" s="599">
        <v>0</v>
      </c>
      <c r="CO557" s="599">
        <v>0</v>
      </c>
      <c r="CP557"/>
      <c r="CQ557" s="827"/>
      <c r="CR557" s="597" t="s">
        <v>45</v>
      </c>
      <c r="CS557" s="599">
        <v>10.76923076923077</v>
      </c>
      <c r="CT557" s="599">
        <v>24.615384615384617</v>
      </c>
      <c r="CU557" s="599">
        <v>29.230769230769234</v>
      </c>
      <c r="CV557" s="599">
        <v>16.923076923076923</v>
      </c>
      <c r="CW557" s="599">
        <v>7.6923076923076925</v>
      </c>
      <c r="CX557" s="599">
        <v>1.5384615384615385</v>
      </c>
      <c r="CY557" s="599">
        <v>9.2307692307692317</v>
      </c>
      <c r="CZ557" s="599">
        <v>0</v>
      </c>
      <c r="DA557" s="599">
        <v>0</v>
      </c>
      <c r="DB557" s="599">
        <v>0</v>
      </c>
      <c r="DC557" s="592"/>
      <c r="DD557" s="827"/>
      <c r="DE557" s="597" t="s">
        <v>45</v>
      </c>
      <c r="DF557" s="599">
        <v>8.6206896551724146</v>
      </c>
      <c r="DG557" s="599">
        <v>62.068965517241381</v>
      </c>
      <c r="DH557" s="599">
        <v>15.517241379310345</v>
      </c>
      <c r="DI557" s="599">
        <v>8.6206896551724146</v>
      </c>
      <c r="DJ557" s="599">
        <v>3.4482758620689653</v>
      </c>
      <c r="DK557" s="599">
        <v>0</v>
      </c>
      <c r="DL557" s="599">
        <v>1.7241379310344827</v>
      </c>
      <c r="DM557" s="599">
        <v>0</v>
      </c>
      <c r="DN557" s="599">
        <v>0</v>
      </c>
      <c r="DO557" s="599">
        <v>0</v>
      </c>
    </row>
    <row r="558" spans="1:119" ht="13.5" customHeight="1" x14ac:dyDescent="0.2">
      <c r="A558"/>
      <c r="B558" s="324"/>
      <c r="C558" s="592"/>
      <c r="D558" s="827"/>
      <c r="E558" s="601" t="s">
        <v>33</v>
      </c>
      <c r="F558" s="599">
        <v>6.9230769230769234</v>
      </c>
      <c r="G558" s="599">
        <v>32.307692307692307</v>
      </c>
      <c r="H558" s="599">
        <v>25.384615384615383</v>
      </c>
      <c r="I558" s="599">
        <v>21.53846153846154</v>
      </c>
      <c r="J558" s="599">
        <v>5.384615384615385</v>
      </c>
      <c r="K558" s="599">
        <v>4.6153846153846159</v>
      </c>
      <c r="L558" s="599">
        <v>2.3076923076923079</v>
      </c>
      <c r="M558" s="599">
        <v>1.5384615384615385</v>
      </c>
      <c r="N558" s="599">
        <v>0</v>
      </c>
      <c r="O558" s="599">
        <v>0</v>
      </c>
      <c r="P558" s="592"/>
      <c r="Q558" s="827"/>
      <c r="R558" s="597" t="s">
        <v>33</v>
      </c>
      <c r="S558" s="599">
        <v>4.1666666666666661</v>
      </c>
      <c r="T558" s="599">
        <v>34.375</v>
      </c>
      <c r="U558" s="599">
        <v>22.916666666666664</v>
      </c>
      <c r="V558" s="599">
        <v>26.041666666666668</v>
      </c>
      <c r="W558" s="599">
        <v>5.2083333333333339</v>
      </c>
      <c r="X558" s="599">
        <v>4.1666666666666661</v>
      </c>
      <c r="Y558" s="599">
        <v>2.083333333333333</v>
      </c>
      <c r="Z558" s="599">
        <v>1.0416666666666665</v>
      </c>
      <c r="AA558" s="599">
        <v>0</v>
      </c>
      <c r="AB558" s="599">
        <v>0</v>
      </c>
      <c r="AC558" s="592"/>
      <c r="AD558" s="827"/>
      <c r="AE558" s="597" t="s">
        <v>33</v>
      </c>
      <c r="AF558" s="599">
        <v>14.705882352941178</v>
      </c>
      <c r="AG558" s="599">
        <v>26.47058823529412</v>
      </c>
      <c r="AH558" s="599">
        <v>32.352941176470587</v>
      </c>
      <c r="AI558" s="599">
        <v>8.8235294117647065</v>
      </c>
      <c r="AJ558" s="599">
        <v>5.8823529411764701</v>
      </c>
      <c r="AK558" s="599">
        <v>5.8823529411764701</v>
      </c>
      <c r="AL558" s="599">
        <v>2.9411764705882351</v>
      </c>
      <c r="AM558" s="599">
        <v>2.9411764705882351</v>
      </c>
      <c r="AN558" s="599">
        <v>0</v>
      </c>
      <c r="AO558" s="599">
        <v>0</v>
      </c>
      <c r="AP558" s="591"/>
      <c r="AQ558" s="827"/>
      <c r="AR558" s="597" t="s">
        <v>33</v>
      </c>
      <c r="AS558" s="599">
        <v>10.16949152542373</v>
      </c>
      <c r="AT558" s="599">
        <v>40.677966101694921</v>
      </c>
      <c r="AU558" s="599">
        <v>23.728813559322035</v>
      </c>
      <c r="AV558" s="599">
        <v>16.949152542372879</v>
      </c>
      <c r="AW558" s="599">
        <v>5.0847457627118651</v>
      </c>
      <c r="AX558" s="599">
        <v>1.6949152542372881</v>
      </c>
      <c r="AY558" s="599">
        <v>0</v>
      </c>
      <c r="AZ558" s="599">
        <v>1.6949152542372881</v>
      </c>
      <c r="BA558" s="599">
        <v>0</v>
      </c>
      <c r="BB558" s="599">
        <v>0</v>
      </c>
      <c r="BC558" s="592"/>
      <c r="BD558" s="827"/>
      <c r="BE558" s="597" t="s">
        <v>33</v>
      </c>
      <c r="BF558" s="599">
        <v>4.225352112676056</v>
      </c>
      <c r="BG558" s="599">
        <v>25.352112676056336</v>
      </c>
      <c r="BH558" s="599">
        <v>26.760563380281688</v>
      </c>
      <c r="BI558" s="599">
        <v>25.352112676056336</v>
      </c>
      <c r="BJ558" s="599">
        <v>5.6338028169014089</v>
      </c>
      <c r="BK558" s="599">
        <v>7.042253521126761</v>
      </c>
      <c r="BL558" s="599">
        <v>4.225352112676056</v>
      </c>
      <c r="BM558" s="599">
        <v>1.4084507042253522</v>
      </c>
      <c r="BN558" s="599">
        <v>0</v>
      </c>
      <c r="BO558" s="599">
        <v>0</v>
      </c>
      <c r="BP558"/>
      <c r="BQ558" s="827"/>
      <c r="BR558" s="597" t="s">
        <v>33</v>
      </c>
      <c r="BS558" s="599">
        <v>13.043478260869565</v>
      </c>
      <c r="BT558" s="599">
        <v>41.304347826086953</v>
      </c>
      <c r="BU558" s="599">
        <v>26.086956521739129</v>
      </c>
      <c r="BV558" s="599">
        <v>10.869565217391305</v>
      </c>
      <c r="BW558" s="599">
        <v>2.1739130434782608</v>
      </c>
      <c r="BX558" s="599">
        <v>2.1739130434782608</v>
      </c>
      <c r="BY558" s="599">
        <v>4.3478260869565215</v>
      </c>
      <c r="BZ558" s="599">
        <v>0</v>
      </c>
      <c r="CA558" s="599">
        <v>0</v>
      </c>
      <c r="CB558" s="599">
        <v>0</v>
      </c>
      <c r="CC558" s="592"/>
      <c r="CD558" s="827"/>
      <c r="CE558" s="597" t="s">
        <v>33</v>
      </c>
      <c r="CF558" s="599">
        <v>3.5714285714285712</v>
      </c>
      <c r="CG558" s="599">
        <v>27.380952380952383</v>
      </c>
      <c r="CH558" s="599">
        <v>25</v>
      </c>
      <c r="CI558" s="599">
        <v>27.380952380952383</v>
      </c>
      <c r="CJ558" s="599">
        <v>7.1428571428571423</v>
      </c>
      <c r="CK558" s="599">
        <v>5.9523809523809517</v>
      </c>
      <c r="CL558" s="599">
        <v>1.1904761904761905</v>
      </c>
      <c r="CM558" s="599">
        <v>2.3809523809523809</v>
      </c>
      <c r="CN558" s="599">
        <v>0</v>
      </c>
      <c r="CO558" s="599">
        <v>0</v>
      </c>
      <c r="CP558"/>
      <c r="CQ558" s="827"/>
      <c r="CR558" s="597" t="s">
        <v>33</v>
      </c>
      <c r="CS558" s="599">
        <v>6.1224489795918364</v>
      </c>
      <c r="CT558" s="599">
        <v>22.448979591836736</v>
      </c>
      <c r="CU558" s="599">
        <v>18.367346938775512</v>
      </c>
      <c r="CV558" s="599">
        <v>28.571428571428569</v>
      </c>
      <c r="CW558" s="599">
        <v>8.1632653061224492</v>
      </c>
      <c r="CX558" s="599">
        <v>8.1632653061224492</v>
      </c>
      <c r="CY558" s="599">
        <v>6.1224489795918364</v>
      </c>
      <c r="CZ558" s="599">
        <v>2.0408163265306123</v>
      </c>
      <c r="DA558" s="599">
        <v>0</v>
      </c>
      <c r="DB558" s="599">
        <v>0</v>
      </c>
      <c r="DC558" s="592"/>
      <c r="DD558" s="827"/>
      <c r="DE558" s="597" t="s">
        <v>33</v>
      </c>
      <c r="DF558" s="599">
        <v>7.4074074074074066</v>
      </c>
      <c r="DG558" s="599">
        <v>38.271604938271601</v>
      </c>
      <c r="DH558" s="599">
        <v>29.629629629629626</v>
      </c>
      <c r="DI558" s="599">
        <v>17.283950617283949</v>
      </c>
      <c r="DJ558" s="599">
        <v>3.7037037037037033</v>
      </c>
      <c r="DK558" s="599">
        <v>2.4691358024691357</v>
      </c>
      <c r="DL558" s="599">
        <v>0</v>
      </c>
      <c r="DM558" s="599">
        <v>1.2345679012345678</v>
      </c>
      <c r="DN558" s="599">
        <v>0</v>
      </c>
      <c r="DO558" s="599">
        <v>0</v>
      </c>
    </row>
    <row r="559" spans="1:119" ht="13.5" customHeight="1" x14ac:dyDescent="0.2">
      <c r="A559"/>
      <c r="B559" s="324"/>
      <c r="C559" s="592"/>
      <c r="D559" s="827"/>
      <c r="E559" s="601" t="s">
        <v>34</v>
      </c>
      <c r="F559" s="599">
        <v>6.5217391304347823</v>
      </c>
      <c r="G559" s="599">
        <v>22.826086956521738</v>
      </c>
      <c r="H559" s="599">
        <v>33.695652173913047</v>
      </c>
      <c r="I559" s="599">
        <v>24.275362318840578</v>
      </c>
      <c r="J559" s="599">
        <v>7.608695652173914</v>
      </c>
      <c r="K559" s="599">
        <v>4.7101449275362324</v>
      </c>
      <c r="L559" s="599">
        <v>0.36231884057971014</v>
      </c>
      <c r="M559" s="599">
        <v>0</v>
      </c>
      <c r="N559" s="599">
        <v>0</v>
      </c>
      <c r="O559" s="599">
        <v>0</v>
      </c>
      <c r="P559" s="592"/>
      <c r="Q559" s="827"/>
      <c r="R559" s="597" t="s">
        <v>34</v>
      </c>
      <c r="S559" s="599">
        <v>3.9800995024875623</v>
      </c>
      <c r="T559" s="599">
        <v>21.393034825870647</v>
      </c>
      <c r="U559" s="599">
        <v>34.82587064676617</v>
      </c>
      <c r="V559" s="599">
        <v>25.870646766169152</v>
      </c>
      <c r="W559" s="599">
        <v>7.4626865671641784</v>
      </c>
      <c r="X559" s="599">
        <v>5.9701492537313428</v>
      </c>
      <c r="Y559" s="599">
        <v>0.49751243781094528</v>
      </c>
      <c r="Z559" s="599">
        <v>0</v>
      </c>
      <c r="AA559" s="599">
        <v>0</v>
      </c>
      <c r="AB559" s="599">
        <v>0</v>
      </c>
      <c r="AC559" s="592"/>
      <c r="AD559" s="827"/>
      <c r="AE559" s="597" t="s">
        <v>34</v>
      </c>
      <c r="AF559" s="599">
        <v>13.333333333333334</v>
      </c>
      <c r="AG559" s="599">
        <v>26.666666666666668</v>
      </c>
      <c r="AH559" s="599">
        <v>30.666666666666664</v>
      </c>
      <c r="AI559" s="599">
        <v>20</v>
      </c>
      <c r="AJ559" s="599">
        <v>8</v>
      </c>
      <c r="AK559" s="599">
        <v>1.3333333333333335</v>
      </c>
      <c r="AL559" s="599">
        <v>0</v>
      </c>
      <c r="AM559" s="599">
        <v>0</v>
      </c>
      <c r="AN559" s="599">
        <v>0</v>
      </c>
      <c r="AO559" s="599">
        <v>0</v>
      </c>
      <c r="AP559" s="591"/>
      <c r="AQ559" s="827"/>
      <c r="AR559" s="597" t="s">
        <v>34</v>
      </c>
      <c r="AS559" s="599">
        <v>6.6037735849056602</v>
      </c>
      <c r="AT559" s="599">
        <v>20.754716981132077</v>
      </c>
      <c r="AU559" s="599">
        <v>41.509433962264154</v>
      </c>
      <c r="AV559" s="599">
        <v>19.811320754716981</v>
      </c>
      <c r="AW559" s="599">
        <v>8.4905660377358494</v>
      </c>
      <c r="AX559" s="599">
        <v>2.8301886792452833</v>
      </c>
      <c r="AY559" s="599">
        <v>0</v>
      </c>
      <c r="AZ559" s="599">
        <v>0</v>
      </c>
      <c r="BA559" s="599">
        <v>0</v>
      </c>
      <c r="BB559" s="599">
        <v>0</v>
      </c>
      <c r="BC559" s="592"/>
      <c r="BD559" s="827"/>
      <c r="BE559" s="597" t="s">
        <v>34</v>
      </c>
      <c r="BF559" s="599">
        <v>6.4705882352941186</v>
      </c>
      <c r="BG559" s="599">
        <v>24.117647058823529</v>
      </c>
      <c r="BH559" s="599">
        <v>28.823529411764703</v>
      </c>
      <c r="BI559" s="599">
        <v>27.058823529411764</v>
      </c>
      <c r="BJ559" s="599">
        <v>7.0588235294117645</v>
      </c>
      <c r="BK559" s="599">
        <v>5.8823529411764701</v>
      </c>
      <c r="BL559" s="599">
        <v>0.58823529411764708</v>
      </c>
      <c r="BM559" s="599">
        <v>0</v>
      </c>
      <c r="BN559" s="599">
        <v>0</v>
      </c>
      <c r="BO559" s="599">
        <v>0</v>
      </c>
      <c r="BP559"/>
      <c r="BQ559" s="827"/>
      <c r="BR559" s="597" t="s">
        <v>34</v>
      </c>
      <c r="BS559" s="599">
        <v>6.8181818181818175</v>
      </c>
      <c r="BT559" s="599">
        <v>26.136363636363637</v>
      </c>
      <c r="BU559" s="599">
        <v>34.090909090909086</v>
      </c>
      <c r="BV559" s="599">
        <v>23.863636363636363</v>
      </c>
      <c r="BW559" s="599">
        <v>5.6818181818181817</v>
      </c>
      <c r="BX559" s="599">
        <v>3.4090909090909087</v>
      </c>
      <c r="BY559" s="599">
        <v>0</v>
      </c>
      <c r="BZ559" s="599">
        <v>0</v>
      </c>
      <c r="CA559" s="599">
        <v>0</v>
      </c>
      <c r="CB559" s="599">
        <v>0</v>
      </c>
      <c r="CC559" s="592"/>
      <c r="CD559" s="827"/>
      <c r="CE559" s="597" t="s">
        <v>34</v>
      </c>
      <c r="CF559" s="599">
        <v>6.3829787234042552</v>
      </c>
      <c r="CG559" s="599">
        <v>21.276595744680851</v>
      </c>
      <c r="CH559" s="599">
        <v>33.51063829787234</v>
      </c>
      <c r="CI559" s="599">
        <v>24.468085106382979</v>
      </c>
      <c r="CJ559" s="599">
        <v>8.5106382978723403</v>
      </c>
      <c r="CK559" s="599">
        <v>5.3191489361702127</v>
      </c>
      <c r="CL559" s="599">
        <v>0.53191489361702127</v>
      </c>
      <c r="CM559" s="599">
        <v>0</v>
      </c>
      <c r="CN559" s="599">
        <v>0</v>
      </c>
      <c r="CO559" s="599">
        <v>0</v>
      </c>
      <c r="CP559"/>
      <c r="CQ559" s="827"/>
      <c r="CR559" s="597" t="s">
        <v>34</v>
      </c>
      <c r="CS559" s="599">
        <v>4.7619047619047619</v>
      </c>
      <c r="CT559" s="599">
        <v>15.238095238095239</v>
      </c>
      <c r="CU559" s="599">
        <v>37.142857142857146</v>
      </c>
      <c r="CV559" s="599">
        <v>25.714285714285712</v>
      </c>
      <c r="CW559" s="599">
        <v>7.6190476190476195</v>
      </c>
      <c r="CX559" s="599">
        <v>8.5714285714285712</v>
      </c>
      <c r="CY559" s="599">
        <v>0.95238095238095244</v>
      </c>
      <c r="CZ559" s="599">
        <v>0</v>
      </c>
      <c r="DA559" s="599">
        <v>0</v>
      </c>
      <c r="DB559" s="599">
        <v>0</v>
      </c>
      <c r="DC559" s="592"/>
      <c r="DD559" s="827"/>
      <c r="DE559" s="597" t="s">
        <v>34</v>
      </c>
      <c r="DF559" s="599">
        <v>7.6023391812865491</v>
      </c>
      <c r="DG559" s="599">
        <v>27.485380116959064</v>
      </c>
      <c r="DH559" s="599">
        <v>31.578947368421051</v>
      </c>
      <c r="DI559" s="599">
        <v>23.391812865497073</v>
      </c>
      <c r="DJ559" s="599">
        <v>7.6023391812865491</v>
      </c>
      <c r="DK559" s="599">
        <v>2.3391812865497075</v>
      </c>
      <c r="DL559" s="599">
        <v>0</v>
      </c>
      <c r="DM559" s="599">
        <v>0</v>
      </c>
      <c r="DN559" s="599">
        <v>0</v>
      </c>
      <c r="DO559" s="599">
        <v>0</v>
      </c>
    </row>
    <row r="560" spans="1:119" ht="13.5" customHeight="1" x14ac:dyDescent="0.2">
      <c r="A560"/>
      <c r="B560" s="324"/>
      <c r="C560" s="592"/>
      <c r="D560" s="827"/>
      <c r="E560" s="601" t="s">
        <v>35</v>
      </c>
      <c r="F560" s="599">
        <v>4.9004594180704446</v>
      </c>
      <c r="G560" s="599">
        <v>16.998468606431853</v>
      </c>
      <c r="H560" s="599">
        <v>28.177641653905056</v>
      </c>
      <c r="I560" s="599">
        <v>25.267993874425727</v>
      </c>
      <c r="J560" s="599">
        <v>13.782542113323123</v>
      </c>
      <c r="K560" s="599">
        <v>7.6569678407350681</v>
      </c>
      <c r="L560" s="599">
        <v>2.6033690658499236</v>
      </c>
      <c r="M560" s="599">
        <v>0.45941807044410415</v>
      </c>
      <c r="N560" s="599">
        <v>0</v>
      </c>
      <c r="O560" s="599">
        <v>0.15313935681470139</v>
      </c>
      <c r="P560" s="592"/>
      <c r="Q560" s="827"/>
      <c r="R560" s="597" t="s">
        <v>35</v>
      </c>
      <c r="S560" s="599">
        <v>2.8455284552845526</v>
      </c>
      <c r="T560" s="599">
        <v>16.260162601626014</v>
      </c>
      <c r="U560" s="599">
        <v>27.64227642276423</v>
      </c>
      <c r="V560" s="599">
        <v>26.422764227642276</v>
      </c>
      <c r="W560" s="599">
        <v>14.83739837398374</v>
      </c>
      <c r="X560" s="599">
        <v>8.536585365853659</v>
      </c>
      <c r="Y560" s="599">
        <v>2.8455284552845526</v>
      </c>
      <c r="Z560" s="599">
        <v>0.6097560975609756</v>
      </c>
      <c r="AA560" s="599">
        <v>0</v>
      </c>
      <c r="AB560" s="599">
        <v>0</v>
      </c>
      <c r="AC560" s="592"/>
      <c r="AD560" s="827"/>
      <c r="AE560" s="597" t="s">
        <v>35</v>
      </c>
      <c r="AF560" s="599">
        <v>11.180124223602485</v>
      </c>
      <c r="AG560" s="599">
        <v>19.254658385093169</v>
      </c>
      <c r="AH560" s="599">
        <v>29.813664596273291</v>
      </c>
      <c r="AI560" s="599">
        <v>21.739130434782609</v>
      </c>
      <c r="AJ560" s="599">
        <v>10.559006211180124</v>
      </c>
      <c r="AK560" s="599">
        <v>4.9689440993788816</v>
      </c>
      <c r="AL560" s="599">
        <v>1.8633540372670807</v>
      </c>
      <c r="AM560" s="599">
        <v>0</v>
      </c>
      <c r="AN560" s="599">
        <v>0</v>
      </c>
      <c r="AO560" s="599">
        <v>0.6211180124223602</v>
      </c>
      <c r="AP560" s="591"/>
      <c r="AQ560" s="827"/>
      <c r="AR560" s="597" t="s">
        <v>35</v>
      </c>
      <c r="AS560" s="599">
        <v>4.8582995951417001</v>
      </c>
      <c r="AT560" s="599">
        <v>21.052631578947366</v>
      </c>
      <c r="AU560" s="599">
        <v>27.935222672064778</v>
      </c>
      <c r="AV560" s="599">
        <v>25.101214574898783</v>
      </c>
      <c r="AW560" s="599">
        <v>10.121457489878543</v>
      </c>
      <c r="AX560" s="599">
        <v>7.6923076923076925</v>
      </c>
      <c r="AY560" s="599">
        <v>2.834008097165992</v>
      </c>
      <c r="AZ560" s="599">
        <v>0.40485829959514169</v>
      </c>
      <c r="BA560" s="599">
        <v>0</v>
      </c>
      <c r="BB560" s="599">
        <v>0</v>
      </c>
      <c r="BC560" s="592"/>
      <c r="BD560" s="827"/>
      <c r="BE560" s="597" t="s">
        <v>35</v>
      </c>
      <c r="BF560" s="599">
        <v>4.9261083743842367</v>
      </c>
      <c r="BG560" s="599">
        <v>14.532019704433496</v>
      </c>
      <c r="BH560" s="599">
        <v>28.325123152709359</v>
      </c>
      <c r="BI560" s="599">
        <v>25.369458128078819</v>
      </c>
      <c r="BJ560" s="599">
        <v>16.009852216748769</v>
      </c>
      <c r="BK560" s="599">
        <v>7.6354679802955667</v>
      </c>
      <c r="BL560" s="599">
        <v>2.4630541871921183</v>
      </c>
      <c r="BM560" s="599">
        <v>0.49261083743842365</v>
      </c>
      <c r="BN560" s="599">
        <v>0</v>
      </c>
      <c r="BO560" s="599">
        <v>0.24630541871921183</v>
      </c>
      <c r="BP560"/>
      <c r="BQ560" s="827"/>
      <c r="BR560" s="597" t="s">
        <v>35</v>
      </c>
      <c r="BS560" s="599">
        <v>5.4794520547945202</v>
      </c>
      <c r="BT560" s="599">
        <v>25.342465753424658</v>
      </c>
      <c r="BU560" s="599">
        <v>28.767123287671232</v>
      </c>
      <c r="BV560" s="599">
        <v>21.232876712328768</v>
      </c>
      <c r="BW560" s="599">
        <v>9.5890410958904102</v>
      </c>
      <c r="BX560" s="599">
        <v>6.8493150684931505</v>
      </c>
      <c r="BY560" s="599">
        <v>1.3698630136986301</v>
      </c>
      <c r="BZ560" s="599">
        <v>0.68493150684931503</v>
      </c>
      <c r="CA560" s="599">
        <v>0</v>
      </c>
      <c r="CB560" s="599">
        <v>0.68493150684931503</v>
      </c>
      <c r="CC560" s="592"/>
      <c r="CD560" s="827"/>
      <c r="CE560" s="597" t="s">
        <v>35</v>
      </c>
      <c r="CF560" s="599">
        <v>4.7337278106508878</v>
      </c>
      <c r="CG560" s="599">
        <v>14.595660749506903</v>
      </c>
      <c r="CH560" s="599">
        <v>28.007889546351084</v>
      </c>
      <c r="CI560" s="599">
        <v>26.429980276134124</v>
      </c>
      <c r="CJ560" s="599">
        <v>14.990138067061142</v>
      </c>
      <c r="CK560" s="599">
        <v>7.8895463510848129</v>
      </c>
      <c r="CL560" s="599">
        <v>2.9585798816568047</v>
      </c>
      <c r="CM560" s="599">
        <v>0.39447731755424065</v>
      </c>
      <c r="CN560" s="599">
        <v>0</v>
      </c>
      <c r="CO560" s="599">
        <v>0</v>
      </c>
      <c r="CP560"/>
      <c r="CQ560" s="827"/>
      <c r="CR560" s="597" t="s">
        <v>35</v>
      </c>
      <c r="CS560" s="599">
        <v>3.2558139534883721</v>
      </c>
      <c r="CT560" s="599">
        <v>13.023255813953488</v>
      </c>
      <c r="CU560" s="599">
        <v>26.046511627906977</v>
      </c>
      <c r="CV560" s="599">
        <v>26.046511627906977</v>
      </c>
      <c r="CW560" s="599">
        <v>16.279069767441861</v>
      </c>
      <c r="CX560" s="599">
        <v>9.3023255813953494</v>
      </c>
      <c r="CY560" s="599">
        <v>5.1162790697674421</v>
      </c>
      <c r="CZ560" s="599">
        <v>0.93023255813953487</v>
      </c>
      <c r="DA560" s="599">
        <v>0</v>
      </c>
      <c r="DB560" s="599">
        <v>0</v>
      </c>
      <c r="DC560" s="592"/>
      <c r="DD560" s="827"/>
      <c r="DE560" s="597" t="s">
        <v>35</v>
      </c>
      <c r="DF560" s="599">
        <v>5.7077625570776256</v>
      </c>
      <c r="DG560" s="599">
        <v>18.949771689497716</v>
      </c>
      <c r="DH560" s="599">
        <v>29.223744292237441</v>
      </c>
      <c r="DI560" s="599">
        <v>24.885844748858446</v>
      </c>
      <c r="DJ560" s="599">
        <v>12.557077625570775</v>
      </c>
      <c r="DK560" s="599">
        <v>6.8493150684931505</v>
      </c>
      <c r="DL560" s="599">
        <v>1.3698630136986301</v>
      </c>
      <c r="DM560" s="599">
        <v>0.22831050228310501</v>
      </c>
      <c r="DN560" s="599">
        <v>0</v>
      </c>
      <c r="DO560" s="599">
        <v>0.22831050228310501</v>
      </c>
    </row>
    <row r="561" spans="1:119" ht="13.5" customHeight="1" x14ac:dyDescent="0.2">
      <c r="A561"/>
      <c r="B561" s="324"/>
      <c r="C561" s="592"/>
      <c r="D561" s="827"/>
      <c r="E561" s="601" t="s">
        <v>36</v>
      </c>
      <c r="F561" s="599">
        <v>2.2988505747126435</v>
      </c>
      <c r="G561" s="599">
        <v>13.346104725415071</v>
      </c>
      <c r="H561" s="599">
        <v>22.796934865900383</v>
      </c>
      <c r="I561" s="599">
        <v>27.969348659003828</v>
      </c>
      <c r="J561" s="599">
        <v>14.431673052362706</v>
      </c>
      <c r="K561" s="599">
        <v>9.9616858237547881</v>
      </c>
      <c r="L561" s="599">
        <v>6.5134099616858236</v>
      </c>
      <c r="M561" s="599">
        <v>2.2988505747126435</v>
      </c>
      <c r="N561" s="599">
        <v>0.1277139208173691</v>
      </c>
      <c r="O561" s="599">
        <v>0.2554278416347382</v>
      </c>
      <c r="P561" s="592"/>
      <c r="Q561" s="827"/>
      <c r="R561" s="597" t="s">
        <v>36</v>
      </c>
      <c r="S561" s="599">
        <v>1.0628875110717448</v>
      </c>
      <c r="T561" s="599">
        <v>10.451727192205491</v>
      </c>
      <c r="U561" s="599">
        <v>22.763507528786537</v>
      </c>
      <c r="V561" s="599">
        <v>28.609388839681131</v>
      </c>
      <c r="W561" s="599">
        <v>15.500442869796279</v>
      </c>
      <c r="X561" s="599">
        <v>11.603188662533215</v>
      </c>
      <c r="Y561" s="599">
        <v>7.0859167404783001</v>
      </c>
      <c r="Z561" s="599">
        <v>2.5686448184233832</v>
      </c>
      <c r="AA561" s="599">
        <v>0.17714791851195749</v>
      </c>
      <c r="AB561" s="599">
        <v>0.17714791851195749</v>
      </c>
      <c r="AC561" s="592"/>
      <c r="AD561" s="827"/>
      <c r="AE561" s="597" t="s">
        <v>36</v>
      </c>
      <c r="AF561" s="599">
        <v>5.4919908466819223</v>
      </c>
      <c r="AG561" s="599">
        <v>20.823798627002287</v>
      </c>
      <c r="AH561" s="599">
        <v>22.883295194508012</v>
      </c>
      <c r="AI561" s="599">
        <v>26.315789473684209</v>
      </c>
      <c r="AJ561" s="599">
        <v>11.670480549199084</v>
      </c>
      <c r="AK561" s="599">
        <v>5.720823798627003</v>
      </c>
      <c r="AL561" s="599">
        <v>5.0343249427917618</v>
      </c>
      <c r="AM561" s="599">
        <v>1.6018306636155606</v>
      </c>
      <c r="AN561" s="599">
        <v>0</v>
      </c>
      <c r="AO561" s="599">
        <v>0.45766590389016021</v>
      </c>
      <c r="AP561" s="591"/>
      <c r="AQ561" s="827"/>
      <c r="AR561" s="597" t="s">
        <v>36</v>
      </c>
      <c r="AS561" s="599">
        <v>2.8880866425992782</v>
      </c>
      <c r="AT561" s="599">
        <v>15.162454873646208</v>
      </c>
      <c r="AU561" s="599">
        <v>25.090252707581229</v>
      </c>
      <c r="AV561" s="599">
        <v>26.534296028880867</v>
      </c>
      <c r="AW561" s="599">
        <v>13.718411552346572</v>
      </c>
      <c r="AX561" s="599">
        <v>8.3032490974729249</v>
      </c>
      <c r="AY561" s="599">
        <v>5.5956678700361007</v>
      </c>
      <c r="AZ561" s="599">
        <v>2.3465703971119134</v>
      </c>
      <c r="BA561" s="599">
        <v>0</v>
      </c>
      <c r="BB561" s="599">
        <v>0.36101083032490977</v>
      </c>
      <c r="BC561" s="592"/>
      <c r="BD561" s="827"/>
      <c r="BE561" s="597" t="s">
        <v>36</v>
      </c>
      <c r="BF561" s="599">
        <v>1.9762845849802373</v>
      </c>
      <c r="BG561" s="599">
        <v>12.351778656126482</v>
      </c>
      <c r="BH561" s="599">
        <v>21.541501976284586</v>
      </c>
      <c r="BI561" s="599">
        <v>28.754940711462453</v>
      </c>
      <c r="BJ561" s="599">
        <v>14.822134387351779</v>
      </c>
      <c r="BK561" s="599">
        <v>10.869565217391305</v>
      </c>
      <c r="BL561" s="599">
        <v>7.0158102766798418</v>
      </c>
      <c r="BM561" s="599">
        <v>2.2727272727272729</v>
      </c>
      <c r="BN561" s="599">
        <v>0.19762845849802371</v>
      </c>
      <c r="BO561" s="599">
        <v>0.19762845849802371</v>
      </c>
      <c r="BP561"/>
      <c r="BQ561" s="827"/>
      <c r="BR561" s="597" t="s">
        <v>36</v>
      </c>
      <c r="BS561" s="599">
        <v>2.3696682464454977</v>
      </c>
      <c r="BT561" s="599">
        <v>18.48341232227488</v>
      </c>
      <c r="BU561" s="599">
        <v>27.014218009478675</v>
      </c>
      <c r="BV561" s="599">
        <v>23.222748815165879</v>
      </c>
      <c r="BW561" s="599">
        <v>12.796208530805686</v>
      </c>
      <c r="BX561" s="599">
        <v>7.109004739336493</v>
      </c>
      <c r="BY561" s="599">
        <v>6.6350710900473935</v>
      </c>
      <c r="BZ561" s="599">
        <v>2.3696682464454977</v>
      </c>
      <c r="CA561" s="599">
        <v>0</v>
      </c>
      <c r="CB561" s="599">
        <v>0</v>
      </c>
      <c r="CC561" s="592"/>
      <c r="CD561" s="827"/>
      <c r="CE561" s="597" t="s">
        <v>36</v>
      </c>
      <c r="CF561" s="599">
        <v>2.2878228782287824</v>
      </c>
      <c r="CG561" s="599">
        <v>12.546125461254611</v>
      </c>
      <c r="CH561" s="599">
        <v>22.140221402214021</v>
      </c>
      <c r="CI561" s="599">
        <v>28.70848708487085</v>
      </c>
      <c r="CJ561" s="599">
        <v>14.686346863468636</v>
      </c>
      <c r="CK561" s="599">
        <v>10.405904059040591</v>
      </c>
      <c r="CL561" s="599">
        <v>6.4944649446494456</v>
      </c>
      <c r="CM561" s="599">
        <v>2.2878228782287824</v>
      </c>
      <c r="CN561" s="599">
        <v>0.14760147601476015</v>
      </c>
      <c r="CO561" s="599">
        <v>0.29520295202952029</v>
      </c>
      <c r="CP561"/>
      <c r="CQ561" s="827"/>
      <c r="CR561" s="597" t="s">
        <v>36</v>
      </c>
      <c r="CS561" s="599">
        <v>0.89485458612975388</v>
      </c>
      <c r="CT561" s="599">
        <v>10.738255033557047</v>
      </c>
      <c r="CU561" s="599">
        <v>19.686800894854585</v>
      </c>
      <c r="CV561" s="599">
        <v>27.740492170022375</v>
      </c>
      <c r="CW561" s="599">
        <v>15.659955257270694</v>
      </c>
      <c r="CX561" s="599">
        <v>13.199105145413871</v>
      </c>
      <c r="CY561" s="599">
        <v>8.5011185682326627</v>
      </c>
      <c r="CZ561" s="599">
        <v>3.1319910514541389</v>
      </c>
      <c r="DA561" s="599">
        <v>0</v>
      </c>
      <c r="DB561" s="599">
        <v>0.44742729306487694</v>
      </c>
      <c r="DC561" s="592"/>
      <c r="DD561" s="827"/>
      <c r="DE561" s="597" t="s">
        <v>36</v>
      </c>
      <c r="DF561" s="599">
        <v>2.8596961572832886</v>
      </c>
      <c r="DG561" s="599">
        <v>14.387846291331547</v>
      </c>
      <c r="DH561" s="599">
        <v>24.039320822162647</v>
      </c>
      <c r="DI561" s="599">
        <v>28.060768543342267</v>
      </c>
      <c r="DJ561" s="599">
        <v>13.941018766756033</v>
      </c>
      <c r="DK561" s="599">
        <v>8.6684539767649689</v>
      </c>
      <c r="DL561" s="599">
        <v>5.7193923145665773</v>
      </c>
      <c r="DM561" s="599">
        <v>1.9660411081322611</v>
      </c>
      <c r="DN561" s="599">
        <v>0.17873100983020554</v>
      </c>
      <c r="DO561" s="599">
        <v>0.17873100983020554</v>
      </c>
    </row>
    <row r="562" spans="1:119" ht="13.5" customHeight="1" x14ac:dyDescent="0.2">
      <c r="A562"/>
      <c r="B562" s="324"/>
      <c r="C562" s="592"/>
      <c r="D562" s="827"/>
      <c r="E562" s="601" t="s">
        <v>37</v>
      </c>
      <c r="F562" s="599">
        <v>1.7375674056321149</v>
      </c>
      <c r="G562" s="599">
        <v>8.0287597363690821</v>
      </c>
      <c r="H562" s="599">
        <v>15.368484122228878</v>
      </c>
      <c r="I562" s="599">
        <v>26.09346914319952</v>
      </c>
      <c r="J562" s="599">
        <v>18.783702816057517</v>
      </c>
      <c r="K562" s="599">
        <v>15.488316357100059</v>
      </c>
      <c r="L562" s="599">
        <v>9.8262432594367883</v>
      </c>
      <c r="M562" s="599">
        <v>3.0257639304973041</v>
      </c>
      <c r="N562" s="599">
        <v>1.2582384661473938</v>
      </c>
      <c r="O562" s="599">
        <v>0.38945476333133611</v>
      </c>
      <c r="P562" s="592"/>
      <c r="Q562" s="827"/>
      <c r="R562" s="597" t="s">
        <v>37</v>
      </c>
      <c r="S562" s="599">
        <v>0.9170487703209671</v>
      </c>
      <c r="T562" s="599">
        <v>6.5860775323051275</v>
      </c>
      <c r="U562" s="599">
        <v>13.630679449770739</v>
      </c>
      <c r="V562" s="599">
        <v>25.093789078782823</v>
      </c>
      <c r="W562" s="599">
        <v>20.258441017090455</v>
      </c>
      <c r="X562" s="599">
        <v>16.798666110879534</v>
      </c>
      <c r="Y562" s="599">
        <v>11.087953313880785</v>
      </c>
      <c r="Z562" s="599">
        <v>3.5431429762401003</v>
      </c>
      <c r="AA562" s="599">
        <v>1.6256773655689869</v>
      </c>
      <c r="AB562" s="599">
        <v>0.45852438516048355</v>
      </c>
      <c r="AC562" s="592"/>
      <c r="AD562" s="827"/>
      <c r="AE562" s="597" t="s">
        <v>37</v>
      </c>
      <c r="AF562" s="599">
        <v>3.8338658146964857</v>
      </c>
      <c r="AG562" s="599">
        <v>11.714589989350372</v>
      </c>
      <c r="AH562" s="599">
        <v>19.808306709265175</v>
      </c>
      <c r="AI562" s="599">
        <v>28.647497337593187</v>
      </c>
      <c r="AJ562" s="599">
        <v>15.015974440894569</v>
      </c>
      <c r="AK562" s="599">
        <v>12.140575079872203</v>
      </c>
      <c r="AL562" s="599">
        <v>6.6027689030883918</v>
      </c>
      <c r="AM562" s="599">
        <v>1.703940362087327</v>
      </c>
      <c r="AN562" s="599">
        <v>0.31948881789137379</v>
      </c>
      <c r="AO562" s="599">
        <v>0.21299254526091588</v>
      </c>
      <c r="AP562" s="591"/>
      <c r="AQ562" s="827"/>
      <c r="AR562" s="597" t="s">
        <v>37</v>
      </c>
      <c r="AS562" s="599">
        <v>2.7027027027027026</v>
      </c>
      <c r="AT562" s="599">
        <v>10.810810810810811</v>
      </c>
      <c r="AU562" s="599">
        <v>17.872711421098515</v>
      </c>
      <c r="AV562" s="599">
        <v>24.498692240627726</v>
      </c>
      <c r="AW562" s="599">
        <v>16.826503923278118</v>
      </c>
      <c r="AX562" s="599">
        <v>14.646904969485613</v>
      </c>
      <c r="AY562" s="599">
        <v>8.4568439407149079</v>
      </c>
      <c r="AZ562" s="599">
        <v>2.4411508282476024</v>
      </c>
      <c r="BA562" s="599">
        <v>1.2205754141238012</v>
      </c>
      <c r="BB562" s="599">
        <v>0.52310374891020051</v>
      </c>
      <c r="BC562" s="592"/>
      <c r="BD562" s="827"/>
      <c r="BE562" s="597" t="s">
        <v>37</v>
      </c>
      <c r="BF562" s="599">
        <v>1.2323140118667275</v>
      </c>
      <c r="BG562" s="599">
        <v>6.572341396622547</v>
      </c>
      <c r="BH562" s="599">
        <v>14.057507987220447</v>
      </c>
      <c r="BI562" s="599">
        <v>26.928343222272932</v>
      </c>
      <c r="BJ562" s="599">
        <v>19.808306709265175</v>
      </c>
      <c r="BK562" s="599">
        <v>15.928799634869922</v>
      </c>
      <c r="BL562" s="599">
        <v>10.543130990415335</v>
      </c>
      <c r="BM562" s="599">
        <v>3.3318119580100412</v>
      </c>
      <c r="BN562" s="599">
        <v>1.2779552715654952</v>
      </c>
      <c r="BO562" s="599">
        <v>0.31948881789137379</v>
      </c>
      <c r="BP562"/>
      <c r="BQ562" s="827"/>
      <c r="BR562" s="597" t="s">
        <v>37</v>
      </c>
      <c r="BS562" s="599">
        <v>3.9568345323741005</v>
      </c>
      <c r="BT562" s="599">
        <v>13.309352517985612</v>
      </c>
      <c r="BU562" s="599">
        <v>17.625899280575538</v>
      </c>
      <c r="BV562" s="599">
        <v>25.539568345323744</v>
      </c>
      <c r="BW562" s="599">
        <v>14.388489208633093</v>
      </c>
      <c r="BX562" s="599">
        <v>13.669064748201439</v>
      </c>
      <c r="BY562" s="599">
        <v>9.3525179856115113</v>
      </c>
      <c r="BZ562" s="599">
        <v>1.7985611510791366</v>
      </c>
      <c r="CA562" s="599">
        <v>0.35971223021582738</v>
      </c>
      <c r="CB562" s="599">
        <v>0</v>
      </c>
      <c r="CC562" s="592"/>
      <c r="CD562" s="827"/>
      <c r="CE562" s="597" t="s">
        <v>37</v>
      </c>
      <c r="CF562" s="599">
        <v>1.5359477124183005</v>
      </c>
      <c r="CG562" s="599">
        <v>7.5490196078431371</v>
      </c>
      <c r="CH562" s="599">
        <v>15.163398692810457</v>
      </c>
      <c r="CI562" s="599">
        <v>26.143790849673206</v>
      </c>
      <c r="CJ562" s="599">
        <v>19.183006535947715</v>
      </c>
      <c r="CK562" s="599">
        <v>15.65359477124183</v>
      </c>
      <c r="CL562" s="599">
        <v>9.8692810457516345</v>
      </c>
      <c r="CM562" s="599">
        <v>3.1372549019607843</v>
      </c>
      <c r="CN562" s="599">
        <v>1.3398692810457515</v>
      </c>
      <c r="CO562" s="599">
        <v>0.42483660130718953</v>
      </c>
      <c r="CP562"/>
      <c r="CQ562" s="827"/>
      <c r="CR562" s="597" t="s">
        <v>37</v>
      </c>
      <c r="CS562" s="599">
        <v>1.244343891402715</v>
      </c>
      <c r="CT562" s="599">
        <v>6.2217194570135748</v>
      </c>
      <c r="CU562" s="599">
        <v>13.914027149321267</v>
      </c>
      <c r="CV562" s="599">
        <v>21.945701357466064</v>
      </c>
      <c r="CW562" s="599">
        <v>19.570135746606336</v>
      </c>
      <c r="CX562" s="599">
        <v>19.004524886877828</v>
      </c>
      <c r="CY562" s="599">
        <v>12.55656108597285</v>
      </c>
      <c r="CZ562" s="599">
        <v>3.7330316742081449</v>
      </c>
      <c r="DA562" s="599">
        <v>1.1312217194570136</v>
      </c>
      <c r="DB562" s="599">
        <v>0.67873303167420818</v>
      </c>
      <c r="DC562" s="592"/>
      <c r="DD562" s="827"/>
      <c r="DE562" s="597" t="s">
        <v>37</v>
      </c>
      <c r="DF562" s="599">
        <v>1.9152404237978811</v>
      </c>
      <c r="DG562" s="599">
        <v>8.679706601466993</v>
      </c>
      <c r="DH562" s="599">
        <v>15.892420537897312</v>
      </c>
      <c r="DI562" s="599">
        <v>27.587612061939694</v>
      </c>
      <c r="DJ562" s="599">
        <v>18.500407497962509</v>
      </c>
      <c r="DK562" s="599">
        <v>14.22167889160554</v>
      </c>
      <c r="DL562" s="599">
        <v>8.8427057864710683</v>
      </c>
      <c r="DM562" s="599">
        <v>2.7709861450692745</v>
      </c>
      <c r="DN562" s="599">
        <v>1.3039934800325998</v>
      </c>
      <c r="DO562" s="599">
        <v>0.28524857375713125</v>
      </c>
    </row>
    <row r="563" spans="1:119" ht="13.5" customHeight="1" x14ac:dyDescent="0.2">
      <c r="A563"/>
      <c r="B563" s="324"/>
      <c r="C563" s="592"/>
      <c r="D563" s="827"/>
      <c r="E563" s="601" t="s">
        <v>38</v>
      </c>
      <c r="F563" s="599">
        <v>0.76939986810287975</v>
      </c>
      <c r="G563" s="599">
        <v>4.6383820619916465</v>
      </c>
      <c r="H563" s="599">
        <v>10.068146845460541</v>
      </c>
      <c r="I563" s="599">
        <v>19.586722356561882</v>
      </c>
      <c r="J563" s="599">
        <v>18.927236755330842</v>
      </c>
      <c r="K563" s="599">
        <v>19.256979555946362</v>
      </c>
      <c r="L563" s="599">
        <v>15.695757309298747</v>
      </c>
      <c r="M563" s="599">
        <v>6.6388217190591332</v>
      </c>
      <c r="N563" s="599">
        <v>3.4073422730270391</v>
      </c>
      <c r="O563" s="599">
        <v>1.0112112552209276</v>
      </c>
      <c r="P563" s="592"/>
      <c r="Q563" s="827"/>
      <c r="R563" s="597" t="s">
        <v>38</v>
      </c>
      <c r="S563" s="599">
        <v>0.45509708737864074</v>
      </c>
      <c r="T563" s="599">
        <v>2.8519417475728157</v>
      </c>
      <c r="U563" s="599">
        <v>7.9793689320388355</v>
      </c>
      <c r="V563" s="599">
        <v>18.112864077669901</v>
      </c>
      <c r="W563" s="599">
        <v>18.325242718446603</v>
      </c>
      <c r="X563" s="599">
        <v>20.99514563106796</v>
      </c>
      <c r="Y563" s="599">
        <v>18.052184466019416</v>
      </c>
      <c r="Z563" s="599">
        <v>7.7366504854368925</v>
      </c>
      <c r="AA563" s="599">
        <v>4.3385922330097086</v>
      </c>
      <c r="AB563" s="599">
        <v>1.1529126213592233</v>
      </c>
      <c r="AC563" s="592"/>
      <c r="AD563" s="827"/>
      <c r="AE563" s="597" t="s">
        <v>38</v>
      </c>
      <c r="AF563" s="599">
        <v>1.596169193934557</v>
      </c>
      <c r="AG563" s="599">
        <v>9.3375897845171583</v>
      </c>
      <c r="AH563" s="599">
        <v>15.562649640861931</v>
      </c>
      <c r="AI563" s="599">
        <v>23.463687150837988</v>
      </c>
      <c r="AJ563" s="599">
        <v>20.510774142059056</v>
      </c>
      <c r="AK563" s="599">
        <v>14.684756584197926</v>
      </c>
      <c r="AL563" s="599">
        <v>9.4972067039106136</v>
      </c>
      <c r="AM563" s="599">
        <v>3.7509976057462091</v>
      </c>
      <c r="AN563" s="599">
        <v>0.9577015163607342</v>
      </c>
      <c r="AO563" s="599">
        <v>0.63846767757382283</v>
      </c>
      <c r="AP563" s="591"/>
      <c r="AQ563" s="827"/>
      <c r="AR563" s="597" t="s">
        <v>38</v>
      </c>
      <c r="AS563" s="599">
        <v>1.1469534050179211</v>
      </c>
      <c r="AT563" s="599">
        <v>7.096774193548387</v>
      </c>
      <c r="AU563" s="599">
        <v>10.967741935483872</v>
      </c>
      <c r="AV563" s="599">
        <v>19.211469534050181</v>
      </c>
      <c r="AW563" s="599">
        <v>19.35483870967742</v>
      </c>
      <c r="AX563" s="599">
        <v>17.777777777777779</v>
      </c>
      <c r="AY563" s="599">
        <v>14.050179211469535</v>
      </c>
      <c r="AZ563" s="599">
        <v>6.236559139784946</v>
      </c>
      <c r="BA563" s="599">
        <v>3.1541218637992836</v>
      </c>
      <c r="BB563" s="599">
        <v>1.0035842293906809</v>
      </c>
      <c r="BC563" s="592"/>
      <c r="BD563" s="827"/>
      <c r="BE563" s="597" t="s">
        <v>38</v>
      </c>
      <c r="BF563" s="599">
        <v>0.60240963855421692</v>
      </c>
      <c r="BG563" s="599">
        <v>3.551046290424857</v>
      </c>
      <c r="BH563" s="599">
        <v>9.6702599873176922</v>
      </c>
      <c r="BI563" s="599">
        <v>19.752694990488269</v>
      </c>
      <c r="BJ563" s="599">
        <v>18.738110336081167</v>
      </c>
      <c r="BK563" s="599">
        <v>19.911223842739378</v>
      </c>
      <c r="BL563" s="599">
        <v>16.423589093214964</v>
      </c>
      <c r="BM563" s="599">
        <v>6.816740646797717</v>
      </c>
      <c r="BN563" s="599">
        <v>3.5193405199746355</v>
      </c>
      <c r="BO563" s="599">
        <v>1.014584654407102</v>
      </c>
      <c r="BP563"/>
      <c r="BQ563" s="827"/>
      <c r="BR563" s="597" t="s">
        <v>38</v>
      </c>
      <c r="BS563" s="599">
        <v>1.9685039370078741</v>
      </c>
      <c r="BT563" s="599">
        <v>8.6614173228346463</v>
      </c>
      <c r="BU563" s="599">
        <v>16.141732283464567</v>
      </c>
      <c r="BV563" s="599">
        <v>22.834645669291341</v>
      </c>
      <c r="BW563" s="599">
        <v>16.929133858267718</v>
      </c>
      <c r="BX563" s="599">
        <v>16.535433070866144</v>
      </c>
      <c r="BY563" s="599">
        <v>9.0551181102362204</v>
      </c>
      <c r="BZ563" s="599">
        <v>5.5118110236220472</v>
      </c>
      <c r="CA563" s="599">
        <v>1.9685039370078741</v>
      </c>
      <c r="CB563" s="599">
        <v>0.39370078740157477</v>
      </c>
      <c r="CC563" s="592"/>
      <c r="CD563" s="827"/>
      <c r="CE563" s="597" t="s">
        <v>38</v>
      </c>
      <c r="CF563" s="599">
        <v>0.69848661233993015</v>
      </c>
      <c r="CG563" s="599">
        <v>4.4004656577415595</v>
      </c>
      <c r="CH563" s="599">
        <v>9.7089639115250286</v>
      </c>
      <c r="CI563" s="599">
        <v>19.39464493597206</v>
      </c>
      <c r="CJ563" s="599">
        <v>19.045401629802093</v>
      </c>
      <c r="CK563" s="599">
        <v>19.417927823050057</v>
      </c>
      <c r="CL563" s="599">
        <v>16.088474970896392</v>
      </c>
      <c r="CM563" s="599">
        <v>6.7054714784633287</v>
      </c>
      <c r="CN563" s="599">
        <v>3.4924330616996504</v>
      </c>
      <c r="CO563" s="599">
        <v>1.0477299185098952</v>
      </c>
      <c r="CP563"/>
      <c r="CQ563" s="827"/>
      <c r="CR563" s="597" t="s">
        <v>38</v>
      </c>
      <c r="CS563" s="599">
        <v>0.54995417048579287</v>
      </c>
      <c r="CT563" s="599">
        <v>3.5747021081576533</v>
      </c>
      <c r="CU563" s="599">
        <v>7.8826764436296974</v>
      </c>
      <c r="CV563" s="599">
        <v>14.482126489459212</v>
      </c>
      <c r="CW563" s="599">
        <v>19.24839596700275</v>
      </c>
      <c r="CX563" s="599">
        <v>21.356553620531624</v>
      </c>
      <c r="CY563" s="599">
        <v>18.881759853345553</v>
      </c>
      <c r="CZ563" s="599">
        <v>7.516040329972502</v>
      </c>
      <c r="DA563" s="599">
        <v>4.9495875343721361</v>
      </c>
      <c r="DB563" s="599">
        <v>1.5582034830430798</v>
      </c>
      <c r="DC563" s="592"/>
      <c r="DD563" s="827"/>
      <c r="DE563" s="597" t="s">
        <v>38</v>
      </c>
      <c r="DF563" s="599">
        <v>0.838635049161365</v>
      </c>
      <c r="DG563" s="599">
        <v>4.973973395026027</v>
      </c>
      <c r="DH563" s="599">
        <v>10.757663389242337</v>
      </c>
      <c r="DI563" s="599">
        <v>21.197223828802777</v>
      </c>
      <c r="DJ563" s="599">
        <v>18.825910931174089</v>
      </c>
      <c r="DK563" s="599">
        <v>18.594563331405435</v>
      </c>
      <c r="DL563" s="599">
        <v>14.690572585309427</v>
      </c>
      <c r="DM563" s="599">
        <v>6.362058993637941</v>
      </c>
      <c r="DN563" s="599">
        <v>2.9207634470792367</v>
      </c>
      <c r="DO563" s="599">
        <v>0.838635049161365</v>
      </c>
    </row>
    <row r="564" spans="1:119" ht="13.5" customHeight="1" x14ac:dyDescent="0.2">
      <c r="A564"/>
      <c r="B564" s="324"/>
      <c r="C564" s="592"/>
      <c r="D564" s="827"/>
      <c r="E564" s="601" t="s">
        <v>39</v>
      </c>
      <c r="F564" s="599">
        <v>0.2590673575129534</v>
      </c>
      <c r="G564" s="599">
        <v>1.7487046632124352</v>
      </c>
      <c r="H564" s="599">
        <v>5.0086355785837648</v>
      </c>
      <c r="I564" s="599">
        <v>12.737478411053541</v>
      </c>
      <c r="J564" s="599">
        <v>16.213298791019</v>
      </c>
      <c r="K564" s="599">
        <v>20.034542314335059</v>
      </c>
      <c r="L564" s="599">
        <v>21.265112262521587</v>
      </c>
      <c r="M564" s="599">
        <v>12.521588946459413</v>
      </c>
      <c r="N564" s="599">
        <v>7.7504317789291886</v>
      </c>
      <c r="O564" s="599">
        <v>2.4611398963730569</v>
      </c>
      <c r="P564" s="592"/>
      <c r="Q564" s="827"/>
      <c r="R564" s="597" t="s">
        <v>39</v>
      </c>
      <c r="S564" s="599">
        <v>0.15096618357487923</v>
      </c>
      <c r="T564" s="599">
        <v>1.0265700483091789</v>
      </c>
      <c r="U564" s="599">
        <v>3.6835748792270531</v>
      </c>
      <c r="V564" s="599">
        <v>10.446859903381643</v>
      </c>
      <c r="W564" s="599">
        <v>14.402173913043478</v>
      </c>
      <c r="X564" s="599">
        <v>20.229468599033819</v>
      </c>
      <c r="Y564" s="599">
        <v>23.39975845410628</v>
      </c>
      <c r="Z564" s="599">
        <v>14.371980676328503</v>
      </c>
      <c r="AA564" s="599">
        <v>9.2391304347826075</v>
      </c>
      <c r="AB564" s="599">
        <v>3.0495169082125604</v>
      </c>
      <c r="AC564" s="592"/>
      <c r="AD564" s="827"/>
      <c r="AE564" s="597" t="s">
        <v>39</v>
      </c>
      <c r="AF564" s="599">
        <v>0.53030303030303039</v>
      </c>
      <c r="AG564" s="599">
        <v>3.5606060606060606</v>
      </c>
      <c r="AH564" s="599">
        <v>8.3333333333333321</v>
      </c>
      <c r="AI564" s="599">
        <v>18.484848484848484</v>
      </c>
      <c r="AJ564" s="599">
        <v>20.757575757575758</v>
      </c>
      <c r="AK564" s="599">
        <v>19.545454545454547</v>
      </c>
      <c r="AL564" s="599">
        <v>15.909090909090908</v>
      </c>
      <c r="AM564" s="599">
        <v>7.878787878787878</v>
      </c>
      <c r="AN564" s="599">
        <v>4.0151515151515156</v>
      </c>
      <c r="AO564" s="599">
        <v>0.98484848484848475</v>
      </c>
      <c r="AP564" s="591"/>
      <c r="AQ564" s="827"/>
      <c r="AR564" s="597" t="s">
        <v>39</v>
      </c>
      <c r="AS564" s="599">
        <v>0.32976092333058532</v>
      </c>
      <c r="AT564" s="599">
        <v>2.5556471558120362</v>
      </c>
      <c r="AU564" s="599">
        <v>7.2547403132728769</v>
      </c>
      <c r="AV564" s="599">
        <v>14.591920857378401</v>
      </c>
      <c r="AW564" s="599">
        <v>17.559769167353672</v>
      </c>
      <c r="AX564" s="599">
        <v>17.477328936521022</v>
      </c>
      <c r="AY564" s="599">
        <v>19.208573784006592</v>
      </c>
      <c r="AZ564" s="599">
        <v>12.366034624896951</v>
      </c>
      <c r="BA564" s="599">
        <v>6.1005770816158291</v>
      </c>
      <c r="BB564" s="599">
        <v>2.5556471558120362</v>
      </c>
      <c r="BC564" s="592"/>
      <c r="BD564" s="827"/>
      <c r="BE564" s="597" t="s">
        <v>39</v>
      </c>
      <c r="BF564" s="599">
        <v>0.23398654577361802</v>
      </c>
      <c r="BG564" s="599">
        <v>1.4624159110851127</v>
      </c>
      <c r="BH564" s="599">
        <v>4.2117578239251241</v>
      </c>
      <c r="BI564" s="599">
        <v>12.079555425563031</v>
      </c>
      <c r="BJ564" s="599">
        <v>15.735595203275812</v>
      </c>
      <c r="BK564" s="599">
        <v>20.941795846738813</v>
      </c>
      <c r="BL564" s="599">
        <v>21.994735302720095</v>
      </c>
      <c r="BM564" s="599">
        <v>12.576776835331968</v>
      </c>
      <c r="BN564" s="599">
        <v>8.3357706931851414</v>
      </c>
      <c r="BO564" s="599">
        <v>2.4276104124012869</v>
      </c>
      <c r="BP564"/>
      <c r="BQ564" s="827"/>
      <c r="BR564" s="597" t="s">
        <v>39</v>
      </c>
      <c r="BS564" s="599">
        <v>0.42194092827004215</v>
      </c>
      <c r="BT564" s="599">
        <v>3.3755274261603372</v>
      </c>
      <c r="BU564" s="599">
        <v>10.970464135021098</v>
      </c>
      <c r="BV564" s="599">
        <v>17.721518987341771</v>
      </c>
      <c r="BW564" s="599">
        <v>15.611814345991561</v>
      </c>
      <c r="BX564" s="599">
        <v>19.40928270042194</v>
      </c>
      <c r="BY564" s="599">
        <v>16.877637130801688</v>
      </c>
      <c r="BZ564" s="599">
        <v>6.7510548523206744</v>
      </c>
      <c r="CA564" s="599">
        <v>5.9071729957805905</v>
      </c>
      <c r="CB564" s="599">
        <v>2.9535864978902953</v>
      </c>
      <c r="CC564" s="592"/>
      <c r="CD564" s="827"/>
      <c r="CE564" s="597" t="s">
        <v>39</v>
      </c>
      <c r="CF564" s="599">
        <v>0.25028441410693975</v>
      </c>
      <c r="CG564" s="599">
        <v>1.6609783845278725</v>
      </c>
      <c r="CH564" s="599">
        <v>4.6871444823663255</v>
      </c>
      <c r="CI564" s="599">
        <v>12.468714448236632</v>
      </c>
      <c r="CJ564" s="599">
        <v>16.245733788395906</v>
      </c>
      <c r="CK564" s="599">
        <v>20.068259385665531</v>
      </c>
      <c r="CL564" s="599">
        <v>21.501706484641637</v>
      </c>
      <c r="CM564" s="599">
        <v>12.832764505119453</v>
      </c>
      <c r="CN564" s="599">
        <v>7.8498293515358366</v>
      </c>
      <c r="CO564" s="599">
        <v>2.434584755403868</v>
      </c>
      <c r="CP564"/>
      <c r="CQ564" s="827"/>
      <c r="CR564" s="597" t="s">
        <v>39</v>
      </c>
      <c r="CS564" s="599">
        <v>0.10504201680672269</v>
      </c>
      <c r="CT564" s="599">
        <v>1.2605042016806722</v>
      </c>
      <c r="CU564" s="599">
        <v>2.2058823529411766</v>
      </c>
      <c r="CV564" s="599">
        <v>8.4033613445378155</v>
      </c>
      <c r="CW564" s="599">
        <v>15.126050420168067</v>
      </c>
      <c r="CX564" s="599">
        <v>21.743697478991596</v>
      </c>
      <c r="CY564" s="599">
        <v>23.319327731092436</v>
      </c>
      <c r="CZ564" s="599">
        <v>15.231092436974789</v>
      </c>
      <c r="DA564" s="599">
        <v>8.7184873949579824</v>
      </c>
      <c r="DB564" s="599">
        <v>3.8865546218487395</v>
      </c>
      <c r="DC564" s="592"/>
      <c r="DD564" s="827"/>
      <c r="DE564" s="597" t="s">
        <v>39</v>
      </c>
      <c r="DF564" s="599">
        <v>0.29891304347826086</v>
      </c>
      <c r="DG564" s="599">
        <v>1.875</v>
      </c>
      <c r="DH564" s="599">
        <v>5.7336956521739131</v>
      </c>
      <c r="DI564" s="599">
        <v>13.858695652173914</v>
      </c>
      <c r="DJ564" s="599">
        <v>16.494565217391305</v>
      </c>
      <c r="DK564" s="599">
        <v>19.592391304347824</v>
      </c>
      <c r="DL564" s="599">
        <v>20.733695652173914</v>
      </c>
      <c r="DM564" s="599">
        <v>11.820652173913043</v>
      </c>
      <c r="DN564" s="599">
        <v>7.5</v>
      </c>
      <c r="DO564" s="599">
        <v>2.0923913043478262</v>
      </c>
    </row>
    <row r="565" spans="1:119" ht="13.5" customHeight="1" x14ac:dyDescent="0.2">
      <c r="A565"/>
      <c r="B565" s="324"/>
      <c r="C565" s="592"/>
      <c r="D565" s="827"/>
      <c r="E565" s="601" t="s">
        <v>40</v>
      </c>
      <c r="F565" s="599">
        <v>0.29542097488921715</v>
      </c>
      <c r="G565" s="599">
        <v>0.59084194977843429</v>
      </c>
      <c r="H565" s="599">
        <v>1.9497784342688329</v>
      </c>
      <c r="I565" s="599">
        <v>6.8242245199409162</v>
      </c>
      <c r="J565" s="599">
        <v>8.862629246676514</v>
      </c>
      <c r="K565" s="599">
        <v>15.598227474150663</v>
      </c>
      <c r="L565" s="599">
        <v>23.692762186115214</v>
      </c>
      <c r="M565" s="599">
        <v>19.054652880354507</v>
      </c>
      <c r="N565" s="599">
        <v>14.771048744460858</v>
      </c>
      <c r="O565" s="599">
        <v>8.3604135893648444</v>
      </c>
      <c r="P565" s="592"/>
      <c r="Q565" s="827"/>
      <c r="R565" s="597" t="s">
        <v>40</v>
      </c>
      <c r="S565" s="599">
        <v>0.12458471760797342</v>
      </c>
      <c r="T565" s="599">
        <v>0.24916943521594684</v>
      </c>
      <c r="U565" s="599">
        <v>1.1627906976744187</v>
      </c>
      <c r="V565" s="599">
        <v>4.6511627906976747</v>
      </c>
      <c r="W565" s="599">
        <v>7.1843853820598005</v>
      </c>
      <c r="X565" s="599">
        <v>14.202657807308968</v>
      </c>
      <c r="Y565" s="599">
        <v>24.294019933554818</v>
      </c>
      <c r="Z565" s="599">
        <v>20.431893687707642</v>
      </c>
      <c r="AA565" s="599">
        <v>17.483388704318937</v>
      </c>
      <c r="AB565" s="599">
        <v>10.215946843853821</v>
      </c>
      <c r="AC565" s="592"/>
      <c r="AD565" s="827"/>
      <c r="AE565" s="597" t="s">
        <v>40</v>
      </c>
      <c r="AF565" s="599">
        <v>0.7164790174002047</v>
      </c>
      <c r="AG565" s="599">
        <v>1.4329580348004094</v>
      </c>
      <c r="AH565" s="599">
        <v>3.8894575230296824</v>
      </c>
      <c r="AI565" s="599">
        <v>12.180143295803481</v>
      </c>
      <c r="AJ565" s="599">
        <v>12.99897645854657</v>
      </c>
      <c r="AK565" s="599">
        <v>19.037871033776867</v>
      </c>
      <c r="AL565" s="599">
        <v>22.210849539406347</v>
      </c>
      <c r="AM565" s="599">
        <v>15.660184237461616</v>
      </c>
      <c r="AN565" s="599">
        <v>8.0859774820880244</v>
      </c>
      <c r="AO565" s="599">
        <v>3.7871033776867966</v>
      </c>
      <c r="AP565" s="591"/>
      <c r="AQ565" s="827"/>
      <c r="AR565" s="597" t="s">
        <v>40</v>
      </c>
      <c r="AS565" s="599">
        <v>0.84745762711864403</v>
      </c>
      <c r="AT565" s="599">
        <v>0.70621468926553677</v>
      </c>
      <c r="AU565" s="599">
        <v>4.3785310734463279</v>
      </c>
      <c r="AV565" s="599">
        <v>8.4745762711864394</v>
      </c>
      <c r="AW565" s="599">
        <v>12.005649717514125</v>
      </c>
      <c r="AX565" s="599">
        <v>17.372881355932204</v>
      </c>
      <c r="AY565" s="599">
        <v>23.44632768361582</v>
      </c>
      <c r="AZ565" s="599">
        <v>15.96045197740113</v>
      </c>
      <c r="BA565" s="599">
        <v>11.299435028248588</v>
      </c>
      <c r="BB565" s="599">
        <v>5.508474576271186</v>
      </c>
      <c r="BC565" s="592"/>
      <c r="BD565" s="827"/>
      <c r="BE565" s="597" t="s">
        <v>40</v>
      </c>
      <c r="BF565" s="599">
        <v>0.14942099364960779</v>
      </c>
      <c r="BG565" s="599">
        <v>0.56032872618602914</v>
      </c>
      <c r="BH565" s="599">
        <v>1.3074336944340679</v>
      </c>
      <c r="BI565" s="599">
        <v>6.3877474785207315</v>
      </c>
      <c r="BJ565" s="599">
        <v>8.0313784086664182</v>
      </c>
      <c r="BK565" s="599">
        <v>15.128875607022788</v>
      </c>
      <c r="BL565" s="599">
        <v>23.757937990287637</v>
      </c>
      <c r="BM565" s="599">
        <v>19.872992155397835</v>
      </c>
      <c r="BN565" s="599">
        <v>15.689204333208817</v>
      </c>
      <c r="BO565" s="599">
        <v>9.1146806126260742</v>
      </c>
      <c r="BP565"/>
      <c r="BQ565" s="827"/>
      <c r="BR565" s="597" t="s">
        <v>40</v>
      </c>
      <c r="BS565" s="599">
        <v>0</v>
      </c>
      <c r="BT565" s="599">
        <v>2.7777777777777777</v>
      </c>
      <c r="BU565" s="599">
        <v>2.7777777777777777</v>
      </c>
      <c r="BV565" s="599">
        <v>11.111111111111111</v>
      </c>
      <c r="BW565" s="599">
        <v>10.185185185185185</v>
      </c>
      <c r="BX565" s="599">
        <v>16.666666666666664</v>
      </c>
      <c r="BY565" s="599">
        <v>23.148148148148149</v>
      </c>
      <c r="BZ565" s="599">
        <v>15.74074074074074</v>
      </c>
      <c r="CA565" s="599">
        <v>11.111111111111111</v>
      </c>
      <c r="CB565" s="599">
        <v>6.481481481481481</v>
      </c>
      <c r="CC565" s="592"/>
      <c r="CD565" s="827"/>
      <c r="CE565" s="597" t="s">
        <v>40</v>
      </c>
      <c r="CF565" s="599">
        <v>0.30515715593530668</v>
      </c>
      <c r="CG565" s="599">
        <v>0.51876716509002141</v>
      </c>
      <c r="CH565" s="599">
        <v>1.922490082392432</v>
      </c>
      <c r="CI565" s="599">
        <v>6.6829417149832162</v>
      </c>
      <c r="CJ565" s="599">
        <v>8.8190418065303628</v>
      </c>
      <c r="CK565" s="599">
        <v>15.563014952700641</v>
      </c>
      <c r="CL565" s="599">
        <v>23.710711016173331</v>
      </c>
      <c r="CM565" s="599">
        <v>19.163869392737258</v>
      </c>
      <c r="CN565" s="599">
        <v>14.891669209642966</v>
      </c>
      <c r="CO565" s="599">
        <v>8.4223375038144646</v>
      </c>
      <c r="CP565"/>
      <c r="CQ565" s="827"/>
      <c r="CR565" s="597" t="s">
        <v>40</v>
      </c>
      <c r="CS565" s="599">
        <v>0</v>
      </c>
      <c r="CT565" s="599">
        <v>0.14814814814814814</v>
      </c>
      <c r="CU565" s="599">
        <v>1.7777777777777777</v>
      </c>
      <c r="CV565" s="599">
        <v>6.5185185185185182</v>
      </c>
      <c r="CW565" s="599">
        <v>7.5555555555555554</v>
      </c>
      <c r="CX565" s="599">
        <v>12.148148148148149</v>
      </c>
      <c r="CY565" s="599">
        <v>25.333333333333336</v>
      </c>
      <c r="CZ565" s="599">
        <v>19.407407407407405</v>
      </c>
      <c r="DA565" s="599">
        <v>16.888888888888889</v>
      </c>
      <c r="DB565" s="599">
        <v>10.222222222222223</v>
      </c>
      <c r="DC565" s="592"/>
      <c r="DD565" s="827"/>
      <c r="DE565" s="597" t="s">
        <v>40</v>
      </c>
      <c r="DF565" s="599">
        <v>0.36900369003690037</v>
      </c>
      <c r="DG565" s="599">
        <v>0.70110701107011064</v>
      </c>
      <c r="DH565" s="599">
        <v>1.9926199261992621</v>
      </c>
      <c r="DI565" s="599">
        <v>6.9003690036900363</v>
      </c>
      <c r="DJ565" s="599">
        <v>9.1881918819188204</v>
      </c>
      <c r="DK565" s="599">
        <v>16.457564575645755</v>
      </c>
      <c r="DL565" s="599">
        <v>23.284132841328415</v>
      </c>
      <c r="DM565" s="599">
        <v>18.966789667896681</v>
      </c>
      <c r="DN565" s="599">
        <v>14.243542435424356</v>
      </c>
      <c r="DO565" s="599">
        <v>7.8966789667896675</v>
      </c>
    </row>
    <row r="566" spans="1:119" ht="13.5" customHeight="1" x14ac:dyDescent="0.2">
      <c r="A566"/>
      <c r="B566" s="324"/>
      <c r="C566" s="592"/>
      <c r="D566" s="828"/>
      <c r="E566" s="601" t="s">
        <v>41</v>
      </c>
      <c r="F566" s="599">
        <v>0</v>
      </c>
      <c r="G566" s="599">
        <v>0.49586776859504134</v>
      </c>
      <c r="H566" s="599">
        <v>0.33057851239669422</v>
      </c>
      <c r="I566" s="599">
        <v>2.8099173553719008</v>
      </c>
      <c r="J566" s="599">
        <v>5.1239669421487601</v>
      </c>
      <c r="K566" s="599">
        <v>8.4297520661157019</v>
      </c>
      <c r="L566" s="599">
        <v>14.545454545454545</v>
      </c>
      <c r="M566" s="599">
        <v>20.826446280991735</v>
      </c>
      <c r="N566" s="599">
        <v>24.958677685950413</v>
      </c>
      <c r="O566" s="599">
        <v>22.479338842975206</v>
      </c>
      <c r="P566" s="592"/>
      <c r="Q566" s="828"/>
      <c r="R566" s="597" t="s">
        <v>41</v>
      </c>
      <c r="S566" s="599">
        <v>0</v>
      </c>
      <c r="T566" s="599">
        <v>0.23584905660377359</v>
      </c>
      <c r="U566" s="599">
        <v>0</v>
      </c>
      <c r="V566" s="599">
        <v>0.94339622641509435</v>
      </c>
      <c r="W566" s="599">
        <v>4.2452830188679247</v>
      </c>
      <c r="X566" s="599">
        <v>6.8396226415094334</v>
      </c>
      <c r="Y566" s="599">
        <v>12.264150943396226</v>
      </c>
      <c r="Z566" s="599">
        <v>22.641509433962266</v>
      </c>
      <c r="AA566" s="599">
        <v>27.594339622641513</v>
      </c>
      <c r="AB566" s="599">
        <v>25.235849056603776</v>
      </c>
      <c r="AC566" s="592"/>
      <c r="AD566" s="828"/>
      <c r="AE566" s="597" t="s">
        <v>41</v>
      </c>
      <c r="AF566" s="599">
        <v>0</v>
      </c>
      <c r="AG566" s="599">
        <v>1.1049723756906076</v>
      </c>
      <c r="AH566" s="599">
        <v>1.1049723756906076</v>
      </c>
      <c r="AI566" s="599">
        <v>7.1823204419889501</v>
      </c>
      <c r="AJ566" s="599">
        <v>7.1823204419889501</v>
      </c>
      <c r="AK566" s="599">
        <v>12.154696132596685</v>
      </c>
      <c r="AL566" s="599">
        <v>19.88950276243094</v>
      </c>
      <c r="AM566" s="599">
        <v>16.574585635359114</v>
      </c>
      <c r="AN566" s="599">
        <v>18.784530386740332</v>
      </c>
      <c r="AO566" s="599">
        <v>16.022099447513813</v>
      </c>
      <c r="AP566" s="591"/>
      <c r="AQ566" s="828"/>
      <c r="AR566" s="597" t="s">
        <v>41</v>
      </c>
      <c r="AS566" s="599">
        <v>0</v>
      </c>
      <c r="AT566" s="599">
        <v>1.3513513513513513</v>
      </c>
      <c r="AU566" s="599">
        <v>0</v>
      </c>
      <c r="AV566" s="599">
        <v>2.7027027027027026</v>
      </c>
      <c r="AW566" s="599">
        <v>12.162162162162163</v>
      </c>
      <c r="AX566" s="599">
        <v>12.162162162162163</v>
      </c>
      <c r="AY566" s="599">
        <v>4.0540540540540544</v>
      </c>
      <c r="AZ566" s="599">
        <v>24.324324324324326</v>
      </c>
      <c r="BA566" s="599">
        <v>20.27027027027027</v>
      </c>
      <c r="BB566" s="599">
        <v>22.972972972972975</v>
      </c>
      <c r="BC566" s="592"/>
      <c r="BD566" s="828"/>
      <c r="BE566" s="597" t="s">
        <v>41</v>
      </c>
      <c r="BF566" s="599">
        <v>0</v>
      </c>
      <c r="BG566" s="599">
        <v>0.37664783427495291</v>
      </c>
      <c r="BH566" s="599">
        <v>0.37664783427495291</v>
      </c>
      <c r="BI566" s="599">
        <v>2.8248587570621471</v>
      </c>
      <c r="BJ566" s="599">
        <v>4.1431261770244827</v>
      </c>
      <c r="BK566" s="599">
        <v>7.9096045197740121</v>
      </c>
      <c r="BL566" s="599">
        <v>16.007532956685498</v>
      </c>
      <c r="BM566" s="599">
        <v>20.33898305084746</v>
      </c>
      <c r="BN566" s="599">
        <v>25.612052730696799</v>
      </c>
      <c r="BO566" s="599">
        <v>22.410546139359699</v>
      </c>
      <c r="BP566"/>
      <c r="BQ566" s="828"/>
      <c r="BR566" s="597" t="s">
        <v>41</v>
      </c>
      <c r="BS566" s="599">
        <v>0</v>
      </c>
      <c r="BT566" s="599">
        <v>11.111111111111111</v>
      </c>
      <c r="BU566" s="599">
        <v>0</v>
      </c>
      <c r="BV566" s="599">
        <v>5.5555555555555554</v>
      </c>
      <c r="BW566" s="599">
        <v>5.5555555555555554</v>
      </c>
      <c r="BX566" s="599">
        <v>22.222222222222221</v>
      </c>
      <c r="BY566" s="599">
        <v>11.111111111111111</v>
      </c>
      <c r="BZ566" s="599">
        <v>11.111111111111111</v>
      </c>
      <c r="CA566" s="599">
        <v>27.777777777777779</v>
      </c>
      <c r="CB566" s="599">
        <v>5.5555555555555554</v>
      </c>
      <c r="CC566" s="592"/>
      <c r="CD566" s="828"/>
      <c r="CE566" s="597" t="s">
        <v>41</v>
      </c>
      <c r="CF566" s="599">
        <v>0</v>
      </c>
      <c r="CG566" s="599">
        <v>0.17035775127768313</v>
      </c>
      <c r="CH566" s="599">
        <v>0.34071550255536626</v>
      </c>
      <c r="CI566" s="599">
        <v>2.7257240204429301</v>
      </c>
      <c r="CJ566" s="599">
        <v>5.1107325383304936</v>
      </c>
      <c r="CK566" s="599">
        <v>8.0068143100511087</v>
      </c>
      <c r="CL566" s="599">
        <v>14.650766609880749</v>
      </c>
      <c r="CM566" s="599">
        <v>21.124361158432709</v>
      </c>
      <c r="CN566" s="599">
        <v>24.872231686541738</v>
      </c>
      <c r="CO566" s="599">
        <v>22.998296422487225</v>
      </c>
      <c r="CP566"/>
      <c r="CQ566" s="828"/>
      <c r="CR566" s="597" t="s">
        <v>41</v>
      </c>
      <c r="CS566" s="599">
        <v>0</v>
      </c>
      <c r="CT566" s="599">
        <v>0</v>
      </c>
      <c r="CU566" s="599">
        <v>1</v>
      </c>
      <c r="CV566" s="599">
        <v>1</v>
      </c>
      <c r="CW566" s="599">
        <v>1</v>
      </c>
      <c r="CX566" s="599">
        <v>7.0000000000000009</v>
      </c>
      <c r="CY566" s="599">
        <v>13</v>
      </c>
      <c r="CZ566" s="599">
        <v>28.000000000000004</v>
      </c>
      <c r="DA566" s="599">
        <v>26</v>
      </c>
      <c r="DB566" s="599">
        <v>23</v>
      </c>
      <c r="DC566" s="592"/>
      <c r="DD566" s="828"/>
      <c r="DE566" s="597" t="s">
        <v>41</v>
      </c>
      <c r="DF566" s="599">
        <v>0</v>
      </c>
      <c r="DG566" s="599">
        <v>0.59405940594059403</v>
      </c>
      <c r="DH566" s="599">
        <v>0.19801980198019803</v>
      </c>
      <c r="DI566" s="599">
        <v>3.1683168316831685</v>
      </c>
      <c r="DJ566" s="599">
        <v>5.9405940594059405</v>
      </c>
      <c r="DK566" s="599">
        <v>8.7128712871287117</v>
      </c>
      <c r="DL566" s="599">
        <v>14.85148514851485</v>
      </c>
      <c r="DM566" s="599">
        <v>19.405940594059405</v>
      </c>
      <c r="DN566" s="599">
        <v>24.752475247524753</v>
      </c>
      <c r="DO566" s="599">
        <v>22.376237623762378</v>
      </c>
    </row>
    <row r="567" spans="1:119" ht="13.5" customHeight="1" x14ac:dyDescent="0.2">
      <c r="A567"/>
      <c r="B567" s="324"/>
      <c r="C567" s="592"/>
      <c r="D567" s="592"/>
      <c r="E567" s="592"/>
      <c r="F567" s="592"/>
      <c r="G567" s="592"/>
      <c r="H567" s="592"/>
      <c r="I567" s="592"/>
      <c r="J567" s="592"/>
      <c r="K567" s="592"/>
      <c r="L567" s="592"/>
      <c r="M567" s="592"/>
      <c r="N567" s="592"/>
      <c r="O567" s="592"/>
      <c r="P567" s="592"/>
      <c r="Q567" s="592"/>
      <c r="R567" s="592"/>
      <c r="S567" s="592"/>
      <c r="T567" s="592"/>
      <c r="U567" s="592"/>
      <c r="V567" s="592"/>
      <c r="W567" s="592"/>
      <c r="X567" s="592"/>
      <c r="Y567" s="592"/>
      <c r="Z567" s="592"/>
      <c r="AA567" s="592"/>
      <c r="AB567" s="592"/>
      <c r="AC567" s="592"/>
      <c r="AD567" s="592"/>
      <c r="AE567" s="592"/>
      <c r="AF567" s="592"/>
      <c r="AG567" s="592"/>
      <c r="AH567" s="592"/>
      <c r="AI567" s="592"/>
      <c r="AJ567" s="592"/>
      <c r="AK567" s="592"/>
      <c r="AL567" s="592"/>
      <c r="AM567" s="592"/>
      <c r="AN567" s="592"/>
      <c r="AO567" s="592"/>
      <c r="AP567"/>
      <c r="AQ567" s="592"/>
      <c r="AR567" s="592"/>
      <c r="AS567" s="592"/>
      <c r="AT567" s="592"/>
      <c r="AU567" s="592"/>
      <c r="AV567" s="592"/>
      <c r="AW567" s="592"/>
      <c r="AX567" s="592"/>
      <c r="AY567" s="592"/>
      <c r="AZ567" s="592"/>
      <c r="BA567" s="592"/>
      <c r="BB567" s="592"/>
      <c r="BC567" s="592"/>
      <c r="BD567" s="592"/>
      <c r="BE567" s="592"/>
      <c r="BF567" s="592"/>
      <c r="BG567" s="592"/>
      <c r="BH567" s="592"/>
      <c r="BI567" s="592"/>
      <c r="BJ567" s="592"/>
      <c r="BK567" s="592"/>
      <c r="BL567" s="592"/>
      <c r="BM567" s="592"/>
      <c r="BN567" s="592"/>
      <c r="BO567" s="592"/>
      <c r="BP567"/>
      <c r="BQ567" s="592"/>
      <c r="BR567" s="592"/>
      <c r="BS567" s="592"/>
      <c r="BT567" s="592"/>
      <c r="BU567" s="592"/>
      <c r="BV567" s="592"/>
      <c r="BW567" s="592"/>
      <c r="BX567" s="592"/>
      <c r="BY567" s="592"/>
      <c r="BZ567" s="592"/>
      <c r="CA567" s="592"/>
      <c r="CB567" s="592"/>
      <c r="CC567" s="592"/>
      <c r="CD567" s="592"/>
      <c r="CE567" s="592"/>
      <c r="CF567" s="592"/>
      <c r="CG567" s="592"/>
      <c r="CH567" s="592"/>
      <c r="CI567" s="592"/>
      <c r="CJ567" s="592"/>
      <c r="CK567" s="592"/>
      <c r="CL567" s="592"/>
      <c r="CM567" s="592"/>
      <c r="CN567" s="592"/>
      <c r="CO567" s="592"/>
      <c r="CP567"/>
      <c r="CQ567" s="592"/>
      <c r="CR567" s="592"/>
      <c r="CS567" s="592"/>
      <c r="CT567" s="592"/>
      <c r="CU567" s="592"/>
      <c r="CV567" s="592"/>
      <c r="CW567" s="592"/>
      <c r="CX567" s="592"/>
      <c r="CY567" s="592"/>
      <c r="CZ567" s="592"/>
      <c r="DA567" s="592"/>
      <c r="DB567" s="592"/>
      <c r="DC567" s="592"/>
      <c r="DD567" s="592"/>
      <c r="DE567" s="592"/>
      <c r="DF567" s="592"/>
      <c r="DG567" s="592"/>
      <c r="DH567" s="592"/>
      <c r="DI567" s="592"/>
      <c r="DJ567" s="592"/>
      <c r="DK567" s="592"/>
      <c r="DL567" s="592"/>
      <c r="DM567" s="592"/>
      <c r="DN567" s="592"/>
      <c r="DO567" s="592"/>
    </row>
    <row r="568" spans="1:119" ht="13.5" customHeight="1" x14ac:dyDescent="0.2">
      <c r="A568"/>
      <c r="B568" s="324"/>
      <c r="C568" s="592"/>
      <c r="D568" s="592"/>
      <c r="E568" s="592"/>
      <c r="F568" s="592"/>
      <c r="G568" s="592"/>
      <c r="H568" s="592"/>
      <c r="I568" s="592"/>
      <c r="J568" s="592"/>
      <c r="K568" s="592"/>
      <c r="L568" s="592"/>
      <c r="M568" s="592"/>
      <c r="N568" s="592"/>
      <c r="O568" s="592"/>
      <c r="P568" s="592"/>
      <c r="Q568" s="592"/>
      <c r="R568" s="592"/>
      <c r="S568" s="592"/>
      <c r="T568" s="592"/>
      <c r="U568" s="592"/>
      <c r="V568" s="592"/>
      <c r="W568" s="592"/>
      <c r="X568" s="592"/>
      <c r="Y568" s="592"/>
      <c r="Z568" s="592"/>
      <c r="AA568" s="592"/>
      <c r="AB568" s="592"/>
      <c r="AC568" s="592"/>
      <c r="AD568" s="592"/>
      <c r="AE568" s="592"/>
      <c r="AF568" s="592"/>
      <c r="AG568" s="592"/>
      <c r="AH568" s="592"/>
      <c r="AI568" s="592"/>
      <c r="AJ568" s="592"/>
      <c r="AK568" s="592"/>
      <c r="AL568" s="592"/>
      <c r="AM568" s="592"/>
      <c r="AN568" s="592"/>
      <c r="AO568" s="592"/>
      <c r="AP568"/>
      <c r="AQ568" s="592"/>
      <c r="AR568" s="592"/>
      <c r="AS568" s="592"/>
      <c r="AT568" s="592"/>
      <c r="AU568" s="592"/>
      <c r="AV568" s="592"/>
      <c r="AW568" s="592"/>
      <c r="AX568" s="592"/>
      <c r="AY568" s="592"/>
      <c r="AZ568" s="592"/>
      <c r="BA568" s="592"/>
      <c r="BB568" s="592"/>
      <c r="BC568" s="592"/>
      <c r="BD568" s="592"/>
      <c r="BE568" s="592"/>
      <c r="BF568" s="592"/>
      <c r="BG568" s="592"/>
      <c r="BH568" s="592"/>
      <c r="BI568" s="592"/>
      <c r="BJ568" s="592"/>
      <c r="BK568" s="592"/>
      <c r="BL568" s="592"/>
      <c r="BM568" s="592"/>
      <c r="BN568" s="592"/>
      <c r="BO568" s="592"/>
      <c r="BP568"/>
      <c r="BQ568" s="592"/>
      <c r="BR568" s="592"/>
      <c r="BS568" s="592"/>
      <c r="BT568" s="592"/>
      <c r="BU568" s="592"/>
      <c r="BV568" s="592"/>
      <c r="BW568" s="592"/>
      <c r="BX568" s="592"/>
      <c r="BY568" s="592"/>
      <c r="BZ568" s="592"/>
      <c r="CA568" s="592"/>
      <c r="CB568" s="592"/>
      <c r="CC568" s="592"/>
      <c r="CD568" s="592"/>
      <c r="CE568" s="592"/>
      <c r="CF568" s="592"/>
      <c r="CG568" s="592"/>
      <c r="CH568" s="592"/>
      <c r="CI568" s="592"/>
      <c r="CJ568" s="592"/>
      <c r="CK568" s="592"/>
      <c r="CL568" s="592"/>
      <c r="CM568" s="592"/>
      <c r="CN568" s="592"/>
      <c r="CO568" s="592"/>
      <c r="CP568"/>
      <c r="CQ568" s="592"/>
      <c r="CR568" s="592"/>
      <c r="CS568" s="592"/>
      <c r="CT568" s="592"/>
      <c r="CU568" s="592"/>
      <c r="CV568" s="592"/>
      <c r="CW568" s="592"/>
      <c r="CX568" s="592"/>
      <c r="CY568" s="592"/>
      <c r="CZ568" s="592"/>
      <c r="DA568" s="592"/>
      <c r="DB568" s="592"/>
      <c r="DC568" s="592"/>
      <c r="DD568" s="592"/>
      <c r="DE568" s="592"/>
      <c r="DF568" s="592"/>
      <c r="DG568" s="592"/>
      <c r="DH568" s="592"/>
      <c r="DI568" s="592"/>
      <c r="DJ568" s="592"/>
      <c r="DK568" s="592"/>
      <c r="DL568" s="592"/>
      <c r="DM568" s="592"/>
      <c r="DN568" s="592"/>
      <c r="DO568" s="592"/>
    </row>
    <row r="569" spans="1:119" ht="13.5" customHeight="1" x14ac:dyDescent="0.3">
      <c r="A569"/>
      <c r="B569" s="324"/>
      <c r="C569" s="592"/>
      <c r="D569" s="829" t="s">
        <v>245</v>
      </c>
      <c r="E569" s="829"/>
      <c r="F569" s="595"/>
      <c r="G569" s="595"/>
      <c r="H569" s="595"/>
      <c r="I569" s="595"/>
      <c r="J569" s="595"/>
      <c r="K569" s="595"/>
      <c r="L569" s="595"/>
      <c r="M569" s="595"/>
      <c r="N569" s="595"/>
      <c r="O569" s="595"/>
      <c r="P569" s="592"/>
      <c r="Q569" s="829" t="s">
        <v>245</v>
      </c>
      <c r="R569" s="829"/>
      <c r="S569" s="595"/>
      <c r="T569" s="595"/>
      <c r="U569" s="595"/>
      <c r="V569" s="595"/>
      <c r="W569" s="595"/>
      <c r="X569" s="595"/>
      <c r="Y569" s="595"/>
      <c r="Z569" s="595"/>
      <c r="AA569" s="595"/>
      <c r="AB569" s="595"/>
      <c r="AC569" s="592"/>
      <c r="AD569" s="829" t="s">
        <v>245</v>
      </c>
      <c r="AE569" s="829"/>
      <c r="AF569" s="595"/>
      <c r="AG569" s="595"/>
      <c r="AH569" s="595"/>
      <c r="AI569" s="595"/>
      <c r="AJ569" s="595"/>
      <c r="AK569" s="595"/>
      <c r="AL569" s="595"/>
      <c r="AM569" s="595"/>
      <c r="AN569" s="595"/>
      <c r="AO569" s="595"/>
      <c r="AP569" s="591"/>
      <c r="AQ569" s="829" t="s">
        <v>245</v>
      </c>
      <c r="AR569" s="829"/>
      <c r="AS569" s="595"/>
      <c r="AT569" s="595"/>
      <c r="AU569" s="595"/>
      <c r="AV569" s="595"/>
      <c r="AW569" s="595"/>
      <c r="AX569" s="595"/>
      <c r="AY569" s="595"/>
      <c r="AZ569" s="595"/>
      <c r="BA569" s="595"/>
      <c r="BB569" s="595"/>
      <c r="BC569" s="592"/>
      <c r="BD569" s="829" t="s">
        <v>245</v>
      </c>
      <c r="BE569" s="829"/>
      <c r="BF569" s="595"/>
      <c r="BG569" s="595"/>
      <c r="BH569" s="595"/>
      <c r="BI569" s="595"/>
      <c r="BJ569" s="595"/>
      <c r="BK569" s="595"/>
      <c r="BL569" s="595"/>
      <c r="BM569" s="595"/>
      <c r="BN569" s="595"/>
      <c r="BO569" s="595"/>
      <c r="BP569"/>
      <c r="BQ569" s="829" t="s">
        <v>245</v>
      </c>
      <c r="BR569" s="829"/>
      <c r="BS569" s="595"/>
      <c r="BT569" s="595"/>
      <c r="BU569" s="595"/>
      <c r="BV569" s="595"/>
      <c r="BW569" s="595"/>
      <c r="BX569" s="595"/>
      <c r="BY569" s="595"/>
      <c r="BZ569" s="595"/>
      <c r="CA569" s="595"/>
      <c r="CB569" s="595"/>
      <c r="CC569" s="592"/>
      <c r="CD569" s="829" t="s">
        <v>245</v>
      </c>
      <c r="CE569" s="829"/>
      <c r="CF569" s="595"/>
      <c r="CG569" s="595"/>
      <c r="CH569" s="595"/>
      <c r="CI569" s="595"/>
      <c r="CJ569" s="595"/>
      <c r="CK569" s="595"/>
      <c r="CL569" s="595"/>
      <c r="CM569" s="595"/>
      <c r="CN569" s="595"/>
      <c r="CO569" s="595"/>
      <c r="CP569"/>
      <c r="CQ569" s="829" t="s">
        <v>245</v>
      </c>
      <c r="CR569" s="829"/>
      <c r="CS569" s="595"/>
      <c r="CT569" s="595"/>
      <c r="CU569" s="595"/>
      <c r="CV569" s="595"/>
      <c r="CW569" s="595"/>
      <c r="CX569" s="595"/>
      <c r="CY569" s="595"/>
      <c r="CZ569" s="595"/>
      <c r="DA569" s="595"/>
      <c r="DB569" s="595"/>
      <c r="DC569" s="592"/>
      <c r="DD569" s="829" t="s">
        <v>245</v>
      </c>
      <c r="DE569" s="829"/>
      <c r="DF569" s="595"/>
      <c r="DG569" s="595"/>
      <c r="DH569" s="595"/>
      <c r="DI569" s="595"/>
      <c r="DJ569" s="595"/>
      <c r="DK569" s="595"/>
      <c r="DL569" s="595"/>
      <c r="DM569" s="595"/>
      <c r="DN569" s="595"/>
      <c r="DO569" s="595"/>
    </row>
    <row r="570" spans="1:119" ht="13.5" customHeight="1" x14ac:dyDescent="0.2">
      <c r="A570"/>
      <c r="B570" s="324"/>
      <c r="C570" s="592"/>
      <c r="D570" s="829"/>
      <c r="E570" s="829"/>
      <c r="F570" s="831" t="s">
        <v>171</v>
      </c>
      <c r="G570" s="831"/>
      <c r="H570" s="831"/>
      <c r="I570" s="831"/>
      <c r="J570" s="831"/>
      <c r="K570" s="831"/>
      <c r="L570" s="831"/>
      <c r="M570" s="831"/>
      <c r="N570" s="831"/>
      <c r="O570" s="831"/>
      <c r="P570" s="592"/>
      <c r="Q570" s="829"/>
      <c r="R570" s="829"/>
      <c r="S570" s="831" t="s">
        <v>171</v>
      </c>
      <c r="T570" s="831"/>
      <c r="U570" s="831"/>
      <c r="V570" s="831"/>
      <c r="W570" s="831"/>
      <c r="X570" s="831"/>
      <c r="Y570" s="831"/>
      <c r="Z570" s="831"/>
      <c r="AA570" s="831"/>
      <c r="AB570" s="831"/>
      <c r="AC570" s="592"/>
      <c r="AD570" s="829"/>
      <c r="AE570" s="829"/>
      <c r="AF570" s="831" t="s">
        <v>171</v>
      </c>
      <c r="AG570" s="831"/>
      <c r="AH570" s="831"/>
      <c r="AI570" s="831"/>
      <c r="AJ570" s="831"/>
      <c r="AK570" s="831"/>
      <c r="AL570" s="831"/>
      <c r="AM570" s="831"/>
      <c r="AN570" s="831"/>
      <c r="AO570" s="831"/>
      <c r="AP570" s="591"/>
      <c r="AQ570" s="829"/>
      <c r="AR570" s="829"/>
      <c r="AS570" s="831" t="s">
        <v>171</v>
      </c>
      <c r="AT570" s="831"/>
      <c r="AU570" s="831"/>
      <c r="AV570" s="831"/>
      <c r="AW570" s="831"/>
      <c r="AX570" s="831"/>
      <c r="AY570" s="831"/>
      <c r="AZ570" s="831"/>
      <c r="BA570" s="831"/>
      <c r="BB570" s="831"/>
      <c r="BC570" s="592"/>
      <c r="BD570" s="829"/>
      <c r="BE570" s="829"/>
      <c r="BF570" s="831" t="s">
        <v>171</v>
      </c>
      <c r="BG570" s="831"/>
      <c r="BH570" s="831"/>
      <c r="BI570" s="831"/>
      <c r="BJ570" s="831"/>
      <c r="BK570" s="831"/>
      <c r="BL570" s="831"/>
      <c r="BM570" s="831"/>
      <c r="BN570" s="831"/>
      <c r="BO570" s="831"/>
      <c r="BP570"/>
      <c r="BQ570" s="829"/>
      <c r="BR570" s="829"/>
      <c r="BS570" s="831" t="s">
        <v>171</v>
      </c>
      <c r="BT570" s="831"/>
      <c r="BU570" s="831"/>
      <c r="BV570" s="831"/>
      <c r="BW570" s="831"/>
      <c r="BX570" s="831"/>
      <c r="BY570" s="831"/>
      <c r="BZ570" s="831"/>
      <c r="CA570" s="831"/>
      <c r="CB570" s="831"/>
      <c r="CC570" s="592"/>
      <c r="CD570" s="829"/>
      <c r="CE570" s="829"/>
      <c r="CF570" s="831" t="s">
        <v>171</v>
      </c>
      <c r="CG570" s="831"/>
      <c r="CH570" s="831"/>
      <c r="CI570" s="831"/>
      <c r="CJ570" s="831"/>
      <c r="CK570" s="831"/>
      <c r="CL570" s="831"/>
      <c r="CM570" s="831"/>
      <c r="CN570" s="831"/>
      <c r="CO570" s="831"/>
      <c r="CP570"/>
      <c r="CQ570" s="829"/>
      <c r="CR570" s="829"/>
      <c r="CS570" s="831" t="s">
        <v>171</v>
      </c>
      <c r="CT570" s="831"/>
      <c r="CU570" s="831"/>
      <c r="CV570" s="831"/>
      <c r="CW570" s="831"/>
      <c r="CX570" s="831"/>
      <c r="CY570" s="831"/>
      <c r="CZ570" s="831"/>
      <c r="DA570" s="831"/>
      <c r="DB570" s="831"/>
      <c r="DC570" s="592"/>
      <c r="DD570" s="829"/>
      <c r="DE570" s="829"/>
      <c r="DF570" s="831" t="s">
        <v>171</v>
      </c>
      <c r="DG570" s="831"/>
      <c r="DH570" s="831"/>
      <c r="DI570" s="831"/>
      <c r="DJ570" s="831"/>
      <c r="DK570" s="831"/>
      <c r="DL570" s="831"/>
      <c r="DM570" s="831"/>
      <c r="DN570" s="831"/>
      <c r="DO570" s="831"/>
    </row>
    <row r="571" spans="1:119" ht="13.5" customHeight="1" x14ac:dyDescent="0.2">
      <c r="A571"/>
      <c r="B571" s="324"/>
      <c r="C571" s="592"/>
      <c r="D571" s="830"/>
      <c r="E571" s="830"/>
      <c r="F571" s="596" t="s">
        <v>16</v>
      </c>
      <c r="G571" s="596">
        <v>1</v>
      </c>
      <c r="H571" s="596">
        <v>2</v>
      </c>
      <c r="I571" s="596">
        <v>3</v>
      </c>
      <c r="J571" s="596">
        <v>4</v>
      </c>
      <c r="K571" s="596">
        <v>5</v>
      </c>
      <c r="L571" s="596">
        <v>6</v>
      </c>
      <c r="M571" s="596">
        <v>7</v>
      </c>
      <c r="N571" s="596">
        <v>8</v>
      </c>
      <c r="O571" s="596">
        <v>9</v>
      </c>
      <c r="P571" s="592"/>
      <c r="Q571" s="830"/>
      <c r="R571" s="830"/>
      <c r="S571" s="596" t="s">
        <v>16</v>
      </c>
      <c r="T571" s="596">
        <v>1</v>
      </c>
      <c r="U571" s="596">
        <v>2</v>
      </c>
      <c r="V571" s="596">
        <v>3</v>
      </c>
      <c r="W571" s="596">
        <v>4</v>
      </c>
      <c r="X571" s="596">
        <v>5</v>
      </c>
      <c r="Y571" s="596">
        <v>6</v>
      </c>
      <c r="Z571" s="596">
        <v>7</v>
      </c>
      <c r="AA571" s="596">
        <v>8</v>
      </c>
      <c r="AB571" s="596">
        <v>9</v>
      </c>
      <c r="AC571" s="592"/>
      <c r="AD571" s="830"/>
      <c r="AE571" s="830"/>
      <c r="AF571" s="596" t="s">
        <v>16</v>
      </c>
      <c r="AG571" s="596">
        <v>1</v>
      </c>
      <c r="AH571" s="596">
        <v>2</v>
      </c>
      <c r="AI571" s="596">
        <v>3</v>
      </c>
      <c r="AJ571" s="596">
        <v>4</v>
      </c>
      <c r="AK571" s="596">
        <v>5</v>
      </c>
      <c r="AL571" s="596">
        <v>6</v>
      </c>
      <c r="AM571" s="596">
        <v>7</v>
      </c>
      <c r="AN571" s="596">
        <v>8</v>
      </c>
      <c r="AO571" s="596">
        <v>9</v>
      </c>
      <c r="AP571" s="591"/>
      <c r="AQ571" s="830"/>
      <c r="AR571" s="830"/>
      <c r="AS571" s="596" t="s">
        <v>16</v>
      </c>
      <c r="AT571" s="596">
        <v>1</v>
      </c>
      <c r="AU571" s="596">
        <v>2</v>
      </c>
      <c r="AV571" s="596">
        <v>3</v>
      </c>
      <c r="AW571" s="596">
        <v>4</v>
      </c>
      <c r="AX571" s="596">
        <v>5</v>
      </c>
      <c r="AY571" s="596">
        <v>6</v>
      </c>
      <c r="AZ571" s="596">
        <v>7</v>
      </c>
      <c r="BA571" s="596">
        <v>8</v>
      </c>
      <c r="BB571" s="596">
        <v>9</v>
      </c>
      <c r="BC571" s="592"/>
      <c r="BD571" s="830"/>
      <c r="BE571" s="830"/>
      <c r="BF571" s="596" t="s">
        <v>16</v>
      </c>
      <c r="BG571" s="596">
        <v>1</v>
      </c>
      <c r="BH571" s="596">
        <v>2</v>
      </c>
      <c r="BI571" s="596">
        <v>3</v>
      </c>
      <c r="BJ571" s="596">
        <v>4</v>
      </c>
      <c r="BK571" s="596">
        <v>5</v>
      </c>
      <c r="BL571" s="596">
        <v>6</v>
      </c>
      <c r="BM571" s="596">
        <v>7</v>
      </c>
      <c r="BN571" s="596">
        <v>8</v>
      </c>
      <c r="BO571" s="596">
        <v>9</v>
      </c>
      <c r="BP571"/>
      <c r="BQ571" s="830"/>
      <c r="BR571" s="830"/>
      <c r="BS571" s="596" t="s">
        <v>16</v>
      </c>
      <c r="BT571" s="596">
        <v>1</v>
      </c>
      <c r="BU571" s="596">
        <v>2</v>
      </c>
      <c r="BV571" s="596">
        <v>3</v>
      </c>
      <c r="BW571" s="596">
        <v>4</v>
      </c>
      <c r="BX571" s="596">
        <v>5</v>
      </c>
      <c r="BY571" s="596">
        <v>6</v>
      </c>
      <c r="BZ571" s="596">
        <v>7</v>
      </c>
      <c r="CA571" s="596">
        <v>8</v>
      </c>
      <c r="CB571" s="596">
        <v>9</v>
      </c>
      <c r="CC571" s="592"/>
      <c r="CD571" s="830"/>
      <c r="CE571" s="830"/>
      <c r="CF571" s="596" t="s">
        <v>16</v>
      </c>
      <c r="CG571" s="596">
        <v>1</v>
      </c>
      <c r="CH571" s="596">
        <v>2</v>
      </c>
      <c r="CI571" s="596">
        <v>3</v>
      </c>
      <c r="CJ571" s="596">
        <v>4</v>
      </c>
      <c r="CK571" s="596">
        <v>5</v>
      </c>
      <c r="CL571" s="596">
        <v>6</v>
      </c>
      <c r="CM571" s="596">
        <v>7</v>
      </c>
      <c r="CN571" s="596">
        <v>8</v>
      </c>
      <c r="CO571" s="596">
        <v>9</v>
      </c>
      <c r="CP571"/>
      <c r="CQ571" s="830"/>
      <c r="CR571" s="830"/>
      <c r="CS571" s="596" t="s">
        <v>16</v>
      </c>
      <c r="CT571" s="596">
        <v>1</v>
      </c>
      <c r="CU571" s="596">
        <v>2</v>
      </c>
      <c r="CV571" s="596">
        <v>3</v>
      </c>
      <c r="CW571" s="596">
        <v>4</v>
      </c>
      <c r="CX571" s="596">
        <v>5</v>
      </c>
      <c r="CY571" s="596">
        <v>6</v>
      </c>
      <c r="CZ571" s="596">
        <v>7</v>
      </c>
      <c r="DA571" s="596">
        <v>8</v>
      </c>
      <c r="DB571" s="596">
        <v>9</v>
      </c>
      <c r="DC571" s="592"/>
      <c r="DD571" s="830"/>
      <c r="DE571" s="830"/>
      <c r="DF571" s="596" t="s">
        <v>16</v>
      </c>
      <c r="DG571" s="596">
        <v>1</v>
      </c>
      <c r="DH571" s="596">
        <v>2</v>
      </c>
      <c r="DI571" s="596">
        <v>3</v>
      </c>
      <c r="DJ571" s="596">
        <v>4</v>
      </c>
      <c r="DK571" s="596">
        <v>5</v>
      </c>
      <c r="DL571" s="596">
        <v>6</v>
      </c>
      <c r="DM571" s="596">
        <v>7</v>
      </c>
      <c r="DN571" s="596">
        <v>8</v>
      </c>
      <c r="DO571" s="596">
        <v>9</v>
      </c>
    </row>
    <row r="572" spans="1:119" ht="13.5" customHeight="1" x14ac:dyDescent="0.2">
      <c r="A572"/>
      <c r="B572" s="838" t="s">
        <v>97</v>
      </c>
      <c r="C572" s="592"/>
      <c r="D572" s="826" t="s">
        <v>173</v>
      </c>
      <c r="E572" s="597" t="s">
        <v>92</v>
      </c>
      <c r="F572" s="599">
        <v>0</v>
      </c>
      <c r="G572" s="599">
        <v>0</v>
      </c>
      <c r="H572" s="599">
        <v>1</v>
      </c>
      <c r="I572" s="599">
        <v>0</v>
      </c>
      <c r="J572" s="599">
        <v>2</v>
      </c>
      <c r="K572" s="599">
        <v>2</v>
      </c>
      <c r="L572" s="599">
        <v>0</v>
      </c>
      <c r="M572" s="599">
        <v>0</v>
      </c>
      <c r="N572" s="599">
        <v>0</v>
      </c>
      <c r="O572" s="600">
        <v>0</v>
      </c>
      <c r="P572" s="592"/>
      <c r="Q572" s="826" t="s">
        <v>173</v>
      </c>
      <c r="R572" s="597" t="s">
        <v>92</v>
      </c>
      <c r="S572" s="599">
        <v>0</v>
      </c>
      <c r="T572" s="599">
        <v>0</v>
      </c>
      <c r="U572" s="599">
        <v>1</v>
      </c>
      <c r="V572" s="599">
        <v>0</v>
      </c>
      <c r="W572" s="599">
        <v>1</v>
      </c>
      <c r="X572" s="599">
        <v>1</v>
      </c>
      <c r="Y572" s="599">
        <v>0</v>
      </c>
      <c r="Z572" s="599">
        <v>0</v>
      </c>
      <c r="AA572" s="599">
        <v>0</v>
      </c>
      <c r="AB572" s="600">
        <v>0</v>
      </c>
      <c r="AC572" s="592"/>
      <c r="AD572" s="826" t="s">
        <v>173</v>
      </c>
      <c r="AE572" s="597" t="s">
        <v>92</v>
      </c>
      <c r="AF572" s="599">
        <v>0</v>
      </c>
      <c r="AG572" s="599">
        <v>0</v>
      </c>
      <c r="AH572" s="599">
        <v>0</v>
      </c>
      <c r="AI572" s="599">
        <v>0</v>
      </c>
      <c r="AJ572" s="599">
        <v>1</v>
      </c>
      <c r="AK572" s="599">
        <v>1</v>
      </c>
      <c r="AL572" s="599">
        <v>0</v>
      </c>
      <c r="AM572" s="599">
        <v>0</v>
      </c>
      <c r="AN572" s="599">
        <v>0</v>
      </c>
      <c r="AO572" s="600">
        <v>0</v>
      </c>
      <c r="AP572" s="591"/>
      <c r="AQ572" s="826" t="s">
        <v>173</v>
      </c>
      <c r="AR572" s="597" t="s">
        <v>92</v>
      </c>
      <c r="AS572" s="599">
        <v>0</v>
      </c>
      <c r="AT572" s="599">
        <v>0</v>
      </c>
      <c r="AU572" s="599">
        <v>1</v>
      </c>
      <c r="AV572" s="599">
        <v>0</v>
      </c>
      <c r="AW572" s="599">
        <v>1</v>
      </c>
      <c r="AX572" s="599">
        <v>1</v>
      </c>
      <c r="AY572" s="599">
        <v>0</v>
      </c>
      <c r="AZ572" s="599">
        <v>0</v>
      </c>
      <c r="BA572" s="599">
        <v>0</v>
      </c>
      <c r="BB572" s="600">
        <v>0</v>
      </c>
      <c r="BC572" s="592"/>
      <c r="BD572" s="826" t="s">
        <v>173</v>
      </c>
      <c r="BE572" s="597" t="s">
        <v>92</v>
      </c>
      <c r="BF572" s="599">
        <v>0</v>
      </c>
      <c r="BG572" s="599">
        <v>0</v>
      </c>
      <c r="BH572" s="599">
        <v>0</v>
      </c>
      <c r="BI572" s="599">
        <v>0</v>
      </c>
      <c r="BJ572" s="599">
        <v>1</v>
      </c>
      <c r="BK572" s="599">
        <v>1</v>
      </c>
      <c r="BL572" s="599">
        <v>0</v>
      </c>
      <c r="BM572" s="599">
        <v>0</v>
      </c>
      <c r="BN572" s="599">
        <v>0</v>
      </c>
      <c r="BO572" s="600">
        <v>0</v>
      </c>
      <c r="BP572"/>
      <c r="BQ572" s="826" t="s">
        <v>173</v>
      </c>
      <c r="BR572" s="597" t="s">
        <v>92</v>
      </c>
      <c r="BS572" s="599">
        <v>0</v>
      </c>
      <c r="BT572" s="599">
        <v>0</v>
      </c>
      <c r="BU572" s="599">
        <v>0</v>
      </c>
      <c r="BV572" s="599">
        <v>0</v>
      </c>
      <c r="BW572" s="599">
        <v>0</v>
      </c>
      <c r="BX572" s="599">
        <v>0</v>
      </c>
      <c r="BY572" s="599">
        <v>0</v>
      </c>
      <c r="BZ572" s="599">
        <v>0</v>
      </c>
      <c r="CA572" s="599">
        <v>0</v>
      </c>
      <c r="CB572" s="600">
        <v>0</v>
      </c>
      <c r="CC572" s="592"/>
      <c r="CD572" s="826" t="s">
        <v>173</v>
      </c>
      <c r="CE572" s="597" t="s">
        <v>92</v>
      </c>
      <c r="CF572" s="599">
        <v>0</v>
      </c>
      <c r="CG572" s="599">
        <v>0</v>
      </c>
      <c r="CH572" s="599">
        <v>1</v>
      </c>
      <c r="CI572" s="599">
        <v>0</v>
      </c>
      <c r="CJ572" s="599">
        <v>2</v>
      </c>
      <c r="CK572" s="599">
        <v>2</v>
      </c>
      <c r="CL572" s="599">
        <v>0</v>
      </c>
      <c r="CM572" s="599">
        <v>0</v>
      </c>
      <c r="CN572" s="599">
        <v>0</v>
      </c>
      <c r="CO572" s="600">
        <v>0</v>
      </c>
      <c r="CP572"/>
      <c r="CQ572" s="826" t="s">
        <v>173</v>
      </c>
      <c r="CR572" s="597" t="s">
        <v>92</v>
      </c>
      <c r="CS572" s="599">
        <v>0</v>
      </c>
      <c r="CT572" s="599">
        <v>0</v>
      </c>
      <c r="CU572" s="599">
        <v>1</v>
      </c>
      <c r="CV572" s="599">
        <v>0</v>
      </c>
      <c r="CW572" s="599">
        <v>2</v>
      </c>
      <c r="CX572" s="599">
        <v>2</v>
      </c>
      <c r="CY572" s="599">
        <v>0</v>
      </c>
      <c r="CZ572" s="599">
        <v>0</v>
      </c>
      <c r="DA572" s="599">
        <v>0</v>
      </c>
      <c r="DB572" s="600">
        <v>0</v>
      </c>
      <c r="DC572" s="592"/>
      <c r="DD572" s="826" t="s">
        <v>173</v>
      </c>
      <c r="DE572" s="597" t="s">
        <v>92</v>
      </c>
      <c r="DF572" s="599">
        <v>0</v>
      </c>
      <c r="DG572" s="599">
        <v>0</v>
      </c>
      <c r="DH572" s="599">
        <v>0</v>
      </c>
      <c r="DI572" s="599">
        <v>0</v>
      </c>
      <c r="DJ572" s="599">
        <v>0</v>
      </c>
      <c r="DK572" s="599">
        <v>0</v>
      </c>
      <c r="DL572" s="599">
        <v>0</v>
      </c>
      <c r="DM572" s="599">
        <v>0</v>
      </c>
      <c r="DN572" s="599">
        <v>0</v>
      </c>
      <c r="DO572" s="600">
        <v>0</v>
      </c>
    </row>
    <row r="573" spans="1:119" ht="13.5" customHeight="1" x14ac:dyDescent="0.2">
      <c r="A573"/>
      <c r="B573" s="838"/>
      <c r="C573" s="592"/>
      <c r="D573" s="827"/>
      <c r="E573" s="597">
        <v>1</v>
      </c>
      <c r="F573" s="599">
        <v>2</v>
      </c>
      <c r="G573" s="599">
        <v>4</v>
      </c>
      <c r="H573" s="599">
        <v>1</v>
      </c>
      <c r="I573" s="599">
        <v>2</v>
      </c>
      <c r="J573" s="599">
        <v>0</v>
      </c>
      <c r="K573" s="599">
        <v>2</v>
      </c>
      <c r="L573" s="599">
        <v>0</v>
      </c>
      <c r="M573" s="599">
        <v>3</v>
      </c>
      <c r="N573" s="599">
        <v>3</v>
      </c>
      <c r="O573" s="599">
        <v>0</v>
      </c>
      <c r="P573" s="592"/>
      <c r="Q573" s="827"/>
      <c r="R573" s="597">
        <v>1</v>
      </c>
      <c r="S573" s="599">
        <v>1</v>
      </c>
      <c r="T573" s="599">
        <v>1</v>
      </c>
      <c r="U573" s="599">
        <v>1</v>
      </c>
      <c r="V573" s="599">
        <v>2</v>
      </c>
      <c r="W573" s="599">
        <v>0</v>
      </c>
      <c r="X573" s="599">
        <v>1</v>
      </c>
      <c r="Y573" s="599">
        <v>0</v>
      </c>
      <c r="Z573" s="599">
        <v>0</v>
      </c>
      <c r="AA573" s="599">
        <v>2</v>
      </c>
      <c r="AB573" s="599">
        <v>0</v>
      </c>
      <c r="AC573" s="592"/>
      <c r="AD573" s="827"/>
      <c r="AE573" s="597">
        <v>1</v>
      </c>
      <c r="AF573" s="599">
        <v>1</v>
      </c>
      <c r="AG573" s="599">
        <v>3</v>
      </c>
      <c r="AH573" s="599">
        <v>0</v>
      </c>
      <c r="AI573" s="599">
        <v>0</v>
      </c>
      <c r="AJ573" s="599">
        <v>0</v>
      </c>
      <c r="AK573" s="599">
        <v>1</v>
      </c>
      <c r="AL573" s="599">
        <v>0</v>
      </c>
      <c r="AM573" s="599">
        <v>3</v>
      </c>
      <c r="AN573" s="599">
        <v>1</v>
      </c>
      <c r="AO573" s="599">
        <v>0</v>
      </c>
      <c r="AP573" s="591"/>
      <c r="AQ573" s="827"/>
      <c r="AR573" s="597">
        <v>1</v>
      </c>
      <c r="AS573" s="599">
        <v>1</v>
      </c>
      <c r="AT573" s="599">
        <v>1</v>
      </c>
      <c r="AU573" s="599">
        <v>0</v>
      </c>
      <c r="AV573" s="599">
        <v>0</v>
      </c>
      <c r="AW573" s="599">
        <v>0</v>
      </c>
      <c r="AX573" s="599">
        <v>1</v>
      </c>
      <c r="AY573" s="599">
        <v>0</v>
      </c>
      <c r="AZ573" s="599">
        <v>0</v>
      </c>
      <c r="BA573" s="599">
        <v>0</v>
      </c>
      <c r="BB573" s="599">
        <v>0</v>
      </c>
      <c r="BC573" s="592"/>
      <c r="BD573" s="827"/>
      <c r="BE573" s="597">
        <v>1</v>
      </c>
      <c r="BF573" s="599">
        <v>1</v>
      </c>
      <c r="BG573" s="599">
        <v>3</v>
      </c>
      <c r="BH573" s="599">
        <v>1</v>
      </c>
      <c r="BI573" s="599">
        <v>2</v>
      </c>
      <c r="BJ573" s="599">
        <v>0</v>
      </c>
      <c r="BK573" s="599">
        <v>1</v>
      </c>
      <c r="BL573" s="599">
        <v>0</v>
      </c>
      <c r="BM573" s="599">
        <v>3</v>
      </c>
      <c r="BN573" s="599">
        <v>3</v>
      </c>
      <c r="BO573" s="599">
        <v>0</v>
      </c>
      <c r="BP573"/>
      <c r="BQ573" s="827"/>
      <c r="BR573" s="597">
        <v>1</v>
      </c>
      <c r="BS573" s="599">
        <v>0</v>
      </c>
      <c r="BT573" s="599">
        <v>2</v>
      </c>
      <c r="BU573" s="599">
        <v>0</v>
      </c>
      <c r="BV573" s="599">
        <v>0</v>
      </c>
      <c r="BW573" s="599">
        <v>0</v>
      </c>
      <c r="BX573" s="599">
        <v>0</v>
      </c>
      <c r="BY573" s="599">
        <v>0</v>
      </c>
      <c r="BZ573" s="599">
        <v>1</v>
      </c>
      <c r="CA573" s="599">
        <v>0</v>
      </c>
      <c r="CB573" s="599">
        <v>0</v>
      </c>
      <c r="CC573" s="592"/>
      <c r="CD573" s="827"/>
      <c r="CE573" s="597">
        <v>1</v>
      </c>
      <c r="CF573" s="599">
        <v>2</v>
      </c>
      <c r="CG573" s="599">
        <v>2</v>
      </c>
      <c r="CH573" s="599">
        <v>1</v>
      </c>
      <c r="CI573" s="599">
        <v>2</v>
      </c>
      <c r="CJ573" s="599">
        <v>0</v>
      </c>
      <c r="CK573" s="599">
        <v>2</v>
      </c>
      <c r="CL573" s="599">
        <v>0</v>
      </c>
      <c r="CM573" s="599">
        <v>2</v>
      </c>
      <c r="CN573" s="599">
        <v>3</v>
      </c>
      <c r="CO573" s="599">
        <v>0</v>
      </c>
      <c r="CP573"/>
      <c r="CQ573" s="827"/>
      <c r="CR573" s="597">
        <v>1</v>
      </c>
      <c r="CS573" s="599">
        <v>2</v>
      </c>
      <c r="CT573" s="599">
        <v>3</v>
      </c>
      <c r="CU573" s="599">
        <v>1</v>
      </c>
      <c r="CV573" s="599">
        <v>2</v>
      </c>
      <c r="CW573" s="599">
        <v>0</v>
      </c>
      <c r="CX573" s="599">
        <v>2</v>
      </c>
      <c r="CY573" s="599">
        <v>0</v>
      </c>
      <c r="CZ573" s="599">
        <v>3</v>
      </c>
      <c r="DA573" s="599">
        <v>3</v>
      </c>
      <c r="DB573" s="599">
        <v>0</v>
      </c>
      <c r="DC573" s="592"/>
      <c r="DD573" s="827"/>
      <c r="DE573" s="597">
        <v>1</v>
      </c>
      <c r="DF573" s="599">
        <v>0</v>
      </c>
      <c r="DG573" s="599">
        <v>1</v>
      </c>
      <c r="DH573" s="599">
        <v>0</v>
      </c>
      <c r="DI573" s="599">
        <v>0</v>
      </c>
      <c r="DJ573" s="599">
        <v>0</v>
      </c>
      <c r="DK573" s="599">
        <v>0</v>
      </c>
      <c r="DL573" s="599">
        <v>0</v>
      </c>
      <c r="DM573" s="599">
        <v>0</v>
      </c>
      <c r="DN573" s="599">
        <v>0</v>
      </c>
      <c r="DO573" s="599">
        <v>0</v>
      </c>
    </row>
    <row r="574" spans="1:119" ht="13.5" customHeight="1" x14ac:dyDescent="0.2">
      <c r="A574"/>
      <c r="B574" s="838"/>
      <c r="C574" s="592"/>
      <c r="D574" s="827"/>
      <c r="E574" s="597" t="s">
        <v>45</v>
      </c>
      <c r="F574" s="599">
        <v>22</v>
      </c>
      <c r="G574" s="599">
        <v>95</v>
      </c>
      <c r="H574" s="599">
        <v>124</v>
      </c>
      <c r="I574" s="599">
        <v>99</v>
      </c>
      <c r="J574" s="599">
        <v>34</v>
      </c>
      <c r="K574" s="599">
        <v>32</v>
      </c>
      <c r="L574" s="599">
        <v>15</v>
      </c>
      <c r="M574" s="599">
        <v>7</v>
      </c>
      <c r="N574" s="599">
        <v>6</v>
      </c>
      <c r="O574" s="599">
        <v>10</v>
      </c>
      <c r="P574" s="592"/>
      <c r="Q574" s="827"/>
      <c r="R574" s="597" t="s">
        <v>45</v>
      </c>
      <c r="S574" s="599">
        <v>6</v>
      </c>
      <c r="T574" s="599">
        <v>45</v>
      </c>
      <c r="U574" s="599">
        <v>69</v>
      </c>
      <c r="V574" s="599">
        <v>64</v>
      </c>
      <c r="W574" s="599">
        <v>14</v>
      </c>
      <c r="X574" s="599">
        <v>22</v>
      </c>
      <c r="Y574" s="599">
        <v>9</v>
      </c>
      <c r="Z574" s="599">
        <v>5</v>
      </c>
      <c r="AA574" s="599">
        <v>4</v>
      </c>
      <c r="AB574" s="599">
        <v>6</v>
      </c>
      <c r="AC574" s="592"/>
      <c r="AD574" s="827"/>
      <c r="AE574" s="597" t="s">
        <v>45</v>
      </c>
      <c r="AF574" s="599">
        <v>16</v>
      </c>
      <c r="AG574" s="599">
        <v>50</v>
      </c>
      <c r="AH574" s="599">
        <v>55</v>
      </c>
      <c r="AI574" s="599">
        <v>35</v>
      </c>
      <c r="AJ574" s="599">
        <v>20</v>
      </c>
      <c r="AK574" s="599">
        <v>10</v>
      </c>
      <c r="AL574" s="599">
        <v>6</v>
      </c>
      <c r="AM574" s="599">
        <v>2</v>
      </c>
      <c r="AN574" s="599">
        <v>2</v>
      </c>
      <c r="AO574" s="599">
        <v>4</v>
      </c>
      <c r="AP574" s="591"/>
      <c r="AQ574" s="827"/>
      <c r="AR574" s="597" t="s">
        <v>45</v>
      </c>
      <c r="AS574" s="599">
        <v>17</v>
      </c>
      <c r="AT574" s="599">
        <v>45</v>
      </c>
      <c r="AU574" s="599">
        <v>51</v>
      </c>
      <c r="AV574" s="599">
        <v>41</v>
      </c>
      <c r="AW574" s="599">
        <v>12</v>
      </c>
      <c r="AX574" s="599">
        <v>10</v>
      </c>
      <c r="AY574" s="599">
        <v>7</v>
      </c>
      <c r="AZ574" s="599">
        <v>3</v>
      </c>
      <c r="BA574" s="599">
        <v>4</v>
      </c>
      <c r="BB574" s="599">
        <v>7</v>
      </c>
      <c r="BC574" s="592"/>
      <c r="BD574" s="827"/>
      <c r="BE574" s="597" t="s">
        <v>45</v>
      </c>
      <c r="BF574" s="599">
        <v>5</v>
      </c>
      <c r="BG574" s="599">
        <v>50</v>
      </c>
      <c r="BH574" s="599">
        <v>73</v>
      </c>
      <c r="BI574" s="599">
        <v>58</v>
      </c>
      <c r="BJ574" s="599">
        <v>22</v>
      </c>
      <c r="BK574" s="599">
        <v>22</v>
      </c>
      <c r="BL574" s="599">
        <v>8</v>
      </c>
      <c r="BM574" s="599">
        <v>4</v>
      </c>
      <c r="BN574" s="599">
        <v>2</v>
      </c>
      <c r="BO574" s="599">
        <v>3</v>
      </c>
      <c r="BP574"/>
      <c r="BQ574" s="827"/>
      <c r="BR574" s="597" t="s">
        <v>45</v>
      </c>
      <c r="BS574" s="599">
        <v>9</v>
      </c>
      <c r="BT574" s="599">
        <v>53</v>
      </c>
      <c r="BU574" s="599">
        <v>50</v>
      </c>
      <c r="BV574" s="599">
        <v>36</v>
      </c>
      <c r="BW574" s="599">
        <v>4</v>
      </c>
      <c r="BX574" s="599">
        <v>10</v>
      </c>
      <c r="BY574" s="599">
        <v>4</v>
      </c>
      <c r="BZ574" s="599">
        <v>0</v>
      </c>
      <c r="CA574" s="599">
        <v>0</v>
      </c>
      <c r="CB574" s="599">
        <v>1</v>
      </c>
      <c r="CC574" s="592"/>
      <c r="CD574" s="827"/>
      <c r="CE574" s="597" t="s">
        <v>45</v>
      </c>
      <c r="CF574" s="599">
        <v>13</v>
      </c>
      <c r="CG574" s="599">
        <v>42</v>
      </c>
      <c r="CH574" s="599">
        <v>74</v>
      </c>
      <c r="CI574" s="599">
        <v>63</v>
      </c>
      <c r="CJ574" s="599">
        <v>30</v>
      </c>
      <c r="CK574" s="599">
        <v>22</v>
      </c>
      <c r="CL574" s="599">
        <v>11</v>
      </c>
      <c r="CM574" s="599">
        <v>7</v>
      </c>
      <c r="CN574" s="599">
        <v>6</v>
      </c>
      <c r="CO574" s="599">
        <v>9</v>
      </c>
      <c r="CP574"/>
      <c r="CQ574" s="827"/>
      <c r="CR574" s="597" t="s">
        <v>45</v>
      </c>
      <c r="CS574" s="599">
        <v>9</v>
      </c>
      <c r="CT574" s="599">
        <v>32</v>
      </c>
      <c r="CU574" s="599">
        <v>55</v>
      </c>
      <c r="CV574" s="599">
        <v>72</v>
      </c>
      <c r="CW574" s="599">
        <v>30</v>
      </c>
      <c r="CX574" s="599">
        <v>29</v>
      </c>
      <c r="CY574" s="599">
        <v>15</v>
      </c>
      <c r="CZ574" s="599">
        <v>5</v>
      </c>
      <c r="DA574" s="599">
        <v>5</v>
      </c>
      <c r="DB574" s="599">
        <v>9</v>
      </c>
      <c r="DC574" s="592"/>
      <c r="DD574" s="827"/>
      <c r="DE574" s="597" t="s">
        <v>45</v>
      </c>
      <c r="DF574" s="599">
        <v>13</v>
      </c>
      <c r="DG574" s="599">
        <v>63</v>
      </c>
      <c r="DH574" s="599">
        <v>69</v>
      </c>
      <c r="DI574" s="599">
        <v>27</v>
      </c>
      <c r="DJ574" s="599">
        <v>4</v>
      </c>
      <c r="DK574" s="599">
        <v>3</v>
      </c>
      <c r="DL574" s="599">
        <v>0</v>
      </c>
      <c r="DM574" s="599">
        <v>2</v>
      </c>
      <c r="DN574" s="599">
        <v>1</v>
      </c>
      <c r="DO574" s="599">
        <v>1</v>
      </c>
    </row>
    <row r="575" spans="1:119" ht="13.5" customHeight="1" x14ac:dyDescent="0.2">
      <c r="A575"/>
      <c r="B575" s="838"/>
      <c r="C575" s="592"/>
      <c r="D575" s="827"/>
      <c r="E575" s="597" t="s">
        <v>33</v>
      </c>
      <c r="F575" s="599">
        <v>9</v>
      </c>
      <c r="G575" s="599">
        <v>100</v>
      </c>
      <c r="H575" s="599">
        <v>135</v>
      </c>
      <c r="I575" s="599">
        <v>114</v>
      </c>
      <c r="J575" s="599">
        <v>34</v>
      </c>
      <c r="K575" s="599">
        <v>21</v>
      </c>
      <c r="L575" s="599">
        <v>6</v>
      </c>
      <c r="M575" s="599">
        <v>8</v>
      </c>
      <c r="N575" s="599">
        <v>2</v>
      </c>
      <c r="O575" s="599">
        <v>0</v>
      </c>
      <c r="P575" s="592"/>
      <c r="Q575" s="827"/>
      <c r="R575" s="597" t="s">
        <v>33</v>
      </c>
      <c r="S575" s="599">
        <v>1</v>
      </c>
      <c r="T575" s="599">
        <v>57</v>
      </c>
      <c r="U575" s="599">
        <v>81</v>
      </c>
      <c r="V575" s="599">
        <v>73</v>
      </c>
      <c r="W575" s="599">
        <v>21</v>
      </c>
      <c r="X575" s="599">
        <v>12</v>
      </c>
      <c r="Y575" s="599">
        <v>5</v>
      </c>
      <c r="Z575" s="599">
        <v>2</v>
      </c>
      <c r="AA575" s="599">
        <v>2</v>
      </c>
      <c r="AB575" s="599">
        <v>0</v>
      </c>
      <c r="AC575" s="592"/>
      <c r="AD575" s="827"/>
      <c r="AE575" s="597" t="s">
        <v>33</v>
      </c>
      <c r="AF575" s="599">
        <v>8</v>
      </c>
      <c r="AG575" s="599">
        <v>43</v>
      </c>
      <c r="AH575" s="599">
        <v>54</v>
      </c>
      <c r="AI575" s="599">
        <v>41</v>
      </c>
      <c r="AJ575" s="599">
        <v>13</v>
      </c>
      <c r="AK575" s="599">
        <v>9</v>
      </c>
      <c r="AL575" s="599">
        <v>1</v>
      </c>
      <c r="AM575" s="599">
        <v>6</v>
      </c>
      <c r="AN575" s="599">
        <v>0</v>
      </c>
      <c r="AO575" s="599">
        <v>0</v>
      </c>
      <c r="AP575" s="591"/>
      <c r="AQ575" s="827"/>
      <c r="AR575" s="597" t="s">
        <v>33</v>
      </c>
      <c r="AS575" s="599">
        <v>2</v>
      </c>
      <c r="AT575" s="599">
        <v>47</v>
      </c>
      <c r="AU575" s="599">
        <v>61</v>
      </c>
      <c r="AV575" s="599">
        <v>42</v>
      </c>
      <c r="AW575" s="599">
        <v>13</v>
      </c>
      <c r="AX575" s="599">
        <v>8</v>
      </c>
      <c r="AY575" s="599">
        <v>1</v>
      </c>
      <c r="AZ575" s="599">
        <v>3</v>
      </c>
      <c r="BA575" s="599">
        <v>2</v>
      </c>
      <c r="BB575" s="599">
        <v>0</v>
      </c>
      <c r="BC575" s="592"/>
      <c r="BD575" s="827"/>
      <c r="BE575" s="597" t="s">
        <v>33</v>
      </c>
      <c r="BF575" s="599">
        <v>7</v>
      </c>
      <c r="BG575" s="599">
        <v>53</v>
      </c>
      <c r="BH575" s="599">
        <v>74</v>
      </c>
      <c r="BI575" s="599">
        <v>72</v>
      </c>
      <c r="BJ575" s="599">
        <v>21</v>
      </c>
      <c r="BK575" s="599">
        <v>13</v>
      </c>
      <c r="BL575" s="599">
        <v>5</v>
      </c>
      <c r="BM575" s="599">
        <v>5</v>
      </c>
      <c r="BN575" s="599">
        <v>0</v>
      </c>
      <c r="BO575" s="599">
        <v>0</v>
      </c>
      <c r="BP575"/>
      <c r="BQ575" s="827"/>
      <c r="BR575" s="597" t="s">
        <v>33</v>
      </c>
      <c r="BS575" s="599">
        <v>5</v>
      </c>
      <c r="BT575" s="599">
        <v>44</v>
      </c>
      <c r="BU575" s="599">
        <v>47</v>
      </c>
      <c r="BV575" s="599">
        <v>27</v>
      </c>
      <c r="BW575" s="599">
        <v>9</v>
      </c>
      <c r="BX575" s="599">
        <v>5</v>
      </c>
      <c r="BY575" s="599">
        <v>2</v>
      </c>
      <c r="BZ575" s="599">
        <v>4</v>
      </c>
      <c r="CA575" s="599">
        <v>0</v>
      </c>
      <c r="CB575" s="599">
        <v>0</v>
      </c>
      <c r="CC575" s="592"/>
      <c r="CD575" s="827"/>
      <c r="CE575" s="597" t="s">
        <v>33</v>
      </c>
      <c r="CF575" s="599">
        <v>4</v>
      </c>
      <c r="CG575" s="599">
        <v>56</v>
      </c>
      <c r="CH575" s="599">
        <v>88</v>
      </c>
      <c r="CI575" s="599">
        <v>87</v>
      </c>
      <c r="CJ575" s="599">
        <v>25</v>
      </c>
      <c r="CK575" s="599">
        <v>16</v>
      </c>
      <c r="CL575" s="599">
        <v>4</v>
      </c>
      <c r="CM575" s="599">
        <v>4</v>
      </c>
      <c r="CN575" s="599">
        <v>2</v>
      </c>
      <c r="CO575" s="599">
        <v>0</v>
      </c>
      <c r="CP575"/>
      <c r="CQ575" s="827"/>
      <c r="CR575" s="597" t="s">
        <v>33</v>
      </c>
      <c r="CS575" s="599">
        <v>5</v>
      </c>
      <c r="CT575" s="599">
        <v>24</v>
      </c>
      <c r="CU575" s="599">
        <v>46</v>
      </c>
      <c r="CV575" s="599">
        <v>52</v>
      </c>
      <c r="CW575" s="599">
        <v>18</v>
      </c>
      <c r="CX575" s="599">
        <v>16</v>
      </c>
      <c r="CY575" s="599">
        <v>4</v>
      </c>
      <c r="CZ575" s="599">
        <v>5</v>
      </c>
      <c r="DA575" s="599">
        <v>2</v>
      </c>
      <c r="DB575" s="599">
        <v>0</v>
      </c>
      <c r="DC575" s="592"/>
      <c r="DD575" s="827"/>
      <c r="DE575" s="597" t="s">
        <v>33</v>
      </c>
      <c r="DF575" s="599">
        <v>4</v>
      </c>
      <c r="DG575" s="599">
        <v>76</v>
      </c>
      <c r="DH575" s="599">
        <v>89</v>
      </c>
      <c r="DI575" s="599">
        <v>62</v>
      </c>
      <c r="DJ575" s="599">
        <v>16</v>
      </c>
      <c r="DK575" s="599">
        <v>5</v>
      </c>
      <c r="DL575" s="599">
        <v>2</v>
      </c>
      <c r="DM575" s="599">
        <v>3</v>
      </c>
      <c r="DN575" s="599">
        <v>0</v>
      </c>
      <c r="DO575" s="599">
        <v>0</v>
      </c>
    </row>
    <row r="576" spans="1:119" ht="13.5" customHeight="1" x14ac:dyDescent="0.2">
      <c r="A576"/>
      <c r="B576" s="838"/>
      <c r="C576" s="592"/>
      <c r="D576" s="827"/>
      <c r="E576" s="597" t="s">
        <v>34</v>
      </c>
      <c r="F576" s="599">
        <v>12</v>
      </c>
      <c r="G576" s="599">
        <v>104</v>
      </c>
      <c r="H576" s="599">
        <v>254</v>
      </c>
      <c r="I576" s="599">
        <v>247</v>
      </c>
      <c r="J576" s="599">
        <v>76</v>
      </c>
      <c r="K576" s="599">
        <v>52</v>
      </c>
      <c r="L576" s="599">
        <v>21</v>
      </c>
      <c r="M576" s="599">
        <v>10</v>
      </c>
      <c r="N576" s="599">
        <v>8</v>
      </c>
      <c r="O576" s="599">
        <v>4</v>
      </c>
      <c r="P576" s="592"/>
      <c r="Q576" s="827"/>
      <c r="R576" s="597" t="s">
        <v>34</v>
      </c>
      <c r="S576" s="599">
        <v>5</v>
      </c>
      <c r="T576" s="599">
        <v>53</v>
      </c>
      <c r="U576" s="599">
        <v>160</v>
      </c>
      <c r="V576" s="599">
        <v>166</v>
      </c>
      <c r="W576" s="599">
        <v>56</v>
      </c>
      <c r="X576" s="599">
        <v>35</v>
      </c>
      <c r="Y576" s="599">
        <v>15</v>
      </c>
      <c r="Z576" s="599">
        <v>8</v>
      </c>
      <c r="AA576" s="599">
        <v>7</v>
      </c>
      <c r="AB576" s="599">
        <v>4</v>
      </c>
      <c r="AC576" s="592"/>
      <c r="AD576" s="827"/>
      <c r="AE576" s="597" t="s">
        <v>34</v>
      </c>
      <c r="AF576" s="599">
        <v>7</v>
      </c>
      <c r="AG576" s="599">
        <v>51</v>
      </c>
      <c r="AH576" s="599">
        <v>94</v>
      </c>
      <c r="AI576" s="599">
        <v>81</v>
      </c>
      <c r="AJ576" s="599">
        <v>20</v>
      </c>
      <c r="AK576" s="599">
        <v>17</v>
      </c>
      <c r="AL576" s="599">
        <v>6</v>
      </c>
      <c r="AM576" s="599">
        <v>2</v>
      </c>
      <c r="AN576" s="599">
        <v>1</v>
      </c>
      <c r="AO576" s="599">
        <v>0</v>
      </c>
      <c r="AP576" s="591"/>
      <c r="AQ576" s="827"/>
      <c r="AR576" s="597" t="s">
        <v>34</v>
      </c>
      <c r="AS576" s="599">
        <v>7</v>
      </c>
      <c r="AT576" s="599">
        <v>53</v>
      </c>
      <c r="AU576" s="599">
        <v>99</v>
      </c>
      <c r="AV576" s="599">
        <v>79</v>
      </c>
      <c r="AW576" s="599">
        <v>24</v>
      </c>
      <c r="AX576" s="599">
        <v>18</v>
      </c>
      <c r="AY576" s="599">
        <v>5</v>
      </c>
      <c r="AZ576" s="599">
        <v>5</v>
      </c>
      <c r="BA576" s="599">
        <v>4</v>
      </c>
      <c r="BB576" s="599">
        <v>3</v>
      </c>
      <c r="BC576" s="592"/>
      <c r="BD576" s="827"/>
      <c r="BE576" s="597" t="s">
        <v>34</v>
      </c>
      <c r="BF576" s="599">
        <v>5</v>
      </c>
      <c r="BG576" s="599">
        <v>51</v>
      </c>
      <c r="BH576" s="599">
        <v>155</v>
      </c>
      <c r="BI576" s="599">
        <v>168</v>
      </c>
      <c r="BJ576" s="599">
        <v>52</v>
      </c>
      <c r="BK576" s="599">
        <v>34</v>
      </c>
      <c r="BL576" s="599">
        <v>16</v>
      </c>
      <c r="BM576" s="599">
        <v>5</v>
      </c>
      <c r="BN576" s="599">
        <v>4</v>
      </c>
      <c r="BO576" s="599">
        <v>1</v>
      </c>
      <c r="BP576"/>
      <c r="BQ576" s="827"/>
      <c r="BR576" s="597" t="s">
        <v>34</v>
      </c>
      <c r="BS576" s="599">
        <v>6</v>
      </c>
      <c r="BT576" s="599">
        <v>44</v>
      </c>
      <c r="BU576" s="599">
        <v>72</v>
      </c>
      <c r="BV576" s="599">
        <v>51</v>
      </c>
      <c r="BW576" s="599">
        <v>20</v>
      </c>
      <c r="BX576" s="599">
        <v>9</v>
      </c>
      <c r="BY576" s="599">
        <v>1</v>
      </c>
      <c r="BZ576" s="599">
        <v>2</v>
      </c>
      <c r="CA576" s="599">
        <v>0</v>
      </c>
      <c r="CB576" s="599">
        <v>1</v>
      </c>
      <c r="CC576" s="592"/>
      <c r="CD576" s="827"/>
      <c r="CE576" s="597" t="s">
        <v>34</v>
      </c>
      <c r="CF576" s="599">
        <v>6</v>
      </c>
      <c r="CG576" s="599">
        <v>60</v>
      </c>
      <c r="CH576" s="599">
        <v>182</v>
      </c>
      <c r="CI576" s="599">
        <v>196</v>
      </c>
      <c r="CJ576" s="599">
        <v>56</v>
      </c>
      <c r="CK576" s="599">
        <v>43</v>
      </c>
      <c r="CL576" s="599">
        <v>20</v>
      </c>
      <c r="CM576" s="599">
        <v>8</v>
      </c>
      <c r="CN576" s="599">
        <v>8</v>
      </c>
      <c r="CO576" s="599">
        <v>3</v>
      </c>
      <c r="CP576"/>
      <c r="CQ576" s="827"/>
      <c r="CR576" s="597" t="s">
        <v>34</v>
      </c>
      <c r="CS576" s="599">
        <v>3</v>
      </c>
      <c r="CT576" s="599">
        <v>18</v>
      </c>
      <c r="CU576" s="599">
        <v>69</v>
      </c>
      <c r="CV576" s="599">
        <v>102</v>
      </c>
      <c r="CW576" s="599">
        <v>40</v>
      </c>
      <c r="CX576" s="599">
        <v>36</v>
      </c>
      <c r="CY576" s="599">
        <v>18</v>
      </c>
      <c r="CZ576" s="599">
        <v>7</v>
      </c>
      <c r="DA576" s="599">
        <v>8</v>
      </c>
      <c r="DB576" s="599">
        <v>4</v>
      </c>
      <c r="DC576" s="592"/>
      <c r="DD576" s="827"/>
      <c r="DE576" s="597" t="s">
        <v>34</v>
      </c>
      <c r="DF576" s="599">
        <v>9</v>
      </c>
      <c r="DG576" s="599">
        <v>86</v>
      </c>
      <c r="DH576" s="599">
        <v>185</v>
      </c>
      <c r="DI576" s="599">
        <v>145</v>
      </c>
      <c r="DJ576" s="599">
        <v>36</v>
      </c>
      <c r="DK576" s="599">
        <v>16</v>
      </c>
      <c r="DL576" s="599">
        <v>3</v>
      </c>
      <c r="DM576" s="599">
        <v>3</v>
      </c>
      <c r="DN576" s="599">
        <v>0</v>
      </c>
      <c r="DO576" s="599">
        <v>0</v>
      </c>
    </row>
    <row r="577" spans="1:119" ht="13.5" customHeight="1" x14ac:dyDescent="0.2">
      <c r="A577"/>
      <c r="B577" s="838"/>
      <c r="C577" s="592"/>
      <c r="D577" s="827"/>
      <c r="E577" s="597" t="s">
        <v>35</v>
      </c>
      <c r="F577" s="599">
        <v>42</v>
      </c>
      <c r="G577" s="599">
        <v>229</v>
      </c>
      <c r="H577" s="599">
        <v>527</v>
      </c>
      <c r="I577" s="599">
        <v>605</v>
      </c>
      <c r="J577" s="599">
        <v>216</v>
      </c>
      <c r="K577" s="599">
        <v>157</v>
      </c>
      <c r="L577" s="599">
        <v>29</v>
      </c>
      <c r="M577" s="599">
        <v>29</v>
      </c>
      <c r="N577" s="599">
        <v>15</v>
      </c>
      <c r="O577" s="599">
        <v>6</v>
      </c>
      <c r="P577" s="592"/>
      <c r="Q577" s="827"/>
      <c r="R577" s="597" t="s">
        <v>35</v>
      </c>
      <c r="S577" s="599">
        <v>20</v>
      </c>
      <c r="T577" s="599">
        <v>111</v>
      </c>
      <c r="U577" s="599">
        <v>325</v>
      </c>
      <c r="V577" s="599">
        <v>420</v>
      </c>
      <c r="W577" s="599">
        <v>170</v>
      </c>
      <c r="X577" s="599">
        <v>114</v>
      </c>
      <c r="Y577" s="599">
        <v>12</v>
      </c>
      <c r="Z577" s="599">
        <v>15</v>
      </c>
      <c r="AA577" s="599">
        <v>10</v>
      </c>
      <c r="AB577" s="599">
        <v>3</v>
      </c>
      <c r="AC577" s="592"/>
      <c r="AD577" s="827"/>
      <c r="AE577" s="597" t="s">
        <v>35</v>
      </c>
      <c r="AF577" s="599">
        <v>22</v>
      </c>
      <c r="AG577" s="599">
        <v>118</v>
      </c>
      <c r="AH577" s="599">
        <v>202</v>
      </c>
      <c r="AI577" s="599">
        <v>185</v>
      </c>
      <c r="AJ577" s="599">
        <v>46</v>
      </c>
      <c r="AK577" s="599">
        <v>43</v>
      </c>
      <c r="AL577" s="599">
        <v>17</v>
      </c>
      <c r="AM577" s="599">
        <v>14</v>
      </c>
      <c r="AN577" s="599">
        <v>5</v>
      </c>
      <c r="AO577" s="599">
        <v>3</v>
      </c>
      <c r="AP577" s="591"/>
      <c r="AQ577" s="827"/>
      <c r="AR577" s="597" t="s">
        <v>35</v>
      </c>
      <c r="AS577" s="599">
        <v>15</v>
      </c>
      <c r="AT577" s="599">
        <v>106</v>
      </c>
      <c r="AU577" s="599">
        <v>194</v>
      </c>
      <c r="AV577" s="599">
        <v>190</v>
      </c>
      <c r="AW577" s="599">
        <v>74</v>
      </c>
      <c r="AX577" s="599">
        <v>51</v>
      </c>
      <c r="AY577" s="599">
        <v>12</v>
      </c>
      <c r="AZ577" s="599">
        <v>10</v>
      </c>
      <c r="BA577" s="599">
        <v>5</v>
      </c>
      <c r="BB577" s="599">
        <v>3</v>
      </c>
      <c r="BC577" s="592"/>
      <c r="BD577" s="827"/>
      <c r="BE577" s="597" t="s">
        <v>35</v>
      </c>
      <c r="BF577" s="599">
        <v>27</v>
      </c>
      <c r="BG577" s="599">
        <v>123</v>
      </c>
      <c r="BH577" s="599">
        <v>333</v>
      </c>
      <c r="BI577" s="599">
        <v>415</v>
      </c>
      <c r="BJ577" s="599">
        <v>142</v>
      </c>
      <c r="BK577" s="599">
        <v>106</v>
      </c>
      <c r="BL577" s="599">
        <v>17</v>
      </c>
      <c r="BM577" s="599">
        <v>19</v>
      </c>
      <c r="BN577" s="599">
        <v>10</v>
      </c>
      <c r="BO577" s="599">
        <v>3</v>
      </c>
      <c r="BP577"/>
      <c r="BQ577" s="827"/>
      <c r="BR577" s="597" t="s">
        <v>35</v>
      </c>
      <c r="BS577" s="599">
        <v>10</v>
      </c>
      <c r="BT577" s="599">
        <v>61</v>
      </c>
      <c r="BU577" s="599">
        <v>117</v>
      </c>
      <c r="BV577" s="599">
        <v>121</v>
      </c>
      <c r="BW577" s="599">
        <v>34</v>
      </c>
      <c r="BX577" s="599">
        <v>31</v>
      </c>
      <c r="BY577" s="599">
        <v>7</v>
      </c>
      <c r="BZ577" s="599">
        <v>3</v>
      </c>
      <c r="CA577" s="599">
        <v>3</v>
      </c>
      <c r="CB577" s="599">
        <v>2</v>
      </c>
      <c r="CC577" s="592"/>
      <c r="CD577" s="827"/>
      <c r="CE577" s="597" t="s">
        <v>35</v>
      </c>
      <c r="CF577" s="599">
        <v>32</v>
      </c>
      <c r="CG577" s="599">
        <v>168</v>
      </c>
      <c r="CH577" s="599">
        <v>410</v>
      </c>
      <c r="CI577" s="599">
        <v>484</v>
      </c>
      <c r="CJ577" s="599">
        <v>182</v>
      </c>
      <c r="CK577" s="599">
        <v>126</v>
      </c>
      <c r="CL577" s="599">
        <v>22</v>
      </c>
      <c r="CM577" s="599">
        <v>26</v>
      </c>
      <c r="CN577" s="599">
        <v>12</v>
      </c>
      <c r="CO577" s="599">
        <v>4</v>
      </c>
      <c r="CP577"/>
      <c r="CQ577" s="827"/>
      <c r="CR577" s="597" t="s">
        <v>35</v>
      </c>
      <c r="CS577" s="599">
        <v>17</v>
      </c>
      <c r="CT577" s="599">
        <v>41</v>
      </c>
      <c r="CU577" s="599">
        <v>101</v>
      </c>
      <c r="CV577" s="599">
        <v>181</v>
      </c>
      <c r="CW577" s="599">
        <v>79</v>
      </c>
      <c r="CX577" s="599">
        <v>76</v>
      </c>
      <c r="CY577" s="599">
        <v>18</v>
      </c>
      <c r="CZ577" s="599">
        <v>24</v>
      </c>
      <c r="DA577" s="599">
        <v>11</v>
      </c>
      <c r="DB577" s="599">
        <v>5</v>
      </c>
      <c r="DC577" s="592"/>
      <c r="DD577" s="827"/>
      <c r="DE577" s="597" t="s">
        <v>35</v>
      </c>
      <c r="DF577" s="599">
        <v>25</v>
      </c>
      <c r="DG577" s="599">
        <v>188</v>
      </c>
      <c r="DH577" s="599">
        <v>426</v>
      </c>
      <c r="DI577" s="599">
        <v>424</v>
      </c>
      <c r="DJ577" s="599">
        <v>137</v>
      </c>
      <c r="DK577" s="599">
        <v>81</v>
      </c>
      <c r="DL577" s="599">
        <v>11</v>
      </c>
      <c r="DM577" s="599">
        <v>5</v>
      </c>
      <c r="DN577" s="599">
        <v>4</v>
      </c>
      <c r="DO577" s="599">
        <v>1</v>
      </c>
    </row>
    <row r="578" spans="1:119" ht="13.5" customHeight="1" x14ac:dyDescent="0.2">
      <c r="A578"/>
      <c r="B578" s="838"/>
      <c r="C578" s="592"/>
      <c r="D578" s="827"/>
      <c r="E578" s="597" t="s">
        <v>36</v>
      </c>
      <c r="F578" s="599">
        <v>67</v>
      </c>
      <c r="G578" s="599">
        <v>433</v>
      </c>
      <c r="H578" s="599">
        <v>1201</v>
      </c>
      <c r="I578" s="599">
        <v>1837</v>
      </c>
      <c r="J578" s="599">
        <v>805</v>
      </c>
      <c r="K578" s="599">
        <v>567</v>
      </c>
      <c r="L578" s="599">
        <v>111</v>
      </c>
      <c r="M578" s="599">
        <v>85</v>
      </c>
      <c r="N578" s="599">
        <v>40</v>
      </c>
      <c r="O578" s="599">
        <v>15</v>
      </c>
      <c r="P578" s="592"/>
      <c r="Q578" s="827"/>
      <c r="R578" s="597" t="s">
        <v>36</v>
      </c>
      <c r="S578" s="599">
        <v>29</v>
      </c>
      <c r="T578" s="599">
        <v>187</v>
      </c>
      <c r="U578" s="599">
        <v>662</v>
      </c>
      <c r="V578" s="599">
        <v>1215</v>
      </c>
      <c r="W578" s="599">
        <v>579</v>
      </c>
      <c r="X578" s="599">
        <v>420</v>
      </c>
      <c r="Y578" s="599">
        <v>80</v>
      </c>
      <c r="Z578" s="599">
        <v>61</v>
      </c>
      <c r="AA578" s="599">
        <v>29</v>
      </c>
      <c r="AB578" s="599">
        <v>11</v>
      </c>
      <c r="AC578" s="592"/>
      <c r="AD578" s="827"/>
      <c r="AE578" s="597" t="s">
        <v>36</v>
      </c>
      <c r="AF578" s="599">
        <v>38</v>
      </c>
      <c r="AG578" s="599">
        <v>246</v>
      </c>
      <c r="AH578" s="599">
        <v>539</v>
      </c>
      <c r="AI578" s="599">
        <v>622</v>
      </c>
      <c r="AJ578" s="599">
        <v>226</v>
      </c>
      <c r="AK578" s="599">
        <v>147</v>
      </c>
      <c r="AL578" s="599">
        <v>31</v>
      </c>
      <c r="AM578" s="599">
        <v>24</v>
      </c>
      <c r="AN578" s="599">
        <v>11</v>
      </c>
      <c r="AO578" s="599">
        <v>4</v>
      </c>
      <c r="AP578" s="591"/>
      <c r="AQ578" s="827"/>
      <c r="AR578" s="597" t="s">
        <v>36</v>
      </c>
      <c r="AS578" s="599">
        <v>27</v>
      </c>
      <c r="AT578" s="599">
        <v>182</v>
      </c>
      <c r="AU578" s="599">
        <v>420</v>
      </c>
      <c r="AV578" s="599">
        <v>551</v>
      </c>
      <c r="AW578" s="599">
        <v>234</v>
      </c>
      <c r="AX578" s="599">
        <v>164</v>
      </c>
      <c r="AY578" s="599">
        <v>29</v>
      </c>
      <c r="AZ578" s="599">
        <v>32</v>
      </c>
      <c r="BA578" s="599">
        <v>20</v>
      </c>
      <c r="BB578" s="599">
        <v>6</v>
      </c>
      <c r="BC578" s="592"/>
      <c r="BD578" s="827"/>
      <c r="BE578" s="597" t="s">
        <v>36</v>
      </c>
      <c r="BF578" s="599">
        <v>40</v>
      </c>
      <c r="BG578" s="599">
        <v>251</v>
      </c>
      <c r="BH578" s="599">
        <v>781</v>
      </c>
      <c r="BI578" s="599">
        <v>1286</v>
      </c>
      <c r="BJ578" s="599">
        <v>571</v>
      </c>
      <c r="BK578" s="599">
        <v>403</v>
      </c>
      <c r="BL578" s="599">
        <v>82</v>
      </c>
      <c r="BM578" s="599">
        <v>53</v>
      </c>
      <c r="BN578" s="599">
        <v>20</v>
      </c>
      <c r="BO578" s="599">
        <v>9</v>
      </c>
      <c r="BP578"/>
      <c r="BQ578" s="827"/>
      <c r="BR578" s="597" t="s">
        <v>36</v>
      </c>
      <c r="BS578" s="599">
        <v>11</v>
      </c>
      <c r="BT578" s="599">
        <v>61</v>
      </c>
      <c r="BU578" s="599">
        <v>178</v>
      </c>
      <c r="BV578" s="599">
        <v>198</v>
      </c>
      <c r="BW578" s="599">
        <v>77</v>
      </c>
      <c r="BX578" s="599">
        <v>46</v>
      </c>
      <c r="BY578" s="599">
        <v>9</v>
      </c>
      <c r="BZ578" s="599">
        <v>9</v>
      </c>
      <c r="CA578" s="599">
        <v>4</v>
      </c>
      <c r="CB578" s="599">
        <v>2</v>
      </c>
      <c r="CC578" s="592"/>
      <c r="CD578" s="827"/>
      <c r="CE578" s="597" t="s">
        <v>36</v>
      </c>
      <c r="CF578" s="599">
        <v>56</v>
      </c>
      <c r="CG578" s="599">
        <v>372</v>
      </c>
      <c r="CH578" s="599">
        <v>1023</v>
      </c>
      <c r="CI578" s="599">
        <v>1639</v>
      </c>
      <c r="CJ578" s="599">
        <v>728</v>
      </c>
      <c r="CK578" s="599">
        <v>521</v>
      </c>
      <c r="CL578" s="599">
        <v>102</v>
      </c>
      <c r="CM578" s="599">
        <v>76</v>
      </c>
      <c r="CN578" s="599">
        <v>36</v>
      </c>
      <c r="CO578" s="599">
        <v>13</v>
      </c>
      <c r="CP578"/>
      <c r="CQ578" s="827"/>
      <c r="CR578" s="597" t="s">
        <v>36</v>
      </c>
      <c r="CS578" s="599">
        <v>19</v>
      </c>
      <c r="CT578" s="599">
        <v>61</v>
      </c>
      <c r="CU578" s="599">
        <v>208</v>
      </c>
      <c r="CV578" s="599">
        <v>409</v>
      </c>
      <c r="CW578" s="599">
        <v>254</v>
      </c>
      <c r="CX578" s="599">
        <v>221</v>
      </c>
      <c r="CY578" s="599">
        <v>59</v>
      </c>
      <c r="CZ578" s="599">
        <v>54</v>
      </c>
      <c r="DA578" s="599">
        <v>32</v>
      </c>
      <c r="DB578" s="599">
        <v>10</v>
      </c>
      <c r="DC578" s="592"/>
      <c r="DD578" s="827"/>
      <c r="DE578" s="597" t="s">
        <v>36</v>
      </c>
      <c r="DF578" s="599">
        <v>48</v>
      </c>
      <c r="DG578" s="599">
        <v>372</v>
      </c>
      <c r="DH578" s="599">
        <v>993</v>
      </c>
      <c r="DI578" s="599">
        <v>1428</v>
      </c>
      <c r="DJ578" s="599">
        <v>551</v>
      </c>
      <c r="DK578" s="599">
        <v>346</v>
      </c>
      <c r="DL578" s="599">
        <v>52</v>
      </c>
      <c r="DM578" s="599">
        <v>31</v>
      </c>
      <c r="DN578" s="599">
        <v>8</v>
      </c>
      <c r="DO578" s="599">
        <v>5</v>
      </c>
    </row>
    <row r="579" spans="1:119" ht="13.5" customHeight="1" x14ac:dyDescent="0.2">
      <c r="A579"/>
      <c r="B579" s="838"/>
      <c r="C579" s="592"/>
      <c r="D579" s="827"/>
      <c r="E579" s="597" t="s">
        <v>37</v>
      </c>
      <c r="F579" s="599">
        <v>182</v>
      </c>
      <c r="G579" s="599">
        <v>593</v>
      </c>
      <c r="H579" s="599">
        <v>2144</v>
      </c>
      <c r="I579" s="599">
        <v>4360</v>
      </c>
      <c r="J579" s="599">
        <v>2316</v>
      </c>
      <c r="K579" s="599">
        <v>1781</v>
      </c>
      <c r="L579" s="599">
        <v>436</v>
      </c>
      <c r="M579" s="599">
        <v>272</v>
      </c>
      <c r="N579" s="599">
        <v>164</v>
      </c>
      <c r="O579" s="599">
        <v>41</v>
      </c>
      <c r="P579" s="592"/>
      <c r="Q579" s="827"/>
      <c r="R579" s="597" t="s">
        <v>37</v>
      </c>
      <c r="S579" s="599">
        <v>109</v>
      </c>
      <c r="T579" s="599">
        <v>208</v>
      </c>
      <c r="U579" s="599">
        <v>1077</v>
      </c>
      <c r="V579" s="599">
        <v>2712</v>
      </c>
      <c r="W579" s="599">
        <v>1639</v>
      </c>
      <c r="X579" s="599">
        <v>1291</v>
      </c>
      <c r="Y579" s="599">
        <v>346</v>
      </c>
      <c r="Z579" s="599">
        <v>190</v>
      </c>
      <c r="AA579" s="599">
        <v>114</v>
      </c>
      <c r="AB579" s="599">
        <v>24</v>
      </c>
      <c r="AC579" s="592"/>
      <c r="AD579" s="827"/>
      <c r="AE579" s="597" t="s">
        <v>37</v>
      </c>
      <c r="AF579" s="599">
        <v>73</v>
      </c>
      <c r="AG579" s="599">
        <v>385</v>
      </c>
      <c r="AH579" s="599">
        <v>1067</v>
      </c>
      <c r="AI579" s="599">
        <v>1648</v>
      </c>
      <c r="AJ579" s="599">
        <v>677</v>
      </c>
      <c r="AK579" s="599">
        <v>490</v>
      </c>
      <c r="AL579" s="599">
        <v>90</v>
      </c>
      <c r="AM579" s="599">
        <v>82</v>
      </c>
      <c r="AN579" s="599">
        <v>50</v>
      </c>
      <c r="AO579" s="599">
        <v>17</v>
      </c>
      <c r="AP579" s="591"/>
      <c r="AQ579" s="827"/>
      <c r="AR579" s="597" t="s">
        <v>37</v>
      </c>
      <c r="AS579" s="599">
        <v>64</v>
      </c>
      <c r="AT579" s="599">
        <v>232</v>
      </c>
      <c r="AU579" s="599">
        <v>720</v>
      </c>
      <c r="AV579" s="599">
        <v>1185</v>
      </c>
      <c r="AW579" s="599">
        <v>589</v>
      </c>
      <c r="AX579" s="599">
        <v>444</v>
      </c>
      <c r="AY579" s="599">
        <v>120</v>
      </c>
      <c r="AZ579" s="599">
        <v>79</v>
      </c>
      <c r="BA579" s="599">
        <v>50</v>
      </c>
      <c r="BB579" s="599">
        <v>13</v>
      </c>
      <c r="BC579" s="592"/>
      <c r="BD579" s="827"/>
      <c r="BE579" s="597" t="s">
        <v>37</v>
      </c>
      <c r="BF579" s="599">
        <v>118</v>
      </c>
      <c r="BG579" s="599">
        <v>361</v>
      </c>
      <c r="BH579" s="599">
        <v>1424</v>
      </c>
      <c r="BI579" s="599">
        <v>3175</v>
      </c>
      <c r="BJ579" s="599">
        <v>1727</v>
      </c>
      <c r="BK579" s="599">
        <v>1337</v>
      </c>
      <c r="BL579" s="599">
        <v>316</v>
      </c>
      <c r="BM579" s="599">
        <v>193</v>
      </c>
      <c r="BN579" s="599">
        <v>114</v>
      </c>
      <c r="BO579" s="599">
        <v>28</v>
      </c>
      <c r="BP579"/>
      <c r="BQ579" s="827"/>
      <c r="BR579" s="597" t="s">
        <v>37</v>
      </c>
      <c r="BS579" s="599">
        <v>19</v>
      </c>
      <c r="BT579" s="599">
        <v>99</v>
      </c>
      <c r="BU579" s="599">
        <v>214</v>
      </c>
      <c r="BV579" s="599">
        <v>298</v>
      </c>
      <c r="BW579" s="599">
        <v>127</v>
      </c>
      <c r="BX579" s="599">
        <v>90</v>
      </c>
      <c r="BY579" s="599">
        <v>25</v>
      </c>
      <c r="BZ579" s="599">
        <v>18</v>
      </c>
      <c r="CA579" s="599">
        <v>11</v>
      </c>
      <c r="CB579" s="599">
        <v>1</v>
      </c>
      <c r="CC579" s="592"/>
      <c r="CD579" s="827"/>
      <c r="CE579" s="597" t="s">
        <v>37</v>
      </c>
      <c r="CF579" s="599">
        <v>163</v>
      </c>
      <c r="CG579" s="599">
        <v>494</v>
      </c>
      <c r="CH579" s="599">
        <v>1930</v>
      </c>
      <c r="CI579" s="599">
        <v>4062</v>
      </c>
      <c r="CJ579" s="599">
        <v>2189</v>
      </c>
      <c r="CK579" s="599">
        <v>1691</v>
      </c>
      <c r="CL579" s="599">
        <v>411</v>
      </c>
      <c r="CM579" s="599">
        <v>254</v>
      </c>
      <c r="CN579" s="599">
        <v>153</v>
      </c>
      <c r="CO579" s="599">
        <v>40</v>
      </c>
      <c r="CP579"/>
      <c r="CQ579" s="827"/>
      <c r="CR579" s="597" t="s">
        <v>37</v>
      </c>
      <c r="CS579" s="599">
        <v>47</v>
      </c>
      <c r="CT579" s="599">
        <v>96</v>
      </c>
      <c r="CU579" s="599">
        <v>350</v>
      </c>
      <c r="CV579" s="599">
        <v>812</v>
      </c>
      <c r="CW579" s="599">
        <v>538</v>
      </c>
      <c r="CX579" s="599">
        <v>502</v>
      </c>
      <c r="CY579" s="599">
        <v>201</v>
      </c>
      <c r="CZ579" s="599">
        <v>124</v>
      </c>
      <c r="DA579" s="599">
        <v>100</v>
      </c>
      <c r="DB579" s="599">
        <v>23</v>
      </c>
      <c r="DC579" s="592"/>
      <c r="DD579" s="827"/>
      <c r="DE579" s="597" t="s">
        <v>37</v>
      </c>
      <c r="DF579" s="599">
        <v>135</v>
      </c>
      <c r="DG579" s="599">
        <v>497</v>
      </c>
      <c r="DH579" s="599">
        <v>1794</v>
      </c>
      <c r="DI579" s="599">
        <v>3548</v>
      </c>
      <c r="DJ579" s="599">
        <v>1778</v>
      </c>
      <c r="DK579" s="599">
        <v>1279</v>
      </c>
      <c r="DL579" s="599">
        <v>235</v>
      </c>
      <c r="DM579" s="599">
        <v>148</v>
      </c>
      <c r="DN579" s="599">
        <v>64</v>
      </c>
      <c r="DO579" s="599">
        <v>18</v>
      </c>
    </row>
    <row r="580" spans="1:119" ht="13.5" customHeight="1" x14ac:dyDescent="0.2">
      <c r="A580"/>
      <c r="B580" s="838"/>
      <c r="C580" s="592"/>
      <c r="D580" s="827"/>
      <c r="E580" s="597" t="s">
        <v>38</v>
      </c>
      <c r="F580" s="599">
        <v>353</v>
      </c>
      <c r="G580" s="599">
        <v>547</v>
      </c>
      <c r="H580" s="599">
        <v>2299</v>
      </c>
      <c r="I580" s="599">
        <v>6287</v>
      </c>
      <c r="J580" s="599">
        <v>4542</v>
      </c>
      <c r="K580" s="599">
        <v>4303</v>
      </c>
      <c r="L580" s="599">
        <v>1376</v>
      </c>
      <c r="M580" s="599">
        <v>942</v>
      </c>
      <c r="N580" s="599">
        <v>406</v>
      </c>
      <c r="O580" s="599">
        <v>155</v>
      </c>
      <c r="P580" s="592"/>
      <c r="Q580" s="827"/>
      <c r="R580" s="597" t="s">
        <v>38</v>
      </c>
      <c r="S580" s="599">
        <v>216</v>
      </c>
      <c r="T580" s="599">
        <v>146</v>
      </c>
      <c r="U580" s="599">
        <v>962</v>
      </c>
      <c r="V580" s="599">
        <v>3462</v>
      </c>
      <c r="W580" s="599">
        <v>2934</v>
      </c>
      <c r="X580" s="599">
        <v>3086</v>
      </c>
      <c r="Y580" s="599">
        <v>1060</v>
      </c>
      <c r="Z580" s="599">
        <v>714</v>
      </c>
      <c r="AA580" s="599">
        <v>294</v>
      </c>
      <c r="AB580" s="599">
        <v>105</v>
      </c>
      <c r="AC580" s="592"/>
      <c r="AD580" s="827"/>
      <c r="AE580" s="597" t="s">
        <v>38</v>
      </c>
      <c r="AF580" s="599">
        <v>137</v>
      </c>
      <c r="AG580" s="599">
        <v>401</v>
      </c>
      <c r="AH580" s="599">
        <v>1337</v>
      </c>
      <c r="AI580" s="599">
        <v>2825</v>
      </c>
      <c r="AJ580" s="599">
        <v>1608</v>
      </c>
      <c r="AK580" s="599">
        <v>1217</v>
      </c>
      <c r="AL580" s="599">
        <v>316</v>
      </c>
      <c r="AM580" s="599">
        <v>228</v>
      </c>
      <c r="AN580" s="599">
        <v>112</v>
      </c>
      <c r="AO580" s="599">
        <v>50</v>
      </c>
      <c r="AP580" s="591"/>
      <c r="AQ580" s="827"/>
      <c r="AR580" s="597" t="s">
        <v>38</v>
      </c>
      <c r="AS580" s="599">
        <v>93</v>
      </c>
      <c r="AT580" s="599">
        <v>210</v>
      </c>
      <c r="AU580" s="599">
        <v>669</v>
      </c>
      <c r="AV580" s="599">
        <v>1548</v>
      </c>
      <c r="AW580" s="599">
        <v>958</v>
      </c>
      <c r="AX580" s="599">
        <v>828</v>
      </c>
      <c r="AY580" s="599">
        <v>293</v>
      </c>
      <c r="AZ580" s="599">
        <v>208</v>
      </c>
      <c r="BA580" s="599">
        <v>106</v>
      </c>
      <c r="BB580" s="599">
        <v>34</v>
      </c>
      <c r="BC580" s="592"/>
      <c r="BD580" s="827"/>
      <c r="BE580" s="597" t="s">
        <v>38</v>
      </c>
      <c r="BF580" s="599">
        <v>260</v>
      </c>
      <c r="BG580" s="599">
        <v>337</v>
      </c>
      <c r="BH580" s="599">
        <v>1630</v>
      </c>
      <c r="BI580" s="599">
        <v>4739</v>
      </c>
      <c r="BJ580" s="599">
        <v>3584</v>
      </c>
      <c r="BK580" s="599">
        <v>3475</v>
      </c>
      <c r="BL580" s="599">
        <v>1083</v>
      </c>
      <c r="BM580" s="599">
        <v>734</v>
      </c>
      <c r="BN580" s="599">
        <v>300</v>
      </c>
      <c r="BO580" s="599">
        <v>121</v>
      </c>
      <c r="BP580"/>
      <c r="BQ580" s="827"/>
      <c r="BR580" s="597" t="s">
        <v>38</v>
      </c>
      <c r="BS580" s="599">
        <v>19</v>
      </c>
      <c r="BT580" s="599">
        <v>52</v>
      </c>
      <c r="BU580" s="599">
        <v>182</v>
      </c>
      <c r="BV580" s="599">
        <v>345</v>
      </c>
      <c r="BW580" s="599">
        <v>162</v>
      </c>
      <c r="BX580" s="599">
        <v>154</v>
      </c>
      <c r="BY580" s="599">
        <v>48</v>
      </c>
      <c r="BZ580" s="599">
        <v>44</v>
      </c>
      <c r="CA580" s="599">
        <v>17</v>
      </c>
      <c r="CB580" s="599">
        <v>7</v>
      </c>
      <c r="CC580" s="592"/>
      <c r="CD580" s="827"/>
      <c r="CE580" s="597" t="s">
        <v>38</v>
      </c>
      <c r="CF580" s="599">
        <v>334</v>
      </c>
      <c r="CG580" s="599">
        <v>495</v>
      </c>
      <c r="CH580" s="599">
        <v>2117</v>
      </c>
      <c r="CI580" s="599">
        <v>5942</v>
      </c>
      <c r="CJ580" s="599">
        <v>4380</v>
      </c>
      <c r="CK580" s="599">
        <v>4149</v>
      </c>
      <c r="CL580" s="599">
        <v>1328</v>
      </c>
      <c r="CM580" s="599">
        <v>898</v>
      </c>
      <c r="CN580" s="599">
        <v>389</v>
      </c>
      <c r="CO580" s="599">
        <v>148</v>
      </c>
      <c r="CP580"/>
      <c r="CQ580" s="827"/>
      <c r="CR580" s="597" t="s">
        <v>38</v>
      </c>
      <c r="CS580" s="599">
        <v>70</v>
      </c>
      <c r="CT580" s="599">
        <v>85</v>
      </c>
      <c r="CU580" s="599">
        <v>338</v>
      </c>
      <c r="CV580" s="599">
        <v>900</v>
      </c>
      <c r="CW580" s="599">
        <v>788</v>
      </c>
      <c r="CX580" s="599">
        <v>785</v>
      </c>
      <c r="CY580" s="599">
        <v>386</v>
      </c>
      <c r="CZ580" s="599">
        <v>320</v>
      </c>
      <c r="DA580" s="599">
        <v>171</v>
      </c>
      <c r="DB580" s="599">
        <v>71</v>
      </c>
      <c r="DC580" s="592"/>
      <c r="DD580" s="827"/>
      <c r="DE580" s="597" t="s">
        <v>38</v>
      </c>
      <c r="DF580" s="599">
        <v>283</v>
      </c>
      <c r="DG580" s="599">
        <v>462</v>
      </c>
      <c r="DH580" s="599">
        <v>1961</v>
      </c>
      <c r="DI580" s="599">
        <v>5387</v>
      </c>
      <c r="DJ580" s="599">
        <v>3754</v>
      </c>
      <c r="DK580" s="599">
        <v>3518</v>
      </c>
      <c r="DL580" s="599">
        <v>990</v>
      </c>
      <c r="DM580" s="599">
        <v>622</v>
      </c>
      <c r="DN580" s="599">
        <v>235</v>
      </c>
      <c r="DO580" s="599">
        <v>84</v>
      </c>
    </row>
    <row r="581" spans="1:119" ht="13.5" customHeight="1" x14ac:dyDescent="0.2">
      <c r="A581"/>
      <c r="B581" s="838"/>
      <c r="C581" s="592"/>
      <c r="D581" s="827"/>
      <c r="E581" s="597" t="s">
        <v>39</v>
      </c>
      <c r="F581" s="599">
        <v>503</v>
      </c>
      <c r="G581" s="599">
        <v>288</v>
      </c>
      <c r="H581" s="599">
        <v>1527</v>
      </c>
      <c r="I581" s="599">
        <v>5775</v>
      </c>
      <c r="J581" s="599">
        <v>5725</v>
      </c>
      <c r="K581" s="599">
        <v>6892</v>
      </c>
      <c r="L581" s="599">
        <v>3374</v>
      </c>
      <c r="M581" s="599">
        <v>2475</v>
      </c>
      <c r="N581" s="599">
        <v>1161</v>
      </c>
      <c r="O581" s="599">
        <v>485</v>
      </c>
      <c r="P581" s="592"/>
      <c r="Q581" s="827"/>
      <c r="R581" s="597" t="s">
        <v>39</v>
      </c>
      <c r="S581" s="599">
        <v>267</v>
      </c>
      <c r="T581" s="599">
        <v>74</v>
      </c>
      <c r="U581" s="599">
        <v>466</v>
      </c>
      <c r="V581" s="599">
        <v>2624</v>
      </c>
      <c r="W581" s="599">
        <v>3230</v>
      </c>
      <c r="X581" s="599">
        <v>4332</v>
      </c>
      <c r="Y581" s="599">
        <v>2364</v>
      </c>
      <c r="Z581" s="599">
        <v>1796</v>
      </c>
      <c r="AA581" s="599">
        <v>881</v>
      </c>
      <c r="AB581" s="599">
        <v>347</v>
      </c>
      <c r="AC581" s="592"/>
      <c r="AD581" s="827"/>
      <c r="AE581" s="597" t="s">
        <v>39</v>
      </c>
      <c r="AF581" s="599">
        <v>236</v>
      </c>
      <c r="AG581" s="599">
        <v>214</v>
      </c>
      <c r="AH581" s="599">
        <v>1061</v>
      </c>
      <c r="AI581" s="599">
        <v>3151</v>
      </c>
      <c r="AJ581" s="599">
        <v>2495</v>
      </c>
      <c r="AK581" s="599">
        <v>2560</v>
      </c>
      <c r="AL581" s="599">
        <v>1010</v>
      </c>
      <c r="AM581" s="599">
        <v>679</v>
      </c>
      <c r="AN581" s="599">
        <v>280</v>
      </c>
      <c r="AO581" s="599">
        <v>138</v>
      </c>
      <c r="AP581" s="591"/>
      <c r="AQ581" s="827"/>
      <c r="AR581" s="597" t="s">
        <v>39</v>
      </c>
      <c r="AS581" s="599">
        <v>110</v>
      </c>
      <c r="AT581" s="599">
        <v>103</v>
      </c>
      <c r="AU581" s="599">
        <v>395</v>
      </c>
      <c r="AV581" s="599">
        <v>1218</v>
      </c>
      <c r="AW581" s="599">
        <v>1060</v>
      </c>
      <c r="AX581" s="599">
        <v>1119</v>
      </c>
      <c r="AY581" s="599">
        <v>475</v>
      </c>
      <c r="AZ581" s="599">
        <v>396</v>
      </c>
      <c r="BA581" s="599">
        <v>183</v>
      </c>
      <c r="BB581" s="599">
        <v>76</v>
      </c>
      <c r="BC581" s="592"/>
      <c r="BD581" s="827"/>
      <c r="BE581" s="597" t="s">
        <v>39</v>
      </c>
      <c r="BF581" s="599">
        <v>393</v>
      </c>
      <c r="BG581" s="599">
        <v>185</v>
      </c>
      <c r="BH581" s="599">
        <v>1132</v>
      </c>
      <c r="BI581" s="599">
        <v>4557</v>
      </c>
      <c r="BJ581" s="599">
        <v>4665</v>
      </c>
      <c r="BK581" s="599">
        <v>5773</v>
      </c>
      <c r="BL581" s="599">
        <v>2899</v>
      </c>
      <c r="BM581" s="599">
        <v>2079</v>
      </c>
      <c r="BN581" s="599">
        <v>978</v>
      </c>
      <c r="BO581" s="599">
        <v>409</v>
      </c>
      <c r="BP581"/>
      <c r="BQ581" s="827"/>
      <c r="BR581" s="597" t="s">
        <v>39</v>
      </c>
      <c r="BS581" s="599">
        <v>19</v>
      </c>
      <c r="BT581" s="599">
        <v>25</v>
      </c>
      <c r="BU581" s="599">
        <v>107</v>
      </c>
      <c r="BV581" s="599">
        <v>262</v>
      </c>
      <c r="BW581" s="599">
        <v>218</v>
      </c>
      <c r="BX581" s="599">
        <v>219</v>
      </c>
      <c r="BY581" s="599">
        <v>100</v>
      </c>
      <c r="BZ581" s="599">
        <v>67</v>
      </c>
      <c r="CA581" s="599">
        <v>35</v>
      </c>
      <c r="CB581" s="599">
        <v>19</v>
      </c>
      <c r="CC581" s="592"/>
      <c r="CD581" s="827"/>
      <c r="CE581" s="597" t="s">
        <v>39</v>
      </c>
      <c r="CF581" s="599">
        <v>484</v>
      </c>
      <c r="CG581" s="599">
        <v>263</v>
      </c>
      <c r="CH581" s="599">
        <v>1420</v>
      </c>
      <c r="CI581" s="599">
        <v>5513</v>
      </c>
      <c r="CJ581" s="599">
        <v>5507</v>
      </c>
      <c r="CK581" s="599">
        <v>6673</v>
      </c>
      <c r="CL581" s="599">
        <v>3274</v>
      </c>
      <c r="CM581" s="599">
        <v>2408</v>
      </c>
      <c r="CN581" s="599">
        <v>1126</v>
      </c>
      <c r="CO581" s="599">
        <v>466</v>
      </c>
      <c r="CP581"/>
      <c r="CQ581" s="827"/>
      <c r="CR581" s="597" t="s">
        <v>39</v>
      </c>
      <c r="CS581" s="599">
        <v>76</v>
      </c>
      <c r="CT581" s="599">
        <v>40</v>
      </c>
      <c r="CU581" s="599">
        <v>208</v>
      </c>
      <c r="CV581" s="599">
        <v>703</v>
      </c>
      <c r="CW581" s="599">
        <v>725</v>
      </c>
      <c r="CX581" s="599">
        <v>972</v>
      </c>
      <c r="CY581" s="599">
        <v>646</v>
      </c>
      <c r="CZ581" s="599">
        <v>557</v>
      </c>
      <c r="DA581" s="599">
        <v>302</v>
      </c>
      <c r="DB581" s="599">
        <v>168</v>
      </c>
      <c r="DC581" s="592"/>
      <c r="DD581" s="827"/>
      <c r="DE581" s="597" t="s">
        <v>39</v>
      </c>
      <c r="DF581" s="599">
        <v>427</v>
      </c>
      <c r="DG581" s="599">
        <v>248</v>
      </c>
      <c r="DH581" s="599">
        <v>1319</v>
      </c>
      <c r="DI581" s="599">
        <v>5072</v>
      </c>
      <c r="DJ581" s="599">
        <v>5000</v>
      </c>
      <c r="DK581" s="599">
        <v>5920</v>
      </c>
      <c r="DL581" s="599">
        <v>2728</v>
      </c>
      <c r="DM581" s="599">
        <v>1918</v>
      </c>
      <c r="DN581" s="599">
        <v>859</v>
      </c>
      <c r="DO581" s="599">
        <v>317</v>
      </c>
    </row>
    <row r="582" spans="1:119" ht="13.5" customHeight="1" x14ac:dyDescent="0.2">
      <c r="A582"/>
      <c r="B582" s="838"/>
      <c r="C582" s="592"/>
      <c r="D582" s="827"/>
      <c r="E582" s="597" t="s">
        <v>40</v>
      </c>
      <c r="F582" s="599">
        <v>444</v>
      </c>
      <c r="G582" s="599">
        <v>92</v>
      </c>
      <c r="H582" s="599">
        <v>498</v>
      </c>
      <c r="I582" s="599">
        <v>2803</v>
      </c>
      <c r="J582" s="599">
        <v>4031</v>
      </c>
      <c r="K582" s="599">
        <v>6487</v>
      </c>
      <c r="L582" s="599">
        <v>5105</v>
      </c>
      <c r="M582" s="599">
        <v>5360</v>
      </c>
      <c r="N582" s="599">
        <v>3459</v>
      </c>
      <c r="O582" s="599">
        <v>1646</v>
      </c>
      <c r="P582" s="592"/>
      <c r="Q582" s="827"/>
      <c r="R582" s="597" t="s">
        <v>40</v>
      </c>
      <c r="S582" s="599">
        <v>172</v>
      </c>
      <c r="T582" s="599">
        <v>16</v>
      </c>
      <c r="U582" s="599">
        <v>124</v>
      </c>
      <c r="V582" s="599">
        <v>945</v>
      </c>
      <c r="W582" s="599">
        <v>1767</v>
      </c>
      <c r="X582" s="599">
        <v>3303</v>
      </c>
      <c r="Y582" s="599">
        <v>3021</v>
      </c>
      <c r="Z582" s="599">
        <v>3407</v>
      </c>
      <c r="AA582" s="599">
        <v>2316</v>
      </c>
      <c r="AB582" s="599">
        <v>1112</v>
      </c>
      <c r="AC582" s="592"/>
      <c r="AD582" s="827"/>
      <c r="AE582" s="597" t="s">
        <v>40</v>
      </c>
      <c r="AF582" s="599">
        <v>272</v>
      </c>
      <c r="AG582" s="599">
        <v>76</v>
      </c>
      <c r="AH582" s="599">
        <v>374</v>
      </c>
      <c r="AI582" s="599">
        <v>1858</v>
      </c>
      <c r="AJ582" s="599">
        <v>2264</v>
      </c>
      <c r="AK582" s="599">
        <v>3184</v>
      </c>
      <c r="AL582" s="599">
        <v>2084</v>
      </c>
      <c r="AM582" s="599">
        <v>1953</v>
      </c>
      <c r="AN582" s="599">
        <v>1143</v>
      </c>
      <c r="AO582" s="599">
        <v>534</v>
      </c>
      <c r="AP582" s="591"/>
      <c r="AQ582" s="827"/>
      <c r="AR582" s="597" t="s">
        <v>40</v>
      </c>
      <c r="AS582" s="599">
        <v>82</v>
      </c>
      <c r="AT582" s="599">
        <v>33</v>
      </c>
      <c r="AU582" s="599">
        <v>117</v>
      </c>
      <c r="AV582" s="599">
        <v>503</v>
      </c>
      <c r="AW582" s="599">
        <v>645</v>
      </c>
      <c r="AX582" s="599">
        <v>807</v>
      </c>
      <c r="AY582" s="599">
        <v>573</v>
      </c>
      <c r="AZ582" s="599">
        <v>529</v>
      </c>
      <c r="BA582" s="599">
        <v>319</v>
      </c>
      <c r="BB582" s="599">
        <v>148</v>
      </c>
      <c r="BC582" s="592"/>
      <c r="BD582" s="827"/>
      <c r="BE582" s="597" t="s">
        <v>40</v>
      </c>
      <c r="BF582" s="599">
        <v>362</v>
      </c>
      <c r="BG582" s="599">
        <v>59</v>
      </c>
      <c r="BH582" s="599">
        <v>381</v>
      </c>
      <c r="BI582" s="599">
        <v>2300</v>
      </c>
      <c r="BJ582" s="599">
        <v>3386</v>
      </c>
      <c r="BK582" s="599">
        <v>5680</v>
      </c>
      <c r="BL582" s="599">
        <v>4532</v>
      </c>
      <c r="BM582" s="599">
        <v>4831</v>
      </c>
      <c r="BN582" s="599">
        <v>3140</v>
      </c>
      <c r="BO582" s="599">
        <v>1498</v>
      </c>
      <c r="BP582"/>
      <c r="BQ582" s="827"/>
      <c r="BR582" s="597" t="s">
        <v>40</v>
      </c>
      <c r="BS582" s="599">
        <v>17</v>
      </c>
      <c r="BT582" s="599">
        <v>9</v>
      </c>
      <c r="BU582" s="599">
        <v>31</v>
      </c>
      <c r="BV582" s="599">
        <v>113</v>
      </c>
      <c r="BW582" s="599">
        <v>143</v>
      </c>
      <c r="BX582" s="599">
        <v>185</v>
      </c>
      <c r="BY582" s="599">
        <v>132</v>
      </c>
      <c r="BZ582" s="599">
        <v>130</v>
      </c>
      <c r="CA582" s="599">
        <v>98</v>
      </c>
      <c r="CB582" s="599">
        <v>55</v>
      </c>
      <c r="CC582" s="592"/>
      <c r="CD582" s="827"/>
      <c r="CE582" s="597" t="s">
        <v>40</v>
      </c>
      <c r="CF582" s="599">
        <v>427</v>
      </c>
      <c r="CG582" s="599">
        <v>83</v>
      </c>
      <c r="CH582" s="599">
        <v>467</v>
      </c>
      <c r="CI582" s="599">
        <v>2690</v>
      </c>
      <c r="CJ582" s="599">
        <v>3888</v>
      </c>
      <c r="CK582" s="599">
        <v>6302</v>
      </c>
      <c r="CL582" s="599">
        <v>4973</v>
      </c>
      <c r="CM582" s="599">
        <v>5230</v>
      </c>
      <c r="CN582" s="599">
        <v>3361</v>
      </c>
      <c r="CO582" s="599">
        <v>1591</v>
      </c>
      <c r="CP582"/>
      <c r="CQ582" s="827"/>
      <c r="CR582" s="597" t="s">
        <v>40</v>
      </c>
      <c r="CS582" s="599">
        <v>51</v>
      </c>
      <c r="CT582" s="599">
        <v>7</v>
      </c>
      <c r="CU582" s="599">
        <v>47</v>
      </c>
      <c r="CV582" s="599">
        <v>319</v>
      </c>
      <c r="CW582" s="599">
        <v>449</v>
      </c>
      <c r="CX582" s="599">
        <v>779</v>
      </c>
      <c r="CY582" s="599">
        <v>696</v>
      </c>
      <c r="CZ582" s="599">
        <v>824</v>
      </c>
      <c r="DA582" s="599">
        <v>623</v>
      </c>
      <c r="DB582" s="599">
        <v>367</v>
      </c>
      <c r="DC582" s="592"/>
      <c r="DD582" s="827"/>
      <c r="DE582" s="597" t="s">
        <v>40</v>
      </c>
      <c r="DF582" s="599">
        <v>393</v>
      </c>
      <c r="DG582" s="599">
        <v>85</v>
      </c>
      <c r="DH582" s="599">
        <v>451</v>
      </c>
      <c r="DI582" s="599">
        <v>2484</v>
      </c>
      <c r="DJ582" s="599">
        <v>3582</v>
      </c>
      <c r="DK582" s="599">
        <v>5708</v>
      </c>
      <c r="DL582" s="599">
        <v>4409</v>
      </c>
      <c r="DM582" s="599">
        <v>4536</v>
      </c>
      <c r="DN582" s="599">
        <v>2836</v>
      </c>
      <c r="DO582" s="599">
        <v>1279</v>
      </c>
    </row>
    <row r="583" spans="1:119" ht="13.5" customHeight="1" x14ac:dyDescent="0.2">
      <c r="A583"/>
      <c r="B583" s="838"/>
      <c r="C583" s="592"/>
      <c r="D583" s="828"/>
      <c r="E583" s="597" t="s">
        <v>41</v>
      </c>
      <c r="F583" s="599">
        <v>32</v>
      </c>
      <c r="G583" s="599">
        <v>5</v>
      </c>
      <c r="H583" s="599">
        <v>29</v>
      </c>
      <c r="I583" s="599">
        <v>213</v>
      </c>
      <c r="J583" s="599">
        <v>472</v>
      </c>
      <c r="K583" s="599">
        <v>1030</v>
      </c>
      <c r="L583" s="599">
        <v>1303</v>
      </c>
      <c r="M583" s="599">
        <v>1959</v>
      </c>
      <c r="N583" s="599">
        <v>2065</v>
      </c>
      <c r="O583" s="599">
        <v>1725</v>
      </c>
      <c r="P583" s="592"/>
      <c r="Q583" s="828"/>
      <c r="R583" s="597" t="s">
        <v>41</v>
      </c>
      <c r="S583" s="599">
        <v>20</v>
      </c>
      <c r="T583" s="599">
        <v>0</v>
      </c>
      <c r="U583" s="599">
        <v>5</v>
      </c>
      <c r="V583" s="599">
        <v>61</v>
      </c>
      <c r="W583" s="599">
        <v>155</v>
      </c>
      <c r="X583" s="599">
        <v>416</v>
      </c>
      <c r="Y583" s="599">
        <v>657</v>
      </c>
      <c r="Z583" s="599">
        <v>1042</v>
      </c>
      <c r="AA583" s="599">
        <v>1283</v>
      </c>
      <c r="AB583" s="599">
        <v>1121</v>
      </c>
      <c r="AC583" s="592"/>
      <c r="AD583" s="828"/>
      <c r="AE583" s="597" t="s">
        <v>41</v>
      </c>
      <c r="AF583" s="599">
        <v>12</v>
      </c>
      <c r="AG583" s="599">
        <v>5</v>
      </c>
      <c r="AH583" s="599">
        <v>24</v>
      </c>
      <c r="AI583" s="599">
        <v>152</v>
      </c>
      <c r="AJ583" s="599">
        <v>317</v>
      </c>
      <c r="AK583" s="599">
        <v>614</v>
      </c>
      <c r="AL583" s="599">
        <v>646</v>
      </c>
      <c r="AM583" s="599">
        <v>917</v>
      </c>
      <c r="AN583" s="599">
        <v>782</v>
      </c>
      <c r="AO583" s="599">
        <v>604</v>
      </c>
      <c r="AP583" s="591"/>
      <c r="AQ583" s="828"/>
      <c r="AR583" s="597" t="s">
        <v>41</v>
      </c>
      <c r="AS583" s="599">
        <v>7</v>
      </c>
      <c r="AT583" s="599">
        <v>3</v>
      </c>
      <c r="AU583" s="599">
        <v>11</v>
      </c>
      <c r="AV583" s="599">
        <v>29</v>
      </c>
      <c r="AW583" s="599">
        <v>48</v>
      </c>
      <c r="AX583" s="599">
        <v>99</v>
      </c>
      <c r="AY583" s="599">
        <v>135</v>
      </c>
      <c r="AZ583" s="599">
        <v>122</v>
      </c>
      <c r="BA583" s="599">
        <v>129</v>
      </c>
      <c r="BB583" s="599">
        <v>85</v>
      </c>
      <c r="BC583" s="592"/>
      <c r="BD583" s="828"/>
      <c r="BE583" s="597" t="s">
        <v>41</v>
      </c>
      <c r="BF583" s="599">
        <v>25</v>
      </c>
      <c r="BG583" s="599">
        <v>2</v>
      </c>
      <c r="BH583" s="599">
        <v>18</v>
      </c>
      <c r="BI583" s="599">
        <v>184</v>
      </c>
      <c r="BJ583" s="599">
        <v>424</v>
      </c>
      <c r="BK583" s="599">
        <v>931</v>
      </c>
      <c r="BL583" s="599">
        <v>1168</v>
      </c>
      <c r="BM583" s="599">
        <v>1837</v>
      </c>
      <c r="BN583" s="599">
        <v>1936</v>
      </c>
      <c r="BO583" s="599">
        <v>1640</v>
      </c>
      <c r="BP583"/>
      <c r="BQ583" s="828"/>
      <c r="BR583" s="597" t="s">
        <v>41</v>
      </c>
      <c r="BS583" s="599">
        <v>2</v>
      </c>
      <c r="BT583" s="599">
        <v>0</v>
      </c>
      <c r="BU583" s="599">
        <v>2</v>
      </c>
      <c r="BV583" s="599">
        <v>8</v>
      </c>
      <c r="BW583" s="599">
        <v>16</v>
      </c>
      <c r="BX583" s="599">
        <v>35</v>
      </c>
      <c r="BY583" s="599">
        <v>42</v>
      </c>
      <c r="BZ583" s="599">
        <v>38</v>
      </c>
      <c r="CA583" s="599">
        <v>53</v>
      </c>
      <c r="CB583" s="599">
        <v>31</v>
      </c>
      <c r="CC583" s="592"/>
      <c r="CD583" s="828"/>
      <c r="CE583" s="597" t="s">
        <v>41</v>
      </c>
      <c r="CF583" s="599">
        <v>30</v>
      </c>
      <c r="CG583" s="599">
        <v>5</v>
      </c>
      <c r="CH583" s="599">
        <v>27</v>
      </c>
      <c r="CI583" s="599">
        <v>205</v>
      </c>
      <c r="CJ583" s="599">
        <v>456</v>
      </c>
      <c r="CK583" s="599">
        <v>995</v>
      </c>
      <c r="CL583" s="599">
        <v>1261</v>
      </c>
      <c r="CM583" s="599">
        <v>1921</v>
      </c>
      <c r="CN583" s="599">
        <v>2012</v>
      </c>
      <c r="CO583" s="599">
        <v>1694</v>
      </c>
      <c r="CP583"/>
      <c r="CQ583" s="828"/>
      <c r="CR583" s="597" t="s">
        <v>41</v>
      </c>
      <c r="CS583" s="599">
        <v>3</v>
      </c>
      <c r="CT583" s="599">
        <v>0</v>
      </c>
      <c r="CU583" s="599">
        <v>4</v>
      </c>
      <c r="CV583" s="599">
        <v>25</v>
      </c>
      <c r="CW583" s="599">
        <v>40</v>
      </c>
      <c r="CX583" s="599">
        <v>104</v>
      </c>
      <c r="CY583" s="599">
        <v>132</v>
      </c>
      <c r="CZ583" s="599">
        <v>199</v>
      </c>
      <c r="DA583" s="599">
        <v>249</v>
      </c>
      <c r="DB583" s="599">
        <v>255</v>
      </c>
      <c r="DC583" s="592"/>
      <c r="DD583" s="828"/>
      <c r="DE583" s="597" t="s">
        <v>41</v>
      </c>
      <c r="DF583" s="599">
        <v>29</v>
      </c>
      <c r="DG583" s="599">
        <v>5</v>
      </c>
      <c r="DH583" s="599">
        <v>25</v>
      </c>
      <c r="DI583" s="599">
        <v>188</v>
      </c>
      <c r="DJ583" s="599">
        <v>432</v>
      </c>
      <c r="DK583" s="599">
        <v>926</v>
      </c>
      <c r="DL583" s="599">
        <v>1171</v>
      </c>
      <c r="DM583" s="599">
        <v>1760</v>
      </c>
      <c r="DN583" s="599">
        <v>1816</v>
      </c>
      <c r="DO583" s="599">
        <v>1470</v>
      </c>
    </row>
    <row r="584" spans="1:119" ht="13.5" customHeight="1" x14ac:dyDescent="0.2">
      <c r="A584"/>
      <c r="B584" s="324"/>
      <c r="C584" s="592"/>
      <c r="D584" s="592"/>
      <c r="E584" s="592"/>
      <c r="F584" s="592"/>
      <c r="G584" s="592"/>
      <c r="H584" s="592"/>
      <c r="I584" s="592"/>
      <c r="J584" s="592"/>
      <c r="K584" s="592"/>
      <c r="L584" s="592"/>
      <c r="M584" s="592"/>
      <c r="N584" s="592"/>
      <c r="O584" s="592"/>
      <c r="P584" s="592"/>
      <c r="Q584" s="592"/>
      <c r="R584" s="592"/>
      <c r="S584" s="592"/>
      <c r="T584" s="592"/>
      <c r="U584" s="592"/>
      <c r="V584" s="592"/>
      <c r="W584" s="592"/>
      <c r="X584" s="592"/>
      <c r="Y584" s="592"/>
      <c r="Z584" s="592"/>
      <c r="AA584" s="592"/>
      <c r="AB584" s="592"/>
      <c r="AC584" s="592"/>
      <c r="AD584" s="592"/>
      <c r="AE584" s="592"/>
      <c r="AF584" s="592"/>
      <c r="AG584" s="592"/>
      <c r="AH584" s="592"/>
      <c r="AI584" s="592"/>
      <c r="AJ584" s="592"/>
      <c r="AK584" s="592"/>
      <c r="AL584" s="592"/>
      <c r="AM584" s="592"/>
      <c r="AN584" s="592"/>
      <c r="AO584" s="592"/>
      <c r="AP584" s="591"/>
      <c r="AQ584" s="592"/>
      <c r="AR584" s="592"/>
      <c r="AS584" s="592"/>
      <c r="AT584" s="592"/>
      <c r="AU584" s="592"/>
      <c r="AV584" s="592"/>
      <c r="AW584" s="592"/>
      <c r="AX584" s="592"/>
      <c r="AY584" s="592"/>
      <c r="AZ584" s="592"/>
      <c r="BA584" s="592"/>
      <c r="BB584" s="592"/>
      <c r="BC584" s="592"/>
      <c r="BD584" s="592"/>
      <c r="BE584" s="592"/>
      <c r="BF584" s="592"/>
      <c r="BG584" s="592"/>
      <c r="BH584" s="592"/>
      <c r="BI584" s="592"/>
      <c r="BJ584" s="592"/>
      <c r="BK584" s="592"/>
      <c r="BL584" s="592"/>
      <c r="BM584" s="592"/>
      <c r="BN584" s="592"/>
      <c r="BO584" s="592"/>
      <c r="BP584"/>
      <c r="BQ584" s="592"/>
      <c r="BR584" s="592"/>
      <c r="BS584" s="592"/>
      <c r="BT584" s="592"/>
      <c r="BU584" s="592"/>
      <c r="BV584" s="592"/>
      <c r="BW584" s="592"/>
      <c r="BX584" s="592"/>
      <c r="BY584" s="592"/>
      <c r="BZ584" s="592"/>
      <c r="CA584" s="592"/>
      <c r="CB584" s="592"/>
      <c r="CC584" s="592"/>
      <c r="CD584" s="592"/>
      <c r="CE584" s="592"/>
      <c r="CF584" s="592"/>
      <c r="CG584" s="592"/>
      <c r="CH584" s="592"/>
      <c r="CI584" s="592"/>
      <c r="CJ584" s="592"/>
      <c r="CK584" s="592"/>
      <c r="CL584" s="592"/>
      <c r="CM584" s="592"/>
      <c r="CN584" s="592"/>
      <c r="CO584" s="592"/>
      <c r="CP584"/>
      <c r="CQ584" s="592"/>
      <c r="CR584" s="592"/>
      <c r="CS584" s="592"/>
      <c r="CT584" s="592"/>
      <c r="CU584" s="592"/>
      <c r="CV584" s="592"/>
      <c r="CW584" s="592"/>
      <c r="CX584" s="592"/>
      <c r="CY584" s="592"/>
      <c r="CZ584" s="592"/>
      <c r="DA584" s="592"/>
      <c r="DB584" s="592"/>
      <c r="DC584" s="592"/>
      <c r="DD584" s="592"/>
      <c r="DE584" s="592"/>
      <c r="DF584" s="592"/>
      <c r="DG584" s="592"/>
      <c r="DH584" s="592"/>
      <c r="DI584" s="592"/>
      <c r="DJ584" s="592"/>
      <c r="DK584" s="592"/>
      <c r="DL584" s="592"/>
      <c r="DM584" s="592"/>
      <c r="DN584" s="592"/>
      <c r="DO584" s="592"/>
    </row>
    <row r="585" spans="1:119" ht="13.5" customHeight="1" x14ac:dyDescent="0.3">
      <c r="A585"/>
      <c r="B585" s="324"/>
      <c r="C585" s="592"/>
      <c r="D585" s="829" t="s">
        <v>246</v>
      </c>
      <c r="E585" s="829"/>
      <c r="F585" s="595"/>
      <c r="G585" s="595"/>
      <c r="H585" s="595"/>
      <c r="I585" s="595"/>
      <c r="J585" s="595"/>
      <c r="K585" s="595"/>
      <c r="L585" s="595"/>
      <c r="M585" s="595"/>
      <c r="N585" s="595"/>
      <c r="O585" s="595"/>
      <c r="P585" s="592"/>
      <c r="Q585" s="829" t="s">
        <v>246</v>
      </c>
      <c r="R585" s="829"/>
      <c r="S585" s="595"/>
      <c r="T585" s="595"/>
      <c r="U585" s="595"/>
      <c r="V585" s="595"/>
      <c r="W585" s="595"/>
      <c r="X585" s="595"/>
      <c r="Y585" s="595"/>
      <c r="Z585" s="595"/>
      <c r="AA585" s="595"/>
      <c r="AB585" s="595"/>
      <c r="AC585" s="592"/>
      <c r="AD585" s="829" t="s">
        <v>246</v>
      </c>
      <c r="AE585" s="829"/>
      <c r="AF585" s="595"/>
      <c r="AG585" s="595"/>
      <c r="AH585" s="595"/>
      <c r="AI585" s="595"/>
      <c r="AJ585" s="595"/>
      <c r="AK585" s="595"/>
      <c r="AL585" s="595"/>
      <c r="AM585" s="595"/>
      <c r="AN585" s="595"/>
      <c r="AO585" s="595"/>
      <c r="AP585" s="591"/>
      <c r="AQ585" s="829" t="s">
        <v>246</v>
      </c>
      <c r="AR585" s="829"/>
      <c r="AS585" s="595"/>
      <c r="AT585" s="595"/>
      <c r="AU585" s="595"/>
      <c r="AV585" s="595"/>
      <c r="AW585" s="595"/>
      <c r="AX585" s="595"/>
      <c r="AY585" s="595"/>
      <c r="AZ585" s="595"/>
      <c r="BA585" s="595"/>
      <c r="BB585" s="595"/>
      <c r="BC585" s="592"/>
      <c r="BD585" s="829" t="s">
        <v>246</v>
      </c>
      <c r="BE585" s="829"/>
      <c r="BF585" s="595"/>
      <c r="BG585" s="595"/>
      <c r="BH585" s="595"/>
      <c r="BI585" s="595"/>
      <c r="BJ585" s="595"/>
      <c r="BK585" s="595"/>
      <c r="BL585" s="595"/>
      <c r="BM585" s="595"/>
      <c r="BN585" s="595"/>
      <c r="BO585" s="595"/>
      <c r="BP585"/>
      <c r="BQ585" s="829" t="s">
        <v>246</v>
      </c>
      <c r="BR585" s="829"/>
      <c r="BS585" s="595"/>
      <c r="BT585" s="595"/>
      <c r="BU585" s="595"/>
      <c r="BV585" s="595"/>
      <c r="BW585" s="595"/>
      <c r="BX585" s="595"/>
      <c r="BY585" s="595"/>
      <c r="BZ585" s="595"/>
      <c r="CA585" s="595"/>
      <c r="CB585" s="595"/>
      <c r="CC585" s="592"/>
      <c r="CD585" s="829" t="s">
        <v>246</v>
      </c>
      <c r="CE585" s="829"/>
      <c r="CF585" s="595"/>
      <c r="CG585" s="595"/>
      <c r="CH585" s="595"/>
      <c r="CI585" s="595"/>
      <c r="CJ585" s="595"/>
      <c r="CK585" s="595"/>
      <c r="CL585" s="595"/>
      <c r="CM585" s="595"/>
      <c r="CN585" s="595"/>
      <c r="CO585" s="595"/>
      <c r="CP585"/>
      <c r="CQ585" s="829" t="s">
        <v>246</v>
      </c>
      <c r="CR585" s="829"/>
      <c r="CS585" s="595"/>
      <c r="CT585" s="595"/>
      <c r="CU585" s="595"/>
      <c r="CV585" s="595"/>
      <c r="CW585" s="595"/>
      <c r="CX585" s="595"/>
      <c r="CY585" s="595"/>
      <c r="CZ585" s="595"/>
      <c r="DA585" s="595"/>
      <c r="DB585" s="595"/>
      <c r="DC585" s="592"/>
      <c r="DD585" s="829" t="s">
        <v>246</v>
      </c>
      <c r="DE585" s="829"/>
      <c r="DF585" s="595"/>
      <c r="DG585" s="595"/>
      <c r="DH585" s="595"/>
      <c r="DI585" s="595"/>
      <c r="DJ585" s="595"/>
      <c r="DK585" s="595"/>
      <c r="DL585" s="595"/>
      <c r="DM585" s="595"/>
      <c r="DN585" s="595"/>
      <c r="DO585" s="595"/>
    </row>
    <row r="586" spans="1:119" ht="13.5" customHeight="1" x14ac:dyDescent="0.2">
      <c r="A586"/>
      <c r="B586" s="324"/>
      <c r="C586" s="592"/>
      <c r="D586" s="829"/>
      <c r="E586" s="829"/>
      <c r="F586" s="831" t="s">
        <v>171</v>
      </c>
      <c r="G586" s="831"/>
      <c r="H586" s="831"/>
      <c r="I586" s="831"/>
      <c r="J586" s="831"/>
      <c r="K586" s="831"/>
      <c r="L586" s="831"/>
      <c r="M586" s="831"/>
      <c r="N586" s="831"/>
      <c r="O586" s="831"/>
      <c r="P586" s="592"/>
      <c r="Q586" s="829"/>
      <c r="R586" s="829"/>
      <c r="S586" s="831" t="s">
        <v>171</v>
      </c>
      <c r="T586" s="831"/>
      <c r="U586" s="831"/>
      <c r="V586" s="831"/>
      <c r="W586" s="831"/>
      <c r="X586" s="831"/>
      <c r="Y586" s="831"/>
      <c r="Z586" s="831"/>
      <c r="AA586" s="831"/>
      <c r="AB586" s="831"/>
      <c r="AC586" s="592"/>
      <c r="AD586" s="829"/>
      <c r="AE586" s="829"/>
      <c r="AF586" s="839" t="s">
        <v>171</v>
      </c>
      <c r="AG586" s="840"/>
      <c r="AH586" s="840"/>
      <c r="AI586" s="840"/>
      <c r="AJ586" s="840"/>
      <c r="AK586" s="840"/>
      <c r="AL586" s="840"/>
      <c r="AM586" s="840"/>
      <c r="AN586" s="840"/>
      <c r="AO586" s="841"/>
      <c r="AP586" s="591"/>
      <c r="AQ586" s="829"/>
      <c r="AR586" s="829"/>
      <c r="AS586" s="831" t="s">
        <v>171</v>
      </c>
      <c r="AT586" s="831"/>
      <c r="AU586" s="831"/>
      <c r="AV586" s="831"/>
      <c r="AW586" s="831"/>
      <c r="AX586" s="831"/>
      <c r="AY586" s="831"/>
      <c r="AZ586" s="831"/>
      <c r="BA586" s="831"/>
      <c r="BB586" s="831"/>
      <c r="BC586" s="592"/>
      <c r="BD586" s="829"/>
      <c r="BE586" s="829"/>
      <c r="BF586" s="831" t="s">
        <v>171</v>
      </c>
      <c r="BG586" s="831"/>
      <c r="BH586" s="831"/>
      <c r="BI586" s="831"/>
      <c r="BJ586" s="831"/>
      <c r="BK586" s="831"/>
      <c r="BL586" s="831"/>
      <c r="BM586" s="831"/>
      <c r="BN586" s="831"/>
      <c r="BO586" s="831"/>
      <c r="BP586"/>
      <c r="BQ586" s="829"/>
      <c r="BR586" s="829"/>
      <c r="BS586" s="831" t="s">
        <v>171</v>
      </c>
      <c r="BT586" s="831"/>
      <c r="BU586" s="831"/>
      <c r="BV586" s="831"/>
      <c r="BW586" s="831"/>
      <c r="BX586" s="831"/>
      <c r="BY586" s="831"/>
      <c r="BZ586" s="831"/>
      <c r="CA586" s="831"/>
      <c r="CB586" s="831"/>
      <c r="CC586" s="592"/>
      <c r="CD586" s="829"/>
      <c r="CE586" s="829"/>
      <c r="CF586" s="831" t="s">
        <v>171</v>
      </c>
      <c r="CG586" s="831"/>
      <c r="CH586" s="831"/>
      <c r="CI586" s="831"/>
      <c r="CJ586" s="831"/>
      <c r="CK586" s="831"/>
      <c r="CL586" s="831"/>
      <c r="CM586" s="831"/>
      <c r="CN586" s="831"/>
      <c r="CO586" s="831"/>
      <c r="CP586"/>
      <c r="CQ586" s="829"/>
      <c r="CR586" s="829"/>
      <c r="CS586" s="831" t="s">
        <v>171</v>
      </c>
      <c r="CT586" s="831"/>
      <c r="CU586" s="831"/>
      <c r="CV586" s="831"/>
      <c r="CW586" s="831"/>
      <c r="CX586" s="831"/>
      <c r="CY586" s="831"/>
      <c r="CZ586" s="831"/>
      <c r="DA586" s="831"/>
      <c r="DB586" s="831"/>
      <c r="DC586" s="592"/>
      <c r="DD586" s="829"/>
      <c r="DE586" s="829"/>
      <c r="DF586" s="831" t="s">
        <v>171</v>
      </c>
      <c r="DG586" s="831"/>
      <c r="DH586" s="831"/>
      <c r="DI586" s="831"/>
      <c r="DJ586" s="831"/>
      <c r="DK586" s="831"/>
      <c r="DL586" s="831"/>
      <c r="DM586" s="831"/>
      <c r="DN586" s="831"/>
      <c r="DO586" s="831"/>
    </row>
    <row r="587" spans="1:119" ht="13.5" customHeight="1" x14ac:dyDescent="0.2">
      <c r="A587"/>
      <c r="B587" s="324"/>
      <c r="C587" s="592"/>
      <c r="D587" s="830"/>
      <c r="E587" s="830"/>
      <c r="F587" s="596" t="s">
        <v>16</v>
      </c>
      <c r="G587" s="596">
        <v>1</v>
      </c>
      <c r="H587" s="596">
        <v>2</v>
      </c>
      <c r="I587" s="596">
        <v>3</v>
      </c>
      <c r="J587" s="596">
        <v>4</v>
      </c>
      <c r="K587" s="596">
        <v>5</v>
      </c>
      <c r="L587" s="596">
        <v>6</v>
      </c>
      <c r="M587" s="596">
        <v>7</v>
      </c>
      <c r="N587" s="596">
        <v>8</v>
      </c>
      <c r="O587" s="596">
        <v>9</v>
      </c>
      <c r="P587" s="592"/>
      <c r="Q587" s="830"/>
      <c r="R587" s="830"/>
      <c r="S587" s="596" t="s">
        <v>16</v>
      </c>
      <c r="T587" s="596">
        <v>1</v>
      </c>
      <c r="U587" s="596">
        <v>2</v>
      </c>
      <c r="V587" s="596">
        <v>3</v>
      </c>
      <c r="W587" s="596">
        <v>4</v>
      </c>
      <c r="X587" s="596">
        <v>5</v>
      </c>
      <c r="Y587" s="596">
        <v>6</v>
      </c>
      <c r="Z587" s="596">
        <v>7</v>
      </c>
      <c r="AA587" s="596">
        <v>8</v>
      </c>
      <c r="AB587" s="596">
        <v>9</v>
      </c>
      <c r="AC587" s="592"/>
      <c r="AD587" s="830"/>
      <c r="AE587" s="830"/>
      <c r="AF587" s="596" t="s">
        <v>16</v>
      </c>
      <c r="AG587" s="596">
        <v>1</v>
      </c>
      <c r="AH587" s="596">
        <v>2</v>
      </c>
      <c r="AI587" s="596">
        <v>3</v>
      </c>
      <c r="AJ587" s="596">
        <v>4</v>
      </c>
      <c r="AK587" s="596">
        <v>5</v>
      </c>
      <c r="AL587" s="596">
        <v>6</v>
      </c>
      <c r="AM587" s="596">
        <v>7</v>
      </c>
      <c r="AN587" s="596">
        <v>8</v>
      </c>
      <c r="AO587" s="596">
        <v>9</v>
      </c>
      <c r="AP587" s="591"/>
      <c r="AQ587" s="830"/>
      <c r="AR587" s="830"/>
      <c r="AS587" s="596" t="s">
        <v>16</v>
      </c>
      <c r="AT587" s="596">
        <v>1</v>
      </c>
      <c r="AU587" s="596">
        <v>2</v>
      </c>
      <c r="AV587" s="596">
        <v>3</v>
      </c>
      <c r="AW587" s="596">
        <v>4</v>
      </c>
      <c r="AX587" s="596">
        <v>5</v>
      </c>
      <c r="AY587" s="596">
        <v>6</v>
      </c>
      <c r="AZ587" s="596">
        <v>7</v>
      </c>
      <c r="BA587" s="596">
        <v>8</v>
      </c>
      <c r="BB587" s="596">
        <v>9</v>
      </c>
      <c r="BC587" s="592"/>
      <c r="BD587" s="830"/>
      <c r="BE587" s="830"/>
      <c r="BF587" s="596" t="s">
        <v>16</v>
      </c>
      <c r="BG587" s="596">
        <v>1</v>
      </c>
      <c r="BH587" s="596">
        <v>2</v>
      </c>
      <c r="BI587" s="596">
        <v>3</v>
      </c>
      <c r="BJ587" s="596">
        <v>4</v>
      </c>
      <c r="BK587" s="596">
        <v>5</v>
      </c>
      <c r="BL587" s="596">
        <v>6</v>
      </c>
      <c r="BM587" s="596">
        <v>7</v>
      </c>
      <c r="BN587" s="596">
        <v>8</v>
      </c>
      <c r="BO587" s="596">
        <v>9</v>
      </c>
      <c r="BP587"/>
      <c r="BQ587" s="830"/>
      <c r="BR587" s="830"/>
      <c r="BS587" s="596" t="s">
        <v>16</v>
      </c>
      <c r="BT587" s="596">
        <v>1</v>
      </c>
      <c r="BU587" s="596">
        <v>2</v>
      </c>
      <c r="BV587" s="596">
        <v>3</v>
      </c>
      <c r="BW587" s="596">
        <v>4</v>
      </c>
      <c r="BX587" s="596">
        <v>5</v>
      </c>
      <c r="BY587" s="596">
        <v>6</v>
      </c>
      <c r="BZ587" s="596">
        <v>7</v>
      </c>
      <c r="CA587" s="596">
        <v>8</v>
      </c>
      <c r="CB587" s="596">
        <v>9</v>
      </c>
      <c r="CC587" s="592"/>
      <c r="CD587" s="830"/>
      <c r="CE587" s="830"/>
      <c r="CF587" s="596" t="s">
        <v>16</v>
      </c>
      <c r="CG587" s="596">
        <v>1</v>
      </c>
      <c r="CH587" s="596">
        <v>2</v>
      </c>
      <c r="CI587" s="596">
        <v>3</v>
      </c>
      <c r="CJ587" s="596">
        <v>4</v>
      </c>
      <c r="CK587" s="596">
        <v>5</v>
      </c>
      <c r="CL587" s="596">
        <v>6</v>
      </c>
      <c r="CM587" s="596">
        <v>7</v>
      </c>
      <c r="CN587" s="596">
        <v>8</v>
      </c>
      <c r="CO587" s="596">
        <v>9</v>
      </c>
      <c r="CP587"/>
      <c r="CQ587" s="830"/>
      <c r="CR587" s="830"/>
      <c r="CS587" s="596" t="s">
        <v>16</v>
      </c>
      <c r="CT587" s="596">
        <v>1</v>
      </c>
      <c r="CU587" s="596">
        <v>2</v>
      </c>
      <c r="CV587" s="596">
        <v>3</v>
      </c>
      <c r="CW587" s="596">
        <v>4</v>
      </c>
      <c r="CX587" s="596">
        <v>5</v>
      </c>
      <c r="CY587" s="596">
        <v>6</v>
      </c>
      <c r="CZ587" s="596">
        <v>7</v>
      </c>
      <c r="DA587" s="596">
        <v>8</v>
      </c>
      <c r="DB587" s="596">
        <v>9</v>
      </c>
      <c r="DC587" s="592"/>
      <c r="DD587" s="830"/>
      <c r="DE587" s="830"/>
      <c r="DF587" s="596" t="s">
        <v>16</v>
      </c>
      <c r="DG587" s="596">
        <v>1</v>
      </c>
      <c r="DH587" s="596">
        <v>2</v>
      </c>
      <c r="DI587" s="596">
        <v>3</v>
      </c>
      <c r="DJ587" s="596">
        <v>4</v>
      </c>
      <c r="DK587" s="596">
        <v>5</v>
      </c>
      <c r="DL587" s="596">
        <v>6</v>
      </c>
      <c r="DM587" s="596">
        <v>7</v>
      </c>
      <c r="DN587" s="596">
        <v>8</v>
      </c>
      <c r="DO587" s="596">
        <v>9</v>
      </c>
    </row>
    <row r="588" spans="1:119" ht="13.5" customHeight="1" x14ac:dyDescent="0.2">
      <c r="A588"/>
      <c r="B588" s="324"/>
      <c r="C588" s="592"/>
      <c r="D588" s="826" t="s">
        <v>173</v>
      </c>
      <c r="E588" s="601" t="s">
        <v>92</v>
      </c>
      <c r="F588" s="599">
        <v>0</v>
      </c>
      <c r="G588" s="599">
        <v>0</v>
      </c>
      <c r="H588" s="599">
        <v>20</v>
      </c>
      <c r="I588" s="599">
        <v>0</v>
      </c>
      <c r="J588" s="599">
        <v>40</v>
      </c>
      <c r="K588" s="599">
        <v>40</v>
      </c>
      <c r="L588" s="599">
        <v>0</v>
      </c>
      <c r="M588" s="599">
        <v>0</v>
      </c>
      <c r="N588" s="599">
        <v>0</v>
      </c>
      <c r="O588" s="600">
        <v>0</v>
      </c>
      <c r="P588" s="592"/>
      <c r="Q588" s="826" t="s">
        <v>173</v>
      </c>
      <c r="R588" s="597" t="s">
        <v>92</v>
      </c>
      <c r="S588" s="599">
        <v>0</v>
      </c>
      <c r="T588" s="599">
        <v>0</v>
      </c>
      <c r="U588" s="599">
        <v>33.333333333333329</v>
      </c>
      <c r="V588" s="599">
        <v>0</v>
      </c>
      <c r="W588" s="599">
        <v>33.333333333333329</v>
      </c>
      <c r="X588" s="599">
        <v>33.333333333333329</v>
      </c>
      <c r="Y588" s="599">
        <v>0</v>
      </c>
      <c r="Z588" s="599">
        <v>0</v>
      </c>
      <c r="AA588" s="599">
        <v>0</v>
      </c>
      <c r="AB588" s="600">
        <v>0</v>
      </c>
      <c r="AC588" s="592"/>
      <c r="AD588" s="826" t="s">
        <v>173</v>
      </c>
      <c r="AE588" s="597" t="s">
        <v>92</v>
      </c>
      <c r="AF588" s="599">
        <v>0</v>
      </c>
      <c r="AG588" s="599">
        <v>0</v>
      </c>
      <c r="AH588" s="599">
        <v>0</v>
      </c>
      <c r="AI588" s="599">
        <v>0</v>
      </c>
      <c r="AJ588" s="599">
        <v>50</v>
      </c>
      <c r="AK588" s="599">
        <v>50</v>
      </c>
      <c r="AL588" s="599">
        <v>0</v>
      </c>
      <c r="AM588" s="599">
        <v>0</v>
      </c>
      <c r="AN588" s="599">
        <v>0</v>
      </c>
      <c r="AO588" s="600">
        <v>0</v>
      </c>
      <c r="AP588" s="591"/>
      <c r="AQ588" s="826" t="s">
        <v>173</v>
      </c>
      <c r="AR588" s="597" t="s">
        <v>92</v>
      </c>
      <c r="AS588" s="599">
        <v>0</v>
      </c>
      <c r="AT588" s="599">
        <v>0</v>
      </c>
      <c r="AU588" s="599">
        <v>33.333333333333329</v>
      </c>
      <c r="AV588" s="599">
        <v>0</v>
      </c>
      <c r="AW588" s="599">
        <v>33.333333333333329</v>
      </c>
      <c r="AX588" s="599">
        <v>33.333333333333329</v>
      </c>
      <c r="AY588" s="599">
        <v>0</v>
      </c>
      <c r="AZ588" s="599">
        <v>0</v>
      </c>
      <c r="BA588" s="599">
        <v>0</v>
      </c>
      <c r="BB588" s="600">
        <v>0</v>
      </c>
      <c r="BC588" s="592"/>
      <c r="BD588" s="826" t="s">
        <v>173</v>
      </c>
      <c r="BE588" s="597" t="s">
        <v>92</v>
      </c>
      <c r="BF588" s="599">
        <v>0</v>
      </c>
      <c r="BG588" s="599">
        <v>0</v>
      </c>
      <c r="BH588" s="599">
        <v>0</v>
      </c>
      <c r="BI588" s="599">
        <v>0</v>
      </c>
      <c r="BJ588" s="599">
        <v>50</v>
      </c>
      <c r="BK588" s="599">
        <v>50</v>
      </c>
      <c r="BL588" s="599">
        <v>0</v>
      </c>
      <c r="BM588" s="599">
        <v>0</v>
      </c>
      <c r="BN588" s="599">
        <v>0</v>
      </c>
      <c r="BO588" s="600">
        <v>0</v>
      </c>
      <c r="BP588"/>
      <c r="BQ588" s="826" t="s">
        <v>173</v>
      </c>
      <c r="BR588" s="597" t="s">
        <v>92</v>
      </c>
      <c r="BS588" s="599" t="s">
        <v>191</v>
      </c>
      <c r="BT588" s="599" t="s">
        <v>191</v>
      </c>
      <c r="BU588" s="599" t="s">
        <v>191</v>
      </c>
      <c r="BV588" s="599" t="s">
        <v>191</v>
      </c>
      <c r="BW588" s="599" t="s">
        <v>191</v>
      </c>
      <c r="BX588" s="599" t="s">
        <v>191</v>
      </c>
      <c r="BY588" s="599" t="s">
        <v>191</v>
      </c>
      <c r="BZ588" s="599" t="s">
        <v>191</v>
      </c>
      <c r="CA588" s="599" t="s">
        <v>191</v>
      </c>
      <c r="CB588" s="600" t="s">
        <v>191</v>
      </c>
      <c r="CC588" s="592"/>
      <c r="CD588" s="826" t="s">
        <v>173</v>
      </c>
      <c r="CE588" s="597" t="s">
        <v>92</v>
      </c>
      <c r="CF588" s="599">
        <v>0</v>
      </c>
      <c r="CG588" s="599">
        <v>0</v>
      </c>
      <c r="CH588" s="599">
        <v>20</v>
      </c>
      <c r="CI588" s="599">
        <v>0</v>
      </c>
      <c r="CJ588" s="599">
        <v>40</v>
      </c>
      <c r="CK588" s="599">
        <v>40</v>
      </c>
      <c r="CL588" s="599">
        <v>0</v>
      </c>
      <c r="CM588" s="599">
        <v>0</v>
      </c>
      <c r="CN588" s="599">
        <v>0</v>
      </c>
      <c r="CO588" s="600">
        <v>0</v>
      </c>
      <c r="CP588"/>
      <c r="CQ588" s="826" t="s">
        <v>173</v>
      </c>
      <c r="CR588" s="597" t="s">
        <v>92</v>
      </c>
      <c r="CS588" s="599">
        <v>0</v>
      </c>
      <c r="CT588" s="599">
        <v>0</v>
      </c>
      <c r="CU588" s="599">
        <v>20</v>
      </c>
      <c r="CV588" s="599">
        <v>0</v>
      </c>
      <c r="CW588" s="599">
        <v>40</v>
      </c>
      <c r="CX588" s="599">
        <v>40</v>
      </c>
      <c r="CY588" s="599">
        <v>0</v>
      </c>
      <c r="CZ588" s="599">
        <v>0</v>
      </c>
      <c r="DA588" s="599">
        <v>0</v>
      </c>
      <c r="DB588" s="600">
        <v>0</v>
      </c>
      <c r="DC588" s="592"/>
      <c r="DD588" s="826" t="s">
        <v>173</v>
      </c>
      <c r="DE588" s="597" t="s">
        <v>92</v>
      </c>
      <c r="DF588" s="599" t="s">
        <v>191</v>
      </c>
      <c r="DG588" s="599" t="s">
        <v>191</v>
      </c>
      <c r="DH588" s="599" t="s">
        <v>191</v>
      </c>
      <c r="DI588" s="599" t="s">
        <v>191</v>
      </c>
      <c r="DJ588" s="599" t="s">
        <v>191</v>
      </c>
      <c r="DK588" s="599" t="s">
        <v>191</v>
      </c>
      <c r="DL588" s="599" t="s">
        <v>191</v>
      </c>
      <c r="DM588" s="599" t="s">
        <v>191</v>
      </c>
      <c r="DN588" s="599" t="s">
        <v>191</v>
      </c>
      <c r="DO588" s="600" t="s">
        <v>191</v>
      </c>
    </row>
    <row r="589" spans="1:119" ht="13.5" customHeight="1" x14ac:dyDescent="0.2">
      <c r="A589"/>
      <c r="B589" s="324"/>
      <c r="C589" s="592"/>
      <c r="D589" s="827"/>
      <c r="E589" s="601">
        <v>1</v>
      </c>
      <c r="F589" s="599">
        <v>11.76470588235294</v>
      </c>
      <c r="G589" s="599">
        <v>23.52941176470588</v>
      </c>
      <c r="H589" s="599">
        <v>5.8823529411764701</v>
      </c>
      <c r="I589" s="599">
        <v>11.76470588235294</v>
      </c>
      <c r="J589" s="599">
        <v>0</v>
      </c>
      <c r="K589" s="599">
        <v>11.76470588235294</v>
      </c>
      <c r="L589" s="599">
        <v>0</v>
      </c>
      <c r="M589" s="599">
        <v>17.647058823529413</v>
      </c>
      <c r="N589" s="599">
        <v>17.647058823529413</v>
      </c>
      <c r="O589" s="599">
        <v>0</v>
      </c>
      <c r="P589" s="592"/>
      <c r="Q589" s="827"/>
      <c r="R589" s="597">
        <v>1</v>
      </c>
      <c r="S589" s="599">
        <v>12.5</v>
      </c>
      <c r="T589" s="599">
        <v>12.5</v>
      </c>
      <c r="U589" s="599">
        <v>12.5</v>
      </c>
      <c r="V589" s="599">
        <v>25</v>
      </c>
      <c r="W589" s="599">
        <v>0</v>
      </c>
      <c r="X589" s="599">
        <v>12.5</v>
      </c>
      <c r="Y589" s="599">
        <v>0</v>
      </c>
      <c r="Z589" s="599">
        <v>0</v>
      </c>
      <c r="AA589" s="599">
        <v>25</v>
      </c>
      <c r="AB589" s="599">
        <v>0</v>
      </c>
      <c r="AC589" s="592"/>
      <c r="AD589" s="827"/>
      <c r="AE589" s="597">
        <v>1</v>
      </c>
      <c r="AF589" s="599">
        <v>11.111111111111111</v>
      </c>
      <c r="AG589" s="599">
        <v>33.333333333333329</v>
      </c>
      <c r="AH589" s="599">
        <v>0</v>
      </c>
      <c r="AI589" s="599">
        <v>0</v>
      </c>
      <c r="AJ589" s="599">
        <v>0</v>
      </c>
      <c r="AK589" s="599">
        <v>11.111111111111111</v>
      </c>
      <c r="AL589" s="599">
        <v>0</v>
      </c>
      <c r="AM589" s="599">
        <v>33.333333333333329</v>
      </c>
      <c r="AN589" s="599">
        <v>11.111111111111111</v>
      </c>
      <c r="AO589" s="599">
        <v>0</v>
      </c>
      <c r="AP589" s="591"/>
      <c r="AQ589" s="827"/>
      <c r="AR589" s="597">
        <v>1</v>
      </c>
      <c r="AS589" s="599">
        <v>33.333333333333329</v>
      </c>
      <c r="AT589" s="599">
        <v>33.333333333333329</v>
      </c>
      <c r="AU589" s="599">
        <v>0</v>
      </c>
      <c r="AV589" s="599">
        <v>0</v>
      </c>
      <c r="AW589" s="599">
        <v>0</v>
      </c>
      <c r="AX589" s="599">
        <v>33.333333333333329</v>
      </c>
      <c r="AY589" s="599">
        <v>0</v>
      </c>
      <c r="AZ589" s="599">
        <v>0</v>
      </c>
      <c r="BA589" s="599">
        <v>0</v>
      </c>
      <c r="BB589" s="599">
        <v>0</v>
      </c>
      <c r="BC589" s="592"/>
      <c r="BD589" s="827"/>
      <c r="BE589" s="597">
        <v>1</v>
      </c>
      <c r="BF589" s="599">
        <v>7.1428571428571423</v>
      </c>
      <c r="BG589" s="599">
        <v>21.428571428571427</v>
      </c>
      <c r="BH589" s="599">
        <v>7.1428571428571423</v>
      </c>
      <c r="BI589" s="599">
        <v>14.285714285714285</v>
      </c>
      <c r="BJ589" s="599">
        <v>0</v>
      </c>
      <c r="BK589" s="599">
        <v>7.1428571428571423</v>
      </c>
      <c r="BL589" s="599">
        <v>0</v>
      </c>
      <c r="BM589" s="599">
        <v>21.428571428571427</v>
      </c>
      <c r="BN589" s="599">
        <v>21.428571428571427</v>
      </c>
      <c r="BO589" s="599">
        <v>0</v>
      </c>
      <c r="BP589"/>
      <c r="BQ589" s="827"/>
      <c r="BR589" s="597">
        <v>1</v>
      </c>
      <c r="BS589" s="599">
        <v>0</v>
      </c>
      <c r="BT589" s="599">
        <v>66.666666666666657</v>
      </c>
      <c r="BU589" s="599">
        <v>0</v>
      </c>
      <c r="BV589" s="599">
        <v>0</v>
      </c>
      <c r="BW589" s="599">
        <v>0</v>
      </c>
      <c r="BX589" s="599">
        <v>0</v>
      </c>
      <c r="BY589" s="599">
        <v>0</v>
      </c>
      <c r="BZ589" s="599">
        <v>33.333333333333329</v>
      </c>
      <c r="CA589" s="599">
        <v>0</v>
      </c>
      <c r="CB589" s="599">
        <v>0</v>
      </c>
      <c r="CC589" s="592"/>
      <c r="CD589" s="827"/>
      <c r="CE589" s="597">
        <v>1</v>
      </c>
      <c r="CF589" s="599">
        <v>14.285714285714285</v>
      </c>
      <c r="CG589" s="599">
        <v>14.285714285714285</v>
      </c>
      <c r="CH589" s="599">
        <v>7.1428571428571423</v>
      </c>
      <c r="CI589" s="599">
        <v>14.285714285714285</v>
      </c>
      <c r="CJ589" s="599">
        <v>0</v>
      </c>
      <c r="CK589" s="599">
        <v>14.285714285714285</v>
      </c>
      <c r="CL589" s="599">
        <v>0</v>
      </c>
      <c r="CM589" s="599">
        <v>14.285714285714285</v>
      </c>
      <c r="CN589" s="599">
        <v>21.428571428571427</v>
      </c>
      <c r="CO589" s="599">
        <v>0</v>
      </c>
      <c r="CP589"/>
      <c r="CQ589" s="827"/>
      <c r="CR589" s="597">
        <v>1</v>
      </c>
      <c r="CS589" s="599">
        <v>12.5</v>
      </c>
      <c r="CT589" s="599">
        <v>18.75</v>
      </c>
      <c r="CU589" s="599">
        <v>6.25</v>
      </c>
      <c r="CV589" s="599">
        <v>12.5</v>
      </c>
      <c r="CW589" s="599">
        <v>0</v>
      </c>
      <c r="CX589" s="599">
        <v>12.5</v>
      </c>
      <c r="CY589" s="599">
        <v>0</v>
      </c>
      <c r="CZ589" s="599">
        <v>18.75</v>
      </c>
      <c r="DA589" s="599">
        <v>18.75</v>
      </c>
      <c r="DB589" s="599">
        <v>0</v>
      </c>
      <c r="DC589" s="592"/>
      <c r="DD589" s="827"/>
      <c r="DE589" s="597">
        <v>1</v>
      </c>
      <c r="DF589" s="599">
        <v>0</v>
      </c>
      <c r="DG589" s="599">
        <v>100</v>
      </c>
      <c r="DH589" s="599">
        <v>0</v>
      </c>
      <c r="DI589" s="599">
        <v>0</v>
      </c>
      <c r="DJ589" s="599">
        <v>0</v>
      </c>
      <c r="DK589" s="599">
        <v>0</v>
      </c>
      <c r="DL589" s="599">
        <v>0</v>
      </c>
      <c r="DM589" s="599">
        <v>0</v>
      </c>
      <c r="DN589" s="599">
        <v>0</v>
      </c>
      <c r="DO589" s="599">
        <v>0</v>
      </c>
    </row>
    <row r="590" spans="1:119" ht="13.5" customHeight="1" x14ac:dyDescent="0.2">
      <c r="A590"/>
      <c r="B590" s="324"/>
      <c r="C590" s="592"/>
      <c r="D590" s="827"/>
      <c r="E590" s="601" t="s">
        <v>45</v>
      </c>
      <c r="F590" s="599">
        <v>4.954954954954955</v>
      </c>
      <c r="G590" s="599">
        <v>21.396396396396398</v>
      </c>
      <c r="H590" s="599">
        <v>27.927927927927925</v>
      </c>
      <c r="I590" s="599">
        <v>22.297297297297298</v>
      </c>
      <c r="J590" s="599">
        <v>7.6576576576576567</v>
      </c>
      <c r="K590" s="599">
        <v>7.2072072072072073</v>
      </c>
      <c r="L590" s="599">
        <v>3.3783783783783785</v>
      </c>
      <c r="M590" s="599">
        <v>1.5765765765765765</v>
      </c>
      <c r="N590" s="599">
        <v>1.3513513513513513</v>
      </c>
      <c r="O590" s="599">
        <v>2.2522522522522523</v>
      </c>
      <c r="P590" s="592"/>
      <c r="Q590" s="827"/>
      <c r="R590" s="597" t="s">
        <v>45</v>
      </c>
      <c r="S590" s="599">
        <v>2.459016393442623</v>
      </c>
      <c r="T590" s="599">
        <v>18.442622950819672</v>
      </c>
      <c r="U590" s="599">
        <v>28.278688524590162</v>
      </c>
      <c r="V590" s="599">
        <v>26.229508196721312</v>
      </c>
      <c r="W590" s="599">
        <v>5.7377049180327866</v>
      </c>
      <c r="X590" s="599">
        <v>9.0163934426229506</v>
      </c>
      <c r="Y590" s="599">
        <v>3.6885245901639343</v>
      </c>
      <c r="Z590" s="599">
        <v>2.0491803278688523</v>
      </c>
      <c r="AA590" s="599">
        <v>1.639344262295082</v>
      </c>
      <c r="AB590" s="599">
        <v>2.459016393442623</v>
      </c>
      <c r="AC590" s="592"/>
      <c r="AD590" s="827"/>
      <c r="AE590" s="597" t="s">
        <v>45</v>
      </c>
      <c r="AF590" s="599">
        <v>8</v>
      </c>
      <c r="AG590" s="599">
        <v>25</v>
      </c>
      <c r="AH590" s="599">
        <v>27.500000000000004</v>
      </c>
      <c r="AI590" s="599">
        <v>17.5</v>
      </c>
      <c r="AJ590" s="599">
        <v>10</v>
      </c>
      <c r="AK590" s="599">
        <v>5</v>
      </c>
      <c r="AL590" s="599">
        <v>3</v>
      </c>
      <c r="AM590" s="599">
        <v>1</v>
      </c>
      <c r="AN590" s="599">
        <v>1</v>
      </c>
      <c r="AO590" s="599">
        <v>2</v>
      </c>
      <c r="AP590" s="591"/>
      <c r="AQ590" s="827"/>
      <c r="AR590" s="597" t="s">
        <v>45</v>
      </c>
      <c r="AS590" s="599">
        <v>8.6294416243654819</v>
      </c>
      <c r="AT590" s="599">
        <v>22.842639593908629</v>
      </c>
      <c r="AU590" s="599">
        <v>25.888324873096447</v>
      </c>
      <c r="AV590" s="599">
        <v>20.812182741116754</v>
      </c>
      <c r="AW590" s="599">
        <v>6.091370558375635</v>
      </c>
      <c r="AX590" s="599">
        <v>5.0761421319796955</v>
      </c>
      <c r="AY590" s="599">
        <v>3.5532994923857872</v>
      </c>
      <c r="AZ590" s="599">
        <v>1.5228426395939088</v>
      </c>
      <c r="BA590" s="599">
        <v>2.030456852791878</v>
      </c>
      <c r="BB590" s="599">
        <v>3.5532994923857872</v>
      </c>
      <c r="BC590" s="592"/>
      <c r="BD590" s="827"/>
      <c r="BE590" s="597" t="s">
        <v>45</v>
      </c>
      <c r="BF590" s="599">
        <v>2.0242914979757085</v>
      </c>
      <c r="BG590" s="599">
        <v>20.242914979757085</v>
      </c>
      <c r="BH590" s="599">
        <v>29.554655870445345</v>
      </c>
      <c r="BI590" s="599">
        <v>23.481781376518217</v>
      </c>
      <c r="BJ590" s="599">
        <v>8.9068825910931171</v>
      </c>
      <c r="BK590" s="599">
        <v>8.9068825910931171</v>
      </c>
      <c r="BL590" s="599">
        <v>3.2388663967611335</v>
      </c>
      <c r="BM590" s="599">
        <v>1.6194331983805668</v>
      </c>
      <c r="BN590" s="599">
        <v>0.80971659919028338</v>
      </c>
      <c r="BO590" s="599">
        <v>1.214574898785425</v>
      </c>
      <c r="BP590"/>
      <c r="BQ590" s="827"/>
      <c r="BR590" s="597" t="s">
        <v>45</v>
      </c>
      <c r="BS590" s="599">
        <v>5.3892215568862278</v>
      </c>
      <c r="BT590" s="599">
        <v>31.736526946107784</v>
      </c>
      <c r="BU590" s="599">
        <v>29.940119760479039</v>
      </c>
      <c r="BV590" s="599">
        <v>21.556886227544911</v>
      </c>
      <c r="BW590" s="599">
        <v>2.3952095808383236</v>
      </c>
      <c r="BX590" s="599">
        <v>5.9880239520958085</v>
      </c>
      <c r="BY590" s="599">
        <v>2.3952095808383236</v>
      </c>
      <c r="BZ590" s="599">
        <v>0</v>
      </c>
      <c r="CA590" s="599">
        <v>0</v>
      </c>
      <c r="CB590" s="599">
        <v>0.5988023952095809</v>
      </c>
      <c r="CC590" s="592"/>
      <c r="CD590" s="827"/>
      <c r="CE590" s="597" t="s">
        <v>45</v>
      </c>
      <c r="CF590" s="599">
        <v>4.6931407942238268</v>
      </c>
      <c r="CG590" s="599">
        <v>15.162454873646208</v>
      </c>
      <c r="CH590" s="599">
        <v>26.714801444043324</v>
      </c>
      <c r="CI590" s="599">
        <v>22.743682310469314</v>
      </c>
      <c r="CJ590" s="599">
        <v>10.830324909747292</v>
      </c>
      <c r="CK590" s="599">
        <v>7.9422382671480145</v>
      </c>
      <c r="CL590" s="599">
        <v>3.9711191335740073</v>
      </c>
      <c r="CM590" s="599">
        <v>2.5270758122743682</v>
      </c>
      <c r="CN590" s="599">
        <v>2.1660649819494582</v>
      </c>
      <c r="CO590" s="599">
        <v>3.2490974729241873</v>
      </c>
      <c r="CP590"/>
      <c r="CQ590" s="827"/>
      <c r="CR590" s="597" t="s">
        <v>45</v>
      </c>
      <c r="CS590" s="599">
        <v>3.4482758620689653</v>
      </c>
      <c r="CT590" s="599">
        <v>12.260536398467432</v>
      </c>
      <c r="CU590" s="599">
        <v>21.072796934865899</v>
      </c>
      <c r="CV590" s="599">
        <v>27.586206896551722</v>
      </c>
      <c r="CW590" s="599">
        <v>11.494252873563218</v>
      </c>
      <c r="CX590" s="599">
        <v>11.111111111111111</v>
      </c>
      <c r="CY590" s="599">
        <v>5.7471264367816088</v>
      </c>
      <c r="CZ590" s="599">
        <v>1.9157088122605364</v>
      </c>
      <c r="DA590" s="599">
        <v>1.9157088122605364</v>
      </c>
      <c r="DB590" s="599">
        <v>3.4482758620689653</v>
      </c>
      <c r="DC590" s="592"/>
      <c r="DD590" s="827"/>
      <c r="DE590" s="597" t="s">
        <v>45</v>
      </c>
      <c r="DF590" s="599">
        <v>7.1038251366120218</v>
      </c>
      <c r="DG590" s="599">
        <v>34.42622950819672</v>
      </c>
      <c r="DH590" s="599">
        <v>37.704918032786885</v>
      </c>
      <c r="DI590" s="599">
        <v>14.754098360655737</v>
      </c>
      <c r="DJ590" s="599">
        <v>2.1857923497267762</v>
      </c>
      <c r="DK590" s="599">
        <v>1.639344262295082</v>
      </c>
      <c r="DL590" s="599">
        <v>0</v>
      </c>
      <c r="DM590" s="599">
        <v>1.0928961748633881</v>
      </c>
      <c r="DN590" s="599">
        <v>0.54644808743169404</v>
      </c>
      <c r="DO590" s="599">
        <v>0.54644808743169404</v>
      </c>
    </row>
    <row r="591" spans="1:119" ht="13.5" customHeight="1" x14ac:dyDescent="0.2">
      <c r="A591"/>
      <c r="B591" s="324"/>
      <c r="C591" s="592"/>
      <c r="D591" s="827"/>
      <c r="E591" s="601" t="s">
        <v>33</v>
      </c>
      <c r="F591" s="599">
        <v>2.0979020979020979</v>
      </c>
      <c r="G591" s="599">
        <v>23.310023310023308</v>
      </c>
      <c r="H591" s="599">
        <v>31.46853146853147</v>
      </c>
      <c r="I591" s="599">
        <v>26.573426573426573</v>
      </c>
      <c r="J591" s="599">
        <v>7.9254079254079253</v>
      </c>
      <c r="K591" s="599">
        <v>4.895104895104895</v>
      </c>
      <c r="L591" s="599">
        <v>1.3986013986013985</v>
      </c>
      <c r="M591" s="599">
        <v>1.8648018648018647</v>
      </c>
      <c r="N591" s="599">
        <v>0.46620046620046618</v>
      </c>
      <c r="O591" s="599">
        <v>0</v>
      </c>
      <c r="P591" s="592"/>
      <c r="Q591" s="827"/>
      <c r="R591" s="597" t="s">
        <v>33</v>
      </c>
      <c r="S591" s="599">
        <v>0.39370078740157477</v>
      </c>
      <c r="T591" s="599">
        <v>22.440944881889763</v>
      </c>
      <c r="U591" s="599">
        <v>31.889763779527559</v>
      </c>
      <c r="V591" s="599">
        <v>28.740157480314959</v>
      </c>
      <c r="W591" s="599">
        <v>8.2677165354330722</v>
      </c>
      <c r="X591" s="599">
        <v>4.7244094488188972</v>
      </c>
      <c r="Y591" s="599">
        <v>1.9685039370078741</v>
      </c>
      <c r="Z591" s="599">
        <v>0.78740157480314954</v>
      </c>
      <c r="AA591" s="599">
        <v>0.78740157480314954</v>
      </c>
      <c r="AB591" s="599">
        <v>0</v>
      </c>
      <c r="AC591" s="592"/>
      <c r="AD591" s="827"/>
      <c r="AE591" s="597" t="s">
        <v>33</v>
      </c>
      <c r="AF591" s="599">
        <v>4.5714285714285712</v>
      </c>
      <c r="AG591" s="599">
        <v>24.571428571428573</v>
      </c>
      <c r="AH591" s="599">
        <v>30.857142857142854</v>
      </c>
      <c r="AI591" s="599">
        <v>23.428571428571431</v>
      </c>
      <c r="AJ591" s="599">
        <v>7.4285714285714288</v>
      </c>
      <c r="AK591" s="599">
        <v>5.1428571428571423</v>
      </c>
      <c r="AL591" s="599">
        <v>0.5714285714285714</v>
      </c>
      <c r="AM591" s="599">
        <v>3.4285714285714288</v>
      </c>
      <c r="AN591" s="599">
        <v>0</v>
      </c>
      <c r="AO591" s="599">
        <v>0</v>
      </c>
      <c r="AP591" s="591"/>
      <c r="AQ591" s="827"/>
      <c r="AR591" s="597" t="s">
        <v>33</v>
      </c>
      <c r="AS591" s="599">
        <v>1.1173184357541899</v>
      </c>
      <c r="AT591" s="599">
        <v>26.256983240223462</v>
      </c>
      <c r="AU591" s="599">
        <v>34.07821229050279</v>
      </c>
      <c r="AV591" s="599">
        <v>23.463687150837988</v>
      </c>
      <c r="AW591" s="599">
        <v>7.2625698324022352</v>
      </c>
      <c r="AX591" s="599">
        <v>4.4692737430167595</v>
      </c>
      <c r="AY591" s="599">
        <v>0.55865921787709494</v>
      </c>
      <c r="AZ591" s="599">
        <v>1.6759776536312849</v>
      </c>
      <c r="BA591" s="599">
        <v>1.1173184357541899</v>
      </c>
      <c r="BB591" s="599">
        <v>0</v>
      </c>
      <c r="BC591" s="592"/>
      <c r="BD591" s="827"/>
      <c r="BE591" s="597" t="s">
        <v>33</v>
      </c>
      <c r="BF591" s="599">
        <v>2.8000000000000003</v>
      </c>
      <c r="BG591" s="599">
        <v>21.2</v>
      </c>
      <c r="BH591" s="599">
        <v>29.599999999999998</v>
      </c>
      <c r="BI591" s="599">
        <v>28.799999999999997</v>
      </c>
      <c r="BJ591" s="599">
        <v>8.4</v>
      </c>
      <c r="BK591" s="599">
        <v>5.2</v>
      </c>
      <c r="BL591" s="599">
        <v>2</v>
      </c>
      <c r="BM591" s="599">
        <v>2</v>
      </c>
      <c r="BN591" s="599">
        <v>0</v>
      </c>
      <c r="BO591" s="599">
        <v>0</v>
      </c>
      <c r="BP591"/>
      <c r="BQ591" s="827"/>
      <c r="BR591" s="597" t="s">
        <v>33</v>
      </c>
      <c r="BS591" s="599">
        <v>3.4965034965034967</v>
      </c>
      <c r="BT591" s="599">
        <v>30.76923076923077</v>
      </c>
      <c r="BU591" s="599">
        <v>32.867132867132867</v>
      </c>
      <c r="BV591" s="599">
        <v>18.88111888111888</v>
      </c>
      <c r="BW591" s="599">
        <v>6.2937062937062942</v>
      </c>
      <c r="BX591" s="599">
        <v>3.4965034965034967</v>
      </c>
      <c r="BY591" s="599">
        <v>1.3986013986013985</v>
      </c>
      <c r="BZ591" s="599">
        <v>2.7972027972027971</v>
      </c>
      <c r="CA591" s="599">
        <v>0</v>
      </c>
      <c r="CB591" s="599">
        <v>0</v>
      </c>
      <c r="CC591" s="592"/>
      <c r="CD591" s="827"/>
      <c r="CE591" s="597" t="s">
        <v>33</v>
      </c>
      <c r="CF591" s="599">
        <v>1.3986013986013985</v>
      </c>
      <c r="CG591" s="599">
        <v>19.58041958041958</v>
      </c>
      <c r="CH591" s="599">
        <v>30.76923076923077</v>
      </c>
      <c r="CI591" s="599">
        <v>30.419580419580424</v>
      </c>
      <c r="CJ591" s="599">
        <v>8.7412587412587417</v>
      </c>
      <c r="CK591" s="599">
        <v>5.5944055944055942</v>
      </c>
      <c r="CL591" s="599">
        <v>1.3986013986013985</v>
      </c>
      <c r="CM591" s="599">
        <v>1.3986013986013985</v>
      </c>
      <c r="CN591" s="599">
        <v>0.69930069930069927</v>
      </c>
      <c r="CO591" s="599">
        <v>0</v>
      </c>
      <c r="CP591"/>
      <c r="CQ591" s="827"/>
      <c r="CR591" s="597" t="s">
        <v>33</v>
      </c>
      <c r="CS591" s="599">
        <v>2.9069767441860463</v>
      </c>
      <c r="CT591" s="599">
        <v>13.953488372093023</v>
      </c>
      <c r="CU591" s="599">
        <v>26.744186046511626</v>
      </c>
      <c r="CV591" s="599">
        <v>30.232558139534881</v>
      </c>
      <c r="CW591" s="599">
        <v>10.465116279069768</v>
      </c>
      <c r="CX591" s="599">
        <v>9.3023255813953494</v>
      </c>
      <c r="CY591" s="599">
        <v>2.3255813953488373</v>
      </c>
      <c r="CZ591" s="599">
        <v>2.9069767441860463</v>
      </c>
      <c r="DA591" s="599">
        <v>1.1627906976744187</v>
      </c>
      <c r="DB591" s="599">
        <v>0</v>
      </c>
      <c r="DC591" s="592"/>
      <c r="DD591" s="827"/>
      <c r="DE591" s="597" t="s">
        <v>33</v>
      </c>
      <c r="DF591" s="599">
        <v>1.556420233463035</v>
      </c>
      <c r="DG591" s="599">
        <v>29.571984435797667</v>
      </c>
      <c r="DH591" s="599">
        <v>34.630350194552527</v>
      </c>
      <c r="DI591" s="599">
        <v>24.124513618677042</v>
      </c>
      <c r="DJ591" s="599">
        <v>6.2256809338521402</v>
      </c>
      <c r="DK591" s="599">
        <v>1.9455252918287937</v>
      </c>
      <c r="DL591" s="599">
        <v>0.77821011673151752</v>
      </c>
      <c r="DM591" s="599">
        <v>1.1673151750972763</v>
      </c>
      <c r="DN591" s="599">
        <v>0</v>
      </c>
      <c r="DO591" s="599">
        <v>0</v>
      </c>
    </row>
    <row r="592" spans="1:119" ht="13.5" customHeight="1" x14ac:dyDescent="0.2">
      <c r="A592"/>
      <c r="B592" s="324"/>
      <c r="C592" s="592"/>
      <c r="D592" s="827"/>
      <c r="E592" s="601" t="s">
        <v>34</v>
      </c>
      <c r="F592" s="599">
        <v>1.5228426395939088</v>
      </c>
      <c r="G592" s="599">
        <v>13.197969543147209</v>
      </c>
      <c r="H592" s="599">
        <v>32.233502538071065</v>
      </c>
      <c r="I592" s="599">
        <v>31.345177664974621</v>
      </c>
      <c r="J592" s="599">
        <v>9.6446700507614214</v>
      </c>
      <c r="K592" s="599">
        <v>6.5989847715736047</v>
      </c>
      <c r="L592" s="599">
        <v>2.6649746192893402</v>
      </c>
      <c r="M592" s="599">
        <v>1.2690355329949239</v>
      </c>
      <c r="N592" s="599">
        <v>1.015228426395939</v>
      </c>
      <c r="O592" s="599">
        <v>0.50761421319796951</v>
      </c>
      <c r="P592" s="592"/>
      <c r="Q592" s="827"/>
      <c r="R592" s="597" t="s">
        <v>34</v>
      </c>
      <c r="S592" s="599">
        <v>0.98231827111984282</v>
      </c>
      <c r="T592" s="599">
        <v>10.412573673870334</v>
      </c>
      <c r="U592" s="599">
        <v>31.43418467583497</v>
      </c>
      <c r="V592" s="599">
        <v>32.612966601178783</v>
      </c>
      <c r="W592" s="599">
        <v>11.00196463654224</v>
      </c>
      <c r="X592" s="599">
        <v>6.8762278978389002</v>
      </c>
      <c r="Y592" s="599">
        <v>2.9469548133595285</v>
      </c>
      <c r="Z592" s="599">
        <v>1.5717092337917484</v>
      </c>
      <c r="AA592" s="599">
        <v>1.37524557956778</v>
      </c>
      <c r="AB592" s="599">
        <v>0.78585461689587421</v>
      </c>
      <c r="AC592" s="592"/>
      <c r="AD592" s="827"/>
      <c r="AE592" s="597" t="s">
        <v>34</v>
      </c>
      <c r="AF592" s="599">
        <v>2.5089605734767026</v>
      </c>
      <c r="AG592" s="599">
        <v>18.27956989247312</v>
      </c>
      <c r="AH592" s="599">
        <v>33.691756272401435</v>
      </c>
      <c r="AI592" s="599">
        <v>29.032258064516132</v>
      </c>
      <c r="AJ592" s="599">
        <v>7.1684587813620064</v>
      </c>
      <c r="AK592" s="599">
        <v>6.0931899641577063</v>
      </c>
      <c r="AL592" s="599">
        <v>2.1505376344086025</v>
      </c>
      <c r="AM592" s="599">
        <v>0.71684587813620071</v>
      </c>
      <c r="AN592" s="599">
        <v>0.35842293906810035</v>
      </c>
      <c r="AO592" s="599">
        <v>0</v>
      </c>
      <c r="AP592" s="591"/>
      <c r="AQ592" s="827"/>
      <c r="AR592" s="597" t="s">
        <v>34</v>
      </c>
      <c r="AS592" s="599">
        <v>2.3569023569023568</v>
      </c>
      <c r="AT592" s="599">
        <v>17.845117845117844</v>
      </c>
      <c r="AU592" s="599">
        <v>33.333333333333329</v>
      </c>
      <c r="AV592" s="599">
        <v>26.599326599326602</v>
      </c>
      <c r="AW592" s="599">
        <v>8.0808080808080813</v>
      </c>
      <c r="AX592" s="599">
        <v>6.0606060606060606</v>
      </c>
      <c r="AY592" s="599">
        <v>1.6835016835016834</v>
      </c>
      <c r="AZ592" s="599">
        <v>1.6835016835016834</v>
      </c>
      <c r="BA592" s="599">
        <v>1.3468013468013467</v>
      </c>
      <c r="BB592" s="599">
        <v>1.0101010101010102</v>
      </c>
      <c r="BC592" s="592"/>
      <c r="BD592" s="827"/>
      <c r="BE592" s="597" t="s">
        <v>34</v>
      </c>
      <c r="BF592" s="599">
        <v>1.0183299389002036</v>
      </c>
      <c r="BG592" s="599">
        <v>10.386965376782078</v>
      </c>
      <c r="BH592" s="599">
        <v>31.568228105906314</v>
      </c>
      <c r="BI592" s="599">
        <v>34.215885947046843</v>
      </c>
      <c r="BJ592" s="599">
        <v>10.590631364562118</v>
      </c>
      <c r="BK592" s="599">
        <v>6.9246435845213856</v>
      </c>
      <c r="BL592" s="599">
        <v>3.2586558044806515</v>
      </c>
      <c r="BM592" s="599">
        <v>1.0183299389002036</v>
      </c>
      <c r="BN592" s="599">
        <v>0.81466395112016288</v>
      </c>
      <c r="BO592" s="599">
        <v>0.20366598778004072</v>
      </c>
      <c r="BP592"/>
      <c r="BQ592" s="827"/>
      <c r="BR592" s="597" t="s">
        <v>34</v>
      </c>
      <c r="BS592" s="599">
        <v>2.912621359223301</v>
      </c>
      <c r="BT592" s="599">
        <v>21.359223300970871</v>
      </c>
      <c r="BU592" s="599">
        <v>34.95145631067961</v>
      </c>
      <c r="BV592" s="599">
        <v>24.757281553398059</v>
      </c>
      <c r="BW592" s="599">
        <v>9.7087378640776691</v>
      </c>
      <c r="BX592" s="599">
        <v>4.3689320388349513</v>
      </c>
      <c r="BY592" s="599">
        <v>0.48543689320388345</v>
      </c>
      <c r="BZ592" s="599">
        <v>0.97087378640776689</v>
      </c>
      <c r="CA592" s="599">
        <v>0</v>
      </c>
      <c r="CB592" s="599">
        <v>0.48543689320388345</v>
      </c>
      <c r="CC592" s="592"/>
      <c r="CD592" s="827"/>
      <c r="CE592" s="597" t="s">
        <v>34</v>
      </c>
      <c r="CF592" s="599">
        <v>1.0309278350515463</v>
      </c>
      <c r="CG592" s="599">
        <v>10.309278350515463</v>
      </c>
      <c r="CH592" s="599">
        <v>31.27147766323024</v>
      </c>
      <c r="CI592" s="599">
        <v>33.676975945017183</v>
      </c>
      <c r="CJ592" s="599">
        <v>9.6219931271477677</v>
      </c>
      <c r="CK592" s="599">
        <v>7.3883161512027495</v>
      </c>
      <c r="CL592" s="599">
        <v>3.4364261168384882</v>
      </c>
      <c r="CM592" s="599">
        <v>1.3745704467353952</v>
      </c>
      <c r="CN592" s="599">
        <v>1.3745704467353952</v>
      </c>
      <c r="CO592" s="599">
        <v>0.51546391752577314</v>
      </c>
      <c r="CP592"/>
      <c r="CQ592" s="827"/>
      <c r="CR592" s="597" t="s">
        <v>34</v>
      </c>
      <c r="CS592" s="599">
        <v>0.98360655737704927</v>
      </c>
      <c r="CT592" s="599">
        <v>5.9016393442622954</v>
      </c>
      <c r="CU592" s="599">
        <v>22.622950819672131</v>
      </c>
      <c r="CV592" s="599">
        <v>33.442622950819676</v>
      </c>
      <c r="CW592" s="599">
        <v>13.114754098360656</v>
      </c>
      <c r="CX592" s="599">
        <v>11.803278688524591</v>
      </c>
      <c r="CY592" s="599">
        <v>5.9016393442622954</v>
      </c>
      <c r="CZ592" s="599">
        <v>2.2950819672131146</v>
      </c>
      <c r="DA592" s="599">
        <v>2.622950819672131</v>
      </c>
      <c r="DB592" s="599">
        <v>1.3114754098360655</v>
      </c>
      <c r="DC592" s="592"/>
      <c r="DD592" s="827"/>
      <c r="DE592" s="597" t="s">
        <v>34</v>
      </c>
      <c r="DF592" s="599">
        <v>1.8633540372670807</v>
      </c>
      <c r="DG592" s="599">
        <v>17.805383022774325</v>
      </c>
      <c r="DH592" s="599">
        <v>38.302277432712216</v>
      </c>
      <c r="DI592" s="599">
        <v>30.020703933747413</v>
      </c>
      <c r="DJ592" s="599">
        <v>7.4534161490683228</v>
      </c>
      <c r="DK592" s="599">
        <v>3.3126293995859215</v>
      </c>
      <c r="DL592" s="599">
        <v>0.6211180124223602</v>
      </c>
      <c r="DM592" s="599">
        <v>0.6211180124223602</v>
      </c>
      <c r="DN592" s="599">
        <v>0</v>
      </c>
      <c r="DO592" s="599">
        <v>0</v>
      </c>
    </row>
    <row r="593" spans="1:119" ht="13.5" customHeight="1" x14ac:dyDescent="0.2">
      <c r="A593"/>
      <c r="B593" s="324"/>
      <c r="C593" s="592"/>
      <c r="D593" s="827"/>
      <c r="E593" s="601" t="s">
        <v>35</v>
      </c>
      <c r="F593" s="599">
        <v>2.2641509433962264</v>
      </c>
      <c r="G593" s="599">
        <v>12.345013477088949</v>
      </c>
      <c r="H593" s="599">
        <v>28.409703504043126</v>
      </c>
      <c r="I593" s="599">
        <v>32.614555256064691</v>
      </c>
      <c r="J593" s="599">
        <v>11.644204851752022</v>
      </c>
      <c r="K593" s="599">
        <v>8.4636118598382737</v>
      </c>
      <c r="L593" s="599">
        <v>1.5633423180592994</v>
      </c>
      <c r="M593" s="599">
        <v>1.5633423180592994</v>
      </c>
      <c r="N593" s="599">
        <v>0.80862533692722371</v>
      </c>
      <c r="O593" s="599">
        <v>0.32345013477088952</v>
      </c>
      <c r="P593" s="592"/>
      <c r="Q593" s="827"/>
      <c r="R593" s="597" t="s">
        <v>35</v>
      </c>
      <c r="S593" s="599">
        <v>1.6666666666666667</v>
      </c>
      <c r="T593" s="599">
        <v>9.25</v>
      </c>
      <c r="U593" s="599">
        <v>27.083333333333332</v>
      </c>
      <c r="V593" s="599">
        <v>35</v>
      </c>
      <c r="W593" s="599">
        <v>14.166666666666666</v>
      </c>
      <c r="X593" s="599">
        <v>9.5</v>
      </c>
      <c r="Y593" s="599">
        <v>1</v>
      </c>
      <c r="Z593" s="599">
        <v>1.25</v>
      </c>
      <c r="AA593" s="599">
        <v>0.83333333333333337</v>
      </c>
      <c r="AB593" s="599">
        <v>0.25</v>
      </c>
      <c r="AC593" s="592"/>
      <c r="AD593" s="827"/>
      <c r="AE593" s="597" t="s">
        <v>35</v>
      </c>
      <c r="AF593" s="599">
        <v>3.3587786259541987</v>
      </c>
      <c r="AG593" s="599">
        <v>18.015267175572518</v>
      </c>
      <c r="AH593" s="599">
        <v>30.839694656488547</v>
      </c>
      <c r="AI593" s="599">
        <v>28.244274809160309</v>
      </c>
      <c r="AJ593" s="599">
        <v>7.0229007633587788</v>
      </c>
      <c r="AK593" s="599">
        <v>6.5648854961832068</v>
      </c>
      <c r="AL593" s="599">
        <v>2.5954198473282442</v>
      </c>
      <c r="AM593" s="599">
        <v>2.1374045801526718</v>
      </c>
      <c r="AN593" s="599">
        <v>0.76335877862595414</v>
      </c>
      <c r="AO593" s="599">
        <v>0.45801526717557256</v>
      </c>
      <c r="AP593" s="591"/>
      <c r="AQ593" s="827"/>
      <c r="AR593" s="597" t="s">
        <v>35</v>
      </c>
      <c r="AS593" s="599">
        <v>2.2727272727272729</v>
      </c>
      <c r="AT593" s="599">
        <v>16.060606060606062</v>
      </c>
      <c r="AU593" s="599">
        <v>29.393939393939394</v>
      </c>
      <c r="AV593" s="599">
        <v>28.787878787878789</v>
      </c>
      <c r="AW593" s="599">
        <v>11.212121212121213</v>
      </c>
      <c r="AX593" s="599">
        <v>7.7272727272727266</v>
      </c>
      <c r="AY593" s="599">
        <v>1.8181818181818181</v>
      </c>
      <c r="AZ593" s="599">
        <v>1.5151515151515151</v>
      </c>
      <c r="BA593" s="599">
        <v>0.75757575757575757</v>
      </c>
      <c r="BB593" s="599">
        <v>0.45454545454545453</v>
      </c>
      <c r="BC593" s="592"/>
      <c r="BD593" s="827"/>
      <c r="BE593" s="597" t="s">
        <v>35</v>
      </c>
      <c r="BF593" s="599">
        <v>2.2594142259414229</v>
      </c>
      <c r="BG593" s="599">
        <v>10.292887029288703</v>
      </c>
      <c r="BH593" s="599">
        <v>27.866108786610877</v>
      </c>
      <c r="BI593" s="599">
        <v>34.728033472803347</v>
      </c>
      <c r="BJ593" s="599">
        <v>11.882845188284518</v>
      </c>
      <c r="BK593" s="599">
        <v>8.8702928870292901</v>
      </c>
      <c r="BL593" s="599">
        <v>1.4225941422594142</v>
      </c>
      <c r="BM593" s="599">
        <v>1.5899581589958158</v>
      </c>
      <c r="BN593" s="599">
        <v>0.83682008368200833</v>
      </c>
      <c r="BO593" s="599">
        <v>0.2510460251046025</v>
      </c>
      <c r="BP593"/>
      <c r="BQ593" s="827"/>
      <c r="BR593" s="597" t="s">
        <v>35</v>
      </c>
      <c r="BS593" s="599">
        <v>2.5706940874035991</v>
      </c>
      <c r="BT593" s="599">
        <v>15.681233933161954</v>
      </c>
      <c r="BU593" s="599">
        <v>30.077120822622106</v>
      </c>
      <c r="BV593" s="599">
        <v>31.105398457583551</v>
      </c>
      <c r="BW593" s="599">
        <v>8.7403598971722367</v>
      </c>
      <c r="BX593" s="599">
        <v>7.9691516709511561</v>
      </c>
      <c r="BY593" s="599">
        <v>1.7994858611825193</v>
      </c>
      <c r="BZ593" s="599">
        <v>0.77120822622107965</v>
      </c>
      <c r="CA593" s="599">
        <v>0.77120822622107965</v>
      </c>
      <c r="CB593" s="599">
        <v>0.51413881748071977</v>
      </c>
      <c r="CC593" s="592"/>
      <c r="CD593" s="827"/>
      <c r="CE593" s="597" t="s">
        <v>35</v>
      </c>
      <c r="CF593" s="599">
        <v>2.1828103683492497</v>
      </c>
      <c r="CG593" s="599">
        <v>11.459754433833561</v>
      </c>
      <c r="CH593" s="599">
        <v>27.967257844474762</v>
      </c>
      <c r="CI593" s="599">
        <v>33.015006821282398</v>
      </c>
      <c r="CJ593" s="599">
        <v>12.414733969986358</v>
      </c>
      <c r="CK593" s="599">
        <v>8.5948158253751714</v>
      </c>
      <c r="CL593" s="599">
        <v>1.5006821282401093</v>
      </c>
      <c r="CM593" s="599">
        <v>1.7735334242837655</v>
      </c>
      <c r="CN593" s="599">
        <v>0.81855388813096863</v>
      </c>
      <c r="CO593" s="599">
        <v>0.27285129604365621</v>
      </c>
      <c r="CP593"/>
      <c r="CQ593" s="827"/>
      <c r="CR593" s="597" t="s">
        <v>35</v>
      </c>
      <c r="CS593" s="599">
        <v>3.0741410488245928</v>
      </c>
      <c r="CT593" s="599">
        <v>7.4141048824593128</v>
      </c>
      <c r="CU593" s="599">
        <v>18.264014466546115</v>
      </c>
      <c r="CV593" s="599">
        <v>32.730560578661844</v>
      </c>
      <c r="CW593" s="599">
        <v>14.285714285714285</v>
      </c>
      <c r="CX593" s="599">
        <v>13.743218806509946</v>
      </c>
      <c r="CY593" s="599">
        <v>3.2549728752260401</v>
      </c>
      <c r="CZ593" s="599">
        <v>4.3399638336347195</v>
      </c>
      <c r="DA593" s="599">
        <v>1.9891500904159132</v>
      </c>
      <c r="DB593" s="599">
        <v>0.9041591320072333</v>
      </c>
      <c r="DC593" s="592"/>
      <c r="DD593" s="827"/>
      <c r="DE593" s="597" t="s">
        <v>35</v>
      </c>
      <c r="DF593" s="599">
        <v>1.9201228878648235</v>
      </c>
      <c r="DG593" s="599">
        <v>14.439324116743471</v>
      </c>
      <c r="DH593" s="599">
        <v>32.718894009216591</v>
      </c>
      <c r="DI593" s="599">
        <v>32.565284178187405</v>
      </c>
      <c r="DJ593" s="599">
        <v>10.522273425499233</v>
      </c>
      <c r="DK593" s="599">
        <v>6.2211981566820276</v>
      </c>
      <c r="DL593" s="599">
        <v>0.84485407066052232</v>
      </c>
      <c r="DM593" s="599">
        <v>0.38402457757296465</v>
      </c>
      <c r="DN593" s="599">
        <v>0.30721966205837176</v>
      </c>
      <c r="DO593" s="599">
        <v>7.6804915514592939E-2</v>
      </c>
    </row>
    <row r="594" spans="1:119" ht="13.5" customHeight="1" x14ac:dyDescent="0.2">
      <c r="A594"/>
      <c r="B594" s="324"/>
      <c r="C594" s="592"/>
      <c r="D594" s="827"/>
      <c r="E594" s="601" t="s">
        <v>36</v>
      </c>
      <c r="F594" s="599">
        <v>1.2981980236388297</v>
      </c>
      <c r="G594" s="599">
        <v>8.3898469288897513</v>
      </c>
      <c r="H594" s="599">
        <v>23.27068397597365</v>
      </c>
      <c r="I594" s="599">
        <v>35.59387715559</v>
      </c>
      <c r="J594" s="599">
        <v>15.597752373571014</v>
      </c>
      <c r="K594" s="599">
        <v>10.986242976167409</v>
      </c>
      <c r="L594" s="599">
        <v>2.1507459794613446</v>
      </c>
      <c r="M594" s="599">
        <v>1.6469676419298585</v>
      </c>
      <c r="N594" s="599">
        <v>0.77504359620228636</v>
      </c>
      <c r="O594" s="599">
        <v>0.29064134857585738</v>
      </c>
      <c r="P594" s="592"/>
      <c r="Q594" s="827"/>
      <c r="R594" s="597" t="s">
        <v>36</v>
      </c>
      <c r="S594" s="599">
        <v>0.88603727467155524</v>
      </c>
      <c r="T594" s="599">
        <v>5.7134127711579596</v>
      </c>
      <c r="U594" s="599">
        <v>20.226092270088603</v>
      </c>
      <c r="V594" s="599">
        <v>37.121906507791017</v>
      </c>
      <c r="W594" s="599">
        <v>17.69019248395967</v>
      </c>
      <c r="X594" s="599">
        <v>12.832263978001833</v>
      </c>
      <c r="Y594" s="599">
        <v>2.4442407577146348</v>
      </c>
      <c r="Z594" s="599">
        <v>1.8637335777574089</v>
      </c>
      <c r="AA594" s="599">
        <v>0.88603727467155524</v>
      </c>
      <c r="AB594" s="599">
        <v>0.33608310418576232</v>
      </c>
      <c r="AC594" s="592"/>
      <c r="AD594" s="827"/>
      <c r="AE594" s="597" t="s">
        <v>36</v>
      </c>
      <c r="AF594" s="599">
        <v>2.0127118644067794</v>
      </c>
      <c r="AG594" s="599">
        <v>13.029661016949154</v>
      </c>
      <c r="AH594" s="599">
        <v>28.548728813559322</v>
      </c>
      <c r="AI594" s="599">
        <v>32.944915254237287</v>
      </c>
      <c r="AJ594" s="599">
        <v>11.970338983050848</v>
      </c>
      <c r="AK594" s="599">
        <v>7.7860169491525424</v>
      </c>
      <c r="AL594" s="599">
        <v>1.6419491525423731</v>
      </c>
      <c r="AM594" s="599">
        <v>1.2711864406779663</v>
      </c>
      <c r="AN594" s="599">
        <v>0.5826271186440678</v>
      </c>
      <c r="AO594" s="599">
        <v>0.21186440677966101</v>
      </c>
      <c r="AP594" s="591"/>
      <c r="AQ594" s="827"/>
      <c r="AR594" s="597" t="s">
        <v>36</v>
      </c>
      <c r="AS594" s="599">
        <v>1.6216216216216217</v>
      </c>
      <c r="AT594" s="599">
        <v>10.930930930930931</v>
      </c>
      <c r="AU594" s="599">
        <v>25.225225225225223</v>
      </c>
      <c r="AV594" s="599">
        <v>33.093093093093096</v>
      </c>
      <c r="AW594" s="599">
        <v>14.054054054054054</v>
      </c>
      <c r="AX594" s="599">
        <v>9.8498498498498499</v>
      </c>
      <c r="AY594" s="599">
        <v>1.7417417417417418</v>
      </c>
      <c r="AZ594" s="599">
        <v>1.9219219219219219</v>
      </c>
      <c r="BA594" s="599">
        <v>1.2012012012012012</v>
      </c>
      <c r="BB594" s="599">
        <v>0.36036036036036034</v>
      </c>
      <c r="BC594" s="592"/>
      <c r="BD594" s="827"/>
      <c r="BE594" s="597" t="s">
        <v>36</v>
      </c>
      <c r="BF594" s="599">
        <v>1.1441647597254003</v>
      </c>
      <c r="BG594" s="599">
        <v>7.1796338672768885</v>
      </c>
      <c r="BH594" s="599">
        <v>22.339816933638442</v>
      </c>
      <c r="BI594" s="599">
        <v>36.784897025171624</v>
      </c>
      <c r="BJ594" s="599">
        <v>16.33295194508009</v>
      </c>
      <c r="BK594" s="599">
        <v>11.527459954233411</v>
      </c>
      <c r="BL594" s="599">
        <v>2.345537757437071</v>
      </c>
      <c r="BM594" s="599">
        <v>1.5160183066361557</v>
      </c>
      <c r="BN594" s="599">
        <v>0.57208237986270016</v>
      </c>
      <c r="BO594" s="599">
        <v>0.25743707093821511</v>
      </c>
      <c r="BP594"/>
      <c r="BQ594" s="827"/>
      <c r="BR594" s="597" t="s">
        <v>36</v>
      </c>
      <c r="BS594" s="599">
        <v>1.8487394957983194</v>
      </c>
      <c r="BT594" s="599">
        <v>10.252100840336134</v>
      </c>
      <c r="BU594" s="599">
        <v>29.915966386554622</v>
      </c>
      <c r="BV594" s="599">
        <v>33.277310924369743</v>
      </c>
      <c r="BW594" s="599">
        <v>12.941176470588237</v>
      </c>
      <c r="BX594" s="599">
        <v>7.73109243697479</v>
      </c>
      <c r="BY594" s="599">
        <v>1.5126050420168067</v>
      </c>
      <c r="BZ594" s="599">
        <v>1.5126050420168067</v>
      </c>
      <c r="CA594" s="599">
        <v>0.67226890756302526</v>
      </c>
      <c r="CB594" s="599">
        <v>0.33613445378151263</v>
      </c>
      <c r="CC594" s="592"/>
      <c r="CD594" s="827"/>
      <c r="CE594" s="597" t="s">
        <v>36</v>
      </c>
      <c r="CF594" s="599">
        <v>1.2264564169951819</v>
      </c>
      <c r="CG594" s="599">
        <v>8.1471747700394204</v>
      </c>
      <c r="CH594" s="599">
        <v>22.404730617608408</v>
      </c>
      <c r="CI594" s="599">
        <v>35.89575120455541</v>
      </c>
      <c r="CJ594" s="599">
        <v>15.943933420937363</v>
      </c>
      <c r="CK594" s="599">
        <v>11.410424879544459</v>
      </c>
      <c r="CL594" s="599">
        <v>2.2339027595269383</v>
      </c>
      <c r="CM594" s="599">
        <v>1.6644765659220324</v>
      </c>
      <c r="CN594" s="599">
        <v>0.78843626806833111</v>
      </c>
      <c r="CO594" s="599">
        <v>0.28471309680245294</v>
      </c>
      <c r="CP594"/>
      <c r="CQ594" s="827"/>
      <c r="CR594" s="597" t="s">
        <v>36</v>
      </c>
      <c r="CS594" s="599">
        <v>1.4318010550113038</v>
      </c>
      <c r="CT594" s="599">
        <v>4.5968349660889221</v>
      </c>
      <c r="CU594" s="599">
        <v>15.674453654860587</v>
      </c>
      <c r="CV594" s="599">
        <v>30.821401657874908</v>
      </c>
      <c r="CW594" s="599">
        <v>19.140919366993216</v>
      </c>
      <c r="CX594" s="599">
        <v>16.654107008289373</v>
      </c>
      <c r="CY594" s="599">
        <v>4.4461190655614162</v>
      </c>
      <c r="CZ594" s="599">
        <v>4.069329314242653</v>
      </c>
      <c r="DA594" s="599">
        <v>2.4114544084400906</v>
      </c>
      <c r="DB594" s="599">
        <v>0.75357950263752826</v>
      </c>
      <c r="DC594" s="592"/>
      <c r="DD594" s="827"/>
      <c r="DE594" s="597" t="s">
        <v>36</v>
      </c>
      <c r="DF594" s="599">
        <v>1.2519561815336464</v>
      </c>
      <c r="DG594" s="599">
        <v>9.7026604068857587</v>
      </c>
      <c r="DH594" s="599">
        <v>25.89984350547731</v>
      </c>
      <c r="DI594" s="599">
        <v>37.245696400625974</v>
      </c>
      <c r="DJ594" s="599">
        <v>14.371413667188316</v>
      </c>
      <c r="DK594" s="599">
        <v>9.0245174752217014</v>
      </c>
      <c r="DL594" s="599">
        <v>1.3562858633281167</v>
      </c>
      <c r="DM594" s="599">
        <v>0.80855503390714656</v>
      </c>
      <c r="DN594" s="599">
        <v>0.20865936358894105</v>
      </c>
      <c r="DO594" s="599">
        <v>0.13041210224308816</v>
      </c>
    </row>
    <row r="595" spans="1:119" ht="13.5" customHeight="1" x14ac:dyDescent="0.2">
      <c r="A595"/>
      <c r="B595" s="324"/>
      <c r="C595" s="592"/>
      <c r="D595" s="827"/>
      <c r="E595" s="601" t="s">
        <v>37</v>
      </c>
      <c r="F595" s="599">
        <v>1.4809992676377248</v>
      </c>
      <c r="G595" s="599">
        <v>4.8254536577426972</v>
      </c>
      <c r="H595" s="599">
        <v>17.446496867116934</v>
      </c>
      <c r="I595" s="599">
        <v>35.478883554398244</v>
      </c>
      <c r="J595" s="599">
        <v>18.846122548620716</v>
      </c>
      <c r="K595" s="599">
        <v>14.492635690454877</v>
      </c>
      <c r="L595" s="599">
        <v>3.5478883554398246</v>
      </c>
      <c r="M595" s="599">
        <v>2.213361542843193</v>
      </c>
      <c r="N595" s="599">
        <v>1.334526812596631</v>
      </c>
      <c r="O595" s="599">
        <v>0.33363170314915774</v>
      </c>
      <c r="P595" s="592"/>
      <c r="Q595" s="827"/>
      <c r="R595" s="597" t="s">
        <v>37</v>
      </c>
      <c r="S595" s="599">
        <v>1.4137483787289236</v>
      </c>
      <c r="T595" s="599">
        <v>2.6977950713359276</v>
      </c>
      <c r="U595" s="599">
        <v>13.968871595330739</v>
      </c>
      <c r="V595" s="599">
        <v>35.175097276264594</v>
      </c>
      <c r="W595" s="599">
        <v>21.258106355382619</v>
      </c>
      <c r="X595" s="599">
        <v>16.744487678339816</v>
      </c>
      <c r="Y595" s="599">
        <v>4.4876783398184177</v>
      </c>
      <c r="Z595" s="599">
        <v>2.4643320363164722</v>
      </c>
      <c r="AA595" s="599">
        <v>1.4785992217898831</v>
      </c>
      <c r="AB595" s="599">
        <v>0.31128404669260701</v>
      </c>
      <c r="AC595" s="592"/>
      <c r="AD595" s="827"/>
      <c r="AE595" s="597" t="s">
        <v>37</v>
      </c>
      <c r="AF595" s="599">
        <v>1.5942345490281722</v>
      </c>
      <c r="AG595" s="599">
        <v>8.4079493339157025</v>
      </c>
      <c r="AH595" s="599">
        <v>23.302031011137803</v>
      </c>
      <c r="AI595" s="599">
        <v>35.990390915046952</v>
      </c>
      <c r="AJ595" s="599">
        <v>14.78488753002839</v>
      </c>
      <c r="AK595" s="599">
        <v>10.701026424983622</v>
      </c>
      <c r="AL595" s="599">
        <v>1.9654946494867875</v>
      </c>
      <c r="AM595" s="599">
        <v>1.7907840139768507</v>
      </c>
      <c r="AN595" s="599">
        <v>1.0919414719371043</v>
      </c>
      <c r="AO595" s="599">
        <v>0.37126010045861541</v>
      </c>
      <c r="AP595" s="591"/>
      <c r="AQ595" s="827"/>
      <c r="AR595" s="597" t="s">
        <v>37</v>
      </c>
      <c r="AS595" s="599">
        <v>1.8306636155606408</v>
      </c>
      <c r="AT595" s="599">
        <v>6.6361556064073222</v>
      </c>
      <c r="AU595" s="599">
        <v>20.59496567505721</v>
      </c>
      <c r="AV595" s="599">
        <v>33.89588100686499</v>
      </c>
      <c r="AW595" s="599">
        <v>16.847826086956523</v>
      </c>
      <c r="AX595" s="599">
        <v>12.700228832951947</v>
      </c>
      <c r="AY595" s="599">
        <v>3.4324942791762014</v>
      </c>
      <c r="AZ595" s="599">
        <v>2.2597254004576661</v>
      </c>
      <c r="BA595" s="599">
        <v>1.4302059496567507</v>
      </c>
      <c r="BB595" s="599">
        <v>0.37185354691075517</v>
      </c>
      <c r="BC595" s="592"/>
      <c r="BD595" s="827"/>
      <c r="BE595" s="597" t="s">
        <v>37</v>
      </c>
      <c r="BF595" s="599">
        <v>1.3419765722733992</v>
      </c>
      <c r="BG595" s="599">
        <v>4.1055384965313317</v>
      </c>
      <c r="BH595" s="599">
        <v>16.194700329807802</v>
      </c>
      <c r="BI595" s="599">
        <v>36.108267940407138</v>
      </c>
      <c r="BJ595" s="599">
        <v>19.640623223018309</v>
      </c>
      <c r="BK595" s="599">
        <v>15.205276924826567</v>
      </c>
      <c r="BL595" s="599">
        <v>3.5937677698168997</v>
      </c>
      <c r="BM595" s="599">
        <v>2.1949277834641192</v>
      </c>
      <c r="BN595" s="599">
        <v>1.2964858410098943</v>
      </c>
      <c r="BO595" s="599">
        <v>0.3184351188445354</v>
      </c>
      <c r="BP595"/>
      <c r="BQ595" s="827"/>
      <c r="BR595" s="597" t="s">
        <v>37</v>
      </c>
      <c r="BS595" s="599">
        <v>2.106430155210643</v>
      </c>
      <c r="BT595" s="599">
        <v>10.975609756097562</v>
      </c>
      <c r="BU595" s="599">
        <v>23.725055432372503</v>
      </c>
      <c r="BV595" s="599">
        <v>33.037694013303771</v>
      </c>
      <c r="BW595" s="599">
        <v>14.079822616407982</v>
      </c>
      <c r="BX595" s="599">
        <v>9.9778270509977833</v>
      </c>
      <c r="BY595" s="599">
        <v>2.7716186252771622</v>
      </c>
      <c r="BZ595" s="599">
        <v>1.9955654101995564</v>
      </c>
      <c r="CA595" s="599">
        <v>1.2195121951219512</v>
      </c>
      <c r="CB595" s="599">
        <v>0.11086474501108648</v>
      </c>
      <c r="CC595" s="592"/>
      <c r="CD595" s="827"/>
      <c r="CE595" s="597" t="s">
        <v>37</v>
      </c>
      <c r="CF595" s="599">
        <v>1.4314569245630984</v>
      </c>
      <c r="CG595" s="599">
        <v>4.3382804953016603</v>
      </c>
      <c r="CH595" s="599">
        <v>16.949152542372879</v>
      </c>
      <c r="CI595" s="599">
        <v>35.672257837885304</v>
      </c>
      <c r="CJ595" s="599">
        <v>19.223676121893387</v>
      </c>
      <c r="CK595" s="599">
        <v>14.850267849301835</v>
      </c>
      <c r="CL595" s="599">
        <v>3.6093791165364015</v>
      </c>
      <c r="CM595" s="599">
        <v>2.2306138579081409</v>
      </c>
      <c r="CN595" s="599">
        <v>1.3436374813383682</v>
      </c>
      <c r="CO595" s="599">
        <v>0.35127777289891982</v>
      </c>
      <c r="CP595"/>
      <c r="CQ595" s="827"/>
      <c r="CR595" s="597" t="s">
        <v>37</v>
      </c>
      <c r="CS595" s="599">
        <v>1.6827783745076978</v>
      </c>
      <c r="CT595" s="599">
        <v>3.4371643394199785</v>
      </c>
      <c r="CU595" s="599">
        <v>12.531328320802004</v>
      </c>
      <c r="CV595" s="599">
        <v>29.072681704260649</v>
      </c>
      <c r="CW595" s="599">
        <v>19.262441818832794</v>
      </c>
      <c r="CX595" s="599">
        <v>17.973505191550306</v>
      </c>
      <c r="CY595" s="599">
        <v>7.1965628356605809</v>
      </c>
      <c r="CZ595" s="599">
        <v>4.4396706050841388</v>
      </c>
      <c r="DA595" s="599">
        <v>3.580379520229144</v>
      </c>
      <c r="DB595" s="599">
        <v>0.82348728965270324</v>
      </c>
      <c r="DC595" s="592"/>
      <c r="DD595" s="827"/>
      <c r="DE595" s="597" t="s">
        <v>37</v>
      </c>
      <c r="DF595" s="599">
        <v>1.4216512215669754</v>
      </c>
      <c r="DG595" s="599">
        <v>5.2337826453243466</v>
      </c>
      <c r="DH595" s="599">
        <v>18.892165122156698</v>
      </c>
      <c r="DI595" s="599">
        <v>37.363100252737993</v>
      </c>
      <c r="DJ595" s="599">
        <v>18.723673125526538</v>
      </c>
      <c r="DK595" s="599">
        <v>13.468828980623421</v>
      </c>
      <c r="DL595" s="599">
        <v>2.4747262005054762</v>
      </c>
      <c r="DM595" s="599">
        <v>1.5585509688289807</v>
      </c>
      <c r="DN595" s="599">
        <v>0.67396798652064027</v>
      </c>
      <c r="DO595" s="599">
        <v>0.18955349620893008</v>
      </c>
    </row>
    <row r="596" spans="1:119" ht="13.5" customHeight="1" x14ac:dyDescent="0.2">
      <c r="A596"/>
      <c r="B596" s="324"/>
      <c r="C596" s="592"/>
      <c r="D596" s="827"/>
      <c r="E596" s="601" t="s">
        <v>38</v>
      </c>
      <c r="F596" s="599">
        <v>1.6643092880716643</v>
      </c>
      <c r="G596" s="599">
        <v>2.5789721829325791</v>
      </c>
      <c r="H596" s="599">
        <v>10.839226779820839</v>
      </c>
      <c r="I596" s="599">
        <v>29.641678453559638</v>
      </c>
      <c r="J596" s="599">
        <v>21.414427157001413</v>
      </c>
      <c r="K596" s="599">
        <v>20.287600188590289</v>
      </c>
      <c r="L596" s="599">
        <v>6.487505893446488</v>
      </c>
      <c r="M596" s="599">
        <v>4.4413012729844414</v>
      </c>
      <c r="N596" s="599">
        <v>1.914191419141914</v>
      </c>
      <c r="O596" s="599">
        <v>0.73078736445073078</v>
      </c>
      <c r="P596" s="592"/>
      <c r="Q596" s="827"/>
      <c r="R596" s="597" t="s">
        <v>38</v>
      </c>
      <c r="S596" s="599">
        <v>1.6642268279528467</v>
      </c>
      <c r="T596" s="599">
        <v>1.1248940596347947</v>
      </c>
      <c r="U596" s="599">
        <v>7.4119731874566606</v>
      </c>
      <c r="V596" s="599">
        <v>26.67385777024424</v>
      </c>
      <c r="W596" s="599">
        <v>22.605747746359501</v>
      </c>
      <c r="X596" s="599">
        <v>23.776870328992988</v>
      </c>
      <c r="Y596" s="599">
        <v>8.1670390631019352</v>
      </c>
      <c r="Z596" s="599">
        <v>5.5011942368441327</v>
      </c>
      <c r="AA596" s="599">
        <v>2.2651976269358194</v>
      </c>
      <c r="AB596" s="599">
        <v>0.80899915247707832</v>
      </c>
      <c r="AC596" s="592"/>
      <c r="AD596" s="827"/>
      <c r="AE596" s="597" t="s">
        <v>38</v>
      </c>
      <c r="AF596" s="599">
        <v>1.6644393147855669</v>
      </c>
      <c r="AG596" s="599">
        <v>4.8718260235694322</v>
      </c>
      <c r="AH596" s="599">
        <v>16.243469809257686</v>
      </c>
      <c r="AI596" s="599">
        <v>34.321467622403112</v>
      </c>
      <c r="AJ596" s="599">
        <v>19.535900862592637</v>
      </c>
      <c r="AK596" s="599">
        <v>14.785566759810473</v>
      </c>
      <c r="AL596" s="599">
        <v>3.8391446968776575</v>
      </c>
      <c r="AM596" s="599">
        <v>2.7700157939497023</v>
      </c>
      <c r="AN596" s="599">
        <v>1.3607095128173976</v>
      </c>
      <c r="AO596" s="599">
        <v>0.60745960393633824</v>
      </c>
      <c r="AP596" s="591"/>
      <c r="AQ596" s="827"/>
      <c r="AR596" s="597" t="s">
        <v>38</v>
      </c>
      <c r="AS596" s="599">
        <v>1.8799272286234081</v>
      </c>
      <c r="AT596" s="599">
        <v>4.2449969678593087</v>
      </c>
      <c r="AU596" s="599">
        <v>13.523347483323226</v>
      </c>
      <c r="AV596" s="599">
        <v>31.29169193450576</v>
      </c>
      <c r="AW596" s="599">
        <v>19.365271881948658</v>
      </c>
      <c r="AX596" s="599">
        <v>16.737416616130986</v>
      </c>
      <c r="AY596" s="599">
        <v>5.922781483727511</v>
      </c>
      <c r="AZ596" s="599">
        <v>4.2045684253082678</v>
      </c>
      <c r="BA596" s="599">
        <v>2.1427127552051748</v>
      </c>
      <c r="BB596" s="599">
        <v>0.6872852233676976</v>
      </c>
      <c r="BC596" s="592"/>
      <c r="BD596" s="827"/>
      <c r="BE596" s="597" t="s">
        <v>38</v>
      </c>
      <c r="BF596" s="599">
        <v>1.5987210231814548</v>
      </c>
      <c r="BG596" s="599">
        <v>2.0721884031236546</v>
      </c>
      <c r="BH596" s="599">
        <v>10.022751029945274</v>
      </c>
      <c r="BI596" s="599">
        <v>29.139765110988129</v>
      </c>
      <c r="BJ596" s="599">
        <v>22.037754411855133</v>
      </c>
      <c r="BK596" s="599">
        <v>21.367521367521366</v>
      </c>
      <c r="BL596" s="599">
        <v>6.6592879542519832</v>
      </c>
      <c r="BM596" s="599">
        <v>4.5133124269814919</v>
      </c>
      <c r="BN596" s="599">
        <v>1.8446781036709092</v>
      </c>
      <c r="BO596" s="599">
        <v>0.74402016848060015</v>
      </c>
      <c r="BP596"/>
      <c r="BQ596" s="827"/>
      <c r="BR596" s="597" t="s">
        <v>38</v>
      </c>
      <c r="BS596" s="599">
        <v>1.8446601941747571</v>
      </c>
      <c r="BT596" s="599">
        <v>5.0485436893203879</v>
      </c>
      <c r="BU596" s="599">
        <v>17.66990291262136</v>
      </c>
      <c r="BV596" s="599">
        <v>33.495145631067963</v>
      </c>
      <c r="BW596" s="599">
        <v>15.728155339805824</v>
      </c>
      <c r="BX596" s="599">
        <v>14.951456310679612</v>
      </c>
      <c r="BY596" s="599">
        <v>4.6601941747572813</v>
      </c>
      <c r="BZ596" s="599">
        <v>4.2718446601941746</v>
      </c>
      <c r="CA596" s="599">
        <v>1.650485436893204</v>
      </c>
      <c r="CB596" s="599">
        <v>0.67961165048543692</v>
      </c>
      <c r="CC596" s="592"/>
      <c r="CD596" s="827"/>
      <c r="CE596" s="597" t="s">
        <v>38</v>
      </c>
      <c r="CF596" s="599">
        <v>1.6551040634291376</v>
      </c>
      <c r="CG596" s="599">
        <v>2.4529236868186324</v>
      </c>
      <c r="CH596" s="599">
        <v>10.490584737363728</v>
      </c>
      <c r="CI596" s="599">
        <v>29.44499504459861</v>
      </c>
      <c r="CJ596" s="599">
        <v>21.704658077304263</v>
      </c>
      <c r="CK596" s="599">
        <v>20.559960356788899</v>
      </c>
      <c r="CL596" s="599">
        <v>6.5807730426164515</v>
      </c>
      <c r="CM596" s="599">
        <v>4.4499504459861248</v>
      </c>
      <c r="CN596" s="599">
        <v>1.9276511397423191</v>
      </c>
      <c r="CO596" s="599">
        <v>0.73339940535183346</v>
      </c>
      <c r="CP596"/>
      <c r="CQ596" s="827"/>
      <c r="CR596" s="597" t="s">
        <v>38</v>
      </c>
      <c r="CS596" s="599">
        <v>1.788451711803781</v>
      </c>
      <c r="CT596" s="599">
        <v>2.1716913643331628</v>
      </c>
      <c r="CU596" s="599">
        <v>8.6356668369954015</v>
      </c>
      <c r="CV596" s="599">
        <v>22.994379151762903</v>
      </c>
      <c r="CW596" s="599">
        <v>20.132856412876851</v>
      </c>
      <c r="CX596" s="599">
        <v>20.056208482370977</v>
      </c>
      <c r="CY596" s="599">
        <v>9.8620337250894217</v>
      </c>
      <c r="CZ596" s="599">
        <v>8.1757792539601422</v>
      </c>
      <c r="DA596" s="599">
        <v>4.3689320388349513</v>
      </c>
      <c r="DB596" s="599">
        <v>1.8140010219724068</v>
      </c>
      <c r="DC596" s="592"/>
      <c r="DD596" s="827"/>
      <c r="DE596" s="597" t="s">
        <v>38</v>
      </c>
      <c r="DF596" s="599">
        <v>1.6362164662349676</v>
      </c>
      <c r="DG596" s="599">
        <v>2.6711378353376505</v>
      </c>
      <c r="DH596" s="599">
        <v>11.337881591119334</v>
      </c>
      <c r="DI596" s="599">
        <v>31.145929694727105</v>
      </c>
      <c r="DJ596" s="599">
        <v>21.704440333024976</v>
      </c>
      <c r="DK596" s="599">
        <v>20.339962997224792</v>
      </c>
      <c r="DL596" s="599">
        <v>5.723866790009251</v>
      </c>
      <c r="DM596" s="599">
        <v>3.5962072155411655</v>
      </c>
      <c r="DN596" s="599">
        <v>1.3586956521739131</v>
      </c>
      <c r="DO596" s="599">
        <v>0.48566142460684553</v>
      </c>
    </row>
    <row r="597" spans="1:119" ht="13.5" customHeight="1" x14ac:dyDescent="0.2">
      <c r="A597"/>
      <c r="B597" s="324"/>
      <c r="C597" s="592"/>
      <c r="D597" s="827"/>
      <c r="E597" s="601" t="s">
        <v>39</v>
      </c>
      <c r="F597" s="599">
        <v>1.7833717425988298</v>
      </c>
      <c r="G597" s="599">
        <v>1.0210955504343202</v>
      </c>
      <c r="H597" s="599">
        <v>5.4139336996986351</v>
      </c>
      <c r="I597" s="599">
        <v>20.475093068604856</v>
      </c>
      <c r="J597" s="599">
        <v>20.297819535543344</v>
      </c>
      <c r="K597" s="599">
        <v>24.43538379719908</v>
      </c>
      <c r="L597" s="599">
        <v>11.962418010990959</v>
      </c>
      <c r="M597" s="599">
        <v>8.7750398865449384</v>
      </c>
      <c r="N597" s="599">
        <v>4.1162914376883535</v>
      </c>
      <c r="O597" s="599">
        <v>1.719553270696685</v>
      </c>
      <c r="P597" s="592"/>
      <c r="Q597" s="827"/>
      <c r="R597" s="597" t="s">
        <v>39</v>
      </c>
      <c r="S597" s="599">
        <v>1.6299371222758072</v>
      </c>
      <c r="T597" s="599">
        <v>0.45174287284048592</v>
      </c>
      <c r="U597" s="599">
        <v>2.8447591722117087</v>
      </c>
      <c r="V597" s="599">
        <v>16.01855808558696</v>
      </c>
      <c r="W597" s="599">
        <v>19.717965936145536</v>
      </c>
      <c r="X597" s="599">
        <v>26.445271961418715</v>
      </c>
      <c r="Y597" s="599">
        <v>14.431353397228497</v>
      </c>
      <c r="Z597" s="599">
        <v>10.963921616506928</v>
      </c>
      <c r="AA597" s="599">
        <v>5.3781820401684879</v>
      </c>
      <c r="AB597" s="599">
        <v>2.1183077956168734</v>
      </c>
      <c r="AC597" s="592"/>
      <c r="AD597" s="827"/>
      <c r="AE597" s="597" t="s">
        <v>39</v>
      </c>
      <c r="AF597" s="599">
        <v>1.9959404600811907</v>
      </c>
      <c r="AG597" s="599">
        <v>1.8098782138024356</v>
      </c>
      <c r="AH597" s="599">
        <v>8.9732746955345064</v>
      </c>
      <c r="AI597" s="599">
        <v>26.649188092016239</v>
      </c>
      <c r="AJ597" s="599">
        <v>21.101150202976996</v>
      </c>
      <c r="AK597" s="599">
        <v>21.650879566982407</v>
      </c>
      <c r="AL597" s="599">
        <v>8.5419485791610281</v>
      </c>
      <c r="AM597" s="599">
        <v>5.74255751014885</v>
      </c>
      <c r="AN597" s="599">
        <v>2.3680649526387008</v>
      </c>
      <c r="AO597" s="599">
        <v>1.1671177266576456</v>
      </c>
      <c r="AP597" s="591"/>
      <c r="AQ597" s="827"/>
      <c r="AR597" s="597" t="s">
        <v>39</v>
      </c>
      <c r="AS597" s="599">
        <v>2.1421616358325219</v>
      </c>
      <c r="AT597" s="599">
        <v>2.0058422590068159</v>
      </c>
      <c r="AU597" s="599">
        <v>7.6923076923076925</v>
      </c>
      <c r="AV597" s="599">
        <v>23.719571567672833</v>
      </c>
      <c r="AW597" s="599">
        <v>20.642648490749757</v>
      </c>
      <c r="AX597" s="599">
        <v>21.791626095423563</v>
      </c>
      <c r="AY597" s="599">
        <v>9.2502434274586172</v>
      </c>
      <c r="AZ597" s="599">
        <v>7.7117818889970779</v>
      </c>
      <c r="BA597" s="599">
        <v>3.563777994157741</v>
      </c>
      <c r="BB597" s="599">
        <v>1.4800389483933787</v>
      </c>
      <c r="BC597" s="592"/>
      <c r="BD597" s="827"/>
      <c r="BE597" s="597" t="s">
        <v>39</v>
      </c>
      <c r="BF597" s="599">
        <v>1.7035110533159949</v>
      </c>
      <c r="BG597" s="599">
        <v>0.80190723883831816</v>
      </c>
      <c r="BH597" s="599">
        <v>4.9068053749458169</v>
      </c>
      <c r="BI597" s="599">
        <v>19.752925877763328</v>
      </c>
      <c r="BJ597" s="599">
        <v>20.221066319895968</v>
      </c>
      <c r="BK597" s="599">
        <v>25.023840485478978</v>
      </c>
      <c r="BL597" s="599">
        <v>12.56610316428262</v>
      </c>
      <c r="BM597" s="599">
        <v>9.0117035110533159</v>
      </c>
      <c r="BN597" s="599">
        <v>4.2392717815344598</v>
      </c>
      <c r="BO597" s="599">
        <v>1.7728651928912007</v>
      </c>
      <c r="BP597"/>
      <c r="BQ597" s="827"/>
      <c r="BR597" s="597" t="s">
        <v>39</v>
      </c>
      <c r="BS597" s="599">
        <v>1.7740429505135387</v>
      </c>
      <c r="BT597" s="599">
        <v>2.3342670401493932</v>
      </c>
      <c r="BU597" s="599">
        <v>9.9906629318394025</v>
      </c>
      <c r="BV597" s="599">
        <v>24.463118580765638</v>
      </c>
      <c r="BW597" s="599">
        <v>20.354808590102706</v>
      </c>
      <c r="BX597" s="599">
        <v>20.448179271708682</v>
      </c>
      <c r="BY597" s="599">
        <v>9.3370681605975729</v>
      </c>
      <c r="BZ597" s="599">
        <v>6.2558356676003735</v>
      </c>
      <c r="CA597" s="599">
        <v>3.2679738562091507</v>
      </c>
      <c r="CB597" s="599">
        <v>1.7740429505135387</v>
      </c>
      <c r="CC597" s="592"/>
      <c r="CD597" s="827"/>
      <c r="CE597" s="597" t="s">
        <v>39</v>
      </c>
      <c r="CF597" s="599">
        <v>1.7837399572492074</v>
      </c>
      <c r="CG597" s="599">
        <v>0.96926365445566454</v>
      </c>
      <c r="CH597" s="599">
        <v>5.2332866514336258</v>
      </c>
      <c r="CI597" s="599">
        <v>20.317682612220832</v>
      </c>
      <c r="CJ597" s="599">
        <v>20.295570133411957</v>
      </c>
      <c r="CK597" s="599">
        <v>24.592761848603228</v>
      </c>
      <c r="CL597" s="599">
        <v>12.066042603375839</v>
      </c>
      <c r="CM597" s="599">
        <v>8.8744748286282906</v>
      </c>
      <c r="CN597" s="599">
        <v>4.1497751897987767</v>
      </c>
      <c r="CO597" s="599">
        <v>1.7174025208225843</v>
      </c>
      <c r="CP597"/>
      <c r="CQ597" s="827"/>
      <c r="CR597" s="597" t="s">
        <v>39</v>
      </c>
      <c r="CS597" s="599">
        <v>1.7284512167386856</v>
      </c>
      <c r="CT597" s="599">
        <v>0.90971116670457131</v>
      </c>
      <c r="CU597" s="599">
        <v>4.7304980668637704</v>
      </c>
      <c r="CV597" s="599">
        <v>15.988173754832841</v>
      </c>
      <c r="CW597" s="599">
        <v>16.488514896520353</v>
      </c>
      <c r="CX597" s="599">
        <v>22.105981350921084</v>
      </c>
      <c r="CY597" s="599">
        <v>14.691835342278829</v>
      </c>
      <c r="CZ597" s="599">
        <v>12.667727996361155</v>
      </c>
      <c r="DA597" s="599">
        <v>6.8683193086195136</v>
      </c>
      <c r="DB597" s="599">
        <v>3.8207869001591996</v>
      </c>
      <c r="DC597" s="592"/>
      <c r="DD597" s="827"/>
      <c r="DE597" s="597" t="s">
        <v>39</v>
      </c>
      <c r="DF597" s="599">
        <v>1.7935147849462367</v>
      </c>
      <c r="DG597" s="599">
        <v>1.0416666666666665</v>
      </c>
      <c r="DH597" s="599">
        <v>5.540154569892473</v>
      </c>
      <c r="DI597" s="599">
        <v>21.303763440860216</v>
      </c>
      <c r="DJ597" s="599">
        <v>21.001344086021508</v>
      </c>
      <c r="DK597" s="599">
        <v>24.865591397849464</v>
      </c>
      <c r="DL597" s="599">
        <v>11.458333333333332</v>
      </c>
      <c r="DM597" s="599">
        <v>8.0561155913978499</v>
      </c>
      <c r="DN597" s="599">
        <v>3.6080309139784945</v>
      </c>
      <c r="DO597" s="599">
        <v>1.3314852150537635</v>
      </c>
    </row>
    <row r="598" spans="1:119" ht="13.5" customHeight="1" x14ac:dyDescent="0.2">
      <c r="A598"/>
      <c r="B598" s="324"/>
      <c r="C598" s="592"/>
      <c r="D598" s="827"/>
      <c r="E598" s="601" t="s">
        <v>40</v>
      </c>
      <c r="F598" s="599">
        <v>1.4837092731829573</v>
      </c>
      <c r="G598" s="599">
        <v>0.30743525480367584</v>
      </c>
      <c r="H598" s="599">
        <v>1.6641604010025062</v>
      </c>
      <c r="I598" s="599">
        <v>9.3667502088554713</v>
      </c>
      <c r="J598" s="599">
        <v>13.470342522974102</v>
      </c>
      <c r="K598" s="599">
        <v>21.677527151211361</v>
      </c>
      <c r="L598" s="599">
        <v>17.059314954051796</v>
      </c>
      <c r="M598" s="599">
        <v>17.911445279866335</v>
      </c>
      <c r="N598" s="599">
        <v>11.55889724310777</v>
      </c>
      <c r="O598" s="599">
        <v>5.5004177109440269</v>
      </c>
      <c r="P598" s="592"/>
      <c r="Q598" s="827"/>
      <c r="R598" s="597" t="s">
        <v>40</v>
      </c>
      <c r="S598" s="599">
        <v>1.0628437248964961</v>
      </c>
      <c r="T598" s="599">
        <v>9.8869183711301989E-2</v>
      </c>
      <c r="U598" s="599">
        <v>0.76623617376259034</v>
      </c>
      <c r="V598" s="599">
        <v>5.8394611629487736</v>
      </c>
      <c r="W598" s="599">
        <v>10.918865476116913</v>
      </c>
      <c r="X598" s="599">
        <v>20.410307112401902</v>
      </c>
      <c r="Y598" s="599">
        <v>18.667737749490207</v>
      </c>
      <c r="Z598" s="599">
        <v>21.052956806525366</v>
      </c>
      <c r="AA598" s="599">
        <v>14.311314342210963</v>
      </c>
      <c r="AB598" s="599">
        <v>6.8714082679354878</v>
      </c>
      <c r="AC598" s="592"/>
      <c r="AD598" s="827"/>
      <c r="AE598" s="597" t="s">
        <v>40</v>
      </c>
      <c r="AF598" s="599">
        <v>1.9793334303594818</v>
      </c>
      <c r="AG598" s="599">
        <v>0.55304904671809052</v>
      </c>
      <c r="AH598" s="599">
        <v>2.7215834667442875</v>
      </c>
      <c r="AI598" s="599">
        <v>13.520593800029108</v>
      </c>
      <c r="AJ598" s="599">
        <v>16.475040023286276</v>
      </c>
      <c r="AK598" s="599">
        <v>23.169844273031583</v>
      </c>
      <c r="AL598" s="599">
        <v>15.165187017901324</v>
      </c>
      <c r="AM598" s="599">
        <v>14.21190510842672</v>
      </c>
      <c r="AN598" s="599">
        <v>8.3175665841944397</v>
      </c>
      <c r="AO598" s="599">
        <v>3.8858972493086887</v>
      </c>
      <c r="AP598" s="591"/>
      <c r="AQ598" s="827"/>
      <c r="AR598" s="597" t="s">
        <v>40</v>
      </c>
      <c r="AS598" s="599">
        <v>2.183173588924388</v>
      </c>
      <c r="AT598" s="599">
        <v>0.87859424920127793</v>
      </c>
      <c r="AU598" s="599">
        <v>3.1150159744408943</v>
      </c>
      <c r="AV598" s="599">
        <v>13.391906283280086</v>
      </c>
      <c r="AW598" s="599">
        <v>17.172523961661344</v>
      </c>
      <c r="AX598" s="599">
        <v>21.485623003194888</v>
      </c>
      <c r="AY598" s="599">
        <v>15.255591054313101</v>
      </c>
      <c r="AZ598" s="599">
        <v>14.084132055378063</v>
      </c>
      <c r="BA598" s="599">
        <v>8.49307774227902</v>
      </c>
      <c r="BB598" s="599">
        <v>3.9403620873269438</v>
      </c>
      <c r="BC598" s="592"/>
      <c r="BD598" s="827"/>
      <c r="BE598" s="597" t="s">
        <v>40</v>
      </c>
      <c r="BF598" s="599">
        <v>1.383316137414498</v>
      </c>
      <c r="BG598" s="599">
        <v>0.22545760250678284</v>
      </c>
      <c r="BH598" s="599">
        <v>1.4559211280522757</v>
      </c>
      <c r="BI598" s="599">
        <v>8.789025182467805</v>
      </c>
      <c r="BJ598" s="599">
        <v>12.9389735947113</v>
      </c>
      <c r="BK598" s="599">
        <v>21.705070885398754</v>
      </c>
      <c r="BL598" s="599">
        <v>17.318200924758301</v>
      </c>
      <c r="BM598" s="599">
        <v>18.460774198479115</v>
      </c>
      <c r="BN598" s="599">
        <v>11.998930031716917</v>
      </c>
      <c r="BO598" s="599">
        <v>5.7243303144942494</v>
      </c>
      <c r="BP598"/>
      <c r="BQ598" s="827"/>
      <c r="BR598" s="597" t="s">
        <v>40</v>
      </c>
      <c r="BS598" s="599">
        <v>1.8619934282584885</v>
      </c>
      <c r="BT598" s="599">
        <v>0.98576122672508226</v>
      </c>
      <c r="BU598" s="599">
        <v>3.3953997809419496</v>
      </c>
      <c r="BV598" s="599">
        <v>12.376779846659366</v>
      </c>
      <c r="BW598" s="599">
        <v>15.66265060240964</v>
      </c>
      <c r="BX598" s="599">
        <v>20.262869660460023</v>
      </c>
      <c r="BY598" s="599">
        <v>14.457831325301203</v>
      </c>
      <c r="BZ598" s="599">
        <v>14.238773274917854</v>
      </c>
      <c r="CA598" s="599">
        <v>10.733844468784227</v>
      </c>
      <c r="CB598" s="599">
        <v>6.024096385542169</v>
      </c>
      <c r="CC598" s="592"/>
      <c r="CD598" s="827"/>
      <c r="CE598" s="597" t="s">
        <v>40</v>
      </c>
      <c r="CF598" s="599">
        <v>1.4718047704398181</v>
      </c>
      <c r="CG598" s="599">
        <v>0.28608851509720112</v>
      </c>
      <c r="CH598" s="599">
        <v>1.6096787536191921</v>
      </c>
      <c r="CI598" s="599">
        <v>9.2720253688129048</v>
      </c>
      <c r="CJ598" s="599">
        <v>13.401351165035159</v>
      </c>
      <c r="CK598" s="599">
        <v>21.722046049910382</v>
      </c>
      <c r="CL598" s="599">
        <v>17.14118295877568</v>
      </c>
      <c r="CM598" s="599">
        <v>18.027023300703156</v>
      </c>
      <c r="CN598" s="599">
        <v>11.584861436646905</v>
      </c>
      <c r="CO598" s="599">
        <v>5.4839376809596034</v>
      </c>
      <c r="CP598"/>
      <c r="CQ598" s="827"/>
      <c r="CR598" s="597" t="s">
        <v>40</v>
      </c>
      <c r="CS598" s="599">
        <v>1.2253724171071601</v>
      </c>
      <c r="CT598" s="599">
        <v>0.16818837097549255</v>
      </c>
      <c r="CU598" s="599">
        <v>1.1292647765497357</v>
      </c>
      <c r="CV598" s="599">
        <v>7.6645843344545899</v>
      </c>
      <c r="CW598" s="599">
        <v>10.78808265257088</v>
      </c>
      <c r="CX598" s="599">
        <v>18.716962998558383</v>
      </c>
      <c r="CY598" s="599">
        <v>16.722729456991832</v>
      </c>
      <c r="CZ598" s="599">
        <v>19.798173954829409</v>
      </c>
      <c r="DA598" s="599">
        <v>14.968765016818836</v>
      </c>
      <c r="DB598" s="599">
        <v>8.8178760211436806</v>
      </c>
      <c r="DC598" s="592"/>
      <c r="DD598" s="827"/>
      <c r="DE598" s="597" t="s">
        <v>40</v>
      </c>
      <c r="DF598" s="599">
        <v>1.525443465434926</v>
      </c>
      <c r="DG598" s="599">
        <v>0.3299305205139153</v>
      </c>
      <c r="DH598" s="599">
        <v>1.7505725264914802</v>
      </c>
      <c r="DI598" s="599">
        <v>9.6417342700772437</v>
      </c>
      <c r="DJ598" s="599">
        <v>13.903660288009936</v>
      </c>
      <c r="DK598" s="599">
        <v>22.15580483639328</v>
      </c>
      <c r="DL598" s="599">
        <v>17.113690175833561</v>
      </c>
      <c r="DM598" s="599">
        <v>17.606645188836705</v>
      </c>
      <c r="DN598" s="599">
        <v>11.008034778558399</v>
      </c>
      <c r="DO598" s="599">
        <v>4.9644839498505604</v>
      </c>
    </row>
    <row r="599" spans="1:119" ht="13.5" customHeight="1" x14ac:dyDescent="0.2">
      <c r="A599"/>
      <c r="B599" s="324"/>
      <c r="C599" s="592"/>
      <c r="D599" s="828"/>
      <c r="E599" s="601" t="s">
        <v>41</v>
      </c>
      <c r="F599" s="599">
        <v>0.36227782180459644</v>
      </c>
      <c r="G599" s="599">
        <v>5.6605909656968191E-2</v>
      </c>
      <c r="H599" s="599">
        <v>0.32831427601041546</v>
      </c>
      <c r="I599" s="599">
        <v>2.4114117513868449</v>
      </c>
      <c r="J599" s="599">
        <v>5.3435978716177965</v>
      </c>
      <c r="K599" s="599">
        <v>11.660817389335447</v>
      </c>
      <c r="L599" s="599">
        <v>14.751500056605909</v>
      </c>
      <c r="M599" s="599">
        <v>22.178195403600139</v>
      </c>
      <c r="N599" s="599">
        <v>23.37824068832786</v>
      </c>
      <c r="O599" s="599">
        <v>19.529038831654024</v>
      </c>
      <c r="P599" s="592"/>
      <c r="Q599" s="828"/>
      <c r="R599" s="597" t="s">
        <v>41</v>
      </c>
      <c r="S599" s="599">
        <v>0.42016806722689076</v>
      </c>
      <c r="T599" s="599">
        <v>0</v>
      </c>
      <c r="U599" s="599">
        <v>0.10504201680672269</v>
      </c>
      <c r="V599" s="599">
        <v>1.2815126050420167</v>
      </c>
      <c r="W599" s="599">
        <v>3.2563025210084038</v>
      </c>
      <c r="X599" s="599">
        <v>8.7394957983193269</v>
      </c>
      <c r="Y599" s="599">
        <v>13.802521008403362</v>
      </c>
      <c r="Z599" s="599">
        <v>21.890756302521009</v>
      </c>
      <c r="AA599" s="599">
        <v>26.95378151260504</v>
      </c>
      <c r="AB599" s="599">
        <v>23.550420168067227</v>
      </c>
      <c r="AC599" s="592"/>
      <c r="AD599" s="828"/>
      <c r="AE599" s="597" t="s">
        <v>41</v>
      </c>
      <c r="AF599" s="599">
        <v>0.29462312791554135</v>
      </c>
      <c r="AG599" s="599">
        <v>0.12275963663147557</v>
      </c>
      <c r="AH599" s="599">
        <v>0.5892462558310827</v>
      </c>
      <c r="AI599" s="599">
        <v>3.7318929535968577</v>
      </c>
      <c r="AJ599" s="599">
        <v>7.7829609624355509</v>
      </c>
      <c r="AK599" s="599">
        <v>15.0748833783452</v>
      </c>
      <c r="AL599" s="599">
        <v>15.860545052786643</v>
      </c>
      <c r="AM599" s="599">
        <v>22.514117358212619</v>
      </c>
      <c r="AN599" s="599">
        <v>19.199607169162782</v>
      </c>
      <c r="AO599" s="599">
        <v>14.829364105082249</v>
      </c>
      <c r="AP599" s="591"/>
      <c r="AQ599" s="828"/>
      <c r="AR599" s="597" t="s">
        <v>41</v>
      </c>
      <c r="AS599" s="599">
        <v>1.0479041916167664</v>
      </c>
      <c r="AT599" s="599">
        <v>0.44910179640718562</v>
      </c>
      <c r="AU599" s="599">
        <v>1.6467065868263475</v>
      </c>
      <c r="AV599" s="599">
        <v>4.341317365269461</v>
      </c>
      <c r="AW599" s="599">
        <v>7.1856287425149699</v>
      </c>
      <c r="AX599" s="599">
        <v>14.820359281437126</v>
      </c>
      <c r="AY599" s="599">
        <v>20.209580838323355</v>
      </c>
      <c r="AZ599" s="599">
        <v>18.263473053892216</v>
      </c>
      <c r="BA599" s="599">
        <v>19.311377245508982</v>
      </c>
      <c r="BB599" s="599">
        <v>12.724550898203594</v>
      </c>
      <c r="BC599" s="592"/>
      <c r="BD599" s="828"/>
      <c r="BE599" s="597" t="s">
        <v>41</v>
      </c>
      <c r="BF599" s="599">
        <v>0.30618493570116351</v>
      </c>
      <c r="BG599" s="599">
        <v>2.4494794856093079E-2</v>
      </c>
      <c r="BH599" s="599">
        <v>0.2204531537048377</v>
      </c>
      <c r="BI599" s="599">
        <v>2.2535211267605635</v>
      </c>
      <c r="BJ599" s="599">
        <v>5.1928965094917334</v>
      </c>
      <c r="BK599" s="599">
        <v>11.402327005511328</v>
      </c>
      <c r="BL599" s="599">
        <v>14.304960195958358</v>
      </c>
      <c r="BM599" s="599">
        <v>22.498469075321495</v>
      </c>
      <c r="BN599" s="599">
        <v>23.710961420698101</v>
      </c>
      <c r="BO599" s="599">
        <v>20.085731781996326</v>
      </c>
      <c r="BP599"/>
      <c r="BQ599" s="828"/>
      <c r="BR599" s="597" t="s">
        <v>41</v>
      </c>
      <c r="BS599" s="599">
        <v>0.88105726872246704</v>
      </c>
      <c r="BT599" s="599">
        <v>0</v>
      </c>
      <c r="BU599" s="599">
        <v>0.88105726872246704</v>
      </c>
      <c r="BV599" s="599">
        <v>3.5242290748898681</v>
      </c>
      <c r="BW599" s="599">
        <v>7.0484581497797363</v>
      </c>
      <c r="BX599" s="599">
        <v>15.418502202643172</v>
      </c>
      <c r="BY599" s="599">
        <v>18.502202643171806</v>
      </c>
      <c r="BZ599" s="599">
        <v>16.740088105726873</v>
      </c>
      <c r="CA599" s="599">
        <v>23.348017621145374</v>
      </c>
      <c r="CB599" s="599">
        <v>13.656387665198238</v>
      </c>
      <c r="CC599" s="592"/>
      <c r="CD599" s="828"/>
      <c r="CE599" s="597" t="s">
        <v>41</v>
      </c>
      <c r="CF599" s="599">
        <v>0.34859400418312803</v>
      </c>
      <c r="CG599" s="599">
        <v>5.8099000697188007E-2</v>
      </c>
      <c r="CH599" s="599">
        <v>0.31373460376481527</v>
      </c>
      <c r="CI599" s="599">
        <v>2.3820590285847083</v>
      </c>
      <c r="CJ599" s="599">
        <v>5.2986288635835468</v>
      </c>
      <c r="CK599" s="599">
        <v>11.561701138740414</v>
      </c>
      <c r="CL599" s="599">
        <v>14.652567975830816</v>
      </c>
      <c r="CM599" s="599">
        <v>22.321636067859632</v>
      </c>
      <c r="CN599" s="599">
        <v>23.379037880548452</v>
      </c>
      <c r="CO599" s="599">
        <v>19.683941436207299</v>
      </c>
      <c r="CP599"/>
      <c r="CQ599" s="828"/>
      <c r="CR599" s="597" t="s">
        <v>41</v>
      </c>
      <c r="CS599" s="599">
        <v>0.29673590504451042</v>
      </c>
      <c r="CT599" s="599">
        <v>0</v>
      </c>
      <c r="CU599" s="599">
        <v>0.39564787339268048</v>
      </c>
      <c r="CV599" s="599">
        <v>2.4727992087042532</v>
      </c>
      <c r="CW599" s="599">
        <v>3.9564787339268048</v>
      </c>
      <c r="CX599" s="599">
        <v>10.286844708209692</v>
      </c>
      <c r="CY599" s="599">
        <v>13.056379821958458</v>
      </c>
      <c r="CZ599" s="599">
        <v>19.683481701285853</v>
      </c>
      <c r="DA599" s="599">
        <v>24.629080118694365</v>
      </c>
      <c r="DB599" s="599">
        <v>25.222551928783382</v>
      </c>
      <c r="DC599" s="592"/>
      <c r="DD599" s="828"/>
      <c r="DE599" s="597" t="s">
        <v>41</v>
      </c>
      <c r="DF599" s="599">
        <v>0.37074916901048327</v>
      </c>
      <c r="DG599" s="599">
        <v>6.3922270519048835E-2</v>
      </c>
      <c r="DH599" s="599">
        <v>0.3196113525952442</v>
      </c>
      <c r="DI599" s="599">
        <v>2.4034773715162361</v>
      </c>
      <c r="DJ599" s="599">
        <v>5.5228841728458198</v>
      </c>
      <c r="DK599" s="599">
        <v>11.838404500127844</v>
      </c>
      <c r="DL599" s="599">
        <v>14.970595755561236</v>
      </c>
      <c r="DM599" s="599">
        <v>22.500639222705189</v>
      </c>
      <c r="DN599" s="599">
        <v>23.216568652518539</v>
      </c>
      <c r="DO599" s="599">
        <v>18.793147532600358</v>
      </c>
    </row>
    <row r="600" spans="1:119" ht="13.5" customHeight="1" x14ac:dyDescent="0.2">
      <c r="A600"/>
      <c r="B600" s="324"/>
      <c r="C600" s="592"/>
      <c r="D600" s="592"/>
      <c r="E600" s="592"/>
      <c r="F600" s="592"/>
      <c r="G600" s="592"/>
      <c r="H600" s="592"/>
      <c r="I600" s="592"/>
      <c r="J600" s="592"/>
      <c r="K600" s="592"/>
      <c r="L600" s="592"/>
      <c r="M600" s="592"/>
      <c r="N600" s="592"/>
      <c r="O600" s="592"/>
      <c r="P600" s="592"/>
      <c r="Q600" s="592"/>
      <c r="R600" s="592"/>
      <c r="S600" s="592"/>
      <c r="T600" s="592"/>
      <c r="U600" s="592"/>
      <c r="V600" s="592"/>
      <c r="W600" s="592"/>
      <c r="X600" s="592"/>
      <c r="Y600" s="592"/>
      <c r="Z600" s="592"/>
      <c r="AA600" s="592"/>
      <c r="AB600" s="592"/>
      <c r="AC600" s="592"/>
      <c r="AD600" s="592"/>
      <c r="AE600" s="592"/>
      <c r="AF600" s="592"/>
      <c r="AG600" s="592"/>
      <c r="AH600" s="592"/>
      <c r="AI600" s="592"/>
      <c r="AJ600" s="592"/>
      <c r="AK600" s="592"/>
      <c r="AL600" s="592"/>
      <c r="AM600" s="592"/>
      <c r="AN600" s="592"/>
      <c r="AO600" s="592"/>
      <c r="AP600"/>
      <c r="AQ600" s="592"/>
      <c r="AR600" s="592"/>
      <c r="AS600" s="592"/>
      <c r="AT600" s="592"/>
      <c r="AU600" s="592"/>
      <c r="AV600" s="592"/>
      <c r="AW600" s="592"/>
      <c r="AX600" s="592"/>
      <c r="AY600" s="592"/>
      <c r="AZ600" s="592"/>
      <c r="BA600" s="592"/>
      <c r="BB600" s="592"/>
      <c r="BC600" s="592"/>
      <c r="BD600" s="592"/>
      <c r="BE600" s="592"/>
      <c r="BF600" s="592"/>
      <c r="BG600" s="592"/>
      <c r="BH600" s="592"/>
      <c r="BI600" s="592"/>
      <c r="BJ600" s="592"/>
      <c r="BK600" s="592"/>
      <c r="BL600" s="592"/>
      <c r="BM600" s="592"/>
      <c r="BN600" s="592"/>
      <c r="BO600" s="592"/>
      <c r="BP600"/>
      <c r="BQ600" s="592"/>
      <c r="BR600" s="592"/>
      <c r="BS600" s="592"/>
      <c r="BT600" s="592"/>
      <c r="BU600" s="592"/>
      <c r="BV600" s="592"/>
      <c r="BW600" s="592"/>
      <c r="BX600" s="592"/>
      <c r="BY600" s="592"/>
      <c r="BZ600" s="592"/>
      <c r="CA600" s="592"/>
      <c r="CB600" s="592"/>
      <c r="CC600" s="592"/>
      <c r="CD600" s="592"/>
      <c r="CE600" s="592"/>
      <c r="CF600" s="592"/>
      <c r="CG600" s="592"/>
      <c r="CH600" s="592"/>
      <c r="CI600" s="592"/>
      <c r="CJ600" s="592"/>
      <c r="CK600" s="592"/>
      <c r="CL600" s="592"/>
      <c r="CM600" s="592"/>
      <c r="CN600" s="592"/>
      <c r="CO600" s="592"/>
      <c r="CP600"/>
      <c r="CQ600" s="592"/>
      <c r="CR600" s="592"/>
      <c r="CS600" s="592"/>
      <c r="CT600" s="592"/>
      <c r="CU600" s="592"/>
      <c r="CV600" s="592"/>
      <c r="CW600" s="592"/>
      <c r="CX600" s="592"/>
      <c r="CY600" s="592"/>
      <c r="CZ600" s="592"/>
      <c r="DA600" s="592"/>
      <c r="DB600" s="592"/>
      <c r="DC600" s="592"/>
      <c r="DD600" s="592"/>
      <c r="DE600" s="592"/>
      <c r="DF600" s="592"/>
      <c r="DG600" s="592"/>
      <c r="DH600" s="592"/>
      <c r="DI600" s="592"/>
      <c r="DJ600" s="592"/>
      <c r="DK600" s="592"/>
      <c r="DL600" s="592"/>
      <c r="DM600" s="592"/>
      <c r="DN600" s="592"/>
      <c r="DO600" s="592"/>
    </row>
    <row r="601" spans="1:119" ht="13.5" customHeight="1" x14ac:dyDescent="0.2">
      <c r="A601"/>
      <c r="B601" s="324"/>
      <c r="C601" s="592"/>
      <c r="D601" s="592"/>
      <c r="E601" s="592"/>
      <c r="F601" s="592"/>
      <c r="G601" s="592"/>
      <c r="H601" s="592"/>
      <c r="I601" s="592"/>
      <c r="J601" s="592"/>
      <c r="K601" s="592"/>
      <c r="L601" s="592"/>
      <c r="M601" s="592"/>
      <c r="N601" s="592"/>
      <c r="O601" s="592"/>
      <c r="P601" s="592"/>
      <c r="Q601" s="592"/>
      <c r="R601" s="592"/>
      <c r="S601" s="592"/>
      <c r="T601" s="592"/>
      <c r="U601" s="592"/>
      <c r="V601" s="592"/>
      <c r="W601" s="592"/>
      <c r="X601" s="592"/>
      <c r="Y601" s="592"/>
      <c r="Z601" s="592"/>
      <c r="AA601" s="592"/>
      <c r="AB601" s="592"/>
      <c r="AC601" s="592"/>
      <c r="AD601" s="592"/>
      <c r="AE601" s="592"/>
      <c r="AF601" s="592"/>
      <c r="AG601" s="592"/>
      <c r="AH601" s="592"/>
      <c r="AI601" s="592"/>
      <c r="AJ601" s="592"/>
      <c r="AK601" s="592"/>
      <c r="AL601" s="592"/>
      <c r="AM601" s="592"/>
      <c r="AN601" s="592"/>
      <c r="AO601" s="592"/>
      <c r="AP601"/>
      <c r="AQ601" s="592"/>
      <c r="AR601" s="592"/>
      <c r="AS601" s="592"/>
      <c r="AT601" s="592"/>
      <c r="AU601" s="592"/>
      <c r="AV601" s="592"/>
      <c r="AW601" s="592"/>
      <c r="AX601" s="592"/>
      <c r="AY601" s="592"/>
      <c r="AZ601" s="592"/>
      <c r="BA601" s="592"/>
      <c r="BB601" s="592"/>
      <c r="BC601" s="592"/>
      <c r="BD601" s="592"/>
      <c r="BE601" s="592"/>
      <c r="BF601" s="592"/>
      <c r="BG601" s="592"/>
      <c r="BH601" s="592"/>
      <c r="BI601" s="592"/>
      <c r="BJ601" s="592"/>
      <c r="BK601" s="592"/>
      <c r="BL601" s="592"/>
      <c r="BM601" s="592"/>
      <c r="BN601" s="592"/>
      <c r="BO601" s="592"/>
      <c r="BP601"/>
      <c r="BQ601" s="592"/>
      <c r="BR601" s="592"/>
      <c r="BS601" s="592"/>
      <c r="BT601" s="592"/>
      <c r="BU601" s="592"/>
      <c r="BV601" s="592"/>
      <c r="BW601" s="592"/>
      <c r="BX601" s="592"/>
      <c r="BY601" s="592"/>
      <c r="BZ601" s="592"/>
      <c r="CA601" s="592"/>
      <c r="CB601" s="592"/>
      <c r="CC601" s="592"/>
      <c r="CD601" s="592"/>
      <c r="CE601" s="592"/>
      <c r="CF601" s="592"/>
      <c r="CG601" s="592"/>
      <c r="CH601" s="592"/>
      <c r="CI601" s="592"/>
      <c r="CJ601" s="592"/>
      <c r="CK601" s="592"/>
      <c r="CL601" s="592"/>
      <c r="CM601" s="592"/>
      <c r="CN601" s="592"/>
      <c r="CO601" s="592"/>
      <c r="CP601"/>
      <c r="CQ601" s="592"/>
      <c r="CR601" s="592"/>
      <c r="CS601" s="592"/>
      <c r="CT601" s="592"/>
      <c r="CU601" s="592"/>
      <c r="CV601" s="592"/>
      <c r="CW601" s="592"/>
      <c r="CX601" s="592"/>
      <c r="CY601" s="592"/>
      <c r="CZ601" s="592"/>
      <c r="DA601" s="592"/>
      <c r="DB601" s="592"/>
      <c r="DC601" s="592"/>
      <c r="DD601" s="592"/>
      <c r="DE601" s="592"/>
      <c r="DF601" s="592"/>
      <c r="DG601" s="592"/>
      <c r="DH601" s="592"/>
      <c r="DI601" s="592"/>
      <c r="DJ601" s="592"/>
      <c r="DK601" s="592"/>
      <c r="DL601" s="592"/>
      <c r="DM601" s="592"/>
      <c r="DN601" s="592"/>
      <c r="DO601" s="592"/>
    </row>
    <row r="602" spans="1:119" ht="13.5" customHeight="1" x14ac:dyDescent="0.3">
      <c r="A602"/>
      <c r="B602" s="324"/>
      <c r="C602" s="592"/>
      <c r="D602" s="829" t="s">
        <v>245</v>
      </c>
      <c r="E602" s="829"/>
      <c r="F602" s="595"/>
      <c r="G602" s="595"/>
      <c r="H602" s="595"/>
      <c r="I602" s="595"/>
      <c r="J602" s="595"/>
      <c r="K602" s="595"/>
      <c r="L602" s="595"/>
      <c r="M602" s="595"/>
      <c r="N602" s="595"/>
      <c r="O602" s="595"/>
      <c r="P602" s="592"/>
      <c r="Q602" s="829" t="s">
        <v>245</v>
      </c>
      <c r="R602" s="829"/>
      <c r="S602" s="595"/>
      <c r="T602" s="595"/>
      <c r="U602" s="595"/>
      <c r="V602" s="595"/>
      <c r="W602" s="595"/>
      <c r="X602" s="595"/>
      <c r="Y602" s="595"/>
      <c r="Z602" s="595"/>
      <c r="AA602" s="595"/>
      <c r="AB602" s="595"/>
      <c r="AC602" s="592"/>
      <c r="AD602" s="829" t="s">
        <v>245</v>
      </c>
      <c r="AE602" s="829"/>
      <c r="AF602" s="595"/>
      <c r="AG602" s="595"/>
      <c r="AH602" s="595"/>
      <c r="AI602" s="595"/>
      <c r="AJ602" s="595"/>
      <c r="AK602" s="595"/>
      <c r="AL602" s="595"/>
      <c r="AM602" s="595"/>
      <c r="AN602" s="595"/>
      <c r="AO602" s="595"/>
      <c r="AP602" s="591"/>
      <c r="AQ602" s="829" t="s">
        <v>245</v>
      </c>
      <c r="AR602" s="829"/>
      <c r="AS602" s="595"/>
      <c r="AT602" s="595"/>
      <c r="AU602" s="595"/>
      <c r="AV602" s="595"/>
      <c r="AW602" s="595"/>
      <c r="AX602" s="595"/>
      <c r="AY602" s="595"/>
      <c r="AZ602" s="595"/>
      <c r="BA602" s="595"/>
      <c r="BB602" s="595"/>
      <c r="BC602" s="592"/>
      <c r="BD602" s="829" t="s">
        <v>245</v>
      </c>
      <c r="BE602" s="829"/>
      <c r="BF602" s="595"/>
      <c r="BG602" s="595"/>
      <c r="BH602" s="595"/>
      <c r="BI602" s="595"/>
      <c r="BJ602" s="595"/>
      <c r="BK602" s="595"/>
      <c r="BL602" s="595"/>
      <c r="BM602" s="595"/>
      <c r="BN602" s="595"/>
      <c r="BO602" s="595"/>
      <c r="BP602"/>
      <c r="BQ602" s="829" t="s">
        <v>245</v>
      </c>
      <c r="BR602" s="829"/>
      <c r="BS602" s="595"/>
      <c r="BT602" s="595"/>
      <c r="BU602" s="595"/>
      <c r="BV602" s="595"/>
      <c r="BW602" s="595"/>
      <c r="BX602" s="595"/>
      <c r="BY602" s="595"/>
      <c r="BZ602" s="595"/>
      <c r="CA602" s="595"/>
      <c r="CB602" s="595"/>
      <c r="CC602" s="592"/>
      <c r="CD602" s="829" t="s">
        <v>245</v>
      </c>
      <c r="CE602" s="829"/>
      <c r="CF602" s="595"/>
      <c r="CG602" s="595"/>
      <c r="CH602" s="595"/>
      <c r="CI602" s="595"/>
      <c r="CJ602" s="595"/>
      <c r="CK602" s="595"/>
      <c r="CL602" s="595"/>
      <c r="CM602" s="595"/>
      <c r="CN602" s="595"/>
      <c r="CO602" s="595"/>
      <c r="CP602"/>
      <c r="CQ602" s="829" t="s">
        <v>245</v>
      </c>
      <c r="CR602" s="829"/>
      <c r="CS602" s="595"/>
      <c r="CT602" s="595"/>
      <c r="CU602" s="595"/>
      <c r="CV602" s="595"/>
      <c r="CW602" s="595"/>
      <c r="CX602" s="595"/>
      <c r="CY602" s="595"/>
      <c r="CZ602" s="595"/>
      <c r="DA602" s="595"/>
      <c r="DB602" s="595"/>
      <c r="DC602" s="592"/>
      <c r="DD602" s="829" t="s">
        <v>245</v>
      </c>
      <c r="DE602" s="829"/>
      <c r="DF602" s="595"/>
      <c r="DG602" s="595"/>
      <c r="DH602" s="595"/>
      <c r="DI602" s="595"/>
      <c r="DJ602" s="595"/>
      <c r="DK602" s="595"/>
      <c r="DL602" s="595"/>
      <c r="DM602" s="595"/>
      <c r="DN602" s="595"/>
      <c r="DO602" s="595"/>
    </row>
    <row r="603" spans="1:119" ht="13.5" customHeight="1" x14ac:dyDescent="0.2">
      <c r="A603"/>
      <c r="B603" s="324"/>
      <c r="C603" s="592"/>
      <c r="D603" s="829"/>
      <c r="E603" s="829"/>
      <c r="F603" s="831" t="s">
        <v>171</v>
      </c>
      <c r="G603" s="831"/>
      <c r="H603" s="831"/>
      <c r="I603" s="831"/>
      <c r="J603" s="831"/>
      <c r="K603" s="831"/>
      <c r="L603" s="831"/>
      <c r="M603" s="831"/>
      <c r="N603" s="831"/>
      <c r="O603" s="831"/>
      <c r="P603" s="592"/>
      <c r="Q603" s="829"/>
      <c r="R603" s="829"/>
      <c r="S603" s="831" t="s">
        <v>171</v>
      </c>
      <c r="T603" s="831"/>
      <c r="U603" s="831"/>
      <c r="V603" s="831"/>
      <c r="W603" s="831"/>
      <c r="X603" s="831"/>
      <c r="Y603" s="831"/>
      <c r="Z603" s="831"/>
      <c r="AA603" s="831"/>
      <c r="AB603" s="831"/>
      <c r="AC603" s="592"/>
      <c r="AD603" s="829"/>
      <c r="AE603" s="829"/>
      <c r="AF603" s="831" t="s">
        <v>171</v>
      </c>
      <c r="AG603" s="831"/>
      <c r="AH603" s="831"/>
      <c r="AI603" s="831"/>
      <c r="AJ603" s="831"/>
      <c r="AK603" s="831"/>
      <c r="AL603" s="831"/>
      <c r="AM603" s="831"/>
      <c r="AN603" s="831"/>
      <c r="AO603" s="831"/>
      <c r="AP603" s="591"/>
      <c r="AQ603" s="829"/>
      <c r="AR603" s="829"/>
      <c r="AS603" s="831" t="s">
        <v>171</v>
      </c>
      <c r="AT603" s="831"/>
      <c r="AU603" s="831"/>
      <c r="AV603" s="831"/>
      <c r="AW603" s="831"/>
      <c r="AX603" s="831"/>
      <c r="AY603" s="831"/>
      <c r="AZ603" s="831"/>
      <c r="BA603" s="831"/>
      <c r="BB603" s="831"/>
      <c r="BC603" s="592"/>
      <c r="BD603" s="829"/>
      <c r="BE603" s="829"/>
      <c r="BF603" s="831" t="s">
        <v>171</v>
      </c>
      <c r="BG603" s="831"/>
      <c r="BH603" s="831"/>
      <c r="BI603" s="831"/>
      <c r="BJ603" s="831"/>
      <c r="BK603" s="831"/>
      <c r="BL603" s="831"/>
      <c r="BM603" s="831"/>
      <c r="BN603" s="831"/>
      <c r="BO603" s="831"/>
      <c r="BP603"/>
      <c r="BQ603" s="829"/>
      <c r="BR603" s="829"/>
      <c r="BS603" s="831" t="s">
        <v>171</v>
      </c>
      <c r="BT603" s="831"/>
      <c r="BU603" s="831"/>
      <c r="BV603" s="831"/>
      <c r="BW603" s="831"/>
      <c r="BX603" s="831"/>
      <c r="BY603" s="831"/>
      <c r="BZ603" s="831"/>
      <c r="CA603" s="831"/>
      <c r="CB603" s="831"/>
      <c r="CC603" s="592"/>
      <c r="CD603" s="829"/>
      <c r="CE603" s="829"/>
      <c r="CF603" s="831" t="s">
        <v>171</v>
      </c>
      <c r="CG603" s="831"/>
      <c r="CH603" s="831"/>
      <c r="CI603" s="831"/>
      <c r="CJ603" s="831"/>
      <c r="CK603" s="831"/>
      <c r="CL603" s="831"/>
      <c r="CM603" s="831"/>
      <c r="CN603" s="831"/>
      <c r="CO603" s="831"/>
      <c r="CP603"/>
      <c r="CQ603" s="829"/>
      <c r="CR603" s="829"/>
      <c r="CS603" s="831" t="s">
        <v>171</v>
      </c>
      <c r="CT603" s="831"/>
      <c r="CU603" s="831"/>
      <c r="CV603" s="831"/>
      <c r="CW603" s="831"/>
      <c r="CX603" s="831"/>
      <c r="CY603" s="831"/>
      <c r="CZ603" s="831"/>
      <c r="DA603" s="831"/>
      <c r="DB603" s="831"/>
      <c r="DC603" s="592"/>
      <c r="DD603" s="829"/>
      <c r="DE603" s="829"/>
      <c r="DF603" s="831" t="s">
        <v>171</v>
      </c>
      <c r="DG603" s="831"/>
      <c r="DH603" s="831"/>
      <c r="DI603" s="831"/>
      <c r="DJ603" s="831"/>
      <c r="DK603" s="831"/>
      <c r="DL603" s="831"/>
      <c r="DM603" s="831"/>
      <c r="DN603" s="831"/>
      <c r="DO603" s="831"/>
    </row>
    <row r="604" spans="1:119" ht="13.5" customHeight="1" x14ac:dyDescent="0.2">
      <c r="A604"/>
      <c r="B604" s="324"/>
      <c r="C604" s="592"/>
      <c r="D604" s="830"/>
      <c r="E604" s="830"/>
      <c r="F604" s="596" t="s">
        <v>16</v>
      </c>
      <c r="G604" s="596">
        <v>1</v>
      </c>
      <c r="H604" s="596">
        <v>2</v>
      </c>
      <c r="I604" s="596">
        <v>3</v>
      </c>
      <c r="J604" s="596">
        <v>4</v>
      </c>
      <c r="K604" s="596">
        <v>5</v>
      </c>
      <c r="L604" s="596">
        <v>6</v>
      </c>
      <c r="M604" s="596">
        <v>7</v>
      </c>
      <c r="N604" s="596">
        <v>8</v>
      </c>
      <c r="O604" s="596">
        <v>9</v>
      </c>
      <c r="P604" s="592"/>
      <c r="Q604" s="830"/>
      <c r="R604" s="830"/>
      <c r="S604" s="596" t="s">
        <v>16</v>
      </c>
      <c r="T604" s="596">
        <v>1</v>
      </c>
      <c r="U604" s="596">
        <v>2</v>
      </c>
      <c r="V604" s="596">
        <v>3</v>
      </c>
      <c r="W604" s="596">
        <v>4</v>
      </c>
      <c r="X604" s="596">
        <v>5</v>
      </c>
      <c r="Y604" s="596">
        <v>6</v>
      </c>
      <c r="Z604" s="596">
        <v>7</v>
      </c>
      <c r="AA604" s="596">
        <v>8</v>
      </c>
      <c r="AB604" s="596">
        <v>9</v>
      </c>
      <c r="AC604" s="592"/>
      <c r="AD604" s="830"/>
      <c r="AE604" s="830"/>
      <c r="AF604" s="596" t="s">
        <v>16</v>
      </c>
      <c r="AG604" s="596">
        <v>1</v>
      </c>
      <c r="AH604" s="596">
        <v>2</v>
      </c>
      <c r="AI604" s="596">
        <v>3</v>
      </c>
      <c r="AJ604" s="596">
        <v>4</v>
      </c>
      <c r="AK604" s="596">
        <v>5</v>
      </c>
      <c r="AL604" s="596">
        <v>6</v>
      </c>
      <c r="AM604" s="596">
        <v>7</v>
      </c>
      <c r="AN604" s="596">
        <v>8</v>
      </c>
      <c r="AO604" s="596">
        <v>9</v>
      </c>
      <c r="AP604" s="591"/>
      <c r="AQ604" s="830"/>
      <c r="AR604" s="830"/>
      <c r="AS604" s="596" t="s">
        <v>16</v>
      </c>
      <c r="AT604" s="596">
        <v>1</v>
      </c>
      <c r="AU604" s="596">
        <v>2</v>
      </c>
      <c r="AV604" s="596">
        <v>3</v>
      </c>
      <c r="AW604" s="596">
        <v>4</v>
      </c>
      <c r="AX604" s="596">
        <v>5</v>
      </c>
      <c r="AY604" s="596">
        <v>6</v>
      </c>
      <c r="AZ604" s="596">
        <v>7</v>
      </c>
      <c r="BA604" s="596">
        <v>8</v>
      </c>
      <c r="BB604" s="596">
        <v>9</v>
      </c>
      <c r="BC604" s="592"/>
      <c r="BD604" s="830"/>
      <c r="BE604" s="830"/>
      <c r="BF604" s="596" t="s">
        <v>16</v>
      </c>
      <c r="BG604" s="596">
        <v>1</v>
      </c>
      <c r="BH604" s="596">
        <v>2</v>
      </c>
      <c r="BI604" s="596">
        <v>3</v>
      </c>
      <c r="BJ604" s="596">
        <v>4</v>
      </c>
      <c r="BK604" s="596">
        <v>5</v>
      </c>
      <c r="BL604" s="596">
        <v>6</v>
      </c>
      <c r="BM604" s="596">
        <v>7</v>
      </c>
      <c r="BN604" s="596">
        <v>8</v>
      </c>
      <c r="BO604" s="596">
        <v>9</v>
      </c>
      <c r="BP604"/>
      <c r="BQ604" s="830"/>
      <c r="BR604" s="830"/>
      <c r="BS604" s="596" t="s">
        <v>16</v>
      </c>
      <c r="BT604" s="596">
        <v>1</v>
      </c>
      <c r="BU604" s="596">
        <v>2</v>
      </c>
      <c r="BV604" s="596">
        <v>3</v>
      </c>
      <c r="BW604" s="596">
        <v>4</v>
      </c>
      <c r="BX604" s="596">
        <v>5</v>
      </c>
      <c r="BY604" s="596">
        <v>6</v>
      </c>
      <c r="BZ604" s="596">
        <v>7</v>
      </c>
      <c r="CA604" s="596">
        <v>8</v>
      </c>
      <c r="CB604" s="596">
        <v>9</v>
      </c>
      <c r="CC604" s="592"/>
      <c r="CD604" s="830"/>
      <c r="CE604" s="830"/>
      <c r="CF604" s="596" t="s">
        <v>16</v>
      </c>
      <c r="CG604" s="596">
        <v>1</v>
      </c>
      <c r="CH604" s="596">
        <v>2</v>
      </c>
      <c r="CI604" s="596">
        <v>3</v>
      </c>
      <c r="CJ604" s="596">
        <v>4</v>
      </c>
      <c r="CK604" s="596">
        <v>5</v>
      </c>
      <c r="CL604" s="596">
        <v>6</v>
      </c>
      <c r="CM604" s="596">
        <v>7</v>
      </c>
      <c r="CN604" s="596">
        <v>8</v>
      </c>
      <c r="CO604" s="596">
        <v>9</v>
      </c>
      <c r="CP604"/>
      <c r="CQ604" s="830"/>
      <c r="CR604" s="830"/>
      <c r="CS604" s="596" t="s">
        <v>16</v>
      </c>
      <c r="CT604" s="596">
        <v>1</v>
      </c>
      <c r="CU604" s="596">
        <v>2</v>
      </c>
      <c r="CV604" s="596">
        <v>3</v>
      </c>
      <c r="CW604" s="596">
        <v>4</v>
      </c>
      <c r="CX604" s="596">
        <v>5</v>
      </c>
      <c r="CY604" s="596">
        <v>6</v>
      </c>
      <c r="CZ604" s="596">
        <v>7</v>
      </c>
      <c r="DA604" s="596">
        <v>8</v>
      </c>
      <c r="DB604" s="596">
        <v>9</v>
      </c>
      <c r="DC604" s="592"/>
      <c r="DD604" s="830"/>
      <c r="DE604" s="830"/>
      <c r="DF604" s="596" t="s">
        <v>16</v>
      </c>
      <c r="DG604" s="596">
        <v>1</v>
      </c>
      <c r="DH604" s="596">
        <v>2</v>
      </c>
      <c r="DI604" s="596">
        <v>3</v>
      </c>
      <c r="DJ604" s="596">
        <v>4</v>
      </c>
      <c r="DK604" s="596">
        <v>5</v>
      </c>
      <c r="DL604" s="596">
        <v>6</v>
      </c>
      <c r="DM604" s="596">
        <v>7</v>
      </c>
      <c r="DN604" s="596">
        <v>8</v>
      </c>
      <c r="DO604" s="596">
        <v>9</v>
      </c>
    </row>
    <row r="605" spans="1:119" ht="13.5" customHeight="1" x14ac:dyDescent="0.2">
      <c r="A605"/>
      <c r="B605" s="838" t="s">
        <v>99</v>
      </c>
      <c r="C605" s="592"/>
      <c r="D605" s="826" t="s">
        <v>173</v>
      </c>
      <c r="E605" s="597" t="s">
        <v>92</v>
      </c>
      <c r="F605" s="599">
        <v>0</v>
      </c>
      <c r="G605" s="599">
        <v>0</v>
      </c>
      <c r="H605" s="599">
        <v>0</v>
      </c>
      <c r="I605" s="599">
        <v>1</v>
      </c>
      <c r="J605" s="599">
        <v>0</v>
      </c>
      <c r="K605" s="599">
        <v>0</v>
      </c>
      <c r="L605" s="599">
        <v>0</v>
      </c>
      <c r="M605" s="599">
        <v>0</v>
      </c>
      <c r="N605" s="599">
        <v>0</v>
      </c>
      <c r="O605" s="600">
        <v>0</v>
      </c>
      <c r="P605" s="592"/>
      <c r="Q605" s="826" t="s">
        <v>173</v>
      </c>
      <c r="R605" s="597" t="s">
        <v>92</v>
      </c>
      <c r="S605" s="599">
        <v>0</v>
      </c>
      <c r="T605" s="599">
        <v>0</v>
      </c>
      <c r="U605" s="599">
        <v>0</v>
      </c>
      <c r="V605" s="599">
        <v>0</v>
      </c>
      <c r="W605" s="599">
        <v>0</v>
      </c>
      <c r="X605" s="599">
        <v>0</v>
      </c>
      <c r="Y605" s="599">
        <v>0</v>
      </c>
      <c r="Z605" s="599">
        <v>0</v>
      </c>
      <c r="AA605" s="599">
        <v>0</v>
      </c>
      <c r="AB605" s="600">
        <v>0</v>
      </c>
      <c r="AC605" s="592"/>
      <c r="AD605" s="826" t="s">
        <v>173</v>
      </c>
      <c r="AE605" s="597" t="s">
        <v>92</v>
      </c>
      <c r="AF605" s="599">
        <v>0</v>
      </c>
      <c r="AG605" s="599">
        <v>0</v>
      </c>
      <c r="AH605" s="599">
        <v>0</v>
      </c>
      <c r="AI605" s="599">
        <v>1</v>
      </c>
      <c r="AJ605" s="599">
        <v>0</v>
      </c>
      <c r="AK605" s="599">
        <v>0</v>
      </c>
      <c r="AL605" s="599">
        <v>0</v>
      </c>
      <c r="AM605" s="599">
        <v>0</v>
      </c>
      <c r="AN605" s="599">
        <v>0</v>
      </c>
      <c r="AO605" s="600">
        <v>0</v>
      </c>
      <c r="AP605" s="591"/>
      <c r="AQ605" s="826" t="s">
        <v>173</v>
      </c>
      <c r="AR605" s="597" t="s">
        <v>92</v>
      </c>
      <c r="AS605" s="599">
        <v>0</v>
      </c>
      <c r="AT605" s="599">
        <v>0</v>
      </c>
      <c r="AU605" s="599">
        <v>0</v>
      </c>
      <c r="AV605" s="599">
        <v>0</v>
      </c>
      <c r="AW605" s="599">
        <v>0</v>
      </c>
      <c r="AX605" s="599">
        <v>0</v>
      </c>
      <c r="AY605" s="599">
        <v>0</v>
      </c>
      <c r="AZ605" s="599">
        <v>0</v>
      </c>
      <c r="BA605" s="599">
        <v>0</v>
      </c>
      <c r="BB605" s="600">
        <v>0</v>
      </c>
      <c r="BC605" s="592"/>
      <c r="BD605" s="826" t="s">
        <v>173</v>
      </c>
      <c r="BE605" s="597" t="s">
        <v>92</v>
      </c>
      <c r="BF605" s="599">
        <v>0</v>
      </c>
      <c r="BG605" s="599">
        <v>0</v>
      </c>
      <c r="BH605" s="599">
        <v>0</v>
      </c>
      <c r="BI605" s="599">
        <v>1</v>
      </c>
      <c r="BJ605" s="599">
        <v>0</v>
      </c>
      <c r="BK605" s="599">
        <v>0</v>
      </c>
      <c r="BL605" s="599">
        <v>0</v>
      </c>
      <c r="BM605" s="599">
        <v>0</v>
      </c>
      <c r="BN605" s="599">
        <v>0</v>
      </c>
      <c r="BO605" s="600">
        <v>0</v>
      </c>
      <c r="BP605"/>
      <c r="BQ605" s="826" t="s">
        <v>173</v>
      </c>
      <c r="BR605" s="597" t="s">
        <v>92</v>
      </c>
      <c r="BS605" s="599">
        <v>0</v>
      </c>
      <c r="BT605" s="599">
        <v>0</v>
      </c>
      <c r="BU605" s="599">
        <v>0</v>
      </c>
      <c r="BV605" s="599">
        <v>1</v>
      </c>
      <c r="BW605" s="599">
        <v>0</v>
      </c>
      <c r="BX605" s="599">
        <v>0</v>
      </c>
      <c r="BY605" s="599">
        <v>0</v>
      </c>
      <c r="BZ605" s="599">
        <v>0</v>
      </c>
      <c r="CA605" s="599">
        <v>0</v>
      </c>
      <c r="CB605" s="600">
        <v>0</v>
      </c>
      <c r="CC605" s="592"/>
      <c r="CD605" s="826" t="s">
        <v>173</v>
      </c>
      <c r="CE605" s="597" t="s">
        <v>92</v>
      </c>
      <c r="CF605" s="599">
        <v>0</v>
      </c>
      <c r="CG605" s="599">
        <v>0</v>
      </c>
      <c r="CH605" s="599">
        <v>0</v>
      </c>
      <c r="CI605" s="599">
        <v>0</v>
      </c>
      <c r="CJ605" s="599">
        <v>0</v>
      </c>
      <c r="CK605" s="599">
        <v>0</v>
      </c>
      <c r="CL605" s="599">
        <v>0</v>
      </c>
      <c r="CM605" s="599">
        <v>0</v>
      </c>
      <c r="CN605" s="599">
        <v>0</v>
      </c>
      <c r="CO605" s="600">
        <v>0</v>
      </c>
      <c r="CP605"/>
      <c r="CQ605" s="826" t="s">
        <v>173</v>
      </c>
      <c r="CR605" s="597" t="s">
        <v>92</v>
      </c>
      <c r="CS605" s="599">
        <v>0</v>
      </c>
      <c r="CT605" s="599">
        <v>0</v>
      </c>
      <c r="CU605" s="599">
        <v>0</v>
      </c>
      <c r="CV605" s="599">
        <v>0</v>
      </c>
      <c r="CW605" s="599">
        <v>0</v>
      </c>
      <c r="CX605" s="599">
        <v>0</v>
      </c>
      <c r="CY605" s="599">
        <v>0</v>
      </c>
      <c r="CZ605" s="599">
        <v>0</v>
      </c>
      <c r="DA605" s="599">
        <v>0</v>
      </c>
      <c r="DB605" s="600">
        <v>0</v>
      </c>
      <c r="DC605" s="592"/>
      <c r="DD605" s="826" t="s">
        <v>173</v>
      </c>
      <c r="DE605" s="597" t="s">
        <v>92</v>
      </c>
      <c r="DF605" s="599">
        <v>0</v>
      </c>
      <c r="DG605" s="599">
        <v>0</v>
      </c>
      <c r="DH605" s="599">
        <v>0</v>
      </c>
      <c r="DI605" s="599">
        <v>1</v>
      </c>
      <c r="DJ605" s="599">
        <v>0</v>
      </c>
      <c r="DK605" s="599">
        <v>0</v>
      </c>
      <c r="DL605" s="599">
        <v>0</v>
      </c>
      <c r="DM605" s="599">
        <v>0</v>
      </c>
      <c r="DN605" s="599">
        <v>0</v>
      </c>
      <c r="DO605" s="600">
        <v>0</v>
      </c>
    </row>
    <row r="606" spans="1:119" ht="13.5" customHeight="1" x14ac:dyDescent="0.2">
      <c r="A606"/>
      <c r="B606" s="838"/>
      <c r="C606" s="592"/>
      <c r="D606" s="827"/>
      <c r="E606" s="597">
        <v>1</v>
      </c>
      <c r="F606" s="599">
        <v>1</v>
      </c>
      <c r="G606" s="599">
        <v>0</v>
      </c>
      <c r="H606" s="599">
        <v>0</v>
      </c>
      <c r="I606" s="599">
        <v>0</v>
      </c>
      <c r="J606" s="599">
        <v>0</v>
      </c>
      <c r="K606" s="599">
        <v>0</v>
      </c>
      <c r="L606" s="599">
        <v>0</v>
      </c>
      <c r="M606" s="599">
        <v>0</v>
      </c>
      <c r="N606" s="599">
        <v>0</v>
      </c>
      <c r="O606" s="599">
        <v>0</v>
      </c>
      <c r="P606" s="592"/>
      <c r="Q606" s="827"/>
      <c r="R606" s="597">
        <v>1</v>
      </c>
      <c r="S606" s="599">
        <v>1</v>
      </c>
      <c r="T606" s="599">
        <v>0</v>
      </c>
      <c r="U606" s="599">
        <v>0</v>
      </c>
      <c r="V606" s="599">
        <v>0</v>
      </c>
      <c r="W606" s="599">
        <v>0</v>
      </c>
      <c r="X606" s="599">
        <v>0</v>
      </c>
      <c r="Y606" s="599">
        <v>0</v>
      </c>
      <c r="Z606" s="599">
        <v>0</v>
      </c>
      <c r="AA606" s="599">
        <v>0</v>
      </c>
      <c r="AB606" s="599">
        <v>0</v>
      </c>
      <c r="AC606" s="592"/>
      <c r="AD606" s="827"/>
      <c r="AE606" s="597">
        <v>1</v>
      </c>
      <c r="AF606" s="599">
        <v>0</v>
      </c>
      <c r="AG606" s="599">
        <v>0</v>
      </c>
      <c r="AH606" s="599">
        <v>0</v>
      </c>
      <c r="AI606" s="599">
        <v>0</v>
      </c>
      <c r="AJ606" s="599">
        <v>0</v>
      </c>
      <c r="AK606" s="599">
        <v>0</v>
      </c>
      <c r="AL606" s="599">
        <v>0</v>
      </c>
      <c r="AM606" s="599">
        <v>0</v>
      </c>
      <c r="AN606" s="599">
        <v>0</v>
      </c>
      <c r="AO606" s="599">
        <v>0</v>
      </c>
      <c r="AP606" s="591"/>
      <c r="AQ606" s="827"/>
      <c r="AR606" s="597">
        <v>1</v>
      </c>
      <c r="AS606" s="599">
        <v>0</v>
      </c>
      <c r="AT606" s="599">
        <v>0</v>
      </c>
      <c r="AU606" s="599">
        <v>0</v>
      </c>
      <c r="AV606" s="599">
        <v>0</v>
      </c>
      <c r="AW606" s="599">
        <v>0</v>
      </c>
      <c r="AX606" s="599">
        <v>0</v>
      </c>
      <c r="AY606" s="599">
        <v>0</v>
      </c>
      <c r="AZ606" s="599">
        <v>0</v>
      </c>
      <c r="BA606" s="599">
        <v>0</v>
      </c>
      <c r="BB606" s="599">
        <v>0</v>
      </c>
      <c r="BC606" s="592"/>
      <c r="BD606" s="827"/>
      <c r="BE606" s="597">
        <v>1</v>
      </c>
      <c r="BF606" s="599">
        <v>1</v>
      </c>
      <c r="BG606" s="599">
        <v>0</v>
      </c>
      <c r="BH606" s="599">
        <v>0</v>
      </c>
      <c r="BI606" s="599">
        <v>0</v>
      </c>
      <c r="BJ606" s="599">
        <v>0</v>
      </c>
      <c r="BK606" s="599">
        <v>0</v>
      </c>
      <c r="BL606" s="599">
        <v>0</v>
      </c>
      <c r="BM606" s="599">
        <v>0</v>
      </c>
      <c r="BN606" s="599">
        <v>0</v>
      </c>
      <c r="BO606" s="599">
        <v>0</v>
      </c>
      <c r="BP606"/>
      <c r="BQ606" s="827"/>
      <c r="BR606" s="597">
        <v>1</v>
      </c>
      <c r="BS606" s="599">
        <v>0</v>
      </c>
      <c r="BT606" s="599">
        <v>0</v>
      </c>
      <c r="BU606" s="599">
        <v>0</v>
      </c>
      <c r="BV606" s="599">
        <v>0</v>
      </c>
      <c r="BW606" s="599">
        <v>0</v>
      </c>
      <c r="BX606" s="599">
        <v>0</v>
      </c>
      <c r="BY606" s="599">
        <v>0</v>
      </c>
      <c r="BZ606" s="599">
        <v>0</v>
      </c>
      <c r="CA606" s="599">
        <v>0</v>
      </c>
      <c r="CB606" s="599">
        <v>0</v>
      </c>
      <c r="CC606" s="592"/>
      <c r="CD606" s="827"/>
      <c r="CE606" s="597">
        <v>1</v>
      </c>
      <c r="CF606" s="599">
        <v>1</v>
      </c>
      <c r="CG606" s="599">
        <v>0</v>
      </c>
      <c r="CH606" s="599">
        <v>0</v>
      </c>
      <c r="CI606" s="599">
        <v>0</v>
      </c>
      <c r="CJ606" s="599">
        <v>0</v>
      </c>
      <c r="CK606" s="599">
        <v>0</v>
      </c>
      <c r="CL606" s="599">
        <v>0</v>
      </c>
      <c r="CM606" s="599">
        <v>0</v>
      </c>
      <c r="CN606" s="599">
        <v>0</v>
      </c>
      <c r="CO606" s="599">
        <v>0</v>
      </c>
      <c r="CP606"/>
      <c r="CQ606" s="827"/>
      <c r="CR606" s="597">
        <v>1</v>
      </c>
      <c r="CS606" s="599">
        <v>1</v>
      </c>
      <c r="CT606" s="599">
        <v>0</v>
      </c>
      <c r="CU606" s="599">
        <v>0</v>
      </c>
      <c r="CV606" s="599">
        <v>0</v>
      </c>
      <c r="CW606" s="599">
        <v>0</v>
      </c>
      <c r="CX606" s="599">
        <v>0</v>
      </c>
      <c r="CY606" s="599">
        <v>0</v>
      </c>
      <c r="CZ606" s="599">
        <v>0</v>
      </c>
      <c r="DA606" s="599">
        <v>0</v>
      </c>
      <c r="DB606" s="599">
        <v>0</v>
      </c>
      <c r="DC606" s="592"/>
      <c r="DD606" s="827"/>
      <c r="DE606" s="597">
        <v>1</v>
      </c>
      <c r="DF606" s="599">
        <v>0</v>
      </c>
      <c r="DG606" s="599">
        <v>0</v>
      </c>
      <c r="DH606" s="599">
        <v>0</v>
      </c>
      <c r="DI606" s="599">
        <v>0</v>
      </c>
      <c r="DJ606" s="599">
        <v>0</v>
      </c>
      <c r="DK606" s="599">
        <v>0</v>
      </c>
      <c r="DL606" s="599">
        <v>0</v>
      </c>
      <c r="DM606" s="599">
        <v>0</v>
      </c>
      <c r="DN606" s="599">
        <v>0</v>
      </c>
      <c r="DO606" s="599">
        <v>0</v>
      </c>
    </row>
    <row r="607" spans="1:119" ht="13.5" customHeight="1" x14ac:dyDescent="0.2">
      <c r="A607"/>
      <c r="B607" s="838"/>
      <c r="C607" s="592"/>
      <c r="D607" s="827"/>
      <c r="E607" s="597" t="s">
        <v>45</v>
      </c>
      <c r="F607" s="599">
        <v>3</v>
      </c>
      <c r="G607" s="599">
        <v>18</v>
      </c>
      <c r="H607" s="599">
        <v>21</v>
      </c>
      <c r="I607" s="599">
        <v>14</v>
      </c>
      <c r="J607" s="599">
        <v>6</v>
      </c>
      <c r="K607" s="599">
        <v>4</v>
      </c>
      <c r="L607" s="599">
        <v>3</v>
      </c>
      <c r="M607" s="599">
        <v>0</v>
      </c>
      <c r="N607" s="599">
        <v>0</v>
      </c>
      <c r="O607" s="599">
        <v>1</v>
      </c>
      <c r="P607" s="592"/>
      <c r="Q607" s="827"/>
      <c r="R607" s="597" t="s">
        <v>45</v>
      </c>
      <c r="S607" s="599">
        <v>1</v>
      </c>
      <c r="T607" s="599">
        <v>10</v>
      </c>
      <c r="U607" s="599">
        <v>15</v>
      </c>
      <c r="V607" s="599">
        <v>10</v>
      </c>
      <c r="W607" s="599">
        <v>3</v>
      </c>
      <c r="X607" s="599">
        <v>2</v>
      </c>
      <c r="Y607" s="599">
        <v>2</v>
      </c>
      <c r="Z607" s="599">
        <v>0</v>
      </c>
      <c r="AA607" s="599">
        <v>0</v>
      </c>
      <c r="AB607" s="599">
        <v>1</v>
      </c>
      <c r="AC607" s="592"/>
      <c r="AD607" s="827"/>
      <c r="AE607" s="597" t="s">
        <v>45</v>
      </c>
      <c r="AF607" s="599">
        <v>2</v>
      </c>
      <c r="AG607" s="599">
        <v>8</v>
      </c>
      <c r="AH607" s="599">
        <v>6</v>
      </c>
      <c r="AI607" s="599">
        <v>4</v>
      </c>
      <c r="AJ607" s="599">
        <v>3</v>
      </c>
      <c r="AK607" s="599">
        <v>2</v>
      </c>
      <c r="AL607" s="599">
        <v>1</v>
      </c>
      <c r="AM607" s="599">
        <v>0</v>
      </c>
      <c r="AN607" s="599">
        <v>0</v>
      </c>
      <c r="AO607" s="599">
        <v>0</v>
      </c>
      <c r="AP607" s="591"/>
      <c r="AQ607" s="827"/>
      <c r="AR607" s="597" t="s">
        <v>45</v>
      </c>
      <c r="AS607" s="599">
        <v>2</v>
      </c>
      <c r="AT607" s="599">
        <v>9</v>
      </c>
      <c r="AU607" s="599">
        <v>9</v>
      </c>
      <c r="AV607" s="599">
        <v>2</v>
      </c>
      <c r="AW607" s="599">
        <v>1</v>
      </c>
      <c r="AX607" s="599">
        <v>1</v>
      </c>
      <c r="AY607" s="599">
        <v>0</v>
      </c>
      <c r="AZ607" s="599">
        <v>0</v>
      </c>
      <c r="BA607" s="599">
        <v>0</v>
      </c>
      <c r="BB607" s="599">
        <v>0</v>
      </c>
      <c r="BC607" s="592"/>
      <c r="BD607" s="827"/>
      <c r="BE607" s="597" t="s">
        <v>45</v>
      </c>
      <c r="BF607" s="599">
        <v>1</v>
      </c>
      <c r="BG607" s="599">
        <v>9</v>
      </c>
      <c r="BH607" s="599">
        <v>12</v>
      </c>
      <c r="BI607" s="599">
        <v>12</v>
      </c>
      <c r="BJ607" s="599">
        <v>5</v>
      </c>
      <c r="BK607" s="599">
        <v>3</v>
      </c>
      <c r="BL607" s="599">
        <v>3</v>
      </c>
      <c r="BM607" s="599">
        <v>0</v>
      </c>
      <c r="BN607" s="599">
        <v>0</v>
      </c>
      <c r="BO607" s="599">
        <v>1</v>
      </c>
      <c r="BP607"/>
      <c r="BQ607" s="827"/>
      <c r="BR607" s="597" t="s">
        <v>45</v>
      </c>
      <c r="BS607" s="599">
        <v>2</v>
      </c>
      <c r="BT607" s="599">
        <v>12</v>
      </c>
      <c r="BU607" s="599">
        <v>10</v>
      </c>
      <c r="BV607" s="599">
        <v>8</v>
      </c>
      <c r="BW607" s="599">
        <v>3</v>
      </c>
      <c r="BX607" s="599">
        <v>0</v>
      </c>
      <c r="BY607" s="599">
        <v>1</v>
      </c>
      <c r="BZ607" s="599">
        <v>0</v>
      </c>
      <c r="CA607" s="599">
        <v>0</v>
      </c>
      <c r="CB607" s="599">
        <v>0</v>
      </c>
      <c r="CC607" s="592"/>
      <c r="CD607" s="827"/>
      <c r="CE607" s="597" t="s">
        <v>45</v>
      </c>
      <c r="CF607" s="599">
        <v>1</v>
      </c>
      <c r="CG607" s="599">
        <v>6</v>
      </c>
      <c r="CH607" s="599">
        <v>11</v>
      </c>
      <c r="CI607" s="599">
        <v>6</v>
      </c>
      <c r="CJ607" s="599">
        <v>3</v>
      </c>
      <c r="CK607" s="599">
        <v>4</v>
      </c>
      <c r="CL607" s="599">
        <v>2</v>
      </c>
      <c r="CM607" s="599">
        <v>0</v>
      </c>
      <c r="CN607" s="599">
        <v>0</v>
      </c>
      <c r="CO607" s="599">
        <v>1</v>
      </c>
      <c r="CP607"/>
      <c r="CQ607" s="827"/>
      <c r="CR607" s="597" t="s">
        <v>45</v>
      </c>
      <c r="CS607" s="599">
        <v>1</v>
      </c>
      <c r="CT607" s="599">
        <v>4</v>
      </c>
      <c r="CU607" s="599">
        <v>10</v>
      </c>
      <c r="CV607" s="599">
        <v>5</v>
      </c>
      <c r="CW607" s="599">
        <v>4</v>
      </c>
      <c r="CX607" s="599">
        <v>4</v>
      </c>
      <c r="CY607" s="599">
        <v>3</v>
      </c>
      <c r="CZ607" s="599">
        <v>0</v>
      </c>
      <c r="DA607" s="599">
        <v>0</v>
      </c>
      <c r="DB607" s="599">
        <v>1</v>
      </c>
      <c r="DC607" s="592"/>
      <c r="DD607" s="827"/>
      <c r="DE607" s="597" t="s">
        <v>45</v>
      </c>
      <c r="DF607" s="599">
        <v>2</v>
      </c>
      <c r="DG607" s="599">
        <v>14</v>
      </c>
      <c r="DH607" s="599">
        <v>11</v>
      </c>
      <c r="DI607" s="599">
        <v>9</v>
      </c>
      <c r="DJ607" s="599">
        <v>2</v>
      </c>
      <c r="DK607" s="599">
        <v>0</v>
      </c>
      <c r="DL607" s="599">
        <v>0</v>
      </c>
      <c r="DM607" s="599">
        <v>0</v>
      </c>
      <c r="DN607" s="599">
        <v>0</v>
      </c>
      <c r="DO607" s="599">
        <v>0</v>
      </c>
    </row>
    <row r="608" spans="1:119" ht="13.5" customHeight="1" x14ac:dyDescent="0.2">
      <c r="A608"/>
      <c r="B608" s="838"/>
      <c r="C608" s="592"/>
      <c r="D608" s="827"/>
      <c r="E608" s="597" t="s">
        <v>33</v>
      </c>
      <c r="F608" s="599">
        <v>4</v>
      </c>
      <c r="G608" s="599">
        <v>18</v>
      </c>
      <c r="H608" s="599">
        <v>34</v>
      </c>
      <c r="I608" s="599">
        <v>16</v>
      </c>
      <c r="J608" s="599">
        <v>9</v>
      </c>
      <c r="K608" s="599">
        <v>4</v>
      </c>
      <c r="L608" s="599">
        <v>1</v>
      </c>
      <c r="M608" s="599">
        <v>1</v>
      </c>
      <c r="N608" s="599">
        <v>0</v>
      </c>
      <c r="O608" s="599">
        <v>0</v>
      </c>
      <c r="P608" s="592"/>
      <c r="Q608" s="827"/>
      <c r="R608" s="597" t="s">
        <v>33</v>
      </c>
      <c r="S608" s="599">
        <v>3</v>
      </c>
      <c r="T608" s="599">
        <v>8</v>
      </c>
      <c r="U608" s="599">
        <v>21</v>
      </c>
      <c r="V608" s="599">
        <v>8</v>
      </c>
      <c r="W608" s="599">
        <v>8</v>
      </c>
      <c r="X608" s="599">
        <v>1</v>
      </c>
      <c r="Y608" s="599">
        <v>1</v>
      </c>
      <c r="Z608" s="599">
        <v>1</v>
      </c>
      <c r="AA608" s="599">
        <v>0</v>
      </c>
      <c r="AB608" s="599">
        <v>0</v>
      </c>
      <c r="AC608" s="592"/>
      <c r="AD608" s="827"/>
      <c r="AE608" s="597" t="s">
        <v>33</v>
      </c>
      <c r="AF608" s="599">
        <v>1</v>
      </c>
      <c r="AG608" s="599">
        <v>10</v>
      </c>
      <c r="AH608" s="599">
        <v>13</v>
      </c>
      <c r="AI608" s="599">
        <v>8</v>
      </c>
      <c r="AJ608" s="599">
        <v>1</v>
      </c>
      <c r="AK608" s="599">
        <v>3</v>
      </c>
      <c r="AL608" s="599">
        <v>0</v>
      </c>
      <c r="AM608" s="599">
        <v>0</v>
      </c>
      <c r="AN608" s="599">
        <v>0</v>
      </c>
      <c r="AO608" s="599">
        <v>0</v>
      </c>
      <c r="AP608" s="591"/>
      <c r="AQ608" s="827"/>
      <c r="AR608" s="597" t="s">
        <v>33</v>
      </c>
      <c r="AS608" s="599">
        <v>3</v>
      </c>
      <c r="AT608" s="599">
        <v>6</v>
      </c>
      <c r="AU608" s="599">
        <v>11</v>
      </c>
      <c r="AV608" s="599">
        <v>3</v>
      </c>
      <c r="AW608" s="599">
        <v>1</v>
      </c>
      <c r="AX608" s="599">
        <v>2</v>
      </c>
      <c r="AY608" s="599">
        <v>0</v>
      </c>
      <c r="AZ608" s="599">
        <v>0</v>
      </c>
      <c r="BA608" s="599">
        <v>0</v>
      </c>
      <c r="BB608" s="599">
        <v>0</v>
      </c>
      <c r="BC608" s="592"/>
      <c r="BD608" s="827"/>
      <c r="BE608" s="597" t="s">
        <v>33</v>
      </c>
      <c r="BF608" s="599">
        <v>1</v>
      </c>
      <c r="BG608" s="599">
        <v>12</v>
      </c>
      <c r="BH608" s="599">
        <v>23</v>
      </c>
      <c r="BI608" s="599">
        <v>13</v>
      </c>
      <c r="BJ608" s="599">
        <v>8</v>
      </c>
      <c r="BK608" s="599">
        <v>2</v>
      </c>
      <c r="BL608" s="599">
        <v>1</v>
      </c>
      <c r="BM608" s="599">
        <v>1</v>
      </c>
      <c r="BN608" s="599">
        <v>0</v>
      </c>
      <c r="BO608" s="599">
        <v>0</v>
      </c>
      <c r="BP608"/>
      <c r="BQ608" s="827"/>
      <c r="BR608" s="597" t="s">
        <v>33</v>
      </c>
      <c r="BS608" s="599">
        <v>1</v>
      </c>
      <c r="BT608" s="599">
        <v>13</v>
      </c>
      <c r="BU608" s="599">
        <v>18</v>
      </c>
      <c r="BV608" s="599">
        <v>5</v>
      </c>
      <c r="BW608" s="599">
        <v>2</v>
      </c>
      <c r="BX608" s="599">
        <v>2</v>
      </c>
      <c r="BY608" s="599">
        <v>0</v>
      </c>
      <c r="BZ608" s="599">
        <v>0</v>
      </c>
      <c r="CA608" s="599">
        <v>0</v>
      </c>
      <c r="CB608" s="599">
        <v>0</v>
      </c>
      <c r="CC608" s="592"/>
      <c r="CD608" s="827"/>
      <c r="CE608" s="597" t="s">
        <v>33</v>
      </c>
      <c r="CF608" s="599">
        <v>3</v>
      </c>
      <c r="CG608" s="599">
        <v>5</v>
      </c>
      <c r="CH608" s="599">
        <v>16</v>
      </c>
      <c r="CI608" s="599">
        <v>11</v>
      </c>
      <c r="CJ608" s="599">
        <v>7</v>
      </c>
      <c r="CK608" s="599">
        <v>2</v>
      </c>
      <c r="CL608" s="599">
        <v>1</v>
      </c>
      <c r="CM608" s="599">
        <v>1</v>
      </c>
      <c r="CN608" s="599">
        <v>0</v>
      </c>
      <c r="CO608" s="599">
        <v>0</v>
      </c>
      <c r="CP608"/>
      <c r="CQ608" s="827"/>
      <c r="CR608" s="597" t="s">
        <v>33</v>
      </c>
      <c r="CS608" s="599">
        <v>0</v>
      </c>
      <c r="CT608" s="599">
        <v>2</v>
      </c>
      <c r="CU608" s="599">
        <v>9</v>
      </c>
      <c r="CV608" s="599">
        <v>9</v>
      </c>
      <c r="CW608" s="599">
        <v>5</v>
      </c>
      <c r="CX608" s="599">
        <v>4</v>
      </c>
      <c r="CY608" s="599">
        <v>1</v>
      </c>
      <c r="CZ608" s="599">
        <v>0</v>
      </c>
      <c r="DA608" s="599">
        <v>0</v>
      </c>
      <c r="DB608" s="599">
        <v>0</v>
      </c>
      <c r="DC608" s="592"/>
      <c r="DD608" s="827"/>
      <c r="DE608" s="597" t="s">
        <v>33</v>
      </c>
      <c r="DF608" s="599">
        <v>4</v>
      </c>
      <c r="DG608" s="599">
        <v>16</v>
      </c>
      <c r="DH608" s="599">
        <v>25</v>
      </c>
      <c r="DI608" s="599">
        <v>7</v>
      </c>
      <c r="DJ608" s="599">
        <v>4</v>
      </c>
      <c r="DK608" s="599">
        <v>0</v>
      </c>
      <c r="DL608" s="599">
        <v>0</v>
      </c>
      <c r="DM608" s="599">
        <v>1</v>
      </c>
      <c r="DN608" s="599">
        <v>0</v>
      </c>
      <c r="DO608" s="599">
        <v>0</v>
      </c>
    </row>
    <row r="609" spans="1:119" ht="13.5" customHeight="1" x14ac:dyDescent="0.2">
      <c r="A609"/>
      <c r="B609" s="838"/>
      <c r="C609" s="592"/>
      <c r="D609" s="827"/>
      <c r="E609" s="597" t="s">
        <v>34</v>
      </c>
      <c r="F609" s="599">
        <v>1</v>
      </c>
      <c r="G609" s="599">
        <v>30</v>
      </c>
      <c r="H609" s="599">
        <v>44</v>
      </c>
      <c r="I609" s="599">
        <v>40</v>
      </c>
      <c r="J609" s="599">
        <v>17</v>
      </c>
      <c r="K609" s="599">
        <v>8</v>
      </c>
      <c r="L609" s="599">
        <v>1</v>
      </c>
      <c r="M609" s="599">
        <v>0</v>
      </c>
      <c r="N609" s="599">
        <v>6</v>
      </c>
      <c r="O609" s="599">
        <v>0</v>
      </c>
      <c r="P609" s="592"/>
      <c r="Q609" s="827"/>
      <c r="R609" s="597" t="s">
        <v>34</v>
      </c>
      <c r="S609" s="599">
        <v>1</v>
      </c>
      <c r="T609" s="599">
        <v>15</v>
      </c>
      <c r="U609" s="599">
        <v>28</v>
      </c>
      <c r="V609" s="599">
        <v>30</v>
      </c>
      <c r="W609" s="599">
        <v>11</v>
      </c>
      <c r="X609" s="599">
        <v>5</v>
      </c>
      <c r="Y609" s="599">
        <v>1</v>
      </c>
      <c r="Z609" s="599">
        <v>0</v>
      </c>
      <c r="AA609" s="599">
        <v>3</v>
      </c>
      <c r="AB609" s="599">
        <v>0</v>
      </c>
      <c r="AC609" s="592"/>
      <c r="AD609" s="827"/>
      <c r="AE609" s="597" t="s">
        <v>34</v>
      </c>
      <c r="AF609" s="599">
        <v>0</v>
      </c>
      <c r="AG609" s="599">
        <v>15</v>
      </c>
      <c r="AH609" s="599">
        <v>16</v>
      </c>
      <c r="AI609" s="599">
        <v>10</v>
      </c>
      <c r="AJ609" s="599">
        <v>6</v>
      </c>
      <c r="AK609" s="599">
        <v>3</v>
      </c>
      <c r="AL609" s="599">
        <v>0</v>
      </c>
      <c r="AM609" s="599">
        <v>0</v>
      </c>
      <c r="AN609" s="599">
        <v>3</v>
      </c>
      <c r="AO609" s="599">
        <v>0</v>
      </c>
      <c r="AP609" s="591"/>
      <c r="AQ609" s="827"/>
      <c r="AR609" s="597" t="s">
        <v>34</v>
      </c>
      <c r="AS609" s="599">
        <v>1</v>
      </c>
      <c r="AT609" s="599">
        <v>14</v>
      </c>
      <c r="AU609" s="599">
        <v>21</v>
      </c>
      <c r="AV609" s="599">
        <v>13</v>
      </c>
      <c r="AW609" s="599">
        <v>7</v>
      </c>
      <c r="AX609" s="599">
        <v>0</v>
      </c>
      <c r="AY609" s="599">
        <v>0</v>
      </c>
      <c r="AZ609" s="599">
        <v>0</v>
      </c>
      <c r="BA609" s="599">
        <v>3</v>
      </c>
      <c r="BB609" s="599">
        <v>0</v>
      </c>
      <c r="BC609" s="592"/>
      <c r="BD609" s="827"/>
      <c r="BE609" s="597" t="s">
        <v>34</v>
      </c>
      <c r="BF609" s="599">
        <v>0</v>
      </c>
      <c r="BG609" s="599">
        <v>16</v>
      </c>
      <c r="BH609" s="599">
        <v>23</v>
      </c>
      <c r="BI609" s="599">
        <v>27</v>
      </c>
      <c r="BJ609" s="599">
        <v>10</v>
      </c>
      <c r="BK609" s="599">
        <v>8</v>
      </c>
      <c r="BL609" s="599">
        <v>1</v>
      </c>
      <c r="BM609" s="599">
        <v>0</v>
      </c>
      <c r="BN609" s="599">
        <v>3</v>
      </c>
      <c r="BO609" s="599">
        <v>0</v>
      </c>
      <c r="BP609"/>
      <c r="BQ609" s="827"/>
      <c r="BR609" s="597" t="s">
        <v>34</v>
      </c>
      <c r="BS609" s="599">
        <v>0</v>
      </c>
      <c r="BT609" s="599">
        <v>13</v>
      </c>
      <c r="BU609" s="599">
        <v>9</v>
      </c>
      <c r="BV609" s="599">
        <v>12</v>
      </c>
      <c r="BW609" s="599">
        <v>1</v>
      </c>
      <c r="BX609" s="599">
        <v>0</v>
      </c>
      <c r="BY609" s="599">
        <v>0</v>
      </c>
      <c r="BZ609" s="599">
        <v>0</v>
      </c>
      <c r="CA609" s="599">
        <v>1</v>
      </c>
      <c r="CB609" s="599">
        <v>0</v>
      </c>
      <c r="CC609" s="592"/>
      <c r="CD609" s="827"/>
      <c r="CE609" s="597" t="s">
        <v>34</v>
      </c>
      <c r="CF609" s="599">
        <v>1</v>
      </c>
      <c r="CG609" s="599">
        <v>17</v>
      </c>
      <c r="CH609" s="599">
        <v>35</v>
      </c>
      <c r="CI609" s="599">
        <v>28</v>
      </c>
      <c r="CJ609" s="599">
        <v>16</v>
      </c>
      <c r="CK609" s="599">
        <v>8</v>
      </c>
      <c r="CL609" s="599">
        <v>1</v>
      </c>
      <c r="CM609" s="599">
        <v>0</v>
      </c>
      <c r="CN609" s="599">
        <v>5</v>
      </c>
      <c r="CO609" s="599">
        <v>0</v>
      </c>
      <c r="CP609"/>
      <c r="CQ609" s="827"/>
      <c r="CR609" s="597" t="s">
        <v>34</v>
      </c>
      <c r="CS609" s="599">
        <v>0</v>
      </c>
      <c r="CT609" s="599">
        <v>3</v>
      </c>
      <c r="CU609" s="599">
        <v>10</v>
      </c>
      <c r="CV609" s="599">
        <v>14</v>
      </c>
      <c r="CW609" s="599">
        <v>8</v>
      </c>
      <c r="CX609" s="599">
        <v>5</v>
      </c>
      <c r="CY609" s="599">
        <v>1</v>
      </c>
      <c r="CZ609" s="599">
        <v>0</v>
      </c>
      <c r="DA609" s="599">
        <v>5</v>
      </c>
      <c r="DB609" s="599">
        <v>0</v>
      </c>
      <c r="DC609" s="592"/>
      <c r="DD609" s="827"/>
      <c r="DE609" s="597" t="s">
        <v>34</v>
      </c>
      <c r="DF609" s="599">
        <v>1</v>
      </c>
      <c r="DG609" s="599">
        <v>27</v>
      </c>
      <c r="DH609" s="599">
        <v>34</v>
      </c>
      <c r="DI609" s="599">
        <v>26</v>
      </c>
      <c r="DJ609" s="599">
        <v>9</v>
      </c>
      <c r="DK609" s="599">
        <v>3</v>
      </c>
      <c r="DL609" s="599">
        <v>0</v>
      </c>
      <c r="DM609" s="599">
        <v>0</v>
      </c>
      <c r="DN609" s="599">
        <v>1</v>
      </c>
      <c r="DO609" s="599">
        <v>0</v>
      </c>
    </row>
    <row r="610" spans="1:119" ht="13.5" customHeight="1" x14ac:dyDescent="0.2">
      <c r="A610"/>
      <c r="B610" s="838"/>
      <c r="C610" s="592"/>
      <c r="D610" s="827"/>
      <c r="E610" s="597" t="s">
        <v>35</v>
      </c>
      <c r="F610" s="599">
        <v>3</v>
      </c>
      <c r="G610" s="599">
        <v>54</v>
      </c>
      <c r="H610" s="599">
        <v>104</v>
      </c>
      <c r="I610" s="599">
        <v>133</v>
      </c>
      <c r="J610" s="599">
        <v>63</v>
      </c>
      <c r="K610" s="599">
        <v>24</v>
      </c>
      <c r="L610" s="599">
        <v>8</v>
      </c>
      <c r="M610" s="599">
        <v>5</v>
      </c>
      <c r="N610" s="599">
        <v>1</v>
      </c>
      <c r="O610" s="599">
        <v>0</v>
      </c>
      <c r="P610" s="592"/>
      <c r="Q610" s="827"/>
      <c r="R610" s="597" t="s">
        <v>35</v>
      </c>
      <c r="S610" s="599">
        <v>2</v>
      </c>
      <c r="T610" s="599">
        <v>23</v>
      </c>
      <c r="U610" s="599">
        <v>60</v>
      </c>
      <c r="V610" s="599">
        <v>90</v>
      </c>
      <c r="W610" s="599">
        <v>39</v>
      </c>
      <c r="X610" s="599">
        <v>14</v>
      </c>
      <c r="Y610" s="599">
        <v>4</v>
      </c>
      <c r="Z610" s="599">
        <v>3</v>
      </c>
      <c r="AA610" s="599">
        <v>1</v>
      </c>
      <c r="AB610" s="599">
        <v>0</v>
      </c>
      <c r="AC610" s="592"/>
      <c r="AD610" s="827"/>
      <c r="AE610" s="597" t="s">
        <v>35</v>
      </c>
      <c r="AF610" s="599">
        <v>1</v>
      </c>
      <c r="AG610" s="599">
        <v>31</v>
      </c>
      <c r="AH610" s="599">
        <v>44</v>
      </c>
      <c r="AI610" s="599">
        <v>43</v>
      </c>
      <c r="AJ610" s="599">
        <v>24</v>
      </c>
      <c r="AK610" s="599">
        <v>10</v>
      </c>
      <c r="AL610" s="599">
        <v>4</v>
      </c>
      <c r="AM610" s="599">
        <v>2</v>
      </c>
      <c r="AN610" s="599">
        <v>0</v>
      </c>
      <c r="AO610" s="599">
        <v>0</v>
      </c>
      <c r="AP610" s="591"/>
      <c r="AQ610" s="827"/>
      <c r="AR610" s="597" t="s">
        <v>35</v>
      </c>
      <c r="AS610" s="599">
        <v>2</v>
      </c>
      <c r="AT610" s="599">
        <v>20</v>
      </c>
      <c r="AU610" s="599">
        <v>33</v>
      </c>
      <c r="AV610" s="599">
        <v>31</v>
      </c>
      <c r="AW610" s="599">
        <v>9</v>
      </c>
      <c r="AX610" s="599">
        <v>8</v>
      </c>
      <c r="AY610" s="599">
        <v>2</v>
      </c>
      <c r="AZ610" s="599">
        <v>1</v>
      </c>
      <c r="BA610" s="599">
        <v>0</v>
      </c>
      <c r="BB610" s="599">
        <v>0</v>
      </c>
      <c r="BC610" s="592"/>
      <c r="BD610" s="827"/>
      <c r="BE610" s="597" t="s">
        <v>35</v>
      </c>
      <c r="BF610" s="599">
        <v>1</v>
      </c>
      <c r="BG610" s="599">
        <v>34</v>
      </c>
      <c r="BH610" s="599">
        <v>71</v>
      </c>
      <c r="BI610" s="599">
        <v>102</v>
      </c>
      <c r="BJ610" s="599">
        <v>54</v>
      </c>
      <c r="BK610" s="599">
        <v>16</v>
      </c>
      <c r="BL610" s="599">
        <v>6</v>
      </c>
      <c r="BM610" s="599">
        <v>4</v>
      </c>
      <c r="BN610" s="599">
        <v>1</v>
      </c>
      <c r="BO610" s="599">
        <v>0</v>
      </c>
      <c r="BP610"/>
      <c r="BQ610" s="827"/>
      <c r="BR610" s="597" t="s">
        <v>35</v>
      </c>
      <c r="BS610" s="599">
        <v>1</v>
      </c>
      <c r="BT610" s="599">
        <v>15</v>
      </c>
      <c r="BU610" s="599">
        <v>19</v>
      </c>
      <c r="BV610" s="599">
        <v>17</v>
      </c>
      <c r="BW610" s="599">
        <v>10</v>
      </c>
      <c r="BX610" s="599">
        <v>6</v>
      </c>
      <c r="BY610" s="599">
        <v>2</v>
      </c>
      <c r="BZ610" s="599">
        <v>2</v>
      </c>
      <c r="CA610" s="599">
        <v>1</v>
      </c>
      <c r="CB610" s="599">
        <v>0</v>
      </c>
      <c r="CC610" s="592"/>
      <c r="CD610" s="827"/>
      <c r="CE610" s="597" t="s">
        <v>35</v>
      </c>
      <c r="CF610" s="599">
        <v>2</v>
      </c>
      <c r="CG610" s="599">
        <v>39</v>
      </c>
      <c r="CH610" s="599">
        <v>85</v>
      </c>
      <c r="CI610" s="599">
        <v>116</v>
      </c>
      <c r="CJ610" s="599">
        <v>53</v>
      </c>
      <c r="CK610" s="599">
        <v>18</v>
      </c>
      <c r="CL610" s="599">
        <v>6</v>
      </c>
      <c r="CM610" s="599">
        <v>3</v>
      </c>
      <c r="CN610" s="599">
        <v>0</v>
      </c>
      <c r="CO610" s="599">
        <v>0</v>
      </c>
      <c r="CP610"/>
      <c r="CQ610" s="827"/>
      <c r="CR610" s="597" t="s">
        <v>35</v>
      </c>
      <c r="CS610" s="599">
        <v>0</v>
      </c>
      <c r="CT610" s="599">
        <v>7</v>
      </c>
      <c r="CU610" s="599">
        <v>16</v>
      </c>
      <c r="CV610" s="599">
        <v>26</v>
      </c>
      <c r="CW610" s="599">
        <v>19</v>
      </c>
      <c r="CX610" s="599">
        <v>8</v>
      </c>
      <c r="CY610" s="599">
        <v>4</v>
      </c>
      <c r="CZ610" s="599">
        <v>2</v>
      </c>
      <c r="DA610" s="599">
        <v>0</v>
      </c>
      <c r="DB610" s="599">
        <v>0</v>
      </c>
      <c r="DC610" s="592"/>
      <c r="DD610" s="827"/>
      <c r="DE610" s="597" t="s">
        <v>35</v>
      </c>
      <c r="DF610" s="599">
        <v>3</v>
      </c>
      <c r="DG610" s="599">
        <v>47</v>
      </c>
      <c r="DH610" s="599">
        <v>88</v>
      </c>
      <c r="DI610" s="599">
        <v>107</v>
      </c>
      <c r="DJ610" s="599">
        <v>44</v>
      </c>
      <c r="DK610" s="599">
        <v>16</v>
      </c>
      <c r="DL610" s="599">
        <v>4</v>
      </c>
      <c r="DM610" s="599">
        <v>3</v>
      </c>
      <c r="DN610" s="599">
        <v>1</v>
      </c>
      <c r="DO610" s="599">
        <v>0</v>
      </c>
    </row>
    <row r="611" spans="1:119" ht="13.5" customHeight="1" x14ac:dyDescent="0.2">
      <c r="A611"/>
      <c r="B611" s="838"/>
      <c r="C611" s="592"/>
      <c r="D611" s="827"/>
      <c r="E611" s="597" t="s">
        <v>36</v>
      </c>
      <c r="F611" s="599">
        <v>19</v>
      </c>
      <c r="G611" s="599">
        <v>96</v>
      </c>
      <c r="H611" s="599">
        <v>248</v>
      </c>
      <c r="I611" s="599">
        <v>423</v>
      </c>
      <c r="J611" s="599">
        <v>220</v>
      </c>
      <c r="K611" s="599">
        <v>105</v>
      </c>
      <c r="L611" s="599">
        <v>31</v>
      </c>
      <c r="M611" s="599">
        <v>16</v>
      </c>
      <c r="N611" s="599">
        <v>8</v>
      </c>
      <c r="O611" s="599">
        <v>4</v>
      </c>
      <c r="P611" s="592"/>
      <c r="Q611" s="827"/>
      <c r="R611" s="597" t="s">
        <v>36</v>
      </c>
      <c r="S611" s="599">
        <v>7</v>
      </c>
      <c r="T611" s="599">
        <v>44</v>
      </c>
      <c r="U611" s="599">
        <v>127</v>
      </c>
      <c r="V611" s="599">
        <v>263</v>
      </c>
      <c r="W611" s="599">
        <v>153</v>
      </c>
      <c r="X611" s="599">
        <v>68</v>
      </c>
      <c r="Y611" s="599">
        <v>23</v>
      </c>
      <c r="Z611" s="599">
        <v>11</v>
      </c>
      <c r="AA611" s="599">
        <v>2</v>
      </c>
      <c r="AB611" s="599">
        <v>4</v>
      </c>
      <c r="AC611" s="592"/>
      <c r="AD611" s="827"/>
      <c r="AE611" s="597" t="s">
        <v>36</v>
      </c>
      <c r="AF611" s="599">
        <v>12</v>
      </c>
      <c r="AG611" s="599">
        <v>52</v>
      </c>
      <c r="AH611" s="599">
        <v>121</v>
      </c>
      <c r="AI611" s="599">
        <v>160</v>
      </c>
      <c r="AJ611" s="599">
        <v>67</v>
      </c>
      <c r="AK611" s="599">
        <v>37</v>
      </c>
      <c r="AL611" s="599">
        <v>8</v>
      </c>
      <c r="AM611" s="599">
        <v>5</v>
      </c>
      <c r="AN611" s="599">
        <v>6</v>
      </c>
      <c r="AO611" s="599">
        <v>0</v>
      </c>
      <c r="AP611" s="591"/>
      <c r="AQ611" s="827"/>
      <c r="AR611" s="597" t="s">
        <v>36</v>
      </c>
      <c r="AS611" s="599">
        <v>5</v>
      </c>
      <c r="AT611" s="599">
        <v>32</v>
      </c>
      <c r="AU611" s="599">
        <v>71</v>
      </c>
      <c r="AV611" s="599">
        <v>121</v>
      </c>
      <c r="AW611" s="599">
        <v>41</v>
      </c>
      <c r="AX611" s="599">
        <v>19</v>
      </c>
      <c r="AY611" s="599">
        <v>5</v>
      </c>
      <c r="AZ611" s="599">
        <v>2</v>
      </c>
      <c r="BA611" s="599">
        <v>3</v>
      </c>
      <c r="BB611" s="599">
        <v>1</v>
      </c>
      <c r="BC611" s="592"/>
      <c r="BD611" s="827"/>
      <c r="BE611" s="597" t="s">
        <v>36</v>
      </c>
      <c r="BF611" s="599">
        <v>14</v>
      </c>
      <c r="BG611" s="599">
        <v>64</v>
      </c>
      <c r="BH611" s="599">
        <v>177</v>
      </c>
      <c r="BI611" s="599">
        <v>302</v>
      </c>
      <c r="BJ611" s="599">
        <v>179</v>
      </c>
      <c r="BK611" s="599">
        <v>86</v>
      </c>
      <c r="BL611" s="599">
        <v>26</v>
      </c>
      <c r="BM611" s="599">
        <v>14</v>
      </c>
      <c r="BN611" s="599">
        <v>5</v>
      </c>
      <c r="BO611" s="599">
        <v>3</v>
      </c>
      <c r="BP611"/>
      <c r="BQ611" s="827"/>
      <c r="BR611" s="597" t="s">
        <v>36</v>
      </c>
      <c r="BS611" s="599">
        <v>3</v>
      </c>
      <c r="BT611" s="599">
        <v>20</v>
      </c>
      <c r="BU611" s="599">
        <v>31</v>
      </c>
      <c r="BV611" s="599">
        <v>40</v>
      </c>
      <c r="BW611" s="599">
        <v>22</v>
      </c>
      <c r="BX611" s="599">
        <v>6</v>
      </c>
      <c r="BY611" s="599">
        <v>5</v>
      </c>
      <c r="BZ611" s="599">
        <v>4</v>
      </c>
      <c r="CA611" s="599">
        <v>1</v>
      </c>
      <c r="CB611" s="599">
        <v>1</v>
      </c>
      <c r="CC611" s="592"/>
      <c r="CD611" s="827"/>
      <c r="CE611" s="597" t="s">
        <v>36</v>
      </c>
      <c r="CF611" s="599">
        <v>16</v>
      </c>
      <c r="CG611" s="599">
        <v>76</v>
      </c>
      <c r="CH611" s="599">
        <v>217</v>
      </c>
      <c r="CI611" s="599">
        <v>383</v>
      </c>
      <c r="CJ611" s="599">
        <v>198</v>
      </c>
      <c r="CK611" s="599">
        <v>99</v>
      </c>
      <c r="CL611" s="599">
        <v>26</v>
      </c>
      <c r="CM611" s="599">
        <v>12</v>
      </c>
      <c r="CN611" s="599">
        <v>7</v>
      </c>
      <c r="CO611" s="599">
        <v>3</v>
      </c>
      <c r="CP611"/>
      <c r="CQ611" s="827"/>
      <c r="CR611" s="597" t="s">
        <v>36</v>
      </c>
      <c r="CS611" s="599">
        <v>2</v>
      </c>
      <c r="CT611" s="599">
        <v>12</v>
      </c>
      <c r="CU611" s="599">
        <v>27</v>
      </c>
      <c r="CV611" s="599">
        <v>85</v>
      </c>
      <c r="CW611" s="599">
        <v>42</v>
      </c>
      <c r="CX611" s="599">
        <v>33</v>
      </c>
      <c r="CY611" s="599">
        <v>7</v>
      </c>
      <c r="CZ611" s="599">
        <v>7</v>
      </c>
      <c r="DA611" s="599">
        <v>5</v>
      </c>
      <c r="DB611" s="599">
        <v>2</v>
      </c>
      <c r="DC611" s="592"/>
      <c r="DD611" s="827"/>
      <c r="DE611" s="597" t="s">
        <v>36</v>
      </c>
      <c r="DF611" s="599">
        <v>17</v>
      </c>
      <c r="DG611" s="599">
        <v>84</v>
      </c>
      <c r="DH611" s="599">
        <v>221</v>
      </c>
      <c r="DI611" s="599">
        <v>338</v>
      </c>
      <c r="DJ611" s="599">
        <v>178</v>
      </c>
      <c r="DK611" s="599">
        <v>72</v>
      </c>
      <c r="DL611" s="599">
        <v>24</v>
      </c>
      <c r="DM611" s="599">
        <v>9</v>
      </c>
      <c r="DN611" s="599">
        <v>3</v>
      </c>
      <c r="DO611" s="599">
        <v>2</v>
      </c>
    </row>
    <row r="612" spans="1:119" ht="13.5" customHeight="1" x14ac:dyDescent="0.2">
      <c r="A612"/>
      <c r="B612" s="838"/>
      <c r="C612" s="592"/>
      <c r="D612" s="827"/>
      <c r="E612" s="597" t="s">
        <v>37</v>
      </c>
      <c r="F612" s="599">
        <v>61</v>
      </c>
      <c r="G612" s="599">
        <v>153</v>
      </c>
      <c r="H612" s="599">
        <v>501</v>
      </c>
      <c r="I612" s="599">
        <v>1091</v>
      </c>
      <c r="J612" s="599">
        <v>652</v>
      </c>
      <c r="K612" s="599">
        <v>435</v>
      </c>
      <c r="L612" s="599">
        <v>104</v>
      </c>
      <c r="M612" s="599">
        <v>47</v>
      </c>
      <c r="N612" s="599">
        <v>22</v>
      </c>
      <c r="O612" s="599">
        <v>14</v>
      </c>
      <c r="P612" s="592"/>
      <c r="Q612" s="827"/>
      <c r="R612" s="597" t="s">
        <v>37</v>
      </c>
      <c r="S612" s="599">
        <v>37</v>
      </c>
      <c r="T612" s="599">
        <v>47</v>
      </c>
      <c r="U612" s="599">
        <v>220</v>
      </c>
      <c r="V612" s="599">
        <v>602</v>
      </c>
      <c r="W612" s="599">
        <v>436</v>
      </c>
      <c r="X612" s="599">
        <v>292</v>
      </c>
      <c r="Y612" s="599">
        <v>79</v>
      </c>
      <c r="Z612" s="599">
        <v>31</v>
      </c>
      <c r="AA612" s="599">
        <v>14</v>
      </c>
      <c r="AB612" s="599">
        <v>9</v>
      </c>
      <c r="AC612" s="592"/>
      <c r="AD612" s="827"/>
      <c r="AE612" s="597" t="s">
        <v>37</v>
      </c>
      <c r="AF612" s="599">
        <v>24</v>
      </c>
      <c r="AG612" s="599">
        <v>106</v>
      </c>
      <c r="AH612" s="599">
        <v>281</v>
      </c>
      <c r="AI612" s="599">
        <v>489</v>
      </c>
      <c r="AJ612" s="599">
        <v>216</v>
      </c>
      <c r="AK612" s="599">
        <v>143</v>
      </c>
      <c r="AL612" s="599">
        <v>25</v>
      </c>
      <c r="AM612" s="599">
        <v>16</v>
      </c>
      <c r="AN612" s="599">
        <v>8</v>
      </c>
      <c r="AO612" s="599">
        <v>5</v>
      </c>
      <c r="AP612" s="591"/>
      <c r="AQ612" s="827"/>
      <c r="AR612" s="597" t="s">
        <v>37</v>
      </c>
      <c r="AS612" s="599">
        <v>15</v>
      </c>
      <c r="AT612" s="599">
        <v>50</v>
      </c>
      <c r="AU612" s="599">
        <v>141</v>
      </c>
      <c r="AV612" s="599">
        <v>212</v>
      </c>
      <c r="AW612" s="599">
        <v>135</v>
      </c>
      <c r="AX612" s="599">
        <v>81</v>
      </c>
      <c r="AY612" s="599">
        <v>21</v>
      </c>
      <c r="AZ612" s="599">
        <v>13</v>
      </c>
      <c r="BA612" s="599">
        <v>3</v>
      </c>
      <c r="BB612" s="599">
        <v>2</v>
      </c>
      <c r="BC612" s="592"/>
      <c r="BD612" s="827"/>
      <c r="BE612" s="597" t="s">
        <v>37</v>
      </c>
      <c r="BF612" s="599">
        <v>46</v>
      </c>
      <c r="BG612" s="599">
        <v>103</v>
      </c>
      <c r="BH612" s="599">
        <v>360</v>
      </c>
      <c r="BI612" s="599">
        <v>879</v>
      </c>
      <c r="BJ612" s="599">
        <v>517</v>
      </c>
      <c r="BK612" s="599">
        <v>354</v>
      </c>
      <c r="BL612" s="599">
        <v>83</v>
      </c>
      <c r="BM612" s="599">
        <v>34</v>
      </c>
      <c r="BN612" s="599">
        <v>19</v>
      </c>
      <c r="BO612" s="599">
        <v>12</v>
      </c>
      <c r="BP612"/>
      <c r="BQ612" s="827"/>
      <c r="BR612" s="597" t="s">
        <v>37</v>
      </c>
      <c r="BS612" s="599">
        <v>4</v>
      </c>
      <c r="BT612" s="599">
        <v>24</v>
      </c>
      <c r="BU612" s="599">
        <v>53</v>
      </c>
      <c r="BV612" s="599">
        <v>86</v>
      </c>
      <c r="BW612" s="599">
        <v>30</v>
      </c>
      <c r="BX612" s="599">
        <v>18</v>
      </c>
      <c r="BY612" s="599">
        <v>3</v>
      </c>
      <c r="BZ612" s="599">
        <v>1</v>
      </c>
      <c r="CA612" s="599">
        <v>1</v>
      </c>
      <c r="CB612" s="599">
        <v>0</v>
      </c>
      <c r="CC612" s="592"/>
      <c r="CD612" s="827"/>
      <c r="CE612" s="597" t="s">
        <v>37</v>
      </c>
      <c r="CF612" s="599">
        <v>57</v>
      </c>
      <c r="CG612" s="599">
        <v>129</v>
      </c>
      <c r="CH612" s="599">
        <v>448</v>
      </c>
      <c r="CI612" s="599">
        <v>1005</v>
      </c>
      <c r="CJ612" s="599">
        <v>622</v>
      </c>
      <c r="CK612" s="599">
        <v>417</v>
      </c>
      <c r="CL612" s="599">
        <v>101</v>
      </c>
      <c r="CM612" s="599">
        <v>46</v>
      </c>
      <c r="CN612" s="599">
        <v>21</v>
      </c>
      <c r="CO612" s="599">
        <v>14</v>
      </c>
      <c r="CP612"/>
      <c r="CQ612" s="827"/>
      <c r="CR612" s="597" t="s">
        <v>37</v>
      </c>
      <c r="CS612" s="599">
        <v>7</v>
      </c>
      <c r="CT612" s="599">
        <v>6</v>
      </c>
      <c r="CU612" s="599">
        <v>45</v>
      </c>
      <c r="CV612" s="599">
        <v>150</v>
      </c>
      <c r="CW612" s="599">
        <v>109</v>
      </c>
      <c r="CX612" s="599">
        <v>92</v>
      </c>
      <c r="CY612" s="599">
        <v>40</v>
      </c>
      <c r="CZ612" s="599">
        <v>19</v>
      </c>
      <c r="DA612" s="599">
        <v>11</v>
      </c>
      <c r="DB612" s="599">
        <v>7</v>
      </c>
      <c r="DC612" s="592"/>
      <c r="DD612" s="827"/>
      <c r="DE612" s="597" t="s">
        <v>37</v>
      </c>
      <c r="DF612" s="599">
        <v>54</v>
      </c>
      <c r="DG612" s="599">
        <v>147</v>
      </c>
      <c r="DH612" s="599">
        <v>456</v>
      </c>
      <c r="DI612" s="599">
        <v>941</v>
      </c>
      <c r="DJ612" s="599">
        <v>543</v>
      </c>
      <c r="DK612" s="599">
        <v>343</v>
      </c>
      <c r="DL612" s="599">
        <v>64</v>
      </c>
      <c r="DM612" s="599">
        <v>28</v>
      </c>
      <c r="DN612" s="599">
        <v>11</v>
      </c>
      <c r="DO612" s="599">
        <v>7</v>
      </c>
    </row>
    <row r="613" spans="1:119" ht="13.5" customHeight="1" x14ac:dyDescent="0.2">
      <c r="A613"/>
      <c r="B613" s="838"/>
      <c r="C613" s="592"/>
      <c r="D613" s="827"/>
      <c r="E613" s="597" t="s">
        <v>38</v>
      </c>
      <c r="F613" s="599">
        <v>96</v>
      </c>
      <c r="G613" s="599">
        <v>141</v>
      </c>
      <c r="H613" s="599">
        <v>569</v>
      </c>
      <c r="I613" s="599">
        <v>1734</v>
      </c>
      <c r="J613" s="599">
        <v>1598</v>
      </c>
      <c r="K613" s="599">
        <v>1249</v>
      </c>
      <c r="L613" s="599">
        <v>434</v>
      </c>
      <c r="M613" s="599">
        <v>209</v>
      </c>
      <c r="N613" s="599">
        <v>68</v>
      </c>
      <c r="O613" s="599">
        <v>38</v>
      </c>
      <c r="P613" s="592"/>
      <c r="Q613" s="827"/>
      <c r="R613" s="597" t="s">
        <v>38</v>
      </c>
      <c r="S613" s="599">
        <v>51</v>
      </c>
      <c r="T613" s="599">
        <v>42</v>
      </c>
      <c r="U613" s="599">
        <v>213</v>
      </c>
      <c r="V613" s="599">
        <v>878</v>
      </c>
      <c r="W613" s="599">
        <v>960</v>
      </c>
      <c r="X613" s="599">
        <v>809</v>
      </c>
      <c r="Y613" s="599">
        <v>310</v>
      </c>
      <c r="Z613" s="599">
        <v>154</v>
      </c>
      <c r="AA613" s="599">
        <v>43</v>
      </c>
      <c r="AB613" s="599">
        <v>29</v>
      </c>
      <c r="AC613" s="592"/>
      <c r="AD613" s="827"/>
      <c r="AE613" s="597" t="s">
        <v>38</v>
      </c>
      <c r="AF613" s="599">
        <v>45</v>
      </c>
      <c r="AG613" s="599">
        <v>99</v>
      </c>
      <c r="AH613" s="599">
        <v>356</v>
      </c>
      <c r="AI613" s="599">
        <v>856</v>
      </c>
      <c r="AJ613" s="599">
        <v>638</v>
      </c>
      <c r="AK613" s="599">
        <v>440</v>
      </c>
      <c r="AL613" s="599">
        <v>124</v>
      </c>
      <c r="AM613" s="599">
        <v>55</v>
      </c>
      <c r="AN613" s="599">
        <v>25</v>
      </c>
      <c r="AO613" s="599">
        <v>9</v>
      </c>
      <c r="AP613" s="591"/>
      <c r="AQ613" s="827"/>
      <c r="AR613" s="597" t="s">
        <v>38</v>
      </c>
      <c r="AS613" s="599">
        <v>18</v>
      </c>
      <c r="AT613" s="599">
        <v>39</v>
      </c>
      <c r="AU613" s="599">
        <v>141</v>
      </c>
      <c r="AV613" s="599">
        <v>335</v>
      </c>
      <c r="AW613" s="599">
        <v>262</v>
      </c>
      <c r="AX613" s="599">
        <v>187</v>
      </c>
      <c r="AY613" s="599">
        <v>66</v>
      </c>
      <c r="AZ613" s="599">
        <v>22</v>
      </c>
      <c r="BA613" s="599">
        <v>8</v>
      </c>
      <c r="BB613" s="599">
        <v>9</v>
      </c>
      <c r="BC613" s="592"/>
      <c r="BD613" s="827"/>
      <c r="BE613" s="597" t="s">
        <v>38</v>
      </c>
      <c r="BF613" s="599">
        <v>78</v>
      </c>
      <c r="BG613" s="599">
        <v>102</v>
      </c>
      <c r="BH613" s="599">
        <v>428</v>
      </c>
      <c r="BI613" s="599">
        <v>1399</v>
      </c>
      <c r="BJ613" s="599">
        <v>1336</v>
      </c>
      <c r="BK613" s="599">
        <v>1062</v>
      </c>
      <c r="BL613" s="599">
        <v>368</v>
      </c>
      <c r="BM613" s="599">
        <v>187</v>
      </c>
      <c r="BN613" s="599">
        <v>60</v>
      </c>
      <c r="BO613" s="599">
        <v>29</v>
      </c>
      <c r="BP613"/>
      <c r="BQ613" s="827"/>
      <c r="BR613" s="597" t="s">
        <v>38</v>
      </c>
      <c r="BS613" s="599">
        <v>3</v>
      </c>
      <c r="BT613" s="599">
        <v>12</v>
      </c>
      <c r="BU613" s="599">
        <v>50</v>
      </c>
      <c r="BV613" s="599">
        <v>94</v>
      </c>
      <c r="BW613" s="599">
        <v>71</v>
      </c>
      <c r="BX613" s="599">
        <v>56</v>
      </c>
      <c r="BY613" s="599">
        <v>15</v>
      </c>
      <c r="BZ613" s="599">
        <v>16</v>
      </c>
      <c r="CA613" s="599">
        <v>6</v>
      </c>
      <c r="CB613" s="599">
        <v>3</v>
      </c>
      <c r="CC613" s="592"/>
      <c r="CD613" s="827"/>
      <c r="CE613" s="597" t="s">
        <v>38</v>
      </c>
      <c r="CF613" s="599">
        <v>93</v>
      </c>
      <c r="CG613" s="599">
        <v>129</v>
      </c>
      <c r="CH613" s="599">
        <v>519</v>
      </c>
      <c r="CI613" s="599">
        <v>1640</v>
      </c>
      <c r="CJ613" s="599">
        <v>1527</v>
      </c>
      <c r="CK613" s="599">
        <v>1193</v>
      </c>
      <c r="CL613" s="599">
        <v>419</v>
      </c>
      <c r="CM613" s="599">
        <v>193</v>
      </c>
      <c r="CN613" s="599">
        <v>62</v>
      </c>
      <c r="CO613" s="599">
        <v>35</v>
      </c>
      <c r="CP613"/>
      <c r="CQ613" s="827"/>
      <c r="CR613" s="597" t="s">
        <v>38</v>
      </c>
      <c r="CS613" s="599">
        <v>10</v>
      </c>
      <c r="CT613" s="599">
        <v>5</v>
      </c>
      <c r="CU613" s="599">
        <v>44</v>
      </c>
      <c r="CV613" s="599">
        <v>145</v>
      </c>
      <c r="CW613" s="599">
        <v>190</v>
      </c>
      <c r="CX613" s="599">
        <v>200</v>
      </c>
      <c r="CY613" s="599">
        <v>85</v>
      </c>
      <c r="CZ613" s="599">
        <v>51</v>
      </c>
      <c r="DA613" s="599">
        <v>18</v>
      </c>
      <c r="DB613" s="599">
        <v>11</v>
      </c>
      <c r="DC613" s="592"/>
      <c r="DD613" s="827"/>
      <c r="DE613" s="597" t="s">
        <v>38</v>
      </c>
      <c r="DF613" s="599">
        <v>86</v>
      </c>
      <c r="DG613" s="599">
        <v>136</v>
      </c>
      <c r="DH613" s="599">
        <v>525</v>
      </c>
      <c r="DI613" s="599">
        <v>1589</v>
      </c>
      <c r="DJ613" s="599">
        <v>1408</v>
      </c>
      <c r="DK613" s="599">
        <v>1049</v>
      </c>
      <c r="DL613" s="599">
        <v>349</v>
      </c>
      <c r="DM613" s="599">
        <v>158</v>
      </c>
      <c r="DN613" s="599">
        <v>50</v>
      </c>
      <c r="DO613" s="599">
        <v>27</v>
      </c>
    </row>
    <row r="614" spans="1:119" ht="13.5" customHeight="1" x14ac:dyDescent="0.2">
      <c r="A614"/>
      <c r="B614" s="838"/>
      <c r="C614" s="592"/>
      <c r="D614" s="827"/>
      <c r="E614" s="597" t="s">
        <v>39</v>
      </c>
      <c r="F614" s="599">
        <v>163</v>
      </c>
      <c r="G614" s="599">
        <v>90</v>
      </c>
      <c r="H614" s="599">
        <v>478</v>
      </c>
      <c r="I614" s="599">
        <v>1780</v>
      </c>
      <c r="J614" s="599">
        <v>2207</v>
      </c>
      <c r="K614" s="599">
        <v>2339</v>
      </c>
      <c r="L614" s="599">
        <v>1288</v>
      </c>
      <c r="M614" s="599">
        <v>725</v>
      </c>
      <c r="N614" s="599">
        <v>314</v>
      </c>
      <c r="O614" s="599">
        <v>120</v>
      </c>
      <c r="P614" s="592"/>
      <c r="Q614" s="827"/>
      <c r="R614" s="597" t="s">
        <v>39</v>
      </c>
      <c r="S614" s="599">
        <v>68</v>
      </c>
      <c r="T614" s="599">
        <v>20</v>
      </c>
      <c r="U614" s="599">
        <v>137</v>
      </c>
      <c r="V614" s="599">
        <v>709</v>
      </c>
      <c r="W614" s="599">
        <v>1080</v>
      </c>
      <c r="X614" s="599">
        <v>1357</v>
      </c>
      <c r="Y614" s="599">
        <v>835</v>
      </c>
      <c r="Z614" s="599">
        <v>482</v>
      </c>
      <c r="AA614" s="599">
        <v>216</v>
      </c>
      <c r="AB614" s="599">
        <v>78</v>
      </c>
      <c r="AC614" s="592"/>
      <c r="AD614" s="827"/>
      <c r="AE614" s="597" t="s">
        <v>39</v>
      </c>
      <c r="AF614" s="599">
        <v>95</v>
      </c>
      <c r="AG614" s="599">
        <v>70</v>
      </c>
      <c r="AH614" s="599">
        <v>341</v>
      </c>
      <c r="AI614" s="599">
        <v>1071</v>
      </c>
      <c r="AJ614" s="599">
        <v>1127</v>
      </c>
      <c r="AK614" s="599">
        <v>982</v>
      </c>
      <c r="AL614" s="599">
        <v>453</v>
      </c>
      <c r="AM614" s="599">
        <v>243</v>
      </c>
      <c r="AN614" s="599">
        <v>98</v>
      </c>
      <c r="AO614" s="599">
        <v>42</v>
      </c>
      <c r="AP614" s="591"/>
      <c r="AQ614" s="827"/>
      <c r="AR614" s="597" t="s">
        <v>39</v>
      </c>
      <c r="AS614" s="599">
        <v>29</v>
      </c>
      <c r="AT614" s="599">
        <v>21</v>
      </c>
      <c r="AU614" s="599">
        <v>95</v>
      </c>
      <c r="AV614" s="599">
        <v>283</v>
      </c>
      <c r="AW614" s="599">
        <v>289</v>
      </c>
      <c r="AX614" s="599">
        <v>289</v>
      </c>
      <c r="AY614" s="599">
        <v>128</v>
      </c>
      <c r="AZ614" s="599">
        <v>84</v>
      </c>
      <c r="BA614" s="599">
        <v>32</v>
      </c>
      <c r="BB614" s="599">
        <v>13</v>
      </c>
      <c r="BC614" s="592"/>
      <c r="BD614" s="827"/>
      <c r="BE614" s="597" t="s">
        <v>39</v>
      </c>
      <c r="BF614" s="599">
        <v>134</v>
      </c>
      <c r="BG614" s="599">
        <v>69</v>
      </c>
      <c r="BH614" s="599">
        <v>383</v>
      </c>
      <c r="BI614" s="599">
        <v>1497</v>
      </c>
      <c r="BJ614" s="599">
        <v>1918</v>
      </c>
      <c r="BK614" s="599">
        <v>2050</v>
      </c>
      <c r="BL614" s="599">
        <v>1160</v>
      </c>
      <c r="BM614" s="599">
        <v>641</v>
      </c>
      <c r="BN614" s="599">
        <v>282</v>
      </c>
      <c r="BO614" s="599">
        <v>107</v>
      </c>
      <c r="BP614"/>
      <c r="BQ614" s="827"/>
      <c r="BR614" s="597" t="s">
        <v>39</v>
      </c>
      <c r="BS614" s="599">
        <v>8</v>
      </c>
      <c r="BT614" s="599">
        <v>5</v>
      </c>
      <c r="BU614" s="599">
        <v>34</v>
      </c>
      <c r="BV614" s="599">
        <v>83</v>
      </c>
      <c r="BW614" s="599">
        <v>89</v>
      </c>
      <c r="BX614" s="599">
        <v>85</v>
      </c>
      <c r="BY614" s="599">
        <v>37</v>
      </c>
      <c r="BZ614" s="599">
        <v>20</v>
      </c>
      <c r="CA614" s="599">
        <v>9</v>
      </c>
      <c r="CB614" s="599">
        <v>4</v>
      </c>
      <c r="CC614" s="592"/>
      <c r="CD614" s="827"/>
      <c r="CE614" s="597" t="s">
        <v>39</v>
      </c>
      <c r="CF614" s="599">
        <v>155</v>
      </c>
      <c r="CG614" s="599">
        <v>85</v>
      </c>
      <c r="CH614" s="599">
        <v>444</v>
      </c>
      <c r="CI614" s="599">
        <v>1697</v>
      </c>
      <c r="CJ614" s="599">
        <v>2118</v>
      </c>
      <c r="CK614" s="599">
        <v>2254</v>
      </c>
      <c r="CL614" s="599">
        <v>1251</v>
      </c>
      <c r="CM614" s="599">
        <v>705</v>
      </c>
      <c r="CN614" s="599">
        <v>305</v>
      </c>
      <c r="CO614" s="599">
        <v>116</v>
      </c>
      <c r="CP614"/>
      <c r="CQ614" s="827"/>
      <c r="CR614" s="597" t="s">
        <v>39</v>
      </c>
      <c r="CS614" s="599">
        <v>21</v>
      </c>
      <c r="CT614" s="599">
        <v>2</v>
      </c>
      <c r="CU614" s="599">
        <v>36</v>
      </c>
      <c r="CV614" s="599">
        <v>118</v>
      </c>
      <c r="CW614" s="599">
        <v>209</v>
      </c>
      <c r="CX614" s="599">
        <v>252</v>
      </c>
      <c r="CY614" s="599">
        <v>176</v>
      </c>
      <c r="CZ614" s="599">
        <v>142</v>
      </c>
      <c r="DA614" s="599">
        <v>65</v>
      </c>
      <c r="DB614" s="599">
        <v>45</v>
      </c>
      <c r="DC614" s="592"/>
      <c r="DD614" s="827"/>
      <c r="DE614" s="597" t="s">
        <v>39</v>
      </c>
      <c r="DF614" s="599">
        <v>142</v>
      </c>
      <c r="DG614" s="599">
        <v>88</v>
      </c>
      <c r="DH614" s="599">
        <v>442</v>
      </c>
      <c r="DI614" s="599">
        <v>1662</v>
      </c>
      <c r="DJ614" s="599">
        <v>1998</v>
      </c>
      <c r="DK614" s="599">
        <v>2087</v>
      </c>
      <c r="DL614" s="599">
        <v>1112</v>
      </c>
      <c r="DM614" s="599">
        <v>583</v>
      </c>
      <c r="DN614" s="599">
        <v>249</v>
      </c>
      <c r="DO614" s="599">
        <v>75</v>
      </c>
    </row>
    <row r="615" spans="1:119" ht="13.5" customHeight="1" x14ac:dyDescent="0.2">
      <c r="A615"/>
      <c r="B615" s="838"/>
      <c r="C615" s="592"/>
      <c r="D615" s="827"/>
      <c r="E615" s="597" t="s">
        <v>40</v>
      </c>
      <c r="F615" s="599">
        <v>126</v>
      </c>
      <c r="G615" s="599">
        <v>29</v>
      </c>
      <c r="H615" s="599">
        <v>153</v>
      </c>
      <c r="I615" s="599">
        <v>947</v>
      </c>
      <c r="J615" s="599">
        <v>1985</v>
      </c>
      <c r="K615" s="599">
        <v>2790</v>
      </c>
      <c r="L615" s="599">
        <v>2567</v>
      </c>
      <c r="M615" s="599">
        <v>2010</v>
      </c>
      <c r="N615" s="599">
        <v>1134</v>
      </c>
      <c r="O615" s="599">
        <v>584</v>
      </c>
      <c r="P615" s="592"/>
      <c r="Q615" s="827"/>
      <c r="R615" s="597" t="s">
        <v>40</v>
      </c>
      <c r="S615" s="599">
        <v>37</v>
      </c>
      <c r="T615" s="599">
        <v>7</v>
      </c>
      <c r="U615" s="599">
        <v>26</v>
      </c>
      <c r="V615" s="599">
        <v>231</v>
      </c>
      <c r="W615" s="599">
        <v>739</v>
      </c>
      <c r="X615" s="599">
        <v>1222</v>
      </c>
      <c r="Y615" s="599">
        <v>1362</v>
      </c>
      <c r="Z615" s="599">
        <v>1106</v>
      </c>
      <c r="AA615" s="599">
        <v>709</v>
      </c>
      <c r="AB615" s="599">
        <v>322</v>
      </c>
      <c r="AC615" s="592"/>
      <c r="AD615" s="827"/>
      <c r="AE615" s="597" t="s">
        <v>40</v>
      </c>
      <c r="AF615" s="599">
        <v>89</v>
      </c>
      <c r="AG615" s="599">
        <v>22</v>
      </c>
      <c r="AH615" s="599">
        <v>127</v>
      </c>
      <c r="AI615" s="599">
        <v>716</v>
      </c>
      <c r="AJ615" s="599">
        <v>1246</v>
      </c>
      <c r="AK615" s="599">
        <v>1568</v>
      </c>
      <c r="AL615" s="599">
        <v>1205</v>
      </c>
      <c r="AM615" s="599">
        <v>904</v>
      </c>
      <c r="AN615" s="599">
        <v>425</v>
      </c>
      <c r="AO615" s="599">
        <v>262</v>
      </c>
      <c r="AP615" s="591"/>
      <c r="AQ615" s="827"/>
      <c r="AR615" s="597" t="s">
        <v>40</v>
      </c>
      <c r="AS615" s="599">
        <v>14</v>
      </c>
      <c r="AT615" s="599">
        <v>7</v>
      </c>
      <c r="AU615" s="599">
        <v>31</v>
      </c>
      <c r="AV615" s="599">
        <v>122</v>
      </c>
      <c r="AW615" s="599">
        <v>222</v>
      </c>
      <c r="AX615" s="599">
        <v>240</v>
      </c>
      <c r="AY615" s="599">
        <v>223</v>
      </c>
      <c r="AZ615" s="599">
        <v>139</v>
      </c>
      <c r="BA615" s="599">
        <v>59</v>
      </c>
      <c r="BB615" s="599">
        <v>27</v>
      </c>
      <c r="BC615" s="592"/>
      <c r="BD615" s="827"/>
      <c r="BE615" s="597" t="s">
        <v>40</v>
      </c>
      <c r="BF615" s="599">
        <v>112</v>
      </c>
      <c r="BG615" s="599">
        <v>22</v>
      </c>
      <c r="BH615" s="599">
        <v>122</v>
      </c>
      <c r="BI615" s="599">
        <v>825</v>
      </c>
      <c r="BJ615" s="599">
        <v>1763</v>
      </c>
      <c r="BK615" s="599">
        <v>2550</v>
      </c>
      <c r="BL615" s="599">
        <v>2344</v>
      </c>
      <c r="BM615" s="599">
        <v>1871</v>
      </c>
      <c r="BN615" s="599">
        <v>1075</v>
      </c>
      <c r="BO615" s="599">
        <v>557</v>
      </c>
      <c r="BP615"/>
      <c r="BQ615" s="827"/>
      <c r="BR615" s="597" t="s">
        <v>40</v>
      </c>
      <c r="BS615" s="599">
        <v>2</v>
      </c>
      <c r="BT615" s="599">
        <v>1</v>
      </c>
      <c r="BU615" s="599">
        <v>10</v>
      </c>
      <c r="BV615" s="599">
        <v>49</v>
      </c>
      <c r="BW615" s="599">
        <v>80</v>
      </c>
      <c r="BX615" s="599">
        <v>95</v>
      </c>
      <c r="BY615" s="599">
        <v>66</v>
      </c>
      <c r="BZ615" s="599">
        <v>71</v>
      </c>
      <c r="CA615" s="599">
        <v>36</v>
      </c>
      <c r="CB615" s="599">
        <v>13</v>
      </c>
      <c r="CC615" s="592"/>
      <c r="CD615" s="827"/>
      <c r="CE615" s="597" t="s">
        <v>40</v>
      </c>
      <c r="CF615" s="599">
        <v>124</v>
      </c>
      <c r="CG615" s="599">
        <v>28</v>
      </c>
      <c r="CH615" s="599">
        <v>143</v>
      </c>
      <c r="CI615" s="599">
        <v>898</v>
      </c>
      <c r="CJ615" s="599">
        <v>1905</v>
      </c>
      <c r="CK615" s="599">
        <v>2695</v>
      </c>
      <c r="CL615" s="599">
        <v>2501</v>
      </c>
      <c r="CM615" s="599">
        <v>1939</v>
      </c>
      <c r="CN615" s="599">
        <v>1098</v>
      </c>
      <c r="CO615" s="599">
        <v>571</v>
      </c>
      <c r="CP615"/>
      <c r="CQ615" s="827"/>
      <c r="CR615" s="597" t="s">
        <v>40</v>
      </c>
      <c r="CS615" s="599">
        <v>17</v>
      </c>
      <c r="CT615" s="599">
        <v>0</v>
      </c>
      <c r="CU615" s="599">
        <v>4</v>
      </c>
      <c r="CV615" s="599">
        <v>59</v>
      </c>
      <c r="CW615" s="599">
        <v>161</v>
      </c>
      <c r="CX615" s="599">
        <v>270</v>
      </c>
      <c r="CY615" s="599">
        <v>318</v>
      </c>
      <c r="CZ615" s="599">
        <v>271</v>
      </c>
      <c r="DA615" s="599">
        <v>202</v>
      </c>
      <c r="DB615" s="599">
        <v>143</v>
      </c>
      <c r="DC615" s="592"/>
      <c r="DD615" s="827"/>
      <c r="DE615" s="597" t="s">
        <v>40</v>
      </c>
      <c r="DF615" s="599">
        <v>109</v>
      </c>
      <c r="DG615" s="599">
        <v>29</v>
      </c>
      <c r="DH615" s="599">
        <v>149</v>
      </c>
      <c r="DI615" s="599">
        <v>888</v>
      </c>
      <c r="DJ615" s="599">
        <v>1824</v>
      </c>
      <c r="DK615" s="599">
        <v>2520</v>
      </c>
      <c r="DL615" s="599">
        <v>2249</v>
      </c>
      <c r="DM615" s="599">
        <v>1739</v>
      </c>
      <c r="DN615" s="599">
        <v>932</v>
      </c>
      <c r="DO615" s="599">
        <v>441</v>
      </c>
    </row>
    <row r="616" spans="1:119" ht="13.5" customHeight="1" x14ac:dyDescent="0.2">
      <c r="A616"/>
      <c r="B616" s="838"/>
      <c r="C616" s="592"/>
      <c r="D616" s="828"/>
      <c r="E616" s="597" t="s">
        <v>41</v>
      </c>
      <c r="F616" s="599">
        <v>20</v>
      </c>
      <c r="G616" s="599">
        <v>1</v>
      </c>
      <c r="H616" s="599">
        <v>7</v>
      </c>
      <c r="I616" s="599">
        <v>108</v>
      </c>
      <c r="J616" s="599">
        <v>254</v>
      </c>
      <c r="K616" s="599">
        <v>574</v>
      </c>
      <c r="L616" s="599">
        <v>876</v>
      </c>
      <c r="M616" s="599">
        <v>956</v>
      </c>
      <c r="N616" s="599">
        <v>864</v>
      </c>
      <c r="O616" s="599">
        <v>718</v>
      </c>
      <c r="P616" s="592"/>
      <c r="Q616" s="828"/>
      <c r="R616" s="597" t="s">
        <v>41</v>
      </c>
      <c r="S616" s="599">
        <v>7</v>
      </c>
      <c r="T616" s="599">
        <v>0</v>
      </c>
      <c r="U616" s="599">
        <v>1</v>
      </c>
      <c r="V616" s="599">
        <v>22</v>
      </c>
      <c r="W616" s="599">
        <v>75</v>
      </c>
      <c r="X616" s="599">
        <v>202</v>
      </c>
      <c r="Y616" s="599">
        <v>366</v>
      </c>
      <c r="Z616" s="599">
        <v>461</v>
      </c>
      <c r="AA616" s="599">
        <v>467</v>
      </c>
      <c r="AB616" s="599">
        <v>412</v>
      </c>
      <c r="AC616" s="592"/>
      <c r="AD616" s="828"/>
      <c r="AE616" s="597" t="s">
        <v>41</v>
      </c>
      <c r="AF616" s="599">
        <v>13</v>
      </c>
      <c r="AG616" s="599">
        <v>1</v>
      </c>
      <c r="AH616" s="599">
        <v>6</v>
      </c>
      <c r="AI616" s="599">
        <v>86</v>
      </c>
      <c r="AJ616" s="599">
        <v>179</v>
      </c>
      <c r="AK616" s="599">
        <v>372</v>
      </c>
      <c r="AL616" s="599">
        <v>510</v>
      </c>
      <c r="AM616" s="599">
        <v>495</v>
      </c>
      <c r="AN616" s="599">
        <v>397</v>
      </c>
      <c r="AO616" s="599">
        <v>306</v>
      </c>
      <c r="AP616" s="591"/>
      <c r="AQ616" s="828"/>
      <c r="AR616" s="597" t="s">
        <v>41</v>
      </c>
      <c r="AS616" s="599">
        <v>2</v>
      </c>
      <c r="AT616" s="599">
        <v>0</v>
      </c>
      <c r="AU616" s="599">
        <v>1</v>
      </c>
      <c r="AV616" s="599">
        <v>8</v>
      </c>
      <c r="AW616" s="599">
        <v>19</v>
      </c>
      <c r="AX616" s="599">
        <v>36</v>
      </c>
      <c r="AY616" s="599">
        <v>60</v>
      </c>
      <c r="AZ616" s="599">
        <v>43</v>
      </c>
      <c r="BA616" s="599">
        <v>40</v>
      </c>
      <c r="BB616" s="599">
        <v>28</v>
      </c>
      <c r="BC616" s="592"/>
      <c r="BD616" s="828"/>
      <c r="BE616" s="597" t="s">
        <v>41</v>
      </c>
      <c r="BF616" s="599">
        <v>18</v>
      </c>
      <c r="BG616" s="599">
        <v>1</v>
      </c>
      <c r="BH616" s="599">
        <v>6</v>
      </c>
      <c r="BI616" s="599">
        <v>100</v>
      </c>
      <c r="BJ616" s="599">
        <v>235</v>
      </c>
      <c r="BK616" s="599">
        <v>538</v>
      </c>
      <c r="BL616" s="599">
        <v>816</v>
      </c>
      <c r="BM616" s="599">
        <v>913</v>
      </c>
      <c r="BN616" s="599">
        <v>824</v>
      </c>
      <c r="BO616" s="599">
        <v>690</v>
      </c>
      <c r="BP616"/>
      <c r="BQ616" s="828"/>
      <c r="BR616" s="597" t="s">
        <v>41</v>
      </c>
      <c r="BS616" s="599">
        <v>2</v>
      </c>
      <c r="BT616" s="599">
        <v>0</v>
      </c>
      <c r="BU616" s="599">
        <v>0</v>
      </c>
      <c r="BV616" s="599">
        <v>7</v>
      </c>
      <c r="BW616" s="599">
        <v>8</v>
      </c>
      <c r="BX616" s="599">
        <v>21</v>
      </c>
      <c r="BY616" s="599">
        <v>21</v>
      </c>
      <c r="BZ616" s="599">
        <v>23</v>
      </c>
      <c r="CA616" s="599">
        <v>12</v>
      </c>
      <c r="CB616" s="599">
        <v>18</v>
      </c>
      <c r="CC616" s="592"/>
      <c r="CD616" s="828"/>
      <c r="CE616" s="597" t="s">
        <v>41</v>
      </c>
      <c r="CF616" s="599">
        <v>18</v>
      </c>
      <c r="CG616" s="599">
        <v>1</v>
      </c>
      <c r="CH616" s="599">
        <v>7</v>
      </c>
      <c r="CI616" s="599">
        <v>101</v>
      </c>
      <c r="CJ616" s="599">
        <v>246</v>
      </c>
      <c r="CK616" s="599">
        <v>553</v>
      </c>
      <c r="CL616" s="599">
        <v>855</v>
      </c>
      <c r="CM616" s="599">
        <v>933</v>
      </c>
      <c r="CN616" s="599">
        <v>852</v>
      </c>
      <c r="CO616" s="599">
        <v>700</v>
      </c>
      <c r="CP616"/>
      <c r="CQ616" s="828"/>
      <c r="CR616" s="597" t="s">
        <v>41</v>
      </c>
      <c r="CS616" s="599">
        <v>0</v>
      </c>
      <c r="CT616" s="599">
        <v>0</v>
      </c>
      <c r="CU616" s="599">
        <v>0</v>
      </c>
      <c r="CV616" s="599">
        <v>4</v>
      </c>
      <c r="CW616" s="599">
        <v>16</v>
      </c>
      <c r="CX616" s="599">
        <v>45</v>
      </c>
      <c r="CY616" s="599">
        <v>97</v>
      </c>
      <c r="CZ616" s="599">
        <v>115</v>
      </c>
      <c r="DA616" s="599">
        <v>131</v>
      </c>
      <c r="DB616" s="599">
        <v>137</v>
      </c>
      <c r="DC616" s="592"/>
      <c r="DD616" s="828"/>
      <c r="DE616" s="597" t="s">
        <v>41</v>
      </c>
      <c r="DF616" s="599">
        <v>20</v>
      </c>
      <c r="DG616" s="599">
        <v>1</v>
      </c>
      <c r="DH616" s="599">
        <v>7</v>
      </c>
      <c r="DI616" s="599">
        <v>104</v>
      </c>
      <c r="DJ616" s="599">
        <v>238</v>
      </c>
      <c r="DK616" s="599">
        <v>529</v>
      </c>
      <c r="DL616" s="599">
        <v>779</v>
      </c>
      <c r="DM616" s="599">
        <v>841</v>
      </c>
      <c r="DN616" s="599">
        <v>733</v>
      </c>
      <c r="DO616" s="599">
        <v>581</v>
      </c>
    </row>
    <row r="617" spans="1:119" ht="13.5" customHeight="1" x14ac:dyDescent="0.2">
      <c r="A617"/>
      <c r="B617" s="324"/>
      <c r="C617" s="592"/>
      <c r="D617" s="592"/>
      <c r="E617" s="592"/>
      <c r="F617" s="592"/>
      <c r="G617" s="592"/>
      <c r="H617" s="592"/>
      <c r="I617" s="592"/>
      <c r="J617" s="592"/>
      <c r="K617" s="592"/>
      <c r="L617" s="592"/>
      <c r="M617" s="592"/>
      <c r="N617" s="592"/>
      <c r="O617" s="592"/>
      <c r="P617" s="592"/>
      <c r="Q617" s="592"/>
      <c r="R617" s="592"/>
      <c r="S617" s="592"/>
      <c r="T617" s="592"/>
      <c r="U617" s="592"/>
      <c r="V617" s="592"/>
      <c r="W617" s="592"/>
      <c r="X617" s="592"/>
      <c r="Y617" s="592"/>
      <c r="Z617" s="592"/>
      <c r="AA617" s="592"/>
      <c r="AB617" s="592"/>
      <c r="AC617" s="592"/>
      <c r="AD617" s="592"/>
      <c r="AE617" s="592"/>
      <c r="AF617" s="592"/>
      <c r="AG617" s="592"/>
      <c r="AH617" s="592"/>
      <c r="AI617" s="592"/>
      <c r="AJ617" s="592"/>
      <c r="AK617" s="592"/>
      <c r="AL617" s="592"/>
      <c r="AM617" s="592"/>
      <c r="AN617" s="592"/>
      <c r="AO617" s="592"/>
      <c r="AP617" s="591"/>
      <c r="AQ617" s="592"/>
      <c r="AR617" s="592"/>
      <c r="AS617" s="592"/>
      <c r="AT617" s="592"/>
      <c r="AU617" s="592"/>
      <c r="AV617" s="592"/>
      <c r="AW617" s="592"/>
      <c r="AX617" s="592"/>
      <c r="AY617" s="592"/>
      <c r="AZ617" s="592"/>
      <c r="BA617" s="592"/>
      <c r="BB617" s="592"/>
      <c r="BC617" s="592"/>
      <c r="BD617" s="592"/>
      <c r="BE617" s="592"/>
      <c r="BF617" s="592"/>
      <c r="BG617" s="592"/>
      <c r="BH617" s="592"/>
      <c r="BI617" s="592"/>
      <c r="BJ617" s="592"/>
      <c r="BK617" s="592"/>
      <c r="BL617" s="592"/>
      <c r="BM617" s="592"/>
      <c r="BN617" s="592"/>
      <c r="BO617" s="592"/>
      <c r="BP617"/>
      <c r="BQ617" s="592"/>
      <c r="BR617" s="592"/>
      <c r="BS617" s="592"/>
      <c r="BT617" s="592"/>
      <c r="BU617" s="592"/>
      <c r="BV617" s="592"/>
      <c r="BW617" s="592"/>
      <c r="BX617" s="592"/>
      <c r="BY617" s="592"/>
      <c r="BZ617" s="592"/>
      <c r="CA617" s="592"/>
      <c r="CB617" s="592"/>
      <c r="CC617" s="592"/>
      <c r="CD617" s="592"/>
      <c r="CE617" s="592"/>
      <c r="CF617" s="592"/>
      <c r="CG617" s="592"/>
      <c r="CH617" s="592"/>
      <c r="CI617" s="592"/>
      <c r="CJ617" s="592"/>
      <c r="CK617" s="592"/>
      <c r="CL617" s="592"/>
      <c r="CM617" s="592"/>
      <c r="CN617" s="592"/>
      <c r="CO617" s="592"/>
      <c r="CP617"/>
      <c r="CQ617" s="592"/>
      <c r="CR617" s="592"/>
      <c r="CS617" s="592"/>
      <c r="CT617" s="592"/>
      <c r="CU617" s="592"/>
      <c r="CV617" s="592"/>
      <c r="CW617" s="592"/>
      <c r="CX617" s="592"/>
      <c r="CY617" s="592"/>
      <c r="CZ617" s="592"/>
      <c r="DA617" s="592"/>
      <c r="DB617" s="592"/>
      <c r="DC617" s="592"/>
      <c r="DD617" s="592"/>
      <c r="DE617" s="592"/>
      <c r="DF617" s="592"/>
      <c r="DG617" s="592"/>
      <c r="DH617" s="592"/>
      <c r="DI617" s="592"/>
      <c r="DJ617" s="592"/>
      <c r="DK617" s="592"/>
      <c r="DL617" s="592"/>
      <c r="DM617" s="592"/>
      <c r="DN617" s="592"/>
      <c r="DO617" s="592"/>
    </row>
    <row r="618" spans="1:119" ht="13.5" customHeight="1" x14ac:dyDescent="0.3">
      <c r="A618"/>
      <c r="B618" s="324"/>
      <c r="C618" s="592"/>
      <c r="D618" s="829" t="s">
        <v>246</v>
      </c>
      <c r="E618" s="829"/>
      <c r="F618" s="595"/>
      <c r="G618" s="595"/>
      <c r="H618" s="595"/>
      <c r="I618" s="595"/>
      <c r="J618" s="595"/>
      <c r="K618" s="595"/>
      <c r="L618" s="595"/>
      <c r="M618" s="595"/>
      <c r="N618" s="595"/>
      <c r="O618" s="595"/>
      <c r="P618" s="592"/>
      <c r="Q618" s="829" t="s">
        <v>246</v>
      </c>
      <c r="R618" s="829"/>
      <c r="S618" s="595"/>
      <c r="T618" s="595"/>
      <c r="U618" s="595"/>
      <c r="V618" s="595"/>
      <c r="W618" s="595"/>
      <c r="X618" s="595"/>
      <c r="Y618" s="595"/>
      <c r="Z618" s="595"/>
      <c r="AA618" s="595"/>
      <c r="AB618" s="595"/>
      <c r="AC618" s="592"/>
      <c r="AD618" s="829" t="s">
        <v>246</v>
      </c>
      <c r="AE618" s="829"/>
      <c r="AF618" s="595"/>
      <c r="AG618" s="595"/>
      <c r="AH618" s="595"/>
      <c r="AI618" s="595"/>
      <c r="AJ618" s="595"/>
      <c r="AK618" s="595"/>
      <c r="AL618" s="595"/>
      <c r="AM618" s="595"/>
      <c r="AN618" s="595"/>
      <c r="AO618" s="595"/>
      <c r="AP618" s="591"/>
      <c r="AQ618" s="829" t="s">
        <v>246</v>
      </c>
      <c r="AR618" s="829"/>
      <c r="AS618" s="595"/>
      <c r="AT618" s="595"/>
      <c r="AU618" s="595"/>
      <c r="AV618" s="595"/>
      <c r="AW618" s="595"/>
      <c r="AX618" s="595"/>
      <c r="AY618" s="595"/>
      <c r="AZ618" s="595"/>
      <c r="BA618" s="595"/>
      <c r="BB618" s="595"/>
      <c r="BC618" s="592"/>
      <c r="BD618" s="829" t="s">
        <v>246</v>
      </c>
      <c r="BE618" s="829"/>
      <c r="BF618" s="595"/>
      <c r="BG618" s="595"/>
      <c r="BH618" s="595"/>
      <c r="BI618" s="595"/>
      <c r="BJ618" s="595"/>
      <c r="BK618" s="595"/>
      <c r="BL618" s="595"/>
      <c r="BM618" s="595"/>
      <c r="BN618" s="595"/>
      <c r="BO618" s="595"/>
      <c r="BP618"/>
      <c r="BQ618" s="829" t="s">
        <v>246</v>
      </c>
      <c r="BR618" s="829"/>
      <c r="BS618" s="595"/>
      <c r="BT618" s="595"/>
      <c r="BU618" s="595"/>
      <c r="BV618" s="595"/>
      <c r="BW618" s="595"/>
      <c r="BX618" s="595"/>
      <c r="BY618" s="595"/>
      <c r="BZ618" s="595"/>
      <c r="CA618" s="595"/>
      <c r="CB618" s="595"/>
      <c r="CC618" s="592"/>
      <c r="CD618" s="829" t="s">
        <v>246</v>
      </c>
      <c r="CE618" s="829"/>
      <c r="CF618" s="595"/>
      <c r="CG618" s="595"/>
      <c r="CH618" s="595"/>
      <c r="CI618" s="595"/>
      <c r="CJ618" s="595"/>
      <c r="CK618" s="595"/>
      <c r="CL618" s="595"/>
      <c r="CM618" s="595"/>
      <c r="CN618" s="595"/>
      <c r="CO618" s="595"/>
      <c r="CP618"/>
      <c r="CQ618" s="829" t="s">
        <v>246</v>
      </c>
      <c r="CR618" s="829"/>
      <c r="CS618" s="595"/>
      <c r="CT618" s="595"/>
      <c r="CU618" s="595"/>
      <c r="CV618" s="595"/>
      <c r="CW618" s="595"/>
      <c r="CX618" s="595"/>
      <c r="CY618" s="595"/>
      <c r="CZ618" s="595"/>
      <c r="DA618" s="595"/>
      <c r="DB618" s="595"/>
      <c r="DC618" s="592"/>
      <c r="DD618" s="829" t="s">
        <v>246</v>
      </c>
      <c r="DE618" s="829"/>
      <c r="DF618" s="595"/>
      <c r="DG618" s="595"/>
      <c r="DH618" s="595"/>
      <c r="DI618" s="595"/>
      <c r="DJ618" s="595"/>
      <c r="DK618" s="595"/>
      <c r="DL618" s="595"/>
      <c r="DM618" s="595"/>
      <c r="DN618" s="595"/>
      <c r="DO618" s="595"/>
    </row>
    <row r="619" spans="1:119" ht="13.5" customHeight="1" x14ac:dyDescent="0.2">
      <c r="A619"/>
      <c r="B619" s="324"/>
      <c r="C619" s="592"/>
      <c r="D619" s="829"/>
      <c r="E619" s="829"/>
      <c r="F619" s="831" t="s">
        <v>171</v>
      </c>
      <c r="G619" s="831"/>
      <c r="H619" s="831"/>
      <c r="I619" s="831"/>
      <c r="J619" s="831"/>
      <c r="K619" s="831"/>
      <c r="L619" s="831"/>
      <c r="M619" s="831"/>
      <c r="N619" s="831"/>
      <c r="O619" s="831"/>
      <c r="P619" s="592"/>
      <c r="Q619" s="829"/>
      <c r="R619" s="829"/>
      <c r="S619" s="831" t="s">
        <v>171</v>
      </c>
      <c r="T619" s="831"/>
      <c r="U619" s="831"/>
      <c r="V619" s="831"/>
      <c r="W619" s="831"/>
      <c r="X619" s="831"/>
      <c r="Y619" s="831"/>
      <c r="Z619" s="831"/>
      <c r="AA619" s="831"/>
      <c r="AB619" s="831"/>
      <c r="AC619" s="592"/>
      <c r="AD619" s="829"/>
      <c r="AE619" s="829"/>
      <c r="AF619" s="839" t="s">
        <v>171</v>
      </c>
      <c r="AG619" s="840"/>
      <c r="AH619" s="840"/>
      <c r="AI619" s="840"/>
      <c r="AJ619" s="840"/>
      <c r="AK619" s="840"/>
      <c r="AL619" s="840"/>
      <c r="AM619" s="840"/>
      <c r="AN619" s="840"/>
      <c r="AO619" s="841"/>
      <c r="AP619" s="591"/>
      <c r="AQ619" s="829"/>
      <c r="AR619" s="829"/>
      <c r="AS619" s="831" t="s">
        <v>171</v>
      </c>
      <c r="AT619" s="831"/>
      <c r="AU619" s="831"/>
      <c r="AV619" s="831"/>
      <c r="AW619" s="831"/>
      <c r="AX619" s="831"/>
      <c r="AY619" s="831"/>
      <c r="AZ619" s="831"/>
      <c r="BA619" s="831"/>
      <c r="BB619" s="831"/>
      <c r="BC619" s="592"/>
      <c r="BD619" s="829"/>
      <c r="BE619" s="829"/>
      <c r="BF619" s="831" t="s">
        <v>171</v>
      </c>
      <c r="BG619" s="831"/>
      <c r="BH619" s="831"/>
      <c r="BI619" s="831"/>
      <c r="BJ619" s="831"/>
      <c r="BK619" s="831"/>
      <c r="BL619" s="831"/>
      <c r="BM619" s="831"/>
      <c r="BN619" s="831"/>
      <c r="BO619" s="831"/>
      <c r="BP619"/>
      <c r="BQ619" s="829"/>
      <c r="BR619" s="829"/>
      <c r="BS619" s="831" t="s">
        <v>171</v>
      </c>
      <c r="BT619" s="831"/>
      <c r="BU619" s="831"/>
      <c r="BV619" s="831"/>
      <c r="BW619" s="831"/>
      <c r="BX619" s="831"/>
      <c r="BY619" s="831"/>
      <c r="BZ619" s="831"/>
      <c r="CA619" s="831"/>
      <c r="CB619" s="831"/>
      <c r="CC619" s="592"/>
      <c r="CD619" s="829"/>
      <c r="CE619" s="829"/>
      <c r="CF619" s="831" t="s">
        <v>171</v>
      </c>
      <c r="CG619" s="831"/>
      <c r="CH619" s="831"/>
      <c r="CI619" s="831"/>
      <c r="CJ619" s="831"/>
      <c r="CK619" s="831"/>
      <c r="CL619" s="831"/>
      <c r="CM619" s="831"/>
      <c r="CN619" s="831"/>
      <c r="CO619" s="831"/>
      <c r="CP619"/>
      <c r="CQ619" s="829"/>
      <c r="CR619" s="829"/>
      <c r="CS619" s="831" t="s">
        <v>171</v>
      </c>
      <c r="CT619" s="831"/>
      <c r="CU619" s="831"/>
      <c r="CV619" s="831"/>
      <c r="CW619" s="831"/>
      <c r="CX619" s="831"/>
      <c r="CY619" s="831"/>
      <c r="CZ619" s="831"/>
      <c r="DA619" s="831"/>
      <c r="DB619" s="831"/>
      <c r="DC619" s="592"/>
      <c r="DD619" s="829"/>
      <c r="DE619" s="829"/>
      <c r="DF619" s="831" t="s">
        <v>171</v>
      </c>
      <c r="DG619" s="831"/>
      <c r="DH619" s="831"/>
      <c r="DI619" s="831"/>
      <c r="DJ619" s="831"/>
      <c r="DK619" s="831"/>
      <c r="DL619" s="831"/>
      <c r="DM619" s="831"/>
      <c r="DN619" s="831"/>
      <c r="DO619" s="831"/>
    </row>
    <row r="620" spans="1:119" ht="13.5" customHeight="1" x14ac:dyDescent="0.2">
      <c r="A620"/>
      <c r="B620" s="324"/>
      <c r="C620" s="592"/>
      <c r="D620" s="830"/>
      <c r="E620" s="830"/>
      <c r="F620" s="596" t="s">
        <v>16</v>
      </c>
      <c r="G620" s="596">
        <v>1</v>
      </c>
      <c r="H620" s="596">
        <v>2</v>
      </c>
      <c r="I620" s="596">
        <v>3</v>
      </c>
      <c r="J620" s="596">
        <v>4</v>
      </c>
      <c r="K620" s="596">
        <v>5</v>
      </c>
      <c r="L620" s="596">
        <v>6</v>
      </c>
      <c r="M620" s="596">
        <v>7</v>
      </c>
      <c r="N620" s="596">
        <v>8</v>
      </c>
      <c r="O620" s="596">
        <v>9</v>
      </c>
      <c r="P620" s="592"/>
      <c r="Q620" s="830"/>
      <c r="R620" s="830"/>
      <c r="S620" s="596" t="s">
        <v>16</v>
      </c>
      <c r="T620" s="596">
        <v>1</v>
      </c>
      <c r="U620" s="596">
        <v>2</v>
      </c>
      <c r="V620" s="596">
        <v>3</v>
      </c>
      <c r="W620" s="596">
        <v>4</v>
      </c>
      <c r="X620" s="596">
        <v>5</v>
      </c>
      <c r="Y620" s="596">
        <v>6</v>
      </c>
      <c r="Z620" s="596">
        <v>7</v>
      </c>
      <c r="AA620" s="596">
        <v>8</v>
      </c>
      <c r="AB620" s="596">
        <v>9</v>
      </c>
      <c r="AC620" s="592"/>
      <c r="AD620" s="830"/>
      <c r="AE620" s="830"/>
      <c r="AF620" s="596" t="s">
        <v>16</v>
      </c>
      <c r="AG620" s="596">
        <v>1</v>
      </c>
      <c r="AH620" s="596">
        <v>2</v>
      </c>
      <c r="AI620" s="596">
        <v>3</v>
      </c>
      <c r="AJ620" s="596">
        <v>4</v>
      </c>
      <c r="AK620" s="596">
        <v>5</v>
      </c>
      <c r="AL620" s="596">
        <v>6</v>
      </c>
      <c r="AM620" s="596">
        <v>7</v>
      </c>
      <c r="AN620" s="596">
        <v>8</v>
      </c>
      <c r="AO620" s="596">
        <v>9</v>
      </c>
      <c r="AP620" s="591"/>
      <c r="AQ620" s="830"/>
      <c r="AR620" s="830"/>
      <c r="AS620" s="596" t="s">
        <v>16</v>
      </c>
      <c r="AT620" s="596">
        <v>1</v>
      </c>
      <c r="AU620" s="596">
        <v>2</v>
      </c>
      <c r="AV620" s="596">
        <v>3</v>
      </c>
      <c r="AW620" s="596">
        <v>4</v>
      </c>
      <c r="AX620" s="596">
        <v>5</v>
      </c>
      <c r="AY620" s="596">
        <v>6</v>
      </c>
      <c r="AZ620" s="596">
        <v>7</v>
      </c>
      <c r="BA620" s="596">
        <v>8</v>
      </c>
      <c r="BB620" s="596">
        <v>9</v>
      </c>
      <c r="BC620" s="592"/>
      <c r="BD620" s="830"/>
      <c r="BE620" s="830"/>
      <c r="BF620" s="596" t="s">
        <v>16</v>
      </c>
      <c r="BG620" s="596">
        <v>1</v>
      </c>
      <c r="BH620" s="596">
        <v>2</v>
      </c>
      <c r="BI620" s="596">
        <v>3</v>
      </c>
      <c r="BJ620" s="596">
        <v>4</v>
      </c>
      <c r="BK620" s="596">
        <v>5</v>
      </c>
      <c r="BL620" s="596">
        <v>6</v>
      </c>
      <c r="BM620" s="596">
        <v>7</v>
      </c>
      <c r="BN620" s="596">
        <v>8</v>
      </c>
      <c r="BO620" s="596">
        <v>9</v>
      </c>
      <c r="BP620"/>
      <c r="BQ620" s="830"/>
      <c r="BR620" s="830"/>
      <c r="BS620" s="596" t="s">
        <v>16</v>
      </c>
      <c r="BT620" s="596">
        <v>1</v>
      </c>
      <c r="BU620" s="596">
        <v>2</v>
      </c>
      <c r="BV620" s="596">
        <v>3</v>
      </c>
      <c r="BW620" s="596">
        <v>4</v>
      </c>
      <c r="BX620" s="596">
        <v>5</v>
      </c>
      <c r="BY620" s="596">
        <v>6</v>
      </c>
      <c r="BZ620" s="596">
        <v>7</v>
      </c>
      <c r="CA620" s="596">
        <v>8</v>
      </c>
      <c r="CB620" s="596">
        <v>9</v>
      </c>
      <c r="CC620" s="592"/>
      <c r="CD620" s="830"/>
      <c r="CE620" s="830"/>
      <c r="CF620" s="596" t="s">
        <v>16</v>
      </c>
      <c r="CG620" s="596">
        <v>1</v>
      </c>
      <c r="CH620" s="596">
        <v>2</v>
      </c>
      <c r="CI620" s="596">
        <v>3</v>
      </c>
      <c r="CJ620" s="596">
        <v>4</v>
      </c>
      <c r="CK620" s="596">
        <v>5</v>
      </c>
      <c r="CL620" s="596">
        <v>6</v>
      </c>
      <c r="CM620" s="596">
        <v>7</v>
      </c>
      <c r="CN620" s="596">
        <v>8</v>
      </c>
      <c r="CO620" s="596">
        <v>9</v>
      </c>
      <c r="CP620"/>
      <c r="CQ620" s="830"/>
      <c r="CR620" s="830"/>
      <c r="CS620" s="596" t="s">
        <v>16</v>
      </c>
      <c r="CT620" s="596">
        <v>1</v>
      </c>
      <c r="CU620" s="596">
        <v>2</v>
      </c>
      <c r="CV620" s="596">
        <v>3</v>
      </c>
      <c r="CW620" s="596">
        <v>4</v>
      </c>
      <c r="CX620" s="596">
        <v>5</v>
      </c>
      <c r="CY620" s="596">
        <v>6</v>
      </c>
      <c r="CZ620" s="596">
        <v>7</v>
      </c>
      <c r="DA620" s="596">
        <v>8</v>
      </c>
      <c r="DB620" s="596">
        <v>9</v>
      </c>
      <c r="DC620" s="592"/>
      <c r="DD620" s="830"/>
      <c r="DE620" s="830"/>
      <c r="DF620" s="596" t="s">
        <v>16</v>
      </c>
      <c r="DG620" s="596">
        <v>1</v>
      </c>
      <c r="DH620" s="596">
        <v>2</v>
      </c>
      <c r="DI620" s="596">
        <v>3</v>
      </c>
      <c r="DJ620" s="596">
        <v>4</v>
      </c>
      <c r="DK620" s="596">
        <v>5</v>
      </c>
      <c r="DL620" s="596">
        <v>6</v>
      </c>
      <c r="DM620" s="596">
        <v>7</v>
      </c>
      <c r="DN620" s="596">
        <v>8</v>
      </c>
      <c r="DO620" s="596">
        <v>9</v>
      </c>
    </row>
    <row r="621" spans="1:119" ht="13.5" customHeight="1" x14ac:dyDescent="0.2">
      <c r="A621"/>
      <c r="B621" s="324"/>
      <c r="C621" s="592"/>
      <c r="D621" s="826" t="s">
        <v>173</v>
      </c>
      <c r="E621" s="601" t="s">
        <v>92</v>
      </c>
      <c r="F621" s="599">
        <v>0</v>
      </c>
      <c r="G621" s="599">
        <v>0</v>
      </c>
      <c r="H621" s="599">
        <v>0</v>
      </c>
      <c r="I621" s="599">
        <v>100</v>
      </c>
      <c r="J621" s="599">
        <v>0</v>
      </c>
      <c r="K621" s="599">
        <v>0</v>
      </c>
      <c r="L621" s="599">
        <v>0</v>
      </c>
      <c r="M621" s="599">
        <v>0</v>
      </c>
      <c r="N621" s="599">
        <v>0</v>
      </c>
      <c r="O621" s="600">
        <v>0</v>
      </c>
      <c r="P621" s="592"/>
      <c r="Q621" s="826" t="s">
        <v>173</v>
      </c>
      <c r="R621" s="597" t="s">
        <v>92</v>
      </c>
      <c r="S621" s="599" t="s">
        <v>191</v>
      </c>
      <c r="T621" s="599" t="s">
        <v>191</v>
      </c>
      <c r="U621" s="599" t="s">
        <v>191</v>
      </c>
      <c r="V621" s="599" t="s">
        <v>191</v>
      </c>
      <c r="W621" s="599" t="s">
        <v>191</v>
      </c>
      <c r="X621" s="599" t="s">
        <v>191</v>
      </c>
      <c r="Y621" s="599" t="s">
        <v>191</v>
      </c>
      <c r="Z621" s="599" t="s">
        <v>191</v>
      </c>
      <c r="AA621" s="599" t="s">
        <v>191</v>
      </c>
      <c r="AB621" s="600" t="s">
        <v>191</v>
      </c>
      <c r="AC621" s="592"/>
      <c r="AD621" s="826" t="s">
        <v>173</v>
      </c>
      <c r="AE621" s="597" t="s">
        <v>92</v>
      </c>
      <c r="AF621" s="599">
        <v>0</v>
      </c>
      <c r="AG621" s="599">
        <v>0</v>
      </c>
      <c r="AH621" s="599">
        <v>0</v>
      </c>
      <c r="AI621" s="599">
        <v>100</v>
      </c>
      <c r="AJ621" s="599">
        <v>0</v>
      </c>
      <c r="AK621" s="599">
        <v>0</v>
      </c>
      <c r="AL621" s="599">
        <v>0</v>
      </c>
      <c r="AM621" s="599">
        <v>0</v>
      </c>
      <c r="AN621" s="599">
        <v>0</v>
      </c>
      <c r="AO621" s="600">
        <v>0</v>
      </c>
      <c r="AP621" s="591"/>
      <c r="AQ621" s="826" t="s">
        <v>173</v>
      </c>
      <c r="AR621" s="597" t="s">
        <v>92</v>
      </c>
      <c r="AS621" s="599" t="s">
        <v>191</v>
      </c>
      <c r="AT621" s="599" t="s">
        <v>191</v>
      </c>
      <c r="AU621" s="599" t="s">
        <v>191</v>
      </c>
      <c r="AV621" s="599" t="s">
        <v>191</v>
      </c>
      <c r="AW621" s="599" t="s">
        <v>191</v>
      </c>
      <c r="AX621" s="599" t="s">
        <v>191</v>
      </c>
      <c r="AY621" s="599" t="s">
        <v>191</v>
      </c>
      <c r="AZ621" s="599" t="s">
        <v>191</v>
      </c>
      <c r="BA621" s="599" t="s">
        <v>191</v>
      </c>
      <c r="BB621" s="600" t="s">
        <v>191</v>
      </c>
      <c r="BC621" s="592"/>
      <c r="BD621" s="826" t="s">
        <v>173</v>
      </c>
      <c r="BE621" s="597" t="s">
        <v>92</v>
      </c>
      <c r="BF621" s="599">
        <v>0</v>
      </c>
      <c r="BG621" s="599">
        <v>0</v>
      </c>
      <c r="BH621" s="599">
        <v>0</v>
      </c>
      <c r="BI621" s="599">
        <v>100</v>
      </c>
      <c r="BJ621" s="599">
        <v>0</v>
      </c>
      <c r="BK621" s="599">
        <v>0</v>
      </c>
      <c r="BL621" s="599">
        <v>0</v>
      </c>
      <c r="BM621" s="599">
        <v>0</v>
      </c>
      <c r="BN621" s="599">
        <v>0</v>
      </c>
      <c r="BO621" s="600">
        <v>0</v>
      </c>
      <c r="BP621"/>
      <c r="BQ621" s="826" t="s">
        <v>173</v>
      </c>
      <c r="BR621" s="597" t="s">
        <v>92</v>
      </c>
      <c r="BS621" s="599">
        <v>0</v>
      </c>
      <c r="BT621" s="599">
        <v>0</v>
      </c>
      <c r="BU621" s="599">
        <v>0</v>
      </c>
      <c r="BV621" s="599">
        <v>100</v>
      </c>
      <c r="BW621" s="599">
        <v>0</v>
      </c>
      <c r="BX621" s="599">
        <v>0</v>
      </c>
      <c r="BY621" s="599">
        <v>0</v>
      </c>
      <c r="BZ621" s="599">
        <v>0</v>
      </c>
      <c r="CA621" s="599">
        <v>0</v>
      </c>
      <c r="CB621" s="600">
        <v>0</v>
      </c>
      <c r="CC621" s="592"/>
      <c r="CD621" s="826" t="s">
        <v>173</v>
      </c>
      <c r="CE621" s="597" t="s">
        <v>92</v>
      </c>
      <c r="CF621" s="599" t="s">
        <v>191</v>
      </c>
      <c r="CG621" s="599" t="s">
        <v>191</v>
      </c>
      <c r="CH621" s="599" t="s">
        <v>191</v>
      </c>
      <c r="CI621" s="599" t="s">
        <v>191</v>
      </c>
      <c r="CJ621" s="599" t="s">
        <v>191</v>
      </c>
      <c r="CK621" s="599" t="s">
        <v>191</v>
      </c>
      <c r="CL621" s="599" t="s">
        <v>191</v>
      </c>
      <c r="CM621" s="599" t="s">
        <v>191</v>
      </c>
      <c r="CN621" s="599" t="s">
        <v>191</v>
      </c>
      <c r="CO621" s="600" t="s">
        <v>191</v>
      </c>
      <c r="CP621"/>
      <c r="CQ621" s="826" t="s">
        <v>173</v>
      </c>
      <c r="CR621" s="597" t="s">
        <v>92</v>
      </c>
      <c r="CS621" s="599" t="s">
        <v>191</v>
      </c>
      <c r="CT621" s="599" t="s">
        <v>191</v>
      </c>
      <c r="CU621" s="599" t="s">
        <v>191</v>
      </c>
      <c r="CV621" s="599" t="s">
        <v>191</v>
      </c>
      <c r="CW621" s="599" t="s">
        <v>191</v>
      </c>
      <c r="CX621" s="599" t="s">
        <v>191</v>
      </c>
      <c r="CY621" s="599" t="s">
        <v>191</v>
      </c>
      <c r="CZ621" s="599" t="s">
        <v>191</v>
      </c>
      <c r="DA621" s="599" t="s">
        <v>191</v>
      </c>
      <c r="DB621" s="600" t="s">
        <v>191</v>
      </c>
      <c r="DC621" s="592"/>
      <c r="DD621" s="826" t="s">
        <v>173</v>
      </c>
      <c r="DE621" s="597" t="s">
        <v>92</v>
      </c>
      <c r="DF621" s="599">
        <v>0</v>
      </c>
      <c r="DG621" s="599">
        <v>0</v>
      </c>
      <c r="DH621" s="599">
        <v>0</v>
      </c>
      <c r="DI621" s="599">
        <v>100</v>
      </c>
      <c r="DJ621" s="599">
        <v>0</v>
      </c>
      <c r="DK621" s="599">
        <v>0</v>
      </c>
      <c r="DL621" s="599">
        <v>0</v>
      </c>
      <c r="DM621" s="599">
        <v>0</v>
      </c>
      <c r="DN621" s="599">
        <v>0</v>
      </c>
      <c r="DO621" s="600">
        <v>0</v>
      </c>
    </row>
    <row r="622" spans="1:119" ht="13.5" customHeight="1" x14ac:dyDescent="0.2">
      <c r="A622"/>
      <c r="B622" s="324"/>
      <c r="C622" s="592"/>
      <c r="D622" s="827"/>
      <c r="E622" s="601">
        <v>1</v>
      </c>
      <c r="F622" s="599">
        <v>100</v>
      </c>
      <c r="G622" s="599">
        <v>0</v>
      </c>
      <c r="H622" s="599">
        <v>0</v>
      </c>
      <c r="I622" s="599">
        <v>0</v>
      </c>
      <c r="J622" s="599">
        <v>0</v>
      </c>
      <c r="K622" s="599">
        <v>0</v>
      </c>
      <c r="L622" s="599">
        <v>0</v>
      </c>
      <c r="M622" s="599">
        <v>0</v>
      </c>
      <c r="N622" s="599">
        <v>0</v>
      </c>
      <c r="O622" s="599">
        <v>0</v>
      </c>
      <c r="P622" s="592"/>
      <c r="Q622" s="827"/>
      <c r="R622" s="597">
        <v>1</v>
      </c>
      <c r="S622" s="599">
        <v>100</v>
      </c>
      <c r="T622" s="599">
        <v>0</v>
      </c>
      <c r="U622" s="599">
        <v>0</v>
      </c>
      <c r="V622" s="599">
        <v>0</v>
      </c>
      <c r="W622" s="599">
        <v>0</v>
      </c>
      <c r="X622" s="599">
        <v>0</v>
      </c>
      <c r="Y622" s="599">
        <v>0</v>
      </c>
      <c r="Z622" s="599">
        <v>0</v>
      </c>
      <c r="AA622" s="599">
        <v>0</v>
      </c>
      <c r="AB622" s="599">
        <v>0</v>
      </c>
      <c r="AC622" s="592"/>
      <c r="AD622" s="827"/>
      <c r="AE622" s="597">
        <v>1</v>
      </c>
      <c r="AF622" s="599" t="s">
        <v>191</v>
      </c>
      <c r="AG622" s="599" t="s">
        <v>191</v>
      </c>
      <c r="AH622" s="599" t="s">
        <v>191</v>
      </c>
      <c r="AI622" s="599" t="s">
        <v>191</v>
      </c>
      <c r="AJ622" s="599" t="s">
        <v>191</v>
      </c>
      <c r="AK622" s="599" t="s">
        <v>191</v>
      </c>
      <c r="AL622" s="599" t="s">
        <v>191</v>
      </c>
      <c r="AM622" s="599" t="s">
        <v>191</v>
      </c>
      <c r="AN622" s="599" t="s">
        <v>191</v>
      </c>
      <c r="AO622" s="599" t="s">
        <v>191</v>
      </c>
      <c r="AP622" s="591"/>
      <c r="AQ622" s="827"/>
      <c r="AR622" s="597">
        <v>1</v>
      </c>
      <c r="AS622" s="599" t="s">
        <v>191</v>
      </c>
      <c r="AT622" s="599" t="s">
        <v>191</v>
      </c>
      <c r="AU622" s="599" t="s">
        <v>191</v>
      </c>
      <c r="AV622" s="599" t="s">
        <v>191</v>
      </c>
      <c r="AW622" s="599" t="s">
        <v>191</v>
      </c>
      <c r="AX622" s="599" t="s">
        <v>191</v>
      </c>
      <c r="AY622" s="599" t="s">
        <v>191</v>
      </c>
      <c r="AZ622" s="599" t="s">
        <v>191</v>
      </c>
      <c r="BA622" s="599" t="s">
        <v>191</v>
      </c>
      <c r="BB622" s="599" t="s">
        <v>191</v>
      </c>
      <c r="BC622" s="592"/>
      <c r="BD622" s="827"/>
      <c r="BE622" s="597">
        <v>1</v>
      </c>
      <c r="BF622" s="599">
        <v>100</v>
      </c>
      <c r="BG622" s="599">
        <v>0</v>
      </c>
      <c r="BH622" s="599">
        <v>0</v>
      </c>
      <c r="BI622" s="599">
        <v>0</v>
      </c>
      <c r="BJ622" s="599">
        <v>0</v>
      </c>
      <c r="BK622" s="599">
        <v>0</v>
      </c>
      <c r="BL622" s="599">
        <v>0</v>
      </c>
      <c r="BM622" s="599">
        <v>0</v>
      </c>
      <c r="BN622" s="599">
        <v>0</v>
      </c>
      <c r="BO622" s="599">
        <v>0</v>
      </c>
      <c r="BP622"/>
      <c r="BQ622" s="827"/>
      <c r="BR622" s="597">
        <v>1</v>
      </c>
      <c r="BS622" s="599" t="s">
        <v>191</v>
      </c>
      <c r="BT622" s="599" t="s">
        <v>191</v>
      </c>
      <c r="BU622" s="599" t="s">
        <v>191</v>
      </c>
      <c r="BV622" s="599" t="s">
        <v>191</v>
      </c>
      <c r="BW622" s="599" t="s">
        <v>191</v>
      </c>
      <c r="BX622" s="599" t="s">
        <v>191</v>
      </c>
      <c r="BY622" s="599" t="s">
        <v>191</v>
      </c>
      <c r="BZ622" s="599" t="s">
        <v>191</v>
      </c>
      <c r="CA622" s="599" t="s">
        <v>191</v>
      </c>
      <c r="CB622" s="599" t="s">
        <v>191</v>
      </c>
      <c r="CC622" s="592"/>
      <c r="CD622" s="827"/>
      <c r="CE622" s="597">
        <v>1</v>
      </c>
      <c r="CF622" s="599">
        <v>100</v>
      </c>
      <c r="CG622" s="599">
        <v>0</v>
      </c>
      <c r="CH622" s="599">
        <v>0</v>
      </c>
      <c r="CI622" s="599">
        <v>0</v>
      </c>
      <c r="CJ622" s="599">
        <v>0</v>
      </c>
      <c r="CK622" s="599">
        <v>0</v>
      </c>
      <c r="CL622" s="599">
        <v>0</v>
      </c>
      <c r="CM622" s="599">
        <v>0</v>
      </c>
      <c r="CN622" s="599">
        <v>0</v>
      </c>
      <c r="CO622" s="599">
        <v>0</v>
      </c>
      <c r="CP622"/>
      <c r="CQ622" s="827"/>
      <c r="CR622" s="597">
        <v>1</v>
      </c>
      <c r="CS622" s="599">
        <v>100</v>
      </c>
      <c r="CT622" s="599">
        <v>0</v>
      </c>
      <c r="CU622" s="599">
        <v>0</v>
      </c>
      <c r="CV622" s="599">
        <v>0</v>
      </c>
      <c r="CW622" s="599">
        <v>0</v>
      </c>
      <c r="CX622" s="599">
        <v>0</v>
      </c>
      <c r="CY622" s="599">
        <v>0</v>
      </c>
      <c r="CZ622" s="599">
        <v>0</v>
      </c>
      <c r="DA622" s="599">
        <v>0</v>
      </c>
      <c r="DB622" s="599">
        <v>0</v>
      </c>
      <c r="DC622" s="592"/>
      <c r="DD622" s="827"/>
      <c r="DE622" s="597">
        <v>1</v>
      </c>
      <c r="DF622" s="599" t="s">
        <v>191</v>
      </c>
      <c r="DG622" s="599" t="s">
        <v>191</v>
      </c>
      <c r="DH622" s="599" t="s">
        <v>191</v>
      </c>
      <c r="DI622" s="599" t="s">
        <v>191</v>
      </c>
      <c r="DJ622" s="599" t="s">
        <v>191</v>
      </c>
      <c r="DK622" s="599" t="s">
        <v>191</v>
      </c>
      <c r="DL622" s="599" t="s">
        <v>191</v>
      </c>
      <c r="DM622" s="599" t="s">
        <v>191</v>
      </c>
      <c r="DN622" s="599" t="s">
        <v>191</v>
      </c>
      <c r="DO622" s="599" t="s">
        <v>191</v>
      </c>
    </row>
    <row r="623" spans="1:119" ht="13.5" customHeight="1" x14ac:dyDescent="0.2">
      <c r="A623"/>
      <c r="B623" s="324"/>
      <c r="C623" s="592"/>
      <c r="D623" s="827"/>
      <c r="E623" s="601" t="s">
        <v>45</v>
      </c>
      <c r="F623" s="599">
        <v>4.2857142857142856</v>
      </c>
      <c r="G623" s="599">
        <v>25.714285714285712</v>
      </c>
      <c r="H623" s="599">
        <v>30</v>
      </c>
      <c r="I623" s="599">
        <v>20</v>
      </c>
      <c r="J623" s="599">
        <v>8.5714285714285712</v>
      </c>
      <c r="K623" s="599">
        <v>5.7142857142857144</v>
      </c>
      <c r="L623" s="599">
        <v>4.2857142857142856</v>
      </c>
      <c r="M623" s="599">
        <v>0</v>
      </c>
      <c r="N623" s="599">
        <v>0</v>
      </c>
      <c r="O623" s="599">
        <v>1.4285714285714286</v>
      </c>
      <c r="P623" s="592"/>
      <c r="Q623" s="827"/>
      <c r="R623" s="597" t="s">
        <v>45</v>
      </c>
      <c r="S623" s="599">
        <v>2.2727272727272729</v>
      </c>
      <c r="T623" s="599">
        <v>22.727272727272727</v>
      </c>
      <c r="U623" s="599">
        <v>34.090909090909086</v>
      </c>
      <c r="V623" s="599">
        <v>22.727272727272727</v>
      </c>
      <c r="W623" s="599">
        <v>6.8181818181818175</v>
      </c>
      <c r="X623" s="599">
        <v>4.5454545454545459</v>
      </c>
      <c r="Y623" s="599">
        <v>4.5454545454545459</v>
      </c>
      <c r="Z623" s="599">
        <v>0</v>
      </c>
      <c r="AA623" s="599">
        <v>0</v>
      </c>
      <c r="AB623" s="599">
        <v>2.2727272727272729</v>
      </c>
      <c r="AC623" s="592"/>
      <c r="AD623" s="827"/>
      <c r="AE623" s="597" t="s">
        <v>45</v>
      </c>
      <c r="AF623" s="599">
        <v>7.6923076923076925</v>
      </c>
      <c r="AG623" s="599">
        <v>30.76923076923077</v>
      </c>
      <c r="AH623" s="599">
        <v>23.076923076923077</v>
      </c>
      <c r="AI623" s="599">
        <v>15.384615384615385</v>
      </c>
      <c r="AJ623" s="599">
        <v>11.538461538461538</v>
      </c>
      <c r="AK623" s="599">
        <v>7.6923076923076925</v>
      </c>
      <c r="AL623" s="599">
        <v>3.8461538461538463</v>
      </c>
      <c r="AM623" s="599">
        <v>0</v>
      </c>
      <c r="AN623" s="599">
        <v>0</v>
      </c>
      <c r="AO623" s="599">
        <v>0</v>
      </c>
      <c r="AP623" s="591"/>
      <c r="AQ623" s="827"/>
      <c r="AR623" s="597" t="s">
        <v>45</v>
      </c>
      <c r="AS623" s="599">
        <v>8.3333333333333321</v>
      </c>
      <c r="AT623" s="599">
        <v>37.5</v>
      </c>
      <c r="AU623" s="599">
        <v>37.5</v>
      </c>
      <c r="AV623" s="599">
        <v>8.3333333333333321</v>
      </c>
      <c r="AW623" s="599">
        <v>4.1666666666666661</v>
      </c>
      <c r="AX623" s="599">
        <v>4.1666666666666661</v>
      </c>
      <c r="AY623" s="599">
        <v>0</v>
      </c>
      <c r="AZ623" s="599">
        <v>0</v>
      </c>
      <c r="BA623" s="599">
        <v>0</v>
      </c>
      <c r="BB623" s="599">
        <v>0</v>
      </c>
      <c r="BC623" s="592"/>
      <c r="BD623" s="827"/>
      <c r="BE623" s="597" t="s">
        <v>45</v>
      </c>
      <c r="BF623" s="599">
        <v>2.1739130434782608</v>
      </c>
      <c r="BG623" s="599">
        <v>19.565217391304348</v>
      </c>
      <c r="BH623" s="599">
        <v>26.086956521739129</v>
      </c>
      <c r="BI623" s="599">
        <v>26.086956521739129</v>
      </c>
      <c r="BJ623" s="599">
        <v>10.869565217391305</v>
      </c>
      <c r="BK623" s="599">
        <v>6.5217391304347823</v>
      </c>
      <c r="BL623" s="599">
        <v>6.5217391304347823</v>
      </c>
      <c r="BM623" s="599">
        <v>0</v>
      </c>
      <c r="BN623" s="599">
        <v>0</v>
      </c>
      <c r="BO623" s="599">
        <v>2.1739130434782608</v>
      </c>
      <c r="BP623"/>
      <c r="BQ623" s="827"/>
      <c r="BR623" s="597" t="s">
        <v>45</v>
      </c>
      <c r="BS623" s="599">
        <v>5.5555555555555554</v>
      </c>
      <c r="BT623" s="599">
        <v>33.333333333333329</v>
      </c>
      <c r="BU623" s="599">
        <v>27.777777777777779</v>
      </c>
      <c r="BV623" s="599">
        <v>22.222222222222221</v>
      </c>
      <c r="BW623" s="599">
        <v>8.3333333333333321</v>
      </c>
      <c r="BX623" s="599">
        <v>0</v>
      </c>
      <c r="BY623" s="599">
        <v>2.7777777777777777</v>
      </c>
      <c r="BZ623" s="599">
        <v>0</v>
      </c>
      <c r="CA623" s="599">
        <v>0</v>
      </c>
      <c r="CB623" s="599">
        <v>0</v>
      </c>
      <c r="CC623" s="592"/>
      <c r="CD623" s="827"/>
      <c r="CE623" s="597" t="s">
        <v>45</v>
      </c>
      <c r="CF623" s="599">
        <v>2.9411764705882351</v>
      </c>
      <c r="CG623" s="599">
        <v>17.647058823529413</v>
      </c>
      <c r="CH623" s="599">
        <v>32.352941176470587</v>
      </c>
      <c r="CI623" s="599">
        <v>17.647058823529413</v>
      </c>
      <c r="CJ623" s="599">
        <v>8.8235294117647065</v>
      </c>
      <c r="CK623" s="599">
        <v>11.76470588235294</v>
      </c>
      <c r="CL623" s="599">
        <v>5.8823529411764701</v>
      </c>
      <c r="CM623" s="599">
        <v>0</v>
      </c>
      <c r="CN623" s="599">
        <v>0</v>
      </c>
      <c r="CO623" s="599">
        <v>2.9411764705882351</v>
      </c>
      <c r="CP623"/>
      <c r="CQ623" s="827"/>
      <c r="CR623" s="597" t="s">
        <v>45</v>
      </c>
      <c r="CS623" s="599">
        <v>3.125</v>
      </c>
      <c r="CT623" s="599">
        <v>12.5</v>
      </c>
      <c r="CU623" s="599">
        <v>31.25</v>
      </c>
      <c r="CV623" s="599">
        <v>15.625</v>
      </c>
      <c r="CW623" s="599">
        <v>12.5</v>
      </c>
      <c r="CX623" s="599">
        <v>12.5</v>
      </c>
      <c r="CY623" s="599">
        <v>9.375</v>
      </c>
      <c r="CZ623" s="599">
        <v>0</v>
      </c>
      <c r="DA623" s="599">
        <v>0</v>
      </c>
      <c r="DB623" s="599">
        <v>3.125</v>
      </c>
      <c r="DC623" s="592"/>
      <c r="DD623" s="827"/>
      <c r="DE623" s="597" t="s">
        <v>45</v>
      </c>
      <c r="DF623" s="599">
        <v>5.2631578947368416</v>
      </c>
      <c r="DG623" s="599">
        <v>36.84210526315789</v>
      </c>
      <c r="DH623" s="599">
        <v>28.947368421052634</v>
      </c>
      <c r="DI623" s="599">
        <v>23.684210526315788</v>
      </c>
      <c r="DJ623" s="599">
        <v>5.2631578947368416</v>
      </c>
      <c r="DK623" s="599">
        <v>0</v>
      </c>
      <c r="DL623" s="599">
        <v>0</v>
      </c>
      <c r="DM623" s="599">
        <v>0</v>
      </c>
      <c r="DN623" s="599">
        <v>0</v>
      </c>
      <c r="DO623" s="599">
        <v>0</v>
      </c>
    </row>
    <row r="624" spans="1:119" ht="13.5" customHeight="1" x14ac:dyDescent="0.2">
      <c r="A624"/>
      <c r="B624" s="324"/>
      <c r="C624" s="592"/>
      <c r="D624" s="827"/>
      <c r="E624" s="601" t="s">
        <v>33</v>
      </c>
      <c r="F624" s="599">
        <v>4.5977011494252871</v>
      </c>
      <c r="G624" s="599">
        <v>20.689655172413794</v>
      </c>
      <c r="H624" s="599">
        <v>39.080459770114942</v>
      </c>
      <c r="I624" s="599">
        <v>18.390804597701148</v>
      </c>
      <c r="J624" s="599">
        <v>10.344827586206897</v>
      </c>
      <c r="K624" s="599">
        <v>4.5977011494252871</v>
      </c>
      <c r="L624" s="599">
        <v>1.1494252873563218</v>
      </c>
      <c r="M624" s="599">
        <v>1.1494252873563218</v>
      </c>
      <c r="N624" s="599">
        <v>0</v>
      </c>
      <c r="O624" s="599">
        <v>0</v>
      </c>
      <c r="P624" s="592"/>
      <c r="Q624" s="827"/>
      <c r="R624" s="597" t="s">
        <v>33</v>
      </c>
      <c r="S624" s="599">
        <v>5.8823529411764701</v>
      </c>
      <c r="T624" s="599">
        <v>15.686274509803921</v>
      </c>
      <c r="U624" s="599">
        <v>41.17647058823529</v>
      </c>
      <c r="V624" s="599">
        <v>15.686274509803921</v>
      </c>
      <c r="W624" s="599">
        <v>15.686274509803921</v>
      </c>
      <c r="X624" s="599">
        <v>1.9607843137254901</v>
      </c>
      <c r="Y624" s="599">
        <v>1.9607843137254901</v>
      </c>
      <c r="Z624" s="599">
        <v>1.9607843137254901</v>
      </c>
      <c r="AA624" s="599">
        <v>0</v>
      </c>
      <c r="AB624" s="599">
        <v>0</v>
      </c>
      <c r="AC624" s="592"/>
      <c r="AD624" s="827"/>
      <c r="AE624" s="597" t="s">
        <v>33</v>
      </c>
      <c r="AF624" s="599">
        <v>2.7777777777777777</v>
      </c>
      <c r="AG624" s="599">
        <v>27.777777777777779</v>
      </c>
      <c r="AH624" s="599">
        <v>36.111111111111107</v>
      </c>
      <c r="AI624" s="599">
        <v>22.222222222222221</v>
      </c>
      <c r="AJ624" s="599">
        <v>2.7777777777777777</v>
      </c>
      <c r="AK624" s="599">
        <v>8.3333333333333321</v>
      </c>
      <c r="AL624" s="599">
        <v>0</v>
      </c>
      <c r="AM624" s="599">
        <v>0</v>
      </c>
      <c r="AN624" s="599">
        <v>0</v>
      </c>
      <c r="AO624" s="599">
        <v>0</v>
      </c>
      <c r="AP624" s="591"/>
      <c r="AQ624" s="827"/>
      <c r="AR624" s="597" t="s">
        <v>33</v>
      </c>
      <c r="AS624" s="599">
        <v>11.538461538461538</v>
      </c>
      <c r="AT624" s="599">
        <v>23.076923076923077</v>
      </c>
      <c r="AU624" s="599">
        <v>42.307692307692307</v>
      </c>
      <c r="AV624" s="599">
        <v>11.538461538461538</v>
      </c>
      <c r="AW624" s="599">
        <v>3.8461538461538463</v>
      </c>
      <c r="AX624" s="599">
        <v>7.6923076923076925</v>
      </c>
      <c r="AY624" s="599">
        <v>0</v>
      </c>
      <c r="AZ624" s="599">
        <v>0</v>
      </c>
      <c r="BA624" s="599">
        <v>0</v>
      </c>
      <c r="BB624" s="599">
        <v>0</v>
      </c>
      <c r="BC624" s="592"/>
      <c r="BD624" s="827"/>
      <c r="BE624" s="597" t="s">
        <v>33</v>
      </c>
      <c r="BF624" s="599">
        <v>1.639344262295082</v>
      </c>
      <c r="BG624" s="599">
        <v>19.672131147540984</v>
      </c>
      <c r="BH624" s="599">
        <v>37.704918032786885</v>
      </c>
      <c r="BI624" s="599">
        <v>21.311475409836063</v>
      </c>
      <c r="BJ624" s="599">
        <v>13.114754098360656</v>
      </c>
      <c r="BK624" s="599">
        <v>3.278688524590164</v>
      </c>
      <c r="BL624" s="599">
        <v>1.639344262295082</v>
      </c>
      <c r="BM624" s="599">
        <v>1.639344262295082</v>
      </c>
      <c r="BN624" s="599">
        <v>0</v>
      </c>
      <c r="BO624" s="599">
        <v>0</v>
      </c>
      <c r="BP624"/>
      <c r="BQ624" s="827"/>
      <c r="BR624" s="597" t="s">
        <v>33</v>
      </c>
      <c r="BS624" s="599">
        <v>2.4390243902439024</v>
      </c>
      <c r="BT624" s="599">
        <v>31.707317073170731</v>
      </c>
      <c r="BU624" s="599">
        <v>43.902439024390247</v>
      </c>
      <c r="BV624" s="599">
        <v>12.195121951219512</v>
      </c>
      <c r="BW624" s="599">
        <v>4.8780487804878048</v>
      </c>
      <c r="BX624" s="599">
        <v>4.8780487804878048</v>
      </c>
      <c r="BY624" s="599">
        <v>0</v>
      </c>
      <c r="BZ624" s="599">
        <v>0</v>
      </c>
      <c r="CA624" s="599">
        <v>0</v>
      </c>
      <c r="CB624" s="599">
        <v>0</v>
      </c>
      <c r="CC624" s="592"/>
      <c r="CD624" s="827"/>
      <c r="CE624" s="597" t="s">
        <v>33</v>
      </c>
      <c r="CF624" s="599">
        <v>6.5217391304347823</v>
      </c>
      <c r="CG624" s="599">
        <v>10.869565217391305</v>
      </c>
      <c r="CH624" s="599">
        <v>34.782608695652172</v>
      </c>
      <c r="CI624" s="599">
        <v>23.913043478260871</v>
      </c>
      <c r="CJ624" s="599">
        <v>15.217391304347828</v>
      </c>
      <c r="CK624" s="599">
        <v>4.3478260869565215</v>
      </c>
      <c r="CL624" s="599">
        <v>2.1739130434782608</v>
      </c>
      <c r="CM624" s="599">
        <v>2.1739130434782608</v>
      </c>
      <c r="CN624" s="599">
        <v>0</v>
      </c>
      <c r="CO624" s="599">
        <v>0</v>
      </c>
      <c r="CP624"/>
      <c r="CQ624" s="827"/>
      <c r="CR624" s="597" t="s">
        <v>33</v>
      </c>
      <c r="CS624" s="599">
        <v>0</v>
      </c>
      <c r="CT624" s="599">
        <v>6.666666666666667</v>
      </c>
      <c r="CU624" s="599">
        <v>30</v>
      </c>
      <c r="CV624" s="599">
        <v>30</v>
      </c>
      <c r="CW624" s="599">
        <v>16.666666666666664</v>
      </c>
      <c r="CX624" s="599">
        <v>13.333333333333334</v>
      </c>
      <c r="CY624" s="599">
        <v>3.3333333333333335</v>
      </c>
      <c r="CZ624" s="599">
        <v>0</v>
      </c>
      <c r="DA624" s="599">
        <v>0</v>
      </c>
      <c r="DB624" s="599">
        <v>0</v>
      </c>
      <c r="DC624" s="592"/>
      <c r="DD624" s="827"/>
      <c r="DE624" s="597" t="s">
        <v>33</v>
      </c>
      <c r="DF624" s="599">
        <v>7.0175438596491224</v>
      </c>
      <c r="DG624" s="599">
        <v>28.07017543859649</v>
      </c>
      <c r="DH624" s="599">
        <v>43.859649122807014</v>
      </c>
      <c r="DI624" s="599">
        <v>12.280701754385964</v>
      </c>
      <c r="DJ624" s="599">
        <v>7.0175438596491224</v>
      </c>
      <c r="DK624" s="599">
        <v>0</v>
      </c>
      <c r="DL624" s="599">
        <v>0</v>
      </c>
      <c r="DM624" s="599">
        <v>1.7543859649122806</v>
      </c>
      <c r="DN624" s="599">
        <v>0</v>
      </c>
      <c r="DO624" s="599">
        <v>0</v>
      </c>
    </row>
    <row r="625" spans="1:119" ht="13.5" customHeight="1" x14ac:dyDescent="0.2">
      <c r="A625"/>
      <c r="B625" s="324"/>
      <c r="C625" s="592"/>
      <c r="D625" s="827"/>
      <c r="E625" s="601" t="s">
        <v>34</v>
      </c>
      <c r="F625" s="599">
        <v>0.68027210884353739</v>
      </c>
      <c r="G625" s="599">
        <v>20.408163265306122</v>
      </c>
      <c r="H625" s="599">
        <v>29.931972789115648</v>
      </c>
      <c r="I625" s="599">
        <v>27.210884353741498</v>
      </c>
      <c r="J625" s="599">
        <v>11.564625850340136</v>
      </c>
      <c r="K625" s="599">
        <v>5.4421768707482991</v>
      </c>
      <c r="L625" s="599">
        <v>0.68027210884353739</v>
      </c>
      <c r="M625" s="599">
        <v>0</v>
      </c>
      <c r="N625" s="599">
        <v>4.0816326530612246</v>
      </c>
      <c r="O625" s="599">
        <v>0</v>
      </c>
      <c r="P625" s="592"/>
      <c r="Q625" s="827"/>
      <c r="R625" s="597" t="s">
        <v>34</v>
      </c>
      <c r="S625" s="599">
        <v>1.0638297872340425</v>
      </c>
      <c r="T625" s="599">
        <v>15.957446808510639</v>
      </c>
      <c r="U625" s="599">
        <v>29.787234042553191</v>
      </c>
      <c r="V625" s="599">
        <v>31.914893617021278</v>
      </c>
      <c r="W625" s="599">
        <v>11.702127659574469</v>
      </c>
      <c r="X625" s="599">
        <v>5.3191489361702127</v>
      </c>
      <c r="Y625" s="599">
        <v>1.0638297872340425</v>
      </c>
      <c r="Z625" s="599">
        <v>0</v>
      </c>
      <c r="AA625" s="599">
        <v>3.1914893617021276</v>
      </c>
      <c r="AB625" s="599">
        <v>0</v>
      </c>
      <c r="AC625" s="592"/>
      <c r="AD625" s="827"/>
      <c r="AE625" s="597" t="s">
        <v>34</v>
      </c>
      <c r="AF625" s="599">
        <v>0</v>
      </c>
      <c r="AG625" s="599">
        <v>28.30188679245283</v>
      </c>
      <c r="AH625" s="599">
        <v>30.188679245283019</v>
      </c>
      <c r="AI625" s="599">
        <v>18.867924528301888</v>
      </c>
      <c r="AJ625" s="599">
        <v>11.320754716981133</v>
      </c>
      <c r="AK625" s="599">
        <v>5.6603773584905666</v>
      </c>
      <c r="AL625" s="599">
        <v>0</v>
      </c>
      <c r="AM625" s="599">
        <v>0</v>
      </c>
      <c r="AN625" s="599">
        <v>5.6603773584905666</v>
      </c>
      <c r="AO625" s="599">
        <v>0</v>
      </c>
      <c r="AP625" s="591"/>
      <c r="AQ625" s="827"/>
      <c r="AR625" s="597" t="s">
        <v>34</v>
      </c>
      <c r="AS625" s="599">
        <v>1.6949152542372881</v>
      </c>
      <c r="AT625" s="599">
        <v>23.728813559322035</v>
      </c>
      <c r="AU625" s="599">
        <v>35.593220338983052</v>
      </c>
      <c r="AV625" s="599">
        <v>22.033898305084744</v>
      </c>
      <c r="AW625" s="599">
        <v>11.864406779661017</v>
      </c>
      <c r="AX625" s="599">
        <v>0</v>
      </c>
      <c r="AY625" s="599">
        <v>0</v>
      </c>
      <c r="AZ625" s="599">
        <v>0</v>
      </c>
      <c r="BA625" s="599">
        <v>5.0847457627118651</v>
      </c>
      <c r="BB625" s="599">
        <v>0</v>
      </c>
      <c r="BC625" s="592"/>
      <c r="BD625" s="827"/>
      <c r="BE625" s="597" t="s">
        <v>34</v>
      </c>
      <c r="BF625" s="599">
        <v>0</v>
      </c>
      <c r="BG625" s="599">
        <v>18.181818181818183</v>
      </c>
      <c r="BH625" s="599">
        <v>26.136363636363637</v>
      </c>
      <c r="BI625" s="599">
        <v>30.681818181818183</v>
      </c>
      <c r="BJ625" s="599">
        <v>11.363636363636363</v>
      </c>
      <c r="BK625" s="599">
        <v>9.0909090909090917</v>
      </c>
      <c r="BL625" s="599">
        <v>1.1363636363636365</v>
      </c>
      <c r="BM625" s="599">
        <v>0</v>
      </c>
      <c r="BN625" s="599">
        <v>3.4090909090909087</v>
      </c>
      <c r="BO625" s="599">
        <v>0</v>
      </c>
      <c r="BP625"/>
      <c r="BQ625" s="827"/>
      <c r="BR625" s="597" t="s">
        <v>34</v>
      </c>
      <c r="BS625" s="599">
        <v>0</v>
      </c>
      <c r="BT625" s="599">
        <v>36.111111111111107</v>
      </c>
      <c r="BU625" s="599">
        <v>25</v>
      </c>
      <c r="BV625" s="599">
        <v>33.333333333333329</v>
      </c>
      <c r="BW625" s="599">
        <v>2.7777777777777777</v>
      </c>
      <c r="BX625" s="599">
        <v>0</v>
      </c>
      <c r="BY625" s="599">
        <v>0</v>
      </c>
      <c r="BZ625" s="599">
        <v>0</v>
      </c>
      <c r="CA625" s="599">
        <v>2.7777777777777777</v>
      </c>
      <c r="CB625" s="599">
        <v>0</v>
      </c>
      <c r="CC625" s="592"/>
      <c r="CD625" s="827"/>
      <c r="CE625" s="597" t="s">
        <v>34</v>
      </c>
      <c r="CF625" s="599">
        <v>0.90090090090090091</v>
      </c>
      <c r="CG625" s="599">
        <v>15.315315315315313</v>
      </c>
      <c r="CH625" s="599">
        <v>31.531531531531531</v>
      </c>
      <c r="CI625" s="599">
        <v>25.225225225225223</v>
      </c>
      <c r="CJ625" s="599">
        <v>14.414414414414415</v>
      </c>
      <c r="CK625" s="599">
        <v>7.2072072072072073</v>
      </c>
      <c r="CL625" s="599">
        <v>0.90090090090090091</v>
      </c>
      <c r="CM625" s="599">
        <v>0</v>
      </c>
      <c r="CN625" s="599">
        <v>4.5045045045045047</v>
      </c>
      <c r="CO625" s="599">
        <v>0</v>
      </c>
      <c r="CP625"/>
      <c r="CQ625" s="827"/>
      <c r="CR625" s="597" t="s">
        <v>34</v>
      </c>
      <c r="CS625" s="599">
        <v>0</v>
      </c>
      <c r="CT625" s="599">
        <v>6.5217391304347823</v>
      </c>
      <c r="CU625" s="599">
        <v>21.739130434782609</v>
      </c>
      <c r="CV625" s="599">
        <v>30.434782608695656</v>
      </c>
      <c r="CW625" s="599">
        <v>17.391304347826086</v>
      </c>
      <c r="CX625" s="599">
        <v>10.869565217391305</v>
      </c>
      <c r="CY625" s="599">
        <v>2.1739130434782608</v>
      </c>
      <c r="CZ625" s="599">
        <v>0</v>
      </c>
      <c r="DA625" s="599">
        <v>10.869565217391305</v>
      </c>
      <c r="DB625" s="599">
        <v>0</v>
      </c>
      <c r="DC625" s="592"/>
      <c r="DD625" s="827"/>
      <c r="DE625" s="597" t="s">
        <v>34</v>
      </c>
      <c r="DF625" s="599">
        <v>0.99009900990099009</v>
      </c>
      <c r="DG625" s="599">
        <v>26.732673267326735</v>
      </c>
      <c r="DH625" s="599">
        <v>33.663366336633665</v>
      </c>
      <c r="DI625" s="599">
        <v>25.742574257425744</v>
      </c>
      <c r="DJ625" s="599">
        <v>8.9108910891089099</v>
      </c>
      <c r="DK625" s="599">
        <v>2.9702970297029703</v>
      </c>
      <c r="DL625" s="599">
        <v>0</v>
      </c>
      <c r="DM625" s="599">
        <v>0</v>
      </c>
      <c r="DN625" s="599">
        <v>0.99009900990099009</v>
      </c>
      <c r="DO625" s="599">
        <v>0</v>
      </c>
    </row>
    <row r="626" spans="1:119" ht="13.5" customHeight="1" x14ac:dyDescent="0.2">
      <c r="A626"/>
      <c r="B626" s="324"/>
      <c r="C626" s="592"/>
      <c r="D626" s="827"/>
      <c r="E626" s="601" t="s">
        <v>35</v>
      </c>
      <c r="F626" s="599">
        <v>0.75949367088607589</v>
      </c>
      <c r="G626" s="599">
        <v>13.670886075949367</v>
      </c>
      <c r="H626" s="599">
        <v>26.329113924050635</v>
      </c>
      <c r="I626" s="599">
        <v>33.670886075949369</v>
      </c>
      <c r="J626" s="599">
        <v>15.949367088607595</v>
      </c>
      <c r="K626" s="599">
        <v>6.0759493670886071</v>
      </c>
      <c r="L626" s="599">
        <v>2.0253164556962027</v>
      </c>
      <c r="M626" s="599">
        <v>1.2658227848101267</v>
      </c>
      <c r="N626" s="599">
        <v>0.25316455696202533</v>
      </c>
      <c r="O626" s="599">
        <v>0</v>
      </c>
      <c r="P626" s="592"/>
      <c r="Q626" s="827"/>
      <c r="R626" s="597" t="s">
        <v>35</v>
      </c>
      <c r="S626" s="599">
        <v>0.84745762711864403</v>
      </c>
      <c r="T626" s="599">
        <v>9.7457627118644066</v>
      </c>
      <c r="U626" s="599">
        <v>25.423728813559322</v>
      </c>
      <c r="V626" s="599">
        <v>38.135593220338983</v>
      </c>
      <c r="W626" s="599">
        <v>16.525423728813561</v>
      </c>
      <c r="X626" s="599">
        <v>5.9322033898305087</v>
      </c>
      <c r="Y626" s="599">
        <v>1.6949152542372881</v>
      </c>
      <c r="Z626" s="599">
        <v>1.2711864406779663</v>
      </c>
      <c r="AA626" s="599">
        <v>0.42372881355932202</v>
      </c>
      <c r="AB626" s="599">
        <v>0</v>
      </c>
      <c r="AC626" s="592"/>
      <c r="AD626" s="827"/>
      <c r="AE626" s="597" t="s">
        <v>35</v>
      </c>
      <c r="AF626" s="599">
        <v>0.62893081761006298</v>
      </c>
      <c r="AG626" s="599">
        <v>19.49685534591195</v>
      </c>
      <c r="AH626" s="599">
        <v>27.672955974842768</v>
      </c>
      <c r="AI626" s="599">
        <v>27.044025157232703</v>
      </c>
      <c r="AJ626" s="599">
        <v>15.09433962264151</v>
      </c>
      <c r="AK626" s="599">
        <v>6.2893081761006293</v>
      </c>
      <c r="AL626" s="599">
        <v>2.5157232704402519</v>
      </c>
      <c r="AM626" s="599">
        <v>1.257861635220126</v>
      </c>
      <c r="AN626" s="599">
        <v>0</v>
      </c>
      <c r="AO626" s="599">
        <v>0</v>
      </c>
      <c r="AP626" s="591"/>
      <c r="AQ626" s="827"/>
      <c r="AR626" s="597" t="s">
        <v>35</v>
      </c>
      <c r="AS626" s="599">
        <v>1.8867924528301887</v>
      </c>
      <c r="AT626" s="599">
        <v>18.867924528301888</v>
      </c>
      <c r="AU626" s="599">
        <v>31.132075471698112</v>
      </c>
      <c r="AV626" s="599">
        <v>29.245283018867923</v>
      </c>
      <c r="AW626" s="599">
        <v>8.4905660377358494</v>
      </c>
      <c r="AX626" s="599">
        <v>7.5471698113207548</v>
      </c>
      <c r="AY626" s="599">
        <v>1.8867924528301887</v>
      </c>
      <c r="AZ626" s="599">
        <v>0.94339622641509435</v>
      </c>
      <c r="BA626" s="599">
        <v>0</v>
      </c>
      <c r="BB626" s="599">
        <v>0</v>
      </c>
      <c r="BC626" s="592"/>
      <c r="BD626" s="827"/>
      <c r="BE626" s="597" t="s">
        <v>35</v>
      </c>
      <c r="BF626" s="599">
        <v>0.34602076124567477</v>
      </c>
      <c r="BG626" s="599">
        <v>11.76470588235294</v>
      </c>
      <c r="BH626" s="599">
        <v>24.567474048442904</v>
      </c>
      <c r="BI626" s="599">
        <v>35.294117647058826</v>
      </c>
      <c r="BJ626" s="599">
        <v>18.685121107266436</v>
      </c>
      <c r="BK626" s="599">
        <v>5.5363321799307963</v>
      </c>
      <c r="BL626" s="599">
        <v>2.0761245674740483</v>
      </c>
      <c r="BM626" s="599">
        <v>1.3840830449826991</v>
      </c>
      <c r="BN626" s="599">
        <v>0.34602076124567477</v>
      </c>
      <c r="BO626" s="599">
        <v>0</v>
      </c>
      <c r="BP626"/>
      <c r="BQ626" s="827"/>
      <c r="BR626" s="597" t="s">
        <v>35</v>
      </c>
      <c r="BS626" s="599">
        <v>1.3698630136986301</v>
      </c>
      <c r="BT626" s="599">
        <v>20.547945205479451</v>
      </c>
      <c r="BU626" s="599">
        <v>26.027397260273972</v>
      </c>
      <c r="BV626" s="599">
        <v>23.287671232876711</v>
      </c>
      <c r="BW626" s="599">
        <v>13.698630136986301</v>
      </c>
      <c r="BX626" s="599">
        <v>8.2191780821917799</v>
      </c>
      <c r="BY626" s="599">
        <v>2.7397260273972601</v>
      </c>
      <c r="BZ626" s="599">
        <v>2.7397260273972601</v>
      </c>
      <c r="CA626" s="599">
        <v>1.3698630136986301</v>
      </c>
      <c r="CB626" s="599">
        <v>0</v>
      </c>
      <c r="CC626" s="592"/>
      <c r="CD626" s="827"/>
      <c r="CE626" s="597" t="s">
        <v>35</v>
      </c>
      <c r="CF626" s="599">
        <v>0.6211180124223602</v>
      </c>
      <c r="CG626" s="599">
        <v>12.111801242236025</v>
      </c>
      <c r="CH626" s="599">
        <v>26.397515527950311</v>
      </c>
      <c r="CI626" s="599">
        <v>36.024844720496894</v>
      </c>
      <c r="CJ626" s="599">
        <v>16.459627329192546</v>
      </c>
      <c r="CK626" s="599">
        <v>5.5900621118012426</v>
      </c>
      <c r="CL626" s="599">
        <v>1.8633540372670807</v>
      </c>
      <c r="CM626" s="599">
        <v>0.93167701863354035</v>
      </c>
      <c r="CN626" s="599">
        <v>0</v>
      </c>
      <c r="CO626" s="599">
        <v>0</v>
      </c>
      <c r="CP626"/>
      <c r="CQ626" s="827"/>
      <c r="CR626" s="597" t="s">
        <v>35</v>
      </c>
      <c r="CS626" s="599">
        <v>0</v>
      </c>
      <c r="CT626" s="599">
        <v>8.536585365853659</v>
      </c>
      <c r="CU626" s="599">
        <v>19.512195121951219</v>
      </c>
      <c r="CV626" s="599">
        <v>31.707317073170731</v>
      </c>
      <c r="CW626" s="599">
        <v>23.170731707317074</v>
      </c>
      <c r="CX626" s="599">
        <v>9.7560975609756095</v>
      </c>
      <c r="CY626" s="599">
        <v>4.8780487804878048</v>
      </c>
      <c r="CZ626" s="599">
        <v>2.4390243902439024</v>
      </c>
      <c r="DA626" s="599">
        <v>0</v>
      </c>
      <c r="DB626" s="599">
        <v>0</v>
      </c>
      <c r="DC626" s="592"/>
      <c r="DD626" s="827"/>
      <c r="DE626" s="597" t="s">
        <v>35</v>
      </c>
      <c r="DF626" s="599">
        <v>0.95846645367412142</v>
      </c>
      <c r="DG626" s="599">
        <v>15.015974440894569</v>
      </c>
      <c r="DH626" s="599">
        <v>28.115015974440894</v>
      </c>
      <c r="DI626" s="599">
        <v>34.185303514376997</v>
      </c>
      <c r="DJ626" s="599">
        <v>14.057507987220447</v>
      </c>
      <c r="DK626" s="599">
        <v>5.1118210862619806</v>
      </c>
      <c r="DL626" s="599">
        <v>1.2779552715654952</v>
      </c>
      <c r="DM626" s="599">
        <v>0.95846645367412142</v>
      </c>
      <c r="DN626" s="599">
        <v>0.31948881789137379</v>
      </c>
      <c r="DO626" s="599">
        <v>0</v>
      </c>
    </row>
    <row r="627" spans="1:119" ht="13.5" customHeight="1" x14ac:dyDescent="0.2">
      <c r="A627"/>
      <c r="B627" s="324"/>
      <c r="C627" s="592"/>
      <c r="D627" s="827"/>
      <c r="E627" s="601" t="s">
        <v>36</v>
      </c>
      <c r="F627" s="599">
        <v>1.6239316239316242</v>
      </c>
      <c r="G627" s="599">
        <v>8.2051282051282044</v>
      </c>
      <c r="H627" s="599">
        <v>21.196581196581196</v>
      </c>
      <c r="I627" s="599">
        <v>36.153846153846153</v>
      </c>
      <c r="J627" s="599">
        <v>18.803418803418804</v>
      </c>
      <c r="K627" s="599">
        <v>8.9743589743589745</v>
      </c>
      <c r="L627" s="599">
        <v>2.6495726495726495</v>
      </c>
      <c r="M627" s="599">
        <v>1.3675213675213675</v>
      </c>
      <c r="N627" s="599">
        <v>0.68376068376068377</v>
      </c>
      <c r="O627" s="599">
        <v>0.34188034188034189</v>
      </c>
      <c r="P627" s="592"/>
      <c r="Q627" s="827"/>
      <c r="R627" s="597" t="s">
        <v>36</v>
      </c>
      <c r="S627" s="599">
        <v>0.99715099715099709</v>
      </c>
      <c r="T627" s="599">
        <v>6.267806267806268</v>
      </c>
      <c r="U627" s="599">
        <v>18.091168091168093</v>
      </c>
      <c r="V627" s="599">
        <v>37.464387464387464</v>
      </c>
      <c r="W627" s="599">
        <v>21.794871794871796</v>
      </c>
      <c r="X627" s="599">
        <v>9.6866096866096854</v>
      </c>
      <c r="Y627" s="599">
        <v>3.2763532763532761</v>
      </c>
      <c r="Z627" s="599">
        <v>1.566951566951567</v>
      </c>
      <c r="AA627" s="599">
        <v>0.28490028490028491</v>
      </c>
      <c r="AB627" s="599">
        <v>0.56980056980056981</v>
      </c>
      <c r="AC627" s="592"/>
      <c r="AD627" s="827"/>
      <c r="AE627" s="597" t="s">
        <v>36</v>
      </c>
      <c r="AF627" s="599">
        <v>2.5641025641025639</v>
      </c>
      <c r="AG627" s="599">
        <v>11.111111111111111</v>
      </c>
      <c r="AH627" s="599">
        <v>25.854700854700859</v>
      </c>
      <c r="AI627" s="599">
        <v>34.188034188034187</v>
      </c>
      <c r="AJ627" s="599">
        <v>14.316239316239315</v>
      </c>
      <c r="AK627" s="599">
        <v>7.9059829059829054</v>
      </c>
      <c r="AL627" s="599">
        <v>1.7094017094017095</v>
      </c>
      <c r="AM627" s="599">
        <v>1.0683760683760684</v>
      </c>
      <c r="AN627" s="599">
        <v>1.2820512820512819</v>
      </c>
      <c r="AO627" s="599">
        <v>0</v>
      </c>
      <c r="AP627" s="591"/>
      <c r="AQ627" s="827"/>
      <c r="AR627" s="597" t="s">
        <v>36</v>
      </c>
      <c r="AS627" s="599">
        <v>1.6666666666666667</v>
      </c>
      <c r="AT627" s="599">
        <v>10.666666666666668</v>
      </c>
      <c r="AU627" s="599">
        <v>23.666666666666668</v>
      </c>
      <c r="AV627" s="599">
        <v>40.333333333333329</v>
      </c>
      <c r="AW627" s="599">
        <v>13.666666666666666</v>
      </c>
      <c r="AX627" s="599">
        <v>6.3333333333333339</v>
      </c>
      <c r="AY627" s="599">
        <v>1.6666666666666667</v>
      </c>
      <c r="AZ627" s="599">
        <v>0.66666666666666674</v>
      </c>
      <c r="BA627" s="599">
        <v>1</v>
      </c>
      <c r="BB627" s="599">
        <v>0.33333333333333337</v>
      </c>
      <c r="BC627" s="592"/>
      <c r="BD627" s="827"/>
      <c r="BE627" s="597" t="s">
        <v>36</v>
      </c>
      <c r="BF627" s="599">
        <v>1.6091954022988506</v>
      </c>
      <c r="BG627" s="599">
        <v>7.3563218390804597</v>
      </c>
      <c r="BH627" s="599">
        <v>20.344827586206897</v>
      </c>
      <c r="BI627" s="599">
        <v>34.712643678160923</v>
      </c>
      <c r="BJ627" s="599">
        <v>20.574712643678161</v>
      </c>
      <c r="BK627" s="599">
        <v>9.8850574712643677</v>
      </c>
      <c r="BL627" s="599">
        <v>2.9885057471264367</v>
      </c>
      <c r="BM627" s="599">
        <v>1.6091954022988506</v>
      </c>
      <c r="BN627" s="599">
        <v>0.57471264367816088</v>
      </c>
      <c r="BO627" s="599">
        <v>0.34482758620689657</v>
      </c>
      <c r="BP627"/>
      <c r="BQ627" s="827"/>
      <c r="BR627" s="597" t="s">
        <v>36</v>
      </c>
      <c r="BS627" s="599">
        <v>2.2556390977443606</v>
      </c>
      <c r="BT627" s="599">
        <v>15.037593984962406</v>
      </c>
      <c r="BU627" s="599">
        <v>23.308270676691727</v>
      </c>
      <c r="BV627" s="599">
        <v>30.075187969924812</v>
      </c>
      <c r="BW627" s="599">
        <v>16.541353383458645</v>
      </c>
      <c r="BX627" s="599">
        <v>4.5112781954887211</v>
      </c>
      <c r="BY627" s="599">
        <v>3.7593984962406015</v>
      </c>
      <c r="BZ627" s="599">
        <v>3.007518796992481</v>
      </c>
      <c r="CA627" s="599">
        <v>0.75187969924812026</v>
      </c>
      <c r="CB627" s="599">
        <v>0.75187969924812026</v>
      </c>
      <c r="CC627" s="592"/>
      <c r="CD627" s="827"/>
      <c r="CE627" s="597" t="s">
        <v>36</v>
      </c>
      <c r="CF627" s="599">
        <v>1.5429122468659595</v>
      </c>
      <c r="CG627" s="599">
        <v>7.328833172613308</v>
      </c>
      <c r="CH627" s="599">
        <v>20.925747348119575</v>
      </c>
      <c r="CI627" s="599">
        <v>36.933461909353902</v>
      </c>
      <c r="CJ627" s="599">
        <v>19.09353905496625</v>
      </c>
      <c r="CK627" s="599">
        <v>9.546769527483125</v>
      </c>
      <c r="CL627" s="599">
        <v>2.507232401157184</v>
      </c>
      <c r="CM627" s="599">
        <v>1.1571841851494697</v>
      </c>
      <c r="CN627" s="599">
        <v>0.67502410800385726</v>
      </c>
      <c r="CO627" s="599">
        <v>0.28929604628736744</v>
      </c>
      <c r="CP627"/>
      <c r="CQ627" s="827"/>
      <c r="CR627" s="597" t="s">
        <v>36</v>
      </c>
      <c r="CS627" s="599">
        <v>0.90090090090090091</v>
      </c>
      <c r="CT627" s="599">
        <v>5.4054054054054053</v>
      </c>
      <c r="CU627" s="599">
        <v>12.162162162162163</v>
      </c>
      <c r="CV627" s="599">
        <v>38.288288288288285</v>
      </c>
      <c r="CW627" s="599">
        <v>18.918918918918919</v>
      </c>
      <c r="CX627" s="599">
        <v>14.864864864864865</v>
      </c>
      <c r="CY627" s="599">
        <v>3.1531531531531529</v>
      </c>
      <c r="CZ627" s="599">
        <v>3.1531531531531529</v>
      </c>
      <c r="DA627" s="599">
        <v>2.2522522522522523</v>
      </c>
      <c r="DB627" s="599">
        <v>0.90090090090090091</v>
      </c>
      <c r="DC627" s="592"/>
      <c r="DD627" s="827"/>
      <c r="DE627" s="597" t="s">
        <v>36</v>
      </c>
      <c r="DF627" s="599">
        <v>1.7932489451476792</v>
      </c>
      <c r="DG627" s="599">
        <v>8.8607594936708853</v>
      </c>
      <c r="DH627" s="599">
        <v>23.312236286919834</v>
      </c>
      <c r="DI627" s="599">
        <v>35.654008438818565</v>
      </c>
      <c r="DJ627" s="599">
        <v>18.776371308016877</v>
      </c>
      <c r="DK627" s="599">
        <v>7.59493670886076</v>
      </c>
      <c r="DL627" s="599">
        <v>2.5316455696202533</v>
      </c>
      <c r="DM627" s="599">
        <v>0.949367088607595</v>
      </c>
      <c r="DN627" s="599">
        <v>0.31645569620253167</v>
      </c>
      <c r="DO627" s="599">
        <v>0.21097046413502107</v>
      </c>
    </row>
    <row r="628" spans="1:119" ht="13.5" customHeight="1" x14ac:dyDescent="0.2">
      <c r="A628"/>
      <c r="B628" s="324"/>
      <c r="C628" s="592"/>
      <c r="D628" s="827"/>
      <c r="E628" s="601" t="s">
        <v>37</v>
      </c>
      <c r="F628" s="599">
        <v>1.9805194805194806</v>
      </c>
      <c r="G628" s="599">
        <v>4.9675324675324681</v>
      </c>
      <c r="H628" s="599">
        <v>16.266233766233768</v>
      </c>
      <c r="I628" s="599">
        <v>35.422077922077918</v>
      </c>
      <c r="J628" s="599">
        <v>21.168831168831169</v>
      </c>
      <c r="K628" s="599">
        <v>14.123376623376624</v>
      </c>
      <c r="L628" s="599">
        <v>3.3766233766233764</v>
      </c>
      <c r="M628" s="599">
        <v>1.525974025974026</v>
      </c>
      <c r="N628" s="599">
        <v>0.7142857142857143</v>
      </c>
      <c r="O628" s="599">
        <v>0.45454545454545453</v>
      </c>
      <c r="P628" s="592"/>
      <c r="Q628" s="827"/>
      <c r="R628" s="597" t="s">
        <v>37</v>
      </c>
      <c r="S628" s="599">
        <v>2.0939445387662703</v>
      </c>
      <c r="T628" s="599">
        <v>2.6598754951895871</v>
      </c>
      <c r="U628" s="599">
        <v>12.45048104131296</v>
      </c>
      <c r="V628" s="599">
        <v>34.069043576683647</v>
      </c>
      <c r="W628" s="599">
        <v>24.674589700056593</v>
      </c>
      <c r="X628" s="599">
        <v>16.525183927560839</v>
      </c>
      <c r="Y628" s="599">
        <v>4.4708545557441992</v>
      </c>
      <c r="Z628" s="599">
        <v>1.7543859649122806</v>
      </c>
      <c r="AA628" s="599">
        <v>0.79230333899264294</v>
      </c>
      <c r="AB628" s="599">
        <v>0.50933786078098475</v>
      </c>
      <c r="AC628" s="592"/>
      <c r="AD628" s="827"/>
      <c r="AE628" s="597" t="s">
        <v>37</v>
      </c>
      <c r="AF628" s="599">
        <v>1.8278750952018279</v>
      </c>
      <c r="AG628" s="599">
        <v>8.0731150038080735</v>
      </c>
      <c r="AH628" s="599">
        <v>21.4013709063214</v>
      </c>
      <c r="AI628" s="599">
        <v>37.242955064737245</v>
      </c>
      <c r="AJ628" s="599">
        <v>16.450875856816452</v>
      </c>
      <c r="AK628" s="599">
        <v>10.891089108910892</v>
      </c>
      <c r="AL628" s="599">
        <v>1.904036557501904</v>
      </c>
      <c r="AM628" s="599">
        <v>1.2185833968012185</v>
      </c>
      <c r="AN628" s="599">
        <v>0.60929169840060926</v>
      </c>
      <c r="AO628" s="599">
        <v>0.38080731150038083</v>
      </c>
      <c r="AP628" s="591"/>
      <c r="AQ628" s="827"/>
      <c r="AR628" s="597" t="s">
        <v>37</v>
      </c>
      <c r="AS628" s="599">
        <v>2.2288261515601784</v>
      </c>
      <c r="AT628" s="599">
        <v>7.4294205052005946</v>
      </c>
      <c r="AU628" s="599">
        <v>20.950965824665676</v>
      </c>
      <c r="AV628" s="599">
        <v>31.500742942050518</v>
      </c>
      <c r="AW628" s="599">
        <v>20.059435364041605</v>
      </c>
      <c r="AX628" s="599">
        <v>12.035661218424963</v>
      </c>
      <c r="AY628" s="599">
        <v>3.1203566121842496</v>
      </c>
      <c r="AZ628" s="599">
        <v>1.9316493313521546</v>
      </c>
      <c r="BA628" s="599">
        <v>0.44576523031203563</v>
      </c>
      <c r="BB628" s="599">
        <v>0.29717682020802377</v>
      </c>
      <c r="BC628" s="592"/>
      <c r="BD628" s="827"/>
      <c r="BE628" s="597" t="s">
        <v>37</v>
      </c>
      <c r="BF628" s="599">
        <v>1.9110926464478606</v>
      </c>
      <c r="BG628" s="599">
        <v>4.2791857083506439</v>
      </c>
      <c r="BH628" s="599">
        <v>14.956377233070212</v>
      </c>
      <c r="BI628" s="599">
        <v>36.518487744079771</v>
      </c>
      <c r="BJ628" s="599">
        <v>21.479019526381389</v>
      </c>
      <c r="BK628" s="599">
        <v>14.707104279185709</v>
      </c>
      <c r="BL628" s="599">
        <v>3.4482758620689653</v>
      </c>
      <c r="BM628" s="599">
        <v>1.4125467386788533</v>
      </c>
      <c r="BN628" s="599">
        <v>0.78936435396759452</v>
      </c>
      <c r="BO628" s="599">
        <v>0.49854590776900709</v>
      </c>
      <c r="BP628"/>
      <c r="BQ628" s="827"/>
      <c r="BR628" s="597" t="s">
        <v>37</v>
      </c>
      <c r="BS628" s="599">
        <v>1.8181818181818181</v>
      </c>
      <c r="BT628" s="599">
        <v>10.909090909090908</v>
      </c>
      <c r="BU628" s="599">
        <v>24.09090909090909</v>
      </c>
      <c r="BV628" s="599">
        <v>39.090909090909093</v>
      </c>
      <c r="BW628" s="599">
        <v>13.636363636363635</v>
      </c>
      <c r="BX628" s="599">
        <v>8.1818181818181817</v>
      </c>
      <c r="BY628" s="599">
        <v>1.3636363636363635</v>
      </c>
      <c r="BZ628" s="599">
        <v>0.45454545454545453</v>
      </c>
      <c r="CA628" s="599">
        <v>0.45454545454545453</v>
      </c>
      <c r="CB628" s="599">
        <v>0</v>
      </c>
      <c r="CC628" s="592"/>
      <c r="CD628" s="827"/>
      <c r="CE628" s="597" t="s">
        <v>37</v>
      </c>
      <c r="CF628" s="599">
        <v>1.9930069930069929</v>
      </c>
      <c r="CG628" s="599">
        <v>4.5104895104895109</v>
      </c>
      <c r="CH628" s="599">
        <v>15.664335664335665</v>
      </c>
      <c r="CI628" s="599">
        <v>35.13986013986014</v>
      </c>
      <c r="CJ628" s="599">
        <v>21.74825174825175</v>
      </c>
      <c r="CK628" s="599">
        <v>14.58041958041958</v>
      </c>
      <c r="CL628" s="599">
        <v>3.5314685314685317</v>
      </c>
      <c r="CM628" s="599">
        <v>1.6083916083916083</v>
      </c>
      <c r="CN628" s="599">
        <v>0.73426573426573427</v>
      </c>
      <c r="CO628" s="599">
        <v>0.48951048951048953</v>
      </c>
      <c r="CP628"/>
      <c r="CQ628" s="827"/>
      <c r="CR628" s="597" t="s">
        <v>37</v>
      </c>
      <c r="CS628" s="599">
        <v>1.440329218106996</v>
      </c>
      <c r="CT628" s="599">
        <v>1.2345679012345678</v>
      </c>
      <c r="CU628" s="599">
        <v>9.2592592592592595</v>
      </c>
      <c r="CV628" s="599">
        <v>30.864197530864196</v>
      </c>
      <c r="CW628" s="599">
        <v>22.427983539094651</v>
      </c>
      <c r="CX628" s="599">
        <v>18.930041152263374</v>
      </c>
      <c r="CY628" s="599">
        <v>8.2304526748971192</v>
      </c>
      <c r="CZ628" s="599">
        <v>3.9094650205761319</v>
      </c>
      <c r="DA628" s="599">
        <v>2.263374485596708</v>
      </c>
      <c r="DB628" s="599">
        <v>1.440329218106996</v>
      </c>
      <c r="DC628" s="592"/>
      <c r="DD628" s="827"/>
      <c r="DE628" s="597" t="s">
        <v>37</v>
      </c>
      <c r="DF628" s="599">
        <v>2.081727062451812</v>
      </c>
      <c r="DG628" s="599">
        <v>5.6669236700077095</v>
      </c>
      <c r="DH628" s="599">
        <v>17.579028527370856</v>
      </c>
      <c r="DI628" s="599">
        <v>36.276021588280649</v>
      </c>
      <c r="DJ628" s="599">
        <v>20.932922127987663</v>
      </c>
      <c r="DK628" s="599">
        <v>13.222821896684655</v>
      </c>
      <c r="DL628" s="599">
        <v>2.467232074016962</v>
      </c>
      <c r="DM628" s="599">
        <v>1.0794140323824208</v>
      </c>
      <c r="DN628" s="599">
        <v>0.42405551272166542</v>
      </c>
      <c r="DO628" s="599">
        <v>0.26985350809560521</v>
      </c>
    </row>
    <row r="629" spans="1:119" ht="13.5" customHeight="1" x14ac:dyDescent="0.2">
      <c r="A629"/>
      <c r="B629" s="324"/>
      <c r="C629" s="592"/>
      <c r="D629" s="827"/>
      <c r="E629" s="601" t="s">
        <v>38</v>
      </c>
      <c r="F629" s="599">
        <v>1.5645371577574969</v>
      </c>
      <c r="G629" s="599">
        <v>2.2979139504563233</v>
      </c>
      <c r="H629" s="599">
        <v>9.2731421121251625</v>
      </c>
      <c r="I629" s="599">
        <v>28.259452411994783</v>
      </c>
      <c r="J629" s="599">
        <v>26.043024771838329</v>
      </c>
      <c r="K629" s="599">
        <v>20.355280312907432</v>
      </c>
      <c r="L629" s="599">
        <v>7.0730117340286833</v>
      </c>
      <c r="M629" s="599">
        <v>3.4061277705345505</v>
      </c>
      <c r="N629" s="599">
        <v>1.108213820078227</v>
      </c>
      <c r="O629" s="599">
        <v>0.61929595827900907</v>
      </c>
      <c r="P629" s="592"/>
      <c r="Q629" s="827"/>
      <c r="R629" s="597" t="s">
        <v>38</v>
      </c>
      <c r="S629" s="599">
        <v>1.4617368873602752</v>
      </c>
      <c r="T629" s="599">
        <v>1.2037833190025795</v>
      </c>
      <c r="U629" s="599">
        <v>6.1049011177987964</v>
      </c>
      <c r="V629" s="599">
        <v>25.164803668672974</v>
      </c>
      <c r="W629" s="599">
        <v>27.515047291487534</v>
      </c>
      <c r="X629" s="599">
        <v>23.187159644597305</v>
      </c>
      <c r="Y629" s="599">
        <v>8.8850673545428478</v>
      </c>
      <c r="Z629" s="599">
        <v>4.4138721696761252</v>
      </c>
      <c r="AA629" s="599">
        <v>1.2324448265978791</v>
      </c>
      <c r="AB629" s="599">
        <v>0.83118372026368592</v>
      </c>
      <c r="AC629" s="592"/>
      <c r="AD629" s="827"/>
      <c r="AE629" s="597" t="s">
        <v>38</v>
      </c>
      <c r="AF629" s="599">
        <v>1.7000377786173027</v>
      </c>
      <c r="AG629" s="599">
        <v>3.7400831129580654</v>
      </c>
      <c r="AH629" s="599">
        <v>13.449187759727993</v>
      </c>
      <c r="AI629" s="599">
        <v>32.338496411031358</v>
      </c>
      <c r="AJ629" s="599">
        <v>24.102757839063091</v>
      </c>
      <c r="AK629" s="599">
        <v>16.622591613146959</v>
      </c>
      <c r="AL629" s="599">
        <v>4.6845485455232341</v>
      </c>
      <c r="AM629" s="599">
        <v>2.0778239516433699</v>
      </c>
      <c r="AN629" s="599">
        <v>0.94446543256516813</v>
      </c>
      <c r="AO629" s="599">
        <v>0.34000755572346053</v>
      </c>
      <c r="AP629" s="591"/>
      <c r="AQ629" s="827"/>
      <c r="AR629" s="597" t="s">
        <v>38</v>
      </c>
      <c r="AS629" s="599">
        <v>1.6559337626494939</v>
      </c>
      <c r="AT629" s="599">
        <v>3.5878564857405704</v>
      </c>
      <c r="AU629" s="599">
        <v>12.971481140754371</v>
      </c>
      <c r="AV629" s="599">
        <v>30.818767249310024</v>
      </c>
      <c r="AW629" s="599">
        <v>24.103035878564857</v>
      </c>
      <c r="AX629" s="599">
        <v>17.203311867525297</v>
      </c>
      <c r="AY629" s="599">
        <v>6.0717571297148121</v>
      </c>
      <c r="AZ629" s="599">
        <v>2.0239190432382701</v>
      </c>
      <c r="BA629" s="599">
        <v>0.73597056117755288</v>
      </c>
      <c r="BB629" s="599">
        <v>0.82796688132474694</v>
      </c>
      <c r="BC629" s="592"/>
      <c r="BD629" s="827"/>
      <c r="BE629" s="597" t="s">
        <v>38</v>
      </c>
      <c r="BF629" s="599">
        <v>1.5448603683897801</v>
      </c>
      <c r="BG629" s="599">
        <v>2.0202020202020203</v>
      </c>
      <c r="BH629" s="599">
        <v>8.4769261239849474</v>
      </c>
      <c r="BI629" s="599">
        <v>27.708457120221823</v>
      </c>
      <c r="BJ629" s="599">
        <v>26.460685284214698</v>
      </c>
      <c r="BK629" s="599">
        <v>21.03386809269162</v>
      </c>
      <c r="BL629" s="599">
        <v>7.2885719944543474</v>
      </c>
      <c r="BM629" s="599">
        <v>3.7037037037037033</v>
      </c>
      <c r="BN629" s="599">
        <v>1.1883541295306002</v>
      </c>
      <c r="BO629" s="599">
        <v>0.57437116260645671</v>
      </c>
      <c r="BP629"/>
      <c r="BQ629" s="827"/>
      <c r="BR629" s="597" t="s">
        <v>38</v>
      </c>
      <c r="BS629" s="599">
        <v>0.92024539877300615</v>
      </c>
      <c r="BT629" s="599">
        <v>3.6809815950920246</v>
      </c>
      <c r="BU629" s="599">
        <v>15.337423312883436</v>
      </c>
      <c r="BV629" s="599">
        <v>28.834355828220858</v>
      </c>
      <c r="BW629" s="599">
        <v>21.779141104294478</v>
      </c>
      <c r="BX629" s="599">
        <v>17.177914110429448</v>
      </c>
      <c r="BY629" s="599">
        <v>4.6012269938650308</v>
      </c>
      <c r="BZ629" s="599">
        <v>4.9079754601226995</v>
      </c>
      <c r="CA629" s="599">
        <v>1.8404907975460123</v>
      </c>
      <c r="CB629" s="599">
        <v>0.92024539877300615</v>
      </c>
      <c r="CC629" s="592"/>
      <c r="CD629" s="827"/>
      <c r="CE629" s="597" t="s">
        <v>38</v>
      </c>
      <c r="CF629" s="599">
        <v>1.6006884681583475</v>
      </c>
      <c r="CG629" s="599">
        <v>2.2203098106712562</v>
      </c>
      <c r="CH629" s="599">
        <v>8.9328743545611022</v>
      </c>
      <c r="CI629" s="599">
        <v>28.227194492254732</v>
      </c>
      <c r="CJ629" s="599">
        <v>26.282271944922549</v>
      </c>
      <c r="CK629" s="599">
        <v>20.53356282271945</v>
      </c>
      <c r="CL629" s="599">
        <v>7.2117039586919107</v>
      </c>
      <c r="CM629" s="599">
        <v>3.321858864027539</v>
      </c>
      <c r="CN629" s="599">
        <v>1.0671256454388984</v>
      </c>
      <c r="CO629" s="599">
        <v>0.60240963855421692</v>
      </c>
      <c r="CP629"/>
      <c r="CQ629" s="827"/>
      <c r="CR629" s="597" t="s">
        <v>38</v>
      </c>
      <c r="CS629" s="599">
        <v>1.3175230566534915</v>
      </c>
      <c r="CT629" s="599">
        <v>0.65876152832674573</v>
      </c>
      <c r="CU629" s="599">
        <v>5.7971014492753623</v>
      </c>
      <c r="CV629" s="599">
        <v>19.104084321475625</v>
      </c>
      <c r="CW629" s="599">
        <v>25.03293807641634</v>
      </c>
      <c r="CX629" s="599">
        <v>26.350461133069832</v>
      </c>
      <c r="CY629" s="599">
        <v>11.198945981554678</v>
      </c>
      <c r="CZ629" s="599">
        <v>6.7193675889328066</v>
      </c>
      <c r="DA629" s="599">
        <v>2.3715415019762842</v>
      </c>
      <c r="DB629" s="599">
        <v>1.4492753623188406</v>
      </c>
      <c r="DC629" s="592"/>
      <c r="DD629" s="827"/>
      <c r="DE629" s="597" t="s">
        <v>38</v>
      </c>
      <c r="DF629" s="599">
        <v>1.5994048726055421</v>
      </c>
      <c r="DG629" s="599">
        <v>2.5292914264459734</v>
      </c>
      <c r="DH629" s="599">
        <v>9.7638088153245306</v>
      </c>
      <c r="DI629" s="599">
        <v>29.551794681048911</v>
      </c>
      <c r="DJ629" s="599">
        <v>26.185605356146553</v>
      </c>
      <c r="DK629" s="599">
        <v>19.509019899572252</v>
      </c>
      <c r="DL629" s="599">
        <v>6.4906081458062124</v>
      </c>
      <c r="DM629" s="599">
        <v>2.9384415101357635</v>
      </c>
      <c r="DN629" s="599">
        <v>0.9298865538404314</v>
      </c>
      <c r="DO629" s="599">
        <v>0.502138739073833</v>
      </c>
    </row>
    <row r="630" spans="1:119" ht="13.5" customHeight="1" x14ac:dyDescent="0.2">
      <c r="A630"/>
      <c r="B630" s="324"/>
      <c r="C630" s="592"/>
      <c r="D630" s="827"/>
      <c r="E630" s="601" t="s">
        <v>39</v>
      </c>
      <c r="F630" s="599">
        <v>1.7150673400673402</v>
      </c>
      <c r="G630" s="599">
        <v>0.94696969696969702</v>
      </c>
      <c r="H630" s="599">
        <v>5.0294612794612794</v>
      </c>
      <c r="I630" s="599">
        <v>18.728956228956228</v>
      </c>
      <c r="J630" s="599">
        <v>23.221801346801346</v>
      </c>
      <c r="K630" s="599">
        <v>24.610690235690235</v>
      </c>
      <c r="L630" s="599">
        <v>13.552188552188552</v>
      </c>
      <c r="M630" s="599">
        <v>7.6283670033670035</v>
      </c>
      <c r="N630" s="599">
        <v>3.3038720538720541</v>
      </c>
      <c r="O630" s="599">
        <v>1.2626262626262625</v>
      </c>
      <c r="P630" s="592"/>
      <c r="Q630" s="827"/>
      <c r="R630" s="597" t="s">
        <v>39</v>
      </c>
      <c r="S630" s="599">
        <v>1.3649136892814131</v>
      </c>
      <c r="T630" s="599">
        <v>0.40144520272982737</v>
      </c>
      <c r="U630" s="599">
        <v>2.7498996386993175</v>
      </c>
      <c r="V630" s="599">
        <v>14.231232436772382</v>
      </c>
      <c r="W630" s="599">
        <v>21.678040947410679</v>
      </c>
      <c r="X630" s="599">
        <v>27.238057005218785</v>
      </c>
      <c r="Y630" s="599">
        <v>16.760337213970296</v>
      </c>
      <c r="Z630" s="599">
        <v>9.6748293857888399</v>
      </c>
      <c r="AA630" s="599">
        <v>4.3356081894821354</v>
      </c>
      <c r="AB630" s="599">
        <v>1.5656362906463268</v>
      </c>
      <c r="AC630" s="592"/>
      <c r="AD630" s="827"/>
      <c r="AE630" s="597" t="s">
        <v>39</v>
      </c>
      <c r="AF630" s="599">
        <v>2.1008403361344539</v>
      </c>
      <c r="AG630" s="599">
        <v>1.5479876160990713</v>
      </c>
      <c r="AH630" s="599">
        <v>7.5409111012826182</v>
      </c>
      <c r="AI630" s="599">
        <v>23.684210526315788</v>
      </c>
      <c r="AJ630" s="599">
        <v>24.922600619195045</v>
      </c>
      <c r="AK630" s="599">
        <v>21.716054842989827</v>
      </c>
      <c r="AL630" s="599">
        <v>10.017691287041131</v>
      </c>
      <c r="AM630" s="599">
        <v>5.3737284387439193</v>
      </c>
      <c r="AN630" s="599">
        <v>2.1671826625386998</v>
      </c>
      <c r="AO630" s="599">
        <v>0.92879256965944268</v>
      </c>
      <c r="AP630" s="591"/>
      <c r="AQ630" s="827"/>
      <c r="AR630" s="597" t="s">
        <v>39</v>
      </c>
      <c r="AS630" s="599">
        <v>2.2961203483768804</v>
      </c>
      <c r="AT630" s="599">
        <v>1.66270783847981</v>
      </c>
      <c r="AU630" s="599">
        <v>7.5217735550277123</v>
      </c>
      <c r="AV630" s="599">
        <v>22.406967537608868</v>
      </c>
      <c r="AW630" s="599">
        <v>22.88202692003167</v>
      </c>
      <c r="AX630" s="599">
        <v>22.88202692003167</v>
      </c>
      <c r="AY630" s="599">
        <v>10.134600158353127</v>
      </c>
      <c r="AZ630" s="599">
        <v>6.6508313539192399</v>
      </c>
      <c r="BA630" s="599">
        <v>2.5336500395882817</v>
      </c>
      <c r="BB630" s="599">
        <v>1.0292953285827395</v>
      </c>
      <c r="BC630" s="592"/>
      <c r="BD630" s="827"/>
      <c r="BE630" s="597" t="s">
        <v>39</v>
      </c>
      <c r="BF630" s="599">
        <v>1.6260162601626018</v>
      </c>
      <c r="BG630" s="599">
        <v>0.83727702948671268</v>
      </c>
      <c r="BH630" s="599">
        <v>4.6474942361363913</v>
      </c>
      <c r="BI630" s="599">
        <v>18.165271204950855</v>
      </c>
      <c r="BJ630" s="599">
        <v>23.273874529790074</v>
      </c>
      <c r="BK630" s="599">
        <v>24.875621890547265</v>
      </c>
      <c r="BL630" s="599">
        <v>14.075961655138938</v>
      </c>
      <c r="BM630" s="599">
        <v>7.7781822594345353</v>
      </c>
      <c r="BN630" s="599">
        <v>3.4219148161630875</v>
      </c>
      <c r="BO630" s="599">
        <v>1.2983861181895402</v>
      </c>
      <c r="BP630"/>
      <c r="BQ630" s="827"/>
      <c r="BR630" s="597" t="s">
        <v>39</v>
      </c>
      <c r="BS630" s="599">
        <v>2.1390374331550799</v>
      </c>
      <c r="BT630" s="599">
        <v>1.3368983957219251</v>
      </c>
      <c r="BU630" s="599">
        <v>9.0909090909090917</v>
      </c>
      <c r="BV630" s="599">
        <v>22.192513368983956</v>
      </c>
      <c r="BW630" s="599">
        <v>23.796791443850267</v>
      </c>
      <c r="BX630" s="599">
        <v>22.727272727272727</v>
      </c>
      <c r="BY630" s="599">
        <v>9.8930481283422473</v>
      </c>
      <c r="BZ630" s="599">
        <v>5.3475935828877006</v>
      </c>
      <c r="CA630" s="599">
        <v>2.4064171122994651</v>
      </c>
      <c r="CB630" s="599">
        <v>1.0695187165775399</v>
      </c>
      <c r="CC630" s="592"/>
      <c r="CD630" s="827"/>
      <c r="CE630" s="597" t="s">
        <v>39</v>
      </c>
      <c r="CF630" s="599">
        <v>1.6976998904709748</v>
      </c>
      <c r="CG630" s="599">
        <v>0.93099671412924423</v>
      </c>
      <c r="CH630" s="599">
        <v>4.8630887185104053</v>
      </c>
      <c r="CI630" s="599">
        <v>18.587075575027381</v>
      </c>
      <c r="CJ630" s="599">
        <v>23.198247535596934</v>
      </c>
      <c r="CK630" s="599">
        <v>24.687842278203721</v>
      </c>
      <c r="CL630" s="599">
        <v>13.702081051478643</v>
      </c>
      <c r="CM630" s="599">
        <v>7.7217962760131433</v>
      </c>
      <c r="CN630" s="599">
        <v>3.3406352683461114</v>
      </c>
      <c r="CO630" s="599">
        <v>1.2705366922234391</v>
      </c>
      <c r="CP630"/>
      <c r="CQ630" s="827"/>
      <c r="CR630" s="597" t="s">
        <v>39</v>
      </c>
      <c r="CS630" s="599">
        <v>1.9699812382739212</v>
      </c>
      <c r="CT630" s="599">
        <v>0.18761726078799248</v>
      </c>
      <c r="CU630" s="599">
        <v>3.3771106941838651</v>
      </c>
      <c r="CV630" s="599">
        <v>11.069418386491558</v>
      </c>
      <c r="CW630" s="599">
        <v>19.606003752345217</v>
      </c>
      <c r="CX630" s="599">
        <v>23.639774859287055</v>
      </c>
      <c r="CY630" s="599">
        <v>16.51031894934334</v>
      </c>
      <c r="CZ630" s="599">
        <v>13.320825515947469</v>
      </c>
      <c r="DA630" s="599">
        <v>6.0975609756097562</v>
      </c>
      <c r="DB630" s="599">
        <v>4.2213883677298307</v>
      </c>
      <c r="DC630" s="592"/>
      <c r="DD630" s="827"/>
      <c r="DE630" s="597" t="s">
        <v>39</v>
      </c>
      <c r="DF630" s="599">
        <v>1.6828632377340602</v>
      </c>
      <c r="DG630" s="599">
        <v>1.0429011614126571</v>
      </c>
      <c r="DH630" s="599">
        <v>5.2382081061863</v>
      </c>
      <c r="DI630" s="599">
        <v>19.69661057122541</v>
      </c>
      <c r="DJ630" s="599">
        <v>23.678596823891919</v>
      </c>
      <c r="DK630" s="599">
        <v>24.733349134866081</v>
      </c>
      <c r="DL630" s="599">
        <v>13.178478312396303</v>
      </c>
      <c r="DM630" s="599">
        <v>6.9092201943588529</v>
      </c>
      <c r="DN630" s="599">
        <v>2.9509362408153592</v>
      </c>
      <c r="DO630" s="599">
        <v>0.88883621711305993</v>
      </c>
    </row>
    <row r="631" spans="1:119" ht="13.5" customHeight="1" x14ac:dyDescent="0.2">
      <c r="A631"/>
      <c r="B631" s="324"/>
      <c r="C631" s="592"/>
      <c r="D631" s="827"/>
      <c r="E631" s="601" t="s">
        <v>40</v>
      </c>
      <c r="F631" s="599">
        <v>1.022312373225152</v>
      </c>
      <c r="G631" s="599">
        <v>0.23529411764705879</v>
      </c>
      <c r="H631" s="599">
        <v>1.2413793103448276</v>
      </c>
      <c r="I631" s="599">
        <v>7.6835699797160251</v>
      </c>
      <c r="J631" s="599">
        <v>16.105476673427994</v>
      </c>
      <c r="K631" s="599">
        <v>22.636916835699797</v>
      </c>
      <c r="L631" s="599">
        <v>20.827586206896552</v>
      </c>
      <c r="M631" s="599">
        <v>16.308316430020284</v>
      </c>
      <c r="N631" s="599">
        <v>9.2008113590263694</v>
      </c>
      <c r="O631" s="599">
        <v>4.7383367139959427</v>
      </c>
      <c r="P631" s="592"/>
      <c r="Q631" s="827"/>
      <c r="R631" s="597" t="s">
        <v>40</v>
      </c>
      <c r="S631" s="599">
        <v>0.64224960944280507</v>
      </c>
      <c r="T631" s="599">
        <v>0.12150668286755771</v>
      </c>
      <c r="U631" s="599">
        <v>0.4513105363652144</v>
      </c>
      <c r="V631" s="599">
        <v>4.0097205346294045</v>
      </c>
      <c r="W631" s="599">
        <v>12.827634091303594</v>
      </c>
      <c r="X631" s="599">
        <v>21.211595209165075</v>
      </c>
      <c r="Y631" s="599">
        <v>23.641728866516228</v>
      </c>
      <c r="Z631" s="599">
        <v>19.19805589307412</v>
      </c>
      <c r="AA631" s="599">
        <v>12.306891164728345</v>
      </c>
      <c r="AB631" s="599">
        <v>5.5893074119076545</v>
      </c>
      <c r="AC631" s="592"/>
      <c r="AD631" s="827"/>
      <c r="AE631" s="597" t="s">
        <v>40</v>
      </c>
      <c r="AF631" s="599">
        <v>1.3558805606337598</v>
      </c>
      <c r="AG631" s="599">
        <v>0.33516148689823277</v>
      </c>
      <c r="AH631" s="599">
        <v>1.9347958561852527</v>
      </c>
      <c r="AI631" s="599">
        <v>10.907982937233394</v>
      </c>
      <c r="AJ631" s="599">
        <v>18.982327848872636</v>
      </c>
      <c r="AK631" s="599">
        <v>23.887873248019499</v>
      </c>
      <c r="AL631" s="599">
        <v>18.357708714198658</v>
      </c>
      <c r="AM631" s="599">
        <v>13.772090188909203</v>
      </c>
      <c r="AN631" s="599">
        <v>6.4747105423522244</v>
      </c>
      <c r="AO631" s="599">
        <v>3.9914686166971358</v>
      </c>
      <c r="AP631" s="591"/>
      <c r="AQ631" s="827"/>
      <c r="AR631" s="597" t="s">
        <v>40</v>
      </c>
      <c r="AS631" s="599">
        <v>1.2915129151291513</v>
      </c>
      <c r="AT631" s="599">
        <v>0.64575645756457567</v>
      </c>
      <c r="AU631" s="599">
        <v>2.859778597785978</v>
      </c>
      <c r="AV631" s="599">
        <v>11.254612546125461</v>
      </c>
      <c r="AW631" s="599">
        <v>20.479704797047972</v>
      </c>
      <c r="AX631" s="599">
        <v>22.140221402214021</v>
      </c>
      <c r="AY631" s="599">
        <v>20.571955719557195</v>
      </c>
      <c r="AZ631" s="599">
        <v>12.822878228782288</v>
      </c>
      <c r="BA631" s="599">
        <v>5.4428044280442807</v>
      </c>
      <c r="BB631" s="599">
        <v>2.4907749077490773</v>
      </c>
      <c r="BC631" s="592"/>
      <c r="BD631" s="827"/>
      <c r="BE631" s="597" t="s">
        <v>40</v>
      </c>
      <c r="BF631" s="599">
        <v>0.99635263766568816</v>
      </c>
      <c r="BG631" s="599">
        <v>0.19571212525576015</v>
      </c>
      <c r="BH631" s="599">
        <v>1.0853126946001246</v>
      </c>
      <c r="BI631" s="599">
        <v>7.3392046970910059</v>
      </c>
      <c r="BJ631" s="599">
        <v>15.683658037541143</v>
      </c>
      <c r="BK631" s="599">
        <v>22.684814518281289</v>
      </c>
      <c r="BL631" s="599">
        <v>20.852237345431902</v>
      </c>
      <c r="BM631" s="599">
        <v>16.644426652433058</v>
      </c>
      <c r="BN631" s="599">
        <v>9.5632061204519161</v>
      </c>
      <c r="BO631" s="599">
        <v>4.9550751712481098</v>
      </c>
      <c r="BP631"/>
      <c r="BQ631" s="827"/>
      <c r="BR631" s="597" t="s">
        <v>40</v>
      </c>
      <c r="BS631" s="599">
        <v>0.4728132387706856</v>
      </c>
      <c r="BT631" s="599">
        <v>0.2364066193853428</v>
      </c>
      <c r="BU631" s="599">
        <v>2.3640661938534278</v>
      </c>
      <c r="BV631" s="599">
        <v>11.583924349881796</v>
      </c>
      <c r="BW631" s="599">
        <v>18.912529550827422</v>
      </c>
      <c r="BX631" s="599">
        <v>22.458628841607563</v>
      </c>
      <c r="BY631" s="599">
        <v>15.602836879432624</v>
      </c>
      <c r="BZ631" s="599">
        <v>16.784869976359339</v>
      </c>
      <c r="CA631" s="599">
        <v>8.5106382978723403</v>
      </c>
      <c r="CB631" s="599">
        <v>3.0732860520094563</v>
      </c>
      <c r="CC631" s="592"/>
      <c r="CD631" s="827"/>
      <c r="CE631" s="597" t="s">
        <v>40</v>
      </c>
      <c r="CF631" s="599">
        <v>1.0418417072760879</v>
      </c>
      <c r="CG631" s="599">
        <v>0.23525457906234246</v>
      </c>
      <c r="CH631" s="599">
        <v>1.2014787430683918</v>
      </c>
      <c r="CI631" s="599">
        <v>7.5449504284994111</v>
      </c>
      <c r="CJ631" s="599">
        <v>16.005713325491513</v>
      </c>
      <c r="CK631" s="599">
        <v>22.643253234750464</v>
      </c>
      <c r="CL631" s="599">
        <v>21.01327507981852</v>
      </c>
      <c r="CM631" s="599">
        <v>16.291379600067216</v>
      </c>
      <c r="CN631" s="599">
        <v>9.2253402789447154</v>
      </c>
      <c r="CO631" s="599">
        <v>4.7975130230213408</v>
      </c>
      <c r="CP631"/>
      <c r="CQ631" s="827"/>
      <c r="CR631" s="597" t="s">
        <v>40</v>
      </c>
      <c r="CS631" s="599">
        <v>1.1764705882352942</v>
      </c>
      <c r="CT631" s="599">
        <v>0</v>
      </c>
      <c r="CU631" s="599">
        <v>0.27681660899653976</v>
      </c>
      <c r="CV631" s="599">
        <v>4.0830449826989623</v>
      </c>
      <c r="CW631" s="599">
        <v>11.141868512110726</v>
      </c>
      <c r="CX631" s="599">
        <v>18.685121107266436</v>
      </c>
      <c r="CY631" s="599">
        <v>22.006920415224915</v>
      </c>
      <c r="CZ631" s="599">
        <v>18.754325259515568</v>
      </c>
      <c r="DA631" s="599">
        <v>13.979238754325261</v>
      </c>
      <c r="DB631" s="599">
        <v>9.8961937716262973</v>
      </c>
      <c r="DC631" s="592"/>
      <c r="DD631" s="827"/>
      <c r="DE631" s="597" t="s">
        <v>40</v>
      </c>
      <c r="DF631" s="599">
        <v>1.0018382352941178</v>
      </c>
      <c r="DG631" s="599">
        <v>0.26654411764705882</v>
      </c>
      <c r="DH631" s="599">
        <v>1.369485294117647</v>
      </c>
      <c r="DI631" s="599">
        <v>8.1617647058823533</v>
      </c>
      <c r="DJ631" s="599">
        <v>16.764705882352938</v>
      </c>
      <c r="DK631" s="599">
        <v>23.161764705882355</v>
      </c>
      <c r="DL631" s="599">
        <v>20.670955882352938</v>
      </c>
      <c r="DM631" s="599">
        <v>15.98345588235294</v>
      </c>
      <c r="DN631" s="599">
        <v>8.5661764705882355</v>
      </c>
      <c r="DO631" s="599">
        <v>4.0533088235294121</v>
      </c>
    </row>
    <row r="632" spans="1:119" ht="13.5" customHeight="1" x14ac:dyDescent="0.2">
      <c r="A632"/>
      <c r="B632" s="324"/>
      <c r="C632" s="592"/>
      <c r="D632" s="828"/>
      <c r="E632" s="601" t="s">
        <v>41</v>
      </c>
      <c r="F632" s="599">
        <v>0.45682960255824573</v>
      </c>
      <c r="G632" s="599">
        <v>2.2841480127912289E-2</v>
      </c>
      <c r="H632" s="599">
        <v>0.15989036089538602</v>
      </c>
      <c r="I632" s="599">
        <v>2.4668798538145271</v>
      </c>
      <c r="J632" s="599">
        <v>5.8017359524897216</v>
      </c>
      <c r="K632" s="599">
        <v>13.111009593421654</v>
      </c>
      <c r="L632" s="599">
        <v>20.009136592051167</v>
      </c>
      <c r="M632" s="599">
        <v>21.836455002284147</v>
      </c>
      <c r="N632" s="599">
        <v>19.735038830516217</v>
      </c>
      <c r="O632" s="599">
        <v>16.400182731841024</v>
      </c>
      <c r="P632" s="592"/>
      <c r="Q632" s="828"/>
      <c r="R632" s="597" t="s">
        <v>41</v>
      </c>
      <c r="S632" s="599">
        <v>0.34773969200198707</v>
      </c>
      <c r="T632" s="599">
        <v>0</v>
      </c>
      <c r="U632" s="599">
        <v>4.967709885742673E-2</v>
      </c>
      <c r="V632" s="599">
        <v>1.0928961748633881</v>
      </c>
      <c r="W632" s="599">
        <v>3.7257824143070044</v>
      </c>
      <c r="X632" s="599">
        <v>10.034773969200199</v>
      </c>
      <c r="Y632" s="599">
        <v>18.181818181818183</v>
      </c>
      <c r="Z632" s="599">
        <v>22.90114257327372</v>
      </c>
      <c r="AA632" s="599">
        <v>23.199205166418281</v>
      </c>
      <c r="AB632" s="599">
        <v>20.466964729259811</v>
      </c>
      <c r="AC632" s="592"/>
      <c r="AD632" s="828"/>
      <c r="AE632" s="597" t="s">
        <v>41</v>
      </c>
      <c r="AF632" s="599">
        <v>0.54968287526427062</v>
      </c>
      <c r="AG632" s="599">
        <v>4.2283298097251586E-2</v>
      </c>
      <c r="AH632" s="599">
        <v>0.2536997885835095</v>
      </c>
      <c r="AI632" s="599">
        <v>3.6363636363636362</v>
      </c>
      <c r="AJ632" s="599">
        <v>7.5687103594080334</v>
      </c>
      <c r="AK632" s="599">
        <v>15.72938689217759</v>
      </c>
      <c r="AL632" s="599">
        <v>21.56448202959831</v>
      </c>
      <c r="AM632" s="599">
        <v>20.930232558139537</v>
      </c>
      <c r="AN632" s="599">
        <v>16.786469344608879</v>
      </c>
      <c r="AO632" s="599">
        <v>12.938689217758986</v>
      </c>
      <c r="AP632" s="591"/>
      <c r="AQ632" s="828"/>
      <c r="AR632" s="597" t="s">
        <v>41</v>
      </c>
      <c r="AS632" s="599">
        <v>0.8438818565400843</v>
      </c>
      <c r="AT632" s="599">
        <v>0</v>
      </c>
      <c r="AU632" s="599">
        <v>0.42194092827004215</v>
      </c>
      <c r="AV632" s="599">
        <v>3.3755274261603372</v>
      </c>
      <c r="AW632" s="599">
        <v>8.0168776371308024</v>
      </c>
      <c r="AX632" s="599">
        <v>15.18987341772152</v>
      </c>
      <c r="AY632" s="599">
        <v>25.316455696202532</v>
      </c>
      <c r="AZ632" s="599">
        <v>18.143459915611814</v>
      </c>
      <c r="BA632" s="599">
        <v>16.877637130801688</v>
      </c>
      <c r="BB632" s="599">
        <v>11.814345991561181</v>
      </c>
      <c r="BC632" s="592"/>
      <c r="BD632" s="828"/>
      <c r="BE632" s="597" t="s">
        <v>41</v>
      </c>
      <c r="BF632" s="599">
        <v>0.43467761410287376</v>
      </c>
      <c r="BG632" s="599">
        <v>2.414875633904854E-2</v>
      </c>
      <c r="BH632" s="599">
        <v>0.14489253803429122</v>
      </c>
      <c r="BI632" s="599">
        <v>2.4148756339048538</v>
      </c>
      <c r="BJ632" s="599">
        <v>5.6749577396764073</v>
      </c>
      <c r="BK632" s="599">
        <v>12.992030910408115</v>
      </c>
      <c r="BL632" s="599">
        <v>19.705385172663608</v>
      </c>
      <c r="BM632" s="599">
        <v>22.047814537551318</v>
      </c>
      <c r="BN632" s="599">
        <v>19.898575223375996</v>
      </c>
      <c r="BO632" s="599">
        <v>16.662641873943492</v>
      </c>
      <c r="BP632"/>
      <c r="BQ632" s="828"/>
      <c r="BR632" s="597" t="s">
        <v>41</v>
      </c>
      <c r="BS632" s="599">
        <v>1.7857142857142856</v>
      </c>
      <c r="BT632" s="599">
        <v>0</v>
      </c>
      <c r="BU632" s="599">
        <v>0</v>
      </c>
      <c r="BV632" s="599">
        <v>6.25</v>
      </c>
      <c r="BW632" s="599">
        <v>7.1428571428571423</v>
      </c>
      <c r="BX632" s="599">
        <v>18.75</v>
      </c>
      <c r="BY632" s="599">
        <v>18.75</v>
      </c>
      <c r="BZ632" s="599">
        <v>20.535714285714285</v>
      </c>
      <c r="CA632" s="599">
        <v>10.714285714285714</v>
      </c>
      <c r="CB632" s="599">
        <v>16.071428571428573</v>
      </c>
      <c r="CC632" s="592"/>
      <c r="CD632" s="828"/>
      <c r="CE632" s="597" t="s">
        <v>41</v>
      </c>
      <c r="CF632" s="599">
        <v>0.42194092827004215</v>
      </c>
      <c r="CG632" s="599">
        <v>2.3441162681669011E-2</v>
      </c>
      <c r="CH632" s="599">
        <v>0.16408813877168307</v>
      </c>
      <c r="CI632" s="599">
        <v>2.3675574308485698</v>
      </c>
      <c r="CJ632" s="599">
        <v>5.766526019690577</v>
      </c>
      <c r="CK632" s="599">
        <v>12.962962962962962</v>
      </c>
      <c r="CL632" s="599">
        <v>20.042194092827003</v>
      </c>
      <c r="CM632" s="599">
        <v>21.870604781997187</v>
      </c>
      <c r="CN632" s="599">
        <v>19.971870604781998</v>
      </c>
      <c r="CO632" s="599">
        <v>16.408813877168306</v>
      </c>
      <c r="CP632"/>
      <c r="CQ632" s="828"/>
      <c r="CR632" s="597" t="s">
        <v>41</v>
      </c>
      <c r="CS632" s="599">
        <v>0</v>
      </c>
      <c r="CT632" s="599">
        <v>0</v>
      </c>
      <c r="CU632" s="599">
        <v>0</v>
      </c>
      <c r="CV632" s="599">
        <v>0.73394495412844041</v>
      </c>
      <c r="CW632" s="599">
        <v>2.9357798165137616</v>
      </c>
      <c r="CX632" s="599">
        <v>8.2568807339449553</v>
      </c>
      <c r="CY632" s="599">
        <v>17.798165137614681</v>
      </c>
      <c r="CZ632" s="599">
        <v>21.100917431192663</v>
      </c>
      <c r="DA632" s="599">
        <v>24.036697247706424</v>
      </c>
      <c r="DB632" s="599">
        <v>25.137614678899084</v>
      </c>
      <c r="DC632" s="592"/>
      <c r="DD632" s="828"/>
      <c r="DE632" s="597" t="s">
        <v>41</v>
      </c>
      <c r="DF632" s="599">
        <v>0.5217845030002608</v>
      </c>
      <c r="DG632" s="599">
        <v>2.6089225150013044E-2</v>
      </c>
      <c r="DH632" s="599">
        <v>0.1826245760500913</v>
      </c>
      <c r="DI632" s="599">
        <v>2.7132794156013564</v>
      </c>
      <c r="DJ632" s="599">
        <v>6.2092355857031043</v>
      </c>
      <c r="DK632" s="599">
        <v>13.8012001043569</v>
      </c>
      <c r="DL632" s="599">
        <v>20.32350639186016</v>
      </c>
      <c r="DM632" s="599">
        <v>21.941038351160973</v>
      </c>
      <c r="DN632" s="599">
        <v>19.123402034959561</v>
      </c>
      <c r="DO632" s="599">
        <v>15.157839812157578</v>
      </c>
    </row>
    <row r="633" spans="1:119" ht="13.5" customHeight="1" x14ac:dyDescent="0.2">
      <c r="A633"/>
      <c r="B633" s="324"/>
      <c r="C633" s="592"/>
      <c r="D633" s="592"/>
      <c r="E633" s="592"/>
      <c r="F633" s="592"/>
      <c r="G633" s="592"/>
      <c r="H633" s="592"/>
      <c r="I633" s="592"/>
      <c r="J633" s="592"/>
      <c r="K633" s="592"/>
      <c r="L633" s="592"/>
      <c r="M633" s="592"/>
      <c r="N633" s="592"/>
      <c r="O633" s="592"/>
      <c r="P633" s="592"/>
      <c r="Q633" s="592"/>
      <c r="R633" s="592"/>
      <c r="S633" s="592"/>
      <c r="T633" s="592"/>
      <c r="U633" s="592"/>
      <c r="V633" s="592"/>
      <c r="W633" s="592"/>
      <c r="X633" s="592"/>
      <c r="Y633" s="592"/>
      <c r="Z633" s="592"/>
      <c r="AA633" s="592"/>
      <c r="AB633" s="592"/>
      <c r="AC633" s="592"/>
      <c r="AD633" s="592"/>
      <c r="AE633" s="592"/>
      <c r="AF633" s="592"/>
      <c r="AG633" s="592"/>
      <c r="AH633" s="592"/>
      <c r="AI633" s="592"/>
      <c r="AJ633" s="592"/>
      <c r="AK633" s="592"/>
      <c r="AL633" s="592"/>
      <c r="AM633" s="592"/>
      <c r="AN633" s="592"/>
      <c r="AO633" s="592"/>
      <c r="AP633"/>
      <c r="AQ633" s="592"/>
      <c r="AR633" s="592"/>
      <c r="AS633" s="592"/>
      <c r="AT633" s="592"/>
      <c r="AU633" s="592"/>
      <c r="AV633" s="592"/>
      <c r="AW633" s="592"/>
      <c r="AX633" s="592"/>
      <c r="AY633" s="592"/>
      <c r="AZ633" s="592"/>
      <c r="BA633" s="592"/>
      <c r="BB633" s="592"/>
      <c r="BC633" s="592"/>
      <c r="BD633" s="592"/>
      <c r="BE633" s="592"/>
      <c r="BF633" s="592"/>
      <c r="BG633" s="592"/>
      <c r="BH633" s="592"/>
      <c r="BI633" s="592"/>
      <c r="BJ633" s="592"/>
      <c r="BK633" s="592"/>
      <c r="BL633" s="592"/>
      <c r="BM633" s="592"/>
      <c r="BN633" s="592"/>
      <c r="BO633" s="592"/>
      <c r="BP633"/>
      <c r="BQ633" s="592"/>
      <c r="BR633" s="592"/>
      <c r="BS633" s="592"/>
      <c r="BT633" s="592"/>
      <c r="BU633" s="592"/>
      <c r="BV633" s="592"/>
      <c r="BW633" s="592"/>
      <c r="BX633" s="592"/>
      <c r="BY633" s="592"/>
      <c r="BZ633" s="592"/>
      <c r="CA633" s="592"/>
      <c r="CB633" s="592"/>
      <c r="CC633" s="592"/>
      <c r="CD633" s="592"/>
      <c r="CE633" s="592"/>
      <c r="CF633" s="592"/>
      <c r="CG633" s="592"/>
      <c r="CH633" s="592"/>
      <c r="CI633" s="592"/>
      <c r="CJ633" s="592"/>
      <c r="CK633" s="592"/>
      <c r="CL633" s="592"/>
      <c r="CM633" s="592"/>
      <c r="CN633" s="592"/>
      <c r="CO633" s="592"/>
      <c r="CP633"/>
      <c r="CQ633" s="592"/>
      <c r="CR633" s="592"/>
      <c r="CS633" s="592"/>
      <c r="CT633" s="592"/>
      <c r="CU633" s="592"/>
      <c r="CV633" s="592"/>
      <c r="CW633" s="592"/>
      <c r="CX633" s="592"/>
      <c r="CY633" s="592"/>
      <c r="CZ633" s="592"/>
      <c r="DA633" s="592"/>
      <c r="DB633" s="592"/>
      <c r="DC633" s="592"/>
      <c r="DD633" s="592"/>
      <c r="DE633" s="592"/>
      <c r="DF633" s="592"/>
      <c r="DG633" s="592"/>
      <c r="DH633" s="592"/>
      <c r="DI633" s="592"/>
      <c r="DJ633" s="592"/>
      <c r="DK633" s="592"/>
      <c r="DL633" s="592"/>
      <c r="DM633" s="592"/>
      <c r="DN633" s="592"/>
      <c r="DO633" s="592"/>
    </row>
    <row r="634" spans="1:119" ht="13.5" customHeight="1" x14ac:dyDescent="0.2">
      <c r="A634"/>
      <c r="B634" s="324"/>
      <c r="C634" s="592"/>
      <c r="D634" s="592"/>
      <c r="E634" s="592"/>
      <c r="F634" s="592"/>
      <c r="G634" s="592"/>
      <c r="H634" s="592"/>
      <c r="I634" s="592"/>
      <c r="J634" s="592"/>
      <c r="K634" s="592"/>
      <c r="L634" s="592"/>
      <c r="M634" s="592"/>
      <c r="N634" s="592"/>
      <c r="O634" s="592"/>
      <c r="P634" s="592"/>
      <c r="Q634" s="592"/>
      <c r="R634" s="592"/>
      <c r="S634" s="592"/>
      <c r="T634" s="592"/>
      <c r="U634" s="592"/>
      <c r="V634" s="592"/>
      <c r="W634" s="592"/>
      <c r="X634" s="592"/>
      <c r="Y634" s="592"/>
      <c r="Z634" s="592"/>
      <c r="AA634" s="592"/>
      <c r="AB634" s="592"/>
      <c r="AC634" s="592"/>
      <c r="AD634" s="592"/>
      <c r="AE634" s="592"/>
      <c r="AF634" s="592"/>
      <c r="AG634" s="592"/>
      <c r="AH634" s="592"/>
      <c r="AI634" s="592"/>
      <c r="AJ634" s="592"/>
      <c r="AK634" s="592"/>
      <c r="AL634" s="592"/>
      <c r="AM634" s="592"/>
      <c r="AN634" s="592"/>
      <c r="AO634" s="592"/>
      <c r="AP634"/>
      <c r="AQ634" s="592"/>
      <c r="AR634" s="592"/>
      <c r="AS634" s="592"/>
      <c r="AT634" s="592"/>
      <c r="AU634" s="592"/>
      <c r="AV634" s="592"/>
      <c r="AW634" s="592"/>
      <c r="AX634" s="592"/>
      <c r="AY634" s="592"/>
      <c r="AZ634" s="592"/>
      <c r="BA634" s="592"/>
      <c r="BB634" s="592"/>
      <c r="BC634" s="592"/>
      <c r="BD634" s="592"/>
      <c r="BE634" s="592"/>
      <c r="BF634" s="592"/>
      <c r="BG634" s="592"/>
      <c r="BH634" s="592"/>
      <c r="BI634" s="592"/>
      <c r="BJ634" s="592"/>
      <c r="BK634" s="592"/>
      <c r="BL634" s="592"/>
      <c r="BM634" s="592"/>
      <c r="BN634" s="592"/>
      <c r="BO634" s="592"/>
      <c r="BP634"/>
      <c r="BQ634" s="592"/>
      <c r="BR634" s="592"/>
      <c r="BS634" s="592"/>
      <c r="BT634" s="592"/>
      <c r="BU634" s="592"/>
      <c r="BV634" s="592"/>
      <c r="BW634" s="592"/>
      <c r="BX634" s="592"/>
      <c r="BY634" s="592"/>
      <c r="BZ634" s="592"/>
      <c r="CA634" s="592"/>
      <c r="CB634" s="592"/>
      <c r="CC634" s="592"/>
      <c r="CD634" s="592"/>
      <c r="CE634" s="592"/>
      <c r="CF634" s="592"/>
      <c r="CG634" s="592"/>
      <c r="CH634" s="592"/>
      <c r="CI634" s="592"/>
      <c r="CJ634" s="592"/>
      <c r="CK634" s="592"/>
      <c r="CL634" s="592"/>
      <c r="CM634" s="592"/>
      <c r="CN634" s="592"/>
      <c r="CO634" s="592"/>
      <c r="CP634"/>
      <c r="CQ634" s="592"/>
      <c r="CR634" s="592"/>
      <c r="CS634" s="592"/>
      <c r="CT634" s="592"/>
      <c r="CU634" s="592"/>
      <c r="CV634" s="592"/>
      <c r="CW634" s="592"/>
      <c r="CX634" s="592"/>
      <c r="CY634" s="592"/>
      <c r="CZ634" s="592"/>
      <c r="DA634" s="592"/>
      <c r="DB634" s="592"/>
      <c r="DC634" s="592"/>
      <c r="DD634" s="592"/>
      <c r="DE634" s="592"/>
      <c r="DF634" s="592"/>
      <c r="DG634" s="592"/>
      <c r="DH634" s="592"/>
      <c r="DI634" s="592"/>
      <c r="DJ634" s="592"/>
      <c r="DK634" s="592"/>
      <c r="DL634" s="592"/>
      <c r="DM634" s="592"/>
      <c r="DN634" s="592"/>
      <c r="DO634" s="592"/>
    </row>
    <row r="635" spans="1:119" ht="13.5" customHeight="1" x14ac:dyDescent="0.3">
      <c r="A635"/>
      <c r="B635" s="324"/>
      <c r="C635" s="592"/>
      <c r="D635" s="829" t="s">
        <v>245</v>
      </c>
      <c r="E635" s="829"/>
      <c r="F635" s="595"/>
      <c r="G635" s="595"/>
      <c r="H635" s="595"/>
      <c r="I635" s="595"/>
      <c r="J635" s="595"/>
      <c r="K635" s="595"/>
      <c r="L635" s="595"/>
      <c r="M635" s="595"/>
      <c r="N635" s="595"/>
      <c r="O635" s="595"/>
      <c r="P635" s="592"/>
      <c r="Q635" s="829" t="s">
        <v>245</v>
      </c>
      <c r="R635" s="829"/>
      <c r="S635" s="595"/>
      <c r="T635" s="595"/>
      <c r="U635" s="595"/>
      <c r="V635" s="595"/>
      <c r="W635" s="595"/>
      <c r="X635" s="595"/>
      <c r="Y635" s="595"/>
      <c r="Z635" s="595"/>
      <c r="AA635" s="595"/>
      <c r="AB635" s="595"/>
      <c r="AC635" s="592"/>
      <c r="AD635" s="829" t="s">
        <v>245</v>
      </c>
      <c r="AE635" s="829"/>
      <c r="AF635" s="595"/>
      <c r="AG635" s="595"/>
      <c r="AH635" s="595"/>
      <c r="AI635" s="595"/>
      <c r="AJ635" s="595"/>
      <c r="AK635" s="595"/>
      <c r="AL635" s="595"/>
      <c r="AM635" s="595"/>
      <c r="AN635" s="595"/>
      <c r="AO635" s="595"/>
      <c r="AP635" s="591"/>
      <c r="AQ635" s="829" t="s">
        <v>245</v>
      </c>
      <c r="AR635" s="829"/>
      <c r="AS635" s="595"/>
      <c r="AT635" s="595"/>
      <c r="AU635" s="595"/>
      <c r="AV635" s="595"/>
      <c r="AW635" s="595"/>
      <c r="AX635" s="595"/>
      <c r="AY635" s="595"/>
      <c r="AZ635" s="595"/>
      <c r="BA635" s="595"/>
      <c r="BB635" s="595"/>
      <c r="BC635" s="592"/>
      <c r="BD635" s="829" t="s">
        <v>245</v>
      </c>
      <c r="BE635" s="829"/>
      <c r="BF635" s="595"/>
      <c r="BG635" s="595"/>
      <c r="BH635" s="595"/>
      <c r="BI635" s="595"/>
      <c r="BJ635" s="595"/>
      <c r="BK635" s="595"/>
      <c r="BL635" s="595"/>
      <c r="BM635" s="595"/>
      <c r="BN635" s="595"/>
      <c r="BO635" s="595"/>
      <c r="BP635"/>
      <c r="BQ635" s="829" t="s">
        <v>245</v>
      </c>
      <c r="BR635" s="829"/>
      <c r="BS635" s="595"/>
      <c r="BT635" s="595"/>
      <c r="BU635" s="595"/>
      <c r="BV635" s="595"/>
      <c r="BW635" s="595"/>
      <c r="BX635" s="595"/>
      <c r="BY635" s="595"/>
      <c r="BZ635" s="595"/>
      <c r="CA635" s="595"/>
      <c r="CB635" s="595"/>
      <c r="CC635" s="592"/>
      <c r="CD635" s="829" t="s">
        <v>245</v>
      </c>
      <c r="CE635" s="829"/>
      <c r="CF635" s="595"/>
      <c r="CG635" s="595"/>
      <c r="CH635" s="595"/>
      <c r="CI635" s="595"/>
      <c r="CJ635" s="595"/>
      <c r="CK635" s="595"/>
      <c r="CL635" s="595"/>
      <c r="CM635" s="595"/>
      <c r="CN635" s="595"/>
      <c r="CO635" s="595"/>
      <c r="CP635"/>
      <c r="CQ635" s="829" t="s">
        <v>245</v>
      </c>
      <c r="CR635" s="829"/>
      <c r="CS635" s="595"/>
      <c r="CT635" s="595"/>
      <c r="CU635" s="595"/>
      <c r="CV635" s="595"/>
      <c r="CW635" s="595"/>
      <c r="CX635" s="595"/>
      <c r="CY635" s="595"/>
      <c r="CZ635" s="595"/>
      <c r="DA635" s="595"/>
      <c r="DB635" s="595"/>
      <c r="DC635" s="592"/>
      <c r="DD635" s="829" t="s">
        <v>245</v>
      </c>
      <c r="DE635" s="829"/>
      <c r="DF635" s="595"/>
      <c r="DG635" s="595"/>
      <c r="DH635" s="595"/>
      <c r="DI635" s="595"/>
      <c r="DJ635" s="595"/>
      <c r="DK635" s="595"/>
      <c r="DL635" s="595"/>
      <c r="DM635" s="595"/>
      <c r="DN635" s="595"/>
      <c r="DO635" s="595"/>
    </row>
    <row r="636" spans="1:119" ht="13.5" customHeight="1" x14ac:dyDescent="0.2">
      <c r="A636"/>
      <c r="B636" s="324"/>
      <c r="C636" s="592"/>
      <c r="D636" s="829"/>
      <c r="E636" s="829"/>
      <c r="F636" s="831" t="s">
        <v>171</v>
      </c>
      <c r="G636" s="831"/>
      <c r="H636" s="831"/>
      <c r="I636" s="831"/>
      <c r="J636" s="831"/>
      <c r="K636" s="831"/>
      <c r="L636" s="831"/>
      <c r="M636" s="831"/>
      <c r="N636" s="831"/>
      <c r="O636" s="831"/>
      <c r="P636" s="592"/>
      <c r="Q636" s="829"/>
      <c r="R636" s="829"/>
      <c r="S636" s="831" t="s">
        <v>171</v>
      </c>
      <c r="T636" s="831"/>
      <c r="U636" s="831"/>
      <c r="V636" s="831"/>
      <c r="W636" s="831"/>
      <c r="X636" s="831"/>
      <c r="Y636" s="831"/>
      <c r="Z636" s="831"/>
      <c r="AA636" s="831"/>
      <c r="AB636" s="831"/>
      <c r="AC636" s="592"/>
      <c r="AD636" s="829"/>
      <c r="AE636" s="829"/>
      <c r="AF636" s="831" t="s">
        <v>171</v>
      </c>
      <c r="AG636" s="831"/>
      <c r="AH636" s="831"/>
      <c r="AI636" s="831"/>
      <c r="AJ636" s="831"/>
      <c r="AK636" s="831"/>
      <c r="AL636" s="831"/>
      <c r="AM636" s="831"/>
      <c r="AN636" s="831"/>
      <c r="AO636" s="831"/>
      <c r="AP636" s="591"/>
      <c r="AQ636" s="829"/>
      <c r="AR636" s="829"/>
      <c r="AS636" s="831" t="s">
        <v>171</v>
      </c>
      <c r="AT636" s="831"/>
      <c r="AU636" s="831"/>
      <c r="AV636" s="831"/>
      <c r="AW636" s="831"/>
      <c r="AX636" s="831"/>
      <c r="AY636" s="831"/>
      <c r="AZ636" s="831"/>
      <c r="BA636" s="831"/>
      <c r="BB636" s="831"/>
      <c r="BC636" s="592"/>
      <c r="BD636" s="829"/>
      <c r="BE636" s="829"/>
      <c r="BF636" s="831" t="s">
        <v>171</v>
      </c>
      <c r="BG636" s="831"/>
      <c r="BH636" s="831"/>
      <c r="BI636" s="831"/>
      <c r="BJ636" s="831"/>
      <c r="BK636" s="831"/>
      <c r="BL636" s="831"/>
      <c r="BM636" s="831"/>
      <c r="BN636" s="831"/>
      <c r="BO636" s="831"/>
      <c r="BP636"/>
      <c r="BQ636" s="829"/>
      <c r="BR636" s="829"/>
      <c r="BS636" s="831" t="s">
        <v>171</v>
      </c>
      <c r="BT636" s="831"/>
      <c r="BU636" s="831"/>
      <c r="BV636" s="831"/>
      <c r="BW636" s="831"/>
      <c r="BX636" s="831"/>
      <c r="BY636" s="831"/>
      <c r="BZ636" s="831"/>
      <c r="CA636" s="831"/>
      <c r="CB636" s="831"/>
      <c r="CC636" s="592"/>
      <c r="CD636" s="829"/>
      <c r="CE636" s="829"/>
      <c r="CF636" s="831" t="s">
        <v>171</v>
      </c>
      <c r="CG636" s="831"/>
      <c r="CH636" s="831"/>
      <c r="CI636" s="831"/>
      <c r="CJ636" s="831"/>
      <c r="CK636" s="831"/>
      <c r="CL636" s="831"/>
      <c r="CM636" s="831"/>
      <c r="CN636" s="831"/>
      <c r="CO636" s="831"/>
      <c r="CP636"/>
      <c r="CQ636" s="829"/>
      <c r="CR636" s="829"/>
      <c r="CS636" s="831" t="s">
        <v>171</v>
      </c>
      <c r="CT636" s="831"/>
      <c r="CU636" s="831"/>
      <c r="CV636" s="831"/>
      <c r="CW636" s="831"/>
      <c r="CX636" s="831"/>
      <c r="CY636" s="831"/>
      <c r="CZ636" s="831"/>
      <c r="DA636" s="831"/>
      <c r="DB636" s="831"/>
      <c r="DC636" s="592"/>
      <c r="DD636" s="829"/>
      <c r="DE636" s="829"/>
      <c r="DF636" s="831" t="s">
        <v>171</v>
      </c>
      <c r="DG636" s="831"/>
      <c r="DH636" s="831"/>
      <c r="DI636" s="831"/>
      <c r="DJ636" s="831"/>
      <c r="DK636" s="831"/>
      <c r="DL636" s="831"/>
      <c r="DM636" s="831"/>
      <c r="DN636" s="831"/>
      <c r="DO636" s="831"/>
    </row>
    <row r="637" spans="1:119" ht="13.5" customHeight="1" x14ac:dyDescent="0.2">
      <c r="A637"/>
      <c r="B637" s="324"/>
      <c r="C637" s="592"/>
      <c r="D637" s="830"/>
      <c r="E637" s="830"/>
      <c r="F637" s="596" t="s">
        <v>16</v>
      </c>
      <c r="G637" s="596">
        <v>1</v>
      </c>
      <c r="H637" s="596">
        <v>2</v>
      </c>
      <c r="I637" s="596">
        <v>3</v>
      </c>
      <c r="J637" s="596">
        <v>4</v>
      </c>
      <c r="K637" s="596">
        <v>5</v>
      </c>
      <c r="L637" s="596">
        <v>6</v>
      </c>
      <c r="M637" s="596">
        <v>7</v>
      </c>
      <c r="N637" s="596">
        <v>8</v>
      </c>
      <c r="O637" s="596">
        <v>9</v>
      </c>
      <c r="P637" s="592"/>
      <c r="Q637" s="830"/>
      <c r="R637" s="830"/>
      <c r="S637" s="596" t="s">
        <v>16</v>
      </c>
      <c r="T637" s="596">
        <v>1</v>
      </c>
      <c r="U637" s="596">
        <v>2</v>
      </c>
      <c r="V637" s="596">
        <v>3</v>
      </c>
      <c r="W637" s="596">
        <v>4</v>
      </c>
      <c r="X637" s="596">
        <v>5</v>
      </c>
      <c r="Y637" s="596">
        <v>6</v>
      </c>
      <c r="Z637" s="596">
        <v>7</v>
      </c>
      <c r="AA637" s="596">
        <v>8</v>
      </c>
      <c r="AB637" s="596">
        <v>9</v>
      </c>
      <c r="AC637" s="592"/>
      <c r="AD637" s="830"/>
      <c r="AE637" s="830"/>
      <c r="AF637" s="596" t="s">
        <v>16</v>
      </c>
      <c r="AG637" s="596">
        <v>1</v>
      </c>
      <c r="AH637" s="596">
        <v>2</v>
      </c>
      <c r="AI637" s="596">
        <v>3</v>
      </c>
      <c r="AJ637" s="596">
        <v>4</v>
      </c>
      <c r="AK637" s="596">
        <v>5</v>
      </c>
      <c r="AL637" s="596">
        <v>6</v>
      </c>
      <c r="AM637" s="596">
        <v>7</v>
      </c>
      <c r="AN637" s="596">
        <v>8</v>
      </c>
      <c r="AO637" s="596">
        <v>9</v>
      </c>
      <c r="AP637" s="591"/>
      <c r="AQ637" s="830"/>
      <c r="AR637" s="830"/>
      <c r="AS637" s="596" t="s">
        <v>16</v>
      </c>
      <c r="AT637" s="596">
        <v>1</v>
      </c>
      <c r="AU637" s="596">
        <v>2</v>
      </c>
      <c r="AV637" s="596">
        <v>3</v>
      </c>
      <c r="AW637" s="596">
        <v>4</v>
      </c>
      <c r="AX637" s="596">
        <v>5</v>
      </c>
      <c r="AY637" s="596">
        <v>6</v>
      </c>
      <c r="AZ637" s="596">
        <v>7</v>
      </c>
      <c r="BA637" s="596">
        <v>8</v>
      </c>
      <c r="BB637" s="596">
        <v>9</v>
      </c>
      <c r="BC637" s="592"/>
      <c r="BD637" s="830"/>
      <c r="BE637" s="830"/>
      <c r="BF637" s="596" t="s">
        <v>16</v>
      </c>
      <c r="BG637" s="596">
        <v>1</v>
      </c>
      <c r="BH637" s="596">
        <v>2</v>
      </c>
      <c r="BI637" s="596">
        <v>3</v>
      </c>
      <c r="BJ637" s="596">
        <v>4</v>
      </c>
      <c r="BK637" s="596">
        <v>5</v>
      </c>
      <c r="BL637" s="596">
        <v>6</v>
      </c>
      <c r="BM637" s="596">
        <v>7</v>
      </c>
      <c r="BN637" s="596">
        <v>8</v>
      </c>
      <c r="BO637" s="596">
        <v>9</v>
      </c>
      <c r="BP637"/>
      <c r="BQ637" s="830"/>
      <c r="BR637" s="830"/>
      <c r="BS637" s="596" t="s">
        <v>16</v>
      </c>
      <c r="BT637" s="596">
        <v>1</v>
      </c>
      <c r="BU637" s="596">
        <v>2</v>
      </c>
      <c r="BV637" s="596">
        <v>3</v>
      </c>
      <c r="BW637" s="596">
        <v>4</v>
      </c>
      <c r="BX637" s="596">
        <v>5</v>
      </c>
      <c r="BY637" s="596">
        <v>6</v>
      </c>
      <c r="BZ637" s="596">
        <v>7</v>
      </c>
      <c r="CA637" s="596">
        <v>8</v>
      </c>
      <c r="CB637" s="596">
        <v>9</v>
      </c>
      <c r="CC637" s="592"/>
      <c r="CD637" s="830"/>
      <c r="CE637" s="830"/>
      <c r="CF637" s="596" t="s">
        <v>16</v>
      </c>
      <c r="CG637" s="596">
        <v>1</v>
      </c>
      <c r="CH637" s="596">
        <v>2</v>
      </c>
      <c r="CI637" s="596">
        <v>3</v>
      </c>
      <c r="CJ637" s="596">
        <v>4</v>
      </c>
      <c r="CK637" s="596">
        <v>5</v>
      </c>
      <c r="CL637" s="596">
        <v>6</v>
      </c>
      <c r="CM637" s="596">
        <v>7</v>
      </c>
      <c r="CN637" s="596">
        <v>8</v>
      </c>
      <c r="CO637" s="596">
        <v>9</v>
      </c>
      <c r="CP637"/>
      <c r="CQ637" s="830"/>
      <c r="CR637" s="830"/>
      <c r="CS637" s="596" t="s">
        <v>16</v>
      </c>
      <c r="CT637" s="596">
        <v>1</v>
      </c>
      <c r="CU637" s="596">
        <v>2</v>
      </c>
      <c r="CV637" s="596">
        <v>3</v>
      </c>
      <c r="CW637" s="596">
        <v>4</v>
      </c>
      <c r="CX637" s="596">
        <v>5</v>
      </c>
      <c r="CY637" s="596">
        <v>6</v>
      </c>
      <c r="CZ637" s="596">
        <v>7</v>
      </c>
      <c r="DA637" s="596">
        <v>8</v>
      </c>
      <c r="DB637" s="596">
        <v>9</v>
      </c>
      <c r="DC637" s="592"/>
      <c r="DD637" s="830"/>
      <c r="DE637" s="830"/>
      <c r="DF637" s="596" t="s">
        <v>16</v>
      </c>
      <c r="DG637" s="596">
        <v>1</v>
      </c>
      <c r="DH637" s="596">
        <v>2</v>
      </c>
      <c r="DI637" s="596">
        <v>3</v>
      </c>
      <c r="DJ637" s="596">
        <v>4</v>
      </c>
      <c r="DK637" s="596">
        <v>5</v>
      </c>
      <c r="DL637" s="596">
        <v>6</v>
      </c>
      <c r="DM637" s="596">
        <v>7</v>
      </c>
      <c r="DN637" s="596">
        <v>8</v>
      </c>
      <c r="DO637" s="596">
        <v>9</v>
      </c>
    </row>
    <row r="638" spans="1:119" ht="13.5" customHeight="1" x14ac:dyDescent="0.2">
      <c r="A638"/>
      <c r="B638" s="838" t="s">
        <v>105</v>
      </c>
      <c r="C638" s="592"/>
      <c r="D638" s="826" t="s">
        <v>173</v>
      </c>
      <c r="E638" s="597" t="s">
        <v>92</v>
      </c>
      <c r="F638" s="599">
        <v>0</v>
      </c>
      <c r="G638" s="599">
        <v>1</v>
      </c>
      <c r="H638" s="599">
        <v>3</v>
      </c>
      <c r="I638" s="599">
        <v>3</v>
      </c>
      <c r="J638" s="599">
        <v>1</v>
      </c>
      <c r="K638" s="599">
        <v>0</v>
      </c>
      <c r="L638" s="599">
        <v>3</v>
      </c>
      <c r="M638" s="599">
        <v>4</v>
      </c>
      <c r="N638" s="599">
        <v>1</v>
      </c>
      <c r="O638" s="600">
        <v>4</v>
      </c>
      <c r="P638" s="592"/>
      <c r="Q638" s="826" t="s">
        <v>173</v>
      </c>
      <c r="R638" s="597" t="s">
        <v>92</v>
      </c>
      <c r="S638" s="599">
        <v>0</v>
      </c>
      <c r="T638" s="599">
        <v>1</v>
      </c>
      <c r="U638" s="599">
        <v>1</v>
      </c>
      <c r="V638" s="599">
        <v>1</v>
      </c>
      <c r="W638" s="599">
        <v>1</v>
      </c>
      <c r="X638" s="599">
        <v>0</v>
      </c>
      <c r="Y638" s="599">
        <v>2</v>
      </c>
      <c r="Z638" s="599">
        <v>2</v>
      </c>
      <c r="AA638" s="599">
        <v>1</v>
      </c>
      <c r="AB638" s="600">
        <v>3</v>
      </c>
      <c r="AC638" s="592"/>
      <c r="AD638" s="826" t="s">
        <v>173</v>
      </c>
      <c r="AE638" s="597" t="s">
        <v>92</v>
      </c>
      <c r="AF638" s="599">
        <v>0</v>
      </c>
      <c r="AG638" s="599">
        <v>0</v>
      </c>
      <c r="AH638" s="599">
        <v>2</v>
      </c>
      <c r="AI638" s="599">
        <v>2</v>
      </c>
      <c r="AJ638" s="599">
        <v>0</v>
      </c>
      <c r="AK638" s="599">
        <v>0</v>
      </c>
      <c r="AL638" s="599">
        <v>1</v>
      </c>
      <c r="AM638" s="599">
        <v>2</v>
      </c>
      <c r="AN638" s="599">
        <v>0</v>
      </c>
      <c r="AO638" s="600">
        <v>1</v>
      </c>
      <c r="AP638" s="591"/>
      <c r="AQ638" s="826" t="s">
        <v>173</v>
      </c>
      <c r="AR638" s="597" t="s">
        <v>92</v>
      </c>
      <c r="AS638" s="599">
        <v>0</v>
      </c>
      <c r="AT638" s="599">
        <v>0</v>
      </c>
      <c r="AU638" s="599">
        <v>1</v>
      </c>
      <c r="AV638" s="599">
        <v>2</v>
      </c>
      <c r="AW638" s="599">
        <v>0</v>
      </c>
      <c r="AX638" s="599">
        <v>0</v>
      </c>
      <c r="AY638" s="599">
        <v>0</v>
      </c>
      <c r="AZ638" s="599">
        <v>2</v>
      </c>
      <c r="BA638" s="599">
        <v>1</v>
      </c>
      <c r="BB638" s="600">
        <v>4</v>
      </c>
      <c r="BC638" s="592"/>
      <c r="BD638" s="826" t="s">
        <v>173</v>
      </c>
      <c r="BE638" s="597" t="s">
        <v>92</v>
      </c>
      <c r="BF638" s="599">
        <v>0</v>
      </c>
      <c r="BG638" s="599">
        <v>1</v>
      </c>
      <c r="BH638" s="599">
        <v>2</v>
      </c>
      <c r="BI638" s="599">
        <v>1</v>
      </c>
      <c r="BJ638" s="599">
        <v>1</v>
      </c>
      <c r="BK638" s="599">
        <v>0</v>
      </c>
      <c r="BL638" s="599">
        <v>3</v>
      </c>
      <c r="BM638" s="599">
        <v>2</v>
      </c>
      <c r="BN638" s="599">
        <v>0</v>
      </c>
      <c r="BO638" s="600">
        <v>0</v>
      </c>
      <c r="BP638"/>
      <c r="BQ638" s="826" t="s">
        <v>173</v>
      </c>
      <c r="BR638" s="597" t="s">
        <v>92</v>
      </c>
      <c r="BS638" s="599">
        <v>0</v>
      </c>
      <c r="BT638" s="599">
        <v>1</v>
      </c>
      <c r="BU638" s="599">
        <v>0</v>
      </c>
      <c r="BV638" s="599">
        <v>1</v>
      </c>
      <c r="BW638" s="599">
        <v>0</v>
      </c>
      <c r="BX638" s="599">
        <v>0</v>
      </c>
      <c r="BY638" s="599">
        <v>1</v>
      </c>
      <c r="BZ638" s="599">
        <v>0</v>
      </c>
      <c r="CA638" s="599">
        <v>0</v>
      </c>
      <c r="CB638" s="600">
        <v>1</v>
      </c>
      <c r="CC638" s="592"/>
      <c r="CD638" s="826" t="s">
        <v>173</v>
      </c>
      <c r="CE638" s="597" t="s">
        <v>92</v>
      </c>
      <c r="CF638" s="599">
        <v>0</v>
      </c>
      <c r="CG638" s="599">
        <v>0</v>
      </c>
      <c r="CH638" s="599">
        <v>3</v>
      </c>
      <c r="CI638" s="599">
        <v>2</v>
      </c>
      <c r="CJ638" s="599">
        <v>1</v>
      </c>
      <c r="CK638" s="599">
        <v>0</v>
      </c>
      <c r="CL638" s="599">
        <v>2</v>
      </c>
      <c r="CM638" s="599">
        <v>4</v>
      </c>
      <c r="CN638" s="599">
        <v>1</v>
      </c>
      <c r="CO638" s="600">
        <v>3</v>
      </c>
      <c r="CP638"/>
      <c r="CQ638" s="826" t="s">
        <v>173</v>
      </c>
      <c r="CR638" s="597" t="s">
        <v>92</v>
      </c>
      <c r="CS638" s="599">
        <v>0</v>
      </c>
      <c r="CT638" s="599">
        <v>1</v>
      </c>
      <c r="CU638" s="599">
        <v>3</v>
      </c>
      <c r="CV638" s="599">
        <v>1</v>
      </c>
      <c r="CW638" s="599">
        <v>1</v>
      </c>
      <c r="CX638" s="599">
        <v>0</v>
      </c>
      <c r="CY638" s="599">
        <v>3</v>
      </c>
      <c r="CZ638" s="599">
        <v>4</v>
      </c>
      <c r="DA638" s="599">
        <v>1</v>
      </c>
      <c r="DB638" s="600">
        <v>3</v>
      </c>
      <c r="DC638" s="592"/>
      <c r="DD638" s="826" t="s">
        <v>173</v>
      </c>
      <c r="DE638" s="597" t="s">
        <v>92</v>
      </c>
      <c r="DF638" s="599">
        <v>0</v>
      </c>
      <c r="DG638" s="599">
        <v>0</v>
      </c>
      <c r="DH638" s="599">
        <v>0</v>
      </c>
      <c r="DI638" s="599">
        <v>2</v>
      </c>
      <c r="DJ638" s="599">
        <v>0</v>
      </c>
      <c r="DK638" s="599">
        <v>0</v>
      </c>
      <c r="DL638" s="599">
        <v>0</v>
      </c>
      <c r="DM638" s="599">
        <v>0</v>
      </c>
      <c r="DN638" s="599">
        <v>0</v>
      </c>
      <c r="DO638" s="600">
        <v>1</v>
      </c>
    </row>
    <row r="639" spans="1:119" ht="13.5" customHeight="1" x14ac:dyDescent="0.2">
      <c r="A639"/>
      <c r="B639" s="838"/>
      <c r="C639" s="592"/>
      <c r="D639" s="827"/>
      <c r="E639" s="597">
        <v>1</v>
      </c>
      <c r="F639" s="599">
        <v>0</v>
      </c>
      <c r="G639" s="599">
        <v>4</v>
      </c>
      <c r="H639" s="599">
        <v>3</v>
      </c>
      <c r="I639" s="599">
        <v>4</v>
      </c>
      <c r="J639" s="599">
        <v>3</v>
      </c>
      <c r="K639" s="599">
        <v>1</v>
      </c>
      <c r="L639" s="599">
        <v>2</v>
      </c>
      <c r="M639" s="599">
        <v>5</v>
      </c>
      <c r="N639" s="599">
        <v>4</v>
      </c>
      <c r="O639" s="599">
        <v>2</v>
      </c>
      <c r="P639" s="592"/>
      <c r="Q639" s="827"/>
      <c r="R639" s="597">
        <v>1</v>
      </c>
      <c r="S639" s="599">
        <v>0</v>
      </c>
      <c r="T639" s="599">
        <v>1</v>
      </c>
      <c r="U639" s="599">
        <v>1</v>
      </c>
      <c r="V639" s="599">
        <v>3</v>
      </c>
      <c r="W639" s="599">
        <v>2</v>
      </c>
      <c r="X639" s="599">
        <v>1</v>
      </c>
      <c r="Y639" s="599">
        <v>0</v>
      </c>
      <c r="Z639" s="599">
        <v>4</v>
      </c>
      <c r="AA639" s="599">
        <v>3</v>
      </c>
      <c r="AB639" s="599">
        <v>2</v>
      </c>
      <c r="AC639" s="592"/>
      <c r="AD639" s="827"/>
      <c r="AE639" s="597">
        <v>1</v>
      </c>
      <c r="AF639" s="599">
        <v>0</v>
      </c>
      <c r="AG639" s="599">
        <v>3</v>
      </c>
      <c r="AH639" s="599">
        <v>2</v>
      </c>
      <c r="AI639" s="599">
        <v>1</v>
      </c>
      <c r="AJ639" s="599">
        <v>1</v>
      </c>
      <c r="AK639" s="599">
        <v>0</v>
      </c>
      <c r="AL639" s="599">
        <v>2</v>
      </c>
      <c r="AM639" s="599">
        <v>1</v>
      </c>
      <c r="AN639" s="599">
        <v>1</v>
      </c>
      <c r="AO639" s="599">
        <v>0</v>
      </c>
      <c r="AP639" s="591"/>
      <c r="AQ639" s="827"/>
      <c r="AR639" s="597">
        <v>1</v>
      </c>
      <c r="AS639" s="599">
        <v>0</v>
      </c>
      <c r="AT639" s="599">
        <v>2</v>
      </c>
      <c r="AU639" s="599">
        <v>2</v>
      </c>
      <c r="AV639" s="599">
        <v>3</v>
      </c>
      <c r="AW639" s="599">
        <v>1</v>
      </c>
      <c r="AX639" s="599">
        <v>0</v>
      </c>
      <c r="AY639" s="599">
        <v>2</v>
      </c>
      <c r="AZ639" s="599">
        <v>2</v>
      </c>
      <c r="BA639" s="599">
        <v>1</v>
      </c>
      <c r="BB639" s="599">
        <v>1</v>
      </c>
      <c r="BC639" s="592"/>
      <c r="BD639" s="827"/>
      <c r="BE639" s="597">
        <v>1</v>
      </c>
      <c r="BF639" s="599">
        <v>0</v>
      </c>
      <c r="BG639" s="599">
        <v>2</v>
      </c>
      <c r="BH639" s="599">
        <v>1</v>
      </c>
      <c r="BI639" s="599">
        <v>1</v>
      </c>
      <c r="BJ639" s="599">
        <v>2</v>
      </c>
      <c r="BK639" s="599">
        <v>1</v>
      </c>
      <c r="BL639" s="599">
        <v>0</v>
      </c>
      <c r="BM639" s="599">
        <v>3</v>
      </c>
      <c r="BN639" s="599">
        <v>3</v>
      </c>
      <c r="BO639" s="599">
        <v>1</v>
      </c>
      <c r="BP639"/>
      <c r="BQ639" s="827"/>
      <c r="BR639" s="597">
        <v>1</v>
      </c>
      <c r="BS639" s="599">
        <v>0</v>
      </c>
      <c r="BT639" s="599">
        <v>1</v>
      </c>
      <c r="BU639" s="599">
        <v>0</v>
      </c>
      <c r="BV639" s="599">
        <v>3</v>
      </c>
      <c r="BW639" s="599">
        <v>1</v>
      </c>
      <c r="BX639" s="599">
        <v>0</v>
      </c>
      <c r="BY639" s="599">
        <v>0</v>
      </c>
      <c r="BZ639" s="599">
        <v>0</v>
      </c>
      <c r="CA639" s="599">
        <v>0</v>
      </c>
      <c r="CB639" s="599">
        <v>0</v>
      </c>
      <c r="CC639" s="592"/>
      <c r="CD639" s="827"/>
      <c r="CE639" s="597">
        <v>1</v>
      </c>
      <c r="CF639" s="599">
        <v>0</v>
      </c>
      <c r="CG639" s="599">
        <v>3</v>
      </c>
      <c r="CH639" s="599">
        <v>3</v>
      </c>
      <c r="CI639" s="599">
        <v>1</v>
      </c>
      <c r="CJ639" s="599">
        <v>2</v>
      </c>
      <c r="CK639" s="599">
        <v>1</v>
      </c>
      <c r="CL639" s="599">
        <v>2</v>
      </c>
      <c r="CM639" s="599">
        <v>5</v>
      </c>
      <c r="CN639" s="599">
        <v>4</v>
      </c>
      <c r="CO639" s="599">
        <v>2</v>
      </c>
      <c r="CP639"/>
      <c r="CQ639" s="827"/>
      <c r="CR639" s="597">
        <v>1</v>
      </c>
      <c r="CS639" s="599">
        <v>0</v>
      </c>
      <c r="CT639" s="599">
        <v>4</v>
      </c>
      <c r="CU639" s="599">
        <v>3</v>
      </c>
      <c r="CV639" s="599">
        <v>4</v>
      </c>
      <c r="CW639" s="599">
        <v>3</v>
      </c>
      <c r="CX639" s="599">
        <v>1</v>
      </c>
      <c r="CY639" s="599">
        <v>2</v>
      </c>
      <c r="CZ639" s="599">
        <v>4</v>
      </c>
      <c r="DA639" s="599">
        <v>4</v>
      </c>
      <c r="DB639" s="599">
        <v>2</v>
      </c>
      <c r="DC639" s="592"/>
      <c r="DD639" s="827"/>
      <c r="DE639" s="597">
        <v>1</v>
      </c>
      <c r="DF639" s="599">
        <v>0</v>
      </c>
      <c r="DG639" s="599">
        <v>0</v>
      </c>
      <c r="DH639" s="599">
        <v>0</v>
      </c>
      <c r="DI639" s="599">
        <v>0</v>
      </c>
      <c r="DJ639" s="599">
        <v>0</v>
      </c>
      <c r="DK639" s="599">
        <v>0</v>
      </c>
      <c r="DL639" s="599">
        <v>0</v>
      </c>
      <c r="DM639" s="599">
        <v>1</v>
      </c>
      <c r="DN639" s="599">
        <v>0</v>
      </c>
      <c r="DO639" s="599">
        <v>0</v>
      </c>
    </row>
    <row r="640" spans="1:119" ht="13.5" customHeight="1" x14ac:dyDescent="0.2">
      <c r="A640"/>
      <c r="B640" s="838"/>
      <c r="C640" s="592"/>
      <c r="D640" s="827"/>
      <c r="E640" s="597" t="s">
        <v>45</v>
      </c>
      <c r="F640" s="599">
        <v>17</v>
      </c>
      <c r="G640" s="599">
        <v>104</v>
      </c>
      <c r="H640" s="599">
        <v>130</v>
      </c>
      <c r="I640" s="599">
        <v>79</v>
      </c>
      <c r="J640" s="599">
        <v>31</v>
      </c>
      <c r="K640" s="599">
        <v>47</v>
      </c>
      <c r="L640" s="599">
        <v>25</v>
      </c>
      <c r="M640" s="599">
        <v>31</v>
      </c>
      <c r="N640" s="599">
        <v>44</v>
      </c>
      <c r="O640" s="599">
        <v>32</v>
      </c>
      <c r="P640" s="592"/>
      <c r="Q640" s="827"/>
      <c r="R640" s="597" t="s">
        <v>45</v>
      </c>
      <c r="S640" s="599">
        <v>10</v>
      </c>
      <c r="T640" s="599">
        <v>54</v>
      </c>
      <c r="U640" s="599">
        <v>74</v>
      </c>
      <c r="V640" s="599">
        <v>53</v>
      </c>
      <c r="W640" s="599">
        <v>25</v>
      </c>
      <c r="X640" s="599">
        <v>32</v>
      </c>
      <c r="Y640" s="599">
        <v>14</v>
      </c>
      <c r="Z640" s="599">
        <v>16</v>
      </c>
      <c r="AA640" s="599">
        <v>24</v>
      </c>
      <c r="AB640" s="599">
        <v>20</v>
      </c>
      <c r="AC640" s="592"/>
      <c r="AD640" s="827"/>
      <c r="AE640" s="597" t="s">
        <v>45</v>
      </c>
      <c r="AF640" s="599">
        <v>7</v>
      </c>
      <c r="AG640" s="599">
        <v>50</v>
      </c>
      <c r="AH640" s="599">
        <v>56</v>
      </c>
      <c r="AI640" s="599">
        <v>26</v>
      </c>
      <c r="AJ640" s="599">
        <v>6</v>
      </c>
      <c r="AK640" s="599">
        <v>15</v>
      </c>
      <c r="AL640" s="599">
        <v>11</v>
      </c>
      <c r="AM640" s="599">
        <v>15</v>
      </c>
      <c r="AN640" s="599">
        <v>20</v>
      </c>
      <c r="AO640" s="599">
        <v>12</v>
      </c>
      <c r="AP640" s="591"/>
      <c r="AQ640" s="827"/>
      <c r="AR640" s="597" t="s">
        <v>45</v>
      </c>
      <c r="AS640" s="599">
        <v>11</v>
      </c>
      <c r="AT640" s="599">
        <v>63</v>
      </c>
      <c r="AU640" s="599">
        <v>68</v>
      </c>
      <c r="AV640" s="599">
        <v>33</v>
      </c>
      <c r="AW640" s="599">
        <v>6</v>
      </c>
      <c r="AX640" s="599">
        <v>21</v>
      </c>
      <c r="AY640" s="599">
        <v>12</v>
      </c>
      <c r="AZ640" s="599">
        <v>11</v>
      </c>
      <c r="BA640" s="599">
        <v>14</v>
      </c>
      <c r="BB640" s="599">
        <v>9</v>
      </c>
      <c r="BC640" s="592"/>
      <c r="BD640" s="827"/>
      <c r="BE640" s="597" t="s">
        <v>45</v>
      </c>
      <c r="BF640" s="599">
        <v>6</v>
      </c>
      <c r="BG640" s="599">
        <v>41</v>
      </c>
      <c r="BH640" s="599">
        <v>62</v>
      </c>
      <c r="BI640" s="599">
        <v>46</v>
      </c>
      <c r="BJ640" s="599">
        <v>25</v>
      </c>
      <c r="BK640" s="599">
        <v>26</v>
      </c>
      <c r="BL640" s="599">
        <v>13</v>
      </c>
      <c r="BM640" s="599">
        <v>20</v>
      </c>
      <c r="BN640" s="599">
        <v>30</v>
      </c>
      <c r="BO640" s="599">
        <v>23</v>
      </c>
      <c r="BP640"/>
      <c r="BQ640" s="827"/>
      <c r="BR640" s="597" t="s">
        <v>45</v>
      </c>
      <c r="BS640" s="599">
        <v>8</v>
      </c>
      <c r="BT640" s="599">
        <v>62</v>
      </c>
      <c r="BU640" s="599">
        <v>75</v>
      </c>
      <c r="BV640" s="599">
        <v>26</v>
      </c>
      <c r="BW640" s="599">
        <v>9</v>
      </c>
      <c r="BX640" s="599">
        <v>16</v>
      </c>
      <c r="BY640" s="599">
        <v>2</v>
      </c>
      <c r="BZ640" s="599">
        <v>7</v>
      </c>
      <c r="CA640" s="599">
        <v>5</v>
      </c>
      <c r="CB640" s="599">
        <v>2</v>
      </c>
      <c r="CC640" s="592"/>
      <c r="CD640" s="827"/>
      <c r="CE640" s="597" t="s">
        <v>45</v>
      </c>
      <c r="CF640" s="599">
        <v>9</v>
      </c>
      <c r="CG640" s="599">
        <v>42</v>
      </c>
      <c r="CH640" s="599">
        <v>55</v>
      </c>
      <c r="CI640" s="599">
        <v>53</v>
      </c>
      <c r="CJ640" s="599">
        <v>22</v>
      </c>
      <c r="CK640" s="599">
        <v>31</v>
      </c>
      <c r="CL640" s="599">
        <v>23</v>
      </c>
      <c r="CM640" s="599">
        <v>24</v>
      </c>
      <c r="CN640" s="599">
        <v>39</v>
      </c>
      <c r="CO640" s="599">
        <v>30</v>
      </c>
      <c r="CP640"/>
      <c r="CQ640" s="827"/>
      <c r="CR640" s="597" t="s">
        <v>45</v>
      </c>
      <c r="CS640" s="599">
        <v>6</v>
      </c>
      <c r="CT640" s="599">
        <v>49</v>
      </c>
      <c r="CU640" s="599">
        <v>78</v>
      </c>
      <c r="CV640" s="599">
        <v>63</v>
      </c>
      <c r="CW640" s="599">
        <v>23</v>
      </c>
      <c r="CX640" s="599">
        <v>41</v>
      </c>
      <c r="CY640" s="599">
        <v>23</v>
      </c>
      <c r="CZ640" s="599">
        <v>30</v>
      </c>
      <c r="DA640" s="599">
        <v>42</v>
      </c>
      <c r="DB640" s="599">
        <v>32</v>
      </c>
      <c r="DC640" s="592"/>
      <c r="DD640" s="827"/>
      <c r="DE640" s="597" t="s">
        <v>45</v>
      </c>
      <c r="DF640" s="599">
        <v>11</v>
      </c>
      <c r="DG640" s="599">
        <v>55</v>
      </c>
      <c r="DH640" s="599">
        <v>52</v>
      </c>
      <c r="DI640" s="599">
        <v>16</v>
      </c>
      <c r="DJ640" s="599">
        <v>8</v>
      </c>
      <c r="DK640" s="599">
        <v>6</v>
      </c>
      <c r="DL640" s="599">
        <v>2</v>
      </c>
      <c r="DM640" s="599">
        <v>1</v>
      </c>
      <c r="DN640" s="599">
        <v>2</v>
      </c>
      <c r="DO640" s="599">
        <v>0</v>
      </c>
    </row>
    <row r="641" spans="1:119" ht="13.5" customHeight="1" x14ac:dyDescent="0.2">
      <c r="A641"/>
      <c r="B641" s="838"/>
      <c r="C641" s="592"/>
      <c r="D641" s="827"/>
      <c r="E641" s="597" t="s">
        <v>33</v>
      </c>
      <c r="F641" s="599">
        <v>5</v>
      </c>
      <c r="G641" s="599">
        <v>61</v>
      </c>
      <c r="H641" s="599">
        <v>100</v>
      </c>
      <c r="I641" s="599">
        <v>79</v>
      </c>
      <c r="J641" s="599">
        <v>25</v>
      </c>
      <c r="K641" s="599">
        <v>31</v>
      </c>
      <c r="L641" s="599">
        <v>10</v>
      </c>
      <c r="M641" s="599">
        <v>8</v>
      </c>
      <c r="N641" s="599">
        <v>20</v>
      </c>
      <c r="O641" s="599">
        <v>12</v>
      </c>
      <c r="P641" s="592"/>
      <c r="Q641" s="827"/>
      <c r="R641" s="597" t="s">
        <v>33</v>
      </c>
      <c r="S641" s="599">
        <v>3</v>
      </c>
      <c r="T641" s="599">
        <v>40</v>
      </c>
      <c r="U641" s="599">
        <v>58</v>
      </c>
      <c r="V641" s="599">
        <v>55</v>
      </c>
      <c r="W641" s="599">
        <v>20</v>
      </c>
      <c r="X641" s="599">
        <v>20</v>
      </c>
      <c r="Y641" s="599">
        <v>6</v>
      </c>
      <c r="Z641" s="599">
        <v>4</v>
      </c>
      <c r="AA641" s="599">
        <v>12</v>
      </c>
      <c r="AB641" s="599">
        <v>6</v>
      </c>
      <c r="AC641" s="592"/>
      <c r="AD641" s="827"/>
      <c r="AE641" s="597" t="s">
        <v>33</v>
      </c>
      <c r="AF641" s="599">
        <v>2</v>
      </c>
      <c r="AG641" s="599">
        <v>21</v>
      </c>
      <c r="AH641" s="599">
        <v>42</v>
      </c>
      <c r="AI641" s="599">
        <v>24</v>
      </c>
      <c r="AJ641" s="599">
        <v>5</v>
      </c>
      <c r="AK641" s="599">
        <v>11</v>
      </c>
      <c r="AL641" s="599">
        <v>4</v>
      </c>
      <c r="AM641" s="599">
        <v>4</v>
      </c>
      <c r="AN641" s="599">
        <v>8</v>
      </c>
      <c r="AO641" s="599">
        <v>6</v>
      </c>
      <c r="AP641" s="591"/>
      <c r="AQ641" s="827"/>
      <c r="AR641" s="597" t="s">
        <v>33</v>
      </c>
      <c r="AS641" s="599">
        <v>4</v>
      </c>
      <c r="AT641" s="599">
        <v>34</v>
      </c>
      <c r="AU641" s="599">
        <v>46</v>
      </c>
      <c r="AV641" s="599">
        <v>28</v>
      </c>
      <c r="AW641" s="599">
        <v>8</v>
      </c>
      <c r="AX641" s="599">
        <v>10</v>
      </c>
      <c r="AY641" s="599">
        <v>3</v>
      </c>
      <c r="AZ641" s="599">
        <v>4</v>
      </c>
      <c r="BA641" s="599">
        <v>7</v>
      </c>
      <c r="BB641" s="599">
        <v>2</v>
      </c>
      <c r="BC641" s="592"/>
      <c r="BD641" s="827"/>
      <c r="BE641" s="597" t="s">
        <v>33</v>
      </c>
      <c r="BF641" s="599">
        <v>1</v>
      </c>
      <c r="BG641" s="599">
        <v>27</v>
      </c>
      <c r="BH641" s="599">
        <v>54</v>
      </c>
      <c r="BI641" s="599">
        <v>51</v>
      </c>
      <c r="BJ641" s="599">
        <v>17</v>
      </c>
      <c r="BK641" s="599">
        <v>21</v>
      </c>
      <c r="BL641" s="599">
        <v>7</v>
      </c>
      <c r="BM641" s="599">
        <v>4</v>
      </c>
      <c r="BN641" s="599">
        <v>13</v>
      </c>
      <c r="BO641" s="599">
        <v>10</v>
      </c>
      <c r="BP641"/>
      <c r="BQ641" s="827"/>
      <c r="BR641" s="597" t="s">
        <v>33</v>
      </c>
      <c r="BS641" s="599">
        <v>1</v>
      </c>
      <c r="BT641" s="599">
        <v>31</v>
      </c>
      <c r="BU641" s="599">
        <v>56</v>
      </c>
      <c r="BV641" s="599">
        <v>28</v>
      </c>
      <c r="BW641" s="599">
        <v>7</v>
      </c>
      <c r="BX641" s="599">
        <v>11</v>
      </c>
      <c r="BY641" s="599">
        <v>2</v>
      </c>
      <c r="BZ641" s="599">
        <v>2</v>
      </c>
      <c r="CA641" s="599">
        <v>6</v>
      </c>
      <c r="CB641" s="599">
        <v>4</v>
      </c>
      <c r="CC641" s="592"/>
      <c r="CD641" s="827"/>
      <c r="CE641" s="597" t="s">
        <v>33</v>
      </c>
      <c r="CF641" s="599">
        <v>4</v>
      </c>
      <c r="CG641" s="599">
        <v>30</v>
      </c>
      <c r="CH641" s="599">
        <v>44</v>
      </c>
      <c r="CI641" s="599">
        <v>51</v>
      </c>
      <c r="CJ641" s="599">
        <v>18</v>
      </c>
      <c r="CK641" s="599">
        <v>20</v>
      </c>
      <c r="CL641" s="599">
        <v>8</v>
      </c>
      <c r="CM641" s="599">
        <v>6</v>
      </c>
      <c r="CN641" s="599">
        <v>14</v>
      </c>
      <c r="CO641" s="599">
        <v>8</v>
      </c>
      <c r="CP641"/>
      <c r="CQ641" s="827"/>
      <c r="CR641" s="597" t="s">
        <v>33</v>
      </c>
      <c r="CS641" s="599">
        <v>3</v>
      </c>
      <c r="CT641" s="599">
        <v>12</v>
      </c>
      <c r="CU641" s="599">
        <v>27</v>
      </c>
      <c r="CV641" s="599">
        <v>40</v>
      </c>
      <c r="CW641" s="599">
        <v>18</v>
      </c>
      <c r="CX641" s="599">
        <v>24</v>
      </c>
      <c r="CY641" s="599">
        <v>8</v>
      </c>
      <c r="CZ641" s="599">
        <v>7</v>
      </c>
      <c r="DA641" s="599">
        <v>19</v>
      </c>
      <c r="DB641" s="599">
        <v>12</v>
      </c>
      <c r="DC641" s="592"/>
      <c r="DD641" s="827"/>
      <c r="DE641" s="597" t="s">
        <v>33</v>
      </c>
      <c r="DF641" s="599">
        <v>2</v>
      </c>
      <c r="DG641" s="599">
        <v>49</v>
      </c>
      <c r="DH641" s="599">
        <v>73</v>
      </c>
      <c r="DI641" s="599">
        <v>39</v>
      </c>
      <c r="DJ641" s="599">
        <v>7</v>
      </c>
      <c r="DK641" s="599">
        <v>7</v>
      </c>
      <c r="DL641" s="599">
        <v>2</v>
      </c>
      <c r="DM641" s="599">
        <v>1</v>
      </c>
      <c r="DN641" s="599">
        <v>1</v>
      </c>
      <c r="DO641" s="599">
        <v>0</v>
      </c>
    </row>
    <row r="642" spans="1:119" ht="13.5" customHeight="1" x14ac:dyDescent="0.2">
      <c r="A642"/>
      <c r="B642" s="838"/>
      <c r="C642" s="592"/>
      <c r="D642" s="827"/>
      <c r="E642" s="597" t="s">
        <v>34</v>
      </c>
      <c r="F642" s="599">
        <v>11</v>
      </c>
      <c r="G642" s="599">
        <v>119</v>
      </c>
      <c r="H642" s="599">
        <v>201</v>
      </c>
      <c r="I642" s="599">
        <v>178</v>
      </c>
      <c r="J642" s="599">
        <v>75</v>
      </c>
      <c r="K642" s="599">
        <v>57</v>
      </c>
      <c r="L642" s="599">
        <v>16</v>
      </c>
      <c r="M642" s="599">
        <v>21</v>
      </c>
      <c r="N642" s="599">
        <v>21</v>
      </c>
      <c r="O642" s="599">
        <v>27</v>
      </c>
      <c r="P642" s="592"/>
      <c r="Q642" s="827"/>
      <c r="R642" s="597" t="s">
        <v>34</v>
      </c>
      <c r="S642" s="599">
        <v>6</v>
      </c>
      <c r="T642" s="599">
        <v>56</v>
      </c>
      <c r="U642" s="599">
        <v>136</v>
      </c>
      <c r="V642" s="599">
        <v>118</v>
      </c>
      <c r="W642" s="599">
        <v>56</v>
      </c>
      <c r="X642" s="599">
        <v>41</v>
      </c>
      <c r="Y642" s="599">
        <v>13</v>
      </c>
      <c r="Z642" s="599">
        <v>15</v>
      </c>
      <c r="AA642" s="599">
        <v>14</v>
      </c>
      <c r="AB642" s="599">
        <v>15</v>
      </c>
      <c r="AC642" s="592"/>
      <c r="AD642" s="827"/>
      <c r="AE642" s="597" t="s">
        <v>34</v>
      </c>
      <c r="AF642" s="599">
        <v>5</v>
      </c>
      <c r="AG642" s="599">
        <v>63</v>
      </c>
      <c r="AH642" s="599">
        <v>65</v>
      </c>
      <c r="AI642" s="599">
        <v>60</v>
      </c>
      <c r="AJ642" s="599">
        <v>19</v>
      </c>
      <c r="AK642" s="599">
        <v>16</v>
      </c>
      <c r="AL642" s="599">
        <v>3</v>
      </c>
      <c r="AM642" s="599">
        <v>6</v>
      </c>
      <c r="AN642" s="599">
        <v>7</v>
      </c>
      <c r="AO642" s="599">
        <v>12</v>
      </c>
      <c r="AP642" s="591"/>
      <c r="AQ642" s="827"/>
      <c r="AR642" s="597" t="s">
        <v>34</v>
      </c>
      <c r="AS642" s="599">
        <v>5</v>
      </c>
      <c r="AT642" s="599">
        <v>60</v>
      </c>
      <c r="AU642" s="599">
        <v>90</v>
      </c>
      <c r="AV642" s="599">
        <v>59</v>
      </c>
      <c r="AW642" s="599">
        <v>31</v>
      </c>
      <c r="AX642" s="599">
        <v>21</v>
      </c>
      <c r="AY642" s="599">
        <v>10</v>
      </c>
      <c r="AZ642" s="599">
        <v>7</v>
      </c>
      <c r="BA642" s="599">
        <v>9</v>
      </c>
      <c r="BB642" s="599">
        <v>13</v>
      </c>
      <c r="BC642" s="592"/>
      <c r="BD642" s="827"/>
      <c r="BE642" s="597" t="s">
        <v>34</v>
      </c>
      <c r="BF642" s="599">
        <v>6</v>
      </c>
      <c r="BG642" s="599">
        <v>59</v>
      </c>
      <c r="BH642" s="599">
        <v>111</v>
      </c>
      <c r="BI642" s="599">
        <v>119</v>
      </c>
      <c r="BJ642" s="599">
        <v>44</v>
      </c>
      <c r="BK642" s="599">
        <v>36</v>
      </c>
      <c r="BL642" s="599">
        <v>6</v>
      </c>
      <c r="BM642" s="599">
        <v>14</v>
      </c>
      <c r="BN642" s="599">
        <v>12</v>
      </c>
      <c r="BO642" s="599">
        <v>14</v>
      </c>
      <c r="BP642"/>
      <c r="BQ642" s="827"/>
      <c r="BR642" s="597" t="s">
        <v>34</v>
      </c>
      <c r="BS642" s="599">
        <v>4</v>
      </c>
      <c r="BT642" s="599">
        <v>40</v>
      </c>
      <c r="BU642" s="599">
        <v>75</v>
      </c>
      <c r="BV642" s="599">
        <v>51</v>
      </c>
      <c r="BW642" s="599">
        <v>16</v>
      </c>
      <c r="BX642" s="599">
        <v>12</v>
      </c>
      <c r="BY642" s="599">
        <v>3</v>
      </c>
      <c r="BZ642" s="599">
        <v>2</v>
      </c>
      <c r="CA642" s="599">
        <v>4</v>
      </c>
      <c r="CB642" s="599">
        <v>0</v>
      </c>
      <c r="CC642" s="592"/>
      <c r="CD642" s="827"/>
      <c r="CE642" s="597" t="s">
        <v>34</v>
      </c>
      <c r="CF642" s="599">
        <v>7</v>
      </c>
      <c r="CG642" s="599">
        <v>79</v>
      </c>
      <c r="CH642" s="599">
        <v>126</v>
      </c>
      <c r="CI642" s="599">
        <v>127</v>
      </c>
      <c r="CJ642" s="599">
        <v>59</v>
      </c>
      <c r="CK642" s="599">
        <v>45</v>
      </c>
      <c r="CL642" s="599">
        <v>13</v>
      </c>
      <c r="CM642" s="599">
        <v>19</v>
      </c>
      <c r="CN642" s="599">
        <v>17</v>
      </c>
      <c r="CO642" s="599">
        <v>27</v>
      </c>
      <c r="CP642"/>
      <c r="CQ642" s="827"/>
      <c r="CR642" s="597" t="s">
        <v>34</v>
      </c>
      <c r="CS642" s="599">
        <v>5</v>
      </c>
      <c r="CT642" s="599">
        <v>29</v>
      </c>
      <c r="CU642" s="599">
        <v>58</v>
      </c>
      <c r="CV642" s="599">
        <v>76</v>
      </c>
      <c r="CW642" s="599">
        <v>46</v>
      </c>
      <c r="CX642" s="599">
        <v>40</v>
      </c>
      <c r="CY642" s="599">
        <v>15</v>
      </c>
      <c r="CZ642" s="599">
        <v>18</v>
      </c>
      <c r="DA642" s="599">
        <v>18</v>
      </c>
      <c r="DB642" s="599">
        <v>26</v>
      </c>
      <c r="DC642" s="592"/>
      <c r="DD642" s="827"/>
      <c r="DE642" s="597" t="s">
        <v>34</v>
      </c>
      <c r="DF642" s="599">
        <v>6</v>
      </c>
      <c r="DG642" s="599">
        <v>90</v>
      </c>
      <c r="DH642" s="599">
        <v>143</v>
      </c>
      <c r="DI642" s="599">
        <v>102</v>
      </c>
      <c r="DJ642" s="599">
        <v>29</v>
      </c>
      <c r="DK642" s="599">
        <v>17</v>
      </c>
      <c r="DL642" s="599">
        <v>1</v>
      </c>
      <c r="DM642" s="599">
        <v>3</v>
      </c>
      <c r="DN642" s="599">
        <v>3</v>
      </c>
      <c r="DO642" s="599">
        <v>1</v>
      </c>
    </row>
    <row r="643" spans="1:119" ht="13.5" customHeight="1" x14ac:dyDescent="0.2">
      <c r="A643"/>
      <c r="B643" s="838"/>
      <c r="C643" s="592"/>
      <c r="D643" s="827"/>
      <c r="E643" s="597" t="s">
        <v>35</v>
      </c>
      <c r="F643" s="599">
        <v>37</v>
      </c>
      <c r="G643" s="599">
        <v>159</v>
      </c>
      <c r="H643" s="599">
        <v>409</v>
      </c>
      <c r="I643" s="599">
        <v>451</v>
      </c>
      <c r="J643" s="599">
        <v>165</v>
      </c>
      <c r="K643" s="599">
        <v>102</v>
      </c>
      <c r="L643" s="599">
        <v>33</v>
      </c>
      <c r="M643" s="599">
        <v>44</v>
      </c>
      <c r="N643" s="599">
        <v>34</v>
      </c>
      <c r="O643" s="599">
        <v>31</v>
      </c>
      <c r="P643" s="592"/>
      <c r="Q643" s="827"/>
      <c r="R643" s="597" t="s">
        <v>35</v>
      </c>
      <c r="S643" s="599">
        <v>13</v>
      </c>
      <c r="T643" s="599">
        <v>70</v>
      </c>
      <c r="U643" s="599">
        <v>255</v>
      </c>
      <c r="V643" s="599">
        <v>299</v>
      </c>
      <c r="W643" s="599">
        <v>116</v>
      </c>
      <c r="X643" s="599">
        <v>75</v>
      </c>
      <c r="Y643" s="599">
        <v>22</v>
      </c>
      <c r="Z643" s="599">
        <v>23</v>
      </c>
      <c r="AA643" s="599">
        <v>27</v>
      </c>
      <c r="AB643" s="599">
        <v>20</v>
      </c>
      <c r="AC643" s="592"/>
      <c r="AD643" s="827"/>
      <c r="AE643" s="597" t="s">
        <v>35</v>
      </c>
      <c r="AF643" s="599">
        <v>24</v>
      </c>
      <c r="AG643" s="599">
        <v>89</v>
      </c>
      <c r="AH643" s="599">
        <v>154</v>
      </c>
      <c r="AI643" s="599">
        <v>152</v>
      </c>
      <c r="AJ643" s="599">
        <v>49</v>
      </c>
      <c r="AK643" s="599">
        <v>27</v>
      </c>
      <c r="AL643" s="599">
        <v>11</v>
      </c>
      <c r="AM643" s="599">
        <v>21</v>
      </c>
      <c r="AN643" s="599">
        <v>7</v>
      </c>
      <c r="AO643" s="599">
        <v>11</v>
      </c>
      <c r="AP643" s="591"/>
      <c r="AQ643" s="827"/>
      <c r="AR643" s="597" t="s">
        <v>35</v>
      </c>
      <c r="AS643" s="599">
        <v>17</v>
      </c>
      <c r="AT643" s="599">
        <v>64</v>
      </c>
      <c r="AU643" s="599">
        <v>174</v>
      </c>
      <c r="AV643" s="599">
        <v>135</v>
      </c>
      <c r="AW643" s="599">
        <v>57</v>
      </c>
      <c r="AX643" s="599">
        <v>32</v>
      </c>
      <c r="AY643" s="599">
        <v>12</v>
      </c>
      <c r="AZ643" s="599">
        <v>12</v>
      </c>
      <c r="BA643" s="599">
        <v>13</v>
      </c>
      <c r="BB643" s="599">
        <v>13</v>
      </c>
      <c r="BC643" s="592"/>
      <c r="BD643" s="827"/>
      <c r="BE643" s="597" t="s">
        <v>35</v>
      </c>
      <c r="BF643" s="599">
        <v>20</v>
      </c>
      <c r="BG643" s="599">
        <v>95</v>
      </c>
      <c r="BH643" s="599">
        <v>235</v>
      </c>
      <c r="BI643" s="599">
        <v>316</v>
      </c>
      <c r="BJ643" s="599">
        <v>108</v>
      </c>
      <c r="BK643" s="599">
        <v>70</v>
      </c>
      <c r="BL643" s="599">
        <v>21</v>
      </c>
      <c r="BM643" s="599">
        <v>32</v>
      </c>
      <c r="BN643" s="599">
        <v>21</v>
      </c>
      <c r="BO643" s="599">
        <v>18</v>
      </c>
      <c r="BP643"/>
      <c r="BQ643" s="827"/>
      <c r="BR643" s="597" t="s">
        <v>35</v>
      </c>
      <c r="BS643" s="599">
        <v>11</v>
      </c>
      <c r="BT643" s="599">
        <v>49</v>
      </c>
      <c r="BU643" s="599">
        <v>95</v>
      </c>
      <c r="BV643" s="599">
        <v>68</v>
      </c>
      <c r="BW643" s="599">
        <v>27</v>
      </c>
      <c r="BX643" s="599">
        <v>19</v>
      </c>
      <c r="BY643" s="599">
        <v>4</v>
      </c>
      <c r="BZ643" s="599">
        <v>6</v>
      </c>
      <c r="CA643" s="599">
        <v>6</v>
      </c>
      <c r="CB643" s="599">
        <v>2</v>
      </c>
      <c r="CC643" s="592"/>
      <c r="CD643" s="827"/>
      <c r="CE643" s="597" t="s">
        <v>35</v>
      </c>
      <c r="CF643" s="599">
        <v>26</v>
      </c>
      <c r="CG643" s="599">
        <v>110</v>
      </c>
      <c r="CH643" s="599">
        <v>314</v>
      </c>
      <c r="CI643" s="599">
        <v>383</v>
      </c>
      <c r="CJ643" s="599">
        <v>138</v>
      </c>
      <c r="CK643" s="599">
        <v>83</v>
      </c>
      <c r="CL643" s="599">
        <v>29</v>
      </c>
      <c r="CM643" s="599">
        <v>38</v>
      </c>
      <c r="CN643" s="599">
        <v>28</v>
      </c>
      <c r="CO643" s="599">
        <v>29</v>
      </c>
      <c r="CP643"/>
      <c r="CQ643" s="827"/>
      <c r="CR643" s="597" t="s">
        <v>35</v>
      </c>
      <c r="CS643" s="599">
        <v>11</v>
      </c>
      <c r="CT643" s="599">
        <v>23</v>
      </c>
      <c r="CU643" s="599">
        <v>96</v>
      </c>
      <c r="CV643" s="599">
        <v>124</v>
      </c>
      <c r="CW643" s="599">
        <v>72</v>
      </c>
      <c r="CX643" s="599">
        <v>59</v>
      </c>
      <c r="CY643" s="599">
        <v>21</v>
      </c>
      <c r="CZ643" s="599">
        <v>38</v>
      </c>
      <c r="DA643" s="599">
        <v>29</v>
      </c>
      <c r="DB643" s="599">
        <v>29</v>
      </c>
      <c r="DC643" s="592"/>
      <c r="DD643" s="827"/>
      <c r="DE643" s="597" t="s">
        <v>35</v>
      </c>
      <c r="DF643" s="599">
        <v>26</v>
      </c>
      <c r="DG643" s="599">
        <v>136</v>
      </c>
      <c r="DH643" s="599">
        <v>313</v>
      </c>
      <c r="DI643" s="599">
        <v>327</v>
      </c>
      <c r="DJ643" s="599">
        <v>93</v>
      </c>
      <c r="DK643" s="599">
        <v>43</v>
      </c>
      <c r="DL643" s="599">
        <v>12</v>
      </c>
      <c r="DM643" s="599">
        <v>6</v>
      </c>
      <c r="DN643" s="599">
        <v>5</v>
      </c>
      <c r="DO643" s="599">
        <v>2</v>
      </c>
    </row>
    <row r="644" spans="1:119" ht="13.5" customHeight="1" x14ac:dyDescent="0.2">
      <c r="A644"/>
      <c r="B644" s="838"/>
      <c r="C644" s="592"/>
      <c r="D644" s="827"/>
      <c r="E644" s="597" t="s">
        <v>36</v>
      </c>
      <c r="F644" s="599">
        <v>71</v>
      </c>
      <c r="G644" s="599">
        <v>343</v>
      </c>
      <c r="H644" s="599">
        <v>935</v>
      </c>
      <c r="I644" s="599">
        <v>1271</v>
      </c>
      <c r="J644" s="599">
        <v>555</v>
      </c>
      <c r="K644" s="599">
        <v>409</v>
      </c>
      <c r="L644" s="599">
        <v>90</v>
      </c>
      <c r="M644" s="599">
        <v>101</v>
      </c>
      <c r="N644" s="599">
        <v>86</v>
      </c>
      <c r="O644" s="599">
        <v>76</v>
      </c>
      <c r="P644" s="592"/>
      <c r="Q644" s="827"/>
      <c r="R644" s="597" t="s">
        <v>36</v>
      </c>
      <c r="S644" s="599">
        <v>40</v>
      </c>
      <c r="T644" s="599">
        <v>146</v>
      </c>
      <c r="U644" s="599">
        <v>526</v>
      </c>
      <c r="V644" s="599">
        <v>847</v>
      </c>
      <c r="W644" s="599">
        <v>408</v>
      </c>
      <c r="X644" s="599">
        <v>305</v>
      </c>
      <c r="Y644" s="599">
        <v>72</v>
      </c>
      <c r="Z644" s="599">
        <v>66</v>
      </c>
      <c r="AA644" s="599">
        <v>61</v>
      </c>
      <c r="AB644" s="599">
        <v>51</v>
      </c>
      <c r="AC644" s="592"/>
      <c r="AD644" s="827"/>
      <c r="AE644" s="597" t="s">
        <v>36</v>
      </c>
      <c r="AF644" s="599">
        <v>31</v>
      </c>
      <c r="AG644" s="599">
        <v>197</v>
      </c>
      <c r="AH644" s="599">
        <v>409</v>
      </c>
      <c r="AI644" s="599">
        <v>424</v>
      </c>
      <c r="AJ644" s="599">
        <v>147</v>
      </c>
      <c r="AK644" s="599">
        <v>104</v>
      </c>
      <c r="AL644" s="599">
        <v>18</v>
      </c>
      <c r="AM644" s="599">
        <v>35</v>
      </c>
      <c r="AN644" s="599">
        <v>25</v>
      </c>
      <c r="AO644" s="599">
        <v>25</v>
      </c>
      <c r="AP644" s="591"/>
      <c r="AQ644" s="827"/>
      <c r="AR644" s="597" t="s">
        <v>36</v>
      </c>
      <c r="AS644" s="599">
        <v>36</v>
      </c>
      <c r="AT644" s="599">
        <v>150</v>
      </c>
      <c r="AU644" s="599">
        <v>358</v>
      </c>
      <c r="AV644" s="599">
        <v>386</v>
      </c>
      <c r="AW644" s="599">
        <v>164</v>
      </c>
      <c r="AX644" s="599">
        <v>117</v>
      </c>
      <c r="AY644" s="599">
        <v>33</v>
      </c>
      <c r="AZ644" s="599">
        <v>36</v>
      </c>
      <c r="BA644" s="599">
        <v>28</v>
      </c>
      <c r="BB644" s="599">
        <v>31</v>
      </c>
      <c r="BC644" s="592"/>
      <c r="BD644" s="827"/>
      <c r="BE644" s="597" t="s">
        <v>36</v>
      </c>
      <c r="BF644" s="599">
        <v>35</v>
      </c>
      <c r="BG644" s="599">
        <v>193</v>
      </c>
      <c r="BH644" s="599">
        <v>577</v>
      </c>
      <c r="BI644" s="599">
        <v>885</v>
      </c>
      <c r="BJ644" s="599">
        <v>391</v>
      </c>
      <c r="BK644" s="599">
        <v>292</v>
      </c>
      <c r="BL644" s="599">
        <v>57</v>
      </c>
      <c r="BM644" s="599">
        <v>65</v>
      </c>
      <c r="BN644" s="599">
        <v>58</v>
      </c>
      <c r="BO644" s="599">
        <v>45</v>
      </c>
      <c r="BP644"/>
      <c r="BQ644" s="827"/>
      <c r="BR644" s="597" t="s">
        <v>36</v>
      </c>
      <c r="BS644" s="599">
        <v>9</v>
      </c>
      <c r="BT644" s="599">
        <v>77</v>
      </c>
      <c r="BU644" s="599">
        <v>148</v>
      </c>
      <c r="BV644" s="599">
        <v>134</v>
      </c>
      <c r="BW644" s="599">
        <v>49</v>
      </c>
      <c r="BX644" s="599">
        <v>35</v>
      </c>
      <c r="BY644" s="599">
        <v>6</v>
      </c>
      <c r="BZ644" s="599">
        <v>11</v>
      </c>
      <c r="CA644" s="599">
        <v>13</v>
      </c>
      <c r="CB644" s="599">
        <v>2</v>
      </c>
      <c r="CC644" s="592"/>
      <c r="CD644" s="827"/>
      <c r="CE644" s="597" t="s">
        <v>36</v>
      </c>
      <c r="CF644" s="599">
        <v>62</v>
      </c>
      <c r="CG644" s="599">
        <v>266</v>
      </c>
      <c r="CH644" s="599">
        <v>787</v>
      </c>
      <c r="CI644" s="599">
        <v>1137</v>
      </c>
      <c r="CJ644" s="599">
        <v>506</v>
      </c>
      <c r="CK644" s="599">
        <v>374</v>
      </c>
      <c r="CL644" s="599">
        <v>84</v>
      </c>
      <c r="CM644" s="599">
        <v>90</v>
      </c>
      <c r="CN644" s="599">
        <v>73</v>
      </c>
      <c r="CO644" s="599">
        <v>74</v>
      </c>
      <c r="CP644"/>
      <c r="CQ644" s="827"/>
      <c r="CR644" s="597" t="s">
        <v>36</v>
      </c>
      <c r="CS644" s="599">
        <v>22</v>
      </c>
      <c r="CT644" s="599">
        <v>55</v>
      </c>
      <c r="CU644" s="599">
        <v>192</v>
      </c>
      <c r="CV644" s="599">
        <v>283</v>
      </c>
      <c r="CW644" s="599">
        <v>175</v>
      </c>
      <c r="CX644" s="599">
        <v>164</v>
      </c>
      <c r="CY644" s="599">
        <v>48</v>
      </c>
      <c r="CZ644" s="599">
        <v>70</v>
      </c>
      <c r="DA644" s="599">
        <v>65</v>
      </c>
      <c r="DB644" s="599">
        <v>66</v>
      </c>
      <c r="DC644" s="592"/>
      <c r="DD644" s="827"/>
      <c r="DE644" s="597" t="s">
        <v>36</v>
      </c>
      <c r="DF644" s="599">
        <v>49</v>
      </c>
      <c r="DG644" s="599">
        <v>288</v>
      </c>
      <c r="DH644" s="599">
        <v>743</v>
      </c>
      <c r="DI644" s="599">
        <v>988</v>
      </c>
      <c r="DJ644" s="599">
        <v>380</v>
      </c>
      <c r="DK644" s="599">
        <v>245</v>
      </c>
      <c r="DL644" s="599">
        <v>42</v>
      </c>
      <c r="DM644" s="599">
        <v>31</v>
      </c>
      <c r="DN644" s="599">
        <v>21</v>
      </c>
      <c r="DO644" s="599">
        <v>10</v>
      </c>
    </row>
    <row r="645" spans="1:119" ht="13.5" customHeight="1" x14ac:dyDescent="0.2">
      <c r="A645"/>
      <c r="B645" s="838"/>
      <c r="C645" s="592"/>
      <c r="D645" s="827"/>
      <c r="E645" s="597" t="s">
        <v>37</v>
      </c>
      <c r="F645" s="599">
        <v>218</v>
      </c>
      <c r="G645" s="599">
        <v>568</v>
      </c>
      <c r="H645" s="599">
        <v>1768</v>
      </c>
      <c r="I645" s="599">
        <v>3087</v>
      </c>
      <c r="J645" s="599">
        <v>1706</v>
      </c>
      <c r="K645" s="599">
        <v>1339</v>
      </c>
      <c r="L645" s="599">
        <v>400</v>
      </c>
      <c r="M645" s="599">
        <v>317</v>
      </c>
      <c r="N645" s="599">
        <v>213</v>
      </c>
      <c r="O645" s="599">
        <v>145</v>
      </c>
      <c r="P645" s="592"/>
      <c r="Q645" s="827"/>
      <c r="R645" s="597" t="s">
        <v>37</v>
      </c>
      <c r="S645" s="599">
        <v>133</v>
      </c>
      <c r="T645" s="599">
        <v>232</v>
      </c>
      <c r="U645" s="599">
        <v>878</v>
      </c>
      <c r="V645" s="599">
        <v>1959</v>
      </c>
      <c r="W645" s="599">
        <v>1182</v>
      </c>
      <c r="X645" s="599">
        <v>951</v>
      </c>
      <c r="Y645" s="599">
        <v>313</v>
      </c>
      <c r="Z645" s="599">
        <v>243</v>
      </c>
      <c r="AA645" s="599">
        <v>149</v>
      </c>
      <c r="AB645" s="599">
        <v>103</v>
      </c>
      <c r="AC645" s="592"/>
      <c r="AD645" s="827"/>
      <c r="AE645" s="597" t="s">
        <v>37</v>
      </c>
      <c r="AF645" s="599">
        <v>85</v>
      </c>
      <c r="AG645" s="599">
        <v>336</v>
      </c>
      <c r="AH645" s="599">
        <v>890</v>
      </c>
      <c r="AI645" s="599">
        <v>1128</v>
      </c>
      <c r="AJ645" s="599">
        <v>524</v>
      </c>
      <c r="AK645" s="599">
        <v>388</v>
      </c>
      <c r="AL645" s="599">
        <v>87</v>
      </c>
      <c r="AM645" s="599">
        <v>74</v>
      </c>
      <c r="AN645" s="599">
        <v>64</v>
      </c>
      <c r="AO645" s="599">
        <v>42</v>
      </c>
      <c r="AP645" s="591"/>
      <c r="AQ645" s="827"/>
      <c r="AR645" s="597" t="s">
        <v>37</v>
      </c>
      <c r="AS645" s="599">
        <v>74</v>
      </c>
      <c r="AT645" s="599">
        <v>238</v>
      </c>
      <c r="AU645" s="599">
        <v>576</v>
      </c>
      <c r="AV645" s="599">
        <v>875</v>
      </c>
      <c r="AW645" s="599">
        <v>422</v>
      </c>
      <c r="AX645" s="599">
        <v>323</v>
      </c>
      <c r="AY645" s="599">
        <v>98</v>
      </c>
      <c r="AZ645" s="599">
        <v>91</v>
      </c>
      <c r="BA645" s="599">
        <v>67</v>
      </c>
      <c r="BB645" s="599">
        <v>46</v>
      </c>
      <c r="BC645" s="592"/>
      <c r="BD645" s="827"/>
      <c r="BE645" s="597" t="s">
        <v>37</v>
      </c>
      <c r="BF645" s="599">
        <v>144</v>
      </c>
      <c r="BG645" s="599">
        <v>330</v>
      </c>
      <c r="BH645" s="599">
        <v>1192</v>
      </c>
      <c r="BI645" s="599">
        <v>2212</v>
      </c>
      <c r="BJ645" s="599">
        <v>1284</v>
      </c>
      <c r="BK645" s="599">
        <v>1016</v>
      </c>
      <c r="BL645" s="599">
        <v>302</v>
      </c>
      <c r="BM645" s="599">
        <v>226</v>
      </c>
      <c r="BN645" s="599">
        <v>146</v>
      </c>
      <c r="BO645" s="599">
        <v>99</v>
      </c>
      <c r="BP645"/>
      <c r="BQ645" s="827"/>
      <c r="BR645" s="597" t="s">
        <v>37</v>
      </c>
      <c r="BS645" s="599">
        <v>18</v>
      </c>
      <c r="BT645" s="599">
        <v>77</v>
      </c>
      <c r="BU645" s="599">
        <v>177</v>
      </c>
      <c r="BV645" s="599">
        <v>229</v>
      </c>
      <c r="BW645" s="599">
        <v>98</v>
      </c>
      <c r="BX645" s="599">
        <v>70</v>
      </c>
      <c r="BY645" s="599">
        <v>23</v>
      </c>
      <c r="BZ645" s="599">
        <v>17</v>
      </c>
      <c r="CA645" s="599">
        <v>13</v>
      </c>
      <c r="CB645" s="599">
        <v>13</v>
      </c>
      <c r="CC645" s="592"/>
      <c r="CD645" s="827"/>
      <c r="CE645" s="597" t="s">
        <v>37</v>
      </c>
      <c r="CF645" s="599">
        <v>200</v>
      </c>
      <c r="CG645" s="599">
        <v>491</v>
      </c>
      <c r="CH645" s="599">
        <v>1591</v>
      </c>
      <c r="CI645" s="599">
        <v>2858</v>
      </c>
      <c r="CJ645" s="599">
        <v>1608</v>
      </c>
      <c r="CK645" s="599">
        <v>1269</v>
      </c>
      <c r="CL645" s="599">
        <v>377</v>
      </c>
      <c r="CM645" s="599">
        <v>300</v>
      </c>
      <c r="CN645" s="599">
        <v>200</v>
      </c>
      <c r="CO645" s="599">
        <v>132</v>
      </c>
      <c r="CP645"/>
      <c r="CQ645" s="827"/>
      <c r="CR645" s="597" t="s">
        <v>37</v>
      </c>
      <c r="CS645" s="599">
        <v>65</v>
      </c>
      <c r="CT645" s="599">
        <v>93</v>
      </c>
      <c r="CU645" s="599">
        <v>282</v>
      </c>
      <c r="CV645" s="599">
        <v>604</v>
      </c>
      <c r="CW645" s="599">
        <v>389</v>
      </c>
      <c r="CX645" s="599">
        <v>377</v>
      </c>
      <c r="CY645" s="599">
        <v>160</v>
      </c>
      <c r="CZ645" s="599">
        <v>165</v>
      </c>
      <c r="DA645" s="599">
        <v>154</v>
      </c>
      <c r="DB645" s="599">
        <v>109</v>
      </c>
      <c r="DC645" s="592"/>
      <c r="DD645" s="827"/>
      <c r="DE645" s="597" t="s">
        <v>37</v>
      </c>
      <c r="DF645" s="599">
        <v>153</v>
      </c>
      <c r="DG645" s="599">
        <v>475</v>
      </c>
      <c r="DH645" s="599">
        <v>1486</v>
      </c>
      <c r="DI645" s="599">
        <v>2483</v>
      </c>
      <c r="DJ645" s="599">
        <v>1317</v>
      </c>
      <c r="DK645" s="599">
        <v>962</v>
      </c>
      <c r="DL645" s="599">
        <v>240</v>
      </c>
      <c r="DM645" s="599">
        <v>152</v>
      </c>
      <c r="DN645" s="599">
        <v>59</v>
      </c>
      <c r="DO645" s="599">
        <v>36</v>
      </c>
    </row>
    <row r="646" spans="1:119" ht="13.5" customHeight="1" x14ac:dyDescent="0.2">
      <c r="A646"/>
      <c r="B646" s="838"/>
      <c r="C646" s="592"/>
      <c r="D646" s="827"/>
      <c r="E646" s="597" t="s">
        <v>38</v>
      </c>
      <c r="F646" s="599">
        <v>352</v>
      </c>
      <c r="G646" s="599">
        <v>460</v>
      </c>
      <c r="H646" s="599">
        <v>1977</v>
      </c>
      <c r="I646" s="599">
        <v>4647</v>
      </c>
      <c r="J646" s="599">
        <v>3214</v>
      </c>
      <c r="K646" s="599">
        <v>3162</v>
      </c>
      <c r="L646" s="599">
        <v>1185</v>
      </c>
      <c r="M646" s="599">
        <v>892</v>
      </c>
      <c r="N646" s="599">
        <v>452</v>
      </c>
      <c r="O646" s="599">
        <v>267</v>
      </c>
      <c r="P646" s="592"/>
      <c r="Q646" s="827"/>
      <c r="R646" s="597" t="s">
        <v>38</v>
      </c>
      <c r="S646" s="599">
        <v>213</v>
      </c>
      <c r="T646" s="599">
        <v>148</v>
      </c>
      <c r="U646" s="599">
        <v>875</v>
      </c>
      <c r="V646" s="599">
        <v>2519</v>
      </c>
      <c r="W646" s="599">
        <v>2071</v>
      </c>
      <c r="X646" s="599">
        <v>2263</v>
      </c>
      <c r="Y646" s="599">
        <v>906</v>
      </c>
      <c r="Z646" s="599">
        <v>661</v>
      </c>
      <c r="AA646" s="599">
        <v>314</v>
      </c>
      <c r="AB646" s="599">
        <v>182</v>
      </c>
      <c r="AC646" s="592"/>
      <c r="AD646" s="827"/>
      <c r="AE646" s="597" t="s">
        <v>38</v>
      </c>
      <c r="AF646" s="599">
        <v>139</v>
      </c>
      <c r="AG646" s="599">
        <v>312</v>
      </c>
      <c r="AH646" s="599">
        <v>1102</v>
      </c>
      <c r="AI646" s="599">
        <v>2128</v>
      </c>
      <c r="AJ646" s="599">
        <v>1143</v>
      </c>
      <c r="AK646" s="599">
        <v>899</v>
      </c>
      <c r="AL646" s="599">
        <v>279</v>
      </c>
      <c r="AM646" s="599">
        <v>231</v>
      </c>
      <c r="AN646" s="599">
        <v>138</v>
      </c>
      <c r="AO646" s="599">
        <v>85</v>
      </c>
      <c r="AP646" s="591"/>
      <c r="AQ646" s="827"/>
      <c r="AR646" s="597" t="s">
        <v>38</v>
      </c>
      <c r="AS646" s="599">
        <v>91</v>
      </c>
      <c r="AT646" s="599">
        <v>162</v>
      </c>
      <c r="AU646" s="599">
        <v>622</v>
      </c>
      <c r="AV646" s="599">
        <v>1138</v>
      </c>
      <c r="AW646" s="599">
        <v>728</v>
      </c>
      <c r="AX646" s="599">
        <v>635</v>
      </c>
      <c r="AY646" s="599">
        <v>231</v>
      </c>
      <c r="AZ646" s="599">
        <v>182</v>
      </c>
      <c r="BA646" s="599">
        <v>116</v>
      </c>
      <c r="BB646" s="599">
        <v>71</v>
      </c>
      <c r="BC646" s="592"/>
      <c r="BD646" s="827"/>
      <c r="BE646" s="597" t="s">
        <v>38</v>
      </c>
      <c r="BF646" s="599">
        <v>261</v>
      </c>
      <c r="BG646" s="599">
        <v>298</v>
      </c>
      <c r="BH646" s="599">
        <v>1355</v>
      </c>
      <c r="BI646" s="599">
        <v>3509</v>
      </c>
      <c r="BJ646" s="599">
        <v>2486</v>
      </c>
      <c r="BK646" s="599">
        <v>2527</v>
      </c>
      <c r="BL646" s="599">
        <v>954</v>
      </c>
      <c r="BM646" s="599">
        <v>710</v>
      </c>
      <c r="BN646" s="599">
        <v>336</v>
      </c>
      <c r="BO646" s="599">
        <v>196</v>
      </c>
      <c r="BP646"/>
      <c r="BQ646" s="827"/>
      <c r="BR646" s="597" t="s">
        <v>38</v>
      </c>
      <c r="BS646" s="599">
        <v>18</v>
      </c>
      <c r="BT646" s="599">
        <v>60</v>
      </c>
      <c r="BU646" s="599">
        <v>159</v>
      </c>
      <c r="BV646" s="599">
        <v>244</v>
      </c>
      <c r="BW646" s="599">
        <v>143</v>
      </c>
      <c r="BX646" s="599">
        <v>130</v>
      </c>
      <c r="BY646" s="599">
        <v>47</v>
      </c>
      <c r="BZ646" s="599">
        <v>34</v>
      </c>
      <c r="CA646" s="599">
        <v>24</v>
      </c>
      <c r="CB646" s="599">
        <v>7</v>
      </c>
      <c r="CC646" s="592"/>
      <c r="CD646" s="827"/>
      <c r="CE646" s="597" t="s">
        <v>38</v>
      </c>
      <c r="CF646" s="599">
        <v>334</v>
      </c>
      <c r="CG646" s="599">
        <v>400</v>
      </c>
      <c r="CH646" s="599">
        <v>1818</v>
      </c>
      <c r="CI646" s="599">
        <v>4403</v>
      </c>
      <c r="CJ646" s="599">
        <v>3071</v>
      </c>
      <c r="CK646" s="599">
        <v>3032</v>
      </c>
      <c r="CL646" s="599">
        <v>1138</v>
      </c>
      <c r="CM646" s="599">
        <v>858</v>
      </c>
      <c r="CN646" s="599">
        <v>428</v>
      </c>
      <c r="CO646" s="599">
        <v>260</v>
      </c>
      <c r="CP646"/>
      <c r="CQ646" s="827"/>
      <c r="CR646" s="597" t="s">
        <v>38</v>
      </c>
      <c r="CS646" s="599">
        <v>64</v>
      </c>
      <c r="CT646" s="599">
        <v>52</v>
      </c>
      <c r="CU646" s="599">
        <v>266</v>
      </c>
      <c r="CV646" s="599">
        <v>693</v>
      </c>
      <c r="CW646" s="599">
        <v>567</v>
      </c>
      <c r="CX646" s="599">
        <v>599</v>
      </c>
      <c r="CY646" s="599">
        <v>324</v>
      </c>
      <c r="CZ646" s="599">
        <v>326</v>
      </c>
      <c r="DA646" s="599">
        <v>208</v>
      </c>
      <c r="DB646" s="599">
        <v>162</v>
      </c>
      <c r="DC646" s="592"/>
      <c r="DD646" s="827"/>
      <c r="DE646" s="597" t="s">
        <v>38</v>
      </c>
      <c r="DF646" s="599">
        <v>288</v>
      </c>
      <c r="DG646" s="599">
        <v>408</v>
      </c>
      <c r="DH646" s="599">
        <v>1711</v>
      </c>
      <c r="DI646" s="599">
        <v>3954</v>
      </c>
      <c r="DJ646" s="599">
        <v>2647</v>
      </c>
      <c r="DK646" s="599">
        <v>2563</v>
      </c>
      <c r="DL646" s="599">
        <v>861</v>
      </c>
      <c r="DM646" s="599">
        <v>566</v>
      </c>
      <c r="DN646" s="599">
        <v>244</v>
      </c>
      <c r="DO646" s="599">
        <v>105</v>
      </c>
    </row>
    <row r="647" spans="1:119" ht="13.5" customHeight="1" x14ac:dyDescent="0.2">
      <c r="A647"/>
      <c r="B647" s="838"/>
      <c r="C647" s="592"/>
      <c r="D647" s="827"/>
      <c r="E647" s="597" t="s">
        <v>39</v>
      </c>
      <c r="F647" s="599">
        <v>539</v>
      </c>
      <c r="G647" s="599">
        <v>277</v>
      </c>
      <c r="H647" s="599">
        <v>1349</v>
      </c>
      <c r="I647" s="599">
        <v>4468</v>
      </c>
      <c r="J647" s="599">
        <v>4162</v>
      </c>
      <c r="K647" s="599">
        <v>4837</v>
      </c>
      <c r="L647" s="599">
        <v>2628</v>
      </c>
      <c r="M647" s="599">
        <v>2287</v>
      </c>
      <c r="N647" s="599">
        <v>1166</v>
      </c>
      <c r="O647" s="599">
        <v>558</v>
      </c>
      <c r="P647" s="592"/>
      <c r="Q647" s="827"/>
      <c r="R647" s="597" t="s">
        <v>39</v>
      </c>
      <c r="S647" s="599">
        <v>281</v>
      </c>
      <c r="T647" s="599">
        <v>73</v>
      </c>
      <c r="U647" s="599">
        <v>462</v>
      </c>
      <c r="V647" s="599">
        <v>1961</v>
      </c>
      <c r="W647" s="599">
        <v>2302</v>
      </c>
      <c r="X647" s="599">
        <v>2964</v>
      </c>
      <c r="Y647" s="599">
        <v>1812</v>
      </c>
      <c r="Z647" s="599">
        <v>1659</v>
      </c>
      <c r="AA647" s="599">
        <v>862</v>
      </c>
      <c r="AB647" s="599">
        <v>365</v>
      </c>
      <c r="AC647" s="592"/>
      <c r="AD647" s="827"/>
      <c r="AE647" s="597" t="s">
        <v>39</v>
      </c>
      <c r="AF647" s="599">
        <v>258</v>
      </c>
      <c r="AG647" s="599">
        <v>204</v>
      </c>
      <c r="AH647" s="599">
        <v>887</v>
      </c>
      <c r="AI647" s="599">
        <v>2507</v>
      </c>
      <c r="AJ647" s="599">
        <v>1860</v>
      </c>
      <c r="AK647" s="599">
        <v>1873</v>
      </c>
      <c r="AL647" s="599">
        <v>816</v>
      </c>
      <c r="AM647" s="599">
        <v>628</v>
      </c>
      <c r="AN647" s="599">
        <v>304</v>
      </c>
      <c r="AO647" s="599">
        <v>193</v>
      </c>
      <c r="AP647" s="591"/>
      <c r="AQ647" s="827"/>
      <c r="AR647" s="597" t="s">
        <v>39</v>
      </c>
      <c r="AS647" s="599">
        <v>113</v>
      </c>
      <c r="AT647" s="599">
        <v>92</v>
      </c>
      <c r="AU647" s="599">
        <v>362</v>
      </c>
      <c r="AV647" s="599">
        <v>937</v>
      </c>
      <c r="AW647" s="599">
        <v>727</v>
      </c>
      <c r="AX647" s="599">
        <v>841</v>
      </c>
      <c r="AY647" s="599">
        <v>425</v>
      </c>
      <c r="AZ647" s="599">
        <v>375</v>
      </c>
      <c r="BA647" s="599">
        <v>178</v>
      </c>
      <c r="BB647" s="599">
        <v>106</v>
      </c>
      <c r="BC647" s="592"/>
      <c r="BD647" s="827"/>
      <c r="BE647" s="597" t="s">
        <v>39</v>
      </c>
      <c r="BF647" s="599">
        <v>426</v>
      </c>
      <c r="BG647" s="599">
        <v>185</v>
      </c>
      <c r="BH647" s="599">
        <v>987</v>
      </c>
      <c r="BI647" s="599">
        <v>3531</v>
      </c>
      <c r="BJ647" s="599">
        <v>3435</v>
      </c>
      <c r="BK647" s="599">
        <v>3996</v>
      </c>
      <c r="BL647" s="599">
        <v>2203</v>
      </c>
      <c r="BM647" s="599">
        <v>1912</v>
      </c>
      <c r="BN647" s="599">
        <v>988</v>
      </c>
      <c r="BO647" s="599">
        <v>452</v>
      </c>
      <c r="BP647"/>
      <c r="BQ647" s="827"/>
      <c r="BR647" s="597" t="s">
        <v>39</v>
      </c>
      <c r="BS647" s="599">
        <v>24</v>
      </c>
      <c r="BT647" s="599">
        <v>24</v>
      </c>
      <c r="BU647" s="599">
        <v>90</v>
      </c>
      <c r="BV647" s="599">
        <v>202</v>
      </c>
      <c r="BW647" s="599">
        <v>152</v>
      </c>
      <c r="BX647" s="599">
        <v>163</v>
      </c>
      <c r="BY647" s="599">
        <v>90</v>
      </c>
      <c r="BZ647" s="599">
        <v>67</v>
      </c>
      <c r="CA647" s="599">
        <v>34</v>
      </c>
      <c r="CB647" s="599">
        <v>11</v>
      </c>
      <c r="CC647" s="592"/>
      <c r="CD647" s="827"/>
      <c r="CE647" s="597" t="s">
        <v>39</v>
      </c>
      <c r="CF647" s="599">
        <v>515</v>
      </c>
      <c r="CG647" s="599">
        <v>253</v>
      </c>
      <c r="CH647" s="599">
        <v>1259</v>
      </c>
      <c r="CI647" s="599">
        <v>4266</v>
      </c>
      <c r="CJ647" s="599">
        <v>4010</v>
      </c>
      <c r="CK647" s="599">
        <v>4674</v>
      </c>
      <c r="CL647" s="599">
        <v>2538</v>
      </c>
      <c r="CM647" s="599">
        <v>2220</v>
      </c>
      <c r="CN647" s="599">
        <v>1132</v>
      </c>
      <c r="CO647" s="599">
        <v>547</v>
      </c>
      <c r="CP647"/>
      <c r="CQ647" s="827"/>
      <c r="CR647" s="597" t="s">
        <v>39</v>
      </c>
      <c r="CS647" s="599">
        <v>85</v>
      </c>
      <c r="CT647" s="599">
        <v>28</v>
      </c>
      <c r="CU647" s="599">
        <v>167</v>
      </c>
      <c r="CV647" s="599">
        <v>502</v>
      </c>
      <c r="CW647" s="599">
        <v>549</v>
      </c>
      <c r="CX647" s="599">
        <v>696</v>
      </c>
      <c r="CY647" s="599">
        <v>498</v>
      </c>
      <c r="CZ647" s="599">
        <v>515</v>
      </c>
      <c r="DA647" s="599">
        <v>356</v>
      </c>
      <c r="DB647" s="599">
        <v>270</v>
      </c>
      <c r="DC647" s="592"/>
      <c r="DD647" s="827"/>
      <c r="DE647" s="597" t="s">
        <v>39</v>
      </c>
      <c r="DF647" s="599">
        <v>454</v>
      </c>
      <c r="DG647" s="599">
        <v>249</v>
      </c>
      <c r="DH647" s="599">
        <v>1182</v>
      </c>
      <c r="DI647" s="599">
        <v>3966</v>
      </c>
      <c r="DJ647" s="599">
        <v>3613</v>
      </c>
      <c r="DK647" s="599">
        <v>4141</v>
      </c>
      <c r="DL647" s="599">
        <v>2130</v>
      </c>
      <c r="DM647" s="599">
        <v>1772</v>
      </c>
      <c r="DN647" s="599">
        <v>810</v>
      </c>
      <c r="DO647" s="599">
        <v>288</v>
      </c>
    </row>
    <row r="648" spans="1:119" ht="13.5" customHeight="1" x14ac:dyDescent="0.2">
      <c r="A648"/>
      <c r="B648" s="838"/>
      <c r="C648" s="592"/>
      <c r="D648" s="827"/>
      <c r="E648" s="597" t="s">
        <v>40</v>
      </c>
      <c r="F648" s="599">
        <v>348</v>
      </c>
      <c r="G648" s="599">
        <v>78</v>
      </c>
      <c r="H648" s="599">
        <v>508</v>
      </c>
      <c r="I648" s="599">
        <v>2288</v>
      </c>
      <c r="J648" s="599">
        <v>3224</v>
      </c>
      <c r="K648" s="599">
        <v>4727</v>
      </c>
      <c r="L648" s="599">
        <v>3934</v>
      </c>
      <c r="M648" s="599">
        <v>4195</v>
      </c>
      <c r="N648" s="599">
        <v>2673</v>
      </c>
      <c r="O648" s="599">
        <v>1460</v>
      </c>
      <c r="P648" s="592"/>
      <c r="Q648" s="827"/>
      <c r="R648" s="597" t="s">
        <v>40</v>
      </c>
      <c r="S648" s="599">
        <v>132</v>
      </c>
      <c r="T648" s="599">
        <v>9</v>
      </c>
      <c r="U648" s="599">
        <v>114</v>
      </c>
      <c r="V648" s="599">
        <v>793</v>
      </c>
      <c r="W648" s="599">
        <v>1369</v>
      </c>
      <c r="X648" s="599">
        <v>2352</v>
      </c>
      <c r="Y648" s="599">
        <v>2259</v>
      </c>
      <c r="Z648" s="599">
        <v>2616</v>
      </c>
      <c r="AA648" s="599">
        <v>1832</v>
      </c>
      <c r="AB648" s="599">
        <v>947</v>
      </c>
      <c r="AC648" s="592"/>
      <c r="AD648" s="827"/>
      <c r="AE648" s="597" t="s">
        <v>40</v>
      </c>
      <c r="AF648" s="599">
        <v>216</v>
      </c>
      <c r="AG648" s="599">
        <v>69</v>
      </c>
      <c r="AH648" s="599">
        <v>394</v>
      </c>
      <c r="AI648" s="599">
        <v>1495</v>
      </c>
      <c r="AJ648" s="599">
        <v>1855</v>
      </c>
      <c r="AK648" s="599">
        <v>2375</v>
      </c>
      <c r="AL648" s="599">
        <v>1675</v>
      </c>
      <c r="AM648" s="599">
        <v>1579</v>
      </c>
      <c r="AN648" s="599">
        <v>841</v>
      </c>
      <c r="AO648" s="599">
        <v>513</v>
      </c>
      <c r="AP648" s="591"/>
      <c r="AQ648" s="827"/>
      <c r="AR648" s="597" t="s">
        <v>40</v>
      </c>
      <c r="AS648" s="599">
        <v>57</v>
      </c>
      <c r="AT648" s="599">
        <v>24</v>
      </c>
      <c r="AU648" s="599">
        <v>130</v>
      </c>
      <c r="AV648" s="599">
        <v>451</v>
      </c>
      <c r="AW648" s="599">
        <v>517</v>
      </c>
      <c r="AX648" s="599">
        <v>637</v>
      </c>
      <c r="AY648" s="599">
        <v>466</v>
      </c>
      <c r="AZ648" s="599">
        <v>471</v>
      </c>
      <c r="BA648" s="599">
        <v>287</v>
      </c>
      <c r="BB648" s="599">
        <v>133</v>
      </c>
      <c r="BC648" s="592"/>
      <c r="BD648" s="827"/>
      <c r="BE648" s="597" t="s">
        <v>40</v>
      </c>
      <c r="BF648" s="599">
        <v>291</v>
      </c>
      <c r="BG648" s="599">
        <v>54</v>
      </c>
      <c r="BH648" s="599">
        <v>378</v>
      </c>
      <c r="BI648" s="599">
        <v>1837</v>
      </c>
      <c r="BJ648" s="599">
        <v>2707</v>
      </c>
      <c r="BK648" s="599">
        <v>4090</v>
      </c>
      <c r="BL648" s="599">
        <v>3468</v>
      </c>
      <c r="BM648" s="599">
        <v>3724</v>
      </c>
      <c r="BN648" s="599">
        <v>2386</v>
      </c>
      <c r="BO648" s="599">
        <v>1327</v>
      </c>
      <c r="BP648"/>
      <c r="BQ648" s="827"/>
      <c r="BR648" s="597" t="s">
        <v>40</v>
      </c>
      <c r="BS648" s="599">
        <v>16</v>
      </c>
      <c r="BT648" s="599">
        <v>6</v>
      </c>
      <c r="BU648" s="599">
        <v>33</v>
      </c>
      <c r="BV648" s="599">
        <v>101</v>
      </c>
      <c r="BW648" s="599">
        <v>125</v>
      </c>
      <c r="BX648" s="599">
        <v>157</v>
      </c>
      <c r="BY648" s="599">
        <v>110</v>
      </c>
      <c r="BZ648" s="599">
        <v>98</v>
      </c>
      <c r="CA648" s="599">
        <v>70</v>
      </c>
      <c r="CB648" s="599">
        <v>40</v>
      </c>
      <c r="CC648" s="592"/>
      <c r="CD648" s="827"/>
      <c r="CE648" s="597" t="s">
        <v>40</v>
      </c>
      <c r="CF648" s="599">
        <v>332</v>
      </c>
      <c r="CG648" s="599">
        <v>72</v>
      </c>
      <c r="CH648" s="599">
        <v>475</v>
      </c>
      <c r="CI648" s="599">
        <v>2187</v>
      </c>
      <c r="CJ648" s="599">
        <v>3099</v>
      </c>
      <c r="CK648" s="599">
        <v>4570</v>
      </c>
      <c r="CL648" s="599">
        <v>3824</v>
      </c>
      <c r="CM648" s="599">
        <v>4097</v>
      </c>
      <c r="CN648" s="599">
        <v>2603</v>
      </c>
      <c r="CO648" s="599">
        <v>1420</v>
      </c>
      <c r="CP648"/>
      <c r="CQ648" s="827"/>
      <c r="CR648" s="597" t="s">
        <v>40</v>
      </c>
      <c r="CS648" s="599">
        <v>30</v>
      </c>
      <c r="CT648" s="599">
        <v>6</v>
      </c>
      <c r="CU648" s="599">
        <v>53</v>
      </c>
      <c r="CV648" s="599">
        <v>266</v>
      </c>
      <c r="CW648" s="599">
        <v>344</v>
      </c>
      <c r="CX648" s="599">
        <v>538</v>
      </c>
      <c r="CY648" s="599">
        <v>568</v>
      </c>
      <c r="CZ648" s="599">
        <v>661</v>
      </c>
      <c r="DA648" s="599">
        <v>505</v>
      </c>
      <c r="DB648" s="599">
        <v>394</v>
      </c>
      <c r="DC648" s="592"/>
      <c r="DD648" s="827"/>
      <c r="DE648" s="597" t="s">
        <v>40</v>
      </c>
      <c r="DF648" s="599">
        <v>318</v>
      </c>
      <c r="DG648" s="599">
        <v>72</v>
      </c>
      <c r="DH648" s="599">
        <v>455</v>
      </c>
      <c r="DI648" s="599">
        <v>2022</v>
      </c>
      <c r="DJ648" s="599">
        <v>2880</v>
      </c>
      <c r="DK648" s="599">
        <v>4189</v>
      </c>
      <c r="DL648" s="599">
        <v>3366</v>
      </c>
      <c r="DM648" s="599">
        <v>3534</v>
      </c>
      <c r="DN648" s="599">
        <v>2168</v>
      </c>
      <c r="DO648" s="599">
        <v>1066</v>
      </c>
    </row>
    <row r="649" spans="1:119" ht="13.5" customHeight="1" x14ac:dyDescent="0.2">
      <c r="A649"/>
      <c r="B649" s="838"/>
      <c r="C649" s="592"/>
      <c r="D649" s="828"/>
      <c r="E649" s="597" t="s">
        <v>41</v>
      </c>
      <c r="F649" s="599">
        <v>31</v>
      </c>
      <c r="G649" s="599">
        <v>2</v>
      </c>
      <c r="H649" s="599">
        <v>24</v>
      </c>
      <c r="I649" s="599">
        <v>170</v>
      </c>
      <c r="J649" s="599">
        <v>361</v>
      </c>
      <c r="K649" s="599">
        <v>716</v>
      </c>
      <c r="L649" s="599">
        <v>901</v>
      </c>
      <c r="M649" s="599">
        <v>1405</v>
      </c>
      <c r="N649" s="599">
        <v>1378</v>
      </c>
      <c r="O649" s="599">
        <v>1168</v>
      </c>
      <c r="P649" s="592"/>
      <c r="Q649" s="828"/>
      <c r="R649" s="597" t="s">
        <v>41</v>
      </c>
      <c r="S649" s="599">
        <v>12</v>
      </c>
      <c r="T649" s="599">
        <v>0</v>
      </c>
      <c r="U649" s="599">
        <v>4</v>
      </c>
      <c r="V649" s="599">
        <v>54</v>
      </c>
      <c r="W649" s="599">
        <v>131</v>
      </c>
      <c r="X649" s="599">
        <v>295</v>
      </c>
      <c r="Y649" s="599">
        <v>403</v>
      </c>
      <c r="Z649" s="599">
        <v>738</v>
      </c>
      <c r="AA649" s="599">
        <v>847</v>
      </c>
      <c r="AB649" s="599">
        <v>788</v>
      </c>
      <c r="AC649" s="592"/>
      <c r="AD649" s="828"/>
      <c r="AE649" s="597" t="s">
        <v>41</v>
      </c>
      <c r="AF649" s="599">
        <v>19</v>
      </c>
      <c r="AG649" s="599">
        <v>2</v>
      </c>
      <c r="AH649" s="599">
        <v>20</v>
      </c>
      <c r="AI649" s="599">
        <v>116</v>
      </c>
      <c r="AJ649" s="599">
        <v>230</v>
      </c>
      <c r="AK649" s="599">
        <v>421</v>
      </c>
      <c r="AL649" s="599">
        <v>498</v>
      </c>
      <c r="AM649" s="599">
        <v>667</v>
      </c>
      <c r="AN649" s="599">
        <v>531</v>
      </c>
      <c r="AO649" s="599">
        <v>380</v>
      </c>
      <c r="AP649" s="591"/>
      <c r="AQ649" s="828"/>
      <c r="AR649" s="597" t="s">
        <v>41</v>
      </c>
      <c r="AS649" s="599">
        <v>3</v>
      </c>
      <c r="AT649" s="599">
        <v>0</v>
      </c>
      <c r="AU649" s="599">
        <v>5</v>
      </c>
      <c r="AV649" s="599">
        <v>23</v>
      </c>
      <c r="AW649" s="599">
        <v>45</v>
      </c>
      <c r="AX649" s="599">
        <v>67</v>
      </c>
      <c r="AY649" s="599">
        <v>80</v>
      </c>
      <c r="AZ649" s="599">
        <v>100</v>
      </c>
      <c r="BA649" s="599">
        <v>97</v>
      </c>
      <c r="BB649" s="599">
        <v>69</v>
      </c>
      <c r="BC649" s="592"/>
      <c r="BD649" s="828"/>
      <c r="BE649" s="597" t="s">
        <v>41</v>
      </c>
      <c r="BF649" s="599">
        <v>28</v>
      </c>
      <c r="BG649" s="599">
        <v>2</v>
      </c>
      <c r="BH649" s="599">
        <v>19</v>
      </c>
      <c r="BI649" s="599">
        <v>147</v>
      </c>
      <c r="BJ649" s="599">
        <v>316</v>
      </c>
      <c r="BK649" s="599">
        <v>649</v>
      </c>
      <c r="BL649" s="599">
        <v>821</v>
      </c>
      <c r="BM649" s="599">
        <v>1305</v>
      </c>
      <c r="BN649" s="599">
        <v>1281</v>
      </c>
      <c r="BO649" s="599">
        <v>1099</v>
      </c>
      <c r="BP649"/>
      <c r="BQ649" s="828"/>
      <c r="BR649" s="597" t="s">
        <v>41</v>
      </c>
      <c r="BS649" s="599">
        <v>3</v>
      </c>
      <c r="BT649" s="599">
        <v>1</v>
      </c>
      <c r="BU649" s="599">
        <v>0</v>
      </c>
      <c r="BV649" s="599">
        <v>6</v>
      </c>
      <c r="BW649" s="599">
        <v>9</v>
      </c>
      <c r="BX649" s="599">
        <v>26</v>
      </c>
      <c r="BY649" s="599">
        <v>25</v>
      </c>
      <c r="BZ649" s="599">
        <v>32</v>
      </c>
      <c r="CA649" s="599">
        <v>36</v>
      </c>
      <c r="CB649" s="599">
        <v>27</v>
      </c>
      <c r="CC649" s="592"/>
      <c r="CD649" s="828"/>
      <c r="CE649" s="597" t="s">
        <v>41</v>
      </c>
      <c r="CF649" s="599">
        <v>28</v>
      </c>
      <c r="CG649" s="599">
        <v>1</v>
      </c>
      <c r="CH649" s="599">
        <v>24</v>
      </c>
      <c r="CI649" s="599">
        <v>164</v>
      </c>
      <c r="CJ649" s="599">
        <v>352</v>
      </c>
      <c r="CK649" s="599">
        <v>690</v>
      </c>
      <c r="CL649" s="599">
        <v>876</v>
      </c>
      <c r="CM649" s="599">
        <v>1373</v>
      </c>
      <c r="CN649" s="599">
        <v>1342</v>
      </c>
      <c r="CO649" s="599">
        <v>1141</v>
      </c>
      <c r="CP649"/>
      <c r="CQ649" s="828"/>
      <c r="CR649" s="597" t="s">
        <v>41</v>
      </c>
      <c r="CS649" s="599">
        <v>1</v>
      </c>
      <c r="CT649" s="599">
        <v>0</v>
      </c>
      <c r="CU649" s="599">
        <v>4</v>
      </c>
      <c r="CV649" s="599">
        <v>9</v>
      </c>
      <c r="CW649" s="599">
        <v>35</v>
      </c>
      <c r="CX649" s="599">
        <v>54</v>
      </c>
      <c r="CY649" s="599">
        <v>84</v>
      </c>
      <c r="CZ649" s="599">
        <v>163</v>
      </c>
      <c r="DA649" s="599">
        <v>186</v>
      </c>
      <c r="DB649" s="599">
        <v>233</v>
      </c>
      <c r="DC649" s="592"/>
      <c r="DD649" s="828"/>
      <c r="DE649" s="597" t="s">
        <v>41</v>
      </c>
      <c r="DF649" s="599">
        <v>30</v>
      </c>
      <c r="DG649" s="599">
        <v>2</v>
      </c>
      <c r="DH649" s="599">
        <v>20</v>
      </c>
      <c r="DI649" s="599">
        <v>161</v>
      </c>
      <c r="DJ649" s="599">
        <v>326</v>
      </c>
      <c r="DK649" s="599">
        <v>662</v>
      </c>
      <c r="DL649" s="599">
        <v>817</v>
      </c>
      <c r="DM649" s="599">
        <v>1242</v>
      </c>
      <c r="DN649" s="599">
        <v>1192</v>
      </c>
      <c r="DO649" s="599">
        <v>935</v>
      </c>
    </row>
    <row r="650" spans="1:119" ht="13.5" customHeight="1" x14ac:dyDescent="0.2">
      <c r="A650"/>
      <c r="B650" s="324"/>
      <c r="C650" s="592"/>
      <c r="D650" s="592"/>
      <c r="E650" s="592"/>
      <c r="F650" s="592"/>
      <c r="G650" s="592"/>
      <c r="H650" s="592"/>
      <c r="I650" s="592"/>
      <c r="J650" s="592"/>
      <c r="K650" s="592"/>
      <c r="L650" s="592"/>
      <c r="M650" s="592"/>
      <c r="N650" s="592"/>
      <c r="O650" s="592"/>
      <c r="P650" s="592"/>
      <c r="Q650" s="592"/>
      <c r="R650" s="592"/>
      <c r="S650" s="592"/>
      <c r="T650" s="592"/>
      <c r="U650" s="592"/>
      <c r="V650" s="592"/>
      <c r="W650" s="592"/>
      <c r="X650" s="592"/>
      <c r="Y650" s="592"/>
      <c r="Z650" s="592"/>
      <c r="AA650" s="592"/>
      <c r="AB650" s="592"/>
      <c r="AC650" s="592"/>
      <c r="AD650" s="592"/>
      <c r="AE650" s="592"/>
      <c r="AF650" s="592"/>
      <c r="AG650" s="592"/>
      <c r="AH650" s="592"/>
      <c r="AI650" s="592"/>
      <c r="AJ650" s="592"/>
      <c r="AK650" s="592"/>
      <c r="AL650" s="592"/>
      <c r="AM650" s="592"/>
      <c r="AN650" s="592"/>
      <c r="AO650" s="592"/>
      <c r="AP650" s="591"/>
      <c r="AQ650" s="592"/>
      <c r="AR650" s="592"/>
      <c r="AS650" s="592"/>
      <c r="AT650" s="592"/>
      <c r="AU650" s="592"/>
      <c r="AV650" s="592"/>
      <c r="AW650" s="592"/>
      <c r="AX650" s="592"/>
      <c r="AY650" s="592"/>
      <c r="AZ650" s="592"/>
      <c r="BA650" s="592"/>
      <c r="BB650" s="592"/>
      <c r="BC650" s="592"/>
      <c r="BD650" s="592"/>
      <c r="BE650" s="592"/>
      <c r="BF650" s="592"/>
      <c r="BG650" s="592"/>
      <c r="BH650" s="592"/>
      <c r="BI650" s="592"/>
      <c r="BJ650" s="592"/>
      <c r="BK650" s="592"/>
      <c r="BL650" s="592"/>
      <c r="BM650" s="592"/>
      <c r="BN650" s="592"/>
      <c r="BO650" s="592"/>
      <c r="BP650"/>
      <c r="BQ650" s="592"/>
      <c r="BR650" s="592"/>
      <c r="BS650" s="592"/>
      <c r="BT650" s="592"/>
      <c r="BU650" s="592"/>
      <c r="BV650" s="592"/>
      <c r="BW650" s="592"/>
      <c r="BX650" s="592"/>
      <c r="BY650" s="592"/>
      <c r="BZ650" s="592"/>
      <c r="CA650" s="592"/>
      <c r="CB650" s="592"/>
      <c r="CC650" s="592"/>
      <c r="CD650" s="592"/>
      <c r="CE650" s="592"/>
      <c r="CF650" s="592"/>
      <c r="CG650" s="592"/>
      <c r="CH650" s="592"/>
      <c r="CI650" s="592"/>
      <c r="CJ650" s="592"/>
      <c r="CK650" s="592"/>
      <c r="CL650" s="592"/>
      <c r="CM650" s="592"/>
      <c r="CN650" s="592"/>
      <c r="CO650" s="592"/>
      <c r="CP650"/>
      <c r="CQ650" s="592"/>
      <c r="CR650" s="592"/>
      <c r="CS650" s="592"/>
      <c r="CT650" s="592"/>
      <c r="CU650" s="592"/>
      <c r="CV650" s="592"/>
      <c r="CW650" s="592"/>
      <c r="CX650" s="592"/>
      <c r="CY650" s="592"/>
      <c r="CZ650" s="592"/>
      <c r="DA650" s="592"/>
      <c r="DB650" s="592"/>
      <c r="DC650" s="592"/>
      <c r="DD650" s="592"/>
      <c r="DE650" s="592"/>
      <c r="DF650" s="592"/>
      <c r="DG650" s="592"/>
      <c r="DH650" s="592"/>
      <c r="DI650" s="592"/>
      <c r="DJ650" s="592"/>
      <c r="DK650" s="592"/>
      <c r="DL650" s="592"/>
      <c r="DM650" s="592"/>
      <c r="DN650" s="592"/>
      <c r="DO650" s="592"/>
    </row>
    <row r="651" spans="1:119" ht="13.5" customHeight="1" x14ac:dyDescent="0.3">
      <c r="A651"/>
      <c r="B651" s="324"/>
      <c r="C651" s="592"/>
      <c r="D651" s="829" t="s">
        <v>246</v>
      </c>
      <c r="E651" s="829"/>
      <c r="F651" s="595"/>
      <c r="G651" s="595"/>
      <c r="H651" s="595"/>
      <c r="I651" s="595"/>
      <c r="J651" s="595"/>
      <c r="K651" s="595"/>
      <c r="L651" s="595"/>
      <c r="M651" s="595"/>
      <c r="N651" s="595"/>
      <c r="O651" s="595"/>
      <c r="P651" s="592"/>
      <c r="Q651" s="829" t="s">
        <v>246</v>
      </c>
      <c r="R651" s="829"/>
      <c r="S651" s="595"/>
      <c r="T651" s="595"/>
      <c r="U651" s="595"/>
      <c r="V651" s="595"/>
      <c r="W651" s="595"/>
      <c r="X651" s="595"/>
      <c r="Y651" s="595"/>
      <c r="Z651" s="595"/>
      <c r="AA651" s="595"/>
      <c r="AB651" s="595"/>
      <c r="AC651" s="592"/>
      <c r="AD651" s="829" t="s">
        <v>246</v>
      </c>
      <c r="AE651" s="829"/>
      <c r="AF651" s="595"/>
      <c r="AG651" s="595"/>
      <c r="AH651" s="595"/>
      <c r="AI651" s="595"/>
      <c r="AJ651" s="595"/>
      <c r="AK651" s="595"/>
      <c r="AL651" s="595"/>
      <c r="AM651" s="595"/>
      <c r="AN651" s="595"/>
      <c r="AO651" s="595"/>
      <c r="AP651" s="591"/>
      <c r="AQ651" s="829" t="s">
        <v>246</v>
      </c>
      <c r="AR651" s="829"/>
      <c r="AS651" s="595"/>
      <c r="AT651" s="595"/>
      <c r="AU651" s="595"/>
      <c r="AV651" s="595"/>
      <c r="AW651" s="595"/>
      <c r="AX651" s="595"/>
      <c r="AY651" s="595"/>
      <c r="AZ651" s="595"/>
      <c r="BA651" s="595"/>
      <c r="BB651" s="595"/>
      <c r="BC651" s="592"/>
      <c r="BD651" s="829" t="s">
        <v>246</v>
      </c>
      <c r="BE651" s="829"/>
      <c r="BF651" s="595"/>
      <c r="BG651" s="595"/>
      <c r="BH651" s="595"/>
      <c r="BI651" s="595"/>
      <c r="BJ651" s="595"/>
      <c r="BK651" s="595"/>
      <c r="BL651" s="595"/>
      <c r="BM651" s="595"/>
      <c r="BN651" s="595"/>
      <c r="BO651" s="595"/>
      <c r="BP651"/>
      <c r="BQ651" s="829" t="s">
        <v>246</v>
      </c>
      <c r="BR651" s="829"/>
      <c r="BS651" s="595"/>
      <c r="BT651" s="595"/>
      <c r="BU651" s="595"/>
      <c r="BV651" s="595"/>
      <c r="BW651" s="595"/>
      <c r="BX651" s="595"/>
      <c r="BY651" s="595"/>
      <c r="BZ651" s="595"/>
      <c r="CA651" s="595"/>
      <c r="CB651" s="595"/>
      <c r="CC651" s="592"/>
      <c r="CD651" s="829" t="s">
        <v>246</v>
      </c>
      <c r="CE651" s="829"/>
      <c r="CF651" s="595"/>
      <c r="CG651" s="595"/>
      <c r="CH651" s="595"/>
      <c r="CI651" s="595"/>
      <c r="CJ651" s="595"/>
      <c r="CK651" s="595"/>
      <c r="CL651" s="595"/>
      <c r="CM651" s="595"/>
      <c r="CN651" s="595"/>
      <c r="CO651" s="595"/>
      <c r="CP651"/>
      <c r="CQ651" s="829" t="s">
        <v>246</v>
      </c>
      <c r="CR651" s="829"/>
      <c r="CS651" s="595"/>
      <c r="CT651" s="595"/>
      <c r="CU651" s="595"/>
      <c r="CV651" s="595"/>
      <c r="CW651" s="595"/>
      <c r="CX651" s="595"/>
      <c r="CY651" s="595"/>
      <c r="CZ651" s="595"/>
      <c r="DA651" s="595"/>
      <c r="DB651" s="595"/>
      <c r="DC651" s="592"/>
      <c r="DD651" s="829" t="s">
        <v>246</v>
      </c>
      <c r="DE651" s="829"/>
      <c r="DF651" s="595"/>
      <c r="DG651" s="595"/>
      <c r="DH651" s="595"/>
      <c r="DI651" s="595"/>
      <c r="DJ651" s="595"/>
      <c r="DK651" s="595"/>
      <c r="DL651" s="595"/>
      <c r="DM651" s="595"/>
      <c r="DN651" s="595"/>
      <c r="DO651" s="595"/>
    </row>
    <row r="652" spans="1:119" ht="13.5" customHeight="1" x14ac:dyDescent="0.2">
      <c r="A652"/>
      <c r="B652" s="324"/>
      <c r="C652" s="592"/>
      <c r="D652" s="829"/>
      <c r="E652" s="829"/>
      <c r="F652" s="831" t="s">
        <v>171</v>
      </c>
      <c r="G652" s="831"/>
      <c r="H652" s="831"/>
      <c r="I652" s="831"/>
      <c r="J652" s="831"/>
      <c r="K652" s="831"/>
      <c r="L652" s="831"/>
      <c r="M652" s="831"/>
      <c r="N652" s="831"/>
      <c r="O652" s="831"/>
      <c r="P652" s="592"/>
      <c r="Q652" s="829"/>
      <c r="R652" s="829"/>
      <c r="S652" s="831" t="s">
        <v>171</v>
      </c>
      <c r="T652" s="831"/>
      <c r="U652" s="831"/>
      <c r="V652" s="831"/>
      <c r="W652" s="831"/>
      <c r="X652" s="831"/>
      <c r="Y652" s="831"/>
      <c r="Z652" s="831"/>
      <c r="AA652" s="831"/>
      <c r="AB652" s="831"/>
      <c r="AC652" s="592"/>
      <c r="AD652" s="829"/>
      <c r="AE652" s="829"/>
      <c r="AF652" s="839" t="s">
        <v>171</v>
      </c>
      <c r="AG652" s="840"/>
      <c r="AH652" s="840"/>
      <c r="AI652" s="840"/>
      <c r="AJ652" s="840"/>
      <c r="AK652" s="840"/>
      <c r="AL652" s="840"/>
      <c r="AM652" s="840"/>
      <c r="AN652" s="840"/>
      <c r="AO652" s="841"/>
      <c r="AP652" s="591"/>
      <c r="AQ652" s="829"/>
      <c r="AR652" s="829"/>
      <c r="AS652" s="831" t="s">
        <v>171</v>
      </c>
      <c r="AT652" s="831"/>
      <c r="AU652" s="831"/>
      <c r="AV652" s="831"/>
      <c r="AW652" s="831"/>
      <c r="AX652" s="831"/>
      <c r="AY652" s="831"/>
      <c r="AZ652" s="831"/>
      <c r="BA652" s="831"/>
      <c r="BB652" s="831"/>
      <c r="BC652" s="592"/>
      <c r="BD652" s="829"/>
      <c r="BE652" s="829"/>
      <c r="BF652" s="831" t="s">
        <v>171</v>
      </c>
      <c r="BG652" s="831"/>
      <c r="BH652" s="831"/>
      <c r="BI652" s="831"/>
      <c r="BJ652" s="831"/>
      <c r="BK652" s="831"/>
      <c r="BL652" s="831"/>
      <c r="BM652" s="831"/>
      <c r="BN652" s="831"/>
      <c r="BO652" s="831"/>
      <c r="BP652"/>
      <c r="BQ652" s="829"/>
      <c r="BR652" s="829"/>
      <c r="BS652" s="831" t="s">
        <v>171</v>
      </c>
      <c r="BT652" s="831"/>
      <c r="BU652" s="831"/>
      <c r="BV652" s="831"/>
      <c r="BW652" s="831"/>
      <c r="BX652" s="831"/>
      <c r="BY652" s="831"/>
      <c r="BZ652" s="831"/>
      <c r="CA652" s="831"/>
      <c r="CB652" s="831"/>
      <c r="CC652" s="592"/>
      <c r="CD652" s="829"/>
      <c r="CE652" s="829"/>
      <c r="CF652" s="831" t="s">
        <v>171</v>
      </c>
      <c r="CG652" s="831"/>
      <c r="CH652" s="831"/>
      <c r="CI652" s="831"/>
      <c r="CJ652" s="831"/>
      <c r="CK652" s="831"/>
      <c r="CL652" s="831"/>
      <c r="CM652" s="831"/>
      <c r="CN652" s="831"/>
      <c r="CO652" s="831"/>
      <c r="CP652"/>
      <c r="CQ652" s="829"/>
      <c r="CR652" s="829"/>
      <c r="CS652" s="831" t="s">
        <v>171</v>
      </c>
      <c r="CT652" s="831"/>
      <c r="CU652" s="831"/>
      <c r="CV652" s="831"/>
      <c r="CW652" s="831"/>
      <c r="CX652" s="831"/>
      <c r="CY652" s="831"/>
      <c r="CZ652" s="831"/>
      <c r="DA652" s="831"/>
      <c r="DB652" s="831"/>
      <c r="DC652" s="592"/>
      <c r="DD652" s="829"/>
      <c r="DE652" s="829"/>
      <c r="DF652" s="831" t="s">
        <v>171</v>
      </c>
      <c r="DG652" s="831"/>
      <c r="DH652" s="831"/>
      <c r="DI652" s="831"/>
      <c r="DJ652" s="831"/>
      <c r="DK652" s="831"/>
      <c r="DL652" s="831"/>
      <c r="DM652" s="831"/>
      <c r="DN652" s="831"/>
      <c r="DO652" s="831"/>
    </row>
    <row r="653" spans="1:119" ht="13.5" customHeight="1" x14ac:dyDescent="0.2">
      <c r="A653"/>
      <c r="B653" s="324"/>
      <c r="C653" s="592"/>
      <c r="D653" s="830"/>
      <c r="E653" s="830"/>
      <c r="F653" s="596" t="s">
        <v>16</v>
      </c>
      <c r="G653" s="596">
        <v>1</v>
      </c>
      <c r="H653" s="596">
        <v>2</v>
      </c>
      <c r="I653" s="596">
        <v>3</v>
      </c>
      <c r="J653" s="596">
        <v>4</v>
      </c>
      <c r="K653" s="596">
        <v>5</v>
      </c>
      <c r="L653" s="596">
        <v>6</v>
      </c>
      <c r="M653" s="596">
        <v>7</v>
      </c>
      <c r="N653" s="596">
        <v>8</v>
      </c>
      <c r="O653" s="596">
        <v>9</v>
      </c>
      <c r="P653" s="592"/>
      <c r="Q653" s="830"/>
      <c r="R653" s="830"/>
      <c r="S653" s="596" t="s">
        <v>16</v>
      </c>
      <c r="T653" s="596">
        <v>1</v>
      </c>
      <c r="U653" s="596">
        <v>2</v>
      </c>
      <c r="V653" s="596">
        <v>3</v>
      </c>
      <c r="W653" s="596">
        <v>4</v>
      </c>
      <c r="X653" s="596">
        <v>5</v>
      </c>
      <c r="Y653" s="596">
        <v>6</v>
      </c>
      <c r="Z653" s="596">
        <v>7</v>
      </c>
      <c r="AA653" s="596">
        <v>8</v>
      </c>
      <c r="AB653" s="596">
        <v>9</v>
      </c>
      <c r="AC653" s="592"/>
      <c r="AD653" s="830"/>
      <c r="AE653" s="830"/>
      <c r="AF653" s="596" t="s">
        <v>16</v>
      </c>
      <c r="AG653" s="596">
        <v>1</v>
      </c>
      <c r="AH653" s="596">
        <v>2</v>
      </c>
      <c r="AI653" s="596">
        <v>3</v>
      </c>
      <c r="AJ653" s="596">
        <v>4</v>
      </c>
      <c r="AK653" s="596">
        <v>5</v>
      </c>
      <c r="AL653" s="596">
        <v>6</v>
      </c>
      <c r="AM653" s="596">
        <v>7</v>
      </c>
      <c r="AN653" s="596">
        <v>8</v>
      </c>
      <c r="AO653" s="596">
        <v>9</v>
      </c>
      <c r="AP653" s="591"/>
      <c r="AQ653" s="830"/>
      <c r="AR653" s="830"/>
      <c r="AS653" s="596" t="s">
        <v>16</v>
      </c>
      <c r="AT653" s="596">
        <v>1</v>
      </c>
      <c r="AU653" s="596">
        <v>2</v>
      </c>
      <c r="AV653" s="596">
        <v>3</v>
      </c>
      <c r="AW653" s="596">
        <v>4</v>
      </c>
      <c r="AX653" s="596">
        <v>5</v>
      </c>
      <c r="AY653" s="596">
        <v>6</v>
      </c>
      <c r="AZ653" s="596">
        <v>7</v>
      </c>
      <c r="BA653" s="596">
        <v>8</v>
      </c>
      <c r="BB653" s="596">
        <v>9</v>
      </c>
      <c r="BC653" s="592"/>
      <c r="BD653" s="830"/>
      <c r="BE653" s="830"/>
      <c r="BF653" s="596" t="s">
        <v>16</v>
      </c>
      <c r="BG653" s="596">
        <v>1</v>
      </c>
      <c r="BH653" s="596">
        <v>2</v>
      </c>
      <c r="BI653" s="596">
        <v>3</v>
      </c>
      <c r="BJ653" s="596">
        <v>4</v>
      </c>
      <c r="BK653" s="596">
        <v>5</v>
      </c>
      <c r="BL653" s="596">
        <v>6</v>
      </c>
      <c r="BM653" s="596">
        <v>7</v>
      </c>
      <c r="BN653" s="596">
        <v>8</v>
      </c>
      <c r="BO653" s="596">
        <v>9</v>
      </c>
      <c r="BP653"/>
      <c r="BQ653" s="830"/>
      <c r="BR653" s="830"/>
      <c r="BS653" s="596" t="s">
        <v>16</v>
      </c>
      <c r="BT653" s="596">
        <v>1</v>
      </c>
      <c r="BU653" s="596">
        <v>2</v>
      </c>
      <c r="BV653" s="596">
        <v>3</v>
      </c>
      <c r="BW653" s="596">
        <v>4</v>
      </c>
      <c r="BX653" s="596">
        <v>5</v>
      </c>
      <c r="BY653" s="596">
        <v>6</v>
      </c>
      <c r="BZ653" s="596">
        <v>7</v>
      </c>
      <c r="CA653" s="596">
        <v>8</v>
      </c>
      <c r="CB653" s="596">
        <v>9</v>
      </c>
      <c r="CC653" s="592"/>
      <c r="CD653" s="830"/>
      <c r="CE653" s="830"/>
      <c r="CF653" s="596" t="s">
        <v>16</v>
      </c>
      <c r="CG653" s="596">
        <v>1</v>
      </c>
      <c r="CH653" s="596">
        <v>2</v>
      </c>
      <c r="CI653" s="596">
        <v>3</v>
      </c>
      <c r="CJ653" s="596">
        <v>4</v>
      </c>
      <c r="CK653" s="596">
        <v>5</v>
      </c>
      <c r="CL653" s="596">
        <v>6</v>
      </c>
      <c r="CM653" s="596">
        <v>7</v>
      </c>
      <c r="CN653" s="596">
        <v>8</v>
      </c>
      <c r="CO653" s="596">
        <v>9</v>
      </c>
      <c r="CP653"/>
      <c r="CQ653" s="830"/>
      <c r="CR653" s="830"/>
      <c r="CS653" s="596" t="s">
        <v>16</v>
      </c>
      <c r="CT653" s="596">
        <v>1</v>
      </c>
      <c r="CU653" s="596">
        <v>2</v>
      </c>
      <c r="CV653" s="596">
        <v>3</v>
      </c>
      <c r="CW653" s="596">
        <v>4</v>
      </c>
      <c r="CX653" s="596">
        <v>5</v>
      </c>
      <c r="CY653" s="596">
        <v>6</v>
      </c>
      <c r="CZ653" s="596">
        <v>7</v>
      </c>
      <c r="DA653" s="596">
        <v>8</v>
      </c>
      <c r="DB653" s="596">
        <v>9</v>
      </c>
      <c r="DC653" s="592"/>
      <c r="DD653" s="830"/>
      <c r="DE653" s="830"/>
      <c r="DF653" s="596" t="s">
        <v>16</v>
      </c>
      <c r="DG653" s="596">
        <v>1</v>
      </c>
      <c r="DH653" s="596">
        <v>2</v>
      </c>
      <c r="DI653" s="596">
        <v>3</v>
      </c>
      <c r="DJ653" s="596">
        <v>4</v>
      </c>
      <c r="DK653" s="596">
        <v>5</v>
      </c>
      <c r="DL653" s="596">
        <v>6</v>
      </c>
      <c r="DM653" s="596">
        <v>7</v>
      </c>
      <c r="DN653" s="596">
        <v>8</v>
      </c>
      <c r="DO653" s="596">
        <v>9</v>
      </c>
    </row>
    <row r="654" spans="1:119" ht="13.5" customHeight="1" x14ac:dyDescent="0.2">
      <c r="A654"/>
      <c r="B654" s="324"/>
      <c r="C654" s="592"/>
      <c r="D654" s="826" t="s">
        <v>173</v>
      </c>
      <c r="E654" s="601" t="s">
        <v>92</v>
      </c>
      <c r="F654" s="599">
        <v>0</v>
      </c>
      <c r="G654" s="599">
        <v>5</v>
      </c>
      <c r="H654" s="599">
        <v>15</v>
      </c>
      <c r="I654" s="599">
        <v>15</v>
      </c>
      <c r="J654" s="599">
        <v>5</v>
      </c>
      <c r="K654" s="599">
        <v>0</v>
      </c>
      <c r="L654" s="599">
        <v>15</v>
      </c>
      <c r="M654" s="599">
        <v>20</v>
      </c>
      <c r="N654" s="599">
        <v>5</v>
      </c>
      <c r="O654" s="600">
        <v>20</v>
      </c>
      <c r="P654" s="592"/>
      <c r="Q654" s="826" t="s">
        <v>173</v>
      </c>
      <c r="R654" s="597" t="s">
        <v>92</v>
      </c>
      <c r="S654" s="599">
        <v>0</v>
      </c>
      <c r="T654" s="599">
        <v>8.3333333333333321</v>
      </c>
      <c r="U654" s="599">
        <v>8.3333333333333321</v>
      </c>
      <c r="V654" s="599">
        <v>8.3333333333333321</v>
      </c>
      <c r="W654" s="599">
        <v>8.3333333333333321</v>
      </c>
      <c r="X654" s="599">
        <v>0</v>
      </c>
      <c r="Y654" s="599">
        <v>16.666666666666664</v>
      </c>
      <c r="Z654" s="599">
        <v>16.666666666666664</v>
      </c>
      <c r="AA654" s="599">
        <v>8.3333333333333321</v>
      </c>
      <c r="AB654" s="600">
        <v>25</v>
      </c>
      <c r="AC654" s="592"/>
      <c r="AD654" s="826" t="s">
        <v>173</v>
      </c>
      <c r="AE654" s="597" t="s">
        <v>92</v>
      </c>
      <c r="AF654" s="599">
        <v>0</v>
      </c>
      <c r="AG654" s="599">
        <v>0</v>
      </c>
      <c r="AH654" s="599">
        <v>25</v>
      </c>
      <c r="AI654" s="599">
        <v>25</v>
      </c>
      <c r="AJ654" s="599">
        <v>0</v>
      </c>
      <c r="AK654" s="599">
        <v>0</v>
      </c>
      <c r="AL654" s="599">
        <v>12.5</v>
      </c>
      <c r="AM654" s="599">
        <v>25</v>
      </c>
      <c r="AN654" s="599">
        <v>0</v>
      </c>
      <c r="AO654" s="600">
        <v>12.5</v>
      </c>
      <c r="AP654" s="591"/>
      <c r="AQ654" s="826" t="s">
        <v>173</v>
      </c>
      <c r="AR654" s="597" t="s">
        <v>92</v>
      </c>
      <c r="AS654" s="599">
        <v>0</v>
      </c>
      <c r="AT654" s="599">
        <v>0</v>
      </c>
      <c r="AU654" s="599">
        <v>10</v>
      </c>
      <c r="AV654" s="599">
        <v>20</v>
      </c>
      <c r="AW654" s="599">
        <v>0</v>
      </c>
      <c r="AX654" s="599">
        <v>0</v>
      </c>
      <c r="AY654" s="599">
        <v>0</v>
      </c>
      <c r="AZ654" s="599">
        <v>20</v>
      </c>
      <c r="BA654" s="599">
        <v>10</v>
      </c>
      <c r="BB654" s="600">
        <v>40</v>
      </c>
      <c r="BC654" s="592"/>
      <c r="BD654" s="826" t="s">
        <v>173</v>
      </c>
      <c r="BE654" s="597" t="s">
        <v>92</v>
      </c>
      <c r="BF654" s="599">
        <v>0</v>
      </c>
      <c r="BG654" s="599">
        <v>10</v>
      </c>
      <c r="BH654" s="599">
        <v>20</v>
      </c>
      <c r="BI654" s="599">
        <v>10</v>
      </c>
      <c r="BJ654" s="599">
        <v>10</v>
      </c>
      <c r="BK654" s="599">
        <v>0</v>
      </c>
      <c r="BL654" s="599">
        <v>30</v>
      </c>
      <c r="BM654" s="599">
        <v>20</v>
      </c>
      <c r="BN654" s="599">
        <v>0</v>
      </c>
      <c r="BO654" s="600">
        <v>0</v>
      </c>
      <c r="BP654"/>
      <c r="BQ654" s="826" t="s">
        <v>173</v>
      </c>
      <c r="BR654" s="597" t="s">
        <v>92</v>
      </c>
      <c r="BS654" s="599">
        <v>0</v>
      </c>
      <c r="BT654" s="599">
        <v>25</v>
      </c>
      <c r="BU654" s="599">
        <v>0</v>
      </c>
      <c r="BV654" s="599">
        <v>25</v>
      </c>
      <c r="BW654" s="599">
        <v>0</v>
      </c>
      <c r="BX654" s="599">
        <v>0</v>
      </c>
      <c r="BY654" s="599">
        <v>25</v>
      </c>
      <c r="BZ654" s="599">
        <v>0</v>
      </c>
      <c r="CA654" s="599">
        <v>0</v>
      </c>
      <c r="CB654" s="600">
        <v>25</v>
      </c>
      <c r="CC654" s="592"/>
      <c r="CD654" s="826" t="s">
        <v>173</v>
      </c>
      <c r="CE654" s="597" t="s">
        <v>92</v>
      </c>
      <c r="CF654" s="599">
        <v>0</v>
      </c>
      <c r="CG654" s="599">
        <v>0</v>
      </c>
      <c r="CH654" s="599">
        <v>18.75</v>
      </c>
      <c r="CI654" s="599">
        <v>12.5</v>
      </c>
      <c r="CJ654" s="599">
        <v>6.25</v>
      </c>
      <c r="CK654" s="599">
        <v>0</v>
      </c>
      <c r="CL654" s="599">
        <v>12.5</v>
      </c>
      <c r="CM654" s="599">
        <v>25</v>
      </c>
      <c r="CN654" s="599">
        <v>6.25</v>
      </c>
      <c r="CO654" s="600">
        <v>18.75</v>
      </c>
      <c r="CP654"/>
      <c r="CQ654" s="826" t="s">
        <v>173</v>
      </c>
      <c r="CR654" s="597" t="s">
        <v>92</v>
      </c>
      <c r="CS654" s="599">
        <v>0</v>
      </c>
      <c r="CT654" s="599">
        <v>5.8823529411764701</v>
      </c>
      <c r="CU654" s="599">
        <v>17.647058823529413</v>
      </c>
      <c r="CV654" s="599">
        <v>5.8823529411764701</v>
      </c>
      <c r="CW654" s="599">
        <v>5.8823529411764701</v>
      </c>
      <c r="CX654" s="599">
        <v>0</v>
      </c>
      <c r="CY654" s="599">
        <v>17.647058823529413</v>
      </c>
      <c r="CZ654" s="599">
        <v>23.52941176470588</v>
      </c>
      <c r="DA654" s="599">
        <v>5.8823529411764701</v>
      </c>
      <c r="DB654" s="600">
        <v>17.647058823529413</v>
      </c>
      <c r="DC654" s="592"/>
      <c r="DD654" s="826" t="s">
        <v>173</v>
      </c>
      <c r="DE654" s="597" t="s">
        <v>92</v>
      </c>
      <c r="DF654" s="599">
        <v>0</v>
      </c>
      <c r="DG654" s="599">
        <v>0</v>
      </c>
      <c r="DH654" s="599">
        <v>0</v>
      </c>
      <c r="DI654" s="599">
        <v>66.666666666666657</v>
      </c>
      <c r="DJ654" s="599">
        <v>0</v>
      </c>
      <c r="DK654" s="599">
        <v>0</v>
      </c>
      <c r="DL654" s="599">
        <v>0</v>
      </c>
      <c r="DM654" s="599">
        <v>0</v>
      </c>
      <c r="DN654" s="599">
        <v>0</v>
      </c>
      <c r="DO654" s="600">
        <v>33.333333333333329</v>
      </c>
    </row>
    <row r="655" spans="1:119" ht="13.5" customHeight="1" x14ac:dyDescent="0.2">
      <c r="A655"/>
      <c r="B655" s="324"/>
      <c r="C655" s="592"/>
      <c r="D655" s="827"/>
      <c r="E655" s="601">
        <v>1</v>
      </c>
      <c r="F655" s="599">
        <v>0</v>
      </c>
      <c r="G655" s="599">
        <v>14.285714285714285</v>
      </c>
      <c r="H655" s="599">
        <v>10.714285714285714</v>
      </c>
      <c r="I655" s="599">
        <v>14.285714285714285</v>
      </c>
      <c r="J655" s="599">
        <v>10.714285714285714</v>
      </c>
      <c r="K655" s="599">
        <v>3.5714285714285712</v>
      </c>
      <c r="L655" s="599">
        <v>7.1428571428571423</v>
      </c>
      <c r="M655" s="599">
        <v>17.857142857142858</v>
      </c>
      <c r="N655" s="599">
        <v>14.285714285714285</v>
      </c>
      <c r="O655" s="599">
        <v>7.1428571428571423</v>
      </c>
      <c r="P655" s="592"/>
      <c r="Q655" s="827"/>
      <c r="R655" s="597">
        <v>1</v>
      </c>
      <c r="S655" s="599">
        <v>0</v>
      </c>
      <c r="T655" s="599">
        <v>5.8823529411764701</v>
      </c>
      <c r="U655" s="599">
        <v>5.8823529411764701</v>
      </c>
      <c r="V655" s="599">
        <v>17.647058823529413</v>
      </c>
      <c r="W655" s="599">
        <v>11.76470588235294</v>
      </c>
      <c r="X655" s="599">
        <v>5.8823529411764701</v>
      </c>
      <c r="Y655" s="599">
        <v>0</v>
      </c>
      <c r="Z655" s="599">
        <v>23.52941176470588</v>
      </c>
      <c r="AA655" s="599">
        <v>17.647058823529413</v>
      </c>
      <c r="AB655" s="599">
        <v>11.76470588235294</v>
      </c>
      <c r="AC655" s="592"/>
      <c r="AD655" s="827"/>
      <c r="AE655" s="597">
        <v>1</v>
      </c>
      <c r="AF655" s="599">
        <v>0</v>
      </c>
      <c r="AG655" s="599">
        <v>27.27272727272727</v>
      </c>
      <c r="AH655" s="599">
        <v>18.181818181818183</v>
      </c>
      <c r="AI655" s="599">
        <v>9.0909090909090917</v>
      </c>
      <c r="AJ655" s="599">
        <v>9.0909090909090917</v>
      </c>
      <c r="AK655" s="599">
        <v>0</v>
      </c>
      <c r="AL655" s="599">
        <v>18.181818181818183</v>
      </c>
      <c r="AM655" s="599">
        <v>9.0909090909090917</v>
      </c>
      <c r="AN655" s="599">
        <v>9.0909090909090917</v>
      </c>
      <c r="AO655" s="599">
        <v>0</v>
      </c>
      <c r="AP655" s="591"/>
      <c r="AQ655" s="827"/>
      <c r="AR655" s="597">
        <v>1</v>
      </c>
      <c r="AS655" s="599">
        <v>0</v>
      </c>
      <c r="AT655" s="599">
        <v>14.285714285714285</v>
      </c>
      <c r="AU655" s="599">
        <v>14.285714285714285</v>
      </c>
      <c r="AV655" s="599">
        <v>21.428571428571427</v>
      </c>
      <c r="AW655" s="599">
        <v>7.1428571428571423</v>
      </c>
      <c r="AX655" s="599">
        <v>0</v>
      </c>
      <c r="AY655" s="599">
        <v>14.285714285714285</v>
      </c>
      <c r="AZ655" s="599">
        <v>14.285714285714285</v>
      </c>
      <c r="BA655" s="599">
        <v>7.1428571428571423</v>
      </c>
      <c r="BB655" s="599">
        <v>7.1428571428571423</v>
      </c>
      <c r="BC655" s="592"/>
      <c r="BD655" s="827"/>
      <c r="BE655" s="597">
        <v>1</v>
      </c>
      <c r="BF655" s="599">
        <v>0</v>
      </c>
      <c r="BG655" s="599">
        <v>14.285714285714285</v>
      </c>
      <c r="BH655" s="599">
        <v>7.1428571428571423</v>
      </c>
      <c r="BI655" s="599">
        <v>7.1428571428571423</v>
      </c>
      <c r="BJ655" s="599">
        <v>14.285714285714285</v>
      </c>
      <c r="BK655" s="599">
        <v>7.1428571428571423</v>
      </c>
      <c r="BL655" s="599">
        <v>0</v>
      </c>
      <c r="BM655" s="599">
        <v>21.428571428571427</v>
      </c>
      <c r="BN655" s="599">
        <v>21.428571428571427</v>
      </c>
      <c r="BO655" s="599">
        <v>7.1428571428571423</v>
      </c>
      <c r="BP655"/>
      <c r="BQ655" s="827"/>
      <c r="BR655" s="597">
        <v>1</v>
      </c>
      <c r="BS655" s="599">
        <v>0</v>
      </c>
      <c r="BT655" s="599">
        <v>20</v>
      </c>
      <c r="BU655" s="599">
        <v>0</v>
      </c>
      <c r="BV655" s="599">
        <v>60</v>
      </c>
      <c r="BW655" s="599">
        <v>20</v>
      </c>
      <c r="BX655" s="599">
        <v>0</v>
      </c>
      <c r="BY655" s="599">
        <v>0</v>
      </c>
      <c r="BZ655" s="599">
        <v>0</v>
      </c>
      <c r="CA655" s="599">
        <v>0</v>
      </c>
      <c r="CB655" s="599">
        <v>0</v>
      </c>
      <c r="CC655" s="592"/>
      <c r="CD655" s="827"/>
      <c r="CE655" s="597">
        <v>1</v>
      </c>
      <c r="CF655" s="599">
        <v>0</v>
      </c>
      <c r="CG655" s="599">
        <v>13.043478260869565</v>
      </c>
      <c r="CH655" s="599">
        <v>13.043478260869565</v>
      </c>
      <c r="CI655" s="599">
        <v>4.3478260869565215</v>
      </c>
      <c r="CJ655" s="599">
        <v>8.695652173913043</v>
      </c>
      <c r="CK655" s="599">
        <v>4.3478260869565215</v>
      </c>
      <c r="CL655" s="599">
        <v>8.695652173913043</v>
      </c>
      <c r="CM655" s="599">
        <v>21.739130434782609</v>
      </c>
      <c r="CN655" s="599">
        <v>17.391304347826086</v>
      </c>
      <c r="CO655" s="599">
        <v>8.695652173913043</v>
      </c>
      <c r="CP655"/>
      <c r="CQ655" s="827"/>
      <c r="CR655" s="597">
        <v>1</v>
      </c>
      <c r="CS655" s="599">
        <v>0</v>
      </c>
      <c r="CT655" s="599">
        <v>14.814814814814813</v>
      </c>
      <c r="CU655" s="599">
        <v>11.111111111111111</v>
      </c>
      <c r="CV655" s="599">
        <v>14.814814814814813</v>
      </c>
      <c r="CW655" s="599">
        <v>11.111111111111111</v>
      </c>
      <c r="CX655" s="599">
        <v>3.7037037037037033</v>
      </c>
      <c r="CY655" s="599">
        <v>7.4074074074074066</v>
      </c>
      <c r="CZ655" s="599">
        <v>14.814814814814813</v>
      </c>
      <c r="DA655" s="599">
        <v>14.814814814814813</v>
      </c>
      <c r="DB655" s="599">
        <v>7.4074074074074066</v>
      </c>
      <c r="DC655" s="592"/>
      <c r="DD655" s="827"/>
      <c r="DE655" s="597">
        <v>1</v>
      </c>
      <c r="DF655" s="599">
        <v>0</v>
      </c>
      <c r="DG655" s="599">
        <v>0</v>
      </c>
      <c r="DH655" s="599">
        <v>0</v>
      </c>
      <c r="DI655" s="599">
        <v>0</v>
      </c>
      <c r="DJ655" s="599">
        <v>0</v>
      </c>
      <c r="DK655" s="599">
        <v>0</v>
      </c>
      <c r="DL655" s="599">
        <v>0</v>
      </c>
      <c r="DM655" s="599">
        <v>100</v>
      </c>
      <c r="DN655" s="599">
        <v>0</v>
      </c>
      <c r="DO655" s="599">
        <v>0</v>
      </c>
    </row>
    <row r="656" spans="1:119" ht="13.5" customHeight="1" x14ac:dyDescent="0.2">
      <c r="A656"/>
      <c r="B656" s="324"/>
      <c r="C656" s="592"/>
      <c r="D656" s="827"/>
      <c r="E656" s="601" t="s">
        <v>45</v>
      </c>
      <c r="F656" s="599">
        <v>3.1481481481481479</v>
      </c>
      <c r="G656" s="599">
        <v>19.25925925925926</v>
      </c>
      <c r="H656" s="599">
        <v>24.074074074074073</v>
      </c>
      <c r="I656" s="599">
        <v>14.629629629629628</v>
      </c>
      <c r="J656" s="599">
        <v>5.7407407407407405</v>
      </c>
      <c r="K656" s="599">
        <v>8.7037037037037042</v>
      </c>
      <c r="L656" s="599">
        <v>4.6296296296296298</v>
      </c>
      <c r="M656" s="599">
        <v>5.7407407407407405</v>
      </c>
      <c r="N656" s="599">
        <v>8.1481481481481488</v>
      </c>
      <c r="O656" s="599">
        <v>5.9259259259259265</v>
      </c>
      <c r="P656" s="592"/>
      <c r="Q656" s="827"/>
      <c r="R656" s="597" t="s">
        <v>45</v>
      </c>
      <c r="S656" s="599">
        <v>3.1055900621118013</v>
      </c>
      <c r="T656" s="599">
        <v>16.770186335403729</v>
      </c>
      <c r="U656" s="599">
        <v>22.981366459627328</v>
      </c>
      <c r="V656" s="599">
        <v>16.459627329192546</v>
      </c>
      <c r="W656" s="599">
        <v>7.7639751552795024</v>
      </c>
      <c r="X656" s="599">
        <v>9.9378881987577632</v>
      </c>
      <c r="Y656" s="599">
        <v>4.3478260869565215</v>
      </c>
      <c r="Z656" s="599">
        <v>4.9689440993788816</v>
      </c>
      <c r="AA656" s="599">
        <v>7.4534161490683228</v>
      </c>
      <c r="AB656" s="599">
        <v>6.2111801242236027</v>
      </c>
      <c r="AC656" s="592"/>
      <c r="AD656" s="827"/>
      <c r="AE656" s="597" t="s">
        <v>45</v>
      </c>
      <c r="AF656" s="599">
        <v>3.2110091743119269</v>
      </c>
      <c r="AG656" s="599">
        <v>22.935779816513762</v>
      </c>
      <c r="AH656" s="599">
        <v>25.688073394495415</v>
      </c>
      <c r="AI656" s="599">
        <v>11.926605504587156</v>
      </c>
      <c r="AJ656" s="599">
        <v>2.7522935779816518</v>
      </c>
      <c r="AK656" s="599">
        <v>6.8807339449541285</v>
      </c>
      <c r="AL656" s="599">
        <v>5.0458715596330279</v>
      </c>
      <c r="AM656" s="599">
        <v>6.8807339449541285</v>
      </c>
      <c r="AN656" s="599">
        <v>9.1743119266055047</v>
      </c>
      <c r="AO656" s="599">
        <v>5.5045871559633035</v>
      </c>
      <c r="AP656" s="591"/>
      <c r="AQ656" s="827"/>
      <c r="AR656" s="597" t="s">
        <v>45</v>
      </c>
      <c r="AS656" s="599">
        <v>4.435483870967742</v>
      </c>
      <c r="AT656" s="599">
        <v>25.403225806451612</v>
      </c>
      <c r="AU656" s="599">
        <v>27.419354838709676</v>
      </c>
      <c r="AV656" s="599">
        <v>13.306451612903224</v>
      </c>
      <c r="AW656" s="599">
        <v>2.4193548387096775</v>
      </c>
      <c r="AX656" s="599">
        <v>8.4677419354838701</v>
      </c>
      <c r="AY656" s="599">
        <v>4.838709677419355</v>
      </c>
      <c r="AZ656" s="599">
        <v>4.435483870967742</v>
      </c>
      <c r="BA656" s="599">
        <v>5.6451612903225801</v>
      </c>
      <c r="BB656" s="599">
        <v>3.6290322580645165</v>
      </c>
      <c r="BC656" s="592"/>
      <c r="BD656" s="827"/>
      <c r="BE656" s="597" t="s">
        <v>45</v>
      </c>
      <c r="BF656" s="599">
        <v>2.054794520547945</v>
      </c>
      <c r="BG656" s="599">
        <v>14.04109589041096</v>
      </c>
      <c r="BH656" s="599">
        <v>21.232876712328768</v>
      </c>
      <c r="BI656" s="599">
        <v>15.753424657534246</v>
      </c>
      <c r="BJ656" s="599">
        <v>8.5616438356164384</v>
      </c>
      <c r="BK656" s="599">
        <v>8.9041095890410951</v>
      </c>
      <c r="BL656" s="599">
        <v>4.4520547945205475</v>
      </c>
      <c r="BM656" s="599">
        <v>6.8493150684931505</v>
      </c>
      <c r="BN656" s="599">
        <v>10.273972602739725</v>
      </c>
      <c r="BO656" s="599">
        <v>7.8767123287671232</v>
      </c>
      <c r="BP656"/>
      <c r="BQ656" s="827"/>
      <c r="BR656" s="597" t="s">
        <v>45</v>
      </c>
      <c r="BS656" s="599">
        <v>3.7735849056603774</v>
      </c>
      <c r="BT656" s="599">
        <v>29.245283018867923</v>
      </c>
      <c r="BU656" s="599">
        <v>35.377358490566039</v>
      </c>
      <c r="BV656" s="599">
        <v>12.264150943396226</v>
      </c>
      <c r="BW656" s="599">
        <v>4.2452830188679247</v>
      </c>
      <c r="BX656" s="599">
        <v>7.5471698113207548</v>
      </c>
      <c r="BY656" s="599">
        <v>0.94339622641509435</v>
      </c>
      <c r="BZ656" s="599">
        <v>3.3018867924528301</v>
      </c>
      <c r="CA656" s="599">
        <v>2.358490566037736</v>
      </c>
      <c r="CB656" s="599">
        <v>0.94339622641509435</v>
      </c>
      <c r="CC656" s="592"/>
      <c r="CD656" s="827"/>
      <c r="CE656" s="597" t="s">
        <v>45</v>
      </c>
      <c r="CF656" s="599">
        <v>2.7439024390243905</v>
      </c>
      <c r="CG656" s="599">
        <v>12.804878048780488</v>
      </c>
      <c r="CH656" s="599">
        <v>16.76829268292683</v>
      </c>
      <c r="CI656" s="599">
        <v>16.158536585365855</v>
      </c>
      <c r="CJ656" s="599">
        <v>6.7073170731707323</v>
      </c>
      <c r="CK656" s="599">
        <v>9.4512195121951219</v>
      </c>
      <c r="CL656" s="599">
        <v>7.01219512195122</v>
      </c>
      <c r="CM656" s="599">
        <v>7.3170731707317067</v>
      </c>
      <c r="CN656" s="599">
        <v>11.890243902439025</v>
      </c>
      <c r="CO656" s="599">
        <v>9.1463414634146343</v>
      </c>
      <c r="CP656"/>
      <c r="CQ656" s="827"/>
      <c r="CR656" s="597" t="s">
        <v>45</v>
      </c>
      <c r="CS656" s="599">
        <v>1.5503875968992249</v>
      </c>
      <c r="CT656" s="599">
        <v>12.661498708010335</v>
      </c>
      <c r="CU656" s="599">
        <v>20.155038759689923</v>
      </c>
      <c r="CV656" s="599">
        <v>16.279069767441861</v>
      </c>
      <c r="CW656" s="599">
        <v>5.9431524547803614</v>
      </c>
      <c r="CX656" s="599">
        <v>10.594315245478036</v>
      </c>
      <c r="CY656" s="599">
        <v>5.9431524547803614</v>
      </c>
      <c r="CZ656" s="599">
        <v>7.7519379844961236</v>
      </c>
      <c r="DA656" s="599">
        <v>10.852713178294573</v>
      </c>
      <c r="DB656" s="599">
        <v>8.2687338501292</v>
      </c>
      <c r="DC656" s="592"/>
      <c r="DD656" s="827"/>
      <c r="DE656" s="597" t="s">
        <v>45</v>
      </c>
      <c r="DF656" s="599">
        <v>7.18954248366013</v>
      </c>
      <c r="DG656" s="599">
        <v>35.947712418300654</v>
      </c>
      <c r="DH656" s="599">
        <v>33.986928104575163</v>
      </c>
      <c r="DI656" s="599">
        <v>10.457516339869281</v>
      </c>
      <c r="DJ656" s="599">
        <v>5.2287581699346406</v>
      </c>
      <c r="DK656" s="599">
        <v>3.9215686274509802</v>
      </c>
      <c r="DL656" s="599">
        <v>1.3071895424836601</v>
      </c>
      <c r="DM656" s="599">
        <v>0.65359477124183007</v>
      </c>
      <c r="DN656" s="599">
        <v>1.3071895424836601</v>
      </c>
      <c r="DO656" s="599">
        <v>0</v>
      </c>
    </row>
    <row r="657" spans="1:119" ht="13.5" customHeight="1" x14ac:dyDescent="0.2">
      <c r="A657"/>
      <c r="B657" s="324"/>
      <c r="C657" s="592"/>
      <c r="D657" s="827"/>
      <c r="E657" s="601" t="s">
        <v>33</v>
      </c>
      <c r="F657" s="599">
        <v>1.4245014245014245</v>
      </c>
      <c r="G657" s="599">
        <v>17.378917378917379</v>
      </c>
      <c r="H657" s="599">
        <v>28.490028490028489</v>
      </c>
      <c r="I657" s="599">
        <v>22.507122507122507</v>
      </c>
      <c r="J657" s="599">
        <v>7.1225071225071224</v>
      </c>
      <c r="K657" s="599">
        <v>8.8319088319088319</v>
      </c>
      <c r="L657" s="599">
        <v>2.8490028490028489</v>
      </c>
      <c r="M657" s="599">
        <v>2.2792022792022792</v>
      </c>
      <c r="N657" s="599">
        <v>5.6980056980056979</v>
      </c>
      <c r="O657" s="599">
        <v>3.4188034188034191</v>
      </c>
      <c r="P657" s="592"/>
      <c r="Q657" s="827"/>
      <c r="R657" s="597" t="s">
        <v>33</v>
      </c>
      <c r="S657" s="599">
        <v>1.3392857142857142</v>
      </c>
      <c r="T657" s="599">
        <v>17.857142857142858</v>
      </c>
      <c r="U657" s="599">
        <v>25.892857142857146</v>
      </c>
      <c r="V657" s="599">
        <v>24.553571428571427</v>
      </c>
      <c r="W657" s="599">
        <v>8.9285714285714288</v>
      </c>
      <c r="X657" s="599">
        <v>8.9285714285714288</v>
      </c>
      <c r="Y657" s="599">
        <v>2.6785714285714284</v>
      </c>
      <c r="Z657" s="599">
        <v>1.7857142857142856</v>
      </c>
      <c r="AA657" s="599">
        <v>5.3571428571428568</v>
      </c>
      <c r="AB657" s="599">
        <v>2.6785714285714284</v>
      </c>
      <c r="AC657" s="592"/>
      <c r="AD657" s="827"/>
      <c r="AE657" s="597" t="s">
        <v>33</v>
      </c>
      <c r="AF657" s="599">
        <v>1.5748031496062991</v>
      </c>
      <c r="AG657" s="599">
        <v>16.535433070866144</v>
      </c>
      <c r="AH657" s="599">
        <v>33.070866141732289</v>
      </c>
      <c r="AI657" s="599">
        <v>18.897637795275589</v>
      </c>
      <c r="AJ657" s="599">
        <v>3.9370078740157481</v>
      </c>
      <c r="AK657" s="599">
        <v>8.6614173228346463</v>
      </c>
      <c r="AL657" s="599">
        <v>3.1496062992125982</v>
      </c>
      <c r="AM657" s="599">
        <v>3.1496062992125982</v>
      </c>
      <c r="AN657" s="599">
        <v>6.2992125984251963</v>
      </c>
      <c r="AO657" s="599">
        <v>4.7244094488188972</v>
      </c>
      <c r="AP657" s="591"/>
      <c r="AQ657" s="827"/>
      <c r="AR657" s="597" t="s">
        <v>33</v>
      </c>
      <c r="AS657" s="599">
        <v>2.7397260273972601</v>
      </c>
      <c r="AT657" s="599">
        <v>23.287671232876711</v>
      </c>
      <c r="AU657" s="599">
        <v>31.506849315068493</v>
      </c>
      <c r="AV657" s="599">
        <v>19.17808219178082</v>
      </c>
      <c r="AW657" s="599">
        <v>5.4794520547945202</v>
      </c>
      <c r="AX657" s="599">
        <v>6.8493150684931505</v>
      </c>
      <c r="AY657" s="599">
        <v>2.054794520547945</v>
      </c>
      <c r="AZ657" s="599">
        <v>2.7397260273972601</v>
      </c>
      <c r="BA657" s="599">
        <v>4.7945205479452051</v>
      </c>
      <c r="BB657" s="599">
        <v>1.3698630136986301</v>
      </c>
      <c r="BC657" s="592"/>
      <c r="BD657" s="827"/>
      <c r="BE657" s="597" t="s">
        <v>33</v>
      </c>
      <c r="BF657" s="599">
        <v>0.48780487804878048</v>
      </c>
      <c r="BG657" s="599">
        <v>13.170731707317074</v>
      </c>
      <c r="BH657" s="599">
        <v>26.341463414634148</v>
      </c>
      <c r="BI657" s="599">
        <v>24.878048780487806</v>
      </c>
      <c r="BJ657" s="599">
        <v>8.2926829268292686</v>
      </c>
      <c r="BK657" s="599">
        <v>10.24390243902439</v>
      </c>
      <c r="BL657" s="599">
        <v>3.4146341463414638</v>
      </c>
      <c r="BM657" s="599">
        <v>1.9512195121951219</v>
      </c>
      <c r="BN657" s="599">
        <v>6.3414634146341466</v>
      </c>
      <c r="BO657" s="599">
        <v>4.8780487804878048</v>
      </c>
      <c r="BP657"/>
      <c r="BQ657" s="827"/>
      <c r="BR657" s="597" t="s">
        <v>33</v>
      </c>
      <c r="BS657" s="599">
        <v>0.67567567567567566</v>
      </c>
      <c r="BT657" s="599">
        <v>20.945945945945947</v>
      </c>
      <c r="BU657" s="599">
        <v>37.837837837837839</v>
      </c>
      <c r="BV657" s="599">
        <v>18.918918918918919</v>
      </c>
      <c r="BW657" s="599">
        <v>4.7297297297297298</v>
      </c>
      <c r="BX657" s="599">
        <v>7.4324324324324325</v>
      </c>
      <c r="BY657" s="599">
        <v>1.3513513513513513</v>
      </c>
      <c r="BZ657" s="599">
        <v>1.3513513513513513</v>
      </c>
      <c r="CA657" s="599">
        <v>4.0540540540540544</v>
      </c>
      <c r="CB657" s="599">
        <v>2.7027027027027026</v>
      </c>
      <c r="CC657" s="592"/>
      <c r="CD657" s="827"/>
      <c r="CE657" s="597" t="s">
        <v>33</v>
      </c>
      <c r="CF657" s="599">
        <v>1.9704433497536946</v>
      </c>
      <c r="CG657" s="599">
        <v>14.77832512315271</v>
      </c>
      <c r="CH657" s="599">
        <v>21.674876847290641</v>
      </c>
      <c r="CI657" s="599">
        <v>25.123152709359609</v>
      </c>
      <c r="CJ657" s="599">
        <v>8.8669950738916263</v>
      </c>
      <c r="CK657" s="599">
        <v>9.8522167487684733</v>
      </c>
      <c r="CL657" s="599">
        <v>3.9408866995073892</v>
      </c>
      <c r="CM657" s="599">
        <v>2.9556650246305418</v>
      </c>
      <c r="CN657" s="599">
        <v>6.8965517241379306</v>
      </c>
      <c r="CO657" s="599">
        <v>3.9408866995073892</v>
      </c>
      <c r="CP657"/>
      <c r="CQ657" s="827"/>
      <c r="CR657" s="597" t="s">
        <v>33</v>
      </c>
      <c r="CS657" s="599">
        <v>1.7647058823529411</v>
      </c>
      <c r="CT657" s="599">
        <v>7.0588235294117645</v>
      </c>
      <c r="CU657" s="599">
        <v>15.882352941176469</v>
      </c>
      <c r="CV657" s="599">
        <v>23.52941176470588</v>
      </c>
      <c r="CW657" s="599">
        <v>10.588235294117647</v>
      </c>
      <c r="CX657" s="599">
        <v>14.117647058823529</v>
      </c>
      <c r="CY657" s="599">
        <v>4.7058823529411766</v>
      </c>
      <c r="CZ657" s="599">
        <v>4.117647058823529</v>
      </c>
      <c r="DA657" s="599">
        <v>11.176470588235295</v>
      </c>
      <c r="DB657" s="599">
        <v>7.0588235294117645</v>
      </c>
      <c r="DC657" s="592"/>
      <c r="DD657" s="827"/>
      <c r="DE657" s="597" t="s">
        <v>33</v>
      </c>
      <c r="DF657" s="599">
        <v>1.1049723756906076</v>
      </c>
      <c r="DG657" s="599">
        <v>27.071823204419886</v>
      </c>
      <c r="DH657" s="599">
        <v>40.331491712707184</v>
      </c>
      <c r="DI657" s="599">
        <v>21.546961325966851</v>
      </c>
      <c r="DJ657" s="599">
        <v>3.867403314917127</v>
      </c>
      <c r="DK657" s="599">
        <v>3.867403314917127</v>
      </c>
      <c r="DL657" s="599">
        <v>1.1049723756906076</v>
      </c>
      <c r="DM657" s="599">
        <v>0.55248618784530379</v>
      </c>
      <c r="DN657" s="599">
        <v>0.55248618784530379</v>
      </c>
      <c r="DO657" s="599">
        <v>0</v>
      </c>
    </row>
    <row r="658" spans="1:119" ht="13.5" customHeight="1" x14ac:dyDescent="0.2">
      <c r="A658"/>
      <c r="B658" s="324"/>
      <c r="C658" s="592"/>
      <c r="D658" s="827"/>
      <c r="E658" s="601" t="s">
        <v>34</v>
      </c>
      <c r="F658" s="599">
        <v>1.5151515151515151</v>
      </c>
      <c r="G658" s="599">
        <v>16.391184573002754</v>
      </c>
      <c r="H658" s="599">
        <v>27.685950413223143</v>
      </c>
      <c r="I658" s="599">
        <v>24.517906336088156</v>
      </c>
      <c r="J658" s="599">
        <v>10.330578512396695</v>
      </c>
      <c r="K658" s="599">
        <v>7.8512396694214877</v>
      </c>
      <c r="L658" s="599">
        <v>2.2038567493112948</v>
      </c>
      <c r="M658" s="599">
        <v>2.8925619834710745</v>
      </c>
      <c r="N658" s="599">
        <v>2.8925619834710745</v>
      </c>
      <c r="O658" s="599">
        <v>3.71900826446281</v>
      </c>
      <c r="P658" s="592"/>
      <c r="Q658" s="827"/>
      <c r="R658" s="597" t="s">
        <v>34</v>
      </c>
      <c r="S658" s="599">
        <v>1.2765957446808509</v>
      </c>
      <c r="T658" s="599">
        <v>11.914893617021278</v>
      </c>
      <c r="U658" s="599">
        <v>28.936170212765955</v>
      </c>
      <c r="V658" s="599">
        <v>25.106382978723403</v>
      </c>
      <c r="W658" s="599">
        <v>11.914893617021278</v>
      </c>
      <c r="X658" s="599">
        <v>8.7234042553191493</v>
      </c>
      <c r="Y658" s="599">
        <v>2.7659574468085104</v>
      </c>
      <c r="Z658" s="599">
        <v>3.1914893617021276</v>
      </c>
      <c r="AA658" s="599">
        <v>2.9787234042553195</v>
      </c>
      <c r="AB658" s="599">
        <v>3.1914893617021276</v>
      </c>
      <c r="AC658" s="592"/>
      <c r="AD658" s="827"/>
      <c r="AE658" s="597" t="s">
        <v>34</v>
      </c>
      <c r="AF658" s="599">
        <v>1.953125</v>
      </c>
      <c r="AG658" s="599">
        <v>24.609375</v>
      </c>
      <c r="AH658" s="599">
        <v>25.390625</v>
      </c>
      <c r="AI658" s="599">
        <v>23.4375</v>
      </c>
      <c r="AJ658" s="599">
        <v>7.421875</v>
      </c>
      <c r="AK658" s="599">
        <v>6.25</v>
      </c>
      <c r="AL658" s="599">
        <v>1.171875</v>
      </c>
      <c r="AM658" s="599">
        <v>2.34375</v>
      </c>
      <c r="AN658" s="599">
        <v>2.734375</v>
      </c>
      <c r="AO658" s="599">
        <v>4.6875</v>
      </c>
      <c r="AP658" s="591"/>
      <c r="AQ658" s="827"/>
      <c r="AR658" s="597" t="s">
        <v>34</v>
      </c>
      <c r="AS658" s="599">
        <v>1.639344262295082</v>
      </c>
      <c r="AT658" s="599">
        <v>19.672131147540984</v>
      </c>
      <c r="AU658" s="599">
        <v>29.508196721311474</v>
      </c>
      <c r="AV658" s="599">
        <v>19.344262295081968</v>
      </c>
      <c r="AW658" s="599">
        <v>10.163934426229508</v>
      </c>
      <c r="AX658" s="599">
        <v>6.8852459016393448</v>
      </c>
      <c r="AY658" s="599">
        <v>3.278688524590164</v>
      </c>
      <c r="AZ658" s="599">
        <v>2.2950819672131146</v>
      </c>
      <c r="BA658" s="599">
        <v>2.9508196721311477</v>
      </c>
      <c r="BB658" s="599">
        <v>4.2622950819672125</v>
      </c>
      <c r="BC658" s="592"/>
      <c r="BD658" s="827"/>
      <c r="BE658" s="597" t="s">
        <v>34</v>
      </c>
      <c r="BF658" s="599">
        <v>1.4251781472684086</v>
      </c>
      <c r="BG658" s="599">
        <v>14.014251781472684</v>
      </c>
      <c r="BH658" s="599">
        <v>26.365795724465556</v>
      </c>
      <c r="BI658" s="599">
        <v>28.26603325415677</v>
      </c>
      <c r="BJ658" s="599">
        <v>10.451306413301662</v>
      </c>
      <c r="BK658" s="599">
        <v>8.5510688836104514</v>
      </c>
      <c r="BL658" s="599">
        <v>1.4251781472684086</v>
      </c>
      <c r="BM658" s="599">
        <v>3.3254156769596199</v>
      </c>
      <c r="BN658" s="599">
        <v>2.8503562945368173</v>
      </c>
      <c r="BO658" s="599">
        <v>3.3254156769596199</v>
      </c>
      <c r="BP658"/>
      <c r="BQ658" s="827"/>
      <c r="BR658" s="597" t="s">
        <v>34</v>
      </c>
      <c r="BS658" s="599">
        <v>1.932367149758454</v>
      </c>
      <c r="BT658" s="599">
        <v>19.323671497584542</v>
      </c>
      <c r="BU658" s="599">
        <v>36.231884057971016</v>
      </c>
      <c r="BV658" s="599">
        <v>24.637681159420293</v>
      </c>
      <c r="BW658" s="599">
        <v>7.7294685990338161</v>
      </c>
      <c r="BX658" s="599">
        <v>5.7971014492753623</v>
      </c>
      <c r="BY658" s="599">
        <v>1.4492753623188406</v>
      </c>
      <c r="BZ658" s="599">
        <v>0.96618357487922701</v>
      </c>
      <c r="CA658" s="599">
        <v>1.932367149758454</v>
      </c>
      <c r="CB658" s="599">
        <v>0</v>
      </c>
      <c r="CC658" s="592"/>
      <c r="CD658" s="827"/>
      <c r="CE658" s="597" t="s">
        <v>34</v>
      </c>
      <c r="CF658" s="599">
        <v>1.3487475915221581</v>
      </c>
      <c r="CG658" s="599">
        <v>15.221579961464354</v>
      </c>
      <c r="CH658" s="599">
        <v>24.277456647398843</v>
      </c>
      <c r="CI658" s="599">
        <v>24.470134874759154</v>
      </c>
      <c r="CJ658" s="599">
        <v>11.368015414258188</v>
      </c>
      <c r="CK658" s="599">
        <v>8.6705202312138727</v>
      </c>
      <c r="CL658" s="599">
        <v>2.5048169556840074</v>
      </c>
      <c r="CM658" s="599">
        <v>3.6608863198458574</v>
      </c>
      <c r="CN658" s="599">
        <v>3.2755298651252409</v>
      </c>
      <c r="CO658" s="599">
        <v>5.202312138728324</v>
      </c>
      <c r="CP658"/>
      <c r="CQ658" s="827"/>
      <c r="CR658" s="597" t="s">
        <v>34</v>
      </c>
      <c r="CS658" s="599">
        <v>1.5105740181268883</v>
      </c>
      <c r="CT658" s="599">
        <v>8.761329305135952</v>
      </c>
      <c r="CU658" s="599">
        <v>17.522658610271904</v>
      </c>
      <c r="CV658" s="599">
        <v>22.9607250755287</v>
      </c>
      <c r="CW658" s="599">
        <v>13.897280966767372</v>
      </c>
      <c r="CX658" s="599">
        <v>12.084592145015106</v>
      </c>
      <c r="CY658" s="599">
        <v>4.5317220543806647</v>
      </c>
      <c r="CZ658" s="599">
        <v>5.4380664652567976</v>
      </c>
      <c r="DA658" s="599">
        <v>5.4380664652567976</v>
      </c>
      <c r="DB658" s="599">
        <v>7.8549848942598182</v>
      </c>
      <c r="DC658" s="592"/>
      <c r="DD658" s="827"/>
      <c r="DE658" s="597" t="s">
        <v>34</v>
      </c>
      <c r="DF658" s="599">
        <v>1.5189873417721518</v>
      </c>
      <c r="DG658" s="599">
        <v>22.784810126582279</v>
      </c>
      <c r="DH658" s="599">
        <v>36.202531645569621</v>
      </c>
      <c r="DI658" s="599">
        <v>25.822784810126581</v>
      </c>
      <c r="DJ658" s="599">
        <v>7.3417721518987342</v>
      </c>
      <c r="DK658" s="599">
        <v>4.3037974683544302</v>
      </c>
      <c r="DL658" s="599">
        <v>0.25316455696202533</v>
      </c>
      <c r="DM658" s="599">
        <v>0.75949367088607589</v>
      </c>
      <c r="DN658" s="599">
        <v>0.75949367088607589</v>
      </c>
      <c r="DO658" s="599">
        <v>0.25316455696202533</v>
      </c>
    </row>
    <row r="659" spans="1:119" ht="13.5" customHeight="1" x14ac:dyDescent="0.2">
      <c r="A659"/>
      <c r="B659" s="324"/>
      <c r="C659" s="592"/>
      <c r="D659" s="827"/>
      <c r="E659" s="601" t="s">
        <v>35</v>
      </c>
      <c r="F659" s="599">
        <v>2.5255972696245732</v>
      </c>
      <c r="G659" s="599">
        <v>10.853242320819112</v>
      </c>
      <c r="H659" s="599">
        <v>27.918088737201362</v>
      </c>
      <c r="I659" s="599">
        <v>30.784982935153582</v>
      </c>
      <c r="J659" s="599">
        <v>11.262798634812286</v>
      </c>
      <c r="K659" s="599">
        <v>6.9624573378839596</v>
      </c>
      <c r="L659" s="599">
        <v>2.2525597269624575</v>
      </c>
      <c r="M659" s="599">
        <v>3.0034129692832763</v>
      </c>
      <c r="N659" s="599">
        <v>2.3208191126279862</v>
      </c>
      <c r="O659" s="599">
        <v>2.1160409556313993</v>
      </c>
      <c r="P659" s="592"/>
      <c r="Q659" s="827"/>
      <c r="R659" s="597" t="s">
        <v>35</v>
      </c>
      <c r="S659" s="599">
        <v>1.4130434782608696</v>
      </c>
      <c r="T659" s="599">
        <v>7.608695652173914</v>
      </c>
      <c r="U659" s="599">
        <v>27.717391304347828</v>
      </c>
      <c r="V659" s="599">
        <v>32.5</v>
      </c>
      <c r="W659" s="599">
        <v>12.608695652173912</v>
      </c>
      <c r="X659" s="599">
        <v>8.1521739130434785</v>
      </c>
      <c r="Y659" s="599">
        <v>2.3913043478260869</v>
      </c>
      <c r="Z659" s="599">
        <v>2.5</v>
      </c>
      <c r="AA659" s="599">
        <v>2.9347826086956523</v>
      </c>
      <c r="AB659" s="599">
        <v>2.1739130434782608</v>
      </c>
      <c r="AC659" s="592"/>
      <c r="AD659" s="827"/>
      <c r="AE659" s="597" t="s">
        <v>35</v>
      </c>
      <c r="AF659" s="599">
        <v>4.4036697247706424</v>
      </c>
      <c r="AG659" s="599">
        <v>16.330275229357799</v>
      </c>
      <c r="AH659" s="599">
        <v>28.256880733944957</v>
      </c>
      <c r="AI659" s="599">
        <v>27.889908256880737</v>
      </c>
      <c r="AJ659" s="599">
        <v>8.9908256880733948</v>
      </c>
      <c r="AK659" s="599">
        <v>4.954128440366973</v>
      </c>
      <c r="AL659" s="599">
        <v>2.0183486238532113</v>
      </c>
      <c r="AM659" s="599">
        <v>3.8532110091743119</v>
      </c>
      <c r="AN659" s="599">
        <v>1.2844036697247707</v>
      </c>
      <c r="AO659" s="599">
        <v>2.0183486238532113</v>
      </c>
      <c r="AP659" s="591"/>
      <c r="AQ659" s="827"/>
      <c r="AR659" s="597" t="s">
        <v>35</v>
      </c>
      <c r="AS659" s="599">
        <v>3.2136105860113422</v>
      </c>
      <c r="AT659" s="599">
        <v>12.098298676748582</v>
      </c>
      <c r="AU659" s="599">
        <v>32.892249527410208</v>
      </c>
      <c r="AV659" s="599">
        <v>25.519848771266538</v>
      </c>
      <c r="AW659" s="599">
        <v>10.775047258979207</v>
      </c>
      <c r="AX659" s="599">
        <v>6.0491493383742911</v>
      </c>
      <c r="AY659" s="599">
        <v>2.2684310018903595</v>
      </c>
      <c r="AZ659" s="599">
        <v>2.2684310018903595</v>
      </c>
      <c r="BA659" s="599">
        <v>2.4574669187145557</v>
      </c>
      <c r="BB659" s="599">
        <v>2.4574669187145557</v>
      </c>
      <c r="BC659" s="592"/>
      <c r="BD659" s="827"/>
      <c r="BE659" s="597" t="s">
        <v>35</v>
      </c>
      <c r="BF659" s="599">
        <v>2.1367521367521367</v>
      </c>
      <c r="BG659" s="599">
        <v>10.149572649572649</v>
      </c>
      <c r="BH659" s="599">
        <v>25.106837606837608</v>
      </c>
      <c r="BI659" s="599">
        <v>33.760683760683762</v>
      </c>
      <c r="BJ659" s="599">
        <v>11.538461538461538</v>
      </c>
      <c r="BK659" s="599">
        <v>7.4786324786324787</v>
      </c>
      <c r="BL659" s="599">
        <v>2.2435897435897436</v>
      </c>
      <c r="BM659" s="599">
        <v>3.4188034188034191</v>
      </c>
      <c r="BN659" s="599">
        <v>2.2435897435897436</v>
      </c>
      <c r="BO659" s="599">
        <v>1.9230769230769231</v>
      </c>
      <c r="BP659"/>
      <c r="BQ659" s="827"/>
      <c r="BR659" s="597" t="s">
        <v>35</v>
      </c>
      <c r="BS659" s="599">
        <v>3.8327526132404177</v>
      </c>
      <c r="BT659" s="599">
        <v>17.073170731707318</v>
      </c>
      <c r="BU659" s="599">
        <v>33.10104529616725</v>
      </c>
      <c r="BV659" s="599">
        <v>23.693379790940767</v>
      </c>
      <c r="BW659" s="599">
        <v>9.4076655052264808</v>
      </c>
      <c r="BX659" s="599">
        <v>6.6202090592334493</v>
      </c>
      <c r="BY659" s="599">
        <v>1.3937282229965158</v>
      </c>
      <c r="BZ659" s="599">
        <v>2.0905923344947737</v>
      </c>
      <c r="CA659" s="599">
        <v>2.0905923344947737</v>
      </c>
      <c r="CB659" s="599">
        <v>0.69686411149825789</v>
      </c>
      <c r="CC659" s="592"/>
      <c r="CD659" s="827"/>
      <c r="CE659" s="597" t="s">
        <v>35</v>
      </c>
      <c r="CF659" s="599">
        <v>2.2071307300509337</v>
      </c>
      <c r="CG659" s="599">
        <v>9.3378607809847214</v>
      </c>
      <c r="CH659" s="599">
        <v>26.655348047538201</v>
      </c>
      <c r="CI659" s="599">
        <v>32.512733446519526</v>
      </c>
      <c r="CJ659" s="599">
        <v>11.714770797962649</v>
      </c>
      <c r="CK659" s="599">
        <v>7.0458404074702887</v>
      </c>
      <c r="CL659" s="599">
        <v>2.4617996604414261</v>
      </c>
      <c r="CM659" s="599">
        <v>3.225806451612903</v>
      </c>
      <c r="CN659" s="599">
        <v>2.3769100169779285</v>
      </c>
      <c r="CO659" s="599">
        <v>2.4617996604414261</v>
      </c>
      <c r="CP659"/>
      <c r="CQ659" s="827"/>
      <c r="CR659" s="597" t="s">
        <v>35</v>
      </c>
      <c r="CS659" s="599">
        <v>2.1912350597609564</v>
      </c>
      <c r="CT659" s="599">
        <v>4.5816733067729087</v>
      </c>
      <c r="CU659" s="599">
        <v>19.123505976095618</v>
      </c>
      <c r="CV659" s="599">
        <v>24.701195219123505</v>
      </c>
      <c r="CW659" s="599">
        <v>14.342629482071715</v>
      </c>
      <c r="CX659" s="599">
        <v>11.752988047808765</v>
      </c>
      <c r="CY659" s="599">
        <v>4.1832669322709162</v>
      </c>
      <c r="CZ659" s="599">
        <v>7.569721115537849</v>
      </c>
      <c r="DA659" s="599">
        <v>5.7768924302788838</v>
      </c>
      <c r="DB659" s="599">
        <v>5.7768924302788838</v>
      </c>
      <c r="DC659" s="592"/>
      <c r="DD659" s="827"/>
      <c r="DE659" s="597" t="s">
        <v>35</v>
      </c>
      <c r="DF659" s="599">
        <v>2.6998961578400831</v>
      </c>
      <c r="DG659" s="599">
        <v>14.122533748701974</v>
      </c>
      <c r="DH659" s="599">
        <v>32.50259605399792</v>
      </c>
      <c r="DI659" s="599">
        <v>33.956386292834893</v>
      </c>
      <c r="DJ659" s="599">
        <v>9.657320872274143</v>
      </c>
      <c r="DK659" s="599">
        <v>4.46521287642783</v>
      </c>
      <c r="DL659" s="599">
        <v>1.2461059190031152</v>
      </c>
      <c r="DM659" s="599">
        <v>0.62305295950155759</v>
      </c>
      <c r="DN659" s="599">
        <v>0.51921079958463134</v>
      </c>
      <c r="DO659" s="599">
        <v>0.20768431983385255</v>
      </c>
    </row>
    <row r="660" spans="1:119" ht="13.5" customHeight="1" x14ac:dyDescent="0.2">
      <c r="A660"/>
      <c r="B660" s="324"/>
      <c r="C660" s="592"/>
      <c r="D660" s="827"/>
      <c r="E660" s="601" t="s">
        <v>36</v>
      </c>
      <c r="F660" s="599">
        <v>1.8034036068072135</v>
      </c>
      <c r="G660" s="599">
        <v>8.7122174244348489</v>
      </c>
      <c r="H660" s="599">
        <v>23.749047498094995</v>
      </c>
      <c r="I660" s="599">
        <v>32.283464566929133</v>
      </c>
      <c r="J660" s="599">
        <v>14.097028194056389</v>
      </c>
      <c r="K660" s="599">
        <v>10.388620777241554</v>
      </c>
      <c r="L660" s="599">
        <v>2.2860045720091442</v>
      </c>
      <c r="M660" s="599">
        <v>2.5654051308102619</v>
      </c>
      <c r="N660" s="599">
        <v>2.1844043688087376</v>
      </c>
      <c r="O660" s="599">
        <v>1.9304038608077216</v>
      </c>
      <c r="P660" s="592"/>
      <c r="Q660" s="827"/>
      <c r="R660" s="597" t="s">
        <v>36</v>
      </c>
      <c r="S660" s="599">
        <v>1.5860428231562251</v>
      </c>
      <c r="T660" s="599">
        <v>5.7890563045202219</v>
      </c>
      <c r="U660" s="599">
        <v>20.856463124504362</v>
      </c>
      <c r="V660" s="599">
        <v>33.584456780333063</v>
      </c>
      <c r="W660" s="599">
        <v>16.177636796193497</v>
      </c>
      <c r="X660" s="599">
        <v>12.093576526566217</v>
      </c>
      <c r="Y660" s="599">
        <v>2.8548770816812055</v>
      </c>
      <c r="Z660" s="599">
        <v>2.6169706582077716</v>
      </c>
      <c r="AA660" s="599">
        <v>2.4187153053132437</v>
      </c>
      <c r="AB660" s="599">
        <v>2.0222045995241871</v>
      </c>
      <c r="AC660" s="592"/>
      <c r="AD660" s="827"/>
      <c r="AE660" s="597" t="s">
        <v>36</v>
      </c>
      <c r="AF660" s="599">
        <v>2.1908127208480566</v>
      </c>
      <c r="AG660" s="599">
        <v>13.922261484098941</v>
      </c>
      <c r="AH660" s="599">
        <v>28.904593639575971</v>
      </c>
      <c r="AI660" s="599">
        <v>29.964664310954063</v>
      </c>
      <c r="AJ660" s="599">
        <v>10.3886925795053</v>
      </c>
      <c r="AK660" s="599">
        <v>7.3498233215547701</v>
      </c>
      <c r="AL660" s="599">
        <v>1.2720848056537104</v>
      </c>
      <c r="AM660" s="599">
        <v>2.4734982332155475</v>
      </c>
      <c r="AN660" s="599">
        <v>1.7667844522968199</v>
      </c>
      <c r="AO660" s="599">
        <v>1.7667844522968199</v>
      </c>
      <c r="AP660" s="591"/>
      <c r="AQ660" s="827"/>
      <c r="AR660" s="597" t="s">
        <v>36</v>
      </c>
      <c r="AS660" s="599">
        <v>2.68857356235997</v>
      </c>
      <c r="AT660" s="599">
        <v>11.202389843166543</v>
      </c>
      <c r="AU660" s="599">
        <v>26.736370425690815</v>
      </c>
      <c r="AV660" s="599">
        <v>28.827483196415237</v>
      </c>
      <c r="AW660" s="599">
        <v>12.247946228528752</v>
      </c>
      <c r="AX660" s="599">
        <v>8.7378640776699026</v>
      </c>
      <c r="AY660" s="599">
        <v>2.4645257654966395</v>
      </c>
      <c r="AZ660" s="599">
        <v>2.68857356235997</v>
      </c>
      <c r="BA660" s="599">
        <v>2.0911127707244215</v>
      </c>
      <c r="BB660" s="599">
        <v>2.315160567587752</v>
      </c>
      <c r="BC660" s="592"/>
      <c r="BD660" s="827"/>
      <c r="BE660" s="597" t="s">
        <v>36</v>
      </c>
      <c r="BF660" s="599">
        <v>1.3471901462663587</v>
      </c>
      <c r="BG660" s="599">
        <v>7.4287913779830639</v>
      </c>
      <c r="BH660" s="599">
        <v>22.209391839876826</v>
      </c>
      <c r="BI660" s="599">
        <v>34.064665127020788</v>
      </c>
      <c r="BJ660" s="599">
        <v>15.050038491147037</v>
      </c>
      <c r="BK660" s="599">
        <v>11.239414934565051</v>
      </c>
      <c r="BL660" s="599">
        <v>2.1939953810623556</v>
      </c>
      <c r="BM660" s="599">
        <v>2.501924557351809</v>
      </c>
      <c r="BN660" s="599">
        <v>2.2324865280985371</v>
      </c>
      <c r="BO660" s="599">
        <v>1.7321016166281753</v>
      </c>
      <c r="BP660"/>
      <c r="BQ660" s="827"/>
      <c r="BR660" s="597" t="s">
        <v>36</v>
      </c>
      <c r="BS660" s="599">
        <v>1.859504132231405</v>
      </c>
      <c r="BT660" s="599">
        <v>15.909090909090908</v>
      </c>
      <c r="BU660" s="599">
        <v>30.578512396694212</v>
      </c>
      <c r="BV660" s="599">
        <v>27.685950413223143</v>
      </c>
      <c r="BW660" s="599">
        <v>10.12396694214876</v>
      </c>
      <c r="BX660" s="599">
        <v>7.2314049586776852</v>
      </c>
      <c r="BY660" s="599">
        <v>1.2396694214876034</v>
      </c>
      <c r="BZ660" s="599">
        <v>2.2727272727272729</v>
      </c>
      <c r="CA660" s="599">
        <v>2.6859504132231407</v>
      </c>
      <c r="CB660" s="599">
        <v>0.41322314049586778</v>
      </c>
      <c r="CC660" s="592"/>
      <c r="CD660" s="827"/>
      <c r="CE660" s="597" t="s">
        <v>36</v>
      </c>
      <c r="CF660" s="599">
        <v>1.7955401100492325</v>
      </c>
      <c r="CG660" s="599">
        <v>7.7034462785983209</v>
      </c>
      <c r="CH660" s="599">
        <v>22.791775267883001</v>
      </c>
      <c r="CI660" s="599">
        <v>32.927888792354473</v>
      </c>
      <c r="CJ660" s="599">
        <v>14.653924123950187</v>
      </c>
      <c r="CK660" s="599">
        <v>10.83116130900666</v>
      </c>
      <c r="CL660" s="599">
        <v>2.4326672458731537</v>
      </c>
      <c r="CM660" s="599">
        <v>2.6064291920069502</v>
      </c>
      <c r="CN660" s="599">
        <v>2.114103677961193</v>
      </c>
      <c r="CO660" s="599">
        <v>2.1430640023168261</v>
      </c>
      <c r="CP660"/>
      <c r="CQ660" s="827"/>
      <c r="CR660" s="597" t="s">
        <v>36</v>
      </c>
      <c r="CS660" s="599">
        <v>1.9298245614035088</v>
      </c>
      <c r="CT660" s="599">
        <v>4.8245614035087714</v>
      </c>
      <c r="CU660" s="599">
        <v>16.842105263157894</v>
      </c>
      <c r="CV660" s="599">
        <v>24.82456140350877</v>
      </c>
      <c r="CW660" s="599">
        <v>15.350877192982457</v>
      </c>
      <c r="CX660" s="599">
        <v>14.385964912280702</v>
      </c>
      <c r="CY660" s="599">
        <v>4.2105263157894735</v>
      </c>
      <c r="CZ660" s="599">
        <v>6.140350877192982</v>
      </c>
      <c r="DA660" s="599">
        <v>5.7017543859649118</v>
      </c>
      <c r="DB660" s="599">
        <v>5.7894736842105265</v>
      </c>
      <c r="DC660" s="592"/>
      <c r="DD660" s="827"/>
      <c r="DE660" s="597" t="s">
        <v>36</v>
      </c>
      <c r="DF660" s="599">
        <v>1.7518770110833037</v>
      </c>
      <c r="DG660" s="599">
        <v>10.296746514122274</v>
      </c>
      <c r="DH660" s="599">
        <v>26.56417590275295</v>
      </c>
      <c r="DI660" s="599">
        <v>35.323560958169473</v>
      </c>
      <c r="DJ660" s="599">
        <v>13.585984983911334</v>
      </c>
      <c r="DK660" s="599">
        <v>8.7593850554165176</v>
      </c>
      <c r="DL660" s="599">
        <v>1.5016088666428316</v>
      </c>
      <c r="DM660" s="599">
        <v>1.1083303539506615</v>
      </c>
      <c r="DN660" s="599">
        <v>0.75080443332141578</v>
      </c>
      <c r="DO660" s="599">
        <v>0.3575259206292456</v>
      </c>
    </row>
    <row r="661" spans="1:119" ht="13.5" customHeight="1" x14ac:dyDescent="0.2">
      <c r="A661"/>
      <c r="B661" s="324"/>
      <c r="C661" s="592"/>
      <c r="D661" s="827"/>
      <c r="E661" s="601" t="s">
        <v>37</v>
      </c>
      <c r="F661" s="599">
        <v>2.2333777276918347</v>
      </c>
      <c r="G661" s="599">
        <v>5.8190759143530375</v>
      </c>
      <c r="H661" s="599">
        <v>18.112898268620018</v>
      </c>
      <c r="I661" s="599">
        <v>31.625858006351809</v>
      </c>
      <c r="J661" s="599">
        <v>17.47771744698289</v>
      </c>
      <c r="K661" s="599">
        <v>13.717856776969573</v>
      </c>
      <c r="L661" s="599">
        <v>4.0979407847556608</v>
      </c>
      <c r="M661" s="599">
        <v>3.2476180719188603</v>
      </c>
      <c r="N661" s="599">
        <v>2.1821534678823888</v>
      </c>
      <c r="O661" s="599">
        <v>1.4855035344739269</v>
      </c>
      <c r="P661" s="592"/>
      <c r="Q661" s="827"/>
      <c r="R661" s="597" t="s">
        <v>37</v>
      </c>
      <c r="S661" s="599">
        <v>2.1650659286993323</v>
      </c>
      <c r="T661" s="599">
        <v>3.7766563568289104</v>
      </c>
      <c r="U661" s="599">
        <v>14.29269086765424</v>
      </c>
      <c r="V661" s="599">
        <v>31.889956047533779</v>
      </c>
      <c r="W661" s="599">
        <v>19.241412990395574</v>
      </c>
      <c r="X661" s="599">
        <v>15.48103532475989</v>
      </c>
      <c r="Y661" s="599">
        <v>5.0952303434803845</v>
      </c>
      <c r="Z661" s="599">
        <v>3.9557219599544196</v>
      </c>
      <c r="AA661" s="599">
        <v>2.4255249877909817</v>
      </c>
      <c r="AB661" s="599">
        <v>1.6767051929024908</v>
      </c>
      <c r="AC661" s="592"/>
      <c r="AD661" s="827"/>
      <c r="AE661" s="597" t="s">
        <v>37</v>
      </c>
      <c r="AF661" s="599">
        <v>2.3493642896627973</v>
      </c>
      <c r="AG661" s="599">
        <v>9.2868988391376437</v>
      </c>
      <c r="AH661" s="599">
        <v>24.599226091763406</v>
      </c>
      <c r="AI661" s="599">
        <v>31.177446102819239</v>
      </c>
      <c r="AJ661" s="599">
        <v>14.483139856274185</v>
      </c>
      <c r="AK661" s="599">
        <v>10.724156992813709</v>
      </c>
      <c r="AL661" s="599">
        <v>2.4046434494195692</v>
      </c>
      <c r="AM661" s="599">
        <v>2.0453289110005528</v>
      </c>
      <c r="AN661" s="599">
        <v>1.7689331122166942</v>
      </c>
      <c r="AO661" s="599">
        <v>1.1608623548922055</v>
      </c>
      <c r="AP661" s="591"/>
      <c r="AQ661" s="827"/>
      <c r="AR661" s="597" t="s">
        <v>37</v>
      </c>
      <c r="AS661" s="599">
        <v>2.6334519572953736</v>
      </c>
      <c r="AT661" s="599">
        <v>8.469750889679716</v>
      </c>
      <c r="AU661" s="599">
        <v>20.498220640569397</v>
      </c>
      <c r="AV661" s="599">
        <v>31.138790035587188</v>
      </c>
      <c r="AW661" s="599">
        <v>15.017793594306051</v>
      </c>
      <c r="AX661" s="599">
        <v>11.494661921708186</v>
      </c>
      <c r="AY661" s="599">
        <v>3.4875444839857654</v>
      </c>
      <c r="AZ661" s="599">
        <v>3.2384341637010676</v>
      </c>
      <c r="BA661" s="599">
        <v>2.3843416370106763</v>
      </c>
      <c r="BB661" s="599">
        <v>1.6370106761565837</v>
      </c>
      <c r="BC661" s="592"/>
      <c r="BD661" s="827"/>
      <c r="BE661" s="597" t="s">
        <v>37</v>
      </c>
      <c r="BF661" s="599">
        <v>2.0716443677168752</v>
      </c>
      <c r="BG661" s="599">
        <v>4.747518342684506</v>
      </c>
      <c r="BH661" s="599">
        <v>17.148611710545243</v>
      </c>
      <c r="BI661" s="599">
        <v>31.822759315206444</v>
      </c>
      <c r="BJ661" s="599">
        <v>18.472162278808803</v>
      </c>
      <c r="BK661" s="599">
        <v>14.616601927780176</v>
      </c>
      <c r="BL661" s="599">
        <v>4.3446986045173359</v>
      </c>
      <c r="BM661" s="599">
        <v>3.2513307437778733</v>
      </c>
      <c r="BN661" s="599">
        <v>2.1004172061573878</v>
      </c>
      <c r="BO661" s="599">
        <v>1.4242555028053518</v>
      </c>
      <c r="BP661"/>
      <c r="BQ661" s="827"/>
      <c r="BR661" s="597" t="s">
        <v>37</v>
      </c>
      <c r="BS661" s="599">
        <v>2.4489795918367347</v>
      </c>
      <c r="BT661" s="599">
        <v>10.476190476190476</v>
      </c>
      <c r="BU661" s="599">
        <v>24.081632653061224</v>
      </c>
      <c r="BV661" s="599">
        <v>31.15646258503401</v>
      </c>
      <c r="BW661" s="599">
        <v>13.333333333333334</v>
      </c>
      <c r="BX661" s="599">
        <v>9.5238095238095237</v>
      </c>
      <c r="BY661" s="599">
        <v>3.1292517006802725</v>
      </c>
      <c r="BZ661" s="599">
        <v>2.3129251700680271</v>
      </c>
      <c r="CA661" s="599">
        <v>1.7687074829931975</v>
      </c>
      <c r="CB661" s="599">
        <v>1.7687074829931975</v>
      </c>
      <c r="CC661" s="592"/>
      <c r="CD661" s="827"/>
      <c r="CE661" s="597" t="s">
        <v>37</v>
      </c>
      <c r="CF661" s="599">
        <v>2.2158209616662972</v>
      </c>
      <c r="CG661" s="599">
        <v>5.4398404608907605</v>
      </c>
      <c r="CH661" s="599">
        <v>17.626855750055395</v>
      </c>
      <c r="CI661" s="599">
        <v>31.664081542211392</v>
      </c>
      <c r="CJ661" s="599">
        <v>17.815200531797032</v>
      </c>
      <c r="CK661" s="599">
        <v>14.059384001772656</v>
      </c>
      <c r="CL661" s="599">
        <v>4.176822512740971</v>
      </c>
      <c r="CM661" s="599">
        <v>3.323731442499446</v>
      </c>
      <c r="CN661" s="599">
        <v>2.2158209616662972</v>
      </c>
      <c r="CO661" s="599">
        <v>1.4624418346997563</v>
      </c>
      <c r="CP661"/>
      <c r="CQ661" s="827"/>
      <c r="CR661" s="597" t="s">
        <v>37</v>
      </c>
      <c r="CS661" s="599">
        <v>2.7105921601334444</v>
      </c>
      <c r="CT661" s="599">
        <v>3.8782318598832362</v>
      </c>
      <c r="CU661" s="599">
        <v>11.759799833194329</v>
      </c>
      <c r="CV661" s="599">
        <v>25.18765638031693</v>
      </c>
      <c r="CW661" s="599">
        <v>16.221851542952457</v>
      </c>
      <c r="CX661" s="599">
        <v>15.721434528773978</v>
      </c>
      <c r="CY661" s="599">
        <v>6.6722268557130944</v>
      </c>
      <c r="CZ661" s="599">
        <v>6.8807339449541285</v>
      </c>
      <c r="DA661" s="599">
        <v>6.4220183486238538</v>
      </c>
      <c r="DB661" s="599">
        <v>4.5454545454545459</v>
      </c>
      <c r="DC661" s="592"/>
      <c r="DD661" s="827"/>
      <c r="DE661" s="597" t="s">
        <v>37</v>
      </c>
      <c r="DF661" s="599">
        <v>2.0779573543392638</v>
      </c>
      <c r="DG661" s="599">
        <v>6.451174792883335</v>
      </c>
      <c r="DH661" s="599">
        <v>20.181991036262392</v>
      </c>
      <c r="DI661" s="599">
        <v>33.722667391009097</v>
      </c>
      <c r="DJ661" s="599">
        <v>17.886730952057587</v>
      </c>
      <c r="DK661" s="599">
        <v>13.06532663316583</v>
      </c>
      <c r="DL661" s="599">
        <v>3.259540947983159</v>
      </c>
      <c r="DM661" s="599">
        <v>2.0643759337226673</v>
      </c>
      <c r="DN661" s="599">
        <v>0.80130381637919335</v>
      </c>
      <c r="DO661" s="599">
        <v>0.48893114219747386</v>
      </c>
    </row>
    <row r="662" spans="1:119" ht="13.5" customHeight="1" x14ac:dyDescent="0.2">
      <c r="A662"/>
      <c r="B662" s="324"/>
      <c r="C662" s="592"/>
      <c r="D662" s="827"/>
      <c r="E662" s="601" t="s">
        <v>38</v>
      </c>
      <c r="F662" s="599">
        <v>2.1194605009633909</v>
      </c>
      <c r="G662" s="599">
        <v>2.7697495183044314</v>
      </c>
      <c r="H662" s="599">
        <v>11.903901734104046</v>
      </c>
      <c r="I662" s="599">
        <v>27.980491329479769</v>
      </c>
      <c r="J662" s="599">
        <v>19.352119460500962</v>
      </c>
      <c r="K662" s="599">
        <v>19.039017341040463</v>
      </c>
      <c r="L662" s="599">
        <v>7.1351156069364166</v>
      </c>
      <c r="M662" s="599">
        <v>5.3709055876685934</v>
      </c>
      <c r="N662" s="599">
        <v>2.7215799614643545</v>
      </c>
      <c r="O662" s="599">
        <v>1.6076589595375723</v>
      </c>
      <c r="P662" s="592"/>
      <c r="Q662" s="827"/>
      <c r="R662" s="597" t="s">
        <v>38</v>
      </c>
      <c r="S662" s="599">
        <v>2.0981087470449173</v>
      </c>
      <c r="T662" s="599">
        <v>1.4578408195429473</v>
      </c>
      <c r="U662" s="599">
        <v>8.6189913317572895</v>
      </c>
      <c r="V662" s="599">
        <v>24.81284475965327</v>
      </c>
      <c r="W662" s="599">
        <v>20.399921197793539</v>
      </c>
      <c r="X662" s="599">
        <v>22.29117415287628</v>
      </c>
      <c r="Y662" s="599">
        <v>8.9243498817966902</v>
      </c>
      <c r="Z662" s="599">
        <v>6.5110323089046487</v>
      </c>
      <c r="AA662" s="599">
        <v>3.0929866036249014</v>
      </c>
      <c r="AB662" s="599">
        <v>1.7927501970055164</v>
      </c>
      <c r="AC662" s="592"/>
      <c r="AD662" s="827"/>
      <c r="AE662" s="597" t="s">
        <v>38</v>
      </c>
      <c r="AF662" s="599">
        <v>2.1530359355638167</v>
      </c>
      <c r="AG662" s="599">
        <v>4.8327137546468402</v>
      </c>
      <c r="AH662" s="599">
        <v>17.069392812887237</v>
      </c>
      <c r="AI662" s="599">
        <v>32.961586121437428</v>
      </c>
      <c r="AJ662" s="599">
        <v>17.704460966542751</v>
      </c>
      <c r="AK662" s="599">
        <v>13.925030978934325</v>
      </c>
      <c r="AL662" s="599">
        <v>4.3215613382899631</v>
      </c>
      <c r="AM662" s="599">
        <v>3.578066914498141</v>
      </c>
      <c r="AN662" s="599">
        <v>2.1375464684014869</v>
      </c>
      <c r="AO662" s="599">
        <v>1.3166047087980173</v>
      </c>
      <c r="AP662" s="591"/>
      <c r="AQ662" s="827"/>
      <c r="AR662" s="597" t="s">
        <v>38</v>
      </c>
      <c r="AS662" s="599">
        <v>2.2887323943661975</v>
      </c>
      <c r="AT662" s="599">
        <v>4.0744466800804835</v>
      </c>
      <c r="AU662" s="599">
        <v>15.643863179074447</v>
      </c>
      <c r="AV662" s="599">
        <v>28.621730382293762</v>
      </c>
      <c r="AW662" s="599">
        <v>18.30985915492958</v>
      </c>
      <c r="AX662" s="599">
        <v>15.970824949698189</v>
      </c>
      <c r="AY662" s="599">
        <v>5.8098591549295771</v>
      </c>
      <c r="AZ662" s="599">
        <v>4.5774647887323949</v>
      </c>
      <c r="BA662" s="599">
        <v>2.9175050301810868</v>
      </c>
      <c r="BB662" s="599">
        <v>1.7857142857142856</v>
      </c>
      <c r="BC662" s="592"/>
      <c r="BD662" s="827"/>
      <c r="BE662" s="597" t="s">
        <v>38</v>
      </c>
      <c r="BF662" s="599">
        <v>2.0661811272957569</v>
      </c>
      <c r="BG662" s="599">
        <v>2.3590880303989867</v>
      </c>
      <c r="BH662" s="599">
        <v>10.726725775807473</v>
      </c>
      <c r="BI662" s="599">
        <v>27.778657378087395</v>
      </c>
      <c r="BJ662" s="599">
        <v>19.680177327422417</v>
      </c>
      <c r="BK662" s="599">
        <v>20.004749841671945</v>
      </c>
      <c r="BL662" s="599">
        <v>7.5522482583913861</v>
      </c>
      <c r="BM662" s="599">
        <v>5.620645978467385</v>
      </c>
      <c r="BN662" s="599">
        <v>2.6599113362887903</v>
      </c>
      <c r="BO662" s="599">
        <v>1.551614946168461</v>
      </c>
      <c r="BP662"/>
      <c r="BQ662" s="827"/>
      <c r="BR662" s="597" t="s">
        <v>38</v>
      </c>
      <c r="BS662" s="599">
        <v>2.0785219399538106</v>
      </c>
      <c r="BT662" s="599">
        <v>6.9284064665127012</v>
      </c>
      <c r="BU662" s="599">
        <v>18.360277136258659</v>
      </c>
      <c r="BV662" s="599">
        <v>28.175519630484992</v>
      </c>
      <c r="BW662" s="599">
        <v>16.51270207852194</v>
      </c>
      <c r="BX662" s="599">
        <v>15.011547344110854</v>
      </c>
      <c r="BY662" s="599">
        <v>5.4272517321016167</v>
      </c>
      <c r="BZ662" s="599">
        <v>3.9260969976905313</v>
      </c>
      <c r="CA662" s="599">
        <v>2.7713625866050808</v>
      </c>
      <c r="CB662" s="599">
        <v>0.80831408775981528</v>
      </c>
      <c r="CC662" s="592"/>
      <c r="CD662" s="827"/>
      <c r="CE662" s="597" t="s">
        <v>38</v>
      </c>
      <c r="CF662" s="599">
        <v>2.121712615931902</v>
      </c>
      <c r="CG662" s="599">
        <v>2.5409731927328165</v>
      </c>
      <c r="CH662" s="599">
        <v>11.548723160970651</v>
      </c>
      <c r="CI662" s="599">
        <v>27.969762419006479</v>
      </c>
      <c r="CJ662" s="599">
        <v>19.508321687206202</v>
      </c>
      <c r="CK662" s="599">
        <v>19.260576800914748</v>
      </c>
      <c r="CL662" s="599">
        <v>7.2290687333248629</v>
      </c>
      <c r="CM662" s="599">
        <v>5.4503874984118923</v>
      </c>
      <c r="CN662" s="599">
        <v>2.7188413162241138</v>
      </c>
      <c r="CO662" s="599">
        <v>1.6516325752763308</v>
      </c>
      <c r="CP662"/>
      <c r="CQ662" s="827"/>
      <c r="CR662" s="597" t="s">
        <v>38</v>
      </c>
      <c r="CS662" s="599">
        <v>1.9625881631401412</v>
      </c>
      <c r="CT662" s="599">
        <v>1.5946028825513645</v>
      </c>
      <c r="CU662" s="599">
        <v>8.1570070530512115</v>
      </c>
      <c r="CV662" s="599">
        <v>21.251149954001843</v>
      </c>
      <c r="CW662" s="599">
        <v>17.387304507819685</v>
      </c>
      <c r="CX662" s="599">
        <v>18.368598589389759</v>
      </c>
      <c r="CY662" s="599">
        <v>9.9356025758969633</v>
      </c>
      <c r="CZ662" s="599">
        <v>9.9969334559950944</v>
      </c>
      <c r="DA662" s="599">
        <v>6.378411530205458</v>
      </c>
      <c r="DB662" s="599">
        <v>4.9678012879484816</v>
      </c>
      <c r="DC662" s="592"/>
      <c r="DD662" s="827"/>
      <c r="DE662" s="597" t="s">
        <v>38</v>
      </c>
      <c r="DF662" s="599">
        <v>2.157788267026298</v>
      </c>
      <c r="DG662" s="599">
        <v>3.056866711620589</v>
      </c>
      <c r="DH662" s="599">
        <v>12.819360155840265</v>
      </c>
      <c r="DI662" s="599">
        <v>29.624634749381883</v>
      </c>
      <c r="DJ662" s="599">
        <v>19.832172023675732</v>
      </c>
      <c r="DK662" s="599">
        <v>19.202817112459726</v>
      </c>
      <c r="DL662" s="599">
        <v>6.4508878399640368</v>
      </c>
      <c r="DM662" s="599">
        <v>4.2406533303364053</v>
      </c>
      <c r="DN662" s="599">
        <v>1.8281261706750582</v>
      </c>
      <c r="DO662" s="599">
        <v>0.78669363902000455</v>
      </c>
    </row>
    <row r="663" spans="1:119" ht="13.5" customHeight="1" x14ac:dyDescent="0.2">
      <c r="A663"/>
      <c r="B663" s="324"/>
      <c r="C663" s="592"/>
      <c r="D663" s="827"/>
      <c r="E663" s="601" t="s">
        <v>39</v>
      </c>
      <c r="F663" s="599">
        <v>2.4201876880247855</v>
      </c>
      <c r="G663" s="599">
        <v>1.243769925014593</v>
      </c>
      <c r="H663" s="599">
        <v>6.0572044362624045</v>
      </c>
      <c r="I663" s="599">
        <v>20.061963989044049</v>
      </c>
      <c r="J663" s="599">
        <v>18.687979884154281</v>
      </c>
      <c r="K663" s="599">
        <v>21.718827174352295</v>
      </c>
      <c r="L663" s="599">
        <v>11.80009878317094</v>
      </c>
      <c r="M663" s="599">
        <v>10.268959633604238</v>
      </c>
      <c r="N663" s="599">
        <v>5.23550805980872</v>
      </c>
      <c r="O663" s="599">
        <v>2.5055004265636929</v>
      </c>
      <c r="P663" s="592"/>
      <c r="Q663" s="827"/>
      <c r="R663" s="597" t="s">
        <v>39</v>
      </c>
      <c r="S663" s="599">
        <v>2.2054783768934936</v>
      </c>
      <c r="T663" s="599">
        <v>0.57295345734243774</v>
      </c>
      <c r="U663" s="599">
        <v>3.6260890040028255</v>
      </c>
      <c r="V663" s="599">
        <v>15.391256573267404</v>
      </c>
      <c r="W663" s="599">
        <v>18.067655600031397</v>
      </c>
      <c r="X663" s="599">
        <v>23.263480103602543</v>
      </c>
      <c r="Y663" s="599">
        <v>14.221803626089006</v>
      </c>
      <c r="Z663" s="599">
        <v>13.020955968919237</v>
      </c>
      <c r="AA663" s="599">
        <v>6.7655600031394716</v>
      </c>
      <c r="AB663" s="599">
        <v>2.8647672867121892</v>
      </c>
      <c r="AC663" s="592"/>
      <c r="AD663" s="827"/>
      <c r="AE663" s="597" t="s">
        <v>39</v>
      </c>
      <c r="AF663" s="599">
        <v>2.7072402938090239</v>
      </c>
      <c r="AG663" s="599">
        <v>2.1406086044071353</v>
      </c>
      <c r="AH663" s="599">
        <v>9.3074501573976907</v>
      </c>
      <c r="AI663" s="599">
        <v>26.306400839454351</v>
      </c>
      <c r="AJ663" s="599">
        <v>19.517313746065057</v>
      </c>
      <c r="AK663" s="599">
        <v>19.653725078698848</v>
      </c>
      <c r="AL663" s="599">
        <v>8.5624344176285412</v>
      </c>
      <c r="AM663" s="599">
        <v>6.5897166841552988</v>
      </c>
      <c r="AN663" s="599">
        <v>3.1899265477439669</v>
      </c>
      <c r="AO663" s="599">
        <v>2.0251836306400839</v>
      </c>
      <c r="AP663" s="591"/>
      <c r="AQ663" s="827"/>
      <c r="AR663" s="597" t="s">
        <v>39</v>
      </c>
      <c r="AS663" s="599">
        <v>2.7189605389797884</v>
      </c>
      <c r="AT663" s="599">
        <v>2.2136669874879691</v>
      </c>
      <c r="AU663" s="599">
        <v>8.7102983638113578</v>
      </c>
      <c r="AV663" s="599">
        <v>22.545717035611165</v>
      </c>
      <c r="AW663" s="599">
        <v>17.492781520692972</v>
      </c>
      <c r="AX663" s="599">
        <v>20.235803657362851</v>
      </c>
      <c r="AY663" s="599">
        <v>10.226179018286814</v>
      </c>
      <c r="AZ663" s="599">
        <v>9.023099133782484</v>
      </c>
      <c r="BA663" s="599">
        <v>4.2829643888354187</v>
      </c>
      <c r="BB663" s="599">
        <v>2.5505293551491821</v>
      </c>
      <c r="BC663" s="592"/>
      <c r="BD663" s="827"/>
      <c r="BE663" s="597" t="s">
        <v>39</v>
      </c>
      <c r="BF663" s="599">
        <v>2.3516422853988406</v>
      </c>
      <c r="BG663" s="599">
        <v>1.0212531051614684</v>
      </c>
      <c r="BH663" s="599">
        <v>5.4485233232128065</v>
      </c>
      <c r="BI663" s="599">
        <v>19.492133590946729</v>
      </c>
      <c r="BJ663" s="599">
        <v>18.962186033673749</v>
      </c>
      <c r="BK663" s="599">
        <v>22.059067071487718</v>
      </c>
      <c r="BL663" s="599">
        <v>12.161192382003865</v>
      </c>
      <c r="BM663" s="599">
        <v>10.55478884902015</v>
      </c>
      <c r="BN663" s="599">
        <v>5.4540436102677337</v>
      </c>
      <c r="BO663" s="599">
        <v>2.4951697488269389</v>
      </c>
      <c r="BP663"/>
      <c r="BQ663" s="827"/>
      <c r="BR663" s="597" t="s">
        <v>39</v>
      </c>
      <c r="BS663" s="599">
        <v>2.8004667444574096</v>
      </c>
      <c r="BT663" s="599">
        <v>2.8004667444574096</v>
      </c>
      <c r="BU663" s="599">
        <v>10.501750291715286</v>
      </c>
      <c r="BV663" s="599">
        <v>23.570595099183198</v>
      </c>
      <c r="BW663" s="599">
        <v>17.736289381563594</v>
      </c>
      <c r="BX663" s="599">
        <v>19.019836639439909</v>
      </c>
      <c r="BY663" s="599">
        <v>10.501750291715286</v>
      </c>
      <c r="BZ663" s="599">
        <v>7.8179696616102685</v>
      </c>
      <c r="CA663" s="599">
        <v>3.9673278879813303</v>
      </c>
      <c r="CB663" s="599">
        <v>1.2835472578763127</v>
      </c>
      <c r="CC663" s="592"/>
      <c r="CD663" s="827"/>
      <c r="CE663" s="597" t="s">
        <v>39</v>
      </c>
      <c r="CF663" s="599">
        <v>2.4049687120575323</v>
      </c>
      <c r="CG663" s="599">
        <v>1.1814700663117585</v>
      </c>
      <c r="CH663" s="599">
        <v>5.8793312786027832</v>
      </c>
      <c r="CI663" s="599">
        <v>19.921546651723173</v>
      </c>
      <c r="CJ663" s="599">
        <v>18.726067058933406</v>
      </c>
      <c r="CK663" s="599">
        <v>21.826842252731858</v>
      </c>
      <c r="CL663" s="599">
        <v>11.852059400392266</v>
      </c>
      <c r="CM663" s="599">
        <v>10.367049593723731</v>
      </c>
      <c r="CN663" s="599">
        <v>5.2862613243672367</v>
      </c>
      <c r="CO663" s="599">
        <v>2.5544036611562531</v>
      </c>
      <c r="CP663"/>
      <c r="CQ663" s="827"/>
      <c r="CR663" s="597" t="s">
        <v>39</v>
      </c>
      <c r="CS663" s="599">
        <v>2.31860338243317</v>
      </c>
      <c r="CT663" s="599">
        <v>0.76377523186033824</v>
      </c>
      <c r="CU663" s="599">
        <v>4.5553737043098748</v>
      </c>
      <c r="CV663" s="599">
        <v>13.693398799781779</v>
      </c>
      <c r="CW663" s="599">
        <v>14.975450081833062</v>
      </c>
      <c r="CX663" s="599">
        <v>18.985270049099835</v>
      </c>
      <c r="CY663" s="599">
        <v>13.584288052373159</v>
      </c>
      <c r="CZ663" s="599">
        <v>14.048008728859793</v>
      </c>
      <c r="DA663" s="599">
        <v>9.710856519367157</v>
      </c>
      <c r="DB663" s="599">
        <v>7.3649754500818325</v>
      </c>
      <c r="DC663" s="592"/>
      <c r="DD663" s="827"/>
      <c r="DE663" s="597" t="s">
        <v>39</v>
      </c>
      <c r="DF663" s="599">
        <v>2.4402042461703846</v>
      </c>
      <c r="DG663" s="599">
        <v>1.3383499059392636</v>
      </c>
      <c r="DH663" s="599">
        <v>6.3531308787960219</v>
      </c>
      <c r="DI663" s="599">
        <v>21.316850309056708</v>
      </c>
      <c r="DJ663" s="599">
        <v>19.419510884170922</v>
      </c>
      <c r="DK663" s="599">
        <v>22.257457672668636</v>
      </c>
      <c r="DL663" s="599">
        <v>11.448535339962376</v>
      </c>
      <c r="DM663" s="599">
        <v>9.5243214189733951</v>
      </c>
      <c r="DN663" s="599">
        <v>4.353668368718087</v>
      </c>
      <c r="DO663" s="599">
        <v>1.5479709755442086</v>
      </c>
    </row>
    <row r="664" spans="1:119" ht="13.5" customHeight="1" x14ac:dyDescent="0.2">
      <c r="A664"/>
      <c r="B664" s="324"/>
      <c r="C664" s="592"/>
      <c r="D664" s="827"/>
      <c r="E664" s="601" t="s">
        <v>40</v>
      </c>
      <c r="F664" s="599">
        <v>1.4849583955621934</v>
      </c>
      <c r="G664" s="599">
        <v>0.33283550245359506</v>
      </c>
      <c r="H664" s="599">
        <v>2.167697887774696</v>
      </c>
      <c r="I664" s="599">
        <v>9.7631747386387886</v>
      </c>
      <c r="J664" s="599">
        <v>13.757200768081928</v>
      </c>
      <c r="K664" s="599">
        <v>20.170684873053126</v>
      </c>
      <c r="L664" s="599">
        <v>16.786857264774909</v>
      </c>
      <c r="M664" s="599">
        <v>17.900576061446554</v>
      </c>
      <c r="N664" s="599">
        <v>11.406016641775123</v>
      </c>
      <c r="O664" s="599">
        <v>6.2299978664390867</v>
      </c>
      <c r="P664" s="592"/>
      <c r="Q664" s="827"/>
      <c r="R664" s="597" t="s">
        <v>40</v>
      </c>
      <c r="S664" s="599">
        <v>1.0625452789181358</v>
      </c>
      <c r="T664" s="599">
        <v>7.2446269017145612E-2</v>
      </c>
      <c r="U664" s="599">
        <v>0.91765274088384441</v>
      </c>
      <c r="V664" s="599">
        <v>6.3833212589551644</v>
      </c>
      <c r="W664" s="599">
        <v>11.019882476052484</v>
      </c>
      <c r="X664" s="599">
        <v>18.932624969814054</v>
      </c>
      <c r="Y664" s="599">
        <v>18.184013523303548</v>
      </c>
      <c r="Z664" s="599">
        <v>21.057715527650327</v>
      </c>
      <c r="AA664" s="599">
        <v>14.746840537712307</v>
      </c>
      <c r="AB664" s="599">
        <v>7.6229574176929882</v>
      </c>
      <c r="AC664" s="592"/>
      <c r="AD664" s="827"/>
      <c r="AE664" s="597" t="s">
        <v>40</v>
      </c>
      <c r="AF664" s="599">
        <v>1.9614965492190339</v>
      </c>
      <c r="AG664" s="599">
        <v>0.62658917544496906</v>
      </c>
      <c r="AH664" s="599">
        <v>3.5779150018162</v>
      </c>
      <c r="AI664" s="599">
        <v>13.576098801307666</v>
      </c>
      <c r="AJ664" s="599">
        <v>16.845259716672718</v>
      </c>
      <c r="AK664" s="599">
        <v>21.567381038866689</v>
      </c>
      <c r="AL664" s="599">
        <v>15.210679258990192</v>
      </c>
      <c r="AM664" s="599">
        <v>14.338903014892846</v>
      </c>
      <c r="AN664" s="599">
        <v>7.6371231383944789</v>
      </c>
      <c r="AO664" s="599">
        <v>4.6585543043952047</v>
      </c>
      <c r="AP664" s="591"/>
      <c r="AQ664" s="827"/>
      <c r="AR664" s="597" t="s">
        <v>40</v>
      </c>
      <c r="AS664" s="599">
        <v>1.7964071856287425</v>
      </c>
      <c r="AT664" s="599">
        <v>0.75638197289631259</v>
      </c>
      <c r="AU664" s="599">
        <v>4.0970690198550272</v>
      </c>
      <c r="AV664" s="599">
        <v>14.213677907343209</v>
      </c>
      <c r="AW664" s="599">
        <v>16.293728332808069</v>
      </c>
      <c r="AX664" s="599">
        <v>20.075638197289631</v>
      </c>
      <c r="AY664" s="599">
        <v>14.686416640403404</v>
      </c>
      <c r="AZ664" s="599">
        <v>14.843996218090135</v>
      </c>
      <c r="BA664" s="599">
        <v>9.045067759218405</v>
      </c>
      <c r="BB664" s="599">
        <v>4.1916167664670656</v>
      </c>
      <c r="BC664" s="592"/>
      <c r="BD664" s="827"/>
      <c r="BE664" s="597" t="s">
        <v>40</v>
      </c>
      <c r="BF664" s="599">
        <v>1.4361859638732604</v>
      </c>
      <c r="BG664" s="599">
        <v>0.26650873556411014</v>
      </c>
      <c r="BH664" s="599">
        <v>1.8655611489487709</v>
      </c>
      <c r="BI664" s="599">
        <v>9.0662323561346359</v>
      </c>
      <c r="BJ664" s="599">
        <v>13.359984206889743</v>
      </c>
      <c r="BK664" s="599">
        <v>20.185569045503897</v>
      </c>
      <c r="BL664" s="599">
        <v>17.11578323956174</v>
      </c>
      <c r="BM664" s="599">
        <v>18.37923206001382</v>
      </c>
      <c r="BN664" s="599">
        <v>11.775737834369757</v>
      </c>
      <c r="BO664" s="599">
        <v>6.5492054091402627</v>
      </c>
      <c r="BP664"/>
      <c r="BQ664" s="827"/>
      <c r="BR664" s="597" t="s">
        <v>40</v>
      </c>
      <c r="BS664" s="599">
        <v>2.1164021164021163</v>
      </c>
      <c r="BT664" s="599">
        <v>0.79365079365079361</v>
      </c>
      <c r="BU664" s="599">
        <v>4.3650793650793647</v>
      </c>
      <c r="BV664" s="599">
        <v>13.359788359788361</v>
      </c>
      <c r="BW664" s="599">
        <v>16.534391534391535</v>
      </c>
      <c r="BX664" s="599">
        <v>20.767195767195766</v>
      </c>
      <c r="BY664" s="599">
        <v>14.550264550264549</v>
      </c>
      <c r="BZ664" s="599">
        <v>12.962962962962962</v>
      </c>
      <c r="CA664" s="599">
        <v>9.2592592592592595</v>
      </c>
      <c r="CB664" s="599">
        <v>5.2910052910052912</v>
      </c>
      <c r="CC664" s="592"/>
      <c r="CD664" s="827"/>
      <c r="CE664" s="597" t="s">
        <v>40</v>
      </c>
      <c r="CF664" s="599">
        <v>1.4639093434454782</v>
      </c>
      <c r="CG664" s="599">
        <v>0.31747431544600729</v>
      </c>
      <c r="CH664" s="599">
        <v>2.0944486088451875</v>
      </c>
      <c r="CI664" s="599">
        <v>9.6432823316724718</v>
      </c>
      <c r="CJ664" s="599">
        <v>13.664623660655231</v>
      </c>
      <c r="CK664" s="599">
        <v>20.150800299836856</v>
      </c>
      <c r="CL664" s="599">
        <v>16.861413642576835</v>
      </c>
      <c r="CM664" s="599">
        <v>18.06517042197628</v>
      </c>
      <c r="CN664" s="599">
        <v>11.477578376471625</v>
      </c>
      <c r="CO664" s="599">
        <v>6.2612989990740333</v>
      </c>
      <c r="CP664"/>
      <c r="CQ664" s="827"/>
      <c r="CR664" s="597" t="s">
        <v>40</v>
      </c>
      <c r="CS664" s="599">
        <v>0.89153046062407126</v>
      </c>
      <c r="CT664" s="599">
        <v>0.17830609212481427</v>
      </c>
      <c r="CU664" s="599">
        <v>1.575037147102526</v>
      </c>
      <c r="CV664" s="599">
        <v>7.9049034175334318</v>
      </c>
      <c r="CW664" s="599">
        <v>10.222882615156017</v>
      </c>
      <c r="CX664" s="599">
        <v>15.988112927191677</v>
      </c>
      <c r="CY664" s="599">
        <v>16.879643387815751</v>
      </c>
      <c r="CZ664" s="599">
        <v>19.643387815750373</v>
      </c>
      <c r="DA664" s="599">
        <v>15.007429420505201</v>
      </c>
      <c r="DB664" s="599">
        <v>11.708766716196136</v>
      </c>
      <c r="DC664" s="592"/>
      <c r="DD664" s="827"/>
      <c r="DE664" s="597" t="s">
        <v>40</v>
      </c>
      <c r="DF664" s="599">
        <v>1.5844544095665172</v>
      </c>
      <c r="DG664" s="599">
        <v>0.35874439461883406</v>
      </c>
      <c r="DH664" s="599">
        <v>2.2670652715495767</v>
      </c>
      <c r="DI664" s="599">
        <v>10.074738415545591</v>
      </c>
      <c r="DJ664" s="599">
        <v>14.349775784753364</v>
      </c>
      <c r="DK664" s="599">
        <v>20.871948181365223</v>
      </c>
      <c r="DL664" s="599">
        <v>16.771300448430495</v>
      </c>
      <c r="DM664" s="599">
        <v>17.608370702541105</v>
      </c>
      <c r="DN664" s="599">
        <v>10.802192326856003</v>
      </c>
      <c r="DO664" s="599">
        <v>5.3114100647732938</v>
      </c>
    </row>
    <row r="665" spans="1:119" ht="13.5" customHeight="1" x14ac:dyDescent="0.2">
      <c r="A665"/>
      <c r="B665" s="324"/>
      <c r="C665" s="592"/>
      <c r="D665" s="828"/>
      <c r="E665" s="601" t="s">
        <v>41</v>
      </c>
      <c r="F665" s="599">
        <v>0.5035737491877843</v>
      </c>
      <c r="G665" s="599">
        <v>3.2488628979857048E-2</v>
      </c>
      <c r="H665" s="599">
        <v>0.38986354775828458</v>
      </c>
      <c r="I665" s="599">
        <v>2.761533463287849</v>
      </c>
      <c r="J665" s="599">
        <v>5.8641975308641969</v>
      </c>
      <c r="K665" s="599">
        <v>11.630929174788823</v>
      </c>
      <c r="L665" s="599">
        <v>14.636127355425602</v>
      </c>
      <c r="M665" s="599">
        <v>22.823261858349579</v>
      </c>
      <c r="N665" s="599">
        <v>22.384665367121507</v>
      </c>
      <c r="O665" s="599">
        <v>18.973359324236515</v>
      </c>
      <c r="P665" s="592"/>
      <c r="Q665" s="828"/>
      <c r="R665" s="597" t="s">
        <v>41</v>
      </c>
      <c r="S665" s="599">
        <v>0.36674816625916873</v>
      </c>
      <c r="T665" s="599">
        <v>0</v>
      </c>
      <c r="U665" s="599">
        <v>0.12224938875305623</v>
      </c>
      <c r="V665" s="599">
        <v>1.6503667481662592</v>
      </c>
      <c r="W665" s="599">
        <v>4.0036674816625917</v>
      </c>
      <c r="X665" s="599">
        <v>9.0158924205378987</v>
      </c>
      <c r="Y665" s="599">
        <v>12.316625916870416</v>
      </c>
      <c r="Z665" s="599">
        <v>22.555012224938874</v>
      </c>
      <c r="AA665" s="599">
        <v>25.886308068459655</v>
      </c>
      <c r="AB665" s="599">
        <v>24.083129584352079</v>
      </c>
      <c r="AC665" s="592"/>
      <c r="AD665" s="828"/>
      <c r="AE665" s="597" t="s">
        <v>41</v>
      </c>
      <c r="AF665" s="599">
        <v>0.65880721220527039</v>
      </c>
      <c r="AG665" s="599">
        <v>6.9348127600554782E-2</v>
      </c>
      <c r="AH665" s="599">
        <v>0.69348127600554788</v>
      </c>
      <c r="AI665" s="599">
        <v>4.0221914008321775</v>
      </c>
      <c r="AJ665" s="599">
        <v>7.9750346740638012</v>
      </c>
      <c r="AK665" s="599">
        <v>14.597780859916782</v>
      </c>
      <c r="AL665" s="599">
        <v>17.267683772538142</v>
      </c>
      <c r="AM665" s="599">
        <v>23.127600554785023</v>
      </c>
      <c r="AN665" s="599">
        <v>18.411927877947296</v>
      </c>
      <c r="AO665" s="599">
        <v>13.176144244105409</v>
      </c>
      <c r="AP665" s="591"/>
      <c r="AQ665" s="828"/>
      <c r="AR665" s="597" t="s">
        <v>41</v>
      </c>
      <c r="AS665" s="599">
        <v>0.61349693251533743</v>
      </c>
      <c r="AT665" s="599">
        <v>0</v>
      </c>
      <c r="AU665" s="599">
        <v>1.0224948875255624</v>
      </c>
      <c r="AV665" s="599">
        <v>4.703476482617587</v>
      </c>
      <c r="AW665" s="599">
        <v>9.2024539877300615</v>
      </c>
      <c r="AX665" s="599">
        <v>13.701431492842536</v>
      </c>
      <c r="AY665" s="599">
        <v>16.359918200408998</v>
      </c>
      <c r="AZ665" s="599">
        <v>20.449897750511248</v>
      </c>
      <c r="BA665" s="599">
        <v>19.836400817995912</v>
      </c>
      <c r="BB665" s="599">
        <v>14.110429447852759</v>
      </c>
      <c r="BC665" s="592"/>
      <c r="BD665" s="828"/>
      <c r="BE665" s="597" t="s">
        <v>41</v>
      </c>
      <c r="BF665" s="599">
        <v>0.49408858302452796</v>
      </c>
      <c r="BG665" s="599">
        <v>3.529204164460914E-2</v>
      </c>
      <c r="BH665" s="599">
        <v>0.33527439562378686</v>
      </c>
      <c r="BI665" s="599">
        <v>2.5939650608787721</v>
      </c>
      <c r="BJ665" s="599">
        <v>5.576142579848244</v>
      </c>
      <c r="BK665" s="599">
        <v>11.452267513675666</v>
      </c>
      <c r="BL665" s="599">
        <v>14.487383095112053</v>
      </c>
      <c r="BM665" s="599">
        <v>23.028057173107463</v>
      </c>
      <c r="BN665" s="599">
        <v>22.604552673372154</v>
      </c>
      <c r="BO665" s="599">
        <v>19.392976883712723</v>
      </c>
      <c r="BP665"/>
      <c r="BQ665" s="828"/>
      <c r="BR665" s="597" t="s">
        <v>41</v>
      </c>
      <c r="BS665" s="599">
        <v>1.8181818181818181</v>
      </c>
      <c r="BT665" s="599">
        <v>0.60606060606060608</v>
      </c>
      <c r="BU665" s="599">
        <v>0</v>
      </c>
      <c r="BV665" s="599">
        <v>3.6363636363636362</v>
      </c>
      <c r="BW665" s="599">
        <v>5.4545454545454541</v>
      </c>
      <c r="BX665" s="599">
        <v>15.757575757575756</v>
      </c>
      <c r="BY665" s="599">
        <v>15.151515151515152</v>
      </c>
      <c r="BZ665" s="599">
        <v>19.393939393939394</v>
      </c>
      <c r="CA665" s="599">
        <v>21.818181818181817</v>
      </c>
      <c r="CB665" s="599">
        <v>16.363636363636363</v>
      </c>
      <c r="CC665" s="592"/>
      <c r="CD665" s="828"/>
      <c r="CE665" s="597" t="s">
        <v>41</v>
      </c>
      <c r="CF665" s="599">
        <v>0.46736771824403267</v>
      </c>
      <c r="CG665" s="599">
        <v>1.6691704223001168E-2</v>
      </c>
      <c r="CH665" s="599">
        <v>0.40060090135202797</v>
      </c>
      <c r="CI665" s="599">
        <v>2.7374394925721917</v>
      </c>
      <c r="CJ665" s="599">
        <v>5.8754798864964108</v>
      </c>
      <c r="CK665" s="599">
        <v>11.517275913870806</v>
      </c>
      <c r="CL665" s="599">
        <v>14.621932899349025</v>
      </c>
      <c r="CM665" s="599">
        <v>22.917709898180604</v>
      </c>
      <c r="CN665" s="599">
        <v>22.400267067267567</v>
      </c>
      <c r="CO665" s="599">
        <v>19.045234518444335</v>
      </c>
      <c r="CP665"/>
      <c r="CQ665" s="828"/>
      <c r="CR665" s="597" t="s">
        <v>41</v>
      </c>
      <c r="CS665" s="599">
        <v>0.13003901170351106</v>
      </c>
      <c r="CT665" s="599">
        <v>0</v>
      </c>
      <c r="CU665" s="599">
        <v>0.52015604681404426</v>
      </c>
      <c r="CV665" s="599">
        <v>1.1703511053315996</v>
      </c>
      <c r="CW665" s="599">
        <v>4.5513654096228864</v>
      </c>
      <c r="CX665" s="599">
        <v>7.0221066319895966</v>
      </c>
      <c r="CY665" s="599">
        <v>10.923276983094929</v>
      </c>
      <c r="CZ665" s="599">
        <v>21.196358907672302</v>
      </c>
      <c r="DA665" s="599">
        <v>24.187256176853055</v>
      </c>
      <c r="DB665" s="599">
        <v>30.299089726918076</v>
      </c>
      <c r="DC665" s="592"/>
      <c r="DD665" s="828"/>
      <c r="DE665" s="597" t="s">
        <v>41</v>
      </c>
      <c r="DF665" s="599">
        <v>0.55689623166883229</v>
      </c>
      <c r="DG665" s="599">
        <v>3.7126415444588827E-2</v>
      </c>
      <c r="DH665" s="599">
        <v>0.37126415444588823</v>
      </c>
      <c r="DI665" s="599">
        <v>2.9886764432894006</v>
      </c>
      <c r="DJ665" s="599">
        <v>6.0516057174679787</v>
      </c>
      <c r="DK665" s="599">
        <v>12.2888435121589</v>
      </c>
      <c r="DL665" s="599">
        <v>15.166140709114535</v>
      </c>
      <c r="DM665" s="599">
        <v>23.055503991089658</v>
      </c>
      <c r="DN665" s="599">
        <v>22.127343604974939</v>
      </c>
      <c r="DO665" s="599">
        <v>17.356599220345277</v>
      </c>
    </row>
    <row r="666" spans="1:119" ht="13.5" customHeight="1" x14ac:dyDescent="0.2">
      <c r="A666"/>
      <c r="B666" s="324"/>
      <c r="C666" s="592"/>
      <c r="D666" s="592"/>
      <c r="E666" s="592"/>
      <c r="F666" s="592"/>
      <c r="G666" s="592"/>
      <c r="H666" s="592"/>
      <c r="I666" s="592"/>
      <c r="J666" s="592"/>
      <c r="K666" s="592"/>
      <c r="L666" s="592"/>
      <c r="M666" s="592"/>
      <c r="N666" s="592"/>
      <c r="O666" s="592"/>
      <c r="P666" s="592"/>
      <c r="Q666" s="592"/>
      <c r="R666" s="592"/>
      <c r="S666" s="592"/>
      <c r="T666" s="592"/>
      <c r="U666" s="592"/>
      <c r="V666" s="592"/>
      <c r="W666" s="592"/>
      <c r="X666" s="592"/>
      <c r="Y666" s="592"/>
      <c r="Z666" s="592"/>
      <c r="AA666" s="592"/>
      <c r="AB666" s="592"/>
      <c r="AC666" s="592"/>
      <c r="AD666" s="592"/>
      <c r="AE666" s="592"/>
      <c r="AF666" s="592"/>
      <c r="AG666" s="592"/>
      <c r="AH666" s="592"/>
      <c r="AI666" s="592"/>
      <c r="AJ666" s="592"/>
      <c r="AK666" s="592"/>
      <c r="AL666" s="592"/>
      <c r="AM666" s="592"/>
      <c r="AN666" s="592"/>
      <c r="AO666" s="592"/>
      <c r="AP666"/>
      <c r="AQ666" s="592"/>
      <c r="AR666" s="592"/>
      <c r="AS666" s="592"/>
      <c r="AT666" s="592"/>
      <c r="AU666" s="592"/>
      <c r="AV666" s="592"/>
      <c r="AW666" s="592"/>
      <c r="AX666" s="592"/>
      <c r="AY666" s="592"/>
      <c r="AZ666" s="592"/>
      <c r="BA666" s="592"/>
      <c r="BB666" s="592"/>
      <c r="BC666" s="592"/>
      <c r="BD666" s="592"/>
      <c r="BE666" s="592"/>
      <c r="BF666" s="592"/>
      <c r="BG666" s="592"/>
      <c r="BH666" s="592"/>
      <c r="BI666" s="592"/>
      <c r="BJ666" s="592"/>
      <c r="BK666" s="592"/>
      <c r="BL666" s="592"/>
      <c r="BM666" s="592"/>
      <c r="BN666" s="592"/>
      <c r="BO666" s="592"/>
      <c r="BP666"/>
      <c r="BQ666" s="592"/>
      <c r="BR666" s="592"/>
      <c r="BS666" s="592"/>
      <c r="BT666" s="592"/>
      <c r="BU666" s="592"/>
      <c r="BV666" s="592"/>
      <c r="BW666" s="592"/>
      <c r="BX666" s="592"/>
      <c r="BY666" s="592"/>
      <c r="BZ666" s="592"/>
      <c r="CA666" s="592"/>
      <c r="CB666" s="592"/>
      <c r="CC666" s="592"/>
      <c r="CD666" s="592"/>
      <c r="CE666" s="592"/>
      <c r="CF666" s="592"/>
      <c r="CG666" s="592"/>
      <c r="CH666" s="592"/>
      <c r="CI666" s="592"/>
      <c r="CJ666" s="592"/>
      <c r="CK666" s="592"/>
      <c r="CL666" s="592"/>
      <c r="CM666" s="592"/>
      <c r="CN666" s="592"/>
      <c r="CO666" s="592"/>
      <c r="CP666"/>
      <c r="CQ666" s="592"/>
      <c r="CR666" s="592"/>
      <c r="CS666" s="592"/>
      <c r="CT666" s="592"/>
      <c r="CU666" s="592"/>
      <c r="CV666" s="592"/>
      <c r="CW666" s="592"/>
      <c r="CX666" s="592"/>
      <c r="CY666" s="592"/>
      <c r="CZ666" s="592"/>
      <c r="DA666" s="592"/>
      <c r="DB666" s="592"/>
      <c r="DC666" s="592"/>
      <c r="DD666" s="592"/>
      <c r="DE666" s="592"/>
      <c r="DF666" s="592"/>
      <c r="DG666" s="592"/>
      <c r="DH666" s="592"/>
      <c r="DI666" s="592"/>
      <c r="DJ666" s="592"/>
      <c r="DK666" s="592"/>
      <c r="DL666" s="592"/>
      <c r="DM666" s="592"/>
      <c r="DN666" s="592"/>
      <c r="DO666" s="592"/>
    </row>
    <row r="667" spans="1:119" ht="13.5" customHeight="1" x14ac:dyDescent="0.2">
      <c r="A667"/>
      <c r="B667" s="324"/>
      <c r="C667" s="592"/>
      <c r="D667" s="592"/>
      <c r="E667" s="592"/>
      <c r="F667" s="592"/>
      <c r="G667" s="592"/>
      <c r="H667" s="592"/>
      <c r="I667" s="592"/>
      <c r="J667" s="592"/>
      <c r="K667" s="592"/>
      <c r="L667" s="592"/>
      <c r="M667" s="592"/>
      <c r="N667" s="592"/>
      <c r="O667" s="592"/>
      <c r="P667" s="592"/>
      <c r="Q667" s="592"/>
      <c r="R667" s="592"/>
      <c r="S667" s="592"/>
      <c r="T667" s="592"/>
      <c r="U667" s="592"/>
      <c r="V667" s="592"/>
      <c r="W667" s="592"/>
      <c r="X667" s="592"/>
      <c r="Y667" s="592"/>
      <c r="Z667" s="592"/>
      <c r="AA667" s="592"/>
      <c r="AB667" s="592"/>
      <c r="AC667" s="592"/>
      <c r="AD667" s="592"/>
      <c r="AE667" s="592"/>
      <c r="AF667" s="592"/>
      <c r="AG667" s="592"/>
      <c r="AH667" s="592"/>
      <c r="AI667" s="592"/>
      <c r="AJ667" s="592"/>
      <c r="AK667" s="592"/>
      <c r="AL667" s="592"/>
      <c r="AM667" s="592"/>
      <c r="AN667" s="592"/>
      <c r="AO667" s="592"/>
      <c r="AP667"/>
      <c r="AQ667" s="592"/>
      <c r="AR667" s="592"/>
      <c r="AS667" s="592"/>
      <c r="AT667" s="592"/>
      <c r="AU667" s="592"/>
      <c r="AV667" s="592"/>
      <c r="AW667" s="592"/>
      <c r="AX667" s="592"/>
      <c r="AY667" s="592"/>
      <c r="AZ667" s="592"/>
      <c r="BA667" s="592"/>
      <c r="BB667" s="592"/>
      <c r="BC667" s="592"/>
      <c r="BD667" s="592"/>
      <c r="BE667" s="592"/>
      <c r="BF667" s="592"/>
      <c r="BG667" s="592"/>
      <c r="BH667" s="592"/>
      <c r="BI667" s="592"/>
      <c r="BJ667" s="592"/>
      <c r="BK667" s="592"/>
      <c r="BL667" s="592"/>
      <c r="BM667" s="592"/>
      <c r="BN667" s="592"/>
      <c r="BO667" s="592"/>
      <c r="BP667"/>
      <c r="BQ667" s="592"/>
      <c r="BR667" s="592"/>
      <c r="BS667" s="592"/>
      <c r="BT667" s="592"/>
      <c r="BU667" s="592"/>
      <c r="BV667" s="592"/>
      <c r="BW667" s="592"/>
      <c r="BX667" s="592"/>
      <c r="BY667" s="592"/>
      <c r="BZ667" s="592"/>
      <c r="CA667" s="592"/>
      <c r="CB667" s="592"/>
      <c r="CC667" s="592"/>
      <c r="CD667" s="592"/>
      <c r="CE667" s="592"/>
      <c r="CF667" s="592"/>
      <c r="CG667" s="592"/>
      <c r="CH667" s="592"/>
      <c r="CI667" s="592"/>
      <c r="CJ667" s="592"/>
      <c r="CK667" s="592"/>
      <c r="CL667" s="592"/>
      <c r="CM667" s="592"/>
      <c r="CN667" s="592"/>
      <c r="CO667" s="592"/>
      <c r="CP667"/>
      <c r="CQ667" s="592"/>
      <c r="CR667" s="592"/>
      <c r="CS667" s="592"/>
      <c r="CT667" s="592"/>
      <c r="CU667" s="592"/>
      <c r="CV667" s="592"/>
      <c r="CW667" s="592"/>
      <c r="CX667" s="592"/>
      <c r="CY667" s="592"/>
      <c r="CZ667" s="592"/>
      <c r="DA667" s="592"/>
      <c r="DB667" s="592"/>
      <c r="DC667" s="592"/>
      <c r="DD667" s="592"/>
      <c r="DE667" s="592"/>
      <c r="DF667" s="592"/>
      <c r="DG667" s="592"/>
      <c r="DH667" s="592"/>
      <c r="DI667" s="592"/>
      <c r="DJ667" s="592"/>
      <c r="DK667" s="592"/>
      <c r="DL667" s="592"/>
      <c r="DM667" s="592"/>
      <c r="DN667" s="592"/>
      <c r="DO667" s="592"/>
    </row>
    <row r="668" spans="1:119" ht="13.5" customHeight="1" x14ac:dyDescent="0.3">
      <c r="A668"/>
      <c r="B668" s="324"/>
      <c r="C668" s="592"/>
      <c r="D668" s="829" t="s">
        <v>245</v>
      </c>
      <c r="E668" s="829"/>
      <c r="F668" s="595"/>
      <c r="G668" s="595"/>
      <c r="H668" s="595"/>
      <c r="I668" s="595"/>
      <c r="J668" s="595"/>
      <c r="K668" s="595"/>
      <c r="L668" s="595"/>
      <c r="M668" s="595"/>
      <c r="N668" s="595"/>
      <c r="O668" s="595"/>
      <c r="P668" s="592"/>
      <c r="Q668" s="829" t="s">
        <v>245</v>
      </c>
      <c r="R668" s="829"/>
      <c r="S668" s="595"/>
      <c r="T668" s="595"/>
      <c r="U668" s="595"/>
      <c r="V668" s="595"/>
      <c r="W668" s="595"/>
      <c r="X668" s="595"/>
      <c r="Y668" s="595"/>
      <c r="Z668" s="595"/>
      <c r="AA668" s="595"/>
      <c r="AB668" s="595"/>
      <c r="AC668" s="592"/>
      <c r="AD668" s="829" t="s">
        <v>245</v>
      </c>
      <c r="AE668" s="829"/>
      <c r="AF668" s="595"/>
      <c r="AG668" s="595"/>
      <c r="AH668" s="595"/>
      <c r="AI668" s="595"/>
      <c r="AJ668" s="595"/>
      <c r="AK668" s="595"/>
      <c r="AL668" s="595"/>
      <c r="AM668" s="595"/>
      <c r="AN668" s="595"/>
      <c r="AO668" s="595"/>
      <c r="AP668" s="591"/>
      <c r="AQ668" s="829" t="s">
        <v>245</v>
      </c>
      <c r="AR668" s="829"/>
      <c r="AS668" s="595"/>
      <c r="AT668" s="595"/>
      <c r="AU668" s="595"/>
      <c r="AV668" s="595"/>
      <c r="AW668" s="595"/>
      <c r="AX668" s="595"/>
      <c r="AY668" s="595"/>
      <c r="AZ668" s="595"/>
      <c r="BA668" s="595"/>
      <c r="BB668" s="595"/>
      <c r="BC668" s="592"/>
      <c r="BD668" s="829" t="s">
        <v>245</v>
      </c>
      <c r="BE668" s="829"/>
      <c r="BF668" s="595"/>
      <c r="BG668" s="595"/>
      <c r="BH668" s="595"/>
      <c r="BI668" s="595"/>
      <c r="BJ668" s="595"/>
      <c r="BK668" s="595"/>
      <c r="BL668" s="595"/>
      <c r="BM668" s="595"/>
      <c r="BN668" s="595"/>
      <c r="BO668" s="595"/>
      <c r="BP668"/>
      <c r="BQ668" s="829" t="s">
        <v>245</v>
      </c>
      <c r="BR668" s="829"/>
      <c r="BS668" s="595"/>
      <c r="BT668" s="595"/>
      <c r="BU668" s="595"/>
      <c r="BV668" s="595"/>
      <c r="BW668" s="595"/>
      <c r="BX668" s="595"/>
      <c r="BY668" s="595"/>
      <c r="BZ668" s="595"/>
      <c r="CA668" s="595"/>
      <c r="CB668" s="595"/>
      <c r="CC668" s="592"/>
      <c r="CD668" s="829" t="s">
        <v>245</v>
      </c>
      <c r="CE668" s="829"/>
      <c r="CF668" s="595"/>
      <c r="CG668" s="595"/>
      <c r="CH668" s="595"/>
      <c r="CI668" s="595"/>
      <c r="CJ668" s="595"/>
      <c r="CK668" s="595"/>
      <c r="CL668" s="595"/>
      <c r="CM668" s="595"/>
      <c r="CN668" s="595"/>
      <c r="CO668" s="595"/>
      <c r="CP668"/>
      <c r="CQ668" s="829" t="s">
        <v>245</v>
      </c>
      <c r="CR668" s="829"/>
      <c r="CS668" s="595"/>
      <c r="CT668" s="595"/>
      <c r="CU668" s="595"/>
      <c r="CV668" s="595"/>
      <c r="CW668" s="595"/>
      <c r="CX668" s="595"/>
      <c r="CY668" s="595"/>
      <c r="CZ668" s="595"/>
      <c r="DA668" s="595"/>
      <c r="DB668" s="595"/>
      <c r="DC668" s="592"/>
      <c r="DD668" s="829" t="s">
        <v>245</v>
      </c>
      <c r="DE668" s="829"/>
      <c r="DF668" s="595"/>
      <c r="DG668" s="595"/>
      <c r="DH668" s="595"/>
      <c r="DI668" s="595"/>
      <c r="DJ668" s="595"/>
      <c r="DK668" s="595"/>
      <c r="DL668" s="595"/>
      <c r="DM668" s="595"/>
      <c r="DN668" s="595"/>
      <c r="DO668" s="595"/>
    </row>
    <row r="669" spans="1:119" ht="13.5" customHeight="1" x14ac:dyDescent="0.2">
      <c r="A669"/>
      <c r="B669" s="324"/>
      <c r="C669" s="592"/>
      <c r="D669" s="829"/>
      <c r="E669" s="829"/>
      <c r="F669" s="831" t="s">
        <v>171</v>
      </c>
      <c r="G669" s="831"/>
      <c r="H669" s="831"/>
      <c r="I669" s="831"/>
      <c r="J669" s="831"/>
      <c r="K669" s="831"/>
      <c r="L669" s="831"/>
      <c r="M669" s="831"/>
      <c r="N669" s="831"/>
      <c r="O669" s="831"/>
      <c r="P669" s="592"/>
      <c r="Q669" s="829"/>
      <c r="R669" s="829"/>
      <c r="S669" s="831" t="s">
        <v>171</v>
      </c>
      <c r="T669" s="831"/>
      <c r="U669" s="831"/>
      <c r="V669" s="831"/>
      <c r="W669" s="831"/>
      <c r="X669" s="831"/>
      <c r="Y669" s="831"/>
      <c r="Z669" s="831"/>
      <c r="AA669" s="831"/>
      <c r="AB669" s="831"/>
      <c r="AC669" s="592"/>
      <c r="AD669" s="829"/>
      <c r="AE669" s="829"/>
      <c r="AF669" s="831" t="s">
        <v>171</v>
      </c>
      <c r="AG669" s="831"/>
      <c r="AH669" s="831"/>
      <c r="AI669" s="831"/>
      <c r="AJ669" s="831"/>
      <c r="AK669" s="831"/>
      <c r="AL669" s="831"/>
      <c r="AM669" s="831"/>
      <c r="AN669" s="831"/>
      <c r="AO669" s="831"/>
      <c r="AP669" s="591"/>
      <c r="AQ669" s="829"/>
      <c r="AR669" s="829"/>
      <c r="AS669" s="831" t="s">
        <v>171</v>
      </c>
      <c r="AT669" s="831"/>
      <c r="AU669" s="831"/>
      <c r="AV669" s="831"/>
      <c r="AW669" s="831"/>
      <c r="AX669" s="831"/>
      <c r="AY669" s="831"/>
      <c r="AZ669" s="831"/>
      <c r="BA669" s="831"/>
      <c r="BB669" s="831"/>
      <c r="BC669" s="592"/>
      <c r="BD669" s="829"/>
      <c r="BE669" s="829"/>
      <c r="BF669" s="831" t="s">
        <v>171</v>
      </c>
      <c r="BG669" s="831"/>
      <c r="BH669" s="831"/>
      <c r="BI669" s="831"/>
      <c r="BJ669" s="831"/>
      <c r="BK669" s="831"/>
      <c r="BL669" s="831"/>
      <c r="BM669" s="831"/>
      <c r="BN669" s="831"/>
      <c r="BO669" s="831"/>
      <c r="BP669"/>
      <c r="BQ669" s="829"/>
      <c r="BR669" s="829"/>
      <c r="BS669" s="831" t="s">
        <v>171</v>
      </c>
      <c r="BT669" s="831"/>
      <c r="BU669" s="831"/>
      <c r="BV669" s="831"/>
      <c r="BW669" s="831"/>
      <c r="BX669" s="831"/>
      <c r="BY669" s="831"/>
      <c r="BZ669" s="831"/>
      <c r="CA669" s="831"/>
      <c r="CB669" s="831"/>
      <c r="CC669" s="592"/>
      <c r="CD669" s="829"/>
      <c r="CE669" s="829"/>
      <c r="CF669" s="831" t="s">
        <v>171</v>
      </c>
      <c r="CG669" s="831"/>
      <c r="CH669" s="831"/>
      <c r="CI669" s="831"/>
      <c r="CJ669" s="831"/>
      <c r="CK669" s="831"/>
      <c r="CL669" s="831"/>
      <c r="CM669" s="831"/>
      <c r="CN669" s="831"/>
      <c r="CO669" s="831"/>
      <c r="CP669"/>
      <c r="CQ669" s="829"/>
      <c r="CR669" s="829"/>
      <c r="CS669" s="831" t="s">
        <v>171</v>
      </c>
      <c r="CT669" s="831"/>
      <c r="CU669" s="831"/>
      <c r="CV669" s="831"/>
      <c r="CW669" s="831"/>
      <c r="CX669" s="831"/>
      <c r="CY669" s="831"/>
      <c r="CZ669" s="831"/>
      <c r="DA669" s="831"/>
      <c r="DB669" s="831"/>
      <c r="DC669" s="592"/>
      <c r="DD669" s="829"/>
      <c r="DE669" s="829"/>
      <c r="DF669" s="831" t="s">
        <v>171</v>
      </c>
      <c r="DG669" s="831"/>
      <c r="DH669" s="831"/>
      <c r="DI669" s="831"/>
      <c r="DJ669" s="831"/>
      <c r="DK669" s="831"/>
      <c r="DL669" s="831"/>
      <c r="DM669" s="831"/>
      <c r="DN669" s="831"/>
      <c r="DO669" s="831"/>
    </row>
    <row r="670" spans="1:119" ht="13.5" customHeight="1" x14ac:dyDescent="0.2">
      <c r="A670"/>
      <c r="B670" s="324"/>
      <c r="C670" s="592"/>
      <c r="D670" s="830"/>
      <c r="E670" s="830"/>
      <c r="F670" s="596" t="s">
        <v>16</v>
      </c>
      <c r="G670" s="596">
        <v>1</v>
      </c>
      <c r="H670" s="596">
        <v>2</v>
      </c>
      <c r="I670" s="596">
        <v>3</v>
      </c>
      <c r="J670" s="596">
        <v>4</v>
      </c>
      <c r="K670" s="596">
        <v>5</v>
      </c>
      <c r="L670" s="596">
        <v>6</v>
      </c>
      <c r="M670" s="596">
        <v>7</v>
      </c>
      <c r="N670" s="596">
        <v>8</v>
      </c>
      <c r="O670" s="596">
        <v>9</v>
      </c>
      <c r="P670" s="592"/>
      <c r="Q670" s="830"/>
      <c r="R670" s="830"/>
      <c r="S670" s="596" t="s">
        <v>16</v>
      </c>
      <c r="T670" s="596">
        <v>1</v>
      </c>
      <c r="U670" s="596">
        <v>2</v>
      </c>
      <c r="V670" s="596">
        <v>3</v>
      </c>
      <c r="W670" s="596">
        <v>4</v>
      </c>
      <c r="X670" s="596">
        <v>5</v>
      </c>
      <c r="Y670" s="596">
        <v>6</v>
      </c>
      <c r="Z670" s="596">
        <v>7</v>
      </c>
      <c r="AA670" s="596">
        <v>8</v>
      </c>
      <c r="AB670" s="596">
        <v>9</v>
      </c>
      <c r="AC670" s="592"/>
      <c r="AD670" s="830"/>
      <c r="AE670" s="830"/>
      <c r="AF670" s="596" t="s">
        <v>16</v>
      </c>
      <c r="AG670" s="596">
        <v>1</v>
      </c>
      <c r="AH670" s="596">
        <v>2</v>
      </c>
      <c r="AI670" s="596">
        <v>3</v>
      </c>
      <c r="AJ670" s="596">
        <v>4</v>
      </c>
      <c r="AK670" s="596">
        <v>5</v>
      </c>
      <c r="AL670" s="596">
        <v>6</v>
      </c>
      <c r="AM670" s="596">
        <v>7</v>
      </c>
      <c r="AN670" s="596">
        <v>8</v>
      </c>
      <c r="AO670" s="596">
        <v>9</v>
      </c>
      <c r="AP670" s="591"/>
      <c r="AQ670" s="830"/>
      <c r="AR670" s="830"/>
      <c r="AS670" s="596" t="s">
        <v>16</v>
      </c>
      <c r="AT670" s="596">
        <v>1</v>
      </c>
      <c r="AU670" s="596">
        <v>2</v>
      </c>
      <c r="AV670" s="596">
        <v>3</v>
      </c>
      <c r="AW670" s="596">
        <v>4</v>
      </c>
      <c r="AX670" s="596">
        <v>5</v>
      </c>
      <c r="AY670" s="596">
        <v>6</v>
      </c>
      <c r="AZ670" s="596">
        <v>7</v>
      </c>
      <c r="BA670" s="596">
        <v>8</v>
      </c>
      <c r="BB670" s="596">
        <v>9</v>
      </c>
      <c r="BC670" s="592"/>
      <c r="BD670" s="830"/>
      <c r="BE670" s="830"/>
      <c r="BF670" s="596" t="s">
        <v>16</v>
      </c>
      <c r="BG670" s="596">
        <v>1</v>
      </c>
      <c r="BH670" s="596">
        <v>2</v>
      </c>
      <c r="BI670" s="596">
        <v>3</v>
      </c>
      <c r="BJ670" s="596">
        <v>4</v>
      </c>
      <c r="BK670" s="596">
        <v>5</v>
      </c>
      <c r="BL670" s="596">
        <v>6</v>
      </c>
      <c r="BM670" s="596">
        <v>7</v>
      </c>
      <c r="BN670" s="596">
        <v>8</v>
      </c>
      <c r="BO670" s="596">
        <v>9</v>
      </c>
      <c r="BP670"/>
      <c r="BQ670" s="830"/>
      <c r="BR670" s="830"/>
      <c r="BS670" s="596" t="s">
        <v>16</v>
      </c>
      <c r="BT670" s="596">
        <v>1</v>
      </c>
      <c r="BU670" s="596">
        <v>2</v>
      </c>
      <c r="BV670" s="596">
        <v>3</v>
      </c>
      <c r="BW670" s="596">
        <v>4</v>
      </c>
      <c r="BX670" s="596">
        <v>5</v>
      </c>
      <c r="BY670" s="596">
        <v>6</v>
      </c>
      <c r="BZ670" s="596">
        <v>7</v>
      </c>
      <c r="CA670" s="596">
        <v>8</v>
      </c>
      <c r="CB670" s="596">
        <v>9</v>
      </c>
      <c r="CC670" s="592"/>
      <c r="CD670" s="830"/>
      <c r="CE670" s="830"/>
      <c r="CF670" s="596" t="s">
        <v>16</v>
      </c>
      <c r="CG670" s="596">
        <v>1</v>
      </c>
      <c r="CH670" s="596">
        <v>2</v>
      </c>
      <c r="CI670" s="596">
        <v>3</v>
      </c>
      <c r="CJ670" s="596">
        <v>4</v>
      </c>
      <c r="CK670" s="596">
        <v>5</v>
      </c>
      <c r="CL670" s="596">
        <v>6</v>
      </c>
      <c r="CM670" s="596">
        <v>7</v>
      </c>
      <c r="CN670" s="596">
        <v>8</v>
      </c>
      <c r="CO670" s="596">
        <v>9</v>
      </c>
      <c r="CP670"/>
      <c r="CQ670" s="830"/>
      <c r="CR670" s="830"/>
      <c r="CS670" s="596" t="s">
        <v>16</v>
      </c>
      <c r="CT670" s="596">
        <v>1</v>
      </c>
      <c r="CU670" s="596">
        <v>2</v>
      </c>
      <c r="CV670" s="596">
        <v>3</v>
      </c>
      <c r="CW670" s="596">
        <v>4</v>
      </c>
      <c r="CX670" s="596">
        <v>5</v>
      </c>
      <c r="CY670" s="596">
        <v>6</v>
      </c>
      <c r="CZ670" s="596">
        <v>7</v>
      </c>
      <c r="DA670" s="596">
        <v>8</v>
      </c>
      <c r="DB670" s="596">
        <v>9</v>
      </c>
      <c r="DC670" s="592"/>
      <c r="DD670" s="830"/>
      <c r="DE670" s="830"/>
      <c r="DF670" s="596" t="s">
        <v>16</v>
      </c>
      <c r="DG670" s="596">
        <v>1</v>
      </c>
      <c r="DH670" s="596">
        <v>2</v>
      </c>
      <c r="DI670" s="596">
        <v>3</v>
      </c>
      <c r="DJ670" s="596">
        <v>4</v>
      </c>
      <c r="DK670" s="596">
        <v>5</v>
      </c>
      <c r="DL670" s="596">
        <v>6</v>
      </c>
      <c r="DM670" s="596">
        <v>7</v>
      </c>
      <c r="DN670" s="596">
        <v>8</v>
      </c>
      <c r="DO670" s="596">
        <v>9</v>
      </c>
    </row>
    <row r="671" spans="1:119" ht="13.5" customHeight="1" x14ac:dyDescent="0.2">
      <c r="A671"/>
      <c r="B671" s="838" t="s">
        <v>311</v>
      </c>
      <c r="C671" s="592"/>
      <c r="D671" s="826" t="s">
        <v>173</v>
      </c>
      <c r="E671" s="597" t="s">
        <v>92</v>
      </c>
      <c r="F671" s="599">
        <v>0</v>
      </c>
      <c r="G671" s="599">
        <v>0</v>
      </c>
      <c r="H671" s="599">
        <v>0</v>
      </c>
      <c r="I671" s="599">
        <v>0</v>
      </c>
      <c r="J671" s="599">
        <v>1</v>
      </c>
      <c r="K671" s="599">
        <v>0</v>
      </c>
      <c r="L671" s="599">
        <v>0</v>
      </c>
      <c r="M671" s="599">
        <v>1</v>
      </c>
      <c r="N671" s="599">
        <v>1</v>
      </c>
      <c r="O671" s="600">
        <v>4</v>
      </c>
      <c r="P671" s="592"/>
      <c r="Q671" s="826" t="s">
        <v>173</v>
      </c>
      <c r="R671" s="597" t="s">
        <v>92</v>
      </c>
      <c r="S671" s="599">
        <v>0</v>
      </c>
      <c r="T671" s="599">
        <v>0</v>
      </c>
      <c r="U671" s="599">
        <v>0</v>
      </c>
      <c r="V671" s="599">
        <v>0</v>
      </c>
      <c r="W671" s="599">
        <v>0</v>
      </c>
      <c r="X671" s="599">
        <v>0</v>
      </c>
      <c r="Y671" s="599">
        <v>0</v>
      </c>
      <c r="Z671" s="599">
        <v>1</v>
      </c>
      <c r="AA671" s="599">
        <v>0</v>
      </c>
      <c r="AB671" s="600">
        <v>1</v>
      </c>
      <c r="AC671" s="592"/>
      <c r="AD671" s="826" t="s">
        <v>173</v>
      </c>
      <c r="AE671" s="597" t="s">
        <v>92</v>
      </c>
      <c r="AF671" s="599">
        <v>0</v>
      </c>
      <c r="AG671" s="599">
        <v>0</v>
      </c>
      <c r="AH671" s="599">
        <v>0</v>
      </c>
      <c r="AI671" s="599">
        <v>0</v>
      </c>
      <c r="AJ671" s="599">
        <v>1</v>
      </c>
      <c r="AK671" s="599">
        <v>0</v>
      </c>
      <c r="AL671" s="599">
        <v>0</v>
      </c>
      <c r="AM671" s="599">
        <v>0</v>
      </c>
      <c r="AN671" s="599">
        <v>1</v>
      </c>
      <c r="AO671" s="600">
        <v>3</v>
      </c>
      <c r="AP671" s="591"/>
      <c r="AQ671" s="826" t="s">
        <v>173</v>
      </c>
      <c r="AR671" s="597" t="s">
        <v>92</v>
      </c>
      <c r="AS671" s="599">
        <v>0</v>
      </c>
      <c r="AT671" s="599">
        <v>0</v>
      </c>
      <c r="AU671" s="599">
        <v>0</v>
      </c>
      <c r="AV671" s="599">
        <v>0</v>
      </c>
      <c r="AW671" s="599">
        <v>1</v>
      </c>
      <c r="AX671" s="599">
        <v>0</v>
      </c>
      <c r="AY671" s="599">
        <v>0</v>
      </c>
      <c r="AZ671" s="599">
        <v>0</v>
      </c>
      <c r="BA671" s="599">
        <v>0</v>
      </c>
      <c r="BB671" s="600">
        <v>1</v>
      </c>
      <c r="BC671" s="592"/>
      <c r="BD671" s="826" t="s">
        <v>173</v>
      </c>
      <c r="BE671" s="597" t="s">
        <v>92</v>
      </c>
      <c r="BF671" s="599">
        <v>0</v>
      </c>
      <c r="BG671" s="599">
        <v>0</v>
      </c>
      <c r="BH671" s="599">
        <v>0</v>
      </c>
      <c r="BI671" s="599">
        <v>0</v>
      </c>
      <c r="BJ671" s="599">
        <v>0</v>
      </c>
      <c r="BK671" s="599">
        <v>0</v>
      </c>
      <c r="BL671" s="599">
        <v>0</v>
      </c>
      <c r="BM671" s="599">
        <v>1</v>
      </c>
      <c r="BN671" s="599">
        <v>1</v>
      </c>
      <c r="BO671" s="600">
        <v>3</v>
      </c>
      <c r="BP671"/>
      <c r="BQ671" s="826" t="s">
        <v>173</v>
      </c>
      <c r="BR671" s="597" t="s">
        <v>92</v>
      </c>
      <c r="BS671" s="599">
        <v>0</v>
      </c>
      <c r="BT671" s="599">
        <v>0</v>
      </c>
      <c r="BU671" s="599">
        <v>0</v>
      </c>
      <c r="BV671" s="599">
        <v>0</v>
      </c>
      <c r="BW671" s="599">
        <v>1</v>
      </c>
      <c r="BX671" s="599">
        <v>0</v>
      </c>
      <c r="BY671" s="599">
        <v>0</v>
      </c>
      <c r="BZ671" s="599">
        <v>0</v>
      </c>
      <c r="CA671" s="599">
        <v>1</v>
      </c>
      <c r="CB671" s="600">
        <v>1</v>
      </c>
      <c r="CC671" s="592"/>
      <c r="CD671" s="826" t="s">
        <v>173</v>
      </c>
      <c r="CE671" s="597" t="s">
        <v>92</v>
      </c>
      <c r="CF671" s="599">
        <v>0</v>
      </c>
      <c r="CG671" s="599">
        <v>0</v>
      </c>
      <c r="CH671" s="599">
        <v>0</v>
      </c>
      <c r="CI671" s="599">
        <v>0</v>
      </c>
      <c r="CJ671" s="599">
        <v>0</v>
      </c>
      <c r="CK671" s="599">
        <v>0</v>
      </c>
      <c r="CL671" s="599">
        <v>0</v>
      </c>
      <c r="CM671" s="599">
        <v>1</v>
      </c>
      <c r="CN671" s="599">
        <v>0</v>
      </c>
      <c r="CO671" s="600">
        <v>3</v>
      </c>
      <c r="CP671"/>
      <c r="CQ671" s="826" t="s">
        <v>173</v>
      </c>
      <c r="CR671" s="597" t="s">
        <v>92</v>
      </c>
      <c r="CS671" s="599">
        <v>0</v>
      </c>
      <c r="CT671" s="599">
        <v>0</v>
      </c>
      <c r="CU671" s="599">
        <v>0</v>
      </c>
      <c r="CV671" s="599">
        <v>0</v>
      </c>
      <c r="CW671" s="599">
        <v>1</v>
      </c>
      <c r="CX671" s="599">
        <v>0</v>
      </c>
      <c r="CY671" s="599">
        <v>0</v>
      </c>
      <c r="CZ671" s="599">
        <v>1</v>
      </c>
      <c r="DA671" s="599">
        <v>1</v>
      </c>
      <c r="DB671" s="600">
        <v>4</v>
      </c>
      <c r="DC671" s="592"/>
      <c r="DD671" s="826" t="s">
        <v>173</v>
      </c>
      <c r="DE671" s="597" t="s">
        <v>92</v>
      </c>
      <c r="DF671" s="599">
        <v>0</v>
      </c>
      <c r="DG671" s="599">
        <v>0</v>
      </c>
      <c r="DH671" s="599">
        <v>0</v>
      </c>
      <c r="DI671" s="599">
        <v>0</v>
      </c>
      <c r="DJ671" s="599">
        <v>0</v>
      </c>
      <c r="DK671" s="599">
        <v>0</v>
      </c>
      <c r="DL671" s="599">
        <v>0</v>
      </c>
      <c r="DM671" s="599">
        <v>0</v>
      </c>
      <c r="DN671" s="599">
        <v>0</v>
      </c>
      <c r="DO671" s="600">
        <v>0</v>
      </c>
    </row>
    <row r="672" spans="1:119" ht="13.5" customHeight="1" x14ac:dyDescent="0.2">
      <c r="A672"/>
      <c r="B672" s="838"/>
      <c r="C672" s="592"/>
      <c r="D672" s="827"/>
      <c r="E672" s="597">
        <v>1</v>
      </c>
      <c r="F672" s="599">
        <v>0</v>
      </c>
      <c r="G672" s="599">
        <v>0</v>
      </c>
      <c r="H672" s="599">
        <v>1</v>
      </c>
      <c r="I672" s="599">
        <v>3</v>
      </c>
      <c r="J672" s="599">
        <v>1</v>
      </c>
      <c r="K672" s="599">
        <v>2</v>
      </c>
      <c r="L672" s="599">
        <v>2</v>
      </c>
      <c r="M672" s="599">
        <v>4</v>
      </c>
      <c r="N672" s="599">
        <v>7</v>
      </c>
      <c r="O672" s="599">
        <v>11</v>
      </c>
      <c r="P672" s="592"/>
      <c r="Q672" s="827"/>
      <c r="R672" s="597">
        <v>1</v>
      </c>
      <c r="S672" s="599">
        <v>0</v>
      </c>
      <c r="T672" s="599">
        <v>0</v>
      </c>
      <c r="U672" s="599">
        <v>1</v>
      </c>
      <c r="V672" s="599">
        <v>2</v>
      </c>
      <c r="W672" s="599">
        <v>0</v>
      </c>
      <c r="X672" s="599">
        <v>0</v>
      </c>
      <c r="Y672" s="599">
        <v>1</v>
      </c>
      <c r="Z672" s="599">
        <v>4</v>
      </c>
      <c r="AA672" s="599">
        <v>5</v>
      </c>
      <c r="AB672" s="599">
        <v>7</v>
      </c>
      <c r="AC672" s="592"/>
      <c r="AD672" s="827"/>
      <c r="AE672" s="597">
        <v>1</v>
      </c>
      <c r="AF672" s="599">
        <v>0</v>
      </c>
      <c r="AG672" s="599">
        <v>0</v>
      </c>
      <c r="AH672" s="599">
        <v>0</v>
      </c>
      <c r="AI672" s="599">
        <v>1</v>
      </c>
      <c r="AJ672" s="599">
        <v>1</v>
      </c>
      <c r="AK672" s="599">
        <v>2</v>
      </c>
      <c r="AL672" s="599">
        <v>1</v>
      </c>
      <c r="AM672" s="599">
        <v>0</v>
      </c>
      <c r="AN672" s="599">
        <v>2</v>
      </c>
      <c r="AO672" s="599">
        <v>4</v>
      </c>
      <c r="AP672" s="591"/>
      <c r="AQ672" s="827"/>
      <c r="AR672" s="597">
        <v>1</v>
      </c>
      <c r="AS672" s="599">
        <v>0</v>
      </c>
      <c r="AT672" s="599">
        <v>0</v>
      </c>
      <c r="AU672" s="599">
        <v>1</v>
      </c>
      <c r="AV672" s="599">
        <v>2</v>
      </c>
      <c r="AW672" s="599">
        <v>0</v>
      </c>
      <c r="AX672" s="599">
        <v>1</v>
      </c>
      <c r="AY672" s="599">
        <v>1</v>
      </c>
      <c r="AZ672" s="599">
        <v>1</v>
      </c>
      <c r="BA672" s="599">
        <v>1</v>
      </c>
      <c r="BB672" s="599">
        <v>2</v>
      </c>
      <c r="BC672" s="592"/>
      <c r="BD672" s="827"/>
      <c r="BE672" s="597">
        <v>1</v>
      </c>
      <c r="BF672" s="599">
        <v>0</v>
      </c>
      <c r="BG672" s="599">
        <v>0</v>
      </c>
      <c r="BH672" s="599">
        <v>0</v>
      </c>
      <c r="BI672" s="599">
        <v>1</v>
      </c>
      <c r="BJ672" s="599">
        <v>1</v>
      </c>
      <c r="BK672" s="599">
        <v>1</v>
      </c>
      <c r="BL672" s="599">
        <v>1</v>
      </c>
      <c r="BM672" s="599">
        <v>3</v>
      </c>
      <c r="BN672" s="599">
        <v>6</v>
      </c>
      <c r="BO672" s="599">
        <v>9</v>
      </c>
      <c r="BP672"/>
      <c r="BQ672" s="827"/>
      <c r="BR672" s="597">
        <v>1</v>
      </c>
      <c r="BS672" s="599">
        <v>0</v>
      </c>
      <c r="BT672" s="599">
        <v>0</v>
      </c>
      <c r="BU672" s="599">
        <v>1</v>
      </c>
      <c r="BV672" s="599">
        <v>2</v>
      </c>
      <c r="BW672" s="599">
        <v>0</v>
      </c>
      <c r="BX672" s="599">
        <v>1</v>
      </c>
      <c r="BY672" s="599">
        <v>2</v>
      </c>
      <c r="BZ672" s="599">
        <v>1</v>
      </c>
      <c r="CA672" s="599">
        <v>0</v>
      </c>
      <c r="CB672" s="599">
        <v>0</v>
      </c>
      <c r="CC672" s="592"/>
      <c r="CD672" s="827"/>
      <c r="CE672" s="597">
        <v>1</v>
      </c>
      <c r="CF672" s="599">
        <v>0</v>
      </c>
      <c r="CG672" s="599">
        <v>0</v>
      </c>
      <c r="CH672" s="599">
        <v>0</v>
      </c>
      <c r="CI672" s="599">
        <v>1</v>
      </c>
      <c r="CJ672" s="599">
        <v>1</v>
      </c>
      <c r="CK672" s="599">
        <v>1</v>
      </c>
      <c r="CL672" s="599">
        <v>0</v>
      </c>
      <c r="CM672" s="599">
        <v>3</v>
      </c>
      <c r="CN672" s="599">
        <v>7</v>
      </c>
      <c r="CO672" s="599">
        <v>11</v>
      </c>
      <c r="CP672"/>
      <c r="CQ672" s="827"/>
      <c r="CR672" s="597">
        <v>1</v>
      </c>
      <c r="CS672" s="599">
        <v>0</v>
      </c>
      <c r="CT672" s="599">
        <v>0</v>
      </c>
      <c r="CU672" s="599">
        <v>1</v>
      </c>
      <c r="CV672" s="599">
        <v>3</v>
      </c>
      <c r="CW672" s="599">
        <v>1</v>
      </c>
      <c r="CX672" s="599">
        <v>2</v>
      </c>
      <c r="CY672" s="599">
        <v>1</v>
      </c>
      <c r="CZ672" s="599">
        <v>4</v>
      </c>
      <c r="DA672" s="599">
        <v>7</v>
      </c>
      <c r="DB672" s="599">
        <v>11</v>
      </c>
      <c r="DC672" s="592"/>
      <c r="DD672" s="827"/>
      <c r="DE672" s="597">
        <v>1</v>
      </c>
      <c r="DF672" s="599">
        <v>0</v>
      </c>
      <c r="DG672" s="599">
        <v>0</v>
      </c>
      <c r="DH672" s="599">
        <v>0</v>
      </c>
      <c r="DI672" s="599">
        <v>0</v>
      </c>
      <c r="DJ672" s="599">
        <v>0</v>
      </c>
      <c r="DK672" s="599">
        <v>0</v>
      </c>
      <c r="DL672" s="599">
        <v>1</v>
      </c>
      <c r="DM672" s="599">
        <v>0</v>
      </c>
      <c r="DN672" s="599">
        <v>0</v>
      </c>
      <c r="DO672" s="599">
        <v>0</v>
      </c>
    </row>
    <row r="673" spans="1:119" ht="13.5" customHeight="1" x14ac:dyDescent="0.2">
      <c r="A673"/>
      <c r="B673" s="838"/>
      <c r="C673" s="592"/>
      <c r="D673" s="827"/>
      <c r="E673" s="597" t="s">
        <v>45</v>
      </c>
      <c r="F673" s="599">
        <v>13</v>
      </c>
      <c r="G673" s="599">
        <v>7</v>
      </c>
      <c r="H673" s="599">
        <v>34</v>
      </c>
      <c r="I673" s="599">
        <v>30</v>
      </c>
      <c r="J673" s="599">
        <v>16</v>
      </c>
      <c r="K673" s="599">
        <v>46</v>
      </c>
      <c r="L673" s="599">
        <v>25</v>
      </c>
      <c r="M673" s="599">
        <v>41</v>
      </c>
      <c r="N673" s="599">
        <v>58</v>
      </c>
      <c r="O673" s="599">
        <v>66</v>
      </c>
      <c r="P673" s="592"/>
      <c r="Q673" s="827"/>
      <c r="R673" s="597" t="s">
        <v>45</v>
      </c>
      <c r="S673" s="599">
        <v>5</v>
      </c>
      <c r="T673" s="599">
        <v>2</v>
      </c>
      <c r="U673" s="599">
        <v>14</v>
      </c>
      <c r="V673" s="599">
        <v>15</v>
      </c>
      <c r="W673" s="599">
        <v>9</v>
      </c>
      <c r="X673" s="599">
        <v>23</v>
      </c>
      <c r="Y673" s="599">
        <v>15</v>
      </c>
      <c r="Z673" s="599">
        <v>19</v>
      </c>
      <c r="AA673" s="599">
        <v>26</v>
      </c>
      <c r="AB673" s="599">
        <v>40</v>
      </c>
      <c r="AC673" s="592"/>
      <c r="AD673" s="827"/>
      <c r="AE673" s="597" t="s">
        <v>45</v>
      </c>
      <c r="AF673" s="599">
        <v>8</v>
      </c>
      <c r="AG673" s="599">
        <v>5</v>
      </c>
      <c r="AH673" s="599">
        <v>20</v>
      </c>
      <c r="AI673" s="599">
        <v>15</v>
      </c>
      <c r="AJ673" s="599">
        <v>7</v>
      </c>
      <c r="AK673" s="599">
        <v>23</v>
      </c>
      <c r="AL673" s="599">
        <v>10</v>
      </c>
      <c r="AM673" s="599">
        <v>22</v>
      </c>
      <c r="AN673" s="599">
        <v>32</v>
      </c>
      <c r="AO673" s="599">
        <v>26</v>
      </c>
      <c r="AP673" s="591"/>
      <c r="AQ673" s="827"/>
      <c r="AR673" s="597" t="s">
        <v>45</v>
      </c>
      <c r="AS673" s="599">
        <v>3</v>
      </c>
      <c r="AT673" s="599">
        <v>3</v>
      </c>
      <c r="AU673" s="599">
        <v>15</v>
      </c>
      <c r="AV673" s="599">
        <v>18</v>
      </c>
      <c r="AW673" s="599">
        <v>5</v>
      </c>
      <c r="AX673" s="599">
        <v>15</v>
      </c>
      <c r="AY673" s="599">
        <v>12</v>
      </c>
      <c r="AZ673" s="599">
        <v>15</v>
      </c>
      <c r="BA673" s="599">
        <v>15</v>
      </c>
      <c r="BB673" s="599">
        <v>15</v>
      </c>
      <c r="BC673" s="592"/>
      <c r="BD673" s="827"/>
      <c r="BE673" s="597" t="s">
        <v>45</v>
      </c>
      <c r="BF673" s="599">
        <v>10</v>
      </c>
      <c r="BG673" s="599">
        <v>4</v>
      </c>
      <c r="BH673" s="599">
        <v>19</v>
      </c>
      <c r="BI673" s="599">
        <v>12</v>
      </c>
      <c r="BJ673" s="599">
        <v>11</v>
      </c>
      <c r="BK673" s="599">
        <v>31</v>
      </c>
      <c r="BL673" s="599">
        <v>13</v>
      </c>
      <c r="BM673" s="599">
        <v>26</v>
      </c>
      <c r="BN673" s="599">
        <v>43</v>
      </c>
      <c r="BO673" s="599">
        <v>51</v>
      </c>
      <c r="BP673"/>
      <c r="BQ673" s="827"/>
      <c r="BR673" s="597" t="s">
        <v>45</v>
      </c>
      <c r="BS673" s="599">
        <v>4</v>
      </c>
      <c r="BT673" s="599">
        <v>4</v>
      </c>
      <c r="BU673" s="599">
        <v>19</v>
      </c>
      <c r="BV673" s="599">
        <v>19</v>
      </c>
      <c r="BW673" s="599">
        <v>9</v>
      </c>
      <c r="BX673" s="599">
        <v>19</v>
      </c>
      <c r="BY673" s="599">
        <v>8</v>
      </c>
      <c r="BZ673" s="599">
        <v>11</v>
      </c>
      <c r="CA673" s="599">
        <v>14</v>
      </c>
      <c r="CB673" s="599">
        <v>11</v>
      </c>
      <c r="CC673" s="592"/>
      <c r="CD673" s="827"/>
      <c r="CE673" s="597" t="s">
        <v>45</v>
      </c>
      <c r="CF673" s="599">
        <v>9</v>
      </c>
      <c r="CG673" s="599">
        <v>3</v>
      </c>
      <c r="CH673" s="599">
        <v>15</v>
      </c>
      <c r="CI673" s="599">
        <v>11</v>
      </c>
      <c r="CJ673" s="599">
        <v>7</v>
      </c>
      <c r="CK673" s="599">
        <v>27</v>
      </c>
      <c r="CL673" s="599">
        <v>17</v>
      </c>
      <c r="CM673" s="599">
        <v>30</v>
      </c>
      <c r="CN673" s="599">
        <v>44</v>
      </c>
      <c r="CO673" s="599">
        <v>55</v>
      </c>
      <c r="CP673"/>
      <c r="CQ673" s="827"/>
      <c r="CR673" s="597" t="s">
        <v>45</v>
      </c>
      <c r="CS673" s="599">
        <v>13</v>
      </c>
      <c r="CT673" s="599">
        <v>4</v>
      </c>
      <c r="CU673" s="599">
        <v>25</v>
      </c>
      <c r="CV673" s="599">
        <v>28</v>
      </c>
      <c r="CW673" s="599">
        <v>15</v>
      </c>
      <c r="CX673" s="599">
        <v>43</v>
      </c>
      <c r="CY673" s="599">
        <v>22</v>
      </c>
      <c r="CZ673" s="599">
        <v>41</v>
      </c>
      <c r="DA673" s="599">
        <v>55</v>
      </c>
      <c r="DB673" s="599">
        <v>66</v>
      </c>
      <c r="DC673" s="592"/>
      <c r="DD673" s="827"/>
      <c r="DE673" s="597" t="s">
        <v>45</v>
      </c>
      <c r="DF673" s="599">
        <v>0</v>
      </c>
      <c r="DG673" s="599">
        <v>3</v>
      </c>
      <c r="DH673" s="599">
        <v>9</v>
      </c>
      <c r="DI673" s="599">
        <v>2</v>
      </c>
      <c r="DJ673" s="599">
        <v>1</v>
      </c>
      <c r="DK673" s="599">
        <v>3</v>
      </c>
      <c r="DL673" s="599">
        <v>3</v>
      </c>
      <c r="DM673" s="599">
        <v>0</v>
      </c>
      <c r="DN673" s="599">
        <v>3</v>
      </c>
      <c r="DO673" s="599">
        <v>0</v>
      </c>
    </row>
    <row r="674" spans="1:119" ht="13.5" customHeight="1" x14ac:dyDescent="0.2">
      <c r="A674"/>
      <c r="B674" s="838"/>
      <c r="C674" s="592"/>
      <c r="D674" s="827"/>
      <c r="E674" s="597" t="s">
        <v>33</v>
      </c>
      <c r="F674" s="599">
        <v>14</v>
      </c>
      <c r="G674" s="599">
        <v>6</v>
      </c>
      <c r="H674" s="599">
        <v>15</v>
      </c>
      <c r="I674" s="599">
        <v>19</v>
      </c>
      <c r="J674" s="599">
        <v>14</v>
      </c>
      <c r="K674" s="599">
        <v>23</v>
      </c>
      <c r="L674" s="599">
        <v>14</v>
      </c>
      <c r="M674" s="599">
        <v>22</v>
      </c>
      <c r="N674" s="599">
        <v>32</v>
      </c>
      <c r="O674" s="599">
        <v>24</v>
      </c>
      <c r="P674" s="592"/>
      <c r="Q674" s="827"/>
      <c r="R674" s="597" t="s">
        <v>33</v>
      </c>
      <c r="S674" s="599">
        <v>7</v>
      </c>
      <c r="T674" s="599">
        <v>3</v>
      </c>
      <c r="U674" s="599">
        <v>5</v>
      </c>
      <c r="V674" s="599">
        <v>11</v>
      </c>
      <c r="W674" s="599">
        <v>11</v>
      </c>
      <c r="X674" s="599">
        <v>13</v>
      </c>
      <c r="Y674" s="599">
        <v>6</v>
      </c>
      <c r="Z674" s="599">
        <v>13</v>
      </c>
      <c r="AA674" s="599">
        <v>16</v>
      </c>
      <c r="AB674" s="599">
        <v>13</v>
      </c>
      <c r="AC674" s="592"/>
      <c r="AD674" s="827"/>
      <c r="AE674" s="597" t="s">
        <v>33</v>
      </c>
      <c r="AF674" s="599">
        <v>7</v>
      </c>
      <c r="AG674" s="599">
        <v>3</v>
      </c>
      <c r="AH674" s="599">
        <v>10</v>
      </c>
      <c r="AI674" s="599">
        <v>8</v>
      </c>
      <c r="AJ674" s="599">
        <v>3</v>
      </c>
      <c r="AK674" s="599">
        <v>10</v>
      </c>
      <c r="AL674" s="599">
        <v>8</v>
      </c>
      <c r="AM674" s="599">
        <v>9</v>
      </c>
      <c r="AN674" s="599">
        <v>16</v>
      </c>
      <c r="AO674" s="599">
        <v>11</v>
      </c>
      <c r="AP674" s="591"/>
      <c r="AQ674" s="827"/>
      <c r="AR674" s="597" t="s">
        <v>33</v>
      </c>
      <c r="AS674" s="599">
        <v>6</v>
      </c>
      <c r="AT674" s="599">
        <v>2</v>
      </c>
      <c r="AU674" s="599">
        <v>7</v>
      </c>
      <c r="AV674" s="599">
        <v>8</v>
      </c>
      <c r="AW674" s="599">
        <v>6</v>
      </c>
      <c r="AX674" s="599">
        <v>6</v>
      </c>
      <c r="AY674" s="599">
        <v>4</v>
      </c>
      <c r="AZ674" s="599">
        <v>5</v>
      </c>
      <c r="BA674" s="599">
        <v>5</v>
      </c>
      <c r="BB674" s="599">
        <v>7</v>
      </c>
      <c r="BC674" s="592"/>
      <c r="BD674" s="827"/>
      <c r="BE674" s="597" t="s">
        <v>33</v>
      </c>
      <c r="BF674" s="599">
        <v>8</v>
      </c>
      <c r="BG674" s="599">
        <v>4</v>
      </c>
      <c r="BH674" s="599">
        <v>8</v>
      </c>
      <c r="BI674" s="599">
        <v>11</v>
      </c>
      <c r="BJ674" s="599">
        <v>8</v>
      </c>
      <c r="BK674" s="599">
        <v>17</v>
      </c>
      <c r="BL674" s="599">
        <v>10</v>
      </c>
      <c r="BM674" s="599">
        <v>17</v>
      </c>
      <c r="BN674" s="599">
        <v>27</v>
      </c>
      <c r="BO674" s="599">
        <v>17</v>
      </c>
      <c r="BP674"/>
      <c r="BQ674" s="827"/>
      <c r="BR674" s="597" t="s">
        <v>33</v>
      </c>
      <c r="BS674" s="599">
        <v>6</v>
      </c>
      <c r="BT674" s="599">
        <v>5</v>
      </c>
      <c r="BU674" s="599">
        <v>5</v>
      </c>
      <c r="BV674" s="599">
        <v>7</v>
      </c>
      <c r="BW674" s="599">
        <v>6</v>
      </c>
      <c r="BX674" s="599">
        <v>6</v>
      </c>
      <c r="BY674" s="599">
        <v>3</v>
      </c>
      <c r="BZ674" s="599">
        <v>5</v>
      </c>
      <c r="CA674" s="599">
        <v>4</v>
      </c>
      <c r="CB674" s="599">
        <v>4</v>
      </c>
      <c r="CC674" s="592"/>
      <c r="CD674" s="827"/>
      <c r="CE674" s="597" t="s">
        <v>33</v>
      </c>
      <c r="CF674" s="599">
        <v>8</v>
      </c>
      <c r="CG674" s="599">
        <v>1</v>
      </c>
      <c r="CH674" s="599">
        <v>10</v>
      </c>
      <c r="CI674" s="599">
        <v>12</v>
      </c>
      <c r="CJ674" s="599">
        <v>8</v>
      </c>
      <c r="CK674" s="599">
        <v>17</v>
      </c>
      <c r="CL674" s="599">
        <v>11</v>
      </c>
      <c r="CM674" s="599">
        <v>17</v>
      </c>
      <c r="CN674" s="599">
        <v>28</v>
      </c>
      <c r="CO674" s="599">
        <v>20</v>
      </c>
      <c r="CP674"/>
      <c r="CQ674" s="827"/>
      <c r="CR674" s="597" t="s">
        <v>33</v>
      </c>
      <c r="CS674" s="599">
        <v>13</v>
      </c>
      <c r="CT674" s="599">
        <v>6</v>
      </c>
      <c r="CU674" s="599">
        <v>8</v>
      </c>
      <c r="CV674" s="599">
        <v>18</v>
      </c>
      <c r="CW674" s="599">
        <v>12</v>
      </c>
      <c r="CX674" s="599">
        <v>18</v>
      </c>
      <c r="CY674" s="599">
        <v>14</v>
      </c>
      <c r="CZ674" s="599">
        <v>20</v>
      </c>
      <c r="DA674" s="599">
        <v>32</v>
      </c>
      <c r="DB674" s="599">
        <v>24</v>
      </c>
      <c r="DC674" s="592"/>
      <c r="DD674" s="827"/>
      <c r="DE674" s="597" t="s">
        <v>33</v>
      </c>
      <c r="DF674" s="599">
        <v>1</v>
      </c>
      <c r="DG674" s="599">
        <v>0</v>
      </c>
      <c r="DH674" s="599">
        <v>7</v>
      </c>
      <c r="DI674" s="599">
        <v>1</v>
      </c>
      <c r="DJ674" s="599">
        <v>2</v>
      </c>
      <c r="DK674" s="599">
        <v>5</v>
      </c>
      <c r="DL674" s="599">
        <v>0</v>
      </c>
      <c r="DM674" s="599">
        <v>2</v>
      </c>
      <c r="DN674" s="599">
        <v>0</v>
      </c>
      <c r="DO674" s="599">
        <v>0</v>
      </c>
    </row>
    <row r="675" spans="1:119" ht="13.5" customHeight="1" x14ac:dyDescent="0.2">
      <c r="A675"/>
      <c r="B675" s="838"/>
      <c r="C675" s="592"/>
      <c r="D675" s="827"/>
      <c r="E675" s="597" t="s">
        <v>34</v>
      </c>
      <c r="F675" s="599">
        <v>13</v>
      </c>
      <c r="G675" s="599">
        <v>4</v>
      </c>
      <c r="H675" s="599">
        <v>32</v>
      </c>
      <c r="I675" s="599">
        <v>43</v>
      </c>
      <c r="J675" s="599">
        <v>17</v>
      </c>
      <c r="K675" s="599">
        <v>41</v>
      </c>
      <c r="L675" s="599">
        <v>16</v>
      </c>
      <c r="M675" s="599">
        <v>37</v>
      </c>
      <c r="N675" s="599">
        <v>50</v>
      </c>
      <c r="O675" s="599">
        <v>46</v>
      </c>
      <c r="P675" s="592"/>
      <c r="Q675" s="827"/>
      <c r="R675" s="597" t="s">
        <v>34</v>
      </c>
      <c r="S675" s="599">
        <v>5</v>
      </c>
      <c r="T675" s="599">
        <v>2</v>
      </c>
      <c r="U675" s="599">
        <v>16</v>
      </c>
      <c r="V675" s="599">
        <v>24</v>
      </c>
      <c r="W675" s="599">
        <v>7</v>
      </c>
      <c r="X675" s="599">
        <v>22</v>
      </c>
      <c r="Y675" s="599">
        <v>10</v>
      </c>
      <c r="Z675" s="599">
        <v>21</v>
      </c>
      <c r="AA675" s="599">
        <v>28</v>
      </c>
      <c r="AB675" s="599">
        <v>28</v>
      </c>
      <c r="AC675" s="592"/>
      <c r="AD675" s="827"/>
      <c r="AE675" s="597" t="s">
        <v>34</v>
      </c>
      <c r="AF675" s="599">
        <v>8</v>
      </c>
      <c r="AG675" s="599">
        <v>2</v>
      </c>
      <c r="AH675" s="599">
        <v>16</v>
      </c>
      <c r="AI675" s="599">
        <v>19</v>
      </c>
      <c r="AJ675" s="599">
        <v>10</v>
      </c>
      <c r="AK675" s="599">
        <v>19</v>
      </c>
      <c r="AL675" s="599">
        <v>6</v>
      </c>
      <c r="AM675" s="599">
        <v>16</v>
      </c>
      <c r="AN675" s="599">
        <v>22</v>
      </c>
      <c r="AO675" s="599">
        <v>18</v>
      </c>
      <c r="AP675" s="591"/>
      <c r="AQ675" s="827"/>
      <c r="AR675" s="597" t="s">
        <v>34</v>
      </c>
      <c r="AS675" s="599">
        <v>4</v>
      </c>
      <c r="AT675" s="599">
        <v>0</v>
      </c>
      <c r="AU675" s="599">
        <v>20</v>
      </c>
      <c r="AV675" s="599">
        <v>23</v>
      </c>
      <c r="AW675" s="599">
        <v>6</v>
      </c>
      <c r="AX675" s="599">
        <v>18</v>
      </c>
      <c r="AY675" s="599">
        <v>6</v>
      </c>
      <c r="AZ675" s="599">
        <v>8</v>
      </c>
      <c r="BA675" s="599">
        <v>15</v>
      </c>
      <c r="BB675" s="599">
        <v>9</v>
      </c>
      <c r="BC675" s="592"/>
      <c r="BD675" s="827"/>
      <c r="BE675" s="597" t="s">
        <v>34</v>
      </c>
      <c r="BF675" s="599">
        <v>9</v>
      </c>
      <c r="BG675" s="599">
        <v>4</v>
      </c>
      <c r="BH675" s="599">
        <v>12</v>
      </c>
      <c r="BI675" s="599">
        <v>20</v>
      </c>
      <c r="BJ675" s="599">
        <v>11</v>
      </c>
      <c r="BK675" s="599">
        <v>23</v>
      </c>
      <c r="BL675" s="599">
        <v>10</v>
      </c>
      <c r="BM675" s="599">
        <v>29</v>
      </c>
      <c r="BN675" s="599">
        <v>35</v>
      </c>
      <c r="BO675" s="599">
        <v>37</v>
      </c>
      <c r="BP675"/>
      <c r="BQ675" s="827"/>
      <c r="BR675" s="597" t="s">
        <v>34</v>
      </c>
      <c r="BS675" s="599">
        <v>3</v>
      </c>
      <c r="BT675" s="599">
        <v>2</v>
      </c>
      <c r="BU675" s="599">
        <v>8</v>
      </c>
      <c r="BV675" s="599">
        <v>9</v>
      </c>
      <c r="BW675" s="599">
        <v>4</v>
      </c>
      <c r="BX675" s="599">
        <v>15</v>
      </c>
      <c r="BY675" s="599">
        <v>4</v>
      </c>
      <c r="BZ675" s="599">
        <v>8</v>
      </c>
      <c r="CA675" s="599">
        <v>3</v>
      </c>
      <c r="CB675" s="599">
        <v>5</v>
      </c>
      <c r="CC675" s="592"/>
      <c r="CD675" s="827"/>
      <c r="CE675" s="597" t="s">
        <v>34</v>
      </c>
      <c r="CF675" s="599">
        <v>10</v>
      </c>
      <c r="CG675" s="599">
        <v>2</v>
      </c>
      <c r="CH675" s="599">
        <v>24</v>
      </c>
      <c r="CI675" s="599">
        <v>34</v>
      </c>
      <c r="CJ675" s="599">
        <v>13</v>
      </c>
      <c r="CK675" s="599">
        <v>26</v>
      </c>
      <c r="CL675" s="599">
        <v>12</v>
      </c>
      <c r="CM675" s="599">
        <v>29</v>
      </c>
      <c r="CN675" s="599">
        <v>47</v>
      </c>
      <c r="CO675" s="599">
        <v>41</v>
      </c>
      <c r="CP675"/>
      <c r="CQ675" s="827"/>
      <c r="CR675" s="597" t="s">
        <v>34</v>
      </c>
      <c r="CS675" s="599">
        <v>11</v>
      </c>
      <c r="CT675" s="599">
        <v>1</v>
      </c>
      <c r="CU675" s="599">
        <v>21</v>
      </c>
      <c r="CV675" s="599">
        <v>39</v>
      </c>
      <c r="CW675" s="599">
        <v>16</v>
      </c>
      <c r="CX675" s="599">
        <v>37</v>
      </c>
      <c r="CY675" s="599">
        <v>16</v>
      </c>
      <c r="CZ675" s="599">
        <v>35</v>
      </c>
      <c r="DA675" s="599">
        <v>49</v>
      </c>
      <c r="DB675" s="599">
        <v>46</v>
      </c>
      <c r="DC675" s="592"/>
      <c r="DD675" s="827"/>
      <c r="DE675" s="597" t="s">
        <v>34</v>
      </c>
      <c r="DF675" s="599">
        <v>2</v>
      </c>
      <c r="DG675" s="599">
        <v>3</v>
      </c>
      <c r="DH675" s="599">
        <v>11</v>
      </c>
      <c r="DI675" s="599">
        <v>4</v>
      </c>
      <c r="DJ675" s="599">
        <v>1</v>
      </c>
      <c r="DK675" s="599">
        <v>4</v>
      </c>
      <c r="DL675" s="599">
        <v>0</v>
      </c>
      <c r="DM675" s="599">
        <v>2</v>
      </c>
      <c r="DN675" s="599">
        <v>1</v>
      </c>
      <c r="DO675" s="599">
        <v>0</v>
      </c>
    </row>
    <row r="676" spans="1:119" ht="13.5" customHeight="1" x14ac:dyDescent="0.2">
      <c r="A676"/>
      <c r="B676" s="838"/>
      <c r="C676" s="592"/>
      <c r="D676" s="827"/>
      <c r="E676" s="597" t="s">
        <v>35</v>
      </c>
      <c r="F676" s="599">
        <v>16</v>
      </c>
      <c r="G676" s="599">
        <v>12</v>
      </c>
      <c r="H676" s="599">
        <v>30</v>
      </c>
      <c r="I676" s="599">
        <v>52</v>
      </c>
      <c r="J676" s="599">
        <v>24</v>
      </c>
      <c r="K676" s="599">
        <v>60</v>
      </c>
      <c r="L676" s="599">
        <v>31</v>
      </c>
      <c r="M676" s="599">
        <v>38</v>
      </c>
      <c r="N676" s="599">
        <v>54</v>
      </c>
      <c r="O676" s="599">
        <v>48</v>
      </c>
      <c r="P676" s="592"/>
      <c r="Q676" s="827"/>
      <c r="R676" s="597" t="s">
        <v>35</v>
      </c>
      <c r="S676" s="599">
        <v>9</v>
      </c>
      <c r="T676" s="599">
        <v>4</v>
      </c>
      <c r="U676" s="599">
        <v>13</v>
      </c>
      <c r="V676" s="599">
        <v>27</v>
      </c>
      <c r="W676" s="599">
        <v>15</v>
      </c>
      <c r="X676" s="599">
        <v>34</v>
      </c>
      <c r="Y676" s="599">
        <v>24</v>
      </c>
      <c r="Z676" s="599">
        <v>21</v>
      </c>
      <c r="AA676" s="599">
        <v>27</v>
      </c>
      <c r="AB676" s="599">
        <v>34</v>
      </c>
      <c r="AC676" s="592"/>
      <c r="AD676" s="827"/>
      <c r="AE676" s="597" t="s">
        <v>35</v>
      </c>
      <c r="AF676" s="599">
        <v>7</v>
      </c>
      <c r="AG676" s="599">
        <v>8</v>
      </c>
      <c r="AH676" s="599">
        <v>17</v>
      </c>
      <c r="AI676" s="599">
        <v>25</v>
      </c>
      <c r="AJ676" s="599">
        <v>9</v>
      </c>
      <c r="AK676" s="599">
        <v>26</v>
      </c>
      <c r="AL676" s="599">
        <v>7</v>
      </c>
      <c r="AM676" s="599">
        <v>17</v>
      </c>
      <c r="AN676" s="599">
        <v>27</v>
      </c>
      <c r="AO676" s="599">
        <v>14</v>
      </c>
      <c r="AP676" s="591"/>
      <c r="AQ676" s="827"/>
      <c r="AR676" s="597" t="s">
        <v>35</v>
      </c>
      <c r="AS676" s="599">
        <v>7</v>
      </c>
      <c r="AT676" s="599">
        <v>4</v>
      </c>
      <c r="AU676" s="599">
        <v>14</v>
      </c>
      <c r="AV676" s="599">
        <v>28</v>
      </c>
      <c r="AW676" s="599">
        <v>8</v>
      </c>
      <c r="AX676" s="599">
        <v>20</v>
      </c>
      <c r="AY676" s="599">
        <v>12</v>
      </c>
      <c r="AZ676" s="599">
        <v>11</v>
      </c>
      <c r="BA676" s="599">
        <v>10</v>
      </c>
      <c r="BB676" s="599">
        <v>11</v>
      </c>
      <c r="BC676" s="592"/>
      <c r="BD676" s="827"/>
      <c r="BE676" s="597" t="s">
        <v>35</v>
      </c>
      <c r="BF676" s="599">
        <v>9</v>
      </c>
      <c r="BG676" s="599">
        <v>8</v>
      </c>
      <c r="BH676" s="599">
        <v>16</v>
      </c>
      <c r="BI676" s="599">
        <v>24</v>
      </c>
      <c r="BJ676" s="599">
        <v>16</v>
      </c>
      <c r="BK676" s="599">
        <v>40</v>
      </c>
      <c r="BL676" s="599">
        <v>19</v>
      </c>
      <c r="BM676" s="599">
        <v>27</v>
      </c>
      <c r="BN676" s="599">
        <v>44</v>
      </c>
      <c r="BO676" s="599">
        <v>37</v>
      </c>
      <c r="BP676"/>
      <c r="BQ676" s="827"/>
      <c r="BR676" s="597" t="s">
        <v>35</v>
      </c>
      <c r="BS676" s="599">
        <v>5</v>
      </c>
      <c r="BT676" s="599">
        <v>2</v>
      </c>
      <c r="BU676" s="599">
        <v>8</v>
      </c>
      <c r="BV676" s="599">
        <v>11</v>
      </c>
      <c r="BW676" s="599">
        <v>6</v>
      </c>
      <c r="BX676" s="599">
        <v>7</v>
      </c>
      <c r="BY676" s="599">
        <v>9</v>
      </c>
      <c r="BZ676" s="599">
        <v>5</v>
      </c>
      <c r="CA676" s="599">
        <v>8</v>
      </c>
      <c r="CB676" s="599">
        <v>2</v>
      </c>
      <c r="CC676" s="592"/>
      <c r="CD676" s="827"/>
      <c r="CE676" s="597" t="s">
        <v>35</v>
      </c>
      <c r="CF676" s="599">
        <v>11</v>
      </c>
      <c r="CG676" s="599">
        <v>10</v>
      </c>
      <c r="CH676" s="599">
        <v>22</v>
      </c>
      <c r="CI676" s="599">
        <v>41</v>
      </c>
      <c r="CJ676" s="599">
        <v>18</v>
      </c>
      <c r="CK676" s="599">
        <v>53</v>
      </c>
      <c r="CL676" s="599">
        <v>22</v>
      </c>
      <c r="CM676" s="599">
        <v>33</v>
      </c>
      <c r="CN676" s="599">
        <v>46</v>
      </c>
      <c r="CO676" s="599">
        <v>46</v>
      </c>
      <c r="CP676"/>
      <c r="CQ676" s="827"/>
      <c r="CR676" s="597" t="s">
        <v>35</v>
      </c>
      <c r="CS676" s="599">
        <v>14</v>
      </c>
      <c r="CT676" s="599">
        <v>6</v>
      </c>
      <c r="CU676" s="599">
        <v>18</v>
      </c>
      <c r="CV676" s="599">
        <v>33</v>
      </c>
      <c r="CW676" s="599">
        <v>18</v>
      </c>
      <c r="CX676" s="599">
        <v>48</v>
      </c>
      <c r="CY676" s="599">
        <v>27</v>
      </c>
      <c r="CZ676" s="599">
        <v>34</v>
      </c>
      <c r="DA676" s="599">
        <v>52</v>
      </c>
      <c r="DB676" s="599">
        <v>47</v>
      </c>
      <c r="DC676" s="592"/>
      <c r="DD676" s="827"/>
      <c r="DE676" s="597" t="s">
        <v>35</v>
      </c>
      <c r="DF676" s="599">
        <v>2</v>
      </c>
      <c r="DG676" s="599">
        <v>6</v>
      </c>
      <c r="DH676" s="599">
        <v>12</v>
      </c>
      <c r="DI676" s="599">
        <v>19</v>
      </c>
      <c r="DJ676" s="599">
        <v>6</v>
      </c>
      <c r="DK676" s="599">
        <v>12</v>
      </c>
      <c r="DL676" s="599">
        <v>4</v>
      </c>
      <c r="DM676" s="599">
        <v>4</v>
      </c>
      <c r="DN676" s="599">
        <v>2</v>
      </c>
      <c r="DO676" s="599">
        <v>1</v>
      </c>
    </row>
    <row r="677" spans="1:119" ht="13.5" customHeight="1" x14ac:dyDescent="0.2">
      <c r="A677"/>
      <c r="B677" s="838"/>
      <c r="C677" s="592"/>
      <c r="D677" s="827"/>
      <c r="E677" s="597" t="s">
        <v>36</v>
      </c>
      <c r="F677" s="599">
        <v>33</v>
      </c>
      <c r="G677" s="599">
        <v>15</v>
      </c>
      <c r="H677" s="599">
        <v>62</v>
      </c>
      <c r="I677" s="599">
        <v>99</v>
      </c>
      <c r="J677" s="599">
        <v>73</v>
      </c>
      <c r="K677" s="599">
        <v>126</v>
      </c>
      <c r="L677" s="599">
        <v>83</v>
      </c>
      <c r="M677" s="599">
        <v>121</v>
      </c>
      <c r="N677" s="599">
        <v>117</v>
      </c>
      <c r="O677" s="599">
        <v>93</v>
      </c>
      <c r="P677" s="592"/>
      <c r="Q677" s="827"/>
      <c r="R677" s="597" t="s">
        <v>36</v>
      </c>
      <c r="S677" s="599">
        <v>13</v>
      </c>
      <c r="T677" s="599">
        <v>5</v>
      </c>
      <c r="U677" s="599">
        <v>32</v>
      </c>
      <c r="V677" s="599">
        <v>49</v>
      </c>
      <c r="W677" s="599">
        <v>50</v>
      </c>
      <c r="X677" s="599">
        <v>86</v>
      </c>
      <c r="Y677" s="599">
        <v>53</v>
      </c>
      <c r="Z677" s="599">
        <v>74</v>
      </c>
      <c r="AA677" s="599">
        <v>75</v>
      </c>
      <c r="AB677" s="599">
        <v>73</v>
      </c>
      <c r="AC677" s="592"/>
      <c r="AD677" s="827"/>
      <c r="AE677" s="597" t="s">
        <v>36</v>
      </c>
      <c r="AF677" s="599">
        <v>20</v>
      </c>
      <c r="AG677" s="599">
        <v>10</v>
      </c>
      <c r="AH677" s="599">
        <v>30</v>
      </c>
      <c r="AI677" s="599">
        <v>50</v>
      </c>
      <c r="AJ677" s="599">
        <v>23</v>
      </c>
      <c r="AK677" s="599">
        <v>40</v>
      </c>
      <c r="AL677" s="599">
        <v>30</v>
      </c>
      <c r="AM677" s="599">
        <v>47</v>
      </c>
      <c r="AN677" s="599">
        <v>42</v>
      </c>
      <c r="AO677" s="599">
        <v>20</v>
      </c>
      <c r="AP677" s="591"/>
      <c r="AQ677" s="827"/>
      <c r="AR677" s="597" t="s">
        <v>36</v>
      </c>
      <c r="AS677" s="599">
        <v>11</v>
      </c>
      <c r="AT677" s="599">
        <v>8</v>
      </c>
      <c r="AU677" s="599">
        <v>30</v>
      </c>
      <c r="AV677" s="599">
        <v>47</v>
      </c>
      <c r="AW677" s="599">
        <v>29</v>
      </c>
      <c r="AX677" s="599">
        <v>38</v>
      </c>
      <c r="AY677" s="599">
        <v>29</v>
      </c>
      <c r="AZ677" s="599">
        <v>43</v>
      </c>
      <c r="BA677" s="599">
        <v>34</v>
      </c>
      <c r="BB677" s="599">
        <v>23</v>
      </c>
      <c r="BC677" s="592"/>
      <c r="BD677" s="827"/>
      <c r="BE677" s="597" t="s">
        <v>36</v>
      </c>
      <c r="BF677" s="599">
        <v>22</v>
      </c>
      <c r="BG677" s="599">
        <v>7</v>
      </c>
      <c r="BH677" s="599">
        <v>32</v>
      </c>
      <c r="BI677" s="599">
        <v>52</v>
      </c>
      <c r="BJ677" s="599">
        <v>44</v>
      </c>
      <c r="BK677" s="599">
        <v>88</v>
      </c>
      <c r="BL677" s="599">
        <v>54</v>
      </c>
      <c r="BM677" s="599">
        <v>78</v>
      </c>
      <c r="BN677" s="599">
        <v>83</v>
      </c>
      <c r="BO677" s="599">
        <v>70</v>
      </c>
      <c r="BP677"/>
      <c r="BQ677" s="827"/>
      <c r="BR677" s="597" t="s">
        <v>36</v>
      </c>
      <c r="BS677" s="599">
        <v>4</v>
      </c>
      <c r="BT677" s="599">
        <v>4</v>
      </c>
      <c r="BU677" s="599">
        <v>12</v>
      </c>
      <c r="BV677" s="599">
        <v>12</v>
      </c>
      <c r="BW677" s="599">
        <v>11</v>
      </c>
      <c r="BX677" s="599">
        <v>16</v>
      </c>
      <c r="BY677" s="599">
        <v>11</v>
      </c>
      <c r="BZ677" s="599">
        <v>14</v>
      </c>
      <c r="CA677" s="599">
        <v>12</v>
      </c>
      <c r="CB677" s="599">
        <v>5</v>
      </c>
      <c r="CC677" s="592"/>
      <c r="CD677" s="827"/>
      <c r="CE677" s="597" t="s">
        <v>36</v>
      </c>
      <c r="CF677" s="599">
        <v>29</v>
      </c>
      <c r="CG677" s="599">
        <v>11</v>
      </c>
      <c r="CH677" s="599">
        <v>50</v>
      </c>
      <c r="CI677" s="599">
        <v>87</v>
      </c>
      <c r="CJ677" s="599">
        <v>62</v>
      </c>
      <c r="CK677" s="599">
        <v>110</v>
      </c>
      <c r="CL677" s="599">
        <v>72</v>
      </c>
      <c r="CM677" s="599">
        <v>107</v>
      </c>
      <c r="CN677" s="599">
        <v>105</v>
      </c>
      <c r="CO677" s="599">
        <v>88</v>
      </c>
      <c r="CP677"/>
      <c r="CQ677" s="827"/>
      <c r="CR677" s="597" t="s">
        <v>36</v>
      </c>
      <c r="CS677" s="599">
        <v>24</v>
      </c>
      <c r="CT677" s="599">
        <v>7</v>
      </c>
      <c r="CU677" s="599">
        <v>40</v>
      </c>
      <c r="CV677" s="599">
        <v>67</v>
      </c>
      <c r="CW677" s="599">
        <v>49</v>
      </c>
      <c r="CX677" s="599">
        <v>102</v>
      </c>
      <c r="CY677" s="599">
        <v>70</v>
      </c>
      <c r="CZ677" s="599">
        <v>104</v>
      </c>
      <c r="DA677" s="599">
        <v>111</v>
      </c>
      <c r="DB677" s="599">
        <v>93</v>
      </c>
      <c r="DC677" s="592"/>
      <c r="DD677" s="827"/>
      <c r="DE677" s="597" t="s">
        <v>36</v>
      </c>
      <c r="DF677" s="599">
        <v>9</v>
      </c>
      <c r="DG677" s="599">
        <v>8</v>
      </c>
      <c r="DH677" s="599">
        <v>22</v>
      </c>
      <c r="DI677" s="599">
        <v>32</v>
      </c>
      <c r="DJ677" s="599">
        <v>24</v>
      </c>
      <c r="DK677" s="599">
        <v>24</v>
      </c>
      <c r="DL677" s="599">
        <v>13</v>
      </c>
      <c r="DM677" s="599">
        <v>17</v>
      </c>
      <c r="DN677" s="599">
        <v>6</v>
      </c>
      <c r="DO677" s="599">
        <v>0</v>
      </c>
    </row>
    <row r="678" spans="1:119" ht="13.5" customHeight="1" x14ac:dyDescent="0.2">
      <c r="A678"/>
      <c r="B678" s="838"/>
      <c r="C678" s="592"/>
      <c r="D678" s="827"/>
      <c r="E678" s="597" t="s">
        <v>37</v>
      </c>
      <c r="F678" s="599">
        <v>53</v>
      </c>
      <c r="G678" s="599">
        <v>20</v>
      </c>
      <c r="H678" s="599">
        <v>79</v>
      </c>
      <c r="I678" s="599">
        <v>193</v>
      </c>
      <c r="J678" s="599">
        <v>118</v>
      </c>
      <c r="K678" s="599">
        <v>256</v>
      </c>
      <c r="L678" s="599">
        <v>155</v>
      </c>
      <c r="M678" s="599">
        <v>187</v>
      </c>
      <c r="N678" s="599">
        <v>249</v>
      </c>
      <c r="O678" s="599">
        <v>188</v>
      </c>
      <c r="P678" s="592"/>
      <c r="Q678" s="827"/>
      <c r="R678" s="597" t="s">
        <v>37</v>
      </c>
      <c r="S678" s="599">
        <v>21</v>
      </c>
      <c r="T678" s="599">
        <v>11</v>
      </c>
      <c r="U678" s="599">
        <v>36</v>
      </c>
      <c r="V678" s="599">
        <v>110</v>
      </c>
      <c r="W678" s="599">
        <v>63</v>
      </c>
      <c r="X678" s="599">
        <v>166</v>
      </c>
      <c r="Y678" s="599">
        <v>90</v>
      </c>
      <c r="Z678" s="599">
        <v>109</v>
      </c>
      <c r="AA678" s="599">
        <v>159</v>
      </c>
      <c r="AB678" s="599">
        <v>129</v>
      </c>
      <c r="AC678" s="592"/>
      <c r="AD678" s="827"/>
      <c r="AE678" s="597" t="s">
        <v>37</v>
      </c>
      <c r="AF678" s="599">
        <v>32</v>
      </c>
      <c r="AG678" s="599">
        <v>9</v>
      </c>
      <c r="AH678" s="599">
        <v>43</v>
      </c>
      <c r="AI678" s="599">
        <v>83</v>
      </c>
      <c r="AJ678" s="599">
        <v>55</v>
      </c>
      <c r="AK678" s="599">
        <v>90</v>
      </c>
      <c r="AL678" s="599">
        <v>65</v>
      </c>
      <c r="AM678" s="599">
        <v>78</v>
      </c>
      <c r="AN678" s="599">
        <v>90</v>
      </c>
      <c r="AO678" s="599">
        <v>59</v>
      </c>
      <c r="AP678" s="591"/>
      <c r="AQ678" s="827"/>
      <c r="AR678" s="597" t="s">
        <v>37</v>
      </c>
      <c r="AS678" s="599">
        <v>22</v>
      </c>
      <c r="AT678" s="599">
        <v>9</v>
      </c>
      <c r="AU678" s="599">
        <v>32</v>
      </c>
      <c r="AV678" s="599">
        <v>60</v>
      </c>
      <c r="AW678" s="599">
        <v>39</v>
      </c>
      <c r="AX678" s="599">
        <v>90</v>
      </c>
      <c r="AY678" s="599">
        <v>54</v>
      </c>
      <c r="AZ678" s="599">
        <v>58</v>
      </c>
      <c r="BA678" s="599">
        <v>67</v>
      </c>
      <c r="BB678" s="599">
        <v>44</v>
      </c>
      <c r="BC678" s="592"/>
      <c r="BD678" s="827"/>
      <c r="BE678" s="597" t="s">
        <v>37</v>
      </c>
      <c r="BF678" s="599">
        <v>31</v>
      </c>
      <c r="BG678" s="599">
        <v>11</v>
      </c>
      <c r="BH678" s="599">
        <v>47</v>
      </c>
      <c r="BI678" s="599">
        <v>133</v>
      </c>
      <c r="BJ678" s="599">
        <v>79</v>
      </c>
      <c r="BK678" s="599">
        <v>166</v>
      </c>
      <c r="BL678" s="599">
        <v>101</v>
      </c>
      <c r="BM678" s="599">
        <v>129</v>
      </c>
      <c r="BN678" s="599">
        <v>182</v>
      </c>
      <c r="BO678" s="599">
        <v>144</v>
      </c>
      <c r="BP678"/>
      <c r="BQ678" s="827"/>
      <c r="BR678" s="597" t="s">
        <v>37</v>
      </c>
      <c r="BS678" s="599">
        <v>5</v>
      </c>
      <c r="BT678" s="599">
        <v>2</v>
      </c>
      <c r="BU678" s="599">
        <v>10</v>
      </c>
      <c r="BV678" s="599">
        <v>18</v>
      </c>
      <c r="BW678" s="599">
        <v>8</v>
      </c>
      <c r="BX678" s="599">
        <v>19</v>
      </c>
      <c r="BY678" s="599">
        <v>9</v>
      </c>
      <c r="BZ678" s="599">
        <v>7</v>
      </c>
      <c r="CA678" s="599">
        <v>12</v>
      </c>
      <c r="CB678" s="599">
        <v>7</v>
      </c>
      <c r="CC678" s="592"/>
      <c r="CD678" s="827"/>
      <c r="CE678" s="597" t="s">
        <v>37</v>
      </c>
      <c r="CF678" s="599">
        <v>48</v>
      </c>
      <c r="CG678" s="599">
        <v>18</v>
      </c>
      <c r="CH678" s="599">
        <v>69</v>
      </c>
      <c r="CI678" s="599">
        <v>175</v>
      </c>
      <c r="CJ678" s="599">
        <v>110</v>
      </c>
      <c r="CK678" s="599">
        <v>237</v>
      </c>
      <c r="CL678" s="599">
        <v>146</v>
      </c>
      <c r="CM678" s="599">
        <v>180</v>
      </c>
      <c r="CN678" s="599">
        <v>237</v>
      </c>
      <c r="CO678" s="599">
        <v>181</v>
      </c>
      <c r="CP678"/>
      <c r="CQ678" s="827"/>
      <c r="CR678" s="597" t="s">
        <v>37</v>
      </c>
      <c r="CS678" s="599">
        <v>39</v>
      </c>
      <c r="CT678" s="599">
        <v>9</v>
      </c>
      <c r="CU678" s="599">
        <v>35</v>
      </c>
      <c r="CV678" s="599">
        <v>120</v>
      </c>
      <c r="CW678" s="599">
        <v>72</v>
      </c>
      <c r="CX678" s="599">
        <v>183</v>
      </c>
      <c r="CY678" s="599">
        <v>130</v>
      </c>
      <c r="CZ678" s="599">
        <v>150</v>
      </c>
      <c r="DA678" s="599">
        <v>227</v>
      </c>
      <c r="DB678" s="599">
        <v>179</v>
      </c>
      <c r="DC678" s="592"/>
      <c r="DD678" s="827"/>
      <c r="DE678" s="597" t="s">
        <v>37</v>
      </c>
      <c r="DF678" s="599">
        <v>14</v>
      </c>
      <c r="DG678" s="599">
        <v>11</v>
      </c>
      <c r="DH678" s="599">
        <v>44</v>
      </c>
      <c r="DI678" s="599">
        <v>73</v>
      </c>
      <c r="DJ678" s="599">
        <v>46</v>
      </c>
      <c r="DK678" s="599">
        <v>73</v>
      </c>
      <c r="DL678" s="599">
        <v>25</v>
      </c>
      <c r="DM678" s="599">
        <v>37</v>
      </c>
      <c r="DN678" s="599">
        <v>22</v>
      </c>
      <c r="DO678" s="599">
        <v>9</v>
      </c>
    </row>
    <row r="679" spans="1:119" ht="13.5" customHeight="1" x14ac:dyDescent="0.2">
      <c r="A679"/>
      <c r="B679" s="838"/>
      <c r="C679" s="592"/>
      <c r="D679" s="827"/>
      <c r="E679" s="597" t="s">
        <v>38</v>
      </c>
      <c r="F679" s="599">
        <v>51</v>
      </c>
      <c r="G679" s="599">
        <v>29</v>
      </c>
      <c r="H679" s="599">
        <v>80</v>
      </c>
      <c r="I679" s="599">
        <v>191</v>
      </c>
      <c r="J679" s="599">
        <v>164</v>
      </c>
      <c r="K679" s="599">
        <v>356</v>
      </c>
      <c r="L679" s="599">
        <v>221</v>
      </c>
      <c r="M679" s="599">
        <v>255</v>
      </c>
      <c r="N679" s="599">
        <v>329</v>
      </c>
      <c r="O679" s="599">
        <v>305</v>
      </c>
      <c r="P679" s="592"/>
      <c r="Q679" s="827"/>
      <c r="R679" s="597" t="s">
        <v>38</v>
      </c>
      <c r="S679" s="599">
        <v>19</v>
      </c>
      <c r="T679" s="599">
        <v>11</v>
      </c>
      <c r="U679" s="599">
        <v>32</v>
      </c>
      <c r="V679" s="599">
        <v>96</v>
      </c>
      <c r="W679" s="599">
        <v>96</v>
      </c>
      <c r="X679" s="599">
        <v>214</v>
      </c>
      <c r="Y679" s="599">
        <v>134</v>
      </c>
      <c r="Z679" s="599">
        <v>163</v>
      </c>
      <c r="AA679" s="599">
        <v>193</v>
      </c>
      <c r="AB679" s="599">
        <v>213</v>
      </c>
      <c r="AC679" s="592"/>
      <c r="AD679" s="827"/>
      <c r="AE679" s="597" t="s">
        <v>38</v>
      </c>
      <c r="AF679" s="599">
        <v>32</v>
      </c>
      <c r="AG679" s="599">
        <v>18</v>
      </c>
      <c r="AH679" s="599">
        <v>48</v>
      </c>
      <c r="AI679" s="599">
        <v>95</v>
      </c>
      <c r="AJ679" s="599">
        <v>68</v>
      </c>
      <c r="AK679" s="599">
        <v>142</v>
      </c>
      <c r="AL679" s="599">
        <v>87</v>
      </c>
      <c r="AM679" s="599">
        <v>92</v>
      </c>
      <c r="AN679" s="599">
        <v>136</v>
      </c>
      <c r="AO679" s="599">
        <v>92</v>
      </c>
      <c r="AP679" s="591"/>
      <c r="AQ679" s="827"/>
      <c r="AR679" s="597" t="s">
        <v>38</v>
      </c>
      <c r="AS679" s="599">
        <v>20</v>
      </c>
      <c r="AT679" s="599">
        <v>11</v>
      </c>
      <c r="AU679" s="599">
        <v>29</v>
      </c>
      <c r="AV679" s="599">
        <v>73</v>
      </c>
      <c r="AW679" s="599">
        <v>56</v>
      </c>
      <c r="AX679" s="599">
        <v>116</v>
      </c>
      <c r="AY679" s="599">
        <v>63</v>
      </c>
      <c r="AZ679" s="599">
        <v>73</v>
      </c>
      <c r="BA679" s="599">
        <v>87</v>
      </c>
      <c r="BB679" s="599">
        <v>69</v>
      </c>
      <c r="BC679" s="592"/>
      <c r="BD679" s="827"/>
      <c r="BE679" s="597" t="s">
        <v>38</v>
      </c>
      <c r="BF679" s="599">
        <v>31</v>
      </c>
      <c r="BG679" s="599">
        <v>18</v>
      </c>
      <c r="BH679" s="599">
        <v>51</v>
      </c>
      <c r="BI679" s="599">
        <v>118</v>
      </c>
      <c r="BJ679" s="599">
        <v>108</v>
      </c>
      <c r="BK679" s="599">
        <v>240</v>
      </c>
      <c r="BL679" s="599">
        <v>158</v>
      </c>
      <c r="BM679" s="599">
        <v>182</v>
      </c>
      <c r="BN679" s="599">
        <v>242</v>
      </c>
      <c r="BO679" s="599">
        <v>236</v>
      </c>
      <c r="BP679"/>
      <c r="BQ679" s="827"/>
      <c r="BR679" s="597" t="s">
        <v>38</v>
      </c>
      <c r="BS679" s="599">
        <v>4</v>
      </c>
      <c r="BT679" s="599">
        <v>4</v>
      </c>
      <c r="BU679" s="599">
        <v>8</v>
      </c>
      <c r="BV679" s="599">
        <v>11</v>
      </c>
      <c r="BW679" s="599">
        <v>11</v>
      </c>
      <c r="BX679" s="599">
        <v>14</v>
      </c>
      <c r="BY679" s="599">
        <v>8</v>
      </c>
      <c r="BZ679" s="599">
        <v>10</v>
      </c>
      <c r="CA679" s="599">
        <v>16</v>
      </c>
      <c r="CB679" s="599">
        <v>11</v>
      </c>
      <c r="CC679" s="592"/>
      <c r="CD679" s="827"/>
      <c r="CE679" s="597" t="s">
        <v>38</v>
      </c>
      <c r="CF679" s="599">
        <v>47</v>
      </c>
      <c r="CG679" s="599">
        <v>25</v>
      </c>
      <c r="CH679" s="599">
        <v>72</v>
      </c>
      <c r="CI679" s="599">
        <v>180</v>
      </c>
      <c r="CJ679" s="599">
        <v>153</v>
      </c>
      <c r="CK679" s="599">
        <v>342</v>
      </c>
      <c r="CL679" s="599">
        <v>213</v>
      </c>
      <c r="CM679" s="599">
        <v>245</v>
      </c>
      <c r="CN679" s="599">
        <v>313</v>
      </c>
      <c r="CO679" s="599">
        <v>294</v>
      </c>
      <c r="CP679"/>
      <c r="CQ679" s="827"/>
      <c r="CR679" s="597" t="s">
        <v>38</v>
      </c>
      <c r="CS679" s="599">
        <v>34</v>
      </c>
      <c r="CT679" s="599">
        <v>8</v>
      </c>
      <c r="CU679" s="599">
        <v>35</v>
      </c>
      <c r="CV679" s="599">
        <v>92</v>
      </c>
      <c r="CW679" s="599">
        <v>89</v>
      </c>
      <c r="CX679" s="599">
        <v>200</v>
      </c>
      <c r="CY679" s="599">
        <v>154</v>
      </c>
      <c r="CZ679" s="599">
        <v>181</v>
      </c>
      <c r="DA679" s="599">
        <v>281</v>
      </c>
      <c r="DB679" s="599">
        <v>279</v>
      </c>
      <c r="DC679" s="592"/>
      <c r="DD679" s="827"/>
      <c r="DE679" s="597" t="s">
        <v>38</v>
      </c>
      <c r="DF679" s="599">
        <v>17</v>
      </c>
      <c r="DG679" s="599">
        <v>21</v>
      </c>
      <c r="DH679" s="599">
        <v>45</v>
      </c>
      <c r="DI679" s="599">
        <v>99</v>
      </c>
      <c r="DJ679" s="599">
        <v>75</v>
      </c>
      <c r="DK679" s="599">
        <v>156</v>
      </c>
      <c r="DL679" s="599">
        <v>67</v>
      </c>
      <c r="DM679" s="599">
        <v>74</v>
      </c>
      <c r="DN679" s="599">
        <v>48</v>
      </c>
      <c r="DO679" s="599">
        <v>26</v>
      </c>
    </row>
    <row r="680" spans="1:119" ht="13.5" customHeight="1" x14ac:dyDescent="0.2">
      <c r="A680"/>
      <c r="B680" s="838"/>
      <c r="C680" s="592"/>
      <c r="D680" s="827"/>
      <c r="E680" s="597" t="s">
        <v>39</v>
      </c>
      <c r="F680" s="599">
        <v>40</v>
      </c>
      <c r="G680" s="599">
        <v>18</v>
      </c>
      <c r="H680" s="599">
        <v>55</v>
      </c>
      <c r="I680" s="599">
        <v>175</v>
      </c>
      <c r="J680" s="599">
        <v>200</v>
      </c>
      <c r="K680" s="599">
        <v>362</v>
      </c>
      <c r="L680" s="599">
        <v>261</v>
      </c>
      <c r="M680" s="599">
        <v>345</v>
      </c>
      <c r="N680" s="599">
        <v>352</v>
      </c>
      <c r="O680" s="599">
        <v>418</v>
      </c>
      <c r="P680" s="592"/>
      <c r="Q680" s="827"/>
      <c r="R680" s="597" t="s">
        <v>39</v>
      </c>
      <c r="S680" s="599">
        <v>9</v>
      </c>
      <c r="T680" s="599">
        <v>3</v>
      </c>
      <c r="U680" s="599">
        <v>18</v>
      </c>
      <c r="V680" s="599">
        <v>70</v>
      </c>
      <c r="W680" s="599">
        <v>98</v>
      </c>
      <c r="X680" s="599">
        <v>197</v>
      </c>
      <c r="Y680" s="599">
        <v>141</v>
      </c>
      <c r="Z680" s="599">
        <v>201</v>
      </c>
      <c r="AA680" s="599">
        <v>212</v>
      </c>
      <c r="AB680" s="599">
        <v>275</v>
      </c>
      <c r="AC680" s="592"/>
      <c r="AD680" s="827"/>
      <c r="AE680" s="597" t="s">
        <v>39</v>
      </c>
      <c r="AF680" s="599">
        <v>31</v>
      </c>
      <c r="AG680" s="599">
        <v>15</v>
      </c>
      <c r="AH680" s="599">
        <v>37</v>
      </c>
      <c r="AI680" s="599">
        <v>105</v>
      </c>
      <c r="AJ680" s="599">
        <v>102</v>
      </c>
      <c r="AK680" s="599">
        <v>165</v>
      </c>
      <c r="AL680" s="599">
        <v>120</v>
      </c>
      <c r="AM680" s="599">
        <v>144</v>
      </c>
      <c r="AN680" s="599">
        <v>140</v>
      </c>
      <c r="AO680" s="599">
        <v>143</v>
      </c>
      <c r="AP680" s="591"/>
      <c r="AQ680" s="827"/>
      <c r="AR680" s="597" t="s">
        <v>39</v>
      </c>
      <c r="AS680" s="599">
        <v>15</v>
      </c>
      <c r="AT680" s="599">
        <v>11</v>
      </c>
      <c r="AU680" s="599">
        <v>21</v>
      </c>
      <c r="AV680" s="599">
        <v>51</v>
      </c>
      <c r="AW680" s="599">
        <v>57</v>
      </c>
      <c r="AX680" s="599">
        <v>79</v>
      </c>
      <c r="AY680" s="599">
        <v>64</v>
      </c>
      <c r="AZ680" s="599">
        <v>86</v>
      </c>
      <c r="BA680" s="599">
        <v>82</v>
      </c>
      <c r="BB680" s="599">
        <v>85</v>
      </c>
      <c r="BC680" s="592"/>
      <c r="BD680" s="827"/>
      <c r="BE680" s="597" t="s">
        <v>39</v>
      </c>
      <c r="BF680" s="599">
        <v>25</v>
      </c>
      <c r="BG680" s="599">
        <v>7</v>
      </c>
      <c r="BH680" s="599">
        <v>34</v>
      </c>
      <c r="BI680" s="599">
        <v>124</v>
      </c>
      <c r="BJ680" s="599">
        <v>143</v>
      </c>
      <c r="BK680" s="599">
        <v>283</v>
      </c>
      <c r="BL680" s="599">
        <v>197</v>
      </c>
      <c r="BM680" s="599">
        <v>259</v>
      </c>
      <c r="BN680" s="599">
        <v>270</v>
      </c>
      <c r="BO680" s="599">
        <v>333</v>
      </c>
      <c r="BP680"/>
      <c r="BQ680" s="827"/>
      <c r="BR680" s="597" t="s">
        <v>39</v>
      </c>
      <c r="BS680" s="599">
        <v>3</v>
      </c>
      <c r="BT680" s="599">
        <v>2</v>
      </c>
      <c r="BU680" s="599">
        <v>7</v>
      </c>
      <c r="BV680" s="599">
        <v>9</v>
      </c>
      <c r="BW680" s="599">
        <v>5</v>
      </c>
      <c r="BX680" s="599">
        <v>13</v>
      </c>
      <c r="BY680" s="599">
        <v>6</v>
      </c>
      <c r="BZ680" s="599">
        <v>13</v>
      </c>
      <c r="CA680" s="599">
        <v>13</v>
      </c>
      <c r="CB680" s="599">
        <v>15</v>
      </c>
      <c r="CC680" s="592"/>
      <c r="CD680" s="827"/>
      <c r="CE680" s="597" t="s">
        <v>39</v>
      </c>
      <c r="CF680" s="599">
        <v>37</v>
      </c>
      <c r="CG680" s="599">
        <v>16</v>
      </c>
      <c r="CH680" s="599">
        <v>48</v>
      </c>
      <c r="CI680" s="599">
        <v>166</v>
      </c>
      <c r="CJ680" s="599">
        <v>195</v>
      </c>
      <c r="CK680" s="599">
        <v>349</v>
      </c>
      <c r="CL680" s="599">
        <v>255</v>
      </c>
      <c r="CM680" s="599">
        <v>332</v>
      </c>
      <c r="CN680" s="599">
        <v>339</v>
      </c>
      <c r="CO680" s="599">
        <v>403</v>
      </c>
      <c r="CP680"/>
      <c r="CQ680" s="827"/>
      <c r="CR680" s="597" t="s">
        <v>39</v>
      </c>
      <c r="CS680" s="599">
        <v>24</v>
      </c>
      <c r="CT680" s="599">
        <v>10</v>
      </c>
      <c r="CU680" s="599">
        <v>21</v>
      </c>
      <c r="CV680" s="599">
        <v>72</v>
      </c>
      <c r="CW680" s="599">
        <v>84</v>
      </c>
      <c r="CX680" s="599">
        <v>156</v>
      </c>
      <c r="CY680" s="599">
        <v>131</v>
      </c>
      <c r="CZ680" s="599">
        <v>198</v>
      </c>
      <c r="DA680" s="599">
        <v>259</v>
      </c>
      <c r="DB680" s="599">
        <v>374</v>
      </c>
      <c r="DC680" s="592"/>
      <c r="DD680" s="827"/>
      <c r="DE680" s="597" t="s">
        <v>39</v>
      </c>
      <c r="DF680" s="599">
        <v>16</v>
      </c>
      <c r="DG680" s="599">
        <v>8</v>
      </c>
      <c r="DH680" s="599">
        <v>34</v>
      </c>
      <c r="DI680" s="599">
        <v>103</v>
      </c>
      <c r="DJ680" s="599">
        <v>116</v>
      </c>
      <c r="DK680" s="599">
        <v>206</v>
      </c>
      <c r="DL680" s="599">
        <v>130</v>
      </c>
      <c r="DM680" s="599">
        <v>147</v>
      </c>
      <c r="DN680" s="599">
        <v>93</v>
      </c>
      <c r="DO680" s="599">
        <v>44</v>
      </c>
    </row>
    <row r="681" spans="1:119" ht="13.5" customHeight="1" x14ac:dyDescent="0.2">
      <c r="A681"/>
      <c r="B681" s="838"/>
      <c r="C681" s="592"/>
      <c r="D681" s="827"/>
      <c r="E681" s="597" t="s">
        <v>40</v>
      </c>
      <c r="F681" s="599">
        <v>31</v>
      </c>
      <c r="G681" s="599">
        <v>10</v>
      </c>
      <c r="H681" s="599">
        <v>27</v>
      </c>
      <c r="I681" s="599">
        <v>78</v>
      </c>
      <c r="J681" s="599">
        <v>156</v>
      </c>
      <c r="K681" s="599">
        <v>271</v>
      </c>
      <c r="L681" s="599">
        <v>253</v>
      </c>
      <c r="M681" s="599">
        <v>408</v>
      </c>
      <c r="N681" s="599">
        <v>471</v>
      </c>
      <c r="O681" s="599">
        <v>464</v>
      </c>
      <c r="P681" s="592"/>
      <c r="Q681" s="827"/>
      <c r="R681" s="597" t="s">
        <v>40</v>
      </c>
      <c r="S681" s="599">
        <v>6</v>
      </c>
      <c r="T681" s="599">
        <v>5</v>
      </c>
      <c r="U681" s="599">
        <v>7</v>
      </c>
      <c r="V681" s="599">
        <v>22</v>
      </c>
      <c r="W681" s="599">
        <v>60</v>
      </c>
      <c r="X681" s="599">
        <v>124</v>
      </c>
      <c r="Y681" s="599">
        <v>123</v>
      </c>
      <c r="Z681" s="599">
        <v>185</v>
      </c>
      <c r="AA681" s="599">
        <v>258</v>
      </c>
      <c r="AB681" s="599">
        <v>270</v>
      </c>
      <c r="AC681" s="592"/>
      <c r="AD681" s="827"/>
      <c r="AE681" s="597" t="s">
        <v>40</v>
      </c>
      <c r="AF681" s="599">
        <v>25</v>
      </c>
      <c r="AG681" s="599">
        <v>5</v>
      </c>
      <c r="AH681" s="599">
        <v>20</v>
      </c>
      <c r="AI681" s="599">
        <v>56</v>
      </c>
      <c r="AJ681" s="599">
        <v>96</v>
      </c>
      <c r="AK681" s="599">
        <v>147</v>
      </c>
      <c r="AL681" s="599">
        <v>130</v>
      </c>
      <c r="AM681" s="599">
        <v>223</v>
      </c>
      <c r="AN681" s="599">
        <v>213</v>
      </c>
      <c r="AO681" s="599">
        <v>194</v>
      </c>
      <c r="AP681" s="591"/>
      <c r="AQ681" s="827"/>
      <c r="AR681" s="597" t="s">
        <v>40</v>
      </c>
      <c r="AS681" s="599">
        <v>5</v>
      </c>
      <c r="AT681" s="599">
        <v>2</v>
      </c>
      <c r="AU681" s="599">
        <v>7</v>
      </c>
      <c r="AV681" s="599">
        <v>24</v>
      </c>
      <c r="AW681" s="599">
        <v>36</v>
      </c>
      <c r="AX681" s="599">
        <v>51</v>
      </c>
      <c r="AY681" s="599">
        <v>45</v>
      </c>
      <c r="AZ681" s="599">
        <v>65</v>
      </c>
      <c r="BA681" s="599">
        <v>76</v>
      </c>
      <c r="BB681" s="599">
        <v>84</v>
      </c>
      <c r="BC681" s="592"/>
      <c r="BD681" s="827"/>
      <c r="BE681" s="597" t="s">
        <v>40</v>
      </c>
      <c r="BF681" s="599">
        <v>26</v>
      </c>
      <c r="BG681" s="599">
        <v>8</v>
      </c>
      <c r="BH681" s="599">
        <v>20</v>
      </c>
      <c r="BI681" s="599">
        <v>54</v>
      </c>
      <c r="BJ681" s="599">
        <v>120</v>
      </c>
      <c r="BK681" s="599">
        <v>220</v>
      </c>
      <c r="BL681" s="599">
        <v>208</v>
      </c>
      <c r="BM681" s="599">
        <v>343</v>
      </c>
      <c r="BN681" s="599">
        <v>395</v>
      </c>
      <c r="BO681" s="599">
        <v>380</v>
      </c>
      <c r="BP681"/>
      <c r="BQ681" s="827"/>
      <c r="BR681" s="597" t="s">
        <v>40</v>
      </c>
      <c r="BS681" s="599">
        <v>0</v>
      </c>
      <c r="BT681" s="599">
        <v>1</v>
      </c>
      <c r="BU681" s="599">
        <v>1</v>
      </c>
      <c r="BV681" s="599">
        <v>4</v>
      </c>
      <c r="BW681" s="599">
        <v>8</v>
      </c>
      <c r="BX681" s="599">
        <v>8</v>
      </c>
      <c r="BY681" s="599">
        <v>4</v>
      </c>
      <c r="BZ681" s="599">
        <v>10</v>
      </c>
      <c r="CA681" s="599">
        <v>12</v>
      </c>
      <c r="CB681" s="599">
        <v>8</v>
      </c>
      <c r="CC681" s="592"/>
      <c r="CD681" s="827"/>
      <c r="CE681" s="597" t="s">
        <v>40</v>
      </c>
      <c r="CF681" s="599">
        <v>31</v>
      </c>
      <c r="CG681" s="599">
        <v>9</v>
      </c>
      <c r="CH681" s="599">
        <v>26</v>
      </c>
      <c r="CI681" s="599">
        <v>74</v>
      </c>
      <c r="CJ681" s="599">
        <v>148</v>
      </c>
      <c r="CK681" s="599">
        <v>263</v>
      </c>
      <c r="CL681" s="599">
        <v>249</v>
      </c>
      <c r="CM681" s="599">
        <v>398</v>
      </c>
      <c r="CN681" s="599">
        <v>459</v>
      </c>
      <c r="CO681" s="599">
        <v>456</v>
      </c>
      <c r="CP681"/>
      <c r="CQ681" s="827"/>
      <c r="CR681" s="597" t="s">
        <v>40</v>
      </c>
      <c r="CS681" s="599">
        <v>18</v>
      </c>
      <c r="CT681" s="599">
        <v>2</v>
      </c>
      <c r="CU681" s="599">
        <v>11</v>
      </c>
      <c r="CV681" s="599">
        <v>26</v>
      </c>
      <c r="CW681" s="599">
        <v>46</v>
      </c>
      <c r="CX681" s="599">
        <v>87</v>
      </c>
      <c r="CY681" s="599">
        <v>89</v>
      </c>
      <c r="CZ681" s="599">
        <v>142</v>
      </c>
      <c r="DA681" s="599">
        <v>231</v>
      </c>
      <c r="DB681" s="599">
        <v>355</v>
      </c>
      <c r="DC681" s="592"/>
      <c r="DD681" s="827"/>
      <c r="DE681" s="597" t="s">
        <v>40</v>
      </c>
      <c r="DF681" s="599">
        <v>13</v>
      </c>
      <c r="DG681" s="599">
        <v>8</v>
      </c>
      <c r="DH681" s="599">
        <v>16</v>
      </c>
      <c r="DI681" s="599">
        <v>52</v>
      </c>
      <c r="DJ681" s="599">
        <v>110</v>
      </c>
      <c r="DK681" s="599">
        <v>184</v>
      </c>
      <c r="DL681" s="599">
        <v>164</v>
      </c>
      <c r="DM681" s="599">
        <v>266</v>
      </c>
      <c r="DN681" s="599">
        <v>240</v>
      </c>
      <c r="DO681" s="599">
        <v>109</v>
      </c>
    </row>
    <row r="682" spans="1:119" ht="13.5" customHeight="1" x14ac:dyDescent="0.2">
      <c r="A682"/>
      <c r="B682" s="838"/>
      <c r="C682" s="592"/>
      <c r="D682" s="828"/>
      <c r="E682" s="597" t="s">
        <v>41</v>
      </c>
      <c r="F682" s="599">
        <v>3</v>
      </c>
      <c r="G682" s="599">
        <v>0</v>
      </c>
      <c r="H682" s="599">
        <v>4</v>
      </c>
      <c r="I682" s="599">
        <v>14</v>
      </c>
      <c r="J682" s="599">
        <v>16</v>
      </c>
      <c r="K682" s="599">
        <v>35</v>
      </c>
      <c r="L682" s="599">
        <v>60</v>
      </c>
      <c r="M682" s="599">
        <v>136</v>
      </c>
      <c r="N682" s="599">
        <v>185</v>
      </c>
      <c r="O682" s="599">
        <v>194</v>
      </c>
      <c r="P682" s="592"/>
      <c r="Q682" s="828"/>
      <c r="R682" s="597" t="s">
        <v>41</v>
      </c>
      <c r="S682" s="599">
        <v>1</v>
      </c>
      <c r="T682" s="599">
        <v>0</v>
      </c>
      <c r="U682" s="599">
        <v>0</v>
      </c>
      <c r="V682" s="599">
        <v>4</v>
      </c>
      <c r="W682" s="599">
        <v>4</v>
      </c>
      <c r="X682" s="599">
        <v>10</v>
      </c>
      <c r="Y682" s="599">
        <v>20</v>
      </c>
      <c r="Z682" s="599">
        <v>61</v>
      </c>
      <c r="AA682" s="599">
        <v>94</v>
      </c>
      <c r="AB682" s="599">
        <v>105</v>
      </c>
      <c r="AC682" s="592"/>
      <c r="AD682" s="828"/>
      <c r="AE682" s="597" t="s">
        <v>41</v>
      </c>
      <c r="AF682" s="599">
        <v>2</v>
      </c>
      <c r="AG682" s="599">
        <v>0</v>
      </c>
      <c r="AH682" s="599">
        <v>4</v>
      </c>
      <c r="AI682" s="599">
        <v>10</v>
      </c>
      <c r="AJ682" s="599">
        <v>12</v>
      </c>
      <c r="AK682" s="599">
        <v>25</v>
      </c>
      <c r="AL682" s="599">
        <v>40</v>
      </c>
      <c r="AM682" s="599">
        <v>75</v>
      </c>
      <c r="AN682" s="599">
        <v>91</v>
      </c>
      <c r="AO682" s="599">
        <v>89</v>
      </c>
      <c r="AP682" s="591"/>
      <c r="AQ682" s="828"/>
      <c r="AR682" s="597" t="s">
        <v>41</v>
      </c>
      <c r="AS682" s="599">
        <v>2</v>
      </c>
      <c r="AT682" s="599">
        <v>0</v>
      </c>
      <c r="AU682" s="599">
        <v>0</v>
      </c>
      <c r="AV682" s="599">
        <v>3</v>
      </c>
      <c r="AW682" s="599">
        <v>3</v>
      </c>
      <c r="AX682" s="599">
        <v>4</v>
      </c>
      <c r="AY682" s="599">
        <v>4</v>
      </c>
      <c r="AZ682" s="599">
        <v>16</v>
      </c>
      <c r="BA682" s="599">
        <v>19</v>
      </c>
      <c r="BB682" s="599">
        <v>16</v>
      </c>
      <c r="BC682" s="592"/>
      <c r="BD682" s="828"/>
      <c r="BE682" s="597" t="s">
        <v>41</v>
      </c>
      <c r="BF682" s="599">
        <v>1</v>
      </c>
      <c r="BG682" s="599">
        <v>0</v>
      </c>
      <c r="BH682" s="599">
        <v>4</v>
      </c>
      <c r="BI682" s="599">
        <v>11</v>
      </c>
      <c r="BJ682" s="599">
        <v>13</v>
      </c>
      <c r="BK682" s="599">
        <v>31</v>
      </c>
      <c r="BL682" s="599">
        <v>56</v>
      </c>
      <c r="BM682" s="599">
        <v>120</v>
      </c>
      <c r="BN682" s="599">
        <v>166</v>
      </c>
      <c r="BO682" s="599">
        <v>178</v>
      </c>
      <c r="BP682"/>
      <c r="BQ682" s="828"/>
      <c r="BR682" s="597" t="s">
        <v>41</v>
      </c>
      <c r="BS682" s="599">
        <v>0</v>
      </c>
      <c r="BT682" s="599">
        <v>0</v>
      </c>
      <c r="BU682" s="599">
        <v>0</v>
      </c>
      <c r="BV682" s="599">
        <v>1</v>
      </c>
      <c r="BW682" s="599">
        <v>2</v>
      </c>
      <c r="BX682" s="599">
        <v>1</v>
      </c>
      <c r="BY682" s="599">
        <v>3</v>
      </c>
      <c r="BZ682" s="599">
        <v>2</v>
      </c>
      <c r="CA682" s="599">
        <v>3</v>
      </c>
      <c r="CB682" s="599">
        <v>5</v>
      </c>
      <c r="CC682" s="592"/>
      <c r="CD682" s="828"/>
      <c r="CE682" s="597" t="s">
        <v>41</v>
      </c>
      <c r="CF682" s="599">
        <v>3</v>
      </c>
      <c r="CG682" s="599">
        <v>0</v>
      </c>
      <c r="CH682" s="599">
        <v>4</v>
      </c>
      <c r="CI682" s="599">
        <v>13</v>
      </c>
      <c r="CJ682" s="599">
        <v>14</v>
      </c>
      <c r="CK682" s="599">
        <v>34</v>
      </c>
      <c r="CL682" s="599">
        <v>57</v>
      </c>
      <c r="CM682" s="599">
        <v>134</v>
      </c>
      <c r="CN682" s="599">
        <v>182</v>
      </c>
      <c r="CO682" s="599">
        <v>189</v>
      </c>
      <c r="CP682"/>
      <c r="CQ682" s="828"/>
      <c r="CR682" s="597" t="s">
        <v>41</v>
      </c>
      <c r="CS682" s="599">
        <v>3</v>
      </c>
      <c r="CT682" s="599">
        <v>0</v>
      </c>
      <c r="CU682" s="599">
        <v>2</v>
      </c>
      <c r="CV682" s="599">
        <v>3</v>
      </c>
      <c r="CW682" s="599">
        <v>5</v>
      </c>
      <c r="CX682" s="599">
        <v>17</v>
      </c>
      <c r="CY682" s="599">
        <v>14</v>
      </c>
      <c r="CZ682" s="599">
        <v>33</v>
      </c>
      <c r="DA682" s="599">
        <v>51</v>
      </c>
      <c r="DB682" s="599">
        <v>104</v>
      </c>
      <c r="DC682" s="592"/>
      <c r="DD682" s="828"/>
      <c r="DE682" s="597" t="s">
        <v>41</v>
      </c>
      <c r="DF682" s="599">
        <v>0</v>
      </c>
      <c r="DG682" s="599">
        <v>0</v>
      </c>
      <c r="DH682" s="599">
        <v>2</v>
      </c>
      <c r="DI682" s="599">
        <v>11</v>
      </c>
      <c r="DJ682" s="599">
        <v>11</v>
      </c>
      <c r="DK682" s="599">
        <v>18</v>
      </c>
      <c r="DL682" s="599">
        <v>46</v>
      </c>
      <c r="DM682" s="599">
        <v>103</v>
      </c>
      <c r="DN682" s="599">
        <v>134</v>
      </c>
      <c r="DO682" s="599">
        <v>90</v>
      </c>
    </row>
    <row r="683" spans="1:119" ht="13.5" customHeight="1" x14ac:dyDescent="0.2">
      <c r="A683"/>
      <c r="B683" s="324"/>
      <c r="C683" s="592"/>
      <c r="D683" s="592"/>
      <c r="E683" s="592"/>
      <c r="F683" s="592"/>
      <c r="G683" s="592"/>
      <c r="H683" s="592"/>
      <c r="I683" s="592"/>
      <c r="J683" s="592"/>
      <c r="K683" s="592"/>
      <c r="L683" s="592"/>
      <c r="M683" s="592"/>
      <c r="N683" s="592"/>
      <c r="O683" s="592"/>
      <c r="P683" s="592"/>
      <c r="Q683" s="592"/>
      <c r="R683" s="592"/>
      <c r="S683" s="592"/>
      <c r="T683" s="592"/>
      <c r="U683" s="592"/>
      <c r="V683" s="592"/>
      <c r="W683" s="592"/>
      <c r="X683" s="592"/>
      <c r="Y683" s="592"/>
      <c r="Z683" s="592"/>
      <c r="AA683" s="592"/>
      <c r="AB683" s="592"/>
      <c r="AC683" s="592"/>
      <c r="AD683" s="592"/>
      <c r="AE683" s="592"/>
      <c r="AF683" s="592"/>
      <c r="AG683" s="592"/>
      <c r="AH683" s="592"/>
      <c r="AI683" s="592"/>
      <c r="AJ683" s="592"/>
      <c r="AK683" s="592"/>
      <c r="AL683" s="592"/>
      <c r="AM683" s="592"/>
      <c r="AN683" s="592"/>
      <c r="AO683" s="592"/>
      <c r="AP683" s="591"/>
      <c r="AQ683" s="592"/>
      <c r="AR683" s="592"/>
      <c r="AS683" s="592"/>
      <c r="AT683" s="592"/>
      <c r="AU683" s="592"/>
      <c r="AV683" s="592"/>
      <c r="AW683" s="592"/>
      <c r="AX683" s="592"/>
      <c r="AY683" s="592"/>
      <c r="AZ683" s="592"/>
      <c r="BA683" s="592"/>
      <c r="BB683" s="592"/>
      <c r="BC683" s="592"/>
      <c r="BD683" s="592"/>
      <c r="BE683" s="592"/>
      <c r="BF683" s="592"/>
      <c r="BG683" s="592"/>
      <c r="BH683" s="592"/>
      <c r="BI683" s="592"/>
      <c r="BJ683" s="592"/>
      <c r="BK683" s="592"/>
      <c r="BL683" s="592"/>
      <c r="BM683" s="592"/>
      <c r="BN683" s="592"/>
      <c r="BO683" s="592"/>
      <c r="BP683"/>
      <c r="BQ683" s="592"/>
      <c r="BR683" s="592"/>
      <c r="BS683" s="592"/>
      <c r="BT683" s="592"/>
      <c r="BU683" s="592"/>
      <c r="BV683" s="592"/>
      <c r="BW683" s="592"/>
      <c r="BX683" s="592"/>
      <c r="BY683" s="592"/>
      <c r="BZ683" s="592"/>
      <c r="CA683" s="592"/>
      <c r="CB683" s="592"/>
      <c r="CC683" s="592"/>
      <c r="CD683" s="592"/>
      <c r="CE683" s="592"/>
      <c r="CF683" s="592"/>
      <c r="CG683" s="592"/>
      <c r="CH683" s="592"/>
      <c r="CI683" s="592"/>
      <c r="CJ683" s="592"/>
      <c r="CK683" s="592"/>
      <c r="CL683" s="592"/>
      <c r="CM683" s="592"/>
      <c r="CN683" s="592"/>
      <c r="CO683" s="592"/>
      <c r="CP683"/>
      <c r="CQ683" s="592"/>
      <c r="CR683" s="592"/>
      <c r="CS683" s="592"/>
      <c r="CT683" s="592"/>
      <c r="CU683" s="592"/>
      <c r="CV683" s="592"/>
      <c r="CW683" s="592"/>
      <c r="CX683" s="592"/>
      <c r="CY683" s="592"/>
      <c r="CZ683" s="592"/>
      <c r="DA683" s="592"/>
      <c r="DB683" s="592"/>
      <c r="DC683" s="592"/>
      <c r="DD683" s="592"/>
      <c r="DE683" s="592"/>
      <c r="DF683" s="592"/>
      <c r="DG683" s="592"/>
      <c r="DH683" s="592"/>
      <c r="DI683" s="592"/>
      <c r="DJ683" s="592"/>
      <c r="DK683" s="592"/>
      <c r="DL683" s="592"/>
      <c r="DM683" s="592"/>
      <c r="DN683" s="592"/>
      <c r="DO683" s="592"/>
    </row>
    <row r="684" spans="1:119" ht="13.5" customHeight="1" x14ac:dyDescent="0.3">
      <c r="A684"/>
      <c r="B684" s="324"/>
      <c r="C684" s="592"/>
      <c r="D684" s="829" t="s">
        <v>246</v>
      </c>
      <c r="E684" s="829"/>
      <c r="F684" s="595"/>
      <c r="G684" s="595"/>
      <c r="H684" s="595"/>
      <c r="I684" s="595"/>
      <c r="J684" s="595"/>
      <c r="K684" s="595"/>
      <c r="L684" s="595"/>
      <c r="M684" s="595"/>
      <c r="N684" s="595"/>
      <c r="O684" s="595"/>
      <c r="P684" s="592"/>
      <c r="Q684" s="829" t="s">
        <v>246</v>
      </c>
      <c r="R684" s="829"/>
      <c r="S684" s="595"/>
      <c r="T684" s="595"/>
      <c r="U684" s="595"/>
      <c r="V684" s="595"/>
      <c r="W684" s="595"/>
      <c r="X684" s="595"/>
      <c r="Y684" s="595"/>
      <c r="Z684" s="595"/>
      <c r="AA684" s="595"/>
      <c r="AB684" s="595"/>
      <c r="AC684" s="592"/>
      <c r="AD684" s="829" t="s">
        <v>246</v>
      </c>
      <c r="AE684" s="829"/>
      <c r="AF684" s="595"/>
      <c r="AG684" s="595"/>
      <c r="AH684" s="595"/>
      <c r="AI684" s="595"/>
      <c r="AJ684" s="595"/>
      <c r="AK684" s="595"/>
      <c r="AL684" s="595"/>
      <c r="AM684" s="595"/>
      <c r="AN684" s="595"/>
      <c r="AO684" s="595"/>
      <c r="AP684" s="591"/>
      <c r="AQ684" s="829" t="s">
        <v>246</v>
      </c>
      <c r="AR684" s="829"/>
      <c r="AS684" s="595"/>
      <c r="AT684" s="595"/>
      <c r="AU684" s="595"/>
      <c r="AV684" s="595"/>
      <c r="AW684" s="595"/>
      <c r="AX684" s="595"/>
      <c r="AY684" s="595"/>
      <c r="AZ684" s="595"/>
      <c r="BA684" s="595"/>
      <c r="BB684" s="595"/>
      <c r="BC684" s="592"/>
      <c r="BD684" s="829" t="s">
        <v>246</v>
      </c>
      <c r="BE684" s="829"/>
      <c r="BF684" s="595"/>
      <c r="BG684" s="595"/>
      <c r="BH684" s="595"/>
      <c r="BI684" s="595"/>
      <c r="BJ684" s="595"/>
      <c r="BK684" s="595"/>
      <c r="BL684" s="595"/>
      <c r="BM684" s="595"/>
      <c r="BN684" s="595"/>
      <c r="BO684" s="595"/>
      <c r="BP684"/>
      <c r="BQ684" s="829" t="s">
        <v>246</v>
      </c>
      <c r="BR684" s="829"/>
      <c r="BS684" s="595"/>
      <c r="BT684" s="595"/>
      <c r="BU684" s="595"/>
      <c r="BV684" s="595"/>
      <c r="BW684" s="595"/>
      <c r="BX684" s="595"/>
      <c r="BY684" s="595"/>
      <c r="BZ684" s="595"/>
      <c r="CA684" s="595"/>
      <c r="CB684" s="595"/>
      <c r="CC684" s="592"/>
      <c r="CD684" s="829" t="s">
        <v>246</v>
      </c>
      <c r="CE684" s="829"/>
      <c r="CF684" s="595"/>
      <c r="CG684" s="595"/>
      <c r="CH684" s="595"/>
      <c r="CI684" s="595"/>
      <c r="CJ684" s="595"/>
      <c r="CK684" s="595"/>
      <c r="CL684" s="595"/>
      <c r="CM684" s="595"/>
      <c r="CN684" s="595"/>
      <c r="CO684" s="595"/>
      <c r="CP684"/>
      <c r="CQ684" s="829" t="s">
        <v>246</v>
      </c>
      <c r="CR684" s="829"/>
      <c r="CS684" s="595"/>
      <c r="CT684" s="595"/>
      <c r="CU684" s="595"/>
      <c r="CV684" s="595"/>
      <c r="CW684" s="595"/>
      <c r="CX684" s="595"/>
      <c r="CY684" s="595"/>
      <c r="CZ684" s="595"/>
      <c r="DA684" s="595"/>
      <c r="DB684" s="595"/>
      <c r="DC684" s="592"/>
      <c r="DD684" s="829" t="s">
        <v>246</v>
      </c>
      <c r="DE684" s="829"/>
      <c r="DF684" s="595"/>
      <c r="DG684" s="595"/>
      <c r="DH684" s="595"/>
      <c r="DI684" s="595"/>
      <c r="DJ684" s="595"/>
      <c r="DK684" s="595"/>
      <c r="DL684" s="595"/>
      <c r="DM684" s="595"/>
      <c r="DN684" s="595"/>
      <c r="DO684" s="595"/>
    </row>
    <row r="685" spans="1:119" ht="13.5" customHeight="1" x14ac:dyDescent="0.2">
      <c r="A685"/>
      <c r="B685" s="324"/>
      <c r="C685" s="592"/>
      <c r="D685" s="829"/>
      <c r="E685" s="829"/>
      <c r="F685" s="831" t="s">
        <v>171</v>
      </c>
      <c r="G685" s="831"/>
      <c r="H685" s="831"/>
      <c r="I685" s="831"/>
      <c r="J685" s="831"/>
      <c r="K685" s="831"/>
      <c r="L685" s="831"/>
      <c r="M685" s="831"/>
      <c r="N685" s="831"/>
      <c r="O685" s="831"/>
      <c r="P685" s="592"/>
      <c r="Q685" s="829"/>
      <c r="R685" s="829"/>
      <c r="S685" s="831" t="s">
        <v>171</v>
      </c>
      <c r="T685" s="831"/>
      <c r="U685" s="831"/>
      <c r="V685" s="831"/>
      <c r="W685" s="831"/>
      <c r="X685" s="831"/>
      <c r="Y685" s="831"/>
      <c r="Z685" s="831"/>
      <c r="AA685" s="831"/>
      <c r="AB685" s="831"/>
      <c r="AC685" s="592"/>
      <c r="AD685" s="829"/>
      <c r="AE685" s="829"/>
      <c r="AF685" s="839" t="s">
        <v>171</v>
      </c>
      <c r="AG685" s="840"/>
      <c r="AH685" s="840"/>
      <c r="AI685" s="840"/>
      <c r="AJ685" s="840"/>
      <c r="AK685" s="840"/>
      <c r="AL685" s="840"/>
      <c r="AM685" s="840"/>
      <c r="AN685" s="840"/>
      <c r="AO685" s="841"/>
      <c r="AP685" s="591"/>
      <c r="AQ685" s="829"/>
      <c r="AR685" s="829"/>
      <c r="AS685" s="831" t="s">
        <v>171</v>
      </c>
      <c r="AT685" s="831"/>
      <c r="AU685" s="831"/>
      <c r="AV685" s="831"/>
      <c r="AW685" s="831"/>
      <c r="AX685" s="831"/>
      <c r="AY685" s="831"/>
      <c r="AZ685" s="831"/>
      <c r="BA685" s="831"/>
      <c r="BB685" s="831"/>
      <c r="BC685" s="592"/>
      <c r="BD685" s="829"/>
      <c r="BE685" s="829"/>
      <c r="BF685" s="831" t="s">
        <v>171</v>
      </c>
      <c r="BG685" s="831"/>
      <c r="BH685" s="831"/>
      <c r="BI685" s="831"/>
      <c r="BJ685" s="831"/>
      <c r="BK685" s="831"/>
      <c r="BL685" s="831"/>
      <c r="BM685" s="831"/>
      <c r="BN685" s="831"/>
      <c r="BO685" s="831"/>
      <c r="BP685"/>
      <c r="BQ685" s="829"/>
      <c r="BR685" s="829"/>
      <c r="BS685" s="831" t="s">
        <v>171</v>
      </c>
      <c r="BT685" s="831"/>
      <c r="BU685" s="831"/>
      <c r="BV685" s="831"/>
      <c r="BW685" s="831"/>
      <c r="BX685" s="831"/>
      <c r="BY685" s="831"/>
      <c r="BZ685" s="831"/>
      <c r="CA685" s="831"/>
      <c r="CB685" s="831"/>
      <c r="CC685" s="592"/>
      <c r="CD685" s="829"/>
      <c r="CE685" s="829"/>
      <c r="CF685" s="831" t="s">
        <v>171</v>
      </c>
      <c r="CG685" s="831"/>
      <c r="CH685" s="831"/>
      <c r="CI685" s="831"/>
      <c r="CJ685" s="831"/>
      <c r="CK685" s="831"/>
      <c r="CL685" s="831"/>
      <c r="CM685" s="831"/>
      <c r="CN685" s="831"/>
      <c r="CO685" s="831"/>
      <c r="CP685"/>
      <c r="CQ685" s="829"/>
      <c r="CR685" s="829"/>
      <c r="CS685" s="831" t="s">
        <v>171</v>
      </c>
      <c r="CT685" s="831"/>
      <c r="CU685" s="831"/>
      <c r="CV685" s="831"/>
      <c r="CW685" s="831"/>
      <c r="CX685" s="831"/>
      <c r="CY685" s="831"/>
      <c r="CZ685" s="831"/>
      <c r="DA685" s="831"/>
      <c r="DB685" s="831"/>
      <c r="DC685" s="592"/>
      <c r="DD685" s="829"/>
      <c r="DE685" s="829"/>
      <c r="DF685" s="831" t="s">
        <v>171</v>
      </c>
      <c r="DG685" s="831"/>
      <c r="DH685" s="831"/>
      <c r="DI685" s="831"/>
      <c r="DJ685" s="831"/>
      <c r="DK685" s="831"/>
      <c r="DL685" s="831"/>
      <c r="DM685" s="831"/>
      <c r="DN685" s="831"/>
      <c r="DO685" s="831"/>
    </row>
    <row r="686" spans="1:119" ht="13.5" customHeight="1" x14ac:dyDescent="0.2">
      <c r="A686"/>
      <c r="B686" s="324"/>
      <c r="C686" s="592"/>
      <c r="D686" s="830"/>
      <c r="E686" s="830"/>
      <c r="F686" s="596" t="s">
        <v>16</v>
      </c>
      <c r="G686" s="596">
        <v>1</v>
      </c>
      <c r="H686" s="596">
        <v>2</v>
      </c>
      <c r="I686" s="596">
        <v>3</v>
      </c>
      <c r="J686" s="596">
        <v>4</v>
      </c>
      <c r="K686" s="596">
        <v>5</v>
      </c>
      <c r="L686" s="596">
        <v>6</v>
      </c>
      <c r="M686" s="596">
        <v>7</v>
      </c>
      <c r="N686" s="596">
        <v>8</v>
      </c>
      <c r="O686" s="596">
        <v>9</v>
      </c>
      <c r="P686" s="592"/>
      <c r="Q686" s="830"/>
      <c r="R686" s="830"/>
      <c r="S686" s="596" t="s">
        <v>16</v>
      </c>
      <c r="T686" s="596">
        <v>1</v>
      </c>
      <c r="U686" s="596">
        <v>2</v>
      </c>
      <c r="V686" s="596">
        <v>3</v>
      </c>
      <c r="W686" s="596">
        <v>4</v>
      </c>
      <c r="X686" s="596">
        <v>5</v>
      </c>
      <c r="Y686" s="596">
        <v>6</v>
      </c>
      <c r="Z686" s="596">
        <v>7</v>
      </c>
      <c r="AA686" s="596">
        <v>8</v>
      </c>
      <c r="AB686" s="596">
        <v>9</v>
      </c>
      <c r="AC686" s="592"/>
      <c r="AD686" s="830"/>
      <c r="AE686" s="830"/>
      <c r="AF686" s="596" t="s">
        <v>16</v>
      </c>
      <c r="AG686" s="596">
        <v>1</v>
      </c>
      <c r="AH686" s="596">
        <v>2</v>
      </c>
      <c r="AI686" s="596">
        <v>3</v>
      </c>
      <c r="AJ686" s="596">
        <v>4</v>
      </c>
      <c r="AK686" s="596">
        <v>5</v>
      </c>
      <c r="AL686" s="596">
        <v>6</v>
      </c>
      <c r="AM686" s="596">
        <v>7</v>
      </c>
      <c r="AN686" s="596">
        <v>8</v>
      </c>
      <c r="AO686" s="596">
        <v>9</v>
      </c>
      <c r="AP686" s="591"/>
      <c r="AQ686" s="830"/>
      <c r="AR686" s="830"/>
      <c r="AS686" s="596" t="s">
        <v>16</v>
      </c>
      <c r="AT686" s="596">
        <v>1</v>
      </c>
      <c r="AU686" s="596">
        <v>2</v>
      </c>
      <c r="AV686" s="596">
        <v>3</v>
      </c>
      <c r="AW686" s="596">
        <v>4</v>
      </c>
      <c r="AX686" s="596">
        <v>5</v>
      </c>
      <c r="AY686" s="596">
        <v>6</v>
      </c>
      <c r="AZ686" s="596">
        <v>7</v>
      </c>
      <c r="BA686" s="596">
        <v>8</v>
      </c>
      <c r="BB686" s="596">
        <v>9</v>
      </c>
      <c r="BC686" s="592"/>
      <c r="BD686" s="830"/>
      <c r="BE686" s="830"/>
      <c r="BF686" s="596" t="s">
        <v>16</v>
      </c>
      <c r="BG686" s="596">
        <v>1</v>
      </c>
      <c r="BH686" s="596">
        <v>2</v>
      </c>
      <c r="BI686" s="596">
        <v>3</v>
      </c>
      <c r="BJ686" s="596">
        <v>4</v>
      </c>
      <c r="BK686" s="596">
        <v>5</v>
      </c>
      <c r="BL686" s="596">
        <v>6</v>
      </c>
      <c r="BM686" s="596">
        <v>7</v>
      </c>
      <c r="BN686" s="596">
        <v>8</v>
      </c>
      <c r="BO686" s="596">
        <v>9</v>
      </c>
      <c r="BP686"/>
      <c r="BQ686" s="830"/>
      <c r="BR686" s="830"/>
      <c r="BS686" s="596" t="s">
        <v>16</v>
      </c>
      <c r="BT686" s="596">
        <v>1</v>
      </c>
      <c r="BU686" s="596">
        <v>2</v>
      </c>
      <c r="BV686" s="596">
        <v>3</v>
      </c>
      <c r="BW686" s="596">
        <v>4</v>
      </c>
      <c r="BX686" s="596">
        <v>5</v>
      </c>
      <c r="BY686" s="596">
        <v>6</v>
      </c>
      <c r="BZ686" s="596">
        <v>7</v>
      </c>
      <c r="CA686" s="596">
        <v>8</v>
      </c>
      <c r="CB686" s="596">
        <v>9</v>
      </c>
      <c r="CC686" s="592"/>
      <c r="CD686" s="830"/>
      <c r="CE686" s="830"/>
      <c r="CF686" s="596" t="s">
        <v>16</v>
      </c>
      <c r="CG686" s="596">
        <v>1</v>
      </c>
      <c r="CH686" s="596">
        <v>2</v>
      </c>
      <c r="CI686" s="596">
        <v>3</v>
      </c>
      <c r="CJ686" s="596">
        <v>4</v>
      </c>
      <c r="CK686" s="596">
        <v>5</v>
      </c>
      <c r="CL686" s="596">
        <v>6</v>
      </c>
      <c r="CM686" s="596">
        <v>7</v>
      </c>
      <c r="CN686" s="596">
        <v>8</v>
      </c>
      <c r="CO686" s="596">
        <v>9</v>
      </c>
      <c r="CP686"/>
      <c r="CQ686" s="830"/>
      <c r="CR686" s="830"/>
      <c r="CS686" s="596" t="s">
        <v>16</v>
      </c>
      <c r="CT686" s="596">
        <v>1</v>
      </c>
      <c r="CU686" s="596">
        <v>2</v>
      </c>
      <c r="CV686" s="596">
        <v>3</v>
      </c>
      <c r="CW686" s="596">
        <v>4</v>
      </c>
      <c r="CX686" s="596">
        <v>5</v>
      </c>
      <c r="CY686" s="596">
        <v>6</v>
      </c>
      <c r="CZ686" s="596">
        <v>7</v>
      </c>
      <c r="DA686" s="596">
        <v>8</v>
      </c>
      <c r="DB686" s="596">
        <v>9</v>
      </c>
      <c r="DC686" s="592"/>
      <c r="DD686" s="830"/>
      <c r="DE686" s="830"/>
      <c r="DF686" s="596" t="s">
        <v>16</v>
      </c>
      <c r="DG686" s="596">
        <v>1</v>
      </c>
      <c r="DH686" s="596">
        <v>2</v>
      </c>
      <c r="DI686" s="596">
        <v>3</v>
      </c>
      <c r="DJ686" s="596">
        <v>4</v>
      </c>
      <c r="DK686" s="596">
        <v>5</v>
      </c>
      <c r="DL686" s="596">
        <v>6</v>
      </c>
      <c r="DM686" s="596">
        <v>7</v>
      </c>
      <c r="DN686" s="596">
        <v>8</v>
      </c>
      <c r="DO686" s="596">
        <v>9</v>
      </c>
    </row>
    <row r="687" spans="1:119" ht="13.5" customHeight="1" x14ac:dyDescent="0.2">
      <c r="A687"/>
      <c r="B687" s="324"/>
      <c r="C687" s="592"/>
      <c r="D687" s="826" t="s">
        <v>173</v>
      </c>
      <c r="E687" s="601" t="s">
        <v>92</v>
      </c>
      <c r="F687" s="599">
        <v>0</v>
      </c>
      <c r="G687" s="599">
        <v>0</v>
      </c>
      <c r="H687" s="599">
        <v>0</v>
      </c>
      <c r="I687" s="599">
        <v>0</v>
      </c>
      <c r="J687" s="599">
        <v>14.285714285714285</v>
      </c>
      <c r="K687" s="599">
        <v>0</v>
      </c>
      <c r="L687" s="599">
        <v>0</v>
      </c>
      <c r="M687" s="599">
        <v>14.285714285714285</v>
      </c>
      <c r="N687" s="599">
        <v>14.285714285714285</v>
      </c>
      <c r="O687" s="600">
        <v>57.142857142857139</v>
      </c>
      <c r="P687" s="592"/>
      <c r="Q687" s="826" t="s">
        <v>173</v>
      </c>
      <c r="R687" s="597" t="s">
        <v>92</v>
      </c>
      <c r="S687" s="599">
        <v>0</v>
      </c>
      <c r="T687" s="599">
        <v>0</v>
      </c>
      <c r="U687" s="599">
        <v>0</v>
      </c>
      <c r="V687" s="599">
        <v>0</v>
      </c>
      <c r="W687" s="599">
        <v>0</v>
      </c>
      <c r="X687" s="599">
        <v>0</v>
      </c>
      <c r="Y687" s="599">
        <v>0</v>
      </c>
      <c r="Z687" s="599">
        <v>50</v>
      </c>
      <c r="AA687" s="599">
        <v>0</v>
      </c>
      <c r="AB687" s="600">
        <v>50</v>
      </c>
      <c r="AC687" s="592"/>
      <c r="AD687" s="826" t="s">
        <v>173</v>
      </c>
      <c r="AE687" s="597" t="s">
        <v>92</v>
      </c>
      <c r="AF687" s="599">
        <v>0</v>
      </c>
      <c r="AG687" s="599">
        <v>0</v>
      </c>
      <c r="AH687" s="599">
        <v>0</v>
      </c>
      <c r="AI687" s="599">
        <v>0</v>
      </c>
      <c r="AJ687" s="599">
        <v>20</v>
      </c>
      <c r="AK687" s="599">
        <v>0</v>
      </c>
      <c r="AL687" s="599">
        <v>0</v>
      </c>
      <c r="AM687" s="599">
        <v>0</v>
      </c>
      <c r="AN687" s="599">
        <v>20</v>
      </c>
      <c r="AO687" s="600">
        <v>60</v>
      </c>
      <c r="AP687" s="591"/>
      <c r="AQ687" s="826" t="s">
        <v>173</v>
      </c>
      <c r="AR687" s="597" t="s">
        <v>92</v>
      </c>
      <c r="AS687" s="599">
        <v>0</v>
      </c>
      <c r="AT687" s="599">
        <v>0</v>
      </c>
      <c r="AU687" s="599">
        <v>0</v>
      </c>
      <c r="AV687" s="599">
        <v>0</v>
      </c>
      <c r="AW687" s="599">
        <v>50</v>
      </c>
      <c r="AX687" s="599">
        <v>0</v>
      </c>
      <c r="AY687" s="599">
        <v>0</v>
      </c>
      <c r="AZ687" s="599">
        <v>0</v>
      </c>
      <c r="BA687" s="599">
        <v>0</v>
      </c>
      <c r="BB687" s="600">
        <v>50</v>
      </c>
      <c r="BC687" s="592"/>
      <c r="BD687" s="826" t="s">
        <v>173</v>
      </c>
      <c r="BE687" s="597" t="s">
        <v>92</v>
      </c>
      <c r="BF687" s="599">
        <v>0</v>
      </c>
      <c r="BG687" s="599">
        <v>0</v>
      </c>
      <c r="BH687" s="599">
        <v>0</v>
      </c>
      <c r="BI687" s="599">
        <v>0</v>
      </c>
      <c r="BJ687" s="599">
        <v>0</v>
      </c>
      <c r="BK687" s="599">
        <v>0</v>
      </c>
      <c r="BL687" s="599">
        <v>0</v>
      </c>
      <c r="BM687" s="599">
        <v>20</v>
      </c>
      <c r="BN687" s="599">
        <v>20</v>
      </c>
      <c r="BO687" s="600">
        <v>60</v>
      </c>
      <c r="BP687"/>
      <c r="BQ687" s="826" t="s">
        <v>173</v>
      </c>
      <c r="BR687" s="597" t="s">
        <v>92</v>
      </c>
      <c r="BS687" s="599">
        <v>0</v>
      </c>
      <c r="BT687" s="599">
        <v>0</v>
      </c>
      <c r="BU687" s="599">
        <v>0</v>
      </c>
      <c r="BV687" s="599">
        <v>0</v>
      </c>
      <c r="BW687" s="599">
        <v>33.333333333333329</v>
      </c>
      <c r="BX687" s="599">
        <v>0</v>
      </c>
      <c r="BY687" s="599">
        <v>0</v>
      </c>
      <c r="BZ687" s="599">
        <v>0</v>
      </c>
      <c r="CA687" s="599">
        <v>33.333333333333329</v>
      </c>
      <c r="CB687" s="600">
        <v>33.333333333333329</v>
      </c>
      <c r="CC687" s="592"/>
      <c r="CD687" s="826" t="s">
        <v>173</v>
      </c>
      <c r="CE687" s="597" t="s">
        <v>92</v>
      </c>
      <c r="CF687" s="599">
        <v>0</v>
      </c>
      <c r="CG687" s="599">
        <v>0</v>
      </c>
      <c r="CH687" s="599">
        <v>0</v>
      </c>
      <c r="CI687" s="599">
        <v>0</v>
      </c>
      <c r="CJ687" s="599">
        <v>0</v>
      </c>
      <c r="CK687" s="599">
        <v>0</v>
      </c>
      <c r="CL687" s="599">
        <v>0</v>
      </c>
      <c r="CM687" s="599">
        <v>25</v>
      </c>
      <c r="CN687" s="599">
        <v>0</v>
      </c>
      <c r="CO687" s="600">
        <v>75</v>
      </c>
      <c r="CP687"/>
      <c r="CQ687" s="826" t="s">
        <v>173</v>
      </c>
      <c r="CR687" s="597" t="s">
        <v>92</v>
      </c>
      <c r="CS687" s="599">
        <v>0</v>
      </c>
      <c r="CT687" s="599">
        <v>0</v>
      </c>
      <c r="CU687" s="599">
        <v>0</v>
      </c>
      <c r="CV687" s="599">
        <v>0</v>
      </c>
      <c r="CW687" s="599">
        <v>14.285714285714285</v>
      </c>
      <c r="CX687" s="599">
        <v>0</v>
      </c>
      <c r="CY687" s="599">
        <v>0</v>
      </c>
      <c r="CZ687" s="599">
        <v>14.285714285714285</v>
      </c>
      <c r="DA687" s="599">
        <v>14.285714285714285</v>
      </c>
      <c r="DB687" s="600">
        <v>57.142857142857139</v>
      </c>
      <c r="DC687" s="592"/>
      <c r="DD687" s="826" t="s">
        <v>173</v>
      </c>
      <c r="DE687" s="597" t="s">
        <v>92</v>
      </c>
      <c r="DF687" s="599" t="s">
        <v>191</v>
      </c>
      <c r="DG687" s="599" t="s">
        <v>191</v>
      </c>
      <c r="DH687" s="599" t="s">
        <v>191</v>
      </c>
      <c r="DI687" s="599" t="s">
        <v>191</v>
      </c>
      <c r="DJ687" s="599" t="s">
        <v>191</v>
      </c>
      <c r="DK687" s="599" t="s">
        <v>191</v>
      </c>
      <c r="DL687" s="599" t="s">
        <v>191</v>
      </c>
      <c r="DM687" s="599" t="s">
        <v>191</v>
      </c>
      <c r="DN687" s="599" t="s">
        <v>191</v>
      </c>
      <c r="DO687" s="600" t="s">
        <v>191</v>
      </c>
    </row>
    <row r="688" spans="1:119" ht="13.5" customHeight="1" x14ac:dyDescent="0.2">
      <c r="A688"/>
      <c r="B688" s="324"/>
      <c r="C688" s="592"/>
      <c r="D688" s="827"/>
      <c r="E688" s="601">
        <v>1</v>
      </c>
      <c r="F688" s="599">
        <v>0</v>
      </c>
      <c r="G688" s="599">
        <v>0</v>
      </c>
      <c r="H688" s="599">
        <v>3.225806451612903</v>
      </c>
      <c r="I688" s="599">
        <v>9.67741935483871</v>
      </c>
      <c r="J688" s="599">
        <v>3.225806451612903</v>
      </c>
      <c r="K688" s="599">
        <v>6.4516129032258061</v>
      </c>
      <c r="L688" s="599">
        <v>6.4516129032258061</v>
      </c>
      <c r="M688" s="599">
        <v>12.903225806451612</v>
      </c>
      <c r="N688" s="599">
        <v>22.58064516129032</v>
      </c>
      <c r="O688" s="599">
        <v>35.483870967741936</v>
      </c>
      <c r="P688" s="592"/>
      <c r="Q688" s="827"/>
      <c r="R688" s="597">
        <v>1</v>
      </c>
      <c r="S688" s="599">
        <v>0</v>
      </c>
      <c r="T688" s="599">
        <v>0</v>
      </c>
      <c r="U688" s="599">
        <v>5</v>
      </c>
      <c r="V688" s="599">
        <v>10</v>
      </c>
      <c r="W688" s="599">
        <v>0</v>
      </c>
      <c r="X688" s="599">
        <v>0</v>
      </c>
      <c r="Y688" s="599">
        <v>5</v>
      </c>
      <c r="Z688" s="599">
        <v>20</v>
      </c>
      <c r="AA688" s="599">
        <v>25</v>
      </c>
      <c r="AB688" s="599">
        <v>35</v>
      </c>
      <c r="AC688" s="592"/>
      <c r="AD688" s="827"/>
      <c r="AE688" s="597">
        <v>1</v>
      </c>
      <c r="AF688" s="599">
        <v>0</v>
      </c>
      <c r="AG688" s="599">
        <v>0</v>
      </c>
      <c r="AH688" s="599">
        <v>0</v>
      </c>
      <c r="AI688" s="599">
        <v>9.0909090909090917</v>
      </c>
      <c r="AJ688" s="599">
        <v>9.0909090909090917</v>
      </c>
      <c r="AK688" s="599">
        <v>18.181818181818183</v>
      </c>
      <c r="AL688" s="599">
        <v>9.0909090909090917</v>
      </c>
      <c r="AM688" s="599">
        <v>0</v>
      </c>
      <c r="AN688" s="599">
        <v>18.181818181818183</v>
      </c>
      <c r="AO688" s="599">
        <v>36.363636363636367</v>
      </c>
      <c r="AP688" s="591"/>
      <c r="AQ688" s="827"/>
      <c r="AR688" s="597">
        <v>1</v>
      </c>
      <c r="AS688" s="599">
        <v>0</v>
      </c>
      <c r="AT688" s="599">
        <v>0</v>
      </c>
      <c r="AU688" s="599">
        <v>11.111111111111111</v>
      </c>
      <c r="AV688" s="599">
        <v>22.222222222222221</v>
      </c>
      <c r="AW688" s="599">
        <v>0</v>
      </c>
      <c r="AX688" s="599">
        <v>11.111111111111111</v>
      </c>
      <c r="AY688" s="599">
        <v>11.111111111111111</v>
      </c>
      <c r="AZ688" s="599">
        <v>11.111111111111111</v>
      </c>
      <c r="BA688" s="599">
        <v>11.111111111111111</v>
      </c>
      <c r="BB688" s="599">
        <v>22.222222222222221</v>
      </c>
      <c r="BC688" s="592"/>
      <c r="BD688" s="827"/>
      <c r="BE688" s="597">
        <v>1</v>
      </c>
      <c r="BF688" s="599">
        <v>0</v>
      </c>
      <c r="BG688" s="599">
        <v>0</v>
      </c>
      <c r="BH688" s="599">
        <v>0</v>
      </c>
      <c r="BI688" s="599">
        <v>4.5454545454545459</v>
      </c>
      <c r="BJ688" s="599">
        <v>4.5454545454545459</v>
      </c>
      <c r="BK688" s="599">
        <v>4.5454545454545459</v>
      </c>
      <c r="BL688" s="599">
        <v>4.5454545454545459</v>
      </c>
      <c r="BM688" s="599">
        <v>13.636363636363635</v>
      </c>
      <c r="BN688" s="599">
        <v>27.27272727272727</v>
      </c>
      <c r="BO688" s="599">
        <v>40.909090909090914</v>
      </c>
      <c r="BP688"/>
      <c r="BQ688" s="827"/>
      <c r="BR688" s="597">
        <v>1</v>
      </c>
      <c r="BS688" s="599">
        <v>0</v>
      </c>
      <c r="BT688" s="599">
        <v>0</v>
      </c>
      <c r="BU688" s="599">
        <v>14.285714285714285</v>
      </c>
      <c r="BV688" s="599">
        <v>28.571428571428569</v>
      </c>
      <c r="BW688" s="599">
        <v>0</v>
      </c>
      <c r="BX688" s="599">
        <v>14.285714285714285</v>
      </c>
      <c r="BY688" s="599">
        <v>28.571428571428569</v>
      </c>
      <c r="BZ688" s="599">
        <v>14.285714285714285</v>
      </c>
      <c r="CA688" s="599">
        <v>0</v>
      </c>
      <c r="CB688" s="599">
        <v>0</v>
      </c>
      <c r="CC688" s="592"/>
      <c r="CD688" s="827"/>
      <c r="CE688" s="597">
        <v>1</v>
      </c>
      <c r="CF688" s="599">
        <v>0</v>
      </c>
      <c r="CG688" s="599">
        <v>0</v>
      </c>
      <c r="CH688" s="599">
        <v>0</v>
      </c>
      <c r="CI688" s="599">
        <v>4.1666666666666661</v>
      </c>
      <c r="CJ688" s="599">
        <v>4.1666666666666661</v>
      </c>
      <c r="CK688" s="599">
        <v>4.1666666666666661</v>
      </c>
      <c r="CL688" s="599">
        <v>0</v>
      </c>
      <c r="CM688" s="599">
        <v>12.5</v>
      </c>
      <c r="CN688" s="599">
        <v>29.166666666666668</v>
      </c>
      <c r="CO688" s="599">
        <v>45.833333333333329</v>
      </c>
      <c r="CP688"/>
      <c r="CQ688" s="827"/>
      <c r="CR688" s="597">
        <v>1</v>
      </c>
      <c r="CS688" s="599">
        <v>0</v>
      </c>
      <c r="CT688" s="599">
        <v>0</v>
      </c>
      <c r="CU688" s="599">
        <v>3.3333333333333335</v>
      </c>
      <c r="CV688" s="599">
        <v>10</v>
      </c>
      <c r="CW688" s="599">
        <v>3.3333333333333335</v>
      </c>
      <c r="CX688" s="599">
        <v>6.666666666666667</v>
      </c>
      <c r="CY688" s="599">
        <v>3.3333333333333335</v>
      </c>
      <c r="CZ688" s="599">
        <v>13.333333333333334</v>
      </c>
      <c r="DA688" s="599">
        <v>23.333333333333332</v>
      </c>
      <c r="DB688" s="599">
        <v>36.666666666666664</v>
      </c>
      <c r="DC688" s="592"/>
      <c r="DD688" s="827"/>
      <c r="DE688" s="597">
        <v>1</v>
      </c>
      <c r="DF688" s="599">
        <v>0</v>
      </c>
      <c r="DG688" s="599">
        <v>0</v>
      </c>
      <c r="DH688" s="599">
        <v>0</v>
      </c>
      <c r="DI688" s="599">
        <v>0</v>
      </c>
      <c r="DJ688" s="599">
        <v>0</v>
      </c>
      <c r="DK688" s="599">
        <v>0</v>
      </c>
      <c r="DL688" s="599">
        <v>100</v>
      </c>
      <c r="DM688" s="599">
        <v>0</v>
      </c>
      <c r="DN688" s="599">
        <v>0</v>
      </c>
      <c r="DO688" s="599">
        <v>0</v>
      </c>
    </row>
    <row r="689" spans="1:119" ht="13.5" customHeight="1" x14ac:dyDescent="0.2">
      <c r="A689"/>
      <c r="B689" s="324"/>
      <c r="C689" s="592"/>
      <c r="D689" s="827"/>
      <c r="E689" s="601" t="s">
        <v>45</v>
      </c>
      <c r="F689" s="599">
        <v>3.8690476190476191</v>
      </c>
      <c r="G689" s="599">
        <v>2.083333333333333</v>
      </c>
      <c r="H689" s="599">
        <v>10.119047619047619</v>
      </c>
      <c r="I689" s="599">
        <v>8.9285714285714288</v>
      </c>
      <c r="J689" s="599">
        <v>4.7619047619047619</v>
      </c>
      <c r="K689" s="599">
        <v>13.690476190476192</v>
      </c>
      <c r="L689" s="599">
        <v>7.4404761904761907</v>
      </c>
      <c r="M689" s="599">
        <v>12.202380952380953</v>
      </c>
      <c r="N689" s="599">
        <v>17.261904761904763</v>
      </c>
      <c r="O689" s="599">
        <v>19.642857142857142</v>
      </c>
      <c r="P689" s="592"/>
      <c r="Q689" s="827"/>
      <c r="R689" s="597" t="s">
        <v>45</v>
      </c>
      <c r="S689" s="599">
        <v>2.9761904761904758</v>
      </c>
      <c r="T689" s="599">
        <v>1.1904761904761905</v>
      </c>
      <c r="U689" s="599">
        <v>8.3333333333333321</v>
      </c>
      <c r="V689" s="599">
        <v>8.9285714285714288</v>
      </c>
      <c r="W689" s="599">
        <v>5.3571428571428568</v>
      </c>
      <c r="X689" s="599">
        <v>13.690476190476192</v>
      </c>
      <c r="Y689" s="599">
        <v>8.9285714285714288</v>
      </c>
      <c r="Z689" s="599">
        <v>11.30952380952381</v>
      </c>
      <c r="AA689" s="599">
        <v>15.476190476190476</v>
      </c>
      <c r="AB689" s="599">
        <v>23.809523809523807</v>
      </c>
      <c r="AC689" s="592"/>
      <c r="AD689" s="827"/>
      <c r="AE689" s="597" t="s">
        <v>45</v>
      </c>
      <c r="AF689" s="599">
        <v>4.7619047619047619</v>
      </c>
      <c r="AG689" s="599">
        <v>2.9761904761904758</v>
      </c>
      <c r="AH689" s="599">
        <v>11.904761904761903</v>
      </c>
      <c r="AI689" s="599">
        <v>8.9285714285714288</v>
      </c>
      <c r="AJ689" s="599">
        <v>4.1666666666666661</v>
      </c>
      <c r="AK689" s="599">
        <v>13.690476190476192</v>
      </c>
      <c r="AL689" s="599">
        <v>5.9523809523809517</v>
      </c>
      <c r="AM689" s="599">
        <v>13.095238095238097</v>
      </c>
      <c r="AN689" s="599">
        <v>19.047619047619047</v>
      </c>
      <c r="AO689" s="599">
        <v>15.476190476190476</v>
      </c>
      <c r="AP689" s="591"/>
      <c r="AQ689" s="827"/>
      <c r="AR689" s="597" t="s">
        <v>45</v>
      </c>
      <c r="AS689" s="599">
        <v>2.5862068965517242</v>
      </c>
      <c r="AT689" s="599">
        <v>2.5862068965517242</v>
      </c>
      <c r="AU689" s="599">
        <v>12.931034482758621</v>
      </c>
      <c r="AV689" s="599">
        <v>15.517241379310345</v>
      </c>
      <c r="AW689" s="599">
        <v>4.3103448275862073</v>
      </c>
      <c r="AX689" s="599">
        <v>12.931034482758621</v>
      </c>
      <c r="AY689" s="599">
        <v>10.344827586206897</v>
      </c>
      <c r="AZ689" s="599">
        <v>12.931034482758621</v>
      </c>
      <c r="BA689" s="599">
        <v>12.931034482758621</v>
      </c>
      <c r="BB689" s="599">
        <v>12.931034482758621</v>
      </c>
      <c r="BC689" s="592"/>
      <c r="BD689" s="827"/>
      <c r="BE689" s="597" t="s">
        <v>45</v>
      </c>
      <c r="BF689" s="599">
        <v>4.5454545454545459</v>
      </c>
      <c r="BG689" s="599">
        <v>1.8181818181818181</v>
      </c>
      <c r="BH689" s="599">
        <v>8.6363636363636367</v>
      </c>
      <c r="BI689" s="599">
        <v>5.4545454545454541</v>
      </c>
      <c r="BJ689" s="599">
        <v>5</v>
      </c>
      <c r="BK689" s="599">
        <v>14.09090909090909</v>
      </c>
      <c r="BL689" s="599">
        <v>5.9090909090909092</v>
      </c>
      <c r="BM689" s="599">
        <v>11.818181818181818</v>
      </c>
      <c r="BN689" s="599">
        <v>19.545454545454547</v>
      </c>
      <c r="BO689" s="599">
        <v>23.18181818181818</v>
      </c>
      <c r="BP689"/>
      <c r="BQ689" s="827"/>
      <c r="BR689" s="597" t="s">
        <v>45</v>
      </c>
      <c r="BS689" s="599">
        <v>3.3898305084745761</v>
      </c>
      <c r="BT689" s="599">
        <v>3.3898305084745761</v>
      </c>
      <c r="BU689" s="599">
        <v>16.101694915254235</v>
      </c>
      <c r="BV689" s="599">
        <v>16.101694915254235</v>
      </c>
      <c r="BW689" s="599">
        <v>7.6271186440677967</v>
      </c>
      <c r="BX689" s="599">
        <v>16.101694915254235</v>
      </c>
      <c r="BY689" s="599">
        <v>6.7796610169491522</v>
      </c>
      <c r="BZ689" s="599">
        <v>9.3220338983050848</v>
      </c>
      <c r="CA689" s="599">
        <v>11.864406779661017</v>
      </c>
      <c r="CB689" s="599">
        <v>9.3220338983050848</v>
      </c>
      <c r="CC689" s="592"/>
      <c r="CD689" s="827"/>
      <c r="CE689" s="597" t="s">
        <v>45</v>
      </c>
      <c r="CF689" s="599">
        <v>4.1284403669724776</v>
      </c>
      <c r="CG689" s="599">
        <v>1.3761467889908259</v>
      </c>
      <c r="CH689" s="599">
        <v>6.8807339449541285</v>
      </c>
      <c r="CI689" s="599">
        <v>5.0458715596330279</v>
      </c>
      <c r="CJ689" s="599">
        <v>3.2110091743119269</v>
      </c>
      <c r="CK689" s="599">
        <v>12.385321100917432</v>
      </c>
      <c r="CL689" s="599">
        <v>7.7981651376146797</v>
      </c>
      <c r="CM689" s="599">
        <v>13.761467889908257</v>
      </c>
      <c r="CN689" s="599">
        <v>20.183486238532112</v>
      </c>
      <c r="CO689" s="599">
        <v>25.229357798165136</v>
      </c>
      <c r="CP689"/>
      <c r="CQ689" s="827"/>
      <c r="CR689" s="597" t="s">
        <v>45</v>
      </c>
      <c r="CS689" s="599">
        <v>4.1666666666666661</v>
      </c>
      <c r="CT689" s="599">
        <v>1.2820512820512819</v>
      </c>
      <c r="CU689" s="599">
        <v>8.0128205128205128</v>
      </c>
      <c r="CV689" s="599">
        <v>8.9743589743589745</v>
      </c>
      <c r="CW689" s="599">
        <v>4.8076923076923084</v>
      </c>
      <c r="CX689" s="599">
        <v>13.782051282051283</v>
      </c>
      <c r="CY689" s="599">
        <v>7.0512820512820511</v>
      </c>
      <c r="CZ689" s="599">
        <v>13.141025641025642</v>
      </c>
      <c r="DA689" s="599">
        <v>17.628205128205128</v>
      </c>
      <c r="DB689" s="599">
        <v>21.153846153846153</v>
      </c>
      <c r="DC689" s="592"/>
      <c r="DD689" s="827"/>
      <c r="DE689" s="597" t="s">
        <v>45</v>
      </c>
      <c r="DF689" s="599">
        <v>0</v>
      </c>
      <c r="DG689" s="599">
        <v>12.5</v>
      </c>
      <c r="DH689" s="599">
        <v>37.5</v>
      </c>
      <c r="DI689" s="599">
        <v>8.3333333333333321</v>
      </c>
      <c r="DJ689" s="599">
        <v>4.1666666666666661</v>
      </c>
      <c r="DK689" s="599">
        <v>12.5</v>
      </c>
      <c r="DL689" s="599">
        <v>12.5</v>
      </c>
      <c r="DM689" s="599">
        <v>0</v>
      </c>
      <c r="DN689" s="599">
        <v>12.5</v>
      </c>
      <c r="DO689" s="599">
        <v>0</v>
      </c>
    </row>
    <row r="690" spans="1:119" ht="13.5" customHeight="1" x14ac:dyDescent="0.2">
      <c r="A690"/>
      <c r="B690" s="324"/>
      <c r="C690" s="592"/>
      <c r="D690" s="827"/>
      <c r="E690" s="601" t="s">
        <v>33</v>
      </c>
      <c r="F690" s="599">
        <v>7.6502732240437163</v>
      </c>
      <c r="G690" s="599">
        <v>3.278688524590164</v>
      </c>
      <c r="H690" s="599">
        <v>8.1967213114754092</v>
      </c>
      <c r="I690" s="599">
        <v>10.382513661202186</v>
      </c>
      <c r="J690" s="599">
        <v>7.6502732240437163</v>
      </c>
      <c r="K690" s="599">
        <v>12.568306010928962</v>
      </c>
      <c r="L690" s="599">
        <v>7.6502732240437163</v>
      </c>
      <c r="M690" s="599">
        <v>12.021857923497267</v>
      </c>
      <c r="N690" s="599">
        <v>17.486338797814209</v>
      </c>
      <c r="O690" s="599">
        <v>13.114754098360656</v>
      </c>
      <c r="P690" s="592"/>
      <c r="Q690" s="827"/>
      <c r="R690" s="597" t="s">
        <v>33</v>
      </c>
      <c r="S690" s="599">
        <v>7.1428571428571423</v>
      </c>
      <c r="T690" s="599">
        <v>3.0612244897959182</v>
      </c>
      <c r="U690" s="599">
        <v>5.1020408163265305</v>
      </c>
      <c r="V690" s="599">
        <v>11.224489795918368</v>
      </c>
      <c r="W690" s="599">
        <v>11.224489795918368</v>
      </c>
      <c r="X690" s="599">
        <v>13.26530612244898</v>
      </c>
      <c r="Y690" s="599">
        <v>6.1224489795918364</v>
      </c>
      <c r="Z690" s="599">
        <v>13.26530612244898</v>
      </c>
      <c r="AA690" s="599">
        <v>16.326530612244898</v>
      </c>
      <c r="AB690" s="599">
        <v>13.26530612244898</v>
      </c>
      <c r="AC690" s="592"/>
      <c r="AD690" s="827"/>
      <c r="AE690" s="597" t="s">
        <v>33</v>
      </c>
      <c r="AF690" s="599">
        <v>8.235294117647058</v>
      </c>
      <c r="AG690" s="599">
        <v>3.5294117647058822</v>
      </c>
      <c r="AH690" s="599">
        <v>11.76470588235294</v>
      </c>
      <c r="AI690" s="599">
        <v>9.4117647058823533</v>
      </c>
      <c r="AJ690" s="599">
        <v>3.5294117647058822</v>
      </c>
      <c r="AK690" s="599">
        <v>11.76470588235294</v>
      </c>
      <c r="AL690" s="599">
        <v>9.4117647058823533</v>
      </c>
      <c r="AM690" s="599">
        <v>10.588235294117647</v>
      </c>
      <c r="AN690" s="599">
        <v>18.823529411764707</v>
      </c>
      <c r="AO690" s="599">
        <v>12.941176470588237</v>
      </c>
      <c r="AP690" s="591"/>
      <c r="AQ690" s="827"/>
      <c r="AR690" s="597" t="s">
        <v>33</v>
      </c>
      <c r="AS690" s="599">
        <v>10.714285714285714</v>
      </c>
      <c r="AT690" s="599">
        <v>3.5714285714285712</v>
      </c>
      <c r="AU690" s="599">
        <v>12.5</v>
      </c>
      <c r="AV690" s="599">
        <v>14.285714285714285</v>
      </c>
      <c r="AW690" s="599">
        <v>10.714285714285714</v>
      </c>
      <c r="AX690" s="599">
        <v>10.714285714285714</v>
      </c>
      <c r="AY690" s="599">
        <v>7.1428571428571423</v>
      </c>
      <c r="AZ690" s="599">
        <v>8.9285714285714288</v>
      </c>
      <c r="BA690" s="599">
        <v>8.9285714285714288</v>
      </c>
      <c r="BB690" s="599">
        <v>12.5</v>
      </c>
      <c r="BC690" s="592"/>
      <c r="BD690" s="827"/>
      <c r="BE690" s="597" t="s">
        <v>33</v>
      </c>
      <c r="BF690" s="599">
        <v>6.2992125984251963</v>
      </c>
      <c r="BG690" s="599">
        <v>3.1496062992125982</v>
      </c>
      <c r="BH690" s="599">
        <v>6.2992125984251963</v>
      </c>
      <c r="BI690" s="599">
        <v>8.6614173228346463</v>
      </c>
      <c r="BJ690" s="599">
        <v>6.2992125984251963</v>
      </c>
      <c r="BK690" s="599">
        <v>13.385826771653544</v>
      </c>
      <c r="BL690" s="599">
        <v>7.8740157480314963</v>
      </c>
      <c r="BM690" s="599">
        <v>13.385826771653544</v>
      </c>
      <c r="BN690" s="599">
        <v>21.259842519685041</v>
      </c>
      <c r="BO690" s="599">
        <v>13.385826771653544</v>
      </c>
      <c r="BP690"/>
      <c r="BQ690" s="827"/>
      <c r="BR690" s="597" t="s">
        <v>33</v>
      </c>
      <c r="BS690" s="599">
        <v>11.76470588235294</v>
      </c>
      <c r="BT690" s="599">
        <v>9.8039215686274517</v>
      </c>
      <c r="BU690" s="599">
        <v>9.8039215686274517</v>
      </c>
      <c r="BV690" s="599">
        <v>13.725490196078432</v>
      </c>
      <c r="BW690" s="599">
        <v>11.76470588235294</v>
      </c>
      <c r="BX690" s="599">
        <v>11.76470588235294</v>
      </c>
      <c r="BY690" s="599">
        <v>5.8823529411764701</v>
      </c>
      <c r="BZ690" s="599">
        <v>9.8039215686274517</v>
      </c>
      <c r="CA690" s="599">
        <v>7.8431372549019605</v>
      </c>
      <c r="CB690" s="599">
        <v>7.8431372549019605</v>
      </c>
      <c r="CC690" s="592"/>
      <c r="CD690" s="827"/>
      <c r="CE690" s="597" t="s">
        <v>33</v>
      </c>
      <c r="CF690" s="599">
        <v>6.0606060606060606</v>
      </c>
      <c r="CG690" s="599">
        <v>0.75757575757575757</v>
      </c>
      <c r="CH690" s="599">
        <v>7.5757575757575761</v>
      </c>
      <c r="CI690" s="599">
        <v>9.0909090909090917</v>
      </c>
      <c r="CJ690" s="599">
        <v>6.0606060606060606</v>
      </c>
      <c r="CK690" s="599">
        <v>12.878787878787879</v>
      </c>
      <c r="CL690" s="599">
        <v>8.3333333333333321</v>
      </c>
      <c r="CM690" s="599">
        <v>12.878787878787879</v>
      </c>
      <c r="CN690" s="599">
        <v>21.212121212121211</v>
      </c>
      <c r="CO690" s="599">
        <v>15.151515151515152</v>
      </c>
      <c r="CP690"/>
      <c r="CQ690" s="827"/>
      <c r="CR690" s="597" t="s">
        <v>33</v>
      </c>
      <c r="CS690" s="599">
        <v>7.878787878787878</v>
      </c>
      <c r="CT690" s="599">
        <v>3.6363636363636362</v>
      </c>
      <c r="CU690" s="599">
        <v>4.8484848484848486</v>
      </c>
      <c r="CV690" s="599">
        <v>10.909090909090908</v>
      </c>
      <c r="CW690" s="599">
        <v>7.2727272727272725</v>
      </c>
      <c r="CX690" s="599">
        <v>10.909090909090908</v>
      </c>
      <c r="CY690" s="599">
        <v>8.4848484848484862</v>
      </c>
      <c r="CZ690" s="599">
        <v>12.121212121212121</v>
      </c>
      <c r="DA690" s="599">
        <v>19.393939393939394</v>
      </c>
      <c r="DB690" s="599">
        <v>14.545454545454545</v>
      </c>
      <c r="DC690" s="592"/>
      <c r="DD690" s="827"/>
      <c r="DE690" s="597" t="s">
        <v>33</v>
      </c>
      <c r="DF690" s="599">
        <v>5.5555555555555554</v>
      </c>
      <c r="DG690" s="599">
        <v>0</v>
      </c>
      <c r="DH690" s="599">
        <v>38.888888888888893</v>
      </c>
      <c r="DI690" s="599">
        <v>5.5555555555555554</v>
      </c>
      <c r="DJ690" s="599">
        <v>11.111111111111111</v>
      </c>
      <c r="DK690" s="599">
        <v>27.777777777777779</v>
      </c>
      <c r="DL690" s="599">
        <v>0</v>
      </c>
      <c r="DM690" s="599">
        <v>11.111111111111111</v>
      </c>
      <c r="DN690" s="599">
        <v>0</v>
      </c>
      <c r="DO690" s="599">
        <v>0</v>
      </c>
    </row>
    <row r="691" spans="1:119" ht="13.5" customHeight="1" x14ac:dyDescent="0.2">
      <c r="A691"/>
      <c r="B691" s="324"/>
      <c r="C691" s="592"/>
      <c r="D691" s="827"/>
      <c r="E691" s="601" t="s">
        <v>34</v>
      </c>
      <c r="F691" s="599">
        <v>4.3478260869565215</v>
      </c>
      <c r="G691" s="599">
        <v>1.3377926421404682</v>
      </c>
      <c r="H691" s="599">
        <v>10.702341137123746</v>
      </c>
      <c r="I691" s="599">
        <v>14.381270903010032</v>
      </c>
      <c r="J691" s="599">
        <v>5.6856187290969897</v>
      </c>
      <c r="K691" s="599">
        <v>13.712374581939798</v>
      </c>
      <c r="L691" s="599">
        <v>5.3511705685618729</v>
      </c>
      <c r="M691" s="599">
        <v>12.374581939799331</v>
      </c>
      <c r="N691" s="599">
        <v>16.722408026755854</v>
      </c>
      <c r="O691" s="599">
        <v>15.384615384615385</v>
      </c>
      <c r="P691" s="592"/>
      <c r="Q691" s="827"/>
      <c r="R691" s="597" t="s">
        <v>34</v>
      </c>
      <c r="S691" s="599">
        <v>3.0674846625766872</v>
      </c>
      <c r="T691" s="599">
        <v>1.2269938650306749</v>
      </c>
      <c r="U691" s="599">
        <v>9.8159509202453989</v>
      </c>
      <c r="V691" s="599">
        <v>14.723926380368098</v>
      </c>
      <c r="W691" s="599">
        <v>4.294478527607362</v>
      </c>
      <c r="X691" s="599">
        <v>13.496932515337424</v>
      </c>
      <c r="Y691" s="599">
        <v>6.1349693251533743</v>
      </c>
      <c r="Z691" s="599">
        <v>12.883435582822086</v>
      </c>
      <c r="AA691" s="599">
        <v>17.177914110429448</v>
      </c>
      <c r="AB691" s="599">
        <v>17.177914110429448</v>
      </c>
      <c r="AC691" s="592"/>
      <c r="AD691" s="827"/>
      <c r="AE691" s="597" t="s">
        <v>34</v>
      </c>
      <c r="AF691" s="599">
        <v>5.8823529411764701</v>
      </c>
      <c r="AG691" s="599">
        <v>1.4705882352941175</v>
      </c>
      <c r="AH691" s="599">
        <v>11.76470588235294</v>
      </c>
      <c r="AI691" s="599">
        <v>13.970588235294118</v>
      </c>
      <c r="AJ691" s="599">
        <v>7.3529411764705888</v>
      </c>
      <c r="AK691" s="599">
        <v>13.970588235294118</v>
      </c>
      <c r="AL691" s="599">
        <v>4.4117647058823533</v>
      </c>
      <c r="AM691" s="599">
        <v>11.76470588235294</v>
      </c>
      <c r="AN691" s="599">
        <v>16.176470588235293</v>
      </c>
      <c r="AO691" s="599">
        <v>13.23529411764706</v>
      </c>
      <c r="AP691" s="591"/>
      <c r="AQ691" s="827"/>
      <c r="AR691" s="597" t="s">
        <v>34</v>
      </c>
      <c r="AS691" s="599">
        <v>3.669724770642202</v>
      </c>
      <c r="AT691" s="599">
        <v>0</v>
      </c>
      <c r="AU691" s="599">
        <v>18.348623853211009</v>
      </c>
      <c r="AV691" s="599">
        <v>21.100917431192663</v>
      </c>
      <c r="AW691" s="599">
        <v>5.5045871559633035</v>
      </c>
      <c r="AX691" s="599">
        <v>16.513761467889911</v>
      </c>
      <c r="AY691" s="599">
        <v>5.5045871559633035</v>
      </c>
      <c r="AZ691" s="599">
        <v>7.3394495412844041</v>
      </c>
      <c r="BA691" s="599">
        <v>13.761467889908257</v>
      </c>
      <c r="BB691" s="599">
        <v>8.2568807339449553</v>
      </c>
      <c r="BC691" s="592"/>
      <c r="BD691" s="827"/>
      <c r="BE691" s="597" t="s">
        <v>34</v>
      </c>
      <c r="BF691" s="599">
        <v>4.7368421052631584</v>
      </c>
      <c r="BG691" s="599">
        <v>2.1052631578947367</v>
      </c>
      <c r="BH691" s="599">
        <v>6.3157894736842106</v>
      </c>
      <c r="BI691" s="599">
        <v>10.526315789473683</v>
      </c>
      <c r="BJ691" s="599">
        <v>5.7894736842105265</v>
      </c>
      <c r="BK691" s="599">
        <v>12.105263157894736</v>
      </c>
      <c r="BL691" s="599">
        <v>5.2631578947368416</v>
      </c>
      <c r="BM691" s="599">
        <v>15.263157894736842</v>
      </c>
      <c r="BN691" s="599">
        <v>18.421052631578945</v>
      </c>
      <c r="BO691" s="599">
        <v>19.473684210526315</v>
      </c>
      <c r="BP691"/>
      <c r="BQ691" s="827"/>
      <c r="BR691" s="597" t="s">
        <v>34</v>
      </c>
      <c r="BS691" s="599">
        <v>4.918032786885246</v>
      </c>
      <c r="BT691" s="599">
        <v>3.278688524590164</v>
      </c>
      <c r="BU691" s="599">
        <v>13.114754098360656</v>
      </c>
      <c r="BV691" s="599">
        <v>14.754098360655737</v>
      </c>
      <c r="BW691" s="599">
        <v>6.557377049180328</v>
      </c>
      <c r="BX691" s="599">
        <v>24.590163934426229</v>
      </c>
      <c r="BY691" s="599">
        <v>6.557377049180328</v>
      </c>
      <c r="BZ691" s="599">
        <v>13.114754098360656</v>
      </c>
      <c r="CA691" s="599">
        <v>4.918032786885246</v>
      </c>
      <c r="CB691" s="599">
        <v>8.1967213114754092</v>
      </c>
      <c r="CC691" s="592"/>
      <c r="CD691" s="827"/>
      <c r="CE691" s="597" t="s">
        <v>34</v>
      </c>
      <c r="CF691" s="599">
        <v>4.2016806722689077</v>
      </c>
      <c r="CG691" s="599">
        <v>0.84033613445378152</v>
      </c>
      <c r="CH691" s="599">
        <v>10.084033613445378</v>
      </c>
      <c r="CI691" s="599">
        <v>14.285714285714285</v>
      </c>
      <c r="CJ691" s="599">
        <v>5.46218487394958</v>
      </c>
      <c r="CK691" s="599">
        <v>10.92436974789916</v>
      </c>
      <c r="CL691" s="599">
        <v>5.0420168067226889</v>
      </c>
      <c r="CM691" s="599">
        <v>12.184873949579831</v>
      </c>
      <c r="CN691" s="599">
        <v>19.747899159663866</v>
      </c>
      <c r="CO691" s="599">
        <v>17.22689075630252</v>
      </c>
      <c r="CP691"/>
      <c r="CQ691" s="827"/>
      <c r="CR691" s="597" t="s">
        <v>34</v>
      </c>
      <c r="CS691" s="599">
        <v>4.0590405904059041</v>
      </c>
      <c r="CT691" s="599">
        <v>0.36900369003690037</v>
      </c>
      <c r="CU691" s="599">
        <v>7.7490774907749085</v>
      </c>
      <c r="CV691" s="599">
        <v>14.391143911439114</v>
      </c>
      <c r="CW691" s="599">
        <v>5.9040590405904059</v>
      </c>
      <c r="CX691" s="599">
        <v>13.653136531365314</v>
      </c>
      <c r="CY691" s="599">
        <v>5.9040590405904059</v>
      </c>
      <c r="CZ691" s="599">
        <v>12.915129151291513</v>
      </c>
      <c r="DA691" s="599">
        <v>18.081180811808117</v>
      </c>
      <c r="DB691" s="599">
        <v>16.974169741697416</v>
      </c>
      <c r="DC691" s="592"/>
      <c r="DD691" s="827"/>
      <c r="DE691" s="597" t="s">
        <v>34</v>
      </c>
      <c r="DF691" s="599">
        <v>7.1428571428571423</v>
      </c>
      <c r="DG691" s="599">
        <v>10.714285714285714</v>
      </c>
      <c r="DH691" s="599">
        <v>39.285714285714285</v>
      </c>
      <c r="DI691" s="599">
        <v>14.285714285714285</v>
      </c>
      <c r="DJ691" s="599">
        <v>3.5714285714285712</v>
      </c>
      <c r="DK691" s="599">
        <v>14.285714285714285</v>
      </c>
      <c r="DL691" s="599">
        <v>0</v>
      </c>
      <c r="DM691" s="599">
        <v>7.1428571428571423</v>
      </c>
      <c r="DN691" s="599">
        <v>3.5714285714285712</v>
      </c>
      <c r="DO691" s="599">
        <v>0</v>
      </c>
    </row>
    <row r="692" spans="1:119" ht="13.5" customHeight="1" x14ac:dyDescent="0.2">
      <c r="A692"/>
      <c r="B692" s="324"/>
      <c r="C692" s="592"/>
      <c r="D692" s="827"/>
      <c r="E692" s="601" t="s">
        <v>35</v>
      </c>
      <c r="F692" s="599">
        <v>4.3835616438356162</v>
      </c>
      <c r="G692" s="599">
        <v>3.2876712328767121</v>
      </c>
      <c r="H692" s="599">
        <v>8.2191780821917799</v>
      </c>
      <c r="I692" s="599">
        <v>14.246575342465754</v>
      </c>
      <c r="J692" s="599">
        <v>6.5753424657534243</v>
      </c>
      <c r="K692" s="599">
        <v>16.43835616438356</v>
      </c>
      <c r="L692" s="599">
        <v>8.493150684931507</v>
      </c>
      <c r="M692" s="599">
        <v>10.41095890410959</v>
      </c>
      <c r="N692" s="599">
        <v>14.794520547945206</v>
      </c>
      <c r="O692" s="599">
        <v>13.150684931506849</v>
      </c>
      <c r="P692" s="592"/>
      <c r="Q692" s="827"/>
      <c r="R692" s="597" t="s">
        <v>35</v>
      </c>
      <c r="S692" s="599">
        <v>4.3269230769230766</v>
      </c>
      <c r="T692" s="599">
        <v>1.9230769230769231</v>
      </c>
      <c r="U692" s="599">
        <v>6.25</v>
      </c>
      <c r="V692" s="599">
        <v>12.980769230769232</v>
      </c>
      <c r="W692" s="599">
        <v>7.2115384615384608</v>
      </c>
      <c r="X692" s="599">
        <v>16.346153846153847</v>
      </c>
      <c r="Y692" s="599">
        <v>11.538461538461538</v>
      </c>
      <c r="Z692" s="599">
        <v>10.096153846153847</v>
      </c>
      <c r="AA692" s="599">
        <v>12.980769230769232</v>
      </c>
      <c r="AB692" s="599">
        <v>16.346153846153847</v>
      </c>
      <c r="AC692" s="592"/>
      <c r="AD692" s="827"/>
      <c r="AE692" s="597" t="s">
        <v>35</v>
      </c>
      <c r="AF692" s="599">
        <v>4.4585987261146496</v>
      </c>
      <c r="AG692" s="599">
        <v>5.095541401273886</v>
      </c>
      <c r="AH692" s="599">
        <v>10.828025477707007</v>
      </c>
      <c r="AI692" s="599">
        <v>15.923566878980891</v>
      </c>
      <c r="AJ692" s="599">
        <v>5.7324840764331215</v>
      </c>
      <c r="AK692" s="599">
        <v>16.560509554140125</v>
      </c>
      <c r="AL692" s="599">
        <v>4.4585987261146496</v>
      </c>
      <c r="AM692" s="599">
        <v>10.828025477707007</v>
      </c>
      <c r="AN692" s="599">
        <v>17.197452229299362</v>
      </c>
      <c r="AO692" s="599">
        <v>8.9171974522292992</v>
      </c>
      <c r="AP692" s="591"/>
      <c r="AQ692" s="827"/>
      <c r="AR692" s="597" t="s">
        <v>35</v>
      </c>
      <c r="AS692" s="599">
        <v>5.6000000000000005</v>
      </c>
      <c r="AT692" s="599">
        <v>3.2</v>
      </c>
      <c r="AU692" s="599">
        <v>11.200000000000001</v>
      </c>
      <c r="AV692" s="599">
        <v>22.400000000000002</v>
      </c>
      <c r="AW692" s="599">
        <v>6.4</v>
      </c>
      <c r="AX692" s="599">
        <v>16</v>
      </c>
      <c r="AY692" s="599">
        <v>9.6</v>
      </c>
      <c r="AZ692" s="599">
        <v>8.7999999999999989</v>
      </c>
      <c r="BA692" s="599">
        <v>8</v>
      </c>
      <c r="BB692" s="599">
        <v>8.7999999999999989</v>
      </c>
      <c r="BC692" s="592"/>
      <c r="BD692" s="827"/>
      <c r="BE692" s="597" t="s">
        <v>35</v>
      </c>
      <c r="BF692" s="599">
        <v>3.75</v>
      </c>
      <c r="BG692" s="599">
        <v>3.3333333333333335</v>
      </c>
      <c r="BH692" s="599">
        <v>6.666666666666667</v>
      </c>
      <c r="BI692" s="599">
        <v>10</v>
      </c>
      <c r="BJ692" s="599">
        <v>6.666666666666667</v>
      </c>
      <c r="BK692" s="599">
        <v>16.666666666666664</v>
      </c>
      <c r="BL692" s="599">
        <v>7.9166666666666661</v>
      </c>
      <c r="BM692" s="599">
        <v>11.25</v>
      </c>
      <c r="BN692" s="599">
        <v>18.333333333333332</v>
      </c>
      <c r="BO692" s="599">
        <v>15.416666666666668</v>
      </c>
      <c r="BP692"/>
      <c r="BQ692" s="827"/>
      <c r="BR692" s="597" t="s">
        <v>35</v>
      </c>
      <c r="BS692" s="599">
        <v>7.9365079365079358</v>
      </c>
      <c r="BT692" s="599">
        <v>3.1746031746031744</v>
      </c>
      <c r="BU692" s="599">
        <v>12.698412698412698</v>
      </c>
      <c r="BV692" s="599">
        <v>17.460317460317459</v>
      </c>
      <c r="BW692" s="599">
        <v>9.5238095238095237</v>
      </c>
      <c r="BX692" s="599">
        <v>11.111111111111111</v>
      </c>
      <c r="BY692" s="599">
        <v>14.285714285714285</v>
      </c>
      <c r="BZ692" s="599">
        <v>7.9365079365079358</v>
      </c>
      <c r="CA692" s="599">
        <v>12.698412698412698</v>
      </c>
      <c r="CB692" s="599">
        <v>3.1746031746031744</v>
      </c>
      <c r="CC692" s="592"/>
      <c r="CD692" s="827"/>
      <c r="CE692" s="597" t="s">
        <v>35</v>
      </c>
      <c r="CF692" s="599">
        <v>3.6423841059602649</v>
      </c>
      <c r="CG692" s="599">
        <v>3.3112582781456954</v>
      </c>
      <c r="CH692" s="599">
        <v>7.2847682119205297</v>
      </c>
      <c r="CI692" s="599">
        <v>13.576158940397351</v>
      </c>
      <c r="CJ692" s="599">
        <v>5.9602649006622519</v>
      </c>
      <c r="CK692" s="599">
        <v>17.549668874172188</v>
      </c>
      <c r="CL692" s="599">
        <v>7.2847682119205297</v>
      </c>
      <c r="CM692" s="599">
        <v>10.927152317880795</v>
      </c>
      <c r="CN692" s="599">
        <v>15.231788079470199</v>
      </c>
      <c r="CO692" s="599">
        <v>15.231788079470199</v>
      </c>
      <c r="CP692"/>
      <c r="CQ692" s="827"/>
      <c r="CR692" s="597" t="s">
        <v>35</v>
      </c>
      <c r="CS692" s="599">
        <v>4.7138047138047137</v>
      </c>
      <c r="CT692" s="599">
        <v>2.0202020202020203</v>
      </c>
      <c r="CU692" s="599">
        <v>6.0606060606060606</v>
      </c>
      <c r="CV692" s="599">
        <v>11.111111111111111</v>
      </c>
      <c r="CW692" s="599">
        <v>6.0606060606060606</v>
      </c>
      <c r="CX692" s="599">
        <v>16.161616161616163</v>
      </c>
      <c r="CY692" s="599">
        <v>9.0909090909090917</v>
      </c>
      <c r="CZ692" s="599">
        <v>11.447811447811448</v>
      </c>
      <c r="DA692" s="599">
        <v>17.508417508417509</v>
      </c>
      <c r="DB692" s="599">
        <v>15.824915824915825</v>
      </c>
      <c r="DC692" s="592"/>
      <c r="DD692" s="827"/>
      <c r="DE692" s="597" t="s">
        <v>35</v>
      </c>
      <c r="DF692" s="599">
        <v>2.9411764705882351</v>
      </c>
      <c r="DG692" s="599">
        <v>8.8235294117647065</v>
      </c>
      <c r="DH692" s="599">
        <v>17.647058823529413</v>
      </c>
      <c r="DI692" s="599">
        <v>27.941176470588236</v>
      </c>
      <c r="DJ692" s="599">
        <v>8.8235294117647065</v>
      </c>
      <c r="DK692" s="599">
        <v>17.647058823529413</v>
      </c>
      <c r="DL692" s="599">
        <v>5.8823529411764701</v>
      </c>
      <c r="DM692" s="599">
        <v>5.8823529411764701</v>
      </c>
      <c r="DN692" s="599">
        <v>2.9411764705882351</v>
      </c>
      <c r="DO692" s="599">
        <v>1.4705882352941175</v>
      </c>
    </row>
    <row r="693" spans="1:119" ht="13.5" customHeight="1" x14ac:dyDescent="0.2">
      <c r="A693"/>
      <c r="B693" s="324"/>
      <c r="C693" s="592"/>
      <c r="D693" s="827"/>
      <c r="E693" s="601" t="s">
        <v>36</v>
      </c>
      <c r="F693" s="599">
        <v>4.0145985401459852</v>
      </c>
      <c r="G693" s="599">
        <v>1.824817518248175</v>
      </c>
      <c r="H693" s="599">
        <v>7.5425790754257909</v>
      </c>
      <c r="I693" s="599">
        <v>12.043795620437956</v>
      </c>
      <c r="J693" s="599">
        <v>8.8807785888077859</v>
      </c>
      <c r="K693" s="599">
        <v>15.328467153284672</v>
      </c>
      <c r="L693" s="599">
        <v>10.097323600973237</v>
      </c>
      <c r="M693" s="599">
        <v>14.720194647201945</v>
      </c>
      <c r="N693" s="599">
        <v>14.233576642335766</v>
      </c>
      <c r="O693" s="599">
        <v>11.313868613138686</v>
      </c>
      <c r="P693" s="592"/>
      <c r="Q693" s="827"/>
      <c r="R693" s="597" t="s">
        <v>36</v>
      </c>
      <c r="S693" s="599">
        <v>2.5490196078431371</v>
      </c>
      <c r="T693" s="599">
        <v>0.98039215686274506</v>
      </c>
      <c r="U693" s="599">
        <v>6.2745098039215685</v>
      </c>
      <c r="V693" s="599">
        <v>9.6078431372549034</v>
      </c>
      <c r="W693" s="599">
        <v>9.8039215686274517</v>
      </c>
      <c r="X693" s="599">
        <v>16.862745098039216</v>
      </c>
      <c r="Y693" s="599">
        <v>10.392156862745098</v>
      </c>
      <c r="Z693" s="599">
        <v>14.509803921568629</v>
      </c>
      <c r="AA693" s="599">
        <v>14.705882352941178</v>
      </c>
      <c r="AB693" s="599">
        <v>14.313725490196077</v>
      </c>
      <c r="AC693" s="592"/>
      <c r="AD693" s="827"/>
      <c r="AE693" s="597" t="s">
        <v>36</v>
      </c>
      <c r="AF693" s="599">
        <v>6.4102564102564097</v>
      </c>
      <c r="AG693" s="599">
        <v>3.2051282051282048</v>
      </c>
      <c r="AH693" s="599">
        <v>9.6153846153846168</v>
      </c>
      <c r="AI693" s="599">
        <v>16.025641025641026</v>
      </c>
      <c r="AJ693" s="599">
        <v>7.3717948717948723</v>
      </c>
      <c r="AK693" s="599">
        <v>12.820512820512819</v>
      </c>
      <c r="AL693" s="599">
        <v>9.6153846153846168</v>
      </c>
      <c r="AM693" s="599">
        <v>15.064102564102564</v>
      </c>
      <c r="AN693" s="599">
        <v>13.461538461538462</v>
      </c>
      <c r="AO693" s="599">
        <v>6.4102564102564097</v>
      </c>
      <c r="AP693" s="591"/>
      <c r="AQ693" s="827"/>
      <c r="AR693" s="597" t="s">
        <v>36</v>
      </c>
      <c r="AS693" s="599">
        <v>3.7671232876712328</v>
      </c>
      <c r="AT693" s="599">
        <v>2.7397260273972601</v>
      </c>
      <c r="AU693" s="599">
        <v>10.273972602739725</v>
      </c>
      <c r="AV693" s="599">
        <v>16.095890410958905</v>
      </c>
      <c r="AW693" s="599">
        <v>9.9315068493150687</v>
      </c>
      <c r="AX693" s="599">
        <v>13.013698630136986</v>
      </c>
      <c r="AY693" s="599">
        <v>9.9315068493150687</v>
      </c>
      <c r="AZ693" s="599">
        <v>14.726027397260275</v>
      </c>
      <c r="BA693" s="599">
        <v>11.643835616438356</v>
      </c>
      <c r="BB693" s="599">
        <v>7.8767123287671232</v>
      </c>
      <c r="BC693" s="592"/>
      <c r="BD693" s="827"/>
      <c r="BE693" s="597" t="s">
        <v>36</v>
      </c>
      <c r="BF693" s="599">
        <v>4.1509433962264151</v>
      </c>
      <c r="BG693" s="599">
        <v>1.3207547169811322</v>
      </c>
      <c r="BH693" s="599">
        <v>6.0377358490566042</v>
      </c>
      <c r="BI693" s="599">
        <v>9.8113207547169825</v>
      </c>
      <c r="BJ693" s="599">
        <v>8.3018867924528301</v>
      </c>
      <c r="BK693" s="599">
        <v>16.60377358490566</v>
      </c>
      <c r="BL693" s="599">
        <v>10.188679245283019</v>
      </c>
      <c r="BM693" s="599">
        <v>14.716981132075471</v>
      </c>
      <c r="BN693" s="599">
        <v>15.660377358490566</v>
      </c>
      <c r="BO693" s="599">
        <v>13.20754716981132</v>
      </c>
      <c r="BP693"/>
      <c r="BQ693" s="827"/>
      <c r="BR693" s="597" t="s">
        <v>36</v>
      </c>
      <c r="BS693" s="599">
        <v>3.9603960396039604</v>
      </c>
      <c r="BT693" s="599">
        <v>3.9603960396039604</v>
      </c>
      <c r="BU693" s="599">
        <v>11.881188118811881</v>
      </c>
      <c r="BV693" s="599">
        <v>11.881188118811881</v>
      </c>
      <c r="BW693" s="599">
        <v>10.891089108910892</v>
      </c>
      <c r="BX693" s="599">
        <v>15.841584158415841</v>
      </c>
      <c r="BY693" s="599">
        <v>10.891089108910892</v>
      </c>
      <c r="BZ693" s="599">
        <v>13.861386138613863</v>
      </c>
      <c r="CA693" s="599">
        <v>11.881188118811881</v>
      </c>
      <c r="CB693" s="599">
        <v>4.9504950495049505</v>
      </c>
      <c r="CC693" s="592"/>
      <c r="CD693" s="827"/>
      <c r="CE693" s="597" t="s">
        <v>36</v>
      </c>
      <c r="CF693" s="599">
        <v>4.0221914008321775</v>
      </c>
      <c r="CG693" s="599">
        <v>1.5256588072122053</v>
      </c>
      <c r="CH693" s="599">
        <v>6.9348127600554781</v>
      </c>
      <c r="CI693" s="599">
        <v>12.066574202496533</v>
      </c>
      <c r="CJ693" s="599">
        <v>8.5991678224687931</v>
      </c>
      <c r="CK693" s="599">
        <v>15.256588072122051</v>
      </c>
      <c r="CL693" s="599">
        <v>9.9861303744798882</v>
      </c>
      <c r="CM693" s="599">
        <v>14.840499306518723</v>
      </c>
      <c r="CN693" s="599">
        <v>14.563106796116504</v>
      </c>
      <c r="CO693" s="599">
        <v>12.205270457697642</v>
      </c>
      <c r="CP693"/>
      <c r="CQ693" s="827"/>
      <c r="CR693" s="597" t="s">
        <v>36</v>
      </c>
      <c r="CS693" s="599">
        <v>3.5982008995502248</v>
      </c>
      <c r="CT693" s="599">
        <v>1.0494752623688157</v>
      </c>
      <c r="CU693" s="599">
        <v>5.9970014992503744</v>
      </c>
      <c r="CV693" s="599">
        <v>10.044977511244378</v>
      </c>
      <c r="CW693" s="599">
        <v>7.34632683658171</v>
      </c>
      <c r="CX693" s="599">
        <v>15.292353823088456</v>
      </c>
      <c r="CY693" s="599">
        <v>10.494752623688155</v>
      </c>
      <c r="CZ693" s="599">
        <v>15.592203898050974</v>
      </c>
      <c r="DA693" s="599">
        <v>16.641679160419791</v>
      </c>
      <c r="DB693" s="599">
        <v>13.943028485757122</v>
      </c>
      <c r="DC693" s="592"/>
      <c r="DD693" s="827"/>
      <c r="DE693" s="597" t="s">
        <v>36</v>
      </c>
      <c r="DF693" s="599">
        <v>5.806451612903226</v>
      </c>
      <c r="DG693" s="599">
        <v>5.161290322580645</v>
      </c>
      <c r="DH693" s="599">
        <v>14.193548387096774</v>
      </c>
      <c r="DI693" s="599">
        <v>20.64516129032258</v>
      </c>
      <c r="DJ693" s="599">
        <v>15.483870967741936</v>
      </c>
      <c r="DK693" s="599">
        <v>15.483870967741936</v>
      </c>
      <c r="DL693" s="599">
        <v>8.3870967741935498</v>
      </c>
      <c r="DM693" s="599">
        <v>10.967741935483872</v>
      </c>
      <c r="DN693" s="599">
        <v>3.870967741935484</v>
      </c>
      <c r="DO693" s="599">
        <v>0</v>
      </c>
    </row>
    <row r="694" spans="1:119" ht="13.5" customHeight="1" x14ac:dyDescent="0.2">
      <c r="A694"/>
      <c r="B694" s="324"/>
      <c r="C694" s="592"/>
      <c r="D694" s="827"/>
      <c r="E694" s="601" t="s">
        <v>37</v>
      </c>
      <c r="F694" s="599">
        <v>3.5380507343124168</v>
      </c>
      <c r="G694" s="599">
        <v>1.3351134846461949</v>
      </c>
      <c r="H694" s="599">
        <v>5.2736982643524701</v>
      </c>
      <c r="I694" s="599">
        <v>12.88384512683578</v>
      </c>
      <c r="J694" s="599">
        <v>7.8771695594125504</v>
      </c>
      <c r="K694" s="599">
        <v>17.089452603471294</v>
      </c>
      <c r="L694" s="599">
        <v>10.347129506008011</v>
      </c>
      <c r="M694" s="599">
        <v>12.483311081441922</v>
      </c>
      <c r="N694" s="599">
        <v>16.622162883845128</v>
      </c>
      <c r="O694" s="599">
        <v>12.550066755674234</v>
      </c>
      <c r="P694" s="592"/>
      <c r="Q694" s="827"/>
      <c r="R694" s="597" t="s">
        <v>37</v>
      </c>
      <c r="S694" s="599">
        <v>2.348993288590604</v>
      </c>
      <c r="T694" s="599">
        <v>1.2304250559284116</v>
      </c>
      <c r="U694" s="599">
        <v>4.0268456375838921</v>
      </c>
      <c r="V694" s="599">
        <v>12.304250559284116</v>
      </c>
      <c r="W694" s="599">
        <v>7.0469798657718119</v>
      </c>
      <c r="X694" s="599">
        <v>18.568232662192393</v>
      </c>
      <c r="Y694" s="599">
        <v>10.067114093959731</v>
      </c>
      <c r="Z694" s="599">
        <v>12.192393736017896</v>
      </c>
      <c r="AA694" s="599">
        <v>17.785234899328859</v>
      </c>
      <c r="AB694" s="599">
        <v>14.429530201342283</v>
      </c>
      <c r="AC694" s="592"/>
      <c r="AD694" s="827"/>
      <c r="AE694" s="597" t="s">
        <v>37</v>
      </c>
      <c r="AF694" s="599">
        <v>5.298013245033113</v>
      </c>
      <c r="AG694" s="599">
        <v>1.490066225165563</v>
      </c>
      <c r="AH694" s="599">
        <v>7.1192052980132452</v>
      </c>
      <c r="AI694" s="599">
        <v>13.741721854304636</v>
      </c>
      <c r="AJ694" s="599">
        <v>9.105960264900661</v>
      </c>
      <c r="AK694" s="599">
        <v>14.90066225165563</v>
      </c>
      <c r="AL694" s="599">
        <v>10.76158940397351</v>
      </c>
      <c r="AM694" s="599">
        <v>12.913907284768211</v>
      </c>
      <c r="AN694" s="599">
        <v>14.90066225165563</v>
      </c>
      <c r="AO694" s="599">
        <v>9.7682119205298008</v>
      </c>
      <c r="AP694" s="591"/>
      <c r="AQ694" s="827"/>
      <c r="AR694" s="597" t="s">
        <v>37</v>
      </c>
      <c r="AS694" s="599">
        <v>4.6315789473684212</v>
      </c>
      <c r="AT694" s="599">
        <v>1.8947368421052633</v>
      </c>
      <c r="AU694" s="599">
        <v>6.7368421052631575</v>
      </c>
      <c r="AV694" s="599">
        <v>12.631578947368421</v>
      </c>
      <c r="AW694" s="599">
        <v>8.2105263157894743</v>
      </c>
      <c r="AX694" s="599">
        <v>18.947368421052634</v>
      </c>
      <c r="AY694" s="599">
        <v>11.368421052631579</v>
      </c>
      <c r="AZ694" s="599">
        <v>12.210526315789473</v>
      </c>
      <c r="BA694" s="599">
        <v>14.105263157894738</v>
      </c>
      <c r="BB694" s="599">
        <v>9.2631578947368425</v>
      </c>
      <c r="BC694" s="592"/>
      <c r="BD694" s="827"/>
      <c r="BE694" s="597" t="s">
        <v>37</v>
      </c>
      <c r="BF694" s="599">
        <v>3.0303030303030303</v>
      </c>
      <c r="BG694" s="599">
        <v>1.0752688172043012</v>
      </c>
      <c r="BH694" s="599">
        <v>4.594330400782014</v>
      </c>
      <c r="BI694" s="599">
        <v>13.000977517106548</v>
      </c>
      <c r="BJ694" s="599">
        <v>7.7223851417399807</v>
      </c>
      <c r="BK694" s="599">
        <v>16.226783968719452</v>
      </c>
      <c r="BL694" s="599">
        <v>9.8729227761485827</v>
      </c>
      <c r="BM694" s="599">
        <v>12.609970674486803</v>
      </c>
      <c r="BN694" s="599">
        <v>17.790811339198438</v>
      </c>
      <c r="BO694" s="599">
        <v>14.076246334310852</v>
      </c>
      <c r="BP694"/>
      <c r="BQ694" s="827"/>
      <c r="BR694" s="597" t="s">
        <v>37</v>
      </c>
      <c r="BS694" s="599">
        <v>5.1546391752577314</v>
      </c>
      <c r="BT694" s="599">
        <v>2.0618556701030926</v>
      </c>
      <c r="BU694" s="599">
        <v>10.309278350515463</v>
      </c>
      <c r="BV694" s="599">
        <v>18.556701030927837</v>
      </c>
      <c r="BW694" s="599">
        <v>8.2474226804123703</v>
      </c>
      <c r="BX694" s="599">
        <v>19.587628865979383</v>
      </c>
      <c r="BY694" s="599">
        <v>9.2783505154639183</v>
      </c>
      <c r="BZ694" s="599">
        <v>7.216494845360824</v>
      </c>
      <c r="CA694" s="599">
        <v>12.371134020618557</v>
      </c>
      <c r="CB694" s="599">
        <v>7.216494845360824</v>
      </c>
      <c r="CC694" s="592"/>
      <c r="CD694" s="827"/>
      <c r="CE694" s="597" t="s">
        <v>37</v>
      </c>
      <c r="CF694" s="599">
        <v>3.4261241970021414</v>
      </c>
      <c r="CG694" s="599">
        <v>1.2847965738758029</v>
      </c>
      <c r="CH694" s="599">
        <v>4.925053533190578</v>
      </c>
      <c r="CI694" s="599">
        <v>12.491077801570306</v>
      </c>
      <c r="CJ694" s="599">
        <v>7.8515346181299073</v>
      </c>
      <c r="CK694" s="599">
        <v>16.916488222698074</v>
      </c>
      <c r="CL694" s="599">
        <v>10.421127765881513</v>
      </c>
      <c r="CM694" s="599">
        <v>12.847965738758029</v>
      </c>
      <c r="CN694" s="599">
        <v>16.916488222698074</v>
      </c>
      <c r="CO694" s="599">
        <v>12.919343326195577</v>
      </c>
      <c r="CP694"/>
      <c r="CQ694" s="827"/>
      <c r="CR694" s="597" t="s">
        <v>37</v>
      </c>
      <c r="CS694" s="599">
        <v>3.4090909090909087</v>
      </c>
      <c r="CT694" s="599">
        <v>0.78671328671328677</v>
      </c>
      <c r="CU694" s="599">
        <v>3.0594405594405596</v>
      </c>
      <c r="CV694" s="599">
        <v>10.48951048951049</v>
      </c>
      <c r="CW694" s="599">
        <v>6.2937062937062942</v>
      </c>
      <c r="CX694" s="599">
        <v>15.996503496503497</v>
      </c>
      <c r="CY694" s="599">
        <v>11.363636363636363</v>
      </c>
      <c r="CZ694" s="599">
        <v>13.111888111888112</v>
      </c>
      <c r="DA694" s="599">
        <v>19.842657342657343</v>
      </c>
      <c r="DB694" s="599">
        <v>15.646853146853147</v>
      </c>
      <c r="DC694" s="592"/>
      <c r="DD694" s="827"/>
      <c r="DE694" s="597" t="s">
        <v>37</v>
      </c>
      <c r="DF694" s="599">
        <v>3.9548022598870061</v>
      </c>
      <c r="DG694" s="599">
        <v>3.1073446327683616</v>
      </c>
      <c r="DH694" s="599">
        <v>12.429378531073446</v>
      </c>
      <c r="DI694" s="599">
        <v>20.621468926553671</v>
      </c>
      <c r="DJ694" s="599">
        <v>12.994350282485875</v>
      </c>
      <c r="DK694" s="599">
        <v>20.621468926553671</v>
      </c>
      <c r="DL694" s="599">
        <v>7.0621468926553677</v>
      </c>
      <c r="DM694" s="599">
        <v>10.451977401129943</v>
      </c>
      <c r="DN694" s="599">
        <v>6.2146892655367232</v>
      </c>
      <c r="DO694" s="599">
        <v>2.5423728813559325</v>
      </c>
    </row>
    <row r="695" spans="1:119" ht="13.5" customHeight="1" x14ac:dyDescent="0.2">
      <c r="A695"/>
      <c r="B695" s="324"/>
      <c r="C695" s="592"/>
      <c r="D695" s="827"/>
      <c r="E695" s="601" t="s">
        <v>38</v>
      </c>
      <c r="F695" s="599">
        <v>2.5744573447753663</v>
      </c>
      <c r="G695" s="599">
        <v>1.463907117617365</v>
      </c>
      <c r="H695" s="599">
        <v>4.0383644623927308</v>
      </c>
      <c r="I695" s="599">
        <v>9.6415951539626459</v>
      </c>
      <c r="J695" s="599">
        <v>8.2786471479050974</v>
      </c>
      <c r="K695" s="599">
        <v>17.970721857647654</v>
      </c>
      <c r="L695" s="599">
        <v>11.15598182735992</v>
      </c>
      <c r="M695" s="599">
        <v>12.872286723876829</v>
      </c>
      <c r="N695" s="599">
        <v>16.607773851590103</v>
      </c>
      <c r="O695" s="599">
        <v>15.396264512872287</v>
      </c>
      <c r="P695" s="592"/>
      <c r="Q695" s="827"/>
      <c r="R695" s="597" t="s">
        <v>38</v>
      </c>
      <c r="S695" s="599">
        <v>1.6225448334756618</v>
      </c>
      <c r="T695" s="599">
        <v>0.93936806148590934</v>
      </c>
      <c r="U695" s="599">
        <v>2.7327070879590094</v>
      </c>
      <c r="V695" s="599">
        <v>8.1981212638770291</v>
      </c>
      <c r="W695" s="599">
        <v>8.1981212638770291</v>
      </c>
      <c r="X695" s="599">
        <v>18.274978650725878</v>
      </c>
      <c r="Y695" s="599">
        <v>11.443210930828352</v>
      </c>
      <c r="Z695" s="599">
        <v>13.919726729291204</v>
      </c>
      <c r="AA695" s="599">
        <v>16.481639624252775</v>
      </c>
      <c r="AB695" s="599">
        <v>18.189581554227154</v>
      </c>
      <c r="AC695" s="592"/>
      <c r="AD695" s="827"/>
      <c r="AE695" s="597" t="s">
        <v>38</v>
      </c>
      <c r="AF695" s="599">
        <v>3.9506172839506171</v>
      </c>
      <c r="AG695" s="599">
        <v>2.2222222222222223</v>
      </c>
      <c r="AH695" s="599">
        <v>5.9259259259259265</v>
      </c>
      <c r="AI695" s="599">
        <v>11.728395061728394</v>
      </c>
      <c r="AJ695" s="599">
        <v>8.3950617283950617</v>
      </c>
      <c r="AK695" s="599">
        <v>17.530864197530864</v>
      </c>
      <c r="AL695" s="599">
        <v>10.74074074074074</v>
      </c>
      <c r="AM695" s="599">
        <v>11.358024691358025</v>
      </c>
      <c r="AN695" s="599">
        <v>16.790123456790123</v>
      </c>
      <c r="AO695" s="599">
        <v>11.358024691358025</v>
      </c>
      <c r="AP695" s="591"/>
      <c r="AQ695" s="827"/>
      <c r="AR695" s="597" t="s">
        <v>38</v>
      </c>
      <c r="AS695" s="599">
        <v>3.350083752093802</v>
      </c>
      <c r="AT695" s="599">
        <v>1.8425460636515913</v>
      </c>
      <c r="AU695" s="599">
        <v>4.857621440536013</v>
      </c>
      <c r="AV695" s="599">
        <v>12.227805695142377</v>
      </c>
      <c r="AW695" s="599">
        <v>9.3802345058626457</v>
      </c>
      <c r="AX695" s="599">
        <v>19.430485762144052</v>
      </c>
      <c r="AY695" s="599">
        <v>10.552763819095476</v>
      </c>
      <c r="AZ695" s="599">
        <v>12.227805695142377</v>
      </c>
      <c r="BA695" s="599">
        <v>14.572864321608039</v>
      </c>
      <c r="BB695" s="599">
        <v>11.557788944723619</v>
      </c>
      <c r="BC695" s="592"/>
      <c r="BD695" s="827"/>
      <c r="BE695" s="597" t="s">
        <v>38</v>
      </c>
      <c r="BF695" s="599">
        <v>2.2398843930635839</v>
      </c>
      <c r="BG695" s="599">
        <v>1.300578034682081</v>
      </c>
      <c r="BH695" s="599">
        <v>3.6849710982658963</v>
      </c>
      <c r="BI695" s="599">
        <v>8.5260115606936413</v>
      </c>
      <c r="BJ695" s="599">
        <v>7.803468208092486</v>
      </c>
      <c r="BK695" s="599">
        <v>17.341040462427745</v>
      </c>
      <c r="BL695" s="599">
        <v>11.416184971098266</v>
      </c>
      <c r="BM695" s="599">
        <v>13.150289017341041</v>
      </c>
      <c r="BN695" s="599">
        <v>17.485549132947977</v>
      </c>
      <c r="BO695" s="599">
        <v>17.052023121387283</v>
      </c>
      <c r="BP695"/>
      <c r="BQ695" s="827"/>
      <c r="BR695" s="597" t="s">
        <v>38</v>
      </c>
      <c r="BS695" s="599">
        <v>4.1237113402061851</v>
      </c>
      <c r="BT695" s="599">
        <v>4.1237113402061851</v>
      </c>
      <c r="BU695" s="599">
        <v>8.2474226804123703</v>
      </c>
      <c r="BV695" s="599">
        <v>11.340206185567011</v>
      </c>
      <c r="BW695" s="599">
        <v>11.340206185567011</v>
      </c>
      <c r="BX695" s="599">
        <v>14.432989690721648</v>
      </c>
      <c r="BY695" s="599">
        <v>8.2474226804123703</v>
      </c>
      <c r="BZ695" s="599">
        <v>10.309278350515463</v>
      </c>
      <c r="CA695" s="599">
        <v>16.494845360824741</v>
      </c>
      <c r="CB695" s="599">
        <v>11.340206185567011</v>
      </c>
      <c r="CC695" s="592"/>
      <c r="CD695" s="827"/>
      <c r="CE695" s="597" t="s">
        <v>38</v>
      </c>
      <c r="CF695" s="599">
        <v>2.4946921443736731</v>
      </c>
      <c r="CG695" s="599">
        <v>1.3269639065817411</v>
      </c>
      <c r="CH695" s="599">
        <v>3.8216560509554141</v>
      </c>
      <c r="CI695" s="599">
        <v>9.5541401273885356</v>
      </c>
      <c r="CJ695" s="599">
        <v>8.1210191082802545</v>
      </c>
      <c r="CK695" s="599">
        <v>18.152866242038215</v>
      </c>
      <c r="CL695" s="599">
        <v>11.305732484076433</v>
      </c>
      <c r="CM695" s="599">
        <v>13.004246284501061</v>
      </c>
      <c r="CN695" s="599">
        <v>16.613588110403395</v>
      </c>
      <c r="CO695" s="599">
        <v>15.605095541401273</v>
      </c>
      <c r="CP695"/>
      <c r="CQ695" s="827"/>
      <c r="CR695" s="597" t="s">
        <v>38</v>
      </c>
      <c r="CS695" s="599">
        <v>2.5129342202512936</v>
      </c>
      <c r="CT695" s="599">
        <v>0.59127864005912789</v>
      </c>
      <c r="CU695" s="599">
        <v>2.5868440502586845</v>
      </c>
      <c r="CV695" s="599">
        <v>6.7997043606799696</v>
      </c>
      <c r="CW695" s="599">
        <v>6.5779748706577976</v>
      </c>
      <c r="CX695" s="599">
        <v>14.781966001478198</v>
      </c>
      <c r="CY695" s="599">
        <v>11.38211382113821</v>
      </c>
      <c r="CZ695" s="599">
        <v>13.377679231337769</v>
      </c>
      <c r="DA695" s="599">
        <v>20.768662232076863</v>
      </c>
      <c r="DB695" s="599">
        <v>20.620842572062084</v>
      </c>
      <c r="DC695" s="592"/>
      <c r="DD695" s="827"/>
      <c r="DE695" s="597" t="s">
        <v>38</v>
      </c>
      <c r="DF695" s="599">
        <v>2.7070063694267517</v>
      </c>
      <c r="DG695" s="599">
        <v>3.3439490445859872</v>
      </c>
      <c r="DH695" s="599">
        <v>7.1656050955414008</v>
      </c>
      <c r="DI695" s="599">
        <v>15.764331210191083</v>
      </c>
      <c r="DJ695" s="599">
        <v>11.942675159235669</v>
      </c>
      <c r="DK695" s="599">
        <v>24.840764331210192</v>
      </c>
      <c r="DL695" s="599">
        <v>10.668789808917198</v>
      </c>
      <c r="DM695" s="599">
        <v>11.783439490445859</v>
      </c>
      <c r="DN695" s="599">
        <v>7.6433121019108281</v>
      </c>
      <c r="DO695" s="599">
        <v>4.1401273885350314</v>
      </c>
    </row>
    <row r="696" spans="1:119" ht="13.5" customHeight="1" x14ac:dyDescent="0.2">
      <c r="A696"/>
      <c r="B696" s="324"/>
      <c r="C696" s="592"/>
      <c r="D696" s="827"/>
      <c r="E696" s="601" t="s">
        <v>39</v>
      </c>
      <c r="F696" s="599">
        <v>1.7969451931716083</v>
      </c>
      <c r="G696" s="599">
        <v>0.80862533692722371</v>
      </c>
      <c r="H696" s="599">
        <v>2.4707996406109616</v>
      </c>
      <c r="I696" s="599">
        <v>7.8616352201257858</v>
      </c>
      <c r="J696" s="599">
        <v>8.9847259658580416</v>
      </c>
      <c r="K696" s="599">
        <v>16.262353998203054</v>
      </c>
      <c r="L696" s="599">
        <v>11.725067385444744</v>
      </c>
      <c r="M696" s="599">
        <v>15.498652291105122</v>
      </c>
      <c r="N696" s="599">
        <v>15.813117699910153</v>
      </c>
      <c r="O696" s="599">
        <v>18.778077268643305</v>
      </c>
      <c r="P696" s="592"/>
      <c r="Q696" s="827"/>
      <c r="R696" s="597" t="s">
        <v>39</v>
      </c>
      <c r="S696" s="599">
        <v>0.73529411764705876</v>
      </c>
      <c r="T696" s="599">
        <v>0.24509803921568626</v>
      </c>
      <c r="U696" s="599">
        <v>1.4705882352941175</v>
      </c>
      <c r="V696" s="599">
        <v>5.7189542483660132</v>
      </c>
      <c r="W696" s="599">
        <v>8.0065359477124183</v>
      </c>
      <c r="X696" s="599">
        <v>16.094771241830067</v>
      </c>
      <c r="Y696" s="599">
        <v>11.519607843137255</v>
      </c>
      <c r="Z696" s="599">
        <v>16.421568627450981</v>
      </c>
      <c r="AA696" s="599">
        <v>17.320261437908496</v>
      </c>
      <c r="AB696" s="599">
        <v>22.467320261437909</v>
      </c>
      <c r="AC696" s="592"/>
      <c r="AD696" s="827"/>
      <c r="AE696" s="597" t="s">
        <v>39</v>
      </c>
      <c r="AF696" s="599">
        <v>3.093812375249501</v>
      </c>
      <c r="AG696" s="599">
        <v>1.4970059880239521</v>
      </c>
      <c r="AH696" s="599">
        <v>3.6926147704590817</v>
      </c>
      <c r="AI696" s="599">
        <v>10.479041916167663</v>
      </c>
      <c r="AJ696" s="599">
        <v>10.179640718562874</v>
      </c>
      <c r="AK696" s="599">
        <v>16.467065868263472</v>
      </c>
      <c r="AL696" s="599">
        <v>11.976047904191617</v>
      </c>
      <c r="AM696" s="599">
        <v>14.37125748502994</v>
      </c>
      <c r="AN696" s="599">
        <v>13.972055888223553</v>
      </c>
      <c r="AO696" s="599">
        <v>14.271457085828343</v>
      </c>
      <c r="AP696" s="591"/>
      <c r="AQ696" s="827"/>
      <c r="AR696" s="597" t="s">
        <v>39</v>
      </c>
      <c r="AS696" s="599">
        <v>2.7223230490018149</v>
      </c>
      <c r="AT696" s="599">
        <v>1.9963702359346642</v>
      </c>
      <c r="AU696" s="599">
        <v>3.8112522686025407</v>
      </c>
      <c r="AV696" s="599">
        <v>9.2558983666061696</v>
      </c>
      <c r="AW696" s="599">
        <v>10.344827586206897</v>
      </c>
      <c r="AX696" s="599">
        <v>14.337568058076226</v>
      </c>
      <c r="AY696" s="599">
        <v>11.61524500907441</v>
      </c>
      <c r="AZ696" s="599">
        <v>15.607985480943739</v>
      </c>
      <c r="BA696" s="599">
        <v>14.882032667876588</v>
      </c>
      <c r="BB696" s="599">
        <v>15.426497277676951</v>
      </c>
      <c r="BC696" s="592"/>
      <c r="BD696" s="827"/>
      <c r="BE696" s="597" t="s">
        <v>39</v>
      </c>
      <c r="BF696" s="599">
        <v>1.4925373134328357</v>
      </c>
      <c r="BG696" s="599">
        <v>0.41791044776119401</v>
      </c>
      <c r="BH696" s="599">
        <v>2.0298507462686568</v>
      </c>
      <c r="BI696" s="599">
        <v>7.4029850746268648</v>
      </c>
      <c r="BJ696" s="599">
        <v>8.5373134328358198</v>
      </c>
      <c r="BK696" s="599">
        <v>16.895522388059703</v>
      </c>
      <c r="BL696" s="599">
        <v>11.761194029850747</v>
      </c>
      <c r="BM696" s="599">
        <v>15.46268656716418</v>
      </c>
      <c r="BN696" s="599">
        <v>16.119402985074625</v>
      </c>
      <c r="BO696" s="599">
        <v>19.880597014925371</v>
      </c>
      <c r="BP696"/>
      <c r="BQ696" s="827"/>
      <c r="BR696" s="597" t="s">
        <v>39</v>
      </c>
      <c r="BS696" s="599">
        <v>3.4883720930232558</v>
      </c>
      <c r="BT696" s="599">
        <v>2.3255813953488373</v>
      </c>
      <c r="BU696" s="599">
        <v>8.1395348837209305</v>
      </c>
      <c r="BV696" s="599">
        <v>10.465116279069768</v>
      </c>
      <c r="BW696" s="599">
        <v>5.8139534883720927</v>
      </c>
      <c r="BX696" s="599">
        <v>15.11627906976744</v>
      </c>
      <c r="BY696" s="599">
        <v>6.9767441860465116</v>
      </c>
      <c r="BZ696" s="599">
        <v>15.11627906976744</v>
      </c>
      <c r="CA696" s="599">
        <v>15.11627906976744</v>
      </c>
      <c r="CB696" s="599">
        <v>17.441860465116278</v>
      </c>
      <c r="CC696" s="592"/>
      <c r="CD696" s="827"/>
      <c r="CE696" s="597" t="s">
        <v>39</v>
      </c>
      <c r="CF696" s="599">
        <v>1.7289719626168223</v>
      </c>
      <c r="CG696" s="599">
        <v>0.74766355140186924</v>
      </c>
      <c r="CH696" s="599">
        <v>2.2429906542056073</v>
      </c>
      <c r="CI696" s="599">
        <v>7.7570093457943923</v>
      </c>
      <c r="CJ696" s="599">
        <v>9.1121495327102799</v>
      </c>
      <c r="CK696" s="599">
        <v>16.308411214953271</v>
      </c>
      <c r="CL696" s="599">
        <v>11.915887850467289</v>
      </c>
      <c r="CM696" s="599">
        <v>15.514018691588785</v>
      </c>
      <c r="CN696" s="599">
        <v>15.841121495327105</v>
      </c>
      <c r="CO696" s="599">
        <v>18.831775700934582</v>
      </c>
      <c r="CP696"/>
      <c r="CQ696" s="827"/>
      <c r="CR696" s="597" t="s">
        <v>39</v>
      </c>
      <c r="CS696" s="599">
        <v>1.8058690744920991</v>
      </c>
      <c r="CT696" s="599">
        <v>0.7524454477050414</v>
      </c>
      <c r="CU696" s="599">
        <v>1.5801354401805869</v>
      </c>
      <c r="CV696" s="599">
        <v>5.4176072234762982</v>
      </c>
      <c r="CW696" s="599">
        <v>6.3205417607223477</v>
      </c>
      <c r="CX696" s="599">
        <v>11.738148984198645</v>
      </c>
      <c r="CY696" s="599">
        <v>9.857035364936042</v>
      </c>
      <c r="CZ696" s="599">
        <v>14.89841986455982</v>
      </c>
      <c r="DA696" s="599">
        <v>19.488337095560571</v>
      </c>
      <c r="DB696" s="599">
        <v>28.141459744168547</v>
      </c>
      <c r="DC696" s="592"/>
      <c r="DD696" s="827"/>
      <c r="DE696" s="597" t="s">
        <v>39</v>
      </c>
      <c r="DF696" s="599">
        <v>1.7837235228539576</v>
      </c>
      <c r="DG696" s="599">
        <v>0.89186176142697882</v>
      </c>
      <c r="DH696" s="599">
        <v>3.79041248606466</v>
      </c>
      <c r="DI696" s="599">
        <v>11.482720178372352</v>
      </c>
      <c r="DJ696" s="599">
        <v>12.931995540691194</v>
      </c>
      <c r="DK696" s="599">
        <v>22.965440356744704</v>
      </c>
      <c r="DL696" s="599">
        <v>14.492753623188406</v>
      </c>
      <c r="DM696" s="599">
        <v>16.387959866220736</v>
      </c>
      <c r="DN696" s="599">
        <v>10.367892976588628</v>
      </c>
      <c r="DO696" s="599">
        <v>4.9052396878483835</v>
      </c>
    </row>
    <row r="697" spans="1:119" ht="13.5" customHeight="1" x14ac:dyDescent="0.2">
      <c r="A697"/>
      <c r="B697" s="324"/>
      <c r="C697" s="592"/>
      <c r="D697" s="827"/>
      <c r="E697" s="601" t="s">
        <v>40</v>
      </c>
      <c r="F697" s="599">
        <v>1.4292300599354542</v>
      </c>
      <c r="G697" s="599">
        <v>0.46104195481788846</v>
      </c>
      <c r="H697" s="599">
        <v>1.2448132780082988</v>
      </c>
      <c r="I697" s="599">
        <v>3.5961272475795294</v>
      </c>
      <c r="J697" s="599">
        <v>7.1922544951590588</v>
      </c>
      <c r="K697" s="599">
        <v>12.494236975564776</v>
      </c>
      <c r="L697" s="599">
        <v>11.664361456892577</v>
      </c>
      <c r="M697" s="599">
        <v>18.810511756569849</v>
      </c>
      <c r="N697" s="599">
        <v>21.715076071922546</v>
      </c>
      <c r="O697" s="599">
        <v>21.392346703550022</v>
      </c>
      <c r="P697" s="592"/>
      <c r="Q697" s="827"/>
      <c r="R697" s="597" t="s">
        <v>40</v>
      </c>
      <c r="S697" s="599">
        <v>0.56603773584905659</v>
      </c>
      <c r="T697" s="599">
        <v>0.47169811320754718</v>
      </c>
      <c r="U697" s="599">
        <v>0.66037735849056611</v>
      </c>
      <c r="V697" s="599">
        <v>2.0754716981132075</v>
      </c>
      <c r="W697" s="599">
        <v>5.6603773584905666</v>
      </c>
      <c r="X697" s="599">
        <v>11.69811320754717</v>
      </c>
      <c r="Y697" s="599">
        <v>11.60377358490566</v>
      </c>
      <c r="Z697" s="599">
        <v>17.452830188679243</v>
      </c>
      <c r="AA697" s="599">
        <v>24.339622641509433</v>
      </c>
      <c r="AB697" s="599">
        <v>25.471698113207548</v>
      </c>
      <c r="AC697" s="592"/>
      <c r="AD697" s="827"/>
      <c r="AE697" s="597" t="s">
        <v>40</v>
      </c>
      <c r="AF697" s="599">
        <v>2.254283137962128</v>
      </c>
      <c r="AG697" s="599">
        <v>0.45085662759242562</v>
      </c>
      <c r="AH697" s="599">
        <v>1.8034265103697025</v>
      </c>
      <c r="AI697" s="599">
        <v>5.0495942290351667</v>
      </c>
      <c r="AJ697" s="599">
        <v>8.6564472497745726</v>
      </c>
      <c r="AK697" s="599">
        <v>13.255184851217313</v>
      </c>
      <c r="AL697" s="599">
        <v>11.722272317403066</v>
      </c>
      <c r="AM697" s="599">
        <v>20.108205590622184</v>
      </c>
      <c r="AN697" s="599">
        <v>19.206492335437332</v>
      </c>
      <c r="AO697" s="599">
        <v>17.493237150586115</v>
      </c>
      <c r="AP697" s="591"/>
      <c r="AQ697" s="827"/>
      <c r="AR697" s="597" t="s">
        <v>40</v>
      </c>
      <c r="AS697" s="599">
        <v>1.2658227848101267</v>
      </c>
      <c r="AT697" s="599">
        <v>0.50632911392405067</v>
      </c>
      <c r="AU697" s="599">
        <v>1.7721518987341773</v>
      </c>
      <c r="AV697" s="599">
        <v>6.0759493670886071</v>
      </c>
      <c r="AW697" s="599">
        <v>9.113924050632912</v>
      </c>
      <c r="AX697" s="599">
        <v>12.911392405063291</v>
      </c>
      <c r="AY697" s="599">
        <v>11.39240506329114</v>
      </c>
      <c r="AZ697" s="599">
        <v>16.455696202531644</v>
      </c>
      <c r="BA697" s="599">
        <v>19.240506329113924</v>
      </c>
      <c r="BB697" s="599">
        <v>21.265822784810126</v>
      </c>
      <c r="BC697" s="592"/>
      <c r="BD697" s="827"/>
      <c r="BE697" s="597" t="s">
        <v>40</v>
      </c>
      <c r="BF697" s="599">
        <v>1.4656144306651635</v>
      </c>
      <c r="BG697" s="599">
        <v>0.45095828635851182</v>
      </c>
      <c r="BH697" s="599">
        <v>1.1273957158962795</v>
      </c>
      <c r="BI697" s="599">
        <v>3.0439684329199546</v>
      </c>
      <c r="BJ697" s="599">
        <v>6.7643742953776771</v>
      </c>
      <c r="BK697" s="599">
        <v>12.401352874859075</v>
      </c>
      <c r="BL697" s="599">
        <v>11.724915445321308</v>
      </c>
      <c r="BM697" s="599">
        <v>19.334836527621196</v>
      </c>
      <c r="BN697" s="599">
        <v>22.266065388951521</v>
      </c>
      <c r="BO697" s="599">
        <v>21.420518602029311</v>
      </c>
      <c r="BP697"/>
      <c r="BQ697" s="827"/>
      <c r="BR697" s="597" t="s">
        <v>40</v>
      </c>
      <c r="BS697" s="599">
        <v>0</v>
      </c>
      <c r="BT697" s="599">
        <v>1.7857142857142856</v>
      </c>
      <c r="BU697" s="599">
        <v>1.7857142857142856</v>
      </c>
      <c r="BV697" s="599">
        <v>7.1428571428571423</v>
      </c>
      <c r="BW697" s="599">
        <v>14.285714285714285</v>
      </c>
      <c r="BX697" s="599">
        <v>14.285714285714285</v>
      </c>
      <c r="BY697" s="599">
        <v>7.1428571428571423</v>
      </c>
      <c r="BZ697" s="599">
        <v>17.857142857142858</v>
      </c>
      <c r="CA697" s="599">
        <v>21.428571428571427</v>
      </c>
      <c r="CB697" s="599">
        <v>14.285714285714285</v>
      </c>
      <c r="CC697" s="592"/>
      <c r="CD697" s="827"/>
      <c r="CE697" s="597" t="s">
        <v>40</v>
      </c>
      <c r="CF697" s="599">
        <v>1.4671083767155704</v>
      </c>
      <c r="CG697" s="599">
        <v>0.42593469001419781</v>
      </c>
      <c r="CH697" s="599">
        <v>1.2304779933743493</v>
      </c>
      <c r="CI697" s="599">
        <v>3.5021296734500709</v>
      </c>
      <c r="CJ697" s="599">
        <v>7.0042593469001417</v>
      </c>
      <c r="CK697" s="599">
        <v>12.446758163748225</v>
      </c>
      <c r="CL697" s="599">
        <v>11.784193090392806</v>
      </c>
      <c r="CM697" s="599">
        <v>18.835778513961195</v>
      </c>
      <c r="CN697" s="599">
        <v>21.722669190724091</v>
      </c>
      <c r="CO697" s="599">
        <v>21.580690960719355</v>
      </c>
      <c r="CP697"/>
      <c r="CQ697" s="827"/>
      <c r="CR697" s="597" t="s">
        <v>40</v>
      </c>
      <c r="CS697" s="599">
        <v>1.7874875868917579</v>
      </c>
      <c r="CT697" s="599">
        <v>0.19860973187686196</v>
      </c>
      <c r="CU697" s="599">
        <v>1.0923535253227408</v>
      </c>
      <c r="CV697" s="599">
        <v>2.5819265143992056</v>
      </c>
      <c r="CW697" s="599">
        <v>4.5680238331678256</v>
      </c>
      <c r="CX697" s="599">
        <v>8.6395233366434958</v>
      </c>
      <c r="CY697" s="599">
        <v>8.8381330685203565</v>
      </c>
      <c r="CZ697" s="599">
        <v>14.101290963257199</v>
      </c>
      <c r="DA697" s="599">
        <v>22.939424031777559</v>
      </c>
      <c r="DB697" s="599">
        <v>35.253227408142997</v>
      </c>
      <c r="DC697" s="592"/>
      <c r="DD697" s="827"/>
      <c r="DE697" s="597" t="s">
        <v>40</v>
      </c>
      <c r="DF697" s="599">
        <v>1.1187607573149743</v>
      </c>
      <c r="DG697" s="599">
        <v>0.6884681583476765</v>
      </c>
      <c r="DH697" s="599">
        <v>1.376936316695353</v>
      </c>
      <c r="DI697" s="599">
        <v>4.4750430292598971</v>
      </c>
      <c r="DJ697" s="599">
        <v>9.4664371772805502</v>
      </c>
      <c r="DK697" s="599">
        <v>15.834767641996558</v>
      </c>
      <c r="DL697" s="599">
        <v>14.113597246127366</v>
      </c>
      <c r="DM697" s="599">
        <v>22.891566265060241</v>
      </c>
      <c r="DN697" s="599">
        <v>20.654044750430291</v>
      </c>
      <c r="DO697" s="599">
        <v>9.3803786574870909</v>
      </c>
    </row>
    <row r="698" spans="1:119" ht="13.5" customHeight="1" x14ac:dyDescent="0.2">
      <c r="A698"/>
      <c r="B698" s="324"/>
      <c r="C698" s="592"/>
      <c r="D698" s="828"/>
      <c r="E698" s="601" t="s">
        <v>41</v>
      </c>
      <c r="F698" s="599">
        <v>0.46367851622874806</v>
      </c>
      <c r="G698" s="599">
        <v>0</v>
      </c>
      <c r="H698" s="599">
        <v>0.61823802163833075</v>
      </c>
      <c r="I698" s="599">
        <v>2.1638330757341575</v>
      </c>
      <c r="J698" s="599">
        <v>2.472952086553323</v>
      </c>
      <c r="K698" s="599">
        <v>5.4095826893353935</v>
      </c>
      <c r="L698" s="599">
        <v>9.2735703245749619</v>
      </c>
      <c r="M698" s="599">
        <v>21.020092735703248</v>
      </c>
      <c r="N698" s="599">
        <v>28.593508500772796</v>
      </c>
      <c r="O698" s="599">
        <v>29.984544049459043</v>
      </c>
      <c r="P698" s="592"/>
      <c r="Q698" s="828"/>
      <c r="R698" s="597" t="s">
        <v>41</v>
      </c>
      <c r="S698" s="599">
        <v>0.33444816053511706</v>
      </c>
      <c r="T698" s="599">
        <v>0</v>
      </c>
      <c r="U698" s="599">
        <v>0</v>
      </c>
      <c r="V698" s="599">
        <v>1.3377926421404682</v>
      </c>
      <c r="W698" s="599">
        <v>1.3377926421404682</v>
      </c>
      <c r="X698" s="599">
        <v>3.3444816053511706</v>
      </c>
      <c r="Y698" s="599">
        <v>6.6889632107023411</v>
      </c>
      <c r="Z698" s="599">
        <v>20.401337792642142</v>
      </c>
      <c r="AA698" s="599">
        <v>31.438127090301005</v>
      </c>
      <c r="AB698" s="599">
        <v>35.11705685618729</v>
      </c>
      <c r="AC698" s="592"/>
      <c r="AD698" s="828"/>
      <c r="AE698" s="597" t="s">
        <v>41</v>
      </c>
      <c r="AF698" s="599">
        <v>0.57471264367816088</v>
      </c>
      <c r="AG698" s="599">
        <v>0</v>
      </c>
      <c r="AH698" s="599">
        <v>1.1494252873563218</v>
      </c>
      <c r="AI698" s="599">
        <v>2.8735632183908044</v>
      </c>
      <c r="AJ698" s="599">
        <v>3.4482758620689653</v>
      </c>
      <c r="AK698" s="599">
        <v>7.1839080459770113</v>
      </c>
      <c r="AL698" s="599">
        <v>11.494252873563218</v>
      </c>
      <c r="AM698" s="599">
        <v>21.551724137931032</v>
      </c>
      <c r="AN698" s="599">
        <v>26.149425287356319</v>
      </c>
      <c r="AO698" s="599">
        <v>25.574712643678161</v>
      </c>
      <c r="AP698" s="591"/>
      <c r="AQ698" s="828"/>
      <c r="AR698" s="597" t="s">
        <v>41</v>
      </c>
      <c r="AS698" s="599">
        <v>2.9850746268656714</v>
      </c>
      <c r="AT698" s="599">
        <v>0</v>
      </c>
      <c r="AU698" s="599">
        <v>0</v>
      </c>
      <c r="AV698" s="599">
        <v>4.4776119402985071</v>
      </c>
      <c r="AW698" s="599">
        <v>4.4776119402985071</v>
      </c>
      <c r="AX698" s="599">
        <v>5.9701492537313428</v>
      </c>
      <c r="AY698" s="599">
        <v>5.9701492537313428</v>
      </c>
      <c r="AZ698" s="599">
        <v>23.880597014925371</v>
      </c>
      <c r="BA698" s="599">
        <v>28.35820895522388</v>
      </c>
      <c r="BB698" s="599">
        <v>23.880597014925371</v>
      </c>
      <c r="BC698" s="592"/>
      <c r="BD698" s="828"/>
      <c r="BE698" s="597" t="s">
        <v>41</v>
      </c>
      <c r="BF698" s="599">
        <v>0.17241379310344829</v>
      </c>
      <c r="BG698" s="599">
        <v>0</v>
      </c>
      <c r="BH698" s="599">
        <v>0.68965517241379315</v>
      </c>
      <c r="BI698" s="599">
        <v>1.896551724137931</v>
      </c>
      <c r="BJ698" s="599">
        <v>2.2413793103448274</v>
      </c>
      <c r="BK698" s="599">
        <v>5.3448275862068968</v>
      </c>
      <c r="BL698" s="599">
        <v>9.6551724137931032</v>
      </c>
      <c r="BM698" s="599">
        <v>20.689655172413794</v>
      </c>
      <c r="BN698" s="599">
        <v>28.620689655172416</v>
      </c>
      <c r="BO698" s="599">
        <v>30.689655172413794</v>
      </c>
      <c r="BP698"/>
      <c r="BQ698" s="828"/>
      <c r="BR698" s="597" t="s">
        <v>41</v>
      </c>
      <c r="BS698" s="599">
        <v>0</v>
      </c>
      <c r="BT698" s="599">
        <v>0</v>
      </c>
      <c r="BU698" s="599">
        <v>0</v>
      </c>
      <c r="BV698" s="599">
        <v>5.8823529411764701</v>
      </c>
      <c r="BW698" s="599">
        <v>11.76470588235294</v>
      </c>
      <c r="BX698" s="599">
        <v>5.8823529411764701</v>
      </c>
      <c r="BY698" s="599">
        <v>17.647058823529413</v>
      </c>
      <c r="BZ698" s="599">
        <v>11.76470588235294</v>
      </c>
      <c r="CA698" s="599">
        <v>17.647058823529413</v>
      </c>
      <c r="CB698" s="599">
        <v>29.411764705882355</v>
      </c>
      <c r="CC698" s="592"/>
      <c r="CD698" s="828"/>
      <c r="CE698" s="597" t="s">
        <v>41</v>
      </c>
      <c r="CF698" s="599">
        <v>0.47619047619047622</v>
      </c>
      <c r="CG698" s="599">
        <v>0</v>
      </c>
      <c r="CH698" s="599">
        <v>0.63492063492063489</v>
      </c>
      <c r="CI698" s="599">
        <v>2.0634920634920633</v>
      </c>
      <c r="CJ698" s="599">
        <v>2.2222222222222223</v>
      </c>
      <c r="CK698" s="599">
        <v>5.3968253968253972</v>
      </c>
      <c r="CL698" s="599">
        <v>9.0476190476190474</v>
      </c>
      <c r="CM698" s="599">
        <v>21.269841269841269</v>
      </c>
      <c r="CN698" s="599">
        <v>28.888888888888886</v>
      </c>
      <c r="CO698" s="599">
        <v>30</v>
      </c>
      <c r="CP698"/>
      <c r="CQ698" s="828"/>
      <c r="CR698" s="597" t="s">
        <v>41</v>
      </c>
      <c r="CS698" s="599">
        <v>1.2931034482758621</v>
      </c>
      <c r="CT698" s="599">
        <v>0</v>
      </c>
      <c r="CU698" s="599">
        <v>0.86206896551724133</v>
      </c>
      <c r="CV698" s="599">
        <v>1.2931034482758621</v>
      </c>
      <c r="CW698" s="599">
        <v>2.1551724137931036</v>
      </c>
      <c r="CX698" s="599">
        <v>7.3275862068965507</v>
      </c>
      <c r="CY698" s="599">
        <v>6.0344827586206895</v>
      </c>
      <c r="CZ698" s="599">
        <v>14.224137931034484</v>
      </c>
      <c r="DA698" s="599">
        <v>21.982758620689655</v>
      </c>
      <c r="DB698" s="599">
        <v>44.827586206896555</v>
      </c>
      <c r="DC698" s="592"/>
      <c r="DD698" s="828"/>
      <c r="DE698" s="597" t="s">
        <v>41</v>
      </c>
      <c r="DF698" s="599">
        <v>0</v>
      </c>
      <c r="DG698" s="599">
        <v>0</v>
      </c>
      <c r="DH698" s="599">
        <v>0.48192771084337355</v>
      </c>
      <c r="DI698" s="599">
        <v>2.6506024096385543</v>
      </c>
      <c r="DJ698" s="599">
        <v>2.6506024096385543</v>
      </c>
      <c r="DK698" s="599">
        <v>4.3373493975903612</v>
      </c>
      <c r="DL698" s="599">
        <v>11.08433734939759</v>
      </c>
      <c r="DM698" s="599">
        <v>24.819277108433734</v>
      </c>
      <c r="DN698" s="599">
        <v>32.289156626506021</v>
      </c>
      <c r="DO698" s="599">
        <v>21.686746987951807</v>
      </c>
    </row>
    <row r="699" spans="1:119" ht="13.5" customHeight="1" x14ac:dyDescent="0.2">
      <c r="A699"/>
      <c r="B699" s="324"/>
      <c r="C699" s="592"/>
      <c r="D699" s="592"/>
      <c r="E699" s="592"/>
      <c r="F699" s="592"/>
      <c r="G699" s="592"/>
      <c r="H699" s="592"/>
      <c r="I699" s="592"/>
      <c r="J699" s="592"/>
      <c r="K699" s="592"/>
      <c r="L699" s="592"/>
      <c r="M699" s="592"/>
      <c r="N699" s="592"/>
      <c r="O699" s="592"/>
      <c r="P699" s="592"/>
      <c r="Q699" s="592"/>
      <c r="R699" s="592"/>
      <c r="S699" s="592"/>
      <c r="T699" s="592"/>
      <c r="U699" s="592"/>
      <c r="V699" s="592"/>
      <c r="W699" s="592"/>
      <c r="X699" s="592"/>
      <c r="Y699" s="592"/>
      <c r="Z699" s="592"/>
      <c r="AA699" s="592"/>
      <c r="AB699" s="592"/>
      <c r="AC699" s="592"/>
      <c r="AD699" s="592"/>
      <c r="AE699" s="592"/>
      <c r="AF699" s="592"/>
      <c r="AG699" s="592"/>
      <c r="AH699" s="592"/>
      <c r="AI699" s="592"/>
      <c r="AJ699" s="592"/>
      <c r="AK699" s="592"/>
      <c r="AL699" s="592"/>
      <c r="AM699" s="592"/>
      <c r="AN699" s="592"/>
      <c r="AO699" s="592"/>
      <c r="AP699"/>
      <c r="AQ699" s="592"/>
      <c r="AR699" s="592"/>
      <c r="AS699" s="592"/>
      <c r="AT699" s="592"/>
      <c r="AU699" s="592"/>
      <c r="AV699" s="592"/>
      <c r="AW699" s="592"/>
      <c r="AX699" s="592"/>
      <c r="AY699" s="592"/>
      <c r="AZ699" s="592"/>
      <c r="BA699" s="592"/>
      <c r="BB699" s="592"/>
      <c r="BC699" s="592"/>
      <c r="BD699" s="592"/>
      <c r="BE699" s="592"/>
      <c r="BF699" s="592"/>
      <c r="BG699" s="592"/>
      <c r="BH699" s="592"/>
      <c r="BI699" s="592"/>
      <c r="BJ699" s="592"/>
      <c r="BK699" s="592"/>
      <c r="BL699" s="592"/>
      <c r="BM699" s="592"/>
      <c r="BN699" s="592"/>
      <c r="BO699" s="592"/>
      <c r="BP699"/>
      <c r="BQ699" s="592"/>
      <c r="BR699" s="592"/>
      <c r="BS699" s="592"/>
      <c r="BT699" s="592"/>
      <c r="BU699" s="592"/>
      <c r="BV699" s="592"/>
      <c r="BW699" s="592"/>
      <c r="BX699" s="592"/>
      <c r="BY699" s="592"/>
      <c r="BZ699" s="592"/>
      <c r="CA699" s="592"/>
      <c r="CB699" s="592"/>
      <c r="CC699" s="592"/>
      <c r="CD699" s="592"/>
      <c r="CE699" s="592"/>
      <c r="CF699" s="592"/>
      <c r="CG699" s="592"/>
      <c r="CH699" s="592"/>
      <c r="CI699" s="592"/>
      <c r="CJ699" s="592"/>
      <c r="CK699" s="592"/>
      <c r="CL699" s="592"/>
      <c r="CM699" s="592"/>
      <c r="CN699" s="592"/>
      <c r="CO699" s="592"/>
      <c r="CP699"/>
      <c r="CQ699" s="592"/>
      <c r="CR699" s="592"/>
      <c r="CS699" s="592"/>
      <c r="CT699" s="592"/>
      <c r="CU699" s="592"/>
      <c r="CV699" s="592"/>
      <c r="CW699" s="592"/>
      <c r="CX699" s="592"/>
      <c r="CY699" s="592"/>
      <c r="CZ699" s="592"/>
      <c r="DA699" s="592"/>
      <c r="DB699" s="592"/>
      <c r="DC699" s="592"/>
      <c r="DD699" s="592"/>
      <c r="DE699" s="592"/>
      <c r="DF699" s="592"/>
      <c r="DG699" s="592"/>
      <c r="DH699" s="592"/>
      <c r="DI699" s="592"/>
      <c r="DJ699" s="592"/>
      <c r="DK699" s="592"/>
      <c r="DL699" s="592"/>
      <c r="DM699" s="592"/>
      <c r="DN699" s="592"/>
      <c r="DO699" s="592"/>
    </row>
    <row r="700" spans="1:119" ht="13.5" customHeight="1" x14ac:dyDescent="0.2">
      <c r="A700"/>
      <c r="B700" s="324"/>
      <c r="C700" s="592"/>
      <c r="D700" s="592"/>
      <c r="E700" s="592"/>
      <c r="F700" s="592"/>
      <c r="G700" s="592"/>
      <c r="H700" s="592"/>
      <c r="I700" s="592"/>
      <c r="J700" s="592"/>
      <c r="K700" s="592"/>
      <c r="L700" s="592"/>
      <c r="M700" s="592"/>
      <c r="N700" s="592"/>
      <c r="O700" s="592"/>
      <c r="P700" s="592"/>
      <c r="Q700" s="592"/>
      <c r="R700" s="592"/>
      <c r="S700" s="592"/>
      <c r="T700" s="592"/>
      <c r="U700" s="592"/>
      <c r="V700" s="592"/>
      <c r="W700" s="592"/>
      <c r="X700" s="592"/>
      <c r="Y700" s="592"/>
      <c r="Z700" s="592"/>
      <c r="AA700" s="592"/>
      <c r="AB700" s="592"/>
      <c r="AC700" s="592"/>
      <c r="AD700" s="592"/>
      <c r="AE700" s="592"/>
      <c r="AF700" s="592"/>
      <c r="AG700" s="592"/>
      <c r="AH700" s="592"/>
      <c r="AI700" s="592"/>
      <c r="AJ700" s="592"/>
      <c r="AK700" s="592"/>
      <c r="AL700" s="592"/>
      <c r="AM700" s="592"/>
      <c r="AN700" s="592"/>
      <c r="AO700" s="592"/>
      <c r="AP700"/>
      <c r="AQ700" s="592"/>
      <c r="AR700" s="592"/>
      <c r="AS700" s="592"/>
      <c r="AT700" s="592"/>
      <c r="AU700" s="592"/>
      <c r="AV700" s="592"/>
      <c r="AW700" s="592"/>
      <c r="AX700" s="592"/>
      <c r="AY700" s="592"/>
      <c r="AZ700" s="592"/>
      <c r="BA700" s="592"/>
      <c r="BB700" s="592"/>
      <c r="BC700" s="592"/>
      <c r="BD700" s="592"/>
      <c r="BE700" s="592"/>
      <c r="BF700" s="592"/>
      <c r="BG700" s="592"/>
      <c r="BH700" s="592"/>
      <c r="BI700" s="592"/>
      <c r="BJ700" s="592"/>
      <c r="BK700" s="592"/>
      <c r="BL700" s="592"/>
      <c r="BM700" s="592"/>
      <c r="BN700" s="592"/>
      <c r="BO700" s="592"/>
      <c r="BP700"/>
      <c r="BQ700" s="592"/>
      <c r="BR700" s="592"/>
      <c r="BS700" s="592"/>
      <c r="BT700" s="592"/>
      <c r="BU700" s="592"/>
      <c r="BV700" s="592"/>
      <c r="BW700" s="592"/>
      <c r="BX700" s="592"/>
      <c r="BY700" s="592"/>
      <c r="BZ700" s="592"/>
      <c r="CA700" s="592"/>
      <c r="CB700" s="592"/>
      <c r="CC700" s="592"/>
      <c r="CD700" s="592"/>
      <c r="CE700" s="592"/>
      <c r="CF700" s="592"/>
      <c r="CG700" s="592"/>
      <c r="CH700" s="592"/>
      <c r="CI700" s="592"/>
      <c r="CJ700" s="592"/>
      <c r="CK700" s="592"/>
      <c r="CL700" s="592"/>
      <c r="CM700" s="592"/>
      <c r="CN700" s="592"/>
      <c r="CO700" s="592"/>
      <c r="CP700"/>
      <c r="CQ700" s="592"/>
      <c r="CR700" s="592"/>
      <c r="CS700" s="592"/>
      <c r="CT700" s="592"/>
      <c r="CU700" s="592"/>
      <c r="CV700" s="592"/>
      <c r="CW700" s="592"/>
      <c r="CX700" s="592"/>
      <c r="CY700" s="592"/>
      <c r="CZ700" s="592"/>
      <c r="DA700" s="592"/>
      <c r="DB700" s="592"/>
      <c r="DC700" s="592"/>
      <c r="DD700" s="592"/>
      <c r="DE700" s="592"/>
      <c r="DF700" s="592"/>
      <c r="DG700" s="592"/>
      <c r="DH700" s="592"/>
      <c r="DI700" s="592"/>
      <c r="DJ700" s="592"/>
      <c r="DK700" s="592"/>
      <c r="DL700" s="592"/>
      <c r="DM700" s="592"/>
      <c r="DN700" s="592"/>
      <c r="DO700" s="592"/>
    </row>
    <row r="701" spans="1:119" ht="13.5" customHeight="1" x14ac:dyDescent="0.3">
      <c r="A701"/>
      <c r="B701" s="324"/>
      <c r="C701" s="592"/>
      <c r="D701" s="829" t="s">
        <v>245</v>
      </c>
      <c r="E701" s="829"/>
      <c r="F701" s="595"/>
      <c r="G701" s="595"/>
      <c r="H701" s="595"/>
      <c r="I701" s="595"/>
      <c r="J701" s="595"/>
      <c r="K701" s="595"/>
      <c r="L701" s="595"/>
      <c r="M701" s="595"/>
      <c r="N701" s="595"/>
      <c r="O701" s="604"/>
      <c r="P701" s="604"/>
      <c r="Q701" s="829" t="s">
        <v>245</v>
      </c>
      <c r="R701" s="829"/>
      <c r="S701" s="595"/>
      <c r="T701" s="595"/>
      <c r="U701" s="595"/>
      <c r="V701" s="595"/>
      <c r="W701" s="595"/>
      <c r="X701" s="595"/>
      <c r="Y701" s="595"/>
      <c r="Z701" s="595"/>
      <c r="AA701" s="595"/>
      <c r="AB701" s="604"/>
      <c r="AC701" s="604"/>
      <c r="AD701" s="829" t="s">
        <v>245</v>
      </c>
      <c r="AE701" s="829"/>
      <c r="AF701" s="595"/>
      <c r="AG701" s="595"/>
      <c r="AH701" s="595"/>
      <c r="AI701" s="595"/>
      <c r="AJ701" s="595"/>
      <c r="AK701" s="595"/>
      <c r="AL701" s="595"/>
      <c r="AM701" s="595"/>
      <c r="AN701" s="595"/>
      <c r="AO701" s="592"/>
      <c r="AP701"/>
      <c r="AQ701" s="829" t="s">
        <v>245</v>
      </c>
      <c r="AR701" s="829"/>
      <c r="AS701" s="595"/>
      <c r="AT701" s="595"/>
      <c r="AU701" s="595"/>
      <c r="AV701" s="595"/>
      <c r="AW701" s="595"/>
      <c r="AX701" s="595"/>
      <c r="AY701" s="595"/>
      <c r="AZ701" s="595"/>
      <c r="BA701" s="595"/>
      <c r="BB701" s="592"/>
      <c r="BC701" s="592"/>
      <c r="BD701" s="829" t="s">
        <v>245</v>
      </c>
      <c r="BE701" s="829"/>
      <c r="BF701" s="595"/>
      <c r="BG701" s="595"/>
      <c r="BH701" s="595"/>
      <c r="BI701" s="595"/>
      <c r="BJ701" s="595"/>
      <c r="BK701" s="595"/>
      <c r="BL701" s="595"/>
      <c r="BM701" s="595"/>
      <c r="BN701" s="595"/>
      <c r="BO701" s="592"/>
      <c r="BP701"/>
      <c r="BQ701" s="829" t="s">
        <v>245</v>
      </c>
      <c r="BR701" s="829"/>
      <c r="BS701" s="595"/>
      <c r="BT701" s="595"/>
      <c r="BU701" s="595"/>
      <c r="BV701" s="595"/>
      <c r="BW701" s="595"/>
      <c r="BX701" s="595"/>
      <c r="BY701" s="595"/>
      <c r="BZ701" s="595"/>
      <c r="CA701" s="595"/>
      <c r="CB701" s="592"/>
      <c r="CC701" s="592"/>
      <c r="CD701" s="829" t="s">
        <v>245</v>
      </c>
      <c r="CE701" s="829"/>
      <c r="CF701" s="595"/>
      <c r="CG701" s="595"/>
      <c r="CH701" s="595"/>
      <c r="CI701" s="595"/>
      <c r="CJ701" s="595"/>
      <c r="CK701" s="595"/>
      <c r="CL701" s="595"/>
      <c r="CM701" s="595"/>
      <c r="CN701" s="595"/>
      <c r="CO701" s="592"/>
      <c r="CP701"/>
      <c r="CQ701" s="829" t="s">
        <v>245</v>
      </c>
      <c r="CR701" s="829"/>
      <c r="CS701" s="595"/>
      <c r="CT701" s="595"/>
      <c r="CU701" s="595"/>
      <c r="CV701" s="595"/>
      <c r="CW701" s="595"/>
      <c r="CX701" s="595"/>
      <c r="CY701" s="595"/>
      <c r="CZ701" s="595"/>
      <c r="DA701" s="595"/>
      <c r="DB701" s="592"/>
      <c r="DC701" s="592"/>
      <c r="DD701" s="829" t="s">
        <v>245</v>
      </c>
      <c r="DE701" s="829"/>
      <c r="DF701" s="595"/>
      <c r="DG701" s="595"/>
      <c r="DH701" s="595"/>
      <c r="DI701" s="595"/>
      <c r="DJ701" s="595"/>
      <c r="DK701" s="595"/>
      <c r="DL701" s="595"/>
      <c r="DM701" s="595"/>
      <c r="DN701" s="595"/>
      <c r="DO701" s="592"/>
    </row>
    <row r="702" spans="1:119" ht="13.5" customHeight="1" x14ac:dyDescent="0.2">
      <c r="A702"/>
      <c r="B702" s="324"/>
      <c r="C702" s="592"/>
      <c r="D702" s="829"/>
      <c r="E702" s="829"/>
      <c r="F702" s="832" t="s">
        <v>171</v>
      </c>
      <c r="G702" s="833"/>
      <c r="H702" s="833"/>
      <c r="I702" s="833"/>
      <c r="J702" s="833"/>
      <c r="K702" s="833"/>
      <c r="L702" s="833"/>
      <c r="M702" s="833"/>
      <c r="N702" s="834"/>
      <c r="O702" s="604"/>
      <c r="P702" s="604"/>
      <c r="Q702" s="829"/>
      <c r="R702" s="829"/>
      <c r="S702" s="832" t="s">
        <v>171</v>
      </c>
      <c r="T702" s="833"/>
      <c r="U702" s="833"/>
      <c r="V702" s="833"/>
      <c r="W702" s="833"/>
      <c r="X702" s="833"/>
      <c r="Y702" s="833"/>
      <c r="Z702" s="833"/>
      <c r="AA702" s="834"/>
      <c r="AB702" s="604"/>
      <c r="AC702" s="604"/>
      <c r="AD702" s="829"/>
      <c r="AE702" s="829"/>
      <c r="AF702" s="832" t="s">
        <v>171</v>
      </c>
      <c r="AG702" s="833"/>
      <c r="AH702" s="833"/>
      <c r="AI702" s="833"/>
      <c r="AJ702" s="833"/>
      <c r="AK702" s="833"/>
      <c r="AL702" s="833"/>
      <c r="AM702" s="833"/>
      <c r="AN702" s="834"/>
      <c r="AO702" s="592"/>
      <c r="AP702"/>
      <c r="AQ702" s="829"/>
      <c r="AR702" s="829"/>
      <c r="AS702" s="832" t="s">
        <v>171</v>
      </c>
      <c r="AT702" s="833"/>
      <c r="AU702" s="833"/>
      <c r="AV702" s="833"/>
      <c r="AW702" s="833"/>
      <c r="AX702" s="833"/>
      <c r="AY702" s="833"/>
      <c r="AZ702" s="833"/>
      <c r="BA702" s="834"/>
      <c r="BB702" s="592"/>
      <c r="BC702" s="592"/>
      <c r="BD702" s="829"/>
      <c r="BE702" s="829"/>
      <c r="BF702" s="832" t="s">
        <v>171</v>
      </c>
      <c r="BG702" s="833"/>
      <c r="BH702" s="833"/>
      <c r="BI702" s="833"/>
      <c r="BJ702" s="833"/>
      <c r="BK702" s="833"/>
      <c r="BL702" s="833"/>
      <c r="BM702" s="833"/>
      <c r="BN702" s="834"/>
      <c r="BO702" s="592"/>
      <c r="BP702"/>
      <c r="BQ702" s="829"/>
      <c r="BR702" s="829"/>
      <c r="BS702" s="832" t="s">
        <v>171</v>
      </c>
      <c r="BT702" s="833"/>
      <c r="BU702" s="833"/>
      <c r="BV702" s="833"/>
      <c r="BW702" s="833"/>
      <c r="BX702" s="833"/>
      <c r="BY702" s="833"/>
      <c r="BZ702" s="833"/>
      <c r="CA702" s="834"/>
      <c r="CB702" s="592"/>
      <c r="CC702" s="592"/>
      <c r="CD702" s="829"/>
      <c r="CE702" s="829"/>
      <c r="CF702" s="832" t="s">
        <v>171</v>
      </c>
      <c r="CG702" s="833"/>
      <c r="CH702" s="833"/>
      <c r="CI702" s="833"/>
      <c r="CJ702" s="833"/>
      <c r="CK702" s="833"/>
      <c r="CL702" s="833"/>
      <c r="CM702" s="833"/>
      <c r="CN702" s="834"/>
      <c r="CO702" s="592"/>
      <c r="CP702"/>
      <c r="CQ702" s="829"/>
      <c r="CR702" s="829"/>
      <c r="CS702" s="832" t="s">
        <v>171</v>
      </c>
      <c r="CT702" s="833"/>
      <c r="CU702" s="833"/>
      <c r="CV702" s="833"/>
      <c r="CW702" s="833"/>
      <c r="CX702" s="833"/>
      <c r="CY702" s="833"/>
      <c r="CZ702" s="833"/>
      <c r="DA702" s="834"/>
      <c r="DB702" s="592"/>
      <c r="DC702" s="592"/>
      <c r="DD702" s="829"/>
      <c r="DE702" s="829"/>
      <c r="DF702" s="832" t="s">
        <v>171</v>
      </c>
      <c r="DG702" s="833"/>
      <c r="DH702" s="833"/>
      <c r="DI702" s="833"/>
      <c r="DJ702" s="833"/>
      <c r="DK702" s="833"/>
      <c r="DL702" s="833"/>
      <c r="DM702" s="833"/>
      <c r="DN702" s="834"/>
      <c r="DO702" s="592"/>
    </row>
    <row r="703" spans="1:119" ht="13.5" customHeight="1" x14ac:dyDescent="0.2">
      <c r="A703"/>
      <c r="B703" s="324"/>
      <c r="C703" s="592"/>
      <c r="D703" s="830"/>
      <c r="E703" s="830"/>
      <c r="F703" s="605" t="s">
        <v>16</v>
      </c>
      <c r="G703" s="605" t="s">
        <v>15</v>
      </c>
      <c r="H703" s="605" t="s">
        <v>14</v>
      </c>
      <c r="I703" s="605" t="s">
        <v>12</v>
      </c>
      <c r="J703" s="605" t="s">
        <v>10</v>
      </c>
      <c r="K703" s="605" t="s">
        <v>8</v>
      </c>
      <c r="L703" s="605" t="s">
        <v>6</v>
      </c>
      <c r="M703" s="605" t="s">
        <v>5</v>
      </c>
      <c r="N703" s="605" t="s">
        <v>141</v>
      </c>
      <c r="O703" s="604"/>
      <c r="P703" s="604"/>
      <c r="Q703" s="830"/>
      <c r="R703" s="830"/>
      <c r="S703" s="605" t="s">
        <v>16</v>
      </c>
      <c r="T703" s="605" t="s">
        <v>15</v>
      </c>
      <c r="U703" s="605" t="s">
        <v>14</v>
      </c>
      <c r="V703" s="605" t="s">
        <v>12</v>
      </c>
      <c r="W703" s="605" t="s">
        <v>10</v>
      </c>
      <c r="X703" s="605" t="s">
        <v>8</v>
      </c>
      <c r="Y703" s="605" t="s">
        <v>6</v>
      </c>
      <c r="Z703" s="605" t="s">
        <v>5</v>
      </c>
      <c r="AA703" s="605" t="s">
        <v>141</v>
      </c>
      <c r="AB703" s="604"/>
      <c r="AC703" s="604"/>
      <c r="AD703" s="830"/>
      <c r="AE703" s="830"/>
      <c r="AF703" s="605" t="s">
        <v>16</v>
      </c>
      <c r="AG703" s="605" t="s">
        <v>15</v>
      </c>
      <c r="AH703" s="605" t="s">
        <v>14</v>
      </c>
      <c r="AI703" s="605" t="s">
        <v>12</v>
      </c>
      <c r="AJ703" s="605" t="s">
        <v>10</v>
      </c>
      <c r="AK703" s="605" t="s">
        <v>8</v>
      </c>
      <c r="AL703" s="605" t="s">
        <v>6</v>
      </c>
      <c r="AM703" s="605" t="s">
        <v>5</v>
      </c>
      <c r="AN703" s="605" t="s">
        <v>141</v>
      </c>
      <c r="AO703" s="592"/>
      <c r="AP703"/>
      <c r="AQ703" s="830"/>
      <c r="AR703" s="830"/>
      <c r="AS703" s="605" t="s">
        <v>16</v>
      </c>
      <c r="AT703" s="605" t="s">
        <v>15</v>
      </c>
      <c r="AU703" s="605" t="s">
        <v>14</v>
      </c>
      <c r="AV703" s="605" t="s">
        <v>12</v>
      </c>
      <c r="AW703" s="605" t="s">
        <v>10</v>
      </c>
      <c r="AX703" s="605" t="s">
        <v>8</v>
      </c>
      <c r="AY703" s="605" t="s">
        <v>6</v>
      </c>
      <c r="AZ703" s="605" t="s">
        <v>5</v>
      </c>
      <c r="BA703" s="605" t="s">
        <v>141</v>
      </c>
      <c r="BB703" s="592"/>
      <c r="BC703" s="592"/>
      <c r="BD703" s="830"/>
      <c r="BE703" s="830"/>
      <c r="BF703" s="605" t="s">
        <v>16</v>
      </c>
      <c r="BG703" s="605" t="s">
        <v>15</v>
      </c>
      <c r="BH703" s="605" t="s">
        <v>14</v>
      </c>
      <c r="BI703" s="605" t="s">
        <v>12</v>
      </c>
      <c r="BJ703" s="605" t="s">
        <v>10</v>
      </c>
      <c r="BK703" s="605" t="s">
        <v>8</v>
      </c>
      <c r="BL703" s="605" t="s">
        <v>6</v>
      </c>
      <c r="BM703" s="605" t="s">
        <v>5</v>
      </c>
      <c r="BN703" s="605" t="s">
        <v>141</v>
      </c>
      <c r="BO703" s="592"/>
      <c r="BP703"/>
      <c r="BQ703" s="830"/>
      <c r="BR703" s="830"/>
      <c r="BS703" s="605" t="s">
        <v>16</v>
      </c>
      <c r="BT703" s="605" t="s">
        <v>15</v>
      </c>
      <c r="BU703" s="605" t="s">
        <v>14</v>
      </c>
      <c r="BV703" s="605" t="s">
        <v>12</v>
      </c>
      <c r="BW703" s="605" t="s">
        <v>10</v>
      </c>
      <c r="BX703" s="605" t="s">
        <v>8</v>
      </c>
      <c r="BY703" s="605" t="s">
        <v>6</v>
      </c>
      <c r="BZ703" s="605" t="s">
        <v>5</v>
      </c>
      <c r="CA703" s="605" t="s">
        <v>141</v>
      </c>
      <c r="CB703" s="592"/>
      <c r="CC703" s="592"/>
      <c r="CD703" s="830"/>
      <c r="CE703" s="830"/>
      <c r="CF703" s="605" t="s">
        <v>16</v>
      </c>
      <c r="CG703" s="605" t="s">
        <v>15</v>
      </c>
      <c r="CH703" s="605" t="s">
        <v>14</v>
      </c>
      <c r="CI703" s="605" t="s">
        <v>12</v>
      </c>
      <c r="CJ703" s="605" t="s">
        <v>10</v>
      </c>
      <c r="CK703" s="605" t="s">
        <v>8</v>
      </c>
      <c r="CL703" s="605" t="s">
        <v>6</v>
      </c>
      <c r="CM703" s="605" t="s">
        <v>5</v>
      </c>
      <c r="CN703" s="605" t="s">
        <v>141</v>
      </c>
      <c r="CO703" s="592"/>
      <c r="CP703"/>
      <c r="CQ703" s="830"/>
      <c r="CR703" s="830"/>
      <c r="CS703" s="605" t="s">
        <v>16</v>
      </c>
      <c r="CT703" s="605" t="s">
        <v>15</v>
      </c>
      <c r="CU703" s="605" t="s">
        <v>14</v>
      </c>
      <c r="CV703" s="605" t="s">
        <v>12</v>
      </c>
      <c r="CW703" s="605" t="s">
        <v>10</v>
      </c>
      <c r="CX703" s="605" t="s">
        <v>8</v>
      </c>
      <c r="CY703" s="605" t="s">
        <v>6</v>
      </c>
      <c r="CZ703" s="605" t="s">
        <v>5</v>
      </c>
      <c r="DA703" s="605" t="s">
        <v>141</v>
      </c>
      <c r="DB703" s="592"/>
      <c r="DC703" s="592"/>
      <c r="DD703" s="830"/>
      <c r="DE703" s="830"/>
      <c r="DF703" s="605" t="s">
        <v>16</v>
      </c>
      <c r="DG703" s="605" t="s">
        <v>15</v>
      </c>
      <c r="DH703" s="605" t="s">
        <v>14</v>
      </c>
      <c r="DI703" s="605" t="s">
        <v>12</v>
      </c>
      <c r="DJ703" s="605" t="s">
        <v>10</v>
      </c>
      <c r="DK703" s="605" t="s">
        <v>8</v>
      </c>
      <c r="DL703" s="605" t="s">
        <v>6</v>
      </c>
      <c r="DM703" s="605" t="s">
        <v>5</v>
      </c>
      <c r="DN703" s="605" t="s">
        <v>141</v>
      </c>
      <c r="DO703" s="592"/>
    </row>
    <row r="704" spans="1:119" ht="13.5" customHeight="1" x14ac:dyDescent="0.2">
      <c r="A704"/>
      <c r="B704" s="838" t="s">
        <v>312</v>
      </c>
      <c r="C704" s="592"/>
      <c r="D704" s="826" t="s">
        <v>173</v>
      </c>
      <c r="E704" s="597" t="s">
        <v>92</v>
      </c>
      <c r="F704" s="599">
        <v>0</v>
      </c>
      <c r="G704" s="599">
        <v>0</v>
      </c>
      <c r="H704" s="599">
        <v>0</v>
      </c>
      <c r="I704" s="599">
        <v>0</v>
      </c>
      <c r="J704" s="599">
        <v>0</v>
      </c>
      <c r="K704" s="599">
        <v>0</v>
      </c>
      <c r="L704" s="599">
        <v>1</v>
      </c>
      <c r="M704" s="599">
        <v>3</v>
      </c>
      <c r="N704" s="599">
        <v>0</v>
      </c>
      <c r="O704" s="604"/>
      <c r="P704" s="604"/>
      <c r="Q704" s="826" t="s">
        <v>173</v>
      </c>
      <c r="R704" s="597" t="s">
        <v>92</v>
      </c>
      <c r="S704" s="599">
        <v>0</v>
      </c>
      <c r="T704" s="599">
        <v>0</v>
      </c>
      <c r="U704" s="599">
        <v>0</v>
      </c>
      <c r="V704" s="599">
        <v>0</v>
      </c>
      <c r="W704" s="599">
        <v>0</v>
      </c>
      <c r="X704" s="599">
        <v>0</v>
      </c>
      <c r="Y704" s="599">
        <v>0</v>
      </c>
      <c r="Z704" s="599">
        <v>2</v>
      </c>
      <c r="AA704" s="599">
        <v>0</v>
      </c>
      <c r="AB704" s="604"/>
      <c r="AC704" s="604"/>
      <c r="AD704" s="826" t="s">
        <v>173</v>
      </c>
      <c r="AE704" s="597" t="s">
        <v>92</v>
      </c>
      <c r="AF704" s="599">
        <v>0</v>
      </c>
      <c r="AG704" s="599">
        <v>0</v>
      </c>
      <c r="AH704" s="599">
        <v>0</v>
      </c>
      <c r="AI704" s="599">
        <v>0</v>
      </c>
      <c r="AJ704" s="599">
        <v>0</v>
      </c>
      <c r="AK704" s="599">
        <v>0</v>
      </c>
      <c r="AL704" s="599">
        <v>1</v>
      </c>
      <c r="AM704" s="599">
        <v>1</v>
      </c>
      <c r="AN704" s="599">
        <v>0</v>
      </c>
      <c r="AO704" s="592"/>
      <c r="AP704"/>
      <c r="AQ704" s="826" t="s">
        <v>173</v>
      </c>
      <c r="AR704" s="597" t="s">
        <v>92</v>
      </c>
      <c r="AS704" s="599">
        <v>0</v>
      </c>
      <c r="AT704" s="599">
        <v>0</v>
      </c>
      <c r="AU704" s="599">
        <v>0</v>
      </c>
      <c r="AV704" s="599">
        <v>0</v>
      </c>
      <c r="AW704" s="599">
        <v>0</v>
      </c>
      <c r="AX704" s="599">
        <v>0</v>
      </c>
      <c r="AY704" s="599">
        <v>0</v>
      </c>
      <c r="AZ704" s="599">
        <v>2</v>
      </c>
      <c r="BA704" s="599">
        <v>0</v>
      </c>
      <c r="BB704" s="592"/>
      <c r="BC704" s="592"/>
      <c r="BD704" s="826" t="s">
        <v>173</v>
      </c>
      <c r="BE704" s="597" t="s">
        <v>92</v>
      </c>
      <c r="BF704" s="599">
        <v>0</v>
      </c>
      <c r="BG704" s="599">
        <v>0</v>
      </c>
      <c r="BH704" s="599">
        <v>0</v>
      </c>
      <c r="BI704" s="599">
        <v>0</v>
      </c>
      <c r="BJ704" s="599">
        <v>0</v>
      </c>
      <c r="BK704" s="599">
        <v>0</v>
      </c>
      <c r="BL704" s="599">
        <v>1</v>
      </c>
      <c r="BM704" s="599">
        <v>1</v>
      </c>
      <c r="BN704" s="599">
        <v>0</v>
      </c>
      <c r="BO704" s="592"/>
      <c r="BP704"/>
      <c r="BQ704" s="826" t="s">
        <v>173</v>
      </c>
      <c r="BR704" s="597" t="s">
        <v>92</v>
      </c>
      <c r="BS704" s="599">
        <v>0</v>
      </c>
      <c r="BT704" s="599">
        <v>0</v>
      </c>
      <c r="BU704" s="599">
        <v>0</v>
      </c>
      <c r="BV704" s="599">
        <v>0</v>
      </c>
      <c r="BW704" s="599">
        <v>0</v>
      </c>
      <c r="BX704" s="599">
        <v>0</v>
      </c>
      <c r="BY704" s="599">
        <v>0</v>
      </c>
      <c r="BZ704" s="599">
        <v>0</v>
      </c>
      <c r="CA704" s="599">
        <v>0</v>
      </c>
      <c r="CB704" s="592"/>
      <c r="CC704" s="592"/>
      <c r="CD704" s="826" t="s">
        <v>173</v>
      </c>
      <c r="CE704" s="597" t="s">
        <v>92</v>
      </c>
      <c r="CF704" s="599">
        <v>0</v>
      </c>
      <c r="CG704" s="599">
        <v>0</v>
      </c>
      <c r="CH704" s="599">
        <v>0</v>
      </c>
      <c r="CI704" s="599">
        <v>0</v>
      </c>
      <c r="CJ704" s="599">
        <v>0</v>
      </c>
      <c r="CK704" s="599">
        <v>0</v>
      </c>
      <c r="CL704" s="599">
        <v>1</v>
      </c>
      <c r="CM704" s="599">
        <v>3</v>
      </c>
      <c r="CN704" s="599">
        <v>0</v>
      </c>
      <c r="CO704" s="592"/>
      <c r="CP704"/>
      <c r="CQ704" s="826" t="s">
        <v>173</v>
      </c>
      <c r="CR704" s="597" t="s">
        <v>92</v>
      </c>
      <c r="CS704" s="599">
        <v>0</v>
      </c>
      <c r="CT704" s="599">
        <v>0</v>
      </c>
      <c r="CU704" s="599">
        <v>0</v>
      </c>
      <c r="CV704" s="599">
        <v>0</v>
      </c>
      <c r="CW704" s="599">
        <v>0</v>
      </c>
      <c r="CX704" s="599">
        <v>0</v>
      </c>
      <c r="CY704" s="599">
        <v>1</v>
      </c>
      <c r="CZ704" s="599">
        <v>3</v>
      </c>
      <c r="DA704" s="599">
        <v>0</v>
      </c>
      <c r="DB704" s="592"/>
      <c r="DC704" s="592"/>
      <c r="DD704" s="826" t="s">
        <v>173</v>
      </c>
      <c r="DE704" s="597" t="s">
        <v>92</v>
      </c>
      <c r="DF704" s="599">
        <v>0</v>
      </c>
      <c r="DG704" s="599">
        <v>0</v>
      </c>
      <c r="DH704" s="599">
        <v>0</v>
      </c>
      <c r="DI704" s="599">
        <v>0</v>
      </c>
      <c r="DJ704" s="599">
        <v>0</v>
      </c>
      <c r="DK704" s="599">
        <v>0</v>
      </c>
      <c r="DL704" s="599">
        <v>0</v>
      </c>
      <c r="DM704" s="599">
        <v>0</v>
      </c>
      <c r="DN704" s="599">
        <v>0</v>
      </c>
      <c r="DO704" s="592"/>
    </row>
    <row r="705" spans="1:119" ht="13.5" customHeight="1" x14ac:dyDescent="0.2">
      <c r="A705"/>
      <c r="B705" s="838"/>
      <c r="C705" s="592"/>
      <c r="D705" s="827"/>
      <c r="E705" s="597">
        <v>1</v>
      </c>
      <c r="F705" s="599">
        <v>0</v>
      </c>
      <c r="G705" s="599">
        <v>0</v>
      </c>
      <c r="H705" s="599">
        <v>1</v>
      </c>
      <c r="I705" s="599">
        <v>3</v>
      </c>
      <c r="J705" s="599">
        <v>0</v>
      </c>
      <c r="K705" s="599">
        <v>4</v>
      </c>
      <c r="L705" s="599">
        <v>2</v>
      </c>
      <c r="M705" s="599">
        <v>5</v>
      </c>
      <c r="N705" s="599">
        <v>2</v>
      </c>
      <c r="O705" s="604"/>
      <c r="P705" s="604"/>
      <c r="Q705" s="827"/>
      <c r="R705" s="597">
        <v>1</v>
      </c>
      <c r="S705" s="599">
        <v>0</v>
      </c>
      <c r="T705" s="599">
        <v>0</v>
      </c>
      <c r="U705" s="599">
        <v>0</v>
      </c>
      <c r="V705" s="599">
        <v>1</v>
      </c>
      <c r="W705" s="599">
        <v>0</v>
      </c>
      <c r="X705" s="599">
        <v>3</v>
      </c>
      <c r="Y705" s="599">
        <v>1</v>
      </c>
      <c r="Z705" s="599">
        <v>3</v>
      </c>
      <c r="AA705" s="599">
        <v>0</v>
      </c>
      <c r="AB705" s="604"/>
      <c r="AC705" s="604"/>
      <c r="AD705" s="827"/>
      <c r="AE705" s="597">
        <v>1</v>
      </c>
      <c r="AF705" s="599">
        <v>0</v>
      </c>
      <c r="AG705" s="599">
        <v>0</v>
      </c>
      <c r="AH705" s="599">
        <v>1</v>
      </c>
      <c r="AI705" s="599">
        <v>2</v>
      </c>
      <c r="AJ705" s="599">
        <v>0</v>
      </c>
      <c r="AK705" s="599">
        <v>1</v>
      </c>
      <c r="AL705" s="599">
        <v>1</v>
      </c>
      <c r="AM705" s="599">
        <v>2</v>
      </c>
      <c r="AN705" s="599">
        <v>2</v>
      </c>
      <c r="AO705" s="592"/>
      <c r="AP705"/>
      <c r="AQ705" s="827"/>
      <c r="AR705" s="597">
        <v>1</v>
      </c>
      <c r="AS705" s="599">
        <v>0</v>
      </c>
      <c r="AT705" s="599">
        <v>0</v>
      </c>
      <c r="AU705" s="599">
        <v>0</v>
      </c>
      <c r="AV705" s="599">
        <v>0</v>
      </c>
      <c r="AW705" s="599">
        <v>0</v>
      </c>
      <c r="AX705" s="599">
        <v>3</v>
      </c>
      <c r="AY705" s="599">
        <v>2</v>
      </c>
      <c r="AZ705" s="599">
        <v>0</v>
      </c>
      <c r="BA705" s="599">
        <v>2</v>
      </c>
      <c r="BB705" s="592"/>
      <c r="BC705" s="592"/>
      <c r="BD705" s="827"/>
      <c r="BE705" s="597">
        <v>1</v>
      </c>
      <c r="BF705" s="599">
        <v>0</v>
      </c>
      <c r="BG705" s="599">
        <v>0</v>
      </c>
      <c r="BH705" s="599">
        <v>1</v>
      </c>
      <c r="BI705" s="599">
        <v>3</v>
      </c>
      <c r="BJ705" s="599">
        <v>0</v>
      </c>
      <c r="BK705" s="599">
        <v>1</v>
      </c>
      <c r="BL705" s="599">
        <v>0</v>
      </c>
      <c r="BM705" s="599">
        <v>5</v>
      </c>
      <c r="BN705" s="599">
        <v>0</v>
      </c>
      <c r="BO705" s="592"/>
      <c r="BP705"/>
      <c r="BQ705" s="827"/>
      <c r="BR705" s="597">
        <v>1</v>
      </c>
      <c r="BS705" s="599">
        <v>0</v>
      </c>
      <c r="BT705" s="599">
        <v>0</v>
      </c>
      <c r="BU705" s="599">
        <v>0</v>
      </c>
      <c r="BV705" s="599">
        <v>1</v>
      </c>
      <c r="BW705" s="599">
        <v>0</v>
      </c>
      <c r="BX705" s="599">
        <v>1</v>
      </c>
      <c r="BY705" s="599">
        <v>1</v>
      </c>
      <c r="BZ705" s="599">
        <v>0</v>
      </c>
      <c r="CA705" s="599">
        <v>0</v>
      </c>
      <c r="CB705" s="592"/>
      <c r="CC705" s="592"/>
      <c r="CD705" s="827"/>
      <c r="CE705" s="597">
        <v>1</v>
      </c>
      <c r="CF705" s="599">
        <v>0</v>
      </c>
      <c r="CG705" s="599">
        <v>0</v>
      </c>
      <c r="CH705" s="599">
        <v>1</v>
      </c>
      <c r="CI705" s="599">
        <v>2</v>
      </c>
      <c r="CJ705" s="599">
        <v>0</v>
      </c>
      <c r="CK705" s="599">
        <v>3</v>
      </c>
      <c r="CL705" s="599">
        <v>1</v>
      </c>
      <c r="CM705" s="599">
        <v>5</v>
      </c>
      <c r="CN705" s="599">
        <v>2</v>
      </c>
      <c r="CO705" s="592"/>
      <c r="CP705"/>
      <c r="CQ705" s="827"/>
      <c r="CR705" s="597">
        <v>1</v>
      </c>
      <c r="CS705" s="599">
        <v>0</v>
      </c>
      <c r="CT705" s="599">
        <v>0</v>
      </c>
      <c r="CU705" s="599">
        <v>1</v>
      </c>
      <c r="CV705" s="599">
        <v>3</v>
      </c>
      <c r="CW705" s="599">
        <v>0</v>
      </c>
      <c r="CX705" s="599">
        <v>4</v>
      </c>
      <c r="CY705" s="599">
        <v>2</v>
      </c>
      <c r="CZ705" s="599">
        <v>5</v>
      </c>
      <c r="DA705" s="599">
        <v>2</v>
      </c>
      <c r="DB705" s="592"/>
      <c r="DC705" s="592"/>
      <c r="DD705" s="827"/>
      <c r="DE705" s="597">
        <v>1</v>
      </c>
      <c r="DF705" s="599">
        <v>0</v>
      </c>
      <c r="DG705" s="599">
        <v>0</v>
      </c>
      <c r="DH705" s="599">
        <v>0</v>
      </c>
      <c r="DI705" s="599">
        <v>0</v>
      </c>
      <c r="DJ705" s="599">
        <v>0</v>
      </c>
      <c r="DK705" s="599">
        <v>0</v>
      </c>
      <c r="DL705" s="599">
        <v>0</v>
      </c>
      <c r="DM705" s="599">
        <v>0</v>
      </c>
      <c r="DN705" s="599">
        <v>0</v>
      </c>
      <c r="DO705" s="592"/>
    </row>
    <row r="706" spans="1:119" ht="13.5" customHeight="1" x14ac:dyDescent="0.2">
      <c r="A706"/>
      <c r="B706" s="838"/>
      <c r="C706" s="592"/>
      <c r="D706" s="827"/>
      <c r="E706" s="597" t="s">
        <v>45</v>
      </c>
      <c r="F706" s="599">
        <v>1</v>
      </c>
      <c r="G706" s="599">
        <v>1</v>
      </c>
      <c r="H706" s="599">
        <v>4</v>
      </c>
      <c r="I706" s="599">
        <v>13</v>
      </c>
      <c r="J706" s="599">
        <v>11</v>
      </c>
      <c r="K706" s="599">
        <v>26</v>
      </c>
      <c r="L706" s="599">
        <v>44</v>
      </c>
      <c r="M706" s="599">
        <v>42</v>
      </c>
      <c r="N706" s="599">
        <v>11</v>
      </c>
      <c r="O706" s="604"/>
      <c r="P706" s="604"/>
      <c r="Q706" s="827"/>
      <c r="R706" s="597" t="s">
        <v>45</v>
      </c>
      <c r="S706" s="599">
        <v>0</v>
      </c>
      <c r="T706" s="599">
        <v>1</v>
      </c>
      <c r="U706" s="599">
        <v>0</v>
      </c>
      <c r="V706" s="599">
        <v>3</v>
      </c>
      <c r="W706" s="599">
        <v>5</v>
      </c>
      <c r="X706" s="599">
        <v>12</v>
      </c>
      <c r="Y706" s="599">
        <v>20</v>
      </c>
      <c r="Z706" s="599">
        <v>24</v>
      </c>
      <c r="AA706" s="599">
        <v>8</v>
      </c>
      <c r="AB706" s="604"/>
      <c r="AC706" s="604"/>
      <c r="AD706" s="827"/>
      <c r="AE706" s="597" t="s">
        <v>45</v>
      </c>
      <c r="AF706" s="599">
        <v>1</v>
      </c>
      <c r="AG706" s="599">
        <v>0</v>
      </c>
      <c r="AH706" s="599">
        <v>4</v>
      </c>
      <c r="AI706" s="599">
        <v>10</v>
      </c>
      <c r="AJ706" s="599">
        <v>6</v>
      </c>
      <c r="AK706" s="599">
        <v>14</v>
      </c>
      <c r="AL706" s="599">
        <v>24</v>
      </c>
      <c r="AM706" s="599">
        <v>18</v>
      </c>
      <c r="AN706" s="599">
        <v>3</v>
      </c>
      <c r="AO706" s="592"/>
      <c r="AP706"/>
      <c r="AQ706" s="827"/>
      <c r="AR706" s="597" t="s">
        <v>45</v>
      </c>
      <c r="AS706" s="599">
        <v>1</v>
      </c>
      <c r="AT706" s="599">
        <v>1</v>
      </c>
      <c r="AU706" s="599">
        <v>3</v>
      </c>
      <c r="AV706" s="599">
        <v>2</v>
      </c>
      <c r="AW706" s="599">
        <v>3</v>
      </c>
      <c r="AX706" s="599">
        <v>14</v>
      </c>
      <c r="AY706" s="599">
        <v>19</v>
      </c>
      <c r="AZ706" s="599">
        <v>17</v>
      </c>
      <c r="BA706" s="599">
        <v>5</v>
      </c>
      <c r="BB706" s="592"/>
      <c r="BC706" s="592"/>
      <c r="BD706" s="827"/>
      <c r="BE706" s="597" t="s">
        <v>45</v>
      </c>
      <c r="BF706" s="599">
        <v>0</v>
      </c>
      <c r="BG706" s="599">
        <v>0</v>
      </c>
      <c r="BH706" s="599">
        <v>1</v>
      </c>
      <c r="BI706" s="599">
        <v>11</v>
      </c>
      <c r="BJ706" s="599">
        <v>8</v>
      </c>
      <c r="BK706" s="599">
        <v>12</v>
      </c>
      <c r="BL706" s="599">
        <v>25</v>
      </c>
      <c r="BM706" s="599">
        <v>25</v>
      </c>
      <c r="BN706" s="599">
        <v>6</v>
      </c>
      <c r="BO706" s="592"/>
      <c r="BP706"/>
      <c r="BQ706" s="827"/>
      <c r="BR706" s="597" t="s">
        <v>45</v>
      </c>
      <c r="BS706" s="599">
        <v>1</v>
      </c>
      <c r="BT706" s="599">
        <v>1</v>
      </c>
      <c r="BU706" s="599">
        <v>3</v>
      </c>
      <c r="BV706" s="599">
        <v>2</v>
      </c>
      <c r="BW706" s="599">
        <v>6</v>
      </c>
      <c r="BX706" s="599">
        <v>8</v>
      </c>
      <c r="BY706" s="599">
        <v>15</v>
      </c>
      <c r="BZ706" s="599">
        <v>5</v>
      </c>
      <c r="CA706" s="599">
        <v>3</v>
      </c>
      <c r="CB706" s="592"/>
      <c r="CC706" s="592"/>
      <c r="CD706" s="827"/>
      <c r="CE706" s="597" t="s">
        <v>45</v>
      </c>
      <c r="CF706" s="599">
        <v>0</v>
      </c>
      <c r="CG706" s="599">
        <v>0</v>
      </c>
      <c r="CH706" s="599">
        <v>1</v>
      </c>
      <c r="CI706" s="599">
        <v>11</v>
      </c>
      <c r="CJ706" s="599">
        <v>5</v>
      </c>
      <c r="CK706" s="599">
        <v>18</v>
      </c>
      <c r="CL706" s="599">
        <v>29</v>
      </c>
      <c r="CM706" s="599">
        <v>37</v>
      </c>
      <c r="CN706" s="599">
        <v>8</v>
      </c>
      <c r="CO706" s="592"/>
      <c r="CP706"/>
      <c r="CQ706" s="827"/>
      <c r="CR706" s="597" t="s">
        <v>45</v>
      </c>
      <c r="CS706" s="599">
        <v>1</v>
      </c>
      <c r="CT706" s="599">
        <v>1</v>
      </c>
      <c r="CU706" s="599">
        <v>3</v>
      </c>
      <c r="CV706" s="599">
        <v>12</v>
      </c>
      <c r="CW706" s="599">
        <v>11</v>
      </c>
      <c r="CX706" s="599">
        <v>26</v>
      </c>
      <c r="CY706" s="599">
        <v>44</v>
      </c>
      <c r="CZ706" s="599">
        <v>42</v>
      </c>
      <c r="DA706" s="599">
        <v>10</v>
      </c>
      <c r="DB706" s="592"/>
      <c r="DC706" s="592"/>
      <c r="DD706" s="827"/>
      <c r="DE706" s="597" t="s">
        <v>45</v>
      </c>
      <c r="DF706" s="599">
        <v>0</v>
      </c>
      <c r="DG706" s="599">
        <v>0</v>
      </c>
      <c r="DH706" s="599">
        <v>1</v>
      </c>
      <c r="DI706" s="599">
        <v>1</v>
      </c>
      <c r="DJ706" s="599">
        <v>0</v>
      </c>
      <c r="DK706" s="599">
        <v>0</v>
      </c>
      <c r="DL706" s="599">
        <v>0</v>
      </c>
      <c r="DM706" s="599">
        <v>0</v>
      </c>
      <c r="DN706" s="599">
        <v>1</v>
      </c>
      <c r="DO706" s="592"/>
    </row>
    <row r="707" spans="1:119" ht="13.5" customHeight="1" x14ac:dyDescent="0.2">
      <c r="A707"/>
      <c r="B707" s="838"/>
      <c r="C707" s="592"/>
      <c r="D707" s="827"/>
      <c r="E707" s="597" t="s">
        <v>33</v>
      </c>
      <c r="F707" s="599">
        <v>0</v>
      </c>
      <c r="G707" s="599">
        <v>0</v>
      </c>
      <c r="H707" s="599">
        <v>4</v>
      </c>
      <c r="I707" s="599">
        <v>4</v>
      </c>
      <c r="J707" s="599">
        <v>8</v>
      </c>
      <c r="K707" s="599">
        <v>12</v>
      </c>
      <c r="L707" s="599">
        <v>29</v>
      </c>
      <c r="M707" s="599">
        <v>26</v>
      </c>
      <c r="N707" s="599">
        <v>5</v>
      </c>
      <c r="O707" s="604"/>
      <c r="P707" s="604"/>
      <c r="Q707" s="827"/>
      <c r="R707" s="597" t="s">
        <v>33</v>
      </c>
      <c r="S707" s="599">
        <v>0</v>
      </c>
      <c r="T707" s="599">
        <v>0</v>
      </c>
      <c r="U707" s="599">
        <v>1</v>
      </c>
      <c r="V707" s="599">
        <v>1</v>
      </c>
      <c r="W707" s="599">
        <v>5</v>
      </c>
      <c r="X707" s="599">
        <v>5</v>
      </c>
      <c r="Y707" s="599">
        <v>19</v>
      </c>
      <c r="Z707" s="599">
        <v>17</v>
      </c>
      <c r="AA707" s="599">
        <v>3</v>
      </c>
      <c r="AB707" s="604"/>
      <c r="AC707" s="604"/>
      <c r="AD707" s="827"/>
      <c r="AE707" s="597" t="s">
        <v>33</v>
      </c>
      <c r="AF707" s="599">
        <v>0</v>
      </c>
      <c r="AG707" s="599">
        <v>0</v>
      </c>
      <c r="AH707" s="599">
        <v>3</v>
      </c>
      <c r="AI707" s="599">
        <v>3</v>
      </c>
      <c r="AJ707" s="599">
        <v>3</v>
      </c>
      <c r="AK707" s="599">
        <v>7</v>
      </c>
      <c r="AL707" s="599">
        <v>10</v>
      </c>
      <c r="AM707" s="599">
        <v>9</v>
      </c>
      <c r="AN707" s="599">
        <v>2</v>
      </c>
      <c r="AO707" s="592"/>
      <c r="AP707"/>
      <c r="AQ707" s="827"/>
      <c r="AR707" s="597" t="s">
        <v>33</v>
      </c>
      <c r="AS707" s="599">
        <v>0</v>
      </c>
      <c r="AT707" s="599">
        <v>0</v>
      </c>
      <c r="AU707" s="599">
        <v>1</v>
      </c>
      <c r="AV707" s="599">
        <v>2</v>
      </c>
      <c r="AW707" s="599">
        <v>6</v>
      </c>
      <c r="AX707" s="599">
        <v>4</v>
      </c>
      <c r="AY707" s="599">
        <v>12</v>
      </c>
      <c r="AZ707" s="599">
        <v>8</v>
      </c>
      <c r="BA707" s="599">
        <v>0</v>
      </c>
      <c r="BB707" s="592"/>
      <c r="BC707" s="592"/>
      <c r="BD707" s="827"/>
      <c r="BE707" s="597" t="s">
        <v>33</v>
      </c>
      <c r="BF707" s="599">
        <v>0</v>
      </c>
      <c r="BG707" s="599">
        <v>0</v>
      </c>
      <c r="BH707" s="599">
        <v>3</v>
      </c>
      <c r="BI707" s="599">
        <v>2</v>
      </c>
      <c r="BJ707" s="599">
        <v>2</v>
      </c>
      <c r="BK707" s="599">
        <v>8</v>
      </c>
      <c r="BL707" s="599">
        <v>17</v>
      </c>
      <c r="BM707" s="599">
        <v>18</v>
      </c>
      <c r="BN707" s="599">
        <v>5</v>
      </c>
      <c r="BO707" s="592"/>
      <c r="BP707"/>
      <c r="BQ707" s="827"/>
      <c r="BR707" s="597" t="s">
        <v>33</v>
      </c>
      <c r="BS707" s="599">
        <v>0</v>
      </c>
      <c r="BT707" s="599">
        <v>0</v>
      </c>
      <c r="BU707" s="599">
        <v>2</v>
      </c>
      <c r="BV707" s="599">
        <v>3</v>
      </c>
      <c r="BW707" s="599">
        <v>5</v>
      </c>
      <c r="BX707" s="599">
        <v>3</v>
      </c>
      <c r="BY707" s="599">
        <v>10</v>
      </c>
      <c r="BZ707" s="599">
        <v>7</v>
      </c>
      <c r="CA707" s="599">
        <v>0</v>
      </c>
      <c r="CB707" s="592"/>
      <c r="CC707" s="592"/>
      <c r="CD707" s="827"/>
      <c r="CE707" s="597" t="s">
        <v>33</v>
      </c>
      <c r="CF707" s="599">
        <v>0</v>
      </c>
      <c r="CG707" s="599">
        <v>0</v>
      </c>
      <c r="CH707" s="599">
        <v>2</v>
      </c>
      <c r="CI707" s="599">
        <v>1</v>
      </c>
      <c r="CJ707" s="599">
        <v>3</v>
      </c>
      <c r="CK707" s="599">
        <v>9</v>
      </c>
      <c r="CL707" s="599">
        <v>19</v>
      </c>
      <c r="CM707" s="599">
        <v>19</v>
      </c>
      <c r="CN707" s="599">
        <v>5</v>
      </c>
      <c r="CO707" s="592"/>
      <c r="CP707"/>
      <c r="CQ707" s="827"/>
      <c r="CR707" s="597" t="s">
        <v>33</v>
      </c>
      <c r="CS707" s="599">
        <v>0</v>
      </c>
      <c r="CT707" s="599">
        <v>0</v>
      </c>
      <c r="CU707" s="599">
        <v>3</v>
      </c>
      <c r="CV707" s="599">
        <v>2</v>
      </c>
      <c r="CW707" s="599">
        <v>8</v>
      </c>
      <c r="CX707" s="599">
        <v>10</v>
      </c>
      <c r="CY707" s="599">
        <v>26</v>
      </c>
      <c r="CZ707" s="599">
        <v>26</v>
      </c>
      <c r="DA707" s="599">
        <v>5</v>
      </c>
      <c r="DB707" s="592"/>
      <c r="DC707" s="592"/>
      <c r="DD707" s="827"/>
      <c r="DE707" s="597" t="s">
        <v>33</v>
      </c>
      <c r="DF707" s="599">
        <v>0</v>
      </c>
      <c r="DG707" s="599">
        <v>0</v>
      </c>
      <c r="DH707" s="599">
        <v>1</v>
      </c>
      <c r="DI707" s="599">
        <v>2</v>
      </c>
      <c r="DJ707" s="599">
        <v>0</v>
      </c>
      <c r="DK707" s="599">
        <v>2</v>
      </c>
      <c r="DL707" s="599">
        <v>3</v>
      </c>
      <c r="DM707" s="599">
        <v>0</v>
      </c>
      <c r="DN707" s="599">
        <v>0</v>
      </c>
      <c r="DO707" s="592"/>
    </row>
    <row r="708" spans="1:119" ht="13.5" customHeight="1" x14ac:dyDescent="0.2">
      <c r="A708"/>
      <c r="B708" s="838"/>
      <c r="C708" s="592"/>
      <c r="D708" s="827"/>
      <c r="E708" s="597" t="s">
        <v>34</v>
      </c>
      <c r="F708" s="599">
        <v>0</v>
      </c>
      <c r="G708" s="599">
        <v>0</v>
      </c>
      <c r="H708" s="599">
        <v>6</v>
      </c>
      <c r="I708" s="599">
        <v>3</v>
      </c>
      <c r="J708" s="599">
        <v>4</v>
      </c>
      <c r="K708" s="599">
        <v>19</v>
      </c>
      <c r="L708" s="599">
        <v>39</v>
      </c>
      <c r="M708" s="599">
        <v>49</v>
      </c>
      <c r="N708" s="599">
        <v>14</v>
      </c>
      <c r="O708" s="604"/>
      <c r="P708" s="604"/>
      <c r="Q708" s="827"/>
      <c r="R708" s="597" t="s">
        <v>34</v>
      </c>
      <c r="S708" s="599">
        <v>0</v>
      </c>
      <c r="T708" s="599">
        <v>0</v>
      </c>
      <c r="U708" s="599">
        <v>3</v>
      </c>
      <c r="V708" s="599">
        <v>2</v>
      </c>
      <c r="W708" s="599">
        <v>3</v>
      </c>
      <c r="X708" s="599">
        <v>8</v>
      </c>
      <c r="Y708" s="599">
        <v>24</v>
      </c>
      <c r="Z708" s="599">
        <v>40</v>
      </c>
      <c r="AA708" s="599">
        <v>11</v>
      </c>
      <c r="AB708" s="604"/>
      <c r="AC708" s="604"/>
      <c r="AD708" s="827"/>
      <c r="AE708" s="597" t="s">
        <v>34</v>
      </c>
      <c r="AF708" s="599">
        <v>0</v>
      </c>
      <c r="AG708" s="599">
        <v>0</v>
      </c>
      <c r="AH708" s="599">
        <v>3</v>
      </c>
      <c r="AI708" s="599">
        <v>1</v>
      </c>
      <c r="AJ708" s="599">
        <v>1</v>
      </c>
      <c r="AK708" s="599">
        <v>11</v>
      </c>
      <c r="AL708" s="599">
        <v>15</v>
      </c>
      <c r="AM708" s="599">
        <v>9</v>
      </c>
      <c r="AN708" s="599">
        <v>3</v>
      </c>
      <c r="AO708" s="592"/>
      <c r="AP708"/>
      <c r="AQ708" s="827"/>
      <c r="AR708" s="597" t="s">
        <v>34</v>
      </c>
      <c r="AS708" s="599">
        <v>0</v>
      </c>
      <c r="AT708" s="599">
        <v>0</v>
      </c>
      <c r="AU708" s="599">
        <v>3</v>
      </c>
      <c r="AV708" s="599">
        <v>3</v>
      </c>
      <c r="AW708" s="599">
        <v>2</v>
      </c>
      <c r="AX708" s="599">
        <v>9</v>
      </c>
      <c r="AY708" s="599">
        <v>20</v>
      </c>
      <c r="AZ708" s="599">
        <v>29</v>
      </c>
      <c r="BA708" s="599">
        <v>8</v>
      </c>
      <c r="BB708" s="592"/>
      <c r="BC708" s="592"/>
      <c r="BD708" s="827"/>
      <c r="BE708" s="597" t="s">
        <v>34</v>
      </c>
      <c r="BF708" s="599">
        <v>0</v>
      </c>
      <c r="BG708" s="599">
        <v>0</v>
      </c>
      <c r="BH708" s="599">
        <v>3</v>
      </c>
      <c r="BI708" s="599">
        <v>0</v>
      </c>
      <c r="BJ708" s="599">
        <v>2</v>
      </c>
      <c r="BK708" s="599">
        <v>10</v>
      </c>
      <c r="BL708" s="599">
        <v>19</v>
      </c>
      <c r="BM708" s="599">
        <v>20</v>
      </c>
      <c r="BN708" s="599">
        <v>6</v>
      </c>
      <c r="BO708" s="592"/>
      <c r="BP708"/>
      <c r="BQ708" s="827"/>
      <c r="BR708" s="597" t="s">
        <v>34</v>
      </c>
      <c r="BS708" s="599">
        <v>0</v>
      </c>
      <c r="BT708" s="599">
        <v>0</v>
      </c>
      <c r="BU708" s="599">
        <v>2</v>
      </c>
      <c r="BV708" s="599">
        <v>1</v>
      </c>
      <c r="BW708" s="599">
        <v>1</v>
      </c>
      <c r="BX708" s="599">
        <v>8</v>
      </c>
      <c r="BY708" s="599">
        <v>6</v>
      </c>
      <c r="BZ708" s="599">
        <v>14</v>
      </c>
      <c r="CA708" s="599">
        <v>0</v>
      </c>
      <c r="CB708" s="592"/>
      <c r="CC708" s="592"/>
      <c r="CD708" s="827"/>
      <c r="CE708" s="597" t="s">
        <v>34</v>
      </c>
      <c r="CF708" s="599">
        <v>0</v>
      </c>
      <c r="CG708" s="599">
        <v>0</v>
      </c>
      <c r="CH708" s="599">
        <v>4</v>
      </c>
      <c r="CI708" s="599">
        <v>2</v>
      </c>
      <c r="CJ708" s="599">
        <v>3</v>
      </c>
      <c r="CK708" s="599">
        <v>11</v>
      </c>
      <c r="CL708" s="599">
        <v>33</v>
      </c>
      <c r="CM708" s="599">
        <v>35</v>
      </c>
      <c r="CN708" s="599">
        <v>14</v>
      </c>
      <c r="CO708" s="592"/>
      <c r="CP708"/>
      <c r="CQ708" s="827"/>
      <c r="CR708" s="597" t="s">
        <v>34</v>
      </c>
      <c r="CS708" s="599">
        <v>0</v>
      </c>
      <c r="CT708" s="599">
        <v>0</v>
      </c>
      <c r="CU708" s="599">
        <v>4</v>
      </c>
      <c r="CV708" s="599">
        <v>2</v>
      </c>
      <c r="CW708" s="599">
        <v>4</v>
      </c>
      <c r="CX708" s="599">
        <v>17</v>
      </c>
      <c r="CY708" s="599">
        <v>36</v>
      </c>
      <c r="CZ708" s="599">
        <v>45</v>
      </c>
      <c r="DA708" s="599">
        <v>13</v>
      </c>
      <c r="DB708" s="592"/>
      <c r="DC708" s="592"/>
      <c r="DD708" s="827"/>
      <c r="DE708" s="597" t="s">
        <v>34</v>
      </c>
      <c r="DF708" s="599">
        <v>0</v>
      </c>
      <c r="DG708" s="599">
        <v>0</v>
      </c>
      <c r="DH708" s="599">
        <v>2</v>
      </c>
      <c r="DI708" s="599">
        <v>1</v>
      </c>
      <c r="DJ708" s="599">
        <v>0</v>
      </c>
      <c r="DK708" s="599">
        <v>2</v>
      </c>
      <c r="DL708" s="599">
        <v>3</v>
      </c>
      <c r="DM708" s="599">
        <v>4</v>
      </c>
      <c r="DN708" s="599">
        <v>1</v>
      </c>
      <c r="DO708" s="592"/>
    </row>
    <row r="709" spans="1:119" ht="13.5" customHeight="1" x14ac:dyDescent="0.2">
      <c r="A709"/>
      <c r="B709" s="838"/>
      <c r="C709" s="592"/>
      <c r="D709" s="827"/>
      <c r="E709" s="597" t="s">
        <v>35</v>
      </c>
      <c r="F709" s="599">
        <v>0</v>
      </c>
      <c r="G709" s="599">
        <v>0</v>
      </c>
      <c r="H709" s="599">
        <v>2</v>
      </c>
      <c r="I709" s="599">
        <v>6</v>
      </c>
      <c r="J709" s="599">
        <v>19</v>
      </c>
      <c r="K709" s="599">
        <v>29</v>
      </c>
      <c r="L709" s="599">
        <v>68</v>
      </c>
      <c r="M709" s="599">
        <v>65</v>
      </c>
      <c r="N709" s="599">
        <v>17</v>
      </c>
      <c r="O709" s="604"/>
      <c r="P709" s="604"/>
      <c r="Q709" s="827"/>
      <c r="R709" s="597" t="s">
        <v>35</v>
      </c>
      <c r="S709" s="599">
        <v>0</v>
      </c>
      <c r="T709" s="599">
        <v>0</v>
      </c>
      <c r="U709" s="599">
        <v>1</v>
      </c>
      <c r="V709" s="599">
        <v>3</v>
      </c>
      <c r="W709" s="599">
        <v>7</v>
      </c>
      <c r="X709" s="599">
        <v>20</v>
      </c>
      <c r="Y709" s="599">
        <v>30</v>
      </c>
      <c r="Z709" s="599">
        <v>35</v>
      </c>
      <c r="AA709" s="599">
        <v>14</v>
      </c>
      <c r="AB709" s="604"/>
      <c r="AC709" s="604"/>
      <c r="AD709" s="827"/>
      <c r="AE709" s="597" t="s">
        <v>35</v>
      </c>
      <c r="AF709" s="599">
        <v>0</v>
      </c>
      <c r="AG709" s="599">
        <v>0</v>
      </c>
      <c r="AH709" s="599">
        <v>1</v>
      </c>
      <c r="AI709" s="599">
        <v>3</v>
      </c>
      <c r="AJ709" s="599">
        <v>12</v>
      </c>
      <c r="AK709" s="599">
        <v>9</v>
      </c>
      <c r="AL709" s="599">
        <v>38</v>
      </c>
      <c r="AM709" s="599">
        <v>30</v>
      </c>
      <c r="AN709" s="599">
        <v>3</v>
      </c>
      <c r="AO709" s="592"/>
      <c r="AP709"/>
      <c r="AQ709" s="827"/>
      <c r="AR709" s="597" t="s">
        <v>35</v>
      </c>
      <c r="AS709" s="599">
        <v>0</v>
      </c>
      <c r="AT709" s="599">
        <v>0</v>
      </c>
      <c r="AU709" s="599">
        <v>1</v>
      </c>
      <c r="AV709" s="599">
        <v>4</v>
      </c>
      <c r="AW709" s="599">
        <v>9</v>
      </c>
      <c r="AX709" s="599">
        <v>20</v>
      </c>
      <c r="AY709" s="599">
        <v>33</v>
      </c>
      <c r="AZ709" s="599">
        <v>27</v>
      </c>
      <c r="BA709" s="599">
        <v>5</v>
      </c>
      <c r="BB709" s="592"/>
      <c r="BC709" s="592"/>
      <c r="BD709" s="827"/>
      <c r="BE709" s="597" t="s">
        <v>35</v>
      </c>
      <c r="BF709" s="599">
        <v>0</v>
      </c>
      <c r="BG709" s="599">
        <v>0</v>
      </c>
      <c r="BH709" s="599">
        <v>1</v>
      </c>
      <c r="BI709" s="599">
        <v>2</v>
      </c>
      <c r="BJ709" s="599">
        <v>10</v>
      </c>
      <c r="BK709" s="599">
        <v>9</v>
      </c>
      <c r="BL709" s="599">
        <v>35</v>
      </c>
      <c r="BM709" s="599">
        <v>38</v>
      </c>
      <c r="BN709" s="599">
        <v>12</v>
      </c>
      <c r="BO709" s="592"/>
      <c r="BP709"/>
      <c r="BQ709" s="827"/>
      <c r="BR709" s="597" t="s">
        <v>35</v>
      </c>
      <c r="BS709" s="599">
        <v>0</v>
      </c>
      <c r="BT709" s="599">
        <v>0</v>
      </c>
      <c r="BU709" s="599">
        <v>0</v>
      </c>
      <c r="BV709" s="599">
        <v>2</v>
      </c>
      <c r="BW709" s="599">
        <v>8</v>
      </c>
      <c r="BX709" s="599">
        <v>8</v>
      </c>
      <c r="BY709" s="599">
        <v>9</v>
      </c>
      <c r="BZ709" s="599">
        <v>16</v>
      </c>
      <c r="CA709" s="599">
        <v>7</v>
      </c>
      <c r="CB709" s="592"/>
      <c r="CC709" s="592"/>
      <c r="CD709" s="827"/>
      <c r="CE709" s="597" t="s">
        <v>35</v>
      </c>
      <c r="CF709" s="599">
        <v>0</v>
      </c>
      <c r="CG709" s="599">
        <v>0</v>
      </c>
      <c r="CH709" s="599">
        <v>2</v>
      </c>
      <c r="CI709" s="599">
        <v>4</v>
      </c>
      <c r="CJ709" s="599">
        <v>11</v>
      </c>
      <c r="CK709" s="599">
        <v>21</v>
      </c>
      <c r="CL709" s="599">
        <v>59</v>
      </c>
      <c r="CM709" s="599">
        <v>49</v>
      </c>
      <c r="CN709" s="599">
        <v>10</v>
      </c>
      <c r="CO709" s="592"/>
      <c r="CP709"/>
      <c r="CQ709" s="827"/>
      <c r="CR709" s="597" t="s">
        <v>35</v>
      </c>
      <c r="CS709" s="599">
        <v>0</v>
      </c>
      <c r="CT709" s="599">
        <v>0</v>
      </c>
      <c r="CU709" s="599">
        <v>1</v>
      </c>
      <c r="CV709" s="599">
        <v>6</v>
      </c>
      <c r="CW709" s="599">
        <v>16</v>
      </c>
      <c r="CX709" s="599">
        <v>27</v>
      </c>
      <c r="CY709" s="599">
        <v>62</v>
      </c>
      <c r="CZ709" s="599">
        <v>61</v>
      </c>
      <c r="DA709" s="599">
        <v>17</v>
      </c>
      <c r="DB709" s="592"/>
      <c r="DC709" s="592"/>
      <c r="DD709" s="827"/>
      <c r="DE709" s="597" t="s">
        <v>35</v>
      </c>
      <c r="DF709" s="599">
        <v>0</v>
      </c>
      <c r="DG709" s="599">
        <v>0</v>
      </c>
      <c r="DH709" s="599">
        <v>1</v>
      </c>
      <c r="DI709" s="599">
        <v>0</v>
      </c>
      <c r="DJ709" s="599">
        <v>3</v>
      </c>
      <c r="DK709" s="599">
        <v>2</v>
      </c>
      <c r="DL709" s="599">
        <v>6</v>
      </c>
      <c r="DM709" s="599">
        <v>4</v>
      </c>
      <c r="DN709" s="599">
        <v>0</v>
      </c>
      <c r="DO709" s="592"/>
    </row>
    <row r="710" spans="1:119" ht="13.5" customHeight="1" x14ac:dyDescent="0.2">
      <c r="A710"/>
      <c r="B710" s="838"/>
      <c r="C710" s="592"/>
      <c r="D710" s="827"/>
      <c r="E710" s="597" t="s">
        <v>36</v>
      </c>
      <c r="F710" s="599">
        <v>0</v>
      </c>
      <c r="G710" s="599">
        <v>2</v>
      </c>
      <c r="H710" s="599">
        <v>9</v>
      </c>
      <c r="I710" s="599">
        <v>4</v>
      </c>
      <c r="J710" s="599">
        <v>22</v>
      </c>
      <c r="K710" s="599">
        <v>45</v>
      </c>
      <c r="L710" s="599">
        <v>85</v>
      </c>
      <c r="M710" s="599">
        <v>139</v>
      </c>
      <c r="N710" s="599">
        <v>73</v>
      </c>
      <c r="O710" s="604"/>
      <c r="P710" s="604"/>
      <c r="Q710" s="827"/>
      <c r="R710" s="597" t="s">
        <v>36</v>
      </c>
      <c r="S710" s="599">
        <v>0</v>
      </c>
      <c r="T710" s="599">
        <v>1</v>
      </c>
      <c r="U710" s="599">
        <v>3</v>
      </c>
      <c r="V710" s="599">
        <v>1</v>
      </c>
      <c r="W710" s="599">
        <v>8</v>
      </c>
      <c r="X710" s="599">
        <v>16</v>
      </c>
      <c r="Y710" s="599">
        <v>49</v>
      </c>
      <c r="Z710" s="599">
        <v>88</v>
      </c>
      <c r="AA710" s="599">
        <v>59</v>
      </c>
      <c r="AB710" s="604"/>
      <c r="AC710" s="604"/>
      <c r="AD710" s="827"/>
      <c r="AE710" s="597" t="s">
        <v>36</v>
      </c>
      <c r="AF710" s="599">
        <v>0</v>
      </c>
      <c r="AG710" s="599">
        <v>1</v>
      </c>
      <c r="AH710" s="599">
        <v>6</v>
      </c>
      <c r="AI710" s="599">
        <v>3</v>
      </c>
      <c r="AJ710" s="599">
        <v>14</v>
      </c>
      <c r="AK710" s="599">
        <v>29</v>
      </c>
      <c r="AL710" s="599">
        <v>36</v>
      </c>
      <c r="AM710" s="599">
        <v>51</v>
      </c>
      <c r="AN710" s="599">
        <v>14</v>
      </c>
      <c r="AO710" s="592"/>
      <c r="AP710"/>
      <c r="AQ710" s="827"/>
      <c r="AR710" s="597" t="s">
        <v>36</v>
      </c>
      <c r="AS710" s="599">
        <v>0</v>
      </c>
      <c r="AT710" s="599">
        <v>2</v>
      </c>
      <c r="AU710" s="599">
        <v>4</v>
      </c>
      <c r="AV710" s="599">
        <v>1</v>
      </c>
      <c r="AW710" s="599">
        <v>13</v>
      </c>
      <c r="AX710" s="599">
        <v>22</v>
      </c>
      <c r="AY710" s="599">
        <v>37</v>
      </c>
      <c r="AZ710" s="599">
        <v>67</v>
      </c>
      <c r="BA710" s="599">
        <v>40</v>
      </c>
      <c r="BB710" s="592"/>
      <c r="BC710" s="592"/>
      <c r="BD710" s="827"/>
      <c r="BE710" s="597" t="s">
        <v>36</v>
      </c>
      <c r="BF710" s="599">
        <v>0</v>
      </c>
      <c r="BG710" s="599">
        <v>0</v>
      </c>
      <c r="BH710" s="599">
        <v>5</v>
      </c>
      <c r="BI710" s="599">
        <v>3</v>
      </c>
      <c r="BJ710" s="599">
        <v>9</v>
      </c>
      <c r="BK710" s="599">
        <v>23</v>
      </c>
      <c r="BL710" s="599">
        <v>48</v>
      </c>
      <c r="BM710" s="599">
        <v>72</v>
      </c>
      <c r="BN710" s="599">
        <v>33</v>
      </c>
      <c r="BO710" s="592"/>
      <c r="BP710"/>
      <c r="BQ710" s="827"/>
      <c r="BR710" s="597" t="s">
        <v>36</v>
      </c>
      <c r="BS710" s="599">
        <v>0</v>
      </c>
      <c r="BT710" s="599">
        <v>1</v>
      </c>
      <c r="BU710" s="599">
        <v>4</v>
      </c>
      <c r="BV710" s="599">
        <v>1</v>
      </c>
      <c r="BW710" s="599">
        <v>4</v>
      </c>
      <c r="BX710" s="599">
        <v>9</v>
      </c>
      <c r="BY710" s="599">
        <v>12</v>
      </c>
      <c r="BZ710" s="599">
        <v>11</v>
      </c>
      <c r="CA710" s="599">
        <v>3</v>
      </c>
      <c r="CB710" s="592"/>
      <c r="CC710" s="592"/>
      <c r="CD710" s="827"/>
      <c r="CE710" s="597" t="s">
        <v>36</v>
      </c>
      <c r="CF710" s="599">
        <v>0</v>
      </c>
      <c r="CG710" s="599">
        <v>1</v>
      </c>
      <c r="CH710" s="599">
        <v>5</v>
      </c>
      <c r="CI710" s="599">
        <v>3</v>
      </c>
      <c r="CJ710" s="599">
        <v>18</v>
      </c>
      <c r="CK710" s="599">
        <v>36</v>
      </c>
      <c r="CL710" s="599">
        <v>73</v>
      </c>
      <c r="CM710" s="599">
        <v>128</v>
      </c>
      <c r="CN710" s="599">
        <v>70</v>
      </c>
      <c r="CO710" s="592"/>
      <c r="CP710"/>
      <c r="CQ710" s="827"/>
      <c r="CR710" s="597" t="s">
        <v>36</v>
      </c>
      <c r="CS710" s="599">
        <v>0</v>
      </c>
      <c r="CT710" s="599">
        <v>1</v>
      </c>
      <c r="CU710" s="599">
        <v>7</v>
      </c>
      <c r="CV710" s="599">
        <v>3</v>
      </c>
      <c r="CW710" s="599">
        <v>18</v>
      </c>
      <c r="CX710" s="599">
        <v>39</v>
      </c>
      <c r="CY710" s="599">
        <v>77</v>
      </c>
      <c r="CZ710" s="599">
        <v>130</v>
      </c>
      <c r="DA710" s="599">
        <v>70</v>
      </c>
      <c r="DB710" s="592"/>
      <c r="DC710" s="592"/>
      <c r="DD710" s="827"/>
      <c r="DE710" s="597" t="s">
        <v>36</v>
      </c>
      <c r="DF710" s="599">
        <v>0</v>
      </c>
      <c r="DG710" s="599">
        <v>1</v>
      </c>
      <c r="DH710" s="599">
        <v>2</v>
      </c>
      <c r="DI710" s="599">
        <v>1</v>
      </c>
      <c r="DJ710" s="599">
        <v>4</v>
      </c>
      <c r="DK710" s="599">
        <v>6</v>
      </c>
      <c r="DL710" s="599">
        <v>8</v>
      </c>
      <c r="DM710" s="599">
        <v>9</v>
      </c>
      <c r="DN710" s="599">
        <v>3</v>
      </c>
      <c r="DO710" s="592"/>
    </row>
    <row r="711" spans="1:119" ht="13.5" customHeight="1" x14ac:dyDescent="0.2">
      <c r="A711"/>
      <c r="B711" s="838"/>
      <c r="C711" s="592"/>
      <c r="D711" s="827"/>
      <c r="E711" s="597" t="s">
        <v>37</v>
      </c>
      <c r="F711" s="599">
        <v>3</v>
      </c>
      <c r="G711" s="599">
        <v>0</v>
      </c>
      <c r="H711" s="599">
        <v>2</v>
      </c>
      <c r="I711" s="599">
        <v>5</v>
      </c>
      <c r="J711" s="599">
        <v>25</v>
      </c>
      <c r="K711" s="599">
        <v>69</v>
      </c>
      <c r="L711" s="599">
        <v>141</v>
      </c>
      <c r="M711" s="599">
        <v>241</v>
      </c>
      <c r="N711" s="599">
        <v>144</v>
      </c>
      <c r="O711" s="604"/>
      <c r="P711" s="604"/>
      <c r="Q711" s="827"/>
      <c r="R711" s="597" t="s">
        <v>37</v>
      </c>
      <c r="S711" s="599">
        <v>1</v>
      </c>
      <c r="T711" s="599">
        <v>0</v>
      </c>
      <c r="U711" s="599">
        <v>1</v>
      </c>
      <c r="V711" s="599">
        <v>1</v>
      </c>
      <c r="W711" s="599">
        <v>12</v>
      </c>
      <c r="X711" s="599">
        <v>23</v>
      </c>
      <c r="Y711" s="599">
        <v>68</v>
      </c>
      <c r="Z711" s="599">
        <v>144</v>
      </c>
      <c r="AA711" s="599">
        <v>114</v>
      </c>
      <c r="AB711" s="604"/>
      <c r="AC711" s="604"/>
      <c r="AD711" s="827"/>
      <c r="AE711" s="597" t="s">
        <v>37</v>
      </c>
      <c r="AF711" s="599">
        <v>2</v>
      </c>
      <c r="AG711" s="599">
        <v>0</v>
      </c>
      <c r="AH711" s="599">
        <v>1</v>
      </c>
      <c r="AI711" s="599">
        <v>4</v>
      </c>
      <c r="AJ711" s="599">
        <v>13</v>
      </c>
      <c r="AK711" s="599">
        <v>46</v>
      </c>
      <c r="AL711" s="599">
        <v>73</v>
      </c>
      <c r="AM711" s="599">
        <v>97</v>
      </c>
      <c r="AN711" s="599">
        <v>30</v>
      </c>
      <c r="AO711" s="592"/>
      <c r="AP711"/>
      <c r="AQ711" s="827"/>
      <c r="AR711" s="597" t="s">
        <v>37</v>
      </c>
      <c r="AS711" s="599">
        <v>1</v>
      </c>
      <c r="AT711" s="599">
        <v>0</v>
      </c>
      <c r="AU711" s="599">
        <v>1</v>
      </c>
      <c r="AV711" s="599">
        <v>2</v>
      </c>
      <c r="AW711" s="599">
        <v>16</v>
      </c>
      <c r="AX711" s="599">
        <v>35</v>
      </c>
      <c r="AY711" s="599">
        <v>57</v>
      </c>
      <c r="AZ711" s="599">
        <v>99</v>
      </c>
      <c r="BA711" s="599">
        <v>65</v>
      </c>
      <c r="BB711" s="592"/>
      <c r="BC711" s="592"/>
      <c r="BD711" s="827"/>
      <c r="BE711" s="597" t="s">
        <v>37</v>
      </c>
      <c r="BF711" s="599">
        <v>2</v>
      </c>
      <c r="BG711" s="599">
        <v>0</v>
      </c>
      <c r="BH711" s="599">
        <v>1</v>
      </c>
      <c r="BI711" s="599">
        <v>3</v>
      </c>
      <c r="BJ711" s="599">
        <v>9</v>
      </c>
      <c r="BK711" s="599">
        <v>34</v>
      </c>
      <c r="BL711" s="599">
        <v>84</v>
      </c>
      <c r="BM711" s="599">
        <v>142</v>
      </c>
      <c r="BN711" s="599">
        <v>79</v>
      </c>
      <c r="BO711" s="592"/>
      <c r="BP711"/>
      <c r="BQ711" s="827"/>
      <c r="BR711" s="597" t="s">
        <v>37</v>
      </c>
      <c r="BS711" s="599">
        <v>1</v>
      </c>
      <c r="BT711" s="599">
        <v>0</v>
      </c>
      <c r="BU711" s="599">
        <v>0</v>
      </c>
      <c r="BV711" s="599">
        <v>0</v>
      </c>
      <c r="BW711" s="599">
        <v>5</v>
      </c>
      <c r="BX711" s="599">
        <v>11</v>
      </c>
      <c r="BY711" s="599">
        <v>11</v>
      </c>
      <c r="BZ711" s="599">
        <v>24</v>
      </c>
      <c r="CA711" s="599">
        <v>12</v>
      </c>
      <c r="CB711" s="592"/>
      <c r="CC711" s="592"/>
      <c r="CD711" s="827"/>
      <c r="CE711" s="597" t="s">
        <v>37</v>
      </c>
      <c r="CF711" s="599">
        <v>2</v>
      </c>
      <c r="CG711" s="599">
        <v>0</v>
      </c>
      <c r="CH711" s="599">
        <v>2</v>
      </c>
      <c r="CI711" s="599">
        <v>5</v>
      </c>
      <c r="CJ711" s="599">
        <v>20</v>
      </c>
      <c r="CK711" s="599">
        <v>58</v>
      </c>
      <c r="CL711" s="599">
        <v>130</v>
      </c>
      <c r="CM711" s="599">
        <v>217</v>
      </c>
      <c r="CN711" s="599">
        <v>132</v>
      </c>
      <c r="CO711" s="592"/>
      <c r="CP711"/>
      <c r="CQ711" s="827"/>
      <c r="CR711" s="597" t="s">
        <v>37</v>
      </c>
      <c r="CS711" s="599">
        <v>1</v>
      </c>
      <c r="CT711" s="599">
        <v>0</v>
      </c>
      <c r="CU711" s="599">
        <v>2</v>
      </c>
      <c r="CV711" s="599">
        <v>5</v>
      </c>
      <c r="CW711" s="599">
        <v>21</v>
      </c>
      <c r="CX711" s="599">
        <v>63</v>
      </c>
      <c r="CY711" s="599">
        <v>126</v>
      </c>
      <c r="CZ711" s="599">
        <v>219</v>
      </c>
      <c r="DA711" s="599">
        <v>132</v>
      </c>
      <c r="DB711" s="592"/>
      <c r="DC711" s="592"/>
      <c r="DD711" s="827"/>
      <c r="DE711" s="597" t="s">
        <v>37</v>
      </c>
      <c r="DF711" s="599">
        <v>2</v>
      </c>
      <c r="DG711" s="599">
        <v>0</v>
      </c>
      <c r="DH711" s="599">
        <v>0</v>
      </c>
      <c r="DI711" s="599">
        <v>0</v>
      </c>
      <c r="DJ711" s="599">
        <v>4</v>
      </c>
      <c r="DK711" s="599">
        <v>6</v>
      </c>
      <c r="DL711" s="599">
        <v>15</v>
      </c>
      <c r="DM711" s="599">
        <v>22</v>
      </c>
      <c r="DN711" s="599">
        <v>12</v>
      </c>
      <c r="DO711" s="592"/>
    </row>
    <row r="712" spans="1:119" ht="13.5" customHeight="1" x14ac:dyDescent="0.2">
      <c r="A712"/>
      <c r="B712" s="838"/>
      <c r="C712" s="592"/>
      <c r="D712" s="827"/>
      <c r="E712" s="597" t="s">
        <v>38</v>
      </c>
      <c r="F712" s="599">
        <v>3</v>
      </c>
      <c r="G712" s="599">
        <v>1</v>
      </c>
      <c r="H712" s="599">
        <v>3</v>
      </c>
      <c r="I712" s="599">
        <v>9</v>
      </c>
      <c r="J712" s="599">
        <v>28</v>
      </c>
      <c r="K712" s="599">
        <v>44</v>
      </c>
      <c r="L712" s="599">
        <v>152</v>
      </c>
      <c r="M712" s="599">
        <v>264</v>
      </c>
      <c r="N712" s="599">
        <v>192</v>
      </c>
      <c r="O712" s="604"/>
      <c r="P712" s="604"/>
      <c r="Q712" s="827"/>
      <c r="R712" s="597" t="s">
        <v>38</v>
      </c>
      <c r="S712" s="599">
        <v>1</v>
      </c>
      <c r="T712" s="599">
        <v>1</v>
      </c>
      <c r="U712" s="599">
        <v>2</v>
      </c>
      <c r="V712" s="599">
        <v>5</v>
      </c>
      <c r="W712" s="599">
        <v>7</v>
      </c>
      <c r="X712" s="599">
        <v>20</v>
      </c>
      <c r="Y712" s="599">
        <v>77</v>
      </c>
      <c r="Z712" s="599">
        <v>150</v>
      </c>
      <c r="AA712" s="599">
        <v>126</v>
      </c>
      <c r="AB712" s="604"/>
      <c r="AC712" s="604"/>
      <c r="AD712" s="827"/>
      <c r="AE712" s="597" t="s">
        <v>38</v>
      </c>
      <c r="AF712" s="599">
        <v>2</v>
      </c>
      <c r="AG712" s="599">
        <v>0</v>
      </c>
      <c r="AH712" s="599">
        <v>1</v>
      </c>
      <c r="AI712" s="599">
        <v>4</v>
      </c>
      <c r="AJ712" s="599">
        <v>21</v>
      </c>
      <c r="AK712" s="599">
        <v>24</v>
      </c>
      <c r="AL712" s="599">
        <v>75</v>
      </c>
      <c r="AM712" s="599">
        <v>114</v>
      </c>
      <c r="AN712" s="599">
        <v>66</v>
      </c>
      <c r="AO712" s="592"/>
      <c r="AP712"/>
      <c r="AQ712" s="827"/>
      <c r="AR712" s="597" t="s">
        <v>38</v>
      </c>
      <c r="AS712" s="599">
        <v>0</v>
      </c>
      <c r="AT712" s="599">
        <v>0</v>
      </c>
      <c r="AU712" s="599">
        <v>0</v>
      </c>
      <c r="AV712" s="599">
        <v>4</v>
      </c>
      <c r="AW712" s="599">
        <v>17</v>
      </c>
      <c r="AX712" s="599">
        <v>19</v>
      </c>
      <c r="AY712" s="599">
        <v>63</v>
      </c>
      <c r="AZ712" s="599">
        <v>113</v>
      </c>
      <c r="BA712" s="599">
        <v>86</v>
      </c>
      <c r="BB712" s="592"/>
      <c r="BC712" s="592"/>
      <c r="BD712" s="827"/>
      <c r="BE712" s="597" t="s">
        <v>38</v>
      </c>
      <c r="BF712" s="599">
        <v>3</v>
      </c>
      <c r="BG712" s="599">
        <v>1</v>
      </c>
      <c r="BH712" s="599">
        <v>3</v>
      </c>
      <c r="BI712" s="599">
        <v>5</v>
      </c>
      <c r="BJ712" s="599">
        <v>11</v>
      </c>
      <c r="BK712" s="599">
        <v>25</v>
      </c>
      <c r="BL712" s="599">
        <v>89</v>
      </c>
      <c r="BM712" s="599">
        <v>151</v>
      </c>
      <c r="BN712" s="599">
        <v>106</v>
      </c>
      <c r="BO712" s="592"/>
      <c r="BP712"/>
      <c r="BQ712" s="827"/>
      <c r="BR712" s="597" t="s">
        <v>38</v>
      </c>
      <c r="BS712" s="599">
        <v>0</v>
      </c>
      <c r="BT712" s="599">
        <v>0</v>
      </c>
      <c r="BU712" s="599">
        <v>0</v>
      </c>
      <c r="BV712" s="599">
        <v>0</v>
      </c>
      <c r="BW712" s="599">
        <v>4</v>
      </c>
      <c r="BX712" s="599">
        <v>3</v>
      </c>
      <c r="BY712" s="599">
        <v>14</v>
      </c>
      <c r="BZ712" s="599">
        <v>16</v>
      </c>
      <c r="CA712" s="599">
        <v>12</v>
      </c>
      <c r="CB712" s="592"/>
      <c r="CC712" s="592"/>
      <c r="CD712" s="827"/>
      <c r="CE712" s="597" t="s">
        <v>38</v>
      </c>
      <c r="CF712" s="599">
        <v>3</v>
      </c>
      <c r="CG712" s="599">
        <v>1</v>
      </c>
      <c r="CH712" s="599">
        <v>3</v>
      </c>
      <c r="CI712" s="599">
        <v>9</v>
      </c>
      <c r="CJ712" s="599">
        <v>24</v>
      </c>
      <c r="CK712" s="599">
        <v>41</v>
      </c>
      <c r="CL712" s="599">
        <v>138</v>
      </c>
      <c r="CM712" s="599">
        <v>248</v>
      </c>
      <c r="CN712" s="599">
        <v>180</v>
      </c>
      <c r="CO712" s="592"/>
      <c r="CP712"/>
      <c r="CQ712" s="827"/>
      <c r="CR712" s="597" t="s">
        <v>38</v>
      </c>
      <c r="CS712" s="599">
        <v>3</v>
      </c>
      <c r="CT712" s="599">
        <v>1</v>
      </c>
      <c r="CU712" s="599">
        <v>2</v>
      </c>
      <c r="CV712" s="599">
        <v>7</v>
      </c>
      <c r="CW712" s="599">
        <v>22</v>
      </c>
      <c r="CX712" s="599">
        <v>36</v>
      </c>
      <c r="CY712" s="599">
        <v>125</v>
      </c>
      <c r="CZ712" s="599">
        <v>227</v>
      </c>
      <c r="DA712" s="599">
        <v>176</v>
      </c>
      <c r="DB712" s="592"/>
      <c r="DC712" s="592"/>
      <c r="DD712" s="827"/>
      <c r="DE712" s="597" t="s">
        <v>38</v>
      </c>
      <c r="DF712" s="599">
        <v>0</v>
      </c>
      <c r="DG712" s="599">
        <v>0</v>
      </c>
      <c r="DH712" s="599">
        <v>1</v>
      </c>
      <c r="DI712" s="599">
        <v>2</v>
      </c>
      <c r="DJ712" s="599">
        <v>6</v>
      </c>
      <c r="DK712" s="599">
        <v>8</v>
      </c>
      <c r="DL712" s="599">
        <v>27</v>
      </c>
      <c r="DM712" s="599">
        <v>37</v>
      </c>
      <c r="DN712" s="599">
        <v>16</v>
      </c>
      <c r="DO712" s="592"/>
    </row>
    <row r="713" spans="1:119" ht="13.5" customHeight="1" x14ac:dyDescent="0.2">
      <c r="A713"/>
      <c r="B713" s="838"/>
      <c r="C713" s="592"/>
      <c r="D713" s="827"/>
      <c r="E713" s="597" t="s">
        <v>39</v>
      </c>
      <c r="F713" s="599">
        <v>0</v>
      </c>
      <c r="G713" s="599">
        <v>0</v>
      </c>
      <c r="H713" s="599">
        <v>2</v>
      </c>
      <c r="I713" s="599">
        <v>7</v>
      </c>
      <c r="J713" s="599">
        <v>6</v>
      </c>
      <c r="K713" s="599">
        <v>40</v>
      </c>
      <c r="L713" s="599">
        <v>132</v>
      </c>
      <c r="M713" s="599">
        <v>206</v>
      </c>
      <c r="N713" s="599">
        <v>181</v>
      </c>
      <c r="O713" s="604"/>
      <c r="P713" s="604"/>
      <c r="Q713" s="827"/>
      <c r="R713" s="597" t="s">
        <v>39</v>
      </c>
      <c r="S713" s="599">
        <v>0</v>
      </c>
      <c r="T713" s="599">
        <v>0</v>
      </c>
      <c r="U713" s="599">
        <v>0</v>
      </c>
      <c r="V713" s="599">
        <v>1</v>
      </c>
      <c r="W713" s="599">
        <v>3</v>
      </c>
      <c r="X713" s="599">
        <v>19</v>
      </c>
      <c r="Y713" s="599">
        <v>57</v>
      </c>
      <c r="Z713" s="599">
        <v>106</v>
      </c>
      <c r="AA713" s="599">
        <v>106</v>
      </c>
      <c r="AB713" s="604"/>
      <c r="AC713" s="604"/>
      <c r="AD713" s="827"/>
      <c r="AE713" s="597" t="s">
        <v>39</v>
      </c>
      <c r="AF713" s="599">
        <v>0</v>
      </c>
      <c r="AG713" s="599">
        <v>0</v>
      </c>
      <c r="AH713" s="599">
        <v>2</v>
      </c>
      <c r="AI713" s="599">
        <v>6</v>
      </c>
      <c r="AJ713" s="599">
        <v>3</v>
      </c>
      <c r="AK713" s="599">
        <v>21</v>
      </c>
      <c r="AL713" s="599">
        <v>75</v>
      </c>
      <c r="AM713" s="599">
        <v>100</v>
      </c>
      <c r="AN713" s="599">
        <v>75</v>
      </c>
      <c r="AO713" s="592"/>
      <c r="AP713"/>
      <c r="AQ713" s="827"/>
      <c r="AR713" s="597" t="s">
        <v>39</v>
      </c>
      <c r="AS713" s="599">
        <v>0</v>
      </c>
      <c r="AT713" s="599">
        <v>0</v>
      </c>
      <c r="AU713" s="599">
        <v>1</v>
      </c>
      <c r="AV713" s="599">
        <v>2</v>
      </c>
      <c r="AW713" s="599">
        <v>2</v>
      </c>
      <c r="AX713" s="599">
        <v>12</v>
      </c>
      <c r="AY713" s="599">
        <v>44</v>
      </c>
      <c r="AZ713" s="599">
        <v>76</v>
      </c>
      <c r="BA713" s="599">
        <v>70</v>
      </c>
      <c r="BB713" s="592"/>
      <c r="BC713" s="592"/>
      <c r="BD713" s="827"/>
      <c r="BE713" s="597" t="s">
        <v>39</v>
      </c>
      <c r="BF713" s="599">
        <v>0</v>
      </c>
      <c r="BG713" s="599">
        <v>0</v>
      </c>
      <c r="BH713" s="599">
        <v>1</v>
      </c>
      <c r="BI713" s="599">
        <v>5</v>
      </c>
      <c r="BJ713" s="599">
        <v>4</v>
      </c>
      <c r="BK713" s="599">
        <v>28</v>
      </c>
      <c r="BL713" s="599">
        <v>88</v>
      </c>
      <c r="BM713" s="599">
        <v>130</v>
      </c>
      <c r="BN713" s="599">
        <v>111</v>
      </c>
      <c r="BO713" s="592"/>
      <c r="BP713"/>
      <c r="BQ713" s="827"/>
      <c r="BR713" s="597" t="s">
        <v>39</v>
      </c>
      <c r="BS713" s="599">
        <v>0</v>
      </c>
      <c r="BT713" s="599">
        <v>0</v>
      </c>
      <c r="BU713" s="599">
        <v>0</v>
      </c>
      <c r="BV713" s="599">
        <v>0</v>
      </c>
      <c r="BW713" s="599">
        <v>0</v>
      </c>
      <c r="BX713" s="599">
        <v>0</v>
      </c>
      <c r="BY713" s="599">
        <v>7</v>
      </c>
      <c r="BZ713" s="599">
        <v>8</v>
      </c>
      <c r="CA713" s="599">
        <v>3</v>
      </c>
      <c r="CB713" s="592"/>
      <c r="CC713" s="592"/>
      <c r="CD713" s="827"/>
      <c r="CE713" s="597" t="s">
        <v>39</v>
      </c>
      <c r="CF713" s="599">
        <v>0</v>
      </c>
      <c r="CG713" s="599">
        <v>0</v>
      </c>
      <c r="CH713" s="599">
        <v>2</v>
      </c>
      <c r="CI713" s="599">
        <v>7</v>
      </c>
      <c r="CJ713" s="599">
        <v>6</v>
      </c>
      <c r="CK713" s="599">
        <v>40</v>
      </c>
      <c r="CL713" s="599">
        <v>125</v>
      </c>
      <c r="CM713" s="599">
        <v>198</v>
      </c>
      <c r="CN713" s="599">
        <v>178</v>
      </c>
      <c r="CO713" s="592"/>
      <c r="CP713"/>
      <c r="CQ713" s="827"/>
      <c r="CR713" s="597" t="s">
        <v>39</v>
      </c>
      <c r="CS713" s="599">
        <v>0</v>
      </c>
      <c r="CT713" s="599">
        <v>0</v>
      </c>
      <c r="CU713" s="599">
        <v>1</v>
      </c>
      <c r="CV713" s="599">
        <v>3</v>
      </c>
      <c r="CW713" s="599">
        <v>3</v>
      </c>
      <c r="CX713" s="599">
        <v>35</v>
      </c>
      <c r="CY713" s="599">
        <v>112</v>
      </c>
      <c r="CZ713" s="599">
        <v>182</v>
      </c>
      <c r="DA713" s="599">
        <v>162</v>
      </c>
      <c r="DB713" s="592"/>
      <c r="DC713" s="592"/>
      <c r="DD713" s="827"/>
      <c r="DE713" s="597" t="s">
        <v>39</v>
      </c>
      <c r="DF713" s="599">
        <v>0</v>
      </c>
      <c r="DG713" s="599">
        <v>0</v>
      </c>
      <c r="DH713" s="599">
        <v>1</v>
      </c>
      <c r="DI713" s="599">
        <v>4</v>
      </c>
      <c r="DJ713" s="599">
        <v>3</v>
      </c>
      <c r="DK713" s="599">
        <v>5</v>
      </c>
      <c r="DL713" s="599">
        <v>20</v>
      </c>
      <c r="DM713" s="599">
        <v>24</v>
      </c>
      <c r="DN713" s="599">
        <v>19</v>
      </c>
      <c r="DO713" s="592"/>
    </row>
    <row r="714" spans="1:119" ht="13.5" customHeight="1" x14ac:dyDescent="0.2">
      <c r="A714"/>
      <c r="B714" s="838"/>
      <c r="C714" s="592"/>
      <c r="D714" s="827"/>
      <c r="E714" s="597" t="s">
        <v>40</v>
      </c>
      <c r="F714" s="599">
        <v>0</v>
      </c>
      <c r="G714" s="599">
        <v>2</v>
      </c>
      <c r="H714" s="599">
        <v>0</v>
      </c>
      <c r="I714" s="599">
        <v>2</v>
      </c>
      <c r="J714" s="599">
        <v>3</v>
      </c>
      <c r="K714" s="599">
        <v>24</v>
      </c>
      <c r="L714" s="599">
        <v>84</v>
      </c>
      <c r="M714" s="599">
        <v>148</v>
      </c>
      <c r="N714" s="599">
        <v>130</v>
      </c>
      <c r="O714" s="604"/>
      <c r="P714" s="604"/>
      <c r="Q714" s="827"/>
      <c r="R714" s="597" t="s">
        <v>40</v>
      </c>
      <c r="S714" s="599">
        <v>0</v>
      </c>
      <c r="T714" s="599">
        <v>1</v>
      </c>
      <c r="U714" s="599">
        <v>0</v>
      </c>
      <c r="V714" s="599">
        <v>0</v>
      </c>
      <c r="W714" s="599">
        <v>1</v>
      </c>
      <c r="X714" s="599">
        <v>13</v>
      </c>
      <c r="Y714" s="599">
        <v>38</v>
      </c>
      <c r="Z714" s="599">
        <v>65</v>
      </c>
      <c r="AA714" s="599">
        <v>81</v>
      </c>
      <c r="AB714" s="604"/>
      <c r="AC714" s="604"/>
      <c r="AD714" s="827"/>
      <c r="AE714" s="597" t="s">
        <v>40</v>
      </c>
      <c r="AF714" s="599">
        <v>0</v>
      </c>
      <c r="AG714" s="599">
        <v>1</v>
      </c>
      <c r="AH714" s="599">
        <v>0</v>
      </c>
      <c r="AI714" s="599">
        <v>2</v>
      </c>
      <c r="AJ714" s="599">
        <v>2</v>
      </c>
      <c r="AK714" s="599">
        <v>11</v>
      </c>
      <c r="AL714" s="599">
        <v>46</v>
      </c>
      <c r="AM714" s="599">
        <v>83</v>
      </c>
      <c r="AN714" s="599">
        <v>49</v>
      </c>
      <c r="AO714" s="592"/>
      <c r="AP714"/>
      <c r="AQ714" s="827"/>
      <c r="AR714" s="597" t="s">
        <v>40</v>
      </c>
      <c r="AS714" s="599">
        <v>0</v>
      </c>
      <c r="AT714" s="599">
        <v>1</v>
      </c>
      <c r="AU714" s="599">
        <v>0</v>
      </c>
      <c r="AV714" s="599">
        <v>1</v>
      </c>
      <c r="AW714" s="599">
        <v>2</v>
      </c>
      <c r="AX714" s="599">
        <v>7</v>
      </c>
      <c r="AY714" s="599">
        <v>16</v>
      </c>
      <c r="AZ714" s="599">
        <v>33</v>
      </c>
      <c r="BA714" s="599">
        <v>43</v>
      </c>
      <c r="BB714" s="592"/>
      <c r="BC714" s="592"/>
      <c r="BD714" s="827"/>
      <c r="BE714" s="597" t="s">
        <v>40</v>
      </c>
      <c r="BF714" s="599">
        <v>0</v>
      </c>
      <c r="BG714" s="599">
        <v>1</v>
      </c>
      <c r="BH714" s="599">
        <v>0</v>
      </c>
      <c r="BI714" s="599">
        <v>1</v>
      </c>
      <c r="BJ714" s="599">
        <v>1</v>
      </c>
      <c r="BK714" s="599">
        <v>17</v>
      </c>
      <c r="BL714" s="599">
        <v>68</v>
      </c>
      <c r="BM714" s="599">
        <v>115</v>
      </c>
      <c r="BN714" s="599">
        <v>87</v>
      </c>
      <c r="BO714" s="592"/>
      <c r="BP714"/>
      <c r="BQ714" s="827"/>
      <c r="BR714" s="597" t="s">
        <v>40</v>
      </c>
      <c r="BS714" s="599">
        <v>0</v>
      </c>
      <c r="BT714" s="599">
        <v>0</v>
      </c>
      <c r="BU714" s="599">
        <v>0</v>
      </c>
      <c r="BV714" s="599">
        <v>0</v>
      </c>
      <c r="BW714" s="599">
        <v>0</v>
      </c>
      <c r="BX714" s="599">
        <v>1</v>
      </c>
      <c r="BY714" s="599">
        <v>2</v>
      </c>
      <c r="BZ714" s="599">
        <v>3</v>
      </c>
      <c r="CA714" s="599">
        <v>3</v>
      </c>
      <c r="CB714" s="592"/>
      <c r="CC714" s="592"/>
      <c r="CD714" s="827"/>
      <c r="CE714" s="597" t="s">
        <v>40</v>
      </c>
      <c r="CF714" s="599">
        <v>0</v>
      </c>
      <c r="CG714" s="599">
        <v>2</v>
      </c>
      <c r="CH714" s="599">
        <v>0</v>
      </c>
      <c r="CI714" s="599">
        <v>2</v>
      </c>
      <c r="CJ714" s="599">
        <v>3</v>
      </c>
      <c r="CK714" s="599">
        <v>23</v>
      </c>
      <c r="CL714" s="599">
        <v>82</v>
      </c>
      <c r="CM714" s="599">
        <v>145</v>
      </c>
      <c r="CN714" s="599">
        <v>127</v>
      </c>
      <c r="CO714" s="592"/>
      <c r="CP714"/>
      <c r="CQ714" s="827"/>
      <c r="CR714" s="597" t="s">
        <v>40</v>
      </c>
      <c r="CS714" s="599">
        <v>0</v>
      </c>
      <c r="CT714" s="599">
        <v>2</v>
      </c>
      <c r="CU714" s="599">
        <v>0</v>
      </c>
      <c r="CV714" s="599">
        <v>1</v>
      </c>
      <c r="CW714" s="599">
        <v>2</v>
      </c>
      <c r="CX714" s="599">
        <v>14</v>
      </c>
      <c r="CY714" s="599">
        <v>55</v>
      </c>
      <c r="CZ714" s="599">
        <v>122</v>
      </c>
      <c r="DA714" s="599">
        <v>114</v>
      </c>
      <c r="DB714" s="592"/>
      <c r="DC714" s="592"/>
      <c r="DD714" s="827"/>
      <c r="DE714" s="597" t="s">
        <v>40</v>
      </c>
      <c r="DF714" s="599">
        <v>0</v>
      </c>
      <c r="DG714" s="599">
        <v>0</v>
      </c>
      <c r="DH714" s="599">
        <v>0</v>
      </c>
      <c r="DI714" s="599">
        <v>1</v>
      </c>
      <c r="DJ714" s="599">
        <v>1</v>
      </c>
      <c r="DK714" s="599">
        <v>10</v>
      </c>
      <c r="DL714" s="599">
        <v>29</v>
      </c>
      <c r="DM714" s="599">
        <v>26</v>
      </c>
      <c r="DN714" s="599">
        <v>16</v>
      </c>
      <c r="DO714" s="592"/>
    </row>
    <row r="715" spans="1:119" ht="13.5" customHeight="1" x14ac:dyDescent="0.2">
      <c r="A715"/>
      <c r="B715" s="838"/>
      <c r="C715" s="592"/>
      <c r="D715" s="828"/>
      <c r="E715" s="597" t="s">
        <v>41</v>
      </c>
      <c r="F715" s="599">
        <v>0</v>
      </c>
      <c r="G715" s="599">
        <v>0</v>
      </c>
      <c r="H715" s="599">
        <v>0</v>
      </c>
      <c r="I715" s="599">
        <v>0</v>
      </c>
      <c r="J715" s="599">
        <v>1</v>
      </c>
      <c r="K715" s="599">
        <v>7</v>
      </c>
      <c r="L715" s="599">
        <v>12</v>
      </c>
      <c r="M715" s="599">
        <v>30</v>
      </c>
      <c r="N715" s="599">
        <v>37</v>
      </c>
      <c r="O715" s="604"/>
      <c r="P715" s="604"/>
      <c r="Q715" s="828"/>
      <c r="R715" s="597" t="s">
        <v>41</v>
      </c>
      <c r="S715" s="599">
        <v>0</v>
      </c>
      <c r="T715" s="599">
        <v>0</v>
      </c>
      <c r="U715" s="599">
        <v>0</v>
      </c>
      <c r="V715" s="599">
        <v>0</v>
      </c>
      <c r="W715" s="599">
        <v>1</v>
      </c>
      <c r="X715" s="599">
        <v>2</v>
      </c>
      <c r="Y715" s="599">
        <v>7</v>
      </c>
      <c r="Z715" s="599">
        <v>17</v>
      </c>
      <c r="AA715" s="599">
        <v>24</v>
      </c>
      <c r="AB715" s="604"/>
      <c r="AC715" s="604"/>
      <c r="AD715" s="828"/>
      <c r="AE715" s="597" t="s">
        <v>41</v>
      </c>
      <c r="AF715" s="599">
        <v>0</v>
      </c>
      <c r="AG715" s="599">
        <v>0</v>
      </c>
      <c r="AH715" s="599">
        <v>0</v>
      </c>
      <c r="AI715" s="599">
        <v>0</v>
      </c>
      <c r="AJ715" s="599">
        <v>0</v>
      </c>
      <c r="AK715" s="599">
        <v>5</v>
      </c>
      <c r="AL715" s="599">
        <v>5</v>
      </c>
      <c r="AM715" s="599">
        <v>13</v>
      </c>
      <c r="AN715" s="599">
        <v>13</v>
      </c>
      <c r="AO715" s="592"/>
      <c r="AP715"/>
      <c r="AQ715" s="828"/>
      <c r="AR715" s="597" t="s">
        <v>41</v>
      </c>
      <c r="AS715" s="599">
        <v>0</v>
      </c>
      <c r="AT715" s="599">
        <v>0</v>
      </c>
      <c r="AU715" s="599">
        <v>0</v>
      </c>
      <c r="AV715" s="599">
        <v>0</v>
      </c>
      <c r="AW715" s="599">
        <v>1</v>
      </c>
      <c r="AX715" s="599">
        <v>0</v>
      </c>
      <c r="AY715" s="599">
        <v>4</v>
      </c>
      <c r="AZ715" s="599">
        <v>6</v>
      </c>
      <c r="BA715" s="599">
        <v>10</v>
      </c>
      <c r="BB715" s="592"/>
      <c r="BC715" s="592"/>
      <c r="BD715" s="828"/>
      <c r="BE715" s="597" t="s">
        <v>41</v>
      </c>
      <c r="BF715" s="599">
        <v>0</v>
      </c>
      <c r="BG715" s="599">
        <v>0</v>
      </c>
      <c r="BH715" s="599">
        <v>0</v>
      </c>
      <c r="BI715" s="599">
        <v>0</v>
      </c>
      <c r="BJ715" s="599">
        <v>0</v>
      </c>
      <c r="BK715" s="599">
        <v>7</v>
      </c>
      <c r="BL715" s="599">
        <v>8</v>
      </c>
      <c r="BM715" s="599">
        <v>24</v>
      </c>
      <c r="BN715" s="599">
        <v>27</v>
      </c>
      <c r="BO715" s="592"/>
      <c r="BP715"/>
      <c r="BQ715" s="828"/>
      <c r="BR715" s="597" t="s">
        <v>41</v>
      </c>
      <c r="BS715" s="599">
        <v>0</v>
      </c>
      <c r="BT715" s="599">
        <v>0</v>
      </c>
      <c r="BU715" s="599">
        <v>0</v>
      </c>
      <c r="BV715" s="599">
        <v>0</v>
      </c>
      <c r="BW715" s="599">
        <v>0</v>
      </c>
      <c r="BX715" s="599">
        <v>0</v>
      </c>
      <c r="BY715" s="599">
        <v>0</v>
      </c>
      <c r="BZ715" s="599">
        <v>0</v>
      </c>
      <c r="CA715" s="599">
        <v>1</v>
      </c>
      <c r="CB715" s="592"/>
      <c r="CC715" s="592"/>
      <c r="CD715" s="828"/>
      <c r="CE715" s="597" t="s">
        <v>41</v>
      </c>
      <c r="CF715" s="599">
        <v>0</v>
      </c>
      <c r="CG715" s="599">
        <v>0</v>
      </c>
      <c r="CH715" s="599">
        <v>0</v>
      </c>
      <c r="CI715" s="599">
        <v>0</v>
      </c>
      <c r="CJ715" s="599">
        <v>1</v>
      </c>
      <c r="CK715" s="599">
        <v>7</v>
      </c>
      <c r="CL715" s="599">
        <v>12</v>
      </c>
      <c r="CM715" s="599">
        <v>30</v>
      </c>
      <c r="CN715" s="599">
        <v>36</v>
      </c>
      <c r="CO715" s="592"/>
      <c r="CP715"/>
      <c r="CQ715" s="828"/>
      <c r="CR715" s="597" t="s">
        <v>41</v>
      </c>
      <c r="CS715" s="599">
        <v>0</v>
      </c>
      <c r="CT715" s="599">
        <v>0</v>
      </c>
      <c r="CU715" s="599">
        <v>0</v>
      </c>
      <c r="CV715" s="599">
        <v>0</v>
      </c>
      <c r="CW715" s="599">
        <v>1</v>
      </c>
      <c r="CX715" s="599">
        <v>6</v>
      </c>
      <c r="CY715" s="599">
        <v>12</v>
      </c>
      <c r="CZ715" s="599">
        <v>22</v>
      </c>
      <c r="DA715" s="599">
        <v>26</v>
      </c>
      <c r="DB715" s="592"/>
      <c r="DC715" s="592"/>
      <c r="DD715" s="828"/>
      <c r="DE715" s="597" t="s">
        <v>41</v>
      </c>
      <c r="DF715" s="599">
        <v>0</v>
      </c>
      <c r="DG715" s="599">
        <v>0</v>
      </c>
      <c r="DH715" s="599">
        <v>0</v>
      </c>
      <c r="DI715" s="599">
        <v>0</v>
      </c>
      <c r="DJ715" s="599">
        <v>0</v>
      </c>
      <c r="DK715" s="599">
        <v>1</v>
      </c>
      <c r="DL715" s="599">
        <v>0</v>
      </c>
      <c r="DM715" s="599">
        <v>8</v>
      </c>
      <c r="DN715" s="599">
        <v>11</v>
      </c>
      <c r="DO715" s="592"/>
    </row>
    <row r="716" spans="1:119" ht="13.5" customHeight="1" x14ac:dyDescent="0.2">
      <c r="A716"/>
      <c r="B716" s="324"/>
      <c r="C716" s="592"/>
      <c r="D716" s="604"/>
      <c r="E716" s="604"/>
      <c r="F716" s="604"/>
      <c r="G716" s="604"/>
      <c r="H716" s="604"/>
      <c r="I716" s="604"/>
      <c r="J716" s="604"/>
      <c r="K716" s="604"/>
      <c r="L716" s="604"/>
      <c r="M716" s="604"/>
      <c r="N716" s="604"/>
      <c r="O716" s="604"/>
      <c r="P716" s="604"/>
      <c r="Q716" s="604"/>
      <c r="R716" s="604"/>
      <c r="S716" s="604"/>
      <c r="T716" s="604"/>
      <c r="U716" s="604"/>
      <c r="V716" s="604"/>
      <c r="W716" s="604"/>
      <c r="X716" s="604"/>
      <c r="Y716" s="604"/>
      <c r="Z716" s="604"/>
      <c r="AA716" s="604"/>
      <c r="AB716" s="604"/>
      <c r="AC716" s="604"/>
      <c r="AD716" s="604"/>
      <c r="AE716" s="604"/>
      <c r="AF716" s="604"/>
      <c r="AG716" s="604"/>
      <c r="AH716" s="604"/>
      <c r="AI716" s="604"/>
      <c r="AJ716" s="604"/>
      <c r="AK716" s="604"/>
      <c r="AL716" s="604"/>
      <c r="AM716" s="604"/>
      <c r="AN716" s="604"/>
      <c r="AO716" s="592"/>
      <c r="AP716"/>
      <c r="AQ716" s="592"/>
      <c r="AR716" s="592"/>
      <c r="AS716" s="592"/>
      <c r="AT716" s="592"/>
      <c r="AU716" s="592"/>
      <c r="AV716" s="592"/>
      <c r="AW716" s="592"/>
      <c r="AX716" s="592"/>
      <c r="AY716" s="592"/>
      <c r="AZ716" s="592"/>
      <c r="BA716" s="592"/>
      <c r="BB716" s="592"/>
      <c r="BC716" s="592"/>
      <c r="BD716" s="592"/>
      <c r="BE716" s="592"/>
      <c r="BF716" s="592"/>
      <c r="BG716" s="592"/>
      <c r="BH716" s="592"/>
      <c r="BI716" s="592"/>
      <c r="BJ716" s="592"/>
      <c r="BK716" s="592"/>
      <c r="BL716" s="592"/>
      <c r="BM716" s="592"/>
      <c r="BN716" s="592"/>
      <c r="BO716" s="592"/>
      <c r="BP716"/>
      <c r="BQ716" s="592"/>
      <c r="BR716" s="592"/>
      <c r="BS716" s="592"/>
      <c r="BT716" s="592"/>
      <c r="BU716" s="592"/>
      <c r="BV716" s="592"/>
      <c r="BW716" s="592"/>
      <c r="BX716" s="592"/>
      <c r="BY716" s="592"/>
      <c r="BZ716" s="592"/>
      <c r="CA716" s="592"/>
      <c r="CB716" s="592"/>
      <c r="CC716" s="592"/>
      <c r="CD716" s="592"/>
      <c r="CE716" s="592"/>
      <c r="CF716" s="592"/>
      <c r="CG716" s="592"/>
      <c r="CH716" s="592"/>
      <c r="CI716" s="592"/>
      <c r="CJ716" s="592"/>
      <c r="CK716" s="592"/>
      <c r="CL716" s="592"/>
      <c r="CM716" s="592"/>
      <c r="CN716" s="592"/>
      <c r="CO716" s="592"/>
      <c r="CP716"/>
      <c r="CQ716" s="592"/>
      <c r="CR716" s="592"/>
      <c r="CS716" s="592"/>
      <c r="CT716" s="592"/>
      <c r="CU716" s="592"/>
      <c r="CV716" s="592"/>
      <c r="CW716" s="592"/>
      <c r="CX716" s="592"/>
      <c r="CY716" s="592"/>
      <c r="CZ716" s="592"/>
      <c r="DA716" s="592"/>
      <c r="DB716" s="592"/>
      <c r="DC716" s="592"/>
      <c r="DD716" s="592"/>
      <c r="DE716" s="592"/>
      <c r="DF716" s="592"/>
      <c r="DG716" s="592"/>
      <c r="DH716" s="592"/>
      <c r="DI716" s="592"/>
      <c r="DJ716" s="592"/>
      <c r="DK716" s="592"/>
      <c r="DL716" s="592"/>
      <c r="DM716" s="592"/>
      <c r="DN716" s="592"/>
      <c r="DO716" s="592"/>
    </row>
    <row r="717" spans="1:119" ht="13.5" customHeight="1" x14ac:dyDescent="0.3">
      <c r="A717"/>
      <c r="B717" s="324"/>
      <c r="C717" s="592"/>
      <c r="D717" s="829" t="s">
        <v>246</v>
      </c>
      <c r="E717" s="829"/>
      <c r="F717" s="595"/>
      <c r="G717" s="595"/>
      <c r="H717" s="595"/>
      <c r="I717" s="595"/>
      <c r="J717" s="595"/>
      <c r="K717" s="595"/>
      <c r="L717" s="595"/>
      <c r="M717" s="595"/>
      <c r="N717" s="595"/>
      <c r="O717" s="604"/>
      <c r="P717" s="604"/>
      <c r="Q717" s="829" t="s">
        <v>246</v>
      </c>
      <c r="R717" s="829"/>
      <c r="S717" s="595"/>
      <c r="T717" s="595"/>
      <c r="U717" s="595"/>
      <c r="V717" s="595"/>
      <c r="W717" s="595"/>
      <c r="X717" s="595"/>
      <c r="Y717" s="595"/>
      <c r="Z717" s="595"/>
      <c r="AA717" s="595"/>
      <c r="AB717" s="604"/>
      <c r="AC717" s="604"/>
      <c r="AD717" s="829" t="s">
        <v>246</v>
      </c>
      <c r="AE717" s="829"/>
      <c r="AF717" s="595"/>
      <c r="AG717" s="595"/>
      <c r="AH717" s="595"/>
      <c r="AI717" s="595"/>
      <c r="AJ717" s="595"/>
      <c r="AK717" s="595"/>
      <c r="AL717" s="595"/>
      <c r="AM717" s="595"/>
      <c r="AN717" s="595"/>
      <c r="AO717" s="592"/>
      <c r="AP717"/>
      <c r="AQ717" s="829" t="s">
        <v>246</v>
      </c>
      <c r="AR717" s="829"/>
      <c r="AS717" s="595"/>
      <c r="AT717" s="595"/>
      <c r="AU717" s="595"/>
      <c r="AV717" s="595"/>
      <c r="AW717" s="595"/>
      <c r="AX717" s="595"/>
      <c r="AY717" s="595"/>
      <c r="AZ717" s="595"/>
      <c r="BA717" s="595"/>
      <c r="BB717" s="592"/>
      <c r="BC717" s="592"/>
      <c r="BD717" s="829" t="s">
        <v>246</v>
      </c>
      <c r="BE717" s="829"/>
      <c r="BF717" s="595"/>
      <c r="BG717" s="595"/>
      <c r="BH717" s="595"/>
      <c r="BI717" s="595"/>
      <c r="BJ717" s="595"/>
      <c r="BK717" s="595"/>
      <c r="BL717" s="595"/>
      <c r="BM717" s="595"/>
      <c r="BN717" s="595"/>
      <c r="BO717" s="592"/>
      <c r="BP717"/>
      <c r="BQ717" s="829" t="s">
        <v>246</v>
      </c>
      <c r="BR717" s="829"/>
      <c r="BS717" s="595"/>
      <c r="BT717" s="595"/>
      <c r="BU717" s="595"/>
      <c r="BV717" s="595"/>
      <c r="BW717" s="595"/>
      <c r="BX717" s="595"/>
      <c r="BY717" s="595"/>
      <c r="BZ717" s="595"/>
      <c r="CA717" s="595"/>
      <c r="CB717" s="592"/>
      <c r="CC717" s="592"/>
      <c r="CD717" s="829" t="s">
        <v>246</v>
      </c>
      <c r="CE717" s="829"/>
      <c r="CF717" s="595"/>
      <c r="CG717" s="595"/>
      <c r="CH717" s="595"/>
      <c r="CI717" s="595"/>
      <c r="CJ717" s="595"/>
      <c r="CK717" s="595"/>
      <c r="CL717" s="595"/>
      <c r="CM717" s="595"/>
      <c r="CN717" s="595"/>
      <c r="CO717" s="592"/>
      <c r="CP717"/>
      <c r="CQ717" s="829" t="s">
        <v>246</v>
      </c>
      <c r="CR717" s="829"/>
      <c r="CS717" s="595"/>
      <c r="CT717" s="595"/>
      <c r="CU717" s="595"/>
      <c r="CV717" s="595"/>
      <c r="CW717" s="595"/>
      <c r="CX717" s="595"/>
      <c r="CY717" s="595"/>
      <c r="CZ717" s="595"/>
      <c r="DA717" s="595"/>
      <c r="DB717" s="592"/>
      <c r="DC717" s="592"/>
      <c r="DD717" s="829" t="s">
        <v>246</v>
      </c>
      <c r="DE717" s="829"/>
      <c r="DF717" s="595"/>
      <c r="DG717" s="595"/>
      <c r="DH717" s="595"/>
      <c r="DI717" s="595"/>
      <c r="DJ717" s="595"/>
      <c r="DK717" s="595"/>
      <c r="DL717" s="595"/>
      <c r="DM717" s="595"/>
      <c r="DN717" s="595"/>
      <c r="DO717" s="592"/>
    </row>
    <row r="718" spans="1:119" ht="13.5" customHeight="1" x14ac:dyDescent="0.2">
      <c r="A718"/>
      <c r="B718" s="324"/>
      <c r="C718" s="592"/>
      <c r="D718" s="829"/>
      <c r="E718" s="829"/>
      <c r="F718" s="832" t="s">
        <v>171</v>
      </c>
      <c r="G718" s="833"/>
      <c r="H718" s="833"/>
      <c r="I718" s="833"/>
      <c r="J718" s="833"/>
      <c r="K718" s="833"/>
      <c r="L718" s="833"/>
      <c r="M718" s="833"/>
      <c r="N718" s="834"/>
      <c r="O718" s="604"/>
      <c r="P718" s="604"/>
      <c r="Q718" s="829"/>
      <c r="R718" s="829"/>
      <c r="S718" s="832" t="s">
        <v>171</v>
      </c>
      <c r="T718" s="833"/>
      <c r="U718" s="833"/>
      <c r="V718" s="833"/>
      <c r="W718" s="833"/>
      <c r="X718" s="833"/>
      <c r="Y718" s="833"/>
      <c r="Z718" s="833"/>
      <c r="AA718" s="834"/>
      <c r="AB718" s="604"/>
      <c r="AC718" s="604"/>
      <c r="AD718" s="829"/>
      <c r="AE718" s="829"/>
      <c r="AF718" s="832" t="s">
        <v>171</v>
      </c>
      <c r="AG718" s="833"/>
      <c r="AH718" s="833"/>
      <c r="AI718" s="833"/>
      <c r="AJ718" s="833"/>
      <c r="AK718" s="833"/>
      <c r="AL718" s="833"/>
      <c r="AM718" s="833"/>
      <c r="AN718" s="834"/>
      <c r="AO718" s="592"/>
      <c r="AP718"/>
      <c r="AQ718" s="829"/>
      <c r="AR718" s="829"/>
      <c r="AS718" s="832" t="s">
        <v>171</v>
      </c>
      <c r="AT718" s="833"/>
      <c r="AU718" s="833"/>
      <c r="AV718" s="833"/>
      <c r="AW718" s="833"/>
      <c r="AX718" s="833"/>
      <c r="AY718" s="833"/>
      <c r="AZ718" s="833"/>
      <c r="BA718" s="834"/>
      <c r="BB718" s="592"/>
      <c r="BC718" s="592"/>
      <c r="BD718" s="829"/>
      <c r="BE718" s="829"/>
      <c r="BF718" s="832" t="s">
        <v>171</v>
      </c>
      <c r="BG718" s="833"/>
      <c r="BH718" s="833"/>
      <c r="BI718" s="833"/>
      <c r="BJ718" s="833"/>
      <c r="BK718" s="833"/>
      <c r="BL718" s="833"/>
      <c r="BM718" s="833"/>
      <c r="BN718" s="834"/>
      <c r="BO718" s="592"/>
      <c r="BP718"/>
      <c r="BQ718" s="829"/>
      <c r="BR718" s="829"/>
      <c r="BS718" s="832" t="s">
        <v>171</v>
      </c>
      <c r="BT718" s="833"/>
      <c r="BU718" s="833"/>
      <c r="BV718" s="833"/>
      <c r="BW718" s="833"/>
      <c r="BX718" s="833"/>
      <c r="BY718" s="833"/>
      <c r="BZ718" s="833"/>
      <c r="CA718" s="834"/>
      <c r="CB718" s="592"/>
      <c r="CC718" s="592"/>
      <c r="CD718" s="829"/>
      <c r="CE718" s="829"/>
      <c r="CF718" s="832" t="s">
        <v>171</v>
      </c>
      <c r="CG718" s="833"/>
      <c r="CH718" s="833"/>
      <c r="CI718" s="833"/>
      <c r="CJ718" s="833"/>
      <c r="CK718" s="833"/>
      <c r="CL718" s="833"/>
      <c r="CM718" s="833"/>
      <c r="CN718" s="834"/>
      <c r="CO718" s="592"/>
      <c r="CP718"/>
      <c r="CQ718" s="829"/>
      <c r="CR718" s="829"/>
      <c r="CS718" s="832" t="s">
        <v>171</v>
      </c>
      <c r="CT718" s="833"/>
      <c r="CU718" s="833"/>
      <c r="CV718" s="833"/>
      <c r="CW718" s="833"/>
      <c r="CX718" s="833"/>
      <c r="CY718" s="833"/>
      <c r="CZ718" s="833"/>
      <c r="DA718" s="834"/>
      <c r="DB718" s="592"/>
      <c r="DC718" s="592"/>
      <c r="DD718" s="829"/>
      <c r="DE718" s="829"/>
      <c r="DF718" s="832" t="s">
        <v>171</v>
      </c>
      <c r="DG718" s="833"/>
      <c r="DH718" s="833"/>
      <c r="DI718" s="833"/>
      <c r="DJ718" s="833"/>
      <c r="DK718" s="833"/>
      <c r="DL718" s="833"/>
      <c r="DM718" s="833"/>
      <c r="DN718" s="834"/>
      <c r="DO718" s="592"/>
    </row>
    <row r="719" spans="1:119" ht="13.5" customHeight="1" x14ac:dyDescent="0.2">
      <c r="A719"/>
      <c r="B719" s="324"/>
      <c r="C719" s="592"/>
      <c r="D719" s="830"/>
      <c r="E719" s="830"/>
      <c r="F719" s="605" t="s">
        <v>16</v>
      </c>
      <c r="G719" s="605" t="s">
        <v>15</v>
      </c>
      <c r="H719" s="605" t="s">
        <v>14</v>
      </c>
      <c r="I719" s="605" t="s">
        <v>12</v>
      </c>
      <c r="J719" s="605" t="s">
        <v>10</v>
      </c>
      <c r="K719" s="605" t="s">
        <v>8</v>
      </c>
      <c r="L719" s="605" t="s">
        <v>6</v>
      </c>
      <c r="M719" s="605" t="s">
        <v>5</v>
      </c>
      <c r="N719" s="605" t="s">
        <v>141</v>
      </c>
      <c r="O719" s="604"/>
      <c r="P719" s="604"/>
      <c r="Q719" s="830"/>
      <c r="R719" s="830"/>
      <c r="S719" s="605" t="s">
        <v>16</v>
      </c>
      <c r="T719" s="605" t="s">
        <v>15</v>
      </c>
      <c r="U719" s="605" t="s">
        <v>14</v>
      </c>
      <c r="V719" s="605" t="s">
        <v>12</v>
      </c>
      <c r="W719" s="605" t="s">
        <v>10</v>
      </c>
      <c r="X719" s="605" t="s">
        <v>8</v>
      </c>
      <c r="Y719" s="605" t="s">
        <v>6</v>
      </c>
      <c r="Z719" s="605" t="s">
        <v>5</v>
      </c>
      <c r="AA719" s="605" t="s">
        <v>141</v>
      </c>
      <c r="AB719" s="604"/>
      <c r="AC719" s="604"/>
      <c r="AD719" s="830"/>
      <c r="AE719" s="830"/>
      <c r="AF719" s="605" t="s">
        <v>16</v>
      </c>
      <c r="AG719" s="605" t="s">
        <v>15</v>
      </c>
      <c r="AH719" s="605" t="s">
        <v>14</v>
      </c>
      <c r="AI719" s="605" t="s">
        <v>12</v>
      </c>
      <c r="AJ719" s="605" t="s">
        <v>10</v>
      </c>
      <c r="AK719" s="605" t="s">
        <v>8</v>
      </c>
      <c r="AL719" s="605" t="s">
        <v>6</v>
      </c>
      <c r="AM719" s="605" t="s">
        <v>5</v>
      </c>
      <c r="AN719" s="605" t="s">
        <v>141</v>
      </c>
      <c r="AO719" s="592"/>
      <c r="AP719"/>
      <c r="AQ719" s="830"/>
      <c r="AR719" s="830"/>
      <c r="AS719" s="605" t="s">
        <v>16</v>
      </c>
      <c r="AT719" s="605" t="s">
        <v>15</v>
      </c>
      <c r="AU719" s="605" t="s">
        <v>14</v>
      </c>
      <c r="AV719" s="605" t="s">
        <v>12</v>
      </c>
      <c r="AW719" s="605" t="s">
        <v>10</v>
      </c>
      <c r="AX719" s="605" t="s">
        <v>8</v>
      </c>
      <c r="AY719" s="605" t="s">
        <v>6</v>
      </c>
      <c r="AZ719" s="605" t="s">
        <v>5</v>
      </c>
      <c r="BA719" s="605" t="s">
        <v>141</v>
      </c>
      <c r="BB719" s="592"/>
      <c r="BC719" s="592"/>
      <c r="BD719" s="830"/>
      <c r="BE719" s="830"/>
      <c r="BF719" s="605" t="s">
        <v>16</v>
      </c>
      <c r="BG719" s="605" t="s">
        <v>15</v>
      </c>
      <c r="BH719" s="605" t="s">
        <v>14</v>
      </c>
      <c r="BI719" s="605" t="s">
        <v>12</v>
      </c>
      <c r="BJ719" s="605" t="s">
        <v>10</v>
      </c>
      <c r="BK719" s="605" t="s">
        <v>8</v>
      </c>
      <c r="BL719" s="605" t="s">
        <v>6</v>
      </c>
      <c r="BM719" s="605" t="s">
        <v>5</v>
      </c>
      <c r="BN719" s="605" t="s">
        <v>141</v>
      </c>
      <c r="BO719" s="592"/>
      <c r="BP719"/>
      <c r="BQ719" s="830"/>
      <c r="BR719" s="830"/>
      <c r="BS719" s="605" t="s">
        <v>16</v>
      </c>
      <c r="BT719" s="605" t="s">
        <v>15</v>
      </c>
      <c r="BU719" s="605" t="s">
        <v>14</v>
      </c>
      <c r="BV719" s="605" t="s">
        <v>12</v>
      </c>
      <c r="BW719" s="605" t="s">
        <v>10</v>
      </c>
      <c r="BX719" s="605" t="s">
        <v>8</v>
      </c>
      <c r="BY719" s="605" t="s">
        <v>6</v>
      </c>
      <c r="BZ719" s="605" t="s">
        <v>5</v>
      </c>
      <c r="CA719" s="605" t="s">
        <v>141</v>
      </c>
      <c r="CB719" s="592"/>
      <c r="CC719" s="592"/>
      <c r="CD719" s="830"/>
      <c r="CE719" s="830"/>
      <c r="CF719" s="605" t="s">
        <v>16</v>
      </c>
      <c r="CG719" s="605" t="s">
        <v>15</v>
      </c>
      <c r="CH719" s="605" t="s">
        <v>14</v>
      </c>
      <c r="CI719" s="605" t="s">
        <v>12</v>
      </c>
      <c r="CJ719" s="605" t="s">
        <v>10</v>
      </c>
      <c r="CK719" s="605" t="s">
        <v>8</v>
      </c>
      <c r="CL719" s="605" t="s">
        <v>6</v>
      </c>
      <c r="CM719" s="605" t="s">
        <v>5</v>
      </c>
      <c r="CN719" s="605" t="s">
        <v>141</v>
      </c>
      <c r="CO719" s="592"/>
      <c r="CP719"/>
      <c r="CQ719" s="830"/>
      <c r="CR719" s="830"/>
      <c r="CS719" s="605" t="s">
        <v>16</v>
      </c>
      <c r="CT719" s="605" t="s">
        <v>15</v>
      </c>
      <c r="CU719" s="605" t="s">
        <v>14</v>
      </c>
      <c r="CV719" s="605" t="s">
        <v>12</v>
      </c>
      <c r="CW719" s="605" t="s">
        <v>10</v>
      </c>
      <c r="CX719" s="605" t="s">
        <v>8</v>
      </c>
      <c r="CY719" s="605" t="s">
        <v>6</v>
      </c>
      <c r="CZ719" s="605" t="s">
        <v>5</v>
      </c>
      <c r="DA719" s="605" t="s">
        <v>141</v>
      </c>
      <c r="DB719" s="592"/>
      <c r="DC719" s="592"/>
      <c r="DD719" s="830"/>
      <c r="DE719" s="830"/>
      <c r="DF719" s="605" t="s">
        <v>16</v>
      </c>
      <c r="DG719" s="605" t="s">
        <v>15</v>
      </c>
      <c r="DH719" s="605" t="s">
        <v>14</v>
      </c>
      <c r="DI719" s="605" t="s">
        <v>12</v>
      </c>
      <c r="DJ719" s="605" t="s">
        <v>10</v>
      </c>
      <c r="DK719" s="605" t="s">
        <v>8</v>
      </c>
      <c r="DL719" s="605" t="s">
        <v>6</v>
      </c>
      <c r="DM719" s="605" t="s">
        <v>5</v>
      </c>
      <c r="DN719" s="605" t="s">
        <v>141</v>
      </c>
      <c r="DO719" s="592"/>
    </row>
    <row r="720" spans="1:119" ht="13.5" customHeight="1" x14ac:dyDescent="0.2">
      <c r="A720"/>
      <c r="B720" s="324"/>
      <c r="C720" s="592"/>
      <c r="D720" s="826" t="s">
        <v>173</v>
      </c>
      <c r="E720" s="597" t="s">
        <v>92</v>
      </c>
      <c r="F720" s="599">
        <v>0</v>
      </c>
      <c r="G720" s="599">
        <v>0</v>
      </c>
      <c r="H720" s="599">
        <v>0</v>
      </c>
      <c r="I720" s="599">
        <v>0</v>
      </c>
      <c r="J720" s="599">
        <v>0</v>
      </c>
      <c r="K720" s="599">
        <v>0</v>
      </c>
      <c r="L720" s="599">
        <v>25</v>
      </c>
      <c r="M720" s="599">
        <v>75</v>
      </c>
      <c r="N720" s="599">
        <v>0</v>
      </c>
      <c r="O720" s="604"/>
      <c r="P720" s="604"/>
      <c r="Q720" s="826" t="s">
        <v>173</v>
      </c>
      <c r="R720" s="597" t="s">
        <v>92</v>
      </c>
      <c r="S720" s="599">
        <v>0</v>
      </c>
      <c r="T720" s="599">
        <v>0</v>
      </c>
      <c r="U720" s="599">
        <v>0</v>
      </c>
      <c r="V720" s="599">
        <v>0</v>
      </c>
      <c r="W720" s="599">
        <v>0</v>
      </c>
      <c r="X720" s="599">
        <v>0</v>
      </c>
      <c r="Y720" s="599">
        <v>0</v>
      </c>
      <c r="Z720" s="599">
        <v>100</v>
      </c>
      <c r="AA720" s="599">
        <v>0</v>
      </c>
      <c r="AB720" s="604"/>
      <c r="AC720" s="604"/>
      <c r="AD720" s="826" t="s">
        <v>173</v>
      </c>
      <c r="AE720" s="597" t="s">
        <v>92</v>
      </c>
      <c r="AF720" s="599">
        <v>0</v>
      </c>
      <c r="AG720" s="599">
        <v>0</v>
      </c>
      <c r="AH720" s="599">
        <v>0</v>
      </c>
      <c r="AI720" s="599">
        <v>0</v>
      </c>
      <c r="AJ720" s="599">
        <v>0</v>
      </c>
      <c r="AK720" s="599">
        <v>0</v>
      </c>
      <c r="AL720" s="599">
        <v>50</v>
      </c>
      <c r="AM720" s="599">
        <v>50</v>
      </c>
      <c r="AN720" s="599">
        <v>0</v>
      </c>
      <c r="AO720" s="592"/>
      <c r="AP720"/>
      <c r="AQ720" s="826" t="s">
        <v>173</v>
      </c>
      <c r="AR720" s="597" t="s">
        <v>92</v>
      </c>
      <c r="AS720" s="599">
        <v>0</v>
      </c>
      <c r="AT720" s="599">
        <v>0</v>
      </c>
      <c r="AU720" s="599">
        <v>0</v>
      </c>
      <c r="AV720" s="599">
        <v>0</v>
      </c>
      <c r="AW720" s="599">
        <v>0</v>
      </c>
      <c r="AX720" s="599">
        <v>0</v>
      </c>
      <c r="AY720" s="599">
        <v>0</v>
      </c>
      <c r="AZ720" s="599">
        <v>100</v>
      </c>
      <c r="BA720" s="599">
        <v>0</v>
      </c>
      <c r="BB720" s="592"/>
      <c r="BC720" s="592"/>
      <c r="BD720" s="826" t="s">
        <v>173</v>
      </c>
      <c r="BE720" s="597" t="s">
        <v>92</v>
      </c>
      <c r="BF720" s="599">
        <v>0</v>
      </c>
      <c r="BG720" s="599">
        <v>0</v>
      </c>
      <c r="BH720" s="599">
        <v>0</v>
      </c>
      <c r="BI720" s="599">
        <v>0</v>
      </c>
      <c r="BJ720" s="599">
        <v>0</v>
      </c>
      <c r="BK720" s="599">
        <v>0</v>
      </c>
      <c r="BL720" s="599">
        <v>50</v>
      </c>
      <c r="BM720" s="599">
        <v>50</v>
      </c>
      <c r="BN720" s="599">
        <v>0</v>
      </c>
      <c r="BO720" s="592"/>
      <c r="BP720"/>
      <c r="BQ720" s="826" t="s">
        <v>173</v>
      </c>
      <c r="BR720" s="597" t="s">
        <v>92</v>
      </c>
      <c r="BS720" s="599" t="s">
        <v>191</v>
      </c>
      <c r="BT720" s="599" t="s">
        <v>191</v>
      </c>
      <c r="BU720" s="599" t="s">
        <v>191</v>
      </c>
      <c r="BV720" s="599" t="s">
        <v>191</v>
      </c>
      <c r="BW720" s="599" t="s">
        <v>191</v>
      </c>
      <c r="BX720" s="599" t="s">
        <v>191</v>
      </c>
      <c r="BY720" s="599" t="s">
        <v>191</v>
      </c>
      <c r="BZ720" s="599" t="s">
        <v>191</v>
      </c>
      <c r="CA720" s="599" t="s">
        <v>191</v>
      </c>
      <c r="CB720" s="592"/>
      <c r="CC720" s="592"/>
      <c r="CD720" s="826" t="s">
        <v>173</v>
      </c>
      <c r="CE720" s="597" t="s">
        <v>92</v>
      </c>
      <c r="CF720" s="599">
        <v>0</v>
      </c>
      <c r="CG720" s="599">
        <v>0</v>
      </c>
      <c r="CH720" s="599">
        <v>0</v>
      </c>
      <c r="CI720" s="599">
        <v>0</v>
      </c>
      <c r="CJ720" s="599">
        <v>0</v>
      </c>
      <c r="CK720" s="599">
        <v>0</v>
      </c>
      <c r="CL720" s="599">
        <v>25</v>
      </c>
      <c r="CM720" s="599">
        <v>75</v>
      </c>
      <c r="CN720" s="599">
        <v>0</v>
      </c>
      <c r="CO720" s="592"/>
      <c r="CP720"/>
      <c r="CQ720" s="826" t="s">
        <v>173</v>
      </c>
      <c r="CR720" s="597" t="s">
        <v>92</v>
      </c>
      <c r="CS720" s="599">
        <v>0</v>
      </c>
      <c r="CT720" s="599">
        <v>0</v>
      </c>
      <c r="CU720" s="599">
        <v>0</v>
      </c>
      <c r="CV720" s="599">
        <v>0</v>
      </c>
      <c r="CW720" s="599">
        <v>0</v>
      </c>
      <c r="CX720" s="599">
        <v>0</v>
      </c>
      <c r="CY720" s="599">
        <v>25</v>
      </c>
      <c r="CZ720" s="599">
        <v>75</v>
      </c>
      <c r="DA720" s="599">
        <v>0</v>
      </c>
      <c r="DB720" s="592"/>
      <c r="DC720" s="592"/>
      <c r="DD720" s="826" t="s">
        <v>173</v>
      </c>
      <c r="DE720" s="597" t="s">
        <v>92</v>
      </c>
      <c r="DF720" s="599" t="s">
        <v>191</v>
      </c>
      <c r="DG720" s="599" t="s">
        <v>191</v>
      </c>
      <c r="DH720" s="599" t="s">
        <v>191</v>
      </c>
      <c r="DI720" s="599" t="s">
        <v>191</v>
      </c>
      <c r="DJ720" s="599" t="s">
        <v>191</v>
      </c>
      <c r="DK720" s="599" t="s">
        <v>191</v>
      </c>
      <c r="DL720" s="599" t="s">
        <v>191</v>
      </c>
      <c r="DM720" s="599" t="s">
        <v>191</v>
      </c>
      <c r="DN720" s="599" t="s">
        <v>191</v>
      </c>
      <c r="DO720" s="592"/>
    </row>
    <row r="721" spans="1:119" ht="13.5" customHeight="1" x14ac:dyDescent="0.2">
      <c r="A721"/>
      <c r="B721" s="324"/>
      <c r="C721" s="592"/>
      <c r="D721" s="827"/>
      <c r="E721" s="597">
        <v>1</v>
      </c>
      <c r="F721" s="599">
        <v>0</v>
      </c>
      <c r="G721" s="599">
        <v>0</v>
      </c>
      <c r="H721" s="599">
        <v>5.8823529411764701</v>
      </c>
      <c r="I721" s="599">
        <v>17.647058823529413</v>
      </c>
      <c r="J721" s="599">
        <v>0</v>
      </c>
      <c r="K721" s="599">
        <v>23.52941176470588</v>
      </c>
      <c r="L721" s="599">
        <v>11.76470588235294</v>
      </c>
      <c r="M721" s="599">
        <v>29.411764705882355</v>
      </c>
      <c r="N721" s="599">
        <v>11.76470588235294</v>
      </c>
      <c r="O721" s="604"/>
      <c r="P721" s="604"/>
      <c r="Q721" s="827"/>
      <c r="R721" s="597">
        <v>1</v>
      </c>
      <c r="S721" s="599">
        <v>0</v>
      </c>
      <c r="T721" s="599">
        <v>0</v>
      </c>
      <c r="U721" s="599">
        <v>0</v>
      </c>
      <c r="V721" s="599">
        <v>12.5</v>
      </c>
      <c r="W721" s="599">
        <v>0</v>
      </c>
      <c r="X721" s="599">
        <v>37.5</v>
      </c>
      <c r="Y721" s="599">
        <v>12.5</v>
      </c>
      <c r="Z721" s="599">
        <v>37.5</v>
      </c>
      <c r="AA721" s="599">
        <v>0</v>
      </c>
      <c r="AB721" s="604"/>
      <c r="AC721" s="604"/>
      <c r="AD721" s="827"/>
      <c r="AE721" s="597">
        <v>1</v>
      </c>
      <c r="AF721" s="599">
        <v>0</v>
      </c>
      <c r="AG721" s="599">
        <v>0</v>
      </c>
      <c r="AH721" s="599">
        <v>11.111111111111111</v>
      </c>
      <c r="AI721" s="599">
        <v>22.222222222222221</v>
      </c>
      <c r="AJ721" s="599">
        <v>0</v>
      </c>
      <c r="AK721" s="599">
        <v>11.111111111111111</v>
      </c>
      <c r="AL721" s="599">
        <v>11.111111111111111</v>
      </c>
      <c r="AM721" s="599">
        <v>22.222222222222221</v>
      </c>
      <c r="AN721" s="599">
        <v>22.222222222222221</v>
      </c>
      <c r="AO721" s="592"/>
      <c r="AP721"/>
      <c r="AQ721" s="827"/>
      <c r="AR721" s="597">
        <v>1</v>
      </c>
      <c r="AS721" s="599">
        <v>0</v>
      </c>
      <c r="AT721" s="599">
        <v>0</v>
      </c>
      <c r="AU721" s="599">
        <v>0</v>
      </c>
      <c r="AV721" s="599">
        <v>0</v>
      </c>
      <c r="AW721" s="599">
        <v>0</v>
      </c>
      <c r="AX721" s="599">
        <v>42.857142857142854</v>
      </c>
      <c r="AY721" s="599">
        <v>28.571428571428569</v>
      </c>
      <c r="AZ721" s="599">
        <v>0</v>
      </c>
      <c r="BA721" s="599">
        <v>28.571428571428569</v>
      </c>
      <c r="BB721" s="592"/>
      <c r="BC721" s="592"/>
      <c r="BD721" s="827"/>
      <c r="BE721" s="597">
        <v>1</v>
      </c>
      <c r="BF721" s="599">
        <v>0</v>
      </c>
      <c r="BG721" s="599">
        <v>0</v>
      </c>
      <c r="BH721" s="599">
        <v>10</v>
      </c>
      <c r="BI721" s="599">
        <v>30</v>
      </c>
      <c r="BJ721" s="599">
        <v>0</v>
      </c>
      <c r="BK721" s="599">
        <v>10</v>
      </c>
      <c r="BL721" s="599">
        <v>0</v>
      </c>
      <c r="BM721" s="599">
        <v>50</v>
      </c>
      <c r="BN721" s="599">
        <v>0</v>
      </c>
      <c r="BO721" s="592"/>
      <c r="BP721"/>
      <c r="BQ721" s="827"/>
      <c r="BR721" s="597">
        <v>1</v>
      </c>
      <c r="BS721" s="599">
        <v>0</v>
      </c>
      <c r="BT721" s="599">
        <v>0</v>
      </c>
      <c r="BU721" s="599">
        <v>0</v>
      </c>
      <c r="BV721" s="599">
        <v>33.333333333333329</v>
      </c>
      <c r="BW721" s="599">
        <v>0</v>
      </c>
      <c r="BX721" s="599">
        <v>33.333333333333329</v>
      </c>
      <c r="BY721" s="599">
        <v>33.333333333333329</v>
      </c>
      <c r="BZ721" s="599">
        <v>0</v>
      </c>
      <c r="CA721" s="599">
        <v>0</v>
      </c>
      <c r="CB721" s="592"/>
      <c r="CC721" s="592"/>
      <c r="CD721" s="827"/>
      <c r="CE721" s="597">
        <v>1</v>
      </c>
      <c r="CF721" s="599">
        <v>0</v>
      </c>
      <c r="CG721" s="599">
        <v>0</v>
      </c>
      <c r="CH721" s="599">
        <v>7.1428571428571423</v>
      </c>
      <c r="CI721" s="599">
        <v>14.285714285714285</v>
      </c>
      <c r="CJ721" s="599">
        <v>0</v>
      </c>
      <c r="CK721" s="599">
        <v>21.428571428571427</v>
      </c>
      <c r="CL721" s="599">
        <v>7.1428571428571423</v>
      </c>
      <c r="CM721" s="599">
        <v>35.714285714285715</v>
      </c>
      <c r="CN721" s="599">
        <v>14.285714285714285</v>
      </c>
      <c r="CO721" s="592"/>
      <c r="CP721"/>
      <c r="CQ721" s="827"/>
      <c r="CR721" s="597">
        <v>1</v>
      </c>
      <c r="CS721" s="599">
        <v>0</v>
      </c>
      <c r="CT721" s="599">
        <v>0</v>
      </c>
      <c r="CU721" s="599">
        <v>5.8823529411764701</v>
      </c>
      <c r="CV721" s="599">
        <v>17.647058823529413</v>
      </c>
      <c r="CW721" s="599">
        <v>0</v>
      </c>
      <c r="CX721" s="599">
        <v>23.52941176470588</v>
      </c>
      <c r="CY721" s="599">
        <v>11.76470588235294</v>
      </c>
      <c r="CZ721" s="599">
        <v>29.411764705882355</v>
      </c>
      <c r="DA721" s="599">
        <v>11.76470588235294</v>
      </c>
      <c r="DB721" s="592"/>
      <c r="DC721" s="592"/>
      <c r="DD721" s="827"/>
      <c r="DE721" s="597">
        <v>1</v>
      </c>
      <c r="DF721" s="599" t="s">
        <v>191</v>
      </c>
      <c r="DG721" s="599" t="s">
        <v>191</v>
      </c>
      <c r="DH721" s="599" t="s">
        <v>191</v>
      </c>
      <c r="DI721" s="599" t="s">
        <v>191</v>
      </c>
      <c r="DJ721" s="599" t="s">
        <v>191</v>
      </c>
      <c r="DK721" s="599" t="s">
        <v>191</v>
      </c>
      <c r="DL721" s="599" t="s">
        <v>191</v>
      </c>
      <c r="DM721" s="599" t="s">
        <v>191</v>
      </c>
      <c r="DN721" s="599" t="s">
        <v>191</v>
      </c>
      <c r="DO721" s="592"/>
    </row>
    <row r="722" spans="1:119" ht="13.5" customHeight="1" x14ac:dyDescent="0.2">
      <c r="A722"/>
      <c r="B722" s="324"/>
      <c r="C722" s="592"/>
      <c r="D722" s="827"/>
      <c r="E722" s="597" t="s">
        <v>45</v>
      </c>
      <c r="F722" s="599">
        <v>0.65359477124183007</v>
      </c>
      <c r="G722" s="599">
        <v>0.65359477124183007</v>
      </c>
      <c r="H722" s="599">
        <v>2.6143790849673203</v>
      </c>
      <c r="I722" s="599">
        <v>8.4967320261437909</v>
      </c>
      <c r="J722" s="599">
        <v>7.18954248366013</v>
      </c>
      <c r="K722" s="599">
        <v>16.993464052287582</v>
      </c>
      <c r="L722" s="599">
        <v>28.75816993464052</v>
      </c>
      <c r="M722" s="599">
        <v>27.450980392156865</v>
      </c>
      <c r="N722" s="599">
        <v>7.18954248366013</v>
      </c>
      <c r="O722" s="604"/>
      <c r="P722" s="604"/>
      <c r="Q722" s="827"/>
      <c r="R722" s="597" t="s">
        <v>45</v>
      </c>
      <c r="S722" s="599">
        <v>0</v>
      </c>
      <c r="T722" s="599">
        <v>1.3698630136986301</v>
      </c>
      <c r="U722" s="599">
        <v>0</v>
      </c>
      <c r="V722" s="599">
        <v>4.10958904109589</v>
      </c>
      <c r="W722" s="599">
        <v>6.8493150684931505</v>
      </c>
      <c r="X722" s="599">
        <v>16.43835616438356</v>
      </c>
      <c r="Y722" s="599">
        <v>27.397260273972602</v>
      </c>
      <c r="Z722" s="599">
        <v>32.87671232876712</v>
      </c>
      <c r="AA722" s="599">
        <v>10.95890410958904</v>
      </c>
      <c r="AB722" s="604"/>
      <c r="AC722" s="604"/>
      <c r="AD722" s="827"/>
      <c r="AE722" s="597" t="s">
        <v>45</v>
      </c>
      <c r="AF722" s="599">
        <v>1.25</v>
      </c>
      <c r="AG722" s="599">
        <v>0</v>
      </c>
      <c r="AH722" s="599">
        <v>5</v>
      </c>
      <c r="AI722" s="599">
        <v>12.5</v>
      </c>
      <c r="AJ722" s="599">
        <v>7.5</v>
      </c>
      <c r="AK722" s="599">
        <v>17.5</v>
      </c>
      <c r="AL722" s="599">
        <v>30</v>
      </c>
      <c r="AM722" s="599">
        <v>22.5</v>
      </c>
      <c r="AN722" s="599">
        <v>3.75</v>
      </c>
      <c r="AO722" s="592"/>
      <c r="AP722"/>
      <c r="AQ722" s="827"/>
      <c r="AR722" s="597" t="s">
        <v>45</v>
      </c>
      <c r="AS722" s="599">
        <v>1.5384615384615385</v>
      </c>
      <c r="AT722" s="599">
        <v>1.5384615384615385</v>
      </c>
      <c r="AU722" s="599">
        <v>4.6153846153846159</v>
      </c>
      <c r="AV722" s="599">
        <v>3.0769230769230771</v>
      </c>
      <c r="AW722" s="599">
        <v>4.6153846153846159</v>
      </c>
      <c r="AX722" s="599">
        <v>21.53846153846154</v>
      </c>
      <c r="AY722" s="599">
        <v>29.230769230769234</v>
      </c>
      <c r="AZ722" s="599">
        <v>26.153846153846157</v>
      </c>
      <c r="BA722" s="599">
        <v>7.6923076923076925</v>
      </c>
      <c r="BB722" s="592"/>
      <c r="BC722" s="592"/>
      <c r="BD722" s="827"/>
      <c r="BE722" s="597" t="s">
        <v>45</v>
      </c>
      <c r="BF722" s="599">
        <v>0</v>
      </c>
      <c r="BG722" s="599">
        <v>0</v>
      </c>
      <c r="BH722" s="599">
        <v>1.1363636363636365</v>
      </c>
      <c r="BI722" s="599">
        <v>12.5</v>
      </c>
      <c r="BJ722" s="599">
        <v>9.0909090909090917</v>
      </c>
      <c r="BK722" s="599">
        <v>13.636363636363635</v>
      </c>
      <c r="BL722" s="599">
        <v>28.40909090909091</v>
      </c>
      <c r="BM722" s="599">
        <v>28.40909090909091</v>
      </c>
      <c r="BN722" s="599">
        <v>6.8181818181818175</v>
      </c>
      <c r="BO722" s="592"/>
      <c r="BP722"/>
      <c r="BQ722" s="827"/>
      <c r="BR722" s="597" t="s">
        <v>45</v>
      </c>
      <c r="BS722" s="599">
        <v>2.2727272727272729</v>
      </c>
      <c r="BT722" s="599">
        <v>2.2727272727272729</v>
      </c>
      <c r="BU722" s="599">
        <v>6.8181818181818175</v>
      </c>
      <c r="BV722" s="599">
        <v>4.5454545454545459</v>
      </c>
      <c r="BW722" s="599">
        <v>13.636363636363635</v>
      </c>
      <c r="BX722" s="599">
        <v>18.181818181818183</v>
      </c>
      <c r="BY722" s="599">
        <v>34.090909090909086</v>
      </c>
      <c r="BZ722" s="599">
        <v>11.363636363636363</v>
      </c>
      <c r="CA722" s="599">
        <v>6.8181818181818175</v>
      </c>
      <c r="CB722" s="592"/>
      <c r="CC722" s="592"/>
      <c r="CD722" s="827"/>
      <c r="CE722" s="597" t="s">
        <v>45</v>
      </c>
      <c r="CF722" s="599">
        <v>0</v>
      </c>
      <c r="CG722" s="599">
        <v>0</v>
      </c>
      <c r="CH722" s="599">
        <v>0.91743119266055051</v>
      </c>
      <c r="CI722" s="599">
        <v>10.091743119266056</v>
      </c>
      <c r="CJ722" s="599">
        <v>4.5871559633027523</v>
      </c>
      <c r="CK722" s="599">
        <v>16.513761467889911</v>
      </c>
      <c r="CL722" s="599">
        <v>26.605504587155966</v>
      </c>
      <c r="CM722" s="599">
        <v>33.944954128440372</v>
      </c>
      <c r="CN722" s="599">
        <v>7.3394495412844041</v>
      </c>
      <c r="CO722" s="592"/>
      <c r="CP722"/>
      <c r="CQ722" s="827"/>
      <c r="CR722" s="597" t="s">
        <v>45</v>
      </c>
      <c r="CS722" s="599">
        <v>0.66666666666666674</v>
      </c>
      <c r="CT722" s="599">
        <v>0.66666666666666674</v>
      </c>
      <c r="CU722" s="599">
        <v>2</v>
      </c>
      <c r="CV722" s="599">
        <v>8</v>
      </c>
      <c r="CW722" s="599">
        <v>7.333333333333333</v>
      </c>
      <c r="CX722" s="599">
        <v>17.333333333333336</v>
      </c>
      <c r="CY722" s="599">
        <v>29.333333333333332</v>
      </c>
      <c r="CZ722" s="599">
        <v>28.000000000000004</v>
      </c>
      <c r="DA722" s="599">
        <v>6.666666666666667</v>
      </c>
      <c r="DB722" s="592"/>
      <c r="DC722" s="592"/>
      <c r="DD722" s="827"/>
      <c r="DE722" s="597" t="s">
        <v>45</v>
      </c>
      <c r="DF722" s="599">
        <v>0</v>
      </c>
      <c r="DG722" s="599">
        <v>0</v>
      </c>
      <c r="DH722" s="599">
        <v>33.333333333333329</v>
      </c>
      <c r="DI722" s="599">
        <v>33.333333333333329</v>
      </c>
      <c r="DJ722" s="599">
        <v>0</v>
      </c>
      <c r="DK722" s="599">
        <v>0</v>
      </c>
      <c r="DL722" s="599">
        <v>0</v>
      </c>
      <c r="DM722" s="599">
        <v>0</v>
      </c>
      <c r="DN722" s="599">
        <v>33.333333333333329</v>
      </c>
      <c r="DO722" s="592"/>
    </row>
    <row r="723" spans="1:119" ht="13.5" customHeight="1" x14ac:dyDescent="0.2">
      <c r="A723"/>
      <c r="B723" s="324"/>
      <c r="C723" s="592"/>
      <c r="D723" s="827"/>
      <c r="E723" s="597" t="s">
        <v>33</v>
      </c>
      <c r="F723" s="599">
        <v>0</v>
      </c>
      <c r="G723" s="599">
        <v>0</v>
      </c>
      <c r="H723" s="599">
        <v>4.5454545454545459</v>
      </c>
      <c r="I723" s="599">
        <v>4.5454545454545459</v>
      </c>
      <c r="J723" s="599">
        <v>9.0909090909090917</v>
      </c>
      <c r="K723" s="599">
        <v>13.636363636363635</v>
      </c>
      <c r="L723" s="599">
        <v>32.954545454545453</v>
      </c>
      <c r="M723" s="599">
        <v>29.545454545454547</v>
      </c>
      <c r="N723" s="599">
        <v>5.6818181818181817</v>
      </c>
      <c r="O723" s="604"/>
      <c r="P723" s="604"/>
      <c r="Q723" s="827"/>
      <c r="R723" s="597" t="s">
        <v>33</v>
      </c>
      <c r="S723" s="599">
        <v>0</v>
      </c>
      <c r="T723" s="599">
        <v>0</v>
      </c>
      <c r="U723" s="599">
        <v>1.9607843137254901</v>
      </c>
      <c r="V723" s="599">
        <v>1.9607843137254901</v>
      </c>
      <c r="W723" s="599">
        <v>9.8039215686274517</v>
      </c>
      <c r="X723" s="599">
        <v>9.8039215686274517</v>
      </c>
      <c r="Y723" s="599">
        <v>37.254901960784316</v>
      </c>
      <c r="Z723" s="599">
        <v>33.333333333333329</v>
      </c>
      <c r="AA723" s="599">
        <v>5.8823529411764701</v>
      </c>
      <c r="AB723" s="604"/>
      <c r="AC723" s="604"/>
      <c r="AD723" s="827"/>
      <c r="AE723" s="597" t="s">
        <v>33</v>
      </c>
      <c r="AF723" s="599">
        <v>0</v>
      </c>
      <c r="AG723" s="599">
        <v>0</v>
      </c>
      <c r="AH723" s="599">
        <v>8.1081081081081088</v>
      </c>
      <c r="AI723" s="599">
        <v>8.1081081081081088</v>
      </c>
      <c r="AJ723" s="599">
        <v>8.1081081081081088</v>
      </c>
      <c r="AK723" s="599">
        <v>18.918918918918919</v>
      </c>
      <c r="AL723" s="599">
        <v>27.027027027027028</v>
      </c>
      <c r="AM723" s="599">
        <v>24.324324324324326</v>
      </c>
      <c r="AN723" s="599">
        <v>5.4054054054054053</v>
      </c>
      <c r="AO723" s="592"/>
      <c r="AP723"/>
      <c r="AQ723" s="827"/>
      <c r="AR723" s="597" t="s">
        <v>33</v>
      </c>
      <c r="AS723" s="599">
        <v>0</v>
      </c>
      <c r="AT723" s="599">
        <v>0</v>
      </c>
      <c r="AU723" s="599">
        <v>3.0303030303030303</v>
      </c>
      <c r="AV723" s="599">
        <v>6.0606060606060606</v>
      </c>
      <c r="AW723" s="599">
        <v>18.181818181818183</v>
      </c>
      <c r="AX723" s="599">
        <v>12.121212121212121</v>
      </c>
      <c r="AY723" s="599">
        <v>36.363636363636367</v>
      </c>
      <c r="AZ723" s="599">
        <v>24.242424242424242</v>
      </c>
      <c r="BA723" s="599">
        <v>0</v>
      </c>
      <c r="BB723" s="592"/>
      <c r="BC723" s="592"/>
      <c r="BD723" s="827"/>
      <c r="BE723" s="597" t="s">
        <v>33</v>
      </c>
      <c r="BF723" s="599">
        <v>0</v>
      </c>
      <c r="BG723" s="599">
        <v>0</v>
      </c>
      <c r="BH723" s="599">
        <v>5.4545454545454541</v>
      </c>
      <c r="BI723" s="599">
        <v>3.6363636363636362</v>
      </c>
      <c r="BJ723" s="599">
        <v>3.6363636363636362</v>
      </c>
      <c r="BK723" s="599">
        <v>14.545454545454545</v>
      </c>
      <c r="BL723" s="599">
        <v>30.909090909090907</v>
      </c>
      <c r="BM723" s="599">
        <v>32.727272727272727</v>
      </c>
      <c r="BN723" s="599">
        <v>9.0909090909090917</v>
      </c>
      <c r="BO723" s="592"/>
      <c r="BP723"/>
      <c r="BQ723" s="827"/>
      <c r="BR723" s="597" t="s">
        <v>33</v>
      </c>
      <c r="BS723" s="599">
        <v>0</v>
      </c>
      <c r="BT723" s="599">
        <v>0</v>
      </c>
      <c r="BU723" s="599">
        <v>6.666666666666667</v>
      </c>
      <c r="BV723" s="599">
        <v>10</v>
      </c>
      <c r="BW723" s="599">
        <v>16.666666666666664</v>
      </c>
      <c r="BX723" s="599">
        <v>10</v>
      </c>
      <c r="BY723" s="599">
        <v>33.333333333333329</v>
      </c>
      <c r="BZ723" s="599">
        <v>23.333333333333332</v>
      </c>
      <c r="CA723" s="599">
        <v>0</v>
      </c>
      <c r="CB723" s="592"/>
      <c r="CC723" s="592"/>
      <c r="CD723" s="827"/>
      <c r="CE723" s="597" t="s">
        <v>33</v>
      </c>
      <c r="CF723" s="599">
        <v>0</v>
      </c>
      <c r="CG723" s="599">
        <v>0</v>
      </c>
      <c r="CH723" s="599">
        <v>3.4482758620689653</v>
      </c>
      <c r="CI723" s="599">
        <v>1.7241379310344827</v>
      </c>
      <c r="CJ723" s="599">
        <v>5.1724137931034484</v>
      </c>
      <c r="CK723" s="599">
        <v>15.517241379310345</v>
      </c>
      <c r="CL723" s="599">
        <v>32.758620689655174</v>
      </c>
      <c r="CM723" s="599">
        <v>32.758620689655174</v>
      </c>
      <c r="CN723" s="599">
        <v>8.6206896551724146</v>
      </c>
      <c r="CO723" s="592"/>
      <c r="CP723"/>
      <c r="CQ723" s="827"/>
      <c r="CR723" s="597" t="s">
        <v>33</v>
      </c>
      <c r="CS723" s="599">
        <v>0</v>
      </c>
      <c r="CT723" s="599">
        <v>0</v>
      </c>
      <c r="CU723" s="599">
        <v>3.75</v>
      </c>
      <c r="CV723" s="599">
        <v>2.5</v>
      </c>
      <c r="CW723" s="599">
        <v>10</v>
      </c>
      <c r="CX723" s="599">
        <v>12.5</v>
      </c>
      <c r="CY723" s="599">
        <v>32.5</v>
      </c>
      <c r="CZ723" s="599">
        <v>32.5</v>
      </c>
      <c r="DA723" s="599">
        <v>6.25</v>
      </c>
      <c r="DB723" s="592"/>
      <c r="DC723" s="592"/>
      <c r="DD723" s="827"/>
      <c r="DE723" s="597" t="s">
        <v>33</v>
      </c>
      <c r="DF723" s="599">
        <v>0</v>
      </c>
      <c r="DG723" s="599">
        <v>0</v>
      </c>
      <c r="DH723" s="599">
        <v>12.5</v>
      </c>
      <c r="DI723" s="599">
        <v>25</v>
      </c>
      <c r="DJ723" s="599">
        <v>0</v>
      </c>
      <c r="DK723" s="599">
        <v>25</v>
      </c>
      <c r="DL723" s="599">
        <v>37.5</v>
      </c>
      <c r="DM723" s="599">
        <v>0</v>
      </c>
      <c r="DN723" s="599">
        <v>0</v>
      </c>
      <c r="DO723" s="592"/>
    </row>
    <row r="724" spans="1:119" ht="13.5" customHeight="1" x14ac:dyDescent="0.2">
      <c r="A724"/>
      <c r="B724" s="324"/>
      <c r="C724" s="592"/>
      <c r="D724" s="827"/>
      <c r="E724" s="597" t="s">
        <v>34</v>
      </c>
      <c r="F724" s="599">
        <v>0</v>
      </c>
      <c r="G724" s="599">
        <v>0</v>
      </c>
      <c r="H724" s="599">
        <v>4.4776119402985071</v>
      </c>
      <c r="I724" s="599">
        <v>2.2388059701492535</v>
      </c>
      <c r="J724" s="599">
        <v>2.9850746268656714</v>
      </c>
      <c r="K724" s="599">
        <v>14.17910447761194</v>
      </c>
      <c r="L724" s="599">
        <v>29.1044776119403</v>
      </c>
      <c r="M724" s="599">
        <v>36.567164179104481</v>
      </c>
      <c r="N724" s="599">
        <v>10.44776119402985</v>
      </c>
      <c r="O724" s="604"/>
      <c r="P724" s="604"/>
      <c r="Q724" s="827"/>
      <c r="R724" s="597" t="s">
        <v>34</v>
      </c>
      <c r="S724" s="599">
        <v>0</v>
      </c>
      <c r="T724" s="599">
        <v>0</v>
      </c>
      <c r="U724" s="599">
        <v>3.296703296703297</v>
      </c>
      <c r="V724" s="599">
        <v>2.197802197802198</v>
      </c>
      <c r="W724" s="599">
        <v>3.296703296703297</v>
      </c>
      <c r="X724" s="599">
        <v>8.791208791208792</v>
      </c>
      <c r="Y724" s="599">
        <v>26.373626373626376</v>
      </c>
      <c r="Z724" s="599">
        <v>43.956043956043956</v>
      </c>
      <c r="AA724" s="599">
        <v>12.087912087912088</v>
      </c>
      <c r="AB724" s="604"/>
      <c r="AC724" s="604"/>
      <c r="AD724" s="827"/>
      <c r="AE724" s="597" t="s">
        <v>34</v>
      </c>
      <c r="AF724" s="599">
        <v>0</v>
      </c>
      <c r="AG724" s="599">
        <v>0</v>
      </c>
      <c r="AH724" s="599">
        <v>6.9767441860465116</v>
      </c>
      <c r="AI724" s="599">
        <v>2.3255813953488373</v>
      </c>
      <c r="AJ724" s="599">
        <v>2.3255813953488373</v>
      </c>
      <c r="AK724" s="599">
        <v>25.581395348837212</v>
      </c>
      <c r="AL724" s="599">
        <v>34.883720930232556</v>
      </c>
      <c r="AM724" s="599">
        <v>20.930232558139537</v>
      </c>
      <c r="AN724" s="599">
        <v>6.9767441860465116</v>
      </c>
      <c r="AO724" s="592"/>
      <c r="AP724"/>
      <c r="AQ724" s="827"/>
      <c r="AR724" s="597" t="s">
        <v>34</v>
      </c>
      <c r="AS724" s="599">
        <v>0</v>
      </c>
      <c r="AT724" s="599">
        <v>0</v>
      </c>
      <c r="AU724" s="599">
        <v>4.0540540540540544</v>
      </c>
      <c r="AV724" s="599">
        <v>4.0540540540540544</v>
      </c>
      <c r="AW724" s="599">
        <v>2.7027027027027026</v>
      </c>
      <c r="AX724" s="599">
        <v>12.162162162162163</v>
      </c>
      <c r="AY724" s="599">
        <v>27.027027027027028</v>
      </c>
      <c r="AZ724" s="599">
        <v>39.189189189189186</v>
      </c>
      <c r="BA724" s="599">
        <v>10.810810810810811</v>
      </c>
      <c r="BB724" s="592"/>
      <c r="BC724" s="592"/>
      <c r="BD724" s="827"/>
      <c r="BE724" s="597" t="s">
        <v>34</v>
      </c>
      <c r="BF724" s="599">
        <v>0</v>
      </c>
      <c r="BG724" s="599">
        <v>0</v>
      </c>
      <c r="BH724" s="599">
        <v>5</v>
      </c>
      <c r="BI724" s="599">
        <v>0</v>
      </c>
      <c r="BJ724" s="599">
        <v>3.3333333333333335</v>
      </c>
      <c r="BK724" s="599">
        <v>16.666666666666664</v>
      </c>
      <c r="BL724" s="599">
        <v>31.666666666666664</v>
      </c>
      <c r="BM724" s="599">
        <v>33.333333333333329</v>
      </c>
      <c r="BN724" s="599">
        <v>10</v>
      </c>
      <c r="BO724" s="592"/>
      <c r="BP724"/>
      <c r="BQ724" s="827"/>
      <c r="BR724" s="597" t="s">
        <v>34</v>
      </c>
      <c r="BS724" s="599">
        <v>0</v>
      </c>
      <c r="BT724" s="599">
        <v>0</v>
      </c>
      <c r="BU724" s="599">
        <v>6.25</v>
      </c>
      <c r="BV724" s="599">
        <v>3.125</v>
      </c>
      <c r="BW724" s="599">
        <v>3.125</v>
      </c>
      <c r="BX724" s="599">
        <v>25</v>
      </c>
      <c r="BY724" s="599">
        <v>18.75</v>
      </c>
      <c r="BZ724" s="599">
        <v>43.75</v>
      </c>
      <c r="CA724" s="599">
        <v>0</v>
      </c>
      <c r="CB724" s="592"/>
      <c r="CC724" s="592"/>
      <c r="CD724" s="827"/>
      <c r="CE724" s="597" t="s">
        <v>34</v>
      </c>
      <c r="CF724" s="599">
        <v>0</v>
      </c>
      <c r="CG724" s="599">
        <v>0</v>
      </c>
      <c r="CH724" s="599">
        <v>3.9215686274509802</v>
      </c>
      <c r="CI724" s="599">
        <v>1.9607843137254901</v>
      </c>
      <c r="CJ724" s="599">
        <v>2.9411764705882351</v>
      </c>
      <c r="CK724" s="599">
        <v>10.784313725490197</v>
      </c>
      <c r="CL724" s="599">
        <v>32.352941176470587</v>
      </c>
      <c r="CM724" s="599">
        <v>34.313725490196077</v>
      </c>
      <c r="CN724" s="599">
        <v>13.725490196078432</v>
      </c>
      <c r="CO724" s="592"/>
      <c r="CP724"/>
      <c r="CQ724" s="827"/>
      <c r="CR724" s="597" t="s">
        <v>34</v>
      </c>
      <c r="CS724" s="599">
        <v>0</v>
      </c>
      <c r="CT724" s="599">
        <v>0</v>
      </c>
      <c r="CU724" s="599">
        <v>3.3057851239669422</v>
      </c>
      <c r="CV724" s="599">
        <v>1.6528925619834711</v>
      </c>
      <c r="CW724" s="599">
        <v>3.3057851239669422</v>
      </c>
      <c r="CX724" s="599">
        <v>14.049586776859504</v>
      </c>
      <c r="CY724" s="599">
        <v>29.75206611570248</v>
      </c>
      <c r="CZ724" s="599">
        <v>37.190082644628099</v>
      </c>
      <c r="DA724" s="599">
        <v>10.743801652892563</v>
      </c>
      <c r="DB724" s="592"/>
      <c r="DC724" s="592"/>
      <c r="DD724" s="827"/>
      <c r="DE724" s="597" t="s">
        <v>34</v>
      </c>
      <c r="DF724" s="599">
        <v>0</v>
      </c>
      <c r="DG724" s="599">
        <v>0</v>
      </c>
      <c r="DH724" s="599">
        <v>15.384615384615385</v>
      </c>
      <c r="DI724" s="599">
        <v>7.6923076923076925</v>
      </c>
      <c r="DJ724" s="599">
        <v>0</v>
      </c>
      <c r="DK724" s="599">
        <v>15.384615384615385</v>
      </c>
      <c r="DL724" s="599">
        <v>23.076923076923077</v>
      </c>
      <c r="DM724" s="599">
        <v>30.76923076923077</v>
      </c>
      <c r="DN724" s="599">
        <v>7.6923076923076925</v>
      </c>
      <c r="DO724" s="592"/>
    </row>
    <row r="725" spans="1:119" ht="13.5" customHeight="1" x14ac:dyDescent="0.2">
      <c r="A725"/>
      <c r="B725" s="324"/>
      <c r="C725" s="592"/>
      <c r="D725" s="827"/>
      <c r="E725" s="597" t="s">
        <v>35</v>
      </c>
      <c r="F725" s="599">
        <v>0</v>
      </c>
      <c r="G725" s="599">
        <v>0</v>
      </c>
      <c r="H725" s="599">
        <v>0.97087378640776689</v>
      </c>
      <c r="I725" s="599">
        <v>2.912621359223301</v>
      </c>
      <c r="J725" s="599">
        <v>9.2233009708737868</v>
      </c>
      <c r="K725" s="599">
        <v>14.077669902912621</v>
      </c>
      <c r="L725" s="599">
        <v>33.009708737864081</v>
      </c>
      <c r="M725" s="599">
        <v>31.55339805825243</v>
      </c>
      <c r="N725" s="599">
        <v>8.2524271844660202</v>
      </c>
      <c r="O725" s="604"/>
      <c r="P725" s="604"/>
      <c r="Q725" s="827"/>
      <c r="R725" s="597" t="s">
        <v>35</v>
      </c>
      <c r="S725" s="599">
        <v>0</v>
      </c>
      <c r="T725" s="599">
        <v>0</v>
      </c>
      <c r="U725" s="599">
        <v>0.90909090909090906</v>
      </c>
      <c r="V725" s="599">
        <v>2.7272727272727271</v>
      </c>
      <c r="W725" s="599">
        <v>6.3636363636363633</v>
      </c>
      <c r="X725" s="599">
        <v>18.181818181818183</v>
      </c>
      <c r="Y725" s="599">
        <v>27.27272727272727</v>
      </c>
      <c r="Z725" s="599">
        <v>31.818181818181817</v>
      </c>
      <c r="AA725" s="599">
        <v>12.727272727272727</v>
      </c>
      <c r="AB725" s="604"/>
      <c r="AC725" s="604"/>
      <c r="AD725" s="827"/>
      <c r="AE725" s="597" t="s">
        <v>35</v>
      </c>
      <c r="AF725" s="599">
        <v>0</v>
      </c>
      <c r="AG725" s="599">
        <v>0</v>
      </c>
      <c r="AH725" s="599">
        <v>1.0416666666666665</v>
      </c>
      <c r="AI725" s="599">
        <v>3.125</v>
      </c>
      <c r="AJ725" s="599">
        <v>12.5</v>
      </c>
      <c r="AK725" s="599">
        <v>9.375</v>
      </c>
      <c r="AL725" s="599">
        <v>39.583333333333329</v>
      </c>
      <c r="AM725" s="599">
        <v>31.25</v>
      </c>
      <c r="AN725" s="599">
        <v>3.125</v>
      </c>
      <c r="AO725" s="592"/>
      <c r="AP725"/>
      <c r="AQ725" s="827"/>
      <c r="AR725" s="597" t="s">
        <v>35</v>
      </c>
      <c r="AS725" s="599">
        <v>0</v>
      </c>
      <c r="AT725" s="599">
        <v>0</v>
      </c>
      <c r="AU725" s="599">
        <v>1.0101010101010102</v>
      </c>
      <c r="AV725" s="599">
        <v>4.0404040404040407</v>
      </c>
      <c r="AW725" s="599">
        <v>9.0909090909090917</v>
      </c>
      <c r="AX725" s="599">
        <v>20.202020202020201</v>
      </c>
      <c r="AY725" s="599">
        <v>33.333333333333329</v>
      </c>
      <c r="AZ725" s="599">
        <v>27.27272727272727</v>
      </c>
      <c r="BA725" s="599">
        <v>5.0505050505050502</v>
      </c>
      <c r="BB725" s="592"/>
      <c r="BC725" s="592"/>
      <c r="BD725" s="827"/>
      <c r="BE725" s="597" t="s">
        <v>35</v>
      </c>
      <c r="BF725" s="599">
        <v>0</v>
      </c>
      <c r="BG725" s="599">
        <v>0</v>
      </c>
      <c r="BH725" s="599">
        <v>0.93457943925233633</v>
      </c>
      <c r="BI725" s="599">
        <v>1.8691588785046727</v>
      </c>
      <c r="BJ725" s="599">
        <v>9.3457943925233646</v>
      </c>
      <c r="BK725" s="599">
        <v>8.4112149532710276</v>
      </c>
      <c r="BL725" s="599">
        <v>32.710280373831772</v>
      </c>
      <c r="BM725" s="599">
        <v>35.514018691588781</v>
      </c>
      <c r="BN725" s="599">
        <v>11.214953271028037</v>
      </c>
      <c r="BO725" s="592"/>
      <c r="BP725"/>
      <c r="BQ725" s="827"/>
      <c r="BR725" s="597" t="s">
        <v>35</v>
      </c>
      <c r="BS725" s="599">
        <v>0</v>
      </c>
      <c r="BT725" s="599">
        <v>0</v>
      </c>
      <c r="BU725" s="599">
        <v>0</v>
      </c>
      <c r="BV725" s="599">
        <v>4</v>
      </c>
      <c r="BW725" s="599">
        <v>16</v>
      </c>
      <c r="BX725" s="599">
        <v>16</v>
      </c>
      <c r="BY725" s="599">
        <v>18</v>
      </c>
      <c r="BZ725" s="599">
        <v>32</v>
      </c>
      <c r="CA725" s="599">
        <v>14.000000000000002</v>
      </c>
      <c r="CB725" s="592"/>
      <c r="CC725" s="592"/>
      <c r="CD725" s="827"/>
      <c r="CE725" s="597" t="s">
        <v>35</v>
      </c>
      <c r="CF725" s="599">
        <v>0</v>
      </c>
      <c r="CG725" s="599">
        <v>0</v>
      </c>
      <c r="CH725" s="599">
        <v>1.2820512820512819</v>
      </c>
      <c r="CI725" s="599">
        <v>2.5641025641025639</v>
      </c>
      <c r="CJ725" s="599">
        <v>7.0512820512820511</v>
      </c>
      <c r="CK725" s="599">
        <v>13.461538461538462</v>
      </c>
      <c r="CL725" s="599">
        <v>37.820512820512818</v>
      </c>
      <c r="CM725" s="599">
        <v>31.410256410256409</v>
      </c>
      <c r="CN725" s="599">
        <v>6.4102564102564097</v>
      </c>
      <c r="CO725" s="592"/>
      <c r="CP725"/>
      <c r="CQ725" s="827"/>
      <c r="CR725" s="597" t="s">
        <v>35</v>
      </c>
      <c r="CS725" s="599">
        <v>0</v>
      </c>
      <c r="CT725" s="599">
        <v>0</v>
      </c>
      <c r="CU725" s="599">
        <v>0.52631578947368418</v>
      </c>
      <c r="CV725" s="599">
        <v>3.1578947368421053</v>
      </c>
      <c r="CW725" s="599">
        <v>8.4210526315789469</v>
      </c>
      <c r="CX725" s="599">
        <v>14.210526315789473</v>
      </c>
      <c r="CY725" s="599">
        <v>32.631578947368425</v>
      </c>
      <c r="CZ725" s="599">
        <v>32.10526315789474</v>
      </c>
      <c r="DA725" s="599">
        <v>8.9473684210526319</v>
      </c>
      <c r="DB725" s="592"/>
      <c r="DC725" s="592"/>
      <c r="DD725" s="827"/>
      <c r="DE725" s="597" t="s">
        <v>35</v>
      </c>
      <c r="DF725" s="599">
        <v>0</v>
      </c>
      <c r="DG725" s="599">
        <v>0</v>
      </c>
      <c r="DH725" s="599">
        <v>6.25</v>
      </c>
      <c r="DI725" s="599">
        <v>0</v>
      </c>
      <c r="DJ725" s="599">
        <v>18.75</v>
      </c>
      <c r="DK725" s="599">
        <v>12.5</v>
      </c>
      <c r="DL725" s="599">
        <v>37.5</v>
      </c>
      <c r="DM725" s="599">
        <v>25</v>
      </c>
      <c r="DN725" s="599">
        <v>0</v>
      </c>
      <c r="DO725" s="592"/>
    </row>
    <row r="726" spans="1:119" ht="13.5" customHeight="1" x14ac:dyDescent="0.2">
      <c r="A726"/>
      <c r="B726" s="324"/>
      <c r="C726" s="592"/>
      <c r="D726" s="827"/>
      <c r="E726" s="597" t="s">
        <v>36</v>
      </c>
      <c r="F726" s="599">
        <v>0</v>
      </c>
      <c r="G726" s="599">
        <v>0.52770448548812665</v>
      </c>
      <c r="H726" s="599">
        <v>2.3746701846965697</v>
      </c>
      <c r="I726" s="599">
        <v>1.0554089709762533</v>
      </c>
      <c r="J726" s="599">
        <v>5.8047493403693933</v>
      </c>
      <c r="K726" s="599">
        <v>11.87335092348285</v>
      </c>
      <c r="L726" s="599">
        <v>22.427440633245382</v>
      </c>
      <c r="M726" s="599">
        <v>36.675461741424805</v>
      </c>
      <c r="N726" s="599">
        <v>19.261213720316622</v>
      </c>
      <c r="O726" s="604"/>
      <c r="P726" s="604"/>
      <c r="Q726" s="827"/>
      <c r="R726" s="597" t="s">
        <v>36</v>
      </c>
      <c r="S726" s="599">
        <v>0</v>
      </c>
      <c r="T726" s="599">
        <v>0.44444444444444442</v>
      </c>
      <c r="U726" s="599">
        <v>1.3333333333333335</v>
      </c>
      <c r="V726" s="599">
        <v>0.44444444444444442</v>
      </c>
      <c r="W726" s="599">
        <v>3.5555555555555554</v>
      </c>
      <c r="X726" s="599">
        <v>7.1111111111111107</v>
      </c>
      <c r="Y726" s="599">
        <v>21.777777777777775</v>
      </c>
      <c r="Z726" s="599">
        <v>39.111111111111114</v>
      </c>
      <c r="AA726" s="599">
        <v>26.222222222222225</v>
      </c>
      <c r="AB726" s="604"/>
      <c r="AC726" s="604"/>
      <c r="AD726" s="827"/>
      <c r="AE726" s="597" t="s">
        <v>36</v>
      </c>
      <c r="AF726" s="599">
        <v>0</v>
      </c>
      <c r="AG726" s="599">
        <v>0.64935064935064934</v>
      </c>
      <c r="AH726" s="599">
        <v>3.8961038961038961</v>
      </c>
      <c r="AI726" s="599">
        <v>1.948051948051948</v>
      </c>
      <c r="AJ726" s="599">
        <v>9.0909090909090917</v>
      </c>
      <c r="AK726" s="599">
        <v>18.831168831168831</v>
      </c>
      <c r="AL726" s="599">
        <v>23.376623376623375</v>
      </c>
      <c r="AM726" s="599">
        <v>33.116883116883116</v>
      </c>
      <c r="AN726" s="599">
        <v>9.0909090909090917</v>
      </c>
      <c r="AO726" s="592"/>
      <c r="AP726"/>
      <c r="AQ726" s="827"/>
      <c r="AR726" s="597" t="s">
        <v>36</v>
      </c>
      <c r="AS726" s="599">
        <v>0</v>
      </c>
      <c r="AT726" s="599">
        <v>1.0752688172043012</v>
      </c>
      <c r="AU726" s="599">
        <v>2.1505376344086025</v>
      </c>
      <c r="AV726" s="599">
        <v>0.53763440860215062</v>
      </c>
      <c r="AW726" s="599">
        <v>6.9892473118279561</v>
      </c>
      <c r="AX726" s="599">
        <v>11.827956989247312</v>
      </c>
      <c r="AY726" s="599">
        <v>19.892473118279568</v>
      </c>
      <c r="AZ726" s="599">
        <v>36.021505376344088</v>
      </c>
      <c r="BA726" s="599">
        <v>21.50537634408602</v>
      </c>
      <c r="BB726" s="592"/>
      <c r="BC726" s="592"/>
      <c r="BD726" s="827"/>
      <c r="BE726" s="597" t="s">
        <v>36</v>
      </c>
      <c r="BF726" s="599">
        <v>0</v>
      </c>
      <c r="BG726" s="599">
        <v>0</v>
      </c>
      <c r="BH726" s="599">
        <v>2.5906735751295336</v>
      </c>
      <c r="BI726" s="599">
        <v>1.5544041450777202</v>
      </c>
      <c r="BJ726" s="599">
        <v>4.6632124352331603</v>
      </c>
      <c r="BK726" s="599">
        <v>11.917098445595855</v>
      </c>
      <c r="BL726" s="599">
        <v>24.870466321243523</v>
      </c>
      <c r="BM726" s="599">
        <v>37.305699481865283</v>
      </c>
      <c r="BN726" s="599">
        <v>17.098445595854923</v>
      </c>
      <c r="BO726" s="592"/>
      <c r="BP726"/>
      <c r="BQ726" s="827"/>
      <c r="BR726" s="597" t="s">
        <v>36</v>
      </c>
      <c r="BS726" s="599">
        <v>0</v>
      </c>
      <c r="BT726" s="599">
        <v>2.2222222222222223</v>
      </c>
      <c r="BU726" s="599">
        <v>8.8888888888888893</v>
      </c>
      <c r="BV726" s="599">
        <v>2.2222222222222223</v>
      </c>
      <c r="BW726" s="599">
        <v>8.8888888888888893</v>
      </c>
      <c r="BX726" s="599">
        <v>20</v>
      </c>
      <c r="BY726" s="599">
        <v>26.666666666666668</v>
      </c>
      <c r="BZ726" s="599">
        <v>24.444444444444443</v>
      </c>
      <c r="CA726" s="599">
        <v>6.666666666666667</v>
      </c>
      <c r="CB726" s="592"/>
      <c r="CC726" s="592"/>
      <c r="CD726" s="827"/>
      <c r="CE726" s="597" t="s">
        <v>36</v>
      </c>
      <c r="CF726" s="599">
        <v>0</v>
      </c>
      <c r="CG726" s="599">
        <v>0.29940119760479045</v>
      </c>
      <c r="CH726" s="599">
        <v>1.4970059880239521</v>
      </c>
      <c r="CI726" s="599">
        <v>0.89820359281437123</v>
      </c>
      <c r="CJ726" s="599">
        <v>5.3892215568862278</v>
      </c>
      <c r="CK726" s="599">
        <v>10.778443113772456</v>
      </c>
      <c r="CL726" s="599">
        <v>21.856287425149702</v>
      </c>
      <c r="CM726" s="599">
        <v>38.323353293413177</v>
      </c>
      <c r="CN726" s="599">
        <v>20.958083832335326</v>
      </c>
      <c r="CO726" s="592"/>
      <c r="CP726"/>
      <c r="CQ726" s="827"/>
      <c r="CR726" s="597" t="s">
        <v>36</v>
      </c>
      <c r="CS726" s="599">
        <v>0</v>
      </c>
      <c r="CT726" s="599">
        <v>0.28985507246376813</v>
      </c>
      <c r="CU726" s="599">
        <v>2.0289855072463765</v>
      </c>
      <c r="CV726" s="599">
        <v>0.86956521739130432</v>
      </c>
      <c r="CW726" s="599">
        <v>5.2173913043478262</v>
      </c>
      <c r="CX726" s="599">
        <v>11.304347826086957</v>
      </c>
      <c r="CY726" s="599">
        <v>22.318840579710145</v>
      </c>
      <c r="CZ726" s="599">
        <v>37.681159420289859</v>
      </c>
      <c r="DA726" s="599">
        <v>20.289855072463769</v>
      </c>
      <c r="DB726" s="592"/>
      <c r="DC726" s="592"/>
      <c r="DD726" s="827"/>
      <c r="DE726" s="597" t="s">
        <v>36</v>
      </c>
      <c r="DF726" s="599">
        <v>0</v>
      </c>
      <c r="DG726" s="599">
        <v>2.9411764705882351</v>
      </c>
      <c r="DH726" s="599">
        <v>5.8823529411764701</v>
      </c>
      <c r="DI726" s="599">
        <v>2.9411764705882351</v>
      </c>
      <c r="DJ726" s="599">
        <v>11.76470588235294</v>
      </c>
      <c r="DK726" s="599">
        <v>17.647058823529413</v>
      </c>
      <c r="DL726" s="599">
        <v>23.52941176470588</v>
      </c>
      <c r="DM726" s="599">
        <v>26.47058823529412</v>
      </c>
      <c r="DN726" s="599">
        <v>8.8235294117647065</v>
      </c>
      <c r="DO726" s="592"/>
    </row>
    <row r="727" spans="1:119" ht="13.5" customHeight="1" x14ac:dyDescent="0.2">
      <c r="A727"/>
      <c r="B727" s="324"/>
      <c r="C727" s="592"/>
      <c r="D727" s="827"/>
      <c r="E727" s="597" t="s">
        <v>37</v>
      </c>
      <c r="F727" s="599">
        <v>0.47619047619047622</v>
      </c>
      <c r="G727" s="599">
        <v>0</v>
      </c>
      <c r="H727" s="599">
        <v>0.31746031746031744</v>
      </c>
      <c r="I727" s="599">
        <v>0.79365079365079361</v>
      </c>
      <c r="J727" s="599">
        <v>3.9682539682539679</v>
      </c>
      <c r="K727" s="599">
        <v>10.952380952380953</v>
      </c>
      <c r="L727" s="599">
        <v>22.380952380952383</v>
      </c>
      <c r="M727" s="599">
        <v>38.253968253968253</v>
      </c>
      <c r="N727" s="599">
        <v>22.857142857142858</v>
      </c>
      <c r="O727" s="604"/>
      <c r="P727" s="604"/>
      <c r="Q727" s="827"/>
      <c r="R727" s="597" t="s">
        <v>37</v>
      </c>
      <c r="S727" s="599">
        <v>0.27472527472527475</v>
      </c>
      <c r="T727" s="599">
        <v>0</v>
      </c>
      <c r="U727" s="599">
        <v>0.27472527472527475</v>
      </c>
      <c r="V727" s="599">
        <v>0.27472527472527475</v>
      </c>
      <c r="W727" s="599">
        <v>3.296703296703297</v>
      </c>
      <c r="X727" s="599">
        <v>6.3186813186813184</v>
      </c>
      <c r="Y727" s="599">
        <v>18.681318681318682</v>
      </c>
      <c r="Z727" s="599">
        <v>39.560439560439562</v>
      </c>
      <c r="AA727" s="599">
        <v>31.318681318681318</v>
      </c>
      <c r="AB727" s="604"/>
      <c r="AC727" s="604"/>
      <c r="AD727" s="827"/>
      <c r="AE727" s="597" t="s">
        <v>37</v>
      </c>
      <c r="AF727" s="599">
        <v>0.75187969924812026</v>
      </c>
      <c r="AG727" s="599">
        <v>0</v>
      </c>
      <c r="AH727" s="599">
        <v>0.37593984962406013</v>
      </c>
      <c r="AI727" s="599">
        <v>1.5037593984962405</v>
      </c>
      <c r="AJ727" s="599">
        <v>4.8872180451127818</v>
      </c>
      <c r="AK727" s="599">
        <v>17.293233082706767</v>
      </c>
      <c r="AL727" s="599">
        <v>27.443609022556391</v>
      </c>
      <c r="AM727" s="599">
        <v>36.466165413533837</v>
      </c>
      <c r="AN727" s="599">
        <v>11.278195488721805</v>
      </c>
      <c r="AO727" s="592"/>
      <c r="AP727"/>
      <c r="AQ727" s="827"/>
      <c r="AR727" s="597" t="s">
        <v>37</v>
      </c>
      <c r="AS727" s="599">
        <v>0.36231884057971014</v>
      </c>
      <c r="AT727" s="599">
        <v>0</v>
      </c>
      <c r="AU727" s="599">
        <v>0.36231884057971014</v>
      </c>
      <c r="AV727" s="599">
        <v>0.72463768115942029</v>
      </c>
      <c r="AW727" s="599">
        <v>5.7971014492753623</v>
      </c>
      <c r="AX727" s="599">
        <v>12.681159420289855</v>
      </c>
      <c r="AY727" s="599">
        <v>20.652173913043477</v>
      </c>
      <c r="AZ727" s="599">
        <v>35.869565217391305</v>
      </c>
      <c r="BA727" s="599">
        <v>23.55072463768116</v>
      </c>
      <c r="BB727" s="592"/>
      <c r="BC727" s="592"/>
      <c r="BD727" s="827"/>
      <c r="BE727" s="597" t="s">
        <v>37</v>
      </c>
      <c r="BF727" s="599">
        <v>0.56497175141242939</v>
      </c>
      <c r="BG727" s="599">
        <v>0</v>
      </c>
      <c r="BH727" s="599">
        <v>0.2824858757062147</v>
      </c>
      <c r="BI727" s="599">
        <v>0.84745762711864403</v>
      </c>
      <c r="BJ727" s="599">
        <v>2.5423728813559325</v>
      </c>
      <c r="BK727" s="599">
        <v>9.6045197740112993</v>
      </c>
      <c r="BL727" s="599">
        <v>23.728813559322035</v>
      </c>
      <c r="BM727" s="599">
        <v>40.112994350282491</v>
      </c>
      <c r="BN727" s="599">
        <v>22.316384180790962</v>
      </c>
      <c r="BO727" s="592"/>
      <c r="BP727"/>
      <c r="BQ727" s="827"/>
      <c r="BR727" s="597" t="s">
        <v>37</v>
      </c>
      <c r="BS727" s="599">
        <v>1.5625</v>
      </c>
      <c r="BT727" s="599">
        <v>0</v>
      </c>
      <c r="BU727" s="599">
        <v>0</v>
      </c>
      <c r="BV727" s="599">
        <v>0</v>
      </c>
      <c r="BW727" s="599">
        <v>7.8125</v>
      </c>
      <c r="BX727" s="599">
        <v>17.1875</v>
      </c>
      <c r="BY727" s="599">
        <v>17.1875</v>
      </c>
      <c r="BZ727" s="599">
        <v>37.5</v>
      </c>
      <c r="CA727" s="599">
        <v>18.75</v>
      </c>
      <c r="CB727" s="592"/>
      <c r="CC727" s="592"/>
      <c r="CD727" s="827"/>
      <c r="CE727" s="597" t="s">
        <v>37</v>
      </c>
      <c r="CF727" s="599">
        <v>0.35335689045936397</v>
      </c>
      <c r="CG727" s="599">
        <v>0</v>
      </c>
      <c r="CH727" s="599">
        <v>0.35335689045936397</v>
      </c>
      <c r="CI727" s="599">
        <v>0.88339222614840995</v>
      </c>
      <c r="CJ727" s="599">
        <v>3.5335689045936398</v>
      </c>
      <c r="CK727" s="599">
        <v>10.247349823321555</v>
      </c>
      <c r="CL727" s="599">
        <v>22.968197879858657</v>
      </c>
      <c r="CM727" s="599">
        <v>38.339222614840992</v>
      </c>
      <c r="CN727" s="599">
        <v>23.32155477031802</v>
      </c>
      <c r="CO727" s="592"/>
      <c r="CP727"/>
      <c r="CQ727" s="827"/>
      <c r="CR727" s="597" t="s">
        <v>37</v>
      </c>
      <c r="CS727" s="599">
        <v>0.17574692442882248</v>
      </c>
      <c r="CT727" s="599">
        <v>0</v>
      </c>
      <c r="CU727" s="599">
        <v>0.35149384885764495</v>
      </c>
      <c r="CV727" s="599">
        <v>0.87873462214411258</v>
      </c>
      <c r="CW727" s="599">
        <v>3.690685413005272</v>
      </c>
      <c r="CX727" s="599">
        <v>11.072056239015819</v>
      </c>
      <c r="CY727" s="599">
        <v>22.144112478031637</v>
      </c>
      <c r="CZ727" s="599">
        <v>38.488576449912124</v>
      </c>
      <c r="DA727" s="599">
        <v>23.198594024604567</v>
      </c>
      <c r="DB727" s="592"/>
      <c r="DC727" s="592"/>
      <c r="DD727" s="827"/>
      <c r="DE727" s="597" t="s">
        <v>37</v>
      </c>
      <c r="DF727" s="599">
        <v>3.278688524590164</v>
      </c>
      <c r="DG727" s="599">
        <v>0</v>
      </c>
      <c r="DH727" s="599">
        <v>0</v>
      </c>
      <c r="DI727" s="599">
        <v>0</v>
      </c>
      <c r="DJ727" s="599">
        <v>6.557377049180328</v>
      </c>
      <c r="DK727" s="599">
        <v>9.8360655737704921</v>
      </c>
      <c r="DL727" s="599">
        <v>24.590163934426229</v>
      </c>
      <c r="DM727" s="599">
        <v>36.065573770491802</v>
      </c>
      <c r="DN727" s="599">
        <v>19.672131147540984</v>
      </c>
      <c r="DO727" s="592"/>
    </row>
    <row r="728" spans="1:119" ht="13.5" customHeight="1" x14ac:dyDescent="0.2">
      <c r="A728"/>
      <c r="B728" s="324"/>
      <c r="C728" s="592"/>
      <c r="D728" s="827"/>
      <c r="E728" s="597" t="s">
        <v>38</v>
      </c>
      <c r="F728" s="599">
        <v>0.43103448275862066</v>
      </c>
      <c r="G728" s="599">
        <v>0.14367816091954022</v>
      </c>
      <c r="H728" s="599">
        <v>0.43103448275862066</v>
      </c>
      <c r="I728" s="599">
        <v>1.2931034482758621</v>
      </c>
      <c r="J728" s="599">
        <v>4.0229885057471266</v>
      </c>
      <c r="K728" s="599">
        <v>6.3218390804597711</v>
      </c>
      <c r="L728" s="599">
        <v>21.839080459770116</v>
      </c>
      <c r="M728" s="599">
        <v>37.931034482758619</v>
      </c>
      <c r="N728" s="599">
        <v>27.586206896551722</v>
      </c>
      <c r="O728" s="604"/>
      <c r="P728" s="604"/>
      <c r="Q728" s="827"/>
      <c r="R728" s="597" t="s">
        <v>38</v>
      </c>
      <c r="S728" s="599">
        <v>0.25706940874035988</v>
      </c>
      <c r="T728" s="599">
        <v>0.25706940874035988</v>
      </c>
      <c r="U728" s="599">
        <v>0.51413881748071977</v>
      </c>
      <c r="V728" s="599">
        <v>1.2853470437017995</v>
      </c>
      <c r="W728" s="599">
        <v>1.7994858611825193</v>
      </c>
      <c r="X728" s="599">
        <v>5.1413881748071981</v>
      </c>
      <c r="Y728" s="599">
        <v>19.794344473007712</v>
      </c>
      <c r="Z728" s="599">
        <v>38.560411311053983</v>
      </c>
      <c r="AA728" s="599">
        <v>32.390745501285345</v>
      </c>
      <c r="AB728" s="604"/>
      <c r="AC728" s="604"/>
      <c r="AD728" s="827"/>
      <c r="AE728" s="597" t="s">
        <v>38</v>
      </c>
      <c r="AF728" s="599">
        <v>0.65146579804560267</v>
      </c>
      <c r="AG728" s="599">
        <v>0</v>
      </c>
      <c r="AH728" s="599">
        <v>0.32573289902280134</v>
      </c>
      <c r="AI728" s="599">
        <v>1.3029315960912053</v>
      </c>
      <c r="AJ728" s="599">
        <v>6.8403908794788277</v>
      </c>
      <c r="AK728" s="599">
        <v>7.8175895765472303</v>
      </c>
      <c r="AL728" s="599">
        <v>24.429967426710096</v>
      </c>
      <c r="AM728" s="599">
        <v>37.133550488599347</v>
      </c>
      <c r="AN728" s="599">
        <v>21.498371335504888</v>
      </c>
      <c r="AO728" s="592"/>
      <c r="AP728"/>
      <c r="AQ728" s="827"/>
      <c r="AR728" s="597" t="s">
        <v>38</v>
      </c>
      <c r="AS728" s="599">
        <v>0</v>
      </c>
      <c r="AT728" s="599">
        <v>0</v>
      </c>
      <c r="AU728" s="599">
        <v>0</v>
      </c>
      <c r="AV728" s="599">
        <v>1.3245033112582782</v>
      </c>
      <c r="AW728" s="599">
        <v>5.629139072847682</v>
      </c>
      <c r="AX728" s="599">
        <v>6.2913907284768218</v>
      </c>
      <c r="AY728" s="599">
        <v>20.860927152317881</v>
      </c>
      <c r="AZ728" s="599">
        <v>37.41721854304636</v>
      </c>
      <c r="BA728" s="599">
        <v>28.476821192052981</v>
      </c>
      <c r="BB728" s="592"/>
      <c r="BC728" s="592"/>
      <c r="BD728" s="827"/>
      <c r="BE728" s="597" t="s">
        <v>38</v>
      </c>
      <c r="BF728" s="599">
        <v>0.76142131979695438</v>
      </c>
      <c r="BG728" s="599">
        <v>0.25380710659898476</v>
      </c>
      <c r="BH728" s="599">
        <v>0.76142131979695438</v>
      </c>
      <c r="BI728" s="599">
        <v>1.2690355329949239</v>
      </c>
      <c r="BJ728" s="599">
        <v>2.7918781725888326</v>
      </c>
      <c r="BK728" s="599">
        <v>6.345177664974619</v>
      </c>
      <c r="BL728" s="599">
        <v>22.588832487309645</v>
      </c>
      <c r="BM728" s="599">
        <v>38.324873096446701</v>
      </c>
      <c r="BN728" s="599">
        <v>26.903553299492383</v>
      </c>
      <c r="BO728" s="592"/>
      <c r="BP728"/>
      <c r="BQ728" s="827"/>
      <c r="BR728" s="597" t="s">
        <v>38</v>
      </c>
      <c r="BS728" s="599">
        <v>0</v>
      </c>
      <c r="BT728" s="599">
        <v>0</v>
      </c>
      <c r="BU728" s="599">
        <v>0</v>
      </c>
      <c r="BV728" s="599">
        <v>0</v>
      </c>
      <c r="BW728" s="599">
        <v>8.1632653061224492</v>
      </c>
      <c r="BX728" s="599">
        <v>6.1224489795918364</v>
      </c>
      <c r="BY728" s="599">
        <v>28.571428571428569</v>
      </c>
      <c r="BZ728" s="599">
        <v>32.653061224489797</v>
      </c>
      <c r="CA728" s="599">
        <v>24.489795918367346</v>
      </c>
      <c r="CB728" s="592"/>
      <c r="CC728" s="592"/>
      <c r="CD728" s="827"/>
      <c r="CE728" s="597" t="s">
        <v>38</v>
      </c>
      <c r="CF728" s="599">
        <v>0.46367851622874806</v>
      </c>
      <c r="CG728" s="599">
        <v>0.15455950540958269</v>
      </c>
      <c r="CH728" s="599">
        <v>0.46367851622874806</v>
      </c>
      <c r="CI728" s="599">
        <v>1.3910355486862442</v>
      </c>
      <c r="CJ728" s="599">
        <v>3.7094281298299845</v>
      </c>
      <c r="CK728" s="599">
        <v>6.3369397217928904</v>
      </c>
      <c r="CL728" s="599">
        <v>21.329211746522411</v>
      </c>
      <c r="CM728" s="599">
        <v>38.330757341576508</v>
      </c>
      <c r="CN728" s="599">
        <v>27.820710973724882</v>
      </c>
      <c r="CO728" s="592"/>
      <c r="CP728"/>
      <c r="CQ728" s="827"/>
      <c r="CR728" s="597" t="s">
        <v>38</v>
      </c>
      <c r="CS728" s="599">
        <v>0.5008347245409015</v>
      </c>
      <c r="CT728" s="599">
        <v>0.1669449081803005</v>
      </c>
      <c r="CU728" s="599">
        <v>0.333889816360601</v>
      </c>
      <c r="CV728" s="599">
        <v>1.1686143572621035</v>
      </c>
      <c r="CW728" s="599">
        <v>3.672787979966611</v>
      </c>
      <c r="CX728" s="599">
        <v>6.010016694490818</v>
      </c>
      <c r="CY728" s="599">
        <v>20.868113522537563</v>
      </c>
      <c r="CZ728" s="599">
        <v>37.896494156928213</v>
      </c>
      <c r="DA728" s="599">
        <v>29.382303839732888</v>
      </c>
      <c r="DB728" s="592"/>
      <c r="DC728" s="592"/>
      <c r="DD728" s="827"/>
      <c r="DE728" s="597" t="s">
        <v>38</v>
      </c>
      <c r="DF728" s="599">
        <v>0</v>
      </c>
      <c r="DG728" s="599">
        <v>0</v>
      </c>
      <c r="DH728" s="599">
        <v>1.0309278350515463</v>
      </c>
      <c r="DI728" s="599">
        <v>2.0618556701030926</v>
      </c>
      <c r="DJ728" s="599">
        <v>6.1855670103092786</v>
      </c>
      <c r="DK728" s="599">
        <v>8.2474226804123703</v>
      </c>
      <c r="DL728" s="599">
        <v>27.835051546391753</v>
      </c>
      <c r="DM728" s="599">
        <v>38.144329896907216</v>
      </c>
      <c r="DN728" s="599">
        <v>16.494845360824741</v>
      </c>
      <c r="DO728" s="592"/>
    </row>
    <row r="729" spans="1:119" ht="13.5" customHeight="1" x14ac:dyDescent="0.2">
      <c r="A729"/>
      <c r="B729" s="324"/>
      <c r="C729" s="592"/>
      <c r="D729" s="827"/>
      <c r="E729" s="597" t="s">
        <v>39</v>
      </c>
      <c r="F729" s="599">
        <v>0</v>
      </c>
      <c r="G729" s="599">
        <v>0</v>
      </c>
      <c r="H729" s="599">
        <v>0.34843205574912894</v>
      </c>
      <c r="I729" s="599">
        <v>1.2195121951219512</v>
      </c>
      <c r="J729" s="599">
        <v>1.0452961672473868</v>
      </c>
      <c r="K729" s="599">
        <v>6.968641114982578</v>
      </c>
      <c r="L729" s="599">
        <v>22.99651567944251</v>
      </c>
      <c r="M729" s="599">
        <v>35.88850174216028</v>
      </c>
      <c r="N729" s="599">
        <v>31.533101045296171</v>
      </c>
      <c r="O729" s="604"/>
      <c r="P729" s="604"/>
      <c r="Q729" s="827"/>
      <c r="R729" s="597" t="s">
        <v>39</v>
      </c>
      <c r="S729" s="599">
        <v>0</v>
      </c>
      <c r="T729" s="599">
        <v>0</v>
      </c>
      <c r="U729" s="599">
        <v>0</v>
      </c>
      <c r="V729" s="599">
        <v>0.34246575342465752</v>
      </c>
      <c r="W729" s="599">
        <v>1.0273972602739725</v>
      </c>
      <c r="X729" s="599">
        <v>6.506849315068493</v>
      </c>
      <c r="Y729" s="599">
        <v>19.520547945205479</v>
      </c>
      <c r="Z729" s="599">
        <v>36.301369863013697</v>
      </c>
      <c r="AA729" s="599">
        <v>36.301369863013697</v>
      </c>
      <c r="AB729" s="604"/>
      <c r="AC729" s="604"/>
      <c r="AD729" s="827"/>
      <c r="AE729" s="597" t="s">
        <v>39</v>
      </c>
      <c r="AF729" s="599">
        <v>0</v>
      </c>
      <c r="AG729" s="599">
        <v>0</v>
      </c>
      <c r="AH729" s="599">
        <v>0.70921985815602839</v>
      </c>
      <c r="AI729" s="599">
        <v>2.1276595744680851</v>
      </c>
      <c r="AJ729" s="599">
        <v>1.0638297872340425</v>
      </c>
      <c r="AK729" s="599">
        <v>7.4468085106382977</v>
      </c>
      <c r="AL729" s="599">
        <v>26.595744680851062</v>
      </c>
      <c r="AM729" s="599">
        <v>35.460992907801419</v>
      </c>
      <c r="AN729" s="599">
        <v>26.595744680851062</v>
      </c>
      <c r="AO729" s="592"/>
      <c r="AP729"/>
      <c r="AQ729" s="827"/>
      <c r="AR729" s="597" t="s">
        <v>39</v>
      </c>
      <c r="AS729" s="599">
        <v>0</v>
      </c>
      <c r="AT729" s="599">
        <v>0</v>
      </c>
      <c r="AU729" s="599">
        <v>0.48309178743961351</v>
      </c>
      <c r="AV729" s="599">
        <v>0.96618357487922701</v>
      </c>
      <c r="AW729" s="599">
        <v>0.96618357487922701</v>
      </c>
      <c r="AX729" s="599">
        <v>5.7971014492753623</v>
      </c>
      <c r="AY729" s="599">
        <v>21.256038647342994</v>
      </c>
      <c r="AZ729" s="599">
        <v>36.714975845410628</v>
      </c>
      <c r="BA729" s="599">
        <v>33.816425120772948</v>
      </c>
      <c r="BB729" s="592"/>
      <c r="BC729" s="592"/>
      <c r="BD729" s="827"/>
      <c r="BE729" s="597" t="s">
        <v>39</v>
      </c>
      <c r="BF729" s="599">
        <v>0</v>
      </c>
      <c r="BG729" s="599">
        <v>0</v>
      </c>
      <c r="BH729" s="599">
        <v>0.27247956403269752</v>
      </c>
      <c r="BI729" s="599">
        <v>1.3623978201634876</v>
      </c>
      <c r="BJ729" s="599">
        <v>1.0899182561307901</v>
      </c>
      <c r="BK729" s="599">
        <v>7.6294277929155312</v>
      </c>
      <c r="BL729" s="599">
        <v>23.978201634877383</v>
      </c>
      <c r="BM729" s="599">
        <v>35.422343324250683</v>
      </c>
      <c r="BN729" s="599">
        <v>30.245231607629432</v>
      </c>
      <c r="BO729" s="592"/>
      <c r="BP729"/>
      <c r="BQ729" s="827"/>
      <c r="BR729" s="597" t="s">
        <v>39</v>
      </c>
      <c r="BS729" s="599">
        <v>0</v>
      </c>
      <c r="BT729" s="599">
        <v>0</v>
      </c>
      <c r="BU729" s="599">
        <v>0</v>
      </c>
      <c r="BV729" s="599">
        <v>0</v>
      </c>
      <c r="BW729" s="599">
        <v>0</v>
      </c>
      <c r="BX729" s="599">
        <v>0</v>
      </c>
      <c r="BY729" s="599">
        <v>38.888888888888893</v>
      </c>
      <c r="BZ729" s="599">
        <v>44.444444444444443</v>
      </c>
      <c r="CA729" s="599">
        <v>16.666666666666664</v>
      </c>
      <c r="CB729" s="592"/>
      <c r="CC729" s="592"/>
      <c r="CD729" s="827"/>
      <c r="CE729" s="597" t="s">
        <v>39</v>
      </c>
      <c r="CF729" s="599">
        <v>0</v>
      </c>
      <c r="CG729" s="599">
        <v>0</v>
      </c>
      <c r="CH729" s="599">
        <v>0.35971223021582738</v>
      </c>
      <c r="CI729" s="599">
        <v>1.2589928057553956</v>
      </c>
      <c r="CJ729" s="599">
        <v>1.079136690647482</v>
      </c>
      <c r="CK729" s="599">
        <v>7.1942446043165464</v>
      </c>
      <c r="CL729" s="599">
        <v>22.482014388489208</v>
      </c>
      <c r="CM729" s="599">
        <v>35.611510791366911</v>
      </c>
      <c r="CN729" s="599">
        <v>32.014388489208635</v>
      </c>
      <c r="CO729" s="592"/>
      <c r="CP729"/>
      <c r="CQ729" s="827"/>
      <c r="CR729" s="597" t="s">
        <v>39</v>
      </c>
      <c r="CS729" s="599">
        <v>0</v>
      </c>
      <c r="CT729" s="599">
        <v>0</v>
      </c>
      <c r="CU729" s="599">
        <v>0.20080321285140559</v>
      </c>
      <c r="CV729" s="599">
        <v>0.60240963855421692</v>
      </c>
      <c r="CW729" s="599">
        <v>0.60240963855421692</v>
      </c>
      <c r="CX729" s="599">
        <v>7.0281124497991971</v>
      </c>
      <c r="CY729" s="599">
        <v>22.489959839357429</v>
      </c>
      <c r="CZ729" s="599">
        <v>36.546184738955823</v>
      </c>
      <c r="DA729" s="599">
        <v>32.53012048192771</v>
      </c>
      <c r="DB729" s="592"/>
      <c r="DC729" s="592"/>
      <c r="DD729" s="827"/>
      <c r="DE729" s="597" t="s">
        <v>39</v>
      </c>
      <c r="DF729" s="599">
        <v>0</v>
      </c>
      <c r="DG729" s="599">
        <v>0</v>
      </c>
      <c r="DH729" s="599">
        <v>1.3157894736842104</v>
      </c>
      <c r="DI729" s="599">
        <v>5.2631578947368416</v>
      </c>
      <c r="DJ729" s="599">
        <v>3.9473684210526314</v>
      </c>
      <c r="DK729" s="599">
        <v>6.5789473684210522</v>
      </c>
      <c r="DL729" s="599">
        <v>26.315789473684209</v>
      </c>
      <c r="DM729" s="599">
        <v>31.578947368421051</v>
      </c>
      <c r="DN729" s="599">
        <v>25</v>
      </c>
      <c r="DO729" s="592"/>
    </row>
    <row r="730" spans="1:119" ht="13.5" customHeight="1" x14ac:dyDescent="0.2">
      <c r="A730"/>
      <c r="B730" s="324"/>
      <c r="C730" s="592"/>
      <c r="D730" s="827"/>
      <c r="E730" s="597" t="s">
        <v>40</v>
      </c>
      <c r="F730" s="599">
        <v>0</v>
      </c>
      <c r="G730" s="599">
        <v>0.5089058524173028</v>
      </c>
      <c r="H730" s="599">
        <v>0</v>
      </c>
      <c r="I730" s="599">
        <v>0.5089058524173028</v>
      </c>
      <c r="J730" s="599">
        <v>0.76335877862595414</v>
      </c>
      <c r="K730" s="599">
        <v>6.1068702290076331</v>
      </c>
      <c r="L730" s="599">
        <v>21.374045801526716</v>
      </c>
      <c r="M730" s="599">
        <v>37.659033078880405</v>
      </c>
      <c r="N730" s="599">
        <v>33.078880407124686</v>
      </c>
      <c r="O730" s="604"/>
      <c r="P730" s="604"/>
      <c r="Q730" s="827"/>
      <c r="R730" s="597" t="s">
        <v>40</v>
      </c>
      <c r="S730" s="599">
        <v>0</v>
      </c>
      <c r="T730" s="599">
        <v>0.50251256281407031</v>
      </c>
      <c r="U730" s="599">
        <v>0</v>
      </c>
      <c r="V730" s="599">
        <v>0</v>
      </c>
      <c r="W730" s="599">
        <v>0.50251256281407031</v>
      </c>
      <c r="X730" s="599">
        <v>6.5326633165829149</v>
      </c>
      <c r="Y730" s="599">
        <v>19.095477386934672</v>
      </c>
      <c r="Z730" s="599">
        <v>32.663316582914575</v>
      </c>
      <c r="AA730" s="599">
        <v>40.7035175879397</v>
      </c>
      <c r="AB730" s="604"/>
      <c r="AC730" s="604"/>
      <c r="AD730" s="827"/>
      <c r="AE730" s="597" t="s">
        <v>40</v>
      </c>
      <c r="AF730" s="599">
        <v>0</v>
      </c>
      <c r="AG730" s="599">
        <v>0.51546391752577314</v>
      </c>
      <c r="AH730" s="599">
        <v>0</v>
      </c>
      <c r="AI730" s="599">
        <v>1.0309278350515463</v>
      </c>
      <c r="AJ730" s="599">
        <v>1.0309278350515463</v>
      </c>
      <c r="AK730" s="599">
        <v>5.6701030927835054</v>
      </c>
      <c r="AL730" s="599">
        <v>23.711340206185564</v>
      </c>
      <c r="AM730" s="599">
        <v>42.783505154639172</v>
      </c>
      <c r="AN730" s="599">
        <v>25.257731958762886</v>
      </c>
      <c r="AO730" s="592"/>
      <c r="AP730"/>
      <c r="AQ730" s="827"/>
      <c r="AR730" s="597" t="s">
        <v>40</v>
      </c>
      <c r="AS730" s="599">
        <v>0</v>
      </c>
      <c r="AT730" s="599">
        <v>0.97087378640776689</v>
      </c>
      <c r="AU730" s="599">
        <v>0</v>
      </c>
      <c r="AV730" s="599">
        <v>0.97087378640776689</v>
      </c>
      <c r="AW730" s="599">
        <v>1.9417475728155338</v>
      </c>
      <c r="AX730" s="599">
        <v>6.7961165048543686</v>
      </c>
      <c r="AY730" s="599">
        <v>15.53398058252427</v>
      </c>
      <c r="AZ730" s="599">
        <v>32.038834951456316</v>
      </c>
      <c r="BA730" s="599">
        <v>41.747572815533978</v>
      </c>
      <c r="BB730" s="592"/>
      <c r="BC730" s="592"/>
      <c r="BD730" s="827"/>
      <c r="BE730" s="597" t="s">
        <v>40</v>
      </c>
      <c r="BF730" s="599">
        <v>0</v>
      </c>
      <c r="BG730" s="599">
        <v>0.34482758620689657</v>
      </c>
      <c r="BH730" s="599">
        <v>0</v>
      </c>
      <c r="BI730" s="599">
        <v>0.34482758620689657</v>
      </c>
      <c r="BJ730" s="599">
        <v>0.34482758620689657</v>
      </c>
      <c r="BK730" s="599">
        <v>5.8620689655172411</v>
      </c>
      <c r="BL730" s="599">
        <v>23.448275862068964</v>
      </c>
      <c r="BM730" s="599">
        <v>39.655172413793103</v>
      </c>
      <c r="BN730" s="599">
        <v>30</v>
      </c>
      <c r="BO730" s="592"/>
      <c r="BP730"/>
      <c r="BQ730" s="827"/>
      <c r="BR730" s="597" t="s">
        <v>40</v>
      </c>
      <c r="BS730" s="599">
        <v>0</v>
      </c>
      <c r="BT730" s="599">
        <v>0</v>
      </c>
      <c r="BU730" s="599">
        <v>0</v>
      </c>
      <c r="BV730" s="599">
        <v>0</v>
      </c>
      <c r="BW730" s="599">
        <v>0</v>
      </c>
      <c r="BX730" s="599">
        <v>11.111111111111111</v>
      </c>
      <c r="BY730" s="599">
        <v>22.222222222222221</v>
      </c>
      <c r="BZ730" s="599">
        <v>33.333333333333329</v>
      </c>
      <c r="CA730" s="599">
        <v>33.333333333333329</v>
      </c>
      <c r="CB730" s="592"/>
      <c r="CC730" s="592"/>
      <c r="CD730" s="827"/>
      <c r="CE730" s="597" t="s">
        <v>40</v>
      </c>
      <c r="CF730" s="599">
        <v>0</v>
      </c>
      <c r="CG730" s="599">
        <v>0.52083333333333326</v>
      </c>
      <c r="CH730" s="599">
        <v>0</v>
      </c>
      <c r="CI730" s="599">
        <v>0.52083333333333326</v>
      </c>
      <c r="CJ730" s="599">
        <v>0.78125</v>
      </c>
      <c r="CK730" s="599">
        <v>5.9895833333333339</v>
      </c>
      <c r="CL730" s="599">
        <v>21.354166666666664</v>
      </c>
      <c r="CM730" s="599">
        <v>37.760416666666671</v>
      </c>
      <c r="CN730" s="599">
        <v>33.072916666666671</v>
      </c>
      <c r="CO730" s="592"/>
      <c r="CP730"/>
      <c r="CQ730" s="827"/>
      <c r="CR730" s="597" t="s">
        <v>40</v>
      </c>
      <c r="CS730" s="599">
        <v>0</v>
      </c>
      <c r="CT730" s="599">
        <v>0.64516129032258063</v>
      </c>
      <c r="CU730" s="599">
        <v>0</v>
      </c>
      <c r="CV730" s="599">
        <v>0.32258064516129031</v>
      </c>
      <c r="CW730" s="599">
        <v>0.64516129032258063</v>
      </c>
      <c r="CX730" s="599">
        <v>4.5161290322580641</v>
      </c>
      <c r="CY730" s="599">
        <v>17.741935483870968</v>
      </c>
      <c r="CZ730" s="599">
        <v>39.354838709677423</v>
      </c>
      <c r="DA730" s="599">
        <v>36.774193548387096</v>
      </c>
      <c r="DB730" s="592"/>
      <c r="DC730" s="592"/>
      <c r="DD730" s="827"/>
      <c r="DE730" s="597" t="s">
        <v>40</v>
      </c>
      <c r="DF730" s="599">
        <v>0</v>
      </c>
      <c r="DG730" s="599">
        <v>0</v>
      </c>
      <c r="DH730" s="599">
        <v>0</v>
      </c>
      <c r="DI730" s="599">
        <v>1.2048192771084338</v>
      </c>
      <c r="DJ730" s="599">
        <v>1.2048192771084338</v>
      </c>
      <c r="DK730" s="599">
        <v>12.048192771084338</v>
      </c>
      <c r="DL730" s="599">
        <v>34.939759036144579</v>
      </c>
      <c r="DM730" s="599">
        <v>31.325301204819279</v>
      </c>
      <c r="DN730" s="599">
        <v>19.277108433734941</v>
      </c>
      <c r="DO730" s="592"/>
    </row>
    <row r="731" spans="1:119" ht="13.5" customHeight="1" x14ac:dyDescent="0.2">
      <c r="A731"/>
      <c r="B731" s="324"/>
      <c r="C731" s="592"/>
      <c r="D731" s="828"/>
      <c r="E731" s="597" t="s">
        <v>41</v>
      </c>
      <c r="F731" s="599">
        <v>0</v>
      </c>
      <c r="G731" s="599">
        <v>0</v>
      </c>
      <c r="H731" s="599">
        <v>0</v>
      </c>
      <c r="I731" s="599">
        <v>0</v>
      </c>
      <c r="J731" s="599">
        <v>1.1494252873563218</v>
      </c>
      <c r="K731" s="599">
        <v>8.0459770114942533</v>
      </c>
      <c r="L731" s="599">
        <v>13.793103448275861</v>
      </c>
      <c r="M731" s="599">
        <v>34.482758620689658</v>
      </c>
      <c r="N731" s="599">
        <v>42.528735632183903</v>
      </c>
      <c r="O731" s="604"/>
      <c r="P731" s="604"/>
      <c r="Q731" s="828"/>
      <c r="R731" s="597" t="s">
        <v>41</v>
      </c>
      <c r="S731" s="599">
        <v>0</v>
      </c>
      <c r="T731" s="599">
        <v>0</v>
      </c>
      <c r="U731" s="599">
        <v>0</v>
      </c>
      <c r="V731" s="599">
        <v>0</v>
      </c>
      <c r="W731" s="599">
        <v>1.9607843137254901</v>
      </c>
      <c r="X731" s="599">
        <v>3.9215686274509802</v>
      </c>
      <c r="Y731" s="599">
        <v>13.725490196078432</v>
      </c>
      <c r="Z731" s="599">
        <v>33.333333333333329</v>
      </c>
      <c r="AA731" s="599">
        <v>47.058823529411761</v>
      </c>
      <c r="AB731" s="604"/>
      <c r="AC731" s="604"/>
      <c r="AD731" s="828"/>
      <c r="AE731" s="597" t="s">
        <v>41</v>
      </c>
      <c r="AF731" s="599">
        <v>0</v>
      </c>
      <c r="AG731" s="599">
        <v>0</v>
      </c>
      <c r="AH731" s="599">
        <v>0</v>
      </c>
      <c r="AI731" s="599">
        <v>0</v>
      </c>
      <c r="AJ731" s="599">
        <v>0</v>
      </c>
      <c r="AK731" s="599">
        <v>13.888888888888889</v>
      </c>
      <c r="AL731" s="599">
        <v>13.888888888888889</v>
      </c>
      <c r="AM731" s="599">
        <v>36.111111111111107</v>
      </c>
      <c r="AN731" s="599">
        <v>36.111111111111107</v>
      </c>
      <c r="AO731" s="592"/>
      <c r="AP731"/>
      <c r="AQ731" s="828"/>
      <c r="AR731" s="597" t="s">
        <v>41</v>
      </c>
      <c r="AS731" s="599">
        <v>0</v>
      </c>
      <c r="AT731" s="599">
        <v>0</v>
      </c>
      <c r="AU731" s="599">
        <v>0</v>
      </c>
      <c r="AV731" s="599">
        <v>0</v>
      </c>
      <c r="AW731" s="599">
        <v>4.7619047619047619</v>
      </c>
      <c r="AX731" s="599">
        <v>0</v>
      </c>
      <c r="AY731" s="599">
        <v>19.047619047619047</v>
      </c>
      <c r="AZ731" s="599">
        <v>28.571428571428569</v>
      </c>
      <c r="BA731" s="599">
        <v>47.619047619047613</v>
      </c>
      <c r="BB731" s="592"/>
      <c r="BC731" s="592"/>
      <c r="BD731" s="828"/>
      <c r="BE731" s="597" t="s">
        <v>41</v>
      </c>
      <c r="BF731" s="599">
        <v>0</v>
      </c>
      <c r="BG731" s="599">
        <v>0</v>
      </c>
      <c r="BH731" s="599">
        <v>0</v>
      </c>
      <c r="BI731" s="599">
        <v>0</v>
      </c>
      <c r="BJ731" s="599">
        <v>0</v>
      </c>
      <c r="BK731" s="599">
        <v>10.606060606060606</v>
      </c>
      <c r="BL731" s="599">
        <v>12.121212121212121</v>
      </c>
      <c r="BM731" s="599">
        <v>36.363636363636367</v>
      </c>
      <c r="BN731" s="599">
        <v>40.909090909090914</v>
      </c>
      <c r="BO731" s="592"/>
      <c r="BP731"/>
      <c r="BQ731" s="828"/>
      <c r="BR731" s="597" t="s">
        <v>41</v>
      </c>
      <c r="BS731" s="599">
        <v>0</v>
      </c>
      <c r="BT731" s="599">
        <v>0</v>
      </c>
      <c r="BU731" s="599">
        <v>0</v>
      </c>
      <c r="BV731" s="599">
        <v>0</v>
      </c>
      <c r="BW731" s="599">
        <v>0</v>
      </c>
      <c r="BX731" s="599">
        <v>0</v>
      </c>
      <c r="BY731" s="599">
        <v>0</v>
      </c>
      <c r="BZ731" s="599">
        <v>0</v>
      </c>
      <c r="CA731" s="599">
        <v>100</v>
      </c>
      <c r="CB731" s="592"/>
      <c r="CC731" s="592"/>
      <c r="CD731" s="828"/>
      <c r="CE731" s="597" t="s">
        <v>41</v>
      </c>
      <c r="CF731" s="599">
        <v>0</v>
      </c>
      <c r="CG731" s="599">
        <v>0</v>
      </c>
      <c r="CH731" s="599">
        <v>0</v>
      </c>
      <c r="CI731" s="599">
        <v>0</v>
      </c>
      <c r="CJ731" s="599">
        <v>1.1627906976744187</v>
      </c>
      <c r="CK731" s="599">
        <v>8.1395348837209305</v>
      </c>
      <c r="CL731" s="599">
        <v>13.953488372093023</v>
      </c>
      <c r="CM731" s="599">
        <v>34.883720930232556</v>
      </c>
      <c r="CN731" s="599">
        <v>41.860465116279073</v>
      </c>
      <c r="CO731" s="592"/>
      <c r="CP731"/>
      <c r="CQ731" s="828"/>
      <c r="CR731" s="597" t="s">
        <v>41</v>
      </c>
      <c r="CS731" s="599">
        <v>0</v>
      </c>
      <c r="CT731" s="599">
        <v>0</v>
      </c>
      <c r="CU731" s="599">
        <v>0</v>
      </c>
      <c r="CV731" s="599">
        <v>0</v>
      </c>
      <c r="CW731" s="599">
        <v>1.4925373134328357</v>
      </c>
      <c r="CX731" s="599">
        <v>8.9552238805970141</v>
      </c>
      <c r="CY731" s="599">
        <v>17.910447761194028</v>
      </c>
      <c r="CZ731" s="599">
        <v>32.835820895522389</v>
      </c>
      <c r="DA731" s="599">
        <v>38.805970149253731</v>
      </c>
      <c r="DB731" s="592"/>
      <c r="DC731" s="592"/>
      <c r="DD731" s="828"/>
      <c r="DE731" s="597" t="s">
        <v>41</v>
      </c>
      <c r="DF731" s="599">
        <v>0</v>
      </c>
      <c r="DG731" s="599">
        <v>0</v>
      </c>
      <c r="DH731" s="599">
        <v>0</v>
      </c>
      <c r="DI731" s="599">
        <v>0</v>
      </c>
      <c r="DJ731" s="599">
        <v>0</v>
      </c>
      <c r="DK731" s="599">
        <v>5</v>
      </c>
      <c r="DL731" s="599">
        <v>0</v>
      </c>
      <c r="DM731" s="599">
        <v>40</v>
      </c>
      <c r="DN731" s="599">
        <v>55.000000000000007</v>
      </c>
      <c r="DO731" s="592"/>
    </row>
    <row r="732" spans="1:119" ht="13.5" customHeight="1" x14ac:dyDescent="0.2">
      <c r="A732"/>
      <c r="B732" s="324"/>
      <c r="C732" s="592"/>
      <c r="D732" s="592"/>
      <c r="E732" s="592"/>
      <c r="F732" s="592"/>
      <c r="G732" s="592"/>
      <c r="H732" s="592"/>
      <c r="I732" s="592"/>
      <c r="J732" s="592"/>
      <c r="K732" s="592"/>
      <c r="L732" s="592"/>
      <c r="M732" s="592"/>
      <c r="N732" s="592"/>
      <c r="O732" s="592"/>
      <c r="P732" s="592"/>
      <c r="Q732" s="592"/>
      <c r="R732" s="592"/>
      <c r="S732" s="592"/>
      <c r="T732" s="592"/>
      <c r="U732" s="592"/>
      <c r="V732" s="592"/>
      <c r="W732" s="592"/>
      <c r="X732" s="592"/>
      <c r="Y732" s="592"/>
      <c r="Z732" s="592"/>
      <c r="AA732" s="592"/>
      <c r="AB732" s="592"/>
      <c r="AC732" s="592"/>
      <c r="AD732" s="592"/>
      <c r="AE732" s="592"/>
      <c r="AF732" s="592"/>
      <c r="AG732" s="592"/>
      <c r="AH732" s="592"/>
      <c r="AI732" s="592"/>
      <c r="AJ732" s="592"/>
      <c r="AK732" s="592"/>
      <c r="AL732" s="592"/>
      <c r="AM732" s="592"/>
      <c r="AN732" s="592"/>
      <c r="AO732" s="592"/>
      <c r="AP732"/>
      <c r="AQ732" s="592"/>
      <c r="AR732" s="592"/>
      <c r="AS732" s="592"/>
      <c r="AT732" s="592"/>
      <c r="AU732" s="592"/>
      <c r="AV732" s="592"/>
      <c r="AW732" s="592"/>
      <c r="AX732" s="592"/>
      <c r="AY732" s="592"/>
      <c r="AZ732" s="592"/>
      <c r="BA732" s="592"/>
      <c r="BB732" s="592"/>
      <c r="BC732" s="592"/>
      <c r="BD732" s="592"/>
      <c r="BE732" s="592"/>
      <c r="BF732" s="592"/>
      <c r="BG732" s="592"/>
      <c r="BH732" s="592"/>
      <c r="BI732" s="592"/>
      <c r="BJ732" s="592"/>
      <c r="BK732" s="592"/>
      <c r="BL732" s="592"/>
      <c r="BM732" s="592"/>
      <c r="BN732" s="592"/>
      <c r="BO732" s="592"/>
      <c r="BP732"/>
      <c r="BQ732" s="592"/>
      <c r="BR732" s="592"/>
      <c r="BS732" s="592"/>
      <c r="BT732" s="592"/>
      <c r="BU732" s="592"/>
      <c r="BV732" s="592"/>
      <c r="BW732" s="592"/>
      <c r="BX732" s="592"/>
      <c r="BY732" s="592"/>
      <c r="BZ732" s="592"/>
      <c r="CA732" s="592"/>
      <c r="CB732" s="592"/>
      <c r="CC732" s="592"/>
      <c r="CD732" s="592"/>
      <c r="CE732" s="592"/>
      <c r="CF732" s="592"/>
      <c r="CG732" s="592"/>
      <c r="CH732" s="592"/>
      <c r="CI732" s="592"/>
      <c r="CJ732" s="592"/>
      <c r="CK732" s="592"/>
      <c r="CL732" s="592"/>
      <c r="CM732" s="592"/>
      <c r="CN732" s="592"/>
      <c r="CO732" s="592"/>
      <c r="CP732"/>
      <c r="CQ732" s="592"/>
      <c r="CR732" s="592"/>
      <c r="CS732" s="592"/>
      <c r="CT732" s="592"/>
      <c r="CU732" s="592"/>
      <c r="CV732" s="592"/>
      <c r="CW732" s="592"/>
      <c r="CX732" s="592"/>
      <c r="CY732" s="592"/>
      <c r="CZ732" s="592"/>
      <c r="DA732" s="592"/>
      <c r="DB732" s="592"/>
      <c r="DC732" s="592"/>
      <c r="DD732" s="592"/>
      <c r="DE732" s="592"/>
      <c r="DF732" s="592"/>
      <c r="DG732" s="592"/>
      <c r="DH732" s="592"/>
      <c r="DI732" s="592"/>
      <c r="DJ732" s="592"/>
      <c r="DK732" s="592"/>
      <c r="DL732" s="592"/>
      <c r="DM732" s="592"/>
      <c r="DN732" s="592"/>
      <c r="DO732" s="592"/>
    </row>
    <row r="733" spans="1:119" ht="13.5" customHeight="1" x14ac:dyDescent="0.2">
      <c r="A733"/>
      <c r="B733" s="324"/>
      <c r="C733" s="592"/>
      <c r="D733" s="592"/>
      <c r="E733" s="592"/>
      <c r="F733" s="592"/>
      <c r="G733" s="592"/>
      <c r="H733" s="592"/>
      <c r="I733" s="592"/>
      <c r="J733" s="592"/>
      <c r="K733" s="592"/>
      <c r="L733" s="592"/>
      <c r="M733" s="592"/>
      <c r="N733" s="592"/>
      <c r="O733" s="592"/>
      <c r="P733" s="592"/>
      <c r="Q733" s="592"/>
      <c r="R733" s="592"/>
      <c r="S733" s="592"/>
      <c r="T733" s="592"/>
      <c r="U733" s="592"/>
      <c r="V733" s="592"/>
      <c r="W733" s="592"/>
      <c r="X733" s="592"/>
      <c r="Y733" s="592"/>
      <c r="Z733" s="592"/>
      <c r="AA733" s="592"/>
      <c r="AB733" s="592"/>
      <c r="AC733" s="592"/>
      <c r="AD733" s="592"/>
      <c r="AE733" s="592"/>
      <c r="AF733" s="592"/>
      <c r="AG733" s="592"/>
      <c r="AH733" s="592"/>
      <c r="AI733" s="592"/>
      <c r="AJ733" s="592"/>
      <c r="AK733" s="592"/>
      <c r="AL733" s="592"/>
      <c r="AM733" s="592"/>
      <c r="AN733" s="592"/>
      <c r="AO733" s="592"/>
      <c r="AP733"/>
      <c r="AQ733" s="592"/>
      <c r="AR733" s="592"/>
      <c r="AS733" s="592"/>
      <c r="AT733" s="592"/>
      <c r="AU733" s="592"/>
      <c r="AV733" s="592"/>
      <c r="AW733" s="592"/>
      <c r="AX733" s="592"/>
      <c r="AY733" s="592"/>
      <c r="AZ733" s="592"/>
      <c r="BA733" s="592"/>
      <c r="BB733" s="592"/>
      <c r="BC733" s="592"/>
      <c r="BD733" s="592"/>
      <c r="BE733" s="592"/>
      <c r="BF733" s="592"/>
      <c r="BG733" s="592"/>
      <c r="BH733" s="592"/>
      <c r="BI733" s="592"/>
      <c r="BJ733" s="592"/>
      <c r="BK733" s="592"/>
      <c r="BL733" s="592"/>
      <c r="BM733" s="592"/>
      <c r="BN733" s="592"/>
      <c r="BO733" s="592"/>
      <c r="BP733"/>
      <c r="BQ733" s="592"/>
      <c r="BR733" s="592"/>
      <c r="BS733" s="592"/>
      <c r="BT733" s="592"/>
      <c r="BU733" s="592"/>
      <c r="BV733" s="592"/>
      <c r="BW733" s="592"/>
      <c r="BX733" s="592"/>
      <c r="BY733" s="592"/>
      <c r="BZ733" s="592"/>
      <c r="CA733" s="592"/>
      <c r="CB733" s="592"/>
      <c r="CC733" s="592"/>
      <c r="CD733" s="592"/>
      <c r="CE733" s="592"/>
      <c r="CF733" s="592"/>
      <c r="CG733" s="592"/>
      <c r="CH733" s="592"/>
      <c r="CI733" s="592"/>
      <c r="CJ733" s="592"/>
      <c r="CK733" s="592"/>
      <c r="CL733" s="592"/>
      <c r="CM733" s="592"/>
      <c r="CN733" s="592"/>
      <c r="CO733" s="592"/>
      <c r="CP733"/>
      <c r="CQ733" s="592"/>
      <c r="CR733" s="592"/>
      <c r="CS733" s="592"/>
      <c r="CT733" s="592"/>
      <c r="CU733" s="592"/>
      <c r="CV733" s="592"/>
      <c r="CW733" s="592"/>
      <c r="CX733" s="592"/>
      <c r="CY733" s="592"/>
      <c r="CZ733" s="592"/>
      <c r="DA733" s="592"/>
      <c r="DB733" s="592"/>
      <c r="DC733" s="592"/>
      <c r="DD733" s="592"/>
      <c r="DE733" s="592"/>
      <c r="DF733" s="592"/>
      <c r="DG733" s="592"/>
      <c r="DH733" s="592"/>
      <c r="DI733" s="592"/>
      <c r="DJ733" s="592"/>
      <c r="DK733" s="592"/>
      <c r="DL733" s="592"/>
      <c r="DM733" s="592"/>
      <c r="DN733" s="592"/>
      <c r="DO733" s="592"/>
    </row>
    <row r="734" spans="1:119" ht="13.5" customHeight="1" x14ac:dyDescent="0.3">
      <c r="A734"/>
      <c r="B734" s="324"/>
      <c r="C734" s="592"/>
      <c r="D734" s="829" t="s">
        <v>245</v>
      </c>
      <c r="E734" s="829"/>
      <c r="F734" s="595"/>
      <c r="G734" s="595"/>
      <c r="H734" s="595"/>
      <c r="I734" s="595"/>
      <c r="J734" s="595"/>
      <c r="K734" s="595"/>
      <c r="L734" s="595"/>
      <c r="M734" s="595"/>
      <c r="N734" s="595"/>
      <c r="O734" s="595"/>
      <c r="P734" s="592"/>
      <c r="Q734" s="829" t="s">
        <v>245</v>
      </c>
      <c r="R734" s="829"/>
      <c r="S734" s="595"/>
      <c r="T734" s="595"/>
      <c r="U734" s="595"/>
      <c r="V734" s="595"/>
      <c r="W734" s="595"/>
      <c r="X734" s="595"/>
      <c r="Y734" s="595"/>
      <c r="Z734" s="595"/>
      <c r="AA734" s="595"/>
      <c r="AB734" s="595"/>
      <c r="AC734" s="592"/>
      <c r="AD734" s="829" t="s">
        <v>245</v>
      </c>
      <c r="AE734" s="829"/>
      <c r="AF734" s="595"/>
      <c r="AG734" s="595"/>
      <c r="AH734" s="595"/>
      <c r="AI734" s="595"/>
      <c r="AJ734" s="595"/>
      <c r="AK734" s="595"/>
      <c r="AL734" s="595"/>
      <c r="AM734" s="595"/>
      <c r="AN734" s="595"/>
      <c r="AO734" s="595"/>
      <c r="AP734" s="591"/>
      <c r="AQ734" s="829" t="s">
        <v>245</v>
      </c>
      <c r="AR734" s="829"/>
      <c r="AS734" s="595"/>
      <c r="AT734" s="595"/>
      <c r="AU734" s="595"/>
      <c r="AV734" s="595"/>
      <c r="AW734" s="595"/>
      <c r="AX734" s="595"/>
      <c r="AY734" s="595"/>
      <c r="AZ734" s="595"/>
      <c r="BA734" s="595"/>
      <c r="BB734" s="595"/>
      <c r="BC734" s="592"/>
      <c r="BD734" s="829" t="s">
        <v>245</v>
      </c>
      <c r="BE734" s="829"/>
      <c r="BF734" s="595"/>
      <c r="BG734" s="595"/>
      <c r="BH734" s="595"/>
      <c r="BI734" s="595"/>
      <c r="BJ734" s="595"/>
      <c r="BK734" s="595"/>
      <c r="BL734" s="595"/>
      <c r="BM734" s="595"/>
      <c r="BN734" s="595"/>
      <c r="BO734" s="595"/>
      <c r="BP734"/>
      <c r="BQ734" s="829" t="s">
        <v>245</v>
      </c>
      <c r="BR734" s="829"/>
      <c r="BS734" s="595"/>
      <c r="BT734" s="595"/>
      <c r="BU734" s="595"/>
      <c r="BV734" s="595"/>
      <c r="BW734" s="595"/>
      <c r="BX734" s="595"/>
      <c r="BY734" s="595"/>
      <c r="BZ734" s="595"/>
      <c r="CA734" s="595"/>
      <c r="CB734" s="595"/>
      <c r="CC734" s="592"/>
      <c r="CD734" s="829" t="s">
        <v>245</v>
      </c>
      <c r="CE734" s="829"/>
      <c r="CF734" s="595"/>
      <c r="CG734" s="595"/>
      <c r="CH734" s="595"/>
      <c r="CI734" s="595"/>
      <c r="CJ734" s="595"/>
      <c r="CK734" s="595"/>
      <c r="CL734" s="595"/>
      <c r="CM734" s="595"/>
      <c r="CN734" s="595"/>
      <c r="CO734" s="595"/>
      <c r="CP734"/>
      <c r="CQ734" s="829" t="s">
        <v>245</v>
      </c>
      <c r="CR734" s="829"/>
      <c r="CS734" s="595"/>
      <c r="CT734" s="595"/>
      <c r="CU734" s="595"/>
      <c r="CV734" s="595"/>
      <c r="CW734" s="595"/>
      <c r="CX734" s="595"/>
      <c r="CY734" s="595"/>
      <c r="CZ734" s="595"/>
      <c r="DA734" s="595"/>
      <c r="DB734" s="595"/>
      <c r="DC734" s="592"/>
      <c r="DD734" s="829" t="s">
        <v>245</v>
      </c>
      <c r="DE734" s="829"/>
      <c r="DF734" s="595"/>
      <c r="DG734" s="595"/>
      <c r="DH734" s="595"/>
      <c r="DI734" s="595"/>
      <c r="DJ734" s="595"/>
      <c r="DK734" s="595"/>
      <c r="DL734" s="595"/>
      <c r="DM734" s="595"/>
      <c r="DN734" s="595"/>
      <c r="DO734" s="595"/>
    </row>
    <row r="735" spans="1:119" ht="13.5" customHeight="1" x14ac:dyDescent="0.2">
      <c r="A735"/>
      <c r="B735" s="324"/>
      <c r="C735" s="592"/>
      <c r="D735" s="829"/>
      <c r="E735" s="829"/>
      <c r="F735" s="831" t="s">
        <v>171</v>
      </c>
      <c r="G735" s="831"/>
      <c r="H735" s="831"/>
      <c r="I735" s="831"/>
      <c r="J735" s="831"/>
      <c r="K735" s="831"/>
      <c r="L735" s="831"/>
      <c r="M735" s="831"/>
      <c r="N735" s="831"/>
      <c r="O735" s="831"/>
      <c r="P735" s="592"/>
      <c r="Q735" s="829"/>
      <c r="R735" s="829"/>
      <c r="S735" s="831" t="s">
        <v>171</v>
      </c>
      <c r="T735" s="831"/>
      <c r="U735" s="831"/>
      <c r="V735" s="831"/>
      <c r="W735" s="831"/>
      <c r="X735" s="831"/>
      <c r="Y735" s="831"/>
      <c r="Z735" s="831"/>
      <c r="AA735" s="831"/>
      <c r="AB735" s="831"/>
      <c r="AC735" s="592"/>
      <c r="AD735" s="829"/>
      <c r="AE735" s="829"/>
      <c r="AF735" s="831" t="s">
        <v>171</v>
      </c>
      <c r="AG735" s="831"/>
      <c r="AH735" s="831"/>
      <c r="AI735" s="831"/>
      <c r="AJ735" s="831"/>
      <c r="AK735" s="831"/>
      <c r="AL735" s="831"/>
      <c r="AM735" s="831"/>
      <c r="AN735" s="831"/>
      <c r="AO735" s="831"/>
      <c r="AP735" s="591"/>
      <c r="AQ735" s="829"/>
      <c r="AR735" s="829"/>
      <c r="AS735" s="831" t="s">
        <v>171</v>
      </c>
      <c r="AT735" s="831"/>
      <c r="AU735" s="831"/>
      <c r="AV735" s="831"/>
      <c r="AW735" s="831"/>
      <c r="AX735" s="831"/>
      <c r="AY735" s="831"/>
      <c r="AZ735" s="831"/>
      <c r="BA735" s="831"/>
      <c r="BB735" s="831"/>
      <c r="BC735" s="592"/>
      <c r="BD735" s="829"/>
      <c r="BE735" s="829"/>
      <c r="BF735" s="831" t="s">
        <v>171</v>
      </c>
      <c r="BG735" s="831"/>
      <c r="BH735" s="831"/>
      <c r="BI735" s="831"/>
      <c r="BJ735" s="831"/>
      <c r="BK735" s="831"/>
      <c r="BL735" s="831"/>
      <c r="BM735" s="831"/>
      <c r="BN735" s="831"/>
      <c r="BO735" s="831"/>
      <c r="BP735"/>
      <c r="BQ735" s="829"/>
      <c r="BR735" s="829"/>
      <c r="BS735" s="831" t="s">
        <v>171</v>
      </c>
      <c r="BT735" s="831"/>
      <c r="BU735" s="831"/>
      <c r="BV735" s="831"/>
      <c r="BW735" s="831"/>
      <c r="BX735" s="831"/>
      <c r="BY735" s="831"/>
      <c r="BZ735" s="831"/>
      <c r="CA735" s="831"/>
      <c r="CB735" s="831"/>
      <c r="CC735" s="592"/>
      <c r="CD735" s="829"/>
      <c r="CE735" s="829"/>
      <c r="CF735" s="831" t="s">
        <v>171</v>
      </c>
      <c r="CG735" s="831"/>
      <c r="CH735" s="831"/>
      <c r="CI735" s="831"/>
      <c r="CJ735" s="831"/>
      <c r="CK735" s="831"/>
      <c r="CL735" s="831"/>
      <c r="CM735" s="831"/>
      <c r="CN735" s="831"/>
      <c r="CO735" s="831"/>
      <c r="CP735"/>
      <c r="CQ735" s="829"/>
      <c r="CR735" s="829"/>
      <c r="CS735" s="831" t="s">
        <v>171</v>
      </c>
      <c r="CT735" s="831"/>
      <c r="CU735" s="831"/>
      <c r="CV735" s="831"/>
      <c r="CW735" s="831"/>
      <c r="CX735" s="831"/>
      <c r="CY735" s="831"/>
      <c r="CZ735" s="831"/>
      <c r="DA735" s="831"/>
      <c r="DB735" s="831"/>
      <c r="DC735" s="592"/>
      <c r="DD735" s="829"/>
      <c r="DE735" s="829"/>
      <c r="DF735" s="831" t="s">
        <v>171</v>
      </c>
      <c r="DG735" s="831"/>
      <c r="DH735" s="831"/>
      <c r="DI735" s="831"/>
      <c r="DJ735" s="831"/>
      <c r="DK735" s="831"/>
      <c r="DL735" s="831"/>
      <c r="DM735" s="831"/>
      <c r="DN735" s="831"/>
      <c r="DO735" s="831"/>
    </row>
    <row r="736" spans="1:119" ht="13.5" customHeight="1" x14ac:dyDescent="0.2">
      <c r="A736"/>
      <c r="B736" s="324"/>
      <c r="C736" s="592"/>
      <c r="D736" s="830"/>
      <c r="E736" s="830"/>
      <c r="F736" s="596" t="s">
        <v>16</v>
      </c>
      <c r="G736" s="596">
        <v>1</v>
      </c>
      <c r="H736" s="596">
        <v>2</v>
      </c>
      <c r="I736" s="596">
        <v>3</v>
      </c>
      <c r="J736" s="596">
        <v>4</v>
      </c>
      <c r="K736" s="596">
        <v>5</v>
      </c>
      <c r="L736" s="596">
        <v>6</v>
      </c>
      <c r="M736" s="596">
        <v>7</v>
      </c>
      <c r="N736" s="596">
        <v>8</v>
      </c>
      <c r="O736" s="596">
        <v>9</v>
      </c>
      <c r="P736" s="592"/>
      <c r="Q736" s="830"/>
      <c r="R736" s="830"/>
      <c r="S736" s="596" t="s">
        <v>16</v>
      </c>
      <c r="T736" s="596">
        <v>1</v>
      </c>
      <c r="U736" s="596">
        <v>2</v>
      </c>
      <c r="V736" s="596">
        <v>3</v>
      </c>
      <c r="W736" s="596">
        <v>4</v>
      </c>
      <c r="X736" s="596">
        <v>5</v>
      </c>
      <c r="Y736" s="596">
        <v>6</v>
      </c>
      <c r="Z736" s="596">
        <v>7</v>
      </c>
      <c r="AA736" s="596">
        <v>8</v>
      </c>
      <c r="AB736" s="596">
        <v>9</v>
      </c>
      <c r="AC736" s="592"/>
      <c r="AD736" s="830"/>
      <c r="AE736" s="830"/>
      <c r="AF736" s="596" t="s">
        <v>16</v>
      </c>
      <c r="AG736" s="596">
        <v>1</v>
      </c>
      <c r="AH736" s="596">
        <v>2</v>
      </c>
      <c r="AI736" s="596">
        <v>3</v>
      </c>
      <c r="AJ736" s="596">
        <v>4</v>
      </c>
      <c r="AK736" s="596">
        <v>5</v>
      </c>
      <c r="AL736" s="596">
        <v>6</v>
      </c>
      <c r="AM736" s="596">
        <v>7</v>
      </c>
      <c r="AN736" s="596">
        <v>8</v>
      </c>
      <c r="AO736" s="596">
        <v>9</v>
      </c>
      <c r="AP736" s="591"/>
      <c r="AQ736" s="830"/>
      <c r="AR736" s="830"/>
      <c r="AS736" s="596" t="s">
        <v>16</v>
      </c>
      <c r="AT736" s="596">
        <v>1</v>
      </c>
      <c r="AU736" s="596">
        <v>2</v>
      </c>
      <c r="AV736" s="596">
        <v>3</v>
      </c>
      <c r="AW736" s="596">
        <v>4</v>
      </c>
      <c r="AX736" s="596">
        <v>5</v>
      </c>
      <c r="AY736" s="596">
        <v>6</v>
      </c>
      <c r="AZ736" s="596">
        <v>7</v>
      </c>
      <c r="BA736" s="596">
        <v>8</v>
      </c>
      <c r="BB736" s="596">
        <v>9</v>
      </c>
      <c r="BC736" s="592"/>
      <c r="BD736" s="830"/>
      <c r="BE736" s="830"/>
      <c r="BF736" s="596" t="s">
        <v>16</v>
      </c>
      <c r="BG736" s="596">
        <v>1</v>
      </c>
      <c r="BH736" s="596">
        <v>2</v>
      </c>
      <c r="BI736" s="596">
        <v>3</v>
      </c>
      <c r="BJ736" s="596">
        <v>4</v>
      </c>
      <c r="BK736" s="596">
        <v>5</v>
      </c>
      <c r="BL736" s="596">
        <v>6</v>
      </c>
      <c r="BM736" s="596">
        <v>7</v>
      </c>
      <c r="BN736" s="596">
        <v>8</v>
      </c>
      <c r="BO736" s="596">
        <v>9</v>
      </c>
      <c r="BP736"/>
      <c r="BQ736" s="830"/>
      <c r="BR736" s="830"/>
      <c r="BS736" s="596" t="s">
        <v>16</v>
      </c>
      <c r="BT736" s="596">
        <v>1</v>
      </c>
      <c r="BU736" s="596">
        <v>2</v>
      </c>
      <c r="BV736" s="596">
        <v>3</v>
      </c>
      <c r="BW736" s="596">
        <v>4</v>
      </c>
      <c r="BX736" s="596">
        <v>5</v>
      </c>
      <c r="BY736" s="596">
        <v>6</v>
      </c>
      <c r="BZ736" s="596">
        <v>7</v>
      </c>
      <c r="CA736" s="596">
        <v>8</v>
      </c>
      <c r="CB736" s="596">
        <v>9</v>
      </c>
      <c r="CC736" s="592"/>
      <c r="CD736" s="830"/>
      <c r="CE736" s="830"/>
      <c r="CF736" s="596" t="s">
        <v>16</v>
      </c>
      <c r="CG736" s="596">
        <v>1</v>
      </c>
      <c r="CH736" s="596">
        <v>2</v>
      </c>
      <c r="CI736" s="596">
        <v>3</v>
      </c>
      <c r="CJ736" s="596">
        <v>4</v>
      </c>
      <c r="CK736" s="596">
        <v>5</v>
      </c>
      <c r="CL736" s="596">
        <v>6</v>
      </c>
      <c r="CM736" s="596">
        <v>7</v>
      </c>
      <c r="CN736" s="596">
        <v>8</v>
      </c>
      <c r="CO736" s="596">
        <v>9</v>
      </c>
      <c r="CP736"/>
      <c r="CQ736" s="830"/>
      <c r="CR736" s="830"/>
      <c r="CS736" s="596" t="s">
        <v>16</v>
      </c>
      <c r="CT736" s="596">
        <v>1</v>
      </c>
      <c r="CU736" s="596">
        <v>2</v>
      </c>
      <c r="CV736" s="596">
        <v>3</v>
      </c>
      <c r="CW736" s="596">
        <v>4</v>
      </c>
      <c r="CX736" s="596">
        <v>5</v>
      </c>
      <c r="CY736" s="596">
        <v>6</v>
      </c>
      <c r="CZ736" s="596">
        <v>7</v>
      </c>
      <c r="DA736" s="596">
        <v>8</v>
      </c>
      <c r="DB736" s="596">
        <v>9</v>
      </c>
      <c r="DC736" s="592"/>
      <c r="DD736" s="830"/>
      <c r="DE736" s="830"/>
      <c r="DF736" s="596" t="s">
        <v>16</v>
      </c>
      <c r="DG736" s="596">
        <v>1</v>
      </c>
      <c r="DH736" s="596">
        <v>2</v>
      </c>
      <c r="DI736" s="596">
        <v>3</v>
      </c>
      <c r="DJ736" s="596">
        <v>4</v>
      </c>
      <c r="DK736" s="596">
        <v>5</v>
      </c>
      <c r="DL736" s="596">
        <v>6</v>
      </c>
      <c r="DM736" s="596">
        <v>7</v>
      </c>
      <c r="DN736" s="596">
        <v>8</v>
      </c>
      <c r="DO736" s="596">
        <v>9</v>
      </c>
    </row>
    <row r="737" spans="1:119" ht="13.5" customHeight="1" x14ac:dyDescent="0.2">
      <c r="A737"/>
      <c r="B737" s="838" t="s">
        <v>162</v>
      </c>
      <c r="C737" s="592"/>
      <c r="D737" s="826" t="s">
        <v>173</v>
      </c>
      <c r="E737" s="597" t="s">
        <v>92</v>
      </c>
      <c r="F737" s="599" t="s">
        <v>190</v>
      </c>
      <c r="G737" s="599" t="s">
        <v>190</v>
      </c>
      <c r="H737" s="599" t="s">
        <v>190</v>
      </c>
      <c r="I737" s="599" t="s">
        <v>190</v>
      </c>
      <c r="J737" s="599" t="s">
        <v>190</v>
      </c>
      <c r="K737" s="599" t="s">
        <v>190</v>
      </c>
      <c r="L737" s="599" t="s">
        <v>190</v>
      </c>
      <c r="M737" s="599" t="s">
        <v>190</v>
      </c>
      <c r="N737" s="599" t="s">
        <v>190</v>
      </c>
      <c r="O737" s="600" t="s">
        <v>190</v>
      </c>
      <c r="P737" s="592"/>
      <c r="Q737" s="826" t="s">
        <v>173</v>
      </c>
      <c r="R737" s="597" t="s">
        <v>92</v>
      </c>
      <c r="S737" s="599" t="s">
        <v>190</v>
      </c>
      <c r="T737" s="599" t="s">
        <v>190</v>
      </c>
      <c r="U737" s="599" t="s">
        <v>190</v>
      </c>
      <c r="V737" s="599" t="s">
        <v>190</v>
      </c>
      <c r="W737" s="599" t="s">
        <v>190</v>
      </c>
      <c r="X737" s="599" t="s">
        <v>190</v>
      </c>
      <c r="Y737" s="599" t="s">
        <v>190</v>
      </c>
      <c r="Z737" s="599" t="s">
        <v>190</v>
      </c>
      <c r="AA737" s="599" t="s">
        <v>190</v>
      </c>
      <c r="AB737" s="600" t="s">
        <v>190</v>
      </c>
      <c r="AC737" s="592"/>
      <c r="AD737" s="826" t="s">
        <v>173</v>
      </c>
      <c r="AE737" s="597" t="s">
        <v>92</v>
      </c>
      <c r="AF737" s="599" t="s">
        <v>190</v>
      </c>
      <c r="AG737" s="599" t="s">
        <v>190</v>
      </c>
      <c r="AH737" s="599" t="s">
        <v>190</v>
      </c>
      <c r="AI737" s="599" t="s">
        <v>190</v>
      </c>
      <c r="AJ737" s="599" t="s">
        <v>190</v>
      </c>
      <c r="AK737" s="599" t="s">
        <v>190</v>
      </c>
      <c r="AL737" s="599" t="s">
        <v>190</v>
      </c>
      <c r="AM737" s="599" t="s">
        <v>190</v>
      </c>
      <c r="AN737" s="599" t="s">
        <v>190</v>
      </c>
      <c r="AO737" s="600" t="s">
        <v>190</v>
      </c>
      <c r="AP737" s="591"/>
      <c r="AQ737" s="826" t="s">
        <v>173</v>
      </c>
      <c r="AR737" s="597" t="s">
        <v>92</v>
      </c>
      <c r="AS737" s="599" t="s">
        <v>190</v>
      </c>
      <c r="AT737" s="599" t="s">
        <v>190</v>
      </c>
      <c r="AU737" s="599" t="s">
        <v>190</v>
      </c>
      <c r="AV737" s="599" t="s">
        <v>190</v>
      </c>
      <c r="AW737" s="599" t="s">
        <v>190</v>
      </c>
      <c r="AX737" s="599" t="s">
        <v>190</v>
      </c>
      <c r="AY737" s="599" t="s">
        <v>190</v>
      </c>
      <c r="AZ737" s="599" t="s">
        <v>190</v>
      </c>
      <c r="BA737" s="599" t="s">
        <v>190</v>
      </c>
      <c r="BB737" s="600" t="s">
        <v>190</v>
      </c>
      <c r="BC737" s="592"/>
      <c r="BD737" s="826" t="s">
        <v>173</v>
      </c>
      <c r="BE737" s="597" t="s">
        <v>92</v>
      </c>
      <c r="BF737" s="599" t="s">
        <v>190</v>
      </c>
      <c r="BG737" s="599" t="s">
        <v>190</v>
      </c>
      <c r="BH737" s="599" t="s">
        <v>190</v>
      </c>
      <c r="BI737" s="599" t="s">
        <v>190</v>
      </c>
      <c r="BJ737" s="599" t="s">
        <v>190</v>
      </c>
      <c r="BK737" s="599" t="s">
        <v>190</v>
      </c>
      <c r="BL737" s="599" t="s">
        <v>190</v>
      </c>
      <c r="BM737" s="599" t="s">
        <v>190</v>
      </c>
      <c r="BN737" s="599" t="s">
        <v>190</v>
      </c>
      <c r="BO737" s="600" t="s">
        <v>190</v>
      </c>
      <c r="BP737"/>
      <c r="BQ737" s="826" t="s">
        <v>173</v>
      </c>
      <c r="BR737" s="597" t="s">
        <v>92</v>
      </c>
      <c r="BS737" s="599" t="s">
        <v>190</v>
      </c>
      <c r="BT737" s="599" t="s">
        <v>190</v>
      </c>
      <c r="BU737" s="599" t="s">
        <v>190</v>
      </c>
      <c r="BV737" s="599" t="s">
        <v>190</v>
      </c>
      <c r="BW737" s="599" t="s">
        <v>190</v>
      </c>
      <c r="BX737" s="599" t="s">
        <v>190</v>
      </c>
      <c r="BY737" s="599" t="s">
        <v>190</v>
      </c>
      <c r="BZ737" s="599" t="s">
        <v>190</v>
      </c>
      <c r="CA737" s="599" t="s">
        <v>190</v>
      </c>
      <c r="CB737" s="600" t="s">
        <v>190</v>
      </c>
      <c r="CC737" s="592"/>
      <c r="CD737" s="826" t="s">
        <v>173</v>
      </c>
      <c r="CE737" s="597" t="s">
        <v>92</v>
      </c>
      <c r="CF737" s="599" t="s">
        <v>190</v>
      </c>
      <c r="CG737" s="599" t="s">
        <v>190</v>
      </c>
      <c r="CH737" s="599" t="s">
        <v>190</v>
      </c>
      <c r="CI737" s="599" t="s">
        <v>190</v>
      </c>
      <c r="CJ737" s="599" t="s">
        <v>190</v>
      </c>
      <c r="CK737" s="599" t="s">
        <v>190</v>
      </c>
      <c r="CL737" s="599" t="s">
        <v>190</v>
      </c>
      <c r="CM737" s="599" t="s">
        <v>190</v>
      </c>
      <c r="CN737" s="599" t="s">
        <v>190</v>
      </c>
      <c r="CO737" s="600" t="s">
        <v>190</v>
      </c>
      <c r="CP737"/>
      <c r="CQ737" s="826" t="s">
        <v>173</v>
      </c>
      <c r="CR737" s="597" t="s">
        <v>92</v>
      </c>
      <c r="CS737" s="599" t="s">
        <v>190</v>
      </c>
      <c r="CT737" s="599" t="s">
        <v>190</v>
      </c>
      <c r="CU737" s="599" t="s">
        <v>190</v>
      </c>
      <c r="CV737" s="599" t="s">
        <v>190</v>
      </c>
      <c r="CW737" s="599" t="s">
        <v>190</v>
      </c>
      <c r="CX737" s="599" t="s">
        <v>190</v>
      </c>
      <c r="CY737" s="599" t="s">
        <v>190</v>
      </c>
      <c r="CZ737" s="599" t="s">
        <v>190</v>
      </c>
      <c r="DA737" s="599" t="s">
        <v>190</v>
      </c>
      <c r="DB737" s="600" t="s">
        <v>190</v>
      </c>
      <c r="DC737" s="592"/>
      <c r="DD737" s="826" t="s">
        <v>173</v>
      </c>
      <c r="DE737" s="597" t="s">
        <v>92</v>
      </c>
      <c r="DF737" s="599" t="s">
        <v>190</v>
      </c>
      <c r="DG737" s="599" t="s">
        <v>190</v>
      </c>
      <c r="DH737" s="599" t="s">
        <v>190</v>
      </c>
      <c r="DI737" s="599" t="s">
        <v>190</v>
      </c>
      <c r="DJ737" s="599" t="s">
        <v>190</v>
      </c>
      <c r="DK737" s="599" t="s">
        <v>190</v>
      </c>
      <c r="DL737" s="599" t="s">
        <v>190</v>
      </c>
      <c r="DM737" s="599" t="s">
        <v>190</v>
      </c>
      <c r="DN737" s="599" t="s">
        <v>190</v>
      </c>
      <c r="DO737" s="600" t="s">
        <v>190</v>
      </c>
    </row>
    <row r="738" spans="1:119" ht="13.5" customHeight="1" x14ac:dyDescent="0.2">
      <c r="A738"/>
      <c r="B738" s="838"/>
      <c r="C738" s="592"/>
      <c r="D738" s="827"/>
      <c r="E738" s="597">
        <v>1</v>
      </c>
      <c r="F738" s="599" t="s">
        <v>190</v>
      </c>
      <c r="G738" s="599" t="s">
        <v>190</v>
      </c>
      <c r="H738" s="599" t="s">
        <v>190</v>
      </c>
      <c r="I738" s="599" t="s">
        <v>190</v>
      </c>
      <c r="J738" s="599" t="s">
        <v>190</v>
      </c>
      <c r="K738" s="599" t="s">
        <v>190</v>
      </c>
      <c r="L738" s="599" t="s">
        <v>190</v>
      </c>
      <c r="M738" s="599" t="s">
        <v>190</v>
      </c>
      <c r="N738" s="599" t="s">
        <v>190</v>
      </c>
      <c r="O738" s="599" t="s">
        <v>190</v>
      </c>
      <c r="P738" s="592"/>
      <c r="Q738" s="827"/>
      <c r="R738" s="597">
        <v>1</v>
      </c>
      <c r="S738" s="599" t="s">
        <v>190</v>
      </c>
      <c r="T738" s="599" t="s">
        <v>190</v>
      </c>
      <c r="U738" s="599" t="s">
        <v>190</v>
      </c>
      <c r="V738" s="599" t="s">
        <v>190</v>
      </c>
      <c r="W738" s="599" t="s">
        <v>190</v>
      </c>
      <c r="X738" s="599" t="s">
        <v>190</v>
      </c>
      <c r="Y738" s="599" t="s">
        <v>190</v>
      </c>
      <c r="Z738" s="599" t="s">
        <v>190</v>
      </c>
      <c r="AA738" s="599" t="s">
        <v>190</v>
      </c>
      <c r="AB738" s="599" t="s">
        <v>190</v>
      </c>
      <c r="AC738" s="592"/>
      <c r="AD738" s="827"/>
      <c r="AE738" s="597">
        <v>1</v>
      </c>
      <c r="AF738" s="599" t="s">
        <v>190</v>
      </c>
      <c r="AG738" s="599" t="s">
        <v>190</v>
      </c>
      <c r="AH738" s="599" t="s">
        <v>190</v>
      </c>
      <c r="AI738" s="599" t="s">
        <v>190</v>
      </c>
      <c r="AJ738" s="599" t="s">
        <v>190</v>
      </c>
      <c r="AK738" s="599" t="s">
        <v>190</v>
      </c>
      <c r="AL738" s="599" t="s">
        <v>190</v>
      </c>
      <c r="AM738" s="599" t="s">
        <v>190</v>
      </c>
      <c r="AN738" s="599" t="s">
        <v>190</v>
      </c>
      <c r="AO738" s="599" t="s">
        <v>190</v>
      </c>
      <c r="AP738" s="591"/>
      <c r="AQ738" s="827"/>
      <c r="AR738" s="597">
        <v>1</v>
      </c>
      <c r="AS738" s="599" t="s">
        <v>190</v>
      </c>
      <c r="AT738" s="599" t="s">
        <v>190</v>
      </c>
      <c r="AU738" s="599" t="s">
        <v>190</v>
      </c>
      <c r="AV738" s="599" t="s">
        <v>190</v>
      </c>
      <c r="AW738" s="599" t="s">
        <v>190</v>
      </c>
      <c r="AX738" s="599" t="s">
        <v>190</v>
      </c>
      <c r="AY738" s="599" t="s">
        <v>190</v>
      </c>
      <c r="AZ738" s="599" t="s">
        <v>190</v>
      </c>
      <c r="BA738" s="599" t="s">
        <v>190</v>
      </c>
      <c r="BB738" s="599" t="s">
        <v>190</v>
      </c>
      <c r="BC738" s="592"/>
      <c r="BD738" s="827"/>
      <c r="BE738" s="597">
        <v>1</v>
      </c>
      <c r="BF738" s="599" t="s">
        <v>190</v>
      </c>
      <c r="BG738" s="599" t="s">
        <v>190</v>
      </c>
      <c r="BH738" s="599" t="s">
        <v>190</v>
      </c>
      <c r="BI738" s="599" t="s">
        <v>190</v>
      </c>
      <c r="BJ738" s="599" t="s">
        <v>190</v>
      </c>
      <c r="BK738" s="599" t="s">
        <v>190</v>
      </c>
      <c r="BL738" s="599" t="s">
        <v>190</v>
      </c>
      <c r="BM738" s="599" t="s">
        <v>190</v>
      </c>
      <c r="BN738" s="599" t="s">
        <v>190</v>
      </c>
      <c r="BO738" s="599" t="s">
        <v>190</v>
      </c>
      <c r="BP738"/>
      <c r="BQ738" s="827"/>
      <c r="BR738" s="597">
        <v>1</v>
      </c>
      <c r="BS738" s="599" t="s">
        <v>190</v>
      </c>
      <c r="BT738" s="599" t="s">
        <v>190</v>
      </c>
      <c r="BU738" s="599" t="s">
        <v>190</v>
      </c>
      <c r="BV738" s="599" t="s">
        <v>190</v>
      </c>
      <c r="BW738" s="599" t="s">
        <v>190</v>
      </c>
      <c r="BX738" s="599" t="s">
        <v>190</v>
      </c>
      <c r="BY738" s="599" t="s">
        <v>190</v>
      </c>
      <c r="BZ738" s="599" t="s">
        <v>190</v>
      </c>
      <c r="CA738" s="599" t="s">
        <v>190</v>
      </c>
      <c r="CB738" s="599" t="s">
        <v>190</v>
      </c>
      <c r="CC738" s="592"/>
      <c r="CD738" s="827"/>
      <c r="CE738" s="597">
        <v>1</v>
      </c>
      <c r="CF738" s="599" t="s">
        <v>190</v>
      </c>
      <c r="CG738" s="599" t="s">
        <v>190</v>
      </c>
      <c r="CH738" s="599" t="s">
        <v>190</v>
      </c>
      <c r="CI738" s="599" t="s">
        <v>190</v>
      </c>
      <c r="CJ738" s="599" t="s">
        <v>190</v>
      </c>
      <c r="CK738" s="599" t="s">
        <v>190</v>
      </c>
      <c r="CL738" s="599" t="s">
        <v>190</v>
      </c>
      <c r="CM738" s="599" t="s">
        <v>190</v>
      </c>
      <c r="CN738" s="599" t="s">
        <v>190</v>
      </c>
      <c r="CO738" s="599" t="s">
        <v>190</v>
      </c>
      <c r="CP738"/>
      <c r="CQ738" s="827"/>
      <c r="CR738" s="597">
        <v>1</v>
      </c>
      <c r="CS738" s="599" t="s">
        <v>190</v>
      </c>
      <c r="CT738" s="599" t="s">
        <v>190</v>
      </c>
      <c r="CU738" s="599" t="s">
        <v>190</v>
      </c>
      <c r="CV738" s="599" t="s">
        <v>190</v>
      </c>
      <c r="CW738" s="599" t="s">
        <v>190</v>
      </c>
      <c r="CX738" s="599" t="s">
        <v>190</v>
      </c>
      <c r="CY738" s="599" t="s">
        <v>190</v>
      </c>
      <c r="CZ738" s="599" t="s">
        <v>190</v>
      </c>
      <c r="DA738" s="599" t="s">
        <v>190</v>
      </c>
      <c r="DB738" s="599" t="s">
        <v>190</v>
      </c>
      <c r="DC738" s="592"/>
      <c r="DD738" s="827"/>
      <c r="DE738" s="597">
        <v>1</v>
      </c>
      <c r="DF738" s="599" t="s">
        <v>190</v>
      </c>
      <c r="DG738" s="599" t="s">
        <v>190</v>
      </c>
      <c r="DH738" s="599" t="s">
        <v>190</v>
      </c>
      <c r="DI738" s="599" t="s">
        <v>190</v>
      </c>
      <c r="DJ738" s="599" t="s">
        <v>190</v>
      </c>
      <c r="DK738" s="599" t="s">
        <v>190</v>
      </c>
      <c r="DL738" s="599" t="s">
        <v>190</v>
      </c>
      <c r="DM738" s="599" t="s">
        <v>190</v>
      </c>
      <c r="DN738" s="599" t="s">
        <v>190</v>
      </c>
      <c r="DO738" s="599" t="s">
        <v>190</v>
      </c>
    </row>
    <row r="739" spans="1:119" ht="13.5" customHeight="1" x14ac:dyDescent="0.2">
      <c r="A739"/>
      <c r="B739" s="838"/>
      <c r="C739" s="592"/>
      <c r="D739" s="827"/>
      <c r="E739" s="597" t="s">
        <v>45</v>
      </c>
      <c r="F739" s="599">
        <v>0</v>
      </c>
      <c r="G739" s="599">
        <v>1</v>
      </c>
      <c r="H739" s="599">
        <v>1</v>
      </c>
      <c r="I739" s="599">
        <v>0</v>
      </c>
      <c r="J739" s="599">
        <v>1</v>
      </c>
      <c r="K739" s="599">
        <v>0</v>
      </c>
      <c r="L739" s="599">
        <v>0</v>
      </c>
      <c r="M739" s="599">
        <v>0</v>
      </c>
      <c r="N739" s="599">
        <v>0</v>
      </c>
      <c r="O739" s="599">
        <v>0</v>
      </c>
      <c r="P739" s="592"/>
      <c r="Q739" s="827"/>
      <c r="R739" s="597" t="s">
        <v>45</v>
      </c>
      <c r="S739" s="599">
        <v>0</v>
      </c>
      <c r="T739" s="599">
        <v>0</v>
      </c>
      <c r="U739" s="599">
        <v>0</v>
      </c>
      <c r="V739" s="599">
        <v>0</v>
      </c>
      <c r="W739" s="599">
        <v>1</v>
      </c>
      <c r="X739" s="599">
        <v>0</v>
      </c>
      <c r="Y739" s="599">
        <v>0</v>
      </c>
      <c r="Z739" s="599">
        <v>0</v>
      </c>
      <c r="AA739" s="599">
        <v>0</v>
      </c>
      <c r="AB739" s="599">
        <v>0</v>
      </c>
      <c r="AC739" s="592"/>
      <c r="AD739" s="827"/>
      <c r="AE739" s="597" t="s">
        <v>45</v>
      </c>
      <c r="AF739" s="599">
        <v>0</v>
      </c>
      <c r="AG739" s="599">
        <v>1</v>
      </c>
      <c r="AH739" s="599">
        <v>1</v>
      </c>
      <c r="AI739" s="599">
        <v>0</v>
      </c>
      <c r="AJ739" s="599">
        <v>0</v>
      </c>
      <c r="AK739" s="599">
        <v>0</v>
      </c>
      <c r="AL739" s="599">
        <v>0</v>
      </c>
      <c r="AM739" s="599">
        <v>0</v>
      </c>
      <c r="AN739" s="599">
        <v>0</v>
      </c>
      <c r="AO739" s="599">
        <v>0</v>
      </c>
      <c r="AP739" s="591"/>
      <c r="AQ739" s="827"/>
      <c r="AR739" s="597" t="s">
        <v>45</v>
      </c>
      <c r="AS739" s="599">
        <v>0</v>
      </c>
      <c r="AT739" s="599">
        <v>0</v>
      </c>
      <c r="AU739" s="599">
        <v>0</v>
      </c>
      <c r="AV739" s="599">
        <v>0</v>
      </c>
      <c r="AW739" s="599">
        <v>0</v>
      </c>
      <c r="AX739" s="599">
        <v>0</v>
      </c>
      <c r="AY739" s="599">
        <v>0</v>
      </c>
      <c r="AZ739" s="599">
        <v>0</v>
      </c>
      <c r="BA739" s="599">
        <v>0</v>
      </c>
      <c r="BB739" s="599">
        <v>0</v>
      </c>
      <c r="BC739" s="592"/>
      <c r="BD739" s="827"/>
      <c r="BE739" s="597" t="s">
        <v>45</v>
      </c>
      <c r="BF739" s="599">
        <v>0</v>
      </c>
      <c r="BG739" s="599">
        <v>1</v>
      </c>
      <c r="BH739" s="599">
        <v>1</v>
      </c>
      <c r="BI739" s="599">
        <v>0</v>
      </c>
      <c r="BJ739" s="599">
        <v>1</v>
      </c>
      <c r="BK739" s="599">
        <v>0</v>
      </c>
      <c r="BL739" s="599">
        <v>0</v>
      </c>
      <c r="BM739" s="599">
        <v>0</v>
      </c>
      <c r="BN739" s="599">
        <v>0</v>
      </c>
      <c r="BO739" s="599">
        <v>0</v>
      </c>
      <c r="BP739"/>
      <c r="BQ739" s="827"/>
      <c r="BR739" s="597" t="s">
        <v>45</v>
      </c>
      <c r="BS739" s="599">
        <v>0</v>
      </c>
      <c r="BT739" s="599">
        <v>0</v>
      </c>
      <c r="BU739" s="599">
        <v>0</v>
      </c>
      <c r="BV739" s="599">
        <v>0</v>
      </c>
      <c r="BW739" s="599">
        <v>0</v>
      </c>
      <c r="BX739" s="599">
        <v>0</v>
      </c>
      <c r="BY739" s="599">
        <v>0</v>
      </c>
      <c r="BZ739" s="599">
        <v>0</v>
      </c>
      <c r="CA739" s="599">
        <v>0</v>
      </c>
      <c r="CB739" s="599">
        <v>0</v>
      </c>
      <c r="CC739" s="592"/>
      <c r="CD739" s="827"/>
      <c r="CE739" s="597" t="s">
        <v>45</v>
      </c>
      <c r="CF739" s="599">
        <v>0</v>
      </c>
      <c r="CG739" s="599">
        <v>1</v>
      </c>
      <c r="CH739" s="599">
        <v>1</v>
      </c>
      <c r="CI739" s="599">
        <v>0</v>
      </c>
      <c r="CJ739" s="599">
        <v>1</v>
      </c>
      <c r="CK739" s="599">
        <v>0</v>
      </c>
      <c r="CL739" s="599">
        <v>0</v>
      </c>
      <c r="CM739" s="599">
        <v>0</v>
      </c>
      <c r="CN739" s="599">
        <v>0</v>
      </c>
      <c r="CO739" s="599">
        <v>0</v>
      </c>
      <c r="CP739"/>
      <c r="CQ739" s="827"/>
      <c r="CR739" s="597" t="s">
        <v>45</v>
      </c>
      <c r="CS739" s="599">
        <v>0</v>
      </c>
      <c r="CT739" s="599">
        <v>1</v>
      </c>
      <c r="CU739" s="599">
        <v>1</v>
      </c>
      <c r="CV739" s="599">
        <v>0</v>
      </c>
      <c r="CW739" s="599">
        <v>1</v>
      </c>
      <c r="CX739" s="599">
        <v>0</v>
      </c>
      <c r="CY739" s="599">
        <v>0</v>
      </c>
      <c r="CZ739" s="599">
        <v>0</v>
      </c>
      <c r="DA739" s="599">
        <v>0</v>
      </c>
      <c r="DB739" s="599">
        <v>0</v>
      </c>
      <c r="DC739" s="592"/>
      <c r="DD739" s="827"/>
      <c r="DE739" s="597" t="s">
        <v>45</v>
      </c>
      <c r="DF739" s="599">
        <v>0</v>
      </c>
      <c r="DG739" s="599">
        <v>0</v>
      </c>
      <c r="DH739" s="599">
        <v>0</v>
      </c>
      <c r="DI739" s="599">
        <v>0</v>
      </c>
      <c r="DJ739" s="599">
        <v>0</v>
      </c>
      <c r="DK739" s="599">
        <v>0</v>
      </c>
      <c r="DL739" s="599">
        <v>0</v>
      </c>
      <c r="DM739" s="599">
        <v>0</v>
      </c>
      <c r="DN739" s="599">
        <v>0</v>
      </c>
      <c r="DO739" s="599">
        <v>0</v>
      </c>
    </row>
    <row r="740" spans="1:119" ht="13.5" customHeight="1" x14ac:dyDescent="0.2">
      <c r="A740"/>
      <c r="B740" s="838"/>
      <c r="C740" s="592"/>
      <c r="D740" s="827"/>
      <c r="E740" s="597" t="s">
        <v>33</v>
      </c>
      <c r="F740" s="599">
        <v>0</v>
      </c>
      <c r="G740" s="599">
        <v>1</v>
      </c>
      <c r="H740" s="599">
        <v>0</v>
      </c>
      <c r="I740" s="599">
        <v>0</v>
      </c>
      <c r="J740" s="599">
        <v>1</v>
      </c>
      <c r="K740" s="599">
        <v>0</v>
      </c>
      <c r="L740" s="599">
        <v>0</v>
      </c>
      <c r="M740" s="599">
        <v>0</v>
      </c>
      <c r="N740" s="599">
        <v>0</v>
      </c>
      <c r="O740" s="599">
        <v>0</v>
      </c>
      <c r="P740" s="592"/>
      <c r="Q740" s="827"/>
      <c r="R740" s="597" t="s">
        <v>33</v>
      </c>
      <c r="S740" s="599">
        <v>0</v>
      </c>
      <c r="T740" s="599">
        <v>1</v>
      </c>
      <c r="U740" s="599">
        <v>0</v>
      </c>
      <c r="V740" s="599">
        <v>0</v>
      </c>
      <c r="W740" s="599">
        <v>1</v>
      </c>
      <c r="X740" s="599">
        <v>0</v>
      </c>
      <c r="Y740" s="599">
        <v>0</v>
      </c>
      <c r="Z740" s="599">
        <v>0</v>
      </c>
      <c r="AA740" s="599">
        <v>0</v>
      </c>
      <c r="AB740" s="599">
        <v>0</v>
      </c>
      <c r="AC740" s="592"/>
      <c r="AD740" s="827"/>
      <c r="AE740" s="597" t="s">
        <v>33</v>
      </c>
      <c r="AF740" s="599">
        <v>0</v>
      </c>
      <c r="AG740" s="599">
        <v>0</v>
      </c>
      <c r="AH740" s="599">
        <v>0</v>
      </c>
      <c r="AI740" s="599">
        <v>0</v>
      </c>
      <c r="AJ740" s="599">
        <v>0</v>
      </c>
      <c r="AK740" s="599">
        <v>0</v>
      </c>
      <c r="AL740" s="599">
        <v>0</v>
      </c>
      <c r="AM740" s="599">
        <v>0</v>
      </c>
      <c r="AN740" s="599">
        <v>0</v>
      </c>
      <c r="AO740" s="599">
        <v>0</v>
      </c>
      <c r="AP740" s="591"/>
      <c r="AQ740" s="827"/>
      <c r="AR740" s="597" t="s">
        <v>33</v>
      </c>
      <c r="AS740" s="599">
        <v>0</v>
      </c>
      <c r="AT740" s="599">
        <v>0</v>
      </c>
      <c r="AU740" s="599">
        <v>0</v>
      </c>
      <c r="AV740" s="599">
        <v>0</v>
      </c>
      <c r="AW740" s="599">
        <v>0</v>
      </c>
      <c r="AX740" s="599">
        <v>0</v>
      </c>
      <c r="AY740" s="599">
        <v>0</v>
      </c>
      <c r="AZ740" s="599">
        <v>0</v>
      </c>
      <c r="BA740" s="599">
        <v>0</v>
      </c>
      <c r="BB740" s="599">
        <v>0</v>
      </c>
      <c r="BC740" s="592"/>
      <c r="BD740" s="827"/>
      <c r="BE740" s="597" t="s">
        <v>33</v>
      </c>
      <c r="BF740" s="599">
        <v>0</v>
      </c>
      <c r="BG740" s="599">
        <v>1</v>
      </c>
      <c r="BH740" s="599">
        <v>0</v>
      </c>
      <c r="BI740" s="599">
        <v>0</v>
      </c>
      <c r="BJ740" s="599">
        <v>1</v>
      </c>
      <c r="BK740" s="599">
        <v>0</v>
      </c>
      <c r="BL740" s="599">
        <v>0</v>
      </c>
      <c r="BM740" s="599">
        <v>0</v>
      </c>
      <c r="BN740" s="599">
        <v>0</v>
      </c>
      <c r="BO740" s="599">
        <v>0</v>
      </c>
      <c r="BP740"/>
      <c r="BQ740" s="827"/>
      <c r="BR740" s="597" t="s">
        <v>33</v>
      </c>
      <c r="BS740" s="599">
        <v>0</v>
      </c>
      <c r="BT740" s="599">
        <v>1</v>
      </c>
      <c r="BU740" s="599">
        <v>0</v>
      </c>
      <c r="BV740" s="599">
        <v>0</v>
      </c>
      <c r="BW740" s="599">
        <v>1</v>
      </c>
      <c r="BX740" s="599">
        <v>0</v>
      </c>
      <c r="BY740" s="599">
        <v>0</v>
      </c>
      <c r="BZ740" s="599">
        <v>0</v>
      </c>
      <c r="CA740" s="599">
        <v>0</v>
      </c>
      <c r="CB740" s="599">
        <v>0</v>
      </c>
      <c r="CC740" s="592"/>
      <c r="CD740" s="827"/>
      <c r="CE740" s="597" t="s">
        <v>33</v>
      </c>
      <c r="CF740" s="599">
        <v>0</v>
      </c>
      <c r="CG740" s="599">
        <v>0</v>
      </c>
      <c r="CH740" s="599">
        <v>0</v>
      </c>
      <c r="CI740" s="599">
        <v>0</v>
      </c>
      <c r="CJ740" s="599">
        <v>0</v>
      </c>
      <c r="CK740" s="599">
        <v>0</v>
      </c>
      <c r="CL740" s="599">
        <v>0</v>
      </c>
      <c r="CM740" s="599">
        <v>0</v>
      </c>
      <c r="CN740" s="599">
        <v>0</v>
      </c>
      <c r="CO740" s="599">
        <v>0</v>
      </c>
      <c r="CP740"/>
      <c r="CQ740" s="827"/>
      <c r="CR740" s="597" t="s">
        <v>33</v>
      </c>
      <c r="CS740" s="599">
        <v>0</v>
      </c>
      <c r="CT740" s="599">
        <v>0</v>
      </c>
      <c r="CU740" s="599">
        <v>0</v>
      </c>
      <c r="CV740" s="599">
        <v>0</v>
      </c>
      <c r="CW740" s="599">
        <v>1</v>
      </c>
      <c r="CX740" s="599">
        <v>0</v>
      </c>
      <c r="CY740" s="599">
        <v>0</v>
      </c>
      <c r="CZ740" s="599">
        <v>0</v>
      </c>
      <c r="DA740" s="599">
        <v>0</v>
      </c>
      <c r="DB740" s="599">
        <v>0</v>
      </c>
      <c r="DC740" s="592"/>
      <c r="DD740" s="827"/>
      <c r="DE740" s="597" t="s">
        <v>33</v>
      </c>
      <c r="DF740" s="599">
        <v>0</v>
      </c>
      <c r="DG740" s="599">
        <v>1</v>
      </c>
      <c r="DH740" s="599">
        <v>0</v>
      </c>
      <c r="DI740" s="599">
        <v>0</v>
      </c>
      <c r="DJ740" s="599">
        <v>0</v>
      </c>
      <c r="DK740" s="599">
        <v>0</v>
      </c>
      <c r="DL740" s="599">
        <v>0</v>
      </c>
      <c r="DM740" s="599">
        <v>0</v>
      </c>
      <c r="DN740" s="599">
        <v>0</v>
      </c>
      <c r="DO740" s="599">
        <v>0</v>
      </c>
    </row>
    <row r="741" spans="1:119" ht="13.5" customHeight="1" x14ac:dyDescent="0.2">
      <c r="A741"/>
      <c r="B741" s="838"/>
      <c r="C741" s="592"/>
      <c r="D741" s="827"/>
      <c r="E741" s="597" t="s">
        <v>34</v>
      </c>
      <c r="F741" s="599">
        <v>3</v>
      </c>
      <c r="G741" s="599">
        <v>1</v>
      </c>
      <c r="H741" s="599">
        <v>1</v>
      </c>
      <c r="I741" s="599">
        <v>1</v>
      </c>
      <c r="J741" s="599">
        <v>2</v>
      </c>
      <c r="K741" s="599">
        <v>1</v>
      </c>
      <c r="L741" s="599">
        <v>0</v>
      </c>
      <c r="M741" s="599">
        <v>0</v>
      </c>
      <c r="N741" s="599">
        <v>0</v>
      </c>
      <c r="O741" s="599">
        <v>0</v>
      </c>
      <c r="P741" s="592"/>
      <c r="Q741" s="827"/>
      <c r="R741" s="597" t="s">
        <v>34</v>
      </c>
      <c r="S741" s="599">
        <v>1</v>
      </c>
      <c r="T741" s="599">
        <v>1</v>
      </c>
      <c r="U741" s="599">
        <v>1</v>
      </c>
      <c r="V741" s="599">
        <v>1</v>
      </c>
      <c r="W741" s="599">
        <v>2</v>
      </c>
      <c r="X741" s="599">
        <v>0</v>
      </c>
      <c r="Y741" s="599">
        <v>0</v>
      </c>
      <c r="Z741" s="599">
        <v>0</v>
      </c>
      <c r="AA741" s="599">
        <v>0</v>
      </c>
      <c r="AB741" s="599">
        <v>0</v>
      </c>
      <c r="AC741" s="592"/>
      <c r="AD741" s="827"/>
      <c r="AE741" s="597" t="s">
        <v>34</v>
      </c>
      <c r="AF741" s="599">
        <v>2</v>
      </c>
      <c r="AG741" s="599">
        <v>0</v>
      </c>
      <c r="AH741" s="599">
        <v>0</v>
      </c>
      <c r="AI741" s="599">
        <v>0</v>
      </c>
      <c r="AJ741" s="599">
        <v>0</v>
      </c>
      <c r="AK741" s="599">
        <v>1</v>
      </c>
      <c r="AL741" s="599">
        <v>0</v>
      </c>
      <c r="AM741" s="599">
        <v>0</v>
      </c>
      <c r="AN741" s="599">
        <v>0</v>
      </c>
      <c r="AO741" s="599">
        <v>0</v>
      </c>
      <c r="AP741" s="591"/>
      <c r="AQ741" s="827"/>
      <c r="AR741" s="597" t="s">
        <v>34</v>
      </c>
      <c r="AS741" s="599">
        <v>0</v>
      </c>
      <c r="AT741" s="599">
        <v>1</v>
      </c>
      <c r="AU741" s="599">
        <v>0</v>
      </c>
      <c r="AV741" s="599">
        <v>1</v>
      </c>
      <c r="AW741" s="599">
        <v>2</v>
      </c>
      <c r="AX741" s="599">
        <v>1</v>
      </c>
      <c r="AY741" s="599">
        <v>0</v>
      </c>
      <c r="AZ741" s="599">
        <v>0</v>
      </c>
      <c r="BA741" s="599">
        <v>0</v>
      </c>
      <c r="BB741" s="599">
        <v>0</v>
      </c>
      <c r="BC741" s="592"/>
      <c r="BD741" s="827"/>
      <c r="BE741" s="597" t="s">
        <v>34</v>
      </c>
      <c r="BF741" s="599">
        <v>3</v>
      </c>
      <c r="BG741" s="599">
        <v>0</v>
      </c>
      <c r="BH741" s="599">
        <v>1</v>
      </c>
      <c r="BI741" s="599">
        <v>0</v>
      </c>
      <c r="BJ741" s="599">
        <v>0</v>
      </c>
      <c r="BK741" s="599">
        <v>0</v>
      </c>
      <c r="BL741" s="599">
        <v>0</v>
      </c>
      <c r="BM741" s="599">
        <v>0</v>
      </c>
      <c r="BN741" s="599">
        <v>0</v>
      </c>
      <c r="BO741" s="599">
        <v>0</v>
      </c>
      <c r="BP741"/>
      <c r="BQ741" s="827"/>
      <c r="BR741" s="597" t="s">
        <v>34</v>
      </c>
      <c r="BS741" s="599">
        <v>1</v>
      </c>
      <c r="BT741" s="599">
        <v>0</v>
      </c>
      <c r="BU741" s="599">
        <v>0</v>
      </c>
      <c r="BV741" s="599">
        <v>0</v>
      </c>
      <c r="BW741" s="599">
        <v>0</v>
      </c>
      <c r="BX741" s="599">
        <v>0</v>
      </c>
      <c r="BY741" s="599">
        <v>0</v>
      </c>
      <c r="BZ741" s="599">
        <v>0</v>
      </c>
      <c r="CA741" s="599">
        <v>0</v>
      </c>
      <c r="CB741" s="599">
        <v>0</v>
      </c>
      <c r="CC741" s="592"/>
      <c r="CD741" s="827"/>
      <c r="CE741" s="597" t="s">
        <v>34</v>
      </c>
      <c r="CF741" s="599">
        <v>2</v>
      </c>
      <c r="CG741" s="599">
        <v>1</v>
      </c>
      <c r="CH741" s="599">
        <v>1</v>
      </c>
      <c r="CI741" s="599">
        <v>1</v>
      </c>
      <c r="CJ741" s="599">
        <v>2</v>
      </c>
      <c r="CK741" s="599">
        <v>1</v>
      </c>
      <c r="CL741" s="599">
        <v>0</v>
      </c>
      <c r="CM741" s="599">
        <v>0</v>
      </c>
      <c r="CN741" s="599">
        <v>0</v>
      </c>
      <c r="CO741" s="599">
        <v>0</v>
      </c>
      <c r="CP741"/>
      <c r="CQ741" s="827"/>
      <c r="CR741" s="597" t="s">
        <v>34</v>
      </c>
      <c r="CS741" s="599">
        <v>2</v>
      </c>
      <c r="CT741" s="599">
        <v>0</v>
      </c>
      <c r="CU741" s="599">
        <v>0</v>
      </c>
      <c r="CV741" s="599">
        <v>1</v>
      </c>
      <c r="CW741" s="599">
        <v>2</v>
      </c>
      <c r="CX741" s="599">
        <v>1</v>
      </c>
      <c r="CY741" s="599">
        <v>0</v>
      </c>
      <c r="CZ741" s="599">
        <v>0</v>
      </c>
      <c r="DA741" s="599">
        <v>0</v>
      </c>
      <c r="DB741" s="599">
        <v>0</v>
      </c>
      <c r="DC741" s="592"/>
      <c r="DD741" s="827"/>
      <c r="DE741" s="597" t="s">
        <v>34</v>
      </c>
      <c r="DF741" s="599">
        <v>1</v>
      </c>
      <c r="DG741" s="599">
        <v>1</v>
      </c>
      <c r="DH741" s="599">
        <v>1</v>
      </c>
      <c r="DI741" s="599">
        <v>0</v>
      </c>
      <c r="DJ741" s="599">
        <v>0</v>
      </c>
      <c r="DK741" s="599">
        <v>0</v>
      </c>
      <c r="DL741" s="599">
        <v>0</v>
      </c>
      <c r="DM741" s="599">
        <v>0</v>
      </c>
      <c r="DN741" s="599">
        <v>0</v>
      </c>
      <c r="DO741" s="599">
        <v>0</v>
      </c>
    </row>
    <row r="742" spans="1:119" ht="13.5" customHeight="1" x14ac:dyDescent="0.2">
      <c r="A742"/>
      <c r="B742" s="838"/>
      <c r="C742" s="592"/>
      <c r="D742" s="827"/>
      <c r="E742" s="597" t="s">
        <v>35</v>
      </c>
      <c r="F742" s="599">
        <v>2</v>
      </c>
      <c r="G742" s="599">
        <v>4</v>
      </c>
      <c r="H742" s="599">
        <v>7</v>
      </c>
      <c r="I742" s="599">
        <v>13</v>
      </c>
      <c r="J742" s="599">
        <v>2</v>
      </c>
      <c r="K742" s="599">
        <v>0</v>
      </c>
      <c r="L742" s="599">
        <v>0</v>
      </c>
      <c r="M742" s="599">
        <v>0</v>
      </c>
      <c r="N742" s="599">
        <v>0</v>
      </c>
      <c r="O742" s="599">
        <v>0</v>
      </c>
      <c r="P742" s="592"/>
      <c r="Q742" s="827"/>
      <c r="R742" s="597" t="s">
        <v>35</v>
      </c>
      <c r="S742" s="599">
        <v>2</v>
      </c>
      <c r="T742" s="599">
        <v>4</v>
      </c>
      <c r="U742" s="599">
        <v>3</v>
      </c>
      <c r="V742" s="599">
        <v>8</v>
      </c>
      <c r="W742" s="599">
        <v>2</v>
      </c>
      <c r="X742" s="599">
        <v>0</v>
      </c>
      <c r="Y742" s="599">
        <v>0</v>
      </c>
      <c r="Z742" s="599">
        <v>0</v>
      </c>
      <c r="AA742" s="599">
        <v>0</v>
      </c>
      <c r="AB742" s="599">
        <v>0</v>
      </c>
      <c r="AC742" s="592"/>
      <c r="AD742" s="827"/>
      <c r="AE742" s="597" t="s">
        <v>35</v>
      </c>
      <c r="AF742" s="599">
        <v>0</v>
      </c>
      <c r="AG742" s="599">
        <v>0</v>
      </c>
      <c r="AH742" s="599">
        <v>4</v>
      </c>
      <c r="AI742" s="599">
        <v>5</v>
      </c>
      <c r="AJ742" s="599">
        <v>0</v>
      </c>
      <c r="AK742" s="599">
        <v>0</v>
      </c>
      <c r="AL742" s="599">
        <v>0</v>
      </c>
      <c r="AM742" s="599">
        <v>0</v>
      </c>
      <c r="AN742" s="599">
        <v>0</v>
      </c>
      <c r="AO742" s="599">
        <v>0</v>
      </c>
      <c r="AP742" s="591"/>
      <c r="AQ742" s="827"/>
      <c r="AR742" s="597" t="s">
        <v>35</v>
      </c>
      <c r="AS742" s="599">
        <v>1</v>
      </c>
      <c r="AT742" s="599">
        <v>2</v>
      </c>
      <c r="AU742" s="599">
        <v>3</v>
      </c>
      <c r="AV742" s="599">
        <v>3</v>
      </c>
      <c r="AW742" s="599">
        <v>0</v>
      </c>
      <c r="AX742" s="599">
        <v>0</v>
      </c>
      <c r="AY742" s="599">
        <v>0</v>
      </c>
      <c r="AZ742" s="599">
        <v>0</v>
      </c>
      <c r="BA742" s="599">
        <v>0</v>
      </c>
      <c r="BB742" s="599">
        <v>0</v>
      </c>
      <c r="BC742" s="592"/>
      <c r="BD742" s="827"/>
      <c r="BE742" s="597" t="s">
        <v>35</v>
      </c>
      <c r="BF742" s="599">
        <v>1</v>
      </c>
      <c r="BG742" s="599">
        <v>2</v>
      </c>
      <c r="BH742" s="599">
        <v>4</v>
      </c>
      <c r="BI742" s="599">
        <v>10</v>
      </c>
      <c r="BJ742" s="599">
        <v>2</v>
      </c>
      <c r="BK742" s="599">
        <v>0</v>
      </c>
      <c r="BL742" s="599">
        <v>0</v>
      </c>
      <c r="BM742" s="599">
        <v>0</v>
      </c>
      <c r="BN742" s="599">
        <v>0</v>
      </c>
      <c r="BO742" s="599">
        <v>0</v>
      </c>
      <c r="BP742"/>
      <c r="BQ742" s="827"/>
      <c r="BR742" s="597" t="s">
        <v>35</v>
      </c>
      <c r="BS742" s="599">
        <v>1</v>
      </c>
      <c r="BT742" s="599">
        <v>1</v>
      </c>
      <c r="BU742" s="599">
        <v>2</v>
      </c>
      <c r="BV742" s="599">
        <v>3</v>
      </c>
      <c r="BW742" s="599">
        <v>2</v>
      </c>
      <c r="BX742" s="599">
        <v>0</v>
      </c>
      <c r="BY742" s="599">
        <v>0</v>
      </c>
      <c r="BZ742" s="599">
        <v>0</v>
      </c>
      <c r="CA742" s="599">
        <v>0</v>
      </c>
      <c r="CB742" s="599">
        <v>0</v>
      </c>
      <c r="CC742" s="592"/>
      <c r="CD742" s="827"/>
      <c r="CE742" s="597" t="s">
        <v>35</v>
      </c>
      <c r="CF742" s="599">
        <v>1</v>
      </c>
      <c r="CG742" s="599">
        <v>3</v>
      </c>
      <c r="CH742" s="599">
        <v>5</v>
      </c>
      <c r="CI742" s="599">
        <v>10</v>
      </c>
      <c r="CJ742" s="599">
        <v>0</v>
      </c>
      <c r="CK742" s="599">
        <v>0</v>
      </c>
      <c r="CL742" s="599">
        <v>0</v>
      </c>
      <c r="CM742" s="599">
        <v>0</v>
      </c>
      <c r="CN742" s="599">
        <v>0</v>
      </c>
      <c r="CO742" s="599">
        <v>0</v>
      </c>
      <c r="CP742"/>
      <c r="CQ742" s="827"/>
      <c r="CR742" s="597" t="s">
        <v>35</v>
      </c>
      <c r="CS742" s="599">
        <v>0</v>
      </c>
      <c r="CT742" s="599">
        <v>0</v>
      </c>
      <c r="CU742" s="599">
        <v>3</v>
      </c>
      <c r="CV742" s="599">
        <v>4</v>
      </c>
      <c r="CW742" s="599">
        <v>0</v>
      </c>
      <c r="CX742" s="599">
        <v>0</v>
      </c>
      <c r="CY742" s="599">
        <v>0</v>
      </c>
      <c r="CZ742" s="599">
        <v>0</v>
      </c>
      <c r="DA742" s="599">
        <v>0</v>
      </c>
      <c r="DB742" s="599">
        <v>0</v>
      </c>
      <c r="DC742" s="592"/>
      <c r="DD742" s="827"/>
      <c r="DE742" s="597" t="s">
        <v>35</v>
      </c>
      <c r="DF742" s="599">
        <v>2</v>
      </c>
      <c r="DG742" s="599">
        <v>4</v>
      </c>
      <c r="DH742" s="599">
        <v>4</v>
      </c>
      <c r="DI742" s="599">
        <v>9</v>
      </c>
      <c r="DJ742" s="599">
        <v>2</v>
      </c>
      <c r="DK742" s="599">
        <v>0</v>
      </c>
      <c r="DL742" s="599">
        <v>0</v>
      </c>
      <c r="DM742" s="599">
        <v>0</v>
      </c>
      <c r="DN742" s="599">
        <v>0</v>
      </c>
      <c r="DO742" s="599">
        <v>0</v>
      </c>
    </row>
    <row r="743" spans="1:119" ht="13.5" customHeight="1" x14ac:dyDescent="0.2">
      <c r="A743"/>
      <c r="B743" s="838"/>
      <c r="C743" s="592"/>
      <c r="D743" s="827"/>
      <c r="E743" s="597" t="s">
        <v>36</v>
      </c>
      <c r="F743" s="599">
        <v>11</v>
      </c>
      <c r="G743" s="599">
        <v>9</v>
      </c>
      <c r="H743" s="599">
        <v>11</v>
      </c>
      <c r="I743" s="599">
        <v>12</v>
      </c>
      <c r="J743" s="599">
        <v>9</v>
      </c>
      <c r="K743" s="599">
        <v>3</v>
      </c>
      <c r="L743" s="599">
        <v>4</v>
      </c>
      <c r="M743" s="599">
        <v>2</v>
      </c>
      <c r="N743" s="599">
        <v>2</v>
      </c>
      <c r="O743" s="599">
        <v>0</v>
      </c>
      <c r="P743" s="592"/>
      <c r="Q743" s="827"/>
      <c r="R743" s="597" t="s">
        <v>36</v>
      </c>
      <c r="S743" s="599">
        <v>5</v>
      </c>
      <c r="T743" s="599">
        <v>6</v>
      </c>
      <c r="U743" s="599">
        <v>10</v>
      </c>
      <c r="V743" s="599">
        <v>8</v>
      </c>
      <c r="W743" s="599">
        <v>6</v>
      </c>
      <c r="X743" s="599">
        <v>3</v>
      </c>
      <c r="Y743" s="599">
        <v>3</v>
      </c>
      <c r="Z743" s="599">
        <v>2</v>
      </c>
      <c r="AA743" s="599">
        <v>1</v>
      </c>
      <c r="AB743" s="599">
        <v>0</v>
      </c>
      <c r="AC743" s="592"/>
      <c r="AD743" s="827"/>
      <c r="AE743" s="597" t="s">
        <v>36</v>
      </c>
      <c r="AF743" s="599">
        <v>6</v>
      </c>
      <c r="AG743" s="599">
        <v>3</v>
      </c>
      <c r="AH743" s="599">
        <v>1</v>
      </c>
      <c r="AI743" s="599">
        <v>4</v>
      </c>
      <c r="AJ743" s="599">
        <v>3</v>
      </c>
      <c r="AK743" s="599">
        <v>0</v>
      </c>
      <c r="AL743" s="599">
        <v>1</v>
      </c>
      <c r="AM743" s="599">
        <v>0</v>
      </c>
      <c r="AN743" s="599">
        <v>1</v>
      </c>
      <c r="AO743" s="599">
        <v>0</v>
      </c>
      <c r="AP743" s="591"/>
      <c r="AQ743" s="827"/>
      <c r="AR743" s="597" t="s">
        <v>36</v>
      </c>
      <c r="AS743" s="599">
        <v>1</v>
      </c>
      <c r="AT743" s="599">
        <v>5</v>
      </c>
      <c r="AU743" s="599">
        <v>5</v>
      </c>
      <c r="AV743" s="599">
        <v>1</v>
      </c>
      <c r="AW743" s="599">
        <v>1</v>
      </c>
      <c r="AX743" s="599">
        <v>0</v>
      </c>
      <c r="AY743" s="599">
        <v>1</v>
      </c>
      <c r="AZ743" s="599">
        <v>1</v>
      </c>
      <c r="BA743" s="599">
        <v>0</v>
      </c>
      <c r="BB743" s="599">
        <v>0</v>
      </c>
      <c r="BC743" s="592"/>
      <c r="BD743" s="827"/>
      <c r="BE743" s="597" t="s">
        <v>36</v>
      </c>
      <c r="BF743" s="599">
        <v>10</v>
      </c>
      <c r="BG743" s="599">
        <v>4</v>
      </c>
      <c r="BH743" s="599">
        <v>6</v>
      </c>
      <c r="BI743" s="599">
        <v>11</v>
      </c>
      <c r="BJ743" s="599">
        <v>8</v>
      </c>
      <c r="BK743" s="599">
        <v>3</v>
      </c>
      <c r="BL743" s="599">
        <v>3</v>
      </c>
      <c r="BM743" s="599">
        <v>1</v>
      </c>
      <c r="BN743" s="599">
        <v>2</v>
      </c>
      <c r="BO743" s="599">
        <v>0</v>
      </c>
      <c r="BP743"/>
      <c r="BQ743" s="827"/>
      <c r="BR743" s="597" t="s">
        <v>36</v>
      </c>
      <c r="BS743" s="599">
        <v>1</v>
      </c>
      <c r="BT743" s="599">
        <v>3</v>
      </c>
      <c r="BU743" s="599">
        <v>0</v>
      </c>
      <c r="BV743" s="599">
        <v>3</v>
      </c>
      <c r="BW743" s="599">
        <v>2</v>
      </c>
      <c r="BX743" s="599">
        <v>1</v>
      </c>
      <c r="BY743" s="599">
        <v>0</v>
      </c>
      <c r="BZ743" s="599">
        <v>0</v>
      </c>
      <c r="CA743" s="599">
        <v>1</v>
      </c>
      <c r="CB743" s="599">
        <v>0</v>
      </c>
      <c r="CC743" s="592"/>
      <c r="CD743" s="827"/>
      <c r="CE743" s="597" t="s">
        <v>36</v>
      </c>
      <c r="CF743" s="599">
        <v>10</v>
      </c>
      <c r="CG743" s="599">
        <v>6</v>
      </c>
      <c r="CH743" s="599">
        <v>11</v>
      </c>
      <c r="CI743" s="599">
        <v>9</v>
      </c>
      <c r="CJ743" s="599">
        <v>7</v>
      </c>
      <c r="CK743" s="599">
        <v>2</v>
      </c>
      <c r="CL743" s="599">
        <v>4</v>
      </c>
      <c r="CM743" s="599">
        <v>2</v>
      </c>
      <c r="CN743" s="599">
        <v>1</v>
      </c>
      <c r="CO743" s="599">
        <v>0</v>
      </c>
      <c r="CP743"/>
      <c r="CQ743" s="827"/>
      <c r="CR743" s="597" t="s">
        <v>36</v>
      </c>
      <c r="CS743" s="599">
        <v>2</v>
      </c>
      <c r="CT743" s="599">
        <v>2</v>
      </c>
      <c r="CU743" s="599">
        <v>3</v>
      </c>
      <c r="CV743" s="599">
        <v>2</v>
      </c>
      <c r="CW743" s="599">
        <v>4</v>
      </c>
      <c r="CX743" s="599">
        <v>0</v>
      </c>
      <c r="CY743" s="599">
        <v>2</v>
      </c>
      <c r="CZ743" s="599">
        <v>1</v>
      </c>
      <c r="DA743" s="599">
        <v>0</v>
      </c>
      <c r="DB743" s="599">
        <v>0</v>
      </c>
      <c r="DC743" s="592"/>
      <c r="DD743" s="827"/>
      <c r="DE743" s="597" t="s">
        <v>36</v>
      </c>
      <c r="DF743" s="599">
        <v>9</v>
      </c>
      <c r="DG743" s="599">
        <v>7</v>
      </c>
      <c r="DH743" s="599">
        <v>8</v>
      </c>
      <c r="DI743" s="599">
        <v>10</v>
      </c>
      <c r="DJ743" s="599">
        <v>5</v>
      </c>
      <c r="DK743" s="599">
        <v>3</v>
      </c>
      <c r="DL743" s="599">
        <v>2</v>
      </c>
      <c r="DM743" s="599">
        <v>1</v>
      </c>
      <c r="DN743" s="599">
        <v>2</v>
      </c>
      <c r="DO743" s="599">
        <v>0</v>
      </c>
    </row>
    <row r="744" spans="1:119" ht="13.5" customHeight="1" x14ac:dyDescent="0.2">
      <c r="A744"/>
      <c r="B744" s="838"/>
      <c r="C744" s="592"/>
      <c r="D744" s="827"/>
      <c r="E744" s="597" t="s">
        <v>37</v>
      </c>
      <c r="F744" s="599">
        <v>10</v>
      </c>
      <c r="G744" s="599">
        <v>20</v>
      </c>
      <c r="H744" s="599">
        <v>37</v>
      </c>
      <c r="I744" s="599">
        <v>38</v>
      </c>
      <c r="J744" s="599">
        <v>17</v>
      </c>
      <c r="K744" s="599">
        <v>16</v>
      </c>
      <c r="L744" s="599">
        <v>12</v>
      </c>
      <c r="M744" s="599">
        <v>6</v>
      </c>
      <c r="N744" s="599">
        <v>5</v>
      </c>
      <c r="O744" s="599">
        <v>0</v>
      </c>
      <c r="P744" s="592"/>
      <c r="Q744" s="827"/>
      <c r="R744" s="597" t="s">
        <v>37</v>
      </c>
      <c r="S744" s="599">
        <v>3</v>
      </c>
      <c r="T744" s="599">
        <v>6</v>
      </c>
      <c r="U744" s="599">
        <v>23</v>
      </c>
      <c r="V744" s="599">
        <v>22</v>
      </c>
      <c r="W744" s="599">
        <v>8</v>
      </c>
      <c r="X744" s="599">
        <v>13</v>
      </c>
      <c r="Y744" s="599">
        <v>9</v>
      </c>
      <c r="Z744" s="599">
        <v>6</v>
      </c>
      <c r="AA744" s="599">
        <v>3</v>
      </c>
      <c r="AB744" s="599">
        <v>0</v>
      </c>
      <c r="AC744" s="592"/>
      <c r="AD744" s="827"/>
      <c r="AE744" s="597" t="s">
        <v>37</v>
      </c>
      <c r="AF744" s="599">
        <v>7</v>
      </c>
      <c r="AG744" s="599">
        <v>14</v>
      </c>
      <c r="AH744" s="599">
        <v>14</v>
      </c>
      <c r="AI744" s="599">
        <v>16</v>
      </c>
      <c r="AJ744" s="599">
        <v>9</v>
      </c>
      <c r="AK744" s="599">
        <v>3</v>
      </c>
      <c r="AL744" s="599">
        <v>3</v>
      </c>
      <c r="AM744" s="599">
        <v>0</v>
      </c>
      <c r="AN744" s="599">
        <v>2</v>
      </c>
      <c r="AO744" s="599">
        <v>0</v>
      </c>
      <c r="AP744" s="591"/>
      <c r="AQ744" s="827"/>
      <c r="AR744" s="597" t="s">
        <v>37</v>
      </c>
      <c r="AS744" s="599">
        <v>4</v>
      </c>
      <c r="AT744" s="599">
        <v>5</v>
      </c>
      <c r="AU744" s="599">
        <v>8</v>
      </c>
      <c r="AV744" s="599">
        <v>8</v>
      </c>
      <c r="AW744" s="599">
        <v>2</v>
      </c>
      <c r="AX744" s="599">
        <v>3</v>
      </c>
      <c r="AY744" s="599">
        <v>3</v>
      </c>
      <c r="AZ744" s="599">
        <v>2</v>
      </c>
      <c r="BA744" s="599">
        <v>1</v>
      </c>
      <c r="BB744" s="599">
        <v>0</v>
      </c>
      <c r="BC744" s="592"/>
      <c r="BD744" s="827"/>
      <c r="BE744" s="597" t="s">
        <v>37</v>
      </c>
      <c r="BF744" s="599">
        <v>6</v>
      </c>
      <c r="BG744" s="599">
        <v>15</v>
      </c>
      <c r="BH744" s="599">
        <v>29</v>
      </c>
      <c r="BI744" s="599">
        <v>30</v>
      </c>
      <c r="BJ744" s="599">
        <v>15</v>
      </c>
      <c r="BK744" s="599">
        <v>13</v>
      </c>
      <c r="BL744" s="599">
        <v>9</v>
      </c>
      <c r="BM744" s="599">
        <v>4</v>
      </c>
      <c r="BN744" s="599">
        <v>4</v>
      </c>
      <c r="BO744" s="599">
        <v>0</v>
      </c>
      <c r="BP744"/>
      <c r="BQ744" s="827"/>
      <c r="BR744" s="597" t="s">
        <v>37</v>
      </c>
      <c r="BS744" s="599">
        <v>2</v>
      </c>
      <c r="BT744" s="599">
        <v>2</v>
      </c>
      <c r="BU744" s="599">
        <v>12</v>
      </c>
      <c r="BV744" s="599">
        <v>8</v>
      </c>
      <c r="BW744" s="599">
        <v>0</v>
      </c>
      <c r="BX744" s="599">
        <v>3</v>
      </c>
      <c r="BY744" s="599">
        <v>3</v>
      </c>
      <c r="BZ744" s="599">
        <v>0</v>
      </c>
      <c r="CA744" s="599">
        <v>0</v>
      </c>
      <c r="CB744" s="599">
        <v>0</v>
      </c>
      <c r="CC744" s="592"/>
      <c r="CD744" s="827"/>
      <c r="CE744" s="597" t="s">
        <v>37</v>
      </c>
      <c r="CF744" s="599">
        <v>8</v>
      </c>
      <c r="CG744" s="599">
        <v>18</v>
      </c>
      <c r="CH744" s="599">
        <v>25</v>
      </c>
      <c r="CI744" s="599">
        <v>30</v>
      </c>
      <c r="CJ744" s="599">
        <v>17</v>
      </c>
      <c r="CK744" s="599">
        <v>13</v>
      </c>
      <c r="CL744" s="599">
        <v>9</v>
      </c>
      <c r="CM744" s="599">
        <v>6</v>
      </c>
      <c r="CN744" s="599">
        <v>5</v>
      </c>
      <c r="CO744" s="599">
        <v>0</v>
      </c>
      <c r="CP744"/>
      <c r="CQ744" s="827"/>
      <c r="CR744" s="597" t="s">
        <v>37</v>
      </c>
      <c r="CS744" s="599">
        <v>3</v>
      </c>
      <c r="CT744" s="599">
        <v>5</v>
      </c>
      <c r="CU744" s="599">
        <v>6</v>
      </c>
      <c r="CV744" s="599">
        <v>8</v>
      </c>
      <c r="CW744" s="599">
        <v>1</v>
      </c>
      <c r="CX744" s="599">
        <v>6</v>
      </c>
      <c r="CY744" s="599">
        <v>3</v>
      </c>
      <c r="CZ744" s="599">
        <v>2</v>
      </c>
      <c r="DA744" s="599">
        <v>1</v>
      </c>
      <c r="DB744" s="599">
        <v>0</v>
      </c>
      <c r="DC744" s="592"/>
      <c r="DD744" s="827"/>
      <c r="DE744" s="597" t="s">
        <v>37</v>
      </c>
      <c r="DF744" s="599">
        <v>7</v>
      </c>
      <c r="DG744" s="599">
        <v>15</v>
      </c>
      <c r="DH744" s="599">
        <v>31</v>
      </c>
      <c r="DI744" s="599">
        <v>30</v>
      </c>
      <c r="DJ744" s="599">
        <v>16</v>
      </c>
      <c r="DK744" s="599">
        <v>10</v>
      </c>
      <c r="DL744" s="599">
        <v>9</v>
      </c>
      <c r="DM744" s="599">
        <v>4</v>
      </c>
      <c r="DN744" s="599">
        <v>4</v>
      </c>
      <c r="DO744" s="599">
        <v>0</v>
      </c>
    </row>
    <row r="745" spans="1:119" ht="13.5" customHeight="1" x14ac:dyDescent="0.2">
      <c r="A745"/>
      <c r="B745" s="838"/>
      <c r="C745" s="592"/>
      <c r="D745" s="827"/>
      <c r="E745" s="597" t="s">
        <v>38</v>
      </c>
      <c r="F745" s="599">
        <v>8</v>
      </c>
      <c r="G745" s="599">
        <v>29</v>
      </c>
      <c r="H745" s="599">
        <v>33</v>
      </c>
      <c r="I745" s="599">
        <v>83</v>
      </c>
      <c r="J745" s="599">
        <v>52</v>
      </c>
      <c r="K745" s="599">
        <v>56</v>
      </c>
      <c r="L745" s="599">
        <v>41</v>
      </c>
      <c r="M745" s="599">
        <v>30</v>
      </c>
      <c r="N745" s="599">
        <v>6</v>
      </c>
      <c r="O745" s="599">
        <v>6</v>
      </c>
      <c r="P745" s="592"/>
      <c r="Q745" s="827"/>
      <c r="R745" s="597" t="s">
        <v>38</v>
      </c>
      <c r="S745" s="599">
        <v>5</v>
      </c>
      <c r="T745" s="599">
        <v>14</v>
      </c>
      <c r="U745" s="599">
        <v>16</v>
      </c>
      <c r="V745" s="599">
        <v>47</v>
      </c>
      <c r="W745" s="599">
        <v>37</v>
      </c>
      <c r="X745" s="599">
        <v>39</v>
      </c>
      <c r="Y745" s="599">
        <v>29</v>
      </c>
      <c r="Z745" s="599">
        <v>21</v>
      </c>
      <c r="AA745" s="599">
        <v>4</v>
      </c>
      <c r="AB745" s="599">
        <v>6</v>
      </c>
      <c r="AC745" s="592"/>
      <c r="AD745" s="827"/>
      <c r="AE745" s="597" t="s">
        <v>38</v>
      </c>
      <c r="AF745" s="599">
        <v>3</v>
      </c>
      <c r="AG745" s="599">
        <v>15</v>
      </c>
      <c r="AH745" s="599">
        <v>17</v>
      </c>
      <c r="AI745" s="599">
        <v>36</v>
      </c>
      <c r="AJ745" s="599">
        <v>15</v>
      </c>
      <c r="AK745" s="599">
        <v>17</v>
      </c>
      <c r="AL745" s="599">
        <v>12</v>
      </c>
      <c r="AM745" s="599">
        <v>9</v>
      </c>
      <c r="AN745" s="599">
        <v>2</v>
      </c>
      <c r="AO745" s="599">
        <v>0</v>
      </c>
      <c r="AP745" s="591"/>
      <c r="AQ745" s="827"/>
      <c r="AR745" s="597" t="s">
        <v>38</v>
      </c>
      <c r="AS745" s="599">
        <v>1</v>
      </c>
      <c r="AT745" s="599">
        <v>7</v>
      </c>
      <c r="AU745" s="599">
        <v>11</v>
      </c>
      <c r="AV745" s="599">
        <v>19</v>
      </c>
      <c r="AW745" s="599">
        <v>10</v>
      </c>
      <c r="AX745" s="599">
        <v>12</v>
      </c>
      <c r="AY745" s="599">
        <v>7</v>
      </c>
      <c r="AZ745" s="599">
        <v>5</v>
      </c>
      <c r="BA745" s="599">
        <v>2</v>
      </c>
      <c r="BB745" s="599">
        <v>1</v>
      </c>
      <c r="BC745" s="592"/>
      <c r="BD745" s="827"/>
      <c r="BE745" s="597" t="s">
        <v>38</v>
      </c>
      <c r="BF745" s="599">
        <v>7</v>
      </c>
      <c r="BG745" s="599">
        <v>22</v>
      </c>
      <c r="BH745" s="599">
        <v>22</v>
      </c>
      <c r="BI745" s="599">
        <v>64</v>
      </c>
      <c r="BJ745" s="599">
        <v>42</v>
      </c>
      <c r="BK745" s="599">
        <v>44</v>
      </c>
      <c r="BL745" s="599">
        <v>34</v>
      </c>
      <c r="BM745" s="599">
        <v>25</v>
      </c>
      <c r="BN745" s="599">
        <v>4</v>
      </c>
      <c r="BO745" s="599">
        <v>5</v>
      </c>
      <c r="BP745"/>
      <c r="BQ745" s="827"/>
      <c r="BR745" s="597" t="s">
        <v>38</v>
      </c>
      <c r="BS745" s="599">
        <v>1</v>
      </c>
      <c r="BT745" s="599">
        <v>2</v>
      </c>
      <c r="BU745" s="599">
        <v>3</v>
      </c>
      <c r="BV745" s="599">
        <v>9</v>
      </c>
      <c r="BW745" s="599">
        <v>6</v>
      </c>
      <c r="BX745" s="599">
        <v>3</v>
      </c>
      <c r="BY745" s="599">
        <v>5</v>
      </c>
      <c r="BZ745" s="599">
        <v>6</v>
      </c>
      <c r="CA745" s="599">
        <v>0</v>
      </c>
      <c r="CB745" s="599">
        <v>0</v>
      </c>
      <c r="CC745" s="592"/>
      <c r="CD745" s="827"/>
      <c r="CE745" s="597" t="s">
        <v>38</v>
      </c>
      <c r="CF745" s="599">
        <v>7</v>
      </c>
      <c r="CG745" s="599">
        <v>27</v>
      </c>
      <c r="CH745" s="599">
        <v>30</v>
      </c>
      <c r="CI745" s="599">
        <v>74</v>
      </c>
      <c r="CJ745" s="599">
        <v>46</v>
      </c>
      <c r="CK745" s="599">
        <v>53</v>
      </c>
      <c r="CL745" s="599">
        <v>36</v>
      </c>
      <c r="CM745" s="599">
        <v>24</v>
      </c>
      <c r="CN745" s="599">
        <v>6</v>
      </c>
      <c r="CO745" s="599">
        <v>6</v>
      </c>
      <c r="CP745"/>
      <c r="CQ745" s="827"/>
      <c r="CR745" s="597" t="s">
        <v>38</v>
      </c>
      <c r="CS745" s="599">
        <v>0</v>
      </c>
      <c r="CT745" s="599">
        <v>3</v>
      </c>
      <c r="CU745" s="599">
        <v>5</v>
      </c>
      <c r="CV745" s="599">
        <v>14</v>
      </c>
      <c r="CW745" s="599">
        <v>13</v>
      </c>
      <c r="CX745" s="599">
        <v>7</v>
      </c>
      <c r="CY745" s="599">
        <v>13</v>
      </c>
      <c r="CZ745" s="599">
        <v>4</v>
      </c>
      <c r="DA745" s="599">
        <v>3</v>
      </c>
      <c r="DB745" s="599">
        <v>3</v>
      </c>
      <c r="DC745" s="592"/>
      <c r="DD745" s="827"/>
      <c r="DE745" s="597" t="s">
        <v>38</v>
      </c>
      <c r="DF745" s="599">
        <v>8</v>
      </c>
      <c r="DG745" s="599">
        <v>26</v>
      </c>
      <c r="DH745" s="599">
        <v>28</v>
      </c>
      <c r="DI745" s="599">
        <v>69</v>
      </c>
      <c r="DJ745" s="599">
        <v>39</v>
      </c>
      <c r="DK745" s="599">
        <v>49</v>
      </c>
      <c r="DL745" s="599">
        <v>28</v>
      </c>
      <c r="DM745" s="599">
        <v>26</v>
      </c>
      <c r="DN745" s="599">
        <v>3</v>
      </c>
      <c r="DO745" s="599">
        <v>3</v>
      </c>
    </row>
    <row r="746" spans="1:119" ht="13.5" customHeight="1" x14ac:dyDescent="0.2">
      <c r="A746"/>
      <c r="B746" s="838"/>
      <c r="C746" s="592"/>
      <c r="D746" s="827"/>
      <c r="E746" s="597" t="s">
        <v>39</v>
      </c>
      <c r="F746" s="599">
        <v>7</v>
      </c>
      <c r="G746" s="599">
        <v>19</v>
      </c>
      <c r="H746" s="599">
        <v>42</v>
      </c>
      <c r="I746" s="599">
        <v>90</v>
      </c>
      <c r="J746" s="599">
        <v>109</v>
      </c>
      <c r="K746" s="599">
        <v>142</v>
      </c>
      <c r="L746" s="599">
        <v>144</v>
      </c>
      <c r="M746" s="599">
        <v>106</v>
      </c>
      <c r="N746" s="599">
        <v>104</v>
      </c>
      <c r="O746" s="599">
        <v>44</v>
      </c>
      <c r="P746" s="592"/>
      <c r="Q746" s="827"/>
      <c r="R746" s="597" t="s">
        <v>39</v>
      </c>
      <c r="S746" s="599">
        <v>3</v>
      </c>
      <c r="T746" s="599">
        <v>8</v>
      </c>
      <c r="U746" s="599">
        <v>19</v>
      </c>
      <c r="V746" s="599">
        <v>41</v>
      </c>
      <c r="W746" s="599">
        <v>68</v>
      </c>
      <c r="X746" s="599">
        <v>92</v>
      </c>
      <c r="Y746" s="599">
        <v>92</v>
      </c>
      <c r="Z746" s="599">
        <v>66</v>
      </c>
      <c r="AA746" s="599">
        <v>68</v>
      </c>
      <c r="AB746" s="599">
        <v>27</v>
      </c>
      <c r="AC746" s="592"/>
      <c r="AD746" s="827"/>
      <c r="AE746" s="597" t="s">
        <v>39</v>
      </c>
      <c r="AF746" s="599">
        <v>4</v>
      </c>
      <c r="AG746" s="599">
        <v>11</v>
      </c>
      <c r="AH746" s="599">
        <v>23</v>
      </c>
      <c r="AI746" s="599">
        <v>49</v>
      </c>
      <c r="AJ746" s="599">
        <v>41</v>
      </c>
      <c r="AK746" s="599">
        <v>50</v>
      </c>
      <c r="AL746" s="599">
        <v>52</v>
      </c>
      <c r="AM746" s="599">
        <v>40</v>
      </c>
      <c r="AN746" s="599">
        <v>36</v>
      </c>
      <c r="AO746" s="599">
        <v>17</v>
      </c>
      <c r="AP746" s="591"/>
      <c r="AQ746" s="827"/>
      <c r="AR746" s="597" t="s">
        <v>39</v>
      </c>
      <c r="AS746" s="599">
        <v>1</v>
      </c>
      <c r="AT746" s="599">
        <v>4</v>
      </c>
      <c r="AU746" s="599">
        <v>7</v>
      </c>
      <c r="AV746" s="599">
        <v>9</v>
      </c>
      <c r="AW746" s="599">
        <v>14</v>
      </c>
      <c r="AX746" s="599">
        <v>19</v>
      </c>
      <c r="AY746" s="599">
        <v>18</v>
      </c>
      <c r="AZ746" s="599">
        <v>9</v>
      </c>
      <c r="BA746" s="599">
        <v>17</v>
      </c>
      <c r="BB746" s="599">
        <v>4</v>
      </c>
      <c r="BC746" s="592"/>
      <c r="BD746" s="827"/>
      <c r="BE746" s="597" t="s">
        <v>39</v>
      </c>
      <c r="BF746" s="599">
        <v>6</v>
      </c>
      <c r="BG746" s="599">
        <v>15</v>
      </c>
      <c r="BH746" s="599">
        <v>35</v>
      </c>
      <c r="BI746" s="599">
        <v>81</v>
      </c>
      <c r="BJ746" s="599">
        <v>95</v>
      </c>
      <c r="BK746" s="599">
        <v>123</v>
      </c>
      <c r="BL746" s="599">
        <v>126</v>
      </c>
      <c r="BM746" s="599">
        <v>97</v>
      </c>
      <c r="BN746" s="599">
        <v>87</v>
      </c>
      <c r="BO746" s="599">
        <v>40</v>
      </c>
      <c r="BP746"/>
      <c r="BQ746" s="827"/>
      <c r="BR746" s="597" t="s">
        <v>39</v>
      </c>
      <c r="BS746" s="599">
        <v>1</v>
      </c>
      <c r="BT746" s="599">
        <v>1</v>
      </c>
      <c r="BU746" s="599">
        <v>2</v>
      </c>
      <c r="BV746" s="599">
        <v>6</v>
      </c>
      <c r="BW746" s="599">
        <v>7</v>
      </c>
      <c r="BX746" s="599">
        <v>10</v>
      </c>
      <c r="BY746" s="599">
        <v>8</v>
      </c>
      <c r="BZ746" s="599">
        <v>12</v>
      </c>
      <c r="CA746" s="599">
        <v>10</v>
      </c>
      <c r="CB746" s="599">
        <v>3</v>
      </c>
      <c r="CC746" s="592"/>
      <c r="CD746" s="827"/>
      <c r="CE746" s="597" t="s">
        <v>39</v>
      </c>
      <c r="CF746" s="599">
        <v>6</v>
      </c>
      <c r="CG746" s="599">
        <v>18</v>
      </c>
      <c r="CH746" s="599">
        <v>40</v>
      </c>
      <c r="CI746" s="599">
        <v>84</v>
      </c>
      <c r="CJ746" s="599">
        <v>102</v>
      </c>
      <c r="CK746" s="599">
        <v>132</v>
      </c>
      <c r="CL746" s="599">
        <v>136</v>
      </c>
      <c r="CM746" s="599">
        <v>94</v>
      </c>
      <c r="CN746" s="599">
        <v>94</v>
      </c>
      <c r="CO746" s="599">
        <v>41</v>
      </c>
      <c r="CP746"/>
      <c r="CQ746" s="827"/>
      <c r="CR746" s="597" t="s">
        <v>39</v>
      </c>
      <c r="CS746" s="599">
        <v>0</v>
      </c>
      <c r="CT746" s="599">
        <v>2</v>
      </c>
      <c r="CU746" s="599">
        <v>4</v>
      </c>
      <c r="CV746" s="599">
        <v>15</v>
      </c>
      <c r="CW746" s="599">
        <v>21</v>
      </c>
      <c r="CX746" s="599">
        <v>21</v>
      </c>
      <c r="CY746" s="599">
        <v>27</v>
      </c>
      <c r="CZ746" s="599">
        <v>23</v>
      </c>
      <c r="DA746" s="599">
        <v>22</v>
      </c>
      <c r="DB746" s="599">
        <v>11</v>
      </c>
      <c r="DC746" s="592"/>
      <c r="DD746" s="827"/>
      <c r="DE746" s="597" t="s">
        <v>39</v>
      </c>
      <c r="DF746" s="599">
        <v>7</v>
      </c>
      <c r="DG746" s="599">
        <v>17</v>
      </c>
      <c r="DH746" s="599">
        <v>38</v>
      </c>
      <c r="DI746" s="599">
        <v>75</v>
      </c>
      <c r="DJ746" s="599">
        <v>88</v>
      </c>
      <c r="DK746" s="599">
        <v>121</v>
      </c>
      <c r="DL746" s="599">
        <v>117</v>
      </c>
      <c r="DM746" s="599">
        <v>83</v>
      </c>
      <c r="DN746" s="599">
        <v>82</v>
      </c>
      <c r="DO746" s="599">
        <v>33</v>
      </c>
    </row>
    <row r="747" spans="1:119" ht="13.5" customHeight="1" x14ac:dyDescent="0.2">
      <c r="A747"/>
      <c r="B747" s="838"/>
      <c r="C747" s="592"/>
      <c r="D747" s="827"/>
      <c r="E747" s="597" t="s">
        <v>40</v>
      </c>
      <c r="F747" s="599">
        <v>4</v>
      </c>
      <c r="G747" s="599">
        <v>7</v>
      </c>
      <c r="H747" s="599">
        <v>29</v>
      </c>
      <c r="I747" s="599">
        <v>88</v>
      </c>
      <c r="J747" s="599">
        <v>121</v>
      </c>
      <c r="K747" s="599">
        <v>206</v>
      </c>
      <c r="L747" s="599">
        <v>331</v>
      </c>
      <c r="M747" s="599">
        <v>391</v>
      </c>
      <c r="N747" s="599">
        <v>409</v>
      </c>
      <c r="O747" s="599">
        <v>311</v>
      </c>
      <c r="P747" s="592"/>
      <c r="Q747" s="827"/>
      <c r="R747" s="597" t="s">
        <v>40</v>
      </c>
      <c r="S747" s="599">
        <v>1</v>
      </c>
      <c r="T747" s="599">
        <v>2</v>
      </c>
      <c r="U747" s="599">
        <v>13</v>
      </c>
      <c r="V747" s="599">
        <v>45</v>
      </c>
      <c r="W747" s="599">
        <v>69</v>
      </c>
      <c r="X747" s="599">
        <v>103</v>
      </c>
      <c r="Y747" s="599">
        <v>185</v>
      </c>
      <c r="Z747" s="599">
        <v>217</v>
      </c>
      <c r="AA747" s="599">
        <v>261</v>
      </c>
      <c r="AB747" s="599">
        <v>196</v>
      </c>
      <c r="AC747" s="592"/>
      <c r="AD747" s="827"/>
      <c r="AE747" s="597" t="s">
        <v>40</v>
      </c>
      <c r="AF747" s="599">
        <v>3</v>
      </c>
      <c r="AG747" s="599">
        <v>5</v>
      </c>
      <c r="AH747" s="599">
        <v>16</v>
      </c>
      <c r="AI747" s="599">
        <v>43</v>
      </c>
      <c r="AJ747" s="599">
        <v>52</v>
      </c>
      <c r="AK747" s="599">
        <v>103</v>
      </c>
      <c r="AL747" s="599">
        <v>146</v>
      </c>
      <c r="AM747" s="599">
        <v>174</v>
      </c>
      <c r="AN747" s="599">
        <v>148</v>
      </c>
      <c r="AO747" s="599">
        <v>115</v>
      </c>
      <c r="AP747" s="591"/>
      <c r="AQ747" s="827"/>
      <c r="AR747" s="597" t="s">
        <v>40</v>
      </c>
      <c r="AS747" s="599">
        <v>0</v>
      </c>
      <c r="AT747" s="599">
        <v>1</v>
      </c>
      <c r="AU747" s="599">
        <v>3</v>
      </c>
      <c r="AV747" s="599">
        <v>12</v>
      </c>
      <c r="AW747" s="599">
        <v>13</v>
      </c>
      <c r="AX747" s="599">
        <v>16</v>
      </c>
      <c r="AY747" s="599">
        <v>27</v>
      </c>
      <c r="AZ747" s="599">
        <v>36</v>
      </c>
      <c r="BA747" s="599">
        <v>23</v>
      </c>
      <c r="BB747" s="599">
        <v>12</v>
      </c>
      <c r="BC747" s="592"/>
      <c r="BD747" s="827"/>
      <c r="BE747" s="597" t="s">
        <v>40</v>
      </c>
      <c r="BF747" s="599">
        <v>4</v>
      </c>
      <c r="BG747" s="599">
        <v>6</v>
      </c>
      <c r="BH747" s="599">
        <v>26</v>
      </c>
      <c r="BI747" s="599">
        <v>76</v>
      </c>
      <c r="BJ747" s="599">
        <v>108</v>
      </c>
      <c r="BK747" s="599">
        <v>190</v>
      </c>
      <c r="BL747" s="599">
        <v>304</v>
      </c>
      <c r="BM747" s="599">
        <v>355</v>
      </c>
      <c r="BN747" s="599">
        <v>386</v>
      </c>
      <c r="BO747" s="599">
        <v>299</v>
      </c>
      <c r="BP747"/>
      <c r="BQ747" s="827"/>
      <c r="BR747" s="597" t="s">
        <v>40</v>
      </c>
      <c r="BS747" s="599">
        <v>1</v>
      </c>
      <c r="BT747" s="599">
        <v>1</v>
      </c>
      <c r="BU747" s="599">
        <v>2</v>
      </c>
      <c r="BV747" s="599">
        <v>6</v>
      </c>
      <c r="BW747" s="599">
        <v>5</v>
      </c>
      <c r="BX747" s="599">
        <v>17</v>
      </c>
      <c r="BY747" s="599">
        <v>25</v>
      </c>
      <c r="BZ747" s="599">
        <v>16</v>
      </c>
      <c r="CA747" s="599">
        <v>23</v>
      </c>
      <c r="CB747" s="599">
        <v>9</v>
      </c>
      <c r="CC747" s="592"/>
      <c r="CD747" s="827"/>
      <c r="CE747" s="597" t="s">
        <v>40</v>
      </c>
      <c r="CF747" s="599">
        <v>3</v>
      </c>
      <c r="CG747" s="599">
        <v>6</v>
      </c>
      <c r="CH747" s="599">
        <v>27</v>
      </c>
      <c r="CI747" s="599">
        <v>82</v>
      </c>
      <c r="CJ747" s="599">
        <v>116</v>
      </c>
      <c r="CK747" s="599">
        <v>189</v>
      </c>
      <c r="CL747" s="599">
        <v>306</v>
      </c>
      <c r="CM747" s="599">
        <v>375</v>
      </c>
      <c r="CN747" s="599">
        <v>386</v>
      </c>
      <c r="CO747" s="599">
        <v>302</v>
      </c>
      <c r="CP747"/>
      <c r="CQ747" s="827"/>
      <c r="CR747" s="597" t="s">
        <v>40</v>
      </c>
      <c r="CS747" s="599">
        <v>0</v>
      </c>
      <c r="CT747" s="599">
        <v>0</v>
      </c>
      <c r="CU747" s="599">
        <v>3</v>
      </c>
      <c r="CV747" s="599">
        <v>11</v>
      </c>
      <c r="CW747" s="599">
        <v>16</v>
      </c>
      <c r="CX747" s="599">
        <v>27</v>
      </c>
      <c r="CY747" s="599">
        <v>44</v>
      </c>
      <c r="CZ747" s="599">
        <v>65</v>
      </c>
      <c r="DA747" s="599">
        <v>79</v>
      </c>
      <c r="DB747" s="599">
        <v>59</v>
      </c>
      <c r="DC747" s="592"/>
      <c r="DD747" s="827"/>
      <c r="DE747" s="597" t="s">
        <v>40</v>
      </c>
      <c r="DF747" s="599">
        <v>4</v>
      </c>
      <c r="DG747" s="599">
        <v>7</v>
      </c>
      <c r="DH747" s="599">
        <v>26</v>
      </c>
      <c r="DI747" s="599">
        <v>77</v>
      </c>
      <c r="DJ747" s="599">
        <v>105</v>
      </c>
      <c r="DK747" s="599">
        <v>179</v>
      </c>
      <c r="DL747" s="599">
        <v>287</v>
      </c>
      <c r="DM747" s="599">
        <v>326</v>
      </c>
      <c r="DN747" s="599">
        <v>330</v>
      </c>
      <c r="DO747" s="599">
        <v>252</v>
      </c>
    </row>
    <row r="748" spans="1:119" ht="13.5" customHeight="1" x14ac:dyDescent="0.2">
      <c r="A748"/>
      <c r="B748" s="838"/>
      <c r="C748" s="592"/>
      <c r="D748" s="828"/>
      <c r="E748" s="597" t="s">
        <v>41</v>
      </c>
      <c r="F748" s="599">
        <v>0</v>
      </c>
      <c r="G748" s="599">
        <v>1</v>
      </c>
      <c r="H748" s="599">
        <v>7</v>
      </c>
      <c r="I748" s="599">
        <v>14</v>
      </c>
      <c r="J748" s="599">
        <v>16</v>
      </c>
      <c r="K748" s="599">
        <v>62</v>
      </c>
      <c r="L748" s="599">
        <v>97</v>
      </c>
      <c r="M748" s="599">
        <v>180</v>
      </c>
      <c r="N748" s="599">
        <v>325</v>
      </c>
      <c r="O748" s="599">
        <v>507</v>
      </c>
      <c r="P748" s="592"/>
      <c r="Q748" s="828"/>
      <c r="R748" s="597" t="s">
        <v>41</v>
      </c>
      <c r="S748" s="599">
        <v>0</v>
      </c>
      <c r="T748" s="599">
        <v>1</v>
      </c>
      <c r="U748" s="599">
        <v>3</v>
      </c>
      <c r="V748" s="599">
        <v>3</v>
      </c>
      <c r="W748" s="599">
        <v>8</v>
      </c>
      <c r="X748" s="599">
        <v>29</v>
      </c>
      <c r="Y748" s="599">
        <v>50</v>
      </c>
      <c r="Z748" s="599">
        <v>102</v>
      </c>
      <c r="AA748" s="599">
        <v>194</v>
      </c>
      <c r="AB748" s="599">
        <v>309</v>
      </c>
      <c r="AC748" s="592"/>
      <c r="AD748" s="828"/>
      <c r="AE748" s="597" t="s">
        <v>41</v>
      </c>
      <c r="AF748" s="599">
        <v>0</v>
      </c>
      <c r="AG748" s="599">
        <v>0</v>
      </c>
      <c r="AH748" s="599">
        <v>4</v>
      </c>
      <c r="AI748" s="599">
        <v>11</v>
      </c>
      <c r="AJ748" s="599">
        <v>8</v>
      </c>
      <c r="AK748" s="599">
        <v>33</v>
      </c>
      <c r="AL748" s="599">
        <v>47</v>
      </c>
      <c r="AM748" s="599">
        <v>78</v>
      </c>
      <c r="AN748" s="599">
        <v>131</v>
      </c>
      <c r="AO748" s="599">
        <v>198</v>
      </c>
      <c r="AP748" s="591"/>
      <c r="AQ748" s="828"/>
      <c r="AR748" s="597" t="s">
        <v>41</v>
      </c>
      <c r="AS748" s="599">
        <v>0</v>
      </c>
      <c r="AT748" s="599">
        <v>0</v>
      </c>
      <c r="AU748" s="599">
        <v>0</v>
      </c>
      <c r="AV748" s="599">
        <v>2</v>
      </c>
      <c r="AW748" s="599">
        <v>1</v>
      </c>
      <c r="AX748" s="599">
        <v>7</v>
      </c>
      <c r="AY748" s="599">
        <v>4</v>
      </c>
      <c r="AZ748" s="599">
        <v>13</v>
      </c>
      <c r="BA748" s="599">
        <v>19</v>
      </c>
      <c r="BB748" s="599">
        <v>20</v>
      </c>
      <c r="BC748" s="592"/>
      <c r="BD748" s="828"/>
      <c r="BE748" s="597" t="s">
        <v>41</v>
      </c>
      <c r="BF748" s="599">
        <v>0</v>
      </c>
      <c r="BG748" s="599">
        <v>1</v>
      </c>
      <c r="BH748" s="599">
        <v>7</v>
      </c>
      <c r="BI748" s="599">
        <v>12</v>
      </c>
      <c r="BJ748" s="599">
        <v>15</v>
      </c>
      <c r="BK748" s="599">
        <v>55</v>
      </c>
      <c r="BL748" s="599">
        <v>93</v>
      </c>
      <c r="BM748" s="599">
        <v>167</v>
      </c>
      <c r="BN748" s="599">
        <v>306</v>
      </c>
      <c r="BO748" s="599">
        <v>487</v>
      </c>
      <c r="BP748"/>
      <c r="BQ748" s="828"/>
      <c r="BR748" s="597" t="s">
        <v>41</v>
      </c>
      <c r="BS748" s="599">
        <v>0</v>
      </c>
      <c r="BT748" s="599">
        <v>0</v>
      </c>
      <c r="BU748" s="599">
        <v>0</v>
      </c>
      <c r="BV748" s="599">
        <v>1</v>
      </c>
      <c r="BW748" s="599">
        <v>0</v>
      </c>
      <c r="BX748" s="599">
        <v>5</v>
      </c>
      <c r="BY748" s="599">
        <v>6</v>
      </c>
      <c r="BZ748" s="599">
        <v>11</v>
      </c>
      <c r="CA748" s="599">
        <v>10</v>
      </c>
      <c r="CB748" s="599">
        <v>11</v>
      </c>
      <c r="CC748" s="592"/>
      <c r="CD748" s="828"/>
      <c r="CE748" s="597" t="s">
        <v>41</v>
      </c>
      <c r="CF748" s="599">
        <v>0</v>
      </c>
      <c r="CG748" s="599">
        <v>1</v>
      </c>
      <c r="CH748" s="599">
        <v>7</v>
      </c>
      <c r="CI748" s="599">
        <v>13</v>
      </c>
      <c r="CJ748" s="599">
        <v>16</v>
      </c>
      <c r="CK748" s="599">
        <v>57</v>
      </c>
      <c r="CL748" s="599">
        <v>91</v>
      </c>
      <c r="CM748" s="599">
        <v>169</v>
      </c>
      <c r="CN748" s="599">
        <v>315</v>
      </c>
      <c r="CO748" s="599">
        <v>496</v>
      </c>
      <c r="CP748"/>
      <c r="CQ748" s="828"/>
      <c r="CR748" s="597" t="s">
        <v>41</v>
      </c>
      <c r="CS748" s="599">
        <v>0</v>
      </c>
      <c r="CT748" s="599">
        <v>0</v>
      </c>
      <c r="CU748" s="599">
        <v>1</v>
      </c>
      <c r="CV748" s="599">
        <v>2</v>
      </c>
      <c r="CW748" s="599">
        <v>3</v>
      </c>
      <c r="CX748" s="599">
        <v>9</v>
      </c>
      <c r="CY748" s="599">
        <v>14</v>
      </c>
      <c r="CZ748" s="599">
        <v>22</v>
      </c>
      <c r="DA748" s="599">
        <v>50</v>
      </c>
      <c r="DB748" s="599">
        <v>107</v>
      </c>
      <c r="DC748" s="592"/>
      <c r="DD748" s="828"/>
      <c r="DE748" s="597" t="s">
        <v>41</v>
      </c>
      <c r="DF748" s="599">
        <v>0</v>
      </c>
      <c r="DG748" s="599">
        <v>1</v>
      </c>
      <c r="DH748" s="599">
        <v>6</v>
      </c>
      <c r="DI748" s="599">
        <v>12</v>
      </c>
      <c r="DJ748" s="599">
        <v>13</v>
      </c>
      <c r="DK748" s="599">
        <v>53</v>
      </c>
      <c r="DL748" s="599">
        <v>83</v>
      </c>
      <c r="DM748" s="599">
        <v>158</v>
      </c>
      <c r="DN748" s="599">
        <v>275</v>
      </c>
      <c r="DO748" s="599">
        <v>400</v>
      </c>
    </row>
    <row r="749" spans="1:119" ht="13.5" customHeight="1" x14ac:dyDescent="0.2">
      <c r="A749"/>
      <c r="B749" s="324"/>
      <c r="C749" s="592"/>
      <c r="D749" s="592"/>
      <c r="E749" s="592"/>
      <c r="F749" s="592"/>
      <c r="G749" s="592"/>
      <c r="H749" s="592"/>
      <c r="I749" s="592"/>
      <c r="J749" s="592"/>
      <c r="K749" s="592"/>
      <c r="L749" s="592"/>
      <c r="M749" s="592"/>
      <c r="N749" s="592"/>
      <c r="O749" s="592"/>
      <c r="P749" s="592"/>
      <c r="Q749" s="592"/>
      <c r="R749" s="592"/>
      <c r="S749" s="592"/>
      <c r="T749" s="592"/>
      <c r="U749" s="592"/>
      <c r="V749" s="592"/>
      <c r="W749" s="592"/>
      <c r="X749" s="592"/>
      <c r="Y749" s="592"/>
      <c r="Z749" s="592"/>
      <c r="AA749" s="592"/>
      <c r="AB749" s="592"/>
      <c r="AC749" s="592"/>
      <c r="AD749" s="592"/>
      <c r="AE749" s="592"/>
      <c r="AF749" s="592"/>
      <c r="AG749" s="592"/>
      <c r="AH749" s="592"/>
      <c r="AI749" s="592"/>
      <c r="AJ749" s="592"/>
      <c r="AK749" s="592"/>
      <c r="AL749" s="592"/>
      <c r="AM749" s="592"/>
      <c r="AN749" s="592"/>
      <c r="AO749" s="592"/>
      <c r="AP749" s="591"/>
      <c r="AQ749" s="592"/>
      <c r="AR749" s="592"/>
      <c r="AS749" s="592"/>
      <c r="AT749" s="592"/>
      <c r="AU749" s="592"/>
      <c r="AV749" s="592"/>
      <c r="AW749" s="592"/>
      <c r="AX749" s="592"/>
      <c r="AY749" s="592"/>
      <c r="AZ749" s="592"/>
      <c r="BA749" s="592"/>
      <c r="BB749" s="592"/>
      <c r="BC749" s="592"/>
      <c r="BD749" s="592"/>
      <c r="BE749" s="592"/>
      <c r="BF749" s="592"/>
      <c r="BG749" s="592"/>
      <c r="BH749" s="592"/>
      <c r="BI749" s="592"/>
      <c r="BJ749" s="592"/>
      <c r="BK749" s="592"/>
      <c r="BL749" s="592"/>
      <c r="BM749" s="592"/>
      <c r="BN749" s="592"/>
      <c r="BO749" s="592"/>
      <c r="BP749"/>
      <c r="BQ749" s="592"/>
      <c r="BR749" s="592"/>
      <c r="BS749" s="592"/>
      <c r="BT749" s="592"/>
      <c r="BU749" s="592"/>
      <c r="BV749" s="592"/>
      <c r="BW749" s="592"/>
      <c r="BX749" s="592"/>
      <c r="BY749" s="592"/>
      <c r="BZ749" s="592"/>
      <c r="CA749" s="592"/>
      <c r="CB749" s="592"/>
      <c r="CC749" s="592"/>
      <c r="CD749" s="592"/>
      <c r="CE749" s="592"/>
      <c r="CF749" s="592"/>
      <c r="CG749" s="592"/>
      <c r="CH749" s="592"/>
      <c r="CI749" s="592"/>
      <c r="CJ749" s="592"/>
      <c r="CK749" s="592"/>
      <c r="CL749" s="592"/>
      <c r="CM749" s="592"/>
      <c r="CN749" s="592"/>
      <c r="CO749" s="592"/>
      <c r="CP749"/>
      <c r="CQ749" s="592"/>
      <c r="CR749" s="592"/>
      <c r="CS749" s="592"/>
      <c r="CT749" s="592"/>
      <c r="CU749" s="592"/>
      <c r="CV749" s="592"/>
      <c r="CW749" s="592"/>
      <c r="CX749" s="592"/>
      <c r="CY749" s="592"/>
      <c r="CZ749" s="592"/>
      <c r="DA749" s="592"/>
      <c r="DB749" s="592"/>
      <c r="DC749" s="592"/>
      <c r="DD749" s="592"/>
      <c r="DE749" s="592"/>
      <c r="DF749" s="592"/>
      <c r="DG749" s="592"/>
      <c r="DH749" s="592"/>
      <c r="DI749" s="592"/>
      <c r="DJ749" s="592"/>
      <c r="DK749" s="592"/>
      <c r="DL749" s="592"/>
      <c r="DM749" s="592"/>
      <c r="DN749" s="592"/>
      <c r="DO749" s="592"/>
    </row>
    <row r="750" spans="1:119" ht="13.5" customHeight="1" x14ac:dyDescent="0.3">
      <c r="A750"/>
      <c r="B750" s="324"/>
      <c r="C750" s="592"/>
      <c r="D750" s="829" t="s">
        <v>246</v>
      </c>
      <c r="E750" s="829"/>
      <c r="F750" s="595"/>
      <c r="G750" s="595"/>
      <c r="H750" s="595"/>
      <c r="I750" s="595"/>
      <c r="J750" s="595"/>
      <c r="K750" s="595"/>
      <c r="L750" s="595"/>
      <c r="M750" s="595"/>
      <c r="N750" s="595"/>
      <c r="O750" s="595"/>
      <c r="P750" s="592"/>
      <c r="Q750" s="829" t="s">
        <v>246</v>
      </c>
      <c r="R750" s="829"/>
      <c r="S750" s="595"/>
      <c r="T750" s="595"/>
      <c r="U750" s="595"/>
      <c r="V750" s="595"/>
      <c r="W750" s="595"/>
      <c r="X750" s="595"/>
      <c r="Y750" s="595"/>
      <c r="Z750" s="595"/>
      <c r="AA750" s="595"/>
      <c r="AB750" s="595"/>
      <c r="AC750" s="592"/>
      <c r="AD750" s="829" t="s">
        <v>246</v>
      </c>
      <c r="AE750" s="829"/>
      <c r="AF750" s="595"/>
      <c r="AG750" s="595"/>
      <c r="AH750" s="595"/>
      <c r="AI750" s="595"/>
      <c r="AJ750" s="595"/>
      <c r="AK750" s="595"/>
      <c r="AL750" s="595"/>
      <c r="AM750" s="595"/>
      <c r="AN750" s="595"/>
      <c r="AO750" s="595"/>
      <c r="AP750" s="591"/>
      <c r="AQ750" s="829" t="s">
        <v>246</v>
      </c>
      <c r="AR750" s="829"/>
      <c r="AS750" s="595"/>
      <c r="AT750" s="595"/>
      <c r="AU750" s="595"/>
      <c r="AV750" s="595"/>
      <c r="AW750" s="595"/>
      <c r="AX750" s="595"/>
      <c r="AY750" s="595"/>
      <c r="AZ750" s="595"/>
      <c r="BA750" s="595"/>
      <c r="BB750" s="595"/>
      <c r="BC750" s="592"/>
      <c r="BD750" s="829" t="s">
        <v>246</v>
      </c>
      <c r="BE750" s="829"/>
      <c r="BF750" s="595"/>
      <c r="BG750" s="595"/>
      <c r="BH750" s="595"/>
      <c r="BI750" s="595"/>
      <c r="BJ750" s="595"/>
      <c r="BK750" s="595"/>
      <c r="BL750" s="595"/>
      <c r="BM750" s="595"/>
      <c r="BN750" s="595"/>
      <c r="BO750" s="595"/>
      <c r="BP750"/>
      <c r="BQ750" s="829" t="s">
        <v>246</v>
      </c>
      <c r="BR750" s="829"/>
      <c r="BS750" s="595"/>
      <c r="BT750" s="595"/>
      <c r="BU750" s="595"/>
      <c r="BV750" s="595"/>
      <c r="BW750" s="595"/>
      <c r="BX750" s="595"/>
      <c r="BY750" s="595"/>
      <c r="BZ750" s="595"/>
      <c r="CA750" s="595"/>
      <c r="CB750" s="595"/>
      <c r="CC750" s="592"/>
      <c r="CD750" s="829" t="s">
        <v>246</v>
      </c>
      <c r="CE750" s="829"/>
      <c r="CF750" s="595"/>
      <c r="CG750" s="595"/>
      <c r="CH750" s="595"/>
      <c r="CI750" s="595"/>
      <c r="CJ750" s="595"/>
      <c r="CK750" s="595"/>
      <c r="CL750" s="595"/>
      <c r="CM750" s="595"/>
      <c r="CN750" s="595"/>
      <c r="CO750" s="595"/>
      <c r="CP750"/>
      <c r="CQ750" s="829" t="s">
        <v>246</v>
      </c>
      <c r="CR750" s="829"/>
      <c r="CS750" s="595"/>
      <c r="CT750" s="595"/>
      <c r="CU750" s="595"/>
      <c r="CV750" s="595"/>
      <c r="CW750" s="595"/>
      <c r="CX750" s="595"/>
      <c r="CY750" s="595"/>
      <c r="CZ750" s="595"/>
      <c r="DA750" s="595"/>
      <c r="DB750" s="595"/>
      <c r="DC750" s="592"/>
      <c r="DD750" s="829" t="s">
        <v>246</v>
      </c>
      <c r="DE750" s="829"/>
      <c r="DF750" s="595"/>
      <c r="DG750" s="595"/>
      <c r="DH750" s="595"/>
      <c r="DI750" s="595"/>
      <c r="DJ750" s="595"/>
      <c r="DK750" s="595"/>
      <c r="DL750" s="595"/>
      <c r="DM750" s="595"/>
      <c r="DN750" s="595"/>
      <c r="DO750" s="595"/>
    </row>
    <row r="751" spans="1:119" ht="13.5" customHeight="1" x14ac:dyDescent="0.2">
      <c r="A751"/>
      <c r="B751" s="324"/>
      <c r="C751" s="592"/>
      <c r="D751" s="829"/>
      <c r="E751" s="829"/>
      <c r="F751" s="831" t="s">
        <v>171</v>
      </c>
      <c r="G751" s="831"/>
      <c r="H751" s="831"/>
      <c r="I751" s="831"/>
      <c r="J751" s="831"/>
      <c r="K751" s="831"/>
      <c r="L751" s="831"/>
      <c r="M751" s="831"/>
      <c r="N751" s="831"/>
      <c r="O751" s="831"/>
      <c r="P751" s="592"/>
      <c r="Q751" s="829"/>
      <c r="R751" s="829"/>
      <c r="S751" s="831" t="s">
        <v>171</v>
      </c>
      <c r="T751" s="831"/>
      <c r="U751" s="831"/>
      <c r="V751" s="831"/>
      <c r="W751" s="831"/>
      <c r="X751" s="831"/>
      <c r="Y751" s="831"/>
      <c r="Z751" s="831"/>
      <c r="AA751" s="831"/>
      <c r="AB751" s="831"/>
      <c r="AC751" s="592"/>
      <c r="AD751" s="829"/>
      <c r="AE751" s="829"/>
      <c r="AF751" s="839" t="s">
        <v>171</v>
      </c>
      <c r="AG751" s="840"/>
      <c r="AH751" s="840"/>
      <c r="AI751" s="840"/>
      <c r="AJ751" s="840"/>
      <c r="AK751" s="840"/>
      <c r="AL751" s="840"/>
      <c r="AM751" s="840"/>
      <c r="AN751" s="840"/>
      <c r="AO751" s="841"/>
      <c r="AP751" s="591"/>
      <c r="AQ751" s="829"/>
      <c r="AR751" s="829"/>
      <c r="AS751" s="831" t="s">
        <v>171</v>
      </c>
      <c r="AT751" s="831"/>
      <c r="AU751" s="831"/>
      <c r="AV751" s="831"/>
      <c r="AW751" s="831"/>
      <c r="AX751" s="831"/>
      <c r="AY751" s="831"/>
      <c r="AZ751" s="831"/>
      <c r="BA751" s="831"/>
      <c r="BB751" s="831"/>
      <c r="BC751" s="592"/>
      <c r="BD751" s="829"/>
      <c r="BE751" s="829"/>
      <c r="BF751" s="831" t="s">
        <v>171</v>
      </c>
      <c r="BG751" s="831"/>
      <c r="BH751" s="831"/>
      <c r="BI751" s="831"/>
      <c r="BJ751" s="831"/>
      <c r="BK751" s="831"/>
      <c r="BL751" s="831"/>
      <c r="BM751" s="831"/>
      <c r="BN751" s="831"/>
      <c r="BO751" s="831"/>
      <c r="BP751"/>
      <c r="BQ751" s="829"/>
      <c r="BR751" s="829"/>
      <c r="BS751" s="831" t="s">
        <v>171</v>
      </c>
      <c r="BT751" s="831"/>
      <c r="BU751" s="831"/>
      <c r="BV751" s="831"/>
      <c r="BW751" s="831"/>
      <c r="BX751" s="831"/>
      <c r="BY751" s="831"/>
      <c r="BZ751" s="831"/>
      <c r="CA751" s="831"/>
      <c r="CB751" s="831"/>
      <c r="CC751" s="592"/>
      <c r="CD751" s="829"/>
      <c r="CE751" s="829"/>
      <c r="CF751" s="831" t="s">
        <v>171</v>
      </c>
      <c r="CG751" s="831"/>
      <c r="CH751" s="831"/>
      <c r="CI751" s="831"/>
      <c r="CJ751" s="831"/>
      <c r="CK751" s="831"/>
      <c r="CL751" s="831"/>
      <c r="CM751" s="831"/>
      <c r="CN751" s="831"/>
      <c r="CO751" s="831"/>
      <c r="CP751"/>
      <c r="CQ751" s="829"/>
      <c r="CR751" s="829"/>
      <c r="CS751" s="831" t="s">
        <v>171</v>
      </c>
      <c r="CT751" s="831"/>
      <c r="CU751" s="831"/>
      <c r="CV751" s="831"/>
      <c r="CW751" s="831"/>
      <c r="CX751" s="831"/>
      <c r="CY751" s="831"/>
      <c r="CZ751" s="831"/>
      <c r="DA751" s="831"/>
      <c r="DB751" s="831"/>
      <c r="DC751" s="592"/>
      <c r="DD751" s="829"/>
      <c r="DE751" s="829"/>
      <c r="DF751" s="831" t="s">
        <v>171</v>
      </c>
      <c r="DG751" s="831"/>
      <c r="DH751" s="831"/>
      <c r="DI751" s="831"/>
      <c r="DJ751" s="831"/>
      <c r="DK751" s="831"/>
      <c r="DL751" s="831"/>
      <c r="DM751" s="831"/>
      <c r="DN751" s="831"/>
      <c r="DO751" s="831"/>
    </row>
    <row r="752" spans="1:119" ht="13.5" customHeight="1" x14ac:dyDescent="0.2">
      <c r="A752"/>
      <c r="B752" s="324"/>
      <c r="C752" s="592"/>
      <c r="D752" s="830"/>
      <c r="E752" s="830"/>
      <c r="F752" s="596" t="s">
        <v>16</v>
      </c>
      <c r="G752" s="596">
        <v>1</v>
      </c>
      <c r="H752" s="596">
        <v>2</v>
      </c>
      <c r="I752" s="596">
        <v>3</v>
      </c>
      <c r="J752" s="596">
        <v>4</v>
      </c>
      <c r="K752" s="596">
        <v>5</v>
      </c>
      <c r="L752" s="596">
        <v>6</v>
      </c>
      <c r="M752" s="596">
        <v>7</v>
      </c>
      <c r="N752" s="596">
        <v>8</v>
      </c>
      <c r="O752" s="596">
        <v>9</v>
      </c>
      <c r="P752" s="592"/>
      <c r="Q752" s="830"/>
      <c r="R752" s="830"/>
      <c r="S752" s="596" t="s">
        <v>16</v>
      </c>
      <c r="T752" s="596">
        <v>1</v>
      </c>
      <c r="U752" s="596">
        <v>2</v>
      </c>
      <c r="V752" s="596">
        <v>3</v>
      </c>
      <c r="W752" s="596">
        <v>4</v>
      </c>
      <c r="X752" s="596">
        <v>5</v>
      </c>
      <c r="Y752" s="596">
        <v>6</v>
      </c>
      <c r="Z752" s="596">
        <v>7</v>
      </c>
      <c r="AA752" s="596">
        <v>8</v>
      </c>
      <c r="AB752" s="596">
        <v>9</v>
      </c>
      <c r="AC752" s="592"/>
      <c r="AD752" s="830"/>
      <c r="AE752" s="830"/>
      <c r="AF752" s="596" t="s">
        <v>16</v>
      </c>
      <c r="AG752" s="596">
        <v>1</v>
      </c>
      <c r="AH752" s="596">
        <v>2</v>
      </c>
      <c r="AI752" s="596">
        <v>3</v>
      </c>
      <c r="AJ752" s="596">
        <v>4</v>
      </c>
      <c r="AK752" s="596">
        <v>5</v>
      </c>
      <c r="AL752" s="596">
        <v>6</v>
      </c>
      <c r="AM752" s="596">
        <v>7</v>
      </c>
      <c r="AN752" s="596">
        <v>8</v>
      </c>
      <c r="AO752" s="596">
        <v>9</v>
      </c>
      <c r="AP752" s="591"/>
      <c r="AQ752" s="830"/>
      <c r="AR752" s="830"/>
      <c r="AS752" s="596" t="s">
        <v>16</v>
      </c>
      <c r="AT752" s="596">
        <v>1</v>
      </c>
      <c r="AU752" s="596">
        <v>2</v>
      </c>
      <c r="AV752" s="596">
        <v>3</v>
      </c>
      <c r="AW752" s="596">
        <v>4</v>
      </c>
      <c r="AX752" s="596">
        <v>5</v>
      </c>
      <c r="AY752" s="596">
        <v>6</v>
      </c>
      <c r="AZ752" s="596">
        <v>7</v>
      </c>
      <c r="BA752" s="596">
        <v>8</v>
      </c>
      <c r="BB752" s="596">
        <v>9</v>
      </c>
      <c r="BC752" s="592"/>
      <c r="BD752" s="830"/>
      <c r="BE752" s="830"/>
      <c r="BF752" s="596" t="s">
        <v>16</v>
      </c>
      <c r="BG752" s="596">
        <v>1</v>
      </c>
      <c r="BH752" s="596">
        <v>2</v>
      </c>
      <c r="BI752" s="596">
        <v>3</v>
      </c>
      <c r="BJ752" s="596">
        <v>4</v>
      </c>
      <c r="BK752" s="596">
        <v>5</v>
      </c>
      <c r="BL752" s="596">
        <v>6</v>
      </c>
      <c r="BM752" s="596">
        <v>7</v>
      </c>
      <c r="BN752" s="596">
        <v>8</v>
      </c>
      <c r="BO752" s="596">
        <v>9</v>
      </c>
      <c r="BP752"/>
      <c r="BQ752" s="830"/>
      <c r="BR752" s="830"/>
      <c r="BS752" s="596" t="s">
        <v>16</v>
      </c>
      <c r="BT752" s="596">
        <v>1</v>
      </c>
      <c r="BU752" s="596">
        <v>2</v>
      </c>
      <c r="BV752" s="596">
        <v>3</v>
      </c>
      <c r="BW752" s="596">
        <v>4</v>
      </c>
      <c r="BX752" s="596">
        <v>5</v>
      </c>
      <c r="BY752" s="596">
        <v>6</v>
      </c>
      <c r="BZ752" s="596">
        <v>7</v>
      </c>
      <c r="CA752" s="596">
        <v>8</v>
      </c>
      <c r="CB752" s="596">
        <v>9</v>
      </c>
      <c r="CC752" s="592"/>
      <c r="CD752" s="830"/>
      <c r="CE752" s="830"/>
      <c r="CF752" s="596" t="s">
        <v>16</v>
      </c>
      <c r="CG752" s="596">
        <v>1</v>
      </c>
      <c r="CH752" s="596">
        <v>2</v>
      </c>
      <c r="CI752" s="596">
        <v>3</v>
      </c>
      <c r="CJ752" s="596">
        <v>4</v>
      </c>
      <c r="CK752" s="596">
        <v>5</v>
      </c>
      <c r="CL752" s="596">
        <v>6</v>
      </c>
      <c r="CM752" s="596">
        <v>7</v>
      </c>
      <c r="CN752" s="596">
        <v>8</v>
      </c>
      <c r="CO752" s="596">
        <v>9</v>
      </c>
      <c r="CP752"/>
      <c r="CQ752" s="830"/>
      <c r="CR752" s="830"/>
      <c r="CS752" s="596" t="s">
        <v>16</v>
      </c>
      <c r="CT752" s="596">
        <v>1</v>
      </c>
      <c r="CU752" s="596">
        <v>2</v>
      </c>
      <c r="CV752" s="596">
        <v>3</v>
      </c>
      <c r="CW752" s="596">
        <v>4</v>
      </c>
      <c r="CX752" s="596">
        <v>5</v>
      </c>
      <c r="CY752" s="596">
        <v>6</v>
      </c>
      <c r="CZ752" s="596">
        <v>7</v>
      </c>
      <c r="DA752" s="596">
        <v>8</v>
      </c>
      <c r="DB752" s="596">
        <v>9</v>
      </c>
      <c r="DC752" s="592"/>
      <c r="DD752" s="830"/>
      <c r="DE752" s="830"/>
      <c r="DF752" s="596" t="s">
        <v>16</v>
      </c>
      <c r="DG752" s="596">
        <v>1</v>
      </c>
      <c r="DH752" s="596">
        <v>2</v>
      </c>
      <c r="DI752" s="596">
        <v>3</v>
      </c>
      <c r="DJ752" s="596">
        <v>4</v>
      </c>
      <c r="DK752" s="596">
        <v>5</v>
      </c>
      <c r="DL752" s="596">
        <v>6</v>
      </c>
      <c r="DM752" s="596">
        <v>7</v>
      </c>
      <c r="DN752" s="596">
        <v>8</v>
      </c>
      <c r="DO752" s="596">
        <v>9</v>
      </c>
    </row>
    <row r="753" spans="1:119" ht="13.5" customHeight="1" x14ac:dyDescent="0.2">
      <c r="A753"/>
      <c r="B753" s="324"/>
      <c r="C753" s="592"/>
      <c r="D753" s="826" t="s">
        <v>173</v>
      </c>
      <c r="E753" s="601" t="s">
        <v>92</v>
      </c>
      <c r="F753" s="599" t="s">
        <v>191</v>
      </c>
      <c r="G753" s="599" t="s">
        <v>191</v>
      </c>
      <c r="H753" s="599" t="s">
        <v>191</v>
      </c>
      <c r="I753" s="599" t="s">
        <v>191</v>
      </c>
      <c r="J753" s="599" t="s">
        <v>191</v>
      </c>
      <c r="K753" s="599" t="s">
        <v>191</v>
      </c>
      <c r="L753" s="599" t="s">
        <v>191</v>
      </c>
      <c r="M753" s="599" t="s">
        <v>191</v>
      </c>
      <c r="N753" s="599" t="s">
        <v>191</v>
      </c>
      <c r="O753" s="600" t="s">
        <v>191</v>
      </c>
      <c r="P753" s="592"/>
      <c r="Q753" s="826" t="s">
        <v>173</v>
      </c>
      <c r="R753" s="597" t="s">
        <v>92</v>
      </c>
      <c r="S753" s="599" t="s">
        <v>191</v>
      </c>
      <c r="T753" s="599" t="s">
        <v>191</v>
      </c>
      <c r="U753" s="599" t="s">
        <v>191</v>
      </c>
      <c r="V753" s="599" t="s">
        <v>191</v>
      </c>
      <c r="W753" s="599" t="s">
        <v>191</v>
      </c>
      <c r="X753" s="599" t="s">
        <v>191</v>
      </c>
      <c r="Y753" s="599" t="s">
        <v>191</v>
      </c>
      <c r="Z753" s="599" t="s">
        <v>191</v>
      </c>
      <c r="AA753" s="599" t="s">
        <v>191</v>
      </c>
      <c r="AB753" s="600" t="s">
        <v>191</v>
      </c>
      <c r="AC753" s="592"/>
      <c r="AD753" s="826" t="s">
        <v>173</v>
      </c>
      <c r="AE753" s="597" t="s">
        <v>92</v>
      </c>
      <c r="AF753" s="599" t="s">
        <v>191</v>
      </c>
      <c r="AG753" s="599" t="s">
        <v>191</v>
      </c>
      <c r="AH753" s="599" t="s">
        <v>191</v>
      </c>
      <c r="AI753" s="599" t="s">
        <v>191</v>
      </c>
      <c r="AJ753" s="599" t="s">
        <v>191</v>
      </c>
      <c r="AK753" s="599" t="s">
        <v>191</v>
      </c>
      <c r="AL753" s="599" t="s">
        <v>191</v>
      </c>
      <c r="AM753" s="599" t="s">
        <v>191</v>
      </c>
      <c r="AN753" s="599" t="s">
        <v>191</v>
      </c>
      <c r="AO753" s="600" t="s">
        <v>191</v>
      </c>
      <c r="AP753" s="591"/>
      <c r="AQ753" s="826" t="s">
        <v>173</v>
      </c>
      <c r="AR753" s="597" t="s">
        <v>92</v>
      </c>
      <c r="AS753" s="599" t="s">
        <v>191</v>
      </c>
      <c r="AT753" s="599" t="s">
        <v>191</v>
      </c>
      <c r="AU753" s="599" t="s">
        <v>191</v>
      </c>
      <c r="AV753" s="599" t="s">
        <v>191</v>
      </c>
      <c r="AW753" s="599" t="s">
        <v>191</v>
      </c>
      <c r="AX753" s="599" t="s">
        <v>191</v>
      </c>
      <c r="AY753" s="599" t="s">
        <v>191</v>
      </c>
      <c r="AZ753" s="599" t="s">
        <v>191</v>
      </c>
      <c r="BA753" s="599" t="s">
        <v>191</v>
      </c>
      <c r="BB753" s="600" t="s">
        <v>191</v>
      </c>
      <c r="BC753" s="592"/>
      <c r="BD753" s="826" t="s">
        <v>173</v>
      </c>
      <c r="BE753" s="597" t="s">
        <v>92</v>
      </c>
      <c r="BF753" s="599" t="s">
        <v>191</v>
      </c>
      <c r="BG753" s="599" t="s">
        <v>191</v>
      </c>
      <c r="BH753" s="599" t="s">
        <v>191</v>
      </c>
      <c r="BI753" s="599" t="s">
        <v>191</v>
      </c>
      <c r="BJ753" s="599" t="s">
        <v>191</v>
      </c>
      <c r="BK753" s="599" t="s">
        <v>191</v>
      </c>
      <c r="BL753" s="599" t="s">
        <v>191</v>
      </c>
      <c r="BM753" s="599" t="s">
        <v>191</v>
      </c>
      <c r="BN753" s="599" t="s">
        <v>191</v>
      </c>
      <c r="BO753" s="600" t="s">
        <v>191</v>
      </c>
      <c r="BP753"/>
      <c r="BQ753" s="826" t="s">
        <v>173</v>
      </c>
      <c r="BR753" s="597" t="s">
        <v>92</v>
      </c>
      <c r="BS753" s="599" t="s">
        <v>191</v>
      </c>
      <c r="BT753" s="599" t="s">
        <v>191</v>
      </c>
      <c r="BU753" s="599" t="s">
        <v>191</v>
      </c>
      <c r="BV753" s="599" t="s">
        <v>191</v>
      </c>
      <c r="BW753" s="599" t="s">
        <v>191</v>
      </c>
      <c r="BX753" s="599" t="s">
        <v>191</v>
      </c>
      <c r="BY753" s="599" t="s">
        <v>191</v>
      </c>
      <c r="BZ753" s="599" t="s">
        <v>191</v>
      </c>
      <c r="CA753" s="599" t="s">
        <v>191</v>
      </c>
      <c r="CB753" s="600" t="s">
        <v>191</v>
      </c>
      <c r="CC753" s="592"/>
      <c r="CD753" s="826" t="s">
        <v>173</v>
      </c>
      <c r="CE753" s="597" t="s">
        <v>92</v>
      </c>
      <c r="CF753" s="599" t="s">
        <v>191</v>
      </c>
      <c r="CG753" s="599" t="s">
        <v>191</v>
      </c>
      <c r="CH753" s="599" t="s">
        <v>191</v>
      </c>
      <c r="CI753" s="599" t="s">
        <v>191</v>
      </c>
      <c r="CJ753" s="599" t="s">
        <v>191</v>
      </c>
      <c r="CK753" s="599" t="s">
        <v>191</v>
      </c>
      <c r="CL753" s="599" t="s">
        <v>191</v>
      </c>
      <c r="CM753" s="599" t="s">
        <v>191</v>
      </c>
      <c r="CN753" s="599" t="s">
        <v>191</v>
      </c>
      <c r="CO753" s="600" t="s">
        <v>191</v>
      </c>
      <c r="CP753"/>
      <c r="CQ753" s="826" t="s">
        <v>173</v>
      </c>
      <c r="CR753" s="597" t="s">
        <v>92</v>
      </c>
      <c r="CS753" s="599" t="s">
        <v>191</v>
      </c>
      <c r="CT753" s="599" t="s">
        <v>191</v>
      </c>
      <c r="CU753" s="599" t="s">
        <v>191</v>
      </c>
      <c r="CV753" s="599" t="s">
        <v>191</v>
      </c>
      <c r="CW753" s="599" t="s">
        <v>191</v>
      </c>
      <c r="CX753" s="599" t="s">
        <v>191</v>
      </c>
      <c r="CY753" s="599" t="s">
        <v>191</v>
      </c>
      <c r="CZ753" s="599" t="s">
        <v>191</v>
      </c>
      <c r="DA753" s="599" t="s">
        <v>191</v>
      </c>
      <c r="DB753" s="600" t="s">
        <v>191</v>
      </c>
      <c r="DC753" s="592"/>
      <c r="DD753" s="826" t="s">
        <v>173</v>
      </c>
      <c r="DE753" s="597" t="s">
        <v>92</v>
      </c>
      <c r="DF753" s="599" t="s">
        <v>191</v>
      </c>
      <c r="DG753" s="599" t="s">
        <v>191</v>
      </c>
      <c r="DH753" s="599" t="s">
        <v>191</v>
      </c>
      <c r="DI753" s="599" t="s">
        <v>191</v>
      </c>
      <c r="DJ753" s="599" t="s">
        <v>191</v>
      </c>
      <c r="DK753" s="599" t="s">
        <v>191</v>
      </c>
      <c r="DL753" s="599" t="s">
        <v>191</v>
      </c>
      <c r="DM753" s="599" t="s">
        <v>191</v>
      </c>
      <c r="DN753" s="599" t="s">
        <v>191</v>
      </c>
      <c r="DO753" s="600" t="s">
        <v>191</v>
      </c>
    </row>
    <row r="754" spans="1:119" ht="13.5" customHeight="1" x14ac:dyDescent="0.2">
      <c r="A754"/>
      <c r="B754" s="324"/>
      <c r="C754" s="592"/>
      <c r="D754" s="827"/>
      <c r="E754" s="601">
        <v>1</v>
      </c>
      <c r="F754" s="599" t="s">
        <v>191</v>
      </c>
      <c r="G754" s="599" t="s">
        <v>191</v>
      </c>
      <c r="H754" s="599" t="s">
        <v>191</v>
      </c>
      <c r="I754" s="599" t="s">
        <v>191</v>
      </c>
      <c r="J754" s="599" t="s">
        <v>191</v>
      </c>
      <c r="K754" s="599" t="s">
        <v>191</v>
      </c>
      <c r="L754" s="599" t="s">
        <v>191</v>
      </c>
      <c r="M754" s="599" t="s">
        <v>191</v>
      </c>
      <c r="N754" s="599" t="s">
        <v>191</v>
      </c>
      <c r="O754" s="599" t="s">
        <v>191</v>
      </c>
      <c r="P754" s="592"/>
      <c r="Q754" s="827"/>
      <c r="R754" s="597">
        <v>1</v>
      </c>
      <c r="S754" s="599" t="s">
        <v>191</v>
      </c>
      <c r="T754" s="599" t="s">
        <v>191</v>
      </c>
      <c r="U754" s="599" t="s">
        <v>191</v>
      </c>
      <c r="V754" s="599" t="s">
        <v>191</v>
      </c>
      <c r="W754" s="599" t="s">
        <v>191</v>
      </c>
      <c r="X754" s="599" t="s">
        <v>191</v>
      </c>
      <c r="Y754" s="599" t="s">
        <v>191</v>
      </c>
      <c r="Z754" s="599" t="s">
        <v>191</v>
      </c>
      <c r="AA754" s="599" t="s">
        <v>191</v>
      </c>
      <c r="AB754" s="599" t="s">
        <v>191</v>
      </c>
      <c r="AC754" s="592"/>
      <c r="AD754" s="827"/>
      <c r="AE754" s="597">
        <v>1</v>
      </c>
      <c r="AF754" s="599" t="s">
        <v>191</v>
      </c>
      <c r="AG754" s="599" t="s">
        <v>191</v>
      </c>
      <c r="AH754" s="599" t="s">
        <v>191</v>
      </c>
      <c r="AI754" s="599" t="s">
        <v>191</v>
      </c>
      <c r="AJ754" s="599" t="s">
        <v>191</v>
      </c>
      <c r="AK754" s="599" t="s">
        <v>191</v>
      </c>
      <c r="AL754" s="599" t="s">
        <v>191</v>
      </c>
      <c r="AM754" s="599" t="s">
        <v>191</v>
      </c>
      <c r="AN754" s="599" t="s">
        <v>191</v>
      </c>
      <c r="AO754" s="599" t="s">
        <v>191</v>
      </c>
      <c r="AP754" s="591"/>
      <c r="AQ754" s="827"/>
      <c r="AR754" s="597">
        <v>1</v>
      </c>
      <c r="AS754" s="599" t="s">
        <v>191</v>
      </c>
      <c r="AT754" s="599" t="s">
        <v>191</v>
      </c>
      <c r="AU754" s="599" t="s">
        <v>191</v>
      </c>
      <c r="AV754" s="599" t="s">
        <v>191</v>
      </c>
      <c r="AW754" s="599" t="s">
        <v>191</v>
      </c>
      <c r="AX754" s="599" t="s">
        <v>191</v>
      </c>
      <c r="AY754" s="599" t="s">
        <v>191</v>
      </c>
      <c r="AZ754" s="599" t="s">
        <v>191</v>
      </c>
      <c r="BA754" s="599" t="s">
        <v>191</v>
      </c>
      <c r="BB754" s="599" t="s">
        <v>191</v>
      </c>
      <c r="BC754" s="592"/>
      <c r="BD754" s="827"/>
      <c r="BE754" s="597">
        <v>1</v>
      </c>
      <c r="BF754" s="599" t="s">
        <v>191</v>
      </c>
      <c r="BG754" s="599" t="s">
        <v>191</v>
      </c>
      <c r="BH754" s="599" t="s">
        <v>191</v>
      </c>
      <c r="BI754" s="599" t="s">
        <v>191</v>
      </c>
      <c r="BJ754" s="599" t="s">
        <v>191</v>
      </c>
      <c r="BK754" s="599" t="s">
        <v>191</v>
      </c>
      <c r="BL754" s="599" t="s">
        <v>191</v>
      </c>
      <c r="BM754" s="599" t="s">
        <v>191</v>
      </c>
      <c r="BN754" s="599" t="s">
        <v>191</v>
      </c>
      <c r="BO754" s="599" t="s">
        <v>191</v>
      </c>
      <c r="BP754"/>
      <c r="BQ754" s="827"/>
      <c r="BR754" s="597">
        <v>1</v>
      </c>
      <c r="BS754" s="599" t="s">
        <v>191</v>
      </c>
      <c r="BT754" s="599" t="s">
        <v>191</v>
      </c>
      <c r="BU754" s="599" t="s">
        <v>191</v>
      </c>
      <c r="BV754" s="599" t="s">
        <v>191</v>
      </c>
      <c r="BW754" s="599" t="s">
        <v>191</v>
      </c>
      <c r="BX754" s="599" t="s">
        <v>191</v>
      </c>
      <c r="BY754" s="599" t="s">
        <v>191</v>
      </c>
      <c r="BZ754" s="599" t="s">
        <v>191</v>
      </c>
      <c r="CA754" s="599" t="s">
        <v>191</v>
      </c>
      <c r="CB754" s="599" t="s">
        <v>191</v>
      </c>
      <c r="CC754" s="592"/>
      <c r="CD754" s="827"/>
      <c r="CE754" s="597">
        <v>1</v>
      </c>
      <c r="CF754" s="599" t="s">
        <v>191</v>
      </c>
      <c r="CG754" s="599" t="s">
        <v>191</v>
      </c>
      <c r="CH754" s="599" t="s">
        <v>191</v>
      </c>
      <c r="CI754" s="599" t="s">
        <v>191</v>
      </c>
      <c r="CJ754" s="599" t="s">
        <v>191</v>
      </c>
      <c r="CK754" s="599" t="s">
        <v>191</v>
      </c>
      <c r="CL754" s="599" t="s">
        <v>191</v>
      </c>
      <c r="CM754" s="599" t="s">
        <v>191</v>
      </c>
      <c r="CN754" s="599" t="s">
        <v>191</v>
      </c>
      <c r="CO754" s="599" t="s">
        <v>191</v>
      </c>
      <c r="CP754"/>
      <c r="CQ754" s="827"/>
      <c r="CR754" s="597">
        <v>1</v>
      </c>
      <c r="CS754" s="599" t="s">
        <v>191</v>
      </c>
      <c r="CT754" s="599" t="s">
        <v>191</v>
      </c>
      <c r="CU754" s="599" t="s">
        <v>191</v>
      </c>
      <c r="CV754" s="599" t="s">
        <v>191</v>
      </c>
      <c r="CW754" s="599" t="s">
        <v>191</v>
      </c>
      <c r="CX754" s="599" t="s">
        <v>191</v>
      </c>
      <c r="CY754" s="599" t="s">
        <v>191</v>
      </c>
      <c r="CZ754" s="599" t="s">
        <v>191</v>
      </c>
      <c r="DA754" s="599" t="s">
        <v>191</v>
      </c>
      <c r="DB754" s="599" t="s">
        <v>191</v>
      </c>
      <c r="DC754" s="592"/>
      <c r="DD754" s="827"/>
      <c r="DE754" s="597">
        <v>1</v>
      </c>
      <c r="DF754" s="599" t="s">
        <v>191</v>
      </c>
      <c r="DG754" s="599" t="s">
        <v>191</v>
      </c>
      <c r="DH754" s="599" t="s">
        <v>191</v>
      </c>
      <c r="DI754" s="599" t="s">
        <v>191</v>
      </c>
      <c r="DJ754" s="599" t="s">
        <v>191</v>
      </c>
      <c r="DK754" s="599" t="s">
        <v>191</v>
      </c>
      <c r="DL754" s="599" t="s">
        <v>191</v>
      </c>
      <c r="DM754" s="599" t="s">
        <v>191</v>
      </c>
      <c r="DN754" s="599" t="s">
        <v>191</v>
      </c>
      <c r="DO754" s="599" t="s">
        <v>191</v>
      </c>
    </row>
    <row r="755" spans="1:119" ht="13.5" customHeight="1" x14ac:dyDescent="0.2">
      <c r="A755"/>
      <c r="B755" s="324"/>
      <c r="C755" s="592"/>
      <c r="D755" s="827"/>
      <c r="E755" s="601" t="s">
        <v>45</v>
      </c>
      <c r="F755" s="599">
        <v>0</v>
      </c>
      <c r="G755" s="599">
        <v>33.333333333333329</v>
      </c>
      <c r="H755" s="599">
        <v>33.333333333333329</v>
      </c>
      <c r="I755" s="599">
        <v>0</v>
      </c>
      <c r="J755" s="599">
        <v>33.333333333333329</v>
      </c>
      <c r="K755" s="599">
        <v>0</v>
      </c>
      <c r="L755" s="599">
        <v>0</v>
      </c>
      <c r="M755" s="599">
        <v>0</v>
      </c>
      <c r="N755" s="599">
        <v>0</v>
      </c>
      <c r="O755" s="599">
        <v>0</v>
      </c>
      <c r="P755" s="592"/>
      <c r="Q755" s="827"/>
      <c r="R755" s="597" t="s">
        <v>45</v>
      </c>
      <c r="S755" s="599">
        <v>0</v>
      </c>
      <c r="T755" s="599">
        <v>0</v>
      </c>
      <c r="U755" s="599">
        <v>0</v>
      </c>
      <c r="V755" s="599">
        <v>0</v>
      </c>
      <c r="W755" s="599">
        <v>100</v>
      </c>
      <c r="X755" s="599">
        <v>0</v>
      </c>
      <c r="Y755" s="599">
        <v>0</v>
      </c>
      <c r="Z755" s="599">
        <v>0</v>
      </c>
      <c r="AA755" s="599">
        <v>0</v>
      </c>
      <c r="AB755" s="599">
        <v>0</v>
      </c>
      <c r="AC755" s="592"/>
      <c r="AD755" s="827"/>
      <c r="AE755" s="597" t="s">
        <v>45</v>
      </c>
      <c r="AF755" s="599">
        <v>0</v>
      </c>
      <c r="AG755" s="599">
        <v>50</v>
      </c>
      <c r="AH755" s="599">
        <v>50</v>
      </c>
      <c r="AI755" s="599">
        <v>0</v>
      </c>
      <c r="AJ755" s="599">
        <v>0</v>
      </c>
      <c r="AK755" s="599">
        <v>0</v>
      </c>
      <c r="AL755" s="599">
        <v>0</v>
      </c>
      <c r="AM755" s="599">
        <v>0</v>
      </c>
      <c r="AN755" s="599">
        <v>0</v>
      </c>
      <c r="AO755" s="599">
        <v>0</v>
      </c>
      <c r="AP755" s="591"/>
      <c r="AQ755" s="827"/>
      <c r="AR755" s="597" t="s">
        <v>45</v>
      </c>
      <c r="AS755" s="599" t="s">
        <v>191</v>
      </c>
      <c r="AT755" s="599" t="s">
        <v>191</v>
      </c>
      <c r="AU755" s="599" t="s">
        <v>191</v>
      </c>
      <c r="AV755" s="599" t="s">
        <v>191</v>
      </c>
      <c r="AW755" s="599" t="s">
        <v>191</v>
      </c>
      <c r="AX755" s="599" t="s">
        <v>191</v>
      </c>
      <c r="AY755" s="599" t="s">
        <v>191</v>
      </c>
      <c r="AZ755" s="599" t="s">
        <v>191</v>
      </c>
      <c r="BA755" s="599" t="s">
        <v>191</v>
      </c>
      <c r="BB755" s="599" t="s">
        <v>191</v>
      </c>
      <c r="BC755" s="592"/>
      <c r="BD755" s="827"/>
      <c r="BE755" s="597" t="s">
        <v>45</v>
      </c>
      <c r="BF755" s="599">
        <v>0</v>
      </c>
      <c r="BG755" s="599">
        <v>33.333333333333329</v>
      </c>
      <c r="BH755" s="599">
        <v>33.333333333333329</v>
      </c>
      <c r="BI755" s="599">
        <v>0</v>
      </c>
      <c r="BJ755" s="599">
        <v>33.333333333333329</v>
      </c>
      <c r="BK755" s="599">
        <v>0</v>
      </c>
      <c r="BL755" s="599">
        <v>0</v>
      </c>
      <c r="BM755" s="599">
        <v>0</v>
      </c>
      <c r="BN755" s="599">
        <v>0</v>
      </c>
      <c r="BO755" s="599">
        <v>0</v>
      </c>
      <c r="BP755"/>
      <c r="BQ755" s="827"/>
      <c r="BR755" s="597" t="s">
        <v>45</v>
      </c>
      <c r="BS755" s="599" t="s">
        <v>191</v>
      </c>
      <c r="BT755" s="599" t="s">
        <v>191</v>
      </c>
      <c r="BU755" s="599" t="s">
        <v>191</v>
      </c>
      <c r="BV755" s="599" t="s">
        <v>191</v>
      </c>
      <c r="BW755" s="599" t="s">
        <v>191</v>
      </c>
      <c r="BX755" s="599" t="s">
        <v>191</v>
      </c>
      <c r="BY755" s="599" t="s">
        <v>191</v>
      </c>
      <c r="BZ755" s="599" t="s">
        <v>191</v>
      </c>
      <c r="CA755" s="599" t="s">
        <v>191</v>
      </c>
      <c r="CB755" s="599" t="s">
        <v>191</v>
      </c>
      <c r="CC755" s="592"/>
      <c r="CD755" s="827"/>
      <c r="CE755" s="597" t="s">
        <v>45</v>
      </c>
      <c r="CF755" s="599">
        <v>0</v>
      </c>
      <c r="CG755" s="599">
        <v>33.333333333333329</v>
      </c>
      <c r="CH755" s="599">
        <v>33.333333333333329</v>
      </c>
      <c r="CI755" s="599">
        <v>0</v>
      </c>
      <c r="CJ755" s="599">
        <v>33.333333333333329</v>
      </c>
      <c r="CK755" s="599">
        <v>0</v>
      </c>
      <c r="CL755" s="599">
        <v>0</v>
      </c>
      <c r="CM755" s="599">
        <v>0</v>
      </c>
      <c r="CN755" s="599">
        <v>0</v>
      </c>
      <c r="CO755" s="599">
        <v>0</v>
      </c>
      <c r="CP755"/>
      <c r="CQ755" s="827"/>
      <c r="CR755" s="597" t="s">
        <v>45</v>
      </c>
      <c r="CS755" s="599">
        <v>0</v>
      </c>
      <c r="CT755" s="599">
        <v>33.333333333333329</v>
      </c>
      <c r="CU755" s="599">
        <v>33.333333333333329</v>
      </c>
      <c r="CV755" s="599">
        <v>0</v>
      </c>
      <c r="CW755" s="599">
        <v>33.333333333333329</v>
      </c>
      <c r="CX755" s="599">
        <v>0</v>
      </c>
      <c r="CY755" s="599">
        <v>0</v>
      </c>
      <c r="CZ755" s="599">
        <v>0</v>
      </c>
      <c r="DA755" s="599">
        <v>0</v>
      </c>
      <c r="DB755" s="599">
        <v>0</v>
      </c>
      <c r="DC755" s="592"/>
      <c r="DD755" s="827"/>
      <c r="DE755" s="597" t="s">
        <v>45</v>
      </c>
      <c r="DF755" s="599" t="s">
        <v>191</v>
      </c>
      <c r="DG755" s="599" t="s">
        <v>191</v>
      </c>
      <c r="DH755" s="599" t="s">
        <v>191</v>
      </c>
      <c r="DI755" s="599" t="s">
        <v>191</v>
      </c>
      <c r="DJ755" s="599" t="s">
        <v>191</v>
      </c>
      <c r="DK755" s="599" t="s">
        <v>191</v>
      </c>
      <c r="DL755" s="599" t="s">
        <v>191</v>
      </c>
      <c r="DM755" s="599" t="s">
        <v>191</v>
      </c>
      <c r="DN755" s="599" t="s">
        <v>191</v>
      </c>
      <c r="DO755" s="599" t="s">
        <v>191</v>
      </c>
    </row>
    <row r="756" spans="1:119" ht="13.5" customHeight="1" x14ac:dyDescent="0.2">
      <c r="A756"/>
      <c r="B756" s="324"/>
      <c r="C756" s="592"/>
      <c r="D756" s="827"/>
      <c r="E756" s="601" t="s">
        <v>33</v>
      </c>
      <c r="F756" s="599">
        <v>0</v>
      </c>
      <c r="G756" s="599">
        <v>50</v>
      </c>
      <c r="H756" s="599">
        <v>0</v>
      </c>
      <c r="I756" s="599">
        <v>0</v>
      </c>
      <c r="J756" s="599">
        <v>50</v>
      </c>
      <c r="K756" s="599">
        <v>0</v>
      </c>
      <c r="L756" s="599">
        <v>0</v>
      </c>
      <c r="M756" s="599">
        <v>0</v>
      </c>
      <c r="N756" s="599">
        <v>0</v>
      </c>
      <c r="O756" s="599">
        <v>0</v>
      </c>
      <c r="P756" s="592"/>
      <c r="Q756" s="827"/>
      <c r="R756" s="597" t="s">
        <v>33</v>
      </c>
      <c r="S756" s="599">
        <v>0</v>
      </c>
      <c r="T756" s="599">
        <v>50</v>
      </c>
      <c r="U756" s="599">
        <v>0</v>
      </c>
      <c r="V756" s="599">
        <v>0</v>
      </c>
      <c r="W756" s="599">
        <v>50</v>
      </c>
      <c r="X756" s="599">
        <v>0</v>
      </c>
      <c r="Y756" s="599">
        <v>0</v>
      </c>
      <c r="Z756" s="599">
        <v>0</v>
      </c>
      <c r="AA756" s="599">
        <v>0</v>
      </c>
      <c r="AB756" s="599">
        <v>0</v>
      </c>
      <c r="AC756" s="592"/>
      <c r="AD756" s="827"/>
      <c r="AE756" s="597" t="s">
        <v>33</v>
      </c>
      <c r="AF756" s="599" t="s">
        <v>191</v>
      </c>
      <c r="AG756" s="599" t="s">
        <v>191</v>
      </c>
      <c r="AH756" s="599" t="s">
        <v>191</v>
      </c>
      <c r="AI756" s="599" t="s">
        <v>191</v>
      </c>
      <c r="AJ756" s="599" t="s">
        <v>191</v>
      </c>
      <c r="AK756" s="599" t="s">
        <v>191</v>
      </c>
      <c r="AL756" s="599" t="s">
        <v>191</v>
      </c>
      <c r="AM756" s="599" t="s">
        <v>191</v>
      </c>
      <c r="AN756" s="599" t="s">
        <v>191</v>
      </c>
      <c r="AO756" s="599" t="s">
        <v>191</v>
      </c>
      <c r="AP756" s="591"/>
      <c r="AQ756" s="827"/>
      <c r="AR756" s="597" t="s">
        <v>33</v>
      </c>
      <c r="AS756" s="599" t="s">
        <v>191</v>
      </c>
      <c r="AT756" s="599" t="s">
        <v>191</v>
      </c>
      <c r="AU756" s="599" t="s">
        <v>191</v>
      </c>
      <c r="AV756" s="599" t="s">
        <v>191</v>
      </c>
      <c r="AW756" s="599" t="s">
        <v>191</v>
      </c>
      <c r="AX756" s="599" t="s">
        <v>191</v>
      </c>
      <c r="AY756" s="599" t="s">
        <v>191</v>
      </c>
      <c r="AZ756" s="599" t="s">
        <v>191</v>
      </c>
      <c r="BA756" s="599" t="s">
        <v>191</v>
      </c>
      <c r="BB756" s="599" t="s">
        <v>191</v>
      </c>
      <c r="BC756" s="592"/>
      <c r="BD756" s="827"/>
      <c r="BE756" s="597" t="s">
        <v>33</v>
      </c>
      <c r="BF756" s="599">
        <v>0</v>
      </c>
      <c r="BG756" s="599">
        <v>50</v>
      </c>
      <c r="BH756" s="599">
        <v>0</v>
      </c>
      <c r="BI756" s="599">
        <v>0</v>
      </c>
      <c r="BJ756" s="599">
        <v>50</v>
      </c>
      <c r="BK756" s="599">
        <v>0</v>
      </c>
      <c r="BL756" s="599">
        <v>0</v>
      </c>
      <c r="BM756" s="599">
        <v>0</v>
      </c>
      <c r="BN756" s="599">
        <v>0</v>
      </c>
      <c r="BO756" s="599">
        <v>0</v>
      </c>
      <c r="BP756"/>
      <c r="BQ756" s="827"/>
      <c r="BR756" s="597" t="s">
        <v>33</v>
      </c>
      <c r="BS756" s="599">
        <v>0</v>
      </c>
      <c r="BT756" s="599">
        <v>50</v>
      </c>
      <c r="BU756" s="599">
        <v>0</v>
      </c>
      <c r="BV756" s="599">
        <v>0</v>
      </c>
      <c r="BW756" s="599">
        <v>50</v>
      </c>
      <c r="BX756" s="599">
        <v>0</v>
      </c>
      <c r="BY756" s="599">
        <v>0</v>
      </c>
      <c r="BZ756" s="599">
        <v>0</v>
      </c>
      <c r="CA756" s="599">
        <v>0</v>
      </c>
      <c r="CB756" s="599">
        <v>0</v>
      </c>
      <c r="CC756" s="592"/>
      <c r="CD756" s="827"/>
      <c r="CE756" s="597" t="s">
        <v>33</v>
      </c>
      <c r="CF756" s="599" t="s">
        <v>191</v>
      </c>
      <c r="CG756" s="599" t="s">
        <v>191</v>
      </c>
      <c r="CH756" s="599" t="s">
        <v>191</v>
      </c>
      <c r="CI756" s="599" t="s">
        <v>191</v>
      </c>
      <c r="CJ756" s="599" t="s">
        <v>191</v>
      </c>
      <c r="CK756" s="599" t="s">
        <v>191</v>
      </c>
      <c r="CL756" s="599" t="s">
        <v>191</v>
      </c>
      <c r="CM756" s="599" t="s">
        <v>191</v>
      </c>
      <c r="CN756" s="599" t="s">
        <v>191</v>
      </c>
      <c r="CO756" s="599" t="s">
        <v>191</v>
      </c>
      <c r="CP756"/>
      <c r="CQ756" s="827"/>
      <c r="CR756" s="597" t="s">
        <v>33</v>
      </c>
      <c r="CS756" s="599">
        <v>0</v>
      </c>
      <c r="CT756" s="599">
        <v>0</v>
      </c>
      <c r="CU756" s="599">
        <v>0</v>
      </c>
      <c r="CV756" s="599">
        <v>0</v>
      </c>
      <c r="CW756" s="599">
        <v>100</v>
      </c>
      <c r="CX756" s="599">
        <v>0</v>
      </c>
      <c r="CY756" s="599">
        <v>0</v>
      </c>
      <c r="CZ756" s="599">
        <v>0</v>
      </c>
      <c r="DA756" s="599">
        <v>0</v>
      </c>
      <c r="DB756" s="599">
        <v>0</v>
      </c>
      <c r="DC756" s="592"/>
      <c r="DD756" s="827"/>
      <c r="DE756" s="597" t="s">
        <v>33</v>
      </c>
      <c r="DF756" s="599">
        <v>0</v>
      </c>
      <c r="DG756" s="599">
        <v>100</v>
      </c>
      <c r="DH756" s="599">
        <v>0</v>
      </c>
      <c r="DI756" s="599">
        <v>0</v>
      </c>
      <c r="DJ756" s="599">
        <v>0</v>
      </c>
      <c r="DK756" s="599">
        <v>0</v>
      </c>
      <c r="DL756" s="599">
        <v>0</v>
      </c>
      <c r="DM756" s="599">
        <v>0</v>
      </c>
      <c r="DN756" s="599">
        <v>0</v>
      </c>
      <c r="DO756" s="599">
        <v>0</v>
      </c>
    </row>
    <row r="757" spans="1:119" ht="13.5" customHeight="1" x14ac:dyDescent="0.2">
      <c r="A757"/>
      <c r="B757" s="324"/>
      <c r="C757" s="592"/>
      <c r="D757" s="827"/>
      <c r="E757" s="601" t="s">
        <v>34</v>
      </c>
      <c r="F757" s="599">
        <v>33.333333333333329</v>
      </c>
      <c r="G757" s="599">
        <v>11.111111111111111</v>
      </c>
      <c r="H757" s="599">
        <v>11.111111111111111</v>
      </c>
      <c r="I757" s="599">
        <v>11.111111111111111</v>
      </c>
      <c r="J757" s="599">
        <v>22.222222222222221</v>
      </c>
      <c r="K757" s="599">
        <v>11.111111111111111</v>
      </c>
      <c r="L757" s="599">
        <v>0</v>
      </c>
      <c r="M757" s="599">
        <v>0</v>
      </c>
      <c r="N757" s="599">
        <v>0</v>
      </c>
      <c r="O757" s="599">
        <v>0</v>
      </c>
      <c r="P757" s="592"/>
      <c r="Q757" s="827"/>
      <c r="R757" s="597" t="s">
        <v>34</v>
      </c>
      <c r="S757" s="599">
        <v>16.666666666666664</v>
      </c>
      <c r="T757" s="599">
        <v>16.666666666666664</v>
      </c>
      <c r="U757" s="599">
        <v>16.666666666666664</v>
      </c>
      <c r="V757" s="599">
        <v>16.666666666666664</v>
      </c>
      <c r="W757" s="599">
        <v>33.333333333333329</v>
      </c>
      <c r="X757" s="599">
        <v>0</v>
      </c>
      <c r="Y757" s="599">
        <v>0</v>
      </c>
      <c r="Z757" s="599">
        <v>0</v>
      </c>
      <c r="AA757" s="599">
        <v>0</v>
      </c>
      <c r="AB757" s="599">
        <v>0</v>
      </c>
      <c r="AC757" s="592"/>
      <c r="AD757" s="827"/>
      <c r="AE757" s="597" t="s">
        <v>34</v>
      </c>
      <c r="AF757" s="599">
        <v>66.666666666666657</v>
      </c>
      <c r="AG757" s="599">
        <v>0</v>
      </c>
      <c r="AH757" s="599">
        <v>0</v>
      </c>
      <c r="AI757" s="599">
        <v>0</v>
      </c>
      <c r="AJ757" s="599">
        <v>0</v>
      </c>
      <c r="AK757" s="599">
        <v>33.333333333333329</v>
      </c>
      <c r="AL757" s="599">
        <v>0</v>
      </c>
      <c r="AM757" s="599">
        <v>0</v>
      </c>
      <c r="AN757" s="599">
        <v>0</v>
      </c>
      <c r="AO757" s="599">
        <v>0</v>
      </c>
      <c r="AP757" s="591"/>
      <c r="AQ757" s="827"/>
      <c r="AR757" s="597" t="s">
        <v>34</v>
      </c>
      <c r="AS757" s="599">
        <v>0</v>
      </c>
      <c r="AT757" s="599">
        <v>20</v>
      </c>
      <c r="AU757" s="599">
        <v>0</v>
      </c>
      <c r="AV757" s="599">
        <v>20</v>
      </c>
      <c r="AW757" s="599">
        <v>40</v>
      </c>
      <c r="AX757" s="599">
        <v>20</v>
      </c>
      <c r="AY757" s="599">
        <v>0</v>
      </c>
      <c r="AZ757" s="599">
        <v>0</v>
      </c>
      <c r="BA757" s="599">
        <v>0</v>
      </c>
      <c r="BB757" s="599">
        <v>0</v>
      </c>
      <c r="BC757" s="592"/>
      <c r="BD757" s="827"/>
      <c r="BE757" s="597" t="s">
        <v>34</v>
      </c>
      <c r="BF757" s="599">
        <v>75</v>
      </c>
      <c r="BG757" s="599">
        <v>0</v>
      </c>
      <c r="BH757" s="599">
        <v>25</v>
      </c>
      <c r="BI757" s="599">
        <v>0</v>
      </c>
      <c r="BJ757" s="599">
        <v>0</v>
      </c>
      <c r="BK757" s="599">
        <v>0</v>
      </c>
      <c r="BL757" s="599">
        <v>0</v>
      </c>
      <c r="BM757" s="599">
        <v>0</v>
      </c>
      <c r="BN757" s="599">
        <v>0</v>
      </c>
      <c r="BO757" s="599">
        <v>0</v>
      </c>
      <c r="BP757"/>
      <c r="BQ757" s="827"/>
      <c r="BR757" s="597" t="s">
        <v>34</v>
      </c>
      <c r="BS757" s="599">
        <v>100</v>
      </c>
      <c r="BT757" s="599">
        <v>0</v>
      </c>
      <c r="BU757" s="599">
        <v>0</v>
      </c>
      <c r="BV757" s="599">
        <v>0</v>
      </c>
      <c r="BW757" s="599">
        <v>0</v>
      </c>
      <c r="BX757" s="599">
        <v>0</v>
      </c>
      <c r="BY757" s="599">
        <v>0</v>
      </c>
      <c r="BZ757" s="599">
        <v>0</v>
      </c>
      <c r="CA757" s="599">
        <v>0</v>
      </c>
      <c r="CB757" s="599">
        <v>0</v>
      </c>
      <c r="CC757" s="592"/>
      <c r="CD757" s="827"/>
      <c r="CE757" s="597" t="s">
        <v>34</v>
      </c>
      <c r="CF757" s="599">
        <v>25</v>
      </c>
      <c r="CG757" s="599">
        <v>12.5</v>
      </c>
      <c r="CH757" s="599">
        <v>12.5</v>
      </c>
      <c r="CI757" s="599">
        <v>12.5</v>
      </c>
      <c r="CJ757" s="599">
        <v>25</v>
      </c>
      <c r="CK757" s="599">
        <v>12.5</v>
      </c>
      <c r="CL757" s="599">
        <v>0</v>
      </c>
      <c r="CM757" s="599">
        <v>0</v>
      </c>
      <c r="CN757" s="599">
        <v>0</v>
      </c>
      <c r="CO757" s="599">
        <v>0</v>
      </c>
      <c r="CP757"/>
      <c r="CQ757" s="827"/>
      <c r="CR757" s="597" t="s">
        <v>34</v>
      </c>
      <c r="CS757" s="599">
        <v>33.333333333333329</v>
      </c>
      <c r="CT757" s="599">
        <v>0</v>
      </c>
      <c r="CU757" s="599">
        <v>0</v>
      </c>
      <c r="CV757" s="599">
        <v>16.666666666666664</v>
      </c>
      <c r="CW757" s="599">
        <v>33.333333333333329</v>
      </c>
      <c r="CX757" s="599">
        <v>16.666666666666664</v>
      </c>
      <c r="CY757" s="599">
        <v>0</v>
      </c>
      <c r="CZ757" s="599">
        <v>0</v>
      </c>
      <c r="DA757" s="599">
        <v>0</v>
      </c>
      <c r="DB757" s="599">
        <v>0</v>
      </c>
      <c r="DC757" s="592"/>
      <c r="DD757" s="827"/>
      <c r="DE757" s="597" t="s">
        <v>34</v>
      </c>
      <c r="DF757" s="599">
        <v>33.333333333333329</v>
      </c>
      <c r="DG757" s="599">
        <v>33.333333333333329</v>
      </c>
      <c r="DH757" s="599">
        <v>33.333333333333329</v>
      </c>
      <c r="DI757" s="599">
        <v>0</v>
      </c>
      <c r="DJ757" s="599">
        <v>0</v>
      </c>
      <c r="DK757" s="599">
        <v>0</v>
      </c>
      <c r="DL757" s="599">
        <v>0</v>
      </c>
      <c r="DM757" s="599">
        <v>0</v>
      </c>
      <c r="DN757" s="599">
        <v>0</v>
      </c>
      <c r="DO757" s="599">
        <v>0</v>
      </c>
    </row>
    <row r="758" spans="1:119" ht="13.5" customHeight="1" x14ac:dyDescent="0.2">
      <c r="A758"/>
      <c r="B758" s="324"/>
      <c r="C758" s="592"/>
      <c r="D758" s="827"/>
      <c r="E758" s="601" t="s">
        <v>35</v>
      </c>
      <c r="F758" s="599">
        <v>7.1428571428571423</v>
      </c>
      <c r="G758" s="599">
        <v>14.285714285714285</v>
      </c>
      <c r="H758" s="599">
        <v>25</v>
      </c>
      <c r="I758" s="599">
        <v>46.428571428571431</v>
      </c>
      <c r="J758" s="599">
        <v>7.1428571428571423</v>
      </c>
      <c r="K758" s="599">
        <v>0</v>
      </c>
      <c r="L758" s="599">
        <v>0</v>
      </c>
      <c r="M758" s="599">
        <v>0</v>
      </c>
      <c r="N758" s="599">
        <v>0</v>
      </c>
      <c r="O758" s="599">
        <v>0</v>
      </c>
      <c r="P758" s="592"/>
      <c r="Q758" s="827"/>
      <c r="R758" s="597" t="s">
        <v>35</v>
      </c>
      <c r="S758" s="599">
        <v>10.526315789473683</v>
      </c>
      <c r="T758" s="599">
        <v>21.052631578947366</v>
      </c>
      <c r="U758" s="599">
        <v>15.789473684210526</v>
      </c>
      <c r="V758" s="599">
        <v>42.105263157894733</v>
      </c>
      <c r="W758" s="599">
        <v>10.526315789473683</v>
      </c>
      <c r="X758" s="599">
        <v>0</v>
      </c>
      <c r="Y758" s="599">
        <v>0</v>
      </c>
      <c r="Z758" s="599">
        <v>0</v>
      </c>
      <c r="AA758" s="599">
        <v>0</v>
      </c>
      <c r="AB758" s="599">
        <v>0</v>
      </c>
      <c r="AC758" s="592"/>
      <c r="AD758" s="827"/>
      <c r="AE758" s="597" t="s">
        <v>35</v>
      </c>
      <c r="AF758" s="599">
        <v>0</v>
      </c>
      <c r="AG758" s="599">
        <v>0</v>
      </c>
      <c r="AH758" s="599">
        <v>44.444444444444443</v>
      </c>
      <c r="AI758" s="599">
        <v>55.555555555555557</v>
      </c>
      <c r="AJ758" s="599">
        <v>0</v>
      </c>
      <c r="AK758" s="599">
        <v>0</v>
      </c>
      <c r="AL758" s="599">
        <v>0</v>
      </c>
      <c r="AM758" s="599">
        <v>0</v>
      </c>
      <c r="AN758" s="599">
        <v>0</v>
      </c>
      <c r="AO758" s="599">
        <v>0</v>
      </c>
      <c r="AP758" s="591"/>
      <c r="AQ758" s="827"/>
      <c r="AR758" s="597" t="s">
        <v>35</v>
      </c>
      <c r="AS758" s="599">
        <v>11.111111111111111</v>
      </c>
      <c r="AT758" s="599">
        <v>22.222222222222221</v>
      </c>
      <c r="AU758" s="599">
        <v>33.333333333333329</v>
      </c>
      <c r="AV758" s="599">
        <v>33.333333333333329</v>
      </c>
      <c r="AW758" s="599">
        <v>0</v>
      </c>
      <c r="AX758" s="599">
        <v>0</v>
      </c>
      <c r="AY758" s="599">
        <v>0</v>
      </c>
      <c r="AZ758" s="599">
        <v>0</v>
      </c>
      <c r="BA758" s="599">
        <v>0</v>
      </c>
      <c r="BB758" s="599">
        <v>0</v>
      </c>
      <c r="BC758" s="592"/>
      <c r="BD758" s="827"/>
      <c r="BE758" s="597" t="s">
        <v>35</v>
      </c>
      <c r="BF758" s="599">
        <v>5.2631578947368416</v>
      </c>
      <c r="BG758" s="599">
        <v>10.526315789473683</v>
      </c>
      <c r="BH758" s="599">
        <v>21.052631578947366</v>
      </c>
      <c r="BI758" s="599">
        <v>52.631578947368418</v>
      </c>
      <c r="BJ758" s="599">
        <v>10.526315789473683</v>
      </c>
      <c r="BK758" s="599">
        <v>0</v>
      </c>
      <c r="BL758" s="599">
        <v>0</v>
      </c>
      <c r="BM758" s="599">
        <v>0</v>
      </c>
      <c r="BN758" s="599">
        <v>0</v>
      </c>
      <c r="BO758" s="599">
        <v>0</v>
      </c>
      <c r="BP758"/>
      <c r="BQ758" s="827"/>
      <c r="BR758" s="597" t="s">
        <v>35</v>
      </c>
      <c r="BS758" s="599">
        <v>11.111111111111111</v>
      </c>
      <c r="BT758" s="599">
        <v>11.111111111111111</v>
      </c>
      <c r="BU758" s="599">
        <v>22.222222222222221</v>
      </c>
      <c r="BV758" s="599">
        <v>33.333333333333329</v>
      </c>
      <c r="BW758" s="599">
        <v>22.222222222222221</v>
      </c>
      <c r="BX758" s="599">
        <v>0</v>
      </c>
      <c r="BY758" s="599">
        <v>0</v>
      </c>
      <c r="BZ758" s="599">
        <v>0</v>
      </c>
      <c r="CA758" s="599">
        <v>0</v>
      </c>
      <c r="CB758" s="599">
        <v>0</v>
      </c>
      <c r="CC758" s="592"/>
      <c r="CD758" s="827"/>
      <c r="CE758" s="597" t="s">
        <v>35</v>
      </c>
      <c r="CF758" s="599">
        <v>5.2631578947368416</v>
      </c>
      <c r="CG758" s="599">
        <v>15.789473684210526</v>
      </c>
      <c r="CH758" s="599">
        <v>26.315789473684209</v>
      </c>
      <c r="CI758" s="599">
        <v>52.631578947368418</v>
      </c>
      <c r="CJ758" s="599">
        <v>0</v>
      </c>
      <c r="CK758" s="599">
        <v>0</v>
      </c>
      <c r="CL758" s="599">
        <v>0</v>
      </c>
      <c r="CM758" s="599">
        <v>0</v>
      </c>
      <c r="CN758" s="599">
        <v>0</v>
      </c>
      <c r="CO758" s="599">
        <v>0</v>
      </c>
      <c r="CP758"/>
      <c r="CQ758" s="827"/>
      <c r="CR758" s="597" t="s">
        <v>35</v>
      </c>
      <c r="CS758" s="599">
        <v>0</v>
      </c>
      <c r="CT758" s="599">
        <v>0</v>
      </c>
      <c r="CU758" s="599">
        <v>42.857142857142854</v>
      </c>
      <c r="CV758" s="599">
        <v>57.142857142857139</v>
      </c>
      <c r="CW758" s="599">
        <v>0</v>
      </c>
      <c r="CX758" s="599">
        <v>0</v>
      </c>
      <c r="CY758" s="599">
        <v>0</v>
      </c>
      <c r="CZ758" s="599">
        <v>0</v>
      </c>
      <c r="DA758" s="599">
        <v>0</v>
      </c>
      <c r="DB758" s="599">
        <v>0</v>
      </c>
      <c r="DC758" s="592"/>
      <c r="DD758" s="827"/>
      <c r="DE758" s="597" t="s">
        <v>35</v>
      </c>
      <c r="DF758" s="599">
        <v>9.5238095238095237</v>
      </c>
      <c r="DG758" s="599">
        <v>19.047619047619047</v>
      </c>
      <c r="DH758" s="599">
        <v>19.047619047619047</v>
      </c>
      <c r="DI758" s="599">
        <v>42.857142857142854</v>
      </c>
      <c r="DJ758" s="599">
        <v>9.5238095238095237</v>
      </c>
      <c r="DK758" s="599">
        <v>0</v>
      </c>
      <c r="DL758" s="599">
        <v>0</v>
      </c>
      <c r="DM758" s="599">
        <v>0</v>
      </c>
      <c r="DN758" s="599">
        <v>0</v>
      </c>
      <c r="DO758" s="599">
        <v>0</v>
      </c>
    </row>
    <row r="759" spans="1:119" ht="13.5" customHeight="1" x14ac:dyDescent="0.2">
      <c r="A759"/>
      <c r="B759" s="324"/>
      <c r="C759" s="592"/>
      <c r="D759" s="827"/>
      <c r="E759" s="601" t="s">
        <v>36</v>
      </c>
      <c r="F759" s="599">
        <v>17.460317460317459</v>
      </c>
      <c r="G759" s="599">
        <v>14.285714285714285</v>
      </c>
      <c r="H759" s="599">
        <v>17.460317460317459</v>
      </c>
      <c r="I759" s="599">
        <v>19.047619047619047</v>
      </c>
      <c r="J759" s="599">
        <v>14.285714285714285</v>
      </c>
      <c r="K759" s="599">
        <v>4.7619047619047619</v>
      </c>
      <c r="L759" s="599">
        <v>6.3492063492063489</v>
      </c>
      <c r="M759" s="599">
        <v>3.1746031746031744</v>
      </c>
      <c r="N759" s="599">
        <v>3.1746031746031744</v>
      </c>
      <c r="O759" s="599">
        <v>0</v>
      </c>
      <c r="P759" s="592"/>
      <c r="Q759" s="827"/>
      <c r="R759" s="597" t="s">
        <v>36</v>
      </c>
      <c r="S759" s="599">
        <v>11.363636363636363</v>
      </c>
      <c r="T759" s="599">
        <v>13.636363636363635</v>
      </c>
      <c r="U759" s="599">
        <v>22.727272727272727</v>
      </c>
      <c r="V759" s="599">
        <v>18.181818181818183</v>
      </c>
      <c r="W759" s="599">
        <v>13.636363636363635</v>
      </c>
      <c r="X759" s="599">
        <v>6.8181818181818175</v>
      </c>
      <c r="Y759" s="599">
        <v>6.8181818181818175</v>
      </c>
      <c r="Z759" s="599">
        <v>4.5454545454545459</v>
      </c>
      <c r="AA759" s="599">
        <v>2.2727272727272729</v>
      </c>
      <c r="AB759" s="599">
        <v>0</v>
      </c>
      <c r="AC759" s="592"/>
      <c r="AD759" s="827"/>
      <c r="AE759" s="597" t="s">
        <v>36</v>
      </c>
      <c r="AF759" s="599">
        <v>31.578947368421051</v>
      </c>
      <c r="AG759" s="599">
        <v>15.789473684210526</v>
      </c>
      <c r="AH759" s="599">
        <v>5.2631578947368416</v>
      </c>
      <c r="AI759" s="599">
        <v>21.052631578947366</v>
      </c>
      <c r="AJ759" s="599">
        <v>15.789473684210526</v>
      </c>
      <c r="AK759" s="599">
        <v>0</v>
      </c>
      <c r="AL759" s="599">
        <v>5.2631578947368416</v>
      </c>
      <c r="AM759" s="599">
        <v>0</v>
      </c>
      <c r="AN759" s="599">
        <v>5.2631578947368416</v>
      </c>
      <c r="AO759" s="599">
        <v>0</v>
      </c>
      <c r="AP759" s="591"/>
      <c r="AQ759" s="827"/>
      <c r="AR759" s="597" t="s">
        <v>36</v>
      </c>
      <c r="AS759" s="599">
        <v>6.666666666666667</v>
      </c>
      <c r="AT759" s="599">
        <v>33.333333333333329</v>
      </c>
      <c r="AU759" s="599">
        <v>33.333333333333329</v>
      </c>
      <c r="AV759" s="599">
        <v>6.666666666666667</v>
      </c>
      <c r="AW759" s="599">
        <v>6.666666666666667</v>
      </c>
      <c r="AX759" s="599">
        <v>0</v>
      </c>
      <c r="AY759" s="599">
        <v>6.666666666666667</v>
      </c>
      <c r="AZ759" s="599">
        <v>6.666666666666667</v>
      </c>
      <c r="BA759" s="599">
        <v>0</v>
      </c>
      <c r="BB759" s="599">
        <v>0</v>
      </c>
      <c r="BC759" s="592"/>
      <c r="BD759" s="827"/>
      <c r="BE759" s="597" t="s">
        <v>36</v>
      </c>
      <c r="BF759" s="599">
        <v>20.833333333333336</v>
      </c>
      <c r="BG759" s="599">
        <v>8.3333333333333321</v>
      </c>
      <c r="BH759" s="599">
        <v>12.5</v>
      </c>
      <c r="BI759" s="599">
        <v>22.916666666666664</v>
      </c>
      <c r="BJ759" s="599">
        <v>16.666666666666664</v>
      </c>
      <c r="BK759" s="599">
        <v>6.25</v>
      </c>
      <c r="BL759" s="599">
        <v>6.25</v>
      </c>
      <c r="BM759" s="599">
        <v>2.083333333333333</v>
      </c>
      <c r="BN759" s="599">
        <v>4.1666666666666661</v>
      </c>
      <c r="BO759" s="599">
        <v>0</v>
      </c>
      <c r="BP759"/>
      <c r="BQ759" s="827"/>
      <c r="BR759" s="597" t="s">
        <v>36</v>
      </c>
      <c r="BS759" s="599">
        <v>9.0909090909090917</v>
      </c>
      <c r="BT759" s="599">
        <v>27.27272727272727</v>
      </c>
      <c r="BU759" s="599">
        <v>0</v>
      </c>
      <c r="BV759" s="599">
        <v>27.27272727272727</v>
      </c>
      <c r="BW759" s="599">
        <v>18.181818181818183</v>
      </c>
      <c r="BX759" s="599">
        <v>9.0909090909090917</v>
      </c>
      <c r="BY759" s="599">
        <v>0</v>
      </c>
      <c r="BZ759" s="599">
        <v>0</v>
      </c>
      <c r="CA759" s="599">
        <v>9.0909090909090917</v>
      </c>
      <c r="CB759" s="599">
        <v>0</v>
      </c>
      <c r="CC759" s="592"/>
      <c r="CD759" s="827"/>
      <c r="CE759" s="597" t="s">
        <v>36</v>
      </c>
      <c r="CF759" s="599">
        <v>19.230769230769234</v>
      </c>
      <c r="CG759" s="599">
        <v>11.538461538461538</v>
      </c>
      <c r="CH759" s="599">
        <v>21.153846153846153</v>
      </c>
      <c r="CI759" s="599">
        <v>17.307692307692307</v>
      </c>
      <c r="CJ759" s="599">
        <v>13.461538461538462</v>
      </c>
      <c r="CK759" s="599">
        <v>3.8461538461538463</v>
      </c>
      <c r="CL759" s="599">
        <v>7.6923076923076925</v>
      </c>
      <c r="CM759" s="599">
        <v>3.8461538461538463</v>
      </c>
      <c r="CN759" s="599">
        <v>1.9230769230769231</v>
      </c>
      <c r="CO759" s="599">
        <v>0</v>
      </c>
      <c r="CP759"/>
      <c r="CQ759" s="827"/>
      <c r="CR759" s="597" t="s">
        <v>36</v>
      </c>
      <c r="CS759" s="599">
        <v>12.5</v>
      </c>
      <c r="CT759" s="599">
        <v>12.5</v>
      </c>
      <c r="CU759" s="599">
        <v>18.75</v>
      </c>
      <c r="CV759" s="599">
        <v>12.5</v>
      </c>
      <c r="CW759" s="599">
        <v>25</v>
      </c>
      <c r="CX759" s="599">
        <v>0</v>
      </c>
      <c r="CY759" s="599">
        <v>12.5</v>
      </c>
      <c r="CZ759" s="599">
        <v>6.25</v>
      </c>
      <c r="DA759" s="599">
        <v>0</v>
      </c>
      <c r="DB759" s="599">
        <v>0</v>
      </c>
      <c r="DC759" s="592"/>
      <c r="DD759" s="827"/>
      <c r="DE759" s="597" t="s">
        <v>36</v>
      </c>
      <c r="DF759" s="599">
        <v>19.148936170212767</v>
      </c>
      <c r="DG759" s="599">
        <v>14.893617021276595</v>
      </c>
      <c r="DH759" s="599">
        <v>17.021276595744681</v>
      </c>
      <c r="DI759" s="599">
        <v>21.276595744680851</v>
      </c>
      <c r="DJ759" s="599">
        <v>10.638297872340425</v>
      </c>
      <c r="DK759" s="599">
        <v>6.3829787234042552</v>
      </c>
      <c r="DL759" s="599">
        <v>4.2553191489361701</v>
      </c>
      <c r="DM759" s="599">
        <v>2.1276595744680851</v>
      </c>
      <c r="DN759" s="599">
        <v>4.2553191489361701</v>
      </c>
      <c r="DO759" s="599">
        <v>0</v>
      </c>
    </row>
    <row r="760" spans="1:119" ht="13.5" customHeight="1" x14ac:dyDescent="0.2">
      <c r="A760"/>
      <c r="B760" s="324"/>
      <c r="C760" s="592"/>
      <c r="D760" s="827"/>
      <c r="E760" s="601" t="s">
        <v>37</v>
      </c>
      <c r="F760" s="599">
        <v>6.2111801242236027</v>
      </c>
      <c r="G760" s="599">
        <v>12.422360248447205</v>
      </c>
      <c r="H760" s="599">
        <v>22.981366459627328</v>
      </c>
      <c r="I760" s="599">
        <v>23.602484472049689</v>
      </c>
      <c r="J760" s="599">
        <v>10.559006211180124</v>
      </c>
      <c r="K760" s="599">
        <v>9.9378881987577632</v>
      </c>
      <c r="L760" s="599">
        <v>7.4534161490683228</v>
      </c>
      <c r="M760" s="599">
        <v>3.7267080745341614</v>
      </c>
      <c r="N760" s="599">
        <v>3.1055900621118013</v>
      </c>
      <c r="O760" s="599">
        <v>0</v>
      </c>
      <c r="P760" s="592"/>
      <c r="Q760" s="827"/>
      <c r="R760" s="597" t="s">
        <v>37</v>
      </c>
      <c r="S760" s="599">
        <v>3.225806451612903</v>
      </c>
      <c r="T760" s="599">
        <v>6.4516129032258061</v>
      </c>
      <c r="U760" s="599">
        <v>24.731182795698924</v>
      </c>
      <c r="V760" s="599">
        <v>23.655913978494624</v>
      </c>
      <c r="W760" s="599">
        <v>8.6021505376344098</v>
      </c>
      <c r="X760" s="599">
        <v>13.978494623655912</v>
      </c>
      <c r="Y760" s="599">
        <v>9.67741935483871</v>
      </c>
      <c r="Z760" s="599">
        <v>6.4516129032258061</v>
      </c>
      <c r="AA760" s="599">
        <v>3.225806451612903</v>
      </c>
      <c r="AB760" s="599">
        <v>0</v>
      </c>
      <c r="AC760" s="592"/>
      <c r="AD760" s="827"/>
      <c r="AE760" s="597" t="s">
        <v>37</v>
      </c>
      <c r="AF760" s="599">
        <v>10.294117647058822</v>
      </c>
      <c r="AG760" s="599">
        <v>20.588235294117645</v>
      </c>
      <c r="AH760" s="599">
        <v>20.588235294117645</v>
      </c>
      <c r="AI760" s="599">
        <v>23.52941176470588</v>
      </c>
      <c r="AJ760" s="599">
        <v>13.23529411764706</v>
      </c>
      <c r="AK760" s="599">
        <v>4.4117647058823533</v>
      </c>
      <c r="AL760" s="599">
        <v>4.4117647058823533</v>
      </c>
      <c r="AM760" s="599">
        <v>0</v>
      </c>
      <c r="AN760" s="599">
        <v>2.9411764705882351</v>
      </c>
      <c r="AO760" s="599">
        <v>0</v>
      </c>
      <c r="AP760" s="591"/>
      <c r="AQ760" s="827"/>
      <c r="AR760" s="597" t="s">
        <v>37</v>
      </c>
      <c r="AS760" s="599">
        <v>11.111111111111111</v>
      </c>
      <c r="AT760" s="599">
        <v>13.888888888888889</v>
      </c>
      <c r="AU760" s="599">
        <v>22.222222222222221</v>
      </c>
      <c r="AV760" s="599">
        <v>22.222222222222221</v>
      </c>
      <c r="AW760" s="599">
        <v>5.5555555555555554</v>
      </c>
      <c r="AX760" s="599">
        <v>8.3333333333333321</v>
      </c>
      <c r="AY760" s="599">
        <v>8.3333333333333321</v>
      </c>
      <c r="AZ760" s="599">
        <v>5.5555555555555554</v>
      </c>
      <c r="BA760" s="599">
        <v>2.7777777777777777</v>
      </c>
      <c r="BB760" s="599">
        <v>0</v>
      </c>
      <c r="BC760" s="592"/>
      <c r="BD760" s="827"/>
      <c r="BE760" s="597" t="s">
        <v>37</v>
      </c>
      <c r="BF760" s="599">
        <v>4.8</v>
      </c>
      <c r="BG760" s="599">
        <v>12</v>
      </c>
      <c r="BH760" s="599">
        <v>23.200000000000003</v>
      </c>
      <c r="BI760" s="599">
        <v>24</v>
      </c>
      <c r="BJ760" s="599">
        <v>12</v>
      </c>
      <c r="BK760" s="599">
        <v>10.4</v>
      </c>
      <c r="BL760" s="599">
        <v>7.1999999999999993</v>
      </c>
      <c r="BM760" s="599">
        <v>3.2</v>
      </c>
      <c r="BN760" s="599">
        <v>3.2</v>
      </c>
      <c r="BO760" s="599">
        <v>0</v>
      </c>
      <c r="BP760"/>
      <c r="BQ760" s="827"/>
      <c r="BR760" s="597" t="s">
        <v>37</v>
      </c>
      <c r="BS760" s="599">
        <v>6.666666666666667</v>
      </c>
      <c r="BT760" s="599">
        <v>6.666666666666667</v>
      </c>
      <c r="BU760" s="599">
        <v>40</v>
      </c>
      <c r="BV760" s="599">
        <v>26.666666666666668</v>
      </c>
      <c r="BW760" s="599">
        <v>0</v>
      </c>
      <c r="BX760" s="599">
        <v>10</v>
      </c>
      <c r="BY760" s="599">
        <v>10</v>
      </c>
      <c r="BZ760" s="599">
        <v>0</v>
      </c>
      <c r="CA760" s="599">
        <v>0</v>
      </c>
      <c r="CB760" s="599">
        <v>0</v>
      </c>
      <c r="CC760" s="592"/>
      <c r="CD760" s="827"/>
      <c r="CE760" s="597" t="s">
        <v>37</v>
      </c>
      <c r="CF760" s="599">
        <v>6.1068702290076331</v>
      </c>
      <c r="CG760" s="599">
        <v>13.740458015267176</v>
      </c>
      <c r="CH760" s="599">
        <v>19.083969465648856</v>
      </c>
      <c r="CI760" s="599">
        <v>22.900763358778626</v>
      </c>
      <c r="CJ760" s="599">
        <v>12.977099236641221</v>
      </c>
      <c r="CK760" s="599">
        <v>9.9236641221374047</v>
      </c>
      <c r="CL760" s="599">
        <v>6.8702290076335881</v>
      </c>
      <c r="CM760" s="599">
        <v>4.5801526717557248</v>
      </c>
      <c r="CN760" s="599">
        <v>3.8167938931297711</v>
      </c>
      <c r="CO760" s="599">
        <v>0</v>
      </c>
      <c r="CP760"/>
      <c r="CQ760" s="827"/>
      <c r="CR760" s="597" t="s">
        <v>37</v>
      </c>
      <c r="CS760" s="599">
        <v>8.5714285714285712</v>
      </c>
      <c r="CT760" s="599">
        <v>14.285714285714285</v>
      </c>
      <c r="CU760" s="599">
        <v>17.142857142857142</v>
      </c>
      <c r="CV760" s="599">
        <v>22.857142857142858</v>
      </c>
      <c r="CW760" s="599">
        <v>2.8571428571428572</v>
      </c>
      <c r="CX760" s="599">
        <v>17.142857142857142</v>
      </c>
      <c r="CY760" s="599">
        <v>8.5714285714285712</v>
      </c>
      <c r="CZ760" s="599">
        <v>5.7142857142857144</v>
      </c>
      <c r="DA760" s="599">
        <v>2.8571428571428572</v>
      </c>
      <c r="DB760" s="599">
        <v>0</v>
      </c>
      <c r="DC760" s="592"/>
      <c r="DD760" s="827"/>
      <c r="DE760" s="597" t="s">
        <v>37</v>
      </c>
      <c r="DF760" s="599">
        <v>5.5555555555555554</v>
      </c>
      <c r="DG760" s="599">
        <v>11.904761904761903</v>
      </c>
      <c r="DH760" s="599">
        <v>24.603174603174601</v>
      </c>
      <c r="DI760" s="599">
        <v>23.809523809523807</v>
      </c>
      <c r="DJ760" s="599">
        <v>12.698412698412698</v>
      </c>
      <c r="DK760" s="599">
        <v>7.9365079365079358</v>
      </c>
      <c r="DL760" s="599">
        <v>7.1428571428571423</v>
      </c>
      <c r="DM760" s="599">
        <v>3.1746031746031744</v>
      </c>
      <c r="DN760" s="599">
        <v>3.1746031746031744</v>
      </c>
      <c r="DO760" s="599">
        <v>0</v>
      </c>
    </row>
    <row r="761" spans="1:119" ht="13.5" customHeight="1" x14ac:dyDescent="0.2">
      <c r="A761"/>
      <c r="B761" s="324"/>
      <c r="C761" s="592"/>
      <c r="D761" s="827"/>
      <c r="E761" s="601" t="s">
        <v>38</v>
      </c>
      <c r="F761" s="599">
        <v>2.3255813953488373</v>
      </c>
      <c r="G761" s="599">
        <v>8.4302325581395348</v>
      </c>
      <c r="H761" s="599">
        <v>9.5930232558139537</v>
      </c>
      <c r="I761" s="599">
        <v>24.127906976744189</v>
      </c>
      <c r="J761" s="599">
        <v>15.11627906976744</v>
      </c>
      <c r="K761" s="599">
        <v>16.279069767441861</v>
      </c>
      <c r="L761" s="599">
        <v>11.918604651162791</v>
      </c>
      <c r="M761" s="599">
        <v>8.720930232558139</v>
      </c>
      <c r="N761" s="599">
        <v>1.7441860465116279</v>
      </c>
      <c r="O761" s="599">
        <v>1.7441860465116279</v>
      </c>
      <c r="P761" s="592"/>
      <c r="Q761" s="827"/>
      <c r="R761" s="597" t="s">
        <v>38</v>
      </c>
      <c r="S761" s="599">
        <v>2.2935779816513762</v>
      </c>
      <c r="T761" s="599">
        <v>6.4220183486238538</v>
      </c>
      <c r="U761" s="599">
        <v>7.3394495412844041</v>
      </c>
      <c r="V761" s="599">
        <v>21.559633027522938</v>
      </c>
      <c r="W761" s="599">
        <v>16.972477064220186</v>
      </c>
      <c r="X761" s="599">
        <v>17.889908256880734</v>
      </c>
      <c r="Y761" s="599">
        <v>13.302752293577983</v>
      </c>
      <c r="Z761" s="599">
        <v>9.6330275229357802</v>
      </c>
      <c r="AA761" s="599">
        <v>1.834862385321101</v>
      </c>
      <c r="AB761" s="599">
        <v>2.7522935779816518</v>
      </c>
      <c r="AC761" s="592"/>
      <c r="AD761" s="827"/>
      <c r="AE761" s="597" t="s">
        <v>38</v>
      </c>
      <c r="AF761" s="599">
        <v>2.3809523809523809</v>
      </c>
      <c r="AG761" s="599">
        <v>11.904761904761903</v>
      </c>
      <c r="AH761" s="599">
        <v>13.492063492063492</v>
      </c>
      <c r="AI761" s="599">
        <v>28.571428571428569</v>
      </c>
      <c r="AJ761" s="599">
        <v>11.904761904761903</v>
      </c>
      <c r="AK761" s="599">
        <v>13.492063492063492</v>
      </c>
      <c r="AL761" s="599">
        <v>9.5238095238095237</v>
      </c>
      <c r="AM761" s="599">
        <v>7.1428571428571423</v>
      </c>
      <c r="AN761" s="599">
        <v>1.5873015873015872</v>
      </c>
      <c r="AO761" s="599">
        <v>0</v>
      </c>
      <c r="AP761" s="591"/>
      <c r="AQ761" s="827"/>
      <c r="AR761" s="597" t="s">
        <v>38</v>
      </c>
      <c r="AS761" s="599">
        <v>1.3333333333333335</v>
      </c>
      <c r="AT761" s="599">
        <v>9.3333333333333339</v>
      </c>
      <c r="AU761" s="599">
        <v>14.666666666666666</v>
      </c>
      <c r="AV761" s="599">
        <v>25.333333333333336</v>
      </c>
      <c r="AW761" s="599">
        <v>13.333333333333334</v>
      </c>
      <c r="AX761" s="599">
        <v>16</v>
      </c>
      <c r="AY761" s="599">
        <v>9.3333333333333339</v>
      </c>
      <c r="AZ761" s="599">
        <v>6.666666666666667</v>
      </c>
      <c r="BA761" s="599">
        <v>2.666666666666667</v>
      </c>
      <c r="BB761" s="599">
        <v>1.3333333333333335</v>
      </c>
      <c r="BC761" s="592"/>
      <c r="BD761" s="827"/>
      <c r="BE761" s="597" t="s">
        <v>38</v>
      </c>
      <c r="BF761" s="599">
        <v>2.6022304832713754</v>
      </c>
      <c r="BG761" s="599">
        <v>8.1784386617100377</v>
      </c>
      <c r="BH761" s="599">
        <v>8.1784386617100377</v>
      </c>
      <c r="BI761" s="599">
        <v>23.791821561338288</v>
      </c>
      <c r="BJ761" s="599">
        <v>15.613382899628252</v>
      </c>
      <c r="BK761" s="599">
        <v>16.356877323420075</v>
      </c>
      <c r="BL761" s="599">
        <v>12.639405204460965</v>
      </c>
      <c r="BM761" s="599">
        <v>9.2936802973977688</v>
      </c>
      <c r="BN761" s="599">
        <v>1.486988847583643</v>
      </c>
      <c r="BO761" s="599">
        <v>1.8587360594795539</v>
      </c>
      <c r="BP761"/>
      <c r="BQ761" s="827"/>
      <c r="BR761" s="597" t="s">
        <v>38</v>
      </c>
      <c r="BS761" s="599">
        <v>2.8571428571428572</v>
      </c>
      <c r="BT761" s="599">
        <v>5.7142857142857144</v>
      </c>
      <c r="BU761" s="599">
        <v>8.5714285714285712</v>
      </c>
      <c r="BV761" s="599">
        <v>25.714285714285712</v>
      </c>
      <c r="BW761" s="599">
        <v>17.142857142857142</v>
      </c>
      <c r="BX761" s="599">
        <v>8.5714285714285712</v>
      </c>
      <c r="BY761" s="599">
        <v>14.285714285714285</v>
      </c>
      <c r="BZ761" s="599">
        <v>17.142857142857142</v>
      </c>
      <c r="CA761" s="599">
        <v>0</v>
      </c>
      <c r="CB761" s="599">
        <v>0</v>
      </c>
      <c r="CC761" s="592"/>
      <c r="CD761" s="827"/>
      <c r="CE761" s="597" t="s">
        <v>38</v>
      </c>
      <c r="CF761" s="599">
        <v>2.2653721682847898</v>
      </c>
      <c r="CG761" s="599">
        <v>8.7378640776699026</v>
      </c>
      <c r="CH761" s="599">
        <v>9.7087378640776691</v>
      </c>
      <c r="CI761" s="599">
        <v>23.948220064724918</v>
      </c>
      <c r="CJ761" s="599">
        <v>14.886731391585762</v>
      </c>
      <c r="CK761" s="599">
        <v>17.15210355987055</v>
      </c>
      <c r="CL761" s="599">
        <v>11.650485436893204</v>
      </c>
      <c r="CM761" s="599">
        <v>7.7669902912621351</v>
      </c>
      <c r="CN761" s="599">
        <v>1.9417475728155338</v>
      </c>
      <c r="CO761" s="599">
        <v>1.9417475728155338</v>
      </c>
      <c r="CP761"/>
      <c r="CQ761" s="827"/>
      <c r="CR761" s="597" t="s">
        <v>38</v>
      </c>
      <c r="CS761" s="599">
        <v>0</v>
      </c>
      <c r="CT761" s="599">
        <v>4.6153846153846159</v>
      </c>
      <c r="CU761" s="599">
        <v>7.6923076923076925</v>
      </c>
      <c r="CV761" s="599">
        <v>21.53846153846154</v>
      </c>
      <c r="CW761" s="599">
        <v>20</v>
      </c>
      <c r="CX761" s="599">
        <v>10.76923076923077</v>
      </c>
      <c r="CY761" s="599">
        <v>20</v>
      </c>
      <c r="CZ761" s="599">
        <v>6.1538461538461542</v>
      </c>
      <c r="DA761" s="599">
        <v>4.6153846153846159</v>
      </c>
      <c r="DB761" s="599">
        <v>4.6153846153846159</v>
      </c>
      <c r="DC761" s="592"/>
      <c r="DD761" s="827"/>
      <c r="DE761" s="597" t="s">
        <v>38</v>
      </c>
      <c r="DF761" s="599">
        <v>2.8673835125448028</v>
      </c>
      <c r="DG761" s="599">
        <v>9.3189964157706093</v>
      </c>
      <c r="DH761" s="599">
        <v>10.035842293906811</v>
      </c>
      <c r="DI761" s="599">
        <v>24.731182795698924</v>
      </c>
      <c r="DJ761" s="599">
        <v>13.978494623655912</v>
      </c>
      <c r="DK761" s="599">
        <v>17.562724014336915</v>
      </c>
      <c r="DL761" s="599">
        <v>10.035842293906811</v>
      </c>
      <c r="DM761" s="599">
        <v>9.3189964157706093</v>
      </c>
      <c r="DN761" s="599">
        <v>1.0752688172043012</v>
      </c>
      <c r="DO761" s="599">
        <v>1.0752688172043012</v>
      </c>
    </row>
    <row r="762" spans="1:119" ht="13.5" customHeight="1" x14ac:dyDescent="0.2">
      <c r="A762"/>
      <c r="B762" s="324"/>
      <c r="C762" s="592"/>
      <c r="D762" s="827"/>
      <c r="E762" s="601" t="s">
        <v>39</v>
      </c>
      <c r="F762" s="599">
        <v>0.86741016109045854</v>
      </c>
      <c r="G762" s="599">
        <v>2.3543990086741013</v>
      </c>
      <c r="H762" s="599">
        <v>5.2044609665427508</v>
      </c>
      <c r="I762" s="599">
        <v>11.152416356877323</v>
      </c>
      <c r="J762" s="599">
        <v>13.506815365551425</v>
      </c>
      <c r="K762" s="599">
        <v>17.596034696406441</v>
      </c>
      <c r="L762" s="599">
        <v>17.843866171003718</v>
      </c>
      <c r="M762" s="599">
        <v>13.135068153655514</v>
      </c>
      <c r="N762" s="599">
        <v>12.887236679058239</v>
      </c>
      <c r="O762" s="599">
        <v>5.4522924411400249</v>
      </c>
      <c r="P762" s="592"/>
      <c r="Q762" s="827"/>
      <c r="R762" s="597" t="s">
        <v>39</v>
      </c>
      <c r="S762" s="599">
        <v>0.6198347107438017</v>
      </c>
      <c r="T762" s="599">
        <v>1.6528925619834711</v>
      </c>
      <c r="U762" s="599">
        <v>3.9256198347107438</v>
      </c>
      <c r="V762" s="599">
        <v>8.4710743801652892</v>
      </c>
      <c r="W762" s="599">
        <v>14.049586776859504</v>
      </c>
      <c r="X762" s="599">
        <v>19.008264462809919</v>
      </c>
      <c r="Y762" s="599">
        <v>19.008264462809919</v>
      </c>
      <c r="Z762" s="599">
        <v>13.636363636363635</v>
      </c>
      <c r="AA762" s="599">
        <v>14.049586776859504</v>
      </c>
      <c r="AB762" s="599">
        <v>5.5785123966942152</v>
      </c>
      <c r="AC762" s="592"/>
      <c r="AD762" s="827"/>
      <c r="AE762" s="597" t="s">
        <v>39</v>
      </c>
      <c r="AF762" s="599">
        <v>1.2383900928792571</v>
      </c>
      <c r="AG762" s="599">
        <v>3.4055727554179565</v>
      </c>
      <c r="AH762" s="599">
        <v>7.1207430340557281</v>
      </c>
      <c r="AI762" s="599">
        <v>15.170278637770899</v>
      </c>
      <c r="AJ762" s="599">
        <v>12.693498452012383</v>
      </c>
      <c r="AK762" s="599">
        <v>15.479876160990713</v>
      </c>
      <c r="AL762" s="599">
        <v>16.099071207430342</v>
      </c>
      <c r="AM762" s="599">
        <v>12.383900928792571</v>
      </c>
      <c r="AN762" s="599">
        <v>11.145510835913312</v>
      </c>
      <c r="AO762" s="599">
        <v>5.2631578947368416</v>
      </c>
      <c r="AP762" s="591"/>
      <c r="AQ762" s="827"/>
      <c r="AR762" s="597" t="s">
        <v>39</v>
      </c>
      <c r="AS762" s="599">
        <v>0.98039215686274506</v>
      </c>
      <c r="AT762" s="599">
        <v>3.9215686274509802</v>
      </c>
      <c r="AU762" s="599">
        <v>6.8627450980392162</v>
      </c>
      <c r="AV762" s="599">
        <v>8.8235294117647065</v>
      </c>
      <c r="AW762" s="599">
        <v>13.725490196078432</v>
      </c>
      <c r="AX762" s="599">
        <v>18.627450980392158</v>
      </c>
      <c r="AY762" s="599">
        <v>17.647058823529413</v>
      </c>
      <c r="AZ762" s="599">
        <v>8.8235294117647065</v>
      </c>
      <c r="BA762" s="599">
        <v>16.666666666666664</v>
      </c>
      <c r="BB762" s="599">
        <v>3.9215686274509802</v>
      </c>
      <c r="BC762" s="592"/>
      <c r="BD762" s="827"/>
      <c r="BE762" s="597" t="s">
        <v>39</v>
      </c>
      <c r="BF762" s="599">
        <v>0.85106382978723405</v>
      </c>
      <c r="BG762" s="599">
        <v>2.1276595744680851</v>
      </c>
      <c r="BH762" s="599">
        <v>4.9645390070921991</v>
      </c>
      <c r="BI762" s="599">
        <v>11.48936170212766</v>
      </c>
      <c r="BJ762" s="599">
        <v>13.475177304964539</v>
      </c>
      <c r="BK762" s="599">
        <v>17.446808510638299</v>
      </c>
      <c r="BL762" s="599">
        <v>17.872340425531917</v>
      </c>
      <c r="BM762" s="599">
        <v>13.75886524822695</v>
      </c>
      <c r="BN762" s="599">
        <v>12.340425531914894</v>
      </c>
      <c r="BO762" s="599">
        <v>5.6737588652482271</v>
      </c>
      <c r="BP762"/>
      <c r="BQ762" s="827"/>
      <c r="BR762" s="597" t="s">
        <v>39</v>
      </c>
      <c r="BS762" s="599">
        <v>1.6666666666666667</v>
      </c>
      <c r="BT762" s="599">
        <v>1.6666666666666667</v>
      </c>
      <c r="BU762" s="599">
        <v>3.3333333333333335</v>
      </c>
      <c r="BV762" s="599">
        <v>10</v>
      </c>
      <c r="BW762" s="599">
        <v>11.666666666666666</v>
      </c>
      <c r="BX762" s="599">
        <v>16.666666666666664</v>
      </c>
      <c r="BY762" s="599">
        <v>13.333333333333334</v>
      </c>
      <c r="BZ762" s="599">
        <v>20</v>
      </c>
      <c r="CA762" s="599">
        <v>16.666666666666664</v>
      </c>
      <c r="CB762" s="599">
        <v>5</v>
      </c>
      <c r="CC762" s="592"/>
      <c r="CD762" s="827"/>
      <c r="CE762" s="597" t="s">
        <v>39</v>
      </c>
      <c r="CF762" s="599">
        <v>0.80321285140562237</v>
      </c>
      <c r="CG762" s="599">
        <v>2.4096385542168677</v>
      </c>
      <c r="CH762" s="599">
        <v>5.3547523427041499</v>
      </c>
      <c r="CI762" s="599">
        <v>11.244979919678714</v>
      </c>
      <c r="CJ762" s="599">
        <v>13.654618473895583</v>
      </c>
      <c r="CK762" s="599">
        <v>17.670682730923694</v>
      </c>
      <c r="CL762" s="599">
        <v>18.206157965194109</v>
      </c>
      <c r="CM762" s="599">
        <v>12.583668005354752</v>
      </c>
      <c r="CN762" s="599">
        <v>12.583668005354752</v>
      </c>
      <c r="CO762" s="599">
        <v>5.4886211512717535</v>
      </c>
      <c r="CP762"/>
      <c r="CQ762" s="827"/>
      <c r="CR762" s="597" t="s">
        <v>39</v>
      </c>
      <c r="CS762" s="599">
        <v>0</v>
      </c>
      <c r="CT762" s="599">
        <v>1.3698630136986301</v>
      </c>
      <c r="CU762" s="599">
        <v>2.7397260273972601</v>
      </c>
      <c r="CV762" s="599">
        <v>10.273972602739725</v>
      </c>
      <c r="CW762" s="599">
        <v>14.383561643835616</v>
      </c>
      <c r="CX762" s="599">
        <v>14.383561643835616</v>
      </c>
      <c r="CY762" s="599">
        <v>18.493150684931507</v>
      </c>
      <c r="CZ762" s="599">
        <v>15.753424657534246</v>
      </c>
      <c r="DA762" s="599">
        <v>15.068493150684931</v>
      </c>
      <c r="DB762" s="599">
        <v>7.5342465753424657</v>
      </c>
      <c r="DC762" s="592"/>
      <c r="DD762" s="827"/>
      <c r="DE762" s="597" t="s">
        <v>39</v>
      </c>
      <c r="DF762" s="599">
        <v>1.059001512859304</v>
      </c>
      <c r="DG762" s="599">
        <v>2.5718608169440245</v>
      </c>
      <c r="DH762" s="599">
        <v>5.7488653555219367</v>
      </c>
      <c r="DI762" s="599">
        <v>11.346444780635402</v>
      </c>
      <c r="DJ762" s="599">
        <v>13.313161875945537</v>
      </c>
      <c r="DK762" s="599">
        <v>18.305597579425115</v>
      </c>
      <c r="DL762" s="599">
        <v>17.700453857791228</v>
      </c>
      <c r="DM762" s="599">
        <v>12.556732223903177</v>
      </c>
      <c r="DN762" s="599">
        <v>12.405446293494705</v>
      </c>
      <c r="DO762" s="599">
        <v>4.9924357034795763</v>
      </c>
    </row>
    <row r="763" spans="1:119" ht="13.5" customHeight="1" x14ac:dyDescent="0.2">
      <c r="A763"/>
      <c r="B763" s="324"/>
      <c r="C763" s="592"/>
      <c r="D763" s="827"/>
      <c r="E763" s="601" t="s">
        <v>40</v>
      </c>
      <c r="F763" s="599">
        <v>0.21085925144965736</v>
      </c>
      <c r="G763" s="599">
        <v>0.36900369003690037</v>
      </c>
      <c r="H763" s="599">
        <v>1.5287295730100159</v>
      </c>
      <c r="I763" s="599">
        <v>4.6389035318924616</v>
      </c>
      <c r="J763" s="599">
        <v>6.378492356352135</v>
      </c>
      <c r="K763" s="599">
        <v>10.859251449657354</v>
      </c>
      <c r="L763" s="599">
        <v>17.448603057459149</v>
      </c>
      <c r="M763" s="599">
        <v>20.611491829204006</v>
      </c>
      <c r="N763" s="599">
        <v>21.560358460727464</v>
      </c>
      <c r="O763" s="599">
        <v>16.39430680021086</v>
      </c>
      <c r="P763" s="592"/>
      <c r="Q763" s="827"/>
      <c r="R763" s="597" t="s">
        <v>40</v>
      </c>
      <c r="S763" s="599">
        <v>9.1575091575091569E-2</v>
      </c>
      <c r="T763" s="599">
        <v>0.18315018315018314</v>
      </c>
      <c r="U763" s="599">
        <v>1.1904761904761905</v>
      </c>
      <c r="V763" s="599">
        <v>4.1208791208791204</v>
      </c>
      <c r="W763" s="599">
        <v>6.3186813186813184</v>
      </c>
      <c r="X763" s="599">
        <v>9.4322344322344325</v>
      </c>
      <c r="Y763" s="599">
        <v>16.941391941391942</v>
      </c>
      <c r="Z763" s="599">
        <v>19.871794871794872</v>
      </c>
      <c r="AA763" s="599">
        <v>23.901098901098901</v>
      </c>
      <c r="AB763" s="599">
        <v>17.948717948717949</v>
      </c>
      <c r="AC763" s="592"/>
      <c r="AD763" s="827"/>
      <c r="AE763" s="597" t="s">
        <v>40</v>
      </c>
      <c r="AF763" s="599">
        <v>0.37267080745341613</v>
      </c>
      <c r="AG763" s="599">
        <v>0.6211180124223602</v>
      </c>
      <c r="AH763" s="599">
        <v>1.9875776397515528</v>
      </c>
      <c r="AI763" s="599">
        <v>5.341614906832298</v>
      </c>
      <c r="AJ763" s="599">
        <v>6.4596273291925463</v>
      </c>
      <c r="AK763" s="599">
        <v>12.795031055900621</v>
      </c>
      <c r="AL763" s="599">
        <v>18.136645962732921</v>
      </c>
      <c r="AM763" s="599">
        <v>21.614906832298136</v>
      </c>
      <c r="AN763" s="599">
        <v>18.385093167701864</v>
      </c>
      <c r="AO763" s="599">
        <v>14.285714285714285</v>
      </c>
      <c r="AP763" s="591"/>
      <c r="AQ763" s="827"/>
      <c r="AR763" s="597" t="s">
        <v>40</v>
      </c>
      <c r="AS763" s="599">
        <v>0</v>
      </c>
      <c r="AT763" s="599">
        <v>0.69930069930069927</v>
      </c>
      <c r="AU763" s="599">
        <v>2.0979020979020979</v>
      </c>
      <c r="AV763" s="599">
        <v>8.3916083916083917</v>
      </c>
      <c r="AW763" s="599">
        <v>9.0909090909090917</v>
      </c>
      <c r="AX763" s="599">
        <v>11.188811188811188</v>
      </c>
      <c r="AY763" s="599">
        <v>18.88111888111888</v>
      </c>
      <c r="AZ763" s="599">
        <v>25.174825174825177</v>
      </c>
      <c r="BA763" s="599">
        <v>16.083916083916083</v>
      </c>
      <c r="BB763" s="599">
        <v>8.3916083916083917</v>
      </c>
      <c r="BC763" s="592"/>
      <c r="BD763" s="827"/>
      <c r="BE763" s="597" t="s">
        <v>40</v>
      </c>
      <c r="BF763" s="599">
        <v>0.22805017103762829</v>
      </c>
      <c r="BG763" s="599">
        <v>0.34207525655644244</v>
      </c>
      <c r="BH763" s="599">
        <v>1.4823261117445838</v>
      </c>
      <c r="BI763" s="599">
        <v>4.3329532497149374</v>
      </c>
      <c r="BJ763" s="599">
        <v>6.1573546180159635</v>
      </c>
      <c r="BK763" s="599">
        <v>10.832383124287343</v>
      </c>
      <c r="BL763" s="599">
        <v>17.33181299885975</v>
      </c>
      <c r="BM763" s="599">
        <v>20.239452679589508</v>
      </c>
      <c r="BN763" s="599">
        <v>22.006841505131128</v>
      </c>
      <c r="BO763" s="599">
        <v>17.046750285062714</v>
      </c>
      <c r="BP763"/>
      <c r="BQ763" s="827"/>
      <c r="BR763" s="597" t="s">
        <v>40</v>
      </c>
      <c r="BS763" s="599">
        <v>0.95238095238095244</v>
      </c>
      <c r="BT763" s="599">
        <v>0.95238095238095244</v>
      </c>
      <c r="BU763" s="599">
        <v>1.9047619047619049</v>
      </c>
      <c r="BV763" s="599">
        <v>5.7142857142857144</v>
      </c>
      <c r="BW763" s="599">
        <v>4.7619047619047619</v>
      </c>
      <c r="BX763" s="599">
        <v>16.19047619047619</v>
      </c>
      <c r="BY763" s="599">
        <v>23.809523809523807</v>
      </c>
      <c r="BZ763" s="599">
        <v>15.238095238095239</v>
      </c>
      <c r="CA763" s="599">
        <v>21.904761904761905</v>
      </c>
      <c r="CB763" s="599">
        <v>8.5714285714285712</v>
      </c>
      <c r="CC763" s="592"/>
      <c r="CD763" s="827"/>
      <c r="CE763" s="597" t="s">
        <v>40</v>
      </c>
      <c r="CF763" s="599">
        <v>0.16741071428571427</v>
      </c>
      <c r="CG763" s="599">
        <v>0.33482142857142855</v>
      </c>
      <c r="CH763" s="599">
        <v>1.5066964285714286</v>
      </c>
      <c r="CI763" s="599">
        <v>4.5758928571428568</v>
      </c>
      <c r="CJ763" s="599">
        <v>6.4732142857142865</v>
      </c>
      <c r="CK763" s="599">
        <v>10.546875</v>
      </c>
      <c r="CL763" s="599">
        <v>17.075892857142858</v>
      </c>
      <c r="CM763" s="599">
        <v>20.926339285714285</v>
      </c>
      <c r="CN763" s="599">
        <v>21.540178571428573</v>
      </c>
      <c r="CO763" s="599">
        <v>16.852678571428573</v>
      </c>
      <c r="CP763"/>
      <c r="CQ763" s="827"/>
      <c r="CR763" s="597" t="s">
        <v>40</v>
      </c>
      <c r="CS763" s="599">
        <v>0</v>
      </c>
      <c r="CT763" s="599">
        <v>0</v>
      </c>
      <c r="CU763" s="599">
        <v>0.98684210526315785</v>
      </c>
      <c r="CV763" s="599">
        <v>3.6184210526315792</v>
      </c>
      <c r="CW763" s="599">
        <v>5.2631578947368416</v>
      </c>
      <c r="CX763" s="599">
        <v>8.8815789473684212</v>
      </c>
      <c r="CY763" s="599">
        <v>14.473684210526317</v>
      </c>
      <c r="CZ763" s="599">
        <v>21.381578947368421</v>
      </c>
      <c r="DA763" s="599">
        <v>25.986842105263158</v>
      </c>
      <c r="DB763" s="599">
        <v>19.407894736842106</v>
      </c>
      <c r="DC763" s="592"/>
      <c r="DD763" s="827"/>
      <c r="DE763" s="597" t="s">
        <v>40</v>
      </c>
      <c r="DF763" s="599">
        <v>0.25109855618330196</v>
      </c>
      <c r="DG763" s="599">
        <v>0.43942247332077838</v>
      </c>
      <c r="DH763" s="599">
        <v>1.6321406151914626</v>
      </c>
      <c r="DI763" s="599">
        <v>4.8336472065285623</v>
      </c>
      <c r="DJ763" s="599">
        <v>6.5913370998116756</v>
      </c>
      <c r="DK763" s="599">
        <v>11.236660389202763</v>
      </c>
      <c r="DL763" s="599">
        <v>18.016321406151913</v>
      </c>
      <c r="DM763" s="599">
        <v>20.464532328939107</v>
      </c>
      <c r="DN763" s="599">
        <v>20.715630885122412</v>
      </c>
      <c r="DO763" s="599">
        <v>15.819209039548024</v>
      </c>
    </row>
    <row r="764" spans="1:119" ht="13.5" customHeight="1" x14ac:dyDescent="0.2">
      <c r="A764"/>
      <c r="B764" s="324"/>
      <c r="C764" s="592"/>
      <c r="D764" s="828"/>
      <c r="E764" s="601" t="s">
        <v>41</v>
      </c>
      <c r="F764" s="599">
        <v>0</v>
      </c>
      <c r="G764" s="599">
        <v>8.2712985938792394E-2</v>
      </c>
      <c r="H764" s="599">
        <v>0.57899090157154676</v>
      </c>
      <c r="I764" s="599">
        <v>1.1579818031430935</v>
      </c>
      <c r="J764" s="599">
        <v>1.3234077750206783</v>
      </c>
      <c r="K764" s="599">
        <v>5.1282051282051277</v>
      </c>
      <c r="L764" s="599">
        <v>8.0231596360628608</v>
      </c>
      <c r="M764" s="599">
        <v>14.888337468982629</v>
      </c>
      <c r="N764" s="599">
        <v>26.881720430107524</v>
      </c>
      <c r="O764" s="599">
        <v>41.935483870967744</v>
      </c>
      <c r="P764" s="592"/>
      <c r="Q764" s="828"/>
      <c r="R764" s="597" t="s">
        <v>41</v>
      </c>
      <c r="S764" s="599">
        <v>0</v>
      </c>
      <c r="T764" s="599">
        <v>0.14306151645207438</v>
      </c>
      <c r="U764" s="599">
        <v>0.42918454935622319</v>
      </c>
      <c r="V764" s="599">
        <v>0.42918454935622319</v>
      </c>
      <c r="W764" s="599">
        <v>1.144492131616595</v>
      </c>
      <c r="X764" s="599">
        <v>4.148783977110158</v>
      </c>
      <c r="Y764" s="599">
        <v>7.1530758226037205</v>
      </c>
      <c r="Z764" s="599">
        <v>14.592274678111588</v>
      </c>
      <c r="AA764" s="599">
        <v>27.753934191702434</v>
      </c>
      <c r="AB764" s="599">
        <v>44.206008583690988</v>
      </c>
      <c r="AC764" s="592"/>
      <c r="AD764" s="828"/>
      <c r="AE764" s="597" t="s">
        <v>41</v>
      </c>
      <c r="AF764" s="599">
        <v>0</v>
      </c>
      <c r="AG764" s="599">
        <v>0</v>
      </c>
      <c r="AH764" s="599">
        <v>0.78431372549019607</v>
      </c>
      <c r="AI764" s="599">
        <v>2.1568627450980391</v>
      </c>
      <c r="AJ764" s="599">
        <v>1.5686274509803921</v>
      </c>
      <c r="AK764" s="599">
        <v>6.4705882352941186</v>
      </c>
      <c r="AL764" s="599">
        <v>9.2156862745098049</v>
      </c>
      <c r="AM764" s="599">
        <v>15.294117647058824</v>
      </c>
      <c r="AN764" s="599">
        <v>25.686274509803919</v>
      </c>
      <c r="AO764" s="599">
        <v>38.82352941176471</v>
      </c>
      <c r="AP764" s="591"/>
      <c r="AQ764" s="828"/>
      <c r="AR764" s="597" t="s">
        <v>41</v>
      </c>
      <c r="AS764" s="599">
        <v>0</v>
      </c>
      <c r="AT764" s="599">
        <v>0</v>
      </c>
      <c r="AU764" s="599">
        <v>0</v>
      </c>
      <c r="AV764" s="599">
        <v>3.0303030303030303</v>
      </c>
      <c r="AW764" s="599">
        <v>1.5151515151515151</v>
      </c>
      <c r="AX764" s="599">
        <v>10.606060606060606</v>
      </c>
      <c r="AY764" s="599">
        <v>6.0606060606060606</v>
      </c>
      <c r="AZ764" s="599">
        <v>19.696969696969695</v>
      </c>
      <c r="BA764" s="599">
        <v>28.787878787878789</v>
      </c>
      <c r="BB764" s="599">
        <v>30.303030303030305</v>
      </c>
      <c r="BC764" s="592"/>
      <c r="BD764" s="828"/>
      <c r="BE764" s="597" t="s">
        <v>41</v>
      </c>
      <c r="BF764" s="599">
        <v>0</v>
      </c>
      <c r="BG764" s="599">
        <v>8.7489063867016631E-2</v>
      </c>
      <c r="BH764" s="599">
        <v>0.61242344706911633</v>
      </c>
      <c r="BI764" s="599">
        <v>1.0498687664041995</v>
      </c>
      <c r="BJ764" s="599">
        <v>1.3123359580052494</v>
      </c>
      <c r="BK764" s="599">
        <v>4.8118985126859144</v>
      </c>
      <c r="BL764" s="599">
        <v>8.1364829396325451</v>
      </c>
      <c r="BM764" s="599">
        <v>14.610673665791776</v>
      </c>
      <c r="BN764" s="599">
        <v>26.771653543307089</v>
      </c>
      <c r="BO764" s="599">
        <v>42.607174103237092</v>
      </c>
      <c r="BP764"/>
      <c r="BQ764" s="828"/>
      <c r="BR764" s="597" t="s">
        <v>41</v>
      </c>
      <c r="BS764" s="599">
        <v>0</v>
      </c>
      <c r="BT764" s="599">
        <v>0</v>
      </c>
      <c r="BU764" s="599">
        <v>0</v>
      </c>
      <c r="BV764" s="599">
        <v>2.2727272727272729</v>
      </c>
      <c r="BW764" s="599">
        <v>0</v>
      </c>
      <c r="BX764" s="599">
        <v>11.363636363636363</v>
      </c>
      <c r="BY764" s="599">
        <v>13.636363636363635</v>
      </c>
      <c r="BZ764" s="599">
        <v>25</v>
      </c>
      <c r="CA764" s="599">
        <v>22.727272727272727</v>
      </c>
      <c r="CB764" s="599">
        <v>25</v>
      </c>
      <c r="CC764" s="592"/>
      <c r="CD764" s="828"/>
      <c r="CE764" s="597" t="s">
        <v>41</v>
      </c>
      <c r="CF764" s="599">
        <v>0</v>
      </c>
      <c r="CG764" s="599">
        <v>8.5836909871244635E-2</v>
      </c>
      <c r="CH764" s="599">
        <v>0.60085836909871249</v>
      </c>
      <c r="CI764" s="599">
        <v>1.1158798283261802</v>
      </c>
      <c r="CJ764" s="599">
        <v>1.3733905579399142</v>
      </c>
      <c r="CK764" s="599">
        <v>4.8927038626609445</v>
      </c>
      <c r="CL764" s="599">
        <v>7.8111587982832615</v>
      </c>
      <c r="CM764" s="599">
        <v>14.506437768240342</v>
      </c>
      <c r="CN764" s="599">
        <v>27.038626609442062</v>
      </c>
      <c r="CO764" s="599">
        <v>42.57510729613734</v>
      </c>
      <c r="CP764"/>
      <c r="CQ764" s="828"/>
      <c r="CR764" s="597" t="s">
        <v>41</v>
      </c>
      <c r="CS764" s="599">
        <v>0</v>
      </c>
      <c r="CT764" s="599">
        <v>0</v>
      </c>
      <c r="CU764" s="599">
        <v>0.48076923076923078</v>
      </c>
      <c r="CV764" s="599">
        <v>0.96153846153846156</v>
      </c>
      <c r="CW764" s="599">
        <v>1.4423076923076923</v>
      </c>
      <c r="CX764" s="599">
        <v>4.3269230769230766</v>
      </c>
      <c r="CY764" s="599">
        <v>6.7307692307692308</v>
      </c>
      <c r="CZ764" s="599">
        <v>10.576923076923077</v>
      </c>
      <c r="DA764" s="599">
        <v>24.03846153846154</v>
      </c>
      <c r="DB764" s="599">
        <v>51.442307692307686</v>
      </c>
      <c r="DC764" s="592"/>
      <c r="DD764" s="828"/>
      <c r="DE764" s="597" t="s">
        <v>41</v>
      </c>
      <c r="DF764" s="599">
        <v>0</v>
      </c>
      <c r="DG764" s="599">
        <v>9.9900099900099903E-2</v>
      </c>
      <c r="DH764" s="599">
        <v>0.59940059940059942</v>
      </c>
      <c r="DI764" s="599">
        <v>1.1988011988011988</v>
      </c>
      <c r="DJ764" s="599">
        <v>1.2987012987012987</v>
      </c>
      <c r="DK764" s="599">
        <v>5.2947052947052944</v>
      </c>
      <c r="DL764" s="599">
        <v>8.2917082917082912</v>
      </c>
      <c r="DM764" s="599">
        <v>15.784215784215785</v>
      </c>
      <c r="DN764" s="599">
        <v>27.472527472527474</v>
      </c>
      <c r="DO764" s="599">
        <v>39.960039960039964</v>
      </c>
    </row>
    <row r="765" spans="1:119" ht="13.5" customHeight="1" x14ac:dyDescent="0.2">
      <c r="A765"/>
      <c r="B765" s="324"/>
      <c r="C765" s="592"/>
      <c r="D765" s="592"/>
      <c r="E765" s="592"/>
      <c r="F765" s="592"/>
      <c r="G765" s="592"/>
      <c r="H765" s="592"/>
      <c r="I765" s="592"/>
      <c r="J765" s="592"/>
      <c r="K765" s="592"/>
      <c r="L765" s="592"/>
      <c r="M765" s="592"/>
      <c r="N765" s="592"/>
      <c r="O765" s="592"/>
      <c r="P765" s="592"/>
      <c r="Q765" s="592"/>
      <c r="R765" s="592"/>
      <c r="S765" s="592"/>
      <c r="T765" s="592"/>
      <c r="U765" s="592"/>
      <c r="V765" s="592"/>
      <c r="W765" s="592"/>
      <c r="X765" s="592"/>
      <c r="Y765" s="592"/>
      <c r="Z765" s="592"/>
      <c r="AA765" s="592"/>
      <c r="AB765" s="592"/>
      <c r="AC765" s="592"/>
      <c r="AD765" s="592"/>
      <c r="AE765" s="592"/>
      <c r="AF765" s="592"/>
      <c r="AG765" s="592"/>
      <c r="AH765" s="592"/>
      <c r="AI765" s="592"/>
      <c r="AJ765" s="592"/>
      <c r="AK765" s="592"/>
      <c r="AL765" s="592"/>
      <c r="AM765" s="592"/>
      <c r="AN765" s="592"/>
      <c r="AO765" s="592"/>
      <c r="AP765"/>
      <c r="AQ765" s="592"/>
      <c r="AR765" s="592"/>
      <c r="AS765" s="592"/>
      <c r="AT765" s="592"/>
      <c r="AU765" s="592"/>
      <c r="AV765" s="592"/>
      <c r="AW765" s="592"/>
      <c r="AX765" s="592"/>
      <c r="AY765" s="592"/>
      <c r="AZ765" s="592"/>
      <c r="BA765" s="592"/>
      <c r="BB765" s="592"/>
      <c r="BC765" s="592"/>
      <c r="BD765" s="592"/>
      <c r="BE765" s="592"/>
      <c r="BF765" s="592"/>
      <c r="BG765" s="592"/>
      <c r="BH765" s="592"/>
      <c r="BI765" s="592"/>
      <c r="BJ765" s="592"/>
      <c r="BK765" s="592"/>
      <c r="BL765" s="592"/>
      <c r="BM765" s="592"/>
      <c r="BN765" s="592"/>
      <c r="BO765" s="592"/>
      <c r="BP765"/>
      <c r="BQ765" s="592"/>
      <c r="BR765" s="592"/>
      <c r="BS765" s="592"/>
      <c r="BT765" s="592"/>
      <c r="BU765" s="592"/>
      <c r="BV765" s="592"/>
      <c r="BW765" s="592"/>
      <c r="BX765" s="592"/>
      <c r="BY765" s="592"/>
      <c r="BZ765" s="592"/>
      <c r="CA765" s="592"/>
      <c r="CB765" s="592"/>
      <c r="CC765" s="592"/>
      <c r="CD765" s="592"/>
      <c r="CE765" s="592"/>
      <c r="CF765" s="592"/>
      <c r="CG765" s="592"/>
      <c r="CH765" s="592"/>
      <c r="CI765" s="592"/>
      <c r="CJ765" s="592"/>
      <c r="CK765" s="592"/>
      <c r="CL765" s="592"/>
      <c r="CM765" s="592"/>
      <c r="CN765" s="592"/>
      <c r="CO765" s="592"/>
      <c r="CP765"/>
      <c r="CQ765" s="592"/>
      <c r="CR765" s="592"/>
      <c r="CS765" s="592"/>
      <c r="CT765" s="592"/>
      <c r="CU765" s="592"/>
      <c r="CV765" s="592"/>
      <c r="CW765" s="592"/>
      <c r="CX765" s="592"/>
      <c r="CY765" s="592"/>
      <c r="CZ765" s="592"/>
      <c r="DA765" s="592"/>
      <c r="DB765" s="592"/>
      <c r="DC765" s="592"/>
      <c r="DD765" s="592"/>
      <c r="DE765" s="592"/>
      <c r="DF765" s="592"/>
      <c r="DG765" s="592"/>
      <c r="DH765" s="592"/>
      <c r="DI765" s="592"/>
      <c r="DJ765" s="592"/>
      <c r="DK765" s="592"/>
      <c r="DL765" s="592"/>
      <c r="DM765" s="592"/>
      <c r="DN765" s="592"/>
      <c r="DO765" s="592"/>
    </row>
    <row r="766" spans="1:119" ht="13.5" customHeight="1" x14ac:dyDescent="0.2">
      <c r="A766"/>
      <c r="B766" s="324"/>
      <c r="C766" s="592"/>
      <c r="D766" s="592"/>
      <c r="E766" s="592"/>
      <c r="F766" s="592"/>
      <c r="G766" s="592"/>
      <c r="H766" s="592"/>
      <c r="I766" s="592"/>
      <c r="J766" s="592"/>
      <c r="K766" s="592"/>
      <c r="L766" s="592"/>
      <c r="M766" s="592"/>
      <c r="N766" s="592"/>
      <c r="O766" s="592"/>
      <c r="P766" s="592"/>
      <c r="Q766" s="592"/>
      <c r="R766" s="592"/>
      <c r="S766" s="592"/>
      <c r="T766" s="592"/>
      <c r="U766" s="592"/>
      <c r="V766" s="592"/>
      <c r="W766" s="592"/>
      <c r="X766" s="592"/>
      <c r="Y766" s="592"/>
      <c r="Z766" s="592"/>
      <c r="AA766" s="592"/>
      <c r="AB766" s="592"/>
      <c r="AC766" s="592"/>
      <c r="AD766" s="592"/>
      <c r="AE766" s="592"/>
      <c r="AF766" s="592"/>
      <c r="AG766" s="592"/>
      <c r="AH766" s="592"/>
      <c r="AI766" s="592"/>
      <c r="AJ766" s="592"/>
      <c r="AK766" s="592"/>
      <c r="AL766" s="592"/>
      <c r="AM766" s="592"/>
      <c r="AN766" s="592"/>
      <c r="AO766" s="592"/>
      <c r="AP766"/>
      <c r="AQ766" s="592"/>
      <c r="AR766" s="592"/>
      <c r="AS766" s="592"/>
      <c r="AT766" s="592"/>
      <c r="AU766" s="592"/>
      <c r="AV766" s="592"/>
      <c r="AW766" s="592"/>
      <c r="AX766" s="592"/>
      <c r="AY766" s="592"/>
      <c r="AZ766" s="592"/>
      <c r="BA766" s="592"/>
      <c r="BB766" s="592"/>
      <c r="BC766" s="592"/>
      <c r="BD766" s="592"/>
      <c r="BE766" s="592"/>
      <c r="BF766" s="592"/>
      <c r="BG766" s="592"/>
      <c r="BH766" s="592"/>
      <c r="BI766" s="592"/>
      <c r="BJ766" s="592"/>
      <c r="BK766" s="592"/>
      <c r="BL766" s="592"/>
      <c r="BM766" s="592"/>
      <c r="BN766" s="592"/>
      <c r="BO766" s="592"/>
      <c r="BP766"/>
      <c r="BQ766" s="592"/>
      <c r="BR766" s="592"/>
      <c r="BS766" s="592"/>
      <c r="BT766" s="592"/>
      <c r="BU766" s="592"/>
      <c r="BV766" s="592"/>
      <c r="BW766" s="592"/>
      <c r="BX766" s="592"/>
      <c r="BY766" s="592"/>
      <c r="BZ766" s="592"/>
      <c r="CA766" s="592"/>
      <c r="CB766" s="592"/>
      <c r="CC766" s="592"/>
      <c r="CD766" s="592"/>
      <c r="CE766" s="592"/>
      <c r="CF766" s="592"/>
      <c r="CG766" s="592"/>
      <c r="CH766" s="592"/>
      <c r="CI766" s="592"/>
      <c r="CJ766" s="592"/>
      <c r="CK766" s="592"/>
      <c r="CL766" s="592"/>
      <c r="CM766" s="592"/>
      <c r="CN766" s="592"/>
      <c r="CO766" s="592"/>
      <c r="CP766"/>
      <c r="CQ766" s="592"/>
      <c r="CR766" s="592"/>
      <c r="CS766" s="592"/>
      <c r="CT766" s="592"/>
      <c r="CU766" s="592"/>
      <c r="CV766" s="592"/>
      <c r="CW766" s="592"/>
      <c r="CX766" s="592"/>
      <c r="CY766" s="592"/>
      <c r="CZ766" s="592"/>
      <c r="DA766" s="592"/>
      <c r="DB766" s="592"/>
      <c r="DC766" s="592"/>
      <c r="DD766" s="592"/>
      <c r="DE766" s="592"/>
      <c r="DF766" s="592"/>
      <c r="DG766" s="592"/>
      <c r="DH766" s="592"/>
      <c r="DI766" s="592"/>
      <c r="DJ766" s="592"/>
      <c r="DK766" s="592"/>
      <c r="DL766" s="592"/>
      <c r="DM766" s="592"/>
      <c r="DN766" s="592"/>
      <c r="DO766" s="592"/>
    </row>
    <row r="767" spans="1:119" ht="13.5" customHeight="1" x14ac:dyDescent="0.3">
      <c r="A767"/>
      <c r="B767" s="324"/>
      <c r="C767" s="592"/>
      <c r="D767" s="829" t="s">
        <v>245</v>
      </c>
      <c r="E767" s="829"/>
      <c r="F767" s="595"/>
      <c r="G767" s="595"/>
      <c r="H767" s="595"/>
      <c r="I767" s="595"/>
      <c r="J767" s="595"/>
      <c r="K767" s="595"/>
      <c r="L767" s="595"/>
      <c r="M767" s="595"/>
      <c r="N767" s="595"/>
      <c r="O767" s="604"/>
      <c r="P767" s="604"/>
      <c r="Q767" s="829" t="s">
        <v>245</v>
      </c>
      <c r="R767" s="829"/>
      <c r="S767" s="595"/>
      <c r="T767" s="595"/>
      <c r="U767" s="595"/>
      <c r="V767" s="595"/>
      <c r="W767" s="595"/>
      <c r="X767" s="595"/>
      <c r="Y767" s="595"/>
      <c r="Z767" s="595"/>
      <c r="AA767" s="595"/>
      <c r="AB767" s="604"/>
      <c r="AC767" s="604"/>
      <c r="AD767" s="829" t="s">
        <v>245</v>
      </c>
      <c r="AE767" s="829"/>
      <c r="AF767" s="595"/>
      <c r="AG767" s="595"/>
      <c r="AH767" s="595"/>
      <c r="AI767" s="595"/>
      <c r="AJ767" s="595"/>
      <c r="AK767" s="595"/>
      <c r="AL767" s="595"/>
      <c r="AM767" s="595"/>
      <c r="AN767" s="595"/>
      <c r="AO767" s="592"/>
      <c r="AP767"/>
      <c r="AQ767" s="829" t="s">
        <v>245</v>
      </c>
      <c r="AR767" s="829"/>
      <c r="AS767" s="595"/>
      <c r="AT767" s="595"/>
      <c r="AU767" s="595"/>
      <c r="AV767" s="595"/>
      <c r="AW767" s="595"/>
      <c r="AX767" s="595"/>
      <c r="AY767" s="595"/>
      <c r="AZ767" s="595"/>
      <c r="BA767" s="595"/>
      <c r="BB767" s="592"/>
      <c r="BC767" s="592"/>
      <c r="BD767" s="829" t="s">
        <v>245</v>
      </c>
      <c r="BE767" s="829"/>
      <c r="BF767" s="595"/>
      <c r="BG767" s="595"/>
      <c r="BH767" s="595"/>
      <c r="BI767" s="595"/>
      <c r="BJ767" s="595"/>
      <c r="BK767" s="595"/>
      <c r="BL767" s="595"/>
      <c r="BM767" s="595"/>
      <c r="BN767" s="595"/>
      <c r="BO767" s="592"/>
      <c r="BP767"/>
      <c r="BQ767" s="829" t="s">
        <v>245</v>
      </c>
      <c r="BR767" s="829"/>
      <c r="BS767" s="595"/>
      <c r="BT767" s="595"/>
      <c r="BU767" s="595"/>
      <c r="BV767" s="595"/>
      <c r="BW767" s="595"/>
      <c r="BX767" s="595"/>
      <c r="BY767" s="595"/>
      <c r="BZ767" s="595"/>
      <c r="CA767" s="595"/>
      <c r="CB767" s="592"/>
      <c r="CC767" s="592"/>
      <c r="CD767" s="829" t="s">
        <v>245</v>
      </c>
      <c r="CE767" s="829"/>
      <c r="CF767" s="595"/>
      <c r="CG767" s="595"/>
      <c r="CH767" s="595"/>
      <c r="CI767" s="595"/>
      <c r="CJ767" s="595"/>
      <c r="CK767" s="595"/>
      <c r="CL767" s="595"/>
      <c r="CM767" s="595"/>
      <c r="CN767" s="595"/>
      <c r="CO767" s="592"/>
      <c r="CP767"/>
      <c r="CQ767" s="829" t="s">
        <v>245</v>
      </c>
      <c r="CR767" s="829"/>
      <c r="CS767" s="595"/>
      <c r="CT767" s="595"/>
      <c r="CU767" s="595"/>
      <c r="CV767" s="595"/>
      <c r="CW767" s="595"/>
      <c r="CX767" s="595"/>
      <c r="CY767" s="595"/>
      <c r="CZ767" s="595"/>
      <c r="DA767" s="595"/>
      <c r="DB767" s="592"/>
      <c r="DC767" s="592"/>
      <c r="DD767" s="829" t="s">
        <v>245</v>
      </c>
      <c r="DE767" s="829"/>
      <c r="DF767" s="595"/>
      <c r="DG767" s="595"/>
      <c r="DH767" s="595"/>
      <c r="DI767" s="595"/>
      <c r="DJ767" s="595"/>
      <c r="DK767" s="595"/>
      <c r="DL767" s="595"/>
      <c r="DM767" s="595"/>
      <c r="DN767" s="595"/>
      <c r="DO767" s="592"/>
    </row>
    <row r="768" spans="1:119" ht="13.5" customHeight="1" x14ac:dyDescent="0.2">
      <c r="A768"/>
      <c r="B768" s="324"/>
      <c r="C768" s="592"/>
      <c r="D768" s="829"/>
      <c r="E768" s="829"/>
      <c r="F768" s="832" t="s">
        <v>171</v>
      </c>
      <c r="G768" s="833"/>
      <c r="H768" s="833"/>
      <c r="I768" s="833"/>
      <c r="J768" s="833"/>
      <c r="K768" s="833"/>
      <c r="L768" s="833"/>
      <c r="M768" s="833"/>
      <c r="N768" s="834"/>
      <c r="O768" s="604"/>
      <c r="P768" s="604"/>
      <c r="Q768" s="829"/>
      <c r="R768" s="829"/>
      <c r="S768" s="832" t="s">
        <v>171</v>
      </c>
      <c r="T768" s="833"/>
      <c r="U768" s="833"/>
      <c r="V768" s="833"/>
      <c r="W768" s="833"/>
      <c r="X768" s="833"/>
      <c r="Y768" s="833"/>
      <c r="Z768" s="833"/>
      <c r="AA768" s="834"/>
      <c r="AB768" s="604"/>
      <c r="AC768" s="604"/>
      <c r="AD768" s="829"/>
      <c r="AE768" s="829"/>
      <c r="AF768" s="832" t="s">
        <v>171</v>
      </c>
      <c r="AG768" s="833"/>
      <c r="AH768" s="833"/>
      <c r="AI768" s="833"/>
      <c r="AJ768" s="833"/>
      <c r="AK768" s="833"/>
      <c r="AL768" s="833"/>
      <c r="AM768" s="833"/>
      <c r="AN768" s="834"/>
      <c r="AO768" s="592"/>
      <c r="AP768"/>
      <c r="AQ768" s="829"/>
      <c r="AR768" s="829"/>
      <c r="AS768" s="832" t="s">
        <v>171</v>
      </c>
      <c r="AT768" s="833"/>
      <c r="AU768" s="833"/>
      <c r="AV768" s="833"/>
      <c r="AW768" s="833"/>
      <c r="AX768" s="833"/>
      <c r="AY768" s="833"/>
      <c r="AZ768" s="833"/>
      <c r="BA768" s="834"/>
      <c r="BB768" s="592"/>
      <c r="BC768" s="592"/>
      <c r="BD768" s="829"/>
      <c r="BE768" s="829"/>
      <c r="BF768" s="832" t="s">
        <v>171</v>
      </c>
      <c r="BG768" s="833"/>
      <c r="BH768" s="833"/>
      <c r="BI768" s="833"/>
      <c r="BJ768" s="833"/>
      <c r="BK768" s="833"/>
      <c r="BL768" s="833"/>
      <c r="BM768" s="833"/>
      <c r="BN768" s="834"/>
      <c r="BO768" s="592"/>
      <c r="BP768"/>
      <c r="BQ768" s="829"/>
      <c r="BR768" s="829"/>
      <c r="BS768" s="832" t="s">
        <v>171</v>
      </c>
      <c r="BT768" s="833"/>
      <c r="BU768" s="833"/>
      <c r="BV768" s="833"/>
      <c r="BW768" s="833"/>
      <c r="BX768" s="833"/>
      <c r="BY768" s="833"/>
      <c r="BZ768" s="833"/>
      <c r="CA768" s="834"/>
      <c r="CB768" s="592"/>
      <c r="CC768" s="592"/>
      <c r="CD768" s="829"/>
      <c r="CE768" s="829"/>
      <c r="CF768" s="832" t="s">
        <v>171</v>
      </c>
      <c r="CG768" s="833"/>
      <c r="CH768" s="833"/>
      <c r="CI768" s="833"/>
      <c r="CJ768" s="833"/>
      <c r="CK768" s="833"/>
      <c r="CL768" s="833"/>
      <c r="CM768" s="833"/>
      <c r="CN768" s="834"/>
      <c r="CO768" s="592"/>
      <c r="CP768"/>
      <c r="CQ768" s="829"/>
      <c r="CR768" s="829"/>
      <c r="CS768" s="832" t="s">
        <v>171</v>
      </c>
      <c r="CT768" s="833"/>
      <c r="CU768" s="833"/>
      <c r="CV768" s="833"/>
      <c r="CW768" s="833"/>
      <c r="CX768" s="833"/>
      <c r="CY768" s="833"/>
      <c r="CZ768" s="833"/>
      <c r="DA768" s="834"/>
      <c r="DB768" s="592"/>
      <c r="DC768" s="592"/>
      <c r="DD768" s="829"/>
      <c r="DE768" s="829"/>
      <c r="DF768" s="832" t="s">
        <v>171</v>
      </c>
      <c r="DG768" s="833"/>
      <c r="DH768" s="833"/>
      <c r="DI768" s="833"/>
      <c r="DJ768" s="833"/>
      <c r="DK768" s="833"/>
      <c r="DL768" s="833"/>
      <c r="DM768" s="833"/>
      <c r="DN768" s="834"/>
      <c r="DO768" s="592"/>
    </row>
    <row r="769" spans="1:119" ht="13.5" customHeight="1" x14ac:dyDescent="0.2">
      <c r="A769"/>
      <c r="B769" s="324"/>
      <c r="C769" s="592"/>
      <c r="D769" s="830"/>
      <c r="E769" s="830"/>
      <c r="F769" s="605" t="s">
        <v>16</v>
      </c>
      <c r="G769" s="605" t="s">
        <v>15</v>
      </c>
      <c r="H769" s="605" t="s">
        <v>14</v>
      </c>
      <c r="I769" s="605" t="s">
        <v>12</v>
      </c>
      <c r="J769" s="605" t="s">
        <v>10</v>
      </c>
      <c r="K769" s="605" t="s">
        <v>8</v>
      </c>
      <c r="L769" s="605" t="s">
        <v>6</v>
      </c>
      <c r="M769" s="605" t="s">
        <v>5</v>
      </c>
      <c r="N769" s="605" t="s">
        <v>141</v>
      </c>
      <c r="O769" s="604"/>
      <c r="P769" s="604"/>
      <c r="Q769" s="830"/>
      <c r="R769" s="830"/>
      <c r="S769" s="605" t="s">
        <v>16</v>
      </c>
      <c r="T769" s="605" t="s">
        <v>15</v>
      </c>
      <c r="U769" s="605" t="s">
        <v>14</v>
      </c>
      <c r="V769" s="605" t="s">
        <v>12</v>
      </c>
      <c r="W769" s="605" t="s">
        <v>10</v>
      </c>
      <c r="X769" s="605" t="s">
        <v>8</v>
      </c>
      <c r="Y769" s="605" t="s">
        <v>6</v>
      </c>
      <c r="Z769" s="605" t="s">
        <v>5</v>
      </c>
      <c r="AA769" s="605" t="s">
        <v>141</v>
      </c>
      <c r="AB769" s="604"/>
      <c r="AC769" s="604"/>
      <c r="AD769" s="830"/>
      <c r="AE769" s="830"/>
      <c r="AF769" s="605" t="s">
        <v>16</v>
      </c>
      <c r="AG769" s="605" t="s">
        <v>15</v>
      </c>
      <c r="AH769" s="605" t="s">
        <v>14</v>
      </c>
      <c r="AI769" s="605" t="s">
        <v>12</v>
      </c>
      <c r="AJ769" s="605" t="s">
        <v>10</v>
      </c>
      <c r="AK769" s="605" t="s">
        <v>8</v>
      </c>
      <c r="AL769" s="605" t="s">
        <v>6</v>
      </c>
      <c r="AM769" s="605" t="s">
        <v>5</v>
      </c>
      <c r="AN769" s="605" t="s">
        <v>141</v>
      </c>
      <c r="AO769" s="592"/>
      <c r="AP769"/>
      <c r="AQ769" s="830"/>
      <c r="AR769" s="830"/>
      <c r="AS769" s="605" t="s">
        <v>16</v>
      </c>
      <c r="AT769" s="605" t="s">
        <v>15</v>
      </c>
      <c r="AU769" s="605" t="s">
        <v>14</v>
      </c>
      <c r="AV769" s="605" t="s">
        <v>12</v>
      </c>
      <c r="AW769" s="605" t="s">
        <v>10</v>
      </c>
      <c r="AX769" s="605" t="s">
        <v>8</v>
      </c>
      <c r="AY769" s="605" t="s">
        <v>6</v>
      </c>
      <c r="AZ769" s="605" t="s">
        <v>5</v>
      </c>
      <c r="BA769" s="605" t="s">
        <v>141</v>
      </c>
      <c r="BB769" s="592"/>
      <c r="BC769" s="592"/>
      <c r="BD769" s="830"/>
      <c r="BE769" s="830"/>
      <c r="BF769" s="605" t="s">
        <v>16</v>
      </c>
      <c r="BG769" s="605" t="s">
        <v>15</v>
      </c>
      <c r="BH769" s="605" t="s">
        <v>14</v>
      </c>
      <c r="BI769" s="605" t="s">
        <v>12</v>
      </c>
      <c r="BJ769" s="605" t="s">
        <v>10</v>
      </c>
      <c r="BK769" s="605" t="s">
        <v>8</v>
      </c>
      <c r="BL769" s="605" t="s">
        <v>6</v>
      </c>
      <c r="BM769" s="605" t="s">
        <v>5</v>
      </c>
      <c r="BN769" s="605" t="s">
        <v>141</v>
      </c>
      <c r="BO769" s="592"/>
      <c r="BP769"/>
      <c r="BQ769" s="830"/>
      <c r="BR769" s="830"/>
      <c r="BS769" s="605" t="s">
        <v>16</v>
      </c>
      <c r="BT769" s="605" t="s">
        <v>15</v>
      </c>
      <c r="BU769" s="605" t="s">
        <v>14</v>
      </c>
      <c r="BV769" s="605" t="s">
        <v>12</v>
      </c>
      <c r="BW769" s="605" t="s">
        <v>10</v>
      </c>
      <c r="BX769" s="605" t="s">
        <v>8</v>
      </c>
      <c r="BY769" s="605" t="s">
        <v>6</v>
      </c>
      <c r="BZ769" s="605" t="s">
        <v>5</v>
      </c>
      <c r="CA769" s="605" t="s">
        <v>141</v>
      </c>
      <c r="CB769" s="592"/>
      <c r="CC769" s="592"/>
      <c r="CD769" s="830"/>
      <c r="CE769" s="830"/>
      <c r="CF769" s="605" t="s">
        <v>16</v>
      </c>
      <c r="CG769" s="605" t="s">
        <v>15</v>
      </c>
      <c r="CH769" s="605" t="s">
        <v>14</v>
      </c>
      <c r="CI769" s="605" t="s">
        <v>12</v>
      </c>
      <c r="CJ769" s="605" t="s">
        <v>10</v>
      </c>
      <c r="CK769" s="605" t="s">
        <v>8</v>
      </c>
      <c r="CL769" s="605" t="s">
        <v>6</v>
      </c>
      <c r="CM769" s="605" t="s">
        <v>5</v>
      </c>
      <c r="CN769" s="605" t="s">
        <v>141</v>
      </c>
      <c r="CO769" s="592"/>
      <c r="CP769"/>
      <c r="CQ769" s="830"/>
      <c r="CR769" s="830"/>
      <c r="CS769" s="605" t="s">
        <v>16</v>
      </c>
      <c r="CT769" s="605" t="s">
        <v>15</v>
      </c>
      <c r="CU769" s="605" t="s">
        <v>14</v>
      </c>
      <c r="CV769" s="605" t="s">
        <v>12</v>
      </c>
      <c r="CW769" s="605" t="s">
        <v>10</v>
      </c>
      <c r="CX769" s="605" t="s">
        <v>8</v>
      </c>
      <c r="CY769" s="605" t="s">
        <v>6</v>
      </c>
      <c r="CZ769" s="605" t="s">
        <v>5</v>
      </c>
      <c r="DA769" s="605" t="s">
        <v>141</v>
      </c>
      <c r="DB769" s="592"/>
      <c r="DC769" s="592"/>
      <c r="DD769" s="830"/>
      <c r="DE769" s="830"/>
      <c r="DF769" s="605" t="s">
        <v>16</v>
      </c>
      <c r="DG769" s="605" t="s">
        <v>15</v>
      </c>
      <c r="DH769" s="605" t="s">
        <v>14</v>
      </c>
      <c r="DI769" s="605" t="s">
        <v>12</v>
      </c>
      <c r="DJ769" s="605" t="s">
        <v>10</v>
      </c>
      <c r="DK769" s="605" t="s">
        <v>8</v>
      </c>
      <c r="DL769" s="605" t="s">
        <v>6</v>
      </c>
      <c r="DM769" s="605" t="s">
        <v>5</v>
      </c>
      <c r="DN769" s="605" t="s">
        <v>141</v>
      </c>
      <c r="DO769" s="592"/>
    </row>
    <row r="770" spans="1:119" ht="13.5" customHeight="1" x14ac:dyDescent="0.2">
      <c r="A770"/>
      <c r="B770" s="838" t="s">
        <v>313</v>
      </c>
      <c r="C770" s="592"/>
      <c r="D770" s="826" t="s">
        <v>173</v>
      </c>
      <c r="E770" s="597" t="s">
        <v>92</v>
      </c>
      <c r="F770" s="599">
        <v>0</v>
      </c>
      <c r="G770" s="599">
        <v>0</v>
      </c>
      <c r="H770" s="599">
        <v>0</v>
      </c>
      <c r="I770" s="599">
        <v>0</v>
      </c>
      <c r="J770" s="599">
        <v>0</v>
      </c>
      <c r="K770" s="599">
        <v>0</v>
      </c>
      <c r="L770" s="599">
        <v>0</v>
      </c>
      <c r="M770" s="599">
        <v>0</v>
      </c>
      <c r="N770" s="599">
        <v>0</v>
      </c>
      <c r="O770" s="604"/>
      <c r="P770" s="604"/>
      <c r="Q770" s="826" t="s">
        <v>173</v>
      </c>
      <c r="R770" s="597" t="s">
        <v>92</v>
      </c>
      <c r="S770" s="599">
        <v>0</v>
      </c>
      <c r="T770" s="599">
        <v>0</v>
      </c>
      <c r="U770" s="599">
        <v>0</v>
      </c>
      <c r="V770" s="599">
        <v>0</v>
      </c>
      <c r="W770" s="599">
        <v>0</v>
      </c>
      <c r="X770" s="599">
        <v>0</v>
      </c>
      <c r="Y770" s="599">
        <v>0</v>
      </c>
      <c r="Z770" s="599">
        <v>0</v>
      </c>
      <c r="AA770" s="599">
        <v>0</v>
      </c>
      <c r="AB770" s="604"/>
      <c r="AC770" s="604"/>
      <c r="AD770" s="826" t="s">
        <v>173</v>
      </c>
      <c r="AE770" s="597" t="s">
        <v>92</v>
      </c>
      <c r="AF770" s="599">
        <v>0</v>
      </c>
      <c r="AG770" s="599">
        <v>0</v>
      </c>
      <c r="AH770" s="599">
        <v>0</v>
      </c>
      <c r="AI770" s="599">
        <v>0</v>
      </c>
      <c r="AJ770" s="599">
        <v>0</v>
      </c>
      <c r="AK770" s="599">
        <v>0</v>
      </c>
      <c r="AL770" s="599">
        <v>0</v>
      </c>
      <c r="AM770" s="599">
        <v>0</v>
      </c>
      <c r="AN770" s="599">
        <v>0</v>
      </c>
      <c r="AO770" s="592"/>
      <c r="AP770"/>
      <c r="AQ770" s="826" t="s">
        <v>173</v>
      </c>
      <c r="AR770" s="597" t="s">
        <v>92</v>
      </c>
      <c r="AS770" s="599">
        <v>0</v>
      </c>
      <c r="AT770" s="599">
        <v>0</v>
      </c>
      <c r="AU770" s="599">
        <v>0</v>
      </c>
      <c r="AV770" s="599">
        <v>0</v>
      </c>
      <c r="AW770" s="599">
        <v>0</v>
      </c>
      <c r="AX770" s="599">
        <v>0</v>
      </c>
      <c r="AY770" s="599">
        <v>0</v>
      </c>
      <c r="AZ770" s="599">
        <v>0</v>
      </c>
      <c r="BA770" s="599">
        <v>0</v>
      </c>
      <c r="BB770" s="592"/>
      <c r="BC770" s="592"/>
      <c r="BD770" s="826" t="s">
        <v>173</v>
      </c>
      <c r="BE770" s="597" t="s">
        <v>92</v>
      </c>
      <c r="BF770" s="599">
        <v>0</v>
      </c>
      <c r="BG770" s="599">
        <v>0</v>
      </c>
      <c r="BH770" s="599">
        <v>0</v>
      </c>
      <c r="BI770" s="599">
        <v>0</v>
      </c>
      <c r="BJ770" s="599">
        <v>0</v>
      </c>
      <c r="BK770" s="599">
        <v>0</v>
      </c>
      <c r="BL770" s="599">
        <v>0</v>
      </c>
      <c r="BM770" s="599">
        <v>0</v>
      </c>
      <c r="BN770" s="599">
        <v>0</v>
      </c>
      <c r="BO770" s="592"/>
      <c r="BP770"/>
      <c r="BQ770" s="826" t="s">
        <v>173</v>
      </c>
      <c r="BR770" s="597" t="s">
        <v>92</v>
      </c>
      <c r="BS770" s="599">
        <v>0</v>
      </c>
      <c r="BT770" s="599">
        <v>0</v>
      </c>
      <c r="BU770" s="599">
        <v>0</v>
      </c>
      <c r="BV770" s="599">
        <v>0</v>
      </c>
      <c r="BW770" s="599">
        <v>0</v>
      </c>
      <c r="BX770" s="599">
        <v>0</v>
      </c>
      <c r="BY770" s="599">
        <v>0</v>
      </c>
      <c r="BZ770" s="599">
        <v>0</v>
      </c>
      <c r="CA770" s="599">
        <v>0</v>
      </c>
      <c r="CB770" s="592"/>
      <c r="CC770" s="592"/>
      <c r="CD770" s="826" t="s">
        <v>173</v>
      </c>
      <c r="CE770" s="597" t="s">
        <v>92</v>
      </c>
      <c r="CF770" s="599">
        <v>0</v>
      </c>
      <c r="CG770" s="599">
        <v>0</v>
      </c>
      <c r="CH770" s="599">
        <v>0</v>
      </c>
      <c r="CI770" s="599">
        <v>0</v>
      </c>
      <c r="CJ770" s="599">
        <v>0</v>
      </c>
      <c r="CK770" s="599">
        <v>0</v>
      </c>
      <c r="CL770" s="599">
        <v>0</v>
      </c>
      <c r="CM770" s="599">
        <v>0</v>
      </c>
      <c r="CN770" s="599">
        <v>0</v>
      </c>
      <c r="CO770" s="592"/>
      <c r="CP770"/>
      <c r="CQ770" s="826" t="s">
        <v>173</v>
      </c>
      <c r="CR770" s="597" t="s">
        <v>92</v>
      </c>
      <c r="CS770" s="599">
        <v>0</v>
      </c>
      <c r="CT770" s="599">
        <v>0</v>
      </c>
      <c r="CU770" s="599">
        <v>0</v>
      </c>
      <c r="CV770" s="599">
        <v>0</v>
      </c>
      <c r="CW770" s="599">
        <v>0</v>
      </c>
      <c r="CX770" s="599">
        <v>0</v>
      </c>
      <c r="CY770" s="599">
        <v>0</v>
      </c>
      <c r="CZ770" s="599">
        <v>0</v>
      </c>
      <c r="DA770" s="599">
        <v>0</v>
      </c>
      <c r="DB770" s="592"/>
      <c r="DC770" s="592"/>
      <c r="DD770" s="826" t="s">
        <v>173</v>
      </c>
      <c r="DE770" s="597" t="s">
        <v>92</v>
      </c>
      <c r="DF770" s="599">
        <v>0</v>
      </c>
      <c r="DG770" s="599">
        <v>0</v>
      </c>
      <c r="DH770" s="599">
        <v>0</v>
      </c>
      <c r="DI770" s="599">
        <v>0</v>
      </c>
      <c r="DJ770" s="599">
        <v>0</v>
      </c>
      <c r="DK770" s="599">
        <v>0</v>
      </c>
      <c r="DL770" s="599">
        <v>0</v>
      </c>
      <c r="DM770" s="599">
        <v>0</v>
      </c>
      <c r="DN770" s="599">
        <v>0</v>
      </c>
      <c r="DO770" s="592"/>
    </row>
    <row r="771" spans="1:119" ht="13.5" customHeight="1" x14ac:dyDescent="0.2">
      <c r="A771"/>
      <c r="B771" s="838"/>
      <c r="C771" s="592"/>
      <c r="D771" s="827"/>
      <c r="E771" s="597">
        <v>1</v>
      </c>
      <c r="F771" s="599">
        <v>0</v>
      </c>
      <c r="G771" s="599">
        <v>0</v>
      </c>
      <c r="H771" s="599">
        <v>0</v>
      </c>
      <c r="I771" s="599">
        <v>0</v>
      </c>
      <c r="J771" s="599">
        <v>0</v>
      </c>
      <c r="K771" s="599">
        <v>0</v>
      </c>
      <c r="L771" s="599">
        <v>0</v>
      </c>
      <c r="M771" s="599">
        <v>0</v>
      </c>
      <c r="N771" s="599">
        <v>0</v>
      </c>
      <c r="O771" s="604"/>
      <c r="P771" s="604"/>
      <c r="Q771" s="827"/>
      <c r="R771" s="597">
        <v>1</v>
      </c>
      <c r="S771" s="599">
        <v>0</v>
      </c>
      <c r="T771" s="599">
        <v>0</v>
      </c>
      <c r="U771" s="599">
        <v>0</v>
      </c>
      <c r="V771" s="599">
        <v>0</v>
      </c>
      <c r="W771" s="599">
        <v>0</v>
      </c>
      <c r="X771" s="599">
        <v>0</v>
      </c>
      <c r="Y771" s="599">
        <v>0</v>
      </c>
      <c r="Z771" s="599">
        <v>0</v>
      </c>
      <c r="AA771" s="599">
        <v>0</v>
      </c>
      <c r="AB771" s="604"/>
      <c r="AC771" s="604"/>
      <c r="AD771" s="827"/>
      <c r="AE771" s="597">
        <v>1</v>
      </c>
      <c r="AF771" s="599">
        <v>0</v>
      </c>
      <c r="AG771" s="599">
        <v>0</v>
      </c>
      <c r="AH771" s="599">
        <v>0</v>
      </c>
      <c r="AI771" s="599">
        <v>0</v>
      </c>
      <c r="AJ771" s="599">
        <v>0</v>
      </c>
      <c r="AK771" s="599">
        <v>0</v>
      </c>
      <c r="AL771" s="599">
        <v>0</v>
      </c>
      <c r="AM771" s="599">
        <v>0</v>
      </c>
      <c r="AN771" s="599">
        <v>0</v>
      </c>
      <c r="AO771" s="592"/>
      <c r="AP771"/>
      <c r="AQ771" s="827"/>
      <c r="AR771" s="597">
        <v>1</v>
      </c>
      <c r="AS771" s="599">
        <v>0</v>
      </c>
      <c r="AT771" s="599">
        <v>0</v>
      </c>
      <c r="AU771" s="599">
        <v>0</v>
      </c>
      <c r="AV771" s="599">
        <v>0</v>
      </c>
      <c r="AW771" s="599">
        <v>0</v>
      </c>
      <c r="AX771" s="599">
        <v>0</v>
      </c>
      <c r="AY771" s="599">
        <v>0</v>
      </c>
      <c r="AZ771" s="599">
        <v>0</v>
      </c>
      <c r="BA771" s="599">
        <v>0</v>
      </c>
      <c r="BB771" s="592"/>
      <c r="BC771" s="592"/>
      <c r="BD771" s="827"/>
      <c r="BE771" s="597">
        <v>1</v>
      </c>
      <c r="BF771" s="599">
        <v>0</v>
      </c>
      <c r="BG771" s="599">
        <v>0</v>
      </c>
      <c r="BH771" s="599">
        <v>0</v>
      </c>
      <c r="BI771" s="599">
        <v>0</v>
      </c>
      <c r="BJ771" s="599">
        <v>0</v>
      </c>
      <c r="BK771" s="599">
        <v>0</v>
      </c>
      <c r="BL771" s="599">
        <v>0</v>
      </c>
      <c r="BM771" s="599">
        <v>0</v>
      </c>
      <c r="BN771" s="599">
        <v>0</v>
      </c>
      <c r="BO771" s="592"/>
      <c r="BP771"/>
      <c r="BQ771" s="827"/>
      <c r="BR771" s="597">
        <v>1</v>
      </c>
      <c r="BS771" s="599">
        <v>0</v>
      </c>
      <c r="BT771" s="599">
        <v>0</v>
      </c>
      <c r="BU771" s="599">
        <v>0</v>
      </c>
      <c r="BV771" s="599">
        <v>0</v>
      </c>
      <c r="BW771" s="599">
        <v>0</v>
      </c>
      <c r="BX771" s="599">
        <v>0</v>
      </c>
      <c r="BY771" s="599">
        <v>0</v>
      </c>
      <c r="BZ771" s="599">
        <v>0</v>
      </c>
      <c r="CA771" s="599">
        <v>0</v>
      </c>
      <c r="CB771" s="592"/>
      <c r="CC771" s="592"/>
      <c r="CD771" s="827"/>
      <c r="CE771" s="597">
        <v>1</v>
      </c>
      <c r="CF771" s="599">
        <v>0</v>
      </c>
      <c r="CG771" s="599">
        <v>0</v>
      </c>
      <c r="CH771" s="599">
        <v>0</v>
      </c>
      <c r="CI771" s="599">
        <v>0</v>
      </c>
      <c r="CJ771" s="599">
        <v>0</v>
      </c>
      <c r="CK771" s="599">
        <v>0</v>
      </c>
      <c r="CL771" s="599">
        <v>0</v>
      </c>
      <c r="CM771" s="599">
        <v>0</v>
      </c>
      <c r="CN771" s="599">
        <v>0</v>
      </c>
      <c r="CO771" s="592"/>
      <c r="CP771"/>
      <c r="CQ771" s="827"/>
      <c r="CR771" s="597">
        <v>1</v>
      </c>
      <c r="CS771" s="599">
        <v>0</v>
      </c>
      <c r="CT771" s="599">
        <v>0</v>
      </c>
      <c r="CU771" s="599">
        <v>0</v>
      </c>
      <c r="CV771" s="599">
        <v>0</v>
      </c>
      <c r="CW771" s="599">
        <v>0</v>
      </c>
      <c r="CX771" s="599">
        <v>0</v>
      </c>
      <c r="CY771" s="599">
        <v>0</v>
      </c>
      <c r="CZ771" s="599">
        <v>0</v>
      </c>
      <c r="DA771" s="599">
        <v>0</v>
      </c>
      <c r="DB771" s="592"/>
      <c r="DC771" s="592"/>
      <c r="DD771" s="827"/>
      <c r="DE771" s="597">
        <v>1</v>
      </c>
      <c r="DF771" s="599">
        <v>0</v>
      </c>
      <c r="DG771" s="599">
        <v>0</v>
      </c>
      <c r="DH771" s="599">
        <v>0</v>
      </c>
      <c r="DI771" s="599">
        <v>0</v>
      </c>
      <c r="DJ771" s="599">
        <v>0</v>
      </c>
      <c r="DK771" s="599">
        <v>0</v>
      </c>
      <c r="DL771" s="599">
        <v>0</v>
      </c>
      <c r="DM771" s="599">
        <v>0</v>
      </c>
      <c r="DN771" s="599">
        <v>0</v>
      </c>
      <c r="DO771" s="592"/>
    </row>
    <row r="772" spans="1:119" ht="13.5" customHeight="1" x14ac:dyDescent="0.2">
      <c r="A772"/>
      <c r="B772" s="838"/>
      <c r="C772" s="592"/>
      <c r="D772" s="827"/>
      <c r="E772" s="597" t="s">
        <v>45</v>
      </c>
      <c r="F772" s="599">
        <v>0</v>
      </c>
      <c r="G772" s="599">
        <v>0</v>
      </c>
      <c r="H772" s="599">
        <v>0</v>
      </c>
      <c r="I772" s="599">
        <v>0</v>
      </c>
      <c r="J772" s="599">
        <v>0</v>
      </c>
      <c r="K772" s="599">
        <v>0</v>
      </c>
      <c r="L772" s="599">
        <v>0</v>
      </c>
      <c r="M772" s="599">
        <v>0</v>
      </c>
      <c r="N772" s="599">
        <v>0</v>
      </c>
      <c r="O772" s="604"/>
      <c r="P772" s="604"/>
      <c r="Q772" s="827"/>
      <c r="R772" s="597" t="s">
        <v>45</v>
      </c>
      <c r="S772" s="599">
        <v>0</v>
      </c>
      <c r="T772" s="599">
        <v>0</v>
      </c>
      <c r="U772" s="599">
        <v>0</v>
      </c>
      <c r="V772" s="599">
        <v>0</v>
      </c>
      <c r="W772" s="599">
        <v>0</v>
      </c>
      <c r="X772" s="599">
        <v>0</v>
      </c>
      <c r="Y772" s="599">
        <v>0</v>
      </c>
      <c r="Z772" s="599">
        <v>0</v>
      </c>
      <c r="AA772" s="599">
        <v>0</v>
      </c>
      <c r="AB772" s="604"/>
      <c r="AC772" s="604"/>
      <c r="AD772" s="827"/>
      <c r="AE772" s="597" t="s">
        <v>45</v>
      </c>
      <c r="AF772" s="599">
        <v>0</v>
      </c>
      <c r="AG772" s="599">
        <v>0</v>
      </c>
      <c r="AH772" s="599">
        <v>0</v>
      </c>
      <c r="AI772" s="599">
        <v>0</v>
      </c>
      <c r="AJ772" s="599">
        <v>0</v>
      </c>
      <c r="AK772" s="599">
        <v>0</v>
      </c>
      <c r="AL772" s="599">
        <v>0</v>
      </c>
      <c r="AM772" s="599">
        <v>0</v>
      </c>
      <c r="AN772" s="599">
        <v>0</v>
      </c>
      <c r="AO772" s="592"/>
      <c r="AP772"/>
      <c r="AQ772" s="827"/>
      <c r="AR772" s="597" t="s">
        <v>45</v>
      </c>
      <c r="AS772" s="599">
        <v>0</v>
      </c>
      <c r="AT772" s="599">
        <v>0</v>
      </c>
      <c r="AU772" s="599">
        <v>0</v>
      </c>
      <c r="AV772" s="599">
        <v>0</v>
      </c>
      <c r="AW772" s="599">
        <v>0</v>
      </c>
      <c r="AX772" s="599">
        <v>0</v>
      </c>
      <c r="AY772" s="599">
        <v>0</v>
      </c>
      <c r="AZ772" s="599">
        <v>0</v>
      </c>
      <c r="BA772" s="599">
        <v>0</v>
      </c>
      <c r="BB772" s="592"/>
      <c r="BC772" s="592"/>
      <c r="BD772" s="827"/>
      <c r="BE772" s="597" t="s">
        <v>45</v>
      </c>
      <c r="BF772" s="599">
        <v>0</v>
      </c>
      <c r="BG772" s="599">
        <v>0</v>
      </c>
      <c r="BH772" s="599">
        <v>0</v>
      </c>
      <c r="BI772" s="599">
        <v>0</v>
      </c>
      <c r="BJ772" s="599">
        <v>0</v>
      </c>
      <c r="BK772" s="599">
        <v>0</v>
      </c>
      <c r="BL772" s="599">
        <v>0</v>
      </c>
      <c r="BM772" s="599">
        <v>0</v>
      </c>
      <c r="BN772" s="599">
        <v>0</v>
      </c>
      <c r="BO772" s="592"/>
      <c r="BP772"/>
      <c r="BQ772" s="827"/>
      <c r="BR772" s="597" t="s">
        <v>45</v>
      </c>
      <c r="BS772" s="599">
        <v>0</v>
      </c>
      <c r="BT772" s="599">
        <v>0</v>
      </c>
      <c r="BU772" s="599">
        <v>0</v>
      </c>
      <c r="BV772" s="599">
        <v>0</v>
      </c>
      <c r="BW772" s="599">
        <v>0</v>
      </c>
      <c r="BX772" s="599">
        <v>0</v>
      </c>
      <c r="BY772" s="599">
        <v>0</v>
      </c>
      <c r="BZ772" s="599">
        <v>0</v>
      </c>
      <c r="CA772" s="599">
        <v>0</v>
      </c>
      <c r="CB772" s="592"/>
      <c r="CC772" s="592"/>
      <c r="CD772" s="827"/>
      <c r="CE772" s="597" t="s">
        <v>45</v>
      </c>
      <c r="CF772" s="599">
        <v>0</v>
      </c>
      <c r="CG772" s="599">
        <v>0</v>
      </c>
      <c r="CH772" s="599">
        <v>0</v>
      </c>
      <c r="CI772" s="599">
        <v>0</v>
      </c>
      <c r="CJ772" s="599">
        <v>0</v>
      </c>
      <c r="CK772" s="599">
        <v>0</v>
      </c>
      <c r="CL772" s="599">
        <v>0</v>
      </c>
      <c r="CM772" s="599">
        <v>0</v>
      </c>
      <c r="CN772" s="599">
        <v>0</v>
      </c>
      <c r="CO772" s="592"/>
      <c r="CP772"/>
      <c r="CQ772" s="827"/>
      <c r="CR772" s="597" t="s">
        <v>45</v>
      </c>
      <c r="CS772" s="599">
        <v>0</v>
      </c>
      <c r="CT772" s="599">
        <v>0</v>
      </c>
      <c r="CU772" s="599">
        <v>0</v>
      </c>
      <c r="CV772" s="599">
        <v>0</v>
      </c>
      <c r="CW772" s="599">
        <v>0</v>
      </c>
      <c r="CX772" s="599">
        <v>0</v>
      </c>
      <c r="CY772" s="599">
        <v>0</v>
      </c>
      <c r="CZ772" s="599">
        <v>0</v>
      </c>
      <c r="DA772" s="599">
        <v>0</v>
      </c>
      <c r="DB772" s="592"/>
      <c r="DC772" s="592"/>
      <c r="DD772" s="827"/>
      <c r="DE772" s="597" t="s">
        <v>45</v>
      </c>
      <c r="DF772" s="599">
        <v>0</v>
      </c>
      <c r="DG772" s="599">
        <v>0</v>
      </c>
      <c r="DH772" s="599">
        <v>0</v>
      </c>
      <c r="DI772" s="599">
        <v>0</v>
      </c>
      <c r="DJ772" s="599">
        <v>0</v>
      </c>
      <c r="DK772" s="599">
        <v>0</v>
      </c>
      <c r="DL772" s="599">
        <v>0</v>
      </c>
      <c r="DM772" s="599">
        <v>0</v>
      </c>
      <c r="DN772" s="599">
        <v>0</v>
      </c>
      <c r="DO772" s="592"/>
    </row>
    <row r="773" spans="1:119" ht="13.5" customHeight="1" x14ac:dyDescent="0.2">
      <c r="A773"/>
      <c r="B773" s="838"/>
      <c r="C773" s="592"/>
      <c r="D773" s="827"/>
      <c r="E773" s="597" t="s">
        <v>33</v>
      </c>
      <c r="F773" s="599">
        <v>1</v>
      </c>
      <c r="G773" s="599">
        <v>0</v>
      </c>
      <c r="H773" s="599">
        <v>1</v>
      </c>
      <c r="I773" s="599">
        <v>0</v>
      </c>
      <c r="J773" s="599">
        <v>0</v>
      </c>
      <c r="K773" s="599">
        <v>0</v>
      </c>
      <c r="L773" s="599">
        <v>0</v>
      </c>
      <c r="M773" s="599">
        <v>0</v>
      </c>
      <c r="N773" s="599">
        <v>0</v>
      </c>
      <c r="O773" s="604"/>
      <c r="P773" s="604"/>
      <c r="Q773" s="827"/>
      <c r="R773" s="597" t="s">
        <v>33</v>
      </c>
      <c r="S773" s="599">
        <v>1</v>
      </c>
      <c r="T773" s="599">
        <v>0</v>
      </c>
      <c r="U773" s="599">
        <v>1</v>
      </c>
      <c r="V773" s="599">
        <v>0</v>
      </c>
      <c r="W773" s="599">
        <v>0</v>
      </c>
      <c r="X773" s="599">
        <v>0</v>
      </c>
      <c r="Y773" s="599">
        <v>0</v>
      </c>
      <c r="Z773" s="599">
        <v>0</v>
      </c>
      <c r="AA773" s="599">
        <v>0</v>
      </c>
      <c r="AB773" s="604"/>
      <c r="AC773" s="604"/>
      <c r="AD773" s="827"/>
      <c r="AE773" s="597" t="s">
        <v>33</v>
      </c>
      <c r="AF773" s="599">
        <v>0</v>
      </c>
      <c r="AG773" s="599">
        <v>0</v>
      </c>
      <c r="AH773" s="599">
        <v>0</v>
      </c>
      <c r="AI773" s="599">
        <v>0</v>
      </c>
      <c r="AJ773" s="599">
        <v>0</v>
      </c>
      <c r="AK773" s="599">
        <v>0</v>
      </c>
      <c r="AL773" s="599">
        <v>0</v>
      </c>
      <c r="AM773" s="599">
        <v>0</v>
      </c>
      <c r="AN773" s="599">
        <v>0</v>
      </c>
      <c r="AO773" s="592"/>
      <c r="AP773"/>
      <c r="AQ773" s="827"/>
      <c r="AR773" s="597" t="s">
        <v>33</v>
      </c>
      <c r="AS773" s="599">
        <v>0</v>
      </c>
      <c r="AT773" s="599">
        <v>0</v>
      </c>
      <c r="AU773" s="599">
        <v>0</v>
      </c>
      <c r="AV773" s="599">
        <v>0</v>
      </c>
      <c r="AW773" s="599">
        <v>0</v>
      </c>
      <c r="AX773" s="599">
        <v>0</v>
      </c>
      <c r="AY773" s="599">
        <v>0</v>
      </c>
      <c r="AZ773" s="599">
        <v>0</v>
      </c>
      <c r="BA773" s="599">
        <v>0</v>
      </c>
      <c r="BB773" s="592"/>
      <c r="BC773" s="592"/>
      <c r="BD773" s="827"/>
      <c r="BE773" s="597" t="s">
        <v>33</v>
      </c>
      <c r="BF773" s="599">
        <v>1</v>
      </c>
      <c r="BG773" s="599">
        <v>0</v>
      </c>
      <c r="BH773" s="599">
        <v>1</v>
      </c>
      <c r="BI773" s="599">
        <v>0</v>
      </c>
      <c r="BJ773" s="599">
        <v>0</v>
      </c>
      <c r="BK773" s="599">
        <v>0</v>
      </c>
      <c r="BL773" s="599">
        <v>0</v>
      </c>
      <c r="BM773" s="599">
        <v>0</v>
      </c>
      <c r="BN773" s="599">
        <v>0</v>
      </c>
      <c r="BO773" s="592"/>
      <c r="BP773"/>
      <c r="BQ773" s="827"/>
      <c r="BR773" s="597" t="s">
        <v>33</v>
      </c>
      <c r="BS773" s="599">
        <v>1</v>
      </c>
      <c r="BT773" s="599">
        <v>0</v>
      </c>
      <c r="BU773" s="599">
        <v>0</v>
      </c>
      <c r="BV773" s="599">
        <v>0</v>
      </c>
      <c r="BW773" s="599">
        <v>0</v>
      </c>
      <c r="BX773" s="599">
        <v>0</v>
      </c>
      <c r="BY773" s="599">
        <v>0</v>
      </c>
      <c r="BZ773" s="599">
        <v>0</v>
      </c>
      <c r="CA773" s="599">
        <v>0</v>
      </c>
      <c r="CB773" s="592"/>
      <c r="CC773" s="592"/>
      <c r="CD773" s="827"/>
      <c r="CE773" s="597" t="s">
        <v>33</v>
      </c>
      <c r="CF773" s="599">
        <v>0</v>
      </c>
      <c r="CG773" s="599">
        <v>0</v>
      </c>
      <c r="CH773" s="599">
        <v>1</v>
      </c>
      <c r="CI773" s="599">
        <v>0</v>
      </c>
      <c r="CJ773" s="599">
        <v>0</v>
      </c>
      <c r="CK773" s="599">
        <v>0</v>
      </c>
      <c r="CL773" s="599">
        <v>0</v>
      </c>
      <c r="CM773" s="599">
        <v>0</v>
      </c>
      <c r="CN773" s="599">
        <v>0</v>
      </c>
      <c r="CO773" s="592"/>
      <c r="CP773"/>
      <c r="CQ773" s="827"/>
      <c r="CR773" s="597" t="s">
        <v>33</v>
      </c>
      <c r="CS773" s="599">
        <v>0</v>
      </c>
      <c r="CT773" s="599">
        <v>0</v>
      </c>
      <c r="CU773" s="599">
        <v>0</v>
      </c>
      <c r="CV773" s="599">
        <v>0</v>
      </c>
      <c r="CW773" s="599">
        <v>0</v>
      </c>
      <c r="CX773" s="599">
        <v>0</v>
      </c>
      <c r="CY773" s="599">
        <v>0</v>
      </c>
      <c r="CZ773" s="599">
        <v>0</v>
      </c>
      <c r="DA773" s="599">
        <v>0</v>
      </c>
      <c r="DB773" s="592"/>
      <c r="DC773" s="592"/>
      <c r="DD773" s="827"/>
      <c r="DE773" s="597" t="s">
        <v>33</v>
      </c>
      <c r="DF773" s="599">
        <v>1</v>
      </c>
      <c r="DG773" s="599">
        <v>0</v>
      </c>
      <c r="DH773" s="599">
        <v>1</v>
      </c>
      <c r="DI773" s="599">
        <v>0</v>
      </c>
      <c r="DJ773" s="599">
        <v>0</v>
      </c>
      <c r="DK773" s="599">
        <v>0</v>
      </c>
      <c r="DL773" s="599">
        <v>0</v>
      </c>
      <c r="DM773" s="599">
        <v>0</v>
      </c>
      <c r="DN773" s="599">
        <v>0</v>
      </c>
      <c r="DO773" s="592"/>
    </row>
    <row r="774" spans="1:119" ht="13.5" customHeight="1" x14ac:dyDescent="0.2">
      <c r="A774"/>
      <c r="B774" s="838"/>
      <c r="C774" s="592"/>
      <c r="D774" s="827"/>
      <c r="E774" s="597" t="s">
        <v>34</v>
      </c>
      <c r="F774" s="599">
        <v>0</v>
      </c>
      <c r="G774" s="599">
        <v>0</v>
      </c>
      <c r="H774" s="599">
        <v>0</v>
      </c>
      <c r="I774" s="599">
        <v>1</v>
      </c>
      <c r="J774" s="599">
        <v>0</v>
      </c>
      <c r="K774" s="599">
        <v>0</v>
      </c>
      <c r="L774" s="599">
        <v>0</v>
      </c>
      <c r="M774" s="599">
        <v>0</v>
      </c>
      <c r="N774" s="599">
        <v>0</v>
      </c>
      <c r="O774" s="604"/>
      <c r="P774" s="604"/>
      <c r="Q774" s="827"/>
      <c r="R774" s="597" t="s">
        <v>34</v>
      </c>
      <c r="S774" s="599">
        <v>0</v>
      </c>
      <c r="T774" s="599">
        <v>0</v>
      </c>
      <c r="U774" s="599">
        <v>0</v>
      </c>
      <c r="V774" s="599">
        <v>1</v>
      </c>
      <c r="W774" s="599">
        <v>0</v>
      </c>
      <c r="X774" s="599">
        <v>0</v>
      </c>
      <c r="Y774" s="599">
        <v>0</v>
      </c>
      <c r="Z774" s="599">
        <v>0</v>
      </c>
      <c r="AA774" s="599">
        <v>0</v>
      </c>
      <c r="AB774" s="604"/>
      <c r="AC774" s="604"/>
      <c r="AD774" s="827"/>
      <c r="AE774" s="597" t="s">
        <v>34</v>
      </c>
      <c r="AF774" s="599">
        <v>0</v>
      </c>
      <c r="AG774" s="599">
        <v>0</v>
      </c>
      <c r="AH774" s="599">
        <v>0</v>
      </c>
      <c r="AI774" s="599">
        <v>0</v>
      </c>
      <c r="AJ774" s="599">
        <v>0</v>
      </c>
      <c r="AK774" s="599">
        <v>0</v>
      </c>
      <c r="AL774" s="599">
        <v>0</v>
      </c>
      <c r="AM774" s="599">
        <v>0</v>
      </c>
      <c r="AN774" s="599">
        <v>0</v>
      </c>
      <c r="AO774" s="592"/>
      <c r="AP774"/>
      <c r="AQ774" s="827"/>
      <c r="AR774" s="597" t="s">
        <v>34</v>
      </c>
      <c r="AS774" s="599">
        <v>0</v>
      </c>
      <c r="AT774" s="599">
        <v>0</v>
      </c>
      <c r="AU774" s="599">
        <v>0</v>
      </c>
      <c r="AV774" s="599">
        <v>0</v>
      </c>
      <c r="AW774" s="599">
        <v>0</v>
      </c>
      <c r="AX774" s="599">
        <v>0</v>
      </c>
      <c r="AY774" s="599">
        <v>0</v>
      </c>
      <c r="AZ774" s="599">
        <v>0</v>
      </c>
      <c r="BA774" s="599">
        <v>0</v>
      </c>
      <c r="BB774" s="592"/>
      <c r="BC774" s="592"/>
      <c r="BD774" s="827"/>
      <c r="BE774" s="597" t="s">
        <v>34</v>
      </c>
      <c r="BF774" s="599">
        <v>0</v>
      </c>
      <c r="BG774" s="599">
        <v>0</v>
      </c>
      <c r="BH774" s="599">
        <v>0</v>
      </c>
      <c r="BI774" s="599">
        <v>1</v>
      </c>
      <c r="BJ774" s="599">
        <v>0</v>
      </c>
      <c r="BK774" s="599">
        <v>0</v>
      </c>
      <c r="BL774" s="599">
        <v>0</v>
      </c>
      <c r="BM774" s="599">
        <v>0</v>
      </c>
      <c r="BN774" s="599">
        <v>0</v>
      </c>
      <c r="BO774" s="592"/>
      <c r="BP774"/>
      <c r="BQ774" s="827"/>
      <c r="BR774" s="597" t="s">
        <v>34</v>
      </c>
      <c r="BS774" s="599">
        <v>0</v>
      </c>
      <c r="BT774" s="599">
        <v>0</v>
      </c>
      <c r="BU774" s="599">
        <v>0</v>
      </c>
      <c r="BV774" s="599">
        <v>0</v>
      </c>
      <c r="BW774" s="599">
        <v>0</v>
      </c>
      <c r="BX774" s="599">
        <v>0</v>
      </c>
      <c r="BY774" s="599">
        <v>0</v>
      </c>
      <c r="BZ774" s="599">
        <v>0</v>
      </c>
      <c r="CA774" s="599">
        <v>0</v>
      </c>
      <c r="CB774" s="592"/>
      <c r="CC774" s="592"/>
      <c r="CD774" s="827"/>
      <c r="CE774" s="597" t="s">
        <v>34</v>
      </c>
      <c r="CF774" s="599">
        <v>0</v>
      </c>
      <c r="CG774" s="599">
        <v>0</v>
      </c>
      <c r="CH774" s="599">
        <v>0</v>
      </c>
      <c r="CI774" s="599">
        <v>1</v>
      </c>
      <c r="CJ774" s="599">
        <v>0</v>
      </c>
      <c r="CK774" s="599">
        <v>0</v>
      </c>
      <c r="CL774" s="599">
        <v>0</v>
      </c>
      <c r="CM774" s="599">
        <v>0</v>
      </c>
      <c r="CN774" s="599">
        <v>0</v>
      </c>
      <c r="CO774" s="592"/>
      <c r="CP774"/>
      <c r="CQ774" s="827"/>
      <c r="CR774" s="597" t="s">
        <v>34</v>
      </c>
      <c r="CS774" s="599">
        <v>0</v>
      </c>
      <c r="CT774" s="599">
        <v>0</v>
      </c>
      <c r="CU774" s="599">
        <v>0</v>
      </c>
      <c r="CV774" s="599">
        <v>1</v>
      </c>
      <c r="CW774" s="599">
        <v>0</v>
      </c>
      <c r="CX774" s="599">
        <v>0</v>
      </c>
      <c r="CY774" s="599">
        <v>0</v>
      </c>
      <c r="CZ774" s="599">
        <v>0</v>
      </c>
      <c r="DA774" s="599">
        <v>0</v>
      </c>
      <c r="DB774" s="592"/>
      <c r="DC774" s="592"/>
      <c r="DD774" s="827"/>
      <c r="DE774" s="597" t="s">
        <v>34</v>
      </c>
      <c r="DF774" s="599">
        <v>0</v>
      </c>
      <c r="DG774" s="599">
        <v>0</v>
      </c>
      <c r="DH774" s="599">
        <v>0</v>
      </c>
      <c r="DI774" s="599">
        <v>0</v>
      </c>
      <c r="DJ774" s="599">
        <v>0</v>
      </c>
      <c r="DK774" s="599">
        <v>0</v>
      </c>
      <c r="DL774" s="599">
        <v>0</v>
      </c>
      <c r="DM774" s="599">
        <v>0</v>
      </c>
      <c r="DN774" s="599">
        <v>0</v>
      </c>
      <c r="DO774" s="592"/>
    </row>
    <row r="775" spans="1:119" ht="13.5" customHeight="1" x14ac:dyDescent="0.2">
      <c r="A775"/>
      <c r="B775" s="838"/>
      <c r="C775" s="592"/>
      <c r="D775" s="827"/>
      <c r="E775" s="597" t="s">
        <v>35</v>
      </c>
      <c r="F775" s="599">
        <v>1</v>
      </c>
      <c r="G775" s="599">
        <v>1</v>
      </c>
      <c r="H775" s="599">
        <v>0</v>
      </c>
      <c r="I775" s="599">
        <v>0</v>
      </c>
      <c r="J775" s="599">
        <v>0</v>
      </c>
      <c r="K775" s="599">
        <v>1</v>
      </c>
      <c r="L775" s="599">
        <v>1</v>
      </c>
      <c r="M775" s="599">
        <v>0</v>
      </c>
      <c r="N775" s="599">
        <v>0</v>
      </c>
      <c r="O775" s="604"/>
      <c r="P775" s="604"/>
      <c r="Q775" s="827"/>
      <c r="R775" s="597" t="s">
        <v>35</v>
      </c>
      <c r="S775" s="599">
        <v>1</v>
      </c>
      <c r="T775" s="599">
        <v>1</v>
      </c>
      <c r="U775" s="599">
        <v>0</v>
      </c>
      <c r="V775" s="599">
        <v>0</v>
      </c>
      <c r="W775" s="599">
        <v>0</v>
      </c>
      <c r="X775" s="599">
        <v>1</v>
      </c>
      <c r="Y775" s="599">
        <v>1</v>
      </c>
      <c r="Z775" s="599">
        <v>0</v>
      </c>
      <c r="AA775" s="599">
        <v>0</v>
      </c>
      <c r="AB775" s="604"/>
      <c r="AC775" s="604"/>
      <c r="AD775" s="827"/>
      <c r="AE775" s="597" t="s">
        <v>35</v>
      </c>
      <c r="AF775" s="599">
        <v>0</v>
      </c>
      <c r="AG775" s="599">
        <v>0</v>
      </c>
      <c r="AH775" s="599">
        <v>0</v>
      </c>
      <c r="AI775" s="599">
        <v>0</v>
      </c>
      <c r="AJ775" s="599">
        <v>0</v>
      </c>
      <c r="AK775" s="599">
        <v>0</v>
      </c>
      <c r="AL775" s="599">
        <v>0</v>
      </c>
      <c r="AM775" s="599">
        <v>0</v>
      </c>
      <c r="AN775" s="599">
        <v>0</v>
      </c>
      <c r="AO775" s="592"/>
      <c r="AP775"/>
      <c r="AQ775" s="827"/>
      <c r="AR775" s="597" t="s">
        <v>35</v>
      </c>
      <c r="AS775" s="599">
        <v>0</v>
      </c>
      <c r="AT775" s="599">
        <v>0</v>
      </c>
      <c r="AU775" s="599">
        <v>0</v>
      </c>
      <c r="AV775" s="599">
        <v>0</v>
      </c>
      <c r="AW775" s="599">
        <v>0</v>
      </c>
      <c r="AX775" s="599">
        <v>0</v>
      </c>
      <c r="AY775" s="599">
        <v>0</v>
      </c>
      <c r="AZ775" s="599">
        <v>0</v>
      </c>
      <c r="BA775" s="599">
        <v>0</v>
      </c>
      <c r="BB775" s="592"/>
      <c r="BC775" s="592"/>
      <c r="BD775" s="827"/>
      <c r="BE775" s="597" t="s">
        <v>35</v>
      </c>
      <c r="BF775" s="599">
        <v>1</v>
      </c>
      <c r="BG775" s="599">
        <v>1</v>
      </c>
      <c r="BH775" s="599">
        <v>0</v>
      </c>
      <c r="BI775" s="599">
        <v>0</v>
      </c>
      <c r="BJ775" s="599">
        <v>0</v>
      </c>
      <c r="BK775" s="599">
        <v>1</v>
      </c>
      <c r="BL775" s="599">
        <v>1</v>
      </c>
      <c r="BM775" s="599">
        <v>0</v>
      </c>
      <c r="BN775" s="599">
        <v>0</v>
      </c>
      <c r="BO775" s="592"/>
      <c r="BP775"/>
      <c r="BQ775" s="827"/>
      <c r="BR775" s="597" t="s">
        <v>35</v>
      </c>
      <c r="BS775" s="599">
        <v>0</v>
      </c>
      <c r="BT775" s="599">
        <v>1</v>
      </c>
      <c r="BU775" s="599">
        <v>0</v>
      </c>
      <c r="BV775" s="599">
        <v>0</v>
      </c>
      <c r="BW775" s="599">
        <v>0</v>
      </c>
      <c r="BX775" s="599">
        <v>0</v>
      </c>
      <c r="BY775" s="599">
        <v>0</v>
      </c>
      <c r="BZ775" s="599">
        <v>0</v>
      </c>
      <c r="CA775" s="599">
        <v>0</v>
      </c>
      <c r="CB775" s="592"/>
      <c r="CC775" s="592"/>
      <c r="CD775" s="827"/>
      <c r="CE775" s="597" t="s">
        <v>35</v>
      </c>
      <c r="CF775" s="599">
        <v>1</v>
      </c>
      <c r="CG775" s="599">
        <v>0</v>
      </c>
      <c r="CH775" s="599">
        <v>0</v>
      </c>
      <c r="CI775" s="599">
        <v>0</v>
      </c>
      <c r="CJ775" s="599">
        <v>0</v>
      </c>
      <c r="CK775" s="599">
        <v>1</v>
      </c>
      <c r="CL775" s="599">
        <v>1</v>
      </c>
      <c r="CM775" s="599">
        <v>0</v>
      </c>
      <c r="CN775" s="599">
        <v>0</v>
      </c>
      <c r="CO775" s="592"/>
      <c r="CP775"/>
      <c r="CQ775" s="827"/>
      <c r="CR775" s="597" t="s">
        <v>35</v>
      </c>
      <c r="CS775" s="599">
        <v>0</v>
      </c>
      <c r="CT775" s="599">
        <v>0</v>
      </c>
      <c r="CU775" s="599">
        <v>0</v>
      </c>
      <c r="CV775" s="599">
        <v>0</v>
      </c>
      <c r="CW775" s="599">
        <v>0</v>
      </c>
      <c r="CX775" s="599">
        <v>0</v>
      </c>
      <c r="CY775" s="599">
        <v>0</v>
      </c>
      <c r="CZ775" s="599">
        <v>0</v>
      </c>
      <c r="DA775" s="599">
        <v>0</v>
      </c>
      <c r="DB775" s="592"/>
      <c r="DC775" s="592"/>
      <c r="DD775" s="827"/>
      <c r="DE775" s="597" t="s">
        <v>35</v>
      </c>
      <c r="DF775" s="599">
        <v>1</v>
      </c>
      <c r="DG775" s="599">
        <v>1</v>
      </c>
      <c r="DH775" s="599">
        <v>0</v>
      </c>
      <c r="DI775" s="599">
        <v>0</v>
      </c>
      <c r="DJ775" s="599">
        <v>0</v>
      </c>
      <c r="DK775" s="599">
        <v>1</v>
      </c>
      <c r="DL775" s="599">
        <v>1</v>
      </c>
      <c r="DM775" s="599">
        <v>0</v>
      </c>
      <c r="DN775" s="599">
        <v>0</v>
      </c>
      <c r="DO775" s="592"/>
    </row>
    <row r="776" spans="1:119" ht="13.5" customHeight="1" x14ac:dyDescent="0.2">
      <c r="A776"/>
      <c r="B776" s="838"/>
      <c r="C776" s="592"/>
      <c r="D776" s="827"/>
      <c r="E776" s="597" t="s">
        <v>36</v>
      </c>
      <c r="F776" s="599">
        <v>0</v>
      </c>
      <c r="G776" s="599">
        <v>0</v>
      </c>
      <c r="H776" s="599">
        <v>3</v>
      </c>
      <c r="I776" s="599">
        <v>2</v>
      </c>
      <c r="J776" s="599">
        <v>6</v>
      </c>
      <c r="K776" s="599">
        <v>2</v>
      </c>
      <c r="L776" s="599">
        <v>2</v>
      </c>
      <c r="M776" s="599">
        <v>0</v>
      </c>
      <c r="N776" s="599">
        <v>0</v>
      </c>
      <c r="O776" s="604"/>
      <c r="P776" s="604"/>
      <c r="Q776" s="827"/>
      <c r="R776" s="597" t="s">
        <v>36</v>
      </c>
      <c r="S776" s="599">
        <v>0</v>
      </c>
      <c r="T776" s="599">
        <v>0</v>
      </c>
      <c r="U776" s="599">
        <v>3</v>
      </c>
      <c r="V776" s="599">
        <v>2</v>
      </c>
      <c r="W776" s="599">
        <v>6</v>
      </c>
      <c r="X776" s="599">
        <v>2</v>
      </c>
      <c r="Y776" s="599">
        <v>1</v>
      </c>
      <c r="Z776" s="599">
        <v>0</v>
      </c>
      <c r="AA776" s="599">
        <v>0</v>
      </c>
      <c r="AB776" s="604"/>
      <c r="AC776" s="604"/>
      <c r="AD776" s="827"/>
      <c r="AE776" s="597" t="s">
        <v>36</v>
      </c>
      <c r="AF776" s="599">
        <v>0</v>
      </c>
      <c r="AG776" s="599">
        <v>0</v>
      </c>
      <c r="AH776" s="599">
        <v>0</v>
      </c>
      <c r="AI776" s="599">
        <v>0</v>
      </c>
      <c r="AJ776" s="599">
        <v>0</v>
      </c>
      <c r="AK776" s="599">
        <v>0</v>
      </c>
      <c r="AL776" s="599">
        <v>1</v>
      </c>
      <c r="AM776" s="599">
        <v>0</v>
      </c>
      <c r="AN776" s="599">
        <v>0</v>
      </c>
      <c r="AO776" s="592"/>
      <c r="AP776"/>
      <c r="AQ776" s="827"/>
      <c r="AR776" s="597" t="s">
        <v>36</v>
      </c>
      <c r="AS776" s="599">
        <v>0</v>
      </c>
      <c r="AT776" s="599">
        <v>0</v>
      </c>
      <c r="AU776" s="599">
        <v>0</v>
      </c>
      <c r="AV776" s="599">
        <v>0</v>
      </c>
      <c r="AW776" s="599">
        <v>1</v>
      </c>
      <c r="AX776" s="599">
        <v>0</v>
      </c>
      <c r="AY776" s="599">
        <v>0</v>
      </c>
      <c r="AZ776" s="599">
        <v>0</v>
      </c>
      <c r="BA776" s="599">
        <v>0</v>
      </c>
      <c r="BB776" s="592"/>
      <c r="BC776" s="592"/>
      <c r="BD776" s="827"/>
      <c r="BE776" s="597" t="s">
        <v>36</v>
      </c>
      <c r="BF776" s="599">
        <v>0</v>
      </c>
      <c r="BG776" s="599">
        <v>0</v>
      </c>
      <c r="BH776" s="599">
        <v>3</v>
      </c>
      <c r="BI776" s="599">
        <v>2</v>
      </c>
      <c r="BJ776" s="599">
        <v>5</v>
      </c>
      <c r="BK776" s="599">
        <v>2</v>
      </c>
      <c r="BL776" s="599">
        <v>2</v>
      </c>
      <c r="BM776" s="599">
        <v>0</v>
      </c>
      <c r="BN776" s="599">
        <v>0</v>
      </c>
      <c r="BO776" s="592"/>
      <c r="BP776"/>
      <c r="BQ776" s="827"/>
      <c r="BR776" s="597" t="s">
        <v>36</v>
      </c>
      <c r="BS776" s="599">
        <v>0</v>
      </c>
      <c r="BT776" s="599">
        <v>0</v>
      </c>
      <c r="BU776" s="599">
        <v>1</v>
      </c>
      <c r="BV776" s="599">
        <v>0</v>
      </c>
      <c r="BW776" s="599">
        <v>1</v>
      </c>
      <c r="BX776" s="599">
        <v>0</v>
      </c>
      <c r="BY776" s="599">
        <v>0</v>
      </c>
      <c r="BZ776" s="599">
        <v>0</v>
      </c>
      <c r="CA776" s="599">
        <v>0</v>
      </c>
      <c r="CB776" s="592"/>
      <c r="CC776" s="592"/>
      <c r="CD776" s="827"/>
      <c r="CE776" s="597" t="s">
        <v>36</v>
      </c>
      <c r="CF776" s="599">
        <v>0</v>
      </c>
      <c r="CG776" s="599">
        <v>0</v>
      </c>
      <c r="CH776" s="599">
        <v>2</v>
      </c>
      <c r="CI776" s="599">
        <v>2</v>
      </c>
      <c r="CJ776" s="599">
        <v>5</v>
      </c>
      <c r="CK776" s="599">
        <v>2</v>
      </c>
      <c r="CL776" s="599">
        <v>2</v>
      </c>
      <c r="CM776" s="599">
        <v>0</v>
      </c>
      <c r="CN776" s="599">
        <v>0</v>
      </c>
      <c r="CO776" s="592"/>
      <c r="CP776"/>
      <c r="CQ776" s="827"/>
      <c r="CR776" s="597" t="s">
        <v>36</v>
      </c>
      <c r="CS776" s="599">
        <v>0</v>
      </c>
      <c r="CT776" s="599">
        <v>0</v>
      </c>
      <c r="CU776" s="599">
        <v>0</v>
      </c>
      <c r="CV776" s="599">
        <v>0</v>
      </c>
      <c r="CW776" s="599">
        <v>0</v>
      </c>
      <c r="CX776" s="599">
        <v>0</v>
      </c>
      <c r="CY776" s="599">
        <v>1</v>
      </c>
      <c r="CZ776" s="599">
        <v>0</v>
      </c>
      <c r="DA776" s="599">
        <v>0</v>
      </c>
      <c r="DB776" s="592"/>
      <c r="DC776" s="592"/>
      <c r="DD776" s="827"/>
      <c r="DE776" s="597" t="s">
        <v>36</v>
      </c>
      <c r="DF776" s="599">
        <v>0</v>
      </c>
      <c r="DG776" s="599">
        <v>0</v>
      </c>
      <c r="DH776" s="599">
        <v>3</v>
      </c>
      <c r="DI776" s="599">
        <v>2</v>
      </c>
      <c r="DJ776" s="599">
        <v>6</v>
      </c>
      <c r="DK776" s="599">
        <v>2</v>
      </c>
      <c r="DL776" s="599">
        <v>1</v>
      </c>
      <c r="DM776" s="599">
        <v>0</v>
      </c>
      <c r="DN776" s="599">
        <v>0</v>
      </c>
      <c r="DO776" s="592"/>
    </row>
    <row r="777" spans="1:119" ht="13.5" customHeight="1" x14ac:dyDescent="0.2">
      <c r="A777"/>
      <c r="B777" s="838"/>
      <c r="C777" s="592"/>
      <c r="D777" s="827"/>
      <c r="E777" s="597" t="s">
        <v>37</v>
      </c>
      <c r="F777" s="599">
        <v>2</v>
      </c>
      <c r="G777" s="599">
        <v>0</v>
      </c>
      <c r="H777" s="599">
        <v>2</v>
      </c>
      <c r="I777" s="599">
        <v>1</v>
      </c>
      <c r="J777" s="599">
        <v>2</v>
      </c>
      <c r="K777" s="599">
        <v>8</v>
      </c>
      <c r="L777" s="599">
        <v>11</v>
      </c>
      <c r="M777" s="599">
        <v>2</v>
      </c>
      <c r="N777" s="599">
        <v>0</v>
      </c>
      <c r="O777" s="604"/>
      <c r="P777" s="604"/>
      <c r="Q777" s="827"/>
      <c r="R777" s="597" t="s">
        <v>37</v>
      </c>
      <c r="S777" s="599">
        <v>2</v>
      </c>
      <c r="T777" s="599">
        <v>0</v>
      </c>
      <c r="U777" s="599">
        <v>2</v>
      </c>
      <c r="V777" s="599">
        <v>0</v>
      </c>
      <c r="W777" s="599">
        <v>1</v>
      </c>
      <c r="X777" s="599">
        <v>8</v>
      </c>
      <c r="Y777" s="599">
        <v>11</v>
      </c>
      <c r="Z777" s="599">
        <v>2</v>
      </c>
      <c r="AA777" s="599">
        <v>0</v>
      </c>
      <c r="AB777" s="604"/>
      <c r="AC777" s="604"/>
      <c r="AD777" s="827"/>
      <c r="AE777" s="597" t="s">
        <v>37</v>
      </c>
      <c r="AF777" s="599">
        <v>0</v>
      </c>
      <c r="AG777" s="599">
        <v>0</v>
      </c>
      <c r="AH777" s="599">
        <v>0</v>
      </c>
      <c r="AI777" s="599">
        <v>1</v>
      </c>
      <c r="AJ777" s="599">
        <v>1</v>
      </c>
      <c r="AK777" s="599">
        <v>0</v>
      </c>
      <c r="AL777" s="599">
        <v>0</v>
      </c>
      <c r="AM777" s="599">
        <v>0</v>
      </c>
      <c r="AN777" s="599">
        <v>0</v>
      </c>
      <c r="AO777" s="592"/>
      <c r="AP777"/>
      <c r="AQ777" s="827"/>
      <c r="AR777" s="597" t="s">
        <v>37</v>
      </c>
      <c r="AS777" s="599">
        <v>0</v>
      </c>
      <c r="AT777" s="599">
        <v>0</v>
      </c>
      <c r="AU777" s="599">
        <v>0</v>
      </c>
      <c r="AV777" s="599">
        <v>0</v>
      </c>
      <c r="AW777" s="599">
        <v>0</v>
      </c>
      <c r="AX777" s="599">
        <v>0</v>
      </c>
      <c r="AY777" s="599">
        <v>0</v>
      </c>
      <c r="AZ777" s="599">
        <v>0</v>
      </c>
      <c r="BA777" s="599">
        <v>0</v>
      </c>
      <c r="BB777" s="592"/>
      <c r="BC777" s="592"/>
      <c r="BD777" s="827"/>
      <c r="BE777" s="597" t="s">
        <v>37</v>
      </c>
      <c r="BF777" s="599">
        <v>2</v>
      </c>
      <c r="BG777" s="599">
        <v>0</v>
      </c>
      <c r="BH777" s="599">
        <v>2</v>
      </c>
      <c r="BI777" s="599">
        <v>1</v>
      </c>
      <c r="BJ777" s="599">
        <v>2</v>
      </c>
      <c r="BK777" s="599">
        <v>8</v>
      </c>
      <c r="BL777" s="599">
        <v>11</v>
      </c>
      <c r="BM777" s="599">
        <v>2</v>
      </c>
      <c r="BN777" s="599">
        <v>0</v>
      </c>
      <c r="BO777" s="592"/>
      <c r="BP777"/>
      <c r="BQ777" s="827"/>
      <c r="BR777" s="597" t="s">
        <v>37</v>
      </c>
      <c r="BS777" s="599">
        <v>1</v>
      </c>
      <c r="BT777" s="599">
        <v>0</v>
      </c>
      <c r="BU777" s="599">
        <v>0</v>
      </c>
      <c r="BV777" s="599">
        <v>0</v>
      </c>
      <c r="BW777" s="599">
        <v>0</v>
      </c>
      <c r="BX777" s="599">
        <v>0</v>
      </c>
      <c r="BY777" s="599">
        <v>0</v>
      </c>
      <c r="BZ777" s="599">
        <v>0</v>
      </c>
      <c r="CA777" s="599">
        <v>0</v>
      </c>
      <c r="CB777" s="592"/>
      <c r="CC777" s="592"/>
      <c r="CD777" s="827"/>
      <c r="CE777" s="597" t="s">
        <v>37</v>
      </c>
      <c r="CF777" s="599">
        <v>1</v>
      </c>
      <c r="CG777" s="599">
        <v>0</v>
      </c>
      <c r="CH777" s="599">
        <v>2</v>
      </c>
      <c r="CI777" s="599">
        <v>1</v>
      </c>
      <c r="CJ777" s="599">
        <v>2</v>
      </c>
      <c r="CK777" s="599">
        <v>8</v>
      </c>
      <c r="CL777" s="599">
        <v>11</v>
      </c>
      <c r="CM777" s="599">
        <v>2</v>
      </c>
      <c r="CN777" s="599">
        <v>0</v>
      </c>
      <c r="CO777" s="592"/>
      <c r="CP777"/>
      <c r="CQ777" s="827"/>
      <c r="CR777" s="597" t="s">
        <v>37</v>
      </c>
      <c r="CS777" s="599">
        <v>0</v>
      </c>
      <c r="CT777" s="599">
        <v>0</v>
      </c>
      <c r="CU777" s="599">
        <v>0</v>
      </c>
      <c r="CV777" s="599">
        <v>1</v>
      </c>
      <c r="CW777" s="599">
        <v>0</v>
      </c>
      <c r="CX777" s="599">
        <v>0</v>
      </c>
      <c r="CY777" s="599">
        <v>1</v>
      </c>
      <c r="CZ777" s="599">
        <v>0</v>
      </c>
      <c r="DA777" s="599">
        <v>0</v>
      </c>
      <c r="DB777" s="592"/>
      <c r="DC777" s="592"/>
      <c r="DD777" s="827"/>
      <c r="DE777" s="597" t="s">
        <v>37</v>
      </c>
      <c r="DF777" s="599">
        <v>2</v>
      </c>
      <c r="DG777" s="599">
        <v>0</v>
      </c>
      <c r="DH777" s="599">
        <v>2</v>
      </c>
      <c r="DI777" s="599">
        <v>0</v>
      </c>
      <c r="DJ777" s="599">
        <v>2</v>
      </c>
      <c r="DK777" s="599">
        <v>8</v>
      </c>
      <c r="DL777" s="599">
        <v>10</v>
      </c>
      <c r="DM777" s="599">
        <v>2</v>
      </c>
      <c r="DN777" s="599">
        <v>0</v>
      </c>
      <c r="DO777" s="592"/>
    </row>
    <row r="778" spans="1:119" ht="13.5" customHeight="1" x14ac:dyDescent="0.2">
      <c r="A778"/>
      <c r="B778" s="838"/>
      <c r="C778" s="592"/>
      <c r="D778" s="827"/>
      <c r="E778" s="597" t="s">
        <v>38</v>
      </c>
      <c r="F778" s="599">
        <v>1</v>
      </c>
      <c r="G778" s="599">
        <v>0</v>
      </c>
      <c r="H778" s="599">
        <v>1</v>
      </c>
      <c r="I778" s="599">
        <v>1</v>
      </c>
      <c r="J778" s="599">
        <v>2</v>
      </c>
      <c r="K778" s="599">
        <v>9</v>
      </c>
      <c r="L778" s="599">
        <v>17</v>
      </c>
      <c r="M778" s="599">
        <v>4</v>
      </c>
      <c r="N778" s="599">
        <v>0</v>
      </c>
      <c r="O778" s="604"/>
      <c r="P778" s="604"/>
      <c r="Q778" s="827"/>
      <c r="R778" s="597" t="s">
        <v>38</v>
      </c>
      <c r="S778" s="599">
        <v>1</v>
      </c>
      <c r="T778" s="599">
        <v>0</v>
      </c>
      <c r="U778" s="599">
        <v>1</v>
      </c>
      <c r="V778" s="599">
        <v>0</v>
      </c>
      <c r="W778" s="599">
        <v>2</v>
      </c>
      <c r="X778" s="599">
        <v>7</v>
      </c>
      <c r="Y778" s="599">
        <v>16</v>
      </c>
      <c r="Z778" s="599">
        <v>4</v>
      </c>
      <c r="AA778" s="599">
        <v>0</v>
      </c>
      <c r="AB778" s="604"/>
      <c r="AC778" s="604"/>
      <c r="AD778" s="827"/>
      <c r="AE778" s="597" t="s">
        <v>38</v>
      </c>
      <c r="AF778" s="599">
        <v>0</v>
      </c>
      <c r="AG778" s="599">
        <v>0</v>
      </c>
      <c r="AH778" s="599">
        <v>0</v>
      </c>
      <c r="AI778" s="599">
        <v>1</v>
      </c>
      <c r="AJ778" s="599">
        <v>0</v>
      </c>
      <c r="AK778" s="599">
        <v>2</v>
      </c>
      <c r="AL778" s="599">
        <v>1</v>
      </c>
      <c r="AM778" s="599">
        <v>0</v>
      </c>
      <c r="AN778" s="599">
        <v>0</v>
      </c>
      <c r="AO778" s="592"/>
      <c r="AP778"/>
      <c r="AQ778" s="827"/>
      <c r="AR778" s="597" t="s">
        <v>38</v>
      </c>
      <c r="AS778" s="599">
        <v>0</v>
      </c>
      <c r="AT778" s="599">
        <v>0</v>
      </c>
      <c r="AU778" s="599">
        <v>0</v>
      </c>
      <c r="AV778" s="599">
        <v>0</v>
      </c>
      <c r="AW778" s="599">
        <v>0</v>
      </c>
      <c r="AX778" s="599">
        <v>0</v>
      </c>
      <c r="AY778" s="599">
        <v>2</v>
      </c>
      <c r="AZ778" s="599">
        <v>0</v>
      </c>
      <c r="BA778" s="599">
        <v>0</v>
      </c>
      <c r="BB778" s="592"/>
      <c r="BC778" s="592"/>
      <c r="BD778" s="827"/>
      <c r="BE778" s="597" t="s">
        <v>38</v>
      </c>
      <c r="BF778" s="599">
        <v>1</v>
      </c>
      <c r="BG778" s="599">
        <v>0</v>
      </c>
      <c r="BH778" s="599">
        <v>1</v>
      </c>
      <c r="BI778" s="599">
        <v>1</v>
      </c>
      <c r="BJ778" s="599">
        <v>2</v>
      </c>
      <c r="BK778" s="599">
        <v>9</v>
      </c>
      <c r="BL778" s="599">
        <v>15</v>
      </c>
      <c r="BM778" s="599">
        <v>4</v>
      </c>
      <c r="BN778" s="599">
        <v>0</v>
      </c>
      <c r="BO778" s="592"/>
      <c r="BP778"/>
      <c r="BQ778" s="827"/>
      <c r="BR778" s="597" t="s">
        <v>38</v>
      </c>
      <c r="BS778" s="599">
        <v>0</v>
      </c>
      <c r="BT778" s="599">
        <v>0</v>
      </c>
      <c r="BU778" s="599">
        <v>0</v>
      </c>
      <c r="BV778" s="599">
        <v>0</v>
      </c>
      <c r="BW778" s="599">
        <v>1</v>
      </c>
      <c r="BX778" s="599">
        <v>0</v>
      </c>
      <c r="BY778" s="599">
        <v>0</v>
      </c>
      <c r="BZ778" s="599">
        <v>0</v>
      </c>
      <c r="CA778" s="599">
        <v>0</v>
      </c>
      <c r="CB778" s="592"/>
      <c r="CC778" s="592"/>
      <c r="CD778" s="827"/>
      <c r="CE778" s="597" t="s">
        <v>38</v>
      </c>
      <c r="CF778" s="599">
        <v>1</v>
      </c>
      <c r="CG778" s="599">
        <v>0</v>
      </c>
      <c r="CH778" s="599">
        <v>1</v>
      </c>
      <c r="CI778" s="599">
        <v>1</v>
      </c>
      <c r="CJ778" s="599">
        <v>1</v>
      </c>
      <c r="CK778" s="599">
        <v>9</v>
      </c>
      <c r="CL778" s="599">
        <v>17</v>
      </c>
      <c r="CM778" s="599">
        <v>4</v>
      </c>
      <c r="CN778" s="599">
        <v>0</v>
      </c>
      <c r="CO778" s="592"/>
      <c r="CP778"/>
      <c r="CQ778" s="827"/>
      <c r="CR778" s="597" t="s">
        <v>38</v>
      </c>
      <c r="CS778" s="599">
        <v>0</v>
      </c>
      <c r="CT778" s="599">
        <v>0</v>
      </c>
      <c r="CU778" s="599">
        <v>0</v>
      </c>
      <c r="CV778" s="599">
        <v>0</v>
      </c>
      <c r="CW778" s="599">
        <v>0</v>
      </c>
      <c r="CX778" s="599">
        <v>1</v>
      </c>
      <c r="CY778" s="599">
        <v>2</v>
      </c>
      <c r="CZ778" s="599">
        <v>1</v>
      </c>
      <c r="DA778" s="599">
        <v>0</v>
      </c>
      <c r="DB778" s="592"/>
      <c r="DC778" s="592"/>
      <c r="DD778" s="827"/>
      <c r="DE778" s="597" t="s">
        <v>38</v>
      </c>
      <c r="DF778" s="599">
        <v>1</v>
      </c>
      <c r="DG778" s="599">
        <v>0</v>
      </c>
      <c r="DH778" s="599">
        <v>1</v>
      </c>
      <c r="DI778" s="599">
        <v>1</v>
      </c>
      <c r="DJ778" s="599">
        <v>2</v>
      </c>
      <c r="DK778" s="599">
        <v>8</v>
      </c>
      <c r="DL778" s="599">
        <v>15</v>
      </c>
      <c r="DM778" s="599">
        <v>3</v>
      </c>
      <c r="DN778" s="599">
        <v>0</v>
      </c>
      <c r="DO778" s="592"/>
    </row>
    <row r="779" spans="1:119" ht="13.5" customHeight="1" x14ac:dyDescent="0.2">
      <c r="A779"/>
      <c r="B779" s="838"/>
      <c r="C779" s="592"/>
      <c r="D779" s="827"/>
      <c r="E779" s="597" t="s">
        <v>39</v>
      </c>
      <c r="F779" s="599">
        <v>0</v>
      </c>
      <c r="G779" s="599">
        <v>0</v>
      </c>
      <c r="H779" s="599">
        <v>0</v>
      </c>
      <c r="I779" s="599">
        <v>3</v>
      </c>
      <c r="J779" s="599">
        <v>1</v>
      </c>
      <c r="K779" s="599">
        <v>3</v>
      </c>
      <c r="L779" s="599">
        <v>12</v>
      </c>
      <c r="M779" s="599">
        <v>20</v>
      </c>
      <c r="N779" s="599">
        <v>5</v>
      </c>
      <c r="O779" s="604"/>
      <c r="P779" s="604"/>
      <c r="Q779" s="827"/>
      <c r="R779" s="597" t="s">
        <v>39</v>
      </c>
      <c r="S779" s="599">
        <v>0</v>
      </c>
      <c r="T779" s="599">
        <v>0</v>
      </c>
      <c r="U779" s="599">
        <v>0</v>
      </c>
      <c r="V779" s="599">
        <v>3</v>
      </c>
      <c r="W779" s="599">
        <v>0</v>
      </c>
      <c r="X779" s="599">
        <v>3</v>
      </c>
      <c r="Y779" s="599">
        <v>9</v>
      </c>
      <c r="Z779" s="599">
        <v>18</v>
      </c>
      <c r="AA779" s="599">
        <v>4</v>
      </c>
      <c r="AB779" s="604"/>
      <c r="AC779" s="604"/>
      <c r="AD779" s="827"/>
      <c r="AE779" s="597" t="s">
        <v>39</v>
      </c>
      <c r="AF779" s="599">
        <v>0</v>
      </c>
      <c r="AG779" s="599">
        <v>0</v>
      </c>
      <c r="AH779" s="599">
        <v>0</v>
      </c>
      <c r="AI779" s="599">
        <v>0</v>
      </c>
      <c r="AJ779" s="599">
        <v>1</v>
      </c>
      <c r="AK779" s="599">
        <v>0</v>
      </c>
      <c r="AL779" s="599">
        <v>3</v>
      </c>
      <c r="AM779" s="599">
        <v>2</v>
      </c>
      <c r="AN779" s="599">
        <v>1</v>
      </c>
      <c r="AO779" s="592"/>
      <c r="AP779"/>
      <c r="AQ779" s="827"/>
      <c r="AR779" s="597" t="s">
        <v>39</v>
      </c>
      <c r="AS779" s="599">
        <v>0</v>
      </c>
      <c r="AT779" s="599">
        <v>0</v>
      </c>
      <c r="AU779" s="599">
        <v>0</v>
      </c>
      <c r="AV779" s="599">
        <v>0</v>
      </c>
      <c r="AW779" s="599">
        <v>0</v>
      </c>
      <c r="AX779" s="599">
        <v>0</v>
      </c>
      <c r="AY779" s="599">
        <v>0</v>
      </c>
      <c r="AZ779" s="599">
        <v>1</v>
      </c>
      <c r="BA779" s="599">
        <v>0</v>
      </c>
      <c r="BB779" s="592"/>
      <c r="BC779" s="592"/>
      <c r="BD779" s="827"/>
      <c r="BE779" s="597" t="s">
        <v>39</v>
      </c>
      <c r="BF779" s="599">
        <v>0</v>
      </c>
      <c r="BG779" s="599">
        <v>0</v>
      </c>
      <c r="BH779" s="599">
        <v>0</v>
      </c>
      <c r="BI779" s="599">
        <v>3</v>
      </c>
      <c r="BJ779" s="599">
        <v>1</v>
      </c>
      <c r="BK779" s="599">
        <v>3</v>
      </c>
      <c r="BL779" s="599">
        <v>12</v>
      </c>
      <c r="BM779" s="599">
        <v>19</v>
      </c>
      <c r="BN779" s="599">
        <v>5</v>
      </c>
      <c r="BO779" s="592"/>
      <c r="BP779"/>
      <c r="BQ779" s="827"/>
      <c r="BR779" s="597" t="s">
        <v>39</v>
      </c>
      <c r="BS779" s="599">
        <v>0</v>
      </c>
      <c r="BT779" s="599">
        <v>0</v>
      </c>
      <c r="BU779" s="599">
        <v>0</v>
      </c>
      <c r="BV779" s="599">
        <v>0</v>
      </c>
      <c r="BW779" s="599">
        <v>0</v>
      </c>
      <c r="BX779" s="599">
        <v>0</v>
      </c>
      <c r="BY779" s="599">
        <v>0</v>
      </c>
      <c r="BZ779" s="599">
        <v>1</v>
      </c>
      <c r="CA779" s="599">
        <v>0</v>
      </c>
      <c r="CB779" s="592"/>
      <c r="CC779" s="592"/>
      <c r="CD779" s="827"/>
      <c r="CE779" s="597" t="s">
        <v>39</v>
      </c>
      <c r="CF779" s="599">
        <v>0</v>
      </c>
      <c r="CG779" s="599">
        <v>0</v>
      </c>
      <c r="CH779" s="599">
        <v>0</v>
      </c>
      <c r="CI779" s="599">
        <v>3</v>
      </c>
      <c r="CJ779" s="599">
        <v>1</v>
      </c>
      <c r="CK779" s="599">
        <v>3</v>
      </c>
      <c r="CL779" s="599">
        <v>12</v>
      </c>
      <c r="CM779" s="599">
        <v>19</v>
      </c>
      <c r="CN779" s="599">
        <v>5</v>
      </c>
      <c r="CO779" s="592"/>
      <c r="CP779"/>
      <c r="CQ779" s="827"/>
      <c r="CR779" s="597" t="s">
        <v>39</v>
      </c>
      <c r="CS779" s="599">
        <v>0</v>
      </c>
      <c r="CT779" s="599">
        <v>0</v>
      </c>
      <c r="CU779" s="599">
        <v>0</v>
      </c>
      <c r="CV779" s="599">
        <v>0</v>
      </c>
      <c r="CW779" s="599">
        <v>0</v>
      </c>
      <c r="CX779" s="599">
        <v>1</v>
      </c>
      <c r="CY779" s="599">
        <v>1</v>
      </c>
      <c r="CZ779" s="599">
        <v>1</v>
      </c>
      <c r="DA779" s="599">
        <v>0</v>
      </c>
      <c r="DB779" s="592"/>
      <c r="DC779" s="592"/>
      <c r="DD779" s="827"/>
      <c r="DE779" s="597" t="s">
        <v>39</v>
      </c>
      <c r="DF779" s="599">
        <v>0</v>
      </c>
      <c r="DG779" s="599">
        <v>0</v>
      </c>
      <c r="DH779" s="599">
        <v>0</v>
      </c>
      <c r="DI779" s="599">
        <v>3</v>
      </c>
      <c r="DJ779" s="599">
        <v>1</v>
      </c>
      <c r="DK779" s="599">
        <v>2</v>
      </c>
      <c r="DL779" s="599">
        <v>11</v>
      </c>
      <c r="DM779" s="599">
        <v>19</v>
      </c>
      <c r="DN779" s="599">
        <v>5</v>
      </c>
      <c r="DO779" s="592"/>
    </row>
    <row r="780" spans="1:119" ht="13.5" customHeight="1" x14ac:dyDescent="0.2">
      <c r="A780"/>
      <c r="B780" s="838"/>
      <c r="C780" s="592"/>
      <c r="D780" s="827"/>
      <c r="E780" s="597" t="s">
        <v>40</v>
      </c>
      <c r="F780" s="599">
        <v>1</v>
      </c>
      <c r="G780" s="599">
        <v>0</v>
      </c>
      <c r="H780" s="599">
        <v>0</v>
      </c>
      <c r="I780" s="599">
        <v>0</v>
      </c>
      <c r="J780" s="599">
        <v>3</v>
      </c>
      <c r="K780" s="599">
        <v>4</v>
      </c>
      <c r="L780" s="599">
        <v>8</v>
      </c>
      <c r="M780" s="599">
        <v>30</v>
      </c>
      <c r="N780" s="599">
        <v>16</v>
      </c>
      <c r="O780" s="604"/>
      <c r="P780" s="604"/>
      <c r="Q780" s="827"/>
      <c r="R780" s="597" t="s">
        <v>40</v>
      </c>
      <c r="S780" s="599">
        <v>1</v>
      </c>
      <c r="T780" s="599">
        <v>0</v>
      </c>
      <c r="U780" s="599">
        <v>0</v>
      </c>
      <c r="V780" s="599">
        <v>0</v>
      </c>
      <c r="W780" s="599">
        <v>3</v>
      </c>
      <c r="X780" s="599">
        <v>1</v>
      </c>
      <c r="Y780" s="599">
        <v>4</v>
      </c>
      <c r="Z780" s="599">
        <v>25</v>
      </c>
      <c r="AA780" s="599">
        <v>11</v>
      </c>
      <c r="AB780" s="604"/>
      <c r="AC780" s="604"/>
      <c r="AD780" s="827"/>
      <c r="AE780" s="597" t="s">
        <v>40</v>
      </c>
      <c r="AF780" s="599">
        <v>0</v>
      </c>
      <c r="AG780" s="599">
        <v>0</v>
      </c>
      <c r="AH780" s="599">
        <v>0</v>
      </c>
      <c r="AI780" s="599">
        <v>0</v>
      </c>
      <c r="AJ780" s="599">
        <v>0</v>
      </c>
      <c r="AK780" s="599">
        <v>3</v>
      </c>
      <c r="AL780" s="599">
        <v>4</v>
      </c>
      <c r="AM780" s="599">
        <v>5</v>
      </c>
      <c r="AN780" s="599">
        <v>5</v>
      </c>
      <c r="AO780" s="592"/>
      <c r="AP780"/>
      <c r="AQ780" s="827"/>
      <c r="AR780" s="597" t="s">
        <v>40</v>
      </c>
      <c r="AS780" s="599">
        <v>0</v>
      </c>
      <c r="AT780" s="599">
        <v>0</v>
      </c>
      <c r="AU780" s="599">
        <v>0</v>
      </c>
      <c r="AV780" s="599">
        <v>0</v>
      </c>
      <c r="AW780" s="599">
        <v>0</v>
      </c>
      <c r="AX780" s="599">
        <v>0</v>
      </c>
      <c r="AY780" s="599">
        <v>1</v>
      </c>
      <c r="AZ780" s="599">
        <v>1</v>
      </c>
      <c r="BA780" s="599">
        <v>1</v>
      </c>
      <c r="BB780" s="592"/>
      <c r="BC780" s="592"/>
      <c r="BD780" s="827"/>
      <c r="BE780" s="597" t="s">
        <v>40</v>
      </c>
      <c r="BF780" s="599">
        <v>1</v>
      </c>
      <c r="BG780" s="599">
        <v>0</v>
      </c>
      <c r="BH780" s="599">
        <v>0</v>
      </c>
      <c r="BI780" s="599">
        <v>0</v>
      </c>
      <c r="BJ780" s="599">
        <v>3</v>
      </c>
      <c r="BK780" s="599">
        <v>4</v>
      </c>
      <c r="BL780" s="599">
        <v>7</v>
      </c>
      <c r="BM780" s="599">
        <v>29</v>
      </c>
      <c r="BN780" s="599">
        <v>15</v>
      </c>
      <c r="BO780" s="592"/>
      <c r="BP780"/>
      <c r="BQ780" s="827"/>
      <c r="BR780" s="597" t="s">
        <v>40</v>
      </c>
      <c r="BS780" s="599">
        <v>0</v>
      </c>
      <c r="BT780" s="599">
        <v>0</v>
      </c>
      <c r="BU780" s="599">
        <v>0</v>
      </c>
      <c r="BV780" s="599">
        <v>0</v>
      </c>
      <c r="BW780" s="599">
        <v>0</v>
      </c>
      <c r="BX780" s="599">
        <v>0</v>
      </c>
      <c r="BY780" s="599">
        <v>1</v>
      </c>
      <c r="BZ780" s="599">
        <v>0</v>
      </c>
      <c r="CA780" s="599">
        <v>0</v>
      </c>
      <c r="CB780" s="592"/>
      <c r="CC780" s="592"/>
      <c r="CD780" s="827"/>
      <c r="CE780" s="597" t="s">
        <v>40</v>
      </c>
      <c r="CF780" s="599">
        <v>1</v>
      </c>
      <c r="CG780" s="599">
        <v>0</v>
      </c>
      <c r="CH780" s="599">
        <v>0</v>
      </c>
      <c r="CI780" s="599">
        <v>0</v>
      </c>
      <c r="CJ780" s="599">
        <v>3</v>
      </c>
      <c r="CK780" s="599">
        <v>4</v>
      </c>
      <c r="CL780" s="599">
        <v>7</v>
      </c>
      <c r="CM780" s="599">
        <v>30</v>
      </c>
      <c r="CN780" s="599">
        <v>16</v>
      </c>
      <c r="CO780" s="592"/>
      <c r="CP780"/>
      <c r="CQ780" s="827"/>
      <c r="CR780" s="597" t="s">
        <v>40</v>
      </c>
      <c r="CS780" s="599">
        <v>0</v>
      </c>
      <c r="CT780" s="599">
        <v>0</v>
      </c>
      <c r="CU780" s="599">
        <v>0</v>
      </c>
      <c r="CV780" s="599">
        <v>0</v>
      </c>
      <c r="CW780" s="599">
        <v>0</v>
      </c>
      <c r="CX780" s="599">
        <v>0</v>
      </c>
      <c r="CY780" s="599">
        <v>0</v>
      </c>
      <c r="CZ780" s="599">
        <v>2</v>
      </c>
      <c r="DA780" s="599">
        <v>0</v>
      </c>
      <c r="DB780" s="592"/>
      <c r="DC780" s="592"/>
      <c r="DD780" s="827"/>
      <c r="DE780" s="597" t="s">
        <v>40</v>
      </c>
      <c r="DF780" s="599">
        <v>1</v>
      </c>
      <c r="DG780" s="599">
        <v>0</v>
      </c>
      <c r="DH780" s="599">
        <v>0</v>
      </c>
      <c r="DI780" s="599">
        <v>0</v>
      </c>
      <c r="DJ780" s="599">
        <v>3</v>
      </c>
      <c r="DK780" s="599">
        <v>4</v>
      </c>
      <c r="DL780" s="599">
        <v>8</v>
      </c>
      <c r="DM780" s="599">
        <v>28</v>
      </c>
      <c r="DN780" s="599">
        <v>16</v>
      </c>
      <c r="DO780" s="592"/>
    </row>
    <row r="781" spans="1:119" ht="13.5" customHeight="1" x14ac:dyDescent="0.2">
      <c r="A781"/>
      <c r="B781" s="838"/>
      <c r="C781" s="592"/>
      <c r="D781" s="828"/>
      <c r="E781" s="597" t="s">
        <v>41</v>
      </c>
      <c r="F781" s="599">
        <v>0</v>
      </c>
      <c r="G781" s="599">
        <v>0</v>
      </c>
      <c r="H781" s="599">
        <v>0</v>
      </c>
      <c r="I781" s="599">
        <v>0</v>
      </c>
      <c r="J781" s="599">
        <v>0</v>
      </c>
      <c r="K781" s="599">
        <v>0</v>
      </c>
      <c r="L781" s="599">
        <v>0</v>
      </c>
      <c r="M781" s="599">
        <v>8</v>
      </c>
      <c r="N781" s="599">
        <v>13</v>
      </c>
      <c r="O781" s="604"/>
      <c r="P781" s="604"/>
      <c r="Q781" s="828"/>
      <c r="R781" s="597" t="s">
        <v>41</v>
      </c>
      <c r="S781" s="599">
        <v>0</v>
      </c>
      <c r="T781" s="599">
        <v>0</v>
      </c>
      <c r="U781" s="599">
        <v>0</v>
      </c>
      <c r="V781" s="599">
        <v>0</v>
      </c>
      <c r="W781" s="599">
        <v>0</v>
      </c>
      <c r="X781" s="599">
        <v>0</v>
      </c>
      <c r="Y781" s="599">
        <v>0</v>
      </c>
      <c r="Z781" s="599">
        <v>3</v>
      </c>
      <c r="AA781" s="599">
        <v>8</v>
      </c>
      <c r="AB781" s="604"/>
      <c r="AC781" s="604"/>
      <c r="AD781" s="828"/>
      <c r="AE781" s="597" t="s">
        <v>41</v>
      </c>
      <c r="AF781" s="599">
        <v>0</v>
      </c>
      <c r="AG781" s="599">
        <v>0</v>
      </c>
      <c r="AH781" s="599">
        <v>0</v>
      </c>
      <c r="AI781" s="599">
        <v>0</v>
      </c>
      <c r="AJ781" s="599">
        <v>0</v>
      </c>
      <c r="AK781" s="599">
        <v>0</v>
      </c>
      <c r="AL781" s="599">
        <v>0</v>
      </c>
      <c r="AM781" s="599">
        <v>5</v>
      </c>
      <c r="AN781" s="599">
        <v>5</v>
      </c>
      <c r="AO781" s="592"/>
      <c r="AP781"/>
      <c r="AQ781" s="828"/>
      <c r="AR781" s="597" t="s">
        <v>41</v>
      </c>
      <c r="AS781" s="599">
        <v>0</v>
      </c>
      <c r="AT781" s="599">
        <v>0</v>
      </c>
      <c r="AU781" s="599">
        <v>0</v>
      </c>
      <c r="AV781" s="599">
        <v>0</v>
      </c>
      <c r="AW781" s="599">
        <v>0</v>
      </c>
      <c r="AX781" s="599">
        <v>0</v>
      </c>
      <c r="AY781" s="599">
        <v>0</v>
      </c>
      <c r="AZ781" s="599">
        <v>0</v>
      </c>
      <c r="BA781" s="599">
        <v>1</v>
      </c>
      <c r="BB781" s="592"/>
      <c r="BC781" s="592"/>
      <c r="BD781" s="828"/>
      <c r="BE781" s="597" t="s">
        <v>41</v>
      </c>
      <c r="BF781" s="599">
        <v>0</v>
      </c>
      <c r="BG781" s="599">
        <v>0</v>
      </c>
      <c r="BH781" s="599">
        <v>0</v>
      </c>
      <c r="BI781" s="599">
        <v>0</v>
      </c>
      <c r="BJ781" s="599">
        <v>0</v>
      </c>
      <c r="BK781" s="599">
        <v>0</v>
      </c>
      <c r="BL781" s="599">
        <v>0</v>
      </c>
      <c r="BM781" s="599">
        <v>8</v>
      </c>
      <c r="BN781" s="599">
        <v>12</v>
      </c>
      <c r="BO781" s="592"/>
      <c r="BP781"/>
      <c r="BQ781" s="828"/>
      <c r="BR781" s="597" t="s">
        <v>41</v>
      </c>
      <c r="BS781" s="599">
        <v>0</v>
      </c>
      <c r="BT781" s="599">
        <v>0</v>
      </c>
      <c r="BU781" s="599">
        <v>0</v>
      </c>
      <c r="BV781" s="599">
        <v>0</v>
      </c>
      <c r="BW781" s="599">
        <v>0</v>
      </c>
      <c r="BX781" s="599">
        <v>0</v>
      </c>
      <c r="BY781" s="599">
        <v>0</v>
      </c>
      <c r="BZ781" s="599">
        <v>0</v>
      </c>
      <c r="CA781" s="599">
        <v>0</v>
      </c>
      <c r="CB781" s="592"/>
      <c r="CC781" s="592"/>
      <c r="CD781" s="828"/>
      <c r="CE781" s="597" t="s">
        <v>41</v>
      </c>
      <c r="CF781" s="599">
        <v>0</v>
      </c>
      <c r="CG781" s="599">
        <v>0</v>
      </c>
      <c r="CH781" s="599">
        <v>0</v>
      </c>
      <c r="CI781" s="599">
        <v>0</v>
      </c>
      <c r="CJ781" s="599">
        <v>0</v>
      </c>
      <c r="CK781" s="599">
        <v>0</v>
      </c>
      <c r="CL781" s="599">
        <v>0</v>
      </c>
      <c r="CM781" s="599">
        <v>8</v>
      </c>
      <c r="CN781" s="599">
        <v>13</v>
      </c>
      <c r="CO781" s="592"/>
      <c r="CP781"/>
      <c r="CQ781" s="828"/>
      <c r="CR781" s="597" t="s">
        <v>41</v>
      </c>
      <c r="CS781" s="599">
        <v>0</v>
      </c>
      <c r="CT781" s="599">
        <v>0</v>
      </c>
      <c r="CU781" s="599">
        <v>0</v>
      </c>
      <c r="CV781" s="599">
        <v>0</v>
      </c>
      <c r="CW781" s="599">
        <v>0</v>
      </c>
      <c r="CX781" s="599">
        <v>0</v>
      </c>
      <c r="CY781" s="599">
        <v>0</v>
      </c>
      <c r="CZ781" s="599">
        <v>0</v>
      </c>
      <c r="DA781" s="599">
        <v>0</v>
      </c>
      <c r="DB781" s="592"/>
      <c r="DC781" s="592"/>
      <c r="DD781" s="828"/>
      <c r="DE781" s="597" t="s">
        <v>41</v>
      </c>
      <c r="DF781" s="599">
        <v>0</v>
      </c>
      <c r="DG781" s="599">
        <v>0</v>
      </c>
      <c r="DH781" s="599">
        <v>0</v>
      </c>
      <c r="DI781" s="599">
        <v>0</v>
      </c>
      <c r="DJ781" s="599">
        <v>0</v>
      </c>
      <c r="DK781" s="599">
        <v>0</v>
      </c>
      <c r="DL781" s="599">
        <v>0</v>
      </c>
      <c r="DM781" s="599">
        <v>8</v>
      </c>
      <c r="DN781" s="599">
        <v>13</v>
      </c>
      <c r="DO781" s="592"/>
    </row>
    <row r="782" spans="1:119" ht="13.5" customHeight="1" x14ac:dyDescent="0.2">
      <c r="A782"/>
      <c r="B782" s="324"/>
      <c r="C782" s="592"/>
      <c r="D782" s="604"/>
      <c r="E782" s="604"/>
      <c r="F782" s="604"/>
      <c r="G782" s="604"/>
      <c r="H782" s="604"/>
      <c r="I782" s="604"/>
      <c r="J782" s="604"/>
      <c r="K782" s="604"/>
      <c r="L782" s="604"/>
      <c r="M782" s="604"/>
      <c r="N782" s="604"/>
      <c r="O782" s="604"/>
      <c r="P782" s="604"/>
      <c r="Q782" s="604"/>
      <c r="R782" s="604"/>
      <c r="S782" s="604"/>
      <c r="T782" s="604"/>
      <c r="U782" s="604"/>
      <c r="V782" s="604"/>
      <c r="W782" s="604"/>
      <c r="X782" s="604"/>
      <c r="Y782" s="604"/>
      <c r="Z782" s="604"/>
      <c r="AA782" s="604"/>
      <c r="AB782" s="604"/>
      <c r="AC782" s="604"/>
      <c r="AD782" s="604"/>
      <c r="AE782" s="604"/>
      <c r="AF782" s="604"/>
      <c r="AG782" s="604"/>
      <c r="AH782" s="604"/>
      <c r="AI782" s="604"/>
      <c r="AJ782" s="604"/>
      <c r="AK782" s="604"/>
      <c r="AL782" s="604"/>
      <c r="AM782" s="604"/>
      <c r="AN782" s="604"/>
      <c r="AO782" s="592"/>
      <c r="AP782"/>
      <c r="AQ782" s="592"/>
      <c r="AR782" s="592"/>
      <c r="AS782" s="592"/>
      <c r="AT782" s="592"/>
      <c r="AU782" s="592"/>
      <c r="AV782" s="592"/>
      <c r="AW782" s="592"/>
      <c r="AX782" s="592"/>
      <c r="AY782" s="592"/>
      <c r="AZ782" s="592"/>
      <c r="BA782" s="592"/>
      <c r="BB782" s="592"/>
      <c r="BC782" s="592"/>
      <c r="BD782" s="592"/>
      <c r="BE782" s="592"/>
      <c r="BF782" s="592"/>
      <c r="BG782" s="592"/>
      <c r="BH782" s="592"/>
      <c r="BI782" s="592"/>
      <c r="BJ782" s="592"/>
      <c r="BK782" s="592"/>
      <c r="BL782" s="592"/>
      <c r="BM782" s="592"/>
      <c r="BN782" s="592"/>
      <c r="BO782" s="592"/>
      <c r="BP782"/>
      <c r="BQ782" s="592"/>
      <c r="BR782" s="592"/>
      <c r="BS782" s="592"/>
      <c r="BT782" s="592"/>
      <c r="BU782" s="592"/>
      <c r="BV782" s="592"/>
      <c r="BW782" s="592"/>
      <c r="BX782" s="592"/>
      <c r="BY782" s="592"/>
      <c r="BZ782" s="592"/>
      <c r="CA782" s="592"/>
      <c r="CB782" s="592"/>
      <c r="CC782" s="592"/>
      <c r="CD782" s="592"/>
      <c r="CE782" s="592"/>
      <c r="CF782" s="592"/>
      <c r="CG782" s="592"/>
      <c r="CH782" s="592"/>
      <c r="CI782" s="592"/>
      <c r="CJ782" s="592"/>
      <c r="CK782" s="592"/>
      <c r="CL782" s="592"/>
      <c r="CM782" s="592"/>
      <c r="CN782" s="592"/>
      <c r="CO782" s="592"/>
      <c r="CP782"/>
      <c r="CQ782" s="592"/>
      <c r="CR782" s="592"/>
      <c r="CS782" s="592"/>
      <c r="CT782" s="592"/>
      <c r="CU782" s="592"/>
      <c r="CV782" s="592"/>
      <c r="CW782" s="592"/>
      <c r="CX782" s="592"/>
      <c r="CY782" s="592"/>
      <c r="CZ782" s="592"/>
      <c r="DA782" s="592"/>
      <c r="DB782" s="592"/>
      <c r="DC782" s="592"/>
      <c r="DD782" s="592"/>
      <c r="DE782" s="592"/>
      <c r="DF782" s="592"/>
      <c r="DG782" s="592"/>
      <c r="DH782" s="592"/>
      <c r="DI782" s="592"/>
      <c r="DJ782" s="592"/>
      <c r="DK782" s="592"/>
      <c r="DL782" s="592"/>
      <c r="DM782" s="592"/>
      <c r="DN782" s="592"/>
      <c r="DO782" s="592"/>
    </row>
    <row r="783" spans="1:119" ht="13.5" customHeight="1" x14ac:dyDescent="0.3">
      <c r="A783"/>
      <c r="B783" s="324"/>
      <c r="C783" s="592"/>
      <c r="D783" s="829" t="s">
        <v>246</v>
      </c>
      <c r="E783" s="829"/>
      <c r="F783" s="595"/>
      <c r="G783" s="595"/>
      <c r="H783" s="595"/>
      <c r="I783" s="595"/>
      <c r="J783" s="595"/>
      <c r="K783" s="595"/>
      <c r="L783" s="595"/>
      <c r="M783" s="595"/>
      <c r="N783" s="595"/>
      <c r="O783" s="604"/>
      <c r="P783" s="604"/>
      <c r="Q783" s="829" t="s">
        <v>246</v>
      </c>
      <c r="R783" s="829"/>
      <c r="S783" s="595"/>
      <c r="T783" s="595"/>
      <c r="U783" s="595"/>
      <c r="V783" s="595"/>
      <c r="W783" s="595"/>
      <c r="X783" s="595"/>
      <c r="Y783" s="595"/>
      <c r="Z783" s="595"/>
      <c r="AA783" s="595"/>
      <c r="AB783" s="604"/>
      <c r="AC783" s="604"/>
      <c r="AD783" s="829" t="s">
        <v>246</v>
      </c>
      <c r="AE783" s="829"/>
      <c r="AF783" s="595"/>
      <c r="AG783" s="595"/>
      <c r="AH783" s="595"/>
      <c r="AI783" s="595"/>
      <c r="AJ783" s="595"/>
      <c r="AK783" s="595"/>
      <c r="AL783" s="595"/>
      <c r="AM783" s="595"/>
      <c r="AN783" s="595"/>
      <c r="AO783" s="592"/>
      <c r="AP783"/>
      <c r="AQ783" s="829" t="s">
        <v>246</v>
      </c>
      <c r="AR783" s="829"/>
      <c r="AS783" s="595"/>
      <c r="AT783" s="595"/>
      <c r="AU783" s="595"/>
      <c r="AV783" s="595"/>
      <c r="AW783" s="595"/>
      <c r="AX783" s="595"/>
      <c r="AY783" s="595"/>
      <c r="AZ783" s="595"/>
      <c r="BA783" s="595"/>
      <c r="BB783" s="592"/>
      <c r="BC783" s="592"/>
      <c r="BD783" s="829" t="s">
        <v>246</v>
      </c>
      <c r="BE783" s="829"/>
      <c r="BF783" s="595"/>
      <c r="BG783" s="595"/>
      <c r="BH783" s="595"/>
      <c r="BI783" s="595"/>
      <c r="BJ783" s="595"/>
      <c r="BK783" s="595"/>
      <c r="BL783" s="595"/>
      <c r="BM783" s="595"/>
      <c r="BN783" s="595"/>
      <c r="BO783" s="592"/>
      <c r="BP783"/>
      <c r="BQ783" s="829" t="s">
        <v>246</v>
      </c>
      <c r="BR783" s="829"/>
      <c r="BS783" s="595"/>
      <c r="BT783" s="595"/>
      <c r="BU783" s="595"/>
      <c r="BV783" s="595"/>
      <c r="BW783" s="595"/>
      <c r="BX783" s="595"/>
      <c r="BY783" s="595"/>
      <c r="BZ783" s="595"/>
      <c r="CA783" s="595"/>
      <c r="CB783" s="592"/>
      <c r="CC783" s="592"/>
      <c r="CD783" s="829" t="s">
        <v>246</v>
      </c>
      <c r="CE783" s="829"/>
      <c r="CF783" s="595"/>
      <c r="CG783" s="595"/>
      <c r="CH783" s="595"/>
      <c r="CI783" s="595"/>
      <c r="CJ783" s="595"/>
      <c r="CK783" s="595"/>
      <c r="CL783" s="595"/>
      <c r="CM783" s="595"/>
      <c r="CN783" s="595"/>
      <c r="CO783" s="592"/>
      <c r="CP783"/>
      <c r="CQ783" s="829" t="s">
        <v>246</v>
      </c>
      <c r="CR783" s="829"/>
      <c r="CS783" s="595"/>
      <c r="CT783" s="595"/>
      <c r="CU783" s="595"/>
      <c r="CV783" s="595"/>
      <c r="CW783" s="595"/>
      <c r="CX783" s="595"/>
      <c r="CY783" s="595"/>
      <c r="CZ783" s="595"/>
      <c r="DA783" s="595"/>
      <c r="DB783" s="592"/>
      <c r="DC783" s="592"/>
      <c r="DD783" s="829" t="s">
        <v>246</v>
      </c>
      <c r="DE783" s="829"/>
      <c r="DF783" s="595"/>
      <c r="DG783" s="595"/>
      <c r="DH783" s="595"/>
      <c r="DI783" s="595"/>
      <c r="DJ783" s="595"/>
      <c r="DK783" s="595"/>
      <c r="DL783" s="595"/>
      <c r="DM783" s="595"/>
      <c r="DN783" s="595"/>
      <c r="DO783" s="592"/>
    </row>
    <row r="784" spans="1:119" ht="13.5" customHeight="1" x14ac:dyDescent="0.2">
      <c r="A784"/>
      <c r="B784" s="324"/>
      <c r="C784" s="592"/>
      <c r="D784" s="829"/>
      <c r="E784" s="829"/>
      <c r="F784" s="832" t="s">
        <v>171</v>
      </c>
      <c r="G784" s="833"/>
      <c r="H784" s="833"/>
      <c r="I784" s="833"/>
      <c r="J784" s="833"/>
      <c r="K784" s="833"/>
      <c r="L784" s="833"/>
      <c r="M784" s="833"/>
      <c r="N784" s="834"/>
      <c r="O784" s="604"/>
      <c r="P784" s="604"/>
      <c r="Q784" s="829"/>
      <c r="R784" s="829"/>
      <c r="S784" s="832" t="s">
        <v>171</v>
      </c>
      <c r="T784" s="833"/>
      <c r="U784" s="833"/>
      <c r="V784" s="833"/>
      <c r="W784" s="833"/>
      <c r="X784" s="833"/>
      <c r="Y784" s="833"/>
      <c r="Z784" s="833"/>
      <c r="AA784" s="834"/>
      <c r="AB784" s="604"/>
      <c r="AC784" s="604"/>
      <c r="AD784" s="829"/>
      <c r="AE784" s="829"/>
      <c r="AF784" s="832" t="s">
        <v>171</v>
      </c>
      <c r="AG784" s="833"/>
      <c r="AH784" s="833"/>
      <c r="AI784" s="833"/>
      <c r="AJ784" s="833"/>
      <c r="AK784" s="833"/>
      <c r="AL784" s="833"/>
      <c r="AM784" s="833"/>
      <c r="AN784" s="834"/>
      <c r="AO784" s="592"/>
      <c r="AP784"/>
      <c r="AQ784" s="829"/>
      <c r="AR784" s="829"/>
      <c r="AS784" s="832" t="s">
        <v>171</v>
      </c>
      <c r="AT784" s="833"/>
      <c r="AU784" s="833"/>
      <c r="AV784" s="833"/>
      <c r="AW784" s="833"/>
      <c r="AX784" s="833"/>
      <c r="AY784" s="833"/>
      <c r="AZ784" s="833"/>
      <c r="BA784" s="834"/>
      <c r="BB784" s="592"/>
      <c r="BC784" s="592"/>
      <c r="BD784" s="829"/>
      <c r="BE784" s="829"/>
      <c r="BF784" s="832" t="s">
        <v>171</v>
      </c>
      <c r="BG784" s="833"/>
      <c r="BH784" s="833"/>
      <c r="BI784" s="833"/>
      <c r="BJ784" s="833"/>
      <c r="BK784" s="833"/>
      <c r="BL784" s="833"/>
      <c r="BM784" s="833"/>
      <c r="BN784" s="834"/>
      <c r="BO784" s="592"/>
      <c r="BP784"/>
      <c r="BQ784" s="829"/>
      <c r="BR784" s="829"/>
      <c r="BS784" s="832" t="s">
        <v>171</v>
      </c>
      <c r="BT784" s="833"/>
      <c r="BU784" s="833"/>
      <c r="BV784" s="833"/>
      <c r="BW784" s="833"/>
      <c r="BX784" s="833"/>
      <c r="BY784" s="833"/>
      <c r="BZ784" s="833"/>
      <c r="CA784" s="834"/>
      <c r="CB784" s="592"/>
      <c r="CC784" s="592"/>
      <c r="CD784" s="829"/>
      <c r="CE784" s="829"/>
      <c r="CF784" s="832" t="s">
        <v>171</v>
      </c>
      <c r="CG784" s="833"/>
      <c r="CH784" s="833"/>
      <c r="CI784" s="833"/>
      <c r="CJ784" s="833"/>
      <c r="CK784" s="833"/>
      <c r="CL784" s="833"/>
      <c r="CM784" s="833"/>
      <c r="CN784" s="834"/>
      <c r="CO784" s="592"/>
      <c r="CP784"/>
      <c r="CQ784" s="829"/>
      <c r="CR784" s="829"/>
      <c r="CS784" s="832" t="s">
        <v>171</v>
      </c>
      <c r="CT784" s="833"/>
      <c r="CU784" s="833"/>
      <c r="CV784" s="833"/>
      <c r="CW784" s="833"/>
      <c r="CX784" s="833"/>
      <c r="CY784" s="833"/>
      <c r="CZ784" s="833"/>
      <c r="DA784" s="834"/>
      <c r="DB784" s="592"/>
      <c r="DC784" s="592"/>
      <c r="DD784" s="829"/>
      <c r="DE784" s="829"/>
      <c r="DF784" s="832" t="s">
        <v>171</v>
      </c>
      <c r="DG784" s="833"/>
      <c r="DH784" s="833"/>
      <c r="DI784" s="833"/>
      <c r="DJ784" s="833"/>
      <c r="DK784" s="833"/>
      <c r="DL784" s="833"/>
      <c r="DM784" s="833"/>
      <c r="DN784" s="834"/>
      <c r="DO784" s="592"/>
    </row>
    <row r="785" spans="1:119" ht="13.5" customHeight="1" x14ac:dyDescent="0.2">
      <c r="A785"/>
      <c r="B785" s="324"/>
      <c r="C785" s="592"/>
      <c r="D785" s="830"/>
      <c r="E785" s="830"/>
      <c r="F785" s="605" t="s">
        <v>16</v>
      </c>
      <c r="G785" s="605" t="s">
        <v>15</v>
      </c>
      <c r="H785" s="605" t="s">
        <v>14</v>
      </c>
      <c r="I785" s="605" t="s">
        <v>12</v>
      </c>
      <c r="J785" s="605" t="s">
        <v>10</v>
      </c>
      <c r="K785" s="605" t="s">
        <v>8</v>
      </c>
      <c r="L785" s="605" t="s">
        <v>6</v>
      </c>
      <c r="M785" s="605" t="s">
        <v>5</v>
      </c>
      <c r="N785" s="605" t="s">
        <v>141</v>
      </c>
      <c r="O785" s="604"/>
      <c r="P785" s="604"/>
      <c r="Q785" s="830"/>
      <c r="R785" s="830"/>
      <c r="S785" s="605" t="s">
        <v>16</v>
      </c>
      <c r="T785" s="605" t="s">
        <v>15</v>
      </c>
      <c r="U785" s="605" t="s">
        <v>14</v>
      </c>
      <c r="V785" s="605" t="s">
        <v>12</v>
      </c>
      <c r="W785" s="605" t="s">
        <v>10</v>
      </c>
      <c r="X785" s="605" t="s">
        <v>8</v>
      </c>
      <c r="Y785" s="605" t="s">
        <v>6</v>
      </c>
      <c r="Z785" s="605" t="s">
        <v>5</v>
      </c>
      <c r="AA785" s="605" t="s">
        <v>141</v>
      </c>
      <c r="AB785" s="604"/>
      <c r="AC785" s="604"/>
      <c r="AD785" s="830"/>
      <c r="AE785" s="830"/>
      <c r="AF785" s="605" t="s">
        <v>16</v>
      </c>
      <c r="AG785" s="605" t="s">
        <v>15</v>
      </c>
      <c r="AH785" s="605" t="s">
        <v>14</v>
      </c>
      <c r="AI785" s="605" t="s">
        <v>12</v>
      </c>
      <c r="AJ785" s="605" t="s">
        <v>10</v>
      </c>
      <c r="AK785" s="605" t="s">
        <v>8</v>
      </c>
      <c r="AL785" s="605" t="s">
        <v>6</v>
      </c>
      <c r="AM785" s="605" t="s">
        <v>5</v>
      </c>
      <c r="AN785" s="605" t="s">
        <v>141</v>
      </c>
      <c r="AO785" s="592"/>
      <c r="AP785"/>
      <c r="AQ785" s="830"/>
      <c r="AR785" s="830"/>
      <c r="AS785" s="605" t="s">
        <v>16</v>
      </c>
      <c r="AT785" s="605" t="s">
        <v>15</v>
      </c>
      <c r="AU785" s="605" t="s">
        <v>14</v>
      </c>
      <c r="AV785" s="605" t="s">
        <v>12</v>
      </c>
      <c r="AW785" s="605" t="s">
        <v>10</v>
      </c>
      <c r="AX785" s="605" t="s">
        <v>8</v>
      </c>
      <c r="AY785" s="605" t="s">
        <v>6</v>
      </c>
      <c r="AZ785" s="605" t="s">
        <v>5</v>
      </c>
      <c r="BA785" s="605" t="s">
        <v>141</v>
      </c>
      <c r="BB785" s="592"/>
      <c r="BC785" s="592"/>
      <c r="BD785" s="830"/>
      <c r="BE785" s="830"/>
      <c r="BF785" s="605" t="s">
        <v>16</v>
      </c>
      <c r="BG785" s="605" t="s">
        <v>15</v>
      </c>
      <c r="BH785" s="605" t="s">
        <v>14</v>
      </c>
      <c r="BI785" s="605" t="s">
        <v>12</v>
      </c>
      <c r="BJ785" s="605" t="s">
        <v>10</v>
      </c>
      <c r="BK785" s="605" t="s">
        <v>8</v>
      </c>
      <c r="BL785" s="605" t="s">
        <v>6</v>
      </c>
      <c r="BM785" s="605" t="s">
        <v>5</v>
      </c>
      <c r="BN785" s="605" t="s">
        <v>141</v>
      </c>
      <c r="BO785" s="592"/>
      <c r="BP785"/>
      <c r="BQ785" s="830"/>
      <c r="BR785" s="830"/>
      <c r="BS785" s="605" t="s">
        <v>16</v>
      </c>
      <c r="BT785" s="605" t="s">
        <v>15</v>
      </c>
      <c r="BU785" s="605" t="s">
        <v>14</v>
      </c>
      <c r="BV785" s="605" t="s">
        <v>12</v>
      </c>
      <c r="BW785" s="605" t="s">
        <v>10</v>
      </c>
      <c r="BX785" s="605" t="s">
        <v>8</v>
      </c>
      <c r="BY785" s="605" t="s">
        <v>6</v>
      </c>
      <c r="BZ785" s="605" t="s">
        <v>5</v>
      </c>
      <c r="CA785" s="605" t="s">
        <v>141</v>
      </c>
      <c r="CB785" s="592"/>
      <c r="CC785" s="592"/>
      <c r="CD785" s="830"/>
      <c r="CE785" s="830"/>
      <c r="CF785" s="605" t="s">
        <v>16</v>
      </c>
      <c r="CG785" s="605" t="s">
        <v>15</v>
      </c>
      <c r="CH785" s="605" t="s">
        <v>14</v>
      </c>
      <c r="CI785" s="605" t="s">
        <v>12</v>
      </c>
      <c r="CJ785" s="605" t="s">
        <v>10</v>
      </c>
      <c r="CK785" s="605" t="s">
        <v>8</v>
      </c>
      <c r="CL785" s="605" t="s">
        <v>6</v>
      </c>
      <c r="CM785" s="605" t="s">
        <v>5</v>
      </c>
      <c r="CN785" s="605" t="s">
        <v>141</v>
      </c>
      <c r="CO785" s="592"/>
      <c r="CP785"/>
      <c r="CQ785" s="830"/>
      <c r="CR785" s="830"/>
      <c r="CS785" s="605" t="s">
        <v>16</v>
      </c>
      <c r="CT785" s="605" t="s">
        <v>15</v>
      </c>
      <c r="CU785" s="605" t="s">
        <v>14</v>
      </c>
      <c r="CV785" s="605" t="s">
        <v>12</v>
      </c>
      <c r="CW785" s="605" t="s">
        <v>10</v>
      </c>
      <c r="CX785" s="605" t="s">
        <v>8</v>
      </c>
      <c r="CY785" s="605" t="s">
        <v>6</v>
      </c>
      <c r="CZ785" s="605" t="s">
        <v>5</v>
      </c>
      <c r="DA785" s="605" t="s">
        <v>141</v>
      </c>
      <c r="DB785" s="592"/>
      <c r="DC785" s="592"/>
      <c r="DD785" s="830"/>
      <c r="DE785" s="830"/>
      <c r="DF785" s="605" t="s">
        <v>16</v>
      </c>
      <c r="DG785" s="605" t="s">
        <v>15</v>
      </c>
      <c r="DH785" s="605" t="s">
        <v>14</v>
      </c>
      <c r="DI785" s="605" t="s">
        <v>12</v>
      </c>
      <c r="DJ785" s="605" t="s">
        <v>10</v>
      </c>
      <c r="DK785" s="605" t="s">
        <v>8</v>
      </c>
      <c r="DL785" s="605" t="s">
        <v>6</v>
      </c>
      <c r="DM785" s="605" t="s">
        <v>5</v>
      </c>
      <c r="DN785" s="605" t="s">
        <v>141</v>
      </c>
      <c r="DO785" s="592"/>
    </row>
    <row r="786" spans="1:119" ht="13.5" customHeight="1" x14ac:dyDescent="0.2">
      <c r="A786"/>
      <c r="B786" s="324"/>
      <c r="C786" s="592"/>
      <c r="D786" s="826" t="s">
        <v>173</v>
      </c>
      <c r="E786" s="597" t="s">
        <v>92</v>
      </c>
      <c r="F786" s="599" t="s">
        <v>191</v>
      </c>
      <c r="G786" s="599" t="s">
        <v>191</v>
      </c>
      <c r="H786" s="599" t="s">
        <v>191</v>
      </c>
      <c r="I786" s="599" t="s">
        <v>191</v>
      </c>
      <c r="J786" s="599" t="s">
        <v>191</v>
      </c>
      <c r="K786" s="599" t="s">
        <v>191</v>
      </c>
      <c r="L786" s="599" t="s">
        <v>191</v>
      </c>
      <c r="M786" s="599" t="s">
        <v>191</v>
      </c>
      <c r="N786" s="599" t="s">
        <v>191</v>
      </c>
      <c r="O786" s="604"/>
      <c r="P786" s="604"/>
      <c r="Q786" s="826" t="s">
        <v>173</v>
      </c>
      <c r="R786" s="597" t="s">
        <v>92</v>
      </c>
      <c r="S786" s="599" t="s">
        <v>191</v>
      </c>
      <c r="T786" s="599" t="s">
        <v>191</v>
      </c>
      <c r="U786" s="599" t="s">
        <v>191</v>
      </c>
      <c r="V786" s="599" t="s">
        <v>191</v>
      </c>
      <c r="W786" s="599" t="s">
        <v>191</v>
      </c>
      <c r="X786" s="599" t="s">
        <v>191</v>
      </c>
      <c r="Y786" s="599" t="s">
        <v>191</v>
      </c>
      <c r="Z786" s="599" t="s">
        <v>191</v>
      </c>
      <c r="AA786" s="599" t="s">
        <v>191</v>
      </c>
      <c r="AB786" s="604"/>
      <c r="AC786" s="604"/>
      <c r="AD786" s="826" t="s">
        <v>173</v>
      </c>
      <c r="AE786" s="597" t="s">
        <v>92</v>
      </c>
      <c r="AF786" s="599" t="s">
        <v>191</v>
      </c>
      <c r="AG786" s="599" t="s">
        <v>191</v>
      </c>
      <c r="AH786" s="599" t="s">
        <v>191</v>
      </c>
      <c r="AI786" s="599" t="s">
        <v>191</v>
      </c>
      <c r="AJ786" s="599" t="s">
        <v>191</v>
      </c>
      <c r="AK786" s="599" t="s">
        <v>191</v>
      </c>
      <c r="AL786" s="599" t="s">
        <v>191</v>
      </c>
      <c r="AM786" s="599" t="s">
        <v>191</v>
      </c>
      <c r="AN786" s="599" t="s">
        <v>191</v>
      </c>
      <c r="AO786" s="592"/>
      <c r="AP786"/>
      <c r="AQ786" s="826" t="s">
        <v>173</v>
      </c>
      <c r="AR786" s="597" t="s">
        <v>92</v>
      </c>
      <c r="AS786" s="599" t="s">
        <v>191</v>
      </c>
      <c r="AT786" s="599" t="s">
        <v>191</v>
      </c>
      <c r="AU786" s="599" t="s">
        <v>191</v>
      </c>
      <c r="AV786" s="599" t="s">
        <v>191</v>
      </c>
      <c r="AW786" s="599" t="s">
        <v>191</v>
      </c>
      <c r="AX786" s="599" t="s">
        <v>191</v>
      </c>
      <c r="AY786" s="599" t="s">
        <v>191</v>
      </c>
      <c r="AZ786" s="599" t="s">
        <v>191</v>
      </c>
      <c r="BA786" s="599" t="s">
        <v>191</v>
      </c>
      <c r="BB786" s="592"/>
      <c r="BC786" s="592"/>
      <c r="BD786" s="826" t="s">
        <v>173</v>
      </c>
      <c r="BE786" s="597" t="s">
        <v>92</v>
      </c>
      <c r="BF786" s="599" t="s">
        <v>191</v>
      </c>
      <c r="BG786" s="599" t="s">
        <v>191</v>
      </c>
      <c r="BH786" s="599" t="s">
        <v>191</v>
      </c>
      <c r="BI786" s="599" t="s">
        <v>191</v>
      </c>
      <c r="BJ786" s="599" t="s">
        <v>191</v>
      </c>
      <c r="BK786" s="599" t="s">
        <v>191</v>
      </c>
      <c r="BL786" s="599" t="s">
        <v>191</v>
      </c>
      <c r="BM786" s="599" t="s">
        <v>191</v>
      </c>
      <c r="BN786" s="599" t="s">
        <v>191</v>
      </c>
      <c r="BO786" s="592"/>
      <c r="BP786"/>
      <c r="BQ786" s="826" t="s">
        <v>173</v>
      </c>
      <c r="BR786" s="597" t="s">
        <v>92</v>
      </c>
      <c r="BS786" s="599" t="s">
        <v>191</v>
      </c>
      <c r="BT786" s="599" t="s">
        <v>191</v>
      </c>
      <c r="BU786" s="599" t="s">
        <v>191</v>
      </c>
      <c r="BV786" s="599" t="s">
        <v>191</v>
      </c>
      <c r="BW786" s="599" t="s">
        <v>191</v>
      </c>
      <c r="BX786" s="599" t="s">
        <v>191</v>
      </c>
      <c r="BY786" s="599" t="s">
        <v>191</v>
      </c>
      <c r="BZ786" s="599" t="s">
        <v>191</v>
      </c>
      <c r="CA786" s="599" t="s">
        <v>191</v>
      </c>
      <c r="CB786" s="592"/>
      <c r="CC786" s="592"/>
      <c r="CD786" s="826" t="s">
        <v>173</v>
      </c>
      <c r="CE786" s="597" t="s">
        <v>92</v>
      </c>
      <c r="CF786" s="599" t="s">
        <v>191</v>
      </c>
      <c r="CG786" s="599" t="s">
        <v>191</v>
      </c>
      <c r="CH786" s="599" t="s">
        <v>191</v>
      </c>
      <c r="CI786" s="599" t="s">
        <v>191</v>
      </c>
      <c r="CJ786" s="599" t="s">
        <v>191</v>
      </c>
      <c r="CK786" s="599" t="s">
        <v>191</v>
      </c>
      <c r="CL786" s="599" t="s">
        <v>191</v>
      </c>
      <c r="CM786" s="599" t="s">
        <v>191</v>
      </c>
      <c r="CN786" s="599" t="s">
        <v>191</v>
      </c>
      <c r="CO786" s="592"/>
      <c r="CP786"/>
      <c r="CQ786" s="826" t="s">
        <v>173</v>
      </c>
      <c r="CR786" s="597" t="s">
        <v>92</v>
      </c>
      <c r="CS786" s="599" t="s">
        <v>191</v>
      </c>
      <c r="CT786" s="599" t="s">
        <v>191</v>
      </c>
      <c r="CU786" s="599" t="s">
        <v>191</v>
      </c>
      <c r="CV786" s="599" t="s">
        <v>191</v>
      </c>
      <c r="CW786" s="599" t="s">
        <v>191</v>
      </c>
      <c r="CX786" s="599" t="s">
        <v>191</v>
      </c>
      <c r="CY786" s="599" t="s">
        <v>191</v>
      </c>
      <c r="CZ786" s="599" t="s">
        <v>191</v>
      </c>
      <c r="DA786" s="599" t="s">
        <v>191</v>
      </c>
      <c r="DB786" s="592"/>
      <c r="DC786" s="592"/>
      <c r="DD786" s="826" t="s">
        <v>173</v>
      </c>
      <c r="DE786" s="597" t="s">
        <v>92</v>
      </c>
      <c r="DF786" s="599" t="s">
        <v>191</v>
      </c>
      <c r="DG786" s="599" t="s">
        <v>191</v>
      </c>
      <c r="DH786" s="599" t="s">
        <v>191</v>
      </c>
      <c r="DI786" s="599" t="s">
        <v>191</v>
      </c>
      <c r="DJ786" s="599" t="s">
        <v>191</v>
      </c>
      <c r="DK786" s="599" t="s">
        <v>191</v>
      </c>
      <c r="DL786" s="599" t="s">
        <v>191</v>
      </c>
      <c r="DM786" s="599" t="s">
        <v>191</v>
      </c>
      <c r="DN786" s="599" t="s">
        <v>191</v>
      </c>
      <c r="DO786" s="592"/>
    </row>
    <row r="787" spans="1:119" ht="13.5" customHeight="1" x14ac:dyDescent="0.2">
      <c r="A787"/>
      <c r="B787" s="324"/>
      <c r="C787" s="592"/>
      <c r="D787" s="827"/>
      <c r="E787" s="597">
        <v>1</v>
      </c>
      <c r="F787" s="599" t="s">
        <v>191</v>
      </c>
      <c r="G787" s="599" t="s">
        <v>191</v>
      </c>
      <c r="H787" s="599" t="s">
        <v>191</v>
      </c>
      <c r="I787" s="599" t="s">
        <v>191</v>
      </c>
      <c r="J787" s="599" t="s">
        <v>191</v>
      </c>
      <c r="K787" s="599" t="s">
        <v>191</v>
      </c>
      <c r="L787" s="599" t="s">
        <v>191</v>
      </c>
      <c r="M787" s="599" t="s">
        <v>191</v>
      </c>
      <c r="N787" s="599" t="s">
        <v>191</v>
      </c>
      <c r="O787" s="604"/>
      <c r="P787" s="604"/>
      <c r="Q787" s="827"/>
      <c r="R787" s="597">
        <v>1</v>
      </c>
      <c r="S787" s="599" t="s">
        <v>191</v>
      </c>
      <c r="T787" s="599" t="s">
        <v>191</v>
      </c>
      <c r="U787" s="599" t="s">
        <v>191</v>
      </c>
      <c r="V787" s="599" t="s">
        <v>191</v>
      </c>
      <c r="W787" s="599" t="s">
        <v>191</v>
      </c>
      <c r="X787" s="599" t="s">
        <v>191</v>
      </c>
      <c r="Y787" s="599" t="s">
        <v>191</v>
      </c>
      <c r="Z787" s="599" t="s">
        <v>191</v>
      </c>
      <c r="AA787" s="599" t="s">
        <v>191</v>
      </c>
      <c r="AB787" s="604"/>
      <c r="AC787" s="604"/>
      <c r="AD787" s="827"/>
      <c r="AE787" s="597">
        <v>1</v>
      </c>
      <c r="AF787" s="599" t="s">
        <v>191</v>
      </c>
      <c r="AG787" s="599" t="s">
        <v>191</v>
      </c>
      <c r="AH787" s="599" t="s">
        <v>191</v>
      </c>
      <c r="AI787" s="599" t="s">
        <v>191</v>
      </c>
      <c r="AJ787" s="599" t="s">
        <v>191</v>
      </c>
      <c r="AK787" s="599" t="s">
        <v>191</v>
      </c>
      <c r="AL787" s="599" t="s">
        <v>191</v>
      </c>
      <c r="AM787" s="599" t="s">
        <v>191</v>
      </c>
      <c r="AN787" s="599" t="s">
        <v>191</v>
      </c>
      <c r="AO787" s="592"/>
      <c r="AP787"/>
      <c r="AQ787" s="827"/>
      <c r="AR787" s="597">
        <v>1</v>
      </c>
      <c r="AS787" s="599" t="s">
        <v>191</v>
      </c>
      <c r="AT787" s="599" t="s">
        <v>191</v>
      </c>
      <c r="AU787" s="599" t="s">
        <v>191</v>
      </c>
      <c r="AV787" s="599" t="s">
        <v>191</v>
      </c>
      <c r="AW787" s="599" t="s">
        <v>191</v>
      </c>
      <c r="AX787" s="599" t="s">
        <v>191</v>
      </c>
      <c r="AY787" s="599" t="s">
        <v>191</v>
      </c>
      <c r="AZ787" s="599" t="s">
        <v>191</v>
      </c>
      <c r="BA787" s="599" t="s">
        <v>191</v>
      </c>
      <c r="BB787" s="592"/>
      <c r="BC787" s="592"/>
      <c r="BD787" s="827"/>
      <c r="BE787" s="597">
        <v>1</v>
      </c>
      <c r="BF787" s="599" t="s">
        <v>191</v>
      </c>
      <c r="BG787" s="599" t="s">
        <v>191</v>
      </c>
      <c r="BH787" s="599" t="s">
        <v>191</v>
      </c>
      <c r="BI787" s="599" t="s">
        <v>191</v>
      </c>
      <c r="BJ787" s="599" t="s">
        <v>191</v>
      </c>
      <c r="BK787" s="599" t="s">
        <v>191</v>
      </c>
      <c r="BL787" s="599" t="s">
        <v>191</v>
      </c>
      <c r="BM787" s="599" t="s">
        <v>191</v>
      </c>
      <c r="BN787" s="599" t="s">
        <v>191</v>
      </c>
      <c r="BO787" s="592"/>
      <c r="BP787"/>
      <c r="BQ787" s="827"/>
      <c r="BR787" s="597">
        <v>1</v>
      </c>
      <c r="BS787" s="599" t="s">
        <v>191</v>
      </c>
      <c r="BT787" s="599" t="s">
        <v>191</v>
      </c>
      <c r="BU787" s="599" t="s">
        <v>191</v>
      </c>
      <c r="BV787" s="599" t="s">
        <v>191</v>
      </c>
      <c r="BW787" s="599" t="s">
        <v>191</v>
      </c>
      <c r="BX787" s="599" t="s">
        <v>191</v>
      </c>
      <c r="BY787" s="599" t="s">
        <v>191</v>
      </c>
      <c r="BZ787" s="599" t="s">
        <v>191</v>
      </c>
      <c r="CA787" s="599" t="s">
        <v>191</v>
      </c>
      <c r="CB787" s="592"/>
      <c r="CC787" s="592"/>
      <c r="CD787" s="827"/>
      <c r="CE787" s="597">
        <v>1</v>
      </c>
      <c r="CF787" s="599" t="s">
        <v>191</v>
      </c>
      <c r="CG787" s="599" t="s">
        <v>191</v>
      </c>
      <c r="CH787" s="599" t="s">
        <v>191</v>
      </c>
      <c r="CI787" s="599" t="s">
        <v>191</v>
      </c>
      <c r="CJ787" s="599" t="s">
        <v>191</v>
      </c>
      <c r="CK787" s="599" t="s">
        <v>191</v>
      </c>
      <c r="CL787" s="599" t="s">
        <v>191</v>
      </c>
      <c r="CM787" s="599" t="s">
        <v>191</v>
      </c>
      <c r="CN787" s="599" t="s">
        <v>191</v>
      </c>
      <c r="CO787" s="592"/>
      <c r="CP787"/>
      <c r="CQ787" s="827"/>
      <c r="CR787" s="597">
        <v>1</v>
      </c>
      <c r="CS787" s="599" t="s">
        <v>191</v>
      </c>
      <c r="CT787" s="599" t="s">
        <v>191</v>
      </c>
      <c r="CU787" s="599" t="s">
        <v>191</v>
      </c>
      <c r="CV787" s="599" t="s">
        <v>191</v>
      </c>
      <c r="CW787" s="599" t="s">
        <v>191</v>
      </c>
      <c r="CX787" s="599" t="s">
        <v>191</v>
      </c>
      <c r="CY787" s="599" t="s">
        <v>191</v>
      </c>
      <c r="CZ787" s="599" t="s">
        <v>191</v>
      </c>
      <c r="DA787" s="599" t="s">
        <v>191</v>
      </c>
      <c r="DB787" s="592"/>
      <c r="DC787" s="592"/>
      <c r="DD787" s="827"/>
      <c r="DE787" s="597">
        <v>1</v>
      </c>
      <c r="DF787" s="599" t="s">
        <v>191</v>
      </c>
      <c r="DG787" s="599" t="s">
        <v>191</v>
      </c>
      <c r="DH787" s="599" t="s">
        <v>191</v>
      </c>
      <c r="DI787" s="599" t="s">
        <v>191</v>
      </c>
      <c r="DJ787" s="599" t="s">
        <v>191</v>
      </c>
      <c r="DK787" s="599" t="s">
        <v>191</v>
      </c>
      <c r="DL787" s="599" t="s">
        <v>191</v>
      </c>
      <c r="DM787" s="599" t="s">
        <v>191</v>
      </c>
      <c r="DN787" s="599" t="s">
        <v>191</v>
      </c>
      <c r="DO787" s="592"/>
    </row>
    <row r="788" spans="1:119" ht="13.5" customHeight="1" x14ac:dyDescent="0.2">
      <c r="A788"/>
      <c r="B788" s="324"/>
      <c r="C788" s="592"/>
      <c r="D788" s="827"/>
      <c r="E788" s="597" t="s">
        <v>45</v>
      </c>
      <c r="F788" s="599" t="s">
        <v>191</v>
      </c>
      <c r="G788" s="599" t="s">
        <v>191</v>
      </c>
      <c r="H788" s="599" t="s">
        <v>191</v>
      </c>
      <c r="I788" s="599" t="s">
        <v>191</v>
      </c>
      <c r="J788" s="599" t="s">
        <v>191</v>
      </c>
      <c r="K788" s="599" t="s">
        <v>191</v>
      </c>
      <c r="L788" s="599" t="s">
        <v>191</v>
      </c>
      <c r="M788" s="599" t="s">
        <v>191</v>
      </c>
      <c r="N788" s="599" t="s">
        <v>191</v>
      </c>
      <c r="O788" s="604"/>
      <c r="P788" s="604"/>
      <c r="Q788" s="827"/>
      <c r="R788" s="597" t="s">
        <v>45</v>
      </c>
      <c r="S788" s="599" t="s">
        <v>191</v>
      </c>
      <c r="T788" s="599" t="s">
        <v>191</v>
      </c>
      <c r="U788" s="599" t="s">
        <v>191</v>
      </c>
      <c r="V788" s="599" t="s">
        <v>191</v>
      </c>
      <c r="W788" s="599" t="s">
        <v>191</v>
      </c>
      <c r="X788" s="599" t="s">
        <v>191</v>
      </c>
      <c r="Y788" s="599" t="s">
        <v>191</v>
      </c>
      <c r="Z788" s="599" t="s">
        <v>191</v>
      </c>
      <c r="AA788" s="599" t="s">
        <v>191</v>
      </c>
      <c r="AB788" s="604"/>
      <c r="AC788" s="604"/>
      <c r="AD788" s="827"/>
      <c r="AE788" s="597" t="s">
        <v>45</v>
      </c>
      <c r="AF788" s="599" t="s">
        <v>191</v>
      </c>
      <c r="AG788" s="599" t="s">
        <v>191</v>
      </c>
      <c r="AH788" s="599" t="s">
        <v>191</v>
      </c>
      <c r="AI788" s="599" t="s">
        <v>191</v>
      </c>
      <c r="AJ788" s="599" t="s">
        <v>191</v>
      </c>
      <c r="AK788" s="599" t="s">
        <v>191</v>
      </c>
      <c r="AL788" s="599" t="s">
        <v>191</v>
      </c>
      <c r="AM788" s="599" t="s">
        <v>191</v>
      </c>
      <c r="AN788" s="599" t="s">
        <v>191</v>
      </c>
      <c r="AO788" s="592"/>
      <c r="AP788"/>
      <c r="AQ788" s="827"/>
      <c r="AR788" s="597" t="s">
        <v>45</v>
      </c>
      <c r="AS788" s="599" t="s">
        <v>191</v>
      </c>
      <c r="AT788" s="599" t="s">
        <v>191</v>
      </c>
      <c r="AU788" s="599" t="s">
        <v>191</v>
      </c>
      <c r="AV788" s="599" t="s">
        <v>191</v>
      </c>
      <c r="AW788" s="599" t="s">
        <v>191</v>
      </c>
      <c r="AX788" s="599" t="s">
        <v>191</v>
      </c>
      <c r="AY788" s="599" t="s">
        <v>191</v>
      </c>
      <c r="AZ788" s="599" t="s">
        <v>191</v>
      </c>
      <c r="BA788" s="599" t="s">
        <v>191</v>
      </c>
      <c r="BB788" s="592"/>
      <c r="BC788" s="592"/>
      <c r="BD788" s="827"/>
      <c r="BE788" s="597" t="s">
        <v>45</v>
      </c>
      <c r="BF788" s="599" t="s">
        <v>191</v>
      </c>
      <c r="BG788" s="599" t="s">
        <v>191</v>
      </c>
      <c r="BH788" s="599" t="s">
        <v>191</v>
      </c>
      <c r="BI788" s="599" t="s">
        <v>191</v>
      </c>
      <c r="BJ788" s="599" t="s">
        <v>191</v>
      </c>
      <c r="BK788" s="599" t="s">
        <v>191</v>
      </c>
      <c r="BL788" s="599" t="s">
        <v>191</v>
      </c>
      <c r="BM788" s="599" t="s">
        <v>191</v>
      </c>
      <c r="BN788" s="599" t="s">
        <v>191</v>
      </c>
      <c r="BO788" s="592"/>
      <c r="BP788"/>
      <c r="BQ788" s="827"/>
      <c r="BR788" s="597" t="s">
        <v>45</v>
      </c>
      <c r="BS788" s="599" t="s">
        <v>191</v>
      </c>
      <c r="BT788" s="599" t="s">
        <v>191</v>
      </c>
      <c r="BU788" s="599" t="s">
        <v>191</v>
      </c>
      <c r="BV788" s="599" t="s">
        <v>191</v>
      </c>
      <c r="BW788" s="599" t="s">
        <v>191</v>
      </c>
      <c r="BX788" s="599" t="s">
        <v>191</v>
      </c>
      <c r="BY788" s="599" t="s">
        <v>191</v>
      </c>
      <c r="BZ788" s="599" t="s">
        <v>191</v>
      </c>
      <c r="CA788" s="599" t="s">
        <v>191</v>
      </c>
      <c r="CB788" s="592"/>
      <c r="CC788" s="592"/>
      <c r="CD788" s="827"/>
      <c r="CE788" s="597" t="s">
        <v>45</v>
      </c>
      <c r="CF788" s="599" t="s">
        <v>191</v>
      </c>
      <c r="CG788" s="599" t="s">
        <v>191</v>
      </c>
      <c r="CH788" s="599" t="s">
        <v>191</v>
      </c>
      <c r="CI788" s="599" t="s">
        <v>191</v>
      </c>
      <c r="CJ788" s="599" t="s">
        <v>191</v>
      </c>
      <c r="CK788" s="599" t="s">
        <v>191</v>
      </c>
      <c r="CL788" s="599" t="s">
        <v>191</v>
      </c>
      <c r="CM788" s="599" t="s">
        <v>191</v>
      </c>
      <c r="CN788" s="599" t="s">
        <v>191</v>
      </c>
      <c r="CO788" s="592"/>
      <c r="CP788"/>
      <c r="CQ788" s="827"/>
      <c r="CR788" s="597" t="s">
        <v>45</v>
      </c>
      <c r="CS788" s="599" t="s">
        <v>191</v>
      </c>
      <c r="CT788" s="599" t="s">
        <v>191</v>
      </c>
      <c r="CU788" s="599" t="s">
        <v>191</v>
      </c>
      <c r="CV788" s="599" t="s">
        <v>191</v>
      </c>
      <c r="CW788" s="599" t="s">
        <v>191</v>
      </c>
      <c r="CX788" s="599" t="s">
        <v>191</v>
      </c>
      <c r="CY788" s="599" t="s">
        <v>191</v>
      </c>
      <c r="CZ788" s="599" t="s">
        <v>191</v>
      </c>
      <c r="DA788" s="599" t="s">
        <v>191</v>
      </c>
      <c r="DB788" s="592"/>
      <c r="DC788" s="592"/>
      <c r="DD788" s="827"/>
      <c r="DE788" s="597" t="s">
        <v>45</v>
      </c>
      <c r="DF788" s="599" t="s">
        <v>191</v>
      </c>
      <c r="DG788" s="599" t="s">
        <v>191</v>
      </c>
      <c r="DH788" s="599" t="s">
        <v>191</v>
      </c>
      <c r="DI788" s="599" t="s">
        <v>191</v>
      </c>
      <c r="DJ788" s="599" t="s">
        <v>191</v>
      </c>
      <c r="DK788" s="599" t="s">
        <v>191</v>
      </c>
      <c r="DL788" s="599" t="s">
        <v>191</v>
      </c>
      <c r="DM788" s="599" t="s">
        <v>191</v>
      </c>
      <c r="DN788" s="599" t="s">
        <v>191</v>
      </c>
      <c r="DO788" s="592"/>
    </row>
    <row r="789" spans="1:119" ht="13.5" customHeight="1" x14ac:dyDescent="0.2">
      <c r="A789"/>
      <c r="B789" s="324"/>
      <c r="C789" s="592"/>
      <c r="D789" s="827"/>
      <c r="E789" s="597" t="s">
        <v>33</v>
      </c>
      <c r="F789" s="599">
        <v>50</v>
      </c>
      <c r="G789" s="599">
        <v>0</v>
      </c>
      <c r="H789" s="599">
        <v>50</v>
      </c>
      <c r="I789" s="599">
        <v>0</v>
      </c>
      <c r="J789" s="599">
        <v>0</v>
      </c>
      <c r="K789" s="599">
        <v>0</v>
      </c>
      <c r="L789" s="599">
        <v>0</v>
      </c>
      <c r="M789" s="599">
        <v>0</v>
      </c>
      <c r="N789" s="599">
        <v>0</v>
      </c>
      <c r="O789" s="604"/>
      <c r="P789" s="604"/>
      <c r="Q789" s="827"/>
      <c r="R789" s="597" t="s">
        <v>33</v>
      </c>
      <c r="S789" s="599">
        <v>50</v>
      </c>
      <c r="T789" s="599">
        <v>0</v>
      </c>
      <c r="U789" s="599">
        <v>50</v>
      </c>
      <c r="V789" s="599">
        <v>0</v>
      </c>
      <c r="W789" s="599">
        <v>0</v>
      </c>
      <c r="X789" s="599">
        <v>0</v>
      </c>
      <c r="Y789" s="599">
        <v>0</v>
      </c>
      <c r="Z789" s="599">
        <v>0</v>
      </c>
      <c r="AA789" s="599">
        <v>0</v>
      </c>
      <c r="AB789" s="604"/>
      <c r="AC789" s="604"/>
      <c r="AD789" s="827"/>
      <c r="AE789" s="597" t="s">
        <v>33</v>
      </c>
      <c r="AF789" s="599" t="s">
        <v>191</v>
      </c>
      <c r="AG789" s="599" t="s">
        <v>191</v>
      </c>
      <c r="AH789" s="599" t="s">
        <v>191</v>
      </c>
      <c r="AI789" s="599" t="s">
        <v>191</v>
      </c>
      <c r="AJ789" s="599" t="s">
        <v>191</v>
      </c>
      <c r="AK789" s="599" t="s">
        <v>191</v>
      </c>
      <c r="AL789" s="599" t="s">
        <v>191</v>
      </c>
      <c r="AM789" s="599" t="s">
        <v>191</v>
      </c>
      <c r="AN789" s="599" t="s">
        <v>191</v>
      </c>
      <c r="AO789" s="592"/>
      <c r="AP789"/>
      <c r="AQ789" s="827"/>
      <c r="AR789" s="597" t="s">
        <v>33</v>
      </c>
      <c r="AS789" s="599" t="s">
        <v>191</v>
      </c>
      <c r="AT789" s="599" t="s">
        <v>191</v>
      </c>
      <c r="AU789" s="599" t="s">
        <v>191</v>
      </c>
      <c r="AV789" s="599" t="s">
        <v>191</v>
      </c>
      <c r="AW789" s="599" t="s">
        <v>191</v>
      </c>
      <c r="AX789" s="599" t="s">
        <v>191</v>
      </c>
      <c r="AY789" s="599" t="s">
        <v>191</v>
      </c>
      <c r="AZ789" s="599" t="s">
        <v>191</v>
      </c>
      <c r="BA789" s="599" t="s">
        <v>191</v>
      </c>
      <c r="BB789" s="592"/>
      <c r="BC789" s="592"/>
      <c r="BD789" s="827"/>
      <c r="BE789" s="597" t="s">
        <v>33</v>
      </c>
      <c r="BF789" s="599">
        <v>50</v>
      </c>
      <c r="BG789" s="599">
        <v>0</v>
      </c>
      <c r="BH789" s="599">
        <v>50</v>
      </c>
      <c r="BI789" s="599">
        <v>0</v>
      </c>
      <c r="BJ789" s="599">
        <v>0</v>
      </c>
      <c r="BK789" s="599">
        <v>0</v>
      </c>
      <c r="BL789" s="599">
        <v>0</v>
      </c>
      <c r="BM789" s="599">
        <v>0</v>
      </c>
      <c r="BN789" s="599">
        <v>0</v>
      </c>
      <c r="BO789" s="592"/>
      <c r="BP789"/>
      <c r="BQ789" s="827"/>
      <c r="BR789" s="597" t="s">
        <v>33</v>
      </c>
      <c r="BS789" s="599">
        <v>100</v>
      </c>
      <c r="BT789" s="599">
        <v>0</v>
      </c>
      <c r="BU789" s="599">
        <v>0</v>
      </c>
      <c r="BV789" s="599">
        <v>0</v>
      </c>
      <c r="BW789" s="599">
        <v>0</v>
      </c>
      <c r="BX789" s="599">
        <v>0</v>
      </c>
      <c r="BY789" s="599">
        <v>0</v>
      </c>
      <c r="BZ789" s="599">
        <v>0</v>
      </c>
      <c r="CA789" s="599">
        <v>0</v>
      </c>
      <c r="CB789" s="592"/>
      <c r="CC789" s="592"/>
      <c r="CD789" s="827"/>
      <c r="CE789" s="597" t="s">
        <v>33</v>
      </c>
      <c r="CF789" s="599">
        <v>0</v>
      </c>
      <c r="CG789" s="599">
        <v>0</v>
      </c>
      <c r="CH789" s="599">
        <v>100</v>
      </c>
      <c r="CI789" s="599">
        <v>0</v>
      </c>
      <c r="CJ789" s="599">
        <v>0</v>
      </c>
      <c r="CK789" s="599">
        <v>0</v>
      </c>
      <c r="CL789" s="599">
        <v>0</v>
      </c>
      <c r="CM789" s="599">
        <v>0</v>
      </c>
      <c r="CN789" s="599">
        <v>0</v>
      </c>
      <c r="CO789" s="592"/>
      <c r="CP789"/>
      <c r="CQ789" s="827"/>
      <c r="CR789" s="597" t="s">
        <v>33</v>
      </c>
      <c r="CS789" s="599" t="s">
        <v>191</v>
      </c>
      <c r="CT789" s="599" t="s">
        <v>191</v>
      </c>
      <c r="CU789" s="599" t="s">
        <v>191</v>
      </c>
      <c r="CV789" s="599" t="s">
        <v>191</v>
      </c>
      <c r="CW789" s="599" t="s">
        <v>191</v>
      </c>
      <c r="CX789" s="599" t="s">
        <v>191</v>
      </c>
      <c r="CY789" s="599" t="s">
        <v>191</v>
      </c>
      <c r="CZ789" s="599" t="s">
        <v>191</v>
      </c>
      <c r="DA789" s="599" t="s">
        <v>191</v>
      </c>
      <c r="DB789" s="592"/>
      <c r="DC789" s="592"/>
      <c r="DD789" s="827"/>
      <c r="DE789" s="597" t="s">
        <v>33</v>
      </c>
      <c r="DF789" s="599">
        <v>50</v>
      </c>
      <c r="DG789" s="599">
        <v>0</v>
      </c>
      <c r="DH789" s="599">
        <v>50</v>
      </c>
      <c r="DI789" s="599">
        <v>0</v>
      </c>
      <c r="DJ789" s="599">
        <v>0</v>
      </c>
      <c r="DK789" s="599">
        <v>0</v>
      </c>
      <c r="DL789" s="599">
        <v>0</v>
      </c>
      <c r="DM789" s="599">
        <v>0</v>
      </c>
      <c r="DN789" s="599">
        <v>0</v>
      </c>
      <c r="DO789" s="592"/>
    </row>
    <row r="790" spans="1:119" ht="13.5" customHeight="1" x14ac:dyDescent="0.2">
      <c r="A790"/>
      <c r="B790" s="324"/>
      <c r="C790" s="592"/>
      <c r="D790" s="827"/>
      <c r="E790" s="597" t="s">
        <v>34</v>
      </c>
      <c r="F790" s="599">
        <v>0</v>
      </c>
      <c r="G790" s="599">
        <v>0</v>
      </c>
      <c r="H790" s="599">
        <v>0</v>
      </c>
      <c r="I790" s="599">
        <v>100</v>
      </c>
      <c r="J790" s="599">
        <v>0</v>
      </c>
      <c r="K790" s="599">
        <v>0</v>
      </c>
      <c r="L790" s="599">
        <v>0</v>
      </c>
      <c r="M790" s="599">
        <v>0</v>
      </c>
      <c r="N790" s="599">
        <v>0</v>
      </c>
      <c r="O790" s="604"/>
      <c r="P790" s="604"/>
      <c r="Q790" s="827"/>
      <c r="R790" s="597" t="s">
        <v>34</v>
      </c>
      <c r="S790" s="599">
        <v>0</v>
      </c>
      <c r="T790" s="599">
        <v>0</v>
      </c>
      <c r="U790" s="599">
        <v>0</v>
      </c>
      <c r="V790" s="599">
        <v>100</v>
      </c>
      <c r="W790" s="599">
        <v>0</v>
      </c>
      <c r="X790" s="599">
        <v>0</v>
      </c>
      <c r="Y790" s="599">
        <v>0</v>
      </c>
      <c r="Z790" s="599">
        <v>0</v>
      </c>
      <c r="AA790" s="599">
        <v>0</v>
      </c>
      <c r="AB790" s="604"/>
      <c r="AC790" s="604"/>
      <c r="AD790" s="827"/>
      <c r="AE790" s="597" t="s">
        <v>34</v>
      </c>
      <c r="AF790" s="599" t="s">
        <v>191</v>
      </c>
      <c r="AG790" s="599" t="s">
        <v>191</v>
      </c>
      <c r="AH790" s="599" t="s">
        <v>191</v>
      </c>
      <c r="AI790" s="599" t="s">
        <v>191</v>
      </c>
      <c r="AJ790" s="599" t="s">
        <v>191</v>
      </c>
      <c r="AK790" s="599" t="s">
        <v>191</v>
      </c>
      <c r="AL790" s="599" t="s">
        <v>191</v>
      </c>
      <c r="AM790" s="599" t="s">
        <v>191</v>
      </c>
      <c r="AN790" s="599" t="s">
        <v>191</v>
      </c>
      <c r="AO790" s="592"/>
      <c r="AP790"/>
      <c r="AQ790" s="827"/>
      <c r="AR790" s="597" t="s">
        <v>34</v>
      </c>
      <c r="AS790" s="599" t="s">
        <v>191</v>
      </c>
      <c r="AT790" s="599" t="s">
        <v>191</v>
      </c>
      <c r="AU790" s="599" t="s">
        <v>191</v>
      </c>
      <c r="AV790" s="599" t="s">
        <v>191</v>
      </c>
      <c r="AW790" s="599" t="s">
        <v>191</v>
      </c>
      <c r="AX790" s="599" t="s">
        <v>191</v>
      </c>
      <c r="AY790" s="599" t="s">
        <v>191</v>
      </c>
      <c r="AZ790" s="599" t="s">
        <v>191</v>
      </c>
      <c r="BA790" s="599" t="s">
        <v>191</v>
      </c>
      <c r="BB790" s="592"/>
      <c r="BC790" s="592"/>
      <c r="BD790" s="827"/>
      <c r="BE790" s="597" t="s">
        <v>34</v>
      </c>
      <c r="BF790" s="599">
        <v>0</v>
      </c>
      <c r="BG790" s="599">
        <v>0</v>
      </c>
      <c r="BH790" s="599">
        <v>0</v>
      </c>
      <c r="BI790" s="599">
        <v>100</v>
      </c>
      <c r="BJ790" s="599">
        <v>0</v>
      </c>
      <c r="BK790" s="599">
        <v>0</v>
      </c>
      <c r="BL790" s="599">
        <v>0</v>
      </c>
      <c r="BM790" s="599">
        <v>0</v>
      </c>
      <c r="BN790" s="599">
        <v>0</v>
      </c>
      <c r="BO790" s="592"/>
      <c r="BP790"/>
      <c r="BQ790" s="827"/>
      <c r="BR790" s="597" t="s">
        <v>34</v>
      </c>
      <c r="BS790" s="599" t="s">
        <v>191</v>
      </c>
      <c r="BT790" s="599" t="s">
        <v>191</v>
      </c>
      <c r="BU790" s="599" t="s">
        <v>191</v>
      </c>
      <c r="BV790" s="599" t="s">
        <v>191</v>
      </c>
      <c r="BW790" s="599" t="s">
        <v>191</v>
      </c>
      <c r="BX790" s="599" t="s">
        <v>191</v>
      </c>
      <c r="BY790" s="599" t="s">
        <v>191</v>
      </c>
      <c r="BZ790" s="599" t="s">
        <v>191</v>
      </c>
      <c r="CA790" s="599" t="s">
        <v>191</v>
      </c>
      <c r="CB790" s="592"/>
      <c r="CC790" s="592"/>
      <c r="CD790" s="827"/>
      <c r="CE790" s="597" t="s">
        <v>34</v>
      </c>
      <c r="CF790" s="599">
        <v>0</v>
      </c>
      <c r="CG790" s="599">
        <v>0</v>
      </c>
      <c r="CH790" s="599">
        <v>0</v>
      </c>
      <c r="CI790" s="599">
        <v>100</v>
      </c>
      <c r="CJ790" s="599">
        <v>0</v>
      </c>
      <c r="CK790" s="599">
        <v>0</v>
      </c>
      <c r="CL790" s="599">
        <v>0</v>
      </c>
      <c r="CM790" s="599">
        <v>0</v>
      </c>
      <c r="CN790" s="599">
        <v>0</v>
      </c>
      <c r="CO790" s="592"/>
      <c r="CP790"/>
      <c r="CQ790" s="827"/>
      <c r="CR790" s="597" t="s">
        <v>34</v>
      </c>
      <c r="CS790" s="599">
        <v>0</v>
      </c>
      <c r="CT790" s="599">
        <v>0</v>
      </c>
      <c r="CU790" s="599">
        <v>0</v>
      </c>
      <c r="CV790" s="599">
        <v>100</v>
      </c>
      <c r="CW790" s="599">
        <v>0</v>
      </c>
      <c r="CX790" s="599">
        <v>0</v>
      </c>
      <c r="CY790" s="599">
        <v>0</v>
      </c>
      <c r="CZ790" s="599">
        <v>0</v>
      </c>
      <c r="DA790" s="599">
        <v>0</v>
      </c>
      <c r="DB790" s="592"/>
      <c r="DC790" s="592"/>
      <c r="DD790" s="827"/>
      <c r="DE790" s="597" t="s">
        <v>34</v>
      </c>
      <c r="DF790" s="599" t="s">
        <v>191</v>
      </c>
      <c r="DG790" s="599" t="s">
        <v>191</v>
      </c>
      <c r="DH790" s="599" t="s">
        <v>191</v>
      </c>
      <c r="DI790" s="599" t="s">
        <v>191</v>
      </c>
      <c r="DJ790" s="599" t="s">
        <v>191</v>
      </c>
      <c r="DK790" s="599" t="s">
        <v>191</v>
      </c>
      <c r="DL790" s="599" t="s">
        <v>191</v>
      </c>
      <c r="DM790" s="599" t="s">
        <v>191</v>
      </c>
      <c r="DN790" s="599" t="s">
        <v>191</v>
      </c>
      <c r="DO790" s="592"/>
    </row>
    <row r="791" spans="1:119" ht="13.5" customHeight="1" x14ac:dyDescent="0.2">
      <c r="A791"/>
      <c r="B791" s="324"/>
      <c r="C791" s="592"/>
      <c r="D791" s="827"/>
      <c r="E791" s="597" t="s">
        <v>35</v>
      </c>
      <c r="F791" s="599">
        <v>25</v>
      </c>
      <c r="G791" s="599">
        <v>25</v>
      </c>
      <c r="H791" s="599">
        <v>0</v>
      </c>
      <c r="I791" s="599">
        <v>0</v>
      </c>
      <c r="J791" s="599">
        <v>0</v>
      </c>
      <c r="K791" s="599">
        <v>25</v>
      </c>
      <c r="L791" s="599">
        <v>25</v>
      </c>
      <c r="M791" s="599">
        <v>0</v>
      </c>
      <c r="N791" s="599">
        <v>0</v>
      </c>
      <c r="O791" s="604"/>
      <c r="P791" s="604"/>
      <c r="Q791" s="827"/>
      <c r="R791" s="597" t="s">
        <v>35</v>
      </c>
      <c r="S791" s="599">
        <v>25</v>
      </c>
      <c r="T791" s="599">
        <v>25</v>
      </c>
      <c r="U791" s="599">
        <v>0</v>
      </c>
      <c r="V791" s="599">
        <v>0</v>
      </c>
      <c r="W791" s="599">
        <v>0</v>
      </c>
      <c r="X791" s="599">
        <v>25</v>
      </c>
      <c r="Y791" s="599">
        <v>25</v>
      </c>
      <c r="Z791" s="599">
        <v>0</v>
      </c>
      <c r="AA791" s="599">
        <v>0</v>
      </c>
      <c r="AB791" s="604"/>
      <c r="AC791" s="604"/>
      <c r="AD791" s="827"/>
      <c r="AE791" s="597" t="s">
        <v>35</v>
      </c>
      <c r="AF791" s="599" t="s">
        <v>191</v>
      </c>
      <c r="AG791" s="599" t="s">
        <v>191</v>
      </c>
      <c r="AH791" s="599" t="s">
        <v>191</v>
      </c>
      <c r="AI791" s="599" t="s">
        <v>191</v>
      </c>
      <c r="AJ791" s="599" t="s">
        <v>191</v>
      </c>
      <c r="AK791" s="599" t="s">
        <v>191</v>
      </c>
      <c r="AL791" s="599" t="s">
        <v>191</v>
      </c>
      <c r="AM791" s="599" t="s">
        <v>191</v>
      </c>
      <c r="AN791" s="599" t="s">
        <v>191</v>
      </c>
      <c r="AO791" s="592"/>
      <c r="AP791"/>
      <c r="AQ791" s="827"/>
      <c r="AR791" s="597" t="s">
        <v>35</v>
      </c>
      <c r="AS791" s="599" t="s">
        <v>191</v>
      </c>
      <c r="AT791" s="599" t="s">
        <v>191</v>
      </c>
      <c r="AU791" s="599" t="s">
        <v>191</v>
      </c>
      <c r="AV791" s="599" t="s">
        <v>191</v>
      </c>
      <c r="AW791" s="599" t="s">
        <v>191</v>
      </c>
      <c r="AX791" s="599" t="s">
        <v>191</v>
      </c>
      <c r="AY791" s="599" t="s">
        <v>191</v>
      </c>
      <c r="AZ791" s="599" t="s">
        <v>191</v>
      </c>
      <c r="BA791" s="599" t="s">
        <v>191</v>
      </c>
      <c r="BB791" s="592"/>
      <c r="BC791" s="592"/>
      <c r="BD791" s="827"/>
      <c r="BE791" s="597" t="s">
        <v>35</v>
      </c>
      <c r="BF791" s="599">
        <v>25</v>
      </c>
      <c r="BG791" s="599">
        <v>25</v>
      </c>
      <c r="BH791" s="599">
        <v>0</v>
      </c>
      <c r="BI791" s="599">
        <v>0</v>
      </c>
      <c r="BJ791" s="599">
        <v>0</v>
      </c>
      <c r="BK791" s="599">
        <v>25</v>
      </c>
      <c r="BL791" s="599">
        <v>25</v>
      </c>
      <c r="BM791" s="599">
        <v>0</v>
      </c>
      <c r="BN791" s="599">
        <v>0</v>
      </c>
      <c r="BO791" s="592"/>
      <c r="BP791"/>
      <c r="BQ791" s="827"/>
      <c r="BR791" s="597" t="s">
        <v>35</v>
      </c>
      <c r="BS791" s="599">
        <v>0</v>
      </c>
      <c r="BT791" s="599">
        <v>100</v>
      </c>
      <c r="BU791" s="599">
        <v>0</v>
      </c>
      <c r="BV791" s="599">
        <v>0</v>
      </c>
      <c r="BW791" s="599">
        <v>0</v>
      </c>
      <c r="BX791" s="599">
        <v>0</v>
      </c>
      <c r="BY791" s="599">
        <v>0</v>
      </c>
      <c r="BZ791" s="599">
        <v>0</v>
      </c>
      <c r="CA791" s="599">
        <v>0</v>
      </c>
      <c r="CB791" s="592"/>
      <c r="CC791" s="592"/>
      <c r="CD791" s="827"/>
      <c r="CE791" s="597" t="s">
        <v>35</v>
      </c>
      <c r="CF791" s="599">
        <v>33.333333333333329</v>
      </c>
      <c r="CG791" s="599">
        <v>0</v>
      </c>
      <c r="CH791" s="599">
        <v>0</v>
      </c>
      <c r="CI791" s="599">
        <v>0</v>
      </c>
      <c r="CJ791" s="599">
        <v>0</v>
      </c>
      <c r="CK791" s="599">
        <v>33.333333333333329</v>
      </c>
      <c r="CL791" s="599">
        <v>33.333333333333329</v>
      </c>
      <c r="CM791" s="599">
        <v>0</v>
      </c>
      <c r="CN791" s="599">
        <v>0</v>
      </c>
      <c r="CO791" s="592"/>
      <c r="CP791"/>
      <c r="CQ791" s="827"/>
      <c r="CR791" s="597" t="s">
        <v>35</v>
      </c>
      <c r="CS791" s="599" t="s">
        <v>191</v>
      </c>
      <c r="CT791" s="599" t="s">
        <v>191</v>
      </c>
      <c r="CU791" s="599" t="s">
        <v>191</v>
      </c>
      <c r="CV791" s="599" t="s">
        <v>191</v>
      </c>
      <c r="CW791" s="599" t="s">
        <v>191</v>
      </c>
      <c r="CX791" s="599" t="s">
        <v>191</v>
      </c>
      <c r="CY791" s="599" t="s">
        <v>191</v>
      </c>
      <c r="CZ791" s="599" t="s">
        <v>191</v>
      </c>
      <c r="DA791" s="599" t="s">
        <v>191</v>
      </c>
      <c r="DB791" s="592"/>
      <c r="DC791" s="592"/>
      <c r="DD791" s="827"/>
      <c r="DE791" s="597" t="s">
        <v>35</v>
      </c>
      <c r="DF791" s="599">
        <v>25</v>
      </c>
      <c r="DG791" s="599">
        <v>25</v>
      </c>
      <c r="DH791" s="599">
        <v>0</v>
      </c>
      <c r="DI791" s="599">
        <v>0</v>
      </c>
      <c r="DJ791" s="599">
        <v>0</v>
      </c>
      <c r="DK791" s="599">
        <v>25</v>
      </c>
      <c r="DL791" s="599">
        <v>25</v>
      </c>
      <c r="DM791" s="599">
        <v>0</v>
      </c>
      <c r="DN791" s="599">
        <v>0</v>
      </c>
      <c r="DO791" s="592"/>
    </row>
    <row r="792" spans="1:119" ht="13.5" customHeight="1" x14ac:dyDescent="0.2">
      <c r="A792"/>
      <c r="B792" s="324"/>
      <c r="C792" s="592"/>
      <c r="D792" s="827"/>
      <c r="E792" s="597" t="s">
        <v>36</v>
      </c>
      <c r="F792" s="599">
        <v>0</v>
      </c>
      <c r="G792" s="599">
        <v>0</v>
      </c>
      <c r="H792" s="599">
        <v>20</v>
      </c>
      <c r="I792" s="599">
        <v>13.333333333333334</v>
      </c>
      <c r="J792" s="599">
        <v>40</v>
      </c>
      <c r="K792" s="599">
        <v>13.333333333333334</v>
      </c>
      <c r="L792" s="599">
        <v>13.333333333333334</v>
      </c>
      <c r="M792" s="599">
        <v>0</v>
      </c>
      <c r="N792" s="599">
        <v>0</v>
      </c>
      <c r="O792" s="604"/>
      <c r="P792" s="604"/>
      <c r="Q792" s="827"/>
      <c r="R792" s="597" t="s">
        <v>36</v>
      </c>
      <c r="S792" s="599">
        <v>0</v>
      </c>
      <c r="T792" s="599">
        <v>0</v>
      </c>
      <c r="U792" s="599">
        <v>21.428571428571427</v>
      </c>
      <c r="V792" s="599">
        <v>14.285714285714285</v>
      </c>
      <c r="W792" s="599">
        <v>42.857142857142854</v>
      </c>
      <c r="X792" s="599">
        <v>14.285714285714285</v>
      </c>
      <c r="Y792" s="599">
        <v>7.1428571428571423</v>
      </c>
      <c r="Z792" s="599">
        <v>0</v>
      </c>
      <c r="AA792" s="599">
        <v>0</v>
      </c>
      <c r="AB792" s="604"/>
      <c r="AC792" s="604"/>
      <c r="AD792" s="827"/>
      <c r="AE792" s="597" t="s">
        <v>36</v>
      </c>
      <c r="AF792" s="599">
        <v>0</v>
      </c>
      <c r="AG792" s="599">
        <v>0</v>
      </c>
      <c r="AH792" s="599">
        <v>0</v>
      </c>
      <c r="AI792" s="599">
        <v>0</v>
      </c>
      <c r="AJ792" s="599">
        <v>0</v>
      </c>
      <c r="AK792" s="599">
        <v>0</v>
      </c>
      <c r="AL792" s="599">
        <v>100</v>
      </c>
      <c r="AM792" s="599">
        <v>0</v>
      </c>
      <c r="AN792" s="599">
        <v>0</v>
      </c>
      <c r="AO792" s="592"/>
      <c r="AP792"/>
      <c r="AQ792" s="827"/>
      <c r="AR792" s="597" t="s">
        <v>36</v>
      </c>
      <c r="AS792" s="599">
        <v>0</v>
      </c>
      <c r="AT792" s="599">
        <v>0</v>
      </c>
      <c r="AU792" s="599">
        <v>0</v>
      </c>
      <c r="AV792" s="599">
        <v>0</v>
      </c>
      <c r="AW792" s="599">
        <v>100</v>
      </c>
      <c r="AX792" s="599">
        <v>0</v>
      </c>
      <c r="AY792" s="599">
        <v>0</v>
      </c>
      <c r="AZ792" s="599">
        <v>0</v>
      </c>
      <c r="BA792" s="599">
        <v>0</v>
      </c>
      <c r="BB792" s="592"/>
      <c r="BC792" s="592"/>
      <c r="BD792" s="827"/>
      <c r="BE792" s="597" t="s">
        <v>36</v>
      </c>
      <c r="BF792" s="599">
        <v>0</v>
      </c>
      <c r="BG792" s="599">
        <v>0</v>
      </c>
      <c r="BH792" s="599">
        <v>21.428571428571427</v>
      </c>
      <c r="BI792" s="599">
        <v>14.285714285714285</v>
      </c>
      <c r="BJ792" s="599">
        <v>35.714285714285715</v>
      </c>
      <c r="BK792" s="599">
        <v>14.285714285714285</v>
      </c>
      <c r="BL792" s="599">
        <v>14.285714285714285</v>
      </c>
      <c r="BM792" s="599">
        <v>0</v>
      </c>
      <c r="BN792" s="599">
        <v>0</v>
      </c>
      <c r="BO792" s="592"/>
      <c r="BP792"/>
      <c r="BQ792" s="827"/>
      <c r="BR792" s="597" t="s">
        <v>36</v>
      </c>
      <c r="BS792" s="599">
        <v>0</v>
      </c>
      <c r="BT792" s="599">
        <v>0</v>
      </c>
      <c r="BU792" s="599">
        <v>50</v>
      </c>
      <c r="BV792" s="599">
        <v>0</v>
      </c>
      <c r="BW792" s="599">
        <v>50</v>
      </c>
      <c r="BX792" s="599">
        <v>0</v>
      </c>
      <c r="BY792" s="599">
        <v>0</v>
      </c>
      <c r="BZ792" s="599">
        <v>0</v>
      </c>
      <c r="CA792" s="599">
        <v>0</v>
      </c>
      <c r="CB792" s="592"/>
      <c r="CC792" s="592"/>
      <c r="CD792" s="827"/>
      <c r="CE792" s="597" t="s">
        <v>36</v>
      </c>
      <c r="CF792" s="599">
        <v>0</v>
      </c>
      <c r="CG792" s="599">
        <v>0</v>
      </c>
      <c r="CH792" s="599">
        <v>15.384615384615385</v>
      </c>
      <c r="CI792" s="599">
        <v>15.384615384615385</v>
      </c>
      <c r="CJ792" s="599">
        <v>38.461538461538467</v>
      </c>
      <c r="CK792" s="599">
        <v>15.384615384615385</v>
      </c>
      <c r="CL792" s="599">
        <v>15.384615384615385</v>
      </c>
      <c r="CM792" s="599">
        <v>0</v>
      </c>
      <c r="CN792" s="599">
        <v>0</v>
      </c>
      <c r="CO792" s="592"/>
      <c r="CP792"/>
      <c r="CQ792" s="827"/>
      <c r="CR792" s="597" t="s">
        <v>36</v>
      </c>
      <c r="CS792" s="599">
        <v>0</v>
      </c>
      <c r="CT792" s="599">
        <v>0</v>
      </c>
      <c r="CU792" s="599">
        <v>0</v>
      </c>
      <c r="CV792" s="599">
        <v>0</v>
      </c>
      <c r="CW792" s="599">
        <v>0</v>
      </c>
      <c r="CX792" s="599">
        <v>0</v>
      </c>
      <c r="CY792" s="599">
        <v>100</v>
      </c>
      <c r="CZ792" s="599">
        <v>0</v>
      </c>
      <c r="DA792" s="599">
        <v>0</v>
      </c>
      <c r="DB792" s="592"/>
      <c r="DC792" s="592"/>
      <c r="DD792" s="827"/>
      <c r="DE792" s="597" t="s">
        <v>36</v>
      </c>
      <c r="DF792" s="599">
        <v>0</v>
      </c>
      <c r="DG792" s="599">
        <v>0</v>
      </c>
      <c r="DH792" s="599">
        <v>21.428571428571427</v>
      </c>
      <c r="DI792" s="599">
        <v>14.285714285714285</v>
      </c>
      <c r="DJ792" s="599">
        <v>42.857142857142854</v>
      </c>
      <c r="DK792" s="599">
        <v>14.285714285714285</v>
      </c>
      <c r="DL792" s="599">
        <v>7.1428571428571423</v>
      </c>
      <c r="DM792" s="599">
        <v>0</v>
      </c>
      <c r="DN792" s="599">
        <v>0</v>
      </c>
      <c r="DO792" s="592"/>
    </row>
    <row r="793" spans="1:119" ht="13.5" customHeight="1" x14ac:dyDescent="0.2">
      <c r="A793"/>
      <c r="B793" s="324"/>
      <c r="C793" s="592"/>
      <c r="D793" s="827"/>
      <c r="E793" s="597" t="s">
        <v>37</v>
      </c>
      <c r="F793" s="599">
        <v>7.1428571428571423</v>
      </c>
      <c r="G793" s="599">
        <v>0</v>
      </c>
      <c r="H793" s="599">
        <v>7.1428571428571423</v>
      </c>
      <c r="I793" s="599">
        <v>3.5714285714285712</v>
      </c>
      <c r="J793" s="599">
        <v>7.1428571428571423</v>
      </c>
      <c r="K793" s="599">
        <v>28.571428571428569</v>
      </c>
      <c r="L793" s="599">
        <v>39.285714285714285</v>
      </c>
      <c r="M793" s="599">
        <v>7.1428571428571423</v>
      </c>
      <c r="N793" s="599">
        <v>0</v>
      </c>
      <c r="O793" s="604"/>
      <c r="P793" s="604"/>
      <c r="Q793" s="827"/>
      <c r="R793" s="597" t="s">
        <v>37</v>
      </c>
      <c r="S793" s="599">
        <v>7.6923076923076925</v>
      </c>
      <c r="T793" s="599">
        <v>0</v>
      </c>
      <c r="U793" s="599">
        <v>7.6923076923076925</v>
      </c>
      <c r="V793" s="599">
        <v>0</v>
      </c>
      <c r="W793" s="599">
        <v>3.8461538461538463</v>
      </c>
      <c r="X793" s="599">
        <v>30.76923076923077</v>
      </c>
      <c r="Y793" s="599">
        <v>42.307692307692307</v>
      </c>
      <c r="Z793" s="599">
        <v>7.6923076923076925</v>
      </c>
      <c r="AA793" s="599">
        <v>0</v>
      </c>
      <c r="AB793" s="604"/>
      <c r="AC793" s="604"/>
      <c r="AD793" s="827"/>
      <c r="AE793" s="597" t="s">
        <v>37</v>
      </c>
      <c r="AF793" s="599">
        <v>0</v>
      </c>
      <c r="AG793" s="599">
        <v>0</v>
      </c>
      <c r="AH793" s="599">
        <v>0</v>
      </c>
      <c r="AI793" s="599">
        <v>50</v>
      </c>
      <c r="AJ793" s="599">
        <v>50</v>
      </c>
      <c r="AK793" s="599">
        <v>0</v>
      </c>
      <c r="AL793" s="599">
        <v>0</v>
      </c>
      <c r="AM793" s="599">
        <v>0</v>
      </c>
      <c r="AN793" s="599">
        <v>0</v>
      </c>
      <c r="AO793" s="592"/>
      <c r="AP793"/>
      <c r="AQ793" s="827"/>
      <c r="AR793" s="597" t="s">
        <v>37</v>
      </c>
      <c r="AS793" s="599" t="s">
        <v>191</v>
      </c>
      <c r="AT793" s="599" t="s">
        <v>191</v>
      </c>
      <c r="AU793" s="599" t="s">
        <v>191</v>
      </c>
      <c r="AV793" s="599" t="s">
        <v>191</v>
      </c>
      <c r="AW793" s="599" t="s">
        <v>191</v>
      </c>
      <c r="AX793" s="599" t="s">
        <v>191</v>
      </c>
      <c r="AY793" s="599" t="s">
        <v>191</v>
      </c>
      <c r="AZ793" s="599" t="s">
        <v>191</v>
      </c>
      <c r="BA793" s="599" t="s">
        <v>191</v>
      </c>
      <c r="BB793" s="592"/>
      <c r="BC793" s="592"/>
      <c r="BD793" s="827"/>
      <c r="BE793" s="597" t="s">
        <v>37</v>
      </c>
      <c r="BF793" s="599">
        <v>7.1428571428571423</v>
      </c>
      <c r="BG793" s="599">
        <v>0</v>
      </c>
      <c r="BH793" s="599">
        <v>7.1428571428571423</v>
      </c>
      <c r="BI793" s="599">
        <v>3.5714285714285712</v>
      </c>
      <c r="BJ793" s="599">
        <v>7.1428571428571423</v>
      </c>
      <c r="BK793" s="599">
        <v>28.571428571428569</v>
      </c>
      <c r="BL793" s="599">
        <v>39.285714285714285</v>
      </c>
      <c r="BM793" s="599">
        <v>7.1428571428571423</v>
      </c>
      <c r="BN793" s="599">
        <v>0</v>
      </c>
      <c r="BO793" s="592"/>
      <c r="BP793"/>
      <c r="BQ793" s="827"/>
      <c r="BR793" s="597" t="s">
        <v>37</v>
      </c>
      <c r="BS793" s="599">
        <v>100</v>
      </c>
      <c r="BT793" s="599">
        <v>0</v>
      </c>
      <c r="BU793" s="599">
        <v>0</v>
      </c>
      <c r="BV793" s="599">
        <v>0</v>
      </c>
      <c r="BW793" s="599">
        <v>0</v>
      </c>
      <c r="BX793" s="599">
        <v>0</v>
      </c>
      <c r="BY793" s="599">
        <v>0</v>
      </c>
      <c r="BZ793" s="599">
        <v>0</v>
      </c>
      <c r="CA793" s="599">
        <v>0</v>
      </c>
      <c r="CB793" s="592"/>
      <c r="CC793" s="592"/>
      <c r="CD793" s="827"/>
      <c r="CE793" s="597" t="s">
        <v>37</v>
      </c>
      <c r="CF793" s="599">
        <v>3.7037037037037033</v>
      </c>
      <c r="CG793" s="599">
        <v>0</v>
      </c>
      <c r="CH793" s="599">
        <v>7.4074074074074066</v>
      </c>
      <c r="CI793" s="599">
        <v>3.7037037037037033</v>
      </c>
      <c r="CJ793" s="599">
        <v>7.4074074074074066</v>
      </c>
      <c r="CK793" s="599">
        <v>29.629629629629626</v>
      </c>
      <c r="CL793" s="599">
        <v>40.74074074074074</v>
      </c>
      <c r="CM793" s="599">
        <v>7.4074074074074066</v>
      </c>
      <c r="CN793" s="599">
        <v>0</v>
      </c>
      <c r="CO793" s="592"/>
      <c r="CP793"/>
      <c r="CQ793" s="827"/>
      <c r="CR793" s="597" t="s">
        <v>37</v>
      </c>
      <c r="CS793" s="599">
        <v>0</v>
      </c>
      <c r="CT793" s="599">
        <v>0</v>
      </c>
      <c r="CU793" s="599">
        <v>0</v>
      </c>
      <c r="CV793" s="599">
        <v>50</v>
      </c>
      <c r="CW793" s="599">
        <v>0</v>
      </c>
      <c r="CX793" s="599">
        <v>0</v>
      </c>
      <c r="CY793" s="599">
        <v>50</v>
      </c>
      <c r="CZ793" s="599">
        <v>0</v>
      </c>
      <c r="DA793" s="599">
        <v>0</v>
      </c>
      <c r="DB793" s="592"/>
      <c r="DC793" s="592"/>
      <c r="DD793" s="827"/>
      <c r="DE793" s="597" t="s">
        <v>37</v>
      </c>
      <c r="DF793" s="599">
        <v>7.6923076923076925</v>
      </c>
      <c r="DG793" s="599">
        <v>0</v>
      </c>
      <c r="DH793" s="599">
        <v>7.6923076923076925</v>
      </c>
      <c r="DI793" s="599">
        <v>0</v>
      </c>
      <c r="DJ793" s="599">
        <v>7.6923076923076925</v>
      </c>
      <c r="DK793" s="599">
        <v>30.76923076923077</v>
      </c>
      <c r="DL793" s="599">
        <v>38.461538461538467</v>
      </c>
      <c r="DM793" s="599">
        <v>7.6923076923076925</v>
      </c>
      <c r="DN793" s="599">
        <v>0</v>
      </c>
      <c r="DO793" s="592"/>
    </row>
    <row r="794" spans="1:119" ht="13.5" customHeight="1" x14ac:dyDescent="0.2">
      <c r="A794"/>
      <c r="B794" s="324"/>
      <c r="C794" s="592"/>
      <c r="D794" s="827"/>
      <c r="E794" s="597" t="s">
        <v>38</v>
      </c>
      <c r="F794" s="599">
        <v>2.8571428571428572</v>
      </c>
      <c r="G794" s="599">
        <v>0</v>
      </c>
      <c r="H794" s="599">
        <v>2.8571428571428572</v>
      </c>
      <c r="I794" s="599">
        <v>2.8571428571428572</v>
      </c>
      <c r="J794" s="599">
        <v>5.7142857142857144</v>
      </c>
      <c r="K794" s="599">
        <v>25.714285714285712</v>
      </c>
      <c r="L794" s="599">
        <v>48.571428571428569</v>
      </c>
      <c r="M794" s="599">
        <v>11.428571428571429</v>
      </c>
      <c r="N794" s="599">
        <v>0</v>
      </c>
      <c r="O794" s="604"/>
      <c r="P794" s="604"/>
      <c r="Q794" s="827"/>
      <c r="R794" s="597" t="s">
        <v>38</v>
      </c>
      <c r="S794" s="599">
        <v>3.225806451612903</v>
      </c>
      <c r="T794" s="599">
        <v>0</v>
      </c>
      <c r="U794" s="599">
        <v>3.225806451612903</v>
      </c>
      <c r="V794" s="599">
        <v>0</v>
      </c>
      <c r="W794" s="599">
        <v>6.4516129032258061</v>
      </c>
      <c r="X794" s="599">
        <v>22.58064516129032</v>
      </c>
      <c r="Y794" s="599">
        <v>51.612903225806448</v>
      </c>
      <c r="Z794" s="599">
        <v>12.903225806451612</v>
      </c>
      <c r="AA794" s="599">
        <v>0</v>
      </c>
      <c r="AB794" s="604"/>
      <c r="AC794" s="604"/>
      <c r="AD794" s="827"/>
      <c r="AE794" s="597" t="s">
        <v>38</v>
      </c>
      <c r="AF794" s="599">
        <v>0</v>
      </c>
      <c r="AG794" s="599">
        <v>0</v>
      </c>
      <c r="AH794" s="599">
        <v>0</v>
      </c>
      <c r="AI794" s="599">
        <v>25</v>
      </c>
      <c r="AJ794" s="599">
        <v>0</v>
      </c>
      <c r="AK794" s="599">
        <v>50</v>
      </c>
      <c r="AL794" s="599">
        <v>25</v>
      </c>
      <c r="AM794" s="599">
        <v>0</v>
      </c>
      <c r="AN794" s="599">
        <v>0</v>
      </c>
      <c r="AO794" s="592"/>
      <c r="AP794"/>
      <c r="AQ794" s="827"/>
      <c r="AR794" s="597" t="s">
        <v>38</v>
      </c>
      <c r="AS794" s="599">
        <v>0</v>
      </c>
      <c r="AT794" s="599">
        <v>0</v>
      </c>
      <c r="AU794" s="599">
        <v>0</v>
      </c>
      <c r="AV794" s="599">
        <v>0</v>
      </c>
      <c r="AW794" s="599">
        <v>0</v>
      </c>
      <c r="AX794" s="599">
        <v>0</v>
      </c>
      <c r="AY794" s="599">
        <v>100</v>
      </c>
      <c r="AZ794" s="599">
        <v>0</v>
      </c>
      <c r="BA794" s="599">
        <v>0</v>
      </c>
      <c r="BB794" s="592"/>
      <c r="BC794" s="592"/>
      <c r="BD794" s="827"/>
      <c r="BE794" s="597" t="s">
        <v>38</v>
      </c>
      <c r="BF794" s="599">
        <v>3.0303030303030303</v>
      </c>
      <c r="BG794" s="599">
        <v>0</v>
      </c>
      <c r="BH794" s="599">
        <v>3.0303030303030303</v>
      </c>
      <c r="BI794" s="599">
        <v>3.0303030303030303</v>
      </c>
      <c r="BJ794" s="599">
        <v>6.0606060606060606</v>
      </c>
      <c r="BK794" s="599">
        <v>27.27272727272727</v>
      </c>
      <c r="BL794" s="599">
        <v>45.454545454545453</v>
      </c>
      <c r="BM794" s="599">
        <v>12.121212121212121</v>
      </c>
      <c r="BN794" s="599">
        <v>0</v>
      </c>
      <c r="BO794" s="592"/>
      <c r="BP794"/>
      <c r="BQ794" s="827"/>
      <c r="BR794" s="597" t="s">
        <v>38</v>
      </c>
      <c r="BS794" s="599">
        <v>0</v>
      </c>
      <c r="BT794" s="599">
        <v>0</v>
      </c>
      <c r="BU794" s="599">
        <v>0</v>
      </c>
      <c r="BV794" s="599">
        <v>0</v>
      </c>
      <c r="BW794" s="599">
        <v>100</v>
      </c>
      <c r="BX794" s="599">
        <v>0</v>
      </c>
      <c r="BY794" s="599">
        <v>0</v>
      </c>
      <c r="BZ794" s="599">
        <v>0</v>
      </c>
      <c r="CA794" s="599">
        <v>0</v>
      </c>
      <c r="CB794" s="592"/>
      <c r="CC794" s="592"/>
      <c r="CD794" s="827"/>
      <c r="CE794" s="597" t="s">
        <v>38</v>
      </c>
      <c r="CF794" s="599">
        <v>2.9411764705882351</v>
      </c>
      <c r="CG794" s="599">
        <v>0</v>
      </c>
      <c r="CH794" s="599">
        <v>2.9411764705882351</v>
      </c>
      <c r="CI794" s="599">
        <v>2.9411764705882351</v>
      </c>
      <c r="CJ794" s="599">
        <v>2.9411764705882351</v>
      </c>
      <c r="CK794" s="599">
        <v>26.47058823529412</v>
      </c>
      <c r="CL794" s="599">
        <v>50</v>
      </c>
      <c r="CM794" s="599">
        <v>11.76470588235294</v>
      </c>
      <c r="CN794" s="599">
        <v>0</v>
      </c>
      <c r="CO794" s="592"/>
      <c r="CP794"/>
      <c r="CQ794" s="827"/>
      <c r="CR794" s="597" t="s">
        <v>38</v>
      </c>
      <c r="CS794" s="599">
        <v>0</v>
      </c>
      <c r="CT794" s="599">
        <v>0</v>
      </c>
      <c r="CU794" s="599">
        <v>0</v>
      </c>
      <c r="CV794" s="599">
        <v>0</v>
      </c>
      <c r="CW794" s="599">
        <v>0</v>
      </c>
      <c r="CX794" s="599">
        <v>25</v>
      </c>
      <c r="CY794" s="599">
        <v>50</v>
      </c>
      <c r="CZ794" s="599">
        <v>25</v>
      </c>
      <c r="DA794" s="599">
        <v>0</v>
      </c>
      <c r="DB794" s="592"/>
      <c r="DC794" s="592"/>
      <c r="DD794" s="827"/>
      <c r="DE794" s="597" t="s">
        <v>38</v>
      </c>
      <c r="DF794" s="599">
        <v>3.225806451612903</v>
      </c>
      <c r="DG794" s="599">
        <v>0</v>
      </c>
      <c r="DH794" s="599">
        <v>3.225806451612903</v>
      </c>
      <c r="DI794" s="599">
        <v>3.225806451612903</v>
      </c>
      <c r="DJ794" s="599">
        <v>6.4516129032258061</v>
      </c>
      <c r="DK794" s="599">
        <v>25.806451612903224</v>
      </c>
      <c r="DL794" s="599">
        <v>48.387096774193552</v>
      </c>
      <c r="DM794" s="599">
        <v>9.67741935483871</v>
      </c>
      <c r="DN794" s="599">
        <v>0</v>
      </c>
      <c r="DO794" s="592"/>
    </row>
    <row r="795" spans="1:119" ht="13.5" customHeight="1" x14ac:dyDescent="0.2">
      <c r="A795"/>
      <c r="B795" s="324"/>
      <c r="C795" s="592"/>
      <c r="D795" s="827"/>
      <c r="E795" s="597" t="s">
        <v>39</v>
      </c>
      <c r="F795" s="599">
        <v>0</v>
      </c>
      <c r="G795" s="599">
        <v>0</v>
      </c>
      <c r="H795" s="599">
        <v>0</v>
      </c>
      <c r="I795" s="599">
        <v>6.8181818181818175</v>
      </c>
      <c r="J795" s="599">
        <v>2.2727272727272729</v>
      </c>
      <c r="K795" s="599">
        <v>6.8181818181818175</v>
      </c>
      <c r="L795" s="599">
        <v>27.27272727272727</v>
      </c>
      <c r="M795" s="599">
        <v>45.454545454545453</v>
      </c>
      <c r="N795" s="599">
        <v>11.363636363636363</v>
      </c>
      <c r="O795" s="604"/>
      <c r="P795" s="604"/>
      <c r="Q795" s="827"/>
      <c r="R795" s="597" t="s">
        <v>39</v>
      </c>
      <c r="S795" s="599">
        <v>0</v>
      </c>
      <c r="T795" s="599">
        <v>0</v>
      </c>
      <c r="U795" s="599">
        <v>0</v>
      </c>
      <c r="V795" s="599">
        <v>8.1081081081081088</v>
      </c>
      <c r="W795" s="599">
        <v>0</v>
      </c>
      <c r="X795" s="599">
        <v>8.1081081081081088</v>
      </c>
      <c r="Y795" s="599">
        <v>24.324324324324326</v>
      </c>
      <c r="Z795" s="599">
        <v>48.648648648648653</v>
      </c>
      <c r="AA795" s="599">
        <v>10.810810810810811</v>
      </c>
      <c r="AB795" s="604"/>
      <c r="AC795" s="604"/>
      <c r="AD795" s="827"/>
      <c r="AE795" s="597" t="s">
        <v>39</v>
      </c>
      <c r="AF795" s="599">
        <v>0</v>
      </c>
      <c r="AG795" s="599">
        <v>0</v>
      </c>
      <c r="AH795" s="599">
        <v>0</v>
      </c>
      <c r="AI795" s="599">
        <v>0</v>
      </c>
      <c r="AJ795" s="599">
        <v>14.285714285714285</v>
      </c>
      <c r="AK795" s="599">
        <v>0</v>
      </c>
      <c r="AL795" s="599">
        <v>42.857142857142854</v>
      </c>
      <c r="AM795" s="599">
        <v>28.571428571428569</v>
      </c>
      <c r="AN795" s="599">
        <v>14.285714285714285</v>
      </c>
      <c r="AO795" s="592"/>
      <c r="AP795"/>
      <c r="AQ795" s="827"/>
      <c r="AR795" s="597" t="s">
        <v>39</v>
      </c>
      <c r="AS795" s="599">
        <v>0</v>
      </c>
      <c r="AT795" s="599">
        <v>0</v>
      </c>
      <c r="AU795" s="599">
        <v>0</v>
      </c>
      <c r="AV795" s="599">
        <v>0</v>
      </c>
      <c r="AW795" s="599">
        <v>0</v>
      </c>
      <c r="AX795" s="599">
        <v>0</v>
      </c>
      <c r="AY795" s="599">
        <v>0</v>
      </c>
      <c r="AZ795" s="599">
        <v>100</v>
      </c>
      <c r="BA795" s="599">
        <v>0</v>
      </c>
      <c r="BB795" s="592"/>
      <c r="BC795" s="592"/>
      <c r="BD795" s="827"/>
      <c r="BE795" s="597" t="s">
        <v>39</v>
      </c>
      <c r="BF795" s="599">
        <v>0</v>
      </c>
      <c r="BG795" s="599">
        <v>0</v>
      </c>
      <c r="BH795" s="599">
        <v>0</v>
      </c>
      <c r="BI795" s="599">
        <v>6.9767441860465116</v>
      </c>
      <c r="BJ795" s="599">
        <v>2.3255813953488373</v>
      </c>
      <c r="BK795" s="599">
        <v>6.9767441860465116</v>
      </c>
      <c r="BL795" s="599">
        <v>27.906976744186046</v>
      </c>
      <c r="BM795" s="599">
        <v>44.186046511627907</v>
      </c>
      <c r="BN795" s="599">
        <v>11.627906976744185</v>
      </c>
      <c r="BO795" s="592"/>
      <c r="BP795"/>
      <c r="BQ795" s="827"/>
      <c r="BR795" s="597" t="s">
        <v>39</v>
      </c>
      <c r="BS795" s="599">
        <v>0</v>
      </c>
      <c r="BT795" s="599">
        <v>0</v>
      </c>
      <c r="BU795" s="599">
        <v>0</v>
      </c>
      <c r="BV795" s="599">
        <v>0</v>
      </c>
      <c r="BW795" s="599">
        <v>0</v>
      </c>
      <c r="BX795" s="599">
        <v>0</v>
      </c>
      <c r="BY795" s="599">
        <v>0</v>
      </c>
      <c r="BZ795" s="599">
        <v>100</v>
      </c>
      <c r="CA795" s="599">
        <v>0</v>
      </c>
      <c r="CB795" s="592"/>
      <c r="CC795" s="592"/>
      <c r="CD795" s="827"/>
      <c r="CE795" s="597" t="s">
        <v>39</v>
      </c>
      <c r="CF795" s="599">
        <v>0</v>
      </c>
      <c r="CG795" s="599">
        <v>0</v>
      </c>
      <c r="CH795" s="599">
        <v>0</v>
      </c>
      <c r="CI795" s="599">
        <v>6.9767441860465116</v>
      </c>
      <c r="CJ795" s="599">
        <v>2.3255813953488373</v>
      </c>
      <c r="CK795" s="599">
        <v>6.9767441860465116</v>
      </c>
      <c r="CL795" s="599">
        <v>27.906976744186046</v>
      </c>
      <c r="CM795" s="599">
        <v>44.186046511627907</v>
      </c>
      <c r="CN795" s="599">
        <v>11.627906976744185</v>
      </c>
      <c r="CO795" s="592"/>
      <c r="CP795"/>
      <c r="CQ795" s="827"/>
      <c r="CR795" s="597" t="s">
        <v>39</v>
      </c>
      <c r="CS795" s="599">
        <v>0</v>
      </c>
      <c r="CT795" s="599">
        <v>0</v>
      </c>
      <c r="CU795" s="599">
        <v>0</v>
      </c>
      <c r="CV795" s="599">
        <v>0</v>
      </c>
      <c r="CW795" s="599">
        <v>0</v>
      </c>
      <c r="CX795" s="599">
        <v>33.333333333333329</v>
      </c>
      <c r="CY795" s="599">
        <v>33.333333333333329</v>
      </c>
      <c r="CZ795" s="599">
        <v>33.333333333333329</v>
      </c>
      <c r="DA795" s="599">
        <v>0</v>
      </c>
      <c r="DB795" s="592"/>
      <c r="DC795" s="592"/>
      <c r="DD795" s="827"/>
      <c r="DE795" s="597" t="s">
        <v>39</v>
      </c>
      <c r="DF795" s="599">
        <v>0</v>
      </c>
      <c r="DG795" s="599">
        <v>0</v>
      </c>
      <c r="DH795" s="599">
        <v>0</v>
      </c>
      <c r="DI795" s="599">
        <v>7.3170731707317067</v>
      </c>
      <c r="DJ795" s="599">
        <v>2.4390243902439024</v>
      </c>
      <c r="DK795" s="599">
        <v>4.8780487804878048</v>
      </c>
      <c r="DL795" s="599">
        <v>26.829268292682929</v>
      </c>
      <c r="DM795" s="599">
        <v>46.341463414634148</v>
      </c>
      <c r="DN795" s="599">
        <v>12.195121951219512</v>
      </c>
      <c r="DO795" s="592"/>
    </row>
    <row r="796" spans="1:119" ht="13.5" customHeight="1" x14ac:dyDescent="0.2">
      <c r="A796"/>
      <c r="B796" s="324"/>
      <c r="C796" s="592"/>
      <c r="D796" s="827"/>
      <c r="E796" s="597" t="s">
        <v>40</v>
      </c>
      <c r="F796" s="599">
        <v>1.6129032258064515</v>
      </c>
      <c r="G796" s="599">
        <v>0</v>
      </c>
      <c r="H796" s="599">
        <v>0</v>
      </c>
      <c r="I796" s="599">
        <v>0</v>
      </c>
      <c r="J796" s="599">
        <v>4.838709677419355</v>
      </c>
      <c r="K796" s="599">
        <v>6.4516129032258061</v>
      </c>
      <c r="L796" s="599">
        <v>12.903225806451612</v>
      </c>
      <c r="M796" s="599">
        <v>48.387096774193552</v>
      </c>
      <c r="N796" s="599">
        <v>25.806451612903224</v>
      </c>
      <c r="O796" s="604"/>
      <c r="P796" s="604"/>
      <c r="Q796" s="827"/>
      <c r="R796" s="597" t="s">
        <v>40</v>
      </c>
      <c r="S796" s="599">
        <v>2.2222222222222223</v>
      </c>
      <c r="T796" s="599">
        <v>0</v>
      </c>
      <c r="U796" s="599">
        <v>0</v>
      </c>
      <c r="V796" s="599">
        <v>0</v>
      </c>
      <c r="W796" s="599">
        <v>6.666666666666667</v>
      </c>
      <c r="X796" s="599">
        <v>2.2222222222222223</v>
      </c>
      <c r="Y796" s="599">
        <v>8.8888888888888893</v>
      </c>
      <c r="Z796" s="599">
        <v>55.555555555555557</v>
      </c>
      <c r="AA796" s="599">
        <v>24.444444444444443</v>
      </c>
      <c r="AB796" s="604"/>
      <c r="AC796" s="604"/>
      <c r="AD796" s="827"/>
      <c r="AE796" s="597" t="s">
        <v>40</v>
      </c>
      <c r="AF796" s="599">
        <v>0</v>
      </c>
      <c r="AG796" s="599">
        <v>0</v>
      </c>
      <c r="AH796" s="599">
        <v>0</v>
      </c>
      <c r="AI796" s="599">
        <v>0</v>
      </c>
      <c r="AJ796" s="599">
        <v>0</v>
      </c>
      <c r="AK796" s="599">
        <v>17.647058823529413</v>
      </c>
      <c r="AL796" s="599">
        <v>23.52941176470588</v>
      </c>
      <c r="AM796" s="599">
        <v>29.411764705882355</v>
      </c>
      <c r="AN796" s="599">
        <v>29.411764705882355</v>
      </c>
      <c r="AO796" s="592"/>
      <c r="AP796"/>
      <c r="AQ796" s="827"/>
      <c r="AR796" s="597" t="s">
        <v>40</v>
      </c>
      <c r="AS796" s="599">
        <v>0</v>
      </c>
      <c r="AT796" s="599">
        <v>0</v>
      </c>
      <c r="AU796" s="599">
        <v>0</v>
      </c>
      <c r="AV796" s="599">
        <v>0</v>
      </c>
      <c r="AW796" s="599">
        <v>0</v>
      </c>
      <c r="AX796" s="599">
        <v>0</v>
      </c>
      <c r="AY796" s="599">
        <v>33.333333333333329</v>
      </c>
      <c r="AZ796" s="599">
        <v>33.333333333333329</v>
      </c>
      <c r="BA796" s="599">
        <v>33.333333333333329</v>
      </c>
      <c r="BB796" s="592"/>
      <c r="BC796" s="592"/>
      <c r="BD796" s="827"/>
      <c r="BE796" s="597" t="s">
        <v>40</v>
      </c>
      <c r="BF796" s="599">
        <v>1.6949152542372881</v>
      </c>
      <c r="BG796" s="599">
        <v>0</v>
      </c>
      <c r="BH796" s="599">
        <v>0</v>
      </c>
      <c r="BI796" s="599">
        <v>0</v>
      </c>
      <c r="BJ796" s="599">
        <v>5.0847457627118651</v>
      </c>
      <c r="BK796" s="599">
        <v>6.7796610169491522</v>
      </c>
      <c r="BL796" s="599">
        <v>11.864406779661017</v>
      </c>
      <c r="BM796" s="599">
        <v>49.152542372881356</v>
      </c>
      <c r="BN796" s="599">
        <v>25.423728813559322</v>
      </c>
      <c r="BO796" s="592"/>
      <c r="BP796"/>
      <c r="BQ796" s="827"/>
      <c r="BR796" s="597" t="s">
        <v>40</v>
      </c>
      <c r="BS796" s="599">
        <v>0</v>
      </c>
      <c r="BT796" s="599">
        <v>0</v>
      </c>
      <c r="BU796" s="599">
        <v>0</v>
      </c>
      <c r="BV796" s="599">
        <v>0</v>
      </c>
      <c r="BW796" s="599">
        <v>0</v>
      </c>
      <c r="BX796" s="599">
        <v>0</v>
      </c>
      <c r="BY796" s="599">
        <v>100</v>
      </c>
      <c r="BZ796" s="599">
        <v>0</v>
      </c>
      <c r="CA796" s="599">
        <v>0</v>
      </c>
      <c r="CB796" s="592"/>
      <c r="CC796" s="592"/>
      <c r="CD796" s="827"/>
      <c r="CE796" s="597" t="s">
        <v>40</v>
      </c>
      <c r="CF796" s="599">
        <v>1.639344262295082</v>
      </c>
      <c r="CG796" s="599">
        <v>0</v>
      </c>
      <c r="CH796" s="599">
        <v>0</v>
      </c>
      <c r="CI796" s="599">
        <v>0</v>
      </c>
      <c r="CJ796" s="599">
        <v>4.918032786885246</v>
      </c>
      <c r="CK796" s="599">
        <v>6.557377049180328</v>
      </c>
      <c r="CL796" s="599">
        <v>11.475409836065573</v>
      </c>
      <c r="CM796" s="599">
        <v>49.180327868852459</v>
      </c>
      <c r="CN796" s="599">
        <v>26.229508196721312</v>
      </c>
      <c r="CO796" s="592"/>
      <c r="CP796"/>
      <c r="CQ796" s="827"/>
      <c r="CR796" s="597" t="s">
        <v>40</v>
      </c>
      <c r="CS796" s="599">
        <v>0</v>
      </c>
      <c r="CT796" s="599">
        <v>0</v>
      </c>
      <c r="CU796" s="599">
        <v>0</v>
      </c>
      <c r="CV796" s="599">
        <v>0</v>
      </c>
      <c r="CW796" s="599">
        <v>0</v>
      </c>
      <c r="CX796" s="599">
        <v>0</v>
      </c>
      <c r="CY796" s="599">
        <v>0</v>
      </c>
      <c r="CZ796" s="599">
        <v>100</v>
      </c>
      <c r="DA796" s="599">
        <v>0</v>
      </c>
      <c r="DB796" s="592"/>
      <c r="DC796" s="592"/>
      <c r="DD796" s="827"/>
      <c r="DE796" s="597" t="s">
        <v>40</v>
      </c>
      <c r="DF796" s="599">
        <v>1.6666666666666667</v>
      </c>
      <c r="DG796" s="599">
        <v>0</v>
      </c>
      <c r="DH796" s="599">
        <v>0</v>
      </c>
      <c r="DI796" s="599">
        <v>0</v>
      </c>
      <c r="DJ796" s="599">
        <v>5</v>
      </c>
      <c r="DK796" s="599">
        <v>6.666666666666667</v>
      </c>
      <c r="DL796" s="599">
        <v>13.333333333333334</v>
      </c>
      <c r="DM796" s="599">
        <v>46.666666666666664</v>
      </c>
      <c r="DN796" s="599">
        <v>26.666666666666668</v>
      </c>
      <c r="DO796" s="592"/>
    </row>
    <row r="797" spans="1:119" ht="13.5" customHeight="1" x14ac:dyDescent="0.2">
      <c r="A797"/>
      <c r="B797" s="324"/>
      <c r="C797" s="592"/>
      <c r="D797" s="828"/>
      <c r="E797" s="597" t="s">
        <v>41</v>
      </c>
      <c r="F797" s="599">
        <v>0</v>
      </c>
      <c r="G797" s="599">
        <v>0</v>
      </c>
      <c r="H797" s="599">
        <v>0</v>
      </c>
      <c r="I797" s="599">
        <v>0</v>
      </c>
      <c r="J797" s="599">
        <v>0</v>
      </c>
      <c r="K797" s="599">
        <v>0</v>
      </c>
      <c r="L797" s="599">
        <v>0</v>
      </c>
      <c r="M797" s="599">
        <v>38.095238095238095</v>
      </c>
      <c r="N797" s="599">
        <v>61.904761904761905</v>
      </c>
      <c r="O797" s="604"/>
      <c r="P797" s="604"/>
      <c r="Q797" s="828"/>
      <c r="R797" s="597" t="s">
        <v>41</v>
      </c>
      <c r="S797" s="599">
        <v>0</v>
      </c>
      <c r="T797" s="599">
        <v>0</v>
      </c>
      <c r="U797" s="599">
        <v>0</v>
      </c>
      <c r="V797" s="599">
        <v>0</v>
      </c>
      <c r="W797" s="599">
        <v>0</v>
      </c>
      <c r="X797" s="599">
        <v>0</v>
      </c>
      <c r="Y797" s="599">
        <v>0</v>
      </c>
      <c r="Z797" s="599">
        <v>27.27272727272727</v>
      </c>
      <c r="AA797" s="599">
        <v>72.727272727272734</v>
      </c>
      <c r="AB797" s="604"/>
      <c r="AC797" s="604"/>
      <c r="AD797" s="828"/>
      <c r="AE797" s="597" t="s">
        <v>41</v>
      </c>
      <c r="AF797" s="599">
        <v>0</v>
      </c>
      <c r="AG797" s="599">
        <v>0</v>
      </c>
      <c r="AH797" s="599">
        <v>0</v>
      </c>
      <c r="AI797" s="599">
        <v>0</v>
      </c>
      <c r="AJ797" s="599">
        <v>0</v>
      </c>
      <c r="AK797" s="599">
        <v>0</v>
      </c>
      <c r="AL797" s="599">
        <v>0</v>
      </c>
      <c r="AM797" s="599">
        <v>50</v>
      </c>
      <c r="AN797" s="599">
        <v>50</v>
      </c>
      <c r="AO797" s="592"/>
      <c r="AP797"/>
      <c r="AQ797" s="828"/>
      <c r="AR797" s="597" t="s">
        <v>41</v>
      </c>
      <c r="AS797" s="599">
        <v>0</v>
      </c>
      <c r="AT797" s="599">
        <v>0</v>
      </c>
      <c r="AU797" s="599">
        <v>0</v>
      </c>
      <c r="AV797" s="599">
        <v>0</v>
      </c>
      <c r="AW797" s="599">
        <v>0</v>
      </c>
      <c r="AX797" s="599">
        <v>0</v>
      </c>
      <c r="AY797" s="599">
        <v>0</v>
      </c>
      <c r="AZ797" s="599">
        <v>0</v>
      </c>
      <c r="BA797" s="599">
        <v>100</v>
      </c>
      <c r="BB797" s="592"/>
      <c r="BC797" s="592"/>
      <c r="BD797" s="828"/>
      <c r="BE797" s="597" t="s">
        <v>41</v>
      </c>
      <c r="BF797" s="599">
        <v>0</v>
      </c>
      <c r="BG797" s="599">
        <v>0</v>
      </c>
      <c r="BH797" s="599">
        <v>0</v>
      </c>
      <c r="BI797" s="599">
        <v>0</v>
      </c>
      <c r="BJ797" s="599">
        <v>0</v>
      </c>
      <c r="BK797" s="599">
        <v>0</v>
      </c>
      <c r="BL797" s="599">
        <v>0</v>
      </c>
      <c r="BM797" s="599">
        <v>40</v>
      </c>
      <c r="BN797" s="599">
        <v>60</v>
      </c>
      <c r="BO797" s="592"/>
      <c r="BP797"/>
      <c r="BQ797" s="828"/>
      <c r="BR797" s="597" t="s">
        <v>41</v>
      </c>
      <c r="BS797" s="599" t="s">
        <v>191</v>
      </c>
      <c r="BT797" s="599" t="s">
        <v>191</v>
      </c>
      <c r="BU797" s="599" t="s">
        <v>191</v>
      </c>
      <c r="BV797" s="599" t="s">
        <v>191</v>
      </c>
      <c r="BW797" s="599" t="s">
        <v>191</v>
      </c>
      <c r="BX797" s="599" t="s">
        <v>191</v>
      </c>
      <c r="BY797" s="599" t="s">
        <v>191</v>
      </c>
      <c r="BZ797" s="599" t="s">
        <v>191</v>
      </c>
      <c r="CA797" s="599" t="s">
        <v>191</v>
      </c>
      <c r="CB797" s="592"/>
      <c r="CC797" s="592"/>
      <c r="CD797" s="828"/>
      <c r="CE797" s="597" t="s">
        <v>41</v>
      </c>
      <c r="CF797" s="599">
        <v>0</v>
      </c>
      <c r="CG797" s="599">
        <v>0</v>
      </c>
      <c r="CH797" s="599">
        <v>0</v>
      </c>
      <c r="CI797" s="599">
        <v>0</v>
      </c>
      <c r="CJ797" s="599">
        <v>0</v>
      </c>
      <c r="CK797" s="599">
        <v>0</v>
      </c>
      <c r="CL797" s="599">
        <v>0</v>
      </c>
      <c r="CM797" s="599">
        <v>38.095238095238095</v>
      </c>
      <c r="CN797" s="599">
        <v>61.904761904761905</v>
      </c>
      <c r="CO797" s="592"/>
      <c r="CP797"/>
      <c r="CQ797" s="828"/>
      <c r="CR797" s="597" t="s">
        <v>41</v>
      </c>
      <c r="CS797" s="599" t="s">
        <v>191</v>
      </c>
      <c r="CT797" s="599" t="s">
        <v>191</v>
      </c>
      <c r="CU797" s="599" t="s">
        <v>191</v>
      </c>
      <c r="CV797" s="599" t="s">
        <v>191</v>
      </c>
      <c r="CW797" s="599" t="s">
        <v>191</v>
      </c>
      <c r="CX797" s="599" t="s">
        <v>191</v>
      </c>
      <c r="CY797" s="599" t="s">
        <v>191</v>
      </c>
      <c r="CZ797" s="599" t="s">
        <v>191</v>
      </c>
      <c r="DA797" s="599" t="s">
        <v>191</v>
      </c>
      <c r="DB797" s="592"/>
      <c r="DC797" s="592"/>
      <c r="DD797" s="828"/>
      <c r="DE797" s="597" t="s">
        <v>41</v>
      </c>
      <c r="DF797" s="599">
        <v>0</v>
      </c>
      <c r="DG797" s="599">
        <v>0</v>
      </c>
      <c r="DH797" s="599">
        <v>0</v>
      </c>
      <c r="DI797" s="599">
        <v>0</v>
      </c>
      <c r="DJ797" s="599">
        <v>0</v>
      </c>
      <c r="DK797" s="599">
        <v>0</v>
      </c>
      <c r="DL797" s="599">
        <v>0</v>
      </c>
      <c r="DM797" s="599">
        <v>38.095238095238095</v>
      </c>
      <c r="DN797" s="599">
        <v>61.904761904761905</v>
      </c>
      <c r="DO797" s="592"/>
    </row>
    <row r="798" spans="1:119" ht="13.5" customHeight="1" x14ac:dyDescent="0.2">
      <c r="A798"/>
      <c r="B798" s="324"/>
      <c r="C798" s="592"/>
      <c r="D798" s="592"/>
      <c r="E798" s="592"/>
      <c r="F798" s="592"/>
      <c r="G798" s="592"/>
      <c r="H798" s="592"/>
      <c r="I798" s="592"/>
      <c r="J798" s="592"/>
      <c r="K798" s="592"/>
      <c r="L798" s="592"/>
      <c r="M798" s="592"/>
      <c r="N798" s="592"/>
      <c r="O798" s="592"/>
      <c r="P798" s="592"/>
      <c r="Q798" s="592"/>
      <c r="R798" s="592"/>
      <c r="S798" s="592"/>
      <c r="T798" s="592"/>
      <c r="U798" s="592"/>
      <c r="V798" s="592"/>
      <c r="W798" s="592"/>
      <c r="X798" s="592"/>
      <c r="Y798" s="592"/>
      <c r="Z798" s="592"/>
      <c r="AA798" s="592"/>
      <c r="AB798" s="592"/>
      <c r="AC798" s="592"/>
      <c r="AD798" s="592"/>
      <c r="AE798" s="592"/>
      <c r="AF798" s="592"/>
      <c r="AG798" s="592"/>
      <c r="AH798" s="592"/>
      <c r="AI798" s="592"/>
      <c r="AJ798" s="592"/>
      <c r="AK798" s="592"/>
      <c r="AL798" s="592"/>
      <c r="AM798" s="592"/>
      <c r="AN798" s="592"/>
      <c r="AO798" s="592"/>
      <c r="AP798"/>
      <c r="AQ798" s="592"/>
      <c r="AR798" s="592"/>
      <c r="AS798" s="592"/>
      <c r="AT798" s="592"/>
      <c r="AU798" s="592"/>
      <c r="AV798" s="592"/>
      <c r="AW798" s="592"/>
      <c r="AX798" s="592"/>
      <c r="AY798" s="592"/>
      <c r="AZ798" s="592"/>
      <c r="BA798" s="592"/>
      <c r="BB798" s="592"/>
      <c r="BC798" s="592"/>
      <c r="BD798" s="592"/>
      <c r="BE798" s="592"/>
      <c r="BF798" s="592"/>
      <c r="BG798" s="592"/>
      <c r="BH798" s="592"/>
      <c r="BI798" s="592"/>
      <c r="BJ798" s="592"/>
      <c r="BK798" s="592"/>
      <c r="BL798" s="592"/>
      <c r="BM798" s="592"/>
      <c r="BN798" s="592"/>
      <c r="BO798" s="592"/>
      <c r="BP798"/>
      <c r="BQ798" s="592"/>
      <c r="BR798" s="592"/>
      <c r="BS798" s="592"/>
      <c r="BT798" s="592"/>
      <c r="BU798" s="592"/>
      <c r="BV798" s="592"/>
      <c r="BW798" s="592"/>
      <c r="BX798" s="592"/>
      <c r="BY798" s="592"/>
      <c r="BZ798" s="592"/>
      <c r="CA798" s="592"/>
      <c r="CB798" s="592"/>
      <c r="CC798" s="592"/>
      <c r="CD798" s="592"/>
      <c r="CE798" s="592"/>
      <c r="CF798" s="592"/>
      <c r="CG798" s="592"/>
      <c r="CH798" s="592"/>
      <c r="CI798" s="592"/>
      <c r="CJ798" s="592"/>
      <c r="CK798" s="592"/>
      <c r="CL798" s="592"/>
      <c r="CM798" s="592"/>
      <c r="CN798" s="592"/>
      <c r="CO798" s="592"/>
      <c r="CP798"/>
      <c r="CQ798" s="592"/>
      <c r="CR798" s="592"/>
      <c r="CS798" s="592"/>
      <c r="CT798" s="592"/>
      <c r="CU798" s="592"/>
      <c r="CV798" s="592"/>
      <c r="CW798" s="592"/>
      <c r="CX798" s="592"/>
      <c r="CY798" s="592"/>
      <c r="CZ798" s="592"/>
      <c r="DA798" s="592"/>
      <c r="DB798" s="592"/>
      <c r="DC798" s="592"/>
      <c r="DD798" s="592"/>
      <c r="DE798" s="592"/>
      <c r="DF798" s="592"/>
      <c r="DG798" s="592"/>
      <c r="DH798" s="592"/>
      <c r="DI798" s="592"/>
      <c r="DJ798" s="592"/>
      <c r="DK798" s="592"/>
      <c r="DL798" s="592"/>
      <c r="DM798" s="592"/>
      <c r="DN798" s="592"/>
      <c r="DO798" s="592"/>
    </row>
    <row r="799" spans="1:119" ht="13.5" customHeight="1" x14ac:dyDescent="0.2">
      <c r="A799"/>
      <c r="B799" s="324"/>
      <c r="C799" s="592"/>
      <c r="D799" s="592"/>
      <c r="E799" s="592"/>
      <c r="F799" s="592"/>
      <c r="G799" s="592"/>
      <c r="H799" s="592"/>
      <c r="I799" s="592"/>
      <c r="J799" s="592"/>
      <c r="K799" s="592"/>
      <c r="L799" s="592"/>
      <c r="M799" s="592"/>
      <c r="N799" s="592"/>
      <c r="O799" s="592"/>
      <c r="P799" s="592"/>
      <c r="Q799" s="592"/>
      <c r="R799" s="592"/>
      <c r="S799" s="592"/>
      <c r="T799" s="592"/>
      <c r="U799" s="592"/>
      <c r="V799" s="592"/>
      <c r="W799" s="592"/>
      <c r="X799" s="592"/>
      <c r="Y799" s="592"/>
      <c r="Z799" s="592"/>
      <c r="AA799" s="592"/>
      <c r="AB799" s="592"/>
      <c r="AC799" s="592"/>
      <c r="AD799" s="592"/>
      <c r="AE799" s="592"/>
      <c r="AF799" s="592"/>
      <c r="AG799" s="592"/>
      <c r="AH799" s="592"/>
      <c r="AI799" s="592"/>
      <c r="AJ799" s="592"/>
      <c r="AK799" s="592"/>
      <c r="AL799" s="592"/>
      <c r="AM799" s="592"/>
      <c r="AN799" s="592"/>
      <c r="AO799" s="592"/>
      <c r="AP799"/>
      <c r="AQ799" s="592"/>
      <c r="AR799" s="592"/>
      <c r="AS799" s="592"/>
      <c r="AT799" s="592"/>
      <c r="AU799" s="592"/>
      <c r="AV799" s="592"/>
      <c r="AW799" s="592"/>
      <c r="AX799" s="592"/>
      <c r="AY799" s="592"/>
      <c r="AZ799" s="592"/>
      <c r="BA799" s="592"/>
      <c r="BB799" s="592"/>
      <c r="BC799" s="592"/>
      <c r="BD799" s="592"/>
      <c r="BE799" s="592"/>
      <c r="BF799" s="592"/>
      <c r="BG799" s="592"/>
      <c r="BH799" s="592"/>
      <c r="BI799" s="592"/>
      <c r="BJ799" s="592"/>
      <c r="BK799" s="592"/>
      <c r="BL799" s="592"/>
      <c r="BM799" s="592"/>
      <c r="BN799" s="592"/>
      <c r="BO799" s="592"/>
      <c r="BP799"/>
      <c r="BQ799" s="592"/>
      <c r="BR799" s="592"/>
      <c r="BS799" s="592"/>
      <c r="BT799" s="592"/>
      <c r="BU799" s="592"/>
      <c r="BV799" s="592"/>
      <c r="BW799" s="592"/>
      <c r="BX799" s="592"/>
      <c r="BY799" s="592"/>
      <c r="BZ799" s="592"/>
      <c r="CA799" s="592"/>
      <c r="CB799" s="592"/>
      <c r="CC799" s="592"/>
      <c r="CD799" s="592"/>
      <c r="CE799" s="592"/>
      <c r="CF799" s="592"/>
      <c r="CG799" s="592"/>
      <c r="CH799" s="592"/>
      <c r="CI799" s="592"/>
      <c r="CJ799" s="592"/>
      <c r="CK799" s="592"/>
      <c r="CL799" s="592"/>
      <c r="CM799" s="592"/>
      <c r="CN799" s="592"/>
      <c r="CO799" s="592"/>
      <c r="CP799"/>
      <c r="CQ799" s="592"/>
      <c r="CR799" s="592"/>
      <c r="CS799" s="592"/>
      <c r="CT799" s="592"/>
      <c r="CU799" s="592"/>
      <c r="CV799" s="592"/>
      <c r="CW799" s="592"/>
      <c r="CX799" s="592"/>
      <c r="CY799" s="592"/>
      <c r="CZ799" s="592"/>
      <c r="DA799" s="592"/>
      <c r="DB799" s="592"/>
      <c r="DC799" s="592"/>
      <c r="DD799" s="592"/>
      <c r="DE799" s="592"/>
      <c r="DF799" s="592"/>
      <c r="DG799" s="592"/>
      <c r="DH799" s="592"/>
      <c r="DI799" s="592"/>
      <c r="DJ799" s="592"/>
      <c r="DK799" s="592"/>
      <c r="DL799" s="592"/>
      <c r="DM799" s="592"/>
      <c r="DN799" s="592"/>
      <c r="DO799" s="592"/>
    </row>
    <row r="800" spans="1:119" ht="13.5" customHeight="1" x14ac:dyDescent="0.3">
      <c r="A800"/>
      <c r="B800" s="324"/>
      <c r="C800" s="592"/>
      <c r="D800" s="829" t="s">
        <v>245</v>
      </c>
      <c r="E800" s="829"/>
      <c r="F800" s="595"/>
      <c r="G800" s="595"/>
      <c r="H800" s="595"/>
      <c r="I800" s="595"/>
      <c r="J800" s="595"/>
      <c r="K800" s="595"/>
      <c r="L800" s="595"/>
      <c r="M800" s="595"/>
      <c r="N800" s="595"/>
      <c r="O800" s="595"/>
      <c r="P800" s="592"/>
      <c r="Q800" s="829" t="s">
        <v>245</v>
      </c>
      <c r="R800" s="829"/>
      <c r="S800" s="595"/>
      <c r="T800" s="595"/>
      <c r="U800" s="595"/>
      <c r="V800" s="595"/>
      <c r="W800" s="595"/>
      <c r="X800" s="595"/>
      <c r="Y800" s="595"/>
      <c r="Z800" s="595"/>
      <c r="AA800" s="595"/>
      <c r="AB800" s="595"/>
      <c r="AC800" s="592"/>
      <c r="AD800" s="829" t="s">
        <v>245</v>
      </c>
      <c r="AE800" s="829"/>
      <c r="AF800" s="595"/>
      <c r="AG800" s="595"/>
      <c r="AH800" s="595"/>
      <c r="AI800" s="595"/>
      <c r="AJ800" s="595"/>
      <c r="AK800" s="595"/>
      <c r="AL800" s="595"/>
      <c r="AM800" s="595"/>
      <c r="AN800" s="595"/>
      <c r="AO800" s="595"/>
      <c r="AP800" s="591"/>
      <c r="AQ800" s="829" t="s">
        <v>245</v>
      </c>
      <c r="AR800" s="829"/>
      <c r="AS800" s="595"/>
      <c r="AT800" s="595"/>
      <c r="AU800" s="595"/>
      <c r="AV800" s="595"/>
      <c r="AW800" s="595"/>
      <c r="AX800" s="595"/>
      <c r="AY800" s="595"/>
      <c r="AZ800" s="595"/>
      <c r="BA800" s="595"/>
      <c r="BB800" s="595"/>
      <c r="BC800" s="592"/>
      <c r="BD800" s="829" t="s">
        <v>245</v>
      </c>
      <c r="BE800" s="829"/>
      <c r="BF800" s="595"/>
      <c r="BG800" s="595"/>
      <c r="BH800" s="595"/>
      <c r="BI800" s="595"/>
      <c r="BJ800" s="595"/>
      <c r="BK800" s="595"/>
      <c r="BL800" s="595"/>
      <c r="BM800" s="595"/>
      <c r="BN800" s="595"/>
      <c r="BO800" s="595"/>
      <c r="BP800"/>
      <c r="BQ800" s="829" t="s">
        <v>245</v>
      </c>
      <c r="BR800" s="829"/>
      <c r="BS800" s="595"/>
      <c r="BT800" s="595"/>
      <c r="BU800" s="595"/>
      <c r="BV800" s="595"/>
      <c r="BW800" s="595"/>
      <c r="BX800" s="595"/>
      <c r="BY800" s="595"/>
      <c r="BZ800" s="595"/>
      <c r="CA800" s="595"/>
      <c r="CB800" s="595"/>
      <c r="CC800" s="592"/>
      <c r="CD800" s="829" t="s">
        <v>245</v>
      </c>
      <c r="CE800" s="829"/>
      <c r="CF800" s="595"/>
      <c r="CG800" s="595"/>
      <c r="CH800" s="595"/>
      <c r="CI800" s="595"/>
      <c r="CJ800" s="595"/>
      <c r="CK800" s="595"/>
      <c r="CL800" s="595"/>
      <c r="CM800" s="595"/>
      <c r="CN800" s="595"/>
      <c r="CO800" s="595"/>
      <c r="CP800"/>
      <c r="CQ800" s="829" t="s">
        <v>245</v>
      </c>
      <c r="CR800" s="829"/>
      <c r="CS800" s="595"/>
      <c r="CT800" s="595"/>
      <c r="CU800" s="595"/>
      <c r="CV800" s="595"/>
      <c r="CW800" s="595"/>
      <c r="CX800" s="595"/>
      <c r="CY800" s="595"/>
      <c r="CZ800" s="595"/>
      <c r="DA800" s="595"/>
      <c r="DB800" s="595"/>
      <c r="DC800" s="592"/>
      <c r="DD800" s="829" t="s">
        <v>245</v>
      </c>
      <c r="DE800" s="829"/>
      <c r="DF800" s="595"/>
      <c r="DG800" s="595"/>
      <c r="DH800" s="595"/>
      <c r="DI800" s="595"/>
      <c r="DJ800" s="595"/>
      <c r="DK800" s="595"/>
      <c r="DL800" s="595"/>
      <c r="DM800" s="595"/>
      <c r="DN800" s="595"/>
      <c r="DO800" s="595"/>
    </row>
    <row r="801" spans="1:119" ht="13.5" customHeight="1" x14ac:dyDescent="0.2">
      <c r="A801"/>
      <c r="B801" s="324"/>
      <c r="C801" s="592"/>
      <c r="D801" s="829"/>
      <c r="E801" s="829"/>
      <c r="F801" s="831" t="s">
        <v>171</v>
      </c>
      <c r="G801" s="831"/>
      <c r="H801" s="831"/>
      <c r="I801" s="831"/>
      <c r="J801" s="831"/>
      <c r="K801" s="831"/>
      <c r="L801" s="831"/>
      <c r="M801" s="831"/>
      <c r="N801" s="831"/>
      <c r="O801" s="831"/>
      <c r="P801" s="592"/>
      <c r="Q801" s="829"/>
      <c r="R801" s="829"/>
      <c r="S801" s="831" t="s">
        <v>171</v>
      </c>
      <c r="T801" s="831"/>
      <c r="U801" s="831"/>
      <c r="V801" s="831"/>
      <c r="W801" s="831"/>
      <c r="X801" s="831"/>
      <c r="Y801" s="831"/>
      <c r="Z801" s="831"/>
      <c r="AA801" s="831"/>
      <c r="AB801" s="831"/>
      <c r="AC801" s="592"/>
      <c r="AD801" s="829"/>
      <c r="AE801" s="829"/>
      <c r="AF801" s="831" t="s">
        <v>171</v>
      </c>
      <c r="AG801" s="831"/>
      <c r="AH801" s="831"/>
      <c r="AI801" s="831"/>
      <c r="AJ801" s="831"/>
      <c r="AK801" s="831"/>
      <c r="AL801" s="831"/>
      <c r="AM801" s="831"/>
      <c r="AN801" s="831"/>
      <c r="AO801" s="831"/>
      <c r="AP801" s="591"/>
      <c r="AQ801" s="829"/>
      <c r="AR801" s="829"/>
      <c r="AS801" s="831" t="s">
        <v>171</v>
      </c>
      <c r="AT801" s="831"/>
      <c r="AU801" s="831"/>
      <c r="AV801" s="831"/>
      <c r="AW801" s="831"/>
      <c r="AX801" s="831"/>
      <c r="AY801" s="831"/>
      <c r="AZ801" s="831"/>
      <c r="BA801" s="831"/>
      <c r="BB801" s="831"/>
      <c r="BC801" s="592"/>
      <c r="BD801" s="829"/>
      <c r="BE801" s="829"/>
      <c r="BF801" s="831" t="s">
        <v>171</v>
      </c>
      <c r="BG801" s="831"/>
      <c r="BH801" s="831"/>
      <c r="BI801" s="831"/>
      <c r="BJ801" s="831"/>
      <c r="BK801" s="831"/>
      <c r="BL801" s="831"/>
      <c r="BM801" s="831"/>
      <c r="BN801" s="831"/>
      <c r="BO801" s="831"/>
      <c r="BP801"/>
      <c r="BQ801" s="829"/>
      <c r="BR801" s="829"/>
      <c r="BS801" s="831" t="s">
        <v>171</v>
      </c>
      <c r="BT801" s="831"/>
      <c r="BU801" s="831"/>
      <c r="BV801" s="831"/>
      <c r="BW801" s="831"/>
      <c r="BX801" s="831"/>
      <c r="BY801" s="831"/>
      <c r="BZ801" s="831"/>
      <c r="CA801" s="831"/>
      <c r="CB801" s="831"/>
      <c r="CC801" s="592"/>
      <c r="CD801" s="829"/>
      <c r="CE801" s="829"/>
      <c r="CF801" s="831" t="s">
        <v>171</v>
      </c>
      <c r="CG801" s="831"/>
      <c r="CH801" s="831"/>
      <c r="CI801" s="831"/>
      <c r="CJ801" s="831"/>
      <c r="CK801" s="831"/>
      <c r="CL801" s="831"/>
      <c r="CM801" s="831"/>
      <c r="CN801" s="831"/>
      <c r="CO801" s="831"/>
      <c r="CP801"/>
      <c r="CQ801" s="829"/>
      <c r="CR801" s="829"/>
      <c r="CS801" s="831" t="s">
        <v>171</v>
      </c>
      <c r="CT801" s="831"/>
      <c r="CU801" s="831"/>
      <c r="CV801" s="831"/>
      <c r="CW801" s="831"/>
      <c r="CX801" s="831"/>
      <c r="CY801" s="831"/>
      <c r="CZ801" s="831"/>
      <c r="DA801" s="831"/>
      <c r="DB801" s="831"/>
      <c r="DC801" s="592"/>
      <c r="DD801" s="829"/>
      <c r="DE801" s="829"/>
      <c r="DF801" s="831" t="s">
        <v>171</v>
      </c>
      <c r="DG801" s="831"/>
      <c r="DH801" s="831"/>
      <c r="DI801" s="831"/>
      <c r="DJ801" s="831"/>
      <c r="DK801" s="831"/>
      <c r="DL801" s="831"/>
      <c r="DM801" s="831"/>
      <c r="DN801" s="831"/>
      <c r="DO801" s="831"/>
    </row>
    <row r="802" spans="1:119" ht="13.5" customHeight="1" x14ac:dyDescent="0.2">
      <c r="A802"/>
      <c r="B802" s="324"/>
      <c r="C802" s="592"/>
      <c r="D802" s="830"/>
      <c r="E802" s="830"/>
      <c r="F802" s="596" t="s">
        <v>16</v>
      </c>
      <c r="G802" s="596">
        <v>1</v>
      </c>
      <c r="H802" s="596">
        <v>2</v>
      </c>
      <c r="I802" s="596">
        <v>3</v>
      </c>
      <c r="J802" s="596">
        <v>4</v>
      </c>
      <c r="K802" s="596">
        <v>5</v>
      </c>
      <c r="L802" s="596">
        <v>6</v>
      </c>
      <c r="M802" s="596">
        <v>7</v>
      </c>
      <c r="N802" s="596">
        <v>8</v>
      </c>
      <c r="O802" s="596">
        <v>9</v>
      </c>
      <c r="P802" s="592"/>
      <c r="Q802" s="830"/>
      <c r="R802" s="830"/>
      <c r="S802" s="596" t="s">
        <v>16</v>
      </c>
      <c r="T802" s="596">
        <v>1</v>
      </c>
      <c r="U802" s="596">
        <v>2</v>
      </c>
      <c r="V802" s="596">
        <v>3</v>
      </c>
      <c r="W802" s="596">
        <v>4</v>
      </c>
      <c r="X802" s="596">
        <v>5</v>
      </c>
      <c r="Y802" s="596">
        <v>6</v>
      </c>
      <c r="Z802" s="596">
        <v>7</v>
      </c>
      <c r="AA802" s="596">
        <v>8</v>
      </c>
      <c r="AB802" s="596">
        <v>9</v>
      </c>
      <c r="AC802" s="592"/>
      <c r="AD802" s="830"/>
      <c r="AE802" s="830"/>
      <c r="AF802" s="596" t="s">
        <v>16</v>
      </c>
      <c r="AG802" s="596">
        <v>1</v>
      </c>
      <c r="AH802" s="596">
        <v>2</v>
      </c>
      <c r="AI802" s="596">
        <v>3</v>
      </c>
      <c r="AJ802" s="596">
        <v>4</v>
      </c>
      <c r="AK802" s="596">
        <v>5</v>
      </c>
      <c r="AL802" s="596">
        <v>6</v>
      </c>
      <c r="AM802" s="596">
        <v>7</v>
      </c>
      <c r="AN802" s="596">
        <v>8</v>
      </c>
      <c r="AO802" s="596">
        <v>9</v>
      </c>
      <c r="AP802" s="591"/>
      <c r="AQ802" s="830"/>
      <c r="AR802" s="830"/>
      <c r="AS802" s="596" t="s">
        <v>16</v>
      </c>
      <c r="AT802" s="596">
        <v>1</v>
      </c>
      <c r="AU802" s="596">
        <v>2</v>
      </c>
      <c r="AV802" s="596">
        <v>3</v>
      </c>
      <c r="AW802" s="596">
        <v>4</v>
      </c>
      <c r="AX802" s="596">
        <v>5</v>
      </c>
      <c r="AY802" s="596">
        <v>6</v>
      </c>
      <c r="AZ802" s="596">
        <v>7</v>
      </c>
      <c r="BA802" s="596">
        <v>8</v>
      </c>
      <c r="BB802" s="596">
        <v>9</v>
      </c>
      <c r="BC802" s="592"/>
      <c r="BD802" s="830"/>
      <c r="BE802" s="830"/>
      <c r="BF802" s="596" t="s">
        <v>16</v>
      </c>
      <c r="BG802" s="596">
        <v>1</v>
      </c>
      <c r="BH802" s="596">
        <v>2</v>
      </c>
      <c r="BI802" s="596">
        <v>3</v>
      </c>
      <c r="BJ802" s="596">
        <v>4</v>
      </c>
      <c r="BK802" s="596">
        <v>5</v>
      </c>
      <c r="BL802" s="596">
        <v>6</v>
      </c>
      <c r="BM802" s="596">
        <v>7</v>
      </c>
      <c r="BN802" s="596">
        <v>8</v>
      </c>
      <c r="BO802" s="596">
        <v>9</v>
      </c>
      <c r="BP802"/>
      <c r="BQ802" s="830"/>
      <c r="BR802" s="830"/>
      <c r="BS802" s="596" t="s">
        <v>16</v>
      </c>
      <c r="BT802" s="596">
        <v>1</v>
      </c>
      <c r="BU802" s="596">
        <v>2</v>
      </c>
      <c r="BV802" s="596">
        <v>3</v>
      </c>
      <c r="BW802" s="596">
        <v>4</v>
      </c>
      <c r="BX802" s="596">
        <v>5</v>
      </c>
      <c r="BY802" s="596">
        <v>6</v>
      </c>
      <c r="BZ802" s="596">
        <v>7</v>
      </c>
      <c r="CA802" s="596">
        <v>8</v>
      </c>
      <c r="CB802" s="596">
        <v>9</v>
      </c>
      <c r="CC802" s="592"/>
      <c r="CD802" s="830"/>
      <c r="CE802" s="830"/>
      <c r="CF802" s="596" t="s">
        <v>16</v>
      </c>
      <c r="CG802" s="596">
        <v>1</v>
      </c>
      <c r="CH802" s="596">
        <v>2</v>
      </c>
      <c r="CI802" s="596">
        <v>3</v>
      </c>
      <c r="CJ802" s="596">
        <v>4</v>
      </c>
      <c r="CK802" s="596">
        <v>5</v>
      </c>
      <c r="CL802" s="596">
        <v>6</v>
      </c>
      <c r="CM802" s="596">
        <v>7</v>
      </c>
      <c r="CN802" s="596">
        <v>8</v>
      </c>
      <c r="CO802" s="596">
        <v>9</v>
      </c>
      <c r="CP802"/>
      <c r="CQ802" s="830"/>
      <c r="CR802" s="830"/>
      <c r="CS802" s="596" t="s">
        <v>16</v>
      </c>
      <c r="CT802" s="596">
        <v>1</v>
      </c>
      <c r="CU802" s="596">
        <v>2</v>
      </c>
      <c r="CV802" s="596">
        <v>3</v>
      </c>
      <c r="CW802" s="596">
        <v>4</v>
      </c>
      <c r="CX802" s="596">
        <v>5</v>
      </c>
      <c r="CY802" s="596">
        <v>6</v>
      </c>
      <c r="CZ802" s="596">
        <v>7</v>
      </c>
      <c r="DA802" s="596">
        <v>8</v>
      </c>
      <c r="DB802" s="596">
        <v>9</v>
      </c>
      <c r="DC802" s="592"/>
      <c r="DD802" s="830"/>
      <c r="DE802" s="830"/>
      <c r="DF802" s="596" t="s">
        <v>16</v>
      </c>
      <c r="DG802" s="596">
        <v>1</v>
      </c>
      <c r="DH802" s="596">
        <v>2</v>
      </c>
      <c r="DI802" s="596">
        <v>3</v>
      </c>
      <c r="DJ802" s="596">
        <v>4</v>
      </c>
      <c r="DK802" s="596">
        <v>5</v>
      </c>
      <c r="DL802" s="596">
        <v>6</v>
      </c>
      <c r="DM802" s="596">
        <v>7</v>
      </c>
      <c r="DN802" s="596">
        <v>8</v>
      </c>
      <c r="DO802" s="596">
        <v>9</v>
      </c>
    </row>
    <row r="803" spans="1:119" ht="13.5" customHeight="1" x14ac:dyDescent="0.2">
      <c r="A803"/>
      <c r="B803" s="838" t="s">
        <v>163</v>
      </c>
      <c r="C803" s="592"/>
      <c r="D803" s="826" t="s">
        <v>173</v>
      </c>
      <c r="E803" s="597" t="s">
        <v>92</v>
      </c>
      <c r="F803" s="599">
        <v>0</v>
      </c>
      <c r="G803" s="599">
        <v>13</v>
      </c>
      <c r="H803" s="599">
        <v>22</v>
      </c>
      <c r="I803" s="599">
        <v>7</v>
      </c>
      <c r="J803" s="599">
        <v>11</v>
      </c>
      <c r="K803" s="599">
        <v>1</v>
      </c>
      <c r="L803" s="599">
        <v>4</v>
      </c>
      <c r="M803" s="599">
        <v>0</v>
      </c>
      <c r="N803" s="599">
        <v>2</v>
      </c>
      <c r="O803" s="600">
        <v>1</v>
      </c>
      <c r="P803" s="592"/>
      <c r="Q803" s="826" t="s">
        <v>173</v>
      </c>
      <c r="R803" s="597" t="s">
        <v>92</v>
      </c>
      <c r="S803" s="599">
        <v>0</v>
      </c>
      <c r="T803" s="599">
        <v>4</v>
      </c>
      <c r="U803" s="599">
        <v>8</v>
      </c>
      <c r="V803" s="599">
        <v>3</v>
      </c>
      <c r="W803" s="599">
        <v>7</v>
      </c>
      <c r="X803" s="599">
        <v>1</v>
      </c>
      <c r="Y803" s="599">
        <v>2</v>
      </c>
      <c r="Z803" s="599">
        <v>0</v>
      </c>
      <c r="AA803" s="599">
        <v>1</v>
      </c>
      <c r="AB803" s="600">
        <v>1</v>
      </c>
      <c r="AC803" s="592"/>
      <c r="AD803" s="826" t="s">
        <v>173</v>
      </c>
      <c r="AE803" s="597" t="s">
        <v>92</v>
      </c>
      <c r="AF803" s="599">
        <v>0</v>
      </c>
      <c r="AG803" s="599">
        <v>9</v>
      </c>
      <c r="AH803" s="599">
        <v>14</v>
      </c>
      <c r="AI803" s="599">
        <v>4</v>
      </c>
      <c r="AJ803" s="599">
        <v>4</v>
      </c>
      <c r="AK803" s="599">
        <v>0</v>
      </c>
      <c r="AL803" s="599">
        <v>2</v>
      </c>
      <c r="AM803" s="599">
        <v>0</v>
      </c>
      <c r="AN803" s="599">
        <v>1</v>
      </c>
      <c r="AO803" s="600">
        <v>0</v>
      </c>
      <c r="AP803" s="591"/>
      <c r="AQ803" s="826" t="s">
        <v>173</v>
      </c>
      <c r="AR803" s="597" t="s">
        <v>92</v>
      </c>
      <c r="AS803" s="599">
        <v>0</v>
      </c>
      <c r="AT803" s="599">
        <v>10</v>
      </c>
      <c r="AU803" s="599">
        <v>12</v>
      </c>
      <c r="AV803" s="599">
        <v>2</v>
      </c>
      <c r="AW803" s="599">
        <v>4</v>
      </c>
      <c r="AX803" s="599">
        <v>1</v>
      </c>
      <c r="AY803" s="599">
        <v>3</v>
      </c>
      <c r="AZ803" s="599">
        <v>0</v>
      </c>
      <c r="BA803" s="599">
        <v>0</v>
      </c>
      <c r="BB803" s="600">
        <v>0</v>
      </c>
      <c r="BC803" s="592"/>
      <c r="BD803" s="826" t="s">
        <v>173</v>
      </c>
      <c r="BE803" s="597" t="s">
        <v>92</v>
      </c>
      <c r="BF803" s="599">
        <v>0</v>
      </c>
      <c r="BG803" s="599">
        <v>3</v>
      </c>
      <c r="BH803" s="599">
        <v>10</v>
      </c>
      <c r="BI803" s="599">
        <v>5</v>
      </c>
      <c r="BJ803" s="599">
        <v>7</v>
      </c>
      <c r="BK803" s="599">
        <v>0</v>
      </c>
      <c r="BL803" s="599">
        <v>1</v>
      </c>
      <c r="BM803" s="599">
        <v>0</v>
      </c>
      <c r="BN803" s="599">
        <v>2</v>
      </c>
      <c r="BO803" s="600">
        <v>1</v>
      </c>
      <c r="BP803"/>
      <c r="BQ803" s="826" t="s">
        <v>173</v>
      </c>
      <c r="BR803" s="597" t="s">
        <v>92</v>
      </c>
      <c r="BS803" s="599">
        <v>0</v>
      </c>
      <c r="BT803" s="599">
        <v>12</v>
      </c>
      <c r="BU803" s="599">
        <v>19</v>
      </c>
      <c r="BV803" s="599">
        <v>4</v>
      </c>
      <c r="BW803" s="599">
        <v>6</v>
      </c>
      <c r="BX803" s="599">
        <v>0</v>
      </c>
      <c r="BY803" s="599">
        <v>3</v>
      </c>
      <c r="BZ803" s="599">
        <v>0</v>
      </c>
      <c r="CA803" s="599">
        <v>1</v>
      </c>
      <c r="CB803" s="600">
        <v>0</v>
      </c>
      <c r="CC803" s="592"/>
      <c r="CD803" s="826" t="s">
        <v>173</v>
      </c>
      <c r="CE803" s="597" t="s">
        <v>92</v>
      </c>
      <c r="CF803" s="599">
        <v>0</v>
      </c>
      <c r="CG803" s="599">
        <v>1</v>
      </c>
      <c r="CH803" s="599">
        <v>3</v>
      </c>
      <c r="CI803" s="599">
        <v>3</v>
      </c>
      <c r="CJ803" s="599">
        <v>5</v>
      </c>
      <c r="CK803" s="599">
        <v>1</v>
      </c>
      <c r="CL803" s="599">
        <v>1</v>
      </c>
      <c r="CM803" s="599">
        <v>0</v>
      </c>
      <c r="CN803" s="599">
        <v>1</v>
      </c>
      <c r="CO803" s="600">
        <v>1</v>
      </c>
      <c r="CP803"/>
      <c r="CQ803" s="826" t="s">
        <v>173</v>
      </c>
      <c r="CR803" s="597" t="s">
        <v>92</v>
      </c>
      <c r="CS803" s="599">
        <v>0</v>
      </c>
      <c r="CT803" s="599">
        <v>4</v>
      </c>
      <c r="CU803" s="599">
        <v>10</v>
      </c>
      <c r="CV803" s="599">
        <v>7</v>
      </c>
      <c r="CW803" s="599">
        <v>8</v>
      </c>
      <c r="CX803" s="599">
        <v>1</v>
      </c>
      <c r="CY803" s="599">
        <v>2</v>
      </c>
      <c r="CZ803" s="599">
        <v>0</v>
      </c>
      <c r="DA803" s="599">
        <v>2</v>
      </c>
      <c r="DB803" s="600">
        <v>1</v>
      </c>
      <c r="DC803" s="592"/>
      <c r="DD803" s="826" t="s">
        <v>173</v>
      </c>
      <c r="DE803" s="597" t="s">
        <v>92</v>
      </c>
      <c r="DF803" s="599">
        <v>0</v>
      </c>
      <c r="DG803" s="599">
        <v>9</v>
      </c>
      <c r="DH803" s="599">
        <v>12</v>
      </c>
      <c r="DI803" s="599">
        <v>0</v>
      </c>
      <c r="DJ803" s="599">
        <v>3</v>
      </c>
      <c r="DK803" s="599">
        <v>0</v>
      </c>
      <c r="DL803" s="599">
        <v>2</v>
      </c>
      <c r="DM803" s="599">
        <v>0</v>
      </c>
      <c r="DN803" s="599">
        <v>0</v>
      </c>
      <c r="DO803" s="600">
        <v>0</v>
      </c>
    </row>
    <row r="804" spans="1:119" ht="13.5" customHeight="1" x14ac:dyDescent="0.2">
      <c r="A804"/>
      <c r="B804" s="838"/>
      <c r="C804" s="592"/>
      <c r="D804" s="827"/>
      <c r="E804" s="597">
        <v>1</v>
      </c>
      <c r="F804" s="599">
        <v>2</v>
      </c>
      <c r="G804" s="599">
        <v>51</v>
      </c>
      <c r="H804" s="599">
        <v>71</v>
      </c>
      <c r="I804" s="599">
        <v>54</v>
      </c>
      <c r="J804" s="599">
        <v>30</v>
      </c>
      <c r="K804" s="599">
        <v>16</v>
      </c>
      <c r="L804" s="599">
        <v>8</v>
      </c>
      <c r="M804" s="599">
        <v>1</v>
      </c>
      <c r="N804" s="599">
        <v>0</v>
      </c>
      <c r="O804" s="599">
        <v>2</v>
      </c>
      <c r="P804" s="592"/>
      <c r="Q804" s="827"/>
      <c r="R804" s="597">
        <v>1</v>
      </c>
      <c r="S804" s="599">
        <v>1</v>
      </c>
      <c r="T804" s="599">
        <v>25</v>
      </c>
      <c r="U804" s="599">
        <v>30</v>
      </c>
      <c r="V804" s="599">
        <v>22</v>
      </c>
      <c r="W804" s="599">
        <v>21</v>
      </c>
      <c r="X804" s="599">
        <v>14</v>
      </c>
      <c r="Y804" s="599">
        <v>4</v>
      </c>
      <c r="Z804" s="599">
        <v>1</v>
      </c>
      <c r="AA804" s="599">
        <v>0</v>
      </c>
      <c r="AB804" s="599">
        <v>2</v>
      </c>
      <c r="AC804" s="592"/>
      <c r="AD804" s="827"/>
      <c r="AE804" s="597">
        <v>1</v>
      </c>
      <c r="AF804" s="599">
        <v>1</v>
      </c>
      <c r="AG804" s="599">
        <v>26</v>
      </c>
      <c r="AH804" s="599">
        <v>41</v>
      </c>
      <c r="AI804" s="599">
        <v>32</v>
      </c>
      <c r="AJ804" s="599">
        <v>9</v>
      </c>
      <c r="AK804" s="599">
        <v>2</v>
      </c>
      <c r="AL804" s="599">
        <v>4</v>
      </c>
      <c r="AM804" s="599">
        <v>0</v>
      </c>
      <c r="AN804" s="599">
        <v>0</v>
      </c>
      <c r="AO804" s="599">
        <v>0</v>
      </c>
      <c r="AP804" s="591"/>
      <c r="AQ804" s="827"/>
      <c r="AR804" s="597">
        <v>1</v>
      </c>
      <c r="AS804" s="599">
        <v>1</v>
      </c>
      <c r="AT804" s="599">
        <v>32</v>
      </c>
      <c r="AU804" s="599">
        <v>41</v>
      </c>
      <c r="AV804" s="599">
        <v>27</v>
      </c>
      <c r="AW804" s="599">
        <v>11</v>
      </c>
      <c r="AX804" s="599">
        <v>8</v>
      </c>
      <c r="AY804" s="599">
        <v>0</v>
      </c>
      <c r="AZ804" s="599">
        <v>0</v>
      </c>
      <c r="BA804" s="599">
        <v>0</v>
      </c>
      <c r="BB804" s="599">
        <v>0</v>
      </c>
      <c r="BC804" s="592"/>
      <c r="BD804" s="827"/>
      <c r="BE804" s="597">
        <v>1</v>
      </c>
      <c r="BF804" s="599">
        <v>1</v>
      </c>
      <c r="BG804" s="599">
        <v>19</v>
      </c>
      <c r="BH804" s="599">
        <v>30</v>
      </c>
      <c r="BI804" s="599">
        <v>27</v>
      </c>
      <c r="BJ804" s="599">
        <v>19</v>
      </c>
      <c r="BK804" s="599">
        <v>8</v>
      </c>
      <c r="BL804" s="599">
        <v>8</v>
      </c>
      <c r="BM804" s="599">
        <v>1</v>
      </c>
      <c r="BN804" s="599">
        <v>0</v>
      </c>
      <c r="BO804" s="599">
        <v>2</v>
      </c>
      <c r="BP804"/>
      <c r="BQ804" s="827"/>
      <c r="BR804" s="597">
        <v>1</v>
      </c>
      <c r="BS804" s="599">
        <v>2</v>
      </c>
      <c r="BT804" s="599">
        <v>50</v>
      </c>
      <c r="BU804" s="599">
        <v>62</v>
      </c>
      <c r="BV804" s="599">
        <v>45</v>
      </c>
      <c r="BW804" s="599">
        <v>17</v>
      </c>
      <c r="BX804" s="599">
        <v>5</v>
      </c>
      <c r="BY804" s="599">
        <v>2</v>
      </c>
      <c r="BZ804" s="599">
        <v>0</v>
      </c>
      <c r="CA804" s="599">
        <v>0</v>
      </c>
      <c r="CB804" s="599">
        <v>0</v>
      </c>
      <c r="CC804" s="592"/>
      <c r="CD804" s="827"/>
      <c r="CE804" s="597">
        <v>1</v>
      </c>
      <c r="CF804" s="599">
        <v>0</v>
      </c>
      <c r="CG804" s="599">
        <v>1</v>
      </c>
      <c r="CH804" s="599">
        <v>9</v>
      </c>
      <c r="CI804" s="599">
        <v>9</v>
      </c>
      <c r="CJ804" s="599">
        <v>13</v>
      </c>
      <c r="CK804" s="599">
        <v>11</v>
      </c>
      <c r="CL804" s="599">
        <v>6</v>
      </c>
      <c r="CM804" s="599">
        <v>1</v>
      </c>
      <c r="CN804" s="599">
        <v>0</v>
      </c>
      <c r="CO804" s="599">
        <v>2</v>
      </c>
      <c r="CP804"/>
      <c r="CQ804" s="827"/>
      <c r="CR804" s="597">
        <v>1</v>
      </c>
      <c r="CS804" s="599">
        <v>1</v>
      </c>
      <c r="CT804" s="599">
        <v>10</v>
      </c>
      <c r="CU804" s="599">
        <v>24</v>
      </c>
      <c r="CV804" s="599">
        <v>23</v>
      </c>
      <c r="CW804" s="599">
        <v>21</v>
      </c>
      <c r="CX804" s="599">
        <v>12</v>
      </c>
      <c r="CY804" s="599">
        <v>7</v>
      </c>
      <c r="CZ804" s="599">
        <v>1</v>
      </c>
      <c r="DA804" s="599">
        <v>0</v>
      </c>
      <c r="DB804" s="599">
        <v>2</v>
      </c>
      <c r="DC804" s="592"/>
      <c r="DD804" s="827"/>
      <c r="DE804" s="597">
        <v>1</v>
      </c>
      <c r="DF804" s="599">
        <v>1</v>
      </c>
      <c r="DG804" s="599">
        <v>41</v>
      </c>
      <c r="DH804" s="599">
        <v>47</v>
      </c>
      <c r="DI804" s="599">
        <v>31</v>
      </c>
      <c r="DJ804" s="599">
        <v>9</v>
      </c>
      <c r="DK804" s="599">
        <v>4</v>
      </c>
      <c r="DL804" s="599">
        <v>1</v>
      </c>
      <c r="DM804" s="599">
        <v>0</v>
      </c>
      <c r="DN804" s="599">
        <v>0</v>
      </c>
      <c r="DO804" s="599">
        <v>0</v>
      </c>
    </row>
    <row r="805" spans="1:119" ht="13.5" customHeight="1" x14ac:dyDescent="0.2">
      <c r="A805"/>
      <c r="B805" s="838"/>
      <c r="C805" s="592"/>
      <c r="D805" s="827"/>
      <c r="E805" s="597" t="s">
        <v>45</v>
      </c>
      <c r="F805" s="599">
        <v>49</v>
      </c>
      <c r="G805" s="599">
        <v>395</v>
      </c>
      <c r="H805" s="599">
        <v>1014</v>
      </c>
      <c r="I805" s="599">
        <v>1240</v>
      </c>
      <c r="J805" s="599">
        <v>731</v>
      </c>
      <c r="K805" s="599">
        <v>341</v>
      </c>
      <c r="L805" s="599">
        <v>140</v>
      </c>
      <c r="M805" s="599">
        <v>42</v>
      </c>
      <c r="N805" s="599">
        <v>14</v>
      </c>
      <c r="O805" s="599">
        <v>7</v>
      </c>
      <c r="P805" s="592"/>
      <c r="Q805" s="827"/>
      <c r="R805" s="597" t="s">
        <v>45</v>
      </c>
      <c r="S805" s="599">
        <v>16</v>
      </c>
      <c r="T805" s="599">
        <v>166</v>
      </c>
      <c r="U805" s="599">
        <v>465</v>
      </c>
      <c r="V805" s="599">
        <v>643</v>
      </c>
      <c r="W805" s="599">
        <v>390</v>
      </c>
      <c r="X805" s="599">
        <v>219</v>
      </c>
      <c r="Y805" s="599">
        <v>94</v>
      </c>
      <c r="Z805" s="599">
        <v>34</v>
      </c>
      <c r="AA805" s="599">
        <v>13</v>
      </c>
      <c r="AB805" s="599">
        <v>6</v>
      </c>
      <c r="AC805" s="592"/>
      <c r="AD805" s="827"/>
      <c r="AE805" s="597" t="s">
        <v>45</v>
      </c>
      <c r="AF805" s="599">
        <v>33</v>
      </c>
      <c r="AG805" s="599">
        <v>229</v>
      </c>
      <c r="AH805" s="599">
        <v>549</v>
      </c>
      <c r="AI805" s="599">
        <v>597</v>
      </c>
      <c r="AJ805" s="599">
        <v>341</v>
      </c>
      <c r="AK805" s="599">
        <v>122</v>
      </c>
      <c r="AL805" s="599">
        <v>46</v>
      </c>
      <c r="AM805" s="599">
        <v>8</v>
      </c>
      <c r="AN805" s="599">
        <v>1</v>
      </c>
      <c r="AO805" s="599">
        <v>1</v>
      </c>
      <c r="AP805" s="591"/>
      <c r="AQ805" s="827"/>
      <c r="AR805" s="597" t="s">
        <v>45</v>
      </c>
      <c r="AS805" s="599">
        <v>30</v>
      </c>
      <c r="AT805" s="599">
        <v>219</v>
      </c>
      <c r="AU805" s="599">
        <v>562</v>
      </c>
      <c r="AV805" s="599">
        <v>635</v>
      </c>
      <c r="AW805" s="599">
        <v>372</v>
      </c>
      <c r="AX805" s="599">
        <v>137</v>
      </c>
      <c r="AY805" s="599">
        <v>56</v>
      </c>
      <c r="AZ805" s="599">
        <v>10</v>
      </c>
      <c r="BA805" s="599">
        <v>5</v>
      </c>
      <c r="BB805" s="599">
        <v>3</v>
      </c>
      <c r="BC805" s="592"/>
      <c r="BD805" s="827"/>
      <c r="BE805" s="597" t="s">
        <v>45</v>
      </c>
      <c r="BF805" s="599">
        <v>19</v>
      </c>
      <c r="BG805" s="599">
        <v>176</v>
      </c>
      <c r="BH805" s="599">
        <v>452</v>
      </c>
      <c r="BI805" s="599">
        <v>605</v>
      </c>
      <c r="BJ805" s="599">
        <v>359</v>
      </c>
      <c r="BK805" s="599">
        <v>204</v>
      </c>
      <c r="BL805" s="599">
        <v>84</v>
      </c>
      <c r="BM805" s="599">
        <v>32</v>
      </c>
      <c r="BN805" s="599">
        <v>9</v>
      </c>
      <c r="BO805" s="599">
        <v>4</v>
      </c>
      <c r="BP805"/>
      <c r="BQ805" s="827"/>
      <c r="BR805" s="597" t="s">
        <v>45</v>
      </c>
      <c r="BS805" s="599">
        <v>37</v>
      </c>
      <c r="BT805" s="599">
        <v>317</v>
      </c>
      <c r="BU805" s="599">
        <v>801</v>
      </c>
      <c r="BV805" s="599">
        <v>913</v>
      </c>
      <c r="BW805" s="599">
        <v>511</v>
      </c>
      <c r="BX805" s="599">
        <v>212</v>
      </c>
      <c r="BY805" s="599">
        <v>79</v>
      </c>
      <c r="BZ805" s="599">
        <v>23</v>
      </c>
      <c r="CA805" s="599">
        <v>7</v>
      </c>
      <c r="CB805" s="599">
        <v>3</v>
      </c>
      <c r="CC805" s="592"/>
      <c r="CD805" s="827"/>
      <c r="CE805" s="597" t="s">
        <v>45</v>
      </c>
      <c r="CF805" s="599">
        <v>12</v>
      </c>
      <c r="CG805" s="599">
        <v>78</v>
      </c>
      <c r="CH805" s="599">
        <v>213</v>
      </c>
      <c r="CI805" s="599">
        <v>327</v>
      </c>
      <c r="CJ805" s="599">
        <v>220</v>
      </c>
      <c r="CK805" s="599">
        <v>129</v>
      </c>
      <c r="CL805" s="599">
        <v>61</v>
      </c>
      <c r="CM805" s="599">
        <v>19</v>
      </c>
      <c r="CN805" s="599">
        <v>7</v>
      </c>
      <c r="CO805" s="599">
        <v>4</v>
      </c>
      <c r="CP805"/>
      <c r="CQ805" s="827"/>
      <c r="CR805" s="597" t="s">
        <v>45</v>
      </c>
      <c r="CS805" s="599">
        <v>13</v>
      </c>
      <c r="CT805" s="599">
        <v>82</v>
      </c>
      <c r="CU805" s="599">
        <v>213</v>
      </c>
      <c r="CV805" s="599">
        <v>314</v>
      </c>
      <c r="CW805" s="599">
        <v>231</v>
      </c>
      <c r="CX805" s="599">
        <v>132</v>
      </c>
      <c r="CY805" s="599">
        <v>74</v>
      </c>
      <c r="CZ805" s="599">
        <v>21</v>
      </c>
      <c r="DA805" s="599">
        <v>7</v>
      </c>
      <c r="DB805" s="599">
        <v>3</v>
      </c>
      <c r="DC805" s="592"/>
      <c r="DD805" s="827"/>
      <c r="DE805" s="597" t="s">
        <v>45</v>
      </c>
      <c r="DF805" s="599">
        <v>36</v>
      </c>
      <c r="DG805" s="599">
        <v>313</v>
      </c>
      <c r="DH805" s="599">
        <v>801</v>
      </c>
      <c r="DI805" s="599">
        <v>926</v>
      </c>
      <c r="DJ805" s="599">
        <v>500</v>
      </c>
      <c r="DK805" s="599">
        <v>209</v>
      </c>
      <c r="DL805" s="599">
        <v>66</v>
      </c>
      <c r="DM805" s="599">
        <v>21</v>
      </c>
      <c r="DN805" s="599">
        <v>7</v>
      </c>
      <c r="DO805" s="599">
        <v>4</v>
      </c>
    </row>
    <row r="806" spans="1:119" ht="13.5" customHeight="1" x14ac:dyDescent="0.2">
      <c r="A806"/>
      <c r="B806" s="838"/>
      <c r="C806" s="592"/>
      <c r="D806" s="827"/>
      <c r="E806" s="597" t="s">
        <v>33</v>
      </c>
      <c r="F806" s="599">
        <v>27</v>
      </c>
      <c r="G806" s="599">
        <v>172</v>
      </c>
      <c r="H806" s="599">
        <v>468</v>
      </c>
      <c r="I806" s="599">
        <v>735</v>
      </c>
      <c r="J806" s="599">
        <v>523</v>
      </c>
      <c r="K806" s="599">
        <v>292</v>
      </c>
      <c r="L806" s="599">
        <v>125</v>
      </c>
      <c r="M806" s="599">
        <v>47</v>
      </c>
      <c r="N806" s="599">
        <v>21</v>
      </c>
      <c r="O806" s="599">
        <v>4</v>
      </c>
      <c r="P806" s="592"/>
      <c r="Q806" s="827"/>
      <c r="R806" s="597" t="s">
        <v>33</v>
      </c>
      <c r="S806" s="599">
        <v>13</v>
      </c>
      <c r="T806" s="599">
        <v>80</v>
      </c>
      <c r="U806" s="599">
        <v>225</v>
      </c>
      <c r="V806" s="599">
        <v>399</v>
      </c>
      <c r="W806" s="599">
        <v>303</v>
      </c>
      <c r="X806" s="599">
        <v>189</v>
      </c>
      <c r="Y806" s="599">
        <v>83</v>
      </c>
      <c r="Z806" s="599">
        <v>39</v>
      </c>
      <c r="AA806" s="599">
        <v>15</v>
      </c>
      <c r="AB806" s="599">
        <v>3</v>
      </c>
      <c r="AC806" s="592"/>
      <c r="AD806" s="827"/>
      <c r="AE806" s="597" t="s">
        <v>33</v>
      </c>
      <c r="AF806" s="599">
        <v>14</v>
      </c>
      <c r="AG806" s="599">
        <v>92</v>
      </c>
      <c r="AH806" s="599">
        <v>243</v>
      </c>
      <c r="AI806" s="599">
        <v>336</v>
      </c>
      <c r="AJ806" s="599">
        <v>220</v>
      </c>
      <c r="AK806" s="599">
        <v>103</v>
      </c>
      <c r="AL806" s="599">
        <v>42</v>
      </c>
      <c r="AM806" s="599">
        <v>8</v>
      </c>
      <c r="AN806" s="599">
        <v>6</v>
      </c>
      <c r="AO806" s="599">
        <v>1</v>
      </c>
      <c r="AP806" s="591"/>
      <c r="AQ806" s="827"/>
      <c r="AR806" s="597" t="s">
        <v>33</v>
      </c>
      <c r="AS806" s="599">
        <v>18</v>
      </c>
      <c r="AT806" s="599">
        <v>98</v>
      </c>
      <c r="AU806" s="599">
        <v>241</v>
      </c>
      <c r="AV806" s="599">
        <v>362</v>
      </c>
      <c r="AW806" s="599">
        <v>234</v>
      </c>
      <c r="AX806" s="599">
        <v>121</v>
      </c>
      <c r="AY806" s="599">
        <v>43</v>
      </c>
      <c r="AZ806" s="599">
        <v>15</v>
      </c>
      <c r="BA806" s="599">
        <v>2</v>
      </c>
      <c r="BB806" s="599">
        <v>1</v>
      </c>
      <c r="BC806" s="592"/>
      <c r="BD806" s="827"/>
      <c r="BE806" s="597" t="s">
        <v>33</v>
      </c>
      <c r="BF806" s="599">
        <v>9</v>
      </c>
      <c r="BG806" s="599">
        <v>74</v>
      </c>
      <c r="BH806" s="599">
        <v>227</v>
      </c>
      <c r="BI806" s="599">
        <v>373</v>
      </c>
      <c r="BJ806" s="599">
        <v>289</v>
      </c>
      <c r="BK806" s="599">
        <v>171</v>
      </c>
      <c r="BL806" s="599">
        <v>82</v>
      </c>
      <c r="BM806" s="599">
        <v>32</v>
      </c>
      <c r="BN806" s="599">
        <v>19</v>
      </c>
      <c r="BO806" s="599">
        <v>3</v>
      </c>
      <c r="BP806"/>
      <c r="BQ806" s="827"/>
      <c r="BR806" s="597" t="s">
        <v>33</v>
      </c>
      <c r="BS806" s="599">
        <v>19</v>
      </c>
      <c r="BT806" s="599">
        <v>108</v>
      </c>
      <c r="BU806" s="599">
        <v>279</v>
      </c>
      <c r="BV806" s="599">
        <v>425</v>
      </c>
      <c r="BW806" s="599">
        <v>296</v>
      </c>
      <c r="BX806" s="599">
        <v>158</v>
      </c>
      <c r="BY806" s="599">
        <v>58</v>
      </c>
      <c r="BZ806" s="599">
        <v>26</v>
      </c>
      <c r="CA806" s="599">
        <v>12</v>
      </c>
      <c r="CB806" s="599">
        <v>1</v>
      </c>
      <c r="CC806" s="592"/>
      <c r="CD806" s="827"/>
      <c r="CE806" s="597" t="s">
        <v>33</v>
      </c>
      <c r="CF806" s="599">
        <v>8</v>
      </c>
      <c r="CG806" s="599">
        <v>64</v>
      </c>
      <c r="CH806" s="599">
        <v>189</v>
      </c>
      <c r="CI806" s="599">
        <v>310</v>
      </c>
      <c r="CJ806" s="599">
        <v>227</v>
      </c>
      <c r="CK806" s="599">
        <v>134</v>
      </c>
      <c r="CL806" s="599">
        <v>67</v>
      </c>
      <c r="CM806" s="599">
        <v>21</v>
      </c>
      <c r="CN806" s="599">
        <v>9</v>
      </c>
      <c r="CO806" s="599">
        <v>3</v>
      </c>
      <c r="CP806"/>
      <c r="CQ806" s="827"/>
      <c r="CR806" s="597" t="s">
        <v>33</v>
      </c>
      <c r="CS806" s="599">
        <v>1</v>
      </c>
      <c r="CT806" s="599">
        <v>27</v>
      </c>
      <c r="CU806" s="599">
        <v>68</v>
      </c>
      <c r="CV806" s="599">
        <v>130</v>
      </c>
      <c r="CW806" s="599">
        <v>130</v>
      </c>
      <c r="CX806" s="599">
        <v>78</v>
      </c>
      <c r="CY806" s="599">
        <v>47</v>
      </c>
      <c r="CZ806" s="599">
        <v>17</v>
      </c>
      <c r="DA806" s="599">
        <v>7</v>
      </c>
      <c r="DB806" s="599">
        <v>2</v>
      </c>
      <c r="DC806" s="592"/>
      <c r="DD806" s="827"/>
      <c r="DE806" s="597" t="s">
        <v>33</v>
      </c>
      <c r="DF806" s="599">
        <v>26</v>
      </c>
      <c r="DG806" s="599">
        <v>145</v>
      </c>
      <c r="DH806" s="599">
        <v>400</v>
      </c>
      <c r="DI806" s="599">
        <v>605</v>
      </c>
      <c r="DJ806" s="599">
        <v>393</v>
      </c>
      <c r="DK806" s="599">
        <v>214</v>
      </c>
      <c r="DL806" s="599">
        <v>78</v>
      </c>
      <c r="DM806" s="599">
        <v>30</v>
      </c>
      <c r="DN806" s="599">
        <v>14</v>
      </c>
      <c r="DO806" s="599">
        <v>2</v>
      </c>
    </row>
    <row r="807" spans="1:119" ht="13.5" customHeight="1" x14ac:dyDescent="0.2">
      <c r="A807"/>
      <c r="B807" s="838"/>
      <c r="C807" s="592"/>
      <c r="D807" s="827"/>
      <c r="E807" s="597" t="s">
        <v>34</v>
      </c>
      <c r="F807" s="599">
        <v>34</v>
      </c>
      <c r="G807" s="599">
        <v>230</v>
      </c>
      <c r="H807" s="599">
        <v>611</v>
      </c>
      <c r="I807" s="599">
        <v>1005</v>
      </c>
      <c r="J807" s="599">
        <v>775</v>
      </c>
      <c r="K807" s="599">
        <v>518</v>
      </c>
      <c r="L807" s="599">
        <v>217</v>
      </c>
      <c r="M807" s="599">
        <v>78</v>
      </c>
      <c r="N807" s="599">
        <v>28</v>
      </c>
      <c r="O807" s="599">
        <v>12</v>
      </c>
      <c r="P807" s="592"/>
      <c r="Q807" s="827"/>
      <c r="R807" s="597" t="s">
        <v>34</v>
      </c>
      <c r="S807" s="599">
        <v>12</v>
      </c>
      <c r="T807" s="599">
        <v>95</v>
      </c>
      <c r="U807" s="599">
        <v>283</v>
      </c>
      <c r="V807" s="599">
        <v>565</v>
      </c>
      <c r="W807" s="599">
        <v>484</v>
      </c>
      <c r="X807" s="599">
        <v>349</v>
      </c>
      <c r="Y807" s="599">
        <v>170</v>
      </c>
      <c r="Z807" s="599">
        <v>64</v>
      </c>
      <c r="AA807" s="599">
        <v>22</v>
      </c>
      <c r="AB807" s="599">
        <v>11</v>
      </c>
      <c r="AC807" s="592"/>
      <c r="AD807" s="827"/>
      <c r="AE807" s="597" t="s">
        <v>34</v>
      </c>
      <c r="AF807" s="599">
        <v>22</v>
      </c>
      <c r="AG807" s="599">
        <v>135</v>
      </c>
      <c r="AH807" s="599">
        <v>328</v>
      </c>
      <c r="AI807" s="599">
        <v>440</v>
      </c>
      <c r="AJ807" s="599">
        <v>291</v>
      </c>
      <c r="AK807" s="599">
        <v>169</v>
      </c>
      <c r="AL807" s="599">
        <v>47</v>
      </c>
      <c r="AM807" s="599">
        <v>14</v>
      </c>
      <c r="AN807" s="599">
        <v>6</v>
      </c>
      <c r="AO807" s="599">
        <v>1</v>
      </c>
      <c r="AP807" s="591"/>
      <c r="AQ807" s="827"/>
      <c r="AR807" s="597" t="s">
        <v>34</v>
      </c>
      <c r="AS807" s="599">
        <v>22</v>
      </c>
      <c r="AT807" s="599">
        <v>132</v>
      </c>
      <c r="AU807" s="599">
        <v>323</v>
      </c>
      <c r="AV807" s="599">
        <v>469</v>
      </c>
      <c r="AW807" s="599">
        <v>332</v>
      </c>
      <c r="AX807" s="599">
        <v>206</v>
      </c>
      <c r="AY807" s="599">
        <v>78</v>
      </c>
      <c r="AZ807" s="599">
        <v>24</v>
      </c>
      <c r="BA807" s="599">
        <v>5</v>
      </c>
      <c r="BB807" s="599">
        <v>5</v>
      </c>
      <c r="BC807" s="592"/>
      <c r="BD807" s="827"/>
      <c r="BE807" s="597" t="s">
        <v>34</v>
      </c>
      <c r="BF807" s="599">
        <v>12</v>
      </c>
      <c r="BG807" s="599">
        <v>98</v>
      </c>
      <c r="BH807" s="599">
        <v>288</v>
      </c>
      <c r="BI807" s="599">
        <v>536</v>
      </c>
      <c r="BJ807" s="599">
        <v>443</v>
      </c>
      <c r="BK807" s="599">
        <v>312</v>
      </c>
      <c r="BL807" s="599">
        <v>139</v>
      </c>
      <c r="BM807" s="599">
        <v>54</v>
      </c>
      <c r="BN807" s="599">
        <v>23</v>
      </c>
      <c r="BO807" s="599">
        <v>7</v>
      </c>
      <c r="BP807"/>
      <c r="BQ807" s="827"/>
      <c r="BR807" s="597" t="s">
        <v>34</v>
      </c>
      <c r="BS807" s="599">
        <v>16</v>
      </c>
      <c r="BT807" s="599">
        <v>114</v>
      </c>
      <c r="BU807" s="599">
        <v>315</v>
      </c>
      <c r="BV807" s="599">
        <v>465</v>
      </c>
      <c r="BW807" s="599">
        <v>313</v>
      </c>
      <c r="BX807" s="599">
        <v>211</v>
      </c>
      <c r="BY807" s="599">
        <v>75</v>
      </c>
      <c r="BZ807" s="599">
        <v>26</v>
      </c>
      <c r="CA807" s="599">
        <v>5</v>
      </c>
      <c r="CB807" s="599">
        <v>4</v>
      </c>
      <c r="CC807" s="592"/>
      <c r="CD807" s="827"/>
      <c r="CE807" s="597" t="s">
        <v>34</v>
      </c>
      <c r="CF807" s="599">
        <v>18</v>
      </c>
      <c r="CG807" s="599">
        <v>116</v>
      </c>
      <c r="CH807" s="599">
        <v>296</v>
      </c>
      <c r="CI807" s="599">
        <v>540</v>
      </c>
      <c r="CJ807" s="599">
        <v>462</v>
      </c>
      <c r="CK807" s="599">
        <v>307</v>
      </c>
      <c r="CL807" s="599">
        <v>142</v>
      </c>
      <c r="CM807" s="599">
        <v>52</v>
      </c>
      <c r="CN807" s="599">
        <v>23</v>
      </c>
      <c r="CO807" s="599">
        <v>8</v>
      </c>
      <c r="CP807"/>
      <c r="CQ807" s="827"/>
      <c r="CR807" s="597" t="s">
        <v>34</v>
      </c>
      <c r="CS807" s="599">
        <v>2</v>
      </c>
      <c r="CT807" s="599">
        <v>33</v>
      </c>
      <c r="CU807" s="599">
        <v>89</v>
      </c>
      <c r="CV807" s="599">
        <v>175</v>
      </c>
      <c r="CW807" s="599">
        <v>161</v>
      </c>
      <c r="CX807" s="599">
        <v>119</v>
      </c>
      <c r="CY807" s="599">
        <v>58</v>
      </c>
      <c r="CZ807" s="599">
        <v>33</v>
      </c>
      <c r="DA807" s="599">
        <v>10</v>
      </c>
      <c r="DB807" s="599">
        <v>2</v>
      </c>
      <c r="DC807" s="592"/>
      <c r="DD807" s="827"/>
      <c r="DE807" s="597" t="s">
        <v>34</v>
      </c>
      <c r="DF807" s="599">
        <v>32</v>
      </c>
      <c r="DG807" s="599">
        <v>197</v>
      </c>
      <c r="DH807" s="599">
        <v>522</v>
      </c>
      <c r="DI807" s="599">
        <v>830</v>
      </c>
      <c r="DJ807" s="599">
        <v>614</v>
      </c>
      <c r="DK807" s="599">
        <v>399</v>
      </c>
      <c r="DL807" s="599">
        <v>159</v>
      </c>
      <c r="DM807" s="599">
        <v>45</v>
      </c>
      <c r="DN807" s="599">
        <v>18</v>
      </c>
      <c r="DO807" s="599">
        <v>10</v>
      </c>
    </row>
    <row r="808" spans="1:119" ht="13.5" customHeight="1" x14ac:dyDescent="0.2">
      <c r="A808"/>
      <c r="B808" s="838"/>
      <c r="C808" s="592"/>
      <c r="D808" s="827"/>
      <c r="E808" s="597" t="s">
        <v>35</v>
      </c>
      <c r="F808" s="599">
        <v>34</v>
      </c>
      <c r="G808" s="599">
        <v>283</v>
      </c>
      <c r="H808" s="599">
        <v>865</v>
      </c>
      <c r="I808" s="599">
        <v>1572</v>
      </c>
      <c r="J808" s="599">
        <v>1338</v>
      </c>
      <c r="K808" s="599">
        <v>1023</v>
      </c>
      <c r="L808" s="599">
        <v>501</v>
      </c>
      <c r="M808" s="599">
        <v>150</v>
      </c>
      <c r="N808" s="599">
        <v>64</v>
      </c>
      <c r="O808" s="599">
        <v>32</v>
      </c>
      <c r="P808" s="592"/>
      <c r="Q808" s="827"/>
      <c r="R808" s="597" t="s">
        <v>35</v>
      </c>
      <c r="S808" s="599">
        <v>16</v>
      </c>
      <c r="T808" s="599">
        <v>125</v>
      </c>
      <c r="U808" s="599">
        <v>432</v>
      </c>
      <c r="V808" s="599">
        <v>909</v>
      </c>
      <c r="W808" s="599">
        <v>868</v>
      </c>
      <c r="X808" s="599">
        <v>737</v>
      </c>
      <c r="Y808" s="599">
        <v>403</v>
      </c>
      <c r="Z808" s="599">
        <v>121</v>
      </c>
      <c r="AA808" s="599">
        <v>59</v>
      </c>
      <c r="AB808" s="599">
        <v>23</v>
      </c>
      <c r="AC808" s="592"/>
      <c r="AD808" s="827"/>
      <c r="AE808" s="597" t="s">
        <v>35</v>
      </c>
      <c r="AF808" s="599">
        <v>18</v>
      </c>
      <c r="AG808" s="599">
        <v>158</v>
      </c>
      <c r="AH808" s="599">
        <v>433</v>
      </c>
      <c r="AI808" s="599">
        <v>663</v>
      </c>
      <c r="AJ808" s="599">
        <v>470</v>
      </c>
      <c r="AK808" s="599">
        <v>286</v>
      </c>
      <c r="AL808" s="599">
        <v>98</v>
      </c>
      <c r="AM808" s="599">
        <v>29</v>
      </c>
      <c r="AN808" s="599">
        <v>5</v>
      </c>
      <c r="AO808" s="599">
        <v>9</v>
      </c>
      <c r="AP808" s="591"/>
      <c r="AQ808" s="827"/>
      <c r="AR808" s="597" t="s">
        <v>35</v>
      </c>
      <c r="AS808" s="599">
        <v>20</v>
      </c>
      <c r="AT808" s="599">
        <v>156</v>
      </c>
      <c r="AU808" s="599">
        <v>405</v>
      </c>
      <c r="AV808" s="599">
        <v>663</v>
      </c>
      <c r="AW808" s="599">
        <v>521</v>
      </c>
      <c r="AX808" s="599">
        <v>346</v>
      </c>
      <c r="AY808" s="599">
        <v>155</v>
      </c>
      <c r="AZ808" s="599">
        <v>40</v>
      </c>
      <c r="BA808" s="599">
        <v>13</v>
      </c>
      <c r="BB808" s="599">
        <v>9</v>
      </c>
      <c r="BC808" s="592"/>
      <c r="BD808" s="827"/>
      <c r="BE808" s="597" t="s">
        <v>35</v>
      </c>
      <c r="BF808" s="599">
        <v>14</v>
      </c>
      <c r="BG808" s="599">
        <v>127</v>
      </c>
      <c r="BH808" s="599">
        <v>460</v>
      </c>
      <c r="BI808" s="599">
        <v>909</v>
      </c>
      <c r="BJ808" s="599">
        <v>817</v>
      </c>
      <c r="BK808" s="599">
        <v>677</v>
      </c>
      <c r="BL808" s="599">
        <v>346</v>
      </c>
      <c r="BM808" s="599">
        <v>110</v>
      </c>
      <c r="BN808" s="599">
        <v>51</v>
      </c>
      <c r="BO808" s="599">
        <v>23</v>
      </c>
      <c r="BP808"/>
      <c r="BQ808" s="827"/>
      <c r="BR808" s="597" t="s">
        <v>35</v>
      </c>
      <c r="BS808" s="599">
        <v>10</v>
      </c>
      <c r="BT808" s="599">
        <v>110</v>
      </c>
      <c r="BU808" s="599">
        <v>309</v>
      </c>
      <c r="BV808" s="599">
        <v>535</v>
      </c>
      <c r="BW808" s="599">
        <v>402</v>
      </c>
      <c r="BX808" s="599">
        <v>270</v>
      </c>
      <c r="BY808" s="599">
        <v>136</v>
      </c>
      <c r="BZ808" s="599">
        <v>31</v>
      </c>
      <c r="CA808" s="599">
        <v>13</v>
      </c>
      <c r="CB808" s="599">
        <v>9</v>
      </c>
      <c r="CC808" s="592"/>
      <c r="CD808" s="827"/>
      <c r="CE808" s="597" t="s">
        <v>35</v>
      </c>
      <c r="CF808" s="599">
        <v>24</v>
      </c>
      <c r="CG808" s="599">
        <v>173</v>
      </c>
      <c r="CH808" s="599">
        <v>556</v>
      </c>
      <c r="CI808" s="599">
        <v>1037</v>
      </c>
      <c r="CJ808" s="599">
        <v>936</v>
      </c>
      <c r="CK808" s="599">
        <v>753</v>
      </c>
      <c r="CL808" s="599">
        <v>365</v>
      </c>
      <c r="CM808" s="599">
        <v>119</v>
      </c>
      <c r="CN808" s="599">
        <v>51</v>
      </c>
      <c r="CO808" s="599">
        <v>23</v>
      </c>
      <c r="CP808"/>
      <c r="CQ808" s="827"/>
      <c r="CR808" s="597" t="s">
        <v>35</v>
      </c>
      <c r="CS808" s="599">
        <v>5</v>
      </c>
      <c r="CT808" s="599">
        <v>35</v>
      </c>
      <c r="CU808" s="599">
        <v>127</v>
      </c>
      <c r="CV808" s="599">
        <v>226</v>
      </c>
      <c r="CW808" s="599">
        <v>240</v>
      </c>
      <c r="CX808" s="599">
        <v>191</v>
      </c>
      <c r="CY808" s="599">
        <v>98</v>
      </c>
      <c r="CZ808" s="599">
        <v>42</v>
      </c>
      <c r="DA808" s="599">
        <v>24</v>
      </c>
      <c r="DB808" s="599">
        <v>5</v>
      </c>
      <c r="DC808" s="592"/>
      <c r="DD808" s="827"/>
      <c r="DE808" s="597" t="s">
        <v>35</v>
      </c>
      <c r="DF808" s="599">
        <v>29</v>
      </c>
      <c r="DG808" s="599">
        <v>248</v>
      </c>
      <c r="DH808" s="599">
        <v>738</v>
      </c>
      <c r="DI808" s="599">
        <v>1346</v>
      </c>
      <c r="DJ808" s="599">
        <v>1098</v>
      </c>
      <c r="DK808" s="599">
        <v>832</v>
      </c>
      <c r="DL808" s="599">
        <v>403</v>
      </c>
      <c r="DM808" s="599">
        <v>108</v>
      </c>
      <c r="DN808" s="599">
        <v>40</v>
      </c>
      <c r="DO808" s="599">
        <v>27</v>
      </c>
    </row>
    <row r="809" spans="1:119" ht="13.5" customHeight="1" x14ac:dyDescent="0.2">
      <c r="A809"/>
      <c r="B809" s="838"/>
      <c r="C809" s="592"/>
      <c r="D809" s="827"/>
      <c r="E809" s="597" t="s">
        <v>36</v>
      </c>
      <c r="F809" s="599">
        <v>78</v>
      </c>
      <c r="G809" s="599">
        <v>492</v>
      </c>
      <c r="H809" s="599">
        <v>1414</v>
      </c>
      <c r="I809" s="599">
        <v>2834</v>
      </c>
      <c r="J809" s="599">
        <v>2806</v>
      </c>
      <c r="K809" s="599">
        <v>2161</v>
      </c>
      <c r="L809" s="599">
        <v>1338</v>
      </c>
      <c r="M809" s="599">
        <v>472</v>
      </c>
      <c r="N809" s="599">
        <v>173</v>
      </c>
      <c r="O809" s="599">
        <v>68</v>
      </c>
      <c r="P809" s="592"/>
      <c r="Q809" s="827"/>
      <c r="R809" s="597" t="s">
        <v>36</v>
      </c>
      <c r="S809" s="599">
        <v>38</v>
      </c>
      <c r="T809" s="599">
        <v>196</v>
      </c>
      <c r="U809" s="599">
        <v>676</v>
      </c>
      <c r="V809" s="599">
        <v>1657</v>
      </c>
      <c r="W809" s="599">
        <v>1873</v>
      </c>
      <c r="X809" s="599">
        <v>1622</v>
      </c>
      <c r="Y809" s="599">
        <v>1064</v>
      </c>
      <c r="Z809" s="599">
        <v>391</v>
      </c>
      <c r="AA809" s="599">
        <v>159</v>
      </c>
      <c r="AB809" s="599">
        <v>59</v>
      </c>
      <c r="AC809" s="592"/>
      <c r="AD809" s="827"/>
      <c r="AE809" s="597" t="s">
        <v>36</v>
      </c>
      <c r="AF809" s="599">
        <v>40</v>
      </c>
      <c r="AG809" s="599">
        <v>296</v>
      </c>
      <c r="AH809" s="599">
        <v>738</v>
      </c>
      <c r="AI809" s="599">
        <v>1177</v>
      </c>
      <c r="AJ809" s="599">
        <v>933</v>
      </c>
      <c r="AK809" s="599">
        <v>539</v>
      </c>
      <c r="AL809" s="599">
        <v>274</v>
      </c>
      <c r="AM809" s="599">
        <v>81</v>
      </c>
      <c r="AN809" s="599">
        <v>14</v>
      </c>
      <c r="AO809" s="599">
        <v>9</v>
      </c>
      <c r="AP809" s="591"/>
      <c r="AQ809" s="827"/>
      <c r="AR809" s="597" t="s">
        <v>36</v>
      </c>
      <c r="AS809" s="599">
        <v>44</v>
      </c>
      <c r="AT809" s="599">
        <v>260</v>
      </c>
      <c r="AU809" s="599">
        <v>667</v>
      </c>
      <c r="AV809" s="599">
        <v>1169</v>
      </c>
      <c r="AW809" s="599">
        <v>1036</v>
      </c>
      <c r="AX809" s="599">
        <v>701</v>
      </c>
      <c r="AY809" s="599">
        <v>373</v>
      </c>
      <c r="AZ809" s="599">
        <v>125</v>
      </c>
      <c r="BA809" s="599">
        <v>47</v>
      </c>
      <c r="BB809" s="599">
        <v>18</v>
      </c>
      <c r="BC809" s="592"/>
      <c r="BD809" s="827"/>
      <c r="BE809" s="597" t="s">
        <v>36</v>
      </c>
      <c r="BF809" s="599">
        <v>34</v>
      </c>
      <c r="BG809" s="599">
        <v>232</v>
      </c>
      <c r="BH809" s="599">
        <v>747</v>
      </c>
      <c r="BI809" s="599">
        <v>1665</v>
      </c>
      <c r="BJ809" s="599">
        <v>1770</v>
      </c>
      <c r="BK809" s="599">
        <v>1460</v>
      </c>
      <c r="BL809" s="599">
        <v>965</v>
      </c>
      <c r="BM809" s="599">
        <v>347</v>
      </c>
      <c r="BN809" s="599">
        <v>126</v>
      </c>
      <c r="BO809" s="599">
        <v>50</v>
      </c>
      <c r="BP809"/>
      <c r="BQ809" s="827"/>
      <c r="BR809" s="597" t="s">
        <v>36</v>
      </c>
      <c r="BS809" s="599">
        <v>25</v>
      </c>
      <c r="BT809" s="599">
        <v>138</v>
      </c>
      <c r="BU809" s="599">
        <v>394</v>
      </c>
      <c r="BV809" s="599">
        <v>636</v>
      </c>
      <c r="BW809" s="599">
        <v>509</v>
      </c>
      <c r="BX809" s="599">
        <v>354</v>
      </c>
      <c r="BY809" s="599">
        <v>216</v>
      </c>
      <c r="BZ809" s="599">
        <v>65</v>
      </c>
      <c r="CA809" s="599">
        <v>25</v>
      </c>
      <c r="CB809" s="599">
        <v>11</v>
      </c>
      <c r="CC809" s="592"/>
      <c r="CD809" s="827"/>
      <c r="CE809" s="597" t="s">
        <v>36</v>
      </c>
      <c r="CF809" s="599">
        <v>53</v>
      </c>
      <c r="CG809" s="599">
        <v>354</v>
      </c>
      <c r="CH809" s="599">
        <v>1020</v>
      </c>
      <c r="CI809" s="599">
        <v>2198</v>
      </c>
      <c r="CJ809" s="599">
        <v>2297</v>
      </c>
      <c r="CK809" s="599">
        <v>1807</v>
      </c>
      <c r="CL809" s="599">
        <v>1122</v>
      </c>
      <c r="CM809" s="599">
        <v>407</v>
      </c>
      <c r="CN809" s="599">
        <v>148</v>
      </c>
      <c r="CO809" s="599">
        <v>57</v>
      </c>
      <c r="CP809"/>
      <c r="CQ809" s="827"/>
      <c r="CR809" s="597" t="s">
        <v>36</v>
      </c>
      <c r="CS809" s="599">
        <v>7</v>
      </c>
      <c r="CT809" s="599">
        <v>70</v>
      </c>
      <c r="CU809" s="599">
        <v>181</v>
      </c>
      <c r="CV809" s="599">
        <v>361</v>
      </c>
      <c r="CW809" s="599">
        <v>406</v>
      </c>
      <c r="CX809" s="599">
        <v>385</v>
      </c>
      <c r="CY809" s="599">
        <v>223</v>
      </c>
      <c r="CZ809" s="599">
        <v>100</v>
      </c>
      <c r="DA809" s="599">
        <v>41</v>
      </c>
      <c r="DB809" s="599">
        <v>18</v>
      </c>
      <c r="DC809" s="592"/>
      <c r="DD809" s="827"/>
      <c r="DE809" s="597" t="s">
        <v>36</v>
      </c>
      <c r="DF809" s="599">
        <v>71</v>
      </c>
      <c r="DG809" s="599">
        <v>422</v>
      </c>
      <c r="DH809" s="599">
        <v>1233</v>
      </c>
      <c r="DI809" s="599">
        <v>2473</v>
      </c>
      <c r="DJ809" s="599">
        <v>2400</v>
      </c>
      <c r="DK809" s="599">
        <v>1776</v>
      </c>
      <c r="DL809" s="599">
        <v>1115</v>
      </c>
      <c r="DM809" s="599">
        <v>372</v>
      </c>
      <c r="DN809" s="599">
        <v>132</v>
      </c>
      <c r="DO809" s="599">
        <v>50</v>
      </c>
    </row>
    <row r="810" spans="1:119" ht="13.5" customHeight="1" x14ac:dyDescent="0.2">
      <c r="A810"/>
      <c r="B810" s="838"/>
      <c r="C810" s="592"/>
      <c r="D810" s="827"/>
      <c r="E810" s="597" t="s">
        <v>37</v>
      </c>
      <c r="F810" s="599">
        <v>67</v>
      </c>
      <c r="G810" s="599">
        <v>636</v>
      </c>
      <c r="H810" s="599">
        <v>1786</v>
      </c>
      <c r="I810" s="599">
        <v>4147</v>
      </c>
      <c r="J810" s="599">
        <v>4568</v>
      </c>
      <c r="K810" s="599">
        <v>4324</v>
      </c>
      <c r="L810" s="599">
        <v>2979</v>
      </c>
      <c r="M810" s="599">
        <v>1284</v>
      </c>
      <c r="N810" s="599">
        <v>559</v>
      </c>
      <c r="O810" s="599">
        <v>255</v>
      </c>
      <c r="P810" s="592"/>
      <c r="Q810" s="827"/>
      <c r="R810" s="597" t="s">
        <v>37</v>
      </c>
      <c r="S810" s="599">
        <v>23</v>
      </c>
      <c r="T810" s="599">
        <v>241</v>
      </c>
      <c r="U810" s="599">
        <v>812</v>
      </c>
      <c r="V810" s="599">
        <v>2270</v>
      </c>
      <c r="W810" s="599">
        <v>2975</v>
      </c>
      <c r="X810" s="599">
        <v>3214</v>
      </c>
      <c r="Y810" s="599">
        <v>2408</v>
      </c>
      <c r="Z810" s="599">
        <v>1082</v>
      </c>
      <c r="AA810" s="599">
        <v>496</v>
      </c>
      <c r="AB810" s="599">
        <v>228</v>
      </c>
      <c r="AC810" s="592"/>
      <c r="AD810" s="827"/>
      <c r="AE810" s="597" t="s">
        <v>37</v>
      </c>
      <c r="AF810" s="599">
        <v>44</v>
      </c>
      <c r="AG810" s="599">
        <v>395</v>
      </c>
      <c r="AH810" s="599">
        <v>974</v>
      </c>
      <c r="AI810" s="599">
        <v>1877</v>
      </c>
      <c r="AJ810" s="599">
        <v>1593</v>
      </c>
      <c r="AK810" s="599">
        <v>1110</v>
      </c>
      <c r="AL810" s="599">
        <v>571</v>
      </c>
      <c r="AM810" s="599">
        <v>202</v>
      </c>
      <c r="AN810" s="599">
        <v>63</v>
      </c>
      <c r="AO810" s="599">
        <v>27</v>
      </c>
      <c r="AP810" s="591"/>
      <c r="AQ810" s="827"/>
      <c r="AR810" s="597" t="s">
        <v>37</v>
      </c>
      <c r="AS810" s="599">
        <v>37</v>
      </c>
      <c r="AT810" s="599">
        <v>318</v>
      </c>
      <c r="AU810" s="599">
        <v>779</v>
      </c>
      <c r="AV810" s="599">
        <v>1582</v>
      </c>
      <c r="AW810" s="599">
        <v>1527</v>
      </c>
      <c r="AX810" s="599">
        <v>1262</v>
      </c>
      <c r="AY810" s="599">
        <v>775</v>
      </c>
      <c r="AZ810" s="599">
        <v>276</v>
      </c>
      <c r="BA810" s="599">
        <v>107</v>
      </c>
      <c r="BB810" s="599">
        <v>43</v>
      </c>
      <c r="BC810" s="592"/>
      <c r="BD810" s="827"/>
      <c r="BE810" s="597" t="s">
        <v>37</v>
      </c>
      <c r="BF810" s="599">
        <v>30</v>
      </c>
      <c r="BG810" s="599">
        <v>318</v>
      </c>
      <c r="BH810" s="599">
        <v>1007</v>
      </c>
      <c r="BI810" s="599">
        <v>2565</v>
      </c>
      <c r="BJ810" s="599">
        <v>3041</v>
      </c>
      <c r="BK810" s="599">
        <v>3062</v>
      </c>
      <c r="BL810" s="599">
        <v>2204</v>
      </c>
      <c r="BM810" s="599">
        <v>1008</v>
      </c>
      <c r="BN810" s="599">
        <v>452</v>
      </c>
      <c r="BO810" s="599">
        <v>212</v>
      </c>
      <c r="BP810"/>
      <c r="BQ810" s="827"/>
      <c r="BR810" s="597" t="s">
        <v>37</v>
      </c>
      <c r="BS810" s="599">
        <v>13</v>
      </c>
      <c r="BT810" s="599">
        <v>134</v>
      </c>
      <c r="BU810" s="599">
        <v>337</v>
      </c>
      <c r="BV810" s="599">
        <v>624</v>
      </c>
      <c r="BW810" s="599">
        <v>562</v>
      </c>
      <c r="BX810" s="599">
        <v>470</v>
      </c>
      <c r="BY810" s="599">
        <v>285</v>
      </c>
      <c r="BZ810" s="599">
        <v>125</v>
      </c>
      <c r="CA810" s="599">
        <v>43</v>
      </c>
      <c r="CB810" s="599">
        <v>21</v>
      </c>
      <c r="CC810" s="592"/>
      <c r="CD810" s="827"/>
      <c r="CE810" s="597" t="s">
        <v>37</v>
      </c>
      <c r="CF810" s="599">
        <v>54</v>
      </c>
      <c r="CG810" s="599">
        <v>502</v>
      </c>
      <c r="CH810" s="599">
        <v>1449</v>
      </c>
      <c r="CI810" s="599">
        <v>3523</v>
      </c>
      <c r="CJ810" s="599">
        <v>4006</v>
      </c>
      <c r="CK810" s="599">
        <v>3854</v>
      </c>
      <c r="CL810" s="599">
        <v>2694</v>
      </c>
      <c r="CM810" s="599">
        <v>1159</v>
      </c>
      <c r="CN810" s="599">
        <v>516</v>
      </c>
      <c r="CO810" s="599">
        <v>234</v>
      </c>
      <c r="CP810"/>
      <c r="CQ810" s="827"/>
      <c r="CR810" s="597" t="s">
        <v>37</v>
      </c>
      <c r="CS810" s="599">
        <v>6</v>
      </c>
      <c r="CT810" s="599">
        <v>72</v>
      </c>
      <c r="CU810" s="599">
        <v>259</v>
      </c>
      <c r="CV810" s="599">
        <v>502</v>
      </c>
      <c r="CW810" s="599">
        <v>584</v>
      </c>
      <c r="CX810" s="599">
        <v>638</v>
      </c>
      <c r="CY810" s="599">
        <v>423</v>
      </c>
      <c r="CZ810" s="599">
        <v>230</v>
      </c>
      <c r="DA810" s="599">
        <v>119</v>
      </c>
      <c r="DB810" s="599">
        <v>48</v>
      </c>
      <c r="DC810" s="592"/>
      <c r="DD810" s="827"/>
      <c r="DE810" s="597" t="s">
        <v>37</v>
      </c>
      <c r="DF810" s="599">
        <v>61</v>
      </c>
      <c r="DG810" s="599">
        <v>564</v>
      </c>
      <c r="DH810" s="599">
        <v>1527</v>
      </c>
      <c r="DI810" s="599">
        <v>3645</v>
      </c>
      <c r="DJ810" s="599">
        <v>3984</v>
      </c>
      <c r="DK810" s="599">
        <v>3686</v>
      </c>
      <c r="DL810" s="599">
        <v>2556</v>
      </c>
      <c r="DM810" s="599">
        <v>1054</v>
      </c>
      <c r="DN810" s="599">
        <v>440</v>
      </c>
      <c r="DO810" s="599">
        <v>207</v>
      </c>
    </row>
    <row r="811" spans="1:119" ht="13.5" customHeight="1" x14ac:dyDescent="0.2">
      <c r="A811"/>
      <c r="B811" s="838"/>
      <c r="C811" s="592"/>
      <c r="D811" s="827"/>
      <c r="E811" s="597" t="s">
        <v>38</v>
      </c>
      <c r="F811" s="599">
        <v>99</v>
      </c>
      <c r="G811" s="599">
        <v>501</v>
      </c>
      <c r="H811" s="599">
        <v>1585</v>
      </c>
      <c r="I811" s="599">
        <v>4016</v>
      </c>
      <c r="J811" s="599">
        <v>5096</v>
      </c>
      <c r="K811" s="599">
        <v>5596</v>
      </c>
      <c r="L811" s="599">
        <v>4795</v>
      </c>
      <c r="M811" s="599">
        <v>2469</v>
      </c>
      <c r="N811" s="599">
        <v>1170</v>
      </c>
      <c r="O811" s="599">
        <v>575</v>
      </c>
      <c r="P811" s="592"/>
      <c r="Q811" s="827"/>
      <c r="R811" s="597" t="s">
        <v>38</v>
      </c>
      <c r="S811" s="599">
        <v>38</v>
      </c>
      <c r="T811" s="599">
        <v>181</v>
      </c>
      <c r="U811" s="599">
        <v>682</v>
      </c>
      <c r="V811" s="599">
        <v>2178</v>
      </c>
      <c r="W811" s="599">
        <v>3281</v>
      </c>
      <c r="X811" s="599">
        <v>4125</v>
      </c>
      <c r="Y811" s="599">
        <v>3902</v>
      </c>
      <c r="Z811" s="599">
        <v>2109</v>
      </c>
      <c r="AA811" s="599">
        <v>1017</v>
      </c>
      <c r="AB811" s="599">
        <v>515</v>
      </c>
      <c r="AC811" s="592"/>
      <c r="AD811" s="827"/>
      <c r="AE811" s="597" t="s">
        <v>38</v>
      </c>
      <c r="AF811" s="599">
        <v>61</v>
      </c>
      <c r="AG811" s="599">
        <v>320</v>
      </c>
      <c r="AH811" s="599">
        <v>903</v>
      </c>
      <c r="AI811" s="599">
        <v>1838</v>
      </c>
      <c r="AJ811" s="599">
        <v>1815</v>
      </c>
      <c r="AK811" s="599">
        <v>1471</v>
      </c>
      <c r="AL811" s="599">
        <v>893</v>
      </c>
      <c r="AM811" s="599">
        <v>360</v>
      </c>
      <c r="AN811" s="599">
        <v>153</v>
      </c>
      <c r="AO811" s="599">
        <v>60</v>
      </c>
      <c r="AP811" s="591"/>
      <c r="AQ811" s="827"/>
      <c r="AR811" s="597" t="s">
        <v>38</v>
      </c>
      <c r="AS811" s="599">
        <v>53</v>
      </c>
      <c r="AT811" s="599">
        <v>228</v>
      </c>
      <c r="AU811" s="599">
        <v>628</v>
      </c>
      <c r="AV811" s="599">
        <v>1364</v>
      </c>
      <c r="AW811" s="599">
        <v>1491</v>
      </c>
      <c r="AX811" s="599">
        <v>1430</v>
      </c>
      <c r="AY811" s="599">
        <v>1021</v>
      </c>
      <c r="AZ811" s="599">
        <v>434</v>
      </c>
      <c r="BA811" s="599">
        <v>167</v>
      </c>
      <c r="BB811" s="599">
        <v>79</v>
      </c>
      <c r="BC811" s="592"/>
      <c r="BD811" s="827"/>
      <c r="BE811" s="597" t="s">
        <v>38</v>
      </c>
      <c r="BF811" s="599">
        <v>46</v>
      </c>
      <c r="BG811" s="599">
        <v>273</v>
      </c>
      <c r="BH811" s="599">
        <v>957</v>
      </c>
      <c r="BI811" s="599">
        <v>2652</v>
      </c>
      <c r="BJ811" s="599">
        <v>3605</v>
      </c>
      <c r="BK811" s="599">
        <v>4166</v>
      </c>
      <c r="BL811" s="599">
        <v>3774</v>
      </c>
      <c r="BM811" s="599">
        <v>2035</v>
      </c>
      <c r="BN811" s="599">
        <v>1003</v>
      </c>
      <c r="BO811" s="599">
        <v>496</v>
      </c>
      <c r="BP811"/>
      <c r="BQ811" s="827"/>
      <c r="BR811" s="597" t="s">
        <v>38</v>
      </c>
      <c r="BS811" s="599">
        <v>19</v>
      </c>
      <c r="BT811" s="599">
        <v>91</v>
      </c>
      <c r="BU811" s="599">
        <v>234</v>
      </c>
      <c r="BV811" s="599">
        <v>456</v>
      </c>
      <c r="BW811" s="599">
        <v>416</v>
      </c>
      <c r="BX811" s="599">
        <v>412</v>
      </c>
      <c r="BY811" s="599">
        <v>264</v>
      </c>
      <c r="BZ811" s="599">
        <v>143</v>
      </c>
      <c r="CA811" s="599">
        <v>70</v>
      </c>
      <c r="CB811" s="599">
        <v>22</v>
      </c>
      <c r="CC811" s="592"/>
      <c r="CD811" s="827"/>
      <c r="CE811" s="597" t="s">
        <v>38</v>
      </c>
      <c r="CF811" s="599">
        <v>80</v>
      </c>
      <c r="CG811" s="599">
        <v>410</v>
      </c>
      <c r="CH811" s="599">
        <v>1351</v>
      </c>
      <c r="CI811" s="599">
        <v>3560</v>
      </c>
      <c r="CJ811" s="599">
        <v>4680</v>
      </c>
      <c r="CK811" s="599">
        <v>5184</v>
      </c>
      <c r="CL811" s="599">
        <v>4531</v>
      </c>
      <c r="CM811" s="599">
        <v>2326</v>
      </c>
      <c r="CN811" s="599">
        <v>1100</v>
      </c>
      <c r="CO811" s="599">
        <v>553</v>
      </c>
      <c r="CP811"/>
      <c r="CQ811" s="827"/>
      <c r="CR811" s="597" t="s">
        <v>38</v>
      </c>
      <c r="CS811" s="599">
        <v>11</v>
      </c>
      <c r="CT811" s="599">
        <v>55</v>
      </c>
      <c r="CU811" s="599">
        <v>178</v>
      </c>
      <c r="CV811" s="599">
        <v>472</v>
      </c>
      <c r="CW811" s="599">
        <v>588</v>
      </c>
      <c r="CX811" s="599">
        <v>676</v>
      </c>
      <c r="CY811" s="599">
        <v>613</v>
      </c>
      <c r="CZ811" s="599">
        <v>342</v>
      </c>
      <c r="DA811" s="599">
        <v>161</v>
      </c>
      <c r="DB811" s="599">
        <v>81</v>
      </c>
      <c r="DC811" s="592"/>
      <c r="DD811" s="827"/>
      <c r="DE811" s="597" t="s">
        <v>38</v>
      </c>
      <c r="DF811" s="599">
        <v>88</v>
      </c>
      <c r="DG811" s="599">
        <v>446</v>
      </c>
      <c r="DH811" s="599">
        <v>1407</v>
      </c>
      <c r="DI811" s="599">
        <v>3544</v>
      </c>
      <c r="DJ811" s="599">
        <v>4508</v>
      </c>
      <c r="DK811" s="599">
        <v>4920</v>
      </c>
      <c r="DL811" s="599">
        <v>4182</v>
      </c>
      <c r="DM811" s="599">
        <v>2127</v>
      </c>
      <c r="DN811" s="599">
        <v>1009</v>
      </c>
      <c r="DO811" s="599">
        <v>494</v>
      </c>
    </row>
    <row r="812" spans="1:119" ht="13.5" customHeight="1" x14ac:dyDescent="0.2">
      <c r="A812"/>
      <c r="B812" s="838"/>
      <c r="C812" s="592"/>
      <c r="D812" s="827"/>
      <c r="E812" s="597" t="s">
        <v>39</v>
      </c>
      <c r="F812" s="599">
        <v>45</v>
      </c>
      <c r="G812" s="599">
        <v>226</v>
      </c>
      <c r="H812" s="599">
        <v>904</v>
      </c>
      <c r="I812" s="599">
        <v>2627</v>
      </c>
      <c r="J812" s="599">
        <v>3722</v>
      </c>
      <c r="K812" s="599">
        <v>5189</v>
      </c>
      <c r="L812" s="599">
        <v>5745</v>
      </c>
      <c r="M812" s="599">
        <v>3533</v>
      </c>
      <c r="N812" s="599">
        <v>2081</v>
      </c>
      <c r="O812" s="599">
        <v>1103</v>
      </c>
      <c r="P812" s="592"/>
      <c r="Q812" s="827"/>
      <c r="R812" s="597" t="s">
        <v>39</v>
      </c>
      <c r="S812" s="599">
        <v>22</v>
      </c>
      <c r="T812" s="599">
        <v>66</v>
      </c>
      <c r="U812" s="599">
        <v>383</v>
      </c>
      <c r="V812" s="599">
        <v>1308</v>
      </c>
      <c r="W812" s="599">
        <v>2222</v>
      </c>
      <c r="X812" s="599">
        <v>3653</v>
      </c>
      <c r="Y812" s="599">
        <v>4600</v>
      </c>
      <c r="Z812" s="599">
        <v>2966</v>
      </c>
      <c r="AA812" s="599">
        <v>1801</v>
      </c>
      <c r="AB812" s="599">
        <v>983</v>
      </c>
      <c r="AC812" s="592"/>
      <c r="AD812" s="827"/>
      <c r="AE812" s="597" t="s">
        <v>39</v>
      </c>
      <c r="AF812" s="599">
        <v>23</v>
      </c>
      <c r="AG812" s="599">
        <v>160</v>
      </c>
      <c r="AH812" s="599">
        <v>521</v>
      </c>
      <c r="AI812" s="599">
        <v>1319</v>
      </c>
      <c r="AJ812" s="599">
        <v>1500</v>
      </c>
      <c r="AK812" s="599">
        <v>1536</v>
      </c>
      <c r="AL812" s="599">
        <v>1145</v>
      </c>
      <c r="AM812" s="599">
        <v>567</v>
      </c>
      <c r="AN812" s="599">
        <v>280</v>
      </c>
      <c r="AO812" s="599">
        <v>120</v>
      </c>
      <c r="AP812" s="591"/>
      <c r="AQ812" s="827"/>
      <c r="AR812" s="597" t="s">
        <v>39</v>
      </c>
      <c r="AS812" s="599">
        <v>21</v>
      </c>
      <c r="AT812" s="599">
        <v>99</v>
      </c>
      <c r="AU812" s="599">
        <v>336</v>
      </c>
      <c r="AV812" s="599">
        <v>788</v>
      </c>
      <c r="AW812" s="599">
        <v>971</v>
      </c>
      <c r="AX812" s="599">
        <v>1069</v>
      </c>
      <c r="AY812" s="599">
        <v>1003</v>
      </c>
      <c r="AZ812" s="599">
        <v>526</v>
      </c>
      <c r="BA812" s="599">
        <v>264</v>
      </c>
      <c r="BB812" s="599">
        <v>130</v>
      </c>
      <c r="BC812" s="592"/>
      <c r="BD812" s="827"/>
      <c r="BE812" s="597" t="s">
        <v>39</v>
      </c>
      <c r="BF812" s="599">
        <v>24</v>
      </c>
      <c r="BG812" s="599">
        <v>127</v>
      </c>
      <c r="BH812" s="599">
        <v>568</v>
      </c>
      <c r="BI812" s="599">
        <v>1839</v>
      </c>
      <c r="BJ812" s="599">
        <v>2751</v>
      </c>
      <c r="BK812" s="599">
        <v>4120</v>
      </c>
      <c r="BL812" s="599">
        <v>4742</v>
      </c>
      <c r="BM812" s="599">
        <v>3007</v>
      </c>
      <c r="BN812" s="599">
        <v>1817</v>
      </c>
      <c r="BO812" s="599">
        <v>973</v>
      </c>
      <c r="BP812"/>
      <c r="BQ812" s="827"/>
      <c r="BR812" s="597" t="s">
        <v>39</v>
      </c>
      <c r="BS812" s="599">
        <v>10</v>
      </c>
      <c r="BT812" s="599">
        <v>34</v>
      </c>
      <c r="BU812" s="599">
        <v>123</v>
      </c>
      <c r="BV812" s="599">
        <v>231</v>
      </c>
      <c r="BW812" s="599">
        <v>260</v>
      </c>
      <c r="BX812" s="599">
        <v>296</v>
      </c>
      <c r="BY812" s="599">
        <v>241</v>
      </c>
      <c r="BZ812" s="599">
        <v>144</v>
      </c>
      <c r="CA812" s="599">
        <v>95</v>
      </c>
      <c r="CB812" s="599">
        <v>53</v>
      </c>
      <c r="CC812" s="592"/>
      <c r="CD812" s="827"/>
      <c r="CE812" s="597" t="s">
        <v>39</v>
      </c>
      <c r="CF812" s="599">
        <v>35</v>
      </c>
      <c r="CG812" s="599">
        <v>192</v>
      </c>
      <c r="CH812" s="599">
        <v>781</v>
      </c>
      <c r="CI812" s="599">
        <v>2396</v>
      </c>
      <c r="CJ812" s="599">
        <v>3462</v>
      </c>
      <c r="CK812" s="599">
        <v>4893</v>
      </c>
      <c r="CL812" s="599">
        <v>5504</v>
      </c>
      <c r="CM812" s="599">
        <v>3389</v>
      </c>
      <c r="CN812" s="599">
        <v>1986</v>
      </c>
      <c r="CO812" s="599">
        <v>1050</v>
      </c>
      <c r="CP812"/>
      <c r="CQ812" s="827"/>
      <c r="CR812" s="597" t="s">
        <v>39</v>
      </c>
      <c r="CS812" s="599">
        <v>3</v>
      </c>
      <c r="CT812" s="599">
        <v>26</v>
      </c>
      <c r="CU812" s="599">
        <v>86</v>
      </c>
      <c r="CV812" s="599">
        <v>296</v>
      </c>
      <c r="CW812" s="599">
        <v>369</v>
      </c>
      <c r="CX812" s="599">
        <v>555</v>
      </c>
      <c r="CY812" s="599">
        <v>641</v>
      </c>
      <c r="CZ812" s="599">
        <v>415</v>
      </c>
      <c r="DA812" s="599">
        <v>290</v>
      </c>
      <c r="DB812" s="599">
        <v>172</v>
      </c>
      <c r="DC812" s="592"/>
      <c r="DD812" s="827"/>
      <c r="DE812" s="597" t="s">
        <v>39</v>
      </c>
      <c r="DF812" s="599">
        <v>42</v>
      </c>
      <c r="DG812" s="599">
        <v>200</v>
      </c>
      <c r="DH812" s="599">
        <v>818</v>
      </c>
      <c r="DI812" s="599">
        <v>2331</v>
      </c>
      <c r="DJ812" s="599">
        <v>3353</v>
      </c>
      <c r="DK812" s="599">
        <v>4634</v>
      </c>
      <c r="DL812" s="599">
        <v>5104</v>
      </c>
      <c r="DM812" s="599">
        <v>3118</v>
      </c>
      <c r="DN812" s="599">
        <v>1791</v>
      </c>
      <c r="DO812" s="599">
        <v>931</v>
      </c>
    </row>
    <row r="813" spans="1:119" ht="13.5" customHeight="1" x14ac:dyDescent="0.2">
      <c r="A813"/>
      <c r="B813" s="838"/>
      <c r="C813" s="592"/>
      <c r="D813" s="827"/>
      <c r="E813" s="597" t="s">
        <v>40</v>
      </c>
      <c r="F813" s="599">
        <v>15</v>
      </c>
      <c r="G813" s="599">
        <v>106</v>
      </c>
      <c r="H813" s="599">
        <v>344</v>
      </c>
      <c r="I813" s="599">
        <v>1191</v>
      </c>
      <c r="J813" s="599">
        <v>1954</v>
      </c>
      <c r="K813" s="599">
        <v>3261</v>
      </c>
      <c r="L813" s="599">
        <v>4572</v>
      </c>
      <c r="M813" s="599">
        <v>3858</v>
      </c>
      <c r="N813" s="599">
        <v>2852</v>
      </c>
      <c r="O813" s="599">
        <v>1900</v>
      </c>
      <c r="P813" s="592"/>
      <c r="Q813" s="827"/>
      <c r="R813" s="597" t="s">
        <v>40</v>
      </c>
      <c r="S813" s="599">
        <v>11</v>
      </c>
      <c r="T813" s="599">
        <v>27</v>
      </c>
      <c r="U813" s="599">
        <v>126</v>
      </c>
      <c r="V813" s="599">
        <v>529</v>
      </c>
      <c r="W813" s="599">
        <v>1071</v>
      </c>
      <c r="X813" s="599">
        <v>2170</v>
      </c>
      <c r="Y813" s="599">
        <v>3402</v>
      </c>
      <c r="Z813" s="599">
        <v>3122</v>
      </c>
      <c r="AA813" s="599">
        <v>2429</v>
      </c>
      <c r="AB813" s="599">
        <v>1669</v>
      </c>
      <c r="AC813" s="592"/>
      <c r="AD813" s="827"/>
      <c r="AE813" s="597" t="s">
        <v>40</v>
      </c>
      <c r="AF813" s="599">
        <v>4</v>
      </c>
      <c r="AG813" s="599">
        <v>79</v>
      </c>
      <c r="AH813" s="599">
        <v>218</v>
      </c>
      <c r="AI813" s="599">
        <v>662</v>
      </c>
      <c r="AJ813" s="599">
        <v>883</v>
      </c>
      <c r="AK813" s="599">
        <v>1091</v>
      </c>
      <c r="AL813" s="599">
        <v>1170</v>
      </c>
      <c r="AM813" s="599">
        <v>736</v>
      </c>
      <c r="AN813" s="599">
        <v>423</v>
      </c>
      <c r="AO813" s="599">
        <v>231</v>
      </c>
      <c r="AP813" s="591"/>
      <c r="AQ813" s="827"/>
      <c r="AR813" s="597" t="s">
        <v>40</v>
      </c>
      <c r="AS813" s="599">
        <v>6</v>
      </c>
      <c r="AT813" s="599">
        <v>42</v>
      </c>
      <c r="AU813" s="599">
        <v>98</v>
      </c>
      <c r="AV813" s="599">
        <v>311</v>
      </c>
      <c r="AW813" s="599">
        <v>417</v>
      </c>
      <c r="AX813" s="599">
        <v>540</v>
      </c>
      <c r="AY813" s="599">
        <v>681</v>
      </c>
      <c r="AZ813" s="599">
        <v>418</v>
      </c>
      <c r="BA813" s="599">
        <v>294</v>
      </c>
      <c r="BB813" s="599">
        <v>174</v>
      </c>
      <c r="BC813" s="592"/>
      <c r="BD813" s="827"/>
      <c r="BE813" s="597" t="s">
        <v>40</v>
      </c>
      <c r="BF813" s="599">
        <v>9</v>
      </c>
      <c r="BG813" s="599">
        <v>64</v>
      </c>
      <c r="BH813" s="599">
        <v>246</v>
      </c>
      <c r="BI813" s="599">
        <v>880</v>
      </c>
      <c r="BJ813" s="599">
        <v>1537</v>
      </c>
      <c r="BK813" s="599">
        <v>2721</v>
      </c>
      <c r="BL813" s="599">
        <v>3891</v>
      </c>
      <c r="BM813" s="599">
        <v>3440</v>
      </c>
      <c r="BN813" s="599">
        <v>2558</v>
      </c>
      <c r="BO813" s="599">
        <v>1726</v>
      </c>
      <c r="BP813"/>
      <c r="BQ813" s="827"/>
      <c r="BR813" s="597" t="s">
        <v>40</v>
      </c>
      <c r="BS813" s="599">
        <v>3</v>
      </c>
      <c r="BT813" s="599">
        <v>9</v>
      </c>
      <c r="BU813" s="599">
        <v>22</v>
      </c>
      <c r="BV813" s="599">
        <v>85</v>
      </c>
      <c r="BW813" s="599">
        <v>105</v>
      </c>
      <c r="BX813" s="599">
        <v>133</v>
      </c>
      <c r="BY813" s="599">
        <v>153</v>
      </c>
      <c r="BZ813" s="599">
        <v>95</v>
      </c>
      <c r="CA813" s="599">
        <v>74</v>
      </c>
      <c r="CB813" s="599">
        <v>50</v>
      </c>
      <c r="CC813" s="592"/>
      <c r="CD813" s="827"/>
      <c r="CE813" s="597" t="s">
        <v>40</v>
      </c>
      <c r="CF813" s="599">
        <v>12</v>
      </c>
      <c r="CG813" s="599">
        <v>97</v>
      </c>
      <c r="CH813" s="599">
        <v>322</v>
      </c>
      <c r="CI813" s="599">
        <v>1106</v>
      </c>
      <c r="CJ813" s="599">
        <v>1849</v>
      </c>
      <c r="CK813" s="599">
        <v>3128</v>
      </c>
      <c r="CL813" s="599">
        <v>4419</v>
      </c>
      <c r="CM813" s="599">
        <v>3763</v>
      </c>
      <c r="CN813" s="599">
        <v>2778</v>
      </c>
      <c r="CO813" s="599">
        <v>1850</v>
      </c>
      <c r="CP813"/>
      <c r="CQ813" s="827"/>
      <c r="CR813" s="597" t="s">
        <v>40</v>
      </c>
      <c r="CS813" s="599">
        <v>2</v>
      </c>
      <c r="CT813" s="599">
        <v>8</v>
      </c>
      <c r="CU813" s="599">
        <v>41</v>
      </c>
      <c r="CV813" s="599">
        <v>146</v>
      </c>
      <c r="CW813" s="599">
        <v>207</v>
      </c>
      <c r="CX813" s="599">
        <v>356</v>
      </c>
      <c r="CY813" s="599">
        <v>505</v>
      </c>
      <c r="CZ813" s="599">
        <v>392</v>
      </c>
      <c r="DA813" s="599">
        <v>371</v>
      </c>
      <c r="DB813" s="599">
        <v>222</v>
      </c>
      <c r="DC813" s="592"/>
      <c r="DD813" s="827"/>
      <c r="DE813" s="597" t="s">
        <v>40</v>
      </c>
      <c r="DF813" s="599">
        <v>13</v>
      </c>
      <c r="DG813" s="599">
        <v>98</v>
      </c>
      <c r="DH813" s="599">
        <v>303</v>
      </c>
      <c r="DI813" s="599">
        <v>1045</v>
      </c>
      <c r="DJ813" s="599">
        <v>1747</v>
      </c>
      <c r="DK813" s="599">
        <v>2905</v>
      </c>
      <c r="DL813" s="599">
        <v>4067</v>
      </c>
      <c r="DM813" s="599">
        <v>3466</v>
      </c>
      <c r="DN813" s="599">
        <v>2481</v>
      </c>
      <c r="DO813" s="599">
        <v>1678</v>
      </c>
    </row>
    <row r="814" spans="1:119" ht="13.5" customHeight="1" x14ac:dyDescent="0.2">
      <c r="A814"/>
      <c r="B814" s="838"/>
      <c r="C814" s="592"/>
      <c r="D814" s="828"/>
      <c r="E814" s="597" t="s">
        <v>41</v>
      </c>
      <c r="F814" s="599">
        <v>2</v>
      </c>
      <c r="G814" s="599">
        <v>4</v>
      </c>
      <c r="H814" s="599">
        <v>35</v>
      </c>
      <c r="I814" s="599">
        <v>120</v>
      </c>
      <c r="J814" s="599">
        <v>247</v>
      </c>
      <c r="K814" s="599">
        <v>519</v>
      </c>
      <c r="L814" s="599">
        <v>886</v>
      </c>
      <c r="M814" s="599">
        <v>1026</v>
      </c>
      <c r="N814" s="599">
        <v>1035</v>
      </c>
      <c r="O814" s="599">
        <v>882</v>
      </c>
      <c r="P814" s="592"/>
      <c r="Q814" s="828"/>
      <c r="R814" s="597" t="s">
        <v>41</v>
      </c>
      <c r="S814" s="599">
        <v>2</v>
      </c>
      <c r="T814" s="599">
        <v>3</v>
      </c>
      <c r="U814" s="599">
        <v>11</v>
      </c>
      <c r="V814" s="599">
        <v>53</v>
      </c>
      <c r="W814" s="599">
        <v>133</v>
      </c>
      <c r="X814" s="599">
        <v>319</v>
      </c>
      <c r="Y814" s="599">
        <v>646</v>
      </c>
      <c r="Z814" s="599">
        <v>801</v>
      </c>
      <c r="AA814" s="599">
        <v>857</v>
      </c>
      <c r="AB814" s="599">
        <v>714</v>
      </c>
      <c r="AC814" s="592"/>
      <c r="AD814" s="828"/>
      <c r="AE814" s="597" t="s">
        <v>41</v>
      </c>
      <c r="AF814" s="599">
        <v>0</v>
      </c>
      <c r="AG814" s="599">
        <v>1</v>
      </c>
      <c r="AH814" s="599">
        <v>24</v>
      </c>
      <c r="AI814" s="599">
        <v>67</v>
      </c>
      <c r="AJ814" s="599">
        <v>114</v>
      </c>
      <c r="AK814" s="599">
        <v>200</v>
      </c>
      <c r="AL814" s="599">
        <v>240</v>
      </c>
      <c r="AM814" s="599">
        <v>225</v>
      </c>
      <c r="AN814" s="599">
        <v>178</v>
      </c>
      <c r="AO814" s="599">
        <v>168</v>
      </c>
      <c r="AP814" s="591"/>
      <c r="AQ814" s="828"/>
      <c r="AR814" s="597" t="s">
        <v>41</v>
      </c>
      <c r="AS814" s="599">
        <v>0</v>
      </c>
      <c r="AT814" s="599">
        <v>1</v>
      </c>
      <c r="AU814" s="599">
        <v>9</v>
      </c>
      <c r="AV814" s="599">
        <v>26</v>
      </c>
      <c r="AW814" s="599">
        <v>35</v>
      </c>
      <c r="AX814" s="599">
        <v>52</v>
      </c>
      <c r="AY814" s="599">
        <v>77</v>
      </c>
      <c r="AZ814" s="599">
        <v>84</v>
      </c>
      <c r="BA814" s="599">
        <v>56</v>
      </c>
      <c r="BB814" s="599">
        <v>60</v>
      </c>
      <c r="BC814" s="592"/>
      <c r="BD814" s="828"/>
      <c r="BE814" s="597" t="s">
        <v>41</v>
      </c>
      <c r="BF814" s="599">
        <v>2</v>
      </c>
      <c r="BG814" s="599">
        <v>3</v>
      </c>
      <c r="BH814" s="599">
        <v>26</v>
      </c>
      <c r="BI814" s="599">
        <v>94</v>
      </c>
      <c r="BJ814" s="599">
        <v>212</v>
      </c>
      <c r="BK814" s="599">
        <v>467</v>
      </c>
      <c r="BL814" s="599">
        <v>809</v>
      </c>
      <c r="BM814" s="599">
        <v>942</v>
      </c>
      <c r="BN814" s="599">
        <v>979</v>
      </c>
      <c r="BO814" s="599">
        <v>822</v>
      </c>
      <c r="BP814"/>
      <c r="BQ814" s="828"/>
      <c r="BR814" s="597" t="s">
        <v>41</v>
      </c>
      <c r="BS814" s="599">
        <v>1</v>
      </c>
      <c r="BT814" s="599">
        <v>0</v>
      </c>
      <c r="BU814" s="599">
        <v>4</v>
      </c>
      <c r="BV814" s="599">
        <v>10</v>
      </c>
      <c r="BW814" s="599">
        <v>12</v>
      </c>
      <c r="BX814" s="599">
        <v>15</v>
      </c>
      <c r="BY814" s="599">
        <v>31</v>
      </c>
      <c r="BZ814" s="599">
        <v>29</v>
      </c>
      <c r="CA814" s="599">
        <v>25</v>
      </c>
      <c r="CB814" s="599">
        <v>25</v>
      </c>
      <c r="CC814" s="592"/>
      <c r="CD814" s="828"/>
      <c r="CE814" s="597" t="s">
        <v>41</v>
      </c>
      <c r="CF814" s="599">
        <v>1</v>
      </c>
      <c r="CG814" s="599">
        <v>4</v>
      </c>
      <c r="CH814" s="599">
        <v>31</v>
      </c>
      <c r="CI814" s="599">
        <v>110</v>
      </c>
      <c r="CJ814" s="599">
        <v>235</v>
      </c>
      <c r="CK814" s="599">
        <v>504</v>
      </c>
      <c r="CL814" s="599">
        <v>855</v>
      </c>
      <c r="CM814" s="599">
        <v>997</v>
      </c>
      <c r="CN814" s="599">
        <v>1010</v>
      </c>
      <c r="CO814" s="599">
        <v>857</v>
      </c>
      <c r="CP814"/>
      <c r="CQ814" s="828"/>
      <c r="CR814" s="597" t="s">
        <v>41</v>
      </c>
      <c r="CS814" s="599">
        <v>0</v>
      </c>
      <c r="CT814" s="599">
        <v>0</v>
      </c>
      <c r="CU814" s="599">
        <v>3</v>
      </c>
      <c r="CV814" s="599">
        <v>7</v>
      </c>
      <c r="CW814" s="599">
        <v>21</v>
      </c>
      <c r="CX814" s="599">
        <v>46</v>
      </c>
      <c r="CY814" s="599">
        <v>98</v>
      </c>
      <c r="CZ814" s="599">
        <v>110</v>
      </c>
      <c r="DA814" s="599">
        <v>103</v>
      </c>
      <c r="DB814" s="599">
        <v>111</v>
      </c>
      <c r="DC814" s="592"/>
      <c r="DD814" s="828"/>
      <c r="DE814" s="597" t="s">
        <v>41</v>
      </c>
      <c r="DF814" s="599">
        <v>2</v>
      </c>
      <c r="DG814" s="599">
        <v>4</v>
      </c>
      <c r="DH814" s="599">
        <v>32</v>
      </c>
      <c r="DI814" s="599">
        <v>113</v>
      </c>
      <c r="DJ814" s="599">
        <v>226</v>
      </c>
      <c r="DK814" s="599">
        <v>473</v>
      </c>
      <c r="DL814" s="599">
        <v>788</v>
      </c>
      <c r="DM814" s="599">
        <v>916</v>
      </c>
      <c r="DN814" s="599">
        <v>932</v>
      </c>
      <c r="DO814" s="599">
        <v>771</v>
      </c>
    </row>
    <row r="815" spans="1:119" ht="13.5" customHeight="1" x14ac:dyDescent="0.2">
      <c r="A815"/>
      <c r="B815" s="324"/>
      <c r="C815" s="592"/>
      <c r="D815" s="592"/>
      <c r="E815" s="592"/>
      <c r="F815" s="592"/>
      <c r="G815" s="592"/>
      <c r="H815" s="592"/>
      <c r="I815" s="592"/>
      <c r="J815" s="592"/>
      <c r="K815" s="592"/>
      <c r="L815" s="592"/>
      <c r="M815" s="592"/>
      <c r="N815" s="592"/>
      <c r="O815" s="592"/>
      <c r="P815" s="592"/>
      <c r="Q815" s="592"/>
      <c r="R815" s="592"/>
      <c r="S815" s="592"/>
      <c r="T815" s="592"/>
      <c r="U815" s="592"/>
      <c r="V815" s="592"/>
      <c r="W815" s="592"/>
      <c r="X815" s="592"/>
      <c r="Y815" s="592"/>
      <c r="Z815" s="592"/>
      <c r="AA815" s="592"/>
      <c r="AB815" s="592"/>
      <c r="AC815" s="592"/>
      <c r="AD815" s="592"/>
      <c r="AE815" s="592"/>
      <c r="AF815" s="592"/>
      <c r="AG815" s="592"/>
      <c r="AH815" s="592"/>
      <c r="AI815" s="592"/>
      <c r="AJ815" s="592"/>
      <c r="AK815" s="592"/>
      <c r="AL815" s="592"/>
      <c r="AM815" s="592"/>
      <c r="AN815" s="592"/>
      <c r="AO815" s="592"/>
      <c r="AP815" s="591"/>
      <c r="AQ815" s="592"/>
      <c r="AR815" s="592"/>
      <c r="AS815" s="592"/>
      <c r="AT815" s="592"/>
      <c r="AU815" s="592"/>
      <c r="AV815" s="592"/>
      <c r="AW815" s="592"/>
      <c r="AX815" s="592"/>
      <c r="AY815" s="592"/>
      <c r="AZ815" s="592"/>
      <c r="BA815" s="592"/>
      <c r="BB815" s="592"/>
      <c r="BC815" s="592"/>
      <c r="BD815" s="592"/>
      <c r="BE815" s="592"/>
      <c r="BF815" s="592"/>
      <c r="BG815" s="592"/>
      <c r="BH815" s="592"/>
      <c r="BI815" s="592"/>
      <c r="BJ815" s="592"/>
      <c r="BK815" s="592"/>
      <c r="BL815" s="592"/>
      <c r="BM815" s="592"/>
      <c r="BN815" s="592"/>
      <c r="BO815" s="592"/>
      <c r="BP815"/>
      <c r="BQ815" s="592"/>
      <c r="BR815" s="592"/>
      <c r="BS815" s="592"/>
      <c r="BT815" s="592"/>
      <c r="BU815" s="592"/>
      <c r="BV815" s="592"/>
      <c r="BW815" s="592"/>
      <c r="BX815" s="592"/>
      <c r="BY815" s="592"/>
      <c r="BZ815" s="592"/>
      <c r="CA815" s="592"/>
      <c r="CB815" s="592"/>
      <c r="CC815" s="592"/>
      <c r="CD815" s="592"/>
      <c r="CE815" s="592"/>
      <c r="CF815" s="592"/>
      <c r="CG815" s="592"/>
      <c r="CH815" s="592"/>
      <c r="CI815" s="592"/>
      <c r="CJ815" s="592"/>
      <c r="CK815" s="592"/>
      <c r="CL815" s="592"/>
      <c r="CM815" s="592"/>
      <c r="CN815" s="592"/>
      <c r="CO815" s="592"/>
      <c r="CP815"/>
      <c r="CQ815" s="592"/>
      <c r="CR815" s="592"/>
      <c r="CS815" s="592"/>
      <c r="CT815" s="592"/>
      <c r="CU815" s="592"/>
      <c r="CV815" s="592"/>
      <c r="CW815" s="592"/>
      <c r="CX815" s="592"/>
      <c r="CY815" s="592"/>
      <c r="CZ815" s="592"/>
      <c r="DA815" s="592"/>
      <c r="DB815" s="592"/>
      <c r="DC815" s="592"/>
      <c r="DD815" s="592"/>
      <c r="DE815" s="592"/>
      <c r="DF815" s="592"/>
      <c r="DG815" s="592"/>
      <c r="DH815" s="592"/>
      <c r="DI815" s="592"/>
      <c r="DJ815" s="592"/>
      <c r="DK815" s="592"/>
      <c r="DL815" s="592"/>
      <c r="DM815" s="592"/>
      <c r="DN815" s="592"/>
      <c r="DO815" s="592"/>
    </row>
    <row r="816" spans="1:119" ht="13.5" customHeight="1" x14ac:dyDescent="0.3">
      <c r="A816"/>
      <c r="B816" s="324"/>
      <c r="C816" s="592"/>
      <c r="D816" s="829" t="s">
        <v>246</v>
      </c>
      <c r="E816" s="829"/>
      <c r="F816" s="595"/>
      <c r="G816" s="595"/>
      <c r="H816" s="595"/>
      <c r="I816" s="595"/>
      <c r="J816" s="595"/>
      <c r="K816" s="595"/>
      <c r="L816" s="595"/>
      <c r="M816" s="595"/>
      <c r="N816" s="595"/>
      <c r="O816" s="595"/>
      <c r="P816" s="592"/>
      <c r="Q816" s="829" t="s">
        <v>246</v>
      </c>
      <c r="R816" s="829"/>
      <c r="S816" s="595"/>
      <c r="T816" s="595"/>
      <c r="U816" s="595"/>
      <c r="V816" s="595"/>
      <c r="W816" s="595"/>
      <c r="X816" s="595"/>
      <c r="Y816" s="595"/>
      <c r="Z816" s="595"/>
      <c r="AA816" s="595"/>
      <c r="AB816" s="595"/>
      <c r="AC816" s="592"/>
      <c r="AD816" s="829" t="s">
        <v>246</v>
      </c>
      <c r="AE816" s="829"/>
      <c r="AF816" s="595"/>
      <c r="AG816" s="595"/>
      <c r="AH816" s="595"/>
      <c r="AI816" s="595"/>
      <c r="AJ816" s="595"/>
      <c r="AK816" s="595"/>
      <c r="AL816" s="595"/>
      <c r="AM816" s="595"/>
      <c r="AN816" s="595"/>
      <c r="AO816" s="595"/>
      <c r="AP816" s="591"/>
      <c r="AQ816" s="829" t="s">
        <v>246</v>
      </c>
      <c r="AR816" s="829"/>
      <c r="AS816" s="595"/>
      <c r="AT816" s="595"/>
      <c r="AU816" s="595"/>
      <c r="AV816" s="595"/>
      <c r="AW816" s="595"/>
      <c r="AX816" s="595"/>
      <c r="AY816" s="595"/>
      <c r="AZ816" s="595"/>
      <c r="BA816" s="595"/>
      <c r="BB816" s="595"/>
      <c r="BC816" s="592"/>
      <c r="BD816" s="829" t="s">
        <v>246</v>
      </c>
      <c r="BE816" s="829"/>
      <c r="BF816" s="595"/>
      <c r="BG816" s="595"/>
      <c r="BH816" s="595"/>
      <c r="BI816" s="595"/>
      <c r="BJ816" s="595"/>
      <c r="BK816" s="595"/>
      <c r="BL816" s="595"/>
      <c r="BM816" s="595"/>
      <c r="BN816" s="595"/>
      <c r="BO816" s="595"/>
      <c r="BP816"/>
      <c r="BQ816" s="829" t="s">
        <v>246</v>
      </c>
      <c r="BR816" s="829"/>
      <c r="BS816" s="595"/>
      <c r="BT816" s="595"/>
      <c r="BU816" s="595"/>
      <c r="BV816" s="595"/>
      <c r="BW816" s="595"/>
      <c r="BX816" s="595"/>
      <c r="BY816" s="595"/>
      <c r="BZ816" s="595"/>
      <c r="CA816" s="595"/>
      <c r="CB816" s="595"/>
      <c r="CC816" s="592"/>
      <c r="CD816" s="829" t="s">
        <v>246</v>
      </c>
      <c r="CE816" s="829"/>
      <c r="CF816" s="595"/>
      <c r="CG816" s="595"/>
      <c r="CH816" s="595"/>
      <c r="CI816" s="595"/>
      <c r="CJ816" s="595"/>
      <c r="CK816" s="595"/>
      <c r="CL816" s="595"/>
      <c r="CM816" s="595"/>
      <c r="CN816" s="595"/>
      <c r="CO816" s="595"/>
      <c r="CP816"/>
      <c r="CQ816" s="829" t="s">
        <v>246</v>
      </c>
      <c r="CR816" s="829"/>
      <c r="CS816" s="595"/>
      <c r="CT816" s="595"/>
      <c r="CU816" s="595"/>
      <c r="CV816" s="595"/>
      <c r="CW816" s="595"/>
      <c r="CX816" s="595"/>
      <c r="CY816" s="595"/>
      <c r="CZ816" s="595"/>
      <c r="DA816" s="595"/>
      <c r="DB816" s="595"/>
      <c r="DC816" s="592"/>
      <c r="DD816" s="829" t="s">
        <v>246</v>
      </c>
      <c r="DE816" s="829"/>
      <c r="DF816" s="595"/>
      <c r="DG816" s="595"/>
      <c r="DH816" s="595"/>
      <c r="DI816" s="595"/>
      <c r="DJ816" s="595"/>
      <c r="DK816" s="595"/>
      <c r="DL816" s="595"/>
      <c r="DM816" s="595"/>
      <c r="DN816" s="595"/>
      <c r="DO816" s="595"/>
    </row>
    <row r="817" spans="1:119" ht="13.5" customHeight="1" x14ac:dyDescent="0.2">
      <c r="A817"/>
      <c r="B817" s="324"/>
      <c r="C817" s="592"/>
      <c r="D817" s="829"/>
      <c r="E817" s="829"/>
      <c r="F817" s="831" t="s">
        <v>171</v>
      </c>
      <c r="G817" s="831"/>
      <c r="H817" s="831"/>
      <c r="I817" s="831"/>
      <c r="J817" s="831"/>
      <c r="K817" s="831"/>
      <c r="L817" s="831"/>
      <c r="M817" s="831"/>
      <c r="N817" s="831"/>
      <c r="O817" s="831"/>
      <c r="P817" s="592"/>
      <c r="Q817" s="829"/>
      <c r="R817" s="829"/>
      <c r="S817" s="831" t="s">
        <v>171</v>
      </c>
      <c r="T817" s="831"/>
      <c r="U817" s="831"/>
      <c r="V817" s="831"/>
      <c r="W817" s="831"/>
      <c r="X817" s="831"/>
      <c r="Y817" s="831"/>
      <c r="Z817" s="831"/>
      <c r="AA817" s="831"/>
      <c r="AB817" s="831"/>
      <c r="AC817" s="592"/>
      <c r="AD817" s="829"/>
      <c r="AE817" s="829"/>
      <c r="AF817" s="839" t="s">
        <v>171</v>
      </c>
      <c r="AG817" s="840"/>
      <c r="AH817" s="840"/>
      <c r="AI817" s="840"/>
      <c r="AJ817" s="840"/>
      <c r="AK817" s="840"/>
      <c r="AL817" s="840"/>
      <c r="AM817" s="840"/>
      <c r="AN817" s="840"/>
      <c r="AO817" s="841"/>
      <c r="AP817" s="591"/>
      <c r="AQ817" s="829"/>
      <c r="AR817" s="829"/>
      <c r="AS817" s="831" t="s">
        <v>171</v>
      </c>
      <c r="AT817" s="831"/>
      <c r="AU817" s="831"/>
      <c r="AV817" s="831"/>
      <c r="AW817" s="831"/>
      <c r="AX817" s="831"/>
      <c r="AY817" s="831"/>
      <c r="AZ817" s="831"/>
      <c r="BA817" s="831"/>
      <c r="BB817" s="831"/>
      <c r="BC817" s="592"/>
      <c r="BD817" s="829"/>
      <c r="BE817" s="829"/>
      <c r="BF817" s="831" t="s">
        <v>171</v>
      </c>
      <c r="BG817" s="831"/>
      <c r="BH817" s="831"/>
      <c r="BI817" s="831"/>
      <c r="BJ817" s="831"/>
      <c r="BK817" s="831"/>
      <c r="BL817" s="831"/>
      <c r="BM817" s="831"/>
      <c r="BN817" s="831"/>
      <c r="BO817" s="831"/>
      <c r="BP817"/>
      <c r="BQ817" s="829"/>
      <c r="BR817" s="829"/>
      <c r="BS817" s="831" t="s">
        <v>171</v>
      </c>
      <c r="BT817" s="831"/>
      <c r="BU817" s="831"/>
      <c r="BV817" s="831"/>
      <c r="BW817" s="831"/>
      <c r="BX817" s="831"/>
      <c r="BY817" s="831"/>
      <c r="BZ817" s="831"/>
      <c r="CA817" s="831"/>
      <c r="CB817" s="831"/>
      <c r="CC817" s="592"/>
      <c r="CD817" s="829"/>
      <c r="CE817" s="829"/>
      <c r="CF817" s="831" t="s">
        <v>171</v>
      </c>
      <c r="CG817" s="831"/>
      <c r="CH817" s="831"/>
      <c r="CI817" s="831"/>
      <c r="CJ817" s="831"/>
      <c r="CK817" s="831"/>
      <c r="CL817" s="831"/>
      <c r="CM817" s="831"/>
      <c r="CN817" s="831"/>
      <c r="CO817" s="831"/>
      <c r="CP817"/>
      <c r="CQ817" s="829"/>
      <c r="CR817" s="829"/>
      <c r="CS817" s="831" t="s">
        <v>171</v>
      </c>
      <c r="CT817" s="831"/>
      <c r="CU817" s="831"/>
      <c r="CV817" s="831"/>
      <c r="CW817" s="831"/>
      <c r="CX817" s="831"/>
      <c r="CY817" s="831"/>
      <c r="CZ817" s="831"/>
      <c r="DA817" s="831"/>
      <c r="DB817" s="831"/>
      <c r="DC817" s="592"/>
      <c r="DD817" s="829"/>
      <c r="DE817" s="829"/>
      <c r="DF817" s="831" t="s">
        <v>171</v>
      </c>
      <c r="DG817" s="831"/>
      <c r="DH817" s="831"/>
      <c r="DI817" s="831"/>
      <c r="DJ817" s="831"/>
      <c r="DK817" s="831"/>
      <c r="DL817" s="831"/>
      <c r="DM817" s="831"/>
      <c r="DN817" s="831"/>
      <c r="DO817" s="831"/>
    </row>
    <row r="818" spans="1:119" ht="13.5" customHeight="1" x14ac:dyDescent="0.2">
      <c r="A818"/>
      <c r="B818" s="324"/>
      <c r="C818" s="592"/>
      <c r="D818" s="830"/>
      <c r="E818" s="830"/>
      <c r="F818" s="596" t="s">
        <v>16</v>
      </c>
      <c r="G818" s="596">
        <v>1</v>
      </c>
      <c r="H818" s="596">
        <v>2</v>
      </c>
      <c r="I818" s="596">
        <v>3</v>
      </c>
      <c r="J818" s="596">
        <v>4</v>
      </c>
      <c r="K818" s="596">
        <v>5</v>
      </c>
      <c r="L818" s="596">
        <v>6</v>
      </c>
      <c r="M818" s="596">
        <v>7</v>
      </c>
      <c r="N818" s="596">
        <v>8</v>
      </c>
      <c r="O818" s="596">
        <v>9</v>
      </c>
      <c r="P818" s="592"/>
      <c r="Q818" s="830"/>
      <c r="R818" s="830"/>
      <c r="S818" s="596" t="s">
        <v>16</v>
      </c>
      <c r="T818" s="596">
        <v>1</v>
      </c>
      <c r="U818" s="596">
        <v>2</v>
      </c>
      <c r="V818" s="596">
        <v>3</v>
      </c>
      <c r="W818" s="596">
        <v>4</v>
      </c>
      <c r="X818" s="596">
        <v>5</v>
      </c>
      <c r="Y818" s="596">
        <v>6</v>
      </c>
      <c r="Z818" s="596">
        <v>7</v>
      </c>
      <c r="AA818" s="596">
        <v>8</v>
      </c>
      <c r="AB818" s="596">
        <v>9</v>
      </c>
      <c r="AC818" s="592"/>
      <c r="AD818" s="830"/>
      <c r="AE818" s="830"/>
      <c r="AF818" s="596" t="s">
        <v>16</v>
      </c>
      <c r="AG818" s="596">
        <v>1</v>
      </c>
      <c r="AH818" s="596">
        <v>2</v>
      </c>
      <c r="AI818" s="596">
        <v>3</v>
      </c>
      <c r="AJ818" s="596">
        <v>4</v>
      </c>
      <c r="AK818" s="596">
        <v>5</v>
      </c>
      <c r="AL818" s="596">
        <v>6</v>
      </c>
      <c r="AM818" s="596">
        <v>7</v>
      </c>
      <c r="AN818" s="596">
        <v>8</v>
      </c>
      <c r="AO818" s="596">
        <v>9</v>
      </c>
      <c r="AP818" s="591"/>
      <c r="AQ818" s="830"/>
      <c r="AR818" s="830"/>
      <c r="AS818" s="596" t="s">
        <v>16</v>
      </c>
      <c r="AT818" s="596">
        <v>1</v>
      </c>
      <c r="AU818" s="596">
        <v>2</v>
      </c>
      <c r="AV818" s="596">
        <v>3</v>
      </c>
      <c r="AW818" s="596">
        <v>4</v>
      </c>
      <c r="AX818" s="596">
        <v>5</v>
      </c>
      <c r="AY818" s="596">
        <v>6</v>
      </c>
      <c r="AZ818" s="596">
        <v>7</v>
      </c>
      <c r="BA818" s="596">
        <v>8</v>
      </c>
      <c r="BB818" s="596">
        <v>9</v>
      </c>
      <c r="BC818" s="592"/>
      <c r="BD818" s="830"/>
      <c r="BE818" s="830"/>
      <c r="BF818" s="596" t="s">
        <v>16</v>
      </c>
      <c r="BG818" s="596">
        <v>1</v>
      </c>
      <c r="BH818" s="596">
        <v>2</v>
      </c>
      <c r="BI818" s="596">
        <v>3</v>
      </c>
      <c r="BJ818" s="596">
        <v>4</v>
      </c>
      <c r="BK818" s="596">
        <v>5</v>
      </c>
      <c r="BL818" s="596">
        <v>6</v>
      </c>
      <c r="BM818" s="596">
        <v>7</v>
      </c>
      <c r="BN818" s="596">
        <v>8</v>
      </c>
      <c r="BO818" s="596">
        <v>9</v>
      </c>
      <c r="BP818"/>
      <c r="BQ818" s="830"/>
      <c r="BR818" s="830"/>
      <c r="BS818" s="596" t="s">
        <v>16</v>
      </c>
      <c r="BT818" s="596">
        <v>1</v>
      </c>
      <c r="BU818" s="596">
        <v>2</v>
      </c>
      <c r="BV818" s="596">
        <v>3</v>
      </c>
      <c r="BW818" s="596">
        <v>4</v>
      </c>
      <c r="BX818" s="596">
        <v>5</v>
      </c>
      <c r="BY818" s="596">
        <v>6</v>
      </c>
      <c r="BZ818" s="596">
        <v>7</v>
      </c>
      <c r="CA818" s="596">
        <v>8</v>
      </c>
      <c r="CB818" s="596">
        <v>9</v>
      </c>
      <c r="CC818" s="592"/>
      <c r="CD818" s="830"/>
      <c r="CE818" s="830"/>
      <c r="CF818" s="596" t="s">
        <v>16</v>
      </c>
      <c r="CG818" s="596">
        <v>1</v>
      </c>
      <c r="CH818" s="596">
        <v>2</v>
      </c>
      <c r="CI818" s="596">
        <v>3</v>
      </c>
      <c r="CJ818" s="596">
        <v>4</v>
      </c>
      <c r="CK818" s="596">
        <v>5</v>
      </c>
      <c r="CL818" s="596">
        <v>6</v>
      </c>
      <c r="CM818" s="596">
        <v>7</v>
      </c>
      <c r="CN818" s="596">
        <v>8</v>
      </c>
      <c r="CO818" s="596">
        <v>9</v>
      </c>
      <c r="CP818"/>
      <c r="CQ818" s="830"/>
      <c r="CR818" s="830"/>
      <c r="CS818" s="596" t="s">
        <v>16</v>
      </c>
      <c r="CT818" s="596">
        <v>1</v>
      </c>
      <c r="CU818" s="596">
        <v>2</v>
      </c>
      <c r="CV818" s="596">
        <v>3</v>
      </c>
      <c r="CW818" s="596">
        <v>4</v>
      </c>
      <c r="CX818" s="596">
        <v>5</v>
      </c>
      <c r="CY818" s="596">
        <v>6</v>
      </c>
      <c r="CZ818" s="596">
        <v>7</v>
      </c>
      <c r="DA818" s="596">
        <v>8</v>
      </c>
      <c r="DB818" s="596">
        <v>9</v>
      </c>
      <c r="DC818" s="592"/>
      <c r="DD818" s="830"/>
      <c r="DE818" s="830"/>
      <c r="DF818" s="596" t="s">
        <v>16</v>
      </c>
      <c r="DG818" s="596">
        <v>1</v>
      </c>
      <c r="DH818" s="596">
        <v>2</v>
      </c>
      <c r="DI818" s="596">
        <v>3</v>
      </c>
      <c r="DJ818" s="596">
        <v>4</v>
      </c>
      <c r="DK818" s="596">
        <v>5</v>
      </c>
      <c r="DL818" s="596">
        <v>6</v>
      </c>
      <c r="DM818" s="596">
        <v>7</v>
      </c>
      <c r="DN818" s="596">
        <v>8</v>
      </c>
      <c r="DO818" s="596">
        <v>9</v>
      </c>
    </row>
    <row r="819" spans="1:119" ht="13.5" customHeight="1" x14ac:dyDescent="0.2">
      <c r="A819"/>
      <c r="B819" s="324"/>
      <c r="C819" s="592"/>
      <c r="D819" s="826" t="s">
        <v>173</v>
      </c>
      <c r="E819" s="601" t="s">
        <v>92</v>
      </c>
      <c r="F819" s="599">
        <v>0</v>
      </c>
      <c r="G819" s="599">
        <v>21.311475409836063</v>
      </c>
      <c r="H819" s="599">
        <v>36.065573770491802</v>
      </c>
      <c r="I819" s="599">
        <v>11.475409836065573</v>
      </c>
      <c r="J819" s="599">
        <v>18.032786885245901</v>
      </c>
      <c r="K819" s="599">
        <v>1.639344262295082</v>
      </c>
      <c r="L819" s="599">
        <v>6.557377049180328</v>
      </c>
      <c r="M819" s="599">
        <v>0</v>
      </c>
      <c r="N819" s="599">
        <v>3.278688524590164</v>
      </c>
      <c r="O819" s="600">
        <v>1.639344262295082</v>
      </c>
      <c r="P819" s="592"/>
      <c r="Q819" s="826" t="s">
        <v>173</v>
      </c>
      <c r="R819" s="597" t="s">
        <v>92</v>
      </c>
      <c r="S819" s="599">
        <v>0</v>
      </c>
      <c r="T819" s="599">
        <v>14.814814814814813</v>
      </c>
      <c r="U819" s="599">
        <v>29.629629629629626</v>
      </c>
      <c r="V819" s="599">
        <v>11.111111111111111</v>
      </c>
      <c r="W819" s="599">
        <v>25.925925925925924</v>
      </c>
      <c r="X819" s="599">
        <v>3.7037037037037033</v>
      </c>
      <c r="Y819" s="599">
        <v>7.4074074074074066</v>
      </c>
      <c r="Z819" s="599">
        <v>0</v>
      </c>
      <c r="AA819" s="599">
        <v>3.7037037037037033</v>
      </c>
      <c r="AB819" s="600">
        <v>3.7037037037037033</v>
      </c>
      <c r="AC819" s="592"/>
      <c r="AD819" s="826" t="s">
        <v>173</v>
      </c>
      <c r="AE819" s="597" t="s">
        <v>92</v>
      </c>
      <c r="AF819" s="599">
        <v>0</v>
      </c>
      <c r="AG819" s="599">
        <v>26.47058823529412</v>
      </c>
      <c r="AH819" s="599">
        <v>41.17647058823529</v>
      </c>
      <c r="AI819" s="599">
        <v>11.76470588235294</v>
      </c>
      <c r="AJ819" s="599">
        <v>11.76470588235294</v>
      </c>
      <c r="AK819" s="599">
        <v>0</v>
      </c>
      <c r="AL819" s="599">
        <v>5.8823529411764701</v>
      </c>
      <c r="AM819" s="599">
        <v>0</v>
      </c>
      <c r="AN819" s="599">
        <v>2.9411764705882351</v>
      </c>
      <c r="AO819" s="600">
        <v>0</v>
      </c>
      <c r="AP819" s="591"/>
      <c r="AQ819" s="826" t="s">
        <v>173</v>
      </c>
      <c r="AR819" s="597" t="s">
        <v>92</v>
      </c>
      <c r="AS819" s="599">
        <v>0</v>
      </c>
      <c r="AT819" s="599">
        <v>31.25</v>
      </c>
      <c r="AU819" s="599">
        <v>37.5</v>
      </c>
      <c r="AV819" s="599">
        <v>6.25</v>
      </c>
      <c r="AW819" s="599">
        <v>12.5</v>
      </c>
      <c r="AX819" s="599">
        <v>3.125</v>
      </c>
      <c r="AY819" s="599">
        <v>9.375</v>
      </c>
      <c r="AZ819" s="599">
        <v>0</v>
      </c>
      <c r="BA819" s="599">
        <v>0</v>
      </c>
      <c r="BB819" s="600">
        <v>0</v>
      </c>
      <c r="BC819" s="592"/>
      <c r="BD819" s="826" t="s">
        <v>173</v>
      </c>
      <c r="BE819" s="597" t="s">
        <v>92</v>
      </c>
      <c r="BF819" s="599">
        <v>0</v>
      </c>
      <c r="BG819" s="599">
        <v>10.344827586206897</v>
      </c>
      <c r="BH819" s="599">
        <v>34.482758620689658</v>
      </c>
      <c r="BI819" s="599">
        <v>17.241379310344829</v>
      </c>
      <c r="BJ819" s="599">
        <v>24.137931034482758</v>
      </c>
      <c r="BK819" s="599">
        <v>0</v>
      </c>
      <c r="BL819" s="599">
        <v>3.4482758620689653</v>
      </c>
      <c r="BM819" s="599">
        <v>0</v>
      </c>
      <c r="BN819" s="599">
        <v>6.8965517241379306</v>
      </c>
      <c r="BO819" s="600">
        <v>3.4482758620689653</v>
      </c>
      <c r="BP819"/>
      <c r="BQ819" s="826" t="s">
        <v>173</v>
      </c>
      <c r="BR819" s="597" t="s">
        <v>92</v>
      </c>
      <c r="BS819" s="599">
        <v>0</v>
      </c>
      <c r="BT819" s="599">
        <v>26.666666666666668</v>
      </c>
      <c r="BU819" s="599">
        <v>42.222222222222221</v>
      </c>
      <c r="BV819" s="599">
        <v>8.8888888888888893</v>
      </c>
      <c r="BW819" s="599">
        <v>13.333333333333334</v>
      </c>
      <c r="BX819" s="599">
        <v>0</v>
      </c>
      <c r="BY819" s="599">
        <v>6.666666666666667</v>
      </c>
      <c r="BZ819" s="599">
        <v>0</v>
      </c>
      <c r="CA819" s="599">
        <v>2.2222222222222223</v>
      </c>
      <c r="CB819" s="600">
        <v>0</v>
      </c>
      <c r="CC819" s="592"/>
      <c r="CD819" s="826" t="s">
        <v>173</v>
      </c>
      <c r="CE819" s="597" t="s">
        <v>92</v>
      </c>
      <c r="CF819" s="599">
        <v>0</v>
      </c>
      <c r="CG819" s="599">
        <v>6.25</v>
      </c>
      <c r="CH819" s="599">
        <v>18.75</v>
      </c>
      <c r="CI819" s="599">
        <v>18.75</v>
      </c>
      <c r="CJ819" s="599">
        <v>31.25</v>
      </c>
      <c r="CK819" s="599">
        <v>6.25</v>
      </c>
      <c r="CL819" s="599">
        <v>6.25</v>
      </c>
      <c r="CM819" s="599">
        <v>0</v>
      </c>
      <c r="CN819" s="599">
        <v>6.25</v>
      </c>
      <c r="CO819" s="600">
        <v>6.25</v>
      </c>
      <c r="CP819"/>
      <c r="CQ819" s="826" t="s">
        <v>173</v>
      </c>
      <c r="CR819" s="597" t="s">
        <v>92</v>
      </c>
      <c r="CS819" s="599">
        <v>0</v>
      </c>
      <c r="CT819" s="599">
        <v>11.428571428571429</v>
      </c>
      <c r="CU819" s="599">
        <v>28.571428571428569</v>
      </c>
      <c r="CV819" s="599">
        <v>20</v>
      </c>
      <c r="CW819" s="599">
        <v>22.857142857142858</v>
      </c>
      <c r="CX819" s="599">
        <v>2.8571428571428572</v>
      </c>
      <c r="CY819" s="599">
        <v>5.7142857142857144</v>
      </c>
      <c r="CZ819" s="599">
        <v>0</v>
      </c>
      <c r="DA819" s="599">
        <v>5.7142857142857144</v>
      </c>
      <c r="DB819" s="600">
        <v>2.8571428571428572</v>
      </c>
      <c r="DC819" s="592"/>
      <c r="DD819" s="826" t="s">
        <v>173</v>
      </c>
      <c r="DE819" s="597" t="s">
        <v>92</v>
      </c>
      <c r="DF819" s="599">
        <v>0</v>
      </c>
      <c r="DG819" s="599">
        <v>34.615384615384613</v>
      </c>
      <c r="DH819" s="599">
        <v>46.153846153846153</v>
      </c>
      <c r="DI819" s="599">
        <v>0</v>
      </c>
      <c r="DJ819" s="599">
        <v>11.538461538461538</v>
      </c>
      <c r="DK819" s="599">
        <v>0</v>
      </c>
      <c r="DL819" s="599">
        <v>7.6923076923076925</v>
      </c>
      <c r="DM819" s="599">
        <v>0</v>
      </c>
      <c r="DN819" s="599">
        <v>0</v>
      </c>
      <c r="DO819" s="600">
        <v>0</v>
      </c>
    </row>
    <row r="820" spans="1:119" ht="13.5" customHeight="1" x14ac:dyDescent="0.2">
      <c r="A820"/>
      <c r="B820" s="324"/>
      <c r="C820" s="592"/>
      <c r="D820" s="827"/>
      <c r="E820" s="601">
        <v>1</v>
      </c>
      <c r="F820" s="599">
        <v>0.85106382978723405</v>
      </c>
      <c r="G820" s="599">
        <v>21.702127659574469</v>
      </c>
      <c r="H820" s="599">
        <v>30.212765957446809</v>
      </c>
      <c r="I820" s="599">
        <v>22.978723404255319</v>
      </c>
      <c r="J820" s="599">
        <v>12.76595744680851</v>
      </c>
      <c r="K820" s="599">
        <v>6.8085106382978724</v>
      </c>
      <c r="L820" s="599">
        <v>3.4042553191489362</v>
      </c>
      <c r="M820" s="599">
        <v>0.42553191489361702</v>
      </c>
      <c r="N820" s="599">
        <v>0</v>
      </c>
      <c r="O820" s="599">
        <v>0.85106382978723405</v>
      </c>
      <c r="P820" s="592"/>
      <c r="Q820" s="827"/>
      <c r="R820" s="597">
        <v>1</v>
      </c>
      <c r="S820" s="599">
        <v>0.83333333333333337</v>
      </c>
      <c r="T820" s="599">
        <v>20.833333333333336</v>
      </c>
      <c r="U820" s="599">
        <v>25</v>
      </c>
      <c r="V820" s="599">
        <v>18.333333333333332</v>
      </c>
      <c r="W820" s="599">
        <v>17.5</v>
      </c>
      <c r="X820" s="599">
        <v>11.666666666666666</v>
      </c>
      <c r="Y820" s="599">
        <v>3.3333333333333335</v>
      </c>
      <c r="Z820" s="599">
        <v>0.83333333333333337</v>
      </c>
      <c r="AA820" s="599">
        <v>0</v>
      </c>
      <c r="AB820" s="599">
        <v>1.6666666666666667</v>
      </c>
      <c r="AC820" s="592"/>
      <c r="AD820" s="827"/>
      <c r="AE820" s="597">
        <v>1</v>
      </c>
      <c r="AF820" s="599">
        <v>0.86956521739130432</v>
      </c>
      <c r="AG820" s="599">
        <v>22.608695652173914</v>
      </c>
      <c r="AH820" s="599">
        <v>35.652173913043477</v>
      </c>
      <c r="AI820" s="599">
        <v>27.826086956521738</v>
      </c>
      <c r="AJ820" s="599">
        <v>7.8260869565217401</v>
      </c>
      <c r="AK820" s="599">
        <v>1.7391304347826086</v>
      </c>
      <c r="AL820" s="599">
        <v>3.4782608695652173</v>
      </c>
      <c r="AM820" s="599">
        <v>0</v>
      </c>
      <c r="AN820" s="599">
        <v>0</v>
      </c>
      <c r="AO820" s="599">
        <v>0</v>
      </c>
      <c r="AP820" s="591"/>
      <c r="AQ820" s="827"/>
      <c r="AR820" s="597">
        <v>1</v>
      </c>
      <c r="AS820" s="599">
        <v>0.83333333333333337</v>
      </c>
      <c r="AT820" s="599">
        <v>26.666666666666668</v>
      </c>
      <c r="AU820" s="599">
        <v>34.166666666666664</v>
      </c>
      <c r="AV820" s="599">
        <v>22.5</v>
      </c>
      <c r="AW820" s="599">
        <v>9.1666666666666661</v>
      </c>
      <c r="AX820" s="599">
        <v>6.666666666666667</v>
      </c>
      <c r="AY820" s="599">
        <v>0</v>
      </c>
      <c r="AZ820" s="599">
        <v>0</v>
      </c>
      <c r="BA820" s="599">
        <v>0</v>
      </c>
      <c r="BB820" s="599">
        <v>0</v>
      </c>
      <c r="BC820" s="592"/>
      <c r="BD820" s="827"/>
      <c r="BE820" s="597">
        <v>1</v>
      </c>
      <c r="BF820" s="599">
        <v>0.86956521739130432</v>
      </c>
      <c r="BG820" s="599">
        <v>16.521739130434781</v>
      </c>
      <c r="BH820" s="599">
        <v>26.086956521739129</v>
      </c>
      <c r="BI820" s="599">
        <v>23.478260869565219</v>
      </c>
      <c r="BJ820" s="599">
        <v>16.521739130434781</v>
      </c>
      <c r="BK820" s="599">
        <v>6.9565217391304346</v>
      </c>
      <c r="BL820" s="599">
        <v>6.9565217391304346</v>
      </c>
      <c r="BM820" s="599">
        <v>0.86956521739130432</v>
      </c>
      <c r="BN820" s="599">
        <v>0</v>
      </c>
      <c r="BO820" s="599">
        <v>1.7391304347826086</v>
      </c>
      <c r="BP820"/>
      <c r="BQ820" s="827"/>
      <c r="BR820" s="597">
        <v>1</v>
      </c>
      <c r="BS820" s="599">
        <v>1.0928961748633881</v>
      </c>
      <c r="BT820" s="599">
        <v>27.322404371584703</v>
      </c>
      <c r="BU820" s="599">
        <v>33.879781420765028</v>
      </c>
      <c r="BV820" s="599">
        <v>24.590163934426229</v>
      </c>
      <c r="BW820" s="599">
        <v>9.2896174863387984</v>
      </c>
      <c r="BX820" s="599">
        <v>2.7322404371584699</v>
      </c>
      <c r="BY820" s="599">
        <v>1.0928961748633881</v>
      </c>
      <c r="BZ820" s="599">
        <v>0</v>
      </c>
      <c r="CA820" s="599">
        <v>0</v>
      </c>
      <c r="CB820" s="599">
        <v>0</v>
      </c>
      <c r="CC820" s="592"/>
      <c r="CD820" s="827"/>
      <c r="CE820" s="597">
        <v>1</v>
      </c>
      <c r="CF820" s="599">
        <v>0</v>
      </c>
      <c r="CG820" s="599">
        <v>1.9230769230769231</v>
      </c>
      <c r="CH820" s="599">
        <v>17.307692307692307</v>
      </c>
      <c r="CI820" s="599">
        <v>17.307692307692307</v>
      </c>
      <c r="CJ820" s="599">
        <v>25</v>
      </c>
      <c r="CK820" s="599">
        <v>21.153846153846153</v>
      </c>
      <c r="CL820" s="599">
        <v>11.538461538461538</v>
      </c>
      <c r="CM820" s="599">
        <v>1.9230769230769231</v>
      </c>
      <c r="CN820" s="599">
        <v>0</v>
      </c>
      <c r="CO820" s="599">
        <v>3.8461538461538463</v>
      </c>
      <c r="CP820"/>
      <c r="CQ820" s="827"/>
      <c r="CR820" s="597">
        <v>1</v>
      </c>
      <c r="CS820" s="599">
        <v>0.99009900990099009</v>
      </c>
      <c r="CT820" s="599">
        <v>9.9009900990099009</v>
      </c>
      <c r="CU820" s="599">
        <v>23.762376237623762</v>
      </c>
      <c r="CV820" s="599">
        <v>22.772277227722775</v>
      </c>
      <c r="CW820" s="599">
        <v>20.792079207920793</v>
      </c>
      <c r="CX820" s="599">
        <v>11.881188118811881</v>
      </c>
      <c r="CY820" s="599">
        <v>6.9306930693069315</v>
      </c>
      <c r="CZ820" s="599">
        <v>0.99009900990099009</v>
      </c>
      <c r="DA820" s="599">
        <v>0</v>
      </c>
      <c r="DB820" s="599">
        <v>1.9801980198019802</v>
      </c>
      <c r="DC820" s="592"/>
      <c r="DD820" s="827"/>
      <c r="DE820" s="597">
        <v>1</v>
      </c>
      <c r="DF820" s="599">
        <v>0.74626865671641784</v>
      </c>
      <c r="DG820" s="599">
        <v>30.597014925373134</v>
      </c>
      <c r="DH820" s="599">
        <v>35.074626865671647</v>
      </c>
      <c r="DI820" s="599">
        <v>23.134328358208954</v>
      </c>
      <c r="DJ820" s="599">
        <v>6.7164179104477615</v>
      </c>
      <c r="DK820" s="599">
        <v>2.9850746268656714</v>
      </c>
      <c r="DL820" s="599">
        <v>0.74626865671641784</v>
      </c>
      <c r="DM820" s="599">
        <v>0</v>
      </c>
      <c r="DN820" s="599">
        <v>0</v>
      </c>
      <c r="DO820" s="599">
        <v>0</v>
      </c>
    </row>
    <row r="821" spans="1:119" ht="13.5" customHeight="1" x14ac:dyDescent="0.2">
      <c r="A821"/>
      <c r="B821" s="324"/>
      <c r="C821" s="592"/>
      <c r="D821" s="827"/>
      <c r="E821" s="601" t="s">
        <v>45</v>
      </c>
      <c r="F821" s="599">
        <v>1.2333249433677322</v>
      </c>
      <c r="G821" s="599">
        <v>9.9421092373521276</v>
      </c>
      <c r="H821" s="599">
        <v>25.522275358671031</v>
      </c>
      <c r="I821" s="599">
        <v>31.210672036244652</v>
      </c>
      <c r="J821" s="599">
        <v>18.399194563302292</v>
      </c>
      <c r="K821" s="599">
        <v>8.5829348099672806</v>
      </c>
      <c r="L821" s="599">
        <v>3.5237855524792345</v>
      </c>
      <c r="M821" s="599">
        <v>1.0571356657437703</v>
      </c>
      <c r="N821" s="599">
        <v>0.3523785552479235</v>
      </c>
      <c r="O821" s="599">
        <v>0.17618927762396175</v>
      </c>
      <c r="P821" s="592"/>
      <c r="Q821" s="827"/>
      <c r="R821" s="597" t="s">
        <v>45</v>
      </c>
      <c r="S821" s="599">
        <v>0.78201368523949166</v>
      </c>
      <c r="T821" s="599">
        <v>8.1133919843597262</v>
      </c>
      <c r="U821" s="599">
        <v>22.727272727272727</v>
      </c>
      <c r="V821" s="599">
        <v>31.427174975562071</v>
      </c>
      <c r="W821" s="599">
        <v>19.061583577712611</v>
      </c>
      <c r="X821" s="599">
        <v>10.703812316715542</v>
      </c>
      <c r="Y821" s="599">
        <v>4.594330400782014</v>
      </c>
      <c r="Z821" s="599">
        <v>1.6617790811339197</v>
      </c>
      <c r="AA821" s="599">
        <v>0.63538611925708699</v>
      </c>
      <c r="AB821" s="599">
        <v>0.2932551319648094</v>
      </c>
      <c r="AC821" s="592"/>
      <c r="AD821" s="827"/>
      <c r="AE821" s="597" t="s">
        <v>45</v>
      </c>
      <c r="AF821" s="599">
        <v>1.7125064867669952</v>
      </c>
      <c r="AG821" s="599">
        <v>11.883757135443695</v>
      </c>
      <c r="AH821" s="599">
        <v>28.489880643487286</v>
      </c>
      <c r="AI821" s="599">
        <v>30.980799169693825</v>
      </c>
      <c r="AJ821" s="599">
        <v>17.69590036325895</v>
      </c>
      <c r="AK821" s="599">
        <v>6.3310845874416195</v>
      </c>
      <c r="AL821" s="599">
        <v>2.3871302542812662</v>
      </c>
      <c r="AM821" s="599">
        <v>0.41515308770108977</v>
      </c>
      <c r="AN821" s="599">
        <v>5.1894135962636222E-2</v>
      </c>
      <c r="AO821" s="599">
        <v>5.1894135962636222E-2</v>
      </c>
      <c r="AP821" s="591"/>
      <c r="AQ821" s="827"/>
      <c r="AR821" s="597" t="s">
        <v>45</v>
      </c>
      <c r="AS821" s="599">
        <v>1.4785608674223756</v>
      </c>
      <c r="AT821" s="599">
        <v>10.793494332183341</v>
      </c>
      <c r="AU821" s="599">
        <v>27.698373583045839</v>
      </c>
      <c r="AV821" s="599">
        <v>31.29620502710695</v>
      </c>
      <c r="AW821" s="599">
        <v>18.334154756037456</v>
      </c>
      <c r="AX821" s="599">
        <v>6.7520946278955147</v>
      </c>
      <c r="AY821" s="599">
        <v>2.759980285855101</v>
      </c>
      <c r="AZ821" s="599">
        <v>0.49285362247412517</v>
      </c>
      <c r="BA821" s="599">
        <v>0.24642681123706259</v>
      </c>
      <c r="BB821" s="599">
        <v>0.14785608674223755</v>
      </c>
      <c r="BC821" s="592"/>
      <c r="BD821" s="827"/>
      <c r="BE821" s="597" t="s">
        <v>45</v>
      </c>
      <c r="BF821" s="599">
        <v>0.97736625514403297</v>
      </c>
      <c r="BG821" s="599">
        <v>9.0534979423868318</v>
      </c>
      <c r="BH821" s="599">
        <v>23.251028806584362</v>
      </c>
      <c r="BI821" s="599">
        <v>31.121399176954732</v>
      </c>
      <c r="BJ821" s="599">
        <v>18.467078189300413</v>
      </c>
      <c r="BK821" s="599">
        <v>10.493827160493826</v>
      </c>
      <c r="BL821" s="599">
        <v>4.3209876543209873</v>
      </c>
      <c r="BM821" s="599">
        <v>1.6460905349794239</v>
      </c>
      <c r="BN821" s="599">
        <v>0.46296296296296291</v>
      </c>
      <c r="BO821" s="599">
        <v>0.20576131687242799</v>
      </c>
      <c r="BP821"/>
      <c r="BQ821" s="827"/>
      <c r="BR821" s="597" t="s">
        <v>45</v>
      </c>
      <c r="BS821" s="599">
        <v>1.2745435756114365</v>
      </c>
      <c r="BT821" s="599">
        <v>10.919738201860145</v>
      </c>
      <c r="BU821" s="599">
        <v>27.592146055804339</v>
      </c>
      <c r="BV821" s="599">
        <v>31.450223906303826</v>
      </c>
      <c r="BW821" s="599">
        <v>17.602480192903894</v>
      </c>
      <c r="BX821" s="599">
        <v>7.302790217016879</v>
      </c>
      <c r="BY821" s="599">
        <v>2.7213227695487427</v>
      </c>
      <c r="BZ821" s="599">
        <v>0.79228384429900112</v>
      </c>
      <c r="CA821" s="599">
        <v>0.24112986565621772</v>
      </c>
      <c r="CB821" s="599">
        <v>0.10334137099552188</v>
      </c>
      <c r="CC821" s="592"/>
      <c r="CD821" s="827"/>
      <c r="CE821" s="597" t="s">
        <v>45</v>
      </c>
      <c r="CF821" s="599">
        <v>1.1214953271028036</v>
      </c>
      <c r="CG821" s="599">
        <v>7.2897196261682247</v>
      </c>
      <c r="CH821" s="599">
        <v>19.906542056074766</v>
      </c>
      <c r="CI821" s="599">
        <v>30.560747663551403</v>
      </c>
      <c r="CJ821" s="599">
        <v>20.5607476635514</v>
      </c>
      <c r="CK821" s="599">
        <v>12.05607476635514</v>
      </c>
      <c r="CL821" s="599">
        <v>5.7009345794392523</v>
      </c>
      <c r="CM821" s="599">
        <v>1.7757009345794394</v>
      </c>
      <c r="CN821" s="599">
        <v>0.65420560747663559</v>
      </c>
      <c r="CO821" s="599">
        <v>0.37383177570093462</v>
      </c>
      <c r="CP821"/>
      <c r="CQ821" s="827"/>
      <c r="CR821" s="597" t="s">
        <v>45</v>
      </c>
      <c r="CS821" s="599">
        <v>1.1926605504587156</v>
      </c>
      <c r="CT821" s="599">
        <v>7.522935779816514</v>
      </c>
      <c r="CU821" s="599">
        <v>19.541284403669724</v>
      </c>
      <c r="CV821" s="599">
        <v>28.807339449541285</v>
      </c>
      <c r="CW821" s="599">
        <v>21.192660550458715</v>
      </c>
      <c r="CX821" s="599">
        <v>12.110091743119266</v>
      </c>
      <c r="CY821" s="599">
        <v>6.7889908256880735</v>
      </c>
      <c r="CZ821" s="599">
        <v>1.926605504587156</v>
      </c>
      <c r="DA821" s="599">
        <v>0.64220183486238536</v>
      </c>
      <c r="DB821" s="599">
        <v>0.27522935779816515</v>
      </c>
      <c r="DC821" s="592"/>
      <c r="DD821" s="827"/>
      <c r="DE821" s="597" t="s">
        <v>45</v>
      </c>
      <c r="DF821" s="599">
        <v>1.2486992715920915</v>
      </c>
      <c r="DG821" s="599">
        <v>10.856746444675686</v>
      </c>
      <c r="DH821" s="599">
        <v>27.78355879292404</v>
      </c>
      <c r="DI821" s="599">
        <v>32.119320152618805</v>
      </c>
      <c r="DJ821" s="599">
        <v>17.34304543877905</v>
      </c>
      <c r="DK821" s="599">
        <v>7.2493929934096428</v>
      </c>
      <c r="DL821" s="599">
        <v>2.2892819979188346</v>
      </c>
      <c r="DM821" s="599">
        <v>0.72840790842872005</v>
      </c>
      <c r="DN821" s="599">
        <v>0.2428026361429067</v>
      </c>
      <c r="DO821" s="599">
        <v>0.13874436351023239</v>
      </c>
    </row>
    <row r="822" spans="1:119" ht="13.5" customHeight="1" x14ac:dyDescent="0.2">
      <c r="A822"/>
      <c r="B822" s="324"/>
      <c r="C822" s="592"/>
      <c r="D822" s="827"/>
      <c r="E822" s="601" t="s">
        <v>33</v>
      </c>
      <c r="F822" s="599">
        <v>1.1184755592377795</v>
      </c>
      <c r="G822" s="599">
        <v>7.1251035625517805</v>
      </c>
      <c r="H822" s="599">
        <v>19.386909693454847</v>
      </c>
      <c r="I822" s="599">
        <v>30.447390223695116</v>
      </c>
      <c r="J822" s="599">
        <v>21.665285832642915</v>
      </c>
      <c r="K822" s="599">
        <v>12.096106048053024</v>
      </c>
      <c r="L822" s="599">
        <v>5.178127589063795</v>
      </c>
      <c r="M822" s="599">
        <v>1.9469759734879868</v>
      </c>
      <c r="N822" s="599">
        <v>0.86992543496271746</v>
      </c>
      <c r="O822" s="599">
        <v>0.16570008285004142</v>
      </c>
      <c r="P822" s="592"/>
      <c r="Q822" s="827"/>
      <c r="R822" s="597" t="s">
        <v>33</v>
      </c>
      <c r="S822" s="599">
        <v>0.96367679762787251</v>
      </c>
      <c r="T822" s="599">
        <v>5.9303187546330616</v>
      </c>
      <c r="U822" s="599">
        <v>16.679021497405486</v>
      </c>
      <c r="V822" s="599">
        <v>29.577464788732392</v>
      </c>
      <c r="W822" s="599">
        <v>22.461082283172722</v>
      </c>
      <c r="X822" s="599">
        <v>14.010378057820608</v>
      </c>
      <c r="Y822" s="599">
        <v>6.1527057079318013</v>
      </c>
      <c r="Z822" s="599">
        <v>2.8910303928836178</v>
      </c>
      <c r="AA822" s="599">
        <v>1.1119347664936992</v>
      </c>
      <c r="AB822" s="599">
        <v>0.22238695329873981</v>
      </c>
      <c r="AC822" s="592"/>
      <c r="AD822" s="827"/>
      <c r="AE822" s="597" t="s">
        <v>33</v>
      </c>
      <c r="AF822" s="599">
        <v>1.3145539906103285</v>
      </c>
      <c r="AG822" s="599">
        <v>8.63849765258216</v>
      </c>
      <c r="AH822" s="599">
        <v>22.816901408450704</v>
      </c>
      <c r="AI822" s="599">
        <v>31.549295774647888</v>
      </c>
      <c r="AJ822" s="599">
        <v>20.657276995305164</v>
      </c>
      <c r="AK822" s="599">
        <v>9.671361502347418</v>
      </c>
      <c r="AL822" s="599">
        <v>3.943661971830986</v>
      </c>
      <c r="AM822" s="599">
        <v>0.75117370892018775</v>
      </c>
      <c r="AN822" s="599">
        <v>0.56338028169014087</v>
      </c>
      <c r="AO822" s="599">
        <v>9.3896713615023469E-2</v>
      </c>
      <c r="AP822" s="591"/>
      <c r="AQ822" s="827"/>
      <c r="AR822" s="597" t="s">
        <v>33</v>
      </c>
      <c r="AS822" s="599">
        <v>1.5859030837004406</v>
      </c>
      <c r="AT822" s="599">
        <v>8.6343612334801758</v>
      </c>
      <c r="AU822" s="599">
        <v>21.233480176211454</v>
      </c>
      <c r="AV822" s="599">
        <v>31.894273127753301</v>
      </c>
      <c r="AW822" s="599">
        <v>20.616740088105725</v>
      </c>
      <c r="AX822" s="599">
        <v>10.66079295154185</v>
      </c>
      <c r="AY822" s="599">
        <v>3.7885462555066076</v>
      </c>
      <c r="AZ822" s="599">
        <v>1.3215859030837005</v>
      </c>
      <c r="BA822" s="599">
        <v>0.1762114537444934</v>
      </c>
      <c r="BB822" s="599">
        <v>8.8105726872246701E-2</v>
      </c>
      <c r="BC822" s="592"/>
      <c r="BD822" s="827"/>
      <c r="BE822" s="597" t="s">
        <v>33</v>
      </c>
      <c r="BF822" s="599">
        <v>0.7036747458952306</v>
      </c>
      <c r="BG822" s="599">
        <v>5.7857701329163413</v>
      </c>
      <c r="BH822" s="599">
        <v>17.748240813135261</v>
      </c>
      <c r="BI822" s="599">
        <v>29.163408913213445</v>
      </c>
      <c r="BJ822" s="599">
        <v>22.595777951524628</v>
      </c>
      <c r="BK822" s="599">
        <v>13.369820172009383</v>
      </c>
      <c r="BL822" s="599">
        <v>6.4112587959343239</v>
      </c>
      <c r="BM822" s="599">
        <v>2.5019546520719311</v>
      </c>
      <c r="BN822" s="599">
        <v>1.4855355746677092</v>
      </c>
      <c r="BO822" s="599">
        <v>0.23455824863174357</v>
      </c>
      <c r="BP822"/>
      <c r="BQ822" s="827"/>
      <c r="BR822" s="597" t="s">
        <v>33</v>
      </c>
      <c r="BS822" s="599">
        <v>1.3748191027496381</v>
      </c>
      <c r="BT822" s="599">
        <v>7.8147612156295221</v>
      </c>
      <c r="BU822" s="599">
        <v>20.188133140376266</v>
      </c>
      <c r="BV822" s="599">
        <v>30.752532561505063</v>
      </c>
      <c r="BW822" s="599">
        <v>21.418234442836471</v>
      </c>
      <c r="BX822" s="599">
        <v>11.432706222865413</v>
      </c>
      <c r="BY822" s="599">
        <v>4.1968162083936322</v>
      </c>
      <c r="BZ822" s="599">
        <v>1.8813314037626629</v>
      </c>
      <c r="CA822" s="599">
        <v>0.86830680173661368</v>
      </c>
      <c r="CB822" s="599">
        <v>7.2358900144717797E-2</v>
      </c>
      <c r="CC822" s="592"/>
      <c r="CD822" s="827"/>
      <c r="CE822" s="597" t="s">
        <v>33</v>
      </c>
      <c r="CF822" s="599">
        <v>0.77519379844961245</v>
      </c>
      <c r="CG822" s="599">
        <v>6.2015503875968996</v>
      </c>
      <c r="CH822" s="599">
        <v>18.313953488372093</v>
      </c>
      <c r="CI822" s="599">
        <v>30.038759689922479</v>
      </c>
      <c r="CJ822" s="599">
        <v>21.996124031007753</v>
      </c>
      <c r="CK822" s="599">
        <v>12.984496124031008</v>
      </c>
      <c r="CL822" s="599">
        <v>6.4922480620155039</v>
      </c>
      <c r="CM822" s="599">
        <v>2.0348837209302326</v>
      </c>
      <c r="CN822" s="599">
        <v>0.87209302325581395</v>
      </c>
      <c r="CO822" s="599">
        <v>0.29069767441860467</v>
      </c>
      <c r="CP822"/>
      <c r="CQ822" s="827"/>
      <c r="CR822" s="597" t="s">
        <v>33</v>
      </c>
      <c r="CS822" s="599">
        <v>0.19723865877712032</v>
      </c>
      <c r="CT822" s="599">
        <v>5.3254437869822491</v>
      </c>
      <c r="CU822" s="599">
        <v>13.412228796844181</v>
      </c>
      <c r="CV822" s="599">
        <v>25.641025641025639</v>
      </c>
      <c r="CW822" s="599">
        <v>25.641025641025639</v>
      </c>
      <c r="CX822" s="599">
        <v>15.384615384615385</v>
      </c>
      <c r="CY822" s="599">
        <v>9.2702169625246551</v>
      </c>
      <c r="CZ822" s="599">
        <v>3.3530571992110452</v>
      </c>
      <c r="DA822" s="599">
        <v>1.3806706114398422</v>
      </c>
      <c r="DB822" s="599">
        <v>0.39447731755424065</v>
      </c>
      <c r="DC822" s="592"/>
      <c r="DD822" s="827"/>
      <c r="DE822" s="597" t="s">
        <v>33</v>
      </c>
      <c r="DF822" s="599">
        <v>1.3633980073413738</v>
      </c>
      <c r="DG822" s="599">
        <v>7.6035658101730466</v>
      </c>
      <c r="DH822" s="599">
        <v>20.975353959098058</v>
      </c>
      <c r="DI822" s="599">
        <v>31.725222863135816</v>
      </c>
      <c r="DJ822" s="599">
        <v>20.608285264813844</v>
      </c>
      <c r="DK822" s="599">
        <v>11.221814368117462</v>
      </c>
      <c r="DL822" s="599">
        <v>4.0901940220241215</v>
      </c>
      <c r="DM822" s="599">
        <v>1.5731515469323543</v>
      </c>
      <c r="DN822" s="599">
        <v>0.73413738856843214</v>
      </c>
      <c r="DO822" s="599">
        <v>0.10487676979549029</v>
      </c>
    </row>
    <row r="823" spans="1:119" ht="13.5" customHeight="1" x14ac:dyDescent="0.2">
      <c r="A823"/>
      <c r="B823" s="324"/>
      <c r="C823" s="592"/>
      <c r="D823" s="827"/>
      <c r="E823" s="601" t="s">
        <v>34</v>
      </c>
      <c r="F823" s="599">
        <v>0.96921322690992018</v>
      </c>
      <c r="G823" s="599">
        <v>6.5564424173318132</v>
      </c>
      <c r="H823" s="599">
        <v>17.41733181299886</v>
      </c>
      <c r="I823" s="599">
        <v>28.648802736602054</v>
      </c>
      <c r="J823" s="599">
        <v>22.092360319270242</v>
      </c>
      <c r="K823" s="599">
        <v>14.766248574686431</v>
      </c>
      <c r="L823" s="599">
        <v>6.1858608893956664</v>
      </c>
      <c r="M823" s="599">
        <v>2.2234891676168758</v>
      </c>
      <c r="N823" s="599">
        <v>0.79817559863169896</v>
      </c>
      <c r="O823" s="599">
        <v>0.34207525655644244</v>
      </c>
      <c r="P823" s="592"/>
      <c r="Q823" s="827"/>
      <c r="R823" s="597" t="s">
        <v>34</v>
      </c>
      <c r="S823" s="599">
        <v>0.58394160583941601</v>
      </c>
      <c r="T823" s="599">
        <v>4.6228710462287106</v>
      </c>
      <c r="U823" s="599">
        <v>13.771289537712894</v>
      </c>
      <c r="V823" s="599">
        <v>27.493917274939172</v>
      </c>
      <c r="W823" s="599">
        <v>23.552311435523116</v>
      </c>
      <c r="X823" s="599">
        <v>16.982968369829685</v>
      </c>
      <c r="Y823" s="599">
        <v>8.2725060827250605</v>
      </c>
      <c r="Z823" s="599">
        <v>3.1143552311435525</v>
      </c>
      <c r="AA823" s="599">
        <v>1.0705596107055961</v>
      </c>
      <c r="AB823" s="599">
        <v>0.53527980535279807</v>
      </c>
      <c r="AC823" s="592"/>
      <c r="AD823" s="827"/>
      <c r="AE823" s="597" t="s">
        <v>34</v>
      </c>
      <c r="AF823" s="599">
        <v>1.5141087405368203</v>
      </c>
      <c r="AG823" s="599">
        <v>9.2911218169304899</v>
      </c>
      <c r="AH823" s="599">
        <v>22.573984858912592</v>
      </c>
      <c r="AI823" s="599">
        <v>30.282174810736407</v>
      </c>
      <c r="AJ823" s="599">
        <v>20.027529249827943</v>
      </c>
      <c r="AK823" s="599">
        <v>11.631108052305574</v>
      </c>
      <c r="AL823" s="599">
        <v>3.2346868547832073</v>
      </c>
      <c r="AM823" s="599">
        <v>0.96352374397797658</v>
      </c>
      <c r="AN823" s="599">
        <v>0.41293874741913283</v>
      </c>
      <c r="AO823" s="599">
        <v>6.8823124569855468E-2</v>
      </c>
      <c r="AP823" s="591"/>
      <c r="AQ823" s="827"/>
      <c r="AR823" s="597" t="s">
        <v>34</v>
      </c>
      <c r="AS823" s="599">
        <v>1.3784461152882206</v>
      </c>
      <c r="AT823" s="599">
        <v>8.2706766917293226</v>
      </c>
      <c r="AU823" s="599">
        <v>20.238095238095237</v>
      </c>
      <c r="AV823" s="599">
        <v>29.385964912280706</v>
      </c>
      <c r="AW823" s="599">
        <v>20.802005012531328</v>
      </c>
      <c r="AX823" s="599">
        <v>12.907268170426065</v>
      </c>
      <c r="AY823" s="599">
        <v>4.8872180451127818</v>
      </c>
      <c r="AZ823" s="599">
        <v>1.5037593984962405</v>
      </c>
      <c r="BA823" s="599">
        <v>0.31328320802005011</v>
      </c>
      <c r="BB823" s="599">
        <v>0.31328320802005011</v>
      </c>
      <c r="BC823" s="592"/>
      <c r="BD823" s="827"/>
      <c r="BE823" s="597" t="s">
        <v>34</v>
      </c>
      <c r="BF823" s="599">
        <v>0.62761506276150625</v>
      </c>
      <c r="BG823" s="599">
        <v>5.1255230125523017</v>
      </c>
      <c r="BH823" s="599">
        <v>15.062761506276152</v>
      </c>
      <c r="BI823" s="599">
        <v>28.03347280334728</v>
      </c>
      <c r="BJ823" s="599">
        <v>23.169456066945607</v>
      </c>
      <c r="BK823" s="599">
        <v>16.317991631799163</v>
      </c>
      <c r="BL823" s="599">
        <v>7.2698744769874484</v>
      </c>
      <c r="BM823" s="599">
        <v>2.8242677824267783</v>
      </c>
      <c r="BN823" s="599">
        <v>1.2029288702928871</v>
      </c>
      <c r="BO823" s="599">
        <v>0.36610878661087864</v>
      </c>
      <c r="BP823"/>
      <c r="BQ823" s="827"/>
      <c r="BR823" s="597" t="s">
        <v>34</v>
      </c>
      <c r="BS823" s="599">
        <v>1.0362694300518136</v>
      </c>
      <c r="BT823" s="599">
        <v>7.3834196891191706</v>
      </c>
      <c r="BU823" s="599">
        <v>20.401554404145077</v>
      </c>
      <c r="BV823" s="599">
        <v>30.116580310880831</v>
      </c>
      <c r="BW823" s="599">
        <v>20.2720207253886</v>
      </c>
      <c r="BX823" s="599">
        <v>13.665803108808291</v>
      </c>
      <c r="BY823" s="599">
        <v>4.8575129533678751</v>
      </c>
      <c r="BZ823" s="599">
        <v>1.6839378238341969</v>
      </c>
      <c r="CA823" s="599">
        <v>0.32383419689119169</v>
      </c>
      <c r="CB823" s="599">
        <v>0.2590673575129534</v>
      </c>
      <c r="CC823" s="592"/>
      <c r="CD823" s="827"/>
      <c r="CE823" s="597" t="s">
        <v>34</v>
      </c>
      <c r="CF823" s="599">
        <v>0.91649694501018331</v>
      </c>
      <c r="CG823" s="599">
        <v>5.9063136456211813</v>
      </c>
      <c r="CH823" s="599">
        <v>15.071283095723015</v>
      </c>
      <c r="CI823" s="599">
        <v>27.494908350305497</v>
      </c>
      <c r="CJ823" s="599">
        <v>23.523421588594704</v>
      </c>
      <c r="CK823" s="599">
        <v>15.631364562118128</v>
      </c>
      <c r="CL823" s="599">
        <v>7.2301425661914456</v>
      </c>
      <c r="CM823" s="599">
        <v>2.6476578411405294</v>
      </c>
      <c r="CN823" s="599">
        <v>1.1710794297352343</v>
      </c>
      <c r="CO823" s="599">
        <v>0.40733197556008144</v>
      </c>
      <c r="CP823"/>
      <c r="CQ823" s="827"/>
      <c r="CR823" s="597" t="s">
        <v>34</v>
      </c>
      <c r="CS823" s="599">
        <v>0.2932551319648094</v>
      </c>
      <c r="CT823" s="599">
        <v>4.838709677419355</v>
      </c>
      <c r="CU823" s="599">
        <v>13.049853372434017</v>
      </c>
      <c r="CV823" s="599">
        <v>25.659824046920821</v>
      </c>
      <c r="CW823" s="599">
        <v>23.607038123167158</v>
      </c>
      <c r="CX823" s="599">
        <v>17.448680351906159</v>
      </c>
      <c r="CY823" s="599">
        <v>8.5043988269794717</v>
      </c>
      <c r="CZ823" s="599">
        <v>4.838709677419355</v>
      </c>
      <c r="DA823" s="599">
        <v>1.466275659824047</v>
      </c>
      <c r="DB823" s="599">
        <v>0.2932551319648094</v>
      </c>
      <c r="DC823" s="592"/>
      <c r="DD823" s="827"/>
      <c r="DE823" s="597" t="s">
        <v>34</v>
      </c>
      <c r="DF823" s="599">
        <v>1.132342533616419</v>
      </c>
      <c r="DG823" s="599">
        <v>6.9709837225760793</v>
      </c>
      <c r="DH823" s="599">
        <v>18.471337579617835</v>
      </c>
      <c r="DI823" s="599">
        <v>29.370134465675868</v>
      </c>
      <c r="DJ823" s="599">
        <v>21.726822363765038</v>
      </c>
      <c r="DK823" s="599">
        <v>14.118895966029724</v>
      </c>
      <c r="DL823" s="599">
        <v>5.6263269639065818</v>
      </c>
      <c r="DM823" s="599">
        <v>1.5923566878980893</v>
      </c>
      <c r="DN823" s="599">
        <v>0.63694267515923575</v>
      </c>
      <c r="DO823" s="599">
        <v>0.35385704175513089</v>
      </c>
    </row>
    <row r="824" spans="1:119" ht="13.5" customHeight="1" x14ac:dyDescent="0.2">
      <c r="A824"/>
      <c r="B824" s="324"/>
      <c r="C824" s="592"/>
      <c r="D824" s="827"/>
      <c r="E824" s="601" t="s">
        <v>35</v>
      </c>
      <c r="F824" s="599">
        <v>0.58000682360968947</v>
      </c>
      <c r="G824" s="599">
        <v>4.8277038553394744</v>
      </c>
      <c r="H824" s="599">
        <v>14.756055953599454</v>
      </c>
      <c r="I824" s="599">
        <v>26.816786079836234</v>
      </c>
      <c r="J824" s="599">
        <v>22.824974411463664</v>
      </c>
      <c r="K824" s="599">
        <v>17.45138178096213</v>
      </c>
      <c r="L824" s="599">
        <v>8.5465711361310142</v>
      </c>
      <c r="M824" s="599">
        <v>2.5588536335721597</v>
      </c>
      <c r="N824" s="599">
        <v>1.0917775503241216</v>
      </c>
      <c r="O824" s="599">
        <v>0.5458887751620608</v>
      </c>
      <c r="P824" s="592"/>
      <c r="Q824" s="827"/>
      <c r="R824" s="597" t="s">
        <v>35</v>
      </c>
      <c r="S824" s="599">
        <v>0.43325209856485242</v>
      </c>
      <c r="T824" s="599">
        <v>3.3847820200379095</v>
      </c>
      <c r="U824" s="599">
        <v>11.697806661251017</v>
      </c>
      <c r="V824" s="599">
        <v>24.614134849715676</v>
      </c>
      <c r="W824" s="599">
        <v>23.503926347143246</v>
      </c>
      <c r="X824" s="599">
        <v>19.956674790143513</v>
      </c>
      <c r="Y824" s="599">
        <v>10.912537232602221</v>
      </c>
      <c r="Z824" s="599">
        <v>3.2764689953966966</v>
      </c>
      <c r="AA824" s="599">
        <v>1.5976171134578931</v>
      </c>
      <c r="AB824" s="599">
        <v>0.62279989168697536</v>
      </c>
      <c r="AC824" s="592"/>
      <c r="AD824" s="827"/>
      <c r="AE824" s="597" t="s">
        <v>35</v>
      </c>
      <c r="AF824" s="599">
        <v>0.82987551867219922</v>
      </c>
      <c r="AG824" s="599">
        <v>7.2844628861226379</v>
      </c>
      <c r="AH824" s="599">
        <v>19.963116643614569</v>
      </c>
      <c r="AI824" s="599">
        <v>30.567081604426004</v>
      </c>
      <c r="AJ824" s="599">
        <v>21.668971876440757</v>
      </c>
      <c r="AK824" s="599">
        <v>13.18579990779161</v>
      </c>
      <c r="AL824" s="599">
        <v>4.5182111572153065</v>
      </c>
      <c r="AM824" s="599">
        <v>1.3370216689718764</v>
      </c>
      <c r="AN824" s="599">
        <v>0.23052097740894423</v>
      </c>
      <c r="AO824" s="599">
        <v>0.41493775933609961</v>
      </c>
      <c r="AP824" s="591"/>
      <c r="AQ824" s="827"/>
      <c r="AR824" s="597" t="s">
        <v>35</v>
      </c>
      <c r="AS824" s="599">
        <v>0.85910652920962205</v>
      </c>
      <c r="AT824" s="599">
        <v>6.7010309278350517</v>
      </c>
      <c r="AU824" s="599">
        <v>17.396907216494846</v>
      </c>
      <c r="AV824" s="599">
        <v>28.479381443298969</v>
      </c>
      <c r="AW824" s="599">
        <v>22.379725085910653</v>
      </c>
      <c r="AX824" s="599">
        <v>14.862542955326461</v>
      </c>
      <c r="AY824" s="599">
        <v>6.6580756013745708</v>
      </c>
      <c r="AZ824" s="599">
        <v>1.7182130584192441</v>
      </c>
      <c r="BA824" s="599">
        <v>0.55841924398625431</v>
      </c>
      <c r="BB824" s="599">
        <v>0.38659793814432991</v>
      </c>
      <c r="BC824" s="592"/>
      <c r="BD824" s="827"/>
      <c r="BE824" s="597" t="s">
        <v>35</v>
      </c>
      <c r="BF824" s="599">
        <v>0.39615166949632147</v>
      </c>
      <c r="BG824" s="599">
        <v>3.5936615732880588</v>
      </c>
      <c r="BH824" s="599">
        <v>13.016411997736277</v>
      </c>
      <c r="BI824" s="599">
        <v>25.721561969439726</v>
      </c>
      <c r="BJ824" s="599">
        <v>23.118279569892472</v>
      </c>
      <c r="BK824" s="599">
        <v>19.15676287492926</v>
      </c>
      <c r="BL824" s="599">
        <v>9.7906055461233716</v>
      </c>
      <c r="BM824" s="599">
        <v>3.11262026032824</v>
      </c>
      <c r="BN824" s="599">
        <v>1.4431239388794566</v>
      </c>
      <c r="BO824" s="599">
        <v>0.65082059988681384</v>
      </c>
      <c r="BP824"/>
      <c r="BQ824" s="827"/>
      <c r="BR824" s="597" t="s">
        <v>35</v>
      </c>
      <c r="BS824" s="599">
        <v>0.54794520547945202</v>
      </c>
      <c r="BT824" s="599">
        <v>6.0273972602739727</v>
      </c>
      <c r="BU824" s="599">
        <v>16.931506849315067</v>
      </c>
      <c r="BV824" s="599">
        <v>29.315068493150687</v>
      </c>
      <c r="BW824" s="599">
        <v>22.027397260273972</v>
      </c>
      <c r="BX824" s="599">
        <v>14.794520547945206</v>
      </c>
      <c r="BY824" s="599">
        <v>7.4520547945205475</v>
      </c>
      <c r="BZ824" s="599">
        <v>1.6986301369863015</v>
      </c>
      <c r="CA824" s="599">
        <v>0.71232876712328763</v>
      </c>
      <c r="CB824" s="599">
        <v>0.49315068493150682</v>
      </c>
      <c r="CC824" s="592"/>
      <c r="CD824" s="827"/>
      <c r="CE824" s="597" t="s">
        <v>35</v>
      </c>
      <c r="CF824" s="599">
        <v>0.59450086698043103</v>
      </c>
      <c r="CG824" s="599">
        <v>4.2853604161506071</v>
      </c>
      <c r="CH824" s="599">
        <v>13.772603418379987</v>
      </c>
      <c r="CI824" s="599">
        <v>25.687391627446122</v>
      </c>
      <c r="CJ824" s="599">
        <v>23.185533812236809</v>
      </c>
      <c r="CK824" s="599">
        <v>18.652464701511022</v>
      </c>
      <c r="CL824" s="599">
        <v>9.0413673519940545</v>
      </c>
      <c r="CM824" s="599">
        <v>2.947733465444637</v>
      </c>
      <c r="CN824" s="599">
        <v>1.2633143423334159</v>
      </c>
      <c r="CO824" s="599">
        <v>0.56972999752291309</v>
      </c>
      <c r="CP824"/>
      <c r="CQ824" s="827"/>
      <c r="CR824" s="597" t="s">
        <v>35</v>
      </c>
      <c r="CS824" s="599">
        <v>0.50352467270896273</v>
      </c>
      <c r="CT824" s="599">
        <v>3.5246727089627394</v>
      </c>
      <c r="CU824" s="599">
        <v>12.789526686807653</v>
      </c>
      <c r="CV824" s="599">
        <v>22.759315206445116</v>
      </c>
      <c r="CW824" s="599">
        <v>24.169184290030213</v>
      </c>
      <c r="CX824" s="599">
        <v>19.234642497482376</v>
      </c>
      <c r="CY824" s="599">
        <v>9.8690835850956695</v>
      </c>
      <c r="CZ824" s="599">
        <v>4.2296072507552873</v>
      </c>
      <c r="DA824" s="599">
        <v>2.416918429003021</v>
      </c>
      <c r="DB824" s="599">
        <v>0.50352467270896273</v>
      </c>
      <c r="DC824" s="592"/>
      <c r="DD824" s="827"/>
      <c r="DE824" s="597" t="s">
        <v>35</v>
      </c>
      <c r="DF824" s="599">
        <v>0.59560484699116867</v>
      </c>
      <c r="DG824" s="599">
        <v>5.0934483466830969</v>
      </c>
      <c r="DH824" s="599">
        <v>15.157116451016636</v>
      </c>
      <c r="DI824" s="599">
        <v>27.644280139659067</v>
      </c>
      <c r="DJ824" s="599">
        <v>22.55083179297597</v>
      </c>
      <c r="DK824" s="599">
        <v>17.087697679194907</v>
      </c>
      <c r="DL824" s="599">
        <v>8.2768535633600333</v>
      </c>
      <c r="DM824" s="599">
        <v>2.2181146025878005</v>
      </c>
      <c r="DN824" s="599">
        <v>0.82152392688437048</v>
      </c>
      <c r="DO824" s="599">
        <v>0.55452865064695012</v>
      </c>
    </row>
    <row r="825" spans="1:119" ht="13.5" customHeight="1" x14ac:dyDescent="0.2">
      <c r="A825"/>
      <c r="B825" s="324"/>
      <c r="C825" s="592"/>
      <c r="D825" s="827"/>
      <c r="E825" s="601" t="s">
        <v>36</v>
      </c>
      <c r="F825" s="599">
        <v>0.6590064210882054</v>
      </c>
      <c r="G825" s="599">
        <v>4.1568097330179112</v>
      </c>
      <c r="H825" s="599">
        <v>11.946603582291315</v>
      </c>
      <c r="I825" s="599">
        <v>23.9438999662048</v>
      </c>
      <c r="J825" s="599">
        <v>23.707333558634673</v>
      </c>
      <c r="K825" s="599">
        <v>18.257857384251437</v>
      </c>
      <c r="L825" s="599">
        <v>11.304494761743832</v>
      </c>
      <c r="M825" s="599">
        <v>3.987833727610679</v>
      </c>
      <c r="N825" s="599">
        <v>1.4616424467725584</v>
      </c>
      <c r="O825" s="599">
        <v>0.57451841838458939</v>
      </c>
      <c r="P825" s="592"/>
      <c r="Q825" s="827"/>
      <c r="R825" s="597" t="s">
        <v>36</v>
      </c>
      <c r="S825" s="599">
        <v>0.49127343244990301</v>
      </c>
      <c r="T825" s="599">
        <v>2.5339366515837103</v>
      </c>
      <c r="U825" s="599">
        <v>8.7394957983193269</v>
      </c>
      <c r="V825" s="599">
        <v>21.422107304460244</v>
      </c>
      <c r="W825" s="599">
        <v>24.214608920491273</v>
      </c>
      <c r="X825" s="599">
        <v>20.96961861667744</v>
      </c>
      <c r="Y825" s="599">
        <v>13.755656108597286</v>
      </c>
      <c r="Z825" s="599">
        <v>5.0549450549450547</v>
      </c>
      <c r="AA825" s="599">
        <v>2.055591467356173</v>
      </c>
      <c r="AB825" s="599">
        <v>0.76276664511958625</v>
      </c>
      <c r="AC825" s="592"/>
      <c r="AD825" s="827"/>
      <c r="AE825" s="597" t="s">
        <v>36</v>
      </c>
      <c r="AF825" s="599">
        <v>0.97537186052182401</v>
      </c>
      <c r="AG825" s="599">
        <v>7.2177517678614969</v>
      </c>
      <c r="AH825" s="599">
        <v>17.995610826627651</v>
      </c>
      <c r="AI825" s="599">
        <v>28.700316995854671</v>
      </c>
      <c r="AJ825" s="599">
        <v>22.750548646671543</v>
      </c>
      <c r="AK825" s="599">
        <v>13.14313582053158</v>
      </c>
      <c r="AL825" s="599">
        <v>6.6812972445744938</v>
      </c>
      <c r="AM825" s="599">
        <v>1.9751280175566936</v>
      </c>
      <c r="AN825" s="599">
        <v>0.34138015118263837</v>
      </c>
      <c r="AO825" s="599">
        <v>0.21945866861741037</v>
      </c>
      <c r="AP825" s="591"/>
      <c r="AQ825" s="827"/>
      <c r="AR825" s="597" t="s">
        <v>36</v>
      </c>
      <c r="AS825" s="599">
        <v>0.99099099099099097</v>
      </c>
      <c r="AT825" s="599">
        <v>5.8558558558558556</v>
      </c>
      <c r="AU825" s="599">
        <v>15.022522522522522</v>
      </c>
      <c r="AV825" s="599">
        <v>26.328828828828826</v>
      </c>
      <c r="AW825" s="599">
        <v>23.333333333333332</v>
      </c>
      <c r="AX825" s="599">
        <v>15.788288288288289</v>
      </c>
      <c r="AY825" s="599">
        <v>8.4009009009009006</v>
      </c>
      <c r="AZ825" s="599">
        <v>2.8153153153153152</v>
      </c>
      <c r="BA825" s="599">
        <v>1.0585585585585584</v>
      </c>
      <c r="BB825" s="599">
        <v>0.40540540540540543</v>
      </c>
      <c r="BC825" s="592"/>
      <c r="BD825" s="827"/>
      <c r="BE825" s="597" t="s">
        <v>36</v>
      </c>
      <c r="BF825" s="599">
        <v>0.4597079502433748</v>
      </c>
      <c r="BG825" s="599">
        <v>3.1368307193077336</v>
      </c>
      <c r="BH825" s="599">
        <v>10.100054083288263</v>
      </c>
      <c r="BI825" s="599">
        <v>22.512168739859383</v>
      </c>
      <c r="BJ825" s="599">
        <v>23.931855056787452</v>
      </c>
      <c r="BK825" s="599">
        <v>19.740400216333153</v>
      </c>
      <c r="BL825" s="599">
        <v>13.047593293672255</v>
      </c>
      <c r="BM825" s="599">
        <v>4.6917252568956194</v>
      </c>
      <c r="BN825" s="599">
        <v>1.7036235803136832</v>
      </c>
      <c r="BO825" s="599">
        <v>0.67604110329908051</v>
      </c>
      <c r="BP825"/>
      <c r="BQ825" s="827"/>
      <c r="BR825" s="597" t="s">
        <v>36</v>
      </c>
      <c r="BS825" s="599">
        <v>1.053518752633797</v>
      </c>
      <c r="BT825" s="599">
        <v>5.8154235145385593</v>
      </c>
      <c r="BU825" s="599">
        <v>16.603455541508637</v>
      </c>
      <c r="BV825" s="599">
        <v>26.801517067003793</v>
      </c>
      <c r="BW825" s="599">
        <v>21.449641803624104</v>
      </c>
      <c r="BX825" s="599">
        <v>14.917825537294563</v>
      </c>
      <c r="BY825" s="599">
        <v>9.1024020227560047</v>
      </c>
      <c r="BZ825" s="599">
        <v>2.7391487568478716</v>
      </c>
      <c r="CA825" s="599">
        <v>1.053518752633797</v>
      </c>
      <c r="CB825" s="599">
        <v>0.46354825115887061</v>
      </c>
      <c r="CC825" s="592"/>
      <c r="CD825" s="827"/>
      <c r="CE825" s="597" t="s">
        <v>36</v>
      </c>
      <c r="CF825" s="599">
        <v>0.56007608580788337</v>
      </c>
      <c r="CG825" s="599">
        <v>3.7408855542639756</v>
      </c>
      <c r="CH825" s="599">
        <v>10.778822783472473</v>
      </c>
      <c r="CI825" s="599">
        <v>23.227306351051464</v>
      </c>
      <c r="CJ825" s="599">
        <v>24.27348620944732</v>
      </c>
      <c r="CK825" s="599">
        <v>19.095424284053681</v>
      </c>
      <c r="CL825" s="599">
        <v>11.856705061819719</v>
      </c>
      <c r="CM825" s="599">
        <v>4.3009616400718587</v>
      </c>
      <c r="CN825" s="599">
        <v>1.5639860509352215</v>
      </c>
      <c r="CO825" s="599">
        <v>0.60234597907640286</v>
      </c>
      <c r="CP825"/>
      <c r="CQ825" s="827"/>
      <c r="CR825" s="597" t="s">
        <v>36</v>
      </c>
      <c r="CS825" s="599">
        <v>0.390625</v>
      </c>
      <c r="CT825" s="599">
        <v>3.90625</v>
      </c>
      <c r="CU825" s="599">
        <v>10.100446428571429</v>
      </c>
      <c r="CV825" s="599">
        <v>20.145089285714285</v>
      </c>
      <c r="CW825" s="599">
        <v>22.65625</v>
      </c>
      <c r="CX825" s="599">
        <v>21.484375</v>
      </c>
      <c r="CY825" s="599">
        <v>12.444196428571429</v>
      </c>
      <c r="CZ825" s="599">
        <v>5.5803571428571432</v>
      </c>
      <c r="DA825" s="599">
        <v>2.2879464285714284</v>
      </c>
      <c r="DB825" s="599">
        <v>1.0044642857142858</v>
      </c>
      <c r="DC825" s="592"/>
      <c r="DD825" s="827"/>
      <c r="DE825" s="597" t="s">
        <v>36</v>
      </c>
      <c r="DF825" s="599">
        <v>0.70688968538430907</v>
      </c>
      <c r="DG825" s="599">
        <v>4.2015133412982877</v>
      </c>
      <c r="DH825" s="599">
        <v>12.275985663082437</v>
      </c>
      <c r="DI825" s="599">
        <v>24.621664675428118</v>
      </c>
      <c r="DJ825" s="599">
        <v>23.894862604540023</v>
      </c>
      <c r="DK825" s="599">
        <v>17.682198327359618</v>
      </c>
      <c r="DL825" s="599">
        <v>11.101154918359219</v>
      </c>
      <c r="DM825" s="599">
        <v>3.7037037037037033</v>
      </c>
      <c r="DN825" s="599">
        <v>1.3142174432497014</v>
      </c>
      <c r="DO825" s="599">
        <v>0.49780963759458385</v>
      </c>
    </row>
    <row r="826" spans="1:119" ht="13.5" customHeight="1" x14ac:dyDescent="0.2">
      <c r="A826"/>
      <c r="B826" s="324"/>
      <c r="C826" s="592"/>
      <c r="D826" s="827"/>
      <c r="E826" s="601" t="s">
        <v>37</v>
      </c>
      <c r="F826" s="599">
        <v>0.32516379519534094</v>
      </c>
      <c r="G826" s="599">
        <v>3.0866294588692065</v>
      </c>
      <c r="H826" s="599">
        <v>8.6677990778937151</v>
      </c>
      <c r="I826" s="599">
        <v>20.126182965299684</v>
      </c>
      <c r="J826" s="599">
        <v>22.169376364959962</v>
      </c>
      <c r="K826" s="599">
        <v>20.985197767532153</v>
      </c>
      <c r="L826" s="599">
        <v>14.457655908760009</v>
      </c>
      <c r="M826" s="599">
        <v>6.2314972094151901</v>
      </c>
      <c r="N826" s="599">
        <v>2.7129337539432177</v>
      </c>
      <c r="O826" s="599">
        <v>1.2375636981315215</v>
      </c>
      <c r="P826" s="592"/>
      <c r="Q826" s="827"/>
      <c r="R826" s="597" t="s">
        <v>37</v>
      </c>
      <c r="S826" s="599">
        <v>0.16728489344679615</v>
      </c>
      <c r="T826" s="599">
        <v>1.7528547530729508</v>
      </c>
      <c r="U826" s="599">
        <v>5.9058840642955852</v>
      </c>
      <c r="V826" s="599">
        <v>16.510291657575095</v>
      </c>
      <c r="W826" s="599">
        <v>21.637937304531238</v>
      </c>
      <c r="X826" s="599">
        <v>23.376245545130555</v>
      </c>
      <c r="Y826" s="599">
        <v>17.514001018255872</v>
      </c>
      <c r="Z826" s="599">
        <v>7.8696632482362343</v>
      </c>
      <c r="AA826" s="599">
        <v>3.6075350934613426</v>
      </c>
      <c r="AB826" s="599">
        <v>1.658302421994327</v>
      </c>
      <c r="AC826" s="592"/>
      <c r="AD826" s="827"/>
      <c r="AE826" s="597" t="s">
        <v>37</v>
      </c>
      <c r="AF826" s="599">
        <v>0.64177362893815637</v>
      </c>
      <c r="AG826" s="599">
        <v>5.7613768961493586</v>
      </c>
      <c r="AH826" s="599">
        <v>14.206534422403733</v>
      </c>
      <c r="AI826" s="599">
        <v>27.377479579929986</v>
      </c>
      <c r="AJ826" s="599">
        <v>23.23512252042007</v>
      </c>
      <c r="AK826" s="599">
        <v>16.190198366394398</v>
      </c>
      <c r="AL826" s="599">
        <v>8.3284714119019831</v>
      </c>
      <c r="AM826" s="599">
        <v>2.9463243873978997</v>
      </c>
      <c r="AN826" s="599">
        <v>0.91890315052508742</v>
      </c>
      <c r="AO826" s="599">
        <v>0.39381563593932323</v>
      </c>
      <c r="AP826" s="591"/>
      <c r="AQ826" s="827"/>
      <c r="AR826" s="597" t="s">
        <v>37</v>
      </c>
      <c r="AS826" s="599">
        <v>0.55174470623322402</v>
      </c>
      <c r="AT826" s="599">
        <v>4.7420220697882494</v>
      </c>
      <c r="AU826" s="599">
        <v>11.616462869072471</v>
      </c>
      <c r="AV826" s="599">
        <v>23.590814196242171</v>
      </c>
      <c r="AW826" s="599">
        <v>22.770653146436025</v>
      </c>
      <c r="AX826" s="599">
        <v>18.818968088279153</v>
      </c>
      <c r="AY826" s="599">
        <v>11.556814792722934</v>
      </c>
      <c r="AZ826" s="599">
        <v>4.1157172681181038</v>
      </c>
      <c r="BA826" s="599">
        <v>1.595586042350134</v>
      </c>
      <c r="BB826" s="599">
        <v>0.64121682075753061</v>
      </c>
      <c r="BC826" s="592"/>
      <c r="BD826" s="827"/>
      <c r="BE826" s="597" t="s">
        <v>37</v>
      </c>
      <c r="BF826" s="599">
        <v>0.21584286639326572</v>
      </c>
      <c r="BG826" s="599">
        <v>2.2879343837686164</v>
      </c>
      <c r="BH826" s="599">
        <v>7.245125548600619</v>
      </c>
      <c r="BI826" s="599">
        <v>18.45456507662422</v>
      </c>
      <c r="BJ826" s="599">
        <v>21.879271890064032</v>
      </c>
      <c r="BK826" s="599">
        <v>22.030361896539318</v>
      </c>
      <c r="BL826" s="599">
        <v>15.857255917691921</v>
      </c>
      <c r="BM826" s="599">
        <v>7.2523203108137269</v>
      </c>
      <c r="BN826" s="599">
        <v>3.2520325203252036</v>
      </c>
      <c r="BO826" s="599">
        <v>1.5252895891790776</v>
      </c>
      <c r="BP826"/>
      <c r="BQ826" s="827"/>
      <c r="BR826" s="597" t="s">
        <v>37</v>
      </c>
      <c r="BS826" s="599">
        <v>0.49732211170619739</v>
      </c>
      <c r="BT826" s="599">
        <v>5.1262433052792655</v>
      </c>
      <c r="BU826" s="599">
        <v>12.892119357306807</v>
      </c>
      <c r="BV826" s="599">
        <v>23.871461361897474</v>
      </c>
      <c r="BW826" s="599">
        <v>21.499617444529456</v>
      </c>
      <c r="BX826" s="599">
        <v>17.980107115531752</v>
      </c>
      <c r="BY826" s="599">
        <v>10.90283091048202</v>
      </c>
      <c r="BZ826" s="599">
        <v>4.7819433817903594</v>
      </c>
      <c r="CA826" s="599">
        <v>1.6449885233358836</v>
      </c>
      <c r="CB826" s="599">
        <v>0.80336648814078038</v>
      </c>
      <c r="CC826" s="592"/>
      <c r="CD826" s="827"/>
      <c r="CE826" s="597" t="s">
        <v>37</v>
      </c>
      <c r="CF826" s="599">
        <v>0.30015007503751878</v>
      </c>
      <c r="CG826" s="599">
        <v>2.7902840309043411</v>
      </c>
      <c r="CH826" s="599">
        <v>8.0540270135067544</v>
      </c>
      <c r="CI826" s="599">
        <v>19.58201322883664</v>
      </c>
      <c r="CJ826" s="599">
        <v>22.266688900005558</v>
      </c>
      <c r="CK826" s="599">
        <v>21.421822022122171</v>
      </c>
      <c r="CL826" s="599">
        <v>14.974153743538436</v>
      </c>
      <c r="CM826" s="599">
        <v>6.4421099438608191</v>
      </c>
      <c r="CN826" s="599">
        <v>2.8681007170251793</v>
      </c>
      <c r="CO826" s="599">
        <v>1.3006503251625814</v>
      </c>
      <c r="CP826"/>
      <c r="CQ826" s="827"/>
      <c r="CR826" s="597" t="s">
        <v>37</v>
      </c>
      <c r="CS826" s="599">
        <v>0.20826102047900036</v>
      </c>
      <c r="CT826" s="599">
        <v>2.4991322457480045</v>
      </c>
      <c r="CU826" s="599">
        <v>8.9899340506768475</v>
      </c>
      <c r="CV826" s="599">
        <v>17.424505380076365</v>
      </c>
      <c r="CW826" s="599">
        <v>20.270739326622699</v>
      </c>
      <c r="CX826" s="599">
        <v>22.145088510933704</v>
      </c>
      <c r="CY826" s="599">
        <v>14.682401943769523</v>
      </c>
      <c r="CZ826" s="599">
        <v>7.9833391183616804</v>
      </c>
      <c r="DA826" s="599">
        <v>4.1305102395001736</v>
      </c>
      <c r="DB826" s="599">
        <v>1.6660881638320029</v>
      </c>
      <c r="DC826" s="592"/>
      <c r="DD826" s="827"/>
      <c r="DE826" s="597" t="s">
        <v>37</v>
      </c>
      <c r="DF826" s="599">
        <v>0.34416610245994134</v>
      </c>
      <c r="DG826" s="599">
        <v>3.1821259309410967</v>
      </c>
      <c r="DH826" s="599">
        <v>8.6154366960054158</v>
      </c>
      <c r="DI826" s="599">
        <v>20.565335138794854</v>
      </c>
      <c r="DJ826" s="599">
        <v>22.477995937711579</v>
      </c>
      <c r="DK826" s="599">
        <v>20.796659896185961</v>
      </c>
      <c r="DL826" s="599">
        <v>14.421123899796887</v>
      </c>
      <c r="DM826" s="599">
        <v>5.9467388851275107</v>
      </c>
      <c r="DN826" s="599">
        <v>2.4825095915143311</v>
      </c>
      <c r="DO826" s="599">
        <v>1.1679079214624239</v>
      </c>
    </row>
    <row r="827" spans="1:119" ht="13.5" customHeight="1" x14ac:dyDescent="0.2">
      <c r="A827"/>
      <c r="B827" s="324"/>
      <c r="C827" s="592"/>
      <c r="D827" s="827"/>
      <c r="E827" s="601" t="s">
        <v>38</v>
      </c>
      <c r="F827" s="599">
        <v>0.3822098679638638</v>
      </c>
      <c r="G827" s="599">
        <v>1.9342135742413713</v>
      </c>
      <c r="H827" s="599">
        <v>6.1192185931588297</v>
      </c>
      <c r="I827" s="599">
        <v>15.504594239827041</v>
      </c>
      <c r="J827" s="599">
        <v>19.674156435796462</v>
      </c>
      <c r="K827" s="599">
        <v>21.604509304300826</v>
      </c>
      <c r="L827" s="599">
        <v>18.512084008956837</v>
      </c>
      <c r="M827" s="599">
        <v>9.5320824646745415</v>
      </c>
      <c r="N827" s="599">
        <v>4.5170257123002084</v>
      </c>
      <c r="O827" s="599">
        <v>2.219905798780017</v>
      </c>
      <c r="P827" s="592"/>
      <c r="Q827" s="827"/>
      <c r="R827" s="597" t="s">
        <v>38</v>
      </c>
      <c r="S827" s="599">
        <v>0.21078322609274464</v>
      </c>
      <c r="T827" s="599">
        <v>1.0039937874417573</v>
      </c>
      <c r="U827" s="599">
        <v>3.7830042156645218</v>
      </c>
      <c r="V827" s="599">
        <v>12.081207011315731</v>
      </c>
      <c r="W827" s="599">
        <v>18.199467495007767</v>
      </c>
      <c r="X827" s="599">
        <v>22.881073885067675</v>
      </c>
      <c r="Y827" s="599">
        <v>21.64410916352341</v>
      </c>
      <c r="Z827" s="599">
        <v>11.698469048147327</v>
      </c>
      <c r="AA827" s="599">
        <v>5.6412247614821389</v>
      </c>
      <c r="AB827" s="599">
        <v>2.8566674062569337</v>
      </c>
      <c r="AC827" s="592"/>
      <c r="AD827" s="827"/>
      <c r="AE827" s="597" t="s">
        <v>38</v>
      </c>
      <c r="AF827" s="599">
        <v>0.77470154940309888</v>
      </c>
      <c r="AG827" s="599">
        <v>4.0640081280162565</v>
      </c>
      <c r="AH827" s="599">
        <v>11.468122936245873</v>
      </c>
      <c r="AI827" s="599">
        <v>23.342646685293371</v>
      </c>
      <c r="AJ827" s="599">
        <v>23.050546101092202</v>
      </c>
      <c r="AK827" s="599">
        <v>18.681737363474728</v>
      </c>
      <c r="AL827" s="599">
        <v>11.341122682245365</v>
      </c>
      <c r="AM827" s="599">
        <v>4.5720091440182884</v>
      </c>
      <c r="AN827" s="599">
        <v>1.9431038862077723</v>
      </c>
      <c r="AO827" s="599">
        <v>0.76200152400304799</v>
      </c>
      <c r="AP827" s="591"/>
      <c r="AQ827" s="827"/>
      <c r="AR827" s="597" t="s">
        <v>38</v>
      </c>
      <c r="AS827" s="599">
        <v>0.76867295141406822</v>
      </c>
      <c r="AT827" s="599">
        <v>3.3067440174039162</v>
      </c>
      <c r="AU827" s="599">
        <v>9.1080493110949963</v>
      </c>
      <c r="AV827" s="599">
        <v>19.782451051486586</v>
      </c>
      <c r="AW827" s="599">
        <v>21.6243654822335</v>
      </c>
      <c r="AX827" s="599">
        <v>20.739666424945614</v>
      </c>
      <c r="AY827" s="599">
        <v>14.807831762146485</v>
      </c>
      <c r="AZ827" s="599">
        <v>6.2944162436548226</v>
      </c>
      <c r="BA827" s="599">
        <v>2.4220449601160263</v>
      </c>
      <c r="BB827" s="599">
        <v>1.1457577955039884</v>
      </c>
      <c r="BC827" s="592"/>
      <c r="BD827" s="827"/>
      <c r="BE827" s="597" t="s">
        <v>38</v>
      </c>
      <c r="BF827" s="599">
        <v>0.24201609933182511</v>
      </c>
      <c r="BG827" s="599">
        <v>1.436312937338875</v>
      </c>
      <c r="BH827" s="599">
        <v>5.0349871100121009</v>
      </c>
      <c r="BI827" s="599">
        <v>13.952754248434788</v>
      </c>
      <c r="BJ827" s="599">
        <v>18.966696480244121</v>
      </c>
      <c r="BK827" s="599">
        <v>21.918240648182248</v>
      </c>
      <c r="BL827" s="599">
        <v>19.855842584311041</v>
      </c>
      <c r="BM827" s="599">
        <v>10.706581785657916</v>
      </c>
      <c r="BN827" s="599">
        <v>5.2770032093439259</v>
      </c>
      <c r="BO827" s="599">
        <v>2.6095648971431578</v>
      </c>
      <c r="BP827"/>
      <c r="BQ827" s="827"/>
      <c r="BR827" s="597" t="s">
        <v>38</v>
      </c>
      <c r="BS827" s="599">
        <v>0.89327691584391156</v>
      </c>
      <c r="BT827" s="599">
        <v>4.2783262811471561</v>
      </c>
      <c r="BU827" s="599">
        <v>11.001410437235542</v>
      </c>
      <c r="BV827" s="599">
        <v>21.438645980253877</v>
      </c>
      <c r="BW827" s="599">
        <v>19.558062999529856</v>
      </c>
      <c r="BX827" s="599">
        <v>19.370004701457454</v>
      </c>
      <c r="BY827" s="599">
        <v>12.411847672778562</v>
      </c>
      <c r="BZ827" s="599">
        <v>6.7230841560883885</v>
      </c>
      <c r="CA827" s="599">
        <v>3.2910202162670426</v>
      </c>
      <c r="CB827" s="599">
        <v>1.0343206393982134</v>
      </c>
      <c r="CC827" s="592"/>
      <c r="CD827" s="827"/>
      <c r="CE827" s="597" t="s">
        <v>38</v>
      </c>
      <c r="CF827" s="599">
        <v>0.33648790746582541</v>
      </c>
      <c r="CG827" s="599">
        <v>1.7245005257623556</v>
      </c>
      <c r="CH827" s="599">
        <v>5.6824395373291274</v>
      </c>
      <c r="CI827" s="599">
        <v>14.973711882229232</v>
      </c>
      <c r="CJ827" s="599">
        <v>19.684542586750791</v>
      </c>
      <c r="CK827" s="599">
        <v>21.804416403785488</v>
      </c>
      <c r="CL827" s="599">
        <v>19.057833859095688</v>
      </c>
      <c r="CM827" s="599">
        <v>9.7833859095688744</v>
      </c>
      <c r="CN827" s="599">
        <v>4.6267087276550996</v>
      </c>
      <c r="CO827" s="599">
        <v>2.3259726603575186</v>
      </c>
      <c r="CP827"/>
      <c r="CQ827" s="827"/>
      <c r="CR827" s="597" t="s">
        <v>38</v>
      </c>
      <c r="CS827" s="599">
        <v>0.34623858986465217</v>
      </c>
      <c r="CT827" s="599">
        <v>1.7311929493232607</v>
      </c>
      <c r="CU827" s="599">
        <v>5.6027699087189173</v>
      </c>
      <c r="CV827" s="599">
        <v>14.856783128737803</v>
      </c>
      <c r="CW827" s="599">
        <v>18.508026440037774</v>
      </c>
      <c r="CX827" s="599">
        <v>21.277935158954989</v>
      </c>
      <c r="CY827" s="599">
        <v>19.2949323260938</v>
      </c>
      <c r="CZ827" s="599">
        <v>10.764872521246458</v>
      </c>
      <c r="DA827" s="599">
        <v>5.0676739062008185</v>
      </c>
      <c r="DB827" s="599">
        <v>2.5495750708215295</v>
      </c>
      <c r="DC827" s="592"/>
      <c r="DD827" s="827"/>
      <c r="DE827" s="597" t="s">
        <v>38</v>
      </c>
      <c r="DF827" s="599">
        <v>0.38723872387238722</v>
      </c>
      <c r="DG827" s="599">
        <v>1.9625962596259625</v>
      </c>
      <c r="DH827" s="599">
        <v>6.1914191419141913</v>
      </c>
      <c r="DI827" s="599">
        <v>15.595159515951595</v>
      </c>
      <c r="DJ827" s="599">
        <v>19.837183718371836</v>
      </c>
      <c r="DK827" s="599">
        <v>21.650165016501649</v>
      </c>
      <c r="DL827" s="599">
        <v>18.402640264026402</v>
      </c>
      <c r="DM827" s="599">
        <v>9.3597359735973598</v>
      </c>
      <c r="DN827" s="599">
        <v>4.4400440044004403</v>
      </c>
      <c r="DO827" s="599">
        <v>2.1738173817381736</v>
      </c>
    </row>
    <row r="828" spans="1:119" ht="13.5" customHeight="1" x14ac:dyDescent="0.2">
      <c r="A828"/>
      <c r="B828" s="324"/>
      <c r="C828" s="592"/>
      <c r="D828" s="827"/>
      <c r="E828" s="601" t="s">
        <v>39</v>
      </c>
      <c r="F828" s="599">
        <v>0.17874875868917578</v>
      </c>
      <c r="G828" s="599">
        <v>0.89771598808341613</v>
      </c>
      <c r="H828" s="599">
        <v>3.5908639523336645</v>
      </c>
      <c r="I828" s="599">
        <v>10.434955312810327</v>
      </c>
      <c r="J828" s="599">
        <v>14.784508440913605</v>
      </c>
      <c r="K828" s="599">
        <v>20.611717974180735</v>
      </c>
      <c r="L828" s="599">
        <v>22.820258192651441</v>
      </c>
      <c r="M828" s="599">
        <v>14.033763654419065</v>
      </c>
      <c r="N828" s="599">
        <v>8.2661370407149946</v>
      </c>
      <c r="O828" s="599">
        <v>4.3813306852035749</v>
      </c>
      <c r="P828" s="592"/>
      <c r="Q828" s="827"/>
      <c r="R828" s="597" t="s">
        <v>39</v>
      </c>
      <c r="S828" s="599">
        <v>0.12219506776271941</v>
      </c>
      <c r="T828" s="599">
        <v>0.36658520328815819</v>
      </c>
      <c r="U828" s="599">
        <v>2.1273050433237057</v>
      </c>
      <c r="V828" s="599">
        <v>7.2650522106198627</v>
      </c>
      <c r="W828" s="599">
        <v>12.34170184403466</v>
      </c>
      <c r="X828" s="599">
        <v>20.289935569873361</v>
      </c>
      <c r="Y828" s="599">
        <v>25.549877804932237</v>
      </c>
      <c r="Z828" s="599">
        <v>16.474116862919352</v>
      </c>
      <c r="AA828" s="599">
        <v>10.003332592757165</v>
      </c>
      <c r="AB828" s="599">
        <v>5.4598978004887808</v>
      </c>
      <c r="AC828" s="592"/>
      <c r="AD828" s="827"/>
      <c r="AE828" s="597" t="s">
        <v>39</v>
      </c>
      <c r="AF828" s="599">
        <v>0.32073629898201089</v>
      </c>
      <c r="AG828" s="599">
        <v>2.2312090363965975</v>
      </c>
      <c r="AH828" s="599">
        <v>7.2653744247664198</v>
      </c>
      <c r="AI828" s="599">
        <v>18.39352949379445</v>
      </c>
      <c r="AJ828" s="599">
        <v>20.917584716218101</v>
      </c>
      <c r="AK828" s="599">
        <v>21.419606749407336</v>
      </c>
      <c r="AL828" s="599">
        <v>15.96708966671315</v>
      </c>
      <c r="AM828" s="599">
        <v>7.9068470227304424</v>
      </c>
      <c r="AN828" s="599">
        <v>3.9046158136940456</v>
      </c>
      <c r="AO828" s="599">
        <v>1.6734067772974481</v>
      </c>
      <c r="AP828" s="591"/>
      <c r="AQ828" s="827"/>
      <c r="AR828" s="597" t="s">
        <v>39</v>
      </c>
      <c r="AS828" s="599">
        <v>0.40330324563088149</v>
      </c>
      <c r="AT828" s="599">
        <v>1.9012867294027271</v>
      </c>
      <c r="AU828" s="599">
        <v>6.4528519300941038</v>
      </c>
      <c r="AV828" s="599">
        <v>15.133474169387362</v>
      </c>
      <c r="AW828" s="599">
        <v>18.647973881313618</v>
      </c>
      <c r="AX828" s="599">
        <v>20.530055694257729</v>
      </c>
      <c r="AY828" s="599">
        <v>19.262531207989245</v>
      </c>
      <c r="AZ828" s="599">
        <v>10.101786057230651</v>
      </c>
      <c r="BA828" s="599">
        <v>5.0700979450739387</v>
      </c>
      <c r="BB828" s="599">
        <v>2.4966391396197425</v>
      </c>
      <c r="BC828" s="592"/>
      <c r="BD828" s="827"/>
      <c r="BE828" s="597" t="s">
        <v>39</v>
      </c>
      <c r="BF828" s="599">
        <v>0.1201923076923077</v>
      </c>
      <c r="BG828" s="599">
        <v>0.63601762820512819</v>
      </c>
      <c r="BH828" s="599">
        <v>2.8445512820512819</v>
      </c>
      <c r="BI828" s="599">
        <v>9.2097355769230766</v>
      </c>
      <c r="BJ828" s="599">
        <v>13.777043269230768</v>
      </c>
      <c r="BK828" s="599">
        <v>20.633012820512818</v>
      </c>
      <c r="BL828" s="599">
        <v>23.747996794871796</v>
      </c>
      <c r="BM828" s="599">
        <v>15.059094551282051</v>
      </c>
      <c r="BN828" s="599">
        <v>9.0995592948717956</v>
      </c>
      <c r="BO828" s="599">
        <v>4.8727964743589745</v>
      </c>
      <c r="BP828"/>
      <c r="BQ828" s="827"/>
      <c r="BR828" s="597" t="s">
        <v>39</v>
      </c>
      <c r="BS828" s="599">
        <v>0.67249495628782785</v>
      </c>
      <c r="BT828" s="599">
        <v>2.2864828513786146</v>
      </c>
      <c r="BU828" s="599">
        <v>8.2716879623402821</v>
      </c>
      <c r="BV828" s="599">
        <v>15.534633490248822</v>
      </c>
      <c r="BW828" s="599">
        <v>17.484868863483523</v>
      </c>
      <c r="BX828" s="599">
        <v>19.905850706119704</v>
      </c>
      <c r="BY828" s="599">
        <v>16.20712844653665</v>
      </c>
      <c r="BZ828" s="599">
        <v>9.6839273705447209</v>
      </c>
      <c r="CA828" s="599">
        <v>6.3887020847343639</v>
      </c>
      <c r="CB828" s="599">
        <v>3.5642232683254873</v>
      </c>
      <c r="CC828" s="592"/>
      <c r="CD828" s="827"/>
      <c r="CE828" s="597" t="s">
        <v>39</v>
      </c>
      <c r="CF828" s="599">
        <v>0.14775413711583923</v>
      </c>
      <c r="CG828" s="599">
        <v>0.81053698074974678</v>
      </c>
      <c r="CH828" s="599">
        <v>3.297028031070584</v>
      </c>
      <c r="CI828" s="599">
        <v>10.114826072272882</v>
      </c>
      <c r="CJ828" s="599">
        <v>14.614994934143871</v>
      </c>
      <c r="CK828" s="599">
        <v>20.656028368794328</v>
      </c>
      <c r="CL828" s="599">
        <v>23.235393448159407</v>
      </c>
      <c r="CM828" s="599">
        <v>14.306822019587978</v>
      </c>
      <c r="CN828" s="599">
        <v>8.3839918946301921</v>
      </c>
      <c r="CO828" s="599">
        <v>4.4326241134751774</v>
      </c>
      <c r="CP828"/>
      <c r="CQ828" s="827"/>
      <c r="CR828" s="597" t="s">
        <v>39</v>
      </c>
      <c r="CS828" s="599">
        <v>0.10515247108307045</v>
      </c>
      <c r="CT828" s="599">
        <v>0.91132141605327721</v>
      </c>
      <c r="CU828" s="599">
        <v>3.0143708377146865</v>
      </c>
      <c r="CV828" s="599">
        <v>10.375043813529619</v>
      </c>
      <c r="CW828" s="599">
        <v>12.933753943217665</v>
      </c>
      <c r="CX828" s="599">
        <v>19.453207150368033</v>
      </c>
      <c r="CY828" s="599">
        <v>22.46757798808272</v>
      </c>
      <c r="CZ828" s="599">
        <v>14.546091833158078</v>
      </c>
      <c r="DA828" s="599">
        <v>10.164738871363477</v>
      </c>
      <c r="DB828" s="599">
        <v>6.028741675429373</v>
      </c>
      <c r="DC828" s="592"/>
      <c r="DD828" s="827"/>
      <c r="DE828" s="597" t="s">
        <v>39</v>
      </c>
      <c r="DF828" s="599">
        <v>0.18815518322730937</v>
      </c>
      <c r="DG828" s="599">
        <v>0.8959770629871876</v>
      </c>
      <c r="DH828" s="599">
        <v>3.6645461876175971</v>
      </c>
      <c r="DI828" s="599">
        <v>10.442612669115672</v>
      </c>
      <c r="DJ828" s="599">
        <v>15.021055460980199</v>
      </c>
      <c r="DK828" s="599">
        <v>20.759788549413134</v>
      </c>
      <c r="DL828" s="599">
        <v>22.865334647433023</v>
      </c>
      <c r="DM828" s="599">
        <v>13.968282411970254</v>
      </c>
      <c r="DN828" s="599">
        <v>8.0234745990502656</v>
      </c>
      <c r="DO828" s="599">
        <v>4.1707732282053582</v>
      </c>
    </row>
    <row r="829" spans="1:119" ht="13.5" customHeight="1" x14ac:dyDescent="0.2">
      <c r="A829"/>
      <c r="B829" s="324"/>
      <c r="C829" s="592"/>
      <c r="D829" s="827"/>
      <c r="E829" s="601" t="s">
        <v>40</v>
      </c>
      <c r="F829" s="599">
        <v>7.4801775295467013E-2</v>
      </c>
      <c r="G829" s="599">
        <v>0.5285992120879669</v>
      </c>
      <c r="H829" s="599">
        <v>1.7154540467760433</v>
      </c>
      <c r="I829" s="599">
        <v>5.9392609584600811</v>
      </c>
      <c r="J829" s="599">
        <v>9.7441779284895027</v>
      </c>
      <c r="K829" s="599">
        <v>16.261905949234528</v>
      </c>
      <c r="L829" s="599">
        <v>22.799581110058345</v>
      </c>
      <c r="M829" s="599">
        <v>19.239016605994117</v>
      </c>
      <c r="N829" s="599">
        <v>14.222310876178129</v>
      </c>
      <c r="O829" s="599">
        <v>9.4748915374258207</v>
      </c>
      <c r="P829" s="592"/>
      <c r="Q829" s="827"/>
      <c r="R829" s="597" t="s">
        <v>40</v>
      </c>
      <c r="S829" s="599">
        <v>7.5570211596592468E-2</v>
      </c>
      <c r="T829" s="599">
        <v>0.18549051937345426</v>
      </c>
      <c r="U829" s="599">
        <v>0.86562242374278642</v>
      </c>
      <c r="V829" s="599">
        <v>3.6342401758724927</v>
      </c>
      <c r="W829" s="599">
        <v>7.3577906018136847</v>
      </c>
      <c r="X829" s="599">
        <v>14.907941742236877</v>
      </c>
      <c r="Y829" s="599">
        <v>23.371805441055233</v>
      </c>
      <c r="Z829" s="599">
        <v>21.448200054960154</v>
      </c>
      <c r="AA829" s="599">
        <v>16.687276724374829</v>
      </c>
      <c r="AB829" s="599">
        <v>11.466062104973894</v>
      </c>
      <c r="AC829" s="592"/>
      <c r="AD829" s="827"/>
      <c r="AE829" s="597" t="s">
        <v>40</v>
      </c>
      <c r="AF829" s="599">
        <v>7.2766963798435516E-2</v>
      </c>
      <c r="AG829" s="599">
        <v>1.4371475350191014</v>
      </c>
      <c r="AH829" s="599">
        <v>3.965799527014735</v>
      </c>
      <c r="AI829" s="599">
        <v>12.042932508641076</v>
      </c>
      <c r="AJ829" s="599">
        <v>16.06330725850464</v>
      </c>
      <c r="AK829" s="599">
        <v>19.847189376023287</v>
      </c>
      <c r="AL829" s="599">
        <v>21.284336911042388</v>
      </c>
      <c r="AM829" s="599">
        <v>13.389121338912133</v>
      </c>
      <c r="AN829" s="599">
        <v>7.6951064216845557</v>
      </c>
      <c r="AO829" s="599">
        <v>4.2022921593596507</v>
      </c>
      <c r="AP829" s="591"/>
      <c r="AQ829" s="827"/>
      <c r="AR829" s="597" t="s">
        <v>40</v>
      </c>
      <c r="AS829" s="599">
        <v>0.20127474002012746</v>
      </c>
      <c r="AT829" s="599">
        <v>1.4089231801408924</v>
      </c>
      <c r="AU829" s="599">
        <v>3.2874874203287487</v>
      </c>
      <c r="AV829" s="599">
        <v>10.432740691043275</v>
      </c>
      <c r="AW829" s="599">
        <v>13.988594431398859</v>
      </c>
      <c r="AX829" s="599">
        <v>18.114726601811473</v>
      </c>
      <c r="AY829" s="599">
        <v>22.844682992284469</v>
      </c>
      <c r="AZ829" s="599">
        <v>14.022140221402212</v>
      </c>
      <c r="BA829" s="599">
        <v>9.8624622609862467</v>
      </c>
      <c r="BB829" s="599">
        <v>5.836967460583697</v>
      </c>
      <c r="BC829" s="592"/>
      <c r="BD829" s="827"/>
      <c r="BE829" s="597" t="s">
        <v>40</v>
      </c>
      <c r="BF829" s="599">
        <v>5.2717900656044987E-2</v>
      </c>
      <c r="BG829" s="599">
        <v>0.37488284910965325</v>
      </c>
      <c r="BH829" s="599">
        <v>1.4409559512652297</v>
      </c>
      <c r="BI829" s="599">
        <v>5.1546391752577314</v>
      </c>
      <c r="BJ829" s="599">
        <v>9.0030459231490152</v>
      </c>
      <c r="BK829" s="599">
        <v>15.938378631677599</v>
      </c>
      <c r="BL829" s="599">
        <v>22.791705716963449</v>
      </c>
      <c r="BM829" s="599">
        <v>20.149953139643863</v>
      </c>
      <c r="BN829" s="599">
        <v>14.983598875351452</v>
      </c>
      <c r="BO829" s="599">
        <v>10.110121836925961</v>
      </c>
      <c r="BP829"/>
      <c r="BQ829" s="827"/>
      <c r="BR829" s="597" t="s">
        <v>40</v>
      </c>
      <c r="BS829" s="599">
        <v>0.41152263374485598</v>
      </c>
      <c r="BT829" s="599">
        <v>1.2345679012345678</v>
      </c>
      <c r="BU829" s="599">
        <v>3.017832647462277</v>
      </c>
      <c r="BV829" s="599">
        <v>11.659807956104252</v>
      </c>
      <c r="BW829" s="599">
        <v>14.403292181069959</v>
      </c>
      <c r="BX829" s="599">
        <v>18.244170096021946</v>
      </c>
      <c r="BY829" s="599">
        <v>20.987654320987652</v>
      </c>
      <c r="BZ829" s="599">
        <v>13.031550068587105</v>
      </c>
      <c r="CA829" s="599">
        <v>10.150891632373114</v>
      </c>
      <c r="CB829" s="599">
        <v>6.8587105624142666</v>
      </c>
      <c r="CC829" s="592"/>
      <c r="CD829" s="827"/>
      <c r="CE829" s="597" t="s">
        <v>40</v>
      </c>
      <c r="CF829" s="599">
        <v>6.2098944317946596E-2</v>
      </c>
      <c r="CG829" s="599">
        <v>0.50196646657006827</v>
      </c>
      <c r="CH829" s="599">
        <v>1.666321672531567</v>
      </c>
      <c r="CI829" s="599">
        <v>5.7234527013040779</v>
      </c>
      <c r="CJ829" s="599">
        <v>9.5684123369902707</v>
      </c>
      <c r="CK829" s="599">
        <v>16.187124818878079</v>
      </c>
      <c r="CL829" s="599">
        <v>22.867936245083833</v>
      </c>
      <c r="CM829" s="599">
        <v>19.473193955702754</v>
      </c>
      <c r="CN829" s="599">
        <v>14.375905609604636</v>
      </c>
      <c r="CO829" s="599">
        <v>9.5735872490167662</v>
      </c>
      <c r="CP829"/>
      <c r="CQ829" s="827"/>
      <c r="CR829" s="597" t="s">
        <v>40</v>
      </c>
      <c r="CS829" s="599">
        <v>8.8888888888888892E-2</v>
      </c>
      <c r="CT829" s="599">
        <v>0.35555555555555557</v>
      </c>
      <c r="CU829" s="599">
        <v>1.8222222222222224</v>
      </c>
      <c r="CV829" s="599">
        <v>6.4888888888888889</v>
      </c>
      <c r="CW829" s="599">
        <v>9.1999999999999993</v>
      </c>
      <c r="CX829" s="599">
        <v>15.822222222222221</v>
      </c>
      <c r="CY829" s="599">
        <v>22.444444444444443</v>
      </c>
      <c r="CZ829" s="599">
        <v>17.422222222222221</v>
      </c>
      <c r="DA829" s="599">
        <v>16.488888888888891</v>
      </c>
      <c r="DB829" s="599">
        <v>9.8666666666666671</v>
      </c>
      <c r="DC829" s="592"/>
      <c r="DD829" s="827"/>
      <c r="DE829" s="597" t="s">
        <v>40</v>
      </c>
      <c r="DF829" s="599">
        <v>7.3021400887490873E-2</v>
      </c>
      <c r="DG829" s="599">
        <v>0.5504690220749312</v>
      </c>
      <c r="DH829" s="599">
        <v>1.7019603437622872</v>
      </c>
      <c r="DI829" s="599">
        <v>5.8697972251867663</v>
      </c>
      <c r="DJ829" s="599">
        <v>9.8129528731112732</v>
      </c>
      <c r="DK829" s="599">
        <v>16.317474582935461</v>
      </c>
      <c r="DL829" s="599">
        <v>22.844464416109645</v>
      </c>
      <c r="DM829" s="599">
        <v>19.468628882772563</v>
      </c>
      <c r="DN829" s="599">
        <v>13.935853507835757</v>
      </c>
      <c r="DO829" s="599">
        <v>9.4253777453238214</v>
      </c>
    </row>
    <row r="830" spans="1:119" ht="13.5" customHeight="1" x14ac:dyDescent="0.2">
      <c r="A830"/>
      <c r="B830" s="324"/>
      <c r="C830" s="592"/>
      <c r="D830" s="828"/>
      <c r="E830" s="601" t="s">
        <v>41</v>
      </c>
      <c r="F830" s="599">
        <v>4.2052144659377629E-2</v>
      </c>
      <c r="G830" s="599">
        <v>8.4104289318755257E-2</v>
      </c>
      <c r="H830" s="599">
        <v>0.73591253153910852</v>
      </c>
      <c r="I830" s="599">
        <v>2.5231286795626575</v>
      </c>
      <c r="J830" s="599">
        <v>5.1934398654331373</v>
      </c>
      <c r="K830" s="599">
        <v>10.912531539108494</v>
      </c>
      <c r="L830" s="599">
        <v>18.629100084104287</v>
      </c>
      <c r="M830" s="599">
        <v>21.572750210260725</v>
      </c>
      <c r="N830" s="599">
        <v>21.761984861227923</v>
      </c>
      <c r="O830" s="599">
        <v>18.544995794785535</v>
      </c>
      <c r="P830" s="592"/>
      <c r="Q830" s="828"/>
      <c r="R830" s="597" t="s">
        <v>41</v>
      </c>
      <c r="S830" s="599">
        <v>5.6513139304888389E-2</v>
      </c>
      <c r="T830" s="599">
        <v>8.4769708957332573E-2</v>
      </c>
      <c r="U830" s="599">
        <v>0.31082226617688613</v>
      </c>
      <c r="V830" s="599">
        <v>1.4975981915795422</v>
      </c>
      <c r="W830" s="599">
        <v>3.7581237637750777</v>
      </c>
      <c r="X830" s="599">
        <v>9.0138457191296979</v>
      </c>
      <c r="Y830" s="599">
        <v>18.253743995478949</v>
      </c>
      <c r="Z830" s="599">
        <v>22.633512291607801</v>
      </c>
      <c r="AA830" s="599">
        <v>24.215880192144674</v>
      </c>
      <c r="AB830" s="599">
        <v>20.175190731845156</v>
      </c>
      <c r="AC830" s="592"/>
      <c r="AD830" s="828"/>
      <c r="AE830" s="597" t="s">
        <v>41</v>
      </c>
      <c r="AF830" s="599">
        <v>0</v>
      </c>
      <c r="AG830" s="599">
        <v>8.2169268693508629E-2</v>
      </c>
      <c r="AH830" s="599">
        <v>1.9720624486442069</v>
      </c>
      <c r="AI830" s="599">
        <v>5.5053410024650775</v>
      </c>
      <c r="AJ830" s="599">
        <v>9.3672966310599826</v>
      </c>
      <c r="AK830" s="599">
        <v>16.433853738701725</v>
      </c>
      <c r="AL830" s="599">
        <v>19.72062448644207</v>
      </c>
      <c r="AM830" s="599">
        <v>18.488085456039443</v>
      </c>
      <c r="AN830" s="599">
        <v>14.626129827444537</v>
      </c>
      <c r="AO830" s="599">
        <v>13.804437140509448</v>
      </c>
      <c r="AP830" s="591"/>
      <c r="AQ830" s="828"/>
      <c r="AR830" s="597" t="s">
        <v>41</v>
      </c>
      <c r="AS830" s="599">
        <v>0</v>
      </c>
      <c r="AT830" s="599">
        <v>0.25</v>
      </c>
      <c r="AU830" s="599">
        <v>2.25</v>
      </c>
      <c r="AV830" s="599">
        <v>6.5</v>
      </c>
      <c r="AW830" s="599">
        <v>8.75</v>
      </c>
      <c r="AX830" s="599">
        <v>13</v>
      </c>
      <c r="AY830" s="599">
        <v>19.25</v>
      </c>
      <c r="AZ830" s="599">
        <v>21</v>
      </c>
      <c r="BA830" s="599">
        <v>14.000000000000002</v>
      </c>
      <c r="BB830" s="599">
        <v>15</v>
      </c>
      <c r="BC830" s="592"/>
      <c r="BD830" s="828"/>
      <c r="BE830" s="597" t="s">
        <v>41</v>
      </c>
      <c r="BF830" s="599">
        <v>4.5913682277318638E-2</v>
      </c>
      <c r="BG830" s="599">
        <v>6.8870523415977963E-2</v>
      </c>
      <c r="BH830" s="599">
        <v>0.59687786960514233</v>
      </c>
      <c r="BI830" s="599">
        <v>2.1579430670339761</v>
      </c>
      <c r="BJ830" s="599">
        <v>4.8668503213957752</v>
      </c>
      <c r="BK830" s="599">
        <v>10.720844811753903</v>
      </c>
      <c r="BL830" s="599">
        <v>18.572084481175391</v>
      </c>
      <c r="BM830" s="599">
        <v>21.625344352617081</v>
      </c>
      <c r="BN830" s="599">
        <v>22.474747474747474</v>
      </c>
      <c r="BO830" s="599">
        <v>18.87052341597796</v>
      </c>
      <c r="BP830"/>
      <c r="BQ830" s="828"/>
      <c r="BR830" s="597" t="s">
        <v>41</v>
      </c>
      <c r="BS830" s="599">
        <v>0.6578947368421052</v>
      </c>
      <c r="BT830" s="599">
        <v>0</v>
      </c>
      <c r="BU830" s="599">
        <v>2.6315789473684208</v>
      </c>
      <c r="BV830" s="599">
        <v>6.5789473684210522</v>
      </c>
      <c r="BW830" s="599">
        <v>7.8947368421052628</v>
      </c>
      <c r="BX830" s="599">
        <v>9.8684210526315788</v>
      </c>
      <c r="BY830" s="599">
        <v>20.394736842105264</v>
      </c>
      <c r="BZ830" s="599">
        <v>19.078947368421055</v>
      </c>
      <c r="CA830" s="599">
        <v>16.447368421052634</v>
      </c>
      <c r="CB830" s="599">
        <v>16.447368421052634</v>
      </c>
      <c r="CC830" s="592"/>
      <c r="CD830" s="828"/>
      <c r="CE830" s="597" t="s">
        <v>41</v>
      </c>
      <c r="CF830" s="599">
        <v>2.1720243266724587E-2</v>
      </c>
      <c r="CG830" s="599">
        <v>8.6880973066898348E-2</v>
      </c>
      <c r="CH830" s="599">
        <v>0.67332754126846217</v>
      </c>
      <c r="CI830" s="599">
        <v>2.3892267593397043</v>
      </c>
      <c r="CJ830" s="599">
        <v>5.1042571676802782</v>
      </c>
      <c r="CK830" s="599">
        <v>10.947002606429193</v>
      </c>
      <c r="CL830" s="599">
        <v>18.570807993049524</v>
      </c>
      <c r="CM830" s="599">
        <v>21.655082536924414</v>
      </c>
      <c r="CN830" s="599">
        <v>21.937445699391834</v>
      </c>
      <c r="CO830" s="599">
        <v>18.614248479582969</v>
      </c>
      <c r="CP830"/>
      <c r="CQ830" s="828"/>
      <c r="CR830" s="597" t="s">
        <v>41</v>
      </c>
      <c r="CS830" s="599">
        <v>0</v>
      </c>
      <c r="CT830" s="599">
        <v>0</v>
      </c>
      <c r="CU830" s="599">
        <v>0.60120240480961928</v>
      </c>
      <c r="CV830" s="599">
        <v>1.402805611222445</v>
      </c>
      <c r="CW830" s="599">
        <v>4.2084168336673349</v>
      </c>
      <c r="CX830" s="599">
        <v>9.2184368737474944</v>
      </c>
      <c r="CY830" s="599">
        <v>19.639278557114228</v>
      </c>
      <c r="CZ830" s="599">
        <v>22.044088176352705</v>
      </c>
      <c r="DA830" s="599">
        <v>20.641282565130261</v>
      </c>
      <c r="DB830" s="599">
        <v>22.244488977955911</v>
      </c>
      <c r="DC830" s="592"/>
      <c r="DD830" s="828"/>
      <c r="DE830" s="597" t="s">
        <v>41</v>
      </c>
      <c r="DF830" s="599">
        <v>4.6981442330279538E-2</v>
      </c>
      <c r="DG830" s="599">
        <v>9.3962884660559076E-2</v>
      </c>
      <c r="DH830" s="599">
        <v>0.75170307728447261</v>
      </c>
      <c r="DI830" s="599">
        <v>2.6544514916607942</v>
      </c>
      <c r="DJ830" s="599">
        <v>5.3089029833215884</v>
      </c>
      <c r="DK830" s="599">
        <v>11.111111111111111</v>
      </c>
      <c r="DL830" s="599">
        <v>18.510688278130139</v>
      </c>
      <c r="DM830" s="599">
        <v>21.517500587268028</v>
      </c>
      <c r="DN830" s="599">
        <v>21.893352125910265</v>
      </c>
      <c r="DO830" s="599">
        <v>18.111346018322763</v>
      </c>
    </row>
    <row r="831" spans="1:119" ht="13.5" customHeight="1" x14ac:dyDescent="0.2">
      <c r="A831"/>
      <c r="B831" s="324"/>
      <c r="C831" s="592"/>
      <c r="D831" s="592"/>
      <c r="E831" s="592"/>
      <c r="F831" s="592"/>
      <c r="G831" s="592"/>
      <c r="H831" s="592"/>
      <c r="I831" s="592"/>
      <c r="J831" s="592"/>
      <c r="K831" s="592"/>
      <c r="L831" s="592"/>
      <c r="M831" s="592"/>
      <c r="N831" s="592"/>
      <c r="O831" s="592"/>
      <c r="P831" s="592"/>
      <c r="Q831" s="592"/>
      <c r="R831" s="592"/>
      <c r="S831" s="592"/>
      <c r="T831" s="592"/>
      <c r="U831" s="592"/>
      <c r="V831" s="592"/>
      <c r="W831" s="592"/>
      <c r="X831" s="592"/>
      <c r="Y831" s="592"/>
      <c r="Z831" s="592"/>
      <c r="AA831" s="592"/>
      <c r="AB831" s="592"/>
      <c r="AC831" s="592"/>
      <c r="AD831" s="592"/>
      <c r="AE831" s="592"/>
      <c r="AF831" s="592"/>
      <c r="AG831" s="592"/>
      <c r="AH831" s="592"/>
      <c r="AI831" s="592"/>
      <c r="AJ831" s="592"/>
      <c r="AK831" s="592"/>
      <c r="AL831" s="592"/>
      <c r="AM831" s="592"/>
      <c r="AN831" s="592"/>
      <c r="AO831" s="592"/>
      <c r="AP831"/>
      <c r="AQ831" s="592"/>
      <c r="AR831" s="592"/>
      <c r="AS831" s="592"/>
      <c r="AT831" s="592"/>
      <c r="AU831" s="592"/>
      <c r="AV831" s="592"/>
      <c r="AW831" s="592"/>
      <c r="AX831" s="592"/>
      <c r="AY831" s="592"/>
      <c r="AZ831" s="592"/>
      <c r="BA831" s="592"/>
      <c r="BB831" s="592"/>
      <c r="BC831" s="592"/>
      <c r="BD831" s="592"/>
      <c r="BE831" s="592"/>
      <c r="BF831" s="592"/>
      <c r="BG831" s="592"/>
      <c r="BH831" s="592"/>
      <c r="BI831" s="592"/>
      <c r="BJ831" s="592"/>
      <c r="BK831" s="592"/>
      <c r="BL831" s="592"/>
      <c r="BM831" s="592"/>
      <c r="BN831" s="592"/>
      <c r="BO831" s="592"/>
      <c r="BP831"/>
      <c r="BQ831" s="592"/>
      <c r="BR831" s="592"/>
      <c r="BS831" s="592"/>
      <c r="BT831" s="592"/>
      <c r="BU831" s="592"/>
      <c r="BV831" s="592"/>
      <c r="BW831" s="592"/>
      <c r="BX831" s="592"/>
      <c r="BY831" s="592"/>
      <c r="BZ831" s="592"/>
      <c r="CA831" s="592"/>
      <c r="CB831" s="592"/>
      <c r="CC831" s="592"/>
      <c r="CD831" s="592"/>
      <c r="CE831" s="592"/>
      <c r="CF831" s="592"/>
      <c r="CG831" s="592"/>
      <c r="CH831" s="592"/>
      <c r="CI831" s="592"/>
      <c r="CJ831" s="592"/>
      <c r="CK831" s="592"/>
      <c r="CL831" s="592"/>
      <c r="CM831" s="592"/>
      <c r="CN831" s="592"/>
      <c r="CO831" s="592"/>
      <c r="CP831"/>
      <c r="CQ831" s="592"/>
      <c r="CR831" s="592"/>
      <c r="CS831" s="592"/>
      <c r="CT831" s="592"/>
      <c r="CU831" s="592"/>
      <c r="CV831" s="592"/>
      <c r="CW831" s="592"/>
      <c r="CX831" s="592"/>
      <c r="CY831" s="592"/>
      <c r="CZ831" s="592"/>
      <c r="DA831" s="592"/>
      <c r="DB831" s="592"/>
      <c r="DC831" s="592"/>
      <c r="DD831" s="592"/>
      <c r="DE831" s="592"/>
      <c r="DF831" s="592"/>
      <c r="DG831" s="592"/>
      <c r="DH831" s="592"/>
      <c r="DI831" s="592"/>
      <c r="DJ831" s="592"/>
      <c r="DK831" s="592"/>
      <c r="DL831" s="592"/>
      <c r="DM831" s="592"/>
      <c r="DN831" s="592"/>
      <c r="DO831" s="592"/>
    </row>
    <row r="832" spans="1:119" ht="13.5" customHeight="1" x14ac:dyDescent="0.2">
      <c r="A832"/>
      <c r="B832" s="324"/>
      <c r="C832" s="592"/>
      <c r="D832" s="592"/>
      <c r="E832" s="592"/>
      <c r="F832" s="592"/>
      <c r="G832" s="592"/>
      <c r="H832" s="592"/>
      <c r="I832" s="592"/>
      <c r="J832" s="592"/>
      <c r="K832" s="592"/>
      <c r="L832" s="592"/>
      <c r="M832" s="592"/>
      <c r="N832" s="592"/>
      <c r="O832" s="592"/>
      <c r="P832" s="592"/>
      <c r="Q832" s="592"/>
      <c r="R832" s="592"/>
      <c r="S832" s="592"/>
      <c r="T832" s="592"/>
      <c r="U832" s="592"/>
      <c r="V832" s="592"/>
      <c r="W832" s="592"/>
      <c r="X832" s="592"/>
      <c r="Y832" s="592"/>
      <c r="Z832" s="592"/>
      <c r="AA832" s="592"/>
      <c r="AB832" s="592"/>
      <c r="AC832" s="592"/>
      <c r="AD832" s="592"/>
      <c r="AE832" s="592"/>
      <c r="AF832" s="592"/>
      <c r="AG832" s="592"/>
      <c r="AH832" s="592"/>
      <c r="AI832" s="592"/>
      <c r="AJ832" s="592"/>
      <c r="AK832" s="592"/>
      <c r="AL832" s="592"/>
      <c r="AM832" s="592"/>
      <c r="AN832" s="592"/>
      <c r="AO832" s="592"/>
      <c r="AP832"/>
      <c r="AQ832" s="592"/>
      <c r="AR832" s="592"/>
      <c r="AS832" s="592"/>
      <c r="AT832" s="592"/>
      <c r="AU832" s="592"/>
      <c r="AV832" s="592"/>
      <c r="AW832" s="592"/>
      <c r="AX832" s="592"/>
      <c r="AY832" s="592"/>
      <c r="AZ832" s="592"/>
      <c r="BA832" s="592"/>
      <c r="BB832" s="592"/>
      <c r="BC832" s="592"/>
      <c r="BD832" s="592"/>
      <c r="BE832" s="592"/>
      <c r="BF832" s="592"/>
      <c r="BG832" s="592"/>
      <c r="BH832" s="592"/>
      <c r="BI832" s="592"/>
      <c r="BJ832" s="592"/>
      <c r="BK832" s="592"/>
      <c r="BL832" s="592"/>
      <c r="BM832" s="592"/>
      <c r="BN832" s="592"/>
      <c r="BO832" s="592"/>
      <c r="BP832"/>
      <c r="BQ832" s="592"/>
      <c r="BR832" s="592"/>
      <c r="BS832" s="592"/>
      <c r="BT832" s="592"/>
      <c r="BU832" s="592"/>
      <c r="BV832" s="592"/>
      <c r="BW832" s="592"/>
      <c r="BX832" s="592"/>
      <c r="BY832" s="592"/>
      <c r="BZ832" s="592"/>
      <c r="CA832" s="592"/>
      <c r="CB832" s="592"/>
      <c r="CC832" s="592"/>
      <c r="CD832" s="592"/>
      <c r="CE832" s="592"/>
      <c r="CF832" s="592"/>
      <c r="CG832" s="592"/>
      <c r="CH832" s="592"/>
      <c r="CI832" s="592"/>
      <c r="CJ832" s="592"/>
      <c r="CK832" s="592"/>
      <c r="CL832" s="592"/>
      <c r="CM832" s="592"/>
      <c r="CN832" s="592"/>
      <c r="CO832" s="592"/>
      <c r="CP832"/>
      <c r="CQ832" s="592"/>
      <c r="CR832" s="592"/>
      <c r="CS832" s="592"/>
      <c r="CT832" s="592"/>
      <c r="CU832" s="592"/>
      <c r="CV832" s="592"/>
      <c r="CW832" s="592"/>
      <c r="CX832" s="592"/>
      <c r="CY832" s="592"/>
      <c r="CZ832" s="592"/>
      <c r="DA832" s="592"/>
      <c r="DB832" s="592"/>
      <c r="DC832" s="592"/>
      <c r="DD832" s="592"/>
      <c r="DE832" s="592"/>
      <c r="DF832" s="592"/>
      <c r="DG832" s="592"/>
      <c r="DH832" s="592"/>
      <c r="DI832" s="592"/>
      <c r="DJ832" s="592"/>
      <c r="DK832" s="592"/>
      <c r="DL832" s="592"/>
      <c r="DM832" s="592"/>
      <c r="DN832" s="592"/>
      <c r="DO832" s="592"/>
    </row>
    <row r="833" spans="1:119" ht="13.5" customHeight="1" x14ac:dyDescent="0.3">
      <c r="A833"/>
      <c r="B833" s="324"/>
      <c r="C833" s="592"/>
      <c r="D833" s="829" t="s">
        <v>245</v>
      </c>
      <c r="E833" s="829"/>
      <c r="F833" s="595"/>
      <c r="G833" s="595"/>
      <c r="H833" s="595"/>
      <c r="I833" s="595"/>
      <c r="J833" s="595"/>
      <c r="K833" s="595"/>
      <c r="L833" s="595"/>
      <c r="M833" s="595"/>
      <c r="N833" s="595"/>
      <c r="O833" s="595"/>
      <c r="P833" s="592"/>
      <c r="Q833" s="829" t="s">
        <v>245</v>
      </c>
      <c r="R833" s="829"/>
      <c r="S833" s="595"/>
      <c r="T833" s="595"/>
      <c r="U833" s="595"/>
      <c r="V833" s="595"/>
      <c r="W833" s="595"/>
      <c r="X833" s="595"/>
      <c r="Y833" s="595"/>
      <c r="Z833" s="595"/>
      <c r="AA833" s="595"/>
      <c r="AB833" s="595"/>
      <c r="AC833" s="592"/>
      <c r="AD833" s="829" t="s">
        <v>245</v>
      </c>
      <c r="AE833" s="829"/>
      <c r="AF833" s="595"/>
      <c r="AG833" s="595"/>
      <c r="AH833" s="595"/>
      <c r="AI833" s="595"/>
      <c r="AJ833" s="595"/>
      <c r="AK833" s="595"/>
      <c r="AL833" s="595"/>
      <c r="AM833" s="595"/>
      <c r="AN833" s="595"/>
      <c r="AO833" s="595"/>
      <c r="AP833" s="591"/>
      <c r="AQ833" s="829" t="s">
        <v>245</v>
      </c>
      <c r="AR833" s="829"/>
      <c r="AS833" s="595"/>
      <c r="AT833" s="595"/>
      <c r="AU833" s="595"/>
      <c r="AV833" s="595"/>
      <c r="AW833" s="595"/>
      <c r="AX833" s="595"/>
      <c r="AY833" s="595"/>
      <c r="AZ833" s="595"/>
      <c r="BA833" s="595"/>
      <c r="BB833" s="595"/>
      <c r="BC833" s="592"/>
      <c r="BD833" s="829" t="s">
        <v>245</v>
      </c>
      <c r="BE833" s="829"/>
      <c r="BF833" s="595"/>
      <c r="BG833" s="595"/>
      <c r="BH833" s="595"/>
      <c r="BI833" s="595"/>
      <c r="BJ833" s="595"/>
      <c r="BK833" s="595"/>
      <c r="BL833" s="595"/>
      <c r="BM833" s="595"/>
      <c r="BN833" s="595"/>
      <c r="BO833" s="595"/>
      <c r="BP833"/>
      <c r="BQ833" s="829" t="s">
        <v>245</v>
      </c>
      <c r="BR833" s="829"/>
      <c r="BS833" s="595"/>
      <c r="BT833" s="595"/>
      <c r="BU833" s="595"/>
      <c r="BV833" s="595"/>
      <c r="BW833" s="595"/>
      <c r="BX833" s="595"/>
      <c r="BY833" s="595"/>
      <c r="BZ833" s="595"/>
      <c r="CA833" s="595"/>
      <c r="CB833" s="595"/>
      <c r="CC833" s="592"/>
      <c r="CD833" s="829" t="s">
        <v>245</v>
      </c>
      <c r="CE833" s="829"/>
      <c r="CF833" s="595"/>
      <c r="CG833" s="595"/>
      <c r="CH833" s="595"/>
      <c r="CI833" s="595"/>
      <c r="CJ833" s="595"/>
      <c r="CK833" s="595"/>
      <c r="CL833" s="595"/>
      <c r="CM833" s="595"/>
      <c r="CN833" s="595"/>
      <c r="CO833" s="595"/>
      <c r="CP833"/>
      <c r="CQ833" s="829" t="s">
        <v>245</v>
      </c>
      <c r="CR833" s="829"/>
      <c r="CS833" s="595"/>
      <c r="CT833" s="595"/>
      <c r="CU833" s="595"/>
      <c r="CV833" s="595"/>
      <c r="CW833" s="595"/>
      <c r="CX833" s="595"/>
      <c r="CY833" s="595"/>
      <c r="CZ833" s="595"/>
      <c r="DA833" s="595"/>
      <c r="DB833" s="595"/>
      <c r="DC833" s="592"/>
      <c r="DD833" s="829" t="s">
        <v>245</v>
      </c>
      <c r="DE833" s="829"/>
      <c r="DF833" s="595"/>
      <c r="DG833" s="595"/>
      <c r="DH833" s="595"/>
      <c r="DI833" s="595"/>
      <c r="DJ833" s="595"/>
      <c r="DK833" s="595"/>
      <c r="DL833" s="595"/>
      <c r="DM833" s="595"/>
      <c r="DN833" s="595"/>
      <c r="DO833" s="595"/>
    </row>
    <row r="834" spans="1:119" ht="13.5" customHeight="1" x14ac:dyDescent="0.2">
      <c r="A834"/>
      <c r="B834" s="324"/>
      <c r="C834" s="592"/>
      <c r="D834" s="829"/>
      <c r="E834" s="829"/>
      <c r="F834" s="831" t="s">
        <v>171</v>
      </c>
      <c r="G834" s="831"/>
      <c r="H834" s="831"/>
      <c r="I834" s="831"/>
      <c r="J834" s="831"/>
      <c r="K834" s="831"/>
      <c r="L834" s="831"/>
      <c r="M834" s="831"/>
      <c r="N834" s="831"/>
      <c r="O834" s="831"/>
      <c r="P834" s="592"/>
      <c r="Q834" s="829"/>
      <c r="R834" s="829"/>
      <c r="S834" s="831" t="s">
        <v>171</v>
      </c>
      <c r="T834" s="831"/>
      <c r="U834" s="831"/>
      <c r="V834" s="831"/>
      <c r="W834" s="831"/>
      <c r="X834" s="831"/>
      <c r="Y834" s="831"/>
      <c r="Z834" s="831"/>
      <c r="AA834" s="831"/>
      <c r="AB834" s="831"/>
      <c r="AC834" s="592"/>
      <c r="AD834" s="829"/>
      <c r="AE834" s="829"/>
      <c r="AF834" s="831" t="s">
        <v>171</v>
      </c>
      <c r="AG834" s="831"/>
      <c r="AH834" s="831"/>
      <c r="AI834" s="831"/>
      <c r="AJ834" s="831"/>
      <c r="AK834" s="831"/>
      <c r="AL834" s="831"/>
      <c r="AM834" s="831"/>
      <c r="AN834" s="831"/>
      <c r="AO834" s="831"/>
      <c r="AP834" s="591"/>
      <c r="AQ834" s="829"/>
      <c r="AR834" s="829"/>
      <c r="AS834" s="831" t="s">
        <v>171</v>
      </c>
      <c r="AT834" s="831"/>
      <c r="AU834" s="831"/>
      <c r="AV834" s="831"/>
      <c r="AW834" s="831"/>
      <c r="AX834" s="831"/>
      <c r="AY834" s="831"/>
      <c r="AZ834" s="831"/>
      <c r="BA834" s="831"/>
      <c r="BB834" s="831"/>
      <c r="BC834" s="592"/>
      <c r="BD834" s="829"/>
      <c r="BE834" s="829"/>
      <c r="BF834" s="831" t="s">
        <v>171</v>
      </c>
      <c r="BG834" s="831"/>
      <c r="BH834" s="831"/>
      <c r="BI834" s="831"/>
      <c r="BJ834" s="831"/>
      <c r="BK834" s="831"/>
      <c r="BL834" s="831"/>
      <c r="BM834" s="831"/>
      <c r="BN834" s="831"/>
      <c r="BO834" s="831"/>
      <c r="BP834"/>
      <c r="BQ834" s="829"/>
      <c r="BR834" s="829"/>
      <c r="BS834" s="831" t="s">
        <v>171</v>
      </c>
      <c r="BT834" s="831"/>
      <c r="BU834" s="831"/>
      <c r="BV834" s="831"/>
      <c r="BW834" s="831"/>
      <c r="BX834" s="831"/>
      <c r="BY834" s="831"/>
      <c r="BZ834" s="831"/>
      <c r="CA834" s="831"/>
      <c r="CB834" s="831"/>
      <c r="CC834" s="592"/>
      <c r="CD834" s="829"/>
      <c r="CE834" s="829"/>
      <c r="CF834" s="831" t="s">
        <v>171</v>
      </c>
      <c r="CG834" s="831"/>
      <c r="CH834" s="831"/>
      <c r="CI834" s="831"/>
      <c r="CJ834" s="831"/>
      <c r="CK834" s="831"/>
      <c r="CL834" s="831"/>
      <c r="CM834" s="831"/>
      <c r="CN834" s="831"/>
      <c r="CO834" s="831"/>
      <c r="CP834"/>
      <c r="CQ834" s="829"/>
      <c r="CR834" s="829"/>
      <c r="CS834" s="831" t="s">
        <v>171</v>
      </c>
      <c r="CT834" s="831"/>
      <c r="CU834" s="831"/>
      <c r="CV834" s="831"/>
      <c r="CW834" s="831"/>
      <c r="CX834" s="831"/>
      <c r="CY834" s="831"/>
      <c r="CZ834" s="831"/>
      <c r="DA834" s="831"/>
      <c r="DB834" s="831"/>
      <c r="DC834" s="592"/>
      <c r="DD834" s="829"/>
      <c r="DE834" s="829"/>
      <c r="DF834" s="831" t="s">
        <v>171</v>
      </c>
      <c r="DG834" s="831"/>
      <c r="DH834" s="831"/>
      <c r="DI834" s="831"/>
      <c r="DJ834" s="831"/>
      <c r="DK834" s="831"/>
      <c r="DL834" s="831"/>
      <c r="DM834" s="831"/>
      <c r="DN834" s="831"/>
      <c r="DO834" s="831"/>
    </row>
    <row r="835" spans="1:119" ht="13.5" customHeight="1" x14ac:dyDescent="0.2">
      <c r="A835"/>
      <c r="B835" s="324"/>
      <c r="C835" s="592"/>
      <c r="D835" s="830"/>
      <c r="E835" s="830"/>
      <c r="F835" s="596" t="s">
        <v>16</v>
      </c>
      <c r="G835" s="596">
        <v>1</v>
      </c>
      <c r="H835" s="596">
        <v>2</v>
      </c>
      <c r="I835" s="596">
        <v>3</v>
      </c>
      <c r="J835" s="596">
        <v>4</v>
      </c>
      <c r="K835" s="596">
        <v>5</v>
      </c>
      <c r="L835" s="596">
        <v>6</v>
      </c>
      <c r="M835" s="596">
        <v>7</v>
      </c>
      <c r="N835" s="596">
        <v>8</v>
      </c>
      <c r="O835" s="596">
        <v>9</v>
      </c>
      <c r="P835" s="592"/>
      <c r="Q835" s="830"/>
      <c r="R835" s="830"/>
      <c r="S835" s="596" t="s">
        <v>16</v>
      </c>
      <c r="T835" s="596">
        <v>1</v>
      </c>
      <c r="U835" s="596">
        <v>2</v>
      </c>
      <c r="V835" s="596">
        <v>3</v>
      </c>
      <c r="W835" s="596">
        <v>4</v>
      </c>
      <c r="X835" s="596">
        <v>5</v>
      </c>
      <c r="Y835" s="596">
        <v>6</v>
      </c>
      <c r="Z835" s="596">
        <v>7</v>
      </c>
      <c r="AA835" s="596">
        <v>8</v>
      </c>
      <c r="AB835" s="596">
        <v>9</v>
      </c>
      <c r="AC835" s="592"/>
      <c r="AD835" s="830"/>
      <c r="AE835" s="830"/>
      <c r="AF835" s="596" t="s">
        <v>16</v>
      </c>
      <c r="AG835" s="596">
        <v>1</v>
      </c>
      <c r="AH835" s="596">
        <v>2</v>
      </c>
      <c r="AI835" s="596">
        <v>3</v>
      </c>
      <c r="AJ835" s="596">
        <v>4</v>
      </c>
      <c r="AK835" s="596">
        <v>5</v>
      </c>
      <c r="AL835" s="596">
        <v>6</v>
      </c>
      <c r="AM835" s="596">
        <v>7</v>
      </c>
      <c r="AN835" s="596">
        <v>8</v>
      </c>
      <c r="AO835" s="596">
        <v>9</v>
      </c>
      <c r="AP835" s="591"/>
      <c r="AQ835" s="830"/>
      <c r="AR835" s="830"/>
      <c r="AS835" s="596" t="s">
        <v>16</v>
      </c>
      <c r="AT835" s="596">
        <v>1</v>
      </c>
      <c r="AU835" s="596">
        <v>2</v>
      </c>
      <c r="AV835" s="596">
        <v>3</v>
      </c>
      <c r="AW835" s="596">
        <v>4</v>
      </c>
      <c r="AX835" s="596">
        <v>5</v>
      </c>
      <c r="AY835" s="596">
        <v>6</v>
      </c>
      <c r="AZ835" s="596">
        <v>7</v>
      </c>
      <c r="BA835" s="596">
        <v>8</v>
      </c>
      <c r="BB835" s="596">
        <v>9</v>
      </c>
      <c r="BC835" s="592"/>
      <c r="BD835" s="830"/>
      <c r="BE835" s="830"/>
      <c r="BF835" s="596" t="s">
        <v>16</v>
      </c>
      <c r="BG835" s="596">
        <v>1</v>
      </c>
      <c r="BH835" s="596">
        <v>2</v>
      </c>
      <c r="BI835" s="596">
        <v>3</v>
      </c>
      <c r="BJ835" s="596">
        <v>4</v>
      </c>
      <c r="BK835" s="596">
        <v>5</v>
      </c>
      <c r="BL835" s="596">
        <v>6</v>
      </c>
      <c r="BM835" s="596">
        <v>7</v>
      </c>
      <c r="BN835" s="596">
        <v>8</v>
      </c>
      <c r="BO835" s="596">
        <v>9</v>
      </c>
      <c r="BP835"/>
      <c r="BQ835" s="830"/>
      <c r="BR835" s="830"/>
      <c r="BS835" s="596" t="s">
        <v>16</v>
      </c>
      <c r="BT835" s="596">
        <v>1</v>
      </c>
      <c r="BU835" s="596">
        <v>2</v>
      </c>
      <c r="BV835" s="596">
        <v>3</v>
      </c>
      <c r="BW835" s="596">
        <v>4</v>
      </c>
      <c r="BX835" s="596">
        <v>5</v>
      </c>
      <c r="BY835" s="596">
        <v>6</v>
      </c>
      <c r="BZ835" s="596">
        <v>7</v>
      </c>
      <c r="CA835" s="596">
        <v>8</v>
      </c>
      <c r="CB835" s="596">
        <v>9</v>
      </c>
      <c r="CC835" s="592"/>
      <c r="CD835" s="830"/>
      <c r="CE835" s="830"/>
      <c r="CF835" s="596" t="s">
        <v>16</v>
      </c>
      <c r="CG835" s="596">
        <v>1</v>
      </c>
      <c r="CH835" s="596">
        <v>2</v>
      </c>
      <c r="CI835" s="596">
        <v>3</v>
      </c>
      <c r="CJ835" s="596">
        <v>4</v>
      </c>
      <c r="CK835" s="596">
        <v>5</v>
      </c>
      <c r="CL835" s="596">
        <v>6</v>
      </c>
      <c r="CM835" s="596">
        <v>7</v>
      </c>
      <c r="CN835" s="596">
        <v>8</v>
      </c>
      <c r="CO835" s="596">
        <v>9</v>
      </c>
      <c r="CP835"/>
      <c r="CQ835" s="830"/>
      <c r="CR835" s="830"/>
      <c r="CS835" s="596" t="s">
        <v>16</v>
      </c>
      <c r="CT835" s="596">
        <v>1</v>
      </c>
      <c r="CU835" s="596">
        <v>2</v>
      </c>
      <c r="CV835" s="596">
        <v>3</v>
      </c>
      <c r="CW835" s="596">
        <v>4</v>
      </c>
      <c r="CX835" s="596">
        <v>5</v>
      </c>
      <c r="CY835" s="596">
        <v>6</v>
      </c>
      <c r="CZ835" s="596">
        <v>7</v>
      </c>
      <c r="DA835" s="596">
        <v>8</v>
      </c>
      <c r="DB835" s="596">
        <v>9</v>
      </c>
      <c r="DC835" s="592"/>
      <c r="DD835" s="830"/>
      <c r="DE835" s="830"/>
      <c r="DF835" s="596" t="s">
        <v>16</v>
      </c>
      <c r="DG835" s="596">
        <v>1</v>
      </c>
      <c r="DH835" s="596">
        <v>2</v>
      </c>
      <c r="DI835" s="596">
        <v>3</v>
      </c>
      <c r="DJ835" s="596">
        <v>4</v>
      </c>
      <c r="DK835" s="596">
        <v>5</v>
      </c>
      <c r="DL835" s="596">
        <v>6</v>
      </c>
      <c r="DM835" s="596">
        <v>7</v>
      </c>
      <c r="DN835" s="596">
        <v>8</v>
      </c>
      <c r="DO835" s="596">
        <v>9</v>
      </c>
    </row>
    <row r="836" spans="1:119" ht="13.5" customHeight="1" x14ac:dyDescent="0.2">
      <c r="A836"/>
      <c r="B836" s="838" t="s">
        <v>164</v>
      </c>
      <c r="C836" s="592"/>
      <c r="D836" s="826" t="s">
        <v>173</v>
      </c>
      <c r="E836" s="597" t="s">
        <v>92</v>
      </c>
      <c r="F836" s="599">
        <v>0</v>
      </c>
      <c r="G836" s="599">
        <v>0</v>
      </c>
      <c r="H836" s="599">
        <v>0</v>
      </c>
      <c r="I836" s="599">
        <v>0</v>
      </c>
      <c r="J836" s="599">
        <v>0</v>
      </c>
      <c r="K836" s="599">
        <v>0</v>
      </c>
      <c r="L836" s="599">
        <v>0</v>
      </c>
      <c r="M836" s="599">
        <v>0</v>
      </c>
      <c r="N836" s="599">
        <v>0</v>
      </c>
      <c r="O836" s="599">
        <v>0</v>
      </c>
      <c r="P836" s="592"/>
      <c r="Q836" s="826" t="s">
        <v>173</v>
      </c>
      <c r="R836" s="597" t="s">
        <v>92</v>
      </c>
      <c r="S836" s="599">
        <v>0</v>
      </c>
      <c r="T836" s="599">
        <v>0</v>
      </c>
      <c r="U836" s="599">
        <v>0</v>
      </c>
      <c r="V836" s="599">
        <v>0</v>
      </c>
      <c r="W836" s="599">
        <v>0</v>
      </c>
      <c r="X836" s="599">
        <v>0</v>
      </c>
      <c r="Y836" s="599">
        <v>0</v>
      </c>
      <c r="Z836" s="599">
        <v>0</v>
      </c>
      <c r="AA836" s="599">
        <v>0</v>
      </c>
      <c r="AB836" s="599">
        <v>0</v>
      </c>
      <c r="AC836" s="592"/>
      <c r="AD836" s="826" t="s">
        <v>173</v>
      </c>
      <c r="AE836" s="597" t="s">
        <v>92</v>
      </c>
      <c r="AF836" s="599">
        <v>0</v>
      </c>
      <c r="AG836" s="599">
        <v>0</v>
      </c>
      <c r="AH836" s="599">
        <v>0</v>
      </c>
      <c r="AI836" s="599">
        <v>0</v>
      </c>
      <c r="AJ836" s="599">
        <v>0</v>
      </c>
      <c r="AK836" s="599">
        <v>0</v>
      </c>
      <c r="AL836" s="599">
        <v>0</v>
      </c>
      <c r="AM836" s="599">
        <v>0</v>
      </c>
      <c r="AN836" s="599">
        <v>0</v>
      </c>
      <c r="AO836" s="599">
        <v>0</v>
      </c>
      <c r="AP836" s="591"/>
      <c r="AQ836" s="826" t="s">
        <v>173</v>
      </c>
      <c r="AR836" s="597" t="s">
        <v>92</v>
      </c>
      <c r="AS836" s="599">
        <v>0</v>
      </c>
      <c r="AT836" s="599">
        <v>0</v>
      </c>
      <c r="AU836" s="599">
        <v>0</v>
      </c>
      <c r="AV836" s="599">
        <v>0</v>
      </c>
      <c r="AW836" s="599">
        <v>0</v>
      </c>
      <c r="AX836" s="599">
        <v>0</v>
      </c>
      <c r="AY836" s="599">
        <v>0</v>
      </c>
      <c r="AZ836" s="599">
        <v>0</v>
      </c>
      <c r="BA836" s="599">
        <v>0</v>
      </c>
      <c r="BB836" s="599">
        <v>0</v>
      </c>
      <c r="BC836" s="592"/>
      <c r="BD836" s="826" t="s">
        <v>173</v>
      </c>
      <c r="BE836" s="597" t="s">
        <v>92</v>
      </c>
      <c r="BF836" s="599">
        <v>0</v>
      </c>
      <c r="BG836" s="599">
        <v>0</v>
      </c>
      <c r="BH836" s="599">
        <v>0</v>
      </c>
      <c r="BI836" s="599">
        <v>0</v>
      </c>
      <c r="BJ836" s="599">
        <v>0</v>
      </c>
      <c r="BK836" s="599">
        <v>0</v>
      </c>
      <c r="BL836" s="599">
        <v>0</v>
      </c>
      <c r="BM836" s="599">
        <v>0</v>
      </c>
      <c r="BN836" s="599">
        <v>0</v>
      </c>
      <c r="BO836" s="599">
        <v>0</v>
      </c>
      <c r="BP836"/>
      <c r="BQ836" s="826" t="s">
        <v>173</v>
      </c>
      <c r="BR836" s="597" t="s">
        <v>92</v>
      </c>
      <c r="BS836" s="599">
        <v>0</v>
      </c>
      <c r="BT836" s="599">
        <v>0</v>
      </c>
      <c r="BU836" s="599">
        <v>0</v>
      </c>
      <c r="BV836" s="599">
        <v>0</v>
      </c>
      <c r="BW836" s="599">
        <v>0</v>
      </c>
      <c r="BX836" s="599">
        <v>0</v>
      </c>
      <c r="BY836" s="599">
        <v>0</v>
      </c>
      <c r="BZ836" s="599">
        <v>0</v>
      </c>
      <c r="CA836" s="599">
        <v>0</v>
      </c>
      <c r="CB836" s="599">
        <v>0</v>
      </c>
      <c r="CC836" s="592"/>
      <c r="CD836" s="826" t="s">
        <v>173</v>
      </c>
      <c r="CE836" s="597" t="s">
        <v>92</v>
      </c>
      <c r="CF836" s="599">
        <v>0</v>
      </c>
      <c r="CG836" s="599">
        <v>0</v>
      </c>
      <c r="CH836" s="599">
        <v>0</v>
      </c>
      <c r="CI836" s="599">
        <v>0</v>
      </c>
      <c r="CJ836" s="599">
        <v>0</v>
      </c>
      <c r="CK836" s="599">
        <v>0</v>
      </c>
      <c r="CL836" s="599">
        <v>0</v>
      </c>
      <c r="CM836" s="599">
        <v>0</v>
      </c>
      <c r="CN836" s="599">
        <v>0</v>
      </c>
      <c r="CO836" s="599">
        <v>0</v>
      </c>
      <c r="CP836"/>
      <c r="CQ836" s="826" t="s">
        <v>173</v>
      </c>
      <c r="CR836" s="597" t="s">
        <v>92</v>
      </c>
      <c r="CS836" s="599">
        <v>0</v>
      </c>
      <c r="CT836" s="599">
        <v>0</v>
      </c>
      <c r="CU836" s="599">
        <v>0</v>
      </c>
      <c r="CV836" s="599">
        <v>0</v>
      </c>
      <c r="CW836" s="599">
        <v>0</v>
      </c>
      <c r="CX836" s="599">
        <v>0</v>
      </c>
      <c r="CY836" s="599">
        <v>0</v>
      </c>
      <c r="CZ836" s="599">
        <v>0</v>
      </c>
      <c r="DA836" s="599">
        <v>0</v>
      </c>
      <c r="DB836" s="599">
        <v>0</v>
      </c>
      <c r="DC836" s="592"/>
      <c r="DD836" s="826" t="s">
        <v>173</v>
      </c>
      <c r="DE836" s="597" t="s">
        <v>92</v>
      </c>
      <c r="DF836" s="599">
        <v>0</v>
      </c>
      <c r="DG836" s="599">
        <v>0</v>
      </c>
      <c r="DH836" s="599">
        <v>0</v>
      </c>
      <c r="DI836" s="599">
        <v>0</v>
      </c>
      <c r="DJ836" s="599">
        <v>0</v>
      </c>
      <c r="DK836" s="599">
        <v>0</v>
      </c>
      <c r="DL836" s="599">
        <v>0</v>
      </c>
      <c r="DM836" s="599">
        <v>0</v>
      </c>
      <c r="DN836" s="599">
        <v>0</v>
      </c>
      <c r="DO836" s="599">
        <v>0</v>
      </c>
    </row>
    <row r="837" spans="1:119" ht="13.5" customHeight="1" x14ac:dyDescent="0.2">
      <c r="A837"/>
      <c r="B837" s="838"/>
      <c r="C837" s="592"/>
      <c r="D837" s="827"/>
      <c r="E837" s="597">
        <v>1</v>
      </c>
      <c r="F837" s="599">
        <v>0</v>
      </c>
      <c r="G837" s="599">
        <v>2</v>
      </c>
      <c r="H837" s="599">
        <v>0</v>
      </c>
      <c r="I837" s="599">
        <v>4</v>
      </c>
      <c r="J837" s="599">
        <v>0</v>
      </c>
      <c r="K837" s="599">
        <v>1</v>
      </c>
      <c r="L837" s="599">
        <v>0</v>
      </c>
      <c r="M837" s="599">
        <v>0</v>
      </c>
      <c r="N837" s="599">
        <v>0</v>
      </c>
      <c r="O837" s="599">
        <v>0</v>
      </c>
      <c r="P837" s="592"/>
      <c r="Q837" s="827"/>
      <c r="R837" s="597">
        <v>1</v>
      </c>
      <c r="S837" s="599">
        <v>0</v>
      </c>
      <c r="T837" s="599">
        <v>1</v>
      </c>
      <c r="U837" s="599">
        <v>0</v>
      </c>
      <c r="V837" s="599">
        <v>2</v>
      </c>
      <c r="W837" s="599">
        <v>0</v>
      </c>
      <c r="X837" s="599">
        <v>1</v>
      </c>
      <c r="Y837" s="599">
        <v>0</v>
      </c>
      <c r="Z837" s="599">
        <v>0</v>
      </c>
      <c r="AA837" s="599">
        <v>0</v>
      </c>
      <c r="AB837" s="599">
        <v>0</v>
      </c>
      <c r="AC837" s="592"/>
      <c r="AD837" s="827"/>
      <c r="AE837" s="597">
        <v>1</v>
      </c>
      <c r="AF837" s="599">
        <v>0</v>
      </c>
      <c r="AG837" s="599">
        <v>1</v>
      </c>
      <c r="AH837" s="599">
        <v>0</v>
      </c>
      <c r="AI837" s="599">
        <v>2</v>
      </c>
      <c r="AJ837" s="599">
        <v>0</v>
      </c>
      <c r="AK837" s="599">
        <v>0</v>
      </c>
      <c r="AL837" s="599">
        <v>0</v>
      </c>
      <c r="AM837" s="599">
        <v>0</v>
      </c>
      <c r="AN837" s="599">
        <v>0</v>
      </c>
      <c r="AO837" s="599">
        <v>0</v>
      </c>
      <c r="AP837" s="591"/>
      <c r="AQ837" s="827"/>
      <c r="AR837" s="597">
        <v>1</v>
      </c>
      <c r="AS837" s="599">
        <v>0</v>
      </c>
      <c r="AT837" s="599">
        <v>1</v>
      </c>
      <c r="AU837" s="599">
        <v>0</v>
      </c>
      <c r="AV837" s="599">
        <v>2</v>
      </c>
      <c r="AW837" s="599">
        <v>0</v>
      </c>
      <c r="AX837" s="599">
        <v>0</v>
      </c>
      <c r="AY837" s="599">
        <v>0</v>
      </c>
      <c r="AZ837" s="599">
        <v>0</v>
      </c>
      <c r="BA837" s="599">
        <v>0</v>
      </c>
      <c r="BB837" s="599">
        <v>0</v>
      </c>
      <c r="BC837" s="592"/>
      <c r="BD837" s="827"/>
      <c r="BE837" s="597">
        <v>1</v>
      </c>
      <c r="BF837" s="599">
        <v>0</v>
      </c>
      <c r="BG837" s="599">
        <v>1</v>
      </c>
      <c r="BH837" s="599">
        <v>0</v>
      </c>
      <c r="BI837" s="599">
        <v>2</v>
      </c>
      <c r="BJ837" s="599">
        <v>0</v>
      </c>
      <c r="BK837" s="599">
        <v>1</v>
      </c>
      <c r="BL837" s="599">
        <v>0</v>
      </c>
      <c r="BM837" s="599">
        <v>0</v>
      </c>
      <c r="BN837" s="599">
        <v>0</v>
      </c>
      <c r="BO837" s="599">
        <v>0</v>
      </c>
      <c r="BP837"/>
      <c r="BQ837" s="827"/>
      <c r="BR837" s="597">
        <v>1</v>
      </c>
      <c r="BS837" s="599">
        <v>0</v>
      </c>
      <c r="BT837" s="599">
        <v>2</v>
      </c>
      <c r="BU837" s="599">
        <v>0</v>
      </c>
      <c r="BV837" s="599">
        <v>1</v>
      </c>
      <c r="BW837" s="599">
        <v>0</v>
      </c>
      <c r="BX837" s="599">
        <v>0</v>
      </c>
      <c r="BY837" s="599">
        <v>0</v>
      </c>
      <c r="BZ837" s="599">
        <v>0</v>
      </c>
      <c r="CA837" s="599">
        <v>0</v>
      </c>
      <c r="CB837" s="599">
        <v>0</v>
      </c>
      <c r="CC837" s="592"/>
      <c r="CD837" s="827"/>
      <c r="CE837" s="597">
        <v>1</v>
      </c>
      <c r="CF837" s="599">
        <v>0</v>
      </c>
      <c r="CG837" s="599">
        <v>0</v>
      </c>
      <c r="CH837" s="599">
        <v>0</v>
      </c>
      <c r="CI837" s="599">
        <v>3</v>
      </c>
      <c r="CJ837" s="599">
        <v>0</v>
      </c>
      <c r="CK837" s="599">
        <v>1</v>
      </c>
      <c r="CL837" s="599">
        <v>0</v>
      </c>
      <c r="CM837" s="599">
        <v>0</v>
      </c>
      <c r="CN837" s="599">
        <v>0</v>
      </c>
      <c r="CO837" s="599">
        <v>0</v>
      </c>
      <c r="CP837"/>
      <c r="CQ837" s="827"/>
      <c r="CR837" s="597">
        <v>1</v>
      </c>
      <c r="CS837" s="599">
        <v>0</v>
      </c>
      <c r="CT837" s="599">
        <v>0</v>
      </c>
      <c r="CU837" s="599">
        <v>0</v>
      </c>
      <c r="CV837" s="599">
        <v>2</v>
      </c>
      <c r="CW837" s="599">
        <v>0</v>
      </c>
      <c r="CX837" s="599">
        <v>1</v>
      </c>
      <c r="CY837" s="599">
        <v>0</v>
      </c>
      <c r="CZ837" s="599">
        <v>0</v>
      </c>
      <c r="DA837" s="599">
        <v>0</v>
      </c>
      <c r="DB837" s="599">
        <v>0</v>
      </c>
      <c r="DC837" s="592"/>
      <c r="DD837" s="827"/>
      <c r="DE837" s="597">
        <v>1</v>
      </c>
      <c r="DF837" s="599">
        <v>0</v>
      </c>
      <c r="DG837" s="599">
        <v>2</v>
      </c>
      <c r="DH837" s="599">
        <v>0</v>
      </c>
      <c r="DI837" s="599">
        <v>2</v>
      </c>
      <c r="DJ837" s="599">
        <v>0</v>
      </c>
      <c r="DK837" s="599">
        <v>0</v>
      </c>
      <c r="DL837" s="599">
        <v>0</v>
      </c>
      <c r="DM837" s="599">
        <v>0</v>
      </c>
      <c r="DN837" s="599">
        <v>0</v>
      </c>
      <c r="DO837" s="599">
        <v>0</v>
      </c>
    </row>
    <row r="838" spans="1:119" ht="13.5" customHeight="1" x14ac:dyDescent="0.2">
      <c r="A838"/>
      <c r="B838" s="838"/>
      <c r="C838" s="592"/>
      <c r="D838" s="827"/>
      <c r="E838" s="597" t="s">
        <v>45</v>
      </c>
      <c r="F838" s="599">
        <v>25</v>
      </c>
      <c r="G838" s="599">
        <v>86</v>
      </c>
      <c r="H838" s="599">
        <v>106</v>
      </c>
      <c r="I838" s="599">
        <v>77</v>
      </c>
      <c r="J838" s="599">
        <v>27</v>
      </c>
      <c r="K838" s="599">
        <v>21</v>
      </c>
      <c r="L838" s="599">
        <v>5</v>
      </c>
      <c r="M838" s="599">
        <v>2</v>
      </c>
      <c r="N838" s="599">
        <v>0</v>
      </c>
      <c r="O838" s="599">
        <v>0</v>
      </c>
      <c r="P838" s="592"/>
      <c r="Q838" s="827"/>
      <c r="R838" s="597" t="s">
        <v>45</v>
      </c>
      <c r="S838" s="599">
        <v>5</v>
      </c>
      <c r="T838" s="599">
        <v>40</v>
      </c>
      <c r="U838" s="599">
        <v>58</v>
      </c>
      <c r="V838" s="599">
        <v>39</v>
      </c>
      <c r="W838" s="599">
        <v>9</v>
      </c>
      <c r="X838" s="599">
        <v>10</v>
      </c>
      <c r="Y838" s="599">
        <v>4</v>
      </c>
      <c r="Z838" s="599">
        <v>2</v>
      </c>
      <c r="AA838" s="599">
        <v>0</v>
      </c>
      <c r="AB838" s="599">
        <v>0</v>
      </c>
      <c r="AC838" s="592"/>
      <c r="AD838" s="827"/>
      <c r="AE838" s="597" t="s">
        <v>45</v>
      </c>
      <c r="AF838" s="599">
        <v>20</v>
      </c>
      <c r="AG838" s="599">
        <v>46</v>
      </c>
      <c r="AH838" s="599">
        <v>48</v>
      </c>
      <c r="AI838" s="599">
        <v>38</v>
      </c>
      <c r="AJ838" s="599">
        <v>18</v>
      </c>
      <c r="AK838" s="599">
        <v>11</v>
      </c>
      <c r="AL838" s="599">
        <v>1</v>
      </c>
      <c r="AM838" s="599">
        <v>0</v>
      </c>
      <c r="AN838" s="599">
        <v>0</v>
      </c>
      <c r="AO838" s="599">
        <v>0</v>
      </c>
      <c r="AP838" s="591"/>
      <c r="AQ838" s="827"/>
      <c r="AR838" s="597" t="s">
        <v>45</v>
      </c>
      <c r="AS838" s="599">
        <v>14</v>
      </c>
      <c r="AT838" s="599">
        <v>48</v>
      </c>
      <c r="AU838" s="599">
        <v>50</v>
      </c>
      <c r="AV838" s="599">
        <v>41</v>
      </c>
      <c r="AW838" s="599">
        <v>13</v>
      </c>
      <c r="AX838" s="599">
        <v>9</v>
      </c>
      <c r="AY838" s="599">
        <v>3</v>
      </c>
      <c r="AZ838" s="599">
        <v>1</v>
      </c>
      <c r="BA838" s="599">
        <v>0</v>
      </c>
      <c r="BB838" s="599">
        <v>0</v>
      </c>
      <c r="BC838" s="592"/>
      <c r="BD838" s="827"/>
      <c r="BE838" s="597" t="s">
        <v>45</v>
      </c>
      <c r="BF838" s="599">
        <v>11</v>
      </c>
      <c r="BG838" s="599">
        <v>38</v>
      </c>
      <c r="BH838" s="599">
        <v>56</v>
      </c>
      <c r="BI838" s="599">
        <v>36</v>
      </c>
      <c r="BJ838" s="599">
        <v>14</v>
      </c>
      <c r="BK838" s="599">
        <v>12</v>
      </c>
      <c r="BL838" s="599">
        <v>2</v>
      </c>
      <c r="BM838" s="599">
        <v>1</v>
      </c>
      <c r="BN838" s="599">
        <v>0</v>
      </c>
      <c r="BO838" s="599">
        <v>0</v>
      </c>
      <c r="BP838"/>
      <c r="BQ838" s="827"/>
      <c r="BR838" s="597" t="s">
        <v>45</v>
      </c>
      <c r="BS838" s="599">
        <v>15</v>
      </c>
      <c r="BT838" s="599">
        <v>58</v>
      </c>
      <c r="BU838" s="599">
        <v>74</v>
      </c>
      <c r="BV838" s="599">
        <v>39</v>
      </c>
      <c r="BW838" s="599">
        <v>12</v>
      </c>
      <c r="BX838" s="599">
        <v>10</v>
      </c>
      <c r="BY838" s="599">
        <v>2</v>
      </c>
      <c r="BZ838" s="599">
        <v>0</v>
      </c>
      <c r="CA838" s="599">
        <v>0</v>
      </c>
      <c r="CB838" s="599">
        <v>0</v>
      </c>
      <c r="CC838" s="592"/>
      <c r="CD838" s="827"/>
      <c r="CE838" s="597" t="s">
        <v>45</v>
      </c>
      <c r="CF838" s="599">
        <v>10</v>
      </c>
      <c r="CG838" s="599">
        <v>28</v>
      </c>
      <c r="CH838" s="599">
        <v>32</v>
      </c>
      <c r="CI838" s="599">
        <v>38</v>
      </c>
      <c r="CJ838" s="599">
        <v>15</v>
      </c>
      <c r="CK838" s="599">
        <v>11</v>
      </c>
      <c r="CL838" s="599">
        <v>3</v>
      </c>
      <c r="CM838" s="599">
        <v>2</v>
      </c>
      <c r="CN838" s="599">
        <v>0</v>
      </c>
      <c r="CO838" s="599">
        <v>0</v>
      </c>
      <c r="CP838"/>
      <c r="CQ838" s="827"/>
      <c r="CR838" s="597" t="s">
        <v>45</v>
      </c>
      <c r="CS838" s="599">
        <v>7</v>
      </c>
      <c r="CT838" s="599">
        <v>31</v>
      </c>
      <c r="CU838" s="599">
        <v>32</v>
      </c>
      <c r="CV838" s="599">
        <v>40</v>
      </c>
      <c r="CW838" s="599">
        <v>14</v>
      </c>
      <c r="CX838" s="599">
        <v>16</v>
      </c>
      <c r="CY838" s="599">
        <v>3</v>
      </c>
      <c r="CZ838" s="599">
        <v>2</v>
      </c>
      <c r="DA838" s="599">
        <v>0</v>
      </c>
      <c r="DB838" s="599">
        <v>0</v>
      </c>
      <c r="DC838" s="592"/>
      <c r="DD838" s="827"/>
      <c r="DE838" s="597" t="s">
        <v>45</v>
      </c>
      <c r="DF838" s="599">
        <v>18</v>
      </c>
      <c r="DG838" s="599">
        <v>55</v>
      </c>
      <c r="DH838" s="599">
        <v>74</v>
      </c>
      <c r="DI838" s="599">
        <v>37</v>
      </c>
      <c r="DJ838" s="599">
        <v>13</v>
      </c>
      <c r="DK838" s="599">
        <v>5</v>
      </c>
      <c r="DL838" s="599">
        <v>2</v>
      </c>
      <c r="DM838" s="599">
        <v>0</v>
      </c>
      <c r="DN838" s="599">
        <v>0</v>
      </c>
      <c r="DO838" s="599">
        <v>0</v>
      </c>
    </row>
    <row r="839" spans="1:119" ht="13.5" customHeight="1" x14ac:dyDescent="0.2">
      <c r="A839"/>
      <c r="B839" s="838"/>
      <c r="C839" s="592"/>
      <c r="D839" s="827"/>
      <c r="E839" s="597" t="s">
        <v>33</v>
      </c>
      <c r="F839" s="599">
        <v>26</v>
      </c>
      <c r="G839" s="599">
        <v>53</v>
      </c>
      <c r="H839" s="599">
        <v>57</v>
      </c>
      <c r="I839" s="599">
        <v>54</v>
      </c>
      <c r="J839" s="599">
        <v>29</v>
      </c>
      <c r="K839" s="599">
        <v>12</v>
      </c>
      <c r="L839" s="599">
        <v>7</v>
      </c>
      <c r="M839" s="599">
        <v>3</v>
      </c>
      <c r="N839" s="599">
        <v>0</v>
      </c>
      <c r="O839" s="599">
        <v>0</v>
      </c>
      <c r="P839" s="592"/>
      <c r="Q839" s="827"/>
      <c r="R839" s="597" t="s">
        <v>33</v>
      </c>
      <c r="S839" s="599">
        <v>8</v>
      </c>
      <c r="T839" s="599">
        <v>20</v>
      </c>
      <c r="U839" s="599">
        <v>32</v>
      </c>
      <c r="V839" s="599">
        <v>33</v>
      </c>
      <c r="W839" s="599">
        <v>14</v>
      </c>
      <c r="X839" s="599">
        <v>8</v>
      </c>
      <c r="Y839" s="599">
        <v>5</v>
      </c>
      <c r="Z839" s="599">
        <v>1</v>
      </c>
      <c r="AA839" s="599">
        <v>0</v>
      </c>
      <c r="AB839" s="599">
        <v>0</v>
      </c>
      <c r="AC839" s="592"/>
      <c r="AD839" s="827"/>
      <c r="AE839" s="597" t="s">
        <v>33</v>
      </c>
      <c r="AF839" s="599">
        <v>18</v>
      </c>
      <c r="AG839" s="599">
        <v>33</v>
      </c>
      <c r="AH839" s="599">
        <v>25</v>
      </c>
      <c r="AI839" s="599">
        <v>21</v>
      </c>
      <c r="AJ839" s="599">
        <v>15</v>
      </c>
      <c r="AK839" s="599">
        <v>4</v>
      </c>
      <c r="AL839" s="599">
        <v>2</v>
      </c>
      <c r="AM839" s="599">
        <v>2</v>
      </c>
      <c r="AN839" s="599">
        <v>0</v>
      </c>
      <c r="AO839" s="599">
        <v>0</v>
      </c>
      <c r="AP839" s="591"/>
      <c r="AQ839" s="827"/>
      <c r="AR839" s="597" t="s">
        <v>33</v>
      </c>
      <c r="AS839" s="599">
        <v>14</v>
      </c>
      <c r="AT839" s="599">
        <v>27</v>
      </c>
      <c r="AU839" s="599">
        <v>24</v>
      </c>
      <c r="AV839" s="599">
        <v>19</v>
      </c>
      <c r="AW839" s="599">
        <v>13</v>
      </c>
      <c r="AX839" s="599">
        <v>3</v>
      </c>
      <c r="AY839" s="599">
        <v>1</v>
      </c>
      <c r="AZ839" s="599">
        <v>0</v>
      </c>
      <c r="BA839" s="599">
        <v>0</v>
      </c>
      <c r="BB839" s="599">
        <v>0</v>
      </c>
      <c r="BC839" s="592"/>
      <c r="BD839" s="827"/>
      <c r="BE839" s="597" t="s">
        <v>33</v>
      </c>
      <c r="BF839" s="599">
        <v>12</v>
      </c>
      <c r="BG839" s="599">
        <v>26</v>
      </c>
      <c r="BH839" s="599">
        <v>33</v>
      </c>
      <c r="BI839" s="599">
        <v>35</v>
      </c>
      <c r="BJ839" s="599">
        <v>16</v>
      </c>
      <c r="BK839" s="599">
        <v>9</v>
      </c>
      <c r="BL839" s="599">
        <v>6</v>
      </c>
      <c r="BM839" s="599">
        <v>3</v>
      </c>
      <c r="BN839" s="599">
        <v>0</v>
      </c>
      <c r="BO839" s="599">
        <v>0</v>
      </c>
      <c r="BP839"/>
      <c r="BQ839" s="827"/>
      <c r="BR839" s="597" t="s">
        <v>33</v>
      </c>
      <c r="BS839" s="599">
        <v>14</v>
      </c>
      <c r="BT839" s="599">
        <v>34</v>
      </c>
      <c r="BU839" s="599">
        <v>32</v>
      </c>
      <c r="BV839" s="599">
        <v>24</v>
      </c>
      <c r="BW839" s="599">
        <v>15</v>
      </c>
      <c r="BX839" s="599">
        <v>5</v>
      </c>
      <c r="BY839" s="599">
        <v>5</v>
      </c>
      <c r="BZ839" s="599">
        <v>1</v>
      </c>
      <c r="CA839" s="599">
        <v>0</v>
      </c>
      <c r="CB839" s="599">
        <v>0</v>
      </c>
      <c r="CC839" s="592"/>
      <c r="CD839" s="827"/>
      <c r="CE839" s="597" t="s">
        <v>33</v>
      </c>
      <c r="CF839" s="599">
        <v>12</v>
      </c>
      <c r="CG839" s="599">
        <v>19</v>
      </c>
      <c r="CH839" s="599">
        <v>25</v>
      </c>
      <c r="CI839" s="599">
        <v>30</v>
      </c>
      <c r="CJ839" s="599">
        <v>14</v>
      </c>
      <c r="CK839" s="599">
        <v>7</v>
      </c>
      <c r="CL839" s="599">
        <v>2</v>
      </c>
      <c r="CM839" s="599">
        <v>2</v>
      </c>
      <c r="CN839" s="599">
        <v>0</v>
      </c>
      <c r="CO839" s="599">
        <v>0</v>
      </c>
      <c r="CP839"/>
      <c r="CQ839" s="827"/>
      <c r="CR839" s="597" t="s">
        <v>33</v>
      </c>
      <c r="CS839" s="599">
        <v>3</v>
      </c>
      <c r="CT839" s="599">
        <v>14</v>
      </c>
      <c r="CU839" s="599">
        <v>19</v>
      </c>
      <c r="CV839" s="599">
        <v>17</v>
      </c>
      <c r="CW839" s="599">
        <v>15</v>
      </c>
      <c r="CX839" s="599">
        <v>6</v>
      </c>
      <c r="CY839" s="599">
        <v>3</v>
      </c>
      <c r="CZ839" s="599">
        <v>2</v>
      </c>
      <c r="DA839" s="599">
        <v>0</v>
      </c>
      <c r="DB839" s="599">
        <v>0</v>
      </c>
      <c r="DC839" s="592"/>
      <c r="DD839" s="827"/>
      <c r="DE839" s="597" t="s">
        <v>33</v>
      </c>
      <c r="DF839" s="599">
        <v>23</v>
      </c>
      <c r="DG839" s="599">
        <v>39</v>
      </c>
      <c r="DH839" s="599">
        <v>38</v>
      </c>
      <c r="DI839" s="599">
        <v>37</v>
      </c>
      <c r="DJ839" s="599">
        <v>14</v>
      </c>
      <c r="DK839" s="599">
        <v>6</v>
      </c>
      <c r="DL839" s="599">
        <v>4</v>
      </c>
      <c r="DM839" s="599">
        <v>1</v>
      </c>
      <c r="DN839" s="599">
        <v>0</v>
      </c>
      <c r="DO839" s="599">
        <v>0</v>
      </c>
    </row>
    <row r="840" spans="1:119" ht="13.5" customHeight="1" x14ac:dyDescent="0.2">
      <c r="A840"/>
      <c r="B840" s="838"/>
      <c r="C840" s="592"/>
      <c r="D840" s="827"/>
      <c r="E840" s="597" t="s">
        <v>34</v>
      </c>
      <c r="F840" s="599">
        <v>31</v>
      </c>
      <c r="G840" s="599">
        <v>81</v>
      </c>
      <c r="H840" s="599">
        <v>105</v>
      </c>
      <c r="I840" s="599">
        <v>91</v>
      </c>
      <c r="J840" s="599">
        <v>45</v>
      </c>
      <c r="K840" s="599">
        <v>28</v>
      </c>
      <c r="L840" s="599">
        <v>10</v>
      </c>
      <c r="M840" s="599">
        <v>4</v>
      </c>
      <c r="N840" s="599">
        <v>0</v>
      </c>
      <c r="O840" s="599">
        <v>0</v>
      </c>
      <c r="P840" s="592"/>
      <c r="Q840" s="827"/>
      <c r="R840" s="597" t="s">
        <v>34</v>
      </c>
      <c r="S840" s="599">
        <v>11</v>
      </c>
      <c r="T840" s="599">
        <v>34</v>
      </c>
      <c r="U840" s="599">
        <v>53</v>
      </c>
      <c r="V840" s="599">
        <v>56</v>
      </c>
      <c r="W840" s="599">
        <v>28</v>
      </c>
      <c r="X840" s="599">
        <v>16</v>
      </c>
      <c r="Y840" s="599">
        <v>6</v>
      </c>
      <c r="Z840" s="599">
        <v>2</v>
      </c>
      <c r="AA840" s="599">
        <v>0</v>
      </c>
      <c r="AB840" s="599">
        <v>0</v>
      </c>
      <c r="AC840" s="592"/>
      <c r="AD840" s="827"/>
      <c r="AE840" s="597" t="s">
        <v>34</v>
      </c>
      <c r="AF840" s="599">
        <v>20</v>
      </c>
      <c r="AG840" s="599">
        <v>47</v>
      </c>
      <c r="AH840" s="599">
        <v>52</v>
      </c>
      <c r="AI840" s="599">
        <v>35</v>
      </c>
      <c r="AJ840" s="599">
        <v>17</v>
      </c>
      <c r="AK840" s="599">
        <v>12</v>
      </c>
      <c r="AL840" s="599">
        <v>4</v>
      </c>
      <c r="AM840" s="599">
        <v>2</v>
      </c>
      <c r="AN840" s="599">
        <v>0</v>
      </c>
      <c r="AO840" s="599">
        <v>0</v>
      </c>
      <c r="AP840" s="591"/>
      <c r="AQ840" s="827"/>
      <c r="AR840" s="597" t="s">
        <v>34</v>
      </c>
      <c r="AS840" s="599">
        <v>17</v>
      </c>
      <c r="AT840" s="599">
        <v>41</v>
      </c>
      <c r="AU840" s="599">
        <v>54</v>
      </c>
      <c r="AV840" s="599">
        <v>37</v>
      </c>
      <c r="AW840" s="599">
        <v>15</v>
      </c>
      <c r="AX840" s="599">
        <v>10</v>
      </c>
      <c r="AY840" s="599">
        <v>0</v>
      </c>
      <c r="AZ840" s="599">
        <v>3</v>
      </c>
      <c r="BA840" s="599">
        <v>0</v>
      </c>
      <c r="BB840" s="599">
        <v>0</v>
      </c>
      <c r="BC840" s="592"/>
      <c r="BD840" s="827"/>
      <c r="BE840" s="597" t="s">
        <v>34</v>
      </c>
      <c r="BF840" s="599">
        <v>14</v>
      </c>
      <c r="BG840" s="599">
        <v>40</v>
      </c>
      <c r="BH840" s="599">
        <v>51</v>
      </c>
      <c r="BI840" s="599">
        <v>54</v>
      </c>
      <c r="BJ840" s="599">
        <v>30</v>
      </c>
      <c r="BK840" s="599">
        <v>18</v>
      </c>
      <c r="BL840" s="599">
        <v>10</v>
      </c>
      <c r="BM840" s="599">
        <v>1</v>
      </c>
      <c r="BN840" s="599">
        <v>0</v>
      </c>
      <c r="BO840" s="599">
        <v>0</v>
      </c>
      <c r="BP840"/>
      <c r="BQ840" s="827"/>
      <c r="BR840" s="597" t="s">
        <v>34</v>
      </c>
      <c r="BS840" s="599">
        <v>11</v>
      </c>
      <c r="BT840" s="599">
        <v>39</v>
      </c>
      <c r="BU840" s="599">
        <v>52</v>
      </c>
      <c r="BV840" s="599">
        <v>32</v>
      </c>
      <c r="BW840" s="599">
        <v>14</v>
      </c>
      <c r="BX840" s="599">
        <v>8</v>
      </c>
      <c r="BY840" s="599">
        <v>3</v>
      </c>
      <c r="BZ840" s="599">
        <v>1</v>
      </c>
      <c r="CA840" s="599">
        <v>0</v>
      </c>
      <c r="CB840" s="599">
        <v>0</v>
      </c>
      <c r="CC840" s="592"/>
      <c r="CD840" s="827"/>
      <c r="CE840" s="597" t="s">
        <v>34</v>
      </c>
      <c r="CF840" s="599">
        <v>20</v>
      </c>
      <c r="CG840" s="599">
        <v>42</v>
      </c>
      <c r="CH840" s="599">
        <v>53</v>
      </c>
      <c r="CI840" s="599">
        <v>59</v>
      </c>
      <c r="CJ840" s="599">
        <v>31</v>
      </c>
      <c r="CK840" s="599">
        <v>20</v>
      </c>
      <c r="CL840" s="599">
        <v>7</v>
      </c>
      <c r="CM840" s="599">
        <v>3</v>
      </c>
      <c r="CN840" s="599">
        <v>0</v>
      </c>
      <c r="CO840" s="599">
        <v>0</v>
      </c>
      <c r="CP840"/>
      <c r="CQ840" s="827"/>
      <c r="CR840" s="597" t="s">
        <v>34</v>
      </c>
      <c r="CS840" s="599">
        <v>5</v>
      </c>
      <c r="CT840" s="599">
        <v>15</v>
      </c>
      <c r="CU840" s="599">
        <v>28</v>
      </c>
      <c r="CV840" s="599">
        <v>23</v>
      </c>
      <c r="CW840" s="599">
        <v>18</v>
      </c>
      <c r="CX840" s="599">
        <v>12</v>
      </c>
      <c r="CY840" s="599">
        <v>4</v>
      </c>
      <c r="CZ840" s="599">
        <v>3</v>
      </c>
      <c r="DA840" s="599">
        <v>0</v>
      </c>
      <c r="DB840" s="599">
        <v>0</v>
      </c>
      <c r="DC840" s="592"/>
      <c r="DD840" s="827"/>
      <c r="DE840" s="597" t="s">
        <v>34</v>
      </c>
      <c r="DF840" s="599">
        <v>26</v>
      </c>
      <c r="DG840" s="599">
        <v>66</v>
      </c>
      <c r="DH840" s="599">
        <v>77</v>
      </c>
      <c r="DI840" s="599">
        <v>68</v>
      </c>
      <c r="DJ840" s="599">
        <v>27</v>
      </c>
      <c r="DK840" s="599">
        <v>16</v>
      </c>
      <c r="DL840" s="599">
        <v>6</v>
      </c>
      <c r="DM840" s="599">
        <v>1</v>
      </c>
      <c r="DN840" s="599">
        <v>0</v>
      </c>
      <c r="DO840" s="599">
        <v>0</v>
      </c>
    </row>
    <row r="841" spans="1:119" ht="13.5" customHeight="1" x14ac:dyDescent="0.2">
      <c r="A841"/>
      <c r="B841" s="838"/>
      <c r="C841" s="592"/>
      <c r="D841" s="827"/>
      <c r="E841" s="597" t="s">
        <v>35</v>
      </c>
      <c r="F841" s="599">
        <v>34</v>
      </c>
      <c r="G841" s="599">
        <v>108</v>
      </c>
      <c r="H841" s="599">
        <v>163</v>
      </c>
      <c r="I841" s="599">
        <v>214</v>
      </c>
      <c r="J841" s="599">
        <v>116</v>
      </c>
      <c r="K841" s="599">
        <v>72</v>
      </c>
      <c r="L841" s="599">
        <v>34</v>
      </c>
      <c r="M841" s="599">
        <v>8</v>
      </c>
      <c r="N841" s="599">
        <v>2</v>
      </c>
      <c r="O841" s="599">
        <v>0</v>
      </c>
      <c r="P841" s="592"/>
      <c r="Q841" s="827"/>
      <c r="R841" s="597" t="s">
        <v>35</v>
      </c>
      <c r="S841" s="599">
        <v>8</v>
      </c>
      <c r="T841" s="599">
        <v>50</v>
      </c>
      <c r="U841" s="599">
        <v>76</v>
      </c>
      <c r="V841" s="599">
        <v>123</v>
      </c>
      <c r="W841" s="599">
        <v>72</v>
      </c>
      <c r="X841" s="599">
        <v>42</v>
      </c>
      <c r="Y841" s="599">
        <v>22</v>
      </c>
      <c r="Z841" s="599">
        <v>5</v>
      </c>
      <c r="AA841" s="599">
        <v>1</v>
      </c>
      <c r="AB841" s="599">
        <v>0</v>
      </c>
      <c r="AC841" s="592"/>
      <c r="AD841" s="827"/>
      <c r="AE841" s="597" t="s">
        <v>35</v>
      </c>
      <c r="AF841" s="599">
        <v>26</v>
      </c>
      <c r="AG841" s="599">
        <v>58</v>
      </c>
      <c r="AH841" s="599">
        <v>87</v>
      </c>
      <c r="AI841" s="599">
        <v>91</v>
      </c>
      <c r="AJ841" s="599">
        <v>44</v>
      </c>
      <c r="AK841" s="599">
        <v>30</v>
      </c>
      <c r="AL841" s="599">
        <v>12</v>
      </c>
      <c r="AM841" s="599">
        <v>3</v>
      </c>
      <c r="AN841" s="599">
        <v>1</v>
      </c>
      <c r="AO841" s="599">
        <v>0</v>
      </c>
      <c r="AP841" s="591"/>
      <c r="AQ841" s="827"/>
      <c r="AR841" s="597" t="s">
        <v>35</v>
      </c>
      <c r="AS841" s="599">
        <v>19</v>
      </c>
      <c r="AT841" s="599">
        <v>56</v>
      </c>
      <c r="AU841" s="599">
        <v>89</v>
      </c>
      <c r="AV841" s="599">
        <v>102</v>
      </c>
      <c r="AW841" s="599">
        <v>43</v>
      </c>
      <c r="AX841" s="599">
        <v>20</v>
      </c>
      <c r="AY841" s="599">
        <v>11</v>
      </c>
      <c r="AZ841" s="599">
        <v>2</v>
      </c>
      <c r="BA841" s="599">
        <v>0</v>
      </c>
      <c r="BB841" s="599">
        <v>0</v>
      </c>
      <c r="BC841" s="592"/>
      <c r="BD841" s="827"/>
      <c r="BE841" s="597" t="s">
        <v>35</v>
      </c>
      <c r="BF841" s="599">
        <v>15</v>
      </c>
      <c r="BG841" s="599">
        <v>52</v>
      </c>
      <c r="BH841" s="599">
        <v>74</v>
      </c>
      <c r="BI841" s="599">
        <v>112</v>
      </c>
      <c r="BJ841" s="599">
        <v>73</v>
      </c>
      <c r="BK841" s="599">
        <v>52</v>
      </c>
      <c r="BL841" s="599">
        <v>23</v>
      </c>
      <c r="BM841" s="599">
        <v>6</v>
      </c>
      <c r="BN841" s="599">
        <v>2</v>
      </c>
      <c r="BO841" s="599">
        <v>0</v>
      </c>
      <c r="BP841"/>
      <c r="BQ841" s="827"/>
      <c r="BR841" s="597" t="s">
        <v>35</v>
      </c>
      <c r="BS841" s="599">
        <v>10</v>
      </c>
      <c r="BT841" s="599">
        <v>35</v>
      </c>
      <c r="BU841" s="599">
        <v>60</v>
      </c>
      <c r="BV841" s="599">
        <v>62</v>
      </c>
      <c r="BW841" s="599">
        <v>30</v>
      </c>
      <c r="BX841" s="599">
        <v>15</v>
      </c>
      <c r="BY841" s="599">
        <v>9</v>
      </c>
      <c r="BZ841" s="599">
        <v>0</v>
      </c>
      <c r="CA841" s="599">
        <v>1</v>
      </c>
      <c r="CB841" s="599">
        <v>0</v>
      </c>
      <c r="CC841" s="592"/>
      <c r="CD841" s="827"/>
      <c r="CE841" s="597" t="s">
        <v>35</v>
      </c>
      <c r="CF841" s="599">
        <v>24</v>
      </c>
      <c r="CG841" s="599">
        <v>73</v>
      </c>
      <c r="CH841" s="599">
        <v>103</v>
      </c>
      <c r="CI841" s="599">
        <v>152</v>
      </c>
      <c r="CJ841" s="599">
        <v>86</v>
      </c>
      <c r="CK841" s="599">
        <v>57</v>
      </c>
      <c r="CL841" s="599">
        <v>25</v>
      </c>
      <c r="CM841" s="599">
        <v>8</v>
      </c>
      <c r="CN841" s="599">
        <v>1</v>
      </c>
      <c r="CO841" s="599">
        <v>0</v>
      </c>
      <c r="CP841"/>
      <c r="CQ841" s="827"/>
      <c r="CR841" s="597" t="s">
        <v>35</v>
      </c>
      <c r="CS841" s="599">
        <v>5</v>
      </c>
      <c r="CT841" s="599">
        <v>16</v>
      </c>
      <c r="CU841" s="599">
        <v>31</v>
      </c>
      <c r="CV841" s="599">
        <v>42</v>
      </c>
      <c r="CW841" s="599">
        <v>36</v>
      </c>
      <c r="CX841" s="599">
        <v>25</v>
      </c>
      <c r="CY841" s="599">
        <v>16</v>
      </c>
      <c r="CZ841" s="599">
        <v>5</v>
      </c>
      <c r="DA841" s="599">
        <v>1</v>
      </c>
      <c r="DB841" s="599">
        <v>0</v>
      </c>
      <c r="DC841" s="592"/>
      <c r="DD841" s="827"/>
      <c r="DE841" s="597" t="s">
        <v>35</v>
      </c>
      <c r="DF841" s="599">
        <v>29</v>
      </c>
      <c r="DG841" s="599">
        <v>92</v>
      </c>
      <c r="DH841" s="599">
        <v>132</v>
      </c>
      <c r="DI841" s="599">
        <v>172</v>
      </c>
      <c r="DJ841" s="599">
        <v>80</v>
      </c>
      <c r="DK841" s="599">
        <v>47</v>
      </c>
      <c r="DL841" s="599">
        <v>18</v>
      </c>
      <c r="DM841" s="599">
        <v>3</v>
      </c>
      <c r="DN841" s="599">
        <v>1</v>
      </c>
      <c r="DO841" s="599">
        <v>0</v>
      </c>
    </row>
    <row r="842" spans="1:119" ht="13.5" customHeight="1" x14ac:dyDescent="0.2">
      <c r="A842"/>
      <c r="B842" s="838"/>
      <c r="C842" s="592"/>
      <c r="D842" s="827"/>
      <c r="E842" s="597" t="s">
        <v>36</v>
      </c>
      <c r="F842" s="599">
        <v>56</v>
      </c>
      <c r="G842" s="599">
        <v>161</v>
      </c>
      <c r="H842" s="599">
        <v>274</v>
      </c>
      <c r="I842" s="599">
        <v>388</v>
      </c>
      <c r="J842" s="599">
        <v>285</v>
      </c>
      <c r="K842" s="599">
        <v>242</v>
      </c>
      <c r="L842" s="599">
        <v>97</v>
      </c>
      <c r="M842" s="599">
        <v>18</v>
      </c>
      <c r="N842" s="599">
        <v>11</v>
      </c>
      <c r="O842" s="599">
        <v>1</v>
      </c>
      <c r="P842" s="592"/>
      <c r="Q842" s="827"/>
      <c r="R842" s="597" t="s">
        <v>36</v>
      </c>
      <c r="S842" s="599">
        <v>19</v>
      </c>
      <c r="T842" s="599">
        <v>65</v>
      </c>
      <c r="U842" s="599">
        <v>150</v>
      </c>
      <c r="V842" s="599">
        <v>228</v>
      </c>
      <c r="W842" s="599">
        <v>173</v>
      </c>
      <c r="X842" s="599">
        <v>158</v>
      </c>
      <c r="Y842" s="599">
        <v>67</v>
      </c>
      <c r="Z842" s="599">
        <v>13</v>
      </c>
      <c r="AA842" s="599">
        <v>8</v>
      </c>
      <c r="AB842" s="599">
        <v>0</v>
      </c>
      <c r="AC842" s="592"/>
      <c r="AD842" s="827"/>
      <c r="AE842" s="597" t="s">
        <v>36</v>
      </c>
      <c r="AF842" s="599">
        <v>37</v>
      </c>
      <c r="AG842" s="599">
        <v>96</v>
      </c>
      <c r="AH842" s="599">
        <v>124</v>
      </c>
      <c r="AI842" s="599">
        <v>160</v>
      </c>
      <c r="AJ842" s="599">
        <v>112</v>
      </c>
      <c r="AK842" s="599">
        <v>84</v>
      </c>
      <c r="AL842" s="599">
        <v>30</v>
      </c>
      <c r="AM842" s="599">
        <v>5</v>
      </c>
      <c r="AN842" s="599">
        <v>3</v>
      </c>
      <c r="AO842" s="599">
        <v>1</v>
      </c>
      <c r="AP842" s="591"/>
      <c r="AQ842" s="827"/>
      <c r="AR842" s="597" t="s">
        <v>36</v>
      </c>
      <c r="AS842" s="599">
        <v>26</v>
      </c>
      <c r="AT842" s="599">
        <v>87</v>
      </c>
      <c r="AU842" s="599">
        <v>117</v>
      </c>
      <c r="AV842" s="599">
        <v>149</v>
      </c>
      <c r="AW842" s="599">
        <v>90</v>
      </c>
      <c r="AX842" s="599">
        <v>86</v>
      </c>
      <c r="AY842" s="599">
        <v>33</v>
      </c>
      <c r="AZ842" s="599">
        <v>3</v>
      </c>
      <c r="BA842" s="599">
        <v>3</v>
      </c>
      <c r="BB842" s="599">
        <v>0</v>
      </c>
      <c r="BC842" s="592"/>
      <c r="BD842" s="827"/>
      <c r="BE842" s="597" t="s">
        <v>36</v>
      </c>
      <c r="BF842" s="599">
        <v>30</v>
      </c>
      <c r="BG842" s="599">
        <v>74</v>
      </c>
      <c r="BH842" s="599">
        <v>157</v>
      </c>
      <c r="BI842" s="599">
        <v>239</v>
      </c>
      <c r="BJ842" s="599">
        <v>195</v>
      </c>
      <c r="BK842" s="599">
        <v>156</v>
      </c>
      <c r="BL842" s="599">
        <v>64</v>
      </c>
      <c r="BM842" s="599">
        <v>15</v>
      </c>
      <c r="BN842" s="599">
        <v>8</v>
      </c>
      <c r="BO842" s="599">
        <v>1</v>
      </c>
      <c r="BP842"/>
      <c r="BQ842" s="827"/>
      <c r="BR842" s="597" t="s">
        <v>36</v>
      </c>
      <c r="BS842" s="599">
        <v>17</v>
      </c>
      <c r="BT842" s="599">
        <v>40</v>
      </c>
      <c r="BU842" s="599">
        <v>46</v>
      </c>
      <c r="BV842" s="599">
        <v>70</v>
      </c>
      <c r="BW842" s="599">
        <v>37</v>
      </c>
      <c r="BX842" s="599">
        <v>36</v>
      </c>
      <c r="BY842" s="599">
        <v>12</v>
      </c>
      <c r="BZ842" s="599">
        <v>3</v>
      </c>
      <c r="CA842" s="599">
        <v>1</v>
      </c>
      <c r="CB842" s="599">
        <v>1</v>
      </c>
      <c r="CC842" s="592"/>
      <c r="CD842" s="827"/>
      <c r="CE842" s="597" t="s">
        <v>36</v>
      </c>
      <c r="CF842" s="599">
        <v>39</v>
      </c>
      <c r="CG842" s="599">
        <v>121</v>
      </c>
      <c r="CH842" s="599">
        <v>228</v>
      </c>
      <c r="CI842" s="599">
        <v>318</v>
      </c>
      <c r="CJ842" s="599">
        <v>248</v>
      </c>
      <c r="CK842" s="599">
        <v>206</v>
      </c>
      <c r="CL842" s="599">
        <v>85</v>
      </c>
      <c r="CM842" s="599">
        <v>15</v>
      </c>
      <c r="CN842" s="599">
        <v>10</v>
      </c>
      <c r="CO842" s="599">
        <v>0</v>
      </c>
      <c r="CP842"/>
      <c r="CQ842" s="827"/>
      <c r="CR842" s="597" t="s">
        <v>36</v>
      </c>
      <c r="CS842" s="599">
        <v>8</v>
      </c>
      <c r="CT842" s="599">
        <v>23</v>
      </c>
      <c r="CU842" s="599">
        <v>43</v>
      </c>
      <c r="CV842" s="599">
        <v>88</v>
      </c>
      <c r="CW842" s="599">
        <v>87</v>
      </c>
      <c r="CX842" s="599">
        <v>83</v>
      </c>
      <c r="CY842" s="599">
        <v>39</v>
      </c>
      <c r="CZ842" s="599">
        <v>7</v>
      </c>
      <c r="DA842" s="599">
        <v>5</v>
      </c>
      <c r="DB842" s="599">
        <v>0</v>
      </c>
      <c r="DC842" s="592"/>
      <c r="DD842" s="827"/>
      <c r="DE842" s="597" t="s">
        <v>36</v>
      </c>
      <c r="DF842" s="599">
        <v>48</v>
      </c>
      <c r="DG842" s="599">
        <v>138</v>
      </c>
      <c r="DH842" s="599">
        <v>231</v>
      </c>
      <c r="DI842" s="599">
        <v>300</v>
      </c>
      <c r="DJ842" s="599">
        <v>198</v>
      </c>
      <c r="DK842" s="599">
        <v>159</v>
      </c>
      <c r="DL842" s="599">
        <v>58</v>
      </c>
      <c r="DM842" s="599">
        <v>11</v>
      </c>
      <c r="DN842" s="599">
        <v>6</v>
      </c>
      <c r="DO842" s="599">
        <v>1</v>
      </c>
    </row>
    <row r="843" spans="1:119" ht="13.5" customHeight="1" x14ac:dyDescent="0.2">
      <c r="A843"/>
      <c r="B843" s="838"/>
      <c r="C843" s="592"/>
      <c r="D843" s="827"/>
      <c r="E843" s="597" t="s">
        <v>37</v>
      </c>
      <c r="F843" s="599">
        <v>74</v>
      </c>
      <c r="G843" s="599">
        <v>195</v>
      </c>
      <c r="H843" s="599">
        <v>380</v>
      </c>
      <c r="I843" s="599">
        <v>604</v>
      </c>
      <c r="J843" s="599">
        <v>572</v>
      </c>
      <c r="K843" s="599">
        <v>490</v>
      </c>
      <c r="L843" s="599">
        <v>273</v>
      </c>
      <c r="M843" s="599">
        <v>100</v>
      </c>
      <c r="N843" s="599">
        <v>28</v>
      </c>
      <c r="O843" s="599">
        <v>7</v>
      </c>
      <c r="P843" s="592"/>
      <c r="Q843" s="827"/>
      <c r="R843" s="597" t="s">
        <v>37</v>
      </c>
      <c r="S843" s="599">
        <v>22</v>
      </c>
      <c r="T843" s="599">
        <v>74</v>
      </c>
      <c r="U843" s="599">
        <v>174</v>
      </c>
      <c r="V843" s="599">
        <v>332</v>
      </c>
      <c r="W843" s="599">
        <v>321</v>
      </c>
      <c r="X843" s="599">
        <v>322</v>
      </c>
      <c r="Y843" s="599">
        <v>192</v>
      </c>
      <c r="Z843" s="599">
        <v>73</v>
      </c>
      <c r="AA843" s="599">
        <v>21</v>
      </c>
      <c r="AB843" s="599">
        <v>3</v>
      </c>
      <c r="AC843" s="592"/>
      <c r="AD843" s="827"/>
      <c r="AE843" s="597" t="s">
        <v>37</v>
      </c>
      <c r="AF843" s="599">
        <v>52</v>
      </c>
      <c r="AG843" s="599">
        <v>121</v>
      </c>
      <c r="AH843" s="599">
        <v>206</v>
      </c>
      <c r="AI843" s="599">
        <v>272</v>
      </c>
      <c r="AJ843" s="599">
        <v>251</v>
      </c>
      <c r="AK843" s="599">
        <v>168</v>
      </c>
      <c r="AL843" s="599">
        <v>81</v>
      </c>
      <c r="AM843" s="599">
        <v>27</v>
      </c>
      <c r="AN843" s="599">
        <v>7</v>
      </c>
      <c r="AO843" s="599">
        <v>4</v>
      </c>
      <c r="AP843" s="591"/>
      <c r="AQ843" s="827"/>
      <c r="AR843" s="597" t="s">
        <v>37</v>
      </c>
      <c r="AS843" s="599">
        <v>34</v>
      </c>
      <c r="AT843" s="599">
        <v>92</v>
      </c>
      <c r="AU843" s="599">
        <v>155</v>
      </c>
      <c r="AV843" s="599">
        <v>218</v>
      </c>
      <c r="AW843" s="599">
        <v>207</v>
      </c>
      <c r="AX843" s="599">
        <v>162</v>
      </c>
      <c r="AY843" s="599">
        <v>92</v>
      </c>
      <c r="AZ843" s="599">
        <v>32</v>
      </c>
      <c r="BA843" s="599">
        <v>7</v>
      </c>
      <c r="BB843" s="599">
        <v>1</v>
      </c>
      <c r="BC843" s="592"/>
      <c r="BD843" s="827"/>
      <c r="BE843" s="597" t="s">
        <v>37</v>
      </c>
      <c r="BF843" s="599">
        <v>40</v>
      </c>
      <c r="BG843" s="599">
        <v>103</v>
      </c>
      <c r="BH843" s="599">
        <v>225</v>
      </c>
      <c r="BI843" s="599">
        <v>386</v>
      </c>
      <c r="BJ843" s="599">
        <v>365</v>
      </c>
      <c r="BK843" s="599">
        <v>328</v>
      </c>
      <c r="BL843" s="599">
        <v>181</v>
      </c>
      <c r="BM843" s="599">
        <v>68</v>
      </c>
      <c r="BN843" s="599">
        <v>21</v>
      </c>
      <c r="BO843" s="599">
        <v>6</v>
      </c>
      <c r="BP843"/>
      <c r="BQ843" s="827"/>
      <c r="BR843" s="597" t="s">
        <v>37</v>
      </c>
      <c r="BS843" s="599">
        <v>15</v>
      </c>
      <c r="BT843" s="599">
        <v>33</v>
      </c>
      <c r="BU843" s="599">
        <v>56</v>
      </c>
      <c r="BV843" s="599">
        <v>89</v>
      </c>
      <c r="BW843" s="599">
        <v>49</v>
      </c>
      <c r="BX843" s="599">
        <v>45</v>
      </c>
      <c r="BY843" s="599">
        <v>22</v>
      </c>
      <c r="BZ843" s="599">
        <v>10</v>
      </c>
      <c r="CA843" s="599">
        <v>5</v>
      </c>
      <c r="CB843" s="599">
        <v>1</v>
      </c>
      <c r="CC843" s="592"/>
      <c r="CD843" s="827"/>
      <c r="CE843" s="597" t="s">
        <v>37</v>
      </c>
      <c r="CF843" s="599">
        <v>59</v>
      </c>
      <c r="CG843" s="599">
        <v>162</v>
      </c>
      <c r="CH843" s="599">
        <v>324</v>
      </c>
      <c r="CI843" s="599">
        <v>515</v>
      </c>
      <c r="CJ843" s="599">
        <v>523</v>
      </c>
      <c r="CK843" s="599">
        <v>445</v>
      </c>
      <c r="CL843" s="599">
        <v>251</v>
      </c>
      <c r="CM843" s="599">
        <v>90</v>
      </c>
      <c r="CN843" s="599">
        <v>23</v>
      </c>
      <c r="CO843" s="599">
        <v>6</v>
      </c>
      <c r="CP843"/>
      <c r="CQ843" s="827"/>
      <c r="CR843" s="597" t="s">
        <v>37</v>
      </c>
      <c r="CS843" s="599">
        <v>4</v>
      </c>
      <c r="CT843" s="599">
        <v>19</v>
      </c>
      <c r="CU843" s="599">
        <v>43</v>
      </c>
      <c r="CV843" s="599">
        <v>124</v>
      </c>
      <c r="CW843" s="599">
        <v>147</v>
      </c>
      <c r="CX843" s="599">
        <v>139</v>
      </c>
      <c r="CY843" s="599">
        <v>85</v>
      </c>
      <c r="CZ843" s="599">
        <v>40</v>
      </c>
      <c r="DA843" s="599">
        <v>11</v>
      </c>
      <c r="DB843" s="599">
        <v>3</v>
      </c>
      <c r="DC843" s="592"/>
      <c r="DD843" s="827"/>
      <c r="DE843" s="597" t="s">
        <v>37</v>
      </c>
      <c r="DF843" s="599">
        <v>70</v>
      </c>
      <c r="DG843" s="599">
        <v>176</v>
      </c>
      <c r="DH843" s="599">
        <v>337</v>
      </c>
      <c r="DI843" s="599">
        <v>480</v>
      </c>
      <c r="DJ843" s="599">
        <v>425</v>
      </c>
      <c r="DK843" s="599">
        <v>351</v>
      </c>
      <c r="DL843" s="599">
        <v>188</v>
      </c>
      <c r="DM843" s="599">
        <v>60</v>
      </c>
      <c r="DN843" s="599">
        <v>17</v>
      </c>
      <c r="DO843" s="599">
        <v>4</v>
      </c>
    </row>
    <row r="844" spans="1:119" ht="13.5" customHeight="1" x14ac:dyDescent="0.2">
      <c r="A844"/>
      <c r="B844" s="838"/>
      <c r="C844" s="592"/>
      <c r="D844" s="827"/>
      <c r="E844" s="597" t="s">
        <v>38</v>
      </c>
      <c r="F844" s="599">
        <v>56</v>
      </c>
      <c r="G844" s="599">
        <v>147</v>
      </c>
      <c r="H844" s="599">
        <v>303</v>
      </c>
      <c r="I844" s="599">
        <v>567</v>
      </c>
      <c r="J844" s="599">
        <v>697</v>
      </c>
      <c r="K844" s="599">
        <v>743</v>
      </c>
      <c r="L844" s="599">
        <v>583</v>
      </c>
      <c r="M844" s="599">
        <v>265</v>
      </c>
      <c r="N844" s="599">
        <v>110</v>
      </c>
      <c r="O844" s="599">
        <v>31</v>
      </c>
      <c r="P844" s="592"/>
      <c r="Q844" s="827"/>
      <c r="R844" s="597" t="s">
        <v>38</v>
      </c>
      <c r="S844" s="599">
        <v>7</v>
      </c>
      <c r="T844" s="599">
        <v>44</v>
      </c>
      <c r="U844" s="599">
        <v>114</v>
      </c>
      <c r="V844" s="599">
        <v>266</v>
      </c>
      <c r="W844" s="599">
        <v>378</v>
      </c>
      <c r="X844" s="599">
        <v>450</v>
      </c>
      <c r="Y844" s="599">
        <v>378</v>
      </c>
      <c r="Z844" s="599">
        <v>179</v>
      </c>
      <c r="AA844" s="599">
        <v>89</v>
      </c>
      <c r="AB844" s="599">
        <v>22</v>
      </c>
      <c r="AC844" s="592"/>
      <c r="AD844" s="827"/>
      <c r="AE844" s="597" t="s">
        <v>38</v>
      </c>
      <c r="AF844" s="599">
        <v>49</v>
      </c>
      <c r="AG844" s="599">
        <v>103</v>
      </c>
      <c r="AH844" s="599">
        <v>189</v>
      </c>
      <c r="AI844" s="599">
        <v>301</v>
      </c>
      <c r="AJ844" s="599">
        <v>319</v>
      </c>
      <c r="AK844" s="599">
        <v>293</v>
      </c>
      <c r="AL844" s="599">
        <v>205</v>
      </c>
      <c r="AM844" s="599">
        <v>86</v>
      </c>
      <c r="AN844" s="599">
        <v>21</v>
      </c>
      <c r="AO844" s="599">
        <v>9</v>
      </c>
      <c r="AP844" s="591"/>
      <c r="AQ844" s="827"/>
      <c r="AR844" s="597" t="s">
        <v>38</v>
      </c>
      <c r="AS844" s="599">
        <v>25</v>
      </c>
      <c r="AT844" s="599">
        <v>66</v>
      </c>
      <c r="AU844" s="599">
        <v>102</v>
      </c>
      <c r="AV844" s="599">
        <v>180</v>
      </c>
      <c r="AW844" s="599">
        <v>194</v>
      </c>
      <c r="AX844" s="599">
        <v>207</v>
      </c>
      <c r="AY844" s="599">
        <v>156</v>
      </c>
      <c r="AZ844" s="599">
        <v>76</v>
      </c>
      <c r="BA844" s="599">
        <v>37</v>
      </c>
      <c r="BB844" s="599">
        <v>6</v>
      </c>
      <c r="BC844" s="592"/>
      <c r="BD844" s="827"/>
      <c r="BE844" s="597" t="s">
        <v>38</v>
      </c>
      <c r="BF844" s="599">
        <v>31</v>
      </c>
      <c r="BG844" s="599">
        <v>81</v>
      </c>
      <c r="BH844" s="599">
        <v>201</v>
      </c>
      <c r="BI844" s="599">
        <v>387</v>
      </c>
      <c r="BJ844" s="599">
        <v>503</v>
      </c>
      <c r="BK844" s="599">
        <v>536</v>
      </c>
      <c r="BL844" s="599">
        <v>427</v>
      </c>
      <c r="BM844" s="599">
        <v>189</v>
      </c>
      <c r="BN844" s="599">
        <v>73</v>
      </c>
      <c r="BO844" s="599">
        <v>25</v>
      </c>
      <c r="BP844"/>
      <c r="BQ844" s="827"/>
      <c r="BR844" s="597" t="s">
        <v>38</v>
      </c>
      <c r="BS844" s="599">
        <v>14</v>
      </c>
      <c r="BT844" s="599">
        <v>23</v>
      </c>
      <c r="BU844" s="599">
        <v>34</v>
      </c>
      <c r="BV844" s="599">
        <v>51</v>
      </c>
      <c r="BW844" s="599">
        <v>56</v>
      </c>
      <c r="BX844" s="599">
        <v>41</v>
      </c>
      <c r="BY844" s="599">
        <v>29</v>
      </c>
      <c r="BZ844" s="599">
        <v>14</v>
      </c>
      <c r="CA844" s="599">
        <v>5</v>
      </c>
      <c r="CB844" s="599">
        <v>5</v>
      </c>
      <c r="CC844" s="592"/>
      <c r="CD844" s="827"/>
      <c r="CE844" s="597" t="s">
        <v>38</v>
      </c>
      <c r="CF844" s="599">
        <v>42</v>
      </c>
      <c r="CG844" s="599">
        <v>124</v>
      </c>
      <c r="CH844" s="599">
        <v>269</v>
      </c>
      <c r="CI844" s="599">
        <v>516</v>
      </c>
      <c r="CJ844" s="599">
        <v>641</v>
      </c>
      <c r="CK844" s="599">
        <v>702</v>
      </c>
      <c r="CL844" s="599">
        <v>554</v>
      </c>
      <c r="CM844" s="599">
        <v>251</v>
      </c>
      <c r="CN844" s="599">
        <v>105</v>
      </c>
      <c r="CO844" s="599">
        <v>26</v>
      </c>
      <c r="CP844"/>
      <c r="CQ844" s="827"/>
      <c r="CR844" s="597" t="s">
        <v>38</v>
      </c>
      <c r="CS844" s="599">
        <v>6</v>
      </c>
      <c r="CT844" s="599">
        <v>14</v>
      </c>
      <c r="CU844" s="599">
        <v>30</v>
      </c>
      <c r="CV844" s="599">
        <v>101</v>
      </c>
      <c r="CW844" s="599">
        <v>144</v>
      </c>
      <c r="CX844" s="599">
        <v>186</v>
      </c>
      <c r="CY844" s="599">
        <v>147</v>
      </c>
      <c r="CZ844" s="599">
        <v>91</v>
      </c>
      <c r="DA844" s="599">
        <v>42</v>
      </c>
      <c r="DB844" s="599">
        <v>11</v>
      </c>
      <c r="DC844" s="592"/>
      <c r="DD844" s="827"/>
      <c r="DE844" s="597" t="s">
        <v>38</v>
      </c>
      <c r="DF844" s="599">
        <v>50</v>
      </c>
      <c r="DG844" s="599">
        <v>133</v>
      </c>
      <c r="DH844" s="599">
        <v>273</v>
      </c>
      <c r="DI844" s="599">
        <v>466</v>
      </c>
      <c r="DJ844" s="599">
        <v>553</v>
      </c>
      <c r="DK844" s="599">
        <v>557</v>
      </c>
      <c r="DL844" s="599">
        <v>436</v>
      </c>
      <c r="DM844" s="599">
        <v>174</v>
      </c>
      <c r="DN844" s="599">
        <v>68</v>
      </c>
      <c r="DO844" s="599">
        <v>20</v>
      </c>
    </row>
    <row r="845" spans="1:119" ht="13.5" customHeight="1" x14ac:dyDescent="0.2">
      <c r="A845"/>
      <c r="B845" s="838"/>
      <c r="C845" s="592"/>
      <c r="D845" s="827"/>
      <c r="E845" s="597" t="s">
        <v>39</v>
      </c>
      <c r="F845" s="599">
        <v>27</v>
      </c>
      <c r="G845" s="599">
        <v>88</v>
      </c>
      <c r="H845" s="599">
        <v>158</v>
      </c>
      <c r="I845" s="599">
        <v>374</v>
      </c>
      <c r="J845" s="599">
        <v>537</v>
      </c>
      <c r="K845" s="599">
        <v>743</v>
      </c>
      <c r="L845" s="599">
        <v>709</v>
      </c>
      <c r="M845" s="599">
        <v>456</v>
      </c>
      <c r="N845" s="599">
        <v>258</v>
      </c>
      <c r="O845" s="599">
        <v>87</v>
      </c>
      <c r="P845" s="592"/>
      <c r="Q845" s="827"/>
      <c r="R845" s="597" t="s">
        <v>39</v>
      </c>
      <c r="S845" s="599">
        <v>9</v>
      </c>
      <c r="T845" s="599">
        <v>29</v>
      </c>
      <c r="U845" s="599">
        <v>54</v>
      </c>
      <c r="V845" s="599">
        <v>168</v>
      </c>
      <c r="W845" s="599">
        <v>251</v>
      </c>
      <c r="X845" s="599">
        <v>376</v>
      </c>
      <c r="Y845" s="599">
        <v>413</v>
      </c>
      <c r="Z845" s="599">
        <v>286</v>
      </c>
      <c r="AA845" s="599">
        <v>189</v>
      </c>
      <c r="AB845" s="599">
        <v>73</v>
      </c>
      <c r="AC845" s="592"/>
      <c r="AD845" s="827"/>
      <c r="AE845" s="597" t="s">
        <v>39</v>
      </c>
      <c r="AF845" s="599">
        <v>18</v>
      </c>
      <c r="AG845" s="599">
        <v>59</v>
      </c>
      <c r="AH845" s="599">
        <v>104</v>
      </c>
      <c r="AI845" s="599">
        <v>206</v>
      </c>
      <c r="AJ845" s="599">
        <v>286</v>
      </c>
      <c r="AK845" s="599">
        <v>367</v>
      </c>
      <c r="AL845" s="599">
        <v>296</v>
      </c>
      <c r="AM845" s="599">
        <v>170</v>
      </c>
      <c r="AN845" s="599">
        <v>69</v>
      </c>
      <c r="AO845" s="599">
        <v>14</v>
      </c>
      <c r="AP845" s="591"/>
      <c r="AQ845" s="827"/>
      <c r="AR845" s="597" t="s">
        <v>39</v>
      </c>
      <c r="AS845" s="599">
        <v>14</v>
      </c>
      <c r="AT845" s="599">
        <v>41</v>
      </c>
      <c r="AU845" s="599">
        <v>56</v>
      </c>
      <c r="AV845" s="599">
        <v>115</v>
      </c>
      <c r="AW845" s="599">
        <v>124</v>
      </c>
      <c r="AX845" s="599">
        <v>170</v>
      </c>
      <c r="AY845" s="599">
        <v>160</v>
      </c>
      <c r="AZ845" s="599">
        <v>97</v>
      </c>
      <c r="BA845" s="599">
        <v>51</v>
      </c>
      <c r="BB845" s="599">
        <v>23</v>
      </c>
      <c r="BC845" s="592"/>
      <c r="BD845" s="827"/>
      <c r="BE845" s="597" t="s">
        <v>39</v>
      </c>
      <c r="BF845" s="599">
        <v>13</v>
      </c>
      <c r="BG845" s="599">
        <v>47</v>
      </c>
      <c r="BH845" s="599">
        <v>102</v>
      </c>
      <c r="BI845" s="599">
        <v>259</v>
      </c>
      <c r="BJ845" s="599">
        <v>413</v>
      </c>
      <c r="BK845" s="599">
        <v>573</v>
      </c>
      <c r="BL845" s="599">
        <v>549</v>
      </c>
      <c r="BM845" s="599">
        <v>359</v>
      </c>
      <c r="BN845" s="599">
        <v>207</v>
      </c>
      <c r="BO845" s="599">
        <v>64</v>
      </c>
      <c r="BP845"/>
      <c r="BQ845" s="827"/>
      <c r="BR845" s="597" t="s">
        <v>39</v>
      </c>
      <c r="BS845" s="599">
        <v>4</v>
      </c>
      <c r="BT845" s="599">
        <v>13</v>
      </c>
      <c r="BU845" s="599">
        <v>13</v>
      </c>
      <c r="BV845" s="599">
        <v>35</v>
      </c>
      <c r="BW845" s="599">
        <v>34</v>
      </c>
      <c r="BX845" s="599">
        <v>34</v>
      </c>
      <c r="BY845" s="599">
        <v>41</v>
      </c>
      <c r="BZ845" s="599">
        <v>16</v>
      </c>
      <c r="CA845" s="599">
        <v>11</v>
      </c>
      <c r="CB845" s="599">
        <v>5</v>
      </c>
      <c r="CC845" s="592"/>
      <c r="CD845" s="827"/>
      <c r="CE845" s="597" t="s">
        <v>39</v>
      </c>
      <c r="CF845" s="599">
        <v>23</v>
      </c>
      <c r="CG845" s="599">
        <v>75</v>
      </c>
      <c r="CH845" s="599">
        <v>145</v>
      </c>
      <c r="CI845" s="599">
        <v>339</v>
      </c>
      <c r="CJ845" s="599">
        <v>503</v>
      </c>
      <c r="CK845" s="599">
        <v>709</v>
      </c>
      <c r="CL845" s="599">
        <v>668</v>
      </c>
      <c r="CM845" s="599">
        <v>440</v>
      </c>
      <c r="CN845" s="599">
        <v>247</v>
      </c>
      <c r="CO845" s="599">
        <v>82</v>
      </c>
      <c r="CP845"/>
      <c r="CQ845" s="827"/>
      <c r="CR845" s="597" t="s">
        <v>39</v>
      </c>
      <c r="CS845" s="599">
        <v>3</v>
      </c>
      <c r="CT845" s="599">
        <v>5</v>
      </c>
      <c r="CU845" s="599">
        <v>19</v>
      </c>
      <c r="CV845" s="599">
        <v>54</v>
      </c>
      <c r="CW845" s="599">
        <v>89</v>
      </c>
      <c r="CX845" s="599">
        <v>128</v>
      </c>
      <c r="CY845" s="599">
        <v>194</v>
      </c>
      <c r="CZ845" s="599">
        <v>136</v>
      </c>
      <c r="DA845" s="599">
        <v>80</v>
      </c>
      <c r="DB845" s="599">
        <v>36</v>
      </c>
      <c r="DC845" s="592"/>
      <c r="DD845" s="827"/>
      <c r="DE845" s="597" t="s">
        <v>39</v>
      </c>
      <c r="DF845" s="599">
        <v>24</v>
      </c>
      <c r="DG845" s="599">
        <v>83</v>
      </c>
      <c r="DH845" s="599">
        <v>139</v>
      </c>
      <c r="DI845" s="599">
        <v>320</v>
      </c>
      <c r="DJ845" s="599">
        <v>448</v>
      </c>
      <c r="DK845" s="599">
        <v>615</v>
      </c>
      <c r="DL845" s="599">
        <v>515</v>
      </c>
      <c r="DM845" s="599">
        <v>320</v>
      </c>
      <c r="DN845" s="599">
        <v>178</v>
      </c>
      <c r="DO845" s="599">
        <v>51</v>
      </c>
    </row>
    <row r="846" spans="1:119" ht="13.5" customHeight="1" x14ac:dyDescent="0.2">
      <c r="A846"/>
      <c r="B846" s="838"/>
      <c r="C846" s="592"/>
      <c r="D846" s="827"/>
      <c r="E846" s="597" t="s">
        <v>40</v>
      </c>
      <c r="F846" s="599">
        <v>2</v>
      </c>
      <c r="G846" s="599">
        <v>18</v>
      </c>
      <c r="H846" s="599">
        <v>42</v>
      </c>
      <c r="I846" s="599">
        <v>121</v>
      </c>
      <c r="J846" s="599">
        <v>217</v>
      </c>
      <c r="K846" s="599">
        <v>458</v>
      </c>
      <c r="L846" s="599">
        <v>635</v>
      </c>
      <c r="M846" s="599">
        <v>485</v>
      </c>
      <c r="N846" s="599">
        <v>316</v>
      </c>
      <c r="O846" s="599">
        <v>167</v>
      </c>
      <c r="P846" s="592"/>
      <c r="Q846" s="827"/>
      <c r="R846" s="597" t="s">
        <v>40</v>
      </c>
      <c r="S846" s="599">
        <v>1</v>
      </c>
      <c r="T846" s="599">
        <v>1</v>
      </c>
      <c r="U846" s="599">
        <v>11</v>
      </c>
      <c r="V846" s="599">
        <v>38</v>
      </c>
      <c r="W846" s="599">
        <v>85</v>
      </c>
      <c r="X846" s="599">
        <v>198</v>
      </c>
      <c r="Y846" s="599">
        <v>335</v>
      </c>
      <c r="Z846" s="599">
        <v>278</v>
      </c>
      <c r="AA846" s="599">
        <v>196</v>
      </c>
      <c r="AB846" s="599">
        <v>116</v>
      </c>
      <c r="AC846" s="592"/>
      <c r="AD846" s="827"/>
      <c r="AE846" s="597" t="s">
        <v>40</v>
      </c>
      <c r="AF846" s="599">
        <v>1</v>
      </c>
      <c r="AG846" s="599">
        <v>17</v>
      </c>
      <c r="AH846" s="599">
        <v>31</v>
      </c>
      <c r="AI846" s="599">
        <v>83</v>
      </c>
      <c r="AJ846" s="599">
        <v>132</v>
      </c>
      <c r="AK846" s="599">
        <v>260</v>
      </c>
      <c r="AL846" s="599">
        <v>300</v>
      </c>
      <c r="AM846" s="599">
        <v>207</v>
      </c>
      <c r="AN846" s="599">
        <v>120</v>
      </c>
      <c r="AO846" s="599">
        <v>51</v>
      </c>
      <c r="AP846" s="591"/>
      <c r="AQ846" s="827"/>
      <c r="AR846" s="597" t="s">
        <v>40</v>
      </c>
      <c r="AS846" s="599">
        <v>0</v>
      </c>
      <c r="AT846" s="599">
        <v>5</v>
      </c>
      <c r="AU846" s="599">
        <v>16</v>
      </c>
      <c r="AV846" s="599">
        <v>35</v>
      </c>
      <c r="AW846" s="599">
        <v>48</v>
      </c>
      <c r="AX846" s="599">
        <v>98</v>
      </c>
      <c r="AY846" s="599">
        <v>112</v>
      </c>
      <c r="AZ846" s="599">
        <v>82</v>
      </c>
      <c r="BA846" s="599">
        <v>47</v>
      </c>
      <c r="BB846" s="599">
        <v>25</v>
      </c>
      <c r="BC846" s="592"/>
      <c r="BD846" s="827"/>
      <c r="BE846" s="597" t="s">
        <v>40</v>
      </c>
      <c r="BF846" s="599">
        <v>2</v>
      </c>
      <c r="BG846" s="599">
        <v>13</v>
      </c>
      <c r="BH846" s="599">
        <v>26</v>
      </c>
      <c r="BI846" s="599">
        <v>86</v>
      </c>
      <c r="BJ846" s="599">
        <v>169</v>
      </c>
      <c r="BK846" s="599">
        <v>360</v>
      </c>
      <c r="BL846" s="599">
        <v>523</v>
      </c>
      <c r="BM846" s="599">
        <v>403</v>
      </c>
      <c r="BN846" s="599">
        <v>269</v>
      </c>
      <c r="BO846" s="599">
        <v>142</v>
      </c>
      <c r="BP846"/>
      <c r="BQ846" s="827"/>
      <c r="BR846" s="597" t="s">
        <v>40</v>
      </c>
      <c r="BS846" s="599">
        <v>0</v>
      </c>
      <c r="BT846" s="599">
        <v>3</v>
      </c>
      <c r="BU846" s="599">
        <v>5</v>
      </c>
      <c r="BV846" s="599">
        <v>12</v>
      </c>
      <c r="BW846" s="599">
        <v>12</v>
      </c>
      <c r="BX846" s="599">
        <v>25</v>
      </c>
      <c r="BY846" s="599">
        <v>27</v>
      </c>
      <c r="BZ846" s="599">
        <v>16</v>
      </c>
      <c r="CA846" s="599">
        <v>13</v>
      </c>
      <c r="CB846" s="599">
        <v>11</v>
      </c>
      <c r="CC846" s="592"/>
      <c r="CD846" s="827"/>
      <c r="CE846" s="597" t="s">
        <v>40</v>
      </c>
      <c r="CF846" s="599">
        <v>2</v>
      </c>
      <c r="CG846" s="599">
        <v>15</v>
      </c>
      <c r="CH846" s="599">
        <v>37</v>
      </c>
      <c r="CI846" s="599">
        <v>109</v>
      </c>
      <c r="CJ846" s="599">
        <v>205</v>
      </c>
      <c r="CK846" s="599">
        <v>433</v>
      </c>
      <c r="CL846" s="599">
        <v>608</v>
      </c>
      <c r="CM846" s="599">
        <v>469</v>
      </c>
      <c r="CN846" s="599">
        <v>303</v>
      </c>
      <c r="CO846" s="599">
        <v>156</v>
      </c>
      <c r="CP846"/>
      <c r="CQ846" s="827"/>
      <c r="CR846" s="597" t="s">
        <v>40</v>
      </c>
      <c r="CS846" s="599">
        <v>0</v>
      </c>
      <c r="CT846" s="599">
        <v>0</v>
      </c>
      <c r="CU846" s="599">
        <v>7</v>
      </c>
      <c r="CV846" s="599">
        <v>19</v>
      </c>
      <c r="CW846" s="599">
        <v>39</v>
      </c>
      <c r="CX846" s="599">
        <v>76</v>
      </c>
      <c r="CY846" s="599">
        <v>125</v>
      </c>
      <c r="CZ846" s="599">
        <v>112</v>
      </c>
      <c r="DA846" s="599">
        <v>71</v>
      </c>
      <c r="DB846" s="599">
        <v>52</v>
      </c>
      <c r="DC846" s="592"/>
      <c r="DD846" s="827"/>
      <c r="DE846" s="597" t="s">
        <v>40</v>
      </c>
      <c r="DF846" s="599">
        <v>2</v>
      </c>
      <c r="DG846" s="599">
        <v>18</v>
      </c>
      <c r="DH846" s="599">
        <v>35</v>
      </c>
      <c r="DI846" s="599">
        <v>102</v>
      </c>
      <c r="DJ846" s="599">
        <v>178</v>
      </c>
      <c r="DK846" s="599">
        <v>382</v>
      </c>
      <c r="DL846" s="599">
        <v>510</v>
      </c>
      <c r="DM846" s="599">
        <v>373</v>
      </c>
      <c r="DN846" s="599">
        <v>245</v>
      </c>
      <c r="DO846" s="599">
        <v>115</v>
      </c>
    </row>
    <row r="847" spans="1:119" ht="13.5" customHeight="1" x14ac:dyDescent="0.2">
      <c r="A847"/>
      <c r="B847" s="838"/>
      <c r="C847" s="592"/>
      <c r="D847" s="828"/>
      <c r="E847" s="597" t="s">
        <v>41</v>
      </c>
      <c r="F847" s="599">
        <v>0</v>
      </c>
      <c r="G847" s="599">
        <v>1</v>
      </c>
      <c r="H847" s="599">
        <v>2</v>
      </c>
      <c r="I847" s="599">
        <v>5</v>
      </c>
      <c r="J847" s="599">
        <v>19</v>
      </c>
      <c r="K847" s="599">
        <v>40</v>
      </c>
      <c r="L847" s="599">
        <v>84</v>
      </c>
      <c r="M847" s="599">
        <v>120</v>
      </c>
      <c r="N847" s="599">
        <v>110</v>
      </c>
      <c r="O847" s="599">
        <v>86</v>
      </c>
      <c r="P847" s="592"/>
      <c r="Q847" s="828"/>
      <c r="R847" s="597" t="s">
        <v>41</v>
      </c>
      <c r="S847" s="599">
        <v>0</v>
      </c>
      <c r="T847" s="599">
        <v>0</v>
      </c>
      <c r="U847" s="599">
        <v>1</v>
      </c>
      <c r="V847" s="599">
        <v>1</v>
      </c>
      <c r="W847" s="599">
        <v>9</v>
      </c>
      <c r="X847" s="599">
        <v>18</v>
      </c>
      <c r="Y847" s="599">
        <v>30</v>
      </c>
      <c r="Z847" s="599">
        <v>68</v>
      </c>
      <c r="AA847" s="599">
        <v>68</v>
      </c>
      <c r="AB847" s="599">
        <v>45</v>
      </c>
      <c r="AC847" s="592"/>
      <c r="AD847" s="828"/>
      <c r="AE847" s="597" t="s">
        <v>41</v>
      </c>
      <c r="AF847" s="599">
        <v>0</v>
      </c>
      <c r="AG847" s="599">
        <v>1</v>
      </c>
      <c r="AH847" s="599">
        <v>1</v>
      </c>
      <c r="AI847" s="599">
        <v>4</v>
      </c>
      <c r="AJ847" s="599">
        <v>10</v>
      </c>
      <c r="AK847" s="599">
        <v>22</v>
      </c>
      <c r="AL847" s="599">
        <v>54</v>
      </c>
      <c r="AM847" s="599">
        <v>52</v>
      </c>
      <c r="AN847" s="599">
        <v>42</v>
      </c>
      <c r="AO847" s="599">
        <v>41</v>
      </c>
      <c r="AP847" s="591"/>
      <c r="AQ847" s="828"/>
      <c r="AR847" s="597" t="s">
        <v>41</v>
      </c>
      <c r="AS847" s="599">
        <v>0</v>
      </c>
      <c r="AT847" s="599">
        <v>1</v>
      </c>
      <c r="AU847" s="599">
        <v>0</v>
      </c>
      <c r="AV847" s="599">
        <v>0</v>
      </c>
      <c r="AW847" s="599">
        <v>6</v>
      </c>
      <c r="AX847" s="599">
        <v>5</v>
      </c>
      <c r="AY847" s="599">
        <v>4</v>
      </c>
      <c r="AZ847" s="599">
        <v>13</v>
      </c>
      <c r="BA847" s="599">
        <v>15</v>
      </c>
      <c r="BB847" s="599">
        <v>8</v>
      </c>
      <c r="BC847" s="592"/>
      <c r="BD847" s="828"/>
      <c r="BE847" s="597" t="s">
        <v>41</v>
      </c>
      <c r="BF847" s="599">
        <v>0</v>
      </c>
      <c r="BG847" s="599">
        <v>0</v>
      </c>
      <c r="BH847" s="599">
        <v>2</v>
      </c>
      <c r="BI847" s="599">
        <v>5</v>
      </c>
      <c r="BJ847" s="599">
        <v>13</v>
      </c>
      <c r="BK847" s="599">
        <v>35</v>
      </c>
      <c r="BL847" s="599">
        <v>80</v>
      </c>
      <c r="BM847" s="599">
        <v>107</v>
      </c>
      <c r="BN847" s="599">
        <v>95</v>
      </c>
      <c r="BO847" s="599">
        <v>78</v>
      </c>
      <c r="BP847"/>
      <c r="BQ847" s="828"/>
      <c r="BR847" s="597" t="s">
        <v>41</v>
      </c>
      <c r="BS847" s="599">
        <v>0</v>
      </c>
      <c r="BT847" s="599">
        <v>0</v>
      </c>
      <c r="BU847" s="599">
        <v>0</v>
      </c>
      <c r="BV847" s="599">
        <v>0</v>
      </c>
      <c r="BW847" s="599">
        <v>1</v>
      </c>
      <c r="BX847" s="599">
        <v>2</v>
      </c>
      <c r="BY847" s="599">
        <v>6</v>
      </c>
      <c r="BZ847" s="599">
        <v>3</v>
      </c>
      <c r="CA847" s="599">
        <v>2</v>
      </c>
      <c r="CB847" s="599">
        <v>7</v>
      </c>
      <c r="CC847" s="592"/>
      <c r="CD847" s="828"/>
      <c r="CE847" s="597" t="s">
        <v>41</v>
      </c>
      <c r="CF847" s="599">
        <v>0</v>
      </c>
      <c r="CG847" s="599">
        <v>1</v>
      </c>
      <c r="CH847" s="599">
        <v>2</v>
      </c>
      <c r="CI847" s="599">
        <v>5</v>
      </c>
      <c r="CJ847" s="599">
        <v>18</v>
      </c>
      <c r="CK847" s="599">
        <v>38</v>
      </c>
      <c r="CL847" s="599">
        <v>78</v>
      </c>
      <c r="CM847" s="599">
        <v>117</v>
      </c>
      <c r="CN847" s="599">
        <v>108</v>
      </c>
      <c r="CO847" s="599">
        <v>79</v>
      </c>
      <c r="CP847"/>
      <c r="CQ847" s="828"/>
      <c r="CR847" s="597" t="s">
        <v>41</v>
      </c>
      <c r="CS847" s="599">
        <v>0</v>
      </c>
      <c r="CT847" s="599">
        <v>0</v>
      </c>
      <c r="CU847" s="599">
        <v>0</v>
      </c>
      <c r="CV847" s="599">
        <v>0</v>
      </c>
      <c r="CW847" s="599">
        <v>1</v>
      </c>
      <c r="CX847" s="599">
        <v>6</v>
      </c>
      <c r="CY847" s="599">
        <v>9</v>
      </c>
      <c r="CZ847" s="599">
        <v>20</v>
      </c>
      <c r="DA847" s="599">
        <v>15</v>
      </c>
      <c r="DB847" s="599">
        <v>15</v>
      </c>
      <c r="DC847" s="592"/>
      <c r="DD847" s="828"/>
      <c r="DE847" s="597" t="s">
        <v>41</v>
      </c>
      <c r="DF847" s="599">
        <v>0</v>
      </c>
      <c r="DG847" s="599">
        <v>1</v>
      </c>
      <c r="DH847" s="599">
        <v>2</v>
      </c>
      <c r="DI847" s="599">
        <v>5</v>
      </c>
      <c r="DJ847" s="599">
        <v>18</v>
      </c>
      <c r="DK847" s="599">
        <v>34</v>
      </c>
      <c r="DL847" s="599">
        <v>75</v>
      </c>
      <c r="DM847" s="599">
        <v>100</v>
      </c>
      <c r="DN847" s="599">
        <v>95</v>
      </c>
      <c r="DO847" s="599">
        <v>71</v>
      </c>
    </row>
    <row r="848" spans="1:119" ht="13.5" customHeight="1" x14ac:dyDescent="0.2">
      <c r="A848"/>
      <c r="B848" s="324"/>
      <c r="C848" s="592"/>
      <c r="D848" s="592"/>
      <c r="E848" s="592"/>
      <c r="F848" s="592"/>
      <c r="G848" s="592"/>
      <c r="H848" s="592"/>
      <c r="I848" s="592"/>
      <c r="J848" s="592"/>
      <c r="K848" s="592"/>
      <c r="L848" s="592"/>
      <c r="M848" s="592"/>
      <c r="N848" s="592"/>
      <c r="O848" s="592"/>
      <c r="P848" s="592"/>
      <c r="Q848" s="592"/>
      <c r="R848" s="592"/>
      <c r="S848" s="592"/>
      <c r="T848" s="592"/>
      <c r="U848" s="592"/>
      <c r="V848" s="592"/>
      <c r="W848" s="592"/>
      <c r="X848" s="592"/>
      <c r="Y848" s="592"/>
      <c r="Z848" s="592"/>
      <c r="AA848" s="592"/>
      <c r="AB848" s="592"/>
      <c r="AC848" s="592"/>
      <c r="AD848" s="592"/>
      <c r="AE848" s="592"/>
      <c r="AF848" s="592"/>
      <c r="AG848" s="592"/>
      <c r="AH848" s="592"/>
      <c r="AI848" s="592"/>
      <c r="AJ848" s="592"/>
      <c r="AK848" s="592"/>
      <c r="AL848" s="592"/>
      <c r="AM848" s="592"/>
      <c r="AN848" s="592"/>
      <c r="AO848" s="592"/>
      <c r="AP848" s="591"/>
      <c r="AQ848" s="592"/>
      <c r="AR848" s="592"/>
      <c r="AS848" s="592"/>
      <c r="AT848" s="592"/>
      <c r="AU848" s="592"/>
      <c r="AV848" s="592"/>
      <c r="AW848" s="592"/>
      <c r="AX848" s="592"/>
      <c r="AY848" s="592"/>
      <c r="AZ848" s="592"/>
      <c r="BA848" s="592"/>
      <c r="BB848" s="592"/>
      <c r="BC848" s="592"/>
      <c r="BD848" s="592"/>
      <c r="BE848" s="592"/>
      <c r="BF848" s="592"/>
      <c r="BG848" s="592"/>
      <c r="BH848" s="592"/>
      <c r="BI848" s="592"/>
      <c r="BJ848" s="592"/>
      <c r="BK848" s="592"/>
      <c r="BL848" s="592"/>
      <c r="BM848" s="592"/>
      <c r="BN848" s="592"/>
      <c r="BO848" s="592"/>
      <c r="BP848"/>
      <c r="BQ848" s="592"/>
      <c r="BR848" s="592"/>
      <c r="BS848" s="592"/>
      <c r="BT848" s="592"/>
      <c r="BU848" s="592"/>
      <c r="BV848" s="592"/>
      <c r="BW848" s="592"/>
      <c r="BX848" s="592"/>
      <c r="BY848" s="592"/>
      <c r="BZ848" s="592"/>
      <c r="CA848" s="592"/>
      <c r="CB848" s="592"/>
      <c r="CC848" s="592"/>
      <c r="CD848" s="592"/>
      <c r="CE848" s="592"/>
      <c r="CF848" s="592"/>
      <c r="CG848" s="592"/>
      <c r="CH848" s="592"/>
      <c r="CI848" s="592"/>
      <c r="CJ848" s="592"/>
      <c r="CK848" s="592"/>
      <c r="CL848" s="592"/>
      <c r="CM848" s="592"/>
      <c r="CN848" s="592"/>
      <c r="CO848" s="592"/>
      <c r="CP848"/>
      <c r="CQ848" s="592"/>
      <c r="CR848" s="592"/>
      <c r="CS848" s="592"/>
      <c r="CT848" s="592"/>
      <c r="CU848" s="592"/>
      <c r="CV848" s="592"/>
      <c r="CW848" s="592"/>
      <c r="CX848" s="592"/>
      <c r="CY848" s="592"/>
      <c r="CZ848" s="592"/>
      <c r="DA848" s="592"/>
      <c r="DB848" s="592"/>
      <c r="DC848" s="592"/>
      <c r="DD848" s="592"/>
      <c r="DE848" s="592"/>
      <c r="DF848" s="592"/>
      <c r="DG848" s="592"/>
      <c r="DH848" s="592"/>
      <c r="DI848" s="592"/>
      <c r="DJ848" s="592"/>
      <c r="DK848" s="592"/>
      <c r="DL848" s="592"/>
      <c r="DM848" s="592"/>
      <c r="DN848" s="592"/>
      <c r="DO848" s="592"/>
    </row>
    <row r="849" spans="1:119" ht="13.5" customHeight="1" x14ac:dyDescent="0.3">
      <c r="A849"/>
      <c r="B849" s="324"/>
      <c r="C849" s="592"/>
      <c r="D849" s="829" t="s">
        <v>246</v>
      </c>
      <c r="E849" s="829"/>
      <c r="F849" s="595"/>
      <c r="G849" s="595"/>
      <c r="H849" s="595"/>
      <c r="I849" s="595"/>
      <c r="J849" s="595"/>
      <c r="K849" s="595"/>
      <c r="L849" s="595"/>
      <c r="M849" s="595"/>
      <c r="N849" s="595"/>
      <c r="O849" s="595"/>
      <c r="P849" s="592"/>
      <c r="Q849" s="829" t="s">
        <v>246</v>
      </c>
      <c r="R849" s="829"/>
      <c r="S849" s="595"/>
      <c r="T849" s="595"/>
      <c r="U849" s="595"/>
      <c r="V849" s="595"/>
      <c r="W849" s="595"/>
      <c r="X849" s="595"/>
      <c r="Y849" s="595"/>
      <c r="Z849" s="595"/>
      <c r="AA849" s="595"/>
      <c r="AB849" s="595"/>
      <c r="AC849" s="592"/>
      <c r="AD849" s="829" t="s">
        <v>246</v>
      </c>
      <c r="AE849" s="829"/>
      <c r="AF849" s="595"/>
      <c r="AG849" s="595"/>
      <c r="AH849" s="595"/>
      <c r="AI849" s="595"/>
      <c r="AJ849" s="595"/>
      <c r="AK849" s="595"/>
      <c r="AL849" s="595"/>
      <c r="AM849" s="595"/>
      <c r="AN849" s="595"/>
      <c r="AO849" s="595"/>
      <c r="AP849" s="591"/>
      <c r="AQ849" s="829" t="s">
        <v>246</v>
      </c>
      <c r="AR849" s="829"/>
      <c r="AS849" s="595"/>
      <c r="AT849" s="595"/>
      <c r="AU849" s="595"/>
      <c r="AV849" s="595"/>
      <c r="AW849" s="595"/>
      <c r="AX849" s="595"/>
      <c r="AY849" s="595"/>
      <c r="AZ849" s="595"/>
      <c r="BA849" s="595"/>
      <c r="BB849" s="595"/>
      <c r="BC849" s="592"/>
      <c r="BD849" s="829" t="s">
        <v>246</v>
      </c>
      <c r="BE849" s="829"/>
      <c r="BF849" s="595"/>
      <c r="BG849" s="595"/>
      <c r="BH849" s="595"/>
      <c r="BI849" s="595"/>
      <c r="BJ849" s="595"/>
      <c r="BK849" s="595"/>
      <c r="BL849" s="595"/>
      <c r="BM849" s="595"/>
      <c r="BN849" s="595"/>
      <c r="BO849" s="595"/>
      <c r="BP849"/>
      <c r="BQ849" s="829" t="s">
        <v>246</v>
      </c>
      <c r="BR849" s="829"/>
      <c r="BS849" s="595"/>
      <c r="BT849" s="595"/>
      <c r="BU849" s="595"/>
      <c r="BV849" s="595"/>
      <c r="BW849" s="595"/>
      <c r="BX849" s="595"/>
      <c r="BY849" s="595"/>
      <c r="BZ849" s="595"/>
      <c r="CA849" s="595"/>
      <c r="CB849" s="595"/>
      <c r="CC849" s="592"/>
      <c r="CD849" s="829" t="s">
        <v>246</v>
      </c>
      <c r="CE849" s="829"/>
      <c r="CF849" s="595"/>
      <c r="CG849" s="595"/>
      <c r="CH849" s="595"/>
      <c r="CI849" s="595"/>
      <c r="CJ849" s="595"/>
      <c r="CK849" s="595"/>
      <c r="CL849" s="595"/>
      <c r="CM849" s="595"/>
      <c r="CN849" s="595"/>
      <c r="CO849" s="595"/>
      <c r="CP849"/>
      <c r="CQ849" s="829" t="s">
        <v>246</v>
      </c>
      <c r="CR849" s="829"/>
      <c r="CS849" s="595"/>
      <c r="CT849" s="595"/>
      <c r="CU849" s="595"/>
      <c r="CV849" s="595"/>
      <c r="CW849" s="595"/>
      <c r="CX849" s="595"/>
      <c r="CY849" s="595"/>
      <c r="CZ849" s="595"/>
      <c r="DA849" s="595"/>
      <c r="DB849" s="595"/>
      <c r="DC849" s="592"/>
      <c r="DD849" s="829" t="s">
        <v>246</v>
      </c>
      <c r="DE849" s="829"/>
      <c r="DF849" s="595"/>
      <c r="DG849" s="595"/>
      <c r="DH849" s="595"/>
      <c r="DI849" s="595"/>
      <c r="DJ849" s="595"/>
      <c r="DK849" s="595"/>
      <c r="DL849" s="595"/>
      <c r="DM849" s="595"/>
      <c r="DN849" s="595"/>
      <c r="DO849" s="595"/>
    </row>
    <row r="850" spans="1:119" ht="13.5" customHeight="1" x14ac:dyDescent="0.2">
      <c r="A850"/>
      <c r="B850" s="324"/>
      <c r="C850" s="592"/>
      <c r="D850" s="829"/>
      <c r="E850" s="829"/>
      <c r="F850" s="831" t="s">
        <v>171</v>
      </c>
      <c r="G850" s="831"/>
      <c r="H850" s="831"/>
      <c r="I850" s="831"/>
      <c r="J850" s="831"/>
      <c r="K850" s="831"/>
      <c r="L850" s="831"/>
      <c r="M850" s="831"/>
      <c r="N850" s="831"/>
      <c r="O850" s="831"/>
      <c r="P850" s="592"/>
      <c r="Q850" s="829"/>
      <c r="R850" s="829"/>
      <c r="S850" s="831" t="s">
        <v>171</v>
      </c>
      <c r="T850" s="831"/>
      <c r="U850" s="831"/>
      <c r="V850" s="831"/>
      <c r="W850" s="831"/>
      <c r="X850" s="831"/>
      <c r="Y850" s="831"/>
      <c r="Z850" s="831"/>
      <c r="AA850" s="831"/>
      <c r="AB850" s="831"/>
      <c r="AC850" s="592"/>
      <c r="AD850" s="829"/>
      <c r="AE850" s="829"/>
      <c r="AF850" s="839" t="s">
        <v>171</v>
      </c>
      <c r="AG850" s="840"/>
      <c r="AH850" s="840"/>
      <c r="AI850" s="840"/>
      <c r="AJ850" s="840"/>
      <c r="AK850" s="840"/>
      <c r="AL850" s="840"/>
      <c r="AM850" s="840"/>
      <c r="AN850" s="840"/>
      <c r="AO850" s="841"/>
      <c r="AP850" s="591"/>
      <c r="AQ850" s="829"/>
      <c r="AR850" s="829"/>
      <c r="AS850" s="831" t="s">
        <v>171</v>
      </c>
      <c r="AT850" s="831"/>
      <c r="AU850" s="831"/>
      <c r="AV850" s="831"/>
      <c r="AW850" s="831"/>
      <c r="AX850" s="831"/>
      <c r="AY850" s="831"/>
      <c r="AZ850" s="831"/>
      <c r="BA850" s="831"/>
      <c r="BB850" s="831"/>
      <c r="BC850" s="592"/>
      <c r="BD850" s="829"/>
      <c r="BE850" s="829"/>
      <c r="BF850" s="831" t="s">
        <v>171</v>
      </c>
      <c r="BG850" s="831"/>
      <c r="BH850" s="831"/>
      <c r="BI850" s="831"/>
      <c r="BJ850" s="831"/>
      <c r="BK850" s="831"/>
      <c r="BL850" s="831"/>
      <c r="BM850" s="831"/>
      <c r="BN850" s="831"/>
      <c r="BO850" s="831"/>
      <c r="BP850"/>
      <c r="BQ850" s="829"/>
      <c r="BR850" s="829"/>
      <c r="BS850" s="831" t="s">
        <v>171</v>
      </c>
      <c r="BT850" s="831"/>
      <c r="BU850" s="831"/>
      <c r="BV850" s="831"/>
      <c r="BW850" s="831"/>
      <c r="BX850" s="831"/>
      <c r="BY850" s="831"/>
      <c r="BZ850" s="831"/>
      <c r="CA850" s="831"/>
      <c r="CB850" s="831"/>
      <c r="CC850" s="592"/>
      <c r="CD850" s="829"/>
      <c r="CE850" s="829"/>
      <c r="CF850" s="831" t="s">
        <v>171</v>
      </c>
      <c r="CG850" s="831"/>
      <c r="CH850" s="831"/>
      <c r="CI850" s="831"/>
      <c r="CJ850" s="831"/>
      <c r="CK850" s="831"/>
      <c r="CL850" s="831"/>
      <c r="CM850" s="831"/>
      <c r="CN850" s="831"/>
      <c r="CO850" s="831"/>
      <c r="CP850"/>
      <c r="CQ850" s="829"/>
      <c r="CR850" s="829"/>
      <c r="CS850" s="831" t="s">
        <v>171</v>
      </c>
      <c r="CT850" s="831"/>
      <c r="CU850" s="831"/>
      <c r="CV850" s="831"/>
      <c r="CW850" s="831"/>
      <c r="CX850" s="831"/>
      <c r="CY850" s="831"/>
      <c r="CZ850" s="831"/>
      <c r="DA850" s="831"/>
      <c r="DB850" s="831"/>
      <c r="DC850" s="592"/>
      <c r="DD850" s="829"/>
      <c r="DE850" s="829"/>
      <c r="DF850" s="831" t="s">
        <v>171</v>
      </c>
      <c r="DG850" s="831"/>
      <c r="DH850" s="831"/>
      <c r="DI850" s="831"/>
      <c r="DJ850" s="831"/>
      <c r="DK850" s="831"/>
      <c r="DL850" s="831"/>
      <c r="DM850" s="831"/>
      <c r="DN850" s="831"/>
      <c r="DO850" s="831"/>
    </row>
    <row r="851" spans="1:119" ht="13.5" customHeight="1" x14ac:dyDescent="0.2">
      <c r="A851"/>
      <c r="B851" s="324"/>
      <c r="C851" s="592"/>
      <c r="D851" s="830"/>
      <c r="E851" s="830"/>
      <c r="F851" s="596" t="s">
        <v>16</v>
      </c>
      <c r="G851" s="596">
        <v>1</v>
      </c>
      <c r="H851" s="596">
        <v>2</v>
      </c>
      <c r="I851" s="596">
        <v>3</v>
      </c>
      <c r="J851" s="596">
        <v>4</v>
      </c>
      <c r="K851" s="596">
        <v>5</v>
      </c>
      <c r="L851" s="596">
        <v>6</v>
      </c>
      <c r="M851" s="596">
        <v>7</v>
      </c>
      <c r="N851" s="596">
        <v>8</v>
      </c>
      <c r="O851" s="596">
        <v>9</v>
      </c>
      <c r="P851" s="592"/>
      <c r="Q851" s="830"/>
      <c r="R851" s="830"/>
      <c r="S851" s="596" t="s">
        <v>16</v>
      </c>
      <c r="T851" s="596">
        <v>1</v>
      </c>
      <c r="U851" s="596">
        <v>2</v>
      </c>
      <c r="V851" s="596">
        <v>3</v>
      </c>
      <c r="W851" s="596">
        <v>4</v>
      </c>
      <c r="X851" s="596">
        <v>5</v>
      </c>
      <c r="Y851" s="596">
        <v>6</v>
      </c>
      <c r="Z851" s="596">
        <v>7</v>
      </c>
      <c r="AA851" s="596">
        <v>8</v>
      </c>
      <c r="AB851" s="596">
        <v>9</v>
      </c>
      <c r="AC851" s="592"/>
      <c r="AD851" s="830"/>
      <c r="AE851" s="830"/>
      <c r="AF851" s="596" t="s">
        <v>16</v>
      </c>
      <c r="AG851" s="596">
        <v>1</v>
      </c>
      <c r="AH851" s="596">
        <v>2</v>
      </c>
      <c r="AI851" s="596">
        <v>3</v>
      </c>
      <c r="AJ851" s="596">
        <v>4</v>
      </c>
      <c r="AK851" s="596">
        <v>5</v>
      </c>
      <c r="AL851" s="596">
        <v>6</v>
      </c>
      <c r="AM851" s="596">
        <v>7</v>
      </c>
      <c r="AN851" s="596">
        <v>8</v>
      </c>
      <c r="AO851" s="596">
        <v>9</v>
      </c>
      <c r="AP851" s="591"/>
      <c r="AQ851" s="830"/>
      <c r="AR851" s="830"/>
      <c r="AS851" s="596" t="s">
        <v>16</v>
      </c>
      <c r="AT851" s="596">
        <v>1</v>
      </c>
      <c r="AU851" s="596">
        <v>2</v>
      </c>
      <c r="AV851" s="596">
        <v>3</v>
      </c>
      <c r="AW851" s="596">
        <v>4</v>
      </c>
      <c r="AX851" s="596">
        <v>5</v>
      </c>
      <c r="AY851" s="596">
        <v>6</v>
      </c>
      <c r="AZ851" s="596">
        <v>7</v>
      </c>
      <c r="BA851" s="596">
        <v>8</v>
      </c>
      <c r="BB851" s="596">
        <v>9</v>
      </c>
      <c r="BC851" s="592"/>
      <c r="BD851" s="830"/>
      <c r="BE851" s="830"/>
      <c r="BF851" s="596" t="s">
        <v>16</v>
      </c>
      <c r="BG851" s="596">
        <v>1</v>
      </c>
      <c r="BH851" s="596">
        <v>2</v>
      </c>
      <c r="BI851" s="596">
        <v>3</v>
      </c>
      <c r="BJ851" s="596">
        <v>4</v>
      </c>
      <c r="BK851" s="596">
        <v>5</v>
      </c>
      <c r="BL851" s="596">
        <v>6</v>
      </c>
      <c r="BM851" s="596">
        <v>7</v>
      </c>
      <c r="BN851" s="596">
        <v>8</v>
      </c>
      <c r="BO851" s="596">
        <v>9</v>
      </c>
      <c r="BP851"/>
      <c r="BQ851" s="830"/>
      <c r="BR851" s="830"/>
      <c r="BS851" s="596" t="s">
        <v>16</v>
      </c>
      <c r="BT851" s="596">
        <v>1</v>
      </c>
      <c r="BU851" s="596">
        <v>2</v>
      </c>
      <c r="BV851" s="596">
        <v>3</v>
      </c>
      <c r="BW851" s="596">
        <v>4</v>
      </c>
      <c r="BX851" s="596">
        <v>5</v>
      </c>
      <c r="BY851" s="596">
        <v>6</v>
      </c>
      <c r="BZ851" s="596">
        <v>7</v>
      </c>
      <c r="CA851" s="596">
        <v>8</v>
      </c>
      <c r="CB851" s="596">
        <v>9</v>
      </c>
      <c r="CC851" s="592"/>
      <c r="CD851" s="830"/>
      <c r="CE851" s="830"/>
      <c r="CF851" s="596" t="s">
        <v>16</v>
      </c>
      <c r="CG851" s="596">
        <v>1</v>
      </c>
      <c r="CH851" s="596">
        <v>2</v>
      </c>
      <c r="CI851" s="596">
        <v>3</v>
      </c>
      <c r="CJ851" s="596">
        <v>4</v>
      </c>
      <c r="CK851" s="596">
        <v>5</v>
      </c>
      <c r="CL851" s="596">
        <v>6</v>
      </c>
      <c r="CM851" s="596">
        <v>7</v>
      </c>
      <c r="CN851" s="596">
        <v>8</v>
      </c>
      <c r="CO851" s="596">
        <v>9</v>
      </c>
      <c r="CP851"/>
      <c r="CQ851" s="830"/>
      <c r="CR851" s="830"/>
      <c r="CS851" s="596" t="s">
        <v>16</v>
      </c>
      <c r="CT851" s="596">
        <v>1</v>
      </c>
      <c r="CU851" s="596">
        <v>2</v>
      </c>
      <c r="CV851" s="596">
        <v>3</v>
      </c>
      <c r="CW851" s="596">
        <v>4</v>
      </c>
      <c r="CX851" s="596">
        <v>5</v>
      </c>
      <c r="CY851" s="596">
        <v>6</v>
      </c>
      <c r="CZ851" s="596">
        <v>7</v>
      </c>
      <c r="DA851" s="596">
        <v>8</v>
      </c>
      <c r="DB851" s="596">
        <v>9</v>
      </c>
      <c r="DC851" s="592"/>
      <c r="DD851" s="830"/>
      <c r="DE851" s="830"/>
      <c r="DF851" s="596" t="s">
        <v>16</v>
      </c>
      <c r="DG851" s="596">
        <v>1</v>
      </c>
      <c r="DH851" s="596">
        <v>2</v>
      </c>
      <c r="DI851" s="596">
        <v>3</v>
      </c>
      <c r="DJ851" s="596">
        <v>4</v>
      </c>
      <c r="DK851" s="596">
        <v>5</v>
      </c>
      <c r="DL851" s="596">
        <v>6</v>
      </c>
      <c r="DM851" s="596">
        <v>7</v>
      </c>
      <c r="DN851" s="596">
        <v>8</v>
      </c>
      <c r="DO851" s="596">
        <v>9</v>
      </c>
    </row>
    <row r="852" spans="1:119" ht="13.5" customHeight="1" x14ac:dyDescent="0.2">
      <c r="A852"/>
      <c r="B852" s="324"/>
      <c r="C852" s="592"/>
      <c r="D852" s="826" t="s">
        <v>173</v>
      </c>
      <c r="E852" s="601" t="s">
        <v>92</v>
      </c>
      <c r="F852" s="599" t="s">
        <v>191</v>
      </c>
      <c r="G852" s="599" t="s">
        <v>191</v>
      </c>
      <c r="H852" s="599" t="s">
        <v>191</v>
      </c>
      <c r="I852" s="599" t="s">
        <v>191</v>
      </c>
      <c r="J852" s="599" t="s">
        <v>191</v>
      </c>
      <c r="K852" s="599" t="s">
        <v>191</v>
      </c>
      <c r="L852" s="599" t="s">
        <v>191</v>
      </c>
      <c r="M852" s="599" t="s">
        <v>191</v>
      </c>
      <c r="N852" s="599" t="s">
        <v>191</v>
      </c>
      <c r="O852" s="600" t="s">
        <v>191</v>
      </c>
      <c r="P852" s="592"/>
      <c r="Q852" s="826" t="s">
        <v>173</v>
      </c>
      <c r="R852" s="597" t="s">
        <v>92</v>
      </c>
      <c r="S852" s="599" t="s">
        <v>191</v>
      </c>
      <c r="T852" s="599" t="s">
        <v>191</v>
      </c>
      <c r="U852" s="599" t="s">
        <v>191</v>
      </c>
      <c r="V852" s="599" t="s">
        <v>191</v>
      </c>
      <c r="W852" s="599" t="s">
        <v>191</v>
      </c>
      <c r="X852" s="599" t="s">
        <v>191</v>
      </c>
      <c r="Y852" s="599" t="s">
        <v>191</v>
      </c>
      <c r="Z852" s="599" t="s">
        <v>191</v>
      </c>
      <c r="AA852" s="599" t="s">
        <v>191</v>
      </c>
      <c r="AB852" s="600" t="s">
        <v>191</v>
      </c>
      <c r="AC852" s="592"/>
      <c r="AD852" s="826" t="s">
        <v>173</v>
      </c>
      <c r="AE852" s="597" t="s">
        <v>92</v>
      </c>
      <c r="AF852" s="599" t="s">
        <v>191</v>
      </c>
      <c r="AG852" s="599" t="s">
        <v>191</v>
      </c>
      <c r="AH852" s="599" t="s">
        <v>191</v>
      </c>
      <c r="AI852" s="599" t="s">
        <v>191</v>
      </c>
      <c r="AJ852" s="599" t="s">
        <v>191</v>
      </c>
      <c r="AK852" s="599" t="s">
        <v>191</v>
      </c>
      <c r="AL852" s="599" t="s">
        <v>191</v>
      </c>
      <c r="AM852" s="599" t="s">
        <v>191</v>
      </c>
      <c r="AN852" s="599" t="s">
        <v>191</v>
      </c>
      <c r="AO852" s="600" t="s">
        <v>191</v>
      </c>
      <c r="AP852" s="591"/>
      <c r="AQ852" s="826" t="s">
        <v>173</v>
      </c>
      <c r="AR852" s="597" t="s">
        <v>92</v>
      </c>
      <c r="AS852" s="599" t="s">
        <v>191</v>
      </c>
      <c r="AT852" s="599" t="s">
        <v>191</v>
      </c>
      <c r="AU852" s="599" t="s">
        <v>191</v>
      </c>
      <c r="AV852" s="599" t="s">
        <v>191</v>
      </c>
      <c r="AW852" s="599" t="s">
        <v>191</v>
      </c>
      <c r="AX852" s="599" t="s">
        <v>191</v>
      </c>
      <c r="AY852" s="599" t="s">
        <v>191</v>
      </c>
      <c r="AZ852" s="599" t="s">
        <v>191</v>
      </c>
      <c r="BA852" s="599" t="s">
        <v>191</v>
      </c>
      <c r="BB852" s="600" t="s">
        <v>191</v>
      </c>
      <c r="BC852" s="592"/>
      <c r="BD852" s="826" t="s">
        <v>173</v>
      </c>
      <c r="BE852" s="597" t="s">
        <v>92</v>
      </c>
      <c r="BF852" s="599" t="s">
        <v>191</v>
      </c>
      <c r="BG852" s="599" t="s">
        <v>191</v>
      </c>
      <c r="BH852" s="599" t="s">
        <v>191</v>
      </c>
      <c r="BI852" s="599" t="s">
        <v>191</v>
      </c>
      <c r="BJ852" s="599" t="s">
        <v>191</v>
      </c>
      <c r="BK852" s="599" t="s">
        <v>191</v>
      </c>
      <c r="BL852" s="599" t="s">
        <v>191</v>
      </c>
      <c r="BM852" s="599" t="s">
        <v>191</v>
      </c>
      <c r="BN852" s="599" t="s">
        <v>191</v>
      </c>
      <c r="BO852" s="600" t="s">
        <v>191</v>
      </c>
      <c r="BP852"/>
      <c r="BQ852" s="826" t="s">
        <v>173</v>
      </c>
      <c r="BR852" s="597" t="s">
        <v>92</v>
      </c>
      <c r="BS852" s="599" t="s">
        <v>191</v>
      </c>
      <c r="BT852" s="599" t="s">
        <v>191</v>
      </c>
      <c r="BU852" s="599" t="s">
        <v>191</v>
      </c>
      <c r="BV852" s="599" t="s">
        <v>191</v>
      </c>
      <c r="BW852" s="599" t="s">
        <v>191</v>
      </c>
      <c r="BX852" s="599" t="s">
        <v>191</v>
      </c>
      <c r="BY852" s="599" t="s">
        <v>191</v>
      </c>
      <c r="BZ852" s="599" t="s">
        <v>191</v>
      </c>
      <c r="CA852" s="599" t="s">
        <v>191</v>
      </c>
      <c r="CB852" s="600" t="s">
        <v>191</v>
      </c>
      <c r="CC852" s="592"/>
      <c r="CD852" s="826" t="s">
        <v>173</v>
      </c>
      <c r="CE852" s="597" t="s">
        <v>92</v>
      </c>
      <c r="CF852" s="599" t="s">
        <v>191</v>
      </c>
      <c r="CG852" s="599" t="s">
        <v>191</v>
      </c>
      <c r="CH852" s="599" t="s">
        <v>191</v>
      </c>
      <c r="CI852" s="599" t="s">
        <v>191</v>
      </c>
      <c r="CJ852" s="599" t="s">
        <v>191</v>
      </c>
      <c r="CK852" s="599" t="s">
        <v>191</v>
      </c>
      <c r="CL852" s="599" t="s">
        <v>191</v>
      </c>
      <c r="CM852" s="599" t="s">
        <v>191</v>
      </c>
      <c r="CN852" s="599" t="s">
        <v>191</v>
      </c>
      <c r="CO852" s="600" t="s">
        <v>191</v>
      </c>
      <c r="CP852"/>
      <c r="CQ852" s="826" t="s">
        <v>173</v>
      </c>
      <c r="CR852" s="597" t="s">
        <v>92</v>
      </c>
      <c r="CS852" s="599" t="s">
        <v>191</v>
      </c>
      <c r="CT852" s="599" t="s">
        <v>191</v>
      </c>
      <c r="CU852" s="599" t="s">
        <v>191</v>
      </c>
      <c r="CV852" s="599" t="s">
        <v>191</v>
      </c>
      <c r="CW852" s="599" t="s">
        <v>191</v>
      </c>
      <c r="CX852" s="599" t="s">
        <v>191</v>
      </c>
      <c r="CY852" s="599" t="s">
        <v>191</v>
      </c>
      <c r="CZ852" s="599" t="s">
        <v>191</v>
      </c>
      <c r="DA852" s="599" t="s">
        <v>191</v>
      </c>
      <c r="DB852" s="600" t="s">
        <v>191</v>
      </c>
      <c r="DC852" s="592"/>
      <c r="DD852" s="826" t="s">
        <v>173</v>
      </c>
      <c r="DE852" s="597" t="s">
        <v>92</v>
      </c>
      <c r="DF852" s="599" t="s">
        <v>191</v>
      </c>
      <c r="DG852" s="599" t="s">
        <v>191</v>
      </c>
      <c r="DH852" s="599" t="s">
        <v>191</v>
      </c>
      <c r="DI852" s="599" t="s">
        <v>191</v>
      </c>
      <c r="DJ852" s="599" t="s">
        <v>191</v>
      </c>
      <c r="DK852" s="599" t="s">
        <v>191</v>
      </c>
      <c r="DL852" s="599" t="s">
        <v>191</v>
      </c>
      <c r="DM852" s="599" t="s">
        <v>191</v>
      </c>
      <c r="DN852" s="599" t="s">
        <v>191</v>
      </c>
      <c r="DO852" s="600" t="s">
        <v>191</v>
      </c>
    </row>
    <row r="853" spans="1:119" ht="13.5" customHeight="1" x14ac:dyDescent="0.2">
      <c r="A853"/>
      <c r="B853" s="324"/>
      <c r="C853" s="592"/>
      <c r="D853" s="827"/>
      <c r="E853" s="601">
        <v>1</v>
      </c>
      <c r="F853" s="599">
        <v>0</v>
      </c>
      <c r="G853" s="599">
        <v>28.571428571428569</v>
      </c>
      <c r="H853" s="599">
        <v>0</v>
      </c>
      <c r="I853" s="599">
        <v>57.142857142857139</v>
      </c>
      <c r="J853" s="599">
        <v>0</v>
      </c>
      <c r="K853" s="599">
        <v>14.285714285714285</v>
      </c>
      <c r="L853" s="599">
        <v>0</v>
      </c>
      <c r="M853" s="599">
        <v>0</v>
      </c>
      <c r="N853" s="599">
        <v>0</v>
      </c>
      <c r="O853" s="599">
        <v>0</v>
      </c>
      <c r="P853" s="592"/>
      <c r="Q853" s="827"/>
      <c r="R853" s="597">
        <v>1</v>
      </c>
      <c r="S853" s="599">
        <v>0</v>
      </c>
      <c r="T853" s="599">
        <v>25</v>
      </c>
      <c r="U853" s="599">
        <v>0</v>
      </c>
      <c r="V853" s="599">
        <v>50</v>
      </c>
      <c r="W853" s="599">
        <v>0</v>
      </c>
      <c r="X853" s="599">
        <v>25</v>
      </c>
      <c r="Y853" s="599">
        <v>0</v>
      </c>
      <c r="Z853" s="599">
        <v>0</v>
      </c>
      <c r="AA853" s="599">
        <v>0</v>
      </c>
      <c r="AB853" s="599">
        <v>0</v>
      </c>
      <c r="AC853" s="592"/>
      <c r="AD853" s="827"/>
      <c r="AE853" s="597">
        <v>1</v>
      </c>
      <c r="AF853" s="599">
        <v>0</v>
      </c>
      <c r="AG853" s="599">
        <v>33.333333333333329</v>
      </c>
      <c r="AH853" s="599">
        <v>0</v>
      </c>
      <c r="AI853" s="599">
        <v>66.666666666666657</v>
      </c>
      <c r="AJ853" s="599">
        <v>0</v>
      </c>
      <c r="AK853" s="599">
        <v>0</v>
      </c>
      <c r="AL853" s="599">
        <v>0</v>
      </c>
      <c r="AM853" s="599">
        <v>0</v>
      </c>
      <c r="AN853" s="599">
        <v>0</v>
      </c>
      <c r="AO853" s="599">
        <v>0</v>
      </c>
      <c r="AP853" s="591"/>
      <c r="AQ853" s="827"/>
      <c r="AR853" s="597">
        <v>1</v>
      </c>
      <c r="AS853" s="599">
        <v>0</v>
      </c>
      <c r="AT853" s="599">
        <v>33.333333333333329</v>
      </c>
      <c r="AU853" s="599">
        <v>0</v>
      </c>
      <c r="AV853" s="599">
        <v>66.666666666666657</v>
      </c>
      <c r="AW853" s="599">
        <v>0</v>
      </c>
      <c r="AX853" s="599">
        <v>0</v>
      </c>
      <c r="AY853" s="599">
        <v>0</v>
      </c>
      <c r="AZ853" s="599">
        <v>0</v>
      </c>
      <c r="BA853" s="599">
        <v>0</v>
      </c>
      <c r="BB853" s="599">
        <v>0</v>
      </c>
      <c r="BC853" s="592"/>
      <c r="BD853" s="827"/>
      <c r="BE853" s="597">
        <v>1</v>
      </c>
      <c r="BF853" s="599">
        <v>0</v>
      </c>
      <c r="BG853" s="599">
        <v>25</v>
      </c>
      <c r="BH853" s="599">
        <v>0</v>
      </c>
      <c r="BI853" s="599">
        <v>50</v>
      </c>
      <c r="BJ853" s="599">
        <v>0</v>
      </c>
      <c r="BK853" s="599">
        <v>25</v>
      </c>
      <c r="BL853" s="599">
        <v>0</v>
      </c>
      <c r="BM853" s="599">
        <v>0</v>
      </c>
      <c r="BN853" s="599">
        <v>0</v>
      </c>
      <c r="BO853" s="599">
        <v>0</v>
      </c>
      <c r="BP853"/>
      <c r="BQ853" s="827"/>
      <c r="BR853" s="597">
        <v>1</v>
      </c>
      <c r="BS853" s="599">
        <v>0</v>
      </c>
      <c r="BT853" s="599">
        <v>66.666666666666657</v>
      </c>
      <c r="BU853" s="599">
        <v>0</v>
      </c>
      <c r="BV853" s="599">
        <v>33.333333333333329</v>
      </c>
      <c r="BW853" s="599">
        <v>0</v>
      </c>
      <c r="BX853" s="599">
        <v>0</v>
      </c>
      <c r="BY853" s="599">
        <v>0</v>
      </c>
      <c r="BZ853" s="599">
        <v>0</v>
      </c>
      <c r="CA853" s="599">
        <v>0</v>
      </c>
      <c r="CB853" s="599">
        <v>0</v>
      </c>
      <c r="CC853" s="592"/>
      <c r="CD853" s="827"/>
      <c r="CE853" s="597">
        <v>1</v>
      </c>
      <c r="CF853" s="599">
        <v>0</v>
      </c>
      <c r="CG853" s="599">
        <v>0</v>
      </c>
      <c r="CH853" s="599">
        <v>0</v>
      </c>
      <c r="CI853" s="599">
        <v>75</v>
      </c>
      <c r="CJ853" s="599">
        <v>0</v>
      </c>
      <c r="CK853" s="599">
        <v>25</v>
      </c>
      <c r="CL853" s="599">
        <v>0</v>
      </c>
      <c r="CM853" s="599">
        <v>0</v>
      </c>
      <c r="CN853" s="599">
        <v>0</v>
      </c>
      <c r="CO853" s="599">
        <v>0</v>
      </c>
      <c r="CP853"/>
      <c r="CQ853" s="827"/>
      <c r="CR853" s="597">
        <v>1</v>
      </c>
      <c r="CS853" s="599">
        <v>0</v>
      </c>
      <c r="CT853" s="599">
        <v>0</v>
      </c>
      <c r="CU853" s="599">
        <v>0</v>
      </c>
      <c r="CV853" s="599">
        <v>66.666666666666657</v>
      </c>
      <c r="CW853" s="599">
        <v>0</v>
      </c>
      <c r="CX853" s="599">
        <v>33.333333333333329</v>
      </c>
      <c r="CY853" s="599">
        <v>0</v>
      </c>
      <c r="CZ853" s="599">
        <v>0</v>
      </c>
      <c r="DA853" s="599">
        <v>0</v>
      </c>
      <c r="DB853" s="599">
        <v>0</v>
      </c>
      <c r="DC853" s="592"/>
      <c r="DD853" s="827"/>
      <c r="DE853" s="597">
        <v>1</v>
      </c>
      <c r="DF853" s="599">
        <v>0</v>
      </c>
      <c r="DG853" s="599">
        <v>50</v>
      </c>
      <c r="DH853" s="599">
        <v>0</v>
      </c>
      <c r="DI853" s="599">
        <v>50</v>
      </c>
      <c r="DJ853" s="599">
        <v>0</v>
      </c>
      <c r="DK853" s="599">
        <v>0</v>
      </c>
      <c r="DL853" s="599">
        <v>0</v>
      </c>
      <c r="DM853" s="599">
        <v>0</v>
      </c>
      <c r="DN853" s="599">
        <v>0</v>
      </c>
      <c r="DO853" s="599">
        <v>0</v>
      </c>
    </row>
    <row r="854" spans="1:119" ht="13.5" customHeight="1" x14ac:dyDescent="0.2">
      <c r="A854"/>
      <c r="B854" s="324"/>
      <c r="C854" s="592"/>
      <c r="D854" s="827"/>
      <c r="E854" s="601" t="s">
        <v>45</v>
      </c>
      <c r="F854" s="599">
        <v>7.1633237822349569</v>
      </c>
      <c r="G854" s="599">
        <v>24.641833810888254</v>
      </c>
      <c r="H854" s="599">
        <v>30.372492836676219</v>
      </c>
      <c r="I854" s="599">
        <v>22.063037249283667</v>
      </c>
      <c r="J854" s="599">
        <v>7.7363896848137532</v>
      </c>
      <c r="K854" s="599">
        <v>6.0171919770773634</v>
      </c>
      <c r="L854" s="599">
        <v>1.4326647564469914</v>
      </c>
      <c r="M854" s="599">
        <v>0.57306590257879653</v>
      </c>
      <c r="N854" s="599">
        <v>0</v>
      </c>
      <c r="O854" s="599">
        <v>0</v>
      </c>
      <c r="P854" s="592"/>
      <c r="Q854" s="827"/>
      <c r="R854" s="597" t="s">
        <v>45</v>
      </c>
      <c r="S854" s="599">
        <v>2.9940119760479043</v>
      </c>
      <c r="T854" s="599">
        <v>23.952095808383234</v>
      </c>
      <c r="U854" s="599">
        <v>34.730538922155688</v>
      </c>
      <c r="V854" s="599">
        <v>23.353293413173652</v>
      </c>
      <c r="W854" s="599">
        <v>5.3892215568862278</v>
      </c>
      <c r="X854" s="599">
        <v>5.9880239520958085</v>
      </c>
      <c r="Y854" s="599">
        <v>2.3952095808383236</v>
      </c>
      <c r="Z854" s="599">
        <v>1.1976047904191618</v>
      </c>
      <c r="AA854" s="599">
        <v>0</v>
      </c>
      <c r="AB854" s="599">
        <v>0</v>
      </c>
      <c r="AC854" s="592"/>
      <c r="AD854" s="827"/>
      <c r="AE854" s="597" t="s">
        <v>45</v>
      </c>
      <c r="AF854" s="599">
        <v>10.989010989010989</v>
      </c>
      <c r="AG854" s="599">
        <v>25.274725274725274</v>
      </c>
      <c r="AH854" s="599">
        <v>26.373626373626376</v>
      </c>
      <c r="AI854" s="599">
        <v>20.87912087912088</v>
      </c>
      <c r="AJ854" s="599">
        <v>9.8901098901098905</v>
      </c>
      <c r="AK854" s="599">
        <v>6.0439560439560438</v>
      </c>
      <c r="AL854" s="599">
        <v>0.5494505494505495</v>
      </c>
      <c r="AM854" s="599">
        <v>0</v>
      </c>
      <c r="AN854" s="599">
        <v>0</v>
      </c>
      <c r="AO854" s="599">
        <v>0</v>
      </c>
      <c r="AP854" s="591"/>
      <c r="AQ854" s="827"/>
      <c r="AR854" s="597" t="s">
        <v>45</v>
      </c>
      <c r="AS854" s="599">
        <v>7.8212290502793298</v>
      </c>
      <c r="AT854" s="599">
        <v>26.815642458100559</v>
      </c>
      <c r="AU854" s="599">
        <v>27.932960893854748</v>
      </c>
      <c r="AV854" s="599">
        <v>22.905027932960895</v>
      </c>
      <c r="AW854" s="599">
        <v>7.2625698324022352</v>
      </c>
      <c r="AX854" s="599">
        <v>5.027932960893855</v>
      </c>
      <c r="AY854" s="599">
        <v>1.6759776536312849</v>
      </c>
      <c r="AZ854" s="599">
        <v>0.55865921787709494</v>
      </c>
      <c r="BA854" s="599">
        <v>0</v>
      </c>
      <c r="BB854" s="599">
        <v>0</v>
      </c>
      <c r="BC854" s="592"/>
      <c r="BD854" s="827"/>
      <c r="BE854" s="597" t="s">
        <v>45</v>
      </c>
      <c r="BF854" s="599">
        <v>6.4705882352941186</v>
      </c>
      <c r="BG854" s="599">
        <v>22.352941176470591</v>
      </c>
      <c r="BH854" s="599">
        <v>32.941176470588232</v>
      </c>
      <c r="BI854" s="599">
        <v>21.176470588235293</v>
      </c>
      <c r="BJ854" s="599">
        <v>8.235294117647058</v>
      </c>
      <c r="BK854" s="599">
        <v>7.0588235294117645</v>
      </c>
      <c r="BL854" s="599">
        <v>1.1764705882352942</v>
      </c>
      <c r="BM854" s="599">
        <v>0.58823529411764708</v>
      </c>
      <c r="BN854" s="599">
        <v>0</v>
      </c>
      <c r="BO854" s="599">
        <v>0</v>
      </c>
      <c r="BP854"/>
      <c r="BQ854" s="827"/>
      <c r="BR854" s="597" t="s">
        <v>45</v>
      </c>
      <c r="BS854" s="599">
        <v>7.1428571428571423</v>
      </c>
      <c r="BT854" s="599">
        <v>27.61904761904762</v>
      </c>
      <c r="BU854" s="599">
        <v>35.238095238095241</v>
      </c>
      <c r="BV854" s="599">
        <v>18.571428571428573</v>
      </c>
      <c r="BW854" s="599">
        <v>5.7142857142857144</v>
      </c>
      <c r="BX854" s="599">
        <v>4.7619047619047619</v>
      </c>
      <c r="BY854" s="599">
        <v>0.95238095238095244</v>
      </c>
      <c r="BZ854" s="599">
        <v>0</v>
      </c>
      <c r="CA854" s="599">
        <v>0</v>
      </c>
      <c r="CB854" s="599">
        <v>0</v>
      </c>
      <c r="CC854" s="592"/>
      <c r="CD854" s="827"/>
      <c r="CE854" s="597" t="s">
        <v>45</v>
      </c>
      <c r="CF854" s="599">
        <v>7.1942446043165464</v>
      </c>
      <c r="CG854" s="599">
        <v>20.14388489208633</v>
      </c>
      <c r="CH854" s="599">
        <v>23.021582733812952</v>
      </c>
      <c r="CI854" s="599">
        <v>27.338129496402878</v>
      </c>
      <c r="CJ854" s="599">
        <v>10.791366906474821</v>
      </c>
      <c r="CK854" s="599">
        <v>7.9136690647482011</v>
      </c>
      <c r="CL854" s="599">
        <v>2.1582733812949639</v>
      </c>
      <c r="CM854" s="599">
        <v>1.4388489208633095</v>
      </c>
      <c r="CN854" s="599">
        <v>0</v>
      </c>
      <c r="CO854" s="599">
        <v>0</v>
      </c>
      <c r="CP854"/>
      <c r="CQ854" s="827"/>
      <c r="CR854" s="597" t="s">
        <v>45</v>
      </c>
      <c r="CS854" s="599">
        <v>4.8275862068965516</v>
      </c>
      <c r="CT854" s="599">
        <v>21.379310344827587</v>
      </c>
      <c r="CU854" s="599">
        <v>22.068965517241381</v>
      </c>
      <c r="CV854" s="599">
        <v>27.586206896551722</v>
      </c>
      <c r="CW854" s="599">
        <v>9.6551724137931032</v>
      </c>
      <c r="CX854" s="599">
        <v>11.03448275862069</v>
      </c>
      <c r="CY854" s="599">
        <v>2.0689655172413794</v>
      </c>
      <c r="CZ854" s="599">
        <v>1.3793103448275863</v>
      </c>
      <c r="DA854" s="599">
        <v>0</v>
      </c>
      <c r="DB854" s="599">
        <v>0</v>
      </c>
      <c r="DC854" s="592"/>
      <c r="DD854" s="827"/>
      <c r="DE854" s="597" t="s">
        <v>45</v>
      </c>
      <c r="DF854" s="599">
        <v>8.8235294117647065</v>
      </c>
      <c r="DG854" s="599">
        <v>26.96078431372549</v>
      </c>
      <c r="DH854" s="599">
        <v>36.274509803921568</v>
      </c>
      <c r="DI854" s="599">
        <v>18.137254901960784</v>
      </c>
      <c r="DJ854" s="599">
        <v>6.3725490196078427</v>
      </c>
      <c r="DK854" s="599">
        <v>2.4509803921568629</v>
      </c>
      <c r="DL854" s="599">
        <v>0.98039215686274506</v>
      </c>
      <c r="DM854" s="599">
        <v>0</v>
      </c>
      <c r="DN854" s="599">
        <v>0</v>
      </c>
      <c r="DO854" s="599">
        <v>0</v>
      </c>
    </row>
    <row r="855" spans="1:119" ht="13.5" customHeight="1" x14ac:dyDescent="0.2">
      <c r="A855"/>
      <c r="B855" s="324"/>
      <c r="C855" s="592"/>
      <c r="D855" s="827"/>
      <c r="E855" s="601" t="s">
        <v>33</v>
      </c>
      <c r="F855" s="599">
        <v>10.78838174273859</v>
      </c>
      <c r="G855" s="599">
        <v>21.991701244813278</v>
      </c>
      <c r="H855" s="599">
        <v>23.651452282157674</v>
      </c>
      <c r="I855" s="599">
        <v>22.40663900414938</v>
      </c>
      <c r="J855" s="599">
        <v>12.033195020746888</v>
      </c>
      <c r="K855" s="599">
        <v>4.9792531120331951</v>
      </c>
      <c r="L855" s="599">
        <v>2.904564315352697</v>
      </c>
      <c r="M855" s="599">
        <v>1.2448132780082988</v>
      </c>
      <c r="N855" s="599">
        <v>0</v>
      </c>
      <c r="O855" s="599">
        <v>0</v>
      </c>
      <c r="P855" s="592"/>
      <c r="Q855" s="827"/>
      <c r="R855" s="597" t="s">
        <v>33</v>
      </c>
      <c r="S855" s="599">
        <v>6.6115702479338845</v>
      </c>
      <c r="T855" s="599">
        <v>16.528925619834713</v>
      </c>
      <c r="U855" s="599">
        <v>26.446280991735538</v>
      </c>
      <c r="V855" s="599">
        <v>27.27272727272727</v>
      </c>
      <c r="W855" s="599">
        <v>11.570247933884298</v>
      </c>
      <c r="X855" s="599">
        <v>6.6115702479338845</v>
      </c>
      <c r="Y855" s="599">
        <v>4.1322314049586781</v>
      </c>
      <c r="Z855" s="599">
        <v>0.82644628099173556</v>
      </c>
      <c r="AA855" s="599">
        <v>0</v>
      </c>
      <c r="AB855" s="599">
        <v>0</v>
      </c>
      <c r="AC855" s="592"/>
      <c r="AD855" s="827"/>
      <c r="AE855" s="597" t="s">
        <v>33</v>
      </c>
      <c r="AF855" s="599">
        <v>15</v>
      </c>
      <c r="AG855" s="599">
        <v>27.500000000000004</v>
      </c>
      <c r="AH855" s="599">
        <v>20.833333333333336</v>
      </c>
      <c r="AI855" s="599">
        <v>17.5</v>
      </c>
      <c r="AJ855" s="599">
        <v>12.5</v>
      </c>
      <c r="AK855" s="599">
        <v>3.3333333333333335</v>
      </c>
      <c r="AL855" s="599">
        <v>1.6666666666666667</v>
      </c>
      <c r="AM855" s="599">
        <v>1.6666666666666667</v>
      </c>
      <c r="AN855" s="599">
        <v>0</v>
      </c>
      <c r="AO855" s="599">
        <v>0</v>
      </c>
      <c r="AP855" s="591"/>
      <c r="AQ855" s="827"/>
      <c r="AR855" s="597" t="s">
        <v>33</v>
      </c>
      <c r="AS855" s="599">
        <v>13.861386138613863</v>
      </c>
      <c r="AT855" s="599">
        <v>26.732673267326735</v>
      </c>
      <c r="AU855" s="599">
        <v>23.762376237623762</v>
      </c>
      <c r="AV855" s="599">
        <v>18.811881188118811</v>
      </c>
      <c r="AW855" s="599">
        <v>12.871287128712872</v>
      </c>
      <c r="AX855" s="599">
        <v>2.9702970297029703</v>
      </c>
      <c r="AY855" s="599">
        <v>0.99009900990099009</v>
      </c>
      <c r="AZ855" s="599">
        <v>0</v>
      </c>
      <c r="BA855" s="599">
        <v>0</v>
      </c>
      <c r="BB855" s="599">
        <v>0</v>
      </c>
      <c r="BC855" s="592"/>
      <c r="BD855" s="827"/>
      <c r="BE855" s="597" t="s">
        <v>33</v>
      </c>
      <c r="BF855" s="599">
        <v>8.5714285714285712</v>
      </c>
      <c r="BG855" s="599">
        <v>18.571428571428573</v>
      </c>
      <c r="BH855" s="599">
        <v>23.571428571428569</v>
      </c>
      <c r="BI855" s="599">
        <v>25</v>
      </c>
      <c r="BJ855" s="599">
        <v>11.428571428571429</v>
      </c>
      <c r="BK855" s="599">
        <v>6.4285714285714279</v>
      </c>
      <c r="BL855" s="599">
        <v>4.2857142857142856</v>
      </c>
      <c r="BM855" s="599">
        <v>2.1428571428571428</v>
      </c>
      <c r="BN855" s="599">
        <v>0</v>
      </c>
      <c r="BO855" s="599">
        <v>0</v>
      </c>
      <c r="BP855"/>
      <c r="BQ855" s="827"/>
      <c r="BR855" s="597" t="s">
        <v>33</v>
      </c>
      <c r="BS855" s="599">
        <v>10.76923076923077</v>
      </c>
      <c r="BT855" s="599">
        <v>26.153846153846157</v>
      </c>
      <c r="BU855" s="599">
        <v>24.615384615384617</v>
      </c>
      <c r="BV855" s="599">
        <v>18.461538461538463</v>
      </c>
      <c r="BW855" s="599">
        <v>11.538461538461538</v>
      </c>
      <c r="BX855" s="599">
        <v>3.8461538461538463</v>
      </c>
      <c r="BY855" s="599">
        <v>3.8461538461538463</v>
      </c>
      <c r="BZ855" s="599">
        <v>0.76923076923076927</v>
      </c>
      <c r="CA855" s="599">
        <v>0</v>
      </c>
      <c r="CB855" s="599">
        <v>0</v>
      </c>
      <c r="CC855" s="592"/>
      <c r="CD855" s="827"/>
      <c r="CE855" s="597" t="s">
        <v>33</v>
      </c>
      <c r="CF855" s="599">
        <v>10.810810810810811</v>
      </c>
      <c r="CG855" s="599">
        <v>17.117117117117118</v>
      </c>
      <c r="CH855" s="599">
        <v>22.522522522522522</v>
      </c>
      <c r="CI855" s="599">
        <v>27.027027027027028</v>
      </c>
      <c r="CJ855" s="599">
        <v>12.612612612612612</v>
      </c>
      <c r="CK855" s="599">
        <v>6.3063063063063058</v>
      </c>
      <c r="CL855" s="599">
        <v>1.8018018018018018</v>
      </c>
      <c r="CM855" s="599">
        <v>1.8018018018018018</v>
      </c>
      <c r="CN855" s="599">
        <v>0</v>
      </c>
      <c r="CO855" s="599">
        <v>0</v>
      </c>
      <c r="CP855"/>
      <c r="CQ855" s="827"/>
      <c r="CR855" s="597" t="s">
        <v>33</v>
      </c>
      <c r="CS855" s="599">
        <v>3.79746835443038</v>
      </c>
      <c r="CT855" s="599">
        <v>17.721518987341771</v>
      </c>
      <c r="CU855" s="599">
        <v>24.050632911392405</v>
      </c>
      <c r="CV855" s="599">
        <v>21.518987341772153</v>
      </c>
      <c r="CW855" s="599">
        <v>18.9873417721519</v>
      </c>
      <c r="CX855" s="599">
        <v>7.59493670886076</v>
      </c>
      <c r="CY855" s="599">
        <v>3.79746835443038</v>
      </c>
      <c r="CZ855" s="599">
        <v>2.5316455696202533</v>
      </c>
      <c r="DA855" s="599">
        <v>0</v>
      </c>
      <c r="DB855" s="599">
        <v>0</v>
      </c>
      <c r="DC855" s="592"/>
      <c r="DD855" s="827"/>
      <c r="DE855" s="597" t="s">
        <v>33</v>
      </c>
      <c r="DF855" s="599">
        <v>14.19753086419753</v>
      </c>
      <c r="DG855" s="599">
        <v>24.074074074074073</v>
      </c>
      <c r="DH855" s="599">
        <v>23.456790123456788</v>
      </c>
      <c r="DI855" s="599">
        <v>22.839506172839506</v>
      </c>
      <c r="DJ855" s="599">
        <v>8.6419753086419746</v>
      </c>
      <c r="DK855" s="599">
        <v>3.7037037037037033</v>
      </c>
      <c r="DL855" s="599">
        <v>2.4691358024691357</v>
      </c>
      <c r="DM855" s="599">
        <v>0.61728395061728392</v>
      </c>
      <c r="DN855" s="599">
        <v>0</v>
      </c>
      <c r="DO855" s="599">
        <v>0</v>
      </c>
    </row>
    <row r="856" spans="1:119" ht="13.5" customHeight="1" x14ac:dyDescent="0.2">
      <c r="A856"/>
      <c r="B856" s="324"/>
      <c r="C856" s="592"/>
      <c r="D856" s="827"/>
      <c r="E856" s="601" t="s">
        <v>34</v>
      </c>
      <c r="F856" s="599">
        <v>7.8481012658227849</v>
      </c>
      <c r="G856" s="599">
        <v>20.506329113924053</v>
      </c>
      <c r="H856" s="599">
        <v>26.582278481012654</v>
      </c>
      <c r="I856" s="599">
        <v>23.037974683544306</v>
      </c>
      <c r="J856" s="599">
        <v>11.39240506329114</v>
      </c>
      <c r="K856" s="599">
        <v>7.0886075949367093</v>
      </c>
      <c r="L856" s="599">
        <v>2.5316455696202533</v>
      </c>
      <c r="M856" s="599">
        <v>1.0126582278481013</v>
      </c>
      <c r="N856" s="599">
        <v>0</v>
      </c>
      <c r="O856" s="599">
        <v>0</v>
      </c>
      <c r="P856" s="592"/>
      <c r="Q856" s="827"/>
      <c r="R856" s="597" t="s">
        <v>34</v>
      </c>
      <c r="S856" s="599">
        <v>5.3398058252427179</v>
      </c>
      <c r="T856" s="599">
        <v>16.50485436893204</v>
      </c>
      <c r="U856" s="599">
        <v>25.728155339805824</v>
      </c>
      <c r="V856" s="599">
        <v>27.184466019417474</v>
      </c>
      <c r="W856" s="599">
        <v>13.592233009708737</v>
      </c>
      <c r="X856" s="599">
        <v>7.7669902912621351</v>
      </c>
      <c r="Y856" s="599">
        <v>2.912621359223301</v>
      </c>
      <c r="Z856" s="599">
        <v>0.97087378640776689</v>
      </c>
      <c r="AA856" s="599">
        <v>0</v>
      </c>
      <c r="AB856" s="599">
        <v>0</v>
      </c>
      <c r="AC856" s="592"/>
      <c r="AD856" s="827"/>
      <c r="AE856" s="597" t="s">
        <v>34</v>
      </c>
      <c r="AF856" s="599">
        <v>10.582010582010582</v>
      </c>
      <c r="AG856" s="599">
        <v>24.867724867724867</v>
      </c>
      <c r="AH856" s="599">
        <v>27.513227513227513</v>
      </c>
      <c r="AI856" s="599">
        <v>18.518518518518519</v>
      </c>
      <c r="AJ856" s="599">
        <v>8.9947089947089935</v>
      </c>
      <c r="AK856" s="599">
        <v>6.3492063492063489</v>
      </c>
      <c r="AL856" s="599">
        <v>2.1164021164021163</v>
      </c>
      <c r="AM856" s="599">
        <v>1.0582010582010581</v>
      </c>
      <c r="AN856" s="599">
        <v>0</v>
      </c>
      <c r="AO856" s="599">
        <v>0</v>
      </c>
      <c r="AP856" s="591"/>
      <c r="AQ856" s="827"/>
      <c r="AR856" s="597" t="s">
        <v>34</v>
      </c>
      <c r="AS856" s="599">
        <v>9.6045197740112993</v>
      </c>
      <c r="AT856" s="599">
        <v>23.163841807909606</v>
      </c>
      <c r="AU856" s="599">
        <v>30.508474576271187</v>
      </c>
      <c r="AV856" s="599">
        <v>20.903954802259886</v>
      </c>
      <c r="AW856" s="599">
        <v>8.4745762711864394</v>
      </c>
      <c r="AX856" s="599">
        <v>5.6497175141242941</v>
      </c>
      <c r="AY856" s="599">
        <v>0</v>
      </c>
      <c r="AZ856" s="599">
        <v>1.6949152542372881</v>
      </c>
      <c r="BA856" s="599">
        <v>0</v>
      </c>
      <c r="BB856" s="599">
        <v>0</v>
      </c>
      <c r="BC856" s="592"/>
      <c r="BD856" s="827"/>
      <c r="BE856" s="597" t="s">
        <v>34</v>
      </c>
      <c r="BF856" s="599">
        <v>6.4220183486238538</v>
      </c>
      <c r="BG856" s="599">
        <v>18.348623853211009</v>
      </c>
      <c r="BH856" s="599">
        <v>23.394495412844037</v>
      </c>
      <c r="BI856" s="599">
        <v>24.770642201834864</v>
      </c>
      <c r="BJ856" s="599">
        <v>13.761467889908257</v>
      </c>
      <c r="BK856" s="599">
        <v>8.2568807339449553</v>
      </c>
      <c r="BL856" s="599">
        <v>4.5871559633027523</v>
      </c>
      <c r="BM856" s="599">
        <v>0.45871559633027525</v>
      </c>
      <c r="BN856" s="599">
        <v>0</v>
      </c>
      <c r="BO856" s="599">
        <v>0</v>
      </c>
      <c r="BP856"/>
      <c r="BQ856" s="827"/>
      <c r="BR856" s="597" t="s">
        <v>34</v>
      </c>
      <c r="BS856" s="599">
        <v>6.8750000000000009</v>
      </c>
      <c r="BT856" s="599">
        <v>24.375</v>
      </c>
      <c r="BU856" s="599">
        <v>32.5</v>
      </c>
      <c r="BV856" s="599">
        <v>20</v>
      </c>
      <c r="BW856" s="599">
        <v>8.75</v>
      </c>
      <c r="BX856" s="599">
        <v>5</v>
      </c>
      <c r="BY856" s="599">
        <v>1.875</v>
      </c>
      <c r="BZ856" s="599">
        <v>0.625</v>
      </c>
      <c r="CA856" s="599">
        <v>0</v>
      </c>
      <c r="CB856" s="599">
        <v>0</v>
      </c>
      <c r="CC856" s="592"/>
      <c r="CD856" s="827"/>
      <c r="CE856" s="597" t="s">
        <v>34</v>
      </c>
      <c r="CF856" s="599">
        <v>8.5106382978723403</v>
      </c>
      <c r="CG856" s="599">
        <v>17.872340425531917</v>
      </c>
      <c r="CH856" s="599">
        <v>22.553191489361701</v>
      </c>
      <c r="CI856" s="599">
        <v>25.106382978723403</v>
      </c>
      <c r="CJ856" s="599">
        <v>13.191489361702127</v>
      </c>
      <c r="CK856" s="599">
        <v>8.5106382978723403</v>
      </c>
      <c r="CL856" s="599">
        <v>2.9787234042553195</v>
      </c>
      <c r="CM856" s="599">
        <v>1.2765957446808509</v>
      </c>
      <c r="CN856" s="599">
        <v>0</v>
      </c>
      <c r="CO856" s="599">
        <v>0</v>
      </c>
      <c r="CP856"/>
      <c r="CQ856" s="827"/>
      <c r="CR856" s="597" t="s">
        <v>34</v>
      </c>
      <c r="CS856" s="599">
        <v>4.6296296296296298</v>
      </c>
      <c r="CT856" s="599">
        <v>13.888888888888889</v>
      </c>
      <c r="CU856" s="599">
        <v>25.925925925925924</v>
      </c>
      <c r="CV856" s="599">
        <v>21.296296296296298</v>
      </c>
      <c r="CW856" s="599">
        <v>16.666666666666664</v>
      </c>
      <c r="CX856" s="599">
        <v>11.111111111111111</v>
      </c>
      <c r="CY856" s="599">
        <v>3.7037037037037033</v>
      </c>
      <c r="CZ856" s="599">
        <v>2.7777777777777777</v>
      </c>
      <c r="DA856" s="599">
        <v>0</v>
      </c>
      <c r="DB856" s="599">
        <v>0</v>
      </c>
      <c r="DC856" s="592"/>
      <c r="DD856" s="827"/>
      <c r="DE856" s="597" t="s">
        <v>34</v>
      </c>
      <c r="DF856" s="599">
        <v>9.0592334494773521</v>
      </c>
      <c r="DG856" s="599">
        <v>22.99651567944251</v>
      </c>
      <c r="DH856" s="599">
        <v>26.829268292682929</v>
      </c>
      <c r="DI856" s="599">
        <v>23.693379790940767</v>
      </c>
      <c r="DJ856" s="599">
        <v>9.4076655052264808</v>
      </c>
      <c r="DK856" s="599">
        <v>5.5749128919860631</v>
      </c>
      <c r="DL856" s="599">
        <v>2.0905923344947737</v>
      </c>
      <c r="DM856" s="599">
        <v>0.34843205574912894</v>
      </c>
      <c r="DN856" s="599">
        <v>0</v>
      </c>
      <c r="DO856" s="599">
        <v>0</v>
      </c>
    </row>
    <row r="857" spans="1:119" ht="13.5" customHeight="1" x14ac:dyDescent="0.2">
      <c r="A857"/>
      <c r="B857" s="324"/>
      <c r="C857" s="592"/>
      <c r="D857" s="827"/>
      <c r="E857" s="601" t="s">
        <v>35</v>
      </c>
      <c r="F857" s="599">
        <v>4.5272969374167777</v>
      </c>
      <c r="G857" s="599">
        <v>14.380825565912117</v>
      </c>
      <c r="H857" s="599">
        <v>21.704394141145141</v>
      </c>
      <c r="I857" s="599">
        <v>28.495339547270305</v>
      </c>
      <c r="J857" s="599">
        <v>15.446071904127828</v>
      </c>
      <c r="K857" s="599">
        <v>9.5872170439414113</v>
      </c>
      <c r="L857" s="599">
        <v>4.5272969374167777</v>
      </c>
      <c r="M857" s="599">
        <v>1.0652463382157125</v>
      </c>
      <c r="N857" s="599">
        <v>0.26631158455392812</v>
      </c>
      <c r="O857" s="599">
        <v>0</v>
      </c>
      <c r="P857" s="592"/>
      <c r="Q857" s="827"/>
      <c r="R857" s="597" t="s">
        <v>35</v>
      </c>
      <c r="S857" s="599">
        <v>2.0050125313283207</v>
      </c>
      <c r="T857" s="599">
        <v>12.531328320802004</v>
      </c>
      <c r="U857" s="599">
        <v>19.047619047619047</v>
      </c>
      <c r="V857" s="599">
        <v>30.82706766917293</v>
      </c>
      <c r="W857" s="599">
        <v>18.045112781954884</v>
      </c>
      <c r="X857" s="599">
        <v>10.526315789473683</v>
      </c>
      <c r="Y857" s="599">
        <v>5.5137844611528823</v>
      </c>
      <c r="Z857" s="599">
        <v>1.2531328320802004</v>
      </c>
      <c r="AA857" s="599">
        <v>0.25062656641604009</v>
      </c>
      <c r="AB857" s="599">
        <v>0</v>
      </c>
      <c r="AC857" s="592"/>
      <c r="AD857" s="827"/>
      <c r="AE857" s="597" t="s">
        <v>35</v>
      </c>
      <c r="AF857" s="599">
        <v>7.3863636363636367</v>
      </c>
      <c r="AG857" s="599">
        <v>16.477272727272727</v>
      </c>
      <c r="AH857" s="599">
        <v>24.71590909090909</v>
      </c>
      <c r="AI857" s="599">
        <v>25.85227272727273</v>
      </c>
      <c r="AJ857" s="599">
        <v>12.5</v>
      </c>
      <c r="AK857" s="599">
        <v>8.5227272727272716</v>
      </c>
      <c r="AL857" s="599">
        <v>3.4090909090909087</v>
      </c>
      <c r="AM857" s="599">
        <v>0.85227272727272718</v>
      </c>
      <c r="AN857" s="599">
        <v>0.28409090909090912</v>
      </c>
      <c r="AO857" s="599">
        <v>0</v>
      </c>
      <c r="AP857" s="591"/>
      <c r="AQ857" s="827"/>
      <c r="AR857" s="597" t="s">
        <v>35</v>
      </c>
      <c r="AS857" s="599">
        <v>5.5555555555555554</v>
      </c>
      <c r="AT857" s="599">
        <v>16.374269005847953</v>
      </c>
      <c r="AU857" s="599">
        <v>26.023391812865498</v>
      </c>
      <c r="AV857" s="599">
        <v>29.82456140350877</v>
      </c>
      <c r="AW857" s="599">
        <v>12.573099415204677</v>
      </c>
      <c r="AX857" s="599">
        <v>5.8479532163742682</v>
      </c>
      <c r="AY857" s="599">
        <v>3.2163742690058479</v>
      </c>
      <c r="AZ857" s="599">
        <v>0.58479532163742687</v>
      </c>
      <c r="BA857" s="599">
        <v>0</v>
      </c>
      <c r="BB857" s="599">
        <v>0</v>
      </c>
      <c r="BC857" s="592"/>
      <c r="BD857" s="827"/>
      <c r="BE857" s="597" t="s">
        <v>35</v>
      </c>
      <c r="BF857" s="599">
        <v>3.6674816625916873</v>
      </c>
      <c r="BG857" s="599">
        <v>12.713936430317849</v>
      </c>
      <c r="BH857" s="599">
        <v>18.092909535452321</v>
      </c>
      <c r="BI857" s="599">
        <v>27.383863080684595</v>
      </c>
      <c r="BJ857" s="599">
        <v>17.848410757946208</v>
      </c>
      <c r="BK857" s="599">
        <v>12.713936430317849</v>
      </c>
      <c r="BL857" s="599">
        <v>5.6234718826405867</v>
      </c>
      <c r="BM857" s="599">
        <v>1.4669926650366749</v>
      </c>
      <c r="BN857" s="599">
        <v>0.48899755501222492</v>
      </c>
      <c r="BO857" s="599">
        <v>0</v>
      </c>
      <c r="BP857"/>
      <c r="BQ857" s="827"/>
      <c r="BR857" s="597" t="s">
        <v>35</v>
      </c>
      <c r="BS857" s="599">
        <v>4.5045045045045047</v>
      </c>
      <c r="BT857" s="599">
        <v>15.765765765765765</v>
      </c>
      <c r="BU857" s="599">
        <v>27.027027027027028</v>
      </c>
      <c r="BV857" s="599">
        <v>27.927927927927925</v>
      </c>
      <c r="BW857" s="599">
        <v>13.513513513513514</v>
      </c>
      <c r="BX857" s="599">
        <v>6.756756756756757</v>
      </c>
      <c r="BY857" s="599">
        <v>4.0540540540540544</v>
      </c>
      <c r="BZ857" s="599">
        <v>0</v>
      </c>
      <c r="CA857" s="599">
        <v>0.45045045045045046</v>
      </c>
      <c r="CB857" s="599">
        <v>0</v>
      </c>
      <c r="CC857" s="592"/>
      <c r="CD857" s="827"/>
      <c r="CE857" s="597" t="s">
        <v>35</v>
      </c>
      <c r="CF857" s="599">
        <v>4.536862003780719</v>
      </c>
      <c r="CG857" s="599">
        <v>13.799621928166353</v>
      </c>
      <c r="CH857" s="599">
        <v>19.47069943289225</v>
      </c>
      <c r="CI857" s="599">
        <v>28.733459357277884</v>
      </c>
      <c r="CJ857" s="599">
        <v>16.257088846880908</v>
      </c>
      <c r="CK857" s="599">
        <v>10.775047258979207</v>
      </c>
      <c r="CL857" s="599">
        <v>4.7258979206049148</v>
      </c>
      <c r="CM857" s="599">
        <v>1.5122873345935728</v>
      </c>
      <c r="CN857" s="599">
        <v>0.1890359168241966</v>
      </c>
      <c r="CO857" s="599">
        <v>0</v>
      </c>
      <c r="CP857"/>
      <c r="CQ857" s="827"/>
      <c r="CR857" s="597" t="s">
        <v>35</v>
      </c>
      <c r="CS857" s="599">
        <v>2.8248587570621471</v>
      </c>
      <c r="CT857" s="599">
        <v>9.0395480225988702</v>
      </c>
      <c r="CU857" s="599">
        <v>17.514124293785311</v>
      </c>
      <c r="CV857" s="599">
        <v>23.728813559322035</v>
      </c>
      <c r="CW857" s="599">
        <v>20.33898305084746</v>
      </c>
      <c r="CX857" s="599">
        <v>14.124293785310735</v>
      </c>
      <c r="CY857" s="599">
        <v>9.0395480225988702</v>
      </c>
      <c r="CZ857" s="599">
        <v>2.8248587570621471</v>
      </c>
      <c r="DA857" s="599">
        <v>0.56497175141242939</v>
      </c>
      <c r="DB857" s="599">
        <v>0</v>
      </c>
      <c r="DC857" s="592"/>
      <c r="DD857" s="827"/>
      <c r="DE857" s="597" t="s">
        <v>35</v>
      </c>
      <c r="DF857" s="599">
        <v>5.0522648083623691</v>
      </c>
      <c r="DG857" s="599">
        <v>16.027874564459928</v>
      </c>
      <c r="DH857" s="599">
        <v>22.99651567944251</v>
      </c>
      <c r="DI857" s="599">
        <v>29.965156794425084</v>
      </c>
      <c r="DJ857" s="599">
        <v>13.937282229965156</v>
      </c>
      <c r="DK857" s="599">
        <v>8.1881533101045285</v>
      </c>
      <c r="DL857" s="599">
        <v>3.1358885017421603</v>
      </c>
      <c r="DM857" s="599">
        <v>0.52264808362369342</v>
      </c>
      <c r="DN857" s="599">
        <v>0.17421602787456447</v>
      </c>
      <c r="DO857" s="599">
        <v>0</v>
      </c>
    </row>
    <row r="858" spans="1:119" ht="13.5" customHeight="1" x14ac:dyDescent="0.2">
      <c r="A858"/>
      <c r="B858" s="324"/>
      <c r="C858" s="592"/>
      <c r="D858" s="827"/>
      <c r="E858" s="601" t="s">
        <v>36</v>
      </c>
      <c r="F858" s="599">
        <v>3.6529680365296802</v>
      </c>
      <c r="G858" s="599">
        <v>10.50228310502283</v>
      </c>
      <c r="H858" s="599">
        <v>17.873450750163077</v>
      </c>
      <c r="I858" s="599">
        <v>25.309849967384213</v>
      </c>
      <c r="J858" s="599">
        <v>18.590998043052835</v>
      </c>
      <c r="K858" s="599">
        <v>15.78604044357469</v>
      </c>
      <c r="L858" s="599">
        <v>6.3274624918460534</v>
      </c>
      <c r="M858" s="599">
        <v>1.1741682974559686</v>
      </c>
      <c r="N858" s="599">
        <v>0.7175472928897586</v>
      </c>
      <c r="O858" s="599">
        <v>6.5231572080887146E-2</v>
      </c>
      <c r="P858" s="592"/>
      <c r="Q858" s="827"/>
      <c r="R858" s="597" t="s">
        <v>36</v>
      </c>
      <c r="S858" s="599">
        <v>2.1566401816118046</v>
      </c>
      <c r="T858" s="599">
        <v>7.3779795686719636</v>
      </c>
      <c r="U858" s="599">
        <v>17.026106696935301</v>
      </c>
      <c r="V858" s="599">
        <v>25.879682179341657</v>
      </c>
      <c r="W858" s="599">
        <v>19.636776390465378</v>
      </c>
      <c r="X858" s="599">
        <v>17.934165720771851</v>
      </c>
      <c r="Y858" s="599">
        <v>7.6049943246311011</v>
      </c>
      <c r="Z858" s="599">
        <v>1.4755959137343928</v>
      </c>
      <c r="AA858" s="599">
        <v>0.90805902383654935</v>
      </c>
      <c r="AB858" s="599">
        <v>0</v>
      </c>
      <c r="AC858" s="592"/>
      <c r="AD858" s="827"/>
      <c r="AE858" s="597" t="s">
        <v>36</v>
      </c>
      <c r="AF858" s="599">
        <v>5.6748466257668708</v>
      </c>
      <c r="AG858" s="599">
        <v>14.723926380368098</v>
      </c>
      <c r="AH858" s="599">
        <v>19.018404907975462</v>
      </c>
      <c r="AI858" s="599">
        <v>24.539877300613497</v>
      </c>
      <c r="AJ858" s="599">
        <v>17.177914110429448</v>
      </c>
      <c r="AK858" s="599">
        <v>12.883435582822086</v>
      </c>
      <c r="AL858" s="599">
        <v>4.6012269938650308</v>
      </c>
      <c r="AM858" s="599">
        <v>0.76687116564417179</v>
      </c>
      <c r="AN858" s="599">
        <v>0.46012269938650308</v>
      </c>
      <c r="AO858" s="599">
        <v>0.15337423312883436</v>
      </c>
      <c r="AP858" s="591"/>
      <c r="AQ858" s="827"/>
      <c r="AR858" s="597" t="s">
        <v>36</v>
      </c>
      <c r="AS858" s="599">
        <v>4.3771043771043772</v>
      </c>
      <c r="AT858" s="599">
        <v>14.646464646464647</v>
      </c>
      <c r="AU858" s="599">
        <v>19.696969696969695</v>
      </c>
      <c r="AV858" s="599">
        <v>25.084175084175087</v>
      </c>
      <c r="AW858" s="599">
        <v>15.151515151515152</v>
      </c>
      <c r="AX858" s="599">
        <v>14.478114478114479</v>
      </c>
      <c r="AY858" s="599">
        <v>5.5555555555555554</v>
      </c>
      <c r="AZ858" s="599">
        <v>0.50505050505050508</v>
      </c>
      <c r="BA858" s="599">
        <v>0.50505050505050508</v>
      </c>
      <c r="BB858" s="599">
        <v>0</v>
      </c>
      <c r="BC858" s="592"/>
      <c r="BD858" s="827"/>
      <c r="BE858" s="597" t="s">
        <v>36</v>
      </c>
      <c r="BF858" s="599">
        <v>3.1948881789137378</v>
      </c>
      <c r="BG858" s="599">
        <v>7.8807241746538876</v>
      </c>
      <c r="BH858" s="599">
        <v>16.719914802981894</v>
      </c>
      <c r="BI858" s="599">
        <v>25.452609158679447</v>
      </c>
      <c r="BJ858" s="599">
        <v>20.766773162939298</v>
      </c>
      <c r="BK858" s="599">
        <v>16.613418530351439</v>
      </c>
      <c r="BL858" s="599">
        <v>6.8157614483493081</v>
      </c>
      <c r="BM858" s="599">
        <v>1.5974440894568689</v>
      </c>
      <c r="BN858" s="599">
        <v>0.85197018104366351</v>
      </c>
      <c r="BO858" s="599">
        <v>0.10649627263045794</v>
      </c>
      <c r="BP858"/>
      <c r="BQ858" s="827"/>
      <c r="BR858" s="597" t="s">
        <v>36</v>
      </c>
      <c r="BS858" s="599">
        <v>6.4638783269961975</v>
      </c>
      <c r="BT858" s="599">
        <v>15.209125475285171</v>
      </c>
      <c r="BU858" s="599">
        <v>17.490494296577946</v>
      </c>
      <c r="BV858" s="599">
        <v>26.615969581749049</v>
      </c>
      <c r="BW858" s="599">
        <v>14.068441064638785</v>
      </c>
      <c r="BX858" s="599">
        <v>13.688212927756654</v>
      </c>
      <c r="BY858" s="599">
        <v>4.5627376425855513</v>
      </c>
      <c r="BZ858" s="599">
        <v>1.1406844106463878</v>
      </c>
      <c r="CA858" s="599">
        <v>0.38022813688212925</v>
      </c>
      <c r="CB858" s="599">
        <v>0.38022813688212925</v>
      </c>
      <c r="CC858" s="592"/>
      <c r="CD858" s="827"/>
      <c r="CE858" s="597" t="s">
        <v>36</v>
      </c>
      <c r="CF858" s="599">
        <v>3.0708661417322833</v>
      </c>
      <c r="CG858" s="599">
        <v>9.5275590551181111</v>
      </c>
      <c r="CH858" s="599">
        <v>17.952755905511811</v>
      </c>
      <c r="CI858" s="599">
        <v>25.039370078740159</v>
      </c>
      <c r="CJ858" s="599">
        <v>19.527559055118111</v>
      </c>
      <c r="CK858" s="599">
        <v>16.220472440944881</v>
      </c>
      <c r="CL858" s="599">
        <v>6.6929133858267722</v>
      </c>
      <c r="CM858" s="599">
        <v>1.1811023622047243</v>
      </c>
      <c r="CN858" s="599">
        <v>0.78740157480314954</v>
      </c>
      <c r="CO858" s="599">
        <v>0</v>
      </c>
      <c r="CP858"/>
      <c r="CQ858" s="827"/>
      <c r="CR858" s="597" t="s">
        <v>36</v>
      </c>
      <c r="CS858" s="599">
        <v>2.0887728459530028</v>
      </c>
      <c r="CT858" s="599">
        <v>6.0052219321148828</v>
      </c>
      <c r="CU858" s="599">
        <v>11.22715404699739</v>
      </c>
      <c r="CV858" s="599">
        <v>22.97650130548303</v>
      </c>
      <c r="CW858" s="599">
        <v>22.715404699738905</v>
      </c>
      <c r="CX858" s="599">
        <v>21.671018276762403</v>
      </c>
      <c r="CY858" s="599">
        <v>10.182767624020887</v>
      </c>
      <c r="CZ858" s="599">
        <v>1.8276762402088773</v>
      </c>
      <c r="DA858" s="599">
        <v>1.3054830287206265</v>
      </c>
      <c r="DB858" s="599">
        <v>0</v>
      </c>
      <c r="DC858" s="592"/>
      <c r="DD858" s="827"/>
      <c r="DE858" s="597" t="s">
        <v>36</v>
      </c>
      <c r="DF858" s="599">
        <v>4.1739130434782616</v>
      </c>
      <c r="DG858" s="599">
        <v>12</v>
      </c>
      <c r="DH858" s="599">
        <v>20.086956521739129</v>
      </c>
      <c r="DI858" s="599">
        <v>26.086956521739129</v>
      </c>
      <c r="DJ858" s="599">
        <v>17.217391304347824</v>
      </c>
      <c r="DK858" s="599">
        <v>13.826086956521738</v>
      </c>
      <c r="DL858" s="599">
        <v>5.0434782608695654</v>
      </c>
      <c r="DM858" s="599">
        <v>0.9565217391304347</v>
      </c>
      <c r="DN858" s="599">
        <v>0.52173913043478271</v>
      </c>
      <c r="DO858" s="599">
        <v>8.6956521739130432E-2</v>
      </c>
    </row>
    <row r="859" spans="1:119" ht="13.5" customHeight="1" x14ac:dyDescent="0.2">
      <c r="A859"/>
      <c r="B859" s="324"/>
      <c r="C859" s="592"/>
      <c r="D859" s="827"/>
      <c r="E859" s="601" t="s">
        <v>37</v>
      </c>
      <c r="F859" s="599">
        <v>2.7175908923980905</v>
      </c>
      <c r="G859" s="599">
        <v>7.1612192434814537</v>
      </c>
      <c r="H859" s="599">
        <v>13.955196474476681</v>
      </c>
      <c r="I859" s="599">
        <v>22.181417554168199</v>
      </c>
      <c r="J859" s="599">
        <v>21.006243114212268</v>
      </c>
      <c r="K859" s="599">
        <v>17.994858611825194</v>
      </c>
      <c r="L859" s="599">
        <v>10.025706940874036</v>
      </c>
      <c r="M859" s="599">
        <v>3.6724201248622843</v>
      </c>
      <c r="N859" s="599">
        <v>1.0282776349614395</v>
      </c>
      <c r="O859" s="599">
        <v>0.25706940874035988</v>
      </c>
      <c r="P859" s="592"/>
      <c r="Q859" s="827"/>
      <c r="R859" s="597" t="s">
        <v>37</v>
      </c>
      <c r="S859" s="599">
        <v>1.4341590612777053</v>
      </c>
      <c r="T859" s="599">
        <v>4.8239895697522819</v>
      </c>
      <c r="U859" s="599">
        <v>11.342894393741851</v>
      </c>
      <c r="V859" s="599">
        <v>21.642764015645373</v>
      </c>
      <c r="W859" s="599">
        <v>20.925684485006517</v>
      </c>
      <c r="X859" s="599">
        <v>20.990873533246415</v>
      </c>
      <c r="Y859" s="599">
        <v>12.516297262059975</v>
      </c>
      <c r="Z859" s="599">
        <v>4.7588005215123861</v>
      </c>
      <c r="AA859" s="599">
        <v>1.3689700130378095</v>
      </c>
      <c r="AB859" s="599">
        <v>0.19556714471968711</v>
      </c>
      <c r="AC859" s="592"/>
      <c r="AD859" s="827"/>
      <c r="AE859" s="597" t="s">
        <v>37</v>
      </c>
      <c r="AF859" s="599">
        <v>4.3734230445752731</v>
      </c>
      <c r="AG859" s="599">
        <v>10.176619007569386</v>
      </c>
      <c r="AH859" s="599">
        <v>17.325483599663581</v>
      </c>
      <c r="AI859" s="599">
        <v>22.876366694701431</v>
      </c>
      <c r="AJ859" s="599">
        <v>21.110176619007571</v>
      </c>
      <c r="AK859" s="599">
        <v>14.129520605550884</v>
      </c>
      <c r="AL859" s="599">
        <v>6.8124474348191759</v>
      </c>
      <c r="AM859" s="599">
        <v>2.2708158116063917</v>
      </c>
      <c r="AN859" s="599">
        <v>0.58873002523128681</v>
      </c>
      <c r="AO859" s="599">
        <v>0.33641715727502103</v>
      </c>
      <c r="AP859" s="591"/>
      <c r="AQ859" s="827"/>
      <c r="AR859" s="597" t="s">
        <v>37</v>
      </c>
      <c r="AS859" s="599">
        <v>3.4000000000000004</v>
      </c>
      <c r="AT859" s="599">
        <v>9.1999999999999993</v>
      </c>
      <c r="AU859" s="599">
        <v>15.5</v>
      </c>
      <c r="AV859" s="599">
        <v>21.8</v>
      </c>
      <c r="AW859" s="599">
        <v>20.7</v>
      </c>
      <c r="AX859" s="599">
        <v>16.2</v>
      </c>
      <c r="AY859" s="599">
        <v>9.1999999999999993</v>
      </c>
      <c r="AZ859" s="599">
        <v>3.2</v>
      </c>
      <c r="BA859" s="599">
        <v>0.70000000000000007</v>
      </c>
      <c r="BB859" s="599">
        <v>0.1</v>
      </c>
      <c r="BC859" s="592"/>
      <c r="BD859" s="827"/>
      <c r="BE859" s="597" t="s">
        <v>37</v>
      </c>
      <c r="BF859" s="599">
        <v>2.3215322112594312</v>
      </c>
      <c r="BG859" s="599">
        <v>5.9779454439930353</v>
      </c>
      <c r="BH859" s="599">
        <v>13.058618688334301</v>
      </c>
      <c r="BI859" s="599">
        <v>22.402785838653511</v>
      </c>
      <c r="BJ859" s="599">
        <v>21.18398142774231</v>
      </c>
      <c r="BK859" s="599">
        <v>19.036564132327335</v>
      </c>
      <c r="BL859" s="599">
        <v>10.504933255948927</v>
      </c>
      <c r="BM859" s="599">
        <v>3.9466047591410329</v>
      </c>
      <c r="BN859" s="599">
        <v>1.2188044109112013</v>
      </c>
      <c r="BO859" s="599">
        <v>0.34822983168891469</v>
      </c>
      <c r="BP859"/>
      <c r="BQ859" s="827"/>
      <c r="BR859" s="597" t="s">
        <v>37</v>
      </c>
      <c r="BS859" s="599">
        <v>4.6153846153846159</v>
      </c>
      <c r="BT859" s="599">
        <v>10.153846153846153</v>
      </c>
      <c r="BU859" s="599">
        <v>17.23076923076923</v>
      </c>
      <c r="BV859" s="599">
        <v>27.384615384615387</v>
      </c>
      <c r="BW859" s="599">
        <v>15.076923076923077</v>
      </c>
      <c r="BX859" s="599">
        <v>13.846153846153847</v>
      </c>
      <c r="BY859" s="599">
        <v>6.7692307692307692</v>
      </c>
      <c r="BZ859" s="599">
        <v>3.0769230769230771</v>
      </c>
      <c r="CA859" s="599">
        <v>1.5384615384615385</v>
      </c>
      <c r="CB859" s="599">
        <v>0.30769230769230771</v>
      </c>
      <c r="CC859" s="592"/>
      <c r="CD859" s="827"/>
      <c r="CE859" s="597" t="s">
        <v>37</v>
      </c>
      <c r="CF859" s="599">
        <v>2.4603836530442034</v>
      </c>
      <c r="CG859" s="599">
        <v>6.7556296914095082</v>
      </c>
      <c r="CH859" s="599">
        <v>13.511259382819016</v>
      </c>
      <c r="CI859" s="599">
        <v>21.476230191826524</v>
      </c>
      <c r="CJ859" s="599">
        <v>21.809841534612175</v>
      </c>
      <c r="CK859" s="599">
        <v>18.557130942452044</v>
      </c>
      <c r="CL859" s="599">
        <v>10.467055879899917</v>
      </c>
      <c r="CM859" s="599">
        <v>3.7531276063386154</v>
      </c>
      <c r="CN859" s="599">
        <v>0.95913261050875731</v>
      </c>
      <c r="CO859" s="599">
        <v>0.25020850708924103</v>
      </c>
      <c r="CP859"/>
      <c r="CQ859" s="827"/>
      <c r="CR859" s="597" t="s">
        <v>37</v>
      </c>
      <c r="CS859" s="599">
        <v>0.65040650406504064</v>
      </c>
      <c r="CT859" s="599">
        <v>3.089430894308943</v>
      </c>
      <c r="CU859" s="599">
        <v>6.9918699186991864</v>
      </c>
      <c r="CV859" s="599">
        <v>20.162601626016261</v>
      </c>
      <c r="CW859" s="599">
        <v>23.902439024390244</v>
      </c>
      <c r="CX859" s="599">
        <v>22.601626016260163</v>
      </c>
      <c r="CY859" s="599">
        <v>13.821138211382115</v>
      </c>
      <c r="CZ859" s="599">
        <v>6.5040650406504072</v>
      </c>
      <c r="DA859" s="599">
        <v>1.788617886178862</v>
      </c>
      <c r="DB859" s="599">
        <v>0.48780487804878048</v>
      </c>
      <c r="DC859" s="592"/>
      <c r="DD859" s="827"/>
      <c r="DE859" s="597" t="s">
        <v>37</v>
      </c>
      <c r="DF859" s="599">
        <v>3.3206831119544589</v>
      </c>
      <c r="DG859" s="599">
        <v>8.3491461100569264</v>
      </c>
      <c r="DH859" s="599">
        <v>15.986717267552184</v>
      </c>
      <c r="DI859" s="599">
        <v>22.770398481973434</v>
      </c>
      <c r="DJ859" s="599">
        <v>20.161290322580644</v>
      </c>
      <c r="DK859" s="599">
        <v>16.650853889943072</v>
      </c>
      <c r="DL859" s="599">
        <v>8.9184060721062615</v>
      </c>
      <c r="DM859" s="599">
        <v>2.8462998102466792</v>
      </c>
      <c r="DN859" s="599">
        <v>0.80645161290322576</v>
      </c>
      <c r="DO859" s="599">
        <v>0.18975332068311196</v>
      </c>
    </row>
    <row r="860" spans="1:119" ht="13.5" customHeight="1" x14ac:dyDescent="0.2">
      <c r="A860"/>
      <c r="B860" s="324"/>
      <c r="C860" s="592"/>
      <c r="D860" s="827"/>
      <c r="E860" s="601" t="s">
        <v>38</v>
      </c>
      <c r="F860" s="599">
        <v>1.5990862364363221</v>
      </c>
      <c r="G860" s="599">
        <v>4.1976013706453461</v>
      </c>
      <c r="H860" s="599">
        <v>8.6521987435751004</v>
      </c>
      <c r="I860" s="599">
        <v>16.190748143917759</v>
      </c>
      <c r="J860" s="599">
        <v>19.902912621359224</v>
      </c>
      <c r="K860" s="599">
        <v>21.216447744146201</v>
      </c>
      <c r="L860" s="599">
        <v>16.647629925756711</v>
      </c>
      <c r="M860" s="599">
        <v>7.567104511707595</v>
      </c>
      <c r="N860" s="599">
        <v>3.1410622501427752</v>
      </c>
      <c r="O860" s="599">
        <v>0.88520845231296397</v>
      </c>
      <c r="P860" s="592"/>
      <c r="Q860" s="827"/>
      <c r="R860" s="597" t="s">
        <v>38</v>
      </c>
      <c r="S860" s="599">
        <v>0.36325895173845357</v>
      </c>
      <c r="T860" s="599">
        <v>2.2833419823559935</v>
      </c>
      <c r="U860" s="599">
        <v>5.9159314997405295</v>
      </c>
      <c r="V860" s="599">
        <v>13.803840166061235</v>
      </c>
      <c r="W860" s="599">
        <v>19.615983393876494</v>
      </c>
      <c r="X860" s="599">
        <v>23.3523611831863</v>
      </c>
      <c r="Y860" s="599">
        <v>19.615983393876494</v>
      </c>
      <c r="Z860" s="599">
        <v>9.2890503373118847</v>
      </c>
      <c r="AA860" s="599">
        <v>4.6185781006746236</v>
      </c>
      <c r="AB860" s="599">
        <v>1.1416709911779968</v>
      </c>
      <c r="AC860" s="592"/>
      <c r="AD860" s="827"/>
      <c r="AE860" s="597" t="s">
        <v>38</v>
      </c>
      <c r="AF860" s="599">
        <v>3.1111111111111112</v>
      </c>
      <c r="AG860" s="599">
        <v>6.5396825396825395</v>
      </c>
      <c r="AH860" s="599">
        <v>12</v>
      </c>
      <c r="AI860" s="599">
        <v>19.111111111111111</v>
      </c>
      <c r="AJ860" s="599">
        <v>20.253968253968253</v>
      </c>
      <c r="AK860" s="599">
        <v>18.603174603174601</v>
      </c>
      <c r="AL860" s="599">
        <v>13.015873015873018</v>
      </c>
      <c r="AM860" s="599">
        <v>5.4603174603174605</v>
      </c>
      <c r="AN860" s="599">
        <v>1.3333333333333335</v>
      </c>
      <c r="AO860" s="599">
        <v>0.5714285714285714</v>
      </c>
      <c r="AP860" s="591"/>
      <c r="AQ860" s="827"/>
      <c r="AR860" s="597" t="s">
        <v>38</v>
      </c>
      <c r="AS860" s="599">
        <v>2.3832221163012393</v>
      </c>
      <c r="AT860" s="599">
        <v>6.2917063870352719</v>
      </c>
      <c r="AU860" s="599">
        <v>9.7235462345090564</v>
      </c>
      <c r="AV860" s="599">
        <v>17.15919923736892</v>
      </c>
      <c r="AW860" s="599">
        <v>18.493803622497616</v>
      </c>
      <c r="AX860" s="599">
        <v>19.73307912297426</v>
      </c>
      <c r="AY860" s="599">
        <v>14.871306005719735</v>
      </c>
      <c r="AZ860" s="599">
        <v>7.2449952335557679</v>
      </c>
      <c r="BA860" s="599">
        <v>3.5271687321258343</v>
      </c>
      <c r="BB860" s="599">
        <v>0.57197330791229739</v>
      </c>
      <c r="BC860" s="592"/>
      <c r="BD860" s="827"/>
      <c r="BE860" s="597" t="s">
        <v>38</v>
      </c>
      <c r="BF860" s="599">
        <v>1.2637586628618018</v>
      </c>
      <c r="BG860" s="599">
        <v>3.3020790868324505</v>
      </c>
      <c r="BH860" s="599">
        <v>8.1940481043620057</v>
      </c>
      <c r="BI860" s="599">
        <v>15.776600081532818</v>
      </c>
      <c r="BJ860" s="599">
        <v>20.50550346514472</v>
      </c>
      <c r="BK860" s="599">
        <v>21.850794944965347</v>
      </c>
      <c r="BL860" s="599">
        <v>17.407256420709334</v>
      </c>
      <c r="BM860" s="599">
        <v>7.7048512026090501</v>
      </c>
      <c r="BN860" s="599">
        <v>2.9759478189971467</v>
      </c>
      <c r="BO860" s="599">
        <v>1.019160211985324</v>
      </c>
      <c r="BP860"/>
      <c r="BQ860" s="827"/>
      <c r="BR860" s="597" t="s">
        <v>38</v>
      </c>
      <c r="BS860" s="599">
        <v>5.1470588235294112</v>
      </c>
      <c r="BT860" s="599">
        <v>8.4558823529411775</v>
      </c>
      <c r="BU860" s="599">
        <v>12.5</v>
      </c>
      <c r="BV860" s="599">
        <v>18.75</v>
      </c>
      <c r="BW860" s="599">
        <v>20.588235294117645</v>
      </c>
      <c r="BX860" s="599">
        <v>15.073529411764705</v>
      </c>
      <c r="BY860" s="599">
        <v>10.661764705882353</v>
      </c>
      <c r="BZ860" s="599">
        <v>5.1470588235294112</v>
      </c>
      <c r="CA860" s="599">
        <v>1.8382352941176472</v>
      </c>
      <c r="CB860" s="599">
        <v>1.8382352941176472</v>
      </c>
      <c r="CC860" s="592"/>
      <c r="CD860" s="827"/>
      <c r="CE860" s="597" t="s">
        <v>38</v>
      </c>
      <c r="CF860" s="599">
        <v>1.3003095975232197</v>
      </c>
      <c r="CG860" s="599">
        <v>3.8390092879256965</v>
      </c>
      <c r="CH860" s="599">
        <v>8.3281733746130033</v>
      </c>
      <c r="CI860" s="599">
        <v>15.975232198142415</v>
      </c>
      <c r="CJ860" s="599">
        <v>19.845201238390093</v>
      </c>
      <c r="CK860" s="599">
        <v>21.733746130030958</v>
      </c>
      <c r="CL860" s="599">
        <v>17.151702786377708</v>
      </c>
      <c r="CM860" s="599">
        <v>7.7708978328173375</v>
      </c>
      <c r="CN860" s="599">
        <v>3.2507739938080498</v>
      </c>
      <c r="CO860" s="599">
        <v>0.804953560371517</v>
      </c>
      <c r="CP860"/>
      <c r="CQ860" s="827"/>
      <c r="CR860" s="597" t="s">
        <v>38</v>
      </c>
      <c r="CS860" s="599">
        <v>0.77720207253886009</v>
      </c>
      <c r="CT860" s="599">
        <v>1.8134715025906734</v>
      </c>
      <c r="CU860" s="599">
        <v>3.8860103626943006</v>
      </c>
      <c r="CV860" s="599">
        <v>13.082901554404144</v>
      </c>
      <c r="CW860" s="599">
        <v>18.652849740932641</v>
      </c>
      <c r="CX860" s="599">
        <v>24.093264248704664</v>
      </c>
      <c r="CY860" s="599">
        <v>19.041450777202073</v>
      </c>
      <c r="CZ860" s="599">
        <v>11.787564766839379</v>
      </c>
      <c r="DA860" s="599">
        <v>5.4404145077720205</v>
      </c>
      <c r="DB860" s="599">
        <v>1.4248704663212435</v>
      </c>
      <c r="DC860" s="592"/>
      <c r="DD860" s="827"/>
      <c r="DE860" s="597" t="s">
        <v>38</v>
      </c>
      <c r="DF860" s="599">
        <v>1.8315018315018317</v>
      </c>
      <c r="DG860" s="599">
        <v>4.8717948717948723</v>
      </c>
      <c r="DH860" s="599">
        <v>10</v>
      </c>
      <c r="DI860" s="599">
        <v>17.069597069597069</v>
      </c>
      <c r="DJ860" s="599">
        <v>20.256410256410255</v>
      </c>
      <c r="DK860" s="599">
        <v>20.402930402930401</v>
      </c>
      <c r="DL860" s="599">
        <v>15.970695970695969</v>
      </c>
      <c r="DM860" s="599">
        <v>6.3736263736263732</v>
      </c>
      <c r="DN860" s="599">
        <v>2.4908424908424909</v>
      </c>
      <c r="DO860" s="599">
        <v>0.73260073260073255</v>
      </c>
    </row>
    <row r="861" spans="1:119" ht="13.5" customHeight="1" x14ac:dyDescent="0.2">
      <c r="A861"/>
      <c r="B861" s="324"/>
      <c r="C861" s="592"/>
      <c r="D861" s="827"/>
      <c r="E861" s="601" t="s">
        <v>39</v>
      </c>
      <c r="F861" s="599">
        <v>0.78556881000872858</v>
      </c>
      <c r="G861" s="599">
        <v>2.5603724178062266</v>
      </c>
      <c r="H861" s="599">
        <v>4.5970322956066338</v>
      </c>
      <c r="I861" s="599">
        <v>10.881582775676463</v>
      </c>
      <c r="J861" s="599">
        <v>15.624090776840269</v>
      </c>
      <c r="K861" s="599">
        <v>21.617689845795752</v>
      </c>
      <c r="L861" s="599">
        <v>20.628455048006984</v>
      </c>
      <c r="M861" s="599">
        <v>13.267384346814081</v>
      </c>
      <c r="N861" s="599">
        <v>7.5065464067500729</v>
      </c>
      <c r="O861" s="599">
        <v>2.5312772766947917</v>
      </c>
      <c r="P861" s="592"/>
      <c r="Q861" s="827"/>
      <c r="R861" s="597" t="s">
        <v>39</v>
      </c>
      <c r="S861" s="599">
        <v>0.48701298701298701</v>
      </c>
      <c r="T861" s="599">
        <v>1.5692640692640691</v>
      </c>
      <c r="U861" s="599">
        <v>2.9220779220779218</v>
      </c>
      <c r="V861" s="599">
        <v>9.0909090909090917</v>
      </c>
      <c r="W861" s="599">
        <v>13.582251082251082</v>
      </c>
      <c r="X861" s="599">
        <v>20.346320346320347</v>
      </c>
      <c r="Y861" s="599">
        <v>22.348484848484848</v>
      </c>
      <c r="Z861" s="599">
        <v>15.476190476190476</v>
      </c>
      <c r="AA861" s="599">
        <v>10.227272727272728</v>
      </c>
      <c r="AB861" s="599">
        <v>3.9502164502164505</v>
      </c>
      <c r="AC861" s="592"/>
      <c r="AD861" s="827"/>
      <c r="AE861" s="597" t="s">
        <v>39</v>
      </c>
      <c r="AF861" s="599">
        <v>1.1327879169288861</v>
      </c>
      <c r="AG861" s="599">
        <v>3.7130270610446825</v>
      </c>
      <c r="AH861" s="599">
        <v>6.5449968533668965</v>
      </c>
      <c r="AI861" s="599">
        <v>12.964128382630586</v>
      </c>
      <c r="AJ861" s="599">
        <v>17.998741346758969</v>
      </c>
      <c r="AK861" s="599">
        <v>23.096286972938955</v>
      </c>
      <c r="AL861" s="599">
        <v>18.628067967275015</v>
      </c>
      <c r="AM861" s="599">
        <v>10.698552548772813</v>
      </c>
      <c r="AN861" s="599">
        <v>4.3423536815607306</v>
      </c>
      <c r="AO861" s="599">
        <v>0.88105726872246704</v>
      </c>
      <c r="AP861" s="591"/>
      <c r="AQ861" s="827"/>
      <c r="AR861" s="597" t="s">
        <v>39</v>
      </c>
      <c r="AS861" s="599">
        <v>1.6451233842538191</v>
      </c>
      <c r="AT861" s="599">
        <v>4.8178613396004701</v>
      </c>
      <c r="AU861" s="599">
        <v>6.5804935370152764</v>
      </c>
      <c r="AV861" s="599">
        <v>13.513513513513514</v>
      </c>
      <c r="AW861" s="599">
        <v>14.571092831962398</v>
      </c>
      <c r="AX861" s="599">
        <v>19.9764982373678</v>
      </c>
      <c r="AY861" s="599">
        <v>18.801410105757931</v>
      </c>
      <c r="AZ861" s="599">
        <v>11.398354876615747</v>
      </c>
      <c r="BA861" s="599">
        <v>5.9929494712103413</v>
      </c>
      <c r="BB861" s="599">
        <v>2.7027027027027026</v>
      </c>
      <c r="BC861" s="592"/>
      <c r="BD861" s="827"/>
      <c r="BE861" s="597" t="s">
        <v>39</v>
      </c>
      <c r="BF861" s="599">
        <v>0.50270688321732404</v>
      </c>
      <c r="BG861" s="599">
        <v>1.8174787316318639</v>
      </c>
      <c r="BH861" s="599">
        <v>3.9443155452436192</v>
      </c>
      <c r="BI861" s="599">
        <v>10.015467904098994</v>
      </c>
      <c r="BJ861" s="599">
        <v>15.970610982211911</v>
      </c>
      <c r="BK861" s="599">
        <v>22.157772621809745</v>
      </c>
      <c r="BL861" s="599">
        <v>21.229698375870072</v>
      </c>
      <c r="BM861" s="599">
        <v>13.882443928847641</v>
      </c>
      <c r="BN861" s="599">
        <v>8.0046403712296978</v>
      </c>
      <c r="BO861" s="599">
        <v>2.4748646558391338</v>
      </c>
      <c r="BP861"/>
      <c r="BQ861" s="827"/>
      <c r="BR861" s="597" t="s">
        <v>39</v>
      </c>
      <c r="BS861" s="599">
        <v>1.9417475728155338</v>
      </c>
      <c r="BT861" s="599">
        <v>6.3106796116504853</v>
      </c>
      <c r="BU861" s="599">
        <v>6.3106796116504853</v>
      </c>
      <c r="BV861" s="599">
        <v>16.990291262135923</v>
      </c>
      <c r="BW861" s="599">
        <v>16.50485436893204</v>
      </c>
      <c r="BX861" s="599">
        <v>16.50485436893204</v>
      </c>
      <c r="BY861" s="599">
        <v>19.902912621359224</v>
      </c>
      <c r="BZ861" s="599">
        <v>7.7669902912621351</v>
      </c>
      <c r="CA861" s="599">
        <v>5.3398058252427179</v>
      </c>
      <c r="CB861" s="599">
        <v>2.4271844660194173</v>
      </c>
      <c r="CC861" s="592"/>
      <c r="CD861" s="827"/>
      <c r="CE861" s="597" t="s">
        <v>39</v>
      </c>
      <c r="CF861" s="599">
        <v>0.71185391519653352</v>
      </c>
      <c r="CG861" s="599">
        <v>2.3212627669452179</v>
      </c>
      <c r="CH861" s="599">
        <v>4.4877746827607554</v>
      </c>
      <c r="CI861" s="599">
        <v>10.492107706592387</v>
      </c>
      <c r="CJ861" s="599">
        <v>15.567935623645928</v>
      </c>
      <c r="CK861" s="599">
        <v>21.943670690188796</v>
      </c>
      <c r="CL861" s="599">
        <v>20.67471371092541</v>
      </c>
      <c r="CM861" s="599">
        <v>13.618074899411948</v>
      </c>
      <c r="CN861" s="599">
        <v>7.6446920458062522</v>
      </c>
      <c r="CO861" s="599">
        <v>2.5379139585267718</v>
      </c>
      <c r="CP861"/>
      <c r="CQ861" s="827"/>
      <c r="CR861" s="597" t="s">
        <v>39</v>
      </c>
      <c r="CS861" s="599">
        <v>0.40322580645161288</v>
      </c>
      <c r="CT861" s="599">
        <v>0.67204301075268813</v>
      </c>
      <c r="CU861" s="599">
        <v>2.553763440860215</v>
      </c>
      <c r="CV861" s="599">
        <v>7.2580645161290329</v>
      </c>
      <c r="CW861" s="599">
        <v>11.96236559139785</v>
      </c>
      <c r="CX861" s="599">
        <v>17.20430107526882</v>
      </c>
      <c r="CY861" s="599">
        <v>26.0752688172043</v>
      </c>
      <c r="CZ861" s="599">
        <v>18.27956989247312</v>
      </c>
      <c r="DA861" s="599">
        <v>10.75268817204301</v>
      </c>
      <c r="DB861" s="599">
        <v>4.838709677419355</v>
      </c>
      <c r="DC861" s="592"/>
      <c r="DD861" s="827"/>
      <c r="DE861" s="597" t="s">
        <v>39</v>
      </c>
      <c r="DF861" s="599">
        <v>0.8911994058670627</v>
      </c>
      <c r="DG861" s="599">
        <v>3.0820646119569255</v>
      </c>
      <c r="DH861" s="599">
        <v>5.1615298923134052</v>
      </c>
      <c r="DI861" s="599">
        <v>11.882658744894171</v>
      </c>
      <c r="DJ861" s="599">
        <v>16.635722242851838</v>
      </c>
      <c r="DK861" s="599">
        <v>22.836984775343481</v>
      </c>
      <c r="DL861" s="599">
        <v>19.123653917564056</v>
      </c>
      <c r="DM861" s="599">
        <v>11.882658744894171</v>
      </c>
      <c r="DN861" s="599">
        <v>6.6097289268473816</v>
      </c>
      <c r="DO861" s="599">
        <v>1.8937987374675083</v>
      </c>
    </row>
    <row r="862" spans="1:119" ht="13.5" customHeight="1" x14ac:dyDescent="0.2">
      <c r="A862"/>
      <c r="B862" s="324"/>
      <c r="C862" s="592"/>
      <c r="D862" s="827"/>
      <c r="E862" s="601" t="s">
        <v>40</v>
      </c>
      <c r="F862" s="599">
        <v>8.1267777326290119E-2</v>
      </c>
      <c r="G862" s="599">
        <v>0.73140999593661105</v>
      </c>
      <c r="H862" s="599">
        <v>1.7066233238520925</v>
      </c>
      <c r="I862" s="599">
        <v>4.9167005282405531</v>
      </c>
      <c r="J862" s="599">
        <v>8.8175538399024784</v>
      </c>
      <c r="K862" s="599">
        <v>18.61032100772044</v>
      </c>
      <c r="L862" s="599">
        <v>25.802519301097114</v>
      </c>
      <c r="M862" s="599">
        <v>19.707436001625357</v>
      </c>
      <c r="N862" s="599">
        <v>12.840308817553838</v>
      </c>
      <c r="O862" s="599">
        <v>6.7858594067452263</v>
      </c>
      <c r="P862" s="592"/>
      <c r="Q862" s="827"/>
      <c r="R862" s="597" t="s">
        <v>40</v>
      </c>
      <c r="S862" s="599">
        <v>7.9428117553613981E-2</v>
      </c>
      <c r="T862" s="599">
        <v>7.9428117553613981E-2</v>
      </c>
      <c r="U862" s="599">
        <v>0.87370929308975376</v>
      </c>
      <c r="V862" s="599">
        <v>3.0182684670373314</v>
      </c>
      <c r="W862" s="599">
        <v>6.751389992057188</v>
      </c>
      <c r="X862" s="599">
        <v>15.726767275615568</v>
      </c>
      <c r="Y862" s="599">
        <v>26.608419380460685</v>
      </c>
      <c r="Z862" s="599">
        <v>22.081016679904685</v>
      </c>
      <c r="AA862" s="599">
        <v>15.567911040508339</v>
      </c>
      <c r="AB862" s="599">
        <v>9.2136616362192214</v>
      </c>
      <c r="AC862" s="592"/>
      <c r="AD862" s="827"/>
      <c r="AE862" s="597" t="s">
        <v>40</v>
      </c>
      <c r="AF862" s="599">
        <v>8.3194675540765387E-2</v>
      </c>
      <c r="AG862" s="599">
        <v>1.4143094841930115</v>
      </c>
      <c r="AH862" s="599">
        <v>2.5790349417637271</v>
      </c>
      <c r="AI862" s="599">
        <v>6.9051580698835267</v>
      </c>
      <c r="AJ862" s="599">
        <v>10.981697171381031</v>
      </c>
      <c r="AK862" s="599">
        <v>21.630615640599</v>
      </c>
      <c r="AL862" s="599">
        <v>24.958402662229616</v>
      </c>
      <c r="AM862" s="599">
        <v>17.221297836938437</v>
      </c>
      <c r="AN862" s="599">
        <v>9.9833610648918469</v>
      </c>
      <c r="AO862" s="599">
        <v>4.2429284525790347</v>
      </c>
      <c r="AP862" s="591"/>
      <c r="AQ862" s="827"/>
      <c r="AR862" s="597" t="s">
        <v>40</v>
      </c>
      <c r="AS862" s="599">
        <v>0</v>
      </c>
      <c r="AT862" s="599">
        <v>1.0683760683760684</v>
      </c>
      <c r="AU862" s="599">
        <v>3.4188034188034191</v>
      </c>
      <c r="AV862" s="599">
        <v>7.4786324786324787</v>
      </c>
      <c r="AW862" s="599">
        <v>10.256410256410255</v>
      </c>
      <c r="AX862" s="599">
        <v>20.94017094017094</v>
      </c>
      <c r="AY862" s="599">
        <v>23.931623931623932</v>
      </c>
      <c r="AZ862" s="599">
        <v>17.52136752136752</v>
      </c>
      <c r="BA862" s="599">
        <v>10.042735042735043</v>
      </c>
      <c r="BB862" s="599">
        <v>5.3418803418803416</v>
      </c>
      <c r="BC862" s="592"/>
      <c r="BD862" s="827"/>
      <c r="BE862" s="597" t="s">
        <v>40</v>
      </c>
      <c r="BF862" s="599">
        <v>0.10035122930255895</v>
      </c>
      <c r="BG862" s="599">
        <v>0.65228299046663318</v>
      </c>
      <c r="BH862" s="599">
        <v>1.3045659809332664</v>
      </c>
      <c r="BI862" s="599">
        <v>4.3151028600100352</v>
      </c>
      <c r="BJ862" s="599">
        <v>8.4796788760662327</v>
      </c>
      <c r="BK862" s="599">
        <v>18.063221274460613</v>
      </c>
      <c r="BL862" s="599">
        <v>26.241846462619169</v>
      </c>
      <c r="BM862" s="599">
        <v>20.220772704465631</v>
      </c>
      <c r="BN862" s="599">
        <v>13.49724034119418</v>
      </c>
      <c r="BO862" s="599">
        <v>7.124937280481686</v>
      </c>
      <c r="BP862"/>
      <c r="BQ862" s="827"/>
      <c r="BR862" s="597" t="s">
        <v>40</v>
      </c>
      <c r="BS862" s="599">
        <v>0</v>
      </c>
      <c r="BT862" s="599">
        <v>2.4193548387096775</v>
      </c>
      <c r="BU862" s="599">
        <v>4.032258064516129</v>
      </c>
      <c r="BV862" s="599">
        <v>9.67741935483871</v>
      </c>
      <c r="BW862" s="599">
        <v>9.67741935483871</v>
      </c>
      <c r="BX862" s="599">
        <v>20.161290322580644</v>
      </c>
      <c r="BY862" s="599">
        <v>21.774193548387096</v>
      </c>
      <c r="BZ862" s="599">
        <v>12.903225806451612</v>
      </c>
      <c r="CA862" s="599">
        <v>10.483870967741936</v>
      </c>
      <c r="CB862" s="599">
        <v>8.870967741935484</v>
      </c>
      <c r="CC862" s="592"/>
      <c r="CD862" s="827"/>
      <c r="CE862" s="597" t="s">
        <v>40</v>
      </c>
      <c r="CF862" s="599">
        <v>8.5579803166452723E-2</v>
      </c>
      <c r="CG862" s="599">
        <v>0.64184852374839541</v>
      </c>
      <c r="CH862" s="599">
        <v>1.5832263585793753</v>
      </c>
      <c r="CI862" s="599">
        <v>4.664099272571673</v>
      </c>
      <c r="CJ862" s="599">
        <v>8.7719298245614024</v>
      </c>
      <c r="CK862" s="599">
        <v>18.528027385537012</v>
      </c>
      <c r="CL862" s="599">
        <v>26.016260162601629</v>
      </c>
      <c r="CM862" s="599">
        <v>20.068463842533163</v>
      </c>
      <c r="CN862" s="599">
        <v>12.965340179717586</v>
      </c>
      <c r="CO862" s="599">
        <v>6.6752246469833114</v>
      </c>
      <c r="CP862"/>
      <c r="CQ862" s="827"/>
      <c r="CR862" s="597" t="s">
        <v>40</v>
      </c>
      <c r="CS862" s="599">
        <v>0</v>
      </c>
      <c r="CT862" s="599">
        <v>0</v>
      </c>
      <c r="CU862" s="599">
        <v>1.3972055888223553</v>
      </c>
      <c r="CV862" s="599">
        <v>3.7924151696606789</v>
      </c>
      <c r="CW862" s="599">
        <v>7.7844311377245514</v>
      </c>
      <c r="CX862" s="599">
        <v>15.169660678642716</v>
      </c>
      <c r="CY862" s="599">
        <v>24.950099800399201</v>
      </c>
      <c r="CZ862" s="599">
        <v>22.355289421157686</v>
      </c>
      <c r="DA862" s="599">
        <v>14.171656686626747</v>
      </c>
      <c r="DB862" s="599">
        <v>10.379241516966067</v>
      </c>
      <c r="DC862" s="592"/>
      <c r="DD862" s="827"/>
      <c r="DE862" s="597" t="s">
        <v>40</v>
      </c>
      <c r="DF862" s="599">
        <v>0.10204081632653061</v>
      </c>
      <c r="DG862" s="599">
        <v>0.91836734693877564</v>
      </c>
      <c r="DH862" s="599">
        <v>1.7857142857142856</v>
      </c>
      <c r="DI862" s="599">
        <v>5.204081632653061</v>
      </c>
      <c r="DJ862" s="599">
        <v>9.0816326530612255</v>
      </c>
      <c r="DK862" s="599">
        <v>19.489795918367349</v>
      </c>
      <c r="DL862" s="599">
        <v>26.020408163265309</v>
      </c>
      <c r="DM862" s="599">
        <v>19.030612244897959</v>
      </c>
      <c r="DN862" s="599">
        <v>12.5</v>
      </c>
      <c r="DO862" s="599">
        <v>5.8673469387755102</v>
      </c>
    </row>
    <row r="863" spans="1:119" ht="13.5" customHeight="1" x14ac:dyDescent="0.2">
      <c r="A863"/>
      <c r="B863" s="324"/>
      <c r="C863" s="592"/>
      <c r="D863" s="828"/>
      <c r="E863" s="601" t="s">
        <v>41</v>
      </c>
      <c r="F863" s="599">
        <v>0</v>
      </c>
      <c r="G863" s="599">
        <v>0.21413276231263384</v>
      </c>
      <c r="H863" s="599">
        <v>0.42826552462526768</v>
      </c>
      <c r="I863" s="599">
        <v>1.070663811563169</v>
      </c>
      <c r="J863" s="599">
        <v>4.0685224839400433</v>
      </c>
      <c r="K863" s="599">
        <v>8.5653104925053523</v>
      </c>
      <c r="L863" s="599">
        <v>17.987152034261243</v>
      </c>
      <c r="M863" s="599">
        <v>25.695931477516059</v>
      </c>
      <c r="N863" s="599">
        <v>23.554603854389722</v>
      </c>
      <c r="O863" s="599">
        <v>18.41541755888651</v>
      </c>
      <c r="P863" s="592"/>
      <c r="Q863" s="828"/>
      <c r="R863" s="597" t="s">
        <v>41</v>
      </c>
      <c r="S863" s="599">
        <v>0</v>
      </c>
      <c r="T863" s="599">
        <v>0</v>
      </c>
      <c r="U863" s="599">
        <v>0.41666666666666669</v>
      </c>
      <c r="V863" s="599">
        <v>0.41666666666666669</v>
      </c>
      <c r="W863" s="599">
        <v>3.75</v>
      </c>
      <c r="X863" s="599">
        <v>7.5</v>
      </c>
      <c r="Y863" s="599">
        <v>12.5</v>
      </c>
      <c r="Z863" s="599">
        <v>28.333333333333332</v>
      </c>
      <c r="AA863" s="599">
        <v>28.333333333333332</v>
      </c>
      <c r="AB863" s="599">
        <v>18.75</v>
      </c>
      <c r="AC863" s="592"/>
      <c r="AD863" s="828"/>
      <c r="AE863" s="597" t="s">
        <v>41</v>
      </c>
      <c r="AF863" s="599">
        <v>0</v>
      </c>
      <c r="AG863" s="599">
        <v>0.44052863436123352</v>
      </c>
      <c r="AH863" s="599">
        <v>0.44052863436123352</v>
      </c>
      <c r="AI863" s="599">
        <v>1.7621145374449341</v>
      </c>
      <c r="AJ863" s="599">
        <v>4.4052863436123353</v>
      </c>
      <c r="AK863" s="599">
        <v>9.6916299559471373</v>
      </c>
      <c r="AL863" s="599">
        <v>23.788546255506606</v>
      </c>
      <c r="AM863" s="599">
        <v>22.907488986784141</v>
      </c>
      <c r="AN863" s="599">
        <v>18.502202643171806</v>
      </c>
      <c r="AO863" s="599">
        <v>18.06167400881057</v>
      </c>
      <c r="AP863" s="591"/>
      <c r="AQ863" s="828"/>
      <c r="AR863" s="597" t="s">
        <v>41</v>
      </c>
      <c r="AS863" s="599">
        <v>0</v>
      </c>
      <c r="AT863" s="599">
        <v>1.9230769230769231</v>
      </c>
      <c r="AU863" s="599">
        <v>0</v>
      </c>
      <c r="AV863" s="599">
        <v>0</v>
      </c>
      <c r="AW863" s="599">
        <v>11.538461538461538</v>
      </c>
      <c r="AX863" s="599">
        <v>9.6153846153846168</v>
      </c>
      <c r="AY863" s="599">
        <v>7.6923076923076925</v>
      </c>
      <c r="AZ863" s="599">
        <v>25</v>
      </c>
      <c r="BA863" s="599">
        <v>28.846153846153843</v>
      </c>
      <c r="BB863" s="599">
        <v>15.384615384615385</v>
      </c>
      <c r="BC863" s="592"/>
      <c r="BD863" s="828"/>
      <c r="BE863" s="597" t="s">
        <v>41</v>
      </c>
      <c r="BF863" s="599">
        <v>0</v>
      </c>
      <c r="BG863" s="599">
        <v>0</v>
      </c>
      <c r="BH863" s="599">
        <v>0.48192771084337355</v>
      </c>
      <c r="BI863" s="599">
        <v>1.2048192771084338</v>
      </c>
      <c r="BJ863" s="599">
        <v>3.132530120481928</v>
      </c>
      <c r="BK863" s="599">
        <v>8.4337349397590362</v>
      </c>
      <c r="BL863" s="599">
        <v>19.277108433734941</v>
      </c>
      <c r="BM863" s="599">
        <v>25.783132530120483</v>
      </c>
      <c r="BN863" s="599">
        <v>22.891566265060241</v>
      </c>
      <c r="BO863" s="599">
        <v>18.795180722891565</v>
      </c>
      <c r="BP863"/>
      <c r="BQ863" s="828"/>
      <c r="BR863" s="597" t="s">
        <v>41</v>
      </c>
      <c r="BS863" s="599">
        <v>0</v>
      </c>
      <c r="BT863" s="599">
        <v>0</v>
      </c>
      <c r="BU863" s="599">
        <v>0</v>
      </c>
      <c r="BV863" s="599">
        <v>0</v>
      </c>
      <c r="BW863" s="599">
        <v>4.7619047619047619</v>
      </c>
      <c r="BX863" s="599">
        <v>9.5238095238095237</v>
      </c>
      <c r="BY863" s="599">
        <v>28.571428571428569</v>
      </c>
      <c r="BZ863" s="599">
        <v>14.285714285714285</v>
      </c>
      <c r="CA863" s="599">
        <v>9.5238095238095237</v>
      </c>
      <c r="CB863" s="599">
        <v>33.333333333333329</v>
      </c>
      <c r="CC863" s="592"/>
      <c r="CD863" s="828"/>
      <c r="CE863" s="597" t="s">
        <v>41</v>
      </c>
      <c r="CF863" s="599">
        <v>0</v>
      </c>
      <c r="CG863" s="599">
        <v>0.22421524663677131</v>
      </c>
      <c r="CH863" s="599">
        <v>0.44843049327354262</v>
      </c>
      <c r="CI863" s="599">
        <v>1.1210762331838564</v>
      </c>
      <c r="CJ863" s="599">
        <v>4.0358744394618835</v>
      </c>
      <c r="CK863" s="599">
        <v>8.5201793721973083</v>
      </c>
      <c r="CL863" s="599">
        <v>17.488789237668161</v>
      </c>
      <c r="CM863" s="599">
        <v>26.23318385650224</v>
      </c>
      <c r="CN863" s="599">
        <v>24.215246636771301</v>
      </c>
      <c r="CO863" s="599">
        <v>17.713004484304935</v>
      </c>
      <c r="CP863"/>
      <c r="CQ863" s="828"/>
      <c r="CR863" s="597" t="s">
        <v>41</v>
      </c>
      <c r="CS863" s="599">
        <v>0</v>
      </c>
      <c r="CT863" s="599">
        <v>0</v>
      </c>
      <c r="CU863" s="599">
        <v>0</v>
      </c>
      <c r="CV863" s="599">
        <v>0</v>
      </c>
      <c r="CW863" s="599">
        <v>1.5151515151515151</v>
      </c>
      <c r="CX863" s="599">
        <v>9.0909090909090917</v>
      </c>
      <c r="CY863" s="599">
        <v>13.636363636363635</v>
      </c>
      <c r="CZ863" s="599">
        <v>30.303030303030305</v>
      </c>
      <c r="DA863" s="599">
        <v>22.727272727272727</v>
      </c>
      <c r="DB863" s="599">
        <v>22.727272727272727</v>
      </c>
      <c r="DC863" s="592"/>
      <c r="DD863" s="828"/>
      <c r="DE863" s="597" t="s">
        <v>41</v>
      </c>
      <c r="DF863" s="599">
        <v>0</v>
      </c>
      <c r="DG863" s="599">
        <v>0.24937655860349126</v>
      </c>
      <c r="DH863" s="599">
        <v>0.49875311720698251</v>
      </c>
      <c r="DI863" s="599">
        <v>1.2468827930174564</v>
      </c>
      <c r="DJ863" s="599">
        <v>4.4887780548628431</v>
      </c>
      <c r="DK863" s="599">
        <v>8.4788029925187036</v>
      </c>
      <c r="DL863" s="599">
        <v>18.703241895261847</v>
      </c>
      <c r="DM863" s="599">
        <v>24.937655860349128</v>
      </c>
      <c r="DN863" s="599">
        <v>23.690773067331673</v>
      </c>
      <c r="DO863" s="599">
        <v>17.705735660847878</v>
      </c>
    </row>
    <row r="864" spans="1:119" ht="13.5" customHeight="1" x14ac:dyDescent="0.2">
      <c r="A864"/>
      <c r="B864" s="324"/>
      <c r="C864" s="592"/>
      <c r="D864" s="592"/>
      <c r="E864" s="592"/>
      <c r="F864" s="592"/>
      <c r="G864" s="592"/>
      <c r="H864" s="592"/>
      <c r="I864" s="592"/>
      <c r="J864" s="592"/>
      <c r="K864" s="592"/>
      <c r="L864" s="592"/>
      <c r="M864" s="592"/>
      <c r="N864" s="592"/>
      <c r="O864" s="592"/>
      <c r="P864" s="592"/>
      <c r="Q864" s="592"/>
      <c r="R864" s="592"/>
      <c r="S864" s="592"/>
      <c r="T864" s="592"/>
      <c r="U864" s="592"/>
      <c r="V864" s="592"/>
      <c r="W864" s="592"/>
      <c r="X864" s="592"/>
      <c r="Y864" s="592"/>
      <c r="Z864" s="592"/>
      <c r="AA864" s="592"/>
      <c r="AB864" s="592"/>
      <c r="AC864" s="592"/>
      <c r="AD864" s="592"/>
      <c r="AE864" s="592"/>
      <c r="AF864" s="592"/>
      <c r="AG864" s="592"/>
      <c r="AH864" s="592"/>
      <c r="AI864" s="592"/>
      <c r="AJ864" s="592"/>
      <c r="AK864" s="592"/>
      <c r="AL864" s="592"/>
      <c r="AM864" s="592"/>
      <c r="AN864" s="592"/>
      <c r="AO864" s="592"/>
      <c r="AP864"/>
      <c r="AQ864" s="592"/>
      <c r="AR864" s="592"/>
      <c r="AS864" s="592"/>
      <c r="AT864" s="592"/>
      <c r="AU864" s="592"/>
      <c r="AV864" s="592"/>
      <c r="AW864" s="592"/>
      <c r="AX864" s="592"/>
      <c r="AY864" s="592"/>
      <c r="AZ864" s="592"/>
      <c r="BA864" s="592"/>
      <c r="BB864" s="592"/>
      <c r="BC864" s="592"/>
      <c r="BD864" s="592"/>
      <c r="BE864" s="592"/>
      <c r="BF864" s="592"/>
      <c r="BG864" s="592"/>
      <c r="BH864" s="592"/>
      <c r="BI864" s="592"/>
      <c r="BJ864" s="592"/>
      <c r="BK864" s="592"/>
      <c r="BL864" s="592"/>
      <c r="BM864" s="592"/>
      <c r="BN864" s="592"/>
      <c r="BO864" s="592"/>
      <c r="BP864"/>
      <c r="BQ864" s="592"/>
      <c r="BR864" s="592"/>
      <c r="BS864" s="592"/>
      <c r="BT864" s="592"/>
      <c r="BU864" s="592"/>
      <c r="BV864" s="592"/>
      <c r="BW864" s="592"/>
      <c r="BX864" s="592"/>
      <c r="BY864" s="592"/>
      <c r="BZ864" s="592"/>
      <c r="CA864" s="592"/>
      <c r="CB864" s="592"/>
      <c r="CC864" s="592"/>
      <c r="CD864" s="592"/>
      <c r="CE864" s="592"/>
      <c r="CF864" s="592"/>
      <c r="CG864" s="592"/>
      <c r="CH864" s="592"/>
      <c r="CI864" s="592"/>
      <c r="CJ864" s="592"/>
      <c r="CK864" s="592"/>
      <c r="CL864" s="592"/>
      <c r="CM864" s="592"/>
      <c r="CN864" s="592"/>
      <c r="CO864" s="592"/>
      <c r="CP864"/>
      <c r="CQ864" s="592"/>
      <c r="CR864" s="592"/>
      <c r="CS864" s="592"/>
      <c r="CT864" s="592"/>
      <c r="CU864" s="592"/>
      <c r="CV864" s="592"/>
      <c r="CW864" s="592"/>
      <c r="CX864" s="592"/>
      <c r="CY864" s="592"/>
      <c r="CZ864" s="592"/>
      <c r="DA864" s="592"/>
      <c r="DB864" s="592"/>
      <c r="DC864" s="592"/>
      <c r="DD864" s="592"/>
      <c r="DE864" s="592"/>
      <c r="DF864" s="592"/>
      <c r="DG864" s="592"/>
      <c r="DH864" s="592"/>
      <c r="DI864" s="592"/>
      <c r="DJ864" s="592"/>
      <c r="DK864" s="592"/>
      <c r="DL864" s="592"/>
      <c r="DM864" s="592"/>
      <c r="DN864" s="592"/>
      <c r="DO864" s="592"/>
    </row>
    <row r="865" spans="1:119" ht="13.5" customHeight="1" x14ac:dyDescent="0.2">
      <c r="A865"/>
      <c r="B865" s="324"/>
      <c r="C865" s="592"/>
      <c r="D865" s="592"/>
      <c r="E865" s="592"/>
      <c r="F865" s="592"/>
      <c r="G865" s="592"/>
      <c r="H865" s="592"/>
      <c r="I865" s="592"/>
      <c r="J865" s="592"/>
      <c r="K865" s="592"/>
      <c r="L865" s="592"/>
      <c r="M865" s="592"/>
      <c r="N865" s="592"/>
      <c r="O865" s="592"/>
      <c r="P865" s="592"/>
      <c r="Q865" s="592"/>
      <c r="R865" s="592"/>
      <c r="S865" s="592"/>
      <c r="T865" s="592"/>
      <c r="U865" s="592"/>
      <c r="V865" s="592"/>
      <c r="W865" s="592"/>
      <c r="X865" s="592"/>
      <c r="Y865" s="592"/>
      <c r="Z865" s="592"/>
      <c r="AA865" s="592"/>
      <c r="AB865" s="592"/>
      <c r="AC865" s="592"/>
      <c r="AD865" s="592"/>
      <c r="AE865" s="592"/>
      <c r="AF865" s="592"/>
      <c r="AG865" s="592"/>
      <c r="AH865" s="592"/>
      <c r="AI865" s="592"/>
      <c r="AJ865" s="592"/>
      <c r="AK865" s="592"/>
      <c r="AL865" s="592"/>
      <c r="AM865" s="592"/>
      <c r="AN865" s="592"/>
      <c r="AO865" s="592"/>
      <c r="AP865"/>
      <c r="AQ865" s="592"/>
      <c r="AR865" s="592"/>
      <c r="AS865" s="592"/>
      <c r="AT865" s="592"/>
      <c r="AU865" s="592"/>
      <c r="AV865" s="592"/>
      <c r="AW865" s="592"/>
      <c r="AX865" s="592"/>
      <c r="AY865" s="592"/>
      <c r="AZ865" s="592"/>
      <c r="BA865" s="592"/>
      <c r="BB865" s="592"/>
      <c r="BC865" s="592"/>
      <c r="BD865" s="592"/>
      <c r="BE865" s="592"/>
      <c r="BF865" s="592"/>
      <c r="BG865" s="592"/>
      <c r="BH865" s="592"/>
      <c r="BI865" s="592"/>
      <c r="BJ865" s="592"/>
      <c r="BK865" s="592"/>
      <c r="BL865" s="592"/>
      <c r="BM865" s="592"/>
      <c r="BN865" s="592"/>
      <c r="BO865" s="592"/>
      <c r="BP865"/>
      <c r="BQ865" s="592"/>
      <c r="BR865" s="592"/>
      <c r="BS865" s="592"/>
      <c r="BT865" s="592"/>
      <c r="BU865" s="592"/>
      <c r="BV865" s="592"/>
      <c r="BW865" s="592"/>
      <c r="BX865" s="592"/>
      <c r="BY865" s="592"/>
      <c r="BZ865" s="592"/>
      <c r="CA865" s="592"/>
      <c r="CB865" s="592"/>
      <c r="CC865" s="592"/>
      <c r="CD865" s="592"/>
      <c r="CE865" s="592"/>
      <c r="CF865" s="592"/>
      <c r="CG865" s="592"/>
      <c r="CH865" s="592"/>
      <c r="CI865" s="592"/>
      <c r="CJ865" s="592"/>
      <c r="CK865" s="592"/>
      <c r="CL865" s="592"/>
      <c r="CM865" s="592"/>
      <c r="CN865" s="592"/>
      <c r="CO865" s="592"/>
      <c r="CP865"/>
      <c r="CQ865" s="592"/>
      <c r="CR865" s="592"/>
      <c r="CS865" s="592"/>
      <c r="CT865" s="592"/>
      <c r="CU865" s="592"/>
      <c r="CV865" s="592"/>
      <c r="CW865" s="592"/>
      <c r="CX865" s="592"/>
      <c r="CY865" s="592"/>
      <c r="CZ865" s="592"/>
      <c r="DA865" s="592"/>
      <c r="DB865" s="592"/>
      <c r="DC865" s="592"/>
      <c r="DD865" s="592"/>
      <c r="DE865" s="592"/>
      <c r="DF865" s="592"/>
      <c r="DG865" s="592"/>
      <c r="DH865" s="592"/>
      <c r="DI865" s="592"/>
      <c r="DJ865" s="592"/>
      <c r="DK865" s="592"/>
      <c r="DL865" s="592"/>
      <c r="DM865" s="592"/>
      <c r="DN865" s="592"/>
      <c r="DO865" s="592"/>
    </row>
    <row r="866" spans="1:119" ht="13.5" customHeight="1" x14ac:dyDescent="0.3">
      <c r="A866"/>
      <c r="B866" s="324"/>
      <c r="C866" s="592"/>
      <c r="D866" s="829" t="s">
        <v>245</v>
      </c>
      <c r="E866" s="829"/>
      <c r="F866" s="595"/>
      <c r="G866" s="595"/>
      <c r="H866" s="595"/>
      <c r="I866" s="595"/>
      <c r="J866" s="595"/>
      <c r="K866" s="595"/>
      <c r="L866" s="595"/>
      <c r="M866" s="595"/>
      <c r="N866" s="595"/>
      <c r="O866" s="595"/>
      <c r="P866" s="592"/>
      <c r="Q866" s="829" t="s">
        <v>245</v>
      </c>
      <c r="R866" s="829"/>
      <c r="S866" s="595"/>
      <c r="T866" s="595"/>
      <c r="U866" s="595"/>
      <c r="V866" s="595"/>
      <c r="W866" s="595"/>
      <c r="X866" s="595"/>
      <c r="Y866" s="595"/>
      <c r="Z866" s="595"/>
      <c r="AA866" s="595"/>
      <c r="AB866" s="595"/>
      <c r="AC866" s="592"/>
      <c r="AD866" s="829" t="s">
        <v>245</v>
      </c>
      <c r="AE866" s="829"/>
      <c r="AF866" s="595"/>
      <c r="AG866" s="595"/>
      <c r="AH866" s="595"/>
      <c r="AI866" s="595"/>
      <c r="AJ866" s="595"/>
      <c r="AK866" s="595"/>
      <c r="AL866" s="595"/>
      <c r="AM866" s="595"/>
      <c r="AN866" s="595"/>
      <c r="AO866" s="595"/>
      <c r="AP866" s="591"/>
      <c r="AQ866" s="829" t="s">
        <v>245</v>
      </c>
      <c r="AR866" s="829"/>
      <c r="AS866" s="595"/>
      <c r="AT866" s="595"/>
      <c r="AU866" s="595"/>
      <c r="AV866" s="595"/>
      <c r="AW866" s="595"/>
      <c r="AX866" s="595"/>
      <c r="AY866" s="595"/>
      <c r="AZ866" s="595"/>
      <c r="BA866" s="595"/>
      <c r="BB866" s="595"/>
      <c r="BC866" s="592"/>
      <c r="BD866" s="829" t="s">
        <v>245</v>
      </c>
      <c r="BE866" s="829"/>
      <c r="BF866" s="595"/>
      <c r="BG866" s="595"/>
      <c r="BH866" s="595"/>
      <c r="BI866" s="595"/>
      <c r="BJ866" s="595"/>
      <c r="BK866" s="595"/>
      <c r="BL866" s="595"/>
      <c r="BM866" s="595"/>
      <c r="BN866" s="595"/>
      <c r="BO866" s="595"/>
      <c r="BP866"/>
      <c r="BQ866" s="829" t="s">
        <v>245</v>
      </c>
      <c r="BR866" s="829"/>
      <c r="BS866" s="595"/>
      <c r="BT866" s="595"/>
      <c r="BU866" s="595"/>
      <c r="BV866" s="595"/>
      <c r="BW866" s="595"/>
      <c r="BX866" s="595"/>
      <c r="BY866" s="595"/>
      <c r="BZ866" s="595"/>
      <c r="CA866" s="595"/>
      <c r="CB866" s="595"/>
      <c r="CC866" s="592"/>
      <c r="CD866" s="829" t="s">
        <v>245</v>
      </c>
      <c r="CE866" s="829"/>
      <c r="CF866" s="595"/>
      <c r="CG866" s="595"/>
      <c r="CH866" s="595"/>
      <c r="CI866" s="595"/>
      <c r="CJ866" s="595"/>
      <c r="CK866" s="595"/>
      <c r="CL866" s="595"/>
      <c r="CM866" s="595"/>
      <c r="CN866" s="595"/>
      <c r="CO866" s="595"/>
      <c r="CP866"/>
      <c r="CQ866" s="829" t="s">
        <v>245</v>
      </c>
      <c r="CR866" s="829"/>
      <c r="CS866" s="595"/>
      <c r="CT866" s="595"/>
      <c r="CU866" s="595"/>
      <c r="CV866" s="595"/>
      <c r="CW866" s="595"/>
      <c r="CX866" s="595"/>
      <c r="CY866" s="595"/>
      <c r="CZ866" s="595"/>
      <c r="DA866" s="595"/>
      <c r="DB866" s="595"/>
      <c r="DC866" s="592"/>
      <c r="DD866" s="829" t="s">
        <v>245</v>
      </c>
      <c r="DE866" s="829"/>
      <c r="DF866" s="595"/>
      <c r="DG866" s="595"/>
      <c r="DH866" s="595"/>
      <c r="DI866" s="595"/>
      <c r="DJ866" s="595"/>
      <c r="DK866" s="595"/>
      <c r="DL866" s="595"/>
      <c r="DM866" s="595"/>
      <c r="DN866" s="595"/>
      <c r="DO866" s="595"/>
    </row>
    <row r="867" spans="1:119" ht="13.5" customHeight="1" x14ac:dyDescent="0.2">
      <c r="A867"/>
      <c r="B867" s="324"/>
      <c r="C867" s="592"/>
      <c r="D867" s="829"/>
      <c r="E867" s="829"/>
      <c r="F867" s="831" t="s">
        <v>171</v>
      </c>
      <c r="G867" s="831"/>
      <c r="H867" s="831"/>
      <c r="I867" s="831"/>
      <c r="J867" s="831"/>
      <c r="K867" s="831"/>
      <c r="L867" s="831"/>
      <c r="M867" s="831"/>
      <c r="N867" s="831"/>
      <c r="O867" s="831"/>
      <c r="P867" s="592"/>
      <c r="Q867" s="829"/>
      <c r="R867" s="829"/>
      <c r="S867" s="831" t="s">
        <v>171</v>
      </c>
      <c r="T867" s="831"/>
      <c r="U867" s="831"/>
      <c r="V867" s="831"/>
      <c r="W867" s="831"/>
      <c r="X867" s="831"/>
      <c r="Y867" s="831"/>
      <c r="Z867" s="831"/>
      <c r="AA867" s="831"/>
      <c r="AB867" s="831"/>
      <c r="AC867" s="592"/>
      <c r="AD867" s="829"/>
      <c r="AE867" s="829"/>
      <c r="AF867" s="831" t="s">
        <v>171</v>
      </c>
      <c r="AG867" s="831"/>
      <c r="AH867" s="831"/>
      <c r="AI867" s="831"/>
      <c r="AJ867" s="831"/>
      <c r="AK867" s="831"/>
      <c r="AL867" s="831"/>
      <c r="AM867" s="831"/>
      <c r="AN867" s="831"/>
      <c r="AO867" s="831"/>
      <c r="AP867" s="591"/>
      <c r="AQ867" s="829"/>
      <c r="AR867" s="829"/>
      <c r="AS867" s="831" t="s">
        <v>171</v>
      </c>
      <c r="AT867" s="831"/>
      <c r="AU867" s="831"/>
      <c r="AV867" s="831"/>
      <c r="AW867" s="831"/>
      <c r="AX867" s="831"/>
      <c r="AY867" s="831"/>
      <c r="AZ867" s="831"/>
      <c r="BA867" s="831"/>
      <c r="BB867" s="831"/>
      <c r="BC867" s="592"/>
      <c r="BD867" s="829"/>
      <c r="BE867" s="829"/>
      <c r="BF867" s="831" t="s">
        <v>171</v>
      </c>
      <c r="BG867" s="831"/>
      <c r="BH867" s="831"/>
      <c r="BI867" s="831"/>
      <c r="BJ867" s="831"/>
      <c r="BK867" s="831"/>
      <c r="BL867" s="831"/>
      <c r="BM867" s="831"/>
      <c r="BN867" s="831"/>
      <c r="BO867" s="831"/>
      <c r="BP867"/>
      <c r="BQ867" s="829"/>
      <c r="BR867" s="829"/>
      <c r="BS867" s="831" t="s">
        <v>171</v>
      </c>
      <c r="BT867" s="831"/>
      <c r="BU867" s="831"/>
      <c r="BV867" s="831"/>
      <c r="BW867" s="831"/>
      <c r="BX867" s="831"/>
      <c r="BY867" s="831"/>
      <c r="BZ867" s="831"/>
      <c r="CA867" s="831"/>
      <c r="CB867" s="831"/>
      <c r="CC867" s="592"/>
      <c r="CD867" s="829"/>
      <c r="CE867" s="829"/>
      <c r="CF867" s="831" t="s">
        <v>171</v>
      </c>
      <c r="CG867" s="831"/>
      <c r="CH867" s="831"/>
      <c r="CI867" s="831"/>
      <c r="CJ867" s="831"/>
      <c r="CK867" s="831"/>
      <c r="CL867" s="831"/>
      <c r="CM867" s="831"/>
      <c r="CN867" s="831"/>
      <c r="CO867" s="831"/>
      <c r="CP867"/>
      <c r="CQ867" s="829"/>
      <c r="CR867" s="829"/>
      <c r="CS867" s="831" t="s">
        <v>171</v>
      </c>
      <c r="CT867" s="831"/>
      <c r="CU867" s="831"/>
      <c r="CV867" s="831"/>
      <c r="CW867" s="831"/>
      <c r="CX867" s="831"/>
      <c r="CY867" s="831"/>
      <c r="CZ867" s="831"/>
      <c r="DA867" s="831"/>
      <c r="DB867" s="831"/>
      <c r="DC867" s="592"/>
      <c r="DD867" s="829"/>
      <c r="DE867" s="829"/>
      <c r="DF867" s="831" t="s">
        <v>171</v>
      </c>
      <c r="DG867" s="831"/>
      <c r="DH867" s="831"/>
      <c r="DI867" s="831"/>
      <c r="DJ867" s="831"/>
      <c r="DK867" s="831"/>
      <c r="DL867" s="831"/>
      <c r="DM867" s="831"/>
      <c r="DN867" s="831"/>
      <c r="DO867" s="831"/>
    </row>
    <row r="868" spans="1:119" ht="13.5" customHeight="1" x14ac:dyDescent="0.2">
      <c r="A868"/>
      <c r="B868" s="324"/>
      <c r="C868" s="592"/>
      <c r="D868" s="830"/>
      <c r="E868" s="830"/>
      <c r="F868" s="596" t="s">
        <v>16</v>
      </c>
      <c r="G868" s="596">
        <v>1</v>
      </c>
      <c r="H868" s="596">
        <v>2</v>
      </c>
      <c r="I868" s="596">
        <v>3</v>
      </c>
      <c r="J868" s="596">
        <v>4</v>
      </c>
      <c r="K868" s="596">
        <v>5</v>
      </c>
      <c r="L868" s="596">
        <v>6</v>
      </c>
      <c r="M868" s="596">
        <v>7</v>
      </c>
      <c r="N868" s="596">
        <v>8</v>
      </c>
      <c r="O868" s="596">
        <v>9</v>
      </c>
      <c r="P868" s="592"/>
      <c r="Q868" s="830"/>
      <c r="R868" s="830"/>
      <c r="S868" s="596" t="s">
        <v>16</v>
      </c>
      <c r="T868" s="596">
        <v>1</v>
      </c>
      <c r="U868" s="596">
        <v>2</v>
      </c>
      <c r="V868" s="596">
        <v>3</v>
      </c>
      <c r="W868" s="596">
        <v>4</v>
      </c>
      <c r="X868" s="596">
        <v>5</v>
      </c>
      <c r="Y868" s="596">
        <v>6</v>
      </c>
      <c r="Z868" s="596">
        <v>7</v>
      </c>
      <c r="AA868" s="596">
        <v>8</v>
      </c>
      <c r="AB868" s="596">
        <v>9</v>
      </c>
      <c r="AC868" s="592"/>
      <c r="AD868" s="830"/>
      <c r="AE868" s="830"/>
      <c r="AF868" s="596" t="s">
        <v>16</v>
      </c>
      <c r="AG868" s="596">
        <v>1</v>
      </c>
      <c r="AH868" s="596">
        <v>2</v>
      </c>
      <c r="AI868" s="596">
        <v>3</v>
      </c>
      <c r="AJ868" s="596">
        <v>4</v>
      </c>
      <c r="AK868" s="596">
        <v>5</v>
      </c>
      <c r="AL868" s="596">
        <v>6</v>
      </c>
      <c r="AM868" s="596">
        <v>7</v>
      </c>
      <c r="AN868" s="596">
        <v>8</v>
      </c>
      <c r="AO868" s="596">
        <v>9</v>
      </c>
      <c r="AP868" s="591"/>
      <c r="AQ868" s="830"/>
      <c r="AR868" s="830"/>
      <c r="AS868" s="596" t="s">
        <v>16</v>
      </c>
      <c r="AT868" s="596">
        <v>1</v>
      </c>
      <c r="AU868" s="596">
        <v>2</v>
      </c>
      <c r="AV868" s="596">
        <v>3</v>
      </c>
      <c r="AW868" s="596">
        <v>4</v>
      </c>
      <c r="AX868" s="596">
        <v>5</v>
      </c>
      <c r="AY868" s="596">
        <v>6</v>
      </c>
      <c r="AZ868" s="596">
        <v>7</v>
      </c>
      <c r="BA868" s="596">
        <v>8</v>
      </c>
      <c r="BB868" s="596">
        <v>9</v>
      </c>
      <c r="BC868" s="592"/>
      <c r="BD868" s="830"/>
      <c r="BE868" s="830"/>
      <c r="BF868" s="596" t="s">
        <v>16</v>
      </c>
      <c r="BG868" s="596">
        <v>1</v>
      </c>
      <c r="BH868" s="596">
        <v>2</v>
      </c>
      <c r="BI868" s="596">
        <v>3</v>
      </c>
      <c r="BJ868" s="596">
        <v>4</v>
      </c>
      <c r="BK868" s="596">
        <v>5</v>
      </c>
      <c r="BL868" s="596">
        <v>6</v>
      </c>
      <c r="BM868" s="596">
        <v>7</v>
      </c>
      <c r="BN868" s="596">
        <v>8</v>
      </c>
      <c r="BO868" s="596">
        <v>9</v>
      </c>
      <c r="BP868"/>
      <c r="BQ868" s="830"/>
      <c r="BR868" s="830"/>
      <c r="BS868" s="596" t="s">
        <v>16</v>
      </c>
      <c r="BT868" s="596">
        <v>1</v>
      </c>
      <c r="BU868" s="596">
        <v>2</v>
      </c>
      <c r="BV868" s="596">
        <v>3</v>
      </c>
      <c r="BW868" s="596">
        <v>4</v>
      </c>
      <c r="BX868" s="596">
        <v>5</v>
      </c>
      <c r="BY868" s="596">
        <v>6</v>
      </c>
      <c r="BZ868" s="596">
        <v>7</v>
      </c>
      <c r="CA868" s="596">
        <v>8</v>
      </c>
      <c r="CB868" s="596">
        <v>9</v>
      </c>
      <c r="CC868" s="592"/>
      <c r="CD868" s="830"/>
      <c r="CE868" s="830"/>
      <c r="CF868" s="596" t="s">
        <v>16</v>
      </c>
      <c r="CG868" s="596">
        <v>1</v>
      </c>
      <c r="CH868" s="596">
        <v>2</v>
      </c>
      <c r="CI868" s="596">
        <v>3</v>
      </c>
      <c r="CJ868" s="596">
        <v>4</v>
      </c>
      <c r="CK868" s="596">
        <v>5</v>
      </c>
      <c r="CL868" s="596">
        <v>6</v>
      </c>
      <c r="CM868" s="596">
        <v>7</v>
      </c>
      <c r="CN868" s="596">
        <v>8</v>
      </c>
      <c r="CO868" s="596">
        <v>9</v>
      </c>
      <c r="CP868"/>
      <c r="CQ868" s="830"/>
      <c r="CR868" s="830"/>
      <c r="CS868" s="596" t="s">
        <v>16</v>
      </c>
      <c r="CT868" s="596">
        <v>1</v>
      </c>
      <c r="CU868" s="596">
        <v>2</v>
      </c>
      <c r="CV868" s="596">
        <v>3</v>
      </c>
      <c r="CW868" s="596">
        <v>4</v>
      </c>
      <c r="CX868" s="596">
        <v>5</v>
      </c>
      <c r="CY868" s="596">
        <v>6</v>
      </c>
      <c r="CZ868" s="596">
        <v>7</v>
      </c>
      <c r="DA868" s="596">
        <v>8</v>
      </c>
      <c r="DB868" s="596">
        <v>9</v>
      </c>
      <c r="DC868" s="592"/>
      <c r="DD868" s="830"/>
      <c r="DE868" s="830"/>
      <c r="DF868" s="596" t="s">
        <v>16</v>
      </c>
      <c r="DG868" s="596">
        <v>1</v>
      </c>
      <c r="DH868" s="596">
        <v>2</v>
      </c>
      <c r="DI868" s="596">
        <v>3</v>
      </c>
      <c r="DJ868" s="596">
        <v>4</v>
      </c>
      <c r="DK868" s="596">
        <v>5</v>
      </c>
      <c r="DL868" s="596">
        <v>6</v>
      </c>
      <c r="DM868" s="596">
        <v>7</v>
      </c>
      <c r="DN868" s="596">
        <v>8</v>
      </c>
      <c r="DO868" s="596">
        <v>9</v>
      </c>
    </row>
    <row r="869" spans="1:119" ht="13.5" customHeight="1" x14ac:dyDescent="0.2">
      <c r="A869"/>
      <c r="B869" s="838" t="s">
        <v>165</v>
      </c>
      <c r="C869" s="592"/>
      <c r="D869" s="826" t="s">
        <v>173</v>
      </c>
      <c r="E869" s="597" t="s">
        <v>92</v>
      </c>
      <c r="F869" s="599">
        <v>0</v>
      </c>
      <c r="G869" s="599">
        <v>0</v>
      </c>
      <c r="H869" s="599">
        <v>0</v>
      </c>
      <c r="I869" s="599">
        <v>2</v>
      </c>
      <c r="J869" s="599">
        <v>0</v>
      </c>
      <c r="K869" s="599">
        <v>0</v>
      </c>
      <c r="L869" s="599">
        <v>0</v>
      </c>
      <c r="M869" s="599">
        <v>0</v>
      </c>
      <c r="N869" s="599">
        <v>0</v>
      </c>
      <c r="O869" s="600">
        <v>0</v>
      </c>
      <c r="P869" s="592"/>
      <c r="Q869" s="826" t="s">
        <v>173</v>
      </c>
      <c r="R869" s="597" t="s">
        <v>92</v>
      </c>
      <c r="S869" s="599">
        <v>0</v>
      </c>
      <c r="T869" s="599">
        <v>0</v>
      </c>
      <c r="U869" s="599">
        <v>0</v>
      </c>
      <c r="V869" s="599">
        <v>2</v>
      </c>
      <c r="W869" s="599">
        <v>0</v>
      </c>
      <c r="X869" s="599">
        <v>0</v>
      </c>
      <c r="Y869" s="599">
        <v>0</v>
      </c>
      <c r="Z869" s="599">
        <v>0</v>
      </c>
      <c r="AA869" s="599">
        <v>0</v>
      </c>
      <c r="AB869" s="600">
        <v>0</v>
      </c>
      <c r="AC869" s="592"/>
      <c r="AD869" s="826" t="s">
        <v>173</v>
      </c>
      <c r="AE869" s="597" t="s">
        <v>92</v>
      </c>
      <c r="AF869" s="599">
        <v>0</v>
      </c>
      <c r="AG869" s="599">
        <v>0</v>
      </c>
      <c r="AH869" s="599">
        <v>0</v>
      </c>
      <c r="AI869" s="599">
        <v>0</v>
      </c>
      <c r="AJ869" s="599">
        <v>0</v>
      </c>
      <c r="AK869" s="599">
        <v>0</v>
      </c>
      <c r="AL869" s="599">
        <v>0</v>
      </c>
      <c r="AM869" s="599">
        <v>0</v>
      </c>
      <c r="AN869" s="599">
        <v>0</v>
      </c>
      <c r="AO869" s="600">
        <v>0</v>
      </c>
      <c r="AP869" s="591"/>
      <c r="AQ869" s="826" t="s">
        <v>173</v>
      </c>
      <c r="AR869" s="597" t="s">
        <v>92</v>
      </c>
      <c r="AS869" s="599">
        <v>0</v>
      </c>
      <c r="AT869" s="599">
        <v>0</v>
      </c>
      <c r="AU869" s="599">
        <v>0</v>
      </c>
      <c r="AV869" s="599">
        <v>1</v>
      </c>
      <c r="AW869" s="599">
        <v>0</v>
      </c>
      <c r="AX869" s="599">
        <v>0</v>
      </c>
      <c r="AY869" s="599">
        <v>0</v>
      </c>
      <c r="AZ869" s="599">
        <v>0</v>
      </c>
      <c r="BA869" s="599">
        <v>0</v>
      </c>
      <c r="BB869" s="600">
        <v>0</v>
      </c>
      <c r="BC869" s="592"/>
      <c r="BD869" s="826" t="s">
        <v>173</v>
      </c>
      <c r="BE869" s="597" t="s">
        <v>92</v>
      </c>
      <c r="BF869" s="599">
        <v>0</v>
      </c>
      <c r="BG869" s="599">
        <v>0</v>
      </c>
      <c r="BH869" s="599">
        <v>0</v>
      </c>
      <c r="BI869" s="599">
        <v>1</v>
      </c>
      <c r="BJ869" s="599">
        <v>0</v>
      </c>
      <c r="BK869" s="599">
        <v>0</v>
      </c>
      <c r="BL869" s="599">
        <v>0</v>
      </c>
      <c r="BM869" s="599">
        <v>0</v>
      </c>
      <c r="BN869" s="599">
        <v>0</v>
      </c>
      <c r="BO869" s="600">
        <v>0</v>
      </c>
      <c r="BP869"/>
      <c r="BQ869" s="826" t="s">
        <v>173</v>
      </c>
      <c r="BR869" s="597" t="s">
        <v>92</v>
      </c>
      <c r="BS869" s="599">
        <v>0</v>
      </c>
      <c r="BT869" s="599">
        <v>0</v>
      </c>
      <c r="BU869" s="599">
        <v>0</v>
      </c>
      <c r="BV869" s="599">
        <v>1</v>
      </c>
      <c r="BW869" s="599">
        <v>0</v>
      </c>
      <c r="BX869" s="599">
        <v>0</v>
      </c>
      <c r="BY869" s="599">
        <v>0</v>
      </c>
      <c r="BZ869" s="599">
        <v>0</v>
      </c>
      <c r="CA869" s="599">
        <v>0</v>
      </c>
      <c r="CB869" s="600">
        <v>0</v>
      </c>
      <c r="CC869" s="592"/>
      <c r="CD869" s="826" t="s">
        <v>173</v>
      </c>
      <c r="CE869" s="597" t="s">
        <v>92</v>
      </c>
      <c r="CF869" s="599">
        <v>0</v>
      </c>
      <c r="CG869" s="599">
        <v>0</v>
      </c>
      <c r="CH869" s="599">
        <v>0</v>
      </c>
      <c r="CI869" s="599">
        <v>1</v>
      </c>
      <c r="CJ869" s="599">
        <v>0</v>
      </c>
      <c r="CK869" s="599">
        <v>0</v>
      </c>
      <c r="CL869" s="599">
        <v>0</v>
      </c>
      <c r="CM869" s="599">
        <v>0</v>
      </c>
      <c r="CN869" s="599">
        <v>0</v>
      </c>
      <c r="CO869" s="600">
        <v>0</v>
      </c>
      <c r="CP869"/>
      <c r="CQ869" s="826" t="s">
        <v>173</v>
      </c>
      <c r="CR869" s="597" t="s">
        <v>92</v>
      </c>
      <c r="CS869" s="599">
        <v>0</v>
      </c>
      <c r="CT869" s="599">
        <v>0</v>
      </c>
      <c r="CU869" s="599">
        <v>0</v>
      </c>
      <c r="CV869" s="599">
        <v>2</v>
      </c>
      <c r="CW869" s="599">
        <v>0</v>
      </c>
      <c r="CX869" s="599">
        <v>0</v>
      </c>
      <c r="CY869" s="599">
        <v>0</v>
      </c>
      <c r="CZ869" s="599">
        <v>0</v>
      </c>
      <c r="DA869" s="599">
        <v>0</v>
      </c>
      <c r="DB869" s="600">
        <v>0</v>
      </c>
      <c r="DC869" s="592"/>
      <c r="DD869" s="826" t="s">
        <v>173</v>
      </c>
      <c r="DE869" s="597" t="s">
        <v>92</v>
      </c>
      <c r="DF869" s="599">
        <v>0</v>
      </c>
      <c r="DG869" s="599">
        <v>0</v>
      </c>
      <c r="DH869" s="599">
        <v>0</v>
      </c>
      <c r="DI869" s="599">
        <v>0</v>
      </c>
      <c r="DJ869" s="599">
        <v>0</v>
      </c>
      <c r="DK869" s="599">
        <v>0</v>
      </c>
      <c r="DL869" s="599">
        <v>0</v>
      </c>
      <c r="DM869" s="599">
        <v>0</v>
      </c>
      <c r="DN869" s="599">
        <v>0</v>
      </c>
      <c r="DO869" s="600">
        <v>0</v>
      </c>
    </row>
    <row r="870" spans="1:119" ht="13.5" customHeight="1" x14ac:dyDescent="0.2">
      <c r="A870"/>
      <c r="B870" s="838"/>
      <c r="C870" s="592"/>
      <c r="D870" s="827"/>
      <c r="E870" s="597">
        <v>1</v>
      </c>
      <c r="F870" s="599">
        <v>0</v>
      </c>
      <c r="G870" s="599">
        <v>0</v>
      </c>
      <c r="H870" s="599">
        <v>0</v>
      </c>
      <c r="I870" s="599">
        <v>2</v>
      </c>
      <c r="J870" s="599">
        <v>0</v>
      </c>
      <c r="K870" s="599">
        <v>0</v>
      </c>
      <c r="L870" s="599">
        <v>0</v>
      </c>
      <c r="M870" s="599">
        <v>0</v>
      </c>
      <c r="N870" s="599">
        <v>0</v>
      </c>
      <c r="O870" s="599">
        <v>0</v>
      </c>
      <c r="P870" s="592"/>
      <c r="Q870" s="827"/>
      <c r="R870" s="597">
        <v>1</v>
      </c>
      <c r="S870" s="599">
        <v>0</v>
      </c>
      <c r="T870" s="599">
        <v>0</v>
      </c>
      <c r="U870" s="599">
        <v>0</v>
      </c>
      <c r="V870" s="599">
        <v>2</v>
      </c>
      <c r="W870" s="599">
        <v>0</v>
      </c>
      <c r="X870" s="599">
        <v>0</v>
      </c>
      <c r="Y870" s="599">
        <v>0</v>
      </c>
      <c r="Z870" s="599">
        <v>0</v>
      </c>
      <c r="AA870" s="599">
        <v>0</v>
      </c>
      <c r="AB870" s="599">
        <v>0</v>
      </c>
      <c r="AC870" s="592"/>
      <c r="AD870" s="827"/>
      <c r="AE870" s="597">
        <v>1</v>
      </c>
      <c r="AF870" s="599">
        <v>0</v>
      </c>
      <c r="AG870" s="599">
        <v>0</v>
      </c>
      <c r="AH870" s="599">
        <v>0</v>
      </c>
      <c r="AI870" s="599">
        <v>0</v>
      </c>
      <c r="AJ870" s="599">
        <v>0</v>
      </c>
      <c r="AK870" s="599">
        <v>0</v>
      </c>
      <c r="AL870" s="599">
        <v>0</v>
      </c>
      <c r="AM870" s="599">
        <v>0</v>
      </c>
      <c r="AN870" s="599">
        <v>0</v>
      </c>
      <c r="AO870" s="599">
        <v>0</v>
      </c>
      <c r="AP870" s="591"/>
      <c r="AQ870" s="827"/>
      <c r="AR870" s="597">
        <v>1</v>
      </c>
      <c r="AS870" s="599">
        <v>0</v>
      </c>
      <c r="AT870" s="599">
        <v>0</v>
      </c>
      <c r="AU870" s="599">
        <v>0</v>
      </c>
      <c r="AV870" s="599">
        <v>0</v>
      </c>
      <c r="AW870" s="599">
        <v>0</v>
      </c>
      <c r="AX870" s="599">
        <v>0</v>
      </c>
      <c r="AY870" s="599">
        <v>0</v>
      </c>
      <c r="AZ870" s="599">
        <v>0</v>
      </c>
      <c r="BA870" s="599">
        <v>0</v>
      </c>
      <c r="BB870" s="599">
        <v>0</v>
      </c>
      <c r="BC870" s="592"/>
      <c r="BD870" s="827"/>
      <c r="BE870" s="597">
        <v>1</v>
      </c>
      <c r="BF870" s="599">
        <v>0</v>
      </c>
      <c r="BG870" s="599">
        <v>0</v>
      </c>
      <c r="BH870" s="599">
        <v>0</v>
      </c>
      <c r="BI870" s="599">
        <v>2</v>
      </c>
      <c r="BJ870" s="599">
        <v>0</v>
      </c>
      <c r="BK870" s="599">
        <v>0</v>
      </c>
      <c r="BL870" s="599">
        <v>0</v>
      </c>
      <c r="BM870" s="599">
        <v>0</v>
      </c>
      <c r="BN870" s="599">
        <v>0</v>
      </c>
      <c r="BO870" s="599">
        <v>0</v>
      </c>
      <c r="BP870"/>
      <c r="BQ870" s="827"/>
      <c r="BR870" s="597">
        <v>1</v>
      </c>
      <c r="BS870" s="599">
        <v>0</v>
      </c>
      <c r="BT870" s="599">
        <v>0</v>
      </c>
      <c r="BU870" s="599">
        <v>0</v>
      </c>
      <c r="BV870" s="599">
        <v>0</v>
      </c>
      <c r="BW870" s="599">
        <v>0</v>
      </c>
      <c r="BX870" s="599">
        <v>0</v>
      </c>
      <c r="BY870" s="599">
        <v>0</v>
      </c>
      <c r="BZ870" s="599">
        <v>0</v>
      </c>
      <c r="CA870" s="599">
        <v>0</v>
      </c>
      <c r="CB870" s="599">
        <v>0</v>
      </c>
      <c r="CC870" s="592"/>
      <c r="CD870" s="827"/>
      <c r="CE870" s="597">
        <v>1</v>
      </c>
      <c r="CF870" s="599">
        <v>0</v>
      </c>
      <c r="CG870" s="599">
        <v>0</v>
      </c>
      <c r="CH870" s="599">
        <v>0</v>
      </c>
      <c r="CI870" s="599">
        <v>2</v>
      </c>
      <c r="CJ870" s="599">
        <v>0</v>
      </c>
      <c r="CK870" s="599">
        <v>0</v>
      </c>
      <c r="CL870" s="599">
        <v>0</v>
      </c>
      <c r="CM870" s="599">
        <v>0</v>
      </c>
      <c r="CN870" s="599">
        <v>0</v>
      </c>
      <c r="CO870" s="599">
        <v>0</v>
      </c>
      <c r="CP870"/>
      <c r="CQ870" s="827"/>
      <c r="CR870" s="597">
        <v>1</v>
      </c>
      <c r="CS870" s="599">
        <v>0</v>
      </c>
      <c r="CT870" s="599">
        <v>0</v>
      </c>
      <c r="CU870" s="599">
        <v>0</v>
      </c>
      <c r="CV870" s="599">
        <v>2</v>
      </c>
      <c r="CW870" s="599">
        <v>0</v>
      </c>
      <c r="CX870" s="599">
        <v>0</v>
      </c>
      <c r="CY870" s="599">
        <v>0</v>
      </c>
      <c r="CZ870" s="599">
        <v>0</v>
      </c>
      <c r="DA870" s="599">
        <v>0</v>
      </c>
      <c r="DB870" s="599">
        <v>0</v>
      </c>
      <c r="DC870" s="592"/>
      <c r="DD870" s="827"/>
      <c r="DE870" s="597">
        <v>1</v>
      </c>
      <c r="DF870" s="599">
        <v>0</v>
      </c>
      <c r="DG870" s="599">
        <v>0</v>
      </c>
      <c r="DH870" s="599">
        <v>0</v>
      </c>
      <c r="DI870" s="599">
        <v>0</v>
      </c>
      <c r="DJ870" s="599">
        <v>0</v>
      </c>
      <c r="DK870" s="599">
        <v>0</v>
      </c>
      <c r="DL870" s="599">
        <v>0</v>
      </c>
      <c r="DM870" s="599">
        <v>0</v>
      </c>
      <c r="DN870" s="599">
        <v>0</v>
      </c>
      <c r="DO870" s="599">
        <v>0</v>
      </c>
    </row>
    <row r="871" spans="1:119" ht="13.5" customHeight="1" x14ac:dyDescent="0.2">
      <c r="A871"/>
      <c r="B871" s="838"/>
      <c r="C871" s="592"/>
      <c r="D871" s="827"/>
      <c r="E871" s="597" t="s">
        <v>45</v>
      </c>
      <c r="F871" s="599">
        <v>7</v>
      </c>
      <c r="G871" s="599">
        <v>29</v>
      </c>
      <c r="H871" s="599">
        <v>40</v>
      </c>
      <c r="I871" s="599">
        <v>37</v>
      </c>
      <c r="J871" s="599">
        <v>3</v>
      </c>
      <c r="K871" s="599">
        <v>2</v>
      </c>
      <c r="L871" s="599">
        <v>0</v>
      </c>
      <c r="M871" s="599">
        <v>0</v>
      </c>
      <c r="N871" s="599">
        <v>0</v>
      </c>
      <c r="O871" s="599">
        <v>0</v>
      </c>
      <c r="P871" s="592"/>
      <c r="Q871" s="827"/>
      <c r="R871" s="597" t="s">
        <v>45</v>
      </c>
      <c r="S871" s="599">
        <v>7</v>
      </c>
      <c r="T871" s="599">
        <v>24</v>
      </c>
      <c r="U871" s="599">
        <v>34</v>
      </c>
      <c r="V871" s="599">
        <v>37</v>
      </c>
      <c r="W871" s="599">
        <v>3</v>
      </c>
      <c r="X871" s="599">
        <v>1</v>
      </c>
      <c r="Y871" s="599">
        <v>0</v>
      </c>
      <c r="Z871" s="599">
        <v>0</v>
      </c>
      <c r="AA871" s="599">
        <v>0</v>
      </c>
      <c r="AB871" s="599">
        <v>0</v>
      </c>
      <c r="AC871" s="592"/>
      <c r="AD871" s="827"/>
      <c r="AE871" s="597" t="s">
        <v>45</v>
      </c>
      <c r="AF871" s="599">
        <v>0</v>
      </c>
      <c r="AG871" s="599">
        <v>5</v>
      </c>
      <c r="AH871" s="599">
        <v>6</v>
      </c>
      <c r="AI871" s="599">
        <v>0</v>
      </c>
      <c r="AJ871" s="599">
        <v>0</v>
      </c>
      <c r="AK871" s="599">
        <v>1</v>
      </c>
      <c r="AL871" s="599">
        <v>0</v>
      </c>
      <c r="AM871" s="599">
        <v>0</v>
      </c>
      <c r="AN871" s="599">
        <v>0</v>
      </c>
      <c r="AO871" s="599">
        <v>0</v>
      </c>
      <c r="AP871" s="591"/>
      <c r="AQ871" s="827"/>
      <c r="AR871" s="597" t="s">
        <v>45</v>
      </c>
      <c r="AS871" s="599">
        <v>5</v>
      </c>
      <c r="AT871" s="599">
        <v>17</v>
      </c>
      <c r="AU871" s="599">
        <v>22</v>
      </c>
      <c r="AV871" s="599">
        <v>18</v>
      </c>
      <c r="AW871" s="599">
        <v>1</v>
      </c>
      <c r="AX871" s="599">
        <v>0</v>
      </c>
      <c r="AY871" s="599">
        <v>0</v>
      </c>
      <c r="AZ871" s="599">
        <v>0</v>
      </c>
      <c r="BA871" s="599">
        <v>0</v>
      </c>
      <c r="BB871" s="599">
        <v>0</v>
      </c>
      <c r="BC871" s="592"/>
      <c r="BD871" s="827"/>
      <c r="BE871" s="597" t="s">
        <v>45</v>
      </c>
      <c r="BF871" s="599">
        <v>2</v>
      </c>
      <c r="BG871" s="599">
        <v>12</v>
      </c>
      <c r="BH871" s="599">
        <v>18</v>
      </c>
      <c r="BI871" s="599">
        <v>19</v>
      </c>
      <c r="BJ871" s="599">
        <v>2</v>
      </c>
      <c r="BK871" s="599">
        <v>2</v>
      </c>
      <c r="BL871" s="599">
        <v>0</v>
      </c>
      <c r="BM871" s="599">
        <v>0</v>
      </c>
      <c r="BN871" s="599">
        <v>0</v>
      </c>
      <c r="BO871" s="599">
        <v>0</v>
      </c>
      <c r="BP871"/>
      <c r="BQ871" s="827"/>
      <c r="BR871" s="597" t="s">
        <v>45</v>
      </c>
      <c r="BS871" s="599">
        <v>4</v>
      </c>
      <c r="BT871" s="599">
        <v>19</v>
      </c>
      <c r="BU871" s="599">
        <v>24</v>
      </c>
      <c r="BV871" s="599">
        <v>21</v>
      </c>
      <c r="BW871" s="599">
        <v>2</v>
      </c>
      <c r="BX871" s="599">
        <v>0</v>
      </c>
      <c r="BY871" s="599">
        <v>0</v>
      </c>
      <c r="BZ871" s="599">
        <v>0</v>
      </c>
      <c r="CA871" s="599">
        <v>0</v>
      </c>
      <c r="CB871" s="599">
        <v>0</v>
      </c>
      <c r="CC871" s="592"/>
      <c r="CD871" s="827"/>
      <c r="CE871" s="597" t="s">
        <v>45</v>
      </c>
      <c r="CF871" s="599">
        <v>3</v>
      </c>
      <c r="CG871" s="599">
        <v>10</v>
      </c>
      <c r="CH871" s="599">
        <v>16</v>
      </c>
      <c r="CI871" s="599">
        <v>16</v>
      </c>
      <c r="CJ871" s="599">
        <v>1</v>
      </c>
      <c r="CK871" s="599">
        <v>2</v>
      </c>
      <c r="CL871" s="599">
        <v>0</v>
      </c>
      <c r="CM871" s="599">
        <v>0</v>
      </c>
      <c r="CN871" s="599">
        <v>0</v>
      </c>
      <c r="CO871" s="599">
        <v>0</v>
      </c>
      <c r="CP871"/>
      <c r="CQ871" s="827"/>
      <c r="CR871" s="597" t="s">
        <v>45</v>
      </c>
      <c r="CS871" s="599">
        <v>3</v>
      </c>
      <c r="CT871" s="599">
        <v>3</v>
      </c>
      <c r="CU871" s="599">
        <v>5</v>
      </c>
      <c r="CV871" s="599">
        <v>10</v>
      </c>
      <c r="CW871" s="599">
        <v>0</v>
      </c>
      <c r="CX871" s="599">
        <v>1</v>
      </c>
      <c r="CY871" s="599">
        <v>0</v>
      </c>
      <c r="CZ871" s="599">
        <v>0</v>
      </c>
      <c r="DA871" s="599">
        <v>0</v>
      </c>
      <c r="DB871" s="599">
        <v>0</v>
      </c>
      <c r="DC871" s="592"/>
      <c r="DD871" s="827"/>
      <c r="DE871" s="597" t="s">
        <v>45</v>
      </c>
      <c r="DF871" s="599">
        <v>4</v>
      </c>
      <c r="DG871" s="599">
        <v>26</v>
      </c>
      <c r="DH871" s="599">
        <v>35</v>
      </c>
      <c r="DI871" s="599">
        <v>27</v>
      </c>
      <c r="DJ871" s="599">
        <v>3</v>
      </c>
      <c r="DK871" s="599">
        <v>1</v>
      </c>
      <c r="DL871" s="599">
        <v>0</v>
      </c>
      <c r="DM871" s="599">
        <v>0</v>
      </c>
      <c r="DN871" s="599">
        <v>0</v>
      </c>
      <c r="DO871" s="599">
        <v>0</v>
      </c>
    </row>
    <row r="872" spans="1:119" ht="13.5" customHeight="1" x14ac:dyDescent="0.2">
      <c r="A872"/>
      <c r="B872" s="838"/>
      <c r="C872" s="592"/>
      <c r="D872" s="827"/>
      <c r="E872" s="597" t="s">
        <v>33</v>
      </c>
      <c r="F872" s="599">
        <v>3</v>
      </c>
      <c r="G872" s="599">
        <v>11</v>
      </c>
      <c r="H872" s="599">
        <v>31</v>
      </c>
      <c r="I872" s="599">
        <v>32</v>
      </c>
      <c r="J872" s="599">
        <v>10</v>
      </c>
      <c r="K872" s="599">
        <v>5</v>
      </c>
      <c r="L872" s="599">
        <v>3</v>
      </c>
      <c r="M872" s="599">
        <v>1</v>
      </c>
      <c r="N872" s="599">
        <v>0</v>
      </c>
      <c r="O872" s="599">
        <v>0</v>
      </c>
      <c r="P872" s="592"/>
      <c r="Q872" s="827"/>
      <c r="R872" s="597" t="s">
        <v>33</v>
      </c>
      <c r="S872" s="599">
        <v>3</v>
      </c>
      <c r="T872" s="599">
        <v>10</v>
      </c>
      <c r="U872" s="599">
        <v>28</v>
      </c>
      <c r="V872" s="599">
        <v>31</v>
      </c>
      <c r="W872" s="599">
        <v>8</v>
      </c>
      <c r="X872" s="599">
        <v>5</v>
      </c>
      <c r="Y872" s="599">
        <v>3</v>
      </c>
      <c r="Z872" s="599">
        <v>1</v>
      </c>
      <c r="AA872" s="599">
        <v>0</v>
      </c>
      <c r="AB872" s="599">
        <v>0</v>
      </c>
      <c r="AC872" s="592"/>
      <c r="AD872" s="827"/>
      <c r="AE872" s="597" t="s">
        <v>33</v>
      </c>
      <c r="AF872" s="599">
        <v>0</v>
      </c>
      <c r="AG872" s="599">
        <v>1</v>
      </c>
      <c r="AH872" s="599">
        <v>3</v>
      </c>
      <c r="AI872" s="599">
        <v>1</v>
      </c>
      <c r="AJ872" s="599">
        <v>2</v>
      </c>
      <c r="AK872" s="599">
        <v>0</v>
      </c>
      <c r="AL872" s="599">
        <v>0</v>
      </c>
      <c r="AM872" s="599">
        <v>0</v>
      </c>
      <c r="AN872" s="599">
        <v>0</v>
      </c>
      <c r="AO872" s="599">
        <v>0</v>
      </c>
      <c r="AP872" s="591"/>
      <c r="AQ872" s="827"/>
      <c r="AR872" s="597" t="s">
        <v>33</v>
      </c>
      <c r="AS872" s="599">
        <v>2</v>
      </c>
      <c r="AT872" s="599">
        <v>8</v>
      </c>
      <c r="AU872" s="599">
        <v>15</v>
      </c>
      <c r="AV872" s="599">
        <v>8</v>
      </c>
      <c r="AW872" s="599">
        <v>3</v>
      </c>
      <c r="AX872" s="599">
        <v>1</v>
      </c>
      <c r="AY872" s="599">
        <v>0</v>
      </c>
      <c r="AZ872" s="599">
        <v>1</v>
      </c>
      <c r="BA872" s="599">
        <v>0</v>
      </c>
      <c r="BB872" s="599">
        <v>0</v>
      </c>
      <c r="BC872" s="592"/>
      <c r="BD872" s="827"/>
      <c r="BE872" s="597" t="s">
        <v>33</v>
      </c>
      <c r="BF872" s="599">
        <v>1</v>
      </c>
      <c r="BG872" s="599">
        <v>3</v>
      </c>
      <c r="BH872" s="599">
        <v>16</v>
      </c>
      <c r="BI872" s="599">
        <v>24</v>
      </c>
      <c r="BJ872" s="599">
        <v>7</v>
      </c>
      <c r="BK872" s="599">
        <v>4</v>
      </c>
      <c r="BL872" s="599">
        <v>3</v>
      </c>
      <c r="BM872" s="599">
        <v>0</v>
      </c>
      <c r="BN872" s="599">
        <v>0</v>
      </c>
      <c r="BO872" s="599">
        <v>0</v>
      </c>
      <c r="BP872"/>
      <c r="BQ872" s="827"/>
      <c r="BR872" s="597" t="s">
        <v>33</v>
      </c>
      <c r="BS872" s="599">
        <v>1</v>
      </c>
      <c r="BT872" s="599">
        <v>6</v>
      </c>
      <c r="BU872" s="599">
        <v>20</v>
      </c>
      <c r="BV872" s="599">
        <v>8</v>
      </c>
      <c r="BW872" s="599">
        <v>4</v>
      </c>
      <c r="BX872" s="599">
        <v>3</v>
      </c>
      <c r="BY872" s="599">
        <v>2</v>
      </c>
      <c r="BZ872" s="599">
        <v>0</v>
      </c>
      <c r="CA872" s="599">
        <v>0</v>
      </c>
      <c r="CB872" s="599">
        <v>0</v>
      </c>
      <c r="CC872" s="592"/>
      <c r="CD872" s="827"/>
      <c r="CE872" s="597" t="s">
        <v>33</v>
      </c>
      <c r="CF872" s="599">
        <v>2</v>
      </c>
      <c r="CG872" s="599">
        <v>5</v>
      </c>
      <c r="CH872" s="599">
        <v>11</v>
      </c>
      <c r="CI872" s="599">
        <v>24</v>
      </c>
      <c r="CJ872" s="599">
        <v>6</v>
      </c>
      <c r="CK872" s="599">
        <v>2</v>
      </c>
      <c r="CL872" s="599">
        <v>1</v>
      </c>
      <c r="CM872" s="599">
        <v>1</v>
      </c>
      <c r="CN872" s="599">
        <v>0</v>
      </c>
      <c r="CO872" s="599">
        <v>0</v>
      </c>
      <c r="CP872"/>
      <c r="CQ872" s="827"/>
      <c r="CR872" s="597" t="s">
        <v>33</v>
      </c>
      <c r="CS872" s="599">
        <v>0</v>
      </c>
      <c r="CT872" s="599">
        <v>2</v>
      </c>
      <c r="CU872" s="599">
        <v>1</v>
      </c>
      <c r="CV872" s="599">
        <v>5</v>
      </c>
      <c r="CW872" s="599">
        <v>2</v>
      </c>
      <c r="CX872" s="599">
        <v>0</v>
      </c>
      <c r="CY872" s="599">
        <v>0</v>
      </c>
      <c r="CZ872" s="599">
        <v>1</v>
      </c>
      <c r="DA872" s="599">
        <v>0</v>
      </c>
      <c r="DB872" s="599">
        <v>0</v>
      </c>
      <c r="DC872" s="592"/>
      <c r="DD872" s="827"/>
      <c r="DE872" s="597" t="s">
        <v>33</v>
      </c>
      <c r="DF872" s="599">
        <v>3</v>
      </c>
      <c r="DG872" s="599">
        <v>9</v>
      </c>
      <c r="DH872" s="599">
        <v>30</v>
      </c>
      <c r="DI872" s="599">
        <v>27</v>
      </c>
      <c r="DJ872" s="599">
        <v>8</v>
      </c>
      <c r="DK872" s="599">
        <v>5</v>
      </c>
      <c r="DL872" s="599">
        <v>3</v>
      </c>
      <c r="DM872" s="599">
        <v>0</v>
      </c>
      <c r="DN872" s="599">
        <v>0</v>
      </c>
      <c r="DO872" s="599">
        <v>0</v>
      </c>
    </row>
    <row r="873" spans="1:119" ht="13.5" customHeight="1" x14ac:dyDescent="0.2">
      <c r="A873"/>
      <c r="B873" s="838"/>
      <c r="C873" s="592"/>
      <c r="D873" s="827"/>
      <c r="E873" s="597" t="s">
        <v>34</v>
      </c>
      <c r="F873" s="599">
        <v>7</v>
      </c>
      <c r="G873" s="599">
        <v>22</v>
      </c>
      <c r="H873" s="599">
        <v>65</v>
      </c>
      <c r="I873" s="599">
        <v>64</v>
      </c>
      <c r="J873" s="599">
        <v>16</v>
      </c>
      <c r="K873" s="599">
        <v>5</v>
      </c>
      <c r="L873" s="599">
        <v>12</v>
      </c>
      <c r="M873" s="599">
        <v>3</v>
      </c>
      <c r="N873" s="599">
        <v>1</v>
      </c>
      <c r="O873" s="599">
        <v>0</v>
      </c>
      <c r="P873" s="592"/>
      <c r="Q873" s="827"/>
      <c r="R873" s="597" t="s">
        <v>34</v>
      </c>
      <c r="S873" s="599">
        <v>7</v>
      </c>
      <c r="T873" s="599">
        <v>19</v>
      </c>
      <c r="U873" s="599">
        <v>58</v>
      </c>
      <c r="V873" s="599">
        <v>57</v>
      </c>
      <c r="W873" s="599">
        <v>15</v>
      </c>
      <c r="X873" s="599">
        <v>4</v>
      </c>
      <c r="Y873" s="599">
        <v>12</v>
      </c>
      <c r="Z873" s="599">
        <v>3</v>
      </c>
      <c r="AA873" s="599">
        <v>1</v>
      </c>
      <c r="AB873" s="599">
        <v>0</v>
      </c>
      <c r="AC873" s="592"/>
      <c r="AD873" s="827"/>
      <c r="AE873" s="597" t="s">
        <v>34</v>
      </c>
      <c r="AF873" s="599">
        <v>0</v>
      </c>
      <c r="AG873" s="599">
        <v>3</v>
      </c>
      <c r="AH873" s="599">
        <v>7</v>
      </c>
      <c r="AI873" s="599">
        <v>7</v>
      </c>
      <c r="AJ873" s="599">
        <v>1</v>
      </c>
      <c r="AK873" s="599">
        <v>1</v>
      </c>
      <c r="AL873" s="599">
        <v>0</v>
      </c>
      <c r="AM873" s="599">
        <v>0</v>
      </c>
      <c r="AN873" s="599">
        <v>0</v>
      </c>
      <c r="AO873" s="599">
        <v>0</v>
      </c>
      <c r="AP873" s="591"/>
      <c r="AQ873" s="827"/>
      <c r="AR873" s="597" t="s">
        <v>34</v>
      </c>
      <c r="AS873" s="599">
        <v>6</v>
      </c>
      <c r="AT873" s="599">
        <v>15</v>
      </c>
      <c r="AU873" s="599">
        <v>28</v>
      </c>
      <c r="AV873" s="599">
        <v>18</v>
      </c>
      <c r="AW873" s="599">
        <v>8</v>
      </c>
      <c r="AX873" s="599">
        <v>1</v>
      </c>
      <c r="AY873" s="599">
        <v>2</v>
      </c>
      <c r="AZ873" s="599">
        <v>0</v>
      </c>
      <c r="BA873" s="599">
        <v>0</v>
      </c>
      <c r="BB873" s="599">
        <v>0</v>
      </c>
      <c r="BC873" s="592"/>
      <c r="BD873" s="827"/>
      <c r="BE873" s="597" t="s">
        <v>34</v>
      </c>
      <c r="BF873" s="599">
        <v>1</v>
      </c>
      <c r="BG873" s="599">
        <v>7</v>
      </c>
      <c r="BH873" s="599">
        <v>37</v>
      </c>
      <c r="BI873" s="599">
        <v>46</v>
      </c>
      <c r="BJ873" s="599">
        <v>8</v>
      </c>
      <c r="BK873" s="599">
        <v>4</v>
      </c>
      <c r="BL873" s="599">
        <v>10</v>
      </c>
      <c r="BM873" s="599">
        <v>3</v>
      </c>
      <c r="BN873" s="599">
        <v>1</v>
      </c>
      <c r="BO873" s="599">
        <v>0</v>
      </c>
      <c r="BP873"/>
      <c r="BQ873" s="827"/>
      <c r="BR873" s="597" t="s">
        <v>34</v>
      </c>
      <c r="BS873" s="599">
        <v>2</v>
      </c>
      <c r="BT873" s="599">
        <v>11</v>
      </c>
      <c r="BU873" s="599">
        <v>18</v>
      </c>
      <c r="BV873" s="599">
        <v>25</v>
      </c>
      <c r="BW873" s="599">
        <v>4</v>
      </c>
      <c r="BX873" s="599">
        <v>2</v>
      </c>
      <c r="BY873" s="599">
        <v>5</v>
      </c>
      <c r="BZ873" s="599">
        <v>0</v>
      </c>
      <c r="CA873" s="599">
        <v>1</v>
      </c>
      <c r="CB873" s="599">
        <v>0</v>
      </c>
      <c r="CC873" s="592"/>
      <c r="CD873" s="827"/>
      <c r="CE873" s="597" t="s">
        <v>34</v>
      </c>
      <c r="CF873" s="599">
        <v>5</v>
      </c>
      <c r="CG873" s="599">
        <v>11</v>
      </c>
      <c r="CH873" s="599">
        <v>47</v>
      </c>
      <c r="CI873" s="599">
        <v>39</v>
      </c>
      <c r="CJ873" s="599">
        <v>12</v>
      </c>
      <c r="CK873" s="599">
        <v>3</v>
      </c>
      <c r="CL873" s="599">
        <v>7</v>
      </c>
      <c r="CM873" s="599">
        <v>3</v>
      </c>
      <c r="CN873" s="599">
        <v>0</v>
      </c>
      <c r="CO873" s="599">
        <v>0</v>
      </c>
      <c r="CP873"/>
      <c r="CQ873" s="827"/>
      <c r="CR873" s="597" t="s">
        <v>34</v>
      </c>
      <c r="CS873" s="599">
        <v>2</v>
      </c>
      <c r="CT873" s="599">
        <v>4</v>
      </c>
      <c r="CU873" s="599">
        <v>5</v>
      </c>
      <c r="CV873" s="599">
        <v>6</v>
      </c>
      <c r="CW873" s="599">
        <v>3</v>
      </c>
      <c r="CX873" s="599">
        <v>0</v>
      </c>
      <c r="CY873" s="599">
        <v>1</v>
      </c>
      <c r="CZ873" s="599">
        <v>1</v>
      </c>
      <c r="DA873" s="599">
        <v>0</v>
      </c>
      <c r="DB873" s="599">
        <v>0</v>
      </c>
      <c r="DC873" s="592"/>
      <c r="DD873" s="827"/>
      <c r="DE873" s="597" t="s">
        <v>34</v>
      </c>
      <c r="DF873" s="599">
        <v>5</v>
      </c>
      <c r="DG873" s="599">
        <v>18</v>
      </c>
      <c r="DH873" s="599">
        <v>60</v>
      </c>
      <c r="DI873" s="599">
        <v>58</v>
      </c>
      <c r="DJ873" s="599">
        <v>13</v>
      </c>
      <c r="DK873" s="599">
        <v>5</v>
      </c>
      <c r="DL873" s="599">
        <v>11</v>
      </c>
      <c r="DM873" s="599">
        <v>2</v>
      </c>
      <c r="DN873" s="599">
        <v>1</v>
      </c>
      <c r="DO873" s="599">
        <v>0</v>
      </c>
    </row>
    <row r="874" spans="1:119" ht="13.5" customHeight="1" x14ac:dyDescent="0.2">
      <c r="A874"/>
      <c r="B874" s="838"/>
      <c r="C874" s="592"/>
      <c r="D874" s="827"/>
      <c r="E874" s="597" t="s">
        <v>35</v>
      </c>
      <c r="F874" s="599">
        <v>6</v>
      </c>
      <c r="G874" s="599">
        <v>18</v>
      </c>
      <c r="H874" s="599">
        <v>83</v>
      </c>
      <c r="I874" s="599">
        <v>129</v>
      </c>
      <c r="J874" s="599">
        <v>54</v>
      </c>
      <c r="K874" s="599">
        <v>35</v>
      </c>
      <c r="L874" s="599">
        <v>23</v>
      </c>
      <c r="M874" s="599">
        <v>5</v>
      </c>
      <c r="N874" s="599">
        <v>1</v>
      </c>
      <c r="O874" s="599">
        <v>0</v>
      </c>
      <c r="P874" s="592"/>
      <c r="Q874" s="827"/>
      <c r="R874" s="597" t="s">
        <v>35</v>
      </c>
      <c r="S874" s="599">
        <v>6</v>
      </c>
      <c r="T874" s="599">
        <v>17</v>
      </c>
      <c r="U874" s="599">
        <v>76</v>
      </c>
      <c r="V874" s="599">
        <v>121</v>
      </c>
      <c r="W874" s="599">
        <v>47</v>
      </c>
      <c r="X874" s="599">
        <v>34</v>
      </c>
      <c r="Y874" s="599">
        <v>23</v>
      </c>
      <c r="Z874" s="599">
        <v>5</v>
      </c>
      <c r="AA874" s="599">
        <v>1</v>
      </c>
      <c r="AB874" s="599">
        <v>0</v>
      </c>
      <c r="AC874" s="592"/>
      <c r="AD874" s="827"/>
      <c r="AE874" s="597" t="s">
        <v>35</v>
      </c>
      <c r="AF874" s="599">
        <v>0</v>
      </c>
      <c r="AG874" s="599">
        <v>1</v>
      </c>
      <c r="AH874" s="599">
        <v>7</v>
      </c>
      <c r="AI874" s="599">
        <v>8</v>
      </c>
      <c r="AJ874" s="599">
        <v>7</v>
      </c>
      <c r="AK874" s="599">
        <v>1</v>
      </c>
      <c r="AL874" s="599">
        <v>0</v>
      </c>
      <c r="AM874" s="599">
        <v>0</v>
      </c>
      <c r="AN874" s="599">
        <v>0</v>
      </c>
      <c r="AO874" s="599">
        <v>0</v>
      </c>
      <c r="AP874" s="591"/>
      <c r="AQ874" s="827"/>
      <c r="AR874" s="597" t="s">
        <v>35</v>
      </c>
      <c r="AS874" s="599">
        <v>2</v>
      </c>
      <c r="AT874" s="599">
        <v>10</v>
      </c>
      <c r="AU874" s="599">
        <v>32</v>
      </c>
      <c r="AV874" s="599">
        <v>37</v>
      </c>
      <c r="AW874" s="599">
        <v>12</v>
      </c>
      <c r="AX874" s="599">
        <v>2</v>
      </c>
      <c r="AY874" s="599">
        <v>1</v>
      </c>
      <c r="AZ874" s="599">
        <v>0</v>
      </c>
      <c r="BA874" s="599">
        <v>0</v>
      </c>
      <c r="BB874" s="599">
        <v>0</v>
      </c>
      <c r="BC874" s="592"/>
      <c r="BD874" s="827"/>
      <c r="BE874" s="597" t="s">
        <v>35</v>
      </c>
      <c r="BF874" s="599">
        <v>4</v>
      </c>
      <c r="BG874" s="599">
        <v>8</v>
      </c>
      <c r="BH874" s="599">
        <v>51</v>
      </c>
      <c r="BI874" s="599">
        <v>92</v>
      </c>
      <c r="BJ874" s="599">
        <v>42</v>
      </c>
      <c r="BK874" s="599">
        <v>33</v>
      </c>
      <c r="BL874" s="599">
        <v>22</v>
      </c>
      <c r="BM874" s="599">
        <v>5</v>
      </c>
      <c r="BN874" s="599">
        <v>1</v>
      </c>
      <c r="BO874" s="599">
        <v>0</v>
      </c>
      <c r="BP874"/>
      <c r="BQ874" s="827"/>
      <c r="BR874" s="597" t="s">
        <v>35</v>
      </c>
      <c r="BS874" s="599">
        <v>2</v>
      </c>
      <c r="BT874" s="599">
        <v>4</v>
      </c>
      <c r="BU874" s="599">
        <v>13</v>
      </c>
      <c r="BV874" s="599">
        <v>34</v>
      </c>
      <c r="BW874" s="599">
        <v>13</v>
      </c>
      <c r="BX874" s="599">
        <v>8</v>
      </c>
      <c r="BY874" s="599">
        <v>3</v>
      </c>
      <c r="BZ874" s="599">
        <v>1</v>
      </c>
      <c r="CA874" s="599">
        <v>0</v>
      </c>
      <c r="CB874" s="599">
        <v>0</v>
      </c>
      <c r="CC874" s="592"/>
      <c r="CD874" s="827"/>
      <c r="CE874" s="597" t="s">
        <v>35</v>
      </c>
      <c r="CF874" s="599">
        <v>4</v>
      </c>
      <c r="CG874" s="599">
        <v>14</v>
      </c>
      <c r="CH874" s="599">
        <v>70</v>
      </c>
      <c r="CI874" s="599">
        <v>95</v>
      </c>
      <c r="CJ874" s="599">
        <v>41</v>
      </c>
      <c r="CK874" s="599">
        <v>27</v>
      </c>
      <c r="CL874" s="599">
        <v>20</v>
      </c>
      <c r="CM874" s="599">
        <v>4</v>
      </c>
      <c r="CN874" s="599">
        <v>1</v>
      </c>
      <c r="CO874" s="599">
        <v>0</v>
      </c>
      <c r="CP874"/>
      <c r="CQ874" s="827"/>
      <c r="CR874" s="597" t="s">
        <v>35</v>
      </c>
      <c r="CS874" s="599">
        <v>0</v>
      </c>
      <c r="CT874" s="599">
        <v>6</v>
      </c>
      <c r="CU874" s="599">
        <v>3</v>
      </c>
      <c r="CV874" s="599">
        <v>7</v>
      </c>
      <c r="CW874" s="599">
        <v>5</v>
      </c>
      <c r="CX874" s="599">
        <v>2</v>
      </c>
      <c r="CY874" s="599">
        <v>0</v>
      </c>
      <c r="CZ874" s="599">
        <v>0</v>
      </c>
      <c r="DA874" s="599">
        <v>0</v>
      </c>
      <c r="DB874" s="599">
        <v>0</v>
      </c>
      <c r="DC874" s="592"/>
      <c r="DD874" s="827"/>
      <c r="DE874" s="597" t="s">
        <v>35</v>
      </c>
      <c r="DF874" s="599">
        <v>6</v>
      </c>
      <c r="DG874" s="599">
        <v>12</v>
      </c>
      <c r="DH874" s="599">
        <v>80</v>
      </c>
      <c r="DI874" s="599">
        <v>122</v>
      </c>
      <c r="DJ874" s="599">
        <v>49</v>
      </c>
      <c r="DK874" s="599">
        <v>33</v>
      </c>
      <c r="DL874" s="599">
        <v>23</v>
      </c>
      <c r="DM874" s="599">
        <v>5</v>
      </c>
      <c r="DN874" s="599">
        <v>1</v>
      </c>
      <c r="DO874" s="599">
        <v>0</v>
      </c>
    </row>
    <row r="875" spans="1:119" ht="13.5" customHeight="1" x14ac:dyDescent="0.2">
      <c r="A875"/>
      <c r="B875" s="838"/>
      <c r="C875" s="592"/>
      <c r="D875" s="827"/>
      <c r="E875" s="597" t="s">
        <v>36</v>
      </c>
      <c r="F875" s="599">
        <v>10</v>
      </c>
      <c r="G875" s="599">
        <v>29</v>
      </c>
      <c r="H875" s="599">
        <v>134</v>
      </c>
      <c r="I875" s="599">
        <v>214</v>
      </c>
      <c r="J875" s="599">
        <v>134</v>
      </c>
      <c r="K875" s="599">
        <v>98</v>
      </c>
      <c r="L875" s="599">
        <v>89</v>
      </c>
      <c r="M875" s="599">
        <v>34</v>
      </c>
      <c r="N875" s="599">
        <v>12</v>
      </c>
      <c r="O875" s="599">
        <v>5</v>
      </c>
      <c r="P875" s="592"/>
      <c r="Q875" s="827"/>
      <c r="R875" s="597" t="s">
        <v>36</v>
      </c>
      <c r="S875" s="599">
        <v>8</v>
      </c>
      <c r="T875" s="599">
        <v>26</v>
      </c>
      <c r="U875" s="599">
        <v>121</v>
      </c>
      <c r="V875" s="599">
        <v>208</v>
      </c>
      <c r="W875" s="599">
        <v>124</v>
      </c>
      <c r="X875" s="599">
        <v>87</v>
      </c>
      <c r="Y875" s="599">
        <v>87</v>
      </c>
      <c r="Z875" s="599">
        <v>29</v>
      </c>
      <c r="AA875" s="599">
        <v>11</v>
      </c>
      <c r="AB875" s="599">
        <v>5</v>
      </c>
      <c r="AC875" s="592"/>
      <c r="AD875" s="827"/>
      <c r="AE875" s="597" t="s">
        <v>36</v>
      </c>
      <c r="AF875" s="599">
        <v>2</v>
      </c>
      <c r="AG875" s="599">
        <v>3</v>
      </c>
      <c r="AH875" s="599">
        <v>13</v>
      </c>
      <c r="AI875" s="599">
        <v>6</v>
      </c>
      <c r="AJ875" s="599">
        <v>10</v>
      </c>
      <c r="AK875" s="599">
        <v>11</v>
      </c>
      <c r="AL875" s="599">
        <v>2</v>
      </c>
      <c r="AM875" s="599">
        <v>5</v>
      </c>
      <c r="AN875" s="599">
        <v>1</v>
      </c>
      <c r="AO875" s="599">
        <v>0</v>
      </c>
      <c r="AP875" s="591"/>
      <c r="AQ875" s="827"/>
      <c r="AR875" s="597" t="s">
        <v>36</v>
      </c>
      <c r="AS875" s="599">
        <v>4</v>
      </c>
      <c r="AT875" s="599">
        <v>15</v>
      </c>
      <c r="AU875" s="599">
        <v>45</v>
      </c>
      <c r="AV875" s="599">
        <v>72</v>
      </c>
      <c r="AW875" s="599">
        <v>34</v>
      </c>
      <c r="AX875" s="599">
        <v>29</v>
      </c>
      <c r="AY875" s="599">
        <v>9</v>
      </c>
      <c r="AZ875" s="599">
        <v>7</v>
      </c>
      <c r="BA875" s="599">
        <v>0</v>
      </c>
      <c r="BB875" s="599">
        <v>0</v>
      </c>
      <c r="BC875" s="592"/>
      <c r="BD875" s="827"/>
      <c r="BE875" s="597" t="s">
        <v>36</v>
      </c>
      <c r="BF875" s="599">
        <v>6</v>
      </c>
      <c r="BG875" s="599">
        <v>14</v>
      </c>
      <c r="BH875" s="599">
        <v>89</v>
      </c>
      <c r="BI875" s="599">
        <v>142</v>
      </c>
      <c r="BJ875" s="599">
        <v>100</v>
      </c>
      <c r="BK875" s="599">
        <v>69</v>
      </c>
      <c r="BL875" s="599">
        <v>80</v>
      </c>
      <c r="BM875" s="599">
        <v>27</v>
      </c>
      <c r="BN875" s="599">
        <v>12</v>
      </c>
      <c r="BO875" s="599">
        <v>5</v>
      </c>
      <c r="BP875"/>
      <c r="BQ875" s="827"/>
      <c r="BR875" s="597" t="s">
        <v>36</v>
      </c>
      <c r="BS875" s="599">
        <v>1</v>
      </c>
      <c r="BT875" s="599">
        <v>6</v>
      </c>
      <c r="BU875" s="599">
        <v>22</v>
      </c>
      <c r="BV875" s="599">
        <v>28</v>
      </c>
      <c r="BW875" s="599">
        <v>16</v>
      </c>
      <c r="BX875" s="599">
        <v>11</v>
      </c>
      <c r="BY875" s="599">
        <v>14</v>
      </c>
      <c r="BZ875" s="599">
        <v>5</v>
      </c>
      <c r="CA875" s="599">
        <v>2</v>
      </c>
      <c r="CB875" s="599">
        <v>0</v>
      </c>
      <c r="CC875" s="592"/>
      <c r="CD875" s="827"/>
      <c r="CE875" s="597" t="s">
        <v>36</v>
      </c>
      <c r="CF875" s="599">
        <v>9</v>
      </c>
      <c r="CG875" s="599">
        <v>23</v>
      </c>
      <c r="CH875" s="599">
        <v>112</v>
      </c>
      <c r="CI875" s="599">
        <v>186</v>
      </c>
      <c r="CJ875" s="599">
        <v>118</v>
      </c>
      <c r="CK875" s="599">
        <v>87</v>
      </c>
      <c r="CL875" s="599">
        <v>75</v>
      </c>
      <c r="CM875" s="599">
        <v>29</v>
      </c>
      <c r="CN875" s="599">
        <v>10</v>
      </c>
      <c r="CO875" s="599">
        <v>5</v>
      </c>
      <c r="CP875"/>
      <c r="CQ875" s="827"/>
      <c r="CR875" s="597" t="s">
        <v>36</v>
      </c>
      <c r="CS875" s="599">
        <v>0</v>
      </c>
      <c r="CT875" s="599">
        <v>2</v>
      </c>
      <c r="CU875" s="599">
        <v>7</v>
      </c>
      <c r="CV875" s="599">
        <v>19</v>
      </c>
      <c r="CW875" s="599">
        <v>6</v>
      </c>
      <c r="CX875" s="599">
        <v>7</v>
      </c>
      <c r="CY875" s="599">
        <v>4</v>
      </c>
      <c r="CZ875" s="599">
        <v>3</v>
      </c>
      <c r="DA875" s="599">
        <v>0</v>
      </c>
      <c r="DB875" s="599">
        <v>0</v>
      </c>
      <c r="DC875" s="592"/>
      <c r="DD875" s="827"/>
      <c r="DE875" s="597" t="s">
        <v>36</v>
      </c>
      <c r="DF875" s="599">
        <v>10</v>
      </c>
      <c r="DG875" s="599">
        <v>27</v>
      </c>
      <c r="DH875" s="599">
        <v>127</v>
      </c>
      <c r="DI875" s="599">
        <v>195</v>
      </c>
      <c r="DJ875" s="599">
        <v>128</v>
      </c>
      <c r="DK875" s="599">
        <v>91</v>
      </c>
      <c r="DL875" s="599">
        <v>85</v>
      </c>
      <c r="DM875" s="599">
        <v>31</v>
      </c>
      <c r="DN875" s="599">
        <v>12</v>
      </c>
      <c r="DO875" s="599">
        <v>5</v>
      </c>
    </row>
    <row r="876" spans="1:119" ht="13.5" customHeight="1" x14ac:dyDescent="0.2">
      <c r="A876"/>
      <c r="B876" s="838"/>
      <c r="C876" s="592"/>
      <c r="D876" s="827"/>
      <c r="E876" s="597" t="s">
        <v>37</v>
      </c>
      <c r="F876" s="599">
        <v>17</v>
      </c>
      <c r="G876" s="599">
        <v>31</v>
      </c>
      <c r="H876" s="599">
        <v>150</v>
      </c>
      <c r="I876" s="599">
        <v>370</v>
      </c>
      <c r="J876" s="599">
        <v>309</v>
      </c>
      <c r="K876" s="599">
        <v>237</v>
      </c>
      <c r="L876" s="599">
        <v>171</v>
      </c>
      <c r="M876" s="599">
        <v>94</v>
      </c>
      <c r="N876" s="599">
        <v>56</v>
      </c>
      <c r="O876" s="599">
        <v>15</v>
      </c>
      <c r="P876" s="592"/>
      <c r="Q876" s="827"/>
      <c r="R876" s="597" t="s">
        <v>37</v>
      </c>
      <c r="S876" s="599">
        <v>17</v>
      </c>
      <c r="T876" s="599">
        <v>24</v>
      </c>
      <c r="U876" s="599">
        <v>144</v>
      </c>
      <c r="V876" s="599">
        <v>340</v>
      </c>
      <c r="W876" s="599">
        <v>292</v>
      </c>
      <c r="X876" s="599">
        <v>224</v>
      </c>
      <c r="Y876" s="599">
        <v>166</v>
      </c>
      <c r="Z876" s="599">
        <v>93</v>
      </c>
      <c r="AA876" s="599">
        <v>55</v>
      </c>
      <c r="AB876" s="599">
        <v>14</v>
      </c>
      <c r="AC876" s="592"/>
      <c r="AD876" s="827"/>
      <c r="AE876" s="597" t="s">
        <v>37</v>
      </c>
      <c r="AF876" s="599">
        <v>0</v>
      </c>
      <c r="AG876" s="599">
        <v>7</v>
      </c>
      <c r="AH876" s="599">
        <v>6</v>
      </c>
      <c r="AI876" s="599">
        <v>30</v>
      </c>
      <c r="AJ876" s="599">
        <v>17</v>
      </c>
      <c r="AK876" s="599">
        <v>13</v>
      </c>
      <c r="AL876" s="599">
        <v>5</v>
      </c>
      <c r="AM876" s="599">
        <v>1</v>
      </c>
      <c r="AN876" s="599">
        <v>1</v>
      </c>
      <c r="AO876" s="599">
        <v>1</v>
      </c>
      <c r="AP876" s="591"/>
      <c r="AQ876" s="827"/>
      <c r="AR876" s="597" t="s">
        <v>37</v>
      </c>
      <c r="AS876" s="599">
        <v>10</v>
      </c>
      <c r="AT876" s="599">
        <v>16</v>
      </c>
      <c r="AU876" s="599">
        <v>62</v>
      </c>
      <c r="AV876" s="599">
        <v>106</v>
      </c>
      <c r="AW876" s="599">
        <v>70</v>
      </c>
      <c r="AX876" s="599">
        <v>40</v>
      </c>
      <c r="AY876" s="599">
        <v>33</v>
      </c>
      <c r="AZ876" s="599">
        <v>12</v>
      </c>
      <c r="BA876" s="599">
        <v>5</v>
      </c>
      <c r="BB876" s="599">
        <v>1</v>
      </c>
      <c r="BC876" s="592"/>
      <c r="BD876" s="827"/>
      <c r="BE876" s="597" t="s">
        <v>37</v>
      </c>
      <c r="BF876" s="599">
        <v>7</v>
      </c>
      <c r="BG876" s="599">
        <v>15</v>
      </c>
      <c r="BH876" s="599">
        <v>88</v>
      </c>
      <c r="BI876" s="599">
        <v>264</v>
      </c>
      <c r="BJ876" s="599">
        <v>239</v>
      </c>
      <c r="BK876" s="599">
        <v>197</v>
      </c>
      <c r="BL876" s="599">
        <v>138</v>
      </c>
      <c r="BM876" s="599">
        <v>82</v>
      </c>
      <c r="BN876" s="599">
        <v>51</v>
      </c>
      <c r="BO876" s="599">
        <v>14</v>
      </c>
      <c r="BP876"/>
      <c r="BQ876" s="827"/>
      <c r="BR876" s="597" t="s">
        <v>37</v>
      </c>
      <c r="BS876" s="599">
        <v>2</v>
      </c>
      <c r="BT876" s="599">
        <v>3</v>
      </c>
      <c r="BU876" s="599">
        <v>15</v>
      </c>
      <c r="BV876" s="599">
        <v>36</v>
      </c>
      <c r="BW876" s="599">
        <v>28</v>
      </c>
      <c r="BX876" s="599">
        <v>25</v>
      </c>
      <c r="BY876" s="599">
        <v>12</v>
      </c>
      <c r="BZ876" s="599">
        <v>6</v>
      </c>
      <c r="CA876" s="599">
        <v>2</v>
      </c>
      <c r="CB876" s="599">
        <v>0</v>
      </c>
      <c r="CC876" s="592"/>
      <c r="CD876" s="827"/>
      <c r="CE876" s="597" t="s">
        <v>37</v>
      </c>
      <c r="CF876" s="599">
        <v>15</v>
      </c>
      <c r="CG876" s="599">
        <v>28</v>
      </c>
      <c r="CH876" s="599">
        <v>135</v>
      </c>
      <c r="CI876" s="599">
        <v>334</v>
      </c>
      <c r="CJ876" s="599">
        <v>281</v>
      </c>
      <c r="CK876" s="599">
        <v>212</v>
      </c>
      <c r="CL876" s="599">
        <v>159</v>
      </c>
      <c r="CM876" s="599">
        <v>88</v>
      </c>
      <c r="CN876" s="599">
        <v>54</v>
      </c>
      <c r="CO876" s="599">
        <v>15</v>
      </c>
      <c r="CP876"/>
      <c r="CQ876" s="827"/>
      <c r="CR876" s="597" t="s">
        <v>37</v>
      </c>
      <c r="CS876" s="599">
        <v>2</v>
      </c>
      <c r="CT876" s="599">
        <v>4</v>
      </c>
      <c r="CU876" s="599">
        <v>9</v>
      </c>
      <c r="CV876" s="599">
        <v>24</v>
      </c>
      <c r="CW876" s="599">
        <v>21</v>
      </c>
      <c r="CX876" s="599">
        <v>8</v>
      </c>
      <c r="CY876" s="599">
        <v>17</v>
      </c>
      <c r="CZ876" s="599">
        <v>3</v>
      </c>
      <c r="DA876" s="599">
        <v>3</v>
      </c>
      <c r="DB876" s="599">
        <v>0</v>
      </c>
      <c r="DC876" s="592"/>
      <c r="DD876" s="827"/>
      <c r="DE876" s="597" t="s">
        <v>37</v>
      </c>
      <c r="DF876" s="599">
        <v>15</v>
      </c>
      <c r="DG876" s="599">
        <v>27</v>
      </c>
      <c r="DH876" s="599">
        <v>141</v>
      </c>
      <c r="DI876" s="599">
        <v>346</v>
      </c>
      <c r="DJ876" s="599">
        <v>288</v>
      </c>
      <c r="DK876" s="599">
        <v>229</v>
      </c>
      <c r="DL876" s="599">
        <v>154</v>
      </c>
      <c r="DM876" s="599">
        <v>91</v>
      </c>
      <c r="DN876" s="599">
        <v>53</v>
      </c>
      <c r="DO876" s="599">
        <v>15</v>
      </c>
    </row>
    <row r="877" spans="1:119" ht="13.5" customHeight="1" x14ac:dyDescent="0.2">
      <c r="A877"/>
      <c r="B877" s="838"/>
      <c r="C877" s="592"/>
      <c r="D877" s="827"/>
      <c r="E877" s="597" t="s">
        <v>38</v>
      </c>
      <c r="F877" s="599">
        <v>7</v>
      </c>
      <c r="G877" s="599">
        <v>26</v>
      </c>
      <c r="H877" s="599">
        <v>105</v>
      </c>
      <c r="I877" s="599">
        <v>344</v>
      </c>
      <c r="J877" s="599">
        <v>371</v>
      </c>
      <c r="K877" s="599">
        <v>371</v>
      </c>
      <c r="L877" s="599">
        <v>353</v>
      </c>
      <c r="M877" s="599">
        <v>202</v>
      </c>
      <c r="N877" s="599">
        <v>97</v>
      </c>
      <c r="O877" s="599">
        <v>28</v>
      </c>
      <c r="P877" s="592"/>
      <c r="Q877" s="827"/>
      <c r="R877" s="597" t="s">
        <v>38</v>
      </c>
      <c r="S877" s="599">
        <v>6</v>
      </c>
      <c r="T877" s="599">
        <v>25</v>
      </c>
      <c r="U877" s="599">
        <v>96</v>
      </c>
      <c r="V877" s="599">
        <v>315</v>
      </c>
      <c r="W877" s="599">
        <v>354</v>
      </c>
      <c r="X877" s="599">
        <v>344</v>
      </c>
      <c r="Y877" s="599">
        <v>336</v>
      </c>
      <c r="Z877" s="599">
        <v>193</v>
      </c>
      <c r="AA877" s="599">
        <v>90</v>
      </c>
      <c r="AB877" s="599">
        <v>25</v>
      </c>
      <c r="AC877" s="592"/>
      <c r="AD877" s="827"/>
      <c r="AE877" s="597" t="s">
        <v>38</v>
      </c>
      <c r="AF877" s="599">
        <v>1</v>
      </c>
      <c r="AG877" s="599">
        <v>1</v>
      </c>
      <c r="AH877" s="599">
        <v>9</v>
      </c>
      <c r="AI877" s="599">
        <v>29</v>
      </c>
      <c r="AJ877" s="599">
        <v>17</v>
      </c>
      <c r="AK877" s="599">
        <v>27</v>
      </c>
      <c r="AL877" s="599">
        <v>17</v>
      </c>
      <c r="AM877" s="599">
        <v>9</v>
      </c>
      <c r="AN877" s="599">
        <v>7</v>
      </c>
      <c r="AO877" s="599">
        <v>3</v>
      </c>
      <c r="AP877" s="591"/>
      <c r="AQ877" s="827"/>
      <c r="AR877" s="597" t="s">
        <v>38</v>
      </c>
      <c r="AS877" s="599">
        <v>5</v>
      </c>
      <c r="AT877" s="599">
        <v>12</v>
      </c>
      <c r="AU877" s="599">
        <v>38</v>
      </c>
      <c r="AV877" s="599">
        <v>89</v>
      </c>
      <c r="AW877" s="599">
        <v>52</v>
      </c>
      <c r="AX877" s="599">
        <v>46</v>
      </c>
      <c r="AY877" s="599">
        <v>51</v>
      </c>
      <c r="AZ877" s="599">
        <v>15</v>
      </c>
      <c r="BA877" s="599">
        <v>8</v>
      </c>
      <c r="BB877" s="599">
        <v>4</v>
      </c>
      <c r="BC877" s="592"/>
      <c r="BD877" s="827"/>
      <c r="BE877" s="597" t="s">
        <v>38</v>
      </c>
      <c r="BF877" s="599">
        <v>2</v>
      </c>
      <c r="BG877" s="599">
        <v>14</v>
      </c>
      <c r="BH877" s="599">
        <v>67</v>
      </c>
      <c r="BI877" s="599">
        <v>255</v>
      </c>
      <c r="BJ877" s="599">
        <v>319</v>
      </c>
      <c r="BK877" s="599">
        <v>325</v>
      </c>
      <c r="BL877" s="599">
        <v>302</v>
      </c>
      <c r="BM877" s="599">
        <v>187</v>
      </c>
      <c r="BN877" s="599">
        <v>89</v>
      </c>
      <c r="BO877" s="599">
        <v>24</v>
      </c>
      <c r="BP877"/>
      <c r="BQ877" s="827"/>
      <c r="BR877" s="597" t="s">
        <v>38</v>
      </c>
      <c r="BS877" s="599">
        <v>1</v>
      </c>
      <c r="BT877" s="599">
        <v>5</v>
      </c>
      <c r="BU877" s="599">
        <v>10</v>
      </c>
      <c r="BV877" s="599">
        <v>19</v>
      </c>
      <c r="BW877" s="599">
        <v>17</v>
      </c>
      <c r="BX877" s="599">
        <v>11</v>
      </c>
      <c r="BY877" s="599">
        <v>13</v>
      </c>
      <c r="BZ877" s="599">
        <v>10</v>
      </c>
      <c r="CA877" s="599">
        <v>3</v>
      </c>
      <c r="CB877" s="599">
        <v>0</v>
      </c>
      <c r="CC877" s="592"/>
      <c r="CD877" s="827"/>
      <c r="CE877" s="597" t="s">
        <v>38</v>
      </c>
      <c r="CF877" s="599">
        <v>6</v>
      </c>
      <c r="CG877" s="599">
        <v>21</v>
      </c>
      <c r="CH877" s="599">
        <v>95</v>
      </c>
      <c r="CI877" s="599">
        <v>325</v>
      </c>
      <c r="CJ877" s="599">
        <v>354</v>
      </c>
      <c r="CK877" s="599">
        <v>360</v>
      </c>
      <c r="CL877" s="599">
        <v>340</v>
      </c>
      <c r="CM877" s="599">
        <v>192</v>
      </c>
      <c r="CN877" s="599">
        <v>94</v>
      </c>
      <c r="CO877" s="599">
        <v>28</v>
      </c>
      <c r="CP877"/>
      <c r="CQ877" s="827"/>
      <c r="CR877" s="597" t="s">
        <v>38</v>
      </c>
      <c r="CS877" s="599">
        <v>0</v>
      </c>
      <c r="CT877" s="599">
        <v>0</v>
      </c>
      <c r="CU877" s="599">
        <v>6</v>
      </c>
      <c r="CV877" s="599">
        <v>15</v>
      </c>
      <c r="CW877" s="599">
        <v>13</v>
      </c>
      <c r="CX877" s="599">
        <v>19</v>
      </c>
      <c r="CY877" s="599">
        <v>14</v>
      </c>
      <c r="CZ877" s="599">
        <v>12</v>
      </c>
      <c r="DA877" s="599">
        <v>2</v>
      </c>
      <c r="DB877" s="599">
        <v>1</v>
      </c>
      <c r="DC877" s="592"/>
      <c r="DD877" s="827"/>
      <c r="DE877" s="597" t="s">
        <v>38</v>
      </c>
      <c r="DF877" s="599">
        <v>7</v>
      </c>
      <c r="DG877" s="599">
        <v>26</v>
      </c>
      <c r="DH877" s="599">
        <v>99</v>
      </c>
      <c r="DI877" s="599">
        <v>329</v>
      </c>
      <c r="DJ877" s="599">
        <v>358</v>
      </c>
      <c r="DK877" s="599">
        <v>352</v>
      </c>
      <c r="DL877" s="599">
        <v>339</v>
      </c>
      <c r="DM877" s="599">
        <v>190</v>
      </c>
      <c r="DN877" s="599">
        <v>95</v>
      </c>
      <c r="DO877" s="599">
        <v>27</v>
      </c>
    </row>
    <row r="878" spans="1:119" ht="13.5" customHeight="1" x14ac:dyDescent="0.2">
      <c r="A878"/>
      <c r="B878" s="838"/>
      <c r="C878" s="592"/>
      <c r="D878" s="827"/>
      <c r="E878" s="597" t="s">
        <v>39</v>
      </c>
      <c r="F878" s="599">
        <v>6</v>
      </c>
      <c r="G878" s="599">
        <v>9</v>
      </c>
      <c r="H878" s="599">
        <v>56</v>
      </c>
      <c r="I878" s="599">
        <v>228</v>
      </c>
      <c r="J878" s="599">
        <v>276</v>
      </c>
      <c r="K878" s="599">
        <v>403</v>
      </c>
      <c r="L878" s="599">
        <v>379</v>
      </c>
      <c r="M878" s="599">
        <v>274</v>
      </c>
      <c r="N878" s="599">
        <v>198</v>
      </c>
      <c r="O878" s="599">
        <v>77</v>
      </c>
      <c r="P878" s="592"/>
      <c r="Q878" s="827"/>
      <c r="R878" s="597" t="s">
        <v>39</v>
      </c>
      <c r="S878" s="599">
        <v>4</v>
      </c>
      <c r="T878" s="599">
        <v>8</v>
      </c>
      <c r="U878" s="599">
        <v>50</v>
      </c>
      <c r="V878" s="599">
        <v>216</v>
      </c>
      <c r="W878" s="599">
        <v>258</v>
      </c>
      <c r="X878" s="599">
        <v>381</v>
      </c>
      <c r="Y878" s="599">
        <v>370</v>
      </c>
      <c r="Z878" s="599">
        <v>266</v>
      </c>
      <c r="AA878" s="599">
        <v>187</v>
      </c>
      <c r="AB878" s="599">
        <v>74</v>
      </c>
      <c r="AC878" s="592"/>
      <c r="AD878" s="827"/>
      <c r="AE878" s="597" t="s">
        <v>39</v>
      </c>
      <c r="AF878" s="599">
        <v>2</v>
      </c>
      <c r="AG878" s="599">
        <v>1</v>
      </c>
      <c r="AH878" s="599">
        <v>6</v>
      </c>
      <c r="AI878" s="599">
        <v>12</v>
      </c>
      <c r="AJ878" s="599">
        <v>18</v>
      </c>
      <c r="AK878" s="599">
        <v>22</v>
      </c>
      <c r="AL878" s="599">
        <v>9</v>
      </c>
      <c r="AM878" s="599">
        <v>8</v>
      </c>
      <c r="AN878" s="599">
        <v>11</v>
      </c>
      <c r="AO878" s="599">
        <v>3</v>
      </c>
      <c r="AP878" s="591"/>
      <c r="AQ878" s="827"/>
      <c r="AR878" s="597" t="s">
        <v>39</v>
      </c>
      <c r="AS878" s="599">
        <v>2</v>
      </c>
      <c r="AT878" s="599">
        <v>4</v>
      </c>
      <c r="AU878" s="599">
        <v>18</v>
      </c>
      <c r="AV878" s="599">
        <v>61</v>
      </c>
      <c r="AW878" s="599">
        <v>51</v>
      </c>
      <c r="AX878" s="599">
        <v>55</v>
      </c>
      <c r="AY878" s="599">
        <v>42</v>
      </c>
      <c r="AZ878" s="599">
        <v>24</v>
      </c>
      <c r="BA878" s="599">
        <v>15</v>
      </c>
      <c r="BB878" s="599">
        <v>5</v>
      </c>
      <c r="BC878" s="592"/>
      <c r="BD878" s="827"/>
      <c r="BE878" s="597" t="s">
        <v>39</v>
      </c>
      <c r="BF878" s="599">
        <v>4</v>
      </c>
      <c r="BG878" s="599">
        <v>5</v>
      </c>
      <c r="BH878" s="599">
        <v>38</v>
      </c>
      <c r="BI878" s="599">
        <v>167</v>
      </c>
      <c r="BJ878" s="599">
        <v>225</v>
      </c>
      <c r="BK878" s="599">
        <v>348</v>
      </c>
      <c r="BL878" s="599">
        <v>337</v>
      </c>
      <c r="BM878" s="599">
        <v>250</v>
      </c>
      <c r="BN878" s="599">
        <v>183</v>
      </c>
      <c r="BO878" s="599">
        <v>72</v>
      </c>
      <c r="BP878"/>
      <c r="BQ878" s="827"/>
      <c r="BR878" s="597" t="s">
        <v>39</v>
      </c>
      <c r="BS878" s="599">
        <v>1</v>
      </c>
      <c r="BT878" s="599">
        <v>0</v>
      </c>
      <c r="BU878" s="599">
        <v>4</v>
      </c>
      <c r="BV878" s="599">
        <v>6</v>
      </c>
      <c r="BW878" s="599">
        <v>6</v>
      </c>
      <c r="BX878" s="599">
        <v>13</v>
      </c>
      <c r="BY878" s="599">
        <v>11</v>
      </c>
      <c r="BZ878" s="599">
        <v>9</v>
      </c>
      <c r="CA878" s="599">
        <v>7</v>
      </c>
      <c r="CB878" s="599">
        <v>1</v>
      </c>
      <c r="CC878" s="592"/>
      <c r="CD878" s="827"/>
      <c r="CE878" s="597" t="s">
        <v>39</v>
      </c>
      <c r="CF878" s="599">
        <v>5</v>
      </c>
      <c r="CG878" s="599">
        <v>9</v>
      </c>
      <c r="CH878" s="599">
        <v>52</v>
      </c>
      <c r="CI878" s="599">
        <v>222</v>
      </c>
      <c r="CJ878" s="599">
        <v>270</v>
      </c>
      <c r="CK878" s="599">
        <v>390</v>
      </c>
      <c r="CL878" s="599">
        <v>368</v>
      </c>
      <c r="CM878" s="599">
        <v>265</v>
      </c>
      <c r="CN878" s="599">
        <v>191</v>
      </c>
      <c r="CO878" s="599">
        <v>76</v>
      </c>
      <c r="CP878"/>
      <c r="CQ878" s="827"/>
      <c r="CR878" s="597" t="s">
        <v>39</v>
      </c>
      <c r="CS878" s="599">
        <v>1</v>
      </c>
      <c r="CT878" s="599">
        <v>0</v>
      </c>
      <c r="CU878" s="599">
        <v>5</v>
      </c>
      <c r="CV878" s="599">
        <v>9</v>
      </c>
      <c r="CW878" s="599">
        <v>21</v>
      </c>
      <c r="CX878" s="599">
        <v>22</v>
      </c>
      <c r="CY878" s="599">
        <v>19</v>
      </c>
      <c r="CZ878" s="599">
        <v>14</v>
      </c>
      <c r="DA878" s="599">
        <v>6</v>
      </c>
      <c r="DB878" s="599">
        <v>3</v>
      </c>
      <c r="DC878" s="592"/>
      <c r="DD878" s="827"/>
      <c r="DE878" s="597" t="s">
        <v>39</v>
      </c>
      <c r="DF878" s="599">
        <v>5</v>
      </c>
      <c r="DG878" s="599">
        <v>9</v>
      </c>
      <c r="DH878" s="599">
        <v>51</v>
      </c>
      <c r="DI878" s="599">
        <v>219</v>
      </c>
      <c r="DJ878" s="599">
        <v>255</v>
      </c>
      <c r="DK878" s="599">
        <v>381</v>
      </c>
      <c r="DL878" s="599">
        <v>360</v>
      </c>
      <c r="DM878" s="599">
        <v>260</v>
      </c>
      <c r="DN878" s="599">
        <v>192</v>
      </c>
      <c r="DO878" s="599">
        <v>74</v>
      </c>
    </row>
    <row r="879" spans="1:119" ht="13.5" customHeight="1" x14ac:dyDescent="0.2">
      <c r="A879"/>
      <c r="B879" s="838"/>
      <c r="C879" s="592"/>
      <c r="D879" s="827"/>
      <c r="E879" s="597" t="s">
        <v>40</v>
      </c>
      <c r="F879" s="599">
        <v>0</v>
      </c>
      <c r="G879" s="599">
        <v>4</v>
      </c>
      <c r="H879" s="599">
        <v>18</v>
      </c>
      <c r="I879" s="599">
        <v>93</v>
      </c>
      <c r="J879" s="599">
        <v>150</v>
      </c>
      <c r="K879" s="599">
        <v>222</v>
      </c>
      <c r="L879" s="599">
        <v>289</v>
      </c>
      <c r="M879" s="599">
        <v>273</v>
      </c>
      <c r="N879" s="599">
        <v>203</v>
      </c>
      <c r="O879" s="599">
        <v>142</v>
      </c>
      <c r="P879" s="592"/>
      <c r="Q879" s="827"/>
      <c r="R879" s="597" t="s">
        <v>40</v>
      </c>
      <c r="S879" s="599">
        <v>0</v>
      </c>
      <c r="T879" s="599">
        <v>3</v>
      </c>
      <c r="U879" s="599">
        <v>16</v>
      </c>
      <c r="V879" s="599">
        <v>82</v>
      </c>
      <c r="W879" s="599">
        <v>143</v>
      </c>
      <c r="X879" s="599">
        <v>205</v>
      </c>
      <c r="Y879" s="599">
        <v>279</v>
      </c>
      <c r="Z879" s="599">
        <v>254</v>
      </c>
      <c r="AA879" s="599">
        <v>199</v>
      </c>
      <c r="AB879" s="599">
        <v>132</v>
      </c>
      <c r="AC879" s="592"/>
      <c r="AD879" s="827"/>
      <c r="AE879" s="597" t="s">
        <v>40</v>
      </c>
      <c r="AF879" s="599">
        <v>0</v>
      </c>
      <c r="AG879" s="599">
        <v>1</v>
      </c>
      <c r="AH879" s="599">
        <v>2</v>
      </c>
      <c r="AI879" s="599">
        <v>11</v>
      </c>
      <c r="AJ879" s="599">
        <v>7</v>
      </c>
      <c r="AK879" s="599">
        <v>17</v>
      </c>
      <c r="AL879" s="599">
        <v>10</v>
      </c>
      <c r="AM879" s="599">
        <v>19</v>
      </c>
      <c r="AN879" s="599">
        <v>4</v>
      </c>
      <c r="AO879" s="599">
        <v>10</v>
      </c>
      <c r="AP879" s="591"/>
      <c r="AQ879" s="827"/>
      <c r="AR879" s="597" t="s">
        <v>40</v>
      </c>
      <c r="AS879" s="599">
        <v>0</v>
      </c>
      <c r="AT879" s="599">
        <v>0</v>
      </c>
      <c r="AU879" s="599">
        <v>7</v>
      </c>
      <c r="AV879" s="599">
        <v>16</v>
      </c>
      <c r="AW879" s="599">
        <v>20</v>
      </c>
      <c r="AX879" s="599">
        <v>28</v>
      </c>
      <c r="AY879" s="599">
        <v>27</v>
      </c>
      <c r="AZ879" s="599">
        <v>17</v>
      </c>
      <c r="BA879" s="599">
        <v>14</v>
      </c>
      <c r="BB879" s="599">
        <v>7</v>
      </c>
      <c r="BC879" s="592"/>
      <c r="BD879" s="827"/>
      <c r="BE879" s="597" t="s">
        <v>40</v>
      </c>
      <c r="BF879" s="599">
        <v>0</v>
      </c>
      <c r="BG879" s="599">
        <v>4</v>
      </c>
      <c r="BH879" s="599">
        <v>11</v>
      </c>
      <c r="BI879" s="599">
        <v>77</v>
      </c>
      <c r="BJ879" s="599">
        <v>130</v>
      </c>
      <c r="BK879" s="599">
        <v>194</v>
      </c>
      <c r="BL879" s="599">
        <v>262</v>
      </c>
      <c r="BM879" s="599">
        <v>256</v>
      </c>
      <c r="BN879" s="599">
        <v>189</v>
      </c>
      <c r="BO879" s="599">
        <v>135</v>
      </c>
      <c r="BP879"/>
      <c r="BQ879" s="827"/>
      <c r="BR879" s="597" t="s">
        <v>40</v>
      </c>
      <c r="BS879" s="599">
        <v>0</v>
      </c>
      <c r="BT879" s="599">
        <v>0</v>
      </c>
      <c r="BU879" s="599">
        <v>0</v>
      </c>
      <c r="BV879" s="599">
        <v>4</v>
      </c>
      <c r="BW879" s="599">
        <v>3</v>
      </c>
      <c r="BX879" s="599">
        <v>7</v>
      </c>
      <c r="BY879" s="599">
        <v>7</v>
      </c>
      <c r="BZ879" s="599">
        <v>5</v>
      </c>
      <c r="CA879" s="599">
        <v>3</v>
      </c>
      <c r="CB879" s="599">
        <v>5</v>
      </c>
      <c r="CC879" s="592"/>
      <c r="CD879" s="827"/>
      <c r="CE879" s="597" t="s">
        <v>40</v>
      </c>
      <c r="CF879" s="599">
        <v>0</v>
      </c>
      <c r="CG879" s="599">
        <v>4</v>
      </c>
      <c r="CH879" s="599">
        <v>18</v>
      </c>
      <c r="CI879" s="599">
        <v>89</v>
      </c>
      <c r="CJ879" s="599">
        <v>147</v>
      </c>
      <c r="CK879" s="599">
        <v>215</v>
      </c>
      <c r="CL879" s="599">
        <v>282</v>
      </c>
      <c r="CM879" s="599">
        <v>268</v>
      </c>
      <c r="CN879" s="599">
        <v>200</v>
      </c>
      <c r="CO879" s="599">
        <v>137</v>
      </c>
      <c r="CP879"/>
      <c r="CQ879" s="827"/>
      <c r="CR879" s="597" t="s">
        <v>40</v>
      </c>
      <c r="CS879" s="599">
        <v>0</v>
      </c>
      <c r="CT879" s="599">
        <v>0</v>
      </c>
      <c r="CU879" s="599">
        <v>2</v>
      </c>
      <c r="CV879" s="599">
        <v>10</v>
      </c>
      <c r="CW879" s="599">
        <v>6</v>
      </c>
      <c r="CX879" s="599">
        <v>12</v>
      </c>
      <c r="CY879" s="599">
        <v>19</v>
      </c>
      <c r="CZ879" s="599">
        <v>13</v>
      </c>
      <c r="DA879" s="599">
        <v>9</v>
      </c>
      <c r="DB879" s="599">
        <v>4</v>
      </c>
      <c r="DC879" s="592"/>
      <c r="DD879" s="827"/>
      <c r="DE879" s="597" t="s">
        <v>40</v>
      </c>
      <c r="DF879" s="599">
        <v>0</v>
      </c>
      <c r="DG879" s="599">
        <v>4</v>
      </c>
      <c r="DH879" s="599">
        <v>16</v>
      </c>
      <c r="DI879" s="599">
        <v>83</v>
      </c>
      <c r="DJ879" s="599">
        <v>144</v>
      </c>
      <c r="DK879" s="599">
        <v>210</v>
      </c>
      <c r="DL879" s="599">
        <v>270</v>
      </c>
      <c r="DM879" s="599">
        <v>260</v>
      </c>
      <c r="DN879" s="599">
        <v>194</v>
      </c>
      <c r="DO879" s="599">
        <v>138</v>
      </c>
    </row>
    <row r="880" spans="1:119" ht="13.5" customHeight="1" x14ac:dyDescent="0.2">
      <c r="A880"/>
      <c r="B880" s="838"/>
      <c r="C880" s="592"/>
      <c r="D880" s="828"/>
      <c r="E880" s="597" t="s">
        <v>41</v>
      </c>
      <c r="F880" s="599">
        <v>1</v>
      </c>
      <c r="G880" s="599">
        <v>0</v>
      </c>
      <c r="H880" s="599">
        <v>3</v>
      </c>
      <c r="I880" s="599">
        <v>13</v>
      </c>
      <c r="J880" s="599">
        <v>16</v>
      </c>
      <c r="K880" s="599">
        <v>36</v>
      </c>
      <c r="L880" s="599">
        <v>49</v>
      </c>
      <c r="M880" s="599">
        <v>57</v>
      </c>
      <c r="N880" s="599">
        <v>47</v>
      </c>
      <c r="O880" s="599">
        <v>57</v>
      </c>
      <c r="P880" s="592"/>
      <c r="Q880" s="828"/>
      <c r="R880" s="597" t="s">
        <v>41</v>
      </c>
      <c r="S880" s="599">
        <v>1</v>
      </c>
      <c r="T880" s="599">
        <v>0</v>
      </c>
      <c r="U880" s="599">
        <v>3</v>
      </c>
      <c r="V880" s="599">
        <v>11</v>
      </c>
      <c r="W880" s="599">
        <v>15</v>
      </c>
      <c r="X880" s="599">
        <v>33</v>
      </c>
      <c r="Y880" s="599">
        <v>45</v>
      </c>
      <c r="Z880" s="599">
        <v>52</v>
      </c>
      <c r="AA880" s="599">
        <v>46</v>
      </c>
      <c r="AB880" s="599">
        <v>53</v>
      </c>
      <c r="AC880" s="592"/>
      <c r="AD880" s="828"/>
      <c r="AE880" s="597" t="s">
        <v>41</v>
      </c>
      <c r="AF880" s="599">
        <v>0</v>
      </c>
      <c r="AG880" s="599">
        <v>0</v>
      </c>
      <c r="AH880" s="599">
        <v>0</v>
      </c>
      <c r="AI880" s="599">
        <v>2</v>
      </c>
      <c r="AJ880" s="599">
        <v>1</v>
      </c>
      <c r="AK880" s="599">
        <v>3</v>
      </c>
      <c r="AL880" s="599">
        <v>4</v>
      </c>
      <c r="AM880" s="599">
        <v>5</v>
      </c>
      <c r="AN880" s="599">
        <v>1</v>
      </c>
      <c r="AO880" s="599">
        <v>4</v>
      </c>
      <c r="AP880" s="591"/>
      <c r="AQ880" s="828"/>
      <c r="AR880" s="597" t="s">
        <v>41</v>
      </c>
      <c r="AS880" s="599">
        <v>0</v>
      </c>
      <c r="AT880" s="599">
        <v>0</v>
      </c>
      <c r="AU880" s="599">
        <v>0</v>
      </c>
      <c r="AV880" s="599">
        <v>2</v>
      </c>
      <c r="AW880" s="599">
        <v>4</v>
      </c>
      <c r="AX880" s="599">
        <v>3</v>
      </c>
      <c r="AY880" s="599">
        <v>6</v>
      </c>
      <c r="AZ880" s="599">
        <v>3</v>
      </c>
      <c r="BA880" s="599">
        <v>2</v>
      </c>
      <c r="BB880" s="599">
        <v>2</v>
      </c>
      <c r="BC880" s="592"/>
      <c r="BD880" s="828"/>
      <c r="BE880" s="597" t="s">
        <v>41</v>
      </c>
      <c r="BF880" s="599">
        <v>1</v>
      </c>
      <c r="BG880" s="599">
        <v>0</v>
      </c>
      <c r="BH880" s="599">
        <v>3</v>
      </c>
      <c r="BI880" s="599">
        <v>11</v>
      </c>
      <c r="BJ880" s="599">
        <v>12</v>
      </c>
      <c r="BK880" s="599">
        <v>33</v>
      </c>
      <c r="BL880" s="599">
        <v>43</v>
      </c>
      <c r="BM880" s="599">
        <v>54</v>
      </c>
      <c r="BN880" s="599">
        <v>45</v>
      </c>
      <c r="BO880" s="599">
        <v>55</v>
      </c>
      <c r="BP880"/>
      <c r="BQ880" s="828"/>
      <c r="BR880" s="597" t="s">
        <v>41</v>
      </c>
      <c r="BS880" s="599">
        <v>0</v>
      </c>
      <c r="BT880" s="599">
        <v>0</v>
      </c>
      <c r="BU880" s="599">
        <v>0</v>
      </c>
      <c r="BV880" s="599">
        <v>1</v>
      </c>
      <c r="BW880" s="599">
        <v>0</v>
      </c>
      <c r="BX880" s="599">
        <v>0</v>
      </c>
      <c r="BY880" s="599">
        <v>0</v>
      </c>
      <c r="BZ880" s="599">
        <v>0</v>
      </c>
      <c r="CA880" s="599">
        <v>1</v>
      </c>
      <c r="CB880" s="599">
        <v>1</v>
      </c>
      <c r="CC880" s="592"/>
      <c r="CD880" s="828"/>
      <c r="CE880" s="597" t="s">
        <v>41</v>
      </c>
      <c r="CF880" s="599">
        <v>1</v>
      </c>
      <c r="CG880" s="599">
        <v>0</v>
      </c>
      <c r="CH880" s="599">
        <v>3</v>
      </c>
      <c r="CI880" s="599">
        <v>12</v>
      </c>
      <c r="CJ880" s="599">
        <v>16</v>
      </c>
      <c r="CK880" s="599">
        <v>36</v>
      </c>
      <c r="CL880" s="599">
        <v>49</v>
      </c>
      <c r="CM880" s="599">
        <v>57</v>
      </c>
      <c r="CN880" s="599">
        <v>46</v>
      </c>
      <c r="CO880" s="599">
        <v>56</v>
      </c>
      <c r="CP880"/>
      <c r="CQ880" s="828"/>
      <c r="CR880" s="597" t="s">
        <v>41</v>
      </c>
      <c r="CS880" s="599">
        <v>1</v>
      </c>
      <c r="CT880" s="599">
        <v>0</v>
      </c>
      <c r="CU880" s="599">
        <v>0</v>
      </c>
      <c r="CV880" s="599">
        <v>1</v>
      </c>
      <c r="CW880" s="599">
        <v>1</v>
      </c>
      <c r="CX880" s="599">
        <v>1</v>
      </c>
      <c r="CY880" s="599">
        <v>3</v>
      </c>
      <c r="CZ880" s="599">
        <v>1</v>
      </c>
      <c r="DA880" s="599">
        <v>2</v>
      </c>
      <c r="DB880" s="599">
        <v>0</v>
      </c>
      <c r="DC880" s="592"/>
      <c r="DD880" s="828"/>
      <c r="DE880" s="597" t="s">
        <v>41</v>
      </c>
      <c r="DF880" s="599">
        <v>0</v>
      </c>
      <c r="DG880" s="599">
        <v>0</v>
      </c>
      <c r="DH880" s="599">
        <v>3</v>
      </c>
      <c r="DI880" s="599">
        <v>12</v>
      </c>
      <c r="DJ880" s="599">
        <v>15</v>
      </c>
      <c r="DK880" s="599">
        <v>35</v>
      </c>
      <c r="DL880" s="599">
        <v>46</v>
      </c>
      <c r="DM880" s="599">
        <v>56</v>
      </c>
      <c r="DN880" s="599">
        <v>45</v>
      </c>
      <c r="DO880" s="599">
        <v>57</v>
      </c>
    </row>
    <row r="881" spans="1:119" ht="13.5" customHeight="1" x14ac:dyDescent="0.2">
      <c r="A881"/>
      <c r="B881" s="324"/>
      <c r="C881" s="592"/>
      <c r="D881" s="592"/>
      <c r="E881" s="592"/>
      <c r="F881" s="592"/>
      <c r="G881" s="592"/>
      <c r="H881" s="592"/>
      <c r="I881" s="592"/>
      <c r="J881" s="592"/>
      <c r="K881" s="592"/>
      <c r="L881" s="592"/>
      <c r="M881" s="592"/>
      <c r="N881" s="592"/>
      <c r="O881" s="592"/>
      <c r="P881" s="592"/>
      <c r="Q881" s="592"/>
      <c r="R881" s="592"/>
      <c r="S881" s="592"/>
      <c r="T881" s="592"/>
      <c r="U881" s="592"/>
      <c r="V881" s="592"/>
      <c r="W881" s="592"/>
      <c r="X881" s="592"/>
      <c r="Y881" s="592"/>
      <c r="Z881" s="592"/>
      <c r="AA881" s="592"/>
      <c r="AB881" s="592"/>
      <c r="AC881" s="592"/>
      <c r="AD881" s="592"/>
      <c r="AE881" s="592"/>
      <c r="AF881" s="592"/>
      <c r="AG881" s="592"/>
      <c r="AH881" s="592"/>
      <c r="AI881" s="592"/>
      <c r="AJ881" s="592"/>
      <c r="AK881" s="592"/>
      <c r="AL881" s="592"/>
      <c r="AM881" s="592"/>
      <c r="AN881" s="592"/>
      <c r="AO881" s="592"/>
      <c r="AP881" s="591"/>
      <c r="AQ881" s="592"/>
      <c r="AR881" s="592"/>
      <c r="AS881" s="592"/>
      <c r="AT881" s="592"/>
      <c r="AU881" s="592"/>
      <c r="AV881" s="592"/>
      <c r="AW881" s="592"/>
      <c r="AX881" s="592"/>
      <c r="AY881" s="592"/>
      <c r="AZ881" s="592"/>
      <c r="BA881" s="592"/>
      <c r="BB881" s="592"/>
      <c r="BC881" s="592"/>
      <c r="BD881" s="592"/>
      <c r="BE881" s="592"/>
      <c r="BF881" s="592"/>
      <c r="BG881" s="592"/>
      <c r="BH881" s="592"/>
      <c r="BI881" s="592"/>
      <c r="BJ881" s="592"/>
      <c r="BK881" s="592"/>
      <c r="BL881" s="592"/>
      <c r="BM881" s="592"/>
      <c r="BN881" s="592"/>
      <c r="BO881" s="592"/>
      <c r="BP881"/>
      <c r="BQ881" s="592"/>
      <c r="BR881" s="592"/>
      <c r="BS881" s="592"/>
      <c r="BT881" s="592"/>
      <c r="BU881" s="592"/>
      <c r="BV881" s="592"/>
      <c r="BW881" s="592"/>
      <c r="BX881" s="592"/>
      <c r="BY881" s="592"/>
      <c r="BZ881" s="592"/>
      <c r="CA881" s="592"/>
      <c r="CB881" s="592"/>
      <c r="CC881" s="592"/>
      <c r="CD881" s="592"/>
      <c r="CE881" s="592"/>
      <c r="CF881" s="592"/>
      <c r="CG881" s="592"/>
      <c r="CH881" s="592"/>
      <c r="CI881" s="592"/>
      <c r="CJ881" s="592"/>
      <c r="CK881" s="592"/>
      <c r="CL881" s="592"/>
      <c r="CM881" s="592"/>
      <c r="CN881" s="592"/>
      <c r="CO881" s="592"/>
      <c r="CP881"/>
      <c r="CQ881" s="592"/>
      <c r="CR881" s="592"/>
      <c r="CS881" s="592"/>
      <c r="CT881" s="592"/>
      <c r="CU881" s="592"/>
      <c r="CV881" s="592"/>
      <c r="CW881" s="592"/>
      <c r="CX881" s="592"/>
      <c r="CY881" s="592"/>
      <c r="CZ881" s="592"/>
      <c r="DA881" s="592"/>
      <c r="DB881" s="592"/>
      <c r="DC881" s="592"/>
      <c r="DD881" s="592"/>
      <c r="DE881" s="592"/>
      <c r="DF881" s="592"/>
      <c r="DG881" s="592"/>
      <c r="DH881" s="592"/>
      <c r="DI881" s="592"/>
      <c r="DJ881" s="592"/>
      <c r="DK881" s="592"/>
      <c r="DL881" s="592"/>
      <c r="DM881" s="592"/>
      <c r="DN881" s="592"/>
      <c r="DO881" s="592"/>
    </row>
    <row r="882" spans="1:119" ht="13.5" customHeight="1" x14ac:dyDescent="0.3">
      <c r="A882"/>
      <c r="B882" s="324"/>
      <c r="C882" s="592"/>
      <c r="D882" s="829" t="s">
        <v>246</v>
      </c>
      <c r="E882" s="829"/>
      <c r="F882" s="595"/>
      <c r="G882" s="595"/>
      <c r="H882" s="595"/>
      <c r="I882" s="595"/>
      <c r="J882" s="595"/>
      <c r="K882" s="595"/>
      <c r="L882" s="595"/>
      <c r="M882" s="595"/>
      <c r="N882" s="595"/>
      <c r="O882" s="595"/>
      <c r="P882" s="592"/>
      <c r="Q882" s="829" t="s">
        <v>246</v>
      </c>
      <c r="R882" s="829"/>
      <c r="S882" s="595"/>
      <c r="T882" s="595"/>
      <c r="U882" s="595"/>
      <c r="V882" s="595"/>
      <c r="W882" s="595"/>
      <c r="X882" s="595"/>
      <c r="Y882" s="595"/>
      <c r="Z882" s="595"/>
      <c r="AA882" s="595"/>
      <c r="AB882" s="595"/>
      <c r="AC882" s="592"/>
      <c r="AD882" s="829" t="s">
        <v>246</v>
      </c>
      <c r="AE882" s="829"/>
      <c r="AF882" s="595"/>
      <c r="AG882" s="595"/>
      <c r="AH882" s="595"/>
      <c r="AI882" s="595"/>
      <c r="AJ882" s="595"/>
      <c r="AK882" s="595"/>
      <c r="AL882" s="595"/>
      <c r="AM882" s="595"/>
      <c r="AN882" s="595"/>
      <c r="AO882" s="595"/>
      <c r="AP882" s="591"/>
      <c r="AQ882" s="829" t="s">
        <v>246</v>
      </c>
      <c r="AR882" s="829"/>
      <c r="AS882" s="595"/>
      <c r="AT882" s="595"/>
      <c r="AU882" s="595"/>
      <c r="AV882" s="595"/>
      <c r="AW882" s="595"/>
      <c r="AX882" s="595"/>
      <c r="AY882" s="595"/>
      <c r="AZ882" s="595"/>
      <c r="BA882" s="595"/>
      <c r="BB882" s="595"/>
      <c r="BC882" s="592"/>
      <c r="BD882" s="829" t="s">
        <v>246</v>
      </c>
      <c r="BE882" s="829"/>
      <c r="BF882" s="595"/>
      <c r="BG882" s="595"/>
      <c r="BH882" s="595"/>
      <c r="BI882" s="595"/>
      <c r="BJ882" s="595"/>
      <c r="BK882" s="595"/>
      <c r="BL882" s="595"/>
      <c r="BM882" s="595"/>
      <c r="BN882" s="595"/>
      <c r="BO882" s="595"/>
      <c r="BP882"/>
      <c r="BQ882" s="829" t="s">
        <v>246</v>
      </c>
      <c r="BR882" s="829"/>
      <c r="BS882" s="595"/>
      <c r="BT882" s="595"/>
      <c r="BU882" s="595"/>
      <c r="BV882" s="595"/>
      <c r="BW882" s="595"/>
      <c r="BX882" s="595"/>
      <c r="BY882" s="595"/>
      <c r="BZ882" s="595"/>
      <c r="CA882" s="595"/>
      <c r="CB882" s="595"/>
      <c r="CC882" s="592"/>
      <c r="CD882" s="829" t="s">
        <v>246</v>
      </c>
      <c r="CE882" s="829"/>
      <c r="CF882" s="595"/>
      <c r="CG882" s="595"/>
      <c r="CH882" s="595"/>
      <c r="CI882" s="595"/>
      <c r="CJ882" s="595"/>
      <c r="CK882" s="595"/>
      <c r="CL882" s="595"/>
      <c r="CM882" s="595"/>
      <c r="CN882" s="595"/>
      <c r="CO882" s="595"/>
      <c r="CP882"/>
      <c r="CQ882" s="829" t="s">
        <v>246</v>
      </c>
      <c r="CR882" s="829"/>
      <c r="CS882" s="595"/>
      <c r="CT882" s="595"/>
      <c r="CU882" s="595"/>
      <c r="CV882" s="595"/>
      <c r="CW882" s="595"/>
      <c r="CX882" s="595"/>
      <c r="CY882" s="595"/>
      <c r="CZ882" s="595"/>
      <c r="DA882" s="595"/>
      <c r="DB882" s="595"/>
      <c r="DC882" s="592"/>
      <c r="DD882" s="829" t="s">
        <v>246</v>
      </c>
      <c r="DE882" s="829"/>
      <c r="DF882" s="595"/>
      <c r="DG882" s="595"/>
      <c r="DH882" s="595"/>
      <c r="DI882" s="595"/>
      <c r="DJ882" s="595"/>
      <c r="DK882" s="595"/>
      <c r="DL882" s="595"/>
      <c r="DM882" s="595"/>
      <c r="DN882" s="595"/>
      <c r="DO882" s="595"/>
    </row>
    <row r="883" spans="1:119" ht="13.5" customHeight="1" x14ac:dyDescent="0.2">
      <c r="A883"/>
      <c r="B883" s="324"/>
      <c r="C883" s="592"/>
      <c r="D883" s="829"/>
      <c r="E883" s="829"/>
      <c r="F883" s="831" t="s">
        <v>171</v>
      </c>
      <c r="G883" s="831"/>
      <c r="H883" s="831"/>
      <c r="I883" s="831"/>
      <c r="J883" s="831"/>
      <c r="K883" s="831"/>
      <c r="L883" s="831"/>
      <c r="M883" s="831"/>
      <c r="N883" s="831"/>
      <c r="O883" s="831"/>
      <c r="P883" s="592"/>
      <c r="Q883" s="829"/>
      <c r="R883" s="829"/>
      <c r="S883" s="831" t="s">
        <v>171</v>
      </c>
      <c r="T883" s="831"/>
      <c r="U883" s="831"/>
      <c r="V883" s="831"/>
      <c r="W883" s="831"/>
      <c r="X883" s="831"/>
      <c r="Y883" s="831"/>
      <c r="Z883" s="831"/>
      <c r="AA883" s="831"/>
      <c r="AB883" s="831"/>
      <c r="AC883" s="592"/>
      <c r="AD883" s="829"/>
      <c r="AE883" s="829"/>
      <c r="AF883" s="839" t="s">
        <v>171</v>
      </c>
      <c r="AG883" s="840"/>
      <c r="AH883" s="840"/>
      <c r="AI883" s="840"/>
      <c r="AJ883" s="840"/>
      <c r="AK883" s="840"/>
      <c r="AL883" s="840"/>
      <c r="AM883" s="840"/>
      <c r="AN883" s="840"/>
      <c r="AO883" s="841"/>
      <c r="AP883" s="591"/>
      <c r="AQ883" s="829"/>
      <c r="AR883" s="829"/>
      <c r="AS883" s="831" t="s">
        <v>171</v>
      </c>
      <c r="AT883" s="831"/>
      <c r="AU883" s="831"/>
      <c r="AV883" s="831"/>
      <c r="AW883" s="831"/>
      <c r="AX883" s="831"/>
      <c r="AY883" s="831"/>
      <c r="AZ883" s="831"/>
      <c r="BA883" s="831"/>
      <c r="BB883" s="831"/>
      <c r="BC883" s="592"/>
      <c r="BD883" s="829"/>
      <c r="BE883" s="829"/>
      <c r="BF883" s="831" t="s">
        <v>171</v>
      </c>
      <c r="BG883" s="831"/>
      <c r="BH883" s="831"/>
      <c r="BI883" s="831"/>
      <c r="BJ883" s="831"/>
      <c r="BK883" s="831"/>
      <c r="BL883" s="831"/>
      <c r="BM883" s="831"/>
      <c r="BN883" s="831"/>
      <c r="BO883" s="831"/>
      <c r="BP883"/>
      <c r="BQ883" s="829"/>
      <c r="BR883" s="829"/>
      <c r="BS883" s="831" t="s">
        <v>171</v>
      </c>
      <c r="BT883" s="831"/>
      <c r="BU883" s="831"/>
      <c r="BV883" s="831"/>
      <c r="BW883" s="831"/>
      <c r="BX883" s="831"/>
      <c r="BY883" s="831"/>
      <c r="BZ883" s="831"/>
      <c r="CA883" s="831"/>
      <c r="CB883" s="831"/>
      <c r="CC883" s="592"/>
      <c r="CD883" s="829"/>
      <c r="CE883" s="829"/>
      <c r="CF883" s="831" t="s">
        <v>171</v>
      </c>
      <c r="CG883" s="831"/>
      <c r="CH883" s="831"/>
      <c r="CI883" s="831"/>
      <c r="CJ883" s="831"/>
      <c r="CK883" s="831"/>
      <c r="CL883" s="831"/>
      <c r="CM883" s="831"/>
      <c r="CN883" s="831"/>
      <c r="CO883" s="831"/>
      <c r="CP883"/>
      <c r="CQ883" s="829"/>
      <c r="CR883" s="829"/>
      <c r="CS883" s="831" t="s">
        <v>171</v>
      </c>
      <c r="CT883" s="831"/>
      <c r="CU883" s="831"/>
      <c r="CV883" s="831"/>
      <c r="CW883" s="831"/>
      <c r="CX883" s="831"/>
      <c r="CY883" s="831"/>
      <c r="CZ883" s="831"/>
      <c r="DA883" s="831"/>
      <c r="DB883" s="831"/>
      <c r="DC883" s="592"/>
      <c r="DD883" s="829"/>
      <c r="DE883" s="829"/>
      <c r="DF883" s="831" t="s">
        <v>171</v>
      </c>
      <c r="DG883" s="831"/>
      <c r="DH883" s="831"/>
      <c r="DI883" s="831"/>
      <c r="DJ883" s="831"/>
      <c r="DK883" s="831"/>
      <c r="DL883" s="831"/>
      <c r="DM883" s="831"/>
      <c r="DN883" s="831"/>
      <c r="DO883" s="831"/>
    </row>
    <row r="884" spans="1:119" ht="13.5" customHeight="1" x14ac:dyDescent="0.2">
      <c r="A884"/>
      <c r="B884" s="324"/>
      <c r="C884" s="592"/>
      <c r="D884" s="830"/>
      <c r="E884" s="830"/>
      <c r="F884" s="596" t="s">
        <v>16</v>
      </c>
      <c r="G884" s="596">
        <v>1</v>
      </c>
      <c r="H884" s="596">
        <v>2</v>
      </c>
      <c r="I884" s="596">
        <v>3</v>
      </c>
      <c r="J884" s="596">
        <v>4</v>
      </c>
      <c r="K884" s="596">
        <v>5</v>
      </c>
      <c r="L884" s="596">
        <v>6</v>
      </c>
      <c r="M884" s="596">
        <v>7</v>
      </c>
      <c r="N884" s="596">
        <v>8</v>
      </c>
      <c r="O884" s="596">
        <v>9</v>
      </c>
      <c r="P884" s="592"/>
      <c r="Q884" s="830"/>
      <c r="R884" s="830"/>
      <c r="S884" s="596" t="s">
        <v>16</v>
      </c>
      <c r="T884" s="596">
        <v>1</v>
      </c>
      <c r="U884" s="596">
        <v>2</v>
      </c>
      <c r="V884" s="596">
        <v>3</v>
      </c>
      <c r="W884" s="596">
        <v>4</v>
      </c>
      <c r="X884" s="596">
        <v>5</v>
      </c>
      <c r="Y884" s="596">
        <v>6</v>
      </c>
      <c r="Z884" s="596">
        <v>7</v>
      </c>
      <c r="AA884" s="596">
        <v>8</v>
      </c>
      <c r="AB884" s="596">
        <v>9</v>
      </c>
      <c r="AC884" s="592"/>
      <c r="AD884" s="830"/>
      <c r="AE884" s="830"/>
      <c r="AF884" s="596" t="s">
        <v>16</v>
      </c>
      <c r="AG884" s="596">
        <v>1</v>
      </c>
      <c r="AH884" s="596">
        <v>2</v>
      </c>
      <c r="AI884" s="596">
        <v>3</v>
      </c>
      <c r="AJ884" s="596">
        <v>4</v>
      </c>
      <c r="AK884" s="596">
        <v>5</v>
      </c>
      <c r="AL884" s="596">
        <v>6</v>
      </c>
      <c r="AM884" s="596">
        <v>7</v>
      </c>
      <c r="AN884" s="596">
        <v>8</v>
      </c>
      <c r="AO884" s="596">
        <v>9</v>
      </c>
      <c r="AP884" s="591"/>
      <c r="AQ884" s="830"/>
      <c r="AR884" s="830"/>
      <c r="AS884" s="596" t="s">
        <v>16</v>
      </c>
      <c r="AT884" s="596">
        <v>1</v>
      </c>
      <c r="AU884" s="596">
        <v>2</v>
      </c>
      <c r="AV884" s="596">
        <v>3</v>
      </c>
      <c r="AW884" s="596">
        <v>4</v>
      </c>
      <c r="AX884" s="596">
        <v>5</v>
      </c>
      <c r="AY884" s="596">
        <v>6</v>
      </c>
      <c r="AZ884" s="596">
        <v>7</v>
      </c>
      <c r="BA884" s="596">
        <v>8</v>
      </c>
      <c r="BB884" s="596">
        <v>9</v>
      </c>
      <c r="BC884" s="592"/>
      <c r="BD884" s="830"/>
      <c r="BE884" s="830"/>
      <c r="BF884" s="596" t="s">
        <v>16</v>
      </c>
      <c r="BG884" s="596">
        <v>1</v>
      </c>
      <c r="BH884" s="596">
        <v>2</v>
      </c>
      <c r="BI884" s="596">
        <v>3</v>
      </c>
      <c r="BJ884" s="596">
        <v>4</v>
      </c>
      <c r="BK884" s="596">
        <v>5</v>
      </c>
      <c r="BL884" s="596">
        <v>6</v>
      </c>
      <c r="BM884" s="596">
        <v>7</v>
      </c>
      <c r="BN884" s="596">
        <v>8</v>
      </c>
      <c r="BO884" s="596">
        <v>9</v>
      </c>
      <c r="BP884"/>
      <c r="BQ884" s="830"/>
      <c r="BR884" s="830"/>
      <c r="BS884" s="596" t="s">
        <v>16</v>
      </c>
      <c r="BT884" s="596">
        <v>1</v>
      </c>
      <c r="BU884" s="596">
        <v>2</v>
      </c>
      <c r="BV884" s="596">
        <v>3</v>
      </c>
      <c r="BW884" s="596">
        <v>4</v>
      </c>
      <c r="BX884" s="596">
        <v>5</v>
      </c>
      <c r="BY884" s="596">
        <v>6</v>
      </c>
      <c r="BZ884" s="596">
        <v>7</v>
      </c>
      <c r="CA884" s="596">
        <v>8</v>
      </c>
      <c r="CB884" s="596">
        <v>9</v>
      </c>
      <c r="CC884" s="592"/>
      <c r="CD884" s="830"/>
      <c r="CE884" s="830"/>
      <c r="CF884" s="596" t="s">
        <v>16</v>
      </c>
      <c r="CG884" s="596">
        <v>1</v>
      </c>
      <c r="CH884" s="596">
        <v>2</v>
      </c>
      <c r="CI884" s="596">
        <v>3</v>
      </c>
      <c r="CJ884" s="596">
        <v>4</v>
      </c>
      <c r="CK884" s="596">
        <v>5</v>
      </c>
      <c r="CL884" s="596">
        <v>6</v>
      </c>
      <c r="CM884" s="596">
        <v>7</v>
      </c>
      <c r="CN884" s="596">
        <v>8</v>
      </c>
      <c r="CO884" s="596">
        <v>9</v>
      </c>
      <c r="CP884"/>
      <c r="CQ884" s="830"/>
      <c r="CR884" s="830"/>
      <c r="CS884" s="596" t="s">
        <v>16</v>
      </c>
      <c r="CT884" s="596">
        <v>1</v>
      </c>
      <c r="CU884" s="596">
        <v>2</v>
      </c>
      <c r="CV884" s="596">
        <v>3</v>
      </c>
      <c r="CW884" s="596">
        <v>4</v>
      </c>
      <c r="CX884" s="596">
        <v>5</v>
      </c>
      <c r="CY884" s="596">
        <v>6</v>
      </c>
      <c r="CZ884" s="596">
        <v>7</v>
      </c>
      <c r="DA884" s="596">
        <v>8</v>
      </c>
      <c r="DB884" s="596">
        <v>9</v>
      </c>
      <c r="DC884" s="592"/>
      <c r="DD884" s="830"/>
      <c r="DE884" s="830"/>
      <c r="DF884" s="596" t="s">
        <v>16</v>
      </c>
      <c r="DG884" s="596">
        <v>1</v>
      </c>
      <c r="DH884" s="596">
        <v>2</v>
      </c>
      <c r="DI884" s="596">
        <v>3</v>
      </c>
      <c r="DJ884" s="596">
        <v>4</v>
      </c>
      <c r="DK884" s="596">
        <v>5</v>
      </c>
      <c r="DL884" s="596">
        <v>6</v>
      </c>
      <c r="DM884" s="596">
        <v>7</v>
      </c>
      <c r="DN884" s="596">
        <v>8</v>
      </c>
      <c r="DO884" s="596">
        <v>9</v>
      </c>
    </row>
    <row r="885" spans="1:119" ht="13.5" customHeight="1" x14ac:dyDescent="0.2">
      <c r="A885"/>
      <c r="B885" s="324"/>
      <c r="C885" s="592"/>
      <c r="D885" s="826" t="s">
        <v>173</v>
      </c>
      <c r="E885" s="601" t="s">
        <v>92</v>
      </c>
      <c r="F885" s="599">
        <v>0</v>
      </c>
      <c r="G885" s="599">
        <v>0</v>
      </c>
      <c r="H885" s="599">
        <v>0</v>
      </c>
      <c r="I885" s="599">
        <v>100</v>
      </c>
      <c r="J885" s="599">
        <v>0</v>
      </c>
      <c r="K885" s="599">
        <v>0</v>
      </c>
      <c r="L885" s="599">
        <v>0</v>
      </c>
      <c r="M885" s="599">
        <v>0</v>
      </c>
      <c r="N885" s="599">
        <v>0</v>
      </c>
      <c r="O885" s="600">
        <v>0</v>
      </c>
      <c r="P885" s="592"/>
      <c r="Q885" s="826" t="s">
        <v>173</v>
      </c>
      <c r="R885" s="597" t="s">
        <v>92</v>
      </c>
      <c r="S885" s="599">
        <v>0</v>
      </c>
      <c r="T885" s="599">
        <v>0</v>
      </c>
      <c r="U885" s="599">
        <v>0</v>
      </c>
      <c r="V885" s="599">
        <v>100</v>
      </c>
      <c r="W885" s="599">
        <v>0</v>
      </c>
      <c r="X885" s="599">
        <v>0</v>
      </c>
      <c r="Y885" s="599">
        <v>0</v>
      </c>
      <c r="Z885" s="599">
        <v>0</v>
      </c>
      <c r="AA885" s="599">
        <v>0</v>
      </c>
      <c r="AB885" s="600">
        <v>0</v>
      </c>
      <c r="AC885" s="592"/>
      <c r="AD885" s="826" t="s">
        <v>173</v>
      </c>
      <c r="AE885" s="597" t="s">
        <v>92</v>
      </c>
      <c r="AF885" s="599" t="s">
        <v>191</v>
      </c>
      <c r="AG885" s="599" t="s">
        <v>191</v>
      </c>
      <c r="AH885" s="599" t="s">
        <v>191</v>
      </c>
      <c r="AI885" s="599" t="s">
        <v>191</v>
      </c>
      <c r="AJ885" s="599" t="s">
        <v>191</v>
      </c>
      <c r="AK885" s="599" t="s">
        <v>191</v>
      </c>
      <c r="AL885" s="599" t="s">
        <v>191</v>
      </c>
      <c r="AM885" s="599" t="s">
        <v>191</v>
      </c>
      <c r="AN885" s="599" t="s">
        <v>191</v>
      </c>
      <c r="AO885" s="600" t="s">
        <v>191</v>
      </c>
      <c r="AP885" s="591"/>
      <c r="AQ885" s="826" t="s">
        <v>173</v>
      </c>
      <c r="AR885" s="597" t="s">
        <v>92</v>
      </c>
      <c r="AS885" s="599">
        <v>0</v>
      </c>
      <c r="AT885" s="599">
        <v>0</v>
      </c>
      <c r="AU885" s="599">
        <v>0</v>
      </c>
      <c r="AV885" s="599">
        <v>100</v>
      </c>
      <c r="AW885" s="599">
        <v>0</v>
      </c>
      <c r="AX885" s="599">
        <v>0</v>
      </c>
      <c r="AY885" s="599">
        <v>0</v>
      </c>
      <c r="AZ885" s="599">
        <v>0</v>
      </c>
      <c r="BA885" s="599">
        <v>0</v>
      </c>
      <c r="BB885" s="600">
        <v>0</v>
      </c>
      <c r="BC885" s="592"/>
      <c r="BD885" s="826" t="s">
        <v>173</v>
      </c>
      <c r="BE885" s="597" t="s">
        <v>92</v>
      </c>
      <c r="BF885" s="599">
        <v>0</v>
      </c>
      <c r="BG885" s="599">
        <v>0</v>
      </c>
      <c r="BH885" s="599">
        <v>0</v>
      </c>
      <c r="BI885" s="599">
        <v>100</v>
      </c>
      <c r="BJ885" s="599">
        <v>0</v>
      </c>
      <c r="BK885" s="599">
        <v>0</v>
      </c>
      <c r="BL885" s="599">
        <v>0</v>
      </c>
      <c r="BM885" s="599">
        <v>0</v>
      </c>
      <c r="BN885" s="599">
        <v>0</v>
      </c>
      <c r="BO885" s="600">
        <v>0</v>
      </c>
      <c r="BP885"/>
      <c r="BQ885" s="826" t="s">
        <v>173</v>
      </c>
      <c r="BR885" s="597" t="s">
        <v>92</v>
      </c>
      <c r="BS885" s="599">
        <v>0</v>
      </c>
      <c r="BT885" s="599">
        <v>0</v>
      </c>
      <c r="BU885" s="599">
        <v>0</v>
      </c>
      <c r="BV885" s="599">
        <v>100</v>
      </c>
      <c r="BW885" s="599">
        <v>0</v>
      </c>
      <c r="BX885" s="599">
        <v>0</v>
      </c>
      <c r="BY885" s="599">
        <v>0</v>
      </c>
      <c r="BZ885" s="599">
        <v>0</v>
      </c>
      <c r="CA885" s="599">
        <v>0</v>
      </c>
      <c r="CB885" s="600">
        <v>0</v>
      </c>
      <c r="CC885" s="592"/>
      <c r="CD885" s="826" t="s">
        <v>173</v>
      </c>
      <c r="CE885" s="597" t="s">
        <v>92</v>
      </c>
      <c r="CF885" s="599">
        <v>0</v>
      </c>
      <c r="CG885" s="599">
        <v>0</v>
      </c>
      <c r="CH885" s="599">
        <v>0</v>
      </c>
      <c r="CI885" s="599">
        <v>100</v>
      </c>
      <c r="CJ885" s="599">
        <v>0</v>
      </c>
      <c r="CK885" s="599">
        <v>0</v>
      </c>
      <c r="CL885" s="599">
        <v>0</v>
      </c>
      <c r="CM885" s="599">
        <v>0</v>
      </c>
      <c r="CN885" s="599">
        <v>0</v>
      </c>
      <c r="CO885" s="600">
        <v>0</v>
      </c>
      <c r="CP885"/>
      <c r="CQ885" s="826" t="s">
        <v>173</v>
      </c>
      <c r="CR885" s="597" t="s">
        <v>92</v>
      </c>
      <c r="CS885" s="599">
        <v>0</v>
      </c>
      <c r="CT885" s="599">
        <v>0</v>
      </c>
      <c r="CU885" s="599">
        <v>0</v>
      </c>
      <c r="CV885" s="599">
        <v>100</v>
      </c>
      <c r="CW885" s="599">
        <v>0</v>
      </c>
      <c r="CX885" s="599">
        <v>0</v>
      </c>
      <c r="CY885" s="599">
        <v>0</v>
      </c>
      <c r="CZ885" s="599">
        <v>0</v>
      </c>
      <c r="DA885" s="599">
        <v>0</v>
      </c>
      <c r="DB885" s="600">
        <v>0</v>
      </c>
      <c r="DC885" s="592"/>
      <c r="DD885" s="826" t="s">
        <v>173</v>
      </c>
      <c r="DE885" s="597" t="s">
        <v>92</v>
      </c>
      <c r="DF885" s="599" t="s">
        <v>191</v>
      </c>
      <c r="DG885" s="599" t="s">
        <v>191</v>
      </c>
      <c r="DH885" s="599" t="s">
        <v>191</v>
      </c>
      <c r="DI885" s="599" t="s">
        <v>191</v>
      </c>
      <c r="DJ885" s="599" t="s">
        <v>191</v>
      </c>
      <c r="DK885" s="599" t="s">
        <v>191</v>
      </c>
      <c r="DL885" s="599" t="s">
        <v>191</v>
      </c>
      <c r="DM885" s="599" t="s">
        <v>191</v>
      </c>
      <c r="DN885" s="599" t="s">
        <v>191</v>
      </c>
      <c r="DO885" s="600" t="s">
        <v>191</v>
      </c>
    </row>
    <row r="886" spans="1:119" ht="13.5" customHeight="1" x14ac:dyDescent="0.2">
      <c r="A886"/>
      <c r="B886" s="324"/>
      <c r="C886" s="592"/>
      <c r="D886" s="827"/>
      <c r="E886" s="601">
        <v>1</v>
      </c>
      <c r="F886" s="599">
        <v>0</v>
      </c>
      <c r="G886" s="599">
        <v>0</v>
      </c>
      <c r="H886" s="599">
        <v>0</v>
      </c>
      <c r="I886" s="599">
        <v>100</v>
      </c>
      <c r="J886" s="599">
        <v>0</v>
      </c>
      <c r="K886" s="599">
        <v>0</v>
      </c>
      <c r="L886" s="599">
        <v>0</v>
      </c>
      <c r="M886" s="599">
        <v>0</v>
      </c>
      <c r="N886" s="599">
        <v>0</v>
      </c>
      <c r="O886" s="599">
        <v>0</v>
      </c>
      <c r="P886" s="592"/>
      <c r="Q886" s="827"/>
      <c r="R886" s="597">
        <v>1</v>
      </c>
      <c r="S886" s="599">
        <v>0</v>
      </c>
      <c r="T886" s="599">
        <v>0</v>
      </c>
      <c r="U886" s="599">
        <v>0</v>
      </c>
      <c r="V886" s="599">
        <v>100</v>
      </c>
      <c r="W886" s="599">
        <v>0</v>
      </c>
      <c r="X886" s="599">
        <v>0</v>
      </c>
      <c r="Y886" s="599">
        <v>0</v>
      </c>
      <c r="Z886" s="599">
        <v>0</v>
      </c>
      <c r="AA886" s="599">
        <v>0</v>
      </c>
      <c r="AB886" s="599">
        <v>0</v>
      </c>
      <c r="AC886" s="592"/>
      <c r="AD886" s="827"/>
      <c r="AE886" s="597">
        <v>1</v>
      </c>
      <c r="AF886" s="599" t="s">
        <v>191</v>
      </c>
      <c r="AG886" s="599" t="s">
        <v>191</v>
      </c>
      <c r="AH886" s="599" t="s">
        <v>191</v>
      </c>
      <c r="AI886" s="599" t="s">
        <v>191</v>
      </c>
      <c r="AJ886" s="599" t="s">
        <v>191</v>
      </c>
      <c r="AK886" s="599" t="s">
        <v>191</v>
      </c>
      <c r="AL886" s="599" t="s">
        <v>191</v>
      </c>
      <c r="AM886" s="599" t="s">
        <v>191</v>
      </c>
      <c r="AN886" s="599" t="s">
        <v>191</v>
      </c>
      <c r="AO886" s="599" t="s">
        <v>191</v>
      </c>
      <c r="AP886" s="591"/>
      <c r="AQ886" s="827"/>
      <c r="AR886" s="597">
        <v>1</v>
      </c>
      <c r="AS886" s="599" t="s">
        <v>191</v>
      </c>
      <c r="AT886" s="599" t="s">
        <v>191</v>
      </c>
      <c r="AU886" s="599" t="s">
        <v>191</v>
      </c>
      <c r="AV886" s="599" t="s">
        <v>191</v>
      </c>
      <c r="AW886" s="599" t="s">
        <v>191</v>
      </c>
      <c r="AX886" s="599" t="s">
        <v>191</v>
      </c>
      <c r="AY886" s="599" t="s">
        <v>191</v>
      </c>
      <c r="AZ886" s="599" t="s">
        <v>191</v>
      </c>
      <c r="BA886" s="599" t="s">
        <v>191</v>
      </c>
      <c r="BB886" s="599" t="s">
        <v>191</v>
      </c>
      <c r="BC886" s="592"/>
      <c r="BD886" s="827"/>
      <c r="BE886" s="597">
        <v>1</v>
      </c>
      <c r="BF886" s="599">
        <v>0</v>
      </c>
      <c r="BG886" s="599">
        <v>0</v>
      </c>
      <c r="BH886" s="599">
        <v>0</v>
      </c>
      <c r="BI886" s="599">
        <v>100</v>
      </c>
      <c r="BJ886" s="599">
        <v>0</v>
      </c>
      <c r="BK886" s="599">
        <v>0</v>
      </c>
      <c r="BL886" s="599">
        <v>0</v>
      </c>
      <c r="BM886" s="599">
        <v>0</v>
      </c>
      <c r="BN886" s="599">
        <v>0</v>
      </c>
      <c r="BO886" s="599">
        <v>0</v>
      </c>
      <c r="BP886"/>
      <c r="BQ886" s="827"/>
      <c r="BR886" s="597">
        <v>1</v>
      </c>
      <c r="BS886" s="599" t="s">
        <v>191</v>
      </c>
      <c r="BT886" s="599" t="s">
        <v>191</v>
      </c>
      <c r="BU886" s="599" t="s">
        <v>191</v>
      </c>
      <c r="BV886" s="599" t="s">
        <v>191</v>
      </c>
      <c r="BW886" s="599" t="s">
        <v>191</v>
      </c>
      <c r="BX886" s="599" t="s">
        <v>191</v>
      </c>
      <c r="BY886" s="599" t="s">
        <v>191</v>
      </c>
      <c r="BZ886" s="599" t="s">
        <v>191</v>
      </c>
      <c r="CA886" s="599" t="s">
        <v>191</v>
      </c>
      <c r="CB886" s="599" t="s">
        <v>191</v>
      </c>
      <c r="CC886" s="592"/>
      <c r="CD886" s="827"/>
      <c r="CE886" s="597">
        <v>1</v>
      </c>
      <c r="CF886" s="599">
        <v>0</v>
      </c>
      <c r="CG886" s="599">
        <v>0</v>
      </c>
      <c r="CH886" s="599">
        <v>0</v>
      </c>
      <c r="CI886" s="599">
        <v>100</v>
      </c>
      <c r="CJ886" s="599">
        <v>0</v>
      </c>
      <c r="CK886" s="599">
        <v>0</v>
      </c>
      <c r="CL886" s="599">
        <v>0</v>
      </c>
      <c r="CM886" s="599">
        <v>0</v>
      </c>
      <c r="CN886" s="599">
        <v>0</v>
      </c>
      <c r="CO886" s="599">
        <v>0</v>
      </c>
      <c r="CP886"/>
      <c r="CQ886" s="827"/>
      <c r="CR886" s="597">
        <v>1</v>
      </c>
      <c r="CS886" s="599">
        <v>0</v>
      </c>
      <c r="CT886" s="599">
        <v>0</v>
      </c>
      <c r="CU886" s="599">
        <v>0</v>
      </c>
      <c r="CV886" s="599">
        <v>100</v>
      </c>
      <c r="CW886" s="599">
        <v>0</v>
      </c>
      <c r="CX886" s="599">
        <v>0</v>
      </c>
      <c r="CY886" s="599">
        <v>0</v>
      </c>
      <c r="CZ886" s="599">
        <v>0</v>
      </c>
      <c r="DA886" s="599">
        <v>0</v>
      </c>
      <c r="DB886" s="599">
        <v>0</v>
      </c>
      <c r="DC886" s="592"/>
      <c r="DD886" s="827"/>
      <c r="DE886" s="597">
        <v>1</v>
      </c>
      <c r="DF886" s="599" t="s">
        <v>191</v>
      </c>
      <c r="DG886" s="599" t="s">
        <v>191</v>
      </c>
      <c r="DH886" s="599" t="s">
        <v>191</v>
      </c>
      <c r="DI886" s="599" t="s">
        <v>191</v>
      </c>
      <c r="DJ886" s="599" t="s">
        <v>191</v>
      </c>
      <c r="DK886" s="599" t="s">
        <v>191</v>
      </c>
      <c r="DL886" s="599" t="s">
        <v>191</v>
      </c>
      <c r="DM886" s="599" t="s">
        <v>191</v>
      </c>
      <c r="DN886" s="599" t="s">
        <v>191</v>
      </c>
      <c r="DO886" s="599" t="s">
        <v>191</v>
      </c>
    </row>
    <row r="887" spans="1:119" ht="13.5" customHeight="1" x14ac:dyDescent="0.2">
      <c r="A887"/>
      <c r="B887" s="324"/>
      <c r="C887" s="592"/>
      <c r="D887" s="827"/>
      <c r="E887" s="601" t="s">
        <v>45</v>
      </c>
      <c r="F887" s="599">
        <v>5.9322033898305087</v>
      </c>
      <c r="G887" s="599">
        <v>24.576271186440678</v>
      </c>
      <c r="H887" s="599">
        <v>33.898305084745758</v>
      </c>
      <c r="I887" s="599">
        <v>31.35593220338983</v>
      </c>
      <c r="J887" s="599">
        <v>2.5423728813559325</v>
      </c>
      <c r="K887" s="599">
        <v>1.6949152542372881</v>
      </c>
      <c r="L887" s="599">
        <v>0</v>
      </c>
      <c r="M887" s="599">
        <v>0</v>
      </c>
      <c r="N887" s="599">
        <v>0</v>
      </c>
      <c r="O887" s="599">
        <v>0</v>
      </c>
      <c r="P887" s="592"/>
      <c r="Q887" s="827"/>
      <c r="R887" s="597" t="s">
        <v>45</v>
      </c>
      <c r="S887" s="599">
        <v>6.6037735849056602</v>
      </c>
      <c r="T887" s="599">
        <v>22.641509433962266</v>
      </c>
      <c r="U887" s="599">
        <v>32.075471698113205</v>
      </c>
      <c r="V887" s="599">
        <v>34.905660377358487</v>
      </c>
      <c r="W887" s="599">
        <v>2.8301886792452833</v>
      </c>
      <c r="X887" s="599">
        <v>0.94339622641509435</v>
      </c>
      <c r="Y887" s="599">
        <v>0</v>
      </c>
      <c r="Z887" s="599">
        <v>0</v>
      </c>
      <c r="AA887" s="599">
        <v>0</v>
      </c>
      <c r="AB887" s="599">
        <v>0</v>
      </c>
      <c r="AC887" s="592"/>
      <c r="AD887" s="827"/>
      <c r="AE887" s="597" t="s">
        <v>45</v>
      </c>
      <c r="AF887" s="599">
        <v>0</v>
      </c>
      <c r="AG887" s="599">
        <v>41.666666666666671</v>
      </c>
      <c r="AH887" s="599">
        <v>50</v>
      </c>
      <c r="AI887" s="599">
        <v>0</v>
      </c>
      <c r="AJ887" s="599">
        <v>0</v>
      </c>
      <c r="AK887" s="599">
        <v>8.3333333333333321</v>
      </c>
      <c r="AL887" s="599">
        <v>0</v>
      </c>
      <c r="AM887" s="599">
        <v>0</v>
      </c>
      <c r="AN887" s="599">
        <v>0</v>
      </c>
      <c r="AO887" s="599">
        <v>0</v>
      </c>
      <c r="AP887" s="591"/>
      <c r="AQ887" s="827"/>
      <c r="AR887" s="597" t="s">
        <v>45</v>
      </c>
      <c r="AS887" s="599">
        <v>7.9365079365079358</v>
      </c>
      <c r="AT887" s="599">
        <v>26.984126984126984</v>
      </c>
      <c r="AU887" s="599">
        <v>34.920634920634917</v>
      </c>
      <c r="AV887" s="599">
        <v>28.571428571428569</v>
      </c>
      <c r="AW887" s="599">
        <v>1.5873015873015872</v>
      </c>
      <c r="AX887" s="599">
        <v>0</v>
      </c>
      <c r="AY887" s="599">
        <v>0</v>
      </c>
      <c r="AZ887" s="599">
        <v>0</v>
      </c>
      <c r="BA887" s="599">
        <v>0</v>
      </c>
      <c r="BB887" s="599">
        <v>0</v>
      </c>
      <c r="BC887" s="592"/>
      <c r="BD887" s="827"/>
      <c r="BE887" s="597" t="s">
        <v>45</v>
      </c>
      <c r="BF887" s="599">
        <v>3.6363636363636362</v>
      </c>
      <c r="BG887" s="599">
        <v>21.818181818181817</v>
      </c>
      <c r="BH887" s="599">
        <v>32.727272727272727</v>
      </c>
      <c r="BI887" s="599">
        <v>34.545454545454547</v>
      </c>
      <c r="BJ887" s="599">
        <v>3.6363636363636362</v>
      </c>
      <c r="BK887" s="599">
        <v>3.6363636363636362</v>
      </c>
      <c r="BL887" s="599">
        <v>0</v>
      </c>
      <c r="BM887" s="599">
        <v>0</v>
      </c>
      <c r="BN887" s="599">
        <v>0</v>
      </c>
      <c r="BO887" s="599">
        <v>0</v>
      </c>
      <c r="BP887"/>
      <c r="BQ887" s="827"/>
      <c r="BR887" s="597" t="s">
        <v>45</v>
      </c>
      <c r="BS887" s="599">
        <v>5.7142857142857144</v>
      </c>
      <c r="BT887" s="599">
        <v>27.142857142857142</v>
      </c>
      <c r="BU887" s="599">
        <v>34.285714285714285</v>
      </c>
      <c r="BV887" s="599">
        <v>30</v>
      </c>
      <c r="BW887" s="599">
        <v>2.8571428571428572</v>
      </c>
      <c r="BX887" s="599">
        <v>0</v>
      </c>
      <c r="BY887" s="599">
        <v>0</v>
      </c>
      <c r="BZ887" s="599">
        <v>0</v>
      </c>
      <c r="CA887" s="599">
        <v>0</v>
      </c>
      <c r="CB887" s="599">
        <v>0</v>
      </c>
      <c r="CC887" s="592"/>
      <c r="CD887" s="827"/>
      <c r="CE887" s="597" t="s">
        <v>45</v>
      </c>
      <c r="CF887" s="599">
        <v>6.25</v>
      </c>
      <c r="CG887" s="599">
        <v>20.833333333333336</v>
      </c>
      <c r="CH887" s="599">
        <v>33.333333333333329</v>
      </c>
      <c r="CI887" s="599">
        <v>33.333333333333329</v>
      </c>
      <c r="CJ887" s="599">
        <v>2.083333333333333</v>
      </c>
      <c r="CK887" s="599">
        <v>4.1666666666666661</v>
      </c>
      <c r="CL887" s="599">
        <v>0</v>
      </c>
      <c r="CM887" s="599">
        <v>0</v>
      </c>
      <c r="CN887" s="599">
        <v>0</v>
      </c>
      <c r="CO887" s="599">
        <v>0</v>
      </c>
      <c r="CP887"/>
      <c r="CQ887" s="827"/>
      <c r="CR887" s="597" t="s">
        <v>45</v>
      </c>
      <c r="CS887" s="599">
        <v>13.636363636363635</v>
      </c>
      <c r="CT887" s="599">
        <v>13.636363636363635</v>
      </c>
      <c r="CU887" s="599">
        <v>22.727272727272727</v>
      </c>
      <c r="CV887" s="599">
        <v>45.454545454545453</v>
      </c>
      <c r="CW887" s="599">
        <v>0</v>
      </c>
      <c r="CX887" s="599">
        <v>4.5454545454545459</v>
      </c>
      <c r="CY887" s="599">
        <v>0</v>
      </c>
      <c r="CZ887" s="599">
        <v>0</v>
      </c>
      <c r="DA887" s="599">
        <v>0</v>
      </c>
      <c r="DB887" s="599">
        <v>0</v>
      </c>
      <c r="DC887" s="592"/>
      <c r="DD887" s="827"/>
      <c r="DE887" s="597" t="s">
        <v>45</v>
      </c>
      <c r="DF887" s="599">
        <v>4.1666666666666661</v>
      </c>
      <c r="DG887" s="599">
        <v>27.083333333333332</v>
      </c>
      <c r="DH887" s="599">
        <v>36.458333333333329</v>
      </c>
      <c r="DI887" s="599">
        <v>28.125</v>
      </c>
      <c r="DJ887" s="599">
        <v>3.125</v>
      </c>
      <c r="DK887" s="599">
        <v>1.0416666666666665</v>
      </c>
      <c r="DL887" s="599">
        <v>0</v>
      </c>
      <c r="DM887" s="599">
        <v>0</v>
      </c>
      <c r="DN887" s="599">
        <v>0</v>
      </c>
      <c r="DO887" s="599">
        <v>0</v>
      </c>
    </row>
    <row r="888" spans="1:119" ht="13.5" customHeight="1" x14ac:dyDescent="0.2">
      <c r="A888"/>
      <c r="B888" s="324"/>
      <c r="C888" s="592"/>
      <c r="D888" s="827"/>
      <c r="E888" s="601" t="s">
        <v>33</v>
      </c>
      <c r="F888" s="599">
        <v>3.125</v>
      </c>
      <c r="G888" s="599">
        <v>11.458333333333332</v>
      </c>
      <c r="H888" s="599">
        <v>32.291666666666671</v>
      </c>
      <c r="I888" s="599">
        <v>33.333333333333329</v>
      </c>
      <c r="J888" s="599">
        <v>10.416666666666668</v>
      </c>
      <c r="K888" s="599">
        <v>5.2083333333333339</v>
      </c>
      <c r="L888" s="599">
        <v>3.125</v>
      </c>
      <c r="M888" s="599">
        <v>1.0416666666666665</v>
      </c>
      <c r="N888" s="599">
        <v>0</v>
      </c>
      <c r="O888" s="599">
        <v>0</v>
      </c>
      <c r="P888" s="592"/>
      <c r="Q888" s="827"/>
      <c r="R888" s="597" t="s">
        <v>33</v>
      </c>
      <c r="S888" s="599">
        <v>3.3707865168539324</v>
      </c>
      <c r="T888" s="599">
        <v>11.235955056179774</v>
      </c>
      <c r="U888" s="599">
        <v>31.460674157303369</v>
      </c>
      <c r="V888" s="599">
        <v>34.831460674157306</v>
      </c>
      <c r="W888" s="599">
        <v>8.9887640449438209</v>
      </c>
      <c r="X888" s="599">
        <v>5.6179775280898872</v>
      </c>
      <c r="Y888" s="599">
        <v>3.3707865168539324</v>
      </c>
      <c r="Z888" s="599">
        <v>1.1235955056179776</v>
      </c>
      <c r="AA888" s="599">
        <v>0</v>
      </c>
      <c r="AB888" s="599">
        <v>0</v>
      </c>
      <c r="AC888" s="592"/>
      <c r="AD888" s="827"/>
      <c r="AE888" s="597" t="s">
        <v>33</v>
      </c>
      <c r="AF888" s="599">
        <v>0</v>
      </c>
      <c r="AG888" s="599">
        <v>14.285714285714285</v>
      </c>
      <c r="AH888" s="599">
        <v>42.857142857142854</v>
      </c>
      <c r="AI888" s="599">
        <v>14.285714285714285</v>
      </c>
      <c r="AJ888" s="599">
        <v>28.571428571428569</v>
      </c>
      <c r="AK888" s="599">
        <v>0</v>
      </c>
      <c r="AL888" s="599">
        <v>0</v>
      </c>
      <c r="AM888" s="599">
        <v>0</v>
      </c>
      <c r="AN888" s="599">
        <v>0</v>
      </c>
      <c r="AO888" s="599">
        <v>0</v>
      </c>
      <c r="AP888" s="591"/>
      <c r="AQ888" s="827"/>
      <c r="AR888" s="597" t="s">
        <v>33</v>
      </c>
      <c r="AS888" s="599">
        <v>5.2631578947368416</v>
      </c>
      <c r="AT888" s="599">
        <v>21.052631578947366</v>
      </c>
      <c r="AU888" s="599">
        <v>39.473684210526315</v>
      </c>
      <c r="AV888" s="599">
        <v>21.052631578947366</v>
      </c>
      <c r="AW888" s="599">
        <v>7.8947368421052628</v>
      </c>
      <c r="AX888" s="599">
        <v>2.6315789473684208</v>
      </c>
      <c r="AY888" s="599">
        <v>0</v>
      </c>
      <c r="AZ888" s="599">
        <v>2.6315789473684208</v>
      </c>
      <c r="BA888" s="599">
        <v>0</v>
      </c>
      <c r="BB888" s="599">
        <v>0</v>
      </c>
      <c r="BC888" s="592"/>
      <c r="BD888" s="827"/>
      <c r="BE888" s="597" t="s">
        <v>33</v>
      </c>
      <c r="BF888" s="599">
        <v>1.7241379310344827</v>
      </c>
      <c r="BG888" s="599">
        <v>5.1724137931034484</v>
      </c>
      <c r="BH888" s="599">
        <v>27.586206896551722</v>
      </c>
      <c r="BI888" s="599">
        <v>41.379310344827587</v>
      </c>
      <c r="BJ888" s="599">
        <v>12.068965517241379</v>
      </c>
      <c r="BK888" s="599">
        <v>6.8965517241379306</v>
      </c>
      <c r="BL888" s="599">
        <v>5.1724137931034484</v>
      </c>
      <c r="BM888" s="599">
        <v>0</v>
      </c>
      <c r="BN888" s="599">
        <v>0</v>
      </c>
      <c r="BO888" s="599">
        <v>0</v>
      </c>
      <c r="BP888"/>
      <c r="BQ888" s="827"/>
      <c r="BR888" s="597" t="s">
        <v>33</v>
      </c>
      <c r="BS888" s="599">
        <v>2.2727272727272729</v>
      </c>
      <c r="BT888" s="599">
        <v>13.636363636363635</v>
      </c>
      <c r="BU888" s="599">
        <v>45.454545454545453</v>
      </c>
      <c r="BV888" s="599">
        <v>18.181818181818183</v>
      </c>
      <c r="BW888" s="599">
        <v>9.0909090909090917</v>
      </c>
      <c r="BX888" s="599">
        <v>6.8181818181818175</v>
      </c>
      <c r="BY888" s="599">
        <v>4.5454545454545459</v>
      </c>
      <c r="BZ888" s="599">
        <v>0</v>
      </c>
      <c r="CA888" s="599">
        <v>0</v>
      </c>
      <c r="CB888" s="599">
        <v>0</v>
      </c>
      <c r="CC888" s="592"/>
      <c r="CD888" s="827"/>
      <c r="CE888" s="597" t="s">
        <v>33</v>
      </c>
      <c r="CF888" s="599">
        <v>3.8461538461538463</v>
      </c>
      <c r="CG888" s="599">
        <v>9.6153846153846168</v>
      </c>
      <c r="CH888" s="599">
        <v>21.153846153846153</v>
      </c>
      <c r="CI888" s="599">
        <v>46.153846153846153</v>
      </c>
      <c r="CJ888" s="599">
        <v>11.538461538461538</v>
      </c>
      <c r="CK888" s="599">
        <v>3.8461538461538463</v>
      </c>
      <c r="CL888" s="599">
        <v>1.9230769230769231</v>
      </c>
      <c r="CM888" s="599">
        <v>1.9230769230769231</v>
      </c>
      <c r="CN888" s="599">
        <v>0</v>
      </c>
      <c r="CO888" s="599">
        <v>0</v>
      </c>
      <c r="CP888"/>
      <c r="CQ888" s="827"/>
      <c r="CR888" s="597" t="s">
        <v>33</v>
      </c>
      <c r="CS888" s="599">
        <v>0</v>
      </c>
      <c r="CT888" s="599">
        <v>18.181818181818183</v>
      </c>
      <c r="CU888" s="599">
        <v>9.0909090909090917</v>
      </c>
      <c r="CV888" s="599">
        <v>45.454545454545453</v>
      </c>
      <c r="CW888" s="599">
        <v>18.181818181818183</v>
      </c>
      <c r="CX888" s="599">
        <v>0</v>
      </c>
      <c r="CY888" s="599">
        <v>0</v>
      </c>
      <c r="CZ888" s="599">
        <v>9.0909090909090917</v>
      </c>
      <c r="DA888" s="599">
        <v>0</v>
      </c>
      <c r="DB888" s="599">
        <v>0</v>
      </c>
      <c r="DC888" s="592"/>
      <c r="DD888" s="827"/>
      <c r="DE888" s="597" t="s">
        <v>33</v>
      </c>
      <c r="DF888" s="599">
        <v>3.5294117647058822</v>
      </c>
      <c r="DG888" s="599">
        <v>10.588235294117647</v>
      </c>
      <c r="DH888" s="599">
        <v>35.294117647058826</v>
      </c>
      <c r="DI888" s="599">
        <v>31.764705882352938</v>
      </c>
      <c r="DJ888" s="599">
        <v>9.4117647058823533</v>
      </c>
      <c r="DK888" s="599">
        <v>5.8823529411764701</v>
      </c>
      <c r="DL888" s="599">
        <v>3.5294117647058822</v>
      </c>
      <c r="DM888" s="599">
        <v>0</v>
      </c>
      <c r="DN888" s="599">
        <v>0</v>
      </c>
      <c r="DO888" s="599">
        <v>0</v>
      </c>
    </row>
    <row r="889" spans="1:119" ht="13.5" customHeight="1" x14ac:dyDescent="0.2">
      <c r="A889"/>
      <c r="B889" s="324"/>
      <c r="C889" s="592"/>
      <c r="D889" s="827"/>
      <c r="E889" s="601" t="s">
        <v>34</v>
      </c>
      <c r="F889" s="599">
        <v>3.5897435897435894</v>
      </c>
      <c r="G889" s="599">
        <v>11.282051282051283</v>
      </c>
      <c r="H889" s="599">
        <v>33.333333333333329</v>
      </c>
      <c r="I889" s="599">
        <v>32.820512820512818</v>
      </c>
      <c r="J889" s="599">
        <v>8.2051282051282044</v>
      </c>
      <c r="K889" s="599">
        <v>2.5641025641025639</v>
      </c>
      <c r="L889" s="599">
        <v>6.1538461538461542</v>
      </c>
      <c r="M889" s="599">
        <v>1.5384615384615385</v>
      </c>
      <c r="N889" s="599">
        <v>0.51282051282051277</v>
      </c>
      <c r="O889" s="599">
        <v>0</v>
      </c>
      <c r="P889" s="592"/>
      <c r="Q889" s="827"/>
      <c r="R889" s="597" t="s">
        <v>34</v>
      </c>
      <c r="S889" s="599">
        <v>3.9772727272727271</v>
      </c>
      <c r="T889" s="599">
        <v>10.795454545454545</v>
      </c>
      <c r="U889" s="599">
        <v>32.954545454545453</v>
      </c>
      <c r="V889" s="599">
        <v>32.386363636363633</v>
      </c>
      <c r="W889" s="599">
        <v>8.5227272727272716</v>
      </c>
      <c r="X889" s="599">
        <v>2.2727272727272729</v>
      </c>
      <c r="Y889" s="599">
        <v>6.8181818181818175</v>
      </c>
      <c r="Z889" s="599">
        <v>1.7045454545454544</v>
      </c>
      <c r="AA889" s="599">
        <v>0.56818181818181823</v>
      </c>
      <c r="AB889" s="599">
        <v>0</v>
      </c>
      <c r="AC889" s="592"/>
      <c r="AD889" s="827"/>
      <c r="AE889" s="597" t="s">
        <v>34</v>
      </c>
      <c r="AF889" s="599">
        <v>0</v>
      </c>
      <c r="AG889" s="599">
        <v>15.789473684210526</v>
      </c>
      <c r="AH889" s="599">
        <v>36.84210526315789</v>
      </c>
      <c r="AI889" s="599">
        <v>36.84210526315789</v>
      </c>
      <c r="AJ889" s="599">
        <v>5.2631578947368416</v>
      </c>
      <c r="AK889" s="599">
        <v>5.2631578947368416</v>
      </c>
      <c r="AL889" s="599">
        <v>0</v>
      </c>
      <c r="AM889" s="599">
        <v>0</v>
      </c>
      <c r="AN889" s="599">
        <v>0</v>
      </c>
      <c r="AO889" s="599">
        <v>0</v>
      </c>
      <c r="AP889" s="591"/>
      <c r="AQ889" s="827"/>
      <c r="AR889" s="597" t="s">
        <v>34</v>
      </c>
      <c r="AS889" s="599">
        <v>7.6923076923076925</v>
      </c>
      <c r="AT889" s="599">
        <v>19.230769230769234</v>
      </c>
      <c r="AU889" s="599">
        <v>35.897435897435898</v>
      </c>
      <c r="AV889" s="599">
        <v>23.076923076923077</v>
      </c>
      <c r="AW889" s="599">
        <v>10.256410256410255</v>
      </c>
      <c r="AX889" s="599">
        <v>1.2820512820512819</v>
      </c>
      <c r="AY889" s="599">
        <v>2.5641025641025639</v>
      </c>
      <c r="AZ889" s="599">
        <v>0</v>
      </c>
      <c r="BA889" s="599">
        <v>0</v>
      </c>
      <c r="BB889" s="599">
        <v>0</v>
      </c>
      <c r="BC889" s="592"/>
      <c r="BD889" s="827"/>
      <c r="BE889" s="597" t="s">
        <v>34</v>
      </c>
      <c r="BF889" s="599">
        <v>0.85470085470085477</v>
      </c>
      <c r="BG889" s="599">
        <v>5.982905982905983</v>
      </c>
      <c r="BH889" s="599">
        <v>31.623931623931622</v>
      </c>
      <c r="BI889" s="599">
        <v>39.316239316239319</v>
      </c>
      <c r="BJ889" s="599">
        <v>6.8376068376068382</v>
      </c>
      <c r="BK889" s="599">
        <v>3.4188034188034191</v>
      </c>
      <c r="BL889" s="599">
        <v>8.5470085470085468</v>
      </c>
      <c r="BM889" s="599">
        <v>2.5641025641025639</v>
      </c>
      <c r="BN889" s="599">
        <v>0.85470085470085477</v>
      </c>
      <c r="BO889" s="599">
        <v>0</v>
      </c>
      <c r="BP889"/>
      <c r="BQ889" s="827"/>
      <c r="BR889" s="597" t="s">
        <v>34</v>
      </c>
      <c r="BS889" s="599">
        <v>2.9411764705882351</v>
      </c>
      <c r="BT889" s="599">
        <v>16.176470588235293</v>
      </c>
      <c r="BU889" s="599">
        <v>26.47058823529412</v>
      </c>
      <c r="BV889" s="599">
        <v>36.764705882352942</v>
      </c>
      <c r="BW889" s="599">
        <v>5.8823529411764701</v>
      </c>
      <c r="BX889" s="599">
        <v>2.9411764705882351</v>
      </c>
      <c r="BY889" s="599">
        <v>7.3529411764705888</v>
      </c>
      <c r="BZ889" s="599">
        <v>0</v>
      </c>
      <c r="CA889" s="599">
        <v>1.4705882352941175</v>
      </c>
      <c r="CB889" s="599">
        <v>0</v>
      </c>
      <c r="CC889" s="592"/>
      <c r="CD889" s="827"/>
      <c r="CE889" s="597" t="s">
        <v>34</v>
      </c>
      <c r="CF889" s="599">
        <v>3.9370078740157481</v>
      </c>
      <c r="CG889" s="599">
        <v>8.6614173228346463</v>
      </c>
      <c r="CH889" s="599">
        <v>37.00787401574803</v>
      </c>
      <c r="CI889" s="599">
        <v>30.708661417322837</v>
      </c>
      <c r="CJ889" s="599">
        <v>9.4488188976377945</v>
      </c>
      <c r="CK889" s="599">
        <v>2.3622047244094486</v>
      </c>
      <c r="CL889" s="599">
        <v>5.5118110236220472</v>
      </c>
      <c r="CM889" s="599">
        <v>2.3622047244094486</v>
      </c>
      <c r="CN889" s="599">
        <v>0</v>
      </c>
      <c r="CO889" s="599">
        <v>0</v>
      </c>
      <c r="CP889"/>
      <c r="CQ889" s="827"/>
      <c r="CR889" s="597" t="s">
        <v>34</v>
      </c>
      <c r="CS889" s="599">
        <v>9.0909090909090917</v>
      </c>
      <c r="CT889" s="599">
        <v>18.181818181818183</v>
      </c>
      <c r="CU889" s="599">
        <v>22.727272727272727</v>
      </c>
      <c r="CV889" s="599">
        <v>27.27272727272727</v>
      </c>
      <c r="CW889" s="599">
        <v>13.636363636363635</v>
      </c>
      <c r="CX889" s="599">
        <v>0</v>
      </c>
      <c r="CY889" s="599">
        <v>4.5454545454545459</v>
      </c>
      <c r="CZ889" s="599">
        <v>4.5454545454545459</v>
      </c>
      <c r="DA889" s="599">
        <v>0</v>
      </c>
      <c r="DB889" s="599">
        <v>0</v>
      </c>
      <c r="DC889" s="592"/>
      <c r="DD889" s="827"/>
      <c r="DE889" s="597" t="s">
        <v>34</v>
      </c>
      <c r="DF889" s="599">
        <v>2.8901734104046244</v>
      </c>
      <c r="DG889" s="599">
        <v>10.404624277456648</v>
      </c>
      <c r="DH889" s="599">
        <v>34.682080924855491</v>
      </c>
      <c r="DI889" s="599">
        <v>33.52601156069364</v>
      </c>
      <c r="DJ889" s="599">
        <v>7.5144508670520231</v>
      </c>
      <c r="DK889" s="599">
        <v>2.8901734104046244</v>
      </c>
      <c r="DL889" s="599">
        <v>6.3583815028901727</v>
      </c>
      <c r="DM889" s="599">
        <v>1.1560693641618496</v>
      </c>
      <c r="DN889" s="599">
        <v>0.57803468208092479</v>
      </c>
      <c r="DO889" s="599">
        <v>0</v>
      </c>
    </row>
    <row r="890" spans="1:119" ht="13.5" customHeight="1" x14ac:dyDescent="0.2">
      <c r="A890"/>
      <c r="B890" s="324"/>
      <c r="C890" s="592"/>
      <c r="D890" s="827"/>
      <c r="E890" s="601" t="s">
        <v>35</v>
      </c>
      <c r="F890" s="599">
        <v>1.6949152542372881</v>
      </c>
      <c r="G890" s="599">
        <v>5.0847457627118651</v>
      </c>
      <c r="H890" s="599">
        <v>23.44632768361582</v>
      </c>
      <c r="I890" s="599">
        <v>36.440677966101696</v>
      </c>
      <c r="J890" s="599">
        <v>15.254237288135593</v>
      </c>
      <c r="K890" s="599">
        <v>9.8870056497175138</v>
      </c>
      <c r="L890" s="599">
        <v>6.4971751412429377</v>
      </c>
      <c r="M890" s="599">
        <v>1.4124293785310735</v>
      </c>
      <c r="N890" s="599">
        <v>0.2824858757062147</v>
      </c>
      <c r="O890" s="599">
        <v>0</v>
      </c>
      <c r="P890" s="592"/>
      <c r="Q890" s="827"/>
      <c r="R890" s="597" t="s">
        <v>35</v>
      </c>
      <c r="S890" s="599">
        <v>1.8181818181818181</v>
      </c>
      <c r="T890" s="599">
        <v>5.1515151515151514</v>
      </c>
      <c r="U890" s="599">
        <v>23.030303030303031</v>
      </c>
      <c r="V890" s="599">
        <v>36.666666666666664</v>
      </c>
      <c r="W890" s="599">
        <v>14.242424242424242</v>
      </c>
      <c r="X890" s="599">
        <v>10.303030303030303</v>
      </c>
      <c r="Y890" s="599">
        <v>6.9696969696969706</v>
      </c>
      <c r="Z890" s="599">
        <v>1.5151515151515151</v>
      </c>
      <c r="AA890" s="599">
        <v>0.30303030303030304</v>
      </c>
      <c r="AB890" s="599">
        <v>0</v>
      </c>
      <c r="AC890" s="592"/>
      <c r="AD890" s="827"/>
      <c r="AE890" s="597" t="s">
        <v>35</v>
      </c>
      <c r="AF890" s="599">
        <v>0</v>
      </c>
      <c r="AG890" s="599">
        <v>4.1666666666666661</v>
      </c>
      <c r="AH890" s="599">
        <v>29.166666666666668</v>
      </c>
      <c r="AI890" s="599">
        <v>33.333333333333329</v>
      </c>
      <c r="AJ890" s="599">
        <v>29.166666666666668</v>
      </c>
      <c r="AK890" s="599">
        <v>4.1666666666666661</v>
      </c>
      <c r="AL890" s="599">
        <v>0</v>
      </c>
      <c r="AM890" s="599">
        <v>0</v>
      </c>
      <c r="AN890" s="599">
        <v>0</v>
      </c>
      <c r="AO890" s="599">
        <v>0</v>
      </c>
      <c r="AP890" s="591"/>
      <c r="AQ890" s="827"/>
      <c r="AR890" s="597" t="s">
        <v>35</v>
      </c>
      <c r="AS890" s="599">
        <v>2.083333333333333</v>
      </c>
      <c r="AT890" s="599">
        <v>10.416666666666668</v>
      </c>
      <c r="AU890" s="599">
        <v>33.333333333333329</v>
      </c>
      <c r="AV890" s="599">
        <v>38.541666666666671</v>
      </c>
      <c r="AW890" s="599">
        <v>12.5</v>
      </c>
      <c r="AX890" s="599">
        <v>2.083333333333333</v>
      </c>
      <c r="AY890" s="599">
        <v>1.0416666666666665</v>
      </c>
      <c r="AZ890" s="599">
        <v>0</v>
      </c>
      <c r="BA890" s="599">
        <v>0</v>
      </c>
      <c r="BB890" s="599">
        <v>0</v>
      </c>
      <c r="BC890" s="592"/>
      <c r="BD890" s="827"/>
      <c r="BE890" s="597" t="s">
        <v>35</v>
      </c>
      <c r="BF890" s="599">
        <v>1.5503875968992249</v>
      </c>
      <c r="BG890" s="599">
        <v>3.1007751937984498</v>
      </c>
      <c r="BH890" s="599">
        <v>19.767441860465116</v>
      </c>
      <c r="BI890" s="599">
        <v>35.65891472868217</v>
      </c>
      <c r="BJ890" s="599">
        <v>16.279069767441861</v>
      </c>
      <c r="BK890" s="599">
        <v>12.790697674418606</v>
      </c>
      <c r="BL890" s="599">
        <v>8.5271317829457356</v>
      </c>
      <c r="BM890" s="599">
        <v>1.9379844961240309</v>
      </c>
      <c r="BN890" s="599">
        <v>0.38759689922480622</v>
      </c>
      <c r="BO890" s="599">
        <v>0</v>
      </c>
      <c r="BP890"/>
      <c r="BQ890" s="827"/>
      <c r="BR890" s="597" t="s">
        <v>35</v>
      </c>
      <c r="BS890" s="599">
        <v>2.5641025641025639</v>
      </c>
      <c r="BT890" s="599">
        <v>5.1282051282051277</v>
      </c>
      <c r="BU890" s="599">
        <v>16.666666666666664</v>
      </c>
      <c r="BV890" s="599">
        <v>43.589743589743591</v>
      </c>
      <c r="BW890" s="599">
        <v>16.666666666666664</v>
      </c>
      <c r="BX890" s="599">
        <v>10.256410256410255</v>
      </c>
      <c r="BY890" s="599">
        <v>3.8461538461538463</v>
      </c>
      <c r="BZ890" s="599">
        <v>1.2820512820512819</v>
      </c>
      <c r="CA890" s="599">
        <v>0</v>
      </c>
      <c r="CB890" s="599">
        <v>0</v>
      </c>
      <c r="CC890" s="592"/>
      <c r="CD890" s="827"/>
      <c r="CE890" s="597" t="s">
        <v>35</v>
      </c>
      <c r="CF890" s="599">
        <v>1.4492753623188406</v>
      </c>
      <c r="CG890" s="599">
        <v>5.0724637681159424</v>
      </c>
      <c r="CH890" s="599">
        <v>25.362318840579711</v>
      </c>
      <c r="CI890" s="599">
        <v>34.420289855072461</v>
      </c>
      <c r="CJ890" s="599">
        <v>14.855072463768115</v>
      </c>
      <c r="CK890" s="599">
        <v>9.7826086956521738</v>
      </c>
      <c r="CL890" s="599">
        <v>7.2463768115942031</v>
      </c>
      <c r="CM890" s="599">
        <v>1.4492753623188406</v>
      </c>
      <c r="CN890" s="599">
        <v>0.36231884057971014</v>
      </c>
      <c r="CO890" s="599">
        <v>0</v>
      </c>
      <c r="CP890"/>
      <c r="CQ890" s="827"/>
      <c r="CR890" s="597" t="s">
        <v>35</v>
      </c>
      <c r="CS890" s="599">
        <v>0</v>
      </c>
      <c r="CT890" s="599">
        <v>26.086956521739129</v>
      </c>
      <c r="CU890" s="599">
        <v>13.043478260869565</v>
      </c>
      <c r="CV890" s="599">
        <v>30.434782608695656</v>
      </c>
      <c r="CW890" s="599">
        <v>21.739130434782609</v>
      </c>
      <c r="CX890" s="599">
        <v>8.695652173913043</v>
      </c>
      <c r="CY890" s="599">
        <v>0</v>
      </c>
      <c r="CZ890" s="599">
        <v>0</v>
      </c>
      <c r="DA890" s="599">
        <v>0</v>
      </c>
      <c r="DB890" s="599">
        <v>0</v>
      </c>
      <c r="DC890" s="592"/>
      <c r="DD890" s="827"/>
      <c r="DE890" s="597" t="s">
        <v>35</v>
      </c>
      <c r="DF890" s="599">
        <v>1.8126888217522661</v>
      </c>
      <c r="DG890" s="599">
        <v>3.6253776435045322</v>
      </c>
      <c r="DH890" s="599">
        <v>24.169184290030213</v>
      </c>
      <c r="DI890" s="599">
        <v>36.858006042296068</v>
      </c>
      <c r="DJ890" s="599">
        <v>14.803625377643503</v>
      </c>
      <c r="DK890" s="599">
        <v>9.9697885196374632</v>
      </c>
      <c r="DL890" s="599">
        <v>6.9486404833836861</v>
      </c>
      <c r="DM890" s="599">
        <v>1.5105740181268883</v>
      </c>
      <c r="DN890" s="599">
        <v>0.30211480362537763</v>
      </c>
      <c r="DO890" s="599">
        <v>0</v>
      </c>
    </row>
    <row r="891" spans="1:119" ht="13.5" customHeight="1" x14ac:dyDescent="0.2">
      <c r="A891"/>
      <c r="B891" s="324"/>
      <c r="C891" s="592"/>
      <c r="D891" s="827"/>
      <c r="E891" s="601" t="s">
        <v>36</v>
      </c>
      <c r="F891" s="599">
        <v>1.3175230566534915</v>
      </c>
      <c r="G891" s="599">
        <v>3.820816864295125</v>
      </c>
      <c r="H891" s="599">
        <v>17.654808959156785</v>
      </c>
      <c r="I891" s="599">
        <v>28.194993412384719</v>
      </c>
      <c r="J891" s="599">
        <v>17.654808959156785</v>
      </c>
      <c r="K891" s="599">
        <v>12.911725955204217</v>
      </c>
      <c r="L891" s="599">
        <v>11.725955204216074</v>
      </c>
      <c r="M891" s="599">
        <v>4.4795783926218711</v>
      </c>
      <c r="N891" s="599">
        <v>1.5810276679841897</v>
      </c>
      <c r="O891" s="599">
        <v>0.65876152832674573</v>
      </c>
      <c r="P891" s="592"/>
      <c r="Q891" s="827"/>
      <c r="R891" s="597" t="s">
        <v>36</v>
      </c>
      <c r="S891" s="599">
        <v>1.1331444759206799</v>
      </c>
      <c r="T891" s="599">
        <v>3.6827195467422094</v>
      </c>
      <c r="U891" s="599">
        <v>17.138810198300284</v>
      </c>
      <c r="V891" s="599">
        <v>29.461756373937675</v>
      </c>
      <c r="W891" s="599">
        <v>17.563739376770538</v>
      </c>
      <c r="X891" s="599">
        <v>12.322946175637393</v>
      </c>
      <c r="Y891" s="599">
        <v>12.322946175637393</v>
      </c>
      <c r="Z891" s="599">
        <v>4.1076487252124654</v>
      </c>
      <c r="AA891" s="599">
        <v>1.5580736543909348</v>
      </c>
      <c r="AB891" s="599">
        <v>0.708215297450425</v>
      </c>
      <c r="AC891" s="592"/>
      <c r="AD891" s="827"/>
      <c r="AE891" s="597" t="s">
        <v>36</v>
      </c>
      <c r="AF891" s="599">
        <v>3.7735849056603774</v>
      </c>
      <c r="AG891" s="599">
        <v>5.6603773584905666</v>
      </c>
      <c r="AH891" s="599">
        <v>24.528301886792452</v>
      </c>
      <c r="AI891" s="599">
        <v>11.320754716981133</v>
      </c>
      <c r="AJ891" s="599">
        <v>18.867924528301888</v>
      </c>
      <c r="AK891" s="599">
        <v>20.754716981132077</v>
      </c>
      <c r="AL891" s="599">
        <v>3.7735849056603774</v>
      </c>
      <c r="AM891" s="599">
        <v>9.433962264150944</v>
      </c>
      <c r="AN891" s="599">
        <v>1.8867924528301887</v>
      </c>
      <c r="AO891" s="599">
        <v>0</v>
      </c>
      <c r="AP891" s="591"/>
      <c r="AQ891" s="827"/>
      <c r="AR891" s="597" t="s">
        <v>36</v>
      </c>
      <c r="AS891" s="599">
        <v>1.8604651162790697</v>
      </c>
      <c r="AT891" s="599">
        <v>6.9767441860465116</v>
      </c>
      <c r="AU891" s="599">
        <v>20.930232558139537</v>
      </c>
      <c r="AV891" s="599">
        <v>33.488372093023258</v>
      </c>
      <c r="AW891" s="599">
        <v>15.813953488372093</v>
      </c>
      <c r="AX891" s="599">
        <v>13.488372093023257</v>
      </c>
      <c r="AY891" s="599">
        <v>4.1860465116279073</v>
      </c>
      <c r="AZ891" s="599">
        <v>3.2558139534883721</v>
      </c>
      <c r="BA891" s="599">
        <v>0</v>
      </c>
      <c r="BB891" s="599">
        <v>0</v>
      </c>
      <c r="BC891" s="592"/>
      <c r="BD891" s="827"/>
      <c r="BE891" s="597" t="s">
        <v>36</v>
      </c>
      <c r="BF891" s="599">
        <v>1.1029411764705883</v>
      </c>
      <c r="BG891" s="599">
        <v>2.5735294117647056</v>
      </c>
      <c r="BH891" s="599">
        <v>16.360294117647058</v>
      </c>
      <c r="BI891" s="599">
        <v>26.102941176470591</v>
      </c>
      <c r="BJ891" s="599">
        <v>18.382352941176471</v>
      </c>
      <c r="BK891" s="599">
        <v>12.683823529411764</v>
      </c>
      <c r="BL891" s="599">
        <v>14.705882352941178</v>
      </c>
      <c r="BM891" s="599">
        <v>4.9632352941176467</v>
      </c>
      <c r="BN891" s="599">
        <v>2.2058823529411766</v>
      </c>
      <c r="BO891" s="599">
        <v>0.91911764705882359</v>
      </c>
      <c r="BP891"/>
      <c r="BQ891" s="827"/>
      <c r="BR891" s="597" t="s">
        <v>36</v>
      </c>
      <c r="BS891" s="599">
        <v>0.95238095238095244</v>
      </c>
      <c r="BT891" s="599">
        <v>5.7142857142857144</v>
      </c>
      <c r="BU891" s="599">
        <v>20.952380952380953</v>
      </c>
      <c r="BV891" s="599">
        <v>26.666666666666668</v>
      </c>
      <c r="BW891" s="599">
        <v>15.238095238095239</v>
      </c>
      <c r="BX891" s="599">
        <v>10.476190476190476</v>
      </c>
      <c r="BY891" s="599">
        <v>13.333333333333334</v>
      </c>
      <c r="BZ891" s="599">
        <v>4.7619047619047619</v>
      </c>
      <c r="CA891" s="599">
        <v>1.9047619047619049</v>
      </c>
      <c r="CB891" s="599">
        <v>0</v>
      </c>
      <c r="CC891" s="592"/>
      <c r="CD891" s="827"/>
      <c r="CE891" s="597" t="s">
        <v>36</v>
      </c>
      <c r="CF891" s="599">
        <v>1.3761467889908259</v>
      </c>
      <c r="CG891" s="599">
        <v>3.5168195718654434</v>
      </c>
      <c r="CH891" s="599">
        <v>17.12538226299694</v>
      </c>
      <c r="CI891" s="599">
        <v>28.440366972477065</v>
      </c>
      <c r="CJ891" s="599">
        <v>18.042813455657491</v>
      </c>
      <c r="CK891" s="599">
        <v>13.302752293577983</v>
      </c>
      <c r="CL891" s="599">
        <v>11.467889908256881</v>
      </c>
      <c r="CM891" s="599">
        <v>4.4342507645259941</v>
      </c>
      <c r="CN891" s="599">
        <v>1.5290519877675841</v>
      </c>
      <c r="CO891" s="599">
        <v>0.76452599388379205</v>
      </c>
      <c r="CP891"/>
      <c r="CQ891" s="827"/>
      <c r="CR891" s="597" t="s">
        <v>36</v>
      </c>
      <c r="CS891" s="599">
        <v>0</v>
      </c>
      <c r="CT891" s="599">
        <v>4.1666666666666661</v>
      </c>
      <c r="CU891" s="599">
        <v>14.583333333333334</v>
      </c>
      <c r="CV891" s="599">
        <v>39.583333333333329</v>
      </c>
      <c r="CW891" s="599">
        <v>12.5</v>
      </c>
      <c r="CX891" s="599">
        <v>14.583333333333334</v>
      </c>
      <c r="CY891" s="599">
        <v>8.3333333333333321</v>
      </c>
      <c r="CZ891" s="599">
        <v>6.25</v>
      </c>
      <c r="DA891" s="599">
        <v>0</v>
      </c>
      <c r="DB891" s="599">
        <v>0</v>
      </c>
      <c r="DC891" s="592"/>
      <c r="DD891" s="827"/>
      <c r="DE891" s="597" t="s">
        <v>36</v>
      </c>
      <c r="DF891" s="599">
        <v>1.4064697609001406</v>
      </c>
      <c r="DG891" s="599">
        <v>3.79746835443038</v>
      </c>
      <c r="DH891" s="599">
        <v>17.862165963431785</v>
      </c>
      <c r="DI891" s="599">
        <v>27.426160337552741</v>
      </c>
      <c r="DJ891" s="599">
        <v>18.0028129395218</v>
      </c>
      <c r="DK891" s="599">
        <v>12.79887482419128</v>
      </c>
      <c r="DL891" s="599">
        <v>11.954992967651195</v>
      </c>
      <c r="DM891" s="599">
        <v>4.3600562587904363</v>
      </c>
      <c r="DN891" s="599">
        <v>1.6877637130801686</v>
      </c>
      <c r="DO891" s="599">
        <v>0.70323488045007032</v>
      </c>
    </row>
    <row r="892" spans="1:119" ht="13.5" customHeight="1" x14ac:dyDescent="0.2">
      <c r="A892"/>
      <c r="B892" s="324"/>
      <c r="C892" s="592"/>
      <c r="D892" s="827"/>
      <c r="E892" s="601" t="s">
        <v>37</v>
      </c>
      <c r="F892" s="599">
        <v>1.1724137931034484</v>
      </c>
      <c r="G892" s="599">
        <v>2.1379310344827585</v>
      </c>
      <c r="H892" s="599">
        <v>10.344827586206897</v>
      </c>
      <c r="I892" s="599">
        <v>25.517241379310345</v>
      </c>
      <c r="J892" s="599">
        <v>21.310344827586206</v>
      </c>
      <c r="K892" s="599">
        <v>16.344827586206897</v>
      </c>
      <c r="L892" s="599">
        <v>11.793103448275861</v>
      </c>
      <c r="M892" s="599">
        <v>6.4827586206896548</v>
      </c>
      <c r="N892" s="599">
        <v>3.8620689655172415</v>
      </c>
      <c r="O892" s="599">
        <v>1.0344827586206897</v>
      </c>
      <c r="P892" s="592"/>
      <c r="Q892" s="827"/>
      <c r="R892" s="597" t="s">
        <v>37</v>
      </c>
      <c r="S892" s="599">
        <v>1.241782322863404</v>
      </c>
      <c r="T892" s="599">
        <v>1.7531044558071585</v>
      </c>
      <c r="U892" s="599">
        <v>10.51862673484295</v>
      </c>
      <c r="V892" s="599">
        <v>24.83564645726808</v>
      </c>
      <c r="W892" s="599">
        <v>21.329437545653761</v>
      </c>
      <c r="X892" s="599">
        <v>16.362308254200148</v>
      </c>
      <c r="Y892" s="599">
        <v>12.12563915266618</v>
      </c>
      <c r="Z892" s="599">
        <v>6.7932797662527395</v>
      </c>
      <c r="AA892" s="599">
        <v>4.0175310445580719</v>
      </c>
      <c r="AB892" s="599">
        <v>1.0226442658875092</v>
      </c>
      <c r="AC892" s="592"/>
      <c r="AD892" s="827"/>
      <c r="AE892" s="597" t="s">
        <v>37</v>
      </c>
      <c r="AF892" s="599">
        <v>0</v>
      </c>
      <c r="AG892" s="599">
        <v>8.6419753086419746</v>
      </c>
      <c r="AH892" s="599">
        <v>7.4074074074074066</v>
      </c>
      <c r="AI892" s="599">
        <v>37.037037037037038</v>
      </c>
      <c r="AJ892" s="599">
        <v>20.987654320987652</v>
      </c>
      <c r="AK892" s="599">
        <v>16.049382716049383</v>
      </c>
      <c r="AL892" s="599">
        <v>6.1728395061728394</v>
      </c>
      <c r="AM892" s="599">
        <v>1.2345679012345678</v>
      </c>
      <c r="AN892" s="599">
        <v>1.2345679012345678</v>
      </c>
      <c r="AO892" s="599">
        <v>1.2345679012345678</v>
      </c>
      <c r="AP892" s="591"/>
      <c r="AQ892" s="827"/>
      <c r="AR892" s="597" t="s">
        <v>37</v>
      </c>
      <c r="AS892" s="599">
        <v>2.8169014084507045</v>
      </c>
      <c r="AT892" s="599">
        <v>4.507042253521127</v>
      </c>
      <c r="AU892" s="599">
        <v>17.464788732394364</v>
      </c>
      <c r="AV892" s="599">
        <v>29.859154929577464</v>
      </c>
      <c r="AW892" s="599">
        <v>19.718309859154928</v>
      </c>
      <c r="AX892" s="599">
        <v>11.267605633802818</v>
      </c>
      <c r="AY892" s="599">
        <v>9.295774647887324</v>
      </c>
      <c r="AZ892" s="599">
        <v>3.3802816901408446</v>
      </c>
      <c r="BA892" s="599">
        <v>1.4084507042253522</v>
      </c>
      <c r="BB892" s="599">
        <v>0.28169014084507044</v>
      </c>
      <c r="BC892" s="592"/>
      <c r="BD892" s="827"/>
      <c r="BE892" s="597" t="s">
        <v>37</v>
      </c>
      <c r="BF892" s="599">
        <v>0.63926940639269414</v>
      </c>
      <c r="BG892" s="599">
        <v>1.3698630136986301</v>
      </c>
      <c r="BH892" s="599">
        <v>8.0365296803652964</v>
      </c>
      <c r="BI892" s="599">
        <v>24.109589041095891</v>
      </c>
      <c r="BJ892" s="599">
        <v>21.826484018264843</v>
      </c>
      <c r="BK892" s="599">
        <v>17.990867579908677</v>
      </c>
      <c r="BL892" s="599">
        <v>12.602739726027398</v>
      </c>
      <c r="BM892" s="599">
        <v>7.4885844748858439</v>
      </c>
      <c r="BN892" s="599">
        <v>4.6575342465753424</v>
      </c>
      <c r="BO892" s="599">
        <v>1.2785388127853883</v>
      </c>
      <c r="BP892"/>
      <c r="BQ892" s="827"/>
      <c r="BR892" s="597" t="s">
        <v>37</v>
      </c>
      <c r="BS892" s="599">
        <v>1.5503875968992249</v>
      </c>
      <c r="BT892" s="599">
        <v>2.3255813953488373</v>
      </c>
      <c r="BU892" s="599">
        <v>11.627906976744185</v>
      </c>
      <c r="BV892" s="599">
        <v>27.906976744186046</v>
      </c>
      <c r="BW892" s="599">
        <v>21.705426356589147</v>
      </c>
      <c r="BX892" s="599">
        <v>19.379844961240313</v>
      </c>
      <c r="BY892" s="599">
        <v>9.3023255813953494</v>
      </c>
      <c r="BZ892" s="599">
        <v>4.6511627906976747</v>
      </c>
      <c r="CA892" s="599">
        <v>1.5503875968992249</v>
      </c>
      <c r="CB892" s="599">
        <v>0</v>
      </c>
      <c r="CC892" s="592"/>
      <c r="CD892" s="827"/>
      <c r="CE892" s="597" t="s">
        <v>37</v>
      </c>
      <c r="CF892" s="599">
        <v>1.1355034065102196</v>
      </c>
      <c r="CG892" s="599">
        <v>2.1196063588190763</v>
      </c>
      <c r="CH892" s="599">
        <v>10.219530658591976</v>
      </c>
      <c r="CI892" s="599">
        <v>25.283875851627556</v>
      </c>
      <c r="CJ892" s="599">
        <v>21.271763815291443</v>
      </c>
      <c r="CK892" s="599">
        <v>16.048448145344434</v>
      </c>
      <c r="CL892" s="599">
        <v>12.036336109008328</v>
      </c>
      <c r="CM892" s="599">
        <v>6.6616199848599553</v>
      </c>
      <c r="CN892" s="599">
        <v>4.0878122634367902</v>
      </c>
      <c r="CO892" s="599">
        <v>1.1355034065102196</v>
      </c>
      <c r="CP892"/>
      <c r="CQ892" s="827"/>
      <c r="CR892" s="597" t="s">
        <v>37</v>
      </c>
      <c r="CS892" s="599">
        <v>2.197802197802198</v>
      </c>
      <c r="CT892" s="599">
        <v>4.395604395604396</v>
      </c>
      <c r="CU892" s="599">
        <v>9.8901098901098905</v>
      </c>
      <c r="CV892" s="599">
        <v>26.373626373626376</v>
      </c>
      <c r="CW892" s="599">
        <v>23.076923076923077</v>
      </c>
      <c r="CX892" s="599">
        <v>8.791208791208792</v>
      </c>
      <c r="CY892" s="599">
        <v>18.681318681318682</v>
      </c>
      <c r="CZ892" s="599">
        <v>3.296703296703297</v>
      </c>
      <c r="DA892" s="599">
        <v>3.296703296703297</v>
      </c>
      <c r="DB892" s="599">
        <v>0</v>
      </c>
      <c r="DC892" s="592"/>
      <c r="DD892" s="827"/>
      <c r="DE892" s="597" t="s">
        <v>37</v>
      </c>
      <c r="DF892" s="599">
        <v>1.1037527593818985</v>
      </c>
      <c r="DG892" s="599">
        <v>1.9867549668874174</v>
      </c>
      <c r="DH892" s="599">
        <v>10.375275938189846</v>
      </c>
      <c r="DI892" s="599">
        <v>25.45989698307579</v>
      </c>
      <c r="DJ892" s="599">
        <v>21.192052980132452</v>
      </c>
      <c r="DK892" s="599">
        <v>16.850625459896985</v>
      </c>
      <c r="DL892" s="599">
        <v>11.331861662987491</v>
      </c>
      <c r="DM892" s="599">
        <v>6.6961000735835174</v>
      </c>
      <c r="DN892" s="599">
        <v>3.8999264164827081</v>
      </c>
      <c r="DO892" s="599">
        <v>1.1037527593818985</v>
      </c>
    </row>
    <row r="893" spans="1:119" ht="13.5" customHeight="1" x14ac:dyDescent="0.2">
      <c r="A893"/>
      <c r="B893" s="324"/>
      <c r="C893" s="592"/>
      <c r="D893" s="827"/>
      <c r="E893" s="601" t="s">
        <v>38</v>
      </c>
      <c r="F893" s="599">
        <v>0.36764705882352938</v>
      </c>
      <c r="G893" s="599">
        <v>1.365546218487395</v>
      </c>
      <c r="H893" s="599">
        <v>5.5147058823529411</v>
      </c>
      <c r="I893" s="599">
        <v>18.067226890756302</v>
      </c>
      <c r="J893" s="599">
        <v>19.485294117647058</v>
      </c>
      <c r="K893" s="599">
        <v>19.485294117647058</v>
      </c>
      <c r="L893" s="599">
        <v>18.539915966386555</v>
      </c>
      <c r="M893" s="599">
        <v>10.609243697478991</v>
      </c>
      <c r="N893" s="599">
        <v>5.0945378151260501</v>
      </c>
      <c r="O893" s="599">
        <v>1.4705882352941175</v>
      </c>
      <c r="P893" s="592"/>
      <c r="Q893" s="827"/>
      <c r="R893" s="597" t="s">
        <v>38</v>
      </c>
      <c r="S893" s="599">
        <v>0.33632286995515698</v>
      </c>
      <c r="T893" s="599">
        <v>1.4013452914798208</v>
      </c>
      <c r="U893" s="599">
        <v>5.3811659192825116</v>
      </c>
      <c r="V893" s="599">
        <v>17.656950672645742</v>
      </c>
      <c r="W893" s="599">
        <v>19.843049327354258</v>
      </c>
      <c r="X893" s="599">
        <v>19.282511210762333</v>
      </c>
      <c r="Y893" s="599">
        <v>18.834080717488789</v>
      </c>
      <c r="Z893" s="599">
        <v>10.818385650224215</v>
      </c>
      <c r="AA893" s="599">
        <v>5.0448430493273539</v>
      </c>
      <c r="AB893" s="599">
        <v>1.4013452914798208</v>
      </c>
      <c r="AC893" s="592"/>
      <c r="AD893" s="827"/>
      <c r="AE893" s="597" t="s">
        <v>38</v>
      </c>
      <c r="AF893" s="599">
        <v>0.83333333333333337</v>
      </c>
      <c r="AG893" s="599">
        <v>0.83333333333333337</v>
      </c>
      <c r="AH893" s="599">
        <v>7.5</v>
      </c>
      <c r="AI893" s="599">
        <v>24.166666666666668</v>
      </c>
      <c r="AJ893" s="599">
        <v>14.166666666666666</v>
      </c>
      <c r="AK893" s="599">
        <v>22.5</v>
      </c>
      <c r="AL893" s="599">
        <v>14.166666666666666</v>
      </c>
      <c r="AM893" s="599">
        <v>7.5</v>
      </c>
      <c r="AN893" s="599">
        <v>5.833333333333333</v>
      </c>
      <c r="AO893" s="599">
        <v>2.5</v>
      </c>
      <c r="AP893" s="591"/>
      <c r="AQ893" s="827"/>
      <c r="AR893" s="597" t="s">
        <v>38</v>
      </c>
      <c r="AS893" s="599">
        <v>1.5625</v>
      </c>
      <c r="AT893" s="599">
        <v>3.75</v>
      </c>
      <c r="AU893" s="599">
        <v>11.875</v>
      </c>
      <c r="AV893" s="599">
        <v>27.8125</v>
      </c>
      <c r="AW893" s="599">
        <v>16.25</v>
      </c>
      <c r="AX893" s="599">
        <v>14.374999999999998</v>
      </c>
      <c r="AY893" s="599">
        <v>15.937499999999998</v>
      </c>
      <c r="AZ893" s="599">
        <v>4.6875</v>
      </c>
      <c r="BA893" s="599">
        <v>2.5</v>
      </c>
      <c r="BB893" s="599">
        <v>1.25</v>
      </c>
      <c r="BC893" s="592"/>
      <c r="BD893" s="827"/>
      <c r="BE893" s="597" t="s">
        <v>38</v>
      </c>
      <c r="BF893" s="599">
        <v>0.12626262626262627</v>
      </c>
      <c r="BG893" s="599">
        <v>0.88383838383838376</v>
      </c>
      <c r="BH893" s="599">
        <v>4.2297979797979801</v>
      </c>
      <c r="BI893" s="599">
        <v>16.098484848484848</v>
      </c>
      <c r="BJ893" s="599">
        <v>20.138888888888889</v>
      </c>
      <c r="BK893" s="599">
        <v>20.517676767676768</v>
      </c>
      <c r="BL893" s="599">
        <v>19.065656565656568</v>
      </c>
      <c r="BM893" s="599">
        <v>11.805555555555555</v>
      </c>
      <c r="BN893" s="599">
        <v>5.6186868686868685</v>
      </c>
      <c r="BO893" s="599">
        <v>1.5151515151515151</v>
      </c>
      <c r="BP893"/>
      <c r="BQ893" s="827"/>
      <c r="BR893" s="597" t="s">
        <v>38</v>
      </c>
      <c r="BS893" s="599">
        <v>1.1235955056179776</v>
      </c>
      <c r="BT893" s="599">
        <v>5.6179775280898872</v>
      </c>
      <c r="BU893" s="599">
        <v>11.235955056179774</v>
      </c>
      <c r="BV893" s="599">
        <v>21.348314606741571</v>
      </c>
      <c r="BW893" s="599">
        <v>19.101123595505616</v>
      </c>
      <c r="BX893" s="599">
        <v>12.359550561797752</v>
      </c>
      <c r="BY893" s="599">
        <v>14.606741573033707</v>
      </c>
      <c r="BZ893" s="599">
        <v>11.235955056179774</v>
      </c>
      <c r="CA893" s="599">
        <v>3.3707865168539324</v>
      </c>
      <c r="CB893" s="599">
        <v>0</v>
      </c>
      <c r="CC893" s="592"/>
      <c r="CD893" s="827"/>
      <c r="CE893" s="597" t="s">
        <v>38</v>
      </c>
      <c r="CF893" s="599">
        <v>0.33057851239669422</v>
      </c>
      <c r="CG893" s="599">
        <v>1.1570247933884297</v>
      </c>
      <c r="CH893" s="599">
        <v>5.2341597796143251</v>
      </c>
      <c r="CI893" s="599">
        <v>17.906336088154269</v>
      </c>
      <c r="CJ893" s="599">
        <v>19.504132231404959</v>
      </c>
      <c r="CK893" s="599">
        <v>19.834710743801654</v>
      </c>
      <c r="CL893" s="599">
        <v>18.732782369146005</v>
      </c>
      <c r="CM893" s="599">
        <v>10.578512396694215</v>
      </c>
      <c r="CN893" s="599">
        <v>5.1790633608815426</v>
      </c>
      <c r="CO893" s="599">
        <v>1.5426997245179064</v>
      </c>
      <c r="CP893"/>
      <c r="CQ893" s="827"/>
      <c r="CR893" s="597" t="s">
        <v>38</v>
      </c>
      <c r="CS893" s="599">
        <v>0</v>
      </c>
      <c r="CT893" s="599">
        <v>0</v>
      </c>
      <c r="CU893" s="599">
        <v>7.3170731707317067</v>
      </c>
      <c r="CV893" s="599">
        <v>18.292682926829269</v>
      </c>
      <c r="CW893" s="599">
        <v>15.853658536585366</v>
      </c>
      <c r="CX893" s="599">
        <v>23.170731707317074</v>
      </c>
      <c r="CY893" s="599">
        <v>17.073170731707318</v>
      </c>
      <c r="CZ893" s="599">
        <v>14.634146341463413</v>
      </c>
      <c r="DA893" s="599">
        <v>2.4390243902439024</v>
      </c>
      <c r="DB893" s="599">
        <v>1.2195121951219512</v>
      </c>
      <c r="DC893" s="592"/>
      <c r="DD893" s="827"/>
      <c r="DE893" s="597" t="s">
        <v>38</v>
      </c>
      <c r="DF893" s="599">
        <v>0.38419319429198684</v>
      </c>
      <c r="DG893" s="599">
        <v>1.4270032930845227</v>
      </c>
      <c r="DH893" s="599">
        <v>5.433589462129528</v>
      </c>
      <c r="DI893" s="599">
        <v>18.057080131723382</v>
      </c>
      <c r="DJ893" s="599">
        <v>19.64873765093304</v>
      </c>
      <c r="DK893" s="599">
        <v>19.319429198682766</v>
      </c>
      <c r="DL893" s="599">
        <v>18.605927552140507</v>
      </c>
      <c r="DM893" s="599">
        <v>10.428100987925356</v>
      </c>
      <c r="DN893" s="599">
        <v>5.2140504939626782</v>
      </c>
      <c r="DO893" s="599">
        <v>1.4818880351262349</v>
      </c>
    </row>
    <row r="894" spans="1:119" ht="13.5" customHeight="1" x14ac:dyDescent="0.2">
      <c r="A894"/>
      <c r="B894" s="324"/>
      <c r="C894" s="592"/>
      <c r="D894" s="827"/>
      <c r="E894" s="601" t="s">
        <v>39</v>
      </c>
      <c r="F894" s="599">
        <v>0.31479538300104931</v>
      </c>
      <c r="G894" s="599">
        <v>0.47219307450157399</v>
      </c>
      <c r="H894" s="599">
        <v>2.9380902413431267</v>
      </c>
      <c r="I894" s="599">
        <v>11.962224554039874</v>
      </c>
      <c r="J894" s="599">
        <v>14.480587618048268</v>
      </c>
      <c r="K894" s="599">
        <v>21.143756558237143</v>
      </c>
      <c r="L894" s="599">
        <v>19.884575026232948</v>
      </c>
      <c r="M894" s="599">
        <v>14.375655823714586</v>
      </c>
      <c r="N894" s="599">
        <v>10.388247639034628</v>
      </c>
      <c r="O894" s="599">
        <v>4.0398740818467997</v>
      </c>
      <c r="P894" s="592"/>
      <c r="Q894" s="827"/>
      <c r="R894" s="597" t="s">
        <v>39</v>
      </c>
      <c r="S894" s="599">
        <v>0.22050716648291069</v>
      </c>
      <c r="T894" s="599">
        <v>0.44101433296582138</v>
      </c>
      <c r="U894" s="599">
        <v>2.7563395810363835</v>
      </c>
      <c r="V894" s="599">
        <v>11.907386990077178</v>
      </c>
      <c r="W894" s="599">
        <v>14.222712238147739</v>
      </c>
      <c r="X894" s="599">
        <v>21.003307607497241</v>
      </c>
      <c r="Y894" s="599">
        <v>20.396912899669239</v>
      </c>
      <c r="Z894" s="599">
        <v>14.66372657111356</v>
      </c>
      <c r="AA894" s="599">
        <v>10.308710033076075</v>
      </c>
      <c r="AB894" s="599">
        <v>4.0793825799338475</v>
      </c>
      <c r="AC894" s="592"/>
      <c r="AD894" s="827"/>
      <c r="AE894" s="597" t="s">
        <v>39</v>
      </c>
      <c r="AF894" s="599">
        <v>2.1739130434782608</v>
      </c>
      <c r="AG894" s="599">
        <v>1.0869565217391304</v>
      </c>
      <c r="AH894" s="599">
        <v>6.5217391304347823</v>
      </c>
      <c r="AI894" s="599">
        <v>13.043478260869565</v>
      </c>
      <c r="AJ894" s="599">
        <v>19.565217391304348</v>
      </c>
      <c r="AK894" s="599">
        <v>23.913043478260871</v>
      </c>
      <c r="AL894" s="599">
        <v>9.7826086956521738</v>
      </c>
      <c r="AM894" s="599">
        <v>8.695652173913043</v>
      </c>
      <c r="AN894" s="599">
        <v>11.956521739130435</v>
      </c>
      <c r="AO894" s="599">
        <v>3.2608695652173911</v>
      </c>
      <c r="AP894" s="591"/>
      <c r="AQ894" s="827"/>
      <c r="AR894" s="597" t="s">
        <v>39</v>
      </c>
      <c r="AS894" s="599">
        <v>0.72202166064981954</v>
      </c>
      <c r="AT894" s="599">
        <v>1.4440433212996391</v>
      </c>
      <c r="AU894" s="599">
        <v>6.4981949458483745</v>
      </c>
      <c r="AV894" s="599">
        <v>22.021660649819495</v>
      </c>
      <c r="AW894" s="599">
        <v>18.411552346570399</v>
      </c>
      <c r="AX894" s="599">
        <v>19.855595667870034</v>
      </c>
      <c r="AY894" s="599">
        <v>15.162454873646208</v>
      </c>
      <c r="AZ894" s="599">
        <v>8.6642599277978327</v>
      </c>
      <c r="BA894" s="599">
        <v>5.4151624548736459</v>
      </c>
      <c r="BB894" s="599">
        <v>1.8050541516245486</v>
      </c>
      <c r="BC894" s="592"/>
      <c r="BD894" s="827"/>
      <c r="BE894" s="597" t="s">
        <v>39</v>
      </c>
      <c r="BF894" s="599">
        <v>0.24554941682013504</v>
      </c>
      <c r="BG894" s="599">
        <v>0.30693677102516881</v>
      </c>
      <c r="BH894" s="599">
        <v>2.3327194597912828</v>
      </c>
      <c r="BI894" s="599">
        <v>10.251688152240639</v>
      </c>
      <c r="BJ894" s="599">
        <v>13.812154696132598</v>
      </c>
      <c r="BK894" s="599">
        <v>21.36279926335175</v>
      </c>
      <c r="BL894" s="599">
        <v>20.687538367096376</v>
      </c>
      <c r="BM894" s="599">
        <v>15.34683855125844</v>
      </c>
      <c r="BN894" s="599">
        <v>11.233885819521179</v>
      </c>
      <c r="BO894" s="599">
        <v>4.4198895027624303</v>
      </c>
      <c r="BP894"/>
      <c r="BQ894" s="827"/>
      <c r="BR894" s="597" t="s">
        <v>39</v>
      </c>
      <c r="BS894" s="599">
        <v>1.7241379310344827</v>
      </c>
      <c r="BT894" s="599">
        <v>0</v>
      </c>
      <c r="BU894" s="599">
        <v>6.8965517241379306</v>
      </c>
      <c r="BV894" s="599">
        <v>10.344827586206897</v>
      </c>
      <c r="BW894" s="599">
        <v>10.344827586206897</v>
      </c>
      <c r="BX894" s="599">
        <v>22.413793103448278</v>
      </c>
      <c r="BY894" s="599">
        <v>18.96551724137931</v>
      </c>
      <c r="BZ894" s="599">
        <v>15.517241379310345</v>
      </c>
      <c r="CA894" s="599">
        <v>12.068965517241379</v>
      </c>
      <c r="CB894" s="599">
        <v>1.7241379310344827</v>
      </c>
      <c r="CC894" s="592"/>
      <c r="CD894" s="827"/>
      <c r="CE894" s="597" t="s">
        <v>39</v>
      </c>
      <c r="CF894" s="599">
        <v>0.27056277056277056</v>
      </c>
      <c r="CG894" s="599">
        <v>0.48701298701298701</v>
      </c>
      <c r="CH894" s="599">
        <v>2.8138528138528138</v>
      </c>
      <c r="CI894" s="599">
        <v>12.012987012987013</v>
      </c>
      <c r="CJ894" s="599">
        <v>14.61038961038961</v>
      </c>
      <c r="CK894" s="599">
        <v>21.103896103896101</v>
      </c>
      <c r="CL894" s="599">
        <v>19.913419913419915</v>
      </c>
      <c r="CM894" s="599">
        <v>14.339826839826838</v>
      </c>
      <c r="CN894" s="599">
        <v>10.335497835497835</v>
      </c>
      <c r="CO894" s="599">
        <v>4.112554112554113</v>
      </c>
      <c r="CP894"/>
      <c r="CQ894" s="827"/>
      <c r="CR894" s="597" t="s">
        <v>39</v>
      </c>
      <c r="CS894" s="599">
        <v>1</v>
      </c>
      <c r="CT894" s="599">
        <v>0</v>
      </c>
      <c r="CU894" s="599">
        <v>5</v>
      </c>
      <c r="CV894" s="599">
        <v>9</v>
      </c>
      <c r="CW894" s="599">
        <v>21</v>
      </c>
      <c r="CX894" s="599">
        <v>22</v>
      </c>
      <c r="CY894" s="599">
        <v>19</v>
      </c>
      <c r="CZ894" s="599">
        <v>14.000000000000002</v>
      </c>
      <c r="DA894" s="599">
        <v>6</v>
      </c>
      <c r="DB894" s="599">
        <v>3</v>
      </c>
      <c r="DC894" s="592"/>
      <c r="DD894" s="827"/>
      <c r="DE894" s="597" t="s">
        <v>39</v>
      </c>
      <c r="DF894" s="599">
        <v>0.27685492801771872</v>
      </c>
      <c r="DG894" s="599">
        <v>0.49833887043189368</v>
      </c>
      <c r="DH894" s="599">
        <v>2.823920265780731</v>
      </c>
      <c r="DI894" s="599">
        <v>12.126245847176079</v>
      </c>
      <c r="DJ894" s="599">
        <v>14.119601328903656</v>
      </c>
      <c r="DK894" s="599">
        <v>21.096345514950166</v>
      </c>
      <c r="DL894" s="599">
        <v>19.933554817275748</v>
      </c>
      <c r="DM894" s="599">
        <v>14.396456256921372</v>
      </c>
      <c r="DN894" s="599">
        <v>10.631229235880399</v>
      </c>
      <c r="DO894" s="599">
        <v>4.097452934662237</v>
      </c>
    </row>
    <row r="895" spans="1:119" ht="13.5" customHeight="1" x14ac:dyDescent="0.2">
      <c r="A895"/>
      <c r="B895" s="324"/>
      <c r="C895" s="592"/>
      <c r="D895" s="827"/>
      <c r="E895" s="601" t="s">
        <v>40</v>
      </c>
      <c r="F895" s="599">
        <v>0</v>
      </c>
      <c r="G895" s="599">
        <v>0.28694404591104739</v>
      </c>
      <c r="H895" s="599">
        <v>1.2912482065997131</v>
      </c>
      <c r="I895" s="599">
        <v>6.6714490674318503</v>
      </c>
      <c r="J895" s="599">
        <v>10.760401721664275</v>
      </c>
      <c r="K895" s="599">
        <v>15.925394548063126</v>
      </c>
      <c r="L895" s="599">
        <v>20.73170731707317</v>
      </c>
      <c r="M895" s="599">
        <v>19.58393113342898</v>
      </c>
      <c r="N895" s="599">
        <v>14.562410329985653</v>
      </c>
      <c r="O895" s="599">
        <v>10.186513629842182</v>
      </c>
      <c r="P895" s="592"/>
      <c r="Q895" s="827"/>
      <c r="R895" s="597" t="s">
        <v>40</v>
      </c>
      <c r="S895" s="599">
        <v>0</v>
      </c>
      <c r="T895" s="599">
        <v>0.22848438690022849</v>
      </c>
      <c r="U895" s="599">
        <v>1.2185833968012185</v>
      </c>
      <c r="V895" s="599">
        <v>6.2452399086062451</v>
      </c>
      <c r="W895" s="599">
        <v>10.891089108910892</v>
      </c>
      <c r="X895" s="599">
        <v>15.613099771515612</v>
      </c>
      <c r="Y895" s="599">
        <v>21.249047981721251</v>
      </c>
      <c r="Z895" s="599">
        <v>19.345011424219344</v>
      </c>
      <c r="AA895" s="599">
        <v>15.156130997715156</v>
      </c>
      <c r="AB895" s="599">
        <v>10.053313023610052</v>
      </c>
      <c r="AC895" s="592"/>
      <c r="AD895" s="827"/>
      <c r="AE895" s="597" t="s">
        <v>40</v>
      </c>
      <c r="AF895" s="599">
        <v>0</v>
      </c>
      <c r="AG895" s="599">
        <v>1.2345679012345678</v>
      </c>
      <c r="AH895" s="599">
        <v>2.4691358024691357</v>
      </c>
      <c r="AI895" s="599">
        <v>13.580246913580247</v>
      </c>
      <c r="AJ895" s="599">
        <v>8.6419753086419746</v>
      </c>
      <c r="AK895" s="599">
        <v>20.987654320987652</v>
      </c>
      <c r="AL895" s="599">
        <v>12.345679012345679</v>
      </c>
      <c r="AM895" s="599">
        <v>23.456790123456788</v>
      </c>
      <c r="AN895" s="599">
        <v>4.9382716049382713</v>
      </c>
      <c r="AO895" s="599">
        <v>12.345679012345679</v>
      </c>
      <c r="AP895" s="591"/>
      <c r="AQ895" s="827"/>
      <c r="AR895" s="597" t="s">
        <v>40</v>
      </c>
      <c r="AS895" s="599">
        <v>0</v>
      </c>
      <c r="AT895" s="599">
        <v>0</v>
      </c>
      <c r="AU895" s="599">
        <v>5.1470588235294112</v>
      </c>
      <c r="AV895" s="599">
        <v>11.76470588235294</v>
      </c>
      <c r="AW895" s="599">
        <v>14.705882352941178</v>
      </c>
      <c r="AX895" s="599">
        <v>20.588235294117645</v>
      </c>
      <c r="AY895" s="599">
        <v>19.852941176470587</v>
      </c>
      <c r="AZ895" s="599">
        <v>12.5</v>
      </c>
      <c r="BA895" s="599">
        <v>10.294117647058822</v>
      </c>
      <c r="BB895" s="599">
        <v>5.1470588235294112</v>
      </c>
      <c r="BC895" s="592"/>
      <c r="BD895" s="827"/>
      <c r="BE895" s="597" t="s">
        <v>40</v>
      </c>
      <c r="BF895" s="599">
        <v>0</v>
      </c>
      <c r="BG895" s="599">
        <v>0.31796502384737679</v>
      </c>
      <c r="BH895" s="599">
        <v>0.87440381558028613</v>
      </c>
      <c r="BI895" s="599">
        <v>6.120826709062003</v>
      </c>
      <c r="BJ895" s="599">
        <v>10.333863275039745</v>
      </c>
      <c r="BK895" s="599">
        <v>15.421303656597773</v>
      </c>
      <c r="BL895" s="599">
        <v>20.826709062003179</v>
      </c>
      <c r="BM895" s="599">
        <v>20.349761526232115</v>
      </c>
      <c r="BN895" s="599">
        <v>15.023847376788554</v>
      </c>
      <c r="BO895" s="599">
        <v>10.731319554848968</v>
      </c>
      <c r="BP895"/>
      <c r="BQ895" s="827"/>
      <c r="BR895" s="597" t="s">
        <v>40</v>
      </c>
      <c r="BS895" s="599">
        <v>0</v>
      </c>
      <c r="BT895" s="599">
        <v>0</v>
      </c>
      <c r="BU895" s="599">
        <v>0</v>
      </c>
      <c r="BV895" s="599">
        <v>11.76470588235294</v>
      </c>
      <c r="BW895" s="599">
        <v>8.8235294117647065</v>
      </c>
      <c r="BX895" s="599">
        <v>20.588235294117645</v>
      </c>
      <c r="BY895" s="599">
        <v>20.588235294117645</v>
      </c>
      <c r="BZ895" s="599">
        <v>14.705882352941178</v>
      </c>
      <c r="CA895" s="599">
        <v>8.8235294117647065</v>
      </c>
      <c r="CB895" s="599">
        <v>14.705882352941178</v>
      </c>
      <c r="CC895" s="592"/>
      <c r="CD895" s="827"/>
      <c r="CE895" s="597" t="s">
        <v>40</v>
      </c>
      <c r="CF895" s="599">
        <v>0</v>
      </c>
      <c r="CG895" s="599">
        <v>0.29411764705882354</v>
      </c>
      <c r="CH895" s="599">
        <v>1.3235294117647058</v>
      </c>
      <c r="CI895" s="599">
        <v>6.5441176470588243</v>
      </c>
      <c r="CJ895" s="599">
        <v>10.808823529411764</v>
      </c>
      <c r="CK895" s="599">
        <v>15.808823529411764</v>
      </c>
      <c r="CL895" s="599">
        <v>20.735294117647062</v>
      </c>
      <c r="CM895" s="599">
        <v>19.705882352941178</v>
      </c>
      <c r="CN895" s="599">
        <v>14.705882352941178</v>
      </c>
      <c r="CO895" s="599">
        <v>10.073529411764707</v>
      </c>
      <c r="CP895"/>
      <c r="CQ895" s="827"/>
      <c r="CR895" s="597" t="s">
        <v>40</v>
      </c>
      <c r="CS895" s="599">
        <v>0</v>
      </c>
      <c r="CT895" s="599">
        <v>0</v>
      </c>
      <c r="CU895" s="599">
        <v>2.666666666666667</v>
      </c>
      <c r="CV895" s="599">
        <v>13.333333333333334</v>
      </c>
      <c r="CW895" s="599">
        <v>8</v>
      </c>
      <c r="CX895" s="599">
        <v>16</v>
      </c>
      <c r="CY895" s="599">
        <v>25.333333333333336</v>
      </c>
      <c r="CZ895" s="599">
        <v>17.333333333333336</v>
      </c>
      <c r="DA895" s="599">
        <v>12</v>
      </c>
      <c r="DB895" s="599">
        <v>5.3333333333333339</v>
      </c>
      <c r="DC895" s="592"/>
      <c r="DD895" s="827"/>
      <c r="DE895" s="597" t="s">
        <v>40</v>
      </c>
      <c r="DF895" s="599">
        <v>0</v>
      </c>
      <c r="DG895" s="599">
        <v>0.30326004548900681</v>
      </c>
      <c r="DH895" s="599">
        <v>1.2130401819560273</v>
      </c>
      <c r="DI895" s="599">
        <v>6.2926459438968925</v>
      </c>
      <c r="DJ895" s="599">
        <v>10.917361637604246</v>
      </c>
      <c r="DK895" s="599">
        <v>15.921152388172857</v>
      </c>
      <c r="DL895" s="599">
        <v>20.470053070507959</v>
      </c>
      <c r="DM895" s="599">
        <v>19.711902956785444</v>
      </c>
      <c r="DN895" s="599">
        <v>14.70811220621683</v>
      </c>
      <c r="DO895" s="599">
        <v>10.462471569370734</v>
      </c>
    </row>
    <row r="896" spans="1:119" ht="13.5" customHeight="1" x14ac:dyDescent="0.2">
      <c r="A896"/>
      <c r="B896" s="324"/>
      <c r="C896" s="592"/>
      <c r="D896" s="828"/>
      <c r="E896" s="601" t="s">
        <v>41</v>
      </c>
      <c r="F896" s="599">
        <v>0.35842293906810035</v>
      </c>
      <c r="G896" s="599">
        <v>0</v>
      </c>
      <c r="H896" s="599">
        <v>1.0752688172043012</v>
      </c>
      <c r="I896" s="599">
        <v>4.6594982078853047</v>
      </c>
      <c r="J896" s="599">
        <v>5.7347670250896057</v>
      </c>
      <c r="K896" s="599">
        <v>12.903225806451612</v>
      </c>
      <c r="L896" s="599">
        <v>17.562724014336915</v>
      </c>
      <c r="M896" s="599">
        <v>20.43010752688172</v>
      </c>
      <c r="N896" s="599">
        <v>16.845878136200717</v>
      </c>
      <c r="O896" s="599">
        <v>20.43010752688172</v>
      </c>
      <c r="P896" s="592"/>
      <c r="Q896" s="828"/>
      <c r="R896" s="597" t="s">
        <v>41</v>
      </c>
      <c r="S896" s="599">
        <v>0.38610038610038611</v>
      </c>
      <c r="T896" s="599">
        <v>0</v>
      </c>
      <c r="U896" s="599">
        <v>1.1583011583011582</v>
      </c>
      <c r="V896" s="599">
        <v>4.2471042471042466</v>
      </c>
      <c r="W896" s="599">
        <v>5.7915057915057915</v>
      </c>
      <c r="X896" s="599">
        <v>12.741312741312742</v>
      </c>
      <c r="Y896" s="599">
        <v>17.374517374517374</v>
      </c>
      <c r="Z896" s="599">
        <v>20.077220077220076</v>
      </c>
      <c r="AA896" s="599">
        <v>17.760617760617762</v>
      </c>
      <c r="AB896" s="599">
        <v>20.463320463320464</v>
      </c>
      <c r="AC896" s="592"/>
      <c r="AD896" s="828"/>
      <c r="AE896" s="597" t="s">
        <v>41</v>
      </c>
      <c r="AF896" s="599">
        <v>0</v>
      </c>
      <c r="AG896" s="599">
        <v>0</v>
      </c>
      <c r="AH896" s="599">
        <v>0</v>
      </c>
      <c r="AI896" s="599">
        <v>10</v>
      </c>
      <c r="AJ896" s="599">
        <v>5</v>
      </c>
      <c r="AK896" s="599">
        <v>15</v>
      </c>
      <c r="AL896" s="599">
        <v>20</v>
      </c>
      <c r="AM896" s="599">
        <v>25</v>
      </c>
      <c r="AN896" s="599">
        <v>5</v>
      </c>
      <c r="AO896" s="599">
        <v>20</v>
      </c>
      <c r="AP896" s="591"/>
      <c r="AQ896" s="828"/>
      <c r="AR896" s="597" t="s">
        <v>41</v>
      </c>
      <c r="AS896" s="599">
        <v>0</v>
      </c>
      <c r="AT896" s="599">
        <v>0</v>
      </c>
      <c r="AU896" s="599">
        <v>0</v>
      </c>
      <c r="AV896" s="599">
        <v>9.0909090909090917</v>
      </c>
      <c r="AW896" s="599">
        <v>18.181818181818183</v>
      </c>
      <c r="AX896" s="599">
        <v>13.636363636363635</v>
      </c>
      <c r="AY896" s="599">
        <v>27.27272727272727</v>
      </c>
      <c r="AZ896" s="599">
        <v>13.636363636363635</v>
      </c>
      <c r="BA896" s="599">
        <v>9.0909090909090917</v>
      </c>
      <c r="BB896" s="599">
        <v>9.0909090909090917</v>
      </c>
      <c r="BC896" s="592"/>
      <c r="BD896" s="828"/>
      <c r="BE896" s="597" t="s">
        <v>41</v>
      </c>
      <c r="BF896" s="599">
        <v>0.38910505836575876</v>
      </c>
      <c r="BG896" s="599">
        <v>0</v>
      </c>
      <c r="BH896" s="599">
        <v>1.1673151750972763</v>
      </c>
      <c r="BI896" s="599">
        <v>4.2801556420233462</v>
      </c>
      <c r="BJ896" s="599">
        <v>4.6692607003891053</v>
      </c>
      <c r="BK896" s="599">
        <v>12.840466926070038</v>
      </c>
      <c r="BL896" s="599">
        <v>16.731517509727624</v>
      </c>
      <c r="BM896" s="599">
        <v>21.011673151750973</v>
      </c>
      <c r="BN896" s="599">
        <v>17.509727626459142</v>
      </c>
      <c r="BO896" s="599">
        <v>21.40077821011673</v>
      </c>
      <c r="BP896"/>
      <c r="BQ896" s="828"/>
      <c r="BR896" s="597" t="s">
        <v>41</v>
      </c>
      <c r="BS896" s="599">
        <v>0</v>
      </c>
      <c r="BT896" s="599">
        <v>0</v>
      </c>
      <c r="BU896" s="599">
        <v>0</v>
      </c>
      <c r="BV896" s="599">
        <v>33.333333333333329</v>
      </c>
      <c r="BW896" s="599">
        <v>0</v>
      </c>
      <c r="BX896" s="599">
        <v>0</v>
      </c>
      <c r="BY896" s="599">
        <v>0</v>
      </c>
      <c r="BZ896" s="599">
        <v>0</v>
      </c>
      <c r="CA896" s="599">
        <v>33.333333333333329</v>
      </c>
      <c r="CB896" s="599">
        <v>33.333333333333329</v>
      </c>
      <c r="CC896" s="592"/>
      <c r="CD896" s="828"/>
      <c r="CE896" s="597" t="s">
        <v>41</v>
      </c>
      <c r="CF896" s="599">
        <v>0.36231884057971014</v>
      </c>
      <c r="CG896" s="599">
        <v>0</v>
      </c>
      <c r="CH896" s="599">
        <v>1.0869565217391304</v>
      </c>
      <c r="CI896" s="599">
        <v>4.3478260869565215</v>
      </c>
      <c r="CJ896" s="599">
        <v>5.7971014492753623</v>
      </c>
      <c r="CK896" s="599">
        <v>13.043478260869565</v>
      </c>
      <c r="CL896" s="599">
        <v>17.753623188405797</v>
      </c>
      <c r="CM896" s="599">
        <v>20.652173913043477</v>
      </c>
      <c r="CN896" s="599">
        <v>16.666666666666664</v>
      </c>
      <c r="CO896" s="599">
        <v>20.289855072463769</v>
      </c>
      <c r="CP896"/>
      <c r="CQ896" s="828"/>
      <c r="CR896" s="597" t="s">
        <v>41</v>
      </c>
      <c r="CS896" s="599">
        <v>10</v>
      </c>
      <c r="CT896" s="599">
        <v>0</v>
      </c>
      <c r="CU896" s="599">
        <v>0</v>
      </c>
      <c r="CV896" s="599">
        <v>10</v>
      </c>
      <c r="CW896" s="599">
        <v>10</v>
      </c>
      <c r="CX896" s="599">
        <v>10</v>
      </c>
      <c r="CY896" s="599">
        <v>30</v>
      </c>
      <c r="CZ896" s="599">
        <v>10</v>
      </c>
      <c r="DA896" s="599">
        <v>20</v>
      </c>
      <c r="DB896" s="599">
        <v>0</v>
      </c>
      <c r="DC896" s="592"/>
      <c r="DD896" s="828"/>
      <c r="DE896" s="597" t="s">
        <v>41</v>
      </c>
      <c r="DF896" s="599">
        <v>0</v>
      </c>
      <c r="DG896" s="599">
        <v>0</v>
      </c>
      <c r="DH896" s="599">
        <v>1.1152416356877324</v>
      </c>
      <c r="DI896" s="599">
        <v>4.4609665427509295</v>
      </c>
      <c r="DJ896" s="599">
        <v>5.5762081784386615</v>
      </c>
      <c r="DK896" s="599">
        <v>13.011152416356877</v>
      </c>
      <c r="DL896" s="599">
        <v>17.100371747211895</v>
      </c>
      <c r="DM896" s="599">
        <v>20.817843866171003</v>
      </c>
      <c r="DN896" s="599">
        <v>16.728624535315987</v>
      </c>
      <c r="DO896" s="599">
        <v>21.189591078066915</v>
      </c>
    </row>
    <row r="897" spans="1:119" ht="13.5" customHeight="1" x14ac:dyDescent="0.2">
      <c r="A897"/>
      <c r="B897" s="324"/>
      <c r="C897" s="592"/>
      <c r="D897" s="592"/>
      <c r="E897" s="592"/>
      <c r="F897" s="592"/>
      <c r="G897" s="592"/>
      <c r="H897" s="592"/>
      <c r="I897" s="592"/>
      <c r="J897" s="592"/>
      <c r="K897" s="592"/>
      <c r="L897" s="592"/>
      <c r="M897" s="592"/>
      <c r="N897" s="592"/>
      <c r="O897" s="592"/>
      <c r="P897" s="592"/>
      <c r="Q897" s="592"/>
      <c r="R897" s="592"/>
      <c r="S897" s="592"/>
      <c r="T897" s="592"/>
      <c r="U897" s="592"/>
      <c r="V897" s="592"/>
      <c r="W897" s="592"/>
      <c r="X897" s="592"/>
      <c r="Y897" s="592"/>
      <c r="Z897" s="592"/>
      <c r="AA897" s="592"/>
      <c r="AB897" s="592"/>
      <c r="AC897" s="592"/>
      <c r="AD897" s="592"/>
      <c r="AE897" s="592"/>
      <c r="AF897" s="592"/>
      <c r="AG897" s="592"/>
      <c r="AH897" s="592"/>
      <c r="AI897" s="592"/>
      <c r="AJ897" s="592"/>
      <c r="AK897" s="592"/>
      <c r="AL897" s="592"/>
      <c r="AM897" s="592"/>
      <c r="AN897" s="592"/>
      <c r="AO897" s="592"/>
      <c r="AP897"/>
      <c r="AQ897" s="592"/>
      <c r="AR897" s="592"/>
      <c r="AS897" s="592"/>
      <c r="AT897" s="592"/>
      <c r="AU897" s="592"/>
      <c r="AV897" s="592"/>
      <c r="AW897" s="592"/>
      <c r="AX897" s="592"/>
      <c r="AY897" s="592"/>
      <c r="AZ897" s="592"/>
      <c r="BA897" s="592"/>
      <c r="BB897" s="592"/>
      <c r="BC897" s="592"/>
      <c r="BD897" s="592"/>
      <c r="BE897" s="592"/>
      <c r="BF897" s="592"/>
      <c r="BG897" s="592"/>
      <c r="BH897" s="592"/>
      <c r="BI897" s="592"/>
      <c r="BJ897" s="592"/>
      <c r="BK897" s="592"/>
      <c r="BL897" s="592"/>
      <c r="BM897" s="592"/>
      <c r="BN897" s="592"/>
      <c r="BO897" s="592"/>
      <c r="BP897"/>
      <c r="BQ897" s="592"/>
      <c r="BR897" s="592"/>
      <c r="BS897" s="592"/>
      <c r="BT897" s="592"/>
      <c r="BU897" s="592"/>
      <c r="BV897" s="592"/>
      <c r="BW897" s="592"/>
      <c r="BX897" s="592"/>
      <c r="BY897" s="592"/>
      <c r="BZ897" s="592"/>
      <c r="CA897" s="592"/>
      <c r="CB897" s="592"/>
      <c r="CC897" s="592"/>
      <c r="CD897" s="592"/>
      <c r="CE897" s="592"/>
      <c r="CF897" s="592"/>
      <c r="CG897" s="592"/>
      <c r="CH897" s="592"/>
      <c r="CI897" s="592"/>
      <c r="CJ897" s="592"/>
      <c r="CK897" s="592"/>
      <c r="CL897" s="592"/>
      <c r="CM897" s="592"/>
      <c r="CN897" s="592"/>
      <c r="CO897" s="592"/>
      <c r="CP897"/>
      <c r="CQ897" s="592"/>
      <c r="CR897" s="592"/>
      <c r="CS897" s="592"/>
      <c r="CT897" s="592"/>
      <c r="CU897" s="592"/>
      <c r="CV897" s="592"/>
      <c r="CW897" s="592"/>
      <c r="CX897" s="592"/>
      <c r="CY897" s="592"/>
      <c r="CZ897" s="592"/>
      <c r="DA897" s="592"/>
      <c r="DB897" s="592"/>
      <c r="DC897" s="592"/>
      <c r="DD897" s="592"/>
      <c r="DE897" s="592"/>
      <c r="DF897" s="592"/>
      <c r="DG897" s="592"/>
      <c r="DH897" s="592"/>
      <c r="DI897" s="592"/>
      <c r="DJ897" s="592"/>
      <c r="DK897" s="592"/>
      <c r="DL897" s="592"/>
      <c r="DM897" s="592"/>
      <c r="DN897" s="592"/>
      <c r="DO897" s="592"/>
    </row>
    <row r="898" spans="1:119" ht="13.5" customHeight="1" x14ac:dyDescent="0.2">
      <c r="A898"/>
      <c r="B898" s="324"/>
      <c r="C898" s="592"/>
      <c r="D898" s="592"/>
      <c r="E898" s="592"/>
      <c r="F898" s="592"/>
      <c r="G898" s="592"/>
      <c r="H898" s="592"/>
      <c r="I898" s="592"/>
      <c r="J898" s="592"/>
      <c r="K898" s="592"/>
      <c r="L898" s="592"/>
      <c r="M898" s="592"/>
      <c r="N898" s="592"/>
      <c r="O898" s="592"/>
      <c r="P898" s="592"/>
      <c r="Q898" s="592"/>
      <c r="R898" s="592"/>
      <c r="S898" s="592"/>
      <c r="T898" s="592"/>
      <c r="U898" s="592"/>
      <c r="V898" s="592"/>
      <c r="W898" s="592"/>
      <c r="X898" s="592"/>
      <c r="Y898" s="592"/>
      <c r="Z898" s="592"/>
      <c r="AA898" s="592"/>
      <c r="AB898" s="592"/>
      <c r="AC898" s="592"/>
      <c r="AD898" s="592"/>
      <c r="AE898" s="592"/>
      <c r="AF898" s="592"/>
      <c r="AG898" s="592"/>
      <c r="AH898" s="592"/>
      <c r="AI898" s="592"/>
      <c r="AJ898" s="592"/>
      <c r="AK898" s="592"/>
      <c r="AL898" s="592"/>
      <c r="AM898" s="592"/>
      <c r="AN898" s="592"/>
      <c r="AO898" s="592"/>
      <c r="AP898"/>
      <c r="AQ898" s="592"/>
      <c r="AR898" s="592"/>
      <c r="AS898" s="592"/>
      <c r="AT898" s="592"/>
      <c r="AU898" s="592"/>
      <c r="AV898" s="592"/>
      <c r="AW898" s="592"/>
      <c r="AX898" s="592"/>
      <c r="AY898" s="592"/>
      <c r="AZ898" s="592"/>
      <c r="BA898" s="592"/>
      <c r="BB898" s="592"/>
      <c r="BC898" s="592"/>
      <c r="BD898" s="592"/>
      <c r="BE898" s="592"/>
      <c r="BF898" s="592"/>
      <c r="BG898" s="592"/>
      <c r="BH898" s="592"/>
      <c r="BI898" s="592"/>
      <c r="BJ898" s="592"/>
      <c r="BK898" s="592"/>
      <c r="BL898" s="592"/>
      <c r="BM898" s="592"/>
      <c r="BN898" s="592"/>
      <c r="BO898" s="592"/>
      <c r="BP898"/>
      <c r="BQ898" s="592"/>
      <c r="BR898" s="592"/>
      <c r="BS898" s="592"/>
      <c r="BT898" s="592"/>
      <c r="BU898" s="592"/>
      <c r="BV898" s="592"/>
      <c r="BW898" s="592"/>
      <c r="BX898" s="592"/>
      <c r="BY898" s="592"/>
      <c r="BZ898" s="592"/>
      <c r="CA898" s="592"/>
      <c r="CB898" s="592"/>
      <c r="CC898" s="592"/>
      <c r="CD898" s="592"/>
      <c r="CE898" s="592"/>
      <c r="CF898" s="592"/>
      <c r="CG898" s="592"/>
      <c r="CH898" s="592"/>
      <c r="CI898" s="592"/>
      <c r="CJ898" s="592"/>
      <c r="CK898" s="592"/>
      <c r="CL898" s="592"/>
      <c r="CM898" s="592"/>
      <c r="CN898" s="592"/>
      <c r="CO898" s="592"/>
      <c r="CP898"/>
      <c r="CQ898" s="592"/>
      <c r="CR898" s="592"/>
      <c r="CS898" s="592"/>
      <c r="CT898" s="592"/>
      <c r="CU898" s="592"/>
      <c r="CV898" s="592"/>
      <c r="CW898" s="592"/>
      <c r="CX898" s="592"/>
      <c r="CY898" s="592"/>
      <c r="CZ898" s="592"/>
      <c r="DA898" s="592"/>
      <c r="DB898" s="592"/>
      <c r="DC898" s="592"/>
      <c r="DD898" s="592"/>
      <c r="DE898" s="592"/>
      <c r="DF898" s="592"/>
      <c r="DG898" s="592"/>
      <c r="DH898" s="592"/>
      <c r="DI898" s="592"/>
      <c r="DJ898" s="592"/>
      <c r="DK898" s="592"/>
      <c r="DL898" s="592"/>
      <c r="DM898" s="592"/>
      <c r="DN898" s="592"/>
      <c r="DO898" s="592"/>
    </row>
    <row r="899" spans="1:119" ht="13.5" customHeight="1" x14ac:dyDescent="0.3">
      <c r="A899"/>
      <c r="B899" s="324"/>
      <c r="C899" s="592"/>
      <c r="D899" s="829" t="s">
        <v>245</v>
      </c>
      <c r="E899" s="829"/>
      <c r="F899" s="595"/>
      <c r="G899" s="595"/>
      <c r="H899" s="595"/>
      <c r="I899" s="595"/>
      <c r="J899" s="595"/>
      <c r="K899" s="595"/>
      <c r="L899" s="595"/>
      <c r="M899" s="595"/>
      <c r="N899" s="595"/>
      <c r="O899" s="595"/>
      <c r="P899" s="592"/>
      <c r="Q899" s="829" t="s">
        <v>245</v>
      </c>
      <c r="R899" s="829"/>
      <c r="S899" s="595"/>
      <c r="T899" s="595"/>
      <c r="U899" s="595"/>
      <c r="V899" s="595"/>
      <c r="W899" s="595"/>
      <c r="X899" s="595"/>
      <c r="Y899" s="595"/>
      <c r="Z899" s="595"/>
      <c r="AA899" s="595"/>
      <c r="AB899" s="595"/>
      <c r="AC899" s="592"/>
      <c r="AD899" s="829" t="s">
        <v>245</v>
      </c>
      <c r="AE899" s="829"/>
      <c r="AF899" s="595"/>
      <c r="AG899" s="595"/>
      <c r="AH899" s="595"/>
      <c r="AI899" s="595"/>
      <c r="AJ899" s="595"/>
      <c r="AK899" s="595"/>
      <c r="AL899" s="595"/>
      <c r="AM899" s="595"/>
      <c r="AN899" s="595"/>
      <c r="AO899" s="595"/>
      <c r="AP899" s="591"/>
      <c r="AQ899" s="829" t="s">
        <v>245</v>
      </c>
      <c r="AR899" s="829"/>
      <c r="AS899" s="595"/>
      <c r="AT899" s="595"/>
      <c r="AU899" s="595"/>
      <c r="AV899" s="595"/>
      <c r="AW899" s="595"/>
      <c r="AX899" s="595"/>
      <c r="AY899" s="595"/>
      <c r="AZ899" s="595"/>
      <c r="BA899" s="595"/>
      <c r="BB899" s="595"/>
      <c r="BC899" s="592"/>
      <c r="BD899" s="829" t="s">
        <v>245</v>
      </c>
      <c r="BE899" s="829"/>
      <c r="BF899" s="595"/>
      <c r="BG899" s="595"/>
      <c r="BH899" s="595"/>
      <c r="BI899" s="595"/>
      <c r="BJ899" s="595"/>
      <c r="BK899" s="595"/>
      <c r="BL899" s="595"/>
      <c r="BM899" s="595"/>
      <c r="BN899" s="595"/>
      <c r="BO899" s="595"/>
      <c r="BP899"/>
      <c r="BQ899" s="829" t="s">
        <v>245</v>
      </c>
      <c r="BR899" s="829"/>
      <c r="BS899" s="595"/>
      <c r="BT899" s="595"/>
      <c r="BU899" s="595"/>
      <c r="BV899" s="595"/>
      <c r="BW899" s="595"/>
      <c r="BX899" s="595"/>
      <c r="BY899" s="595"/>
      <c r="BZ899" s="595"/>
      <c r="CA899" s="595"/>
      <c r="CB899" s="595"/>
      <c r="CC899" s="592"/>
      <c r="CD899" s="829" t="s">
        <v>245</v>
      </c>
      <c r="CE899" s="829"/>
      <c r="CF899" s="595"/>
      <c r="CG899" s="595"/>
      <c r="CH899" s="595"/>
      <c r="CI899" s="595"/>
      <c r="CJ899" s="595"/>
      <c r="CK899" s="595"/>
      <c r="CL899" s="595"/>
      <c r="CM899" s="595"/>
      <c r="CN899" s="595"/>
      <c r="CO899" s="595"/>
      <c r="CP899"/>
      <c r="CQ899" s="829" t="s">
        <v>245</v>
      </c>
      <c r="CR899" s="829"/>
      <c r="CS899" s="595"/>
      <c r="CT899" s="595"/>
      <c r="CU899" s="595"/>
      <c r="CV899" s="595"/>
      <c r="CW899" s="595"/>
      <c r="CX899" s="595"/>
      <c r="CY899" s="595"/>
      <c r="CZ899" s="595"/>
      <c r="DA899" s="595"/>
      <c r="DB899" s="595"/>
      <c r="DC899" s="592"/>
      <c r="DD899" s="829" t="s">
        <v>245</v>
      </c>
      <c r="DE899" s="829"/>
      <c r="DF899" s="595"/>
      <c r="DG899" s="595"/>
      <c r="DH899" s="595"/>
      <c r="DI899" s="595"/>
      <c r="DJ899" s="595"/>
      <c r="DK899" s="595"/>
      <c r="DL899" s="595"/>
      <c r="DM899" s="595"/>
      <c r="DN899" s="595"/>
      <c r="DO899" s="595"/>
    </row>
    <row r="900" spans="1:119" ht="13.5" customHeight="1" x14ac:dyDescent="0.2">
      <c r="A900"/>
      <c r="B900" s="324"/>
      <c r="C900" s="592"/>
      <c r="D900" s="829"/>
      <c r="E900" s="829"/>
      <c r="F900" s="831" t="s">
        <v>171</v>
      </c>
      <c r="G900" s="831"/>
      <c r="H900" s="831"/>
      <c r="I900" s="831"/>
      <c r="J900" s="831"/>
      <c r="K900" s="831"/>
      <c r="L900" s="831"/>
      <c r="M900" s="831"/>
      <c r="N900" s="831"/>
      <c r="O900" s="831"/>
      <c r="P900" s="592"/>
      <c r="Q900" s="829"/>
      <c r="R900" s="829"/>
      <c r="S900" s="831" t="s">
        <v>171</v>
      </c>
      <c r="T900" s="831"/>
      <c r="U900" s="831"/>
      <c r="V900" s="831"/>
      <c r="W900" s="831"/>
      <c r="X900" s="831"/>
      <c r="Y900" s="831"/>
      <c r="Z900" s="831"/>
      <c r="AA900" s="831"/>
      <c r="AB900" s="831"/>
      <c r="AC900" s="592"/>
      <c r="AD900" s="829"/>
      <c r="AE900" s="829"/>
      <c r="AF900" s="831" t="s">
        <v>171</v>
      </c>
      <c r="AG900" s="831"/>
      <c r="AH900" s="831"/>
      <c r="AI900" s="831"/>
      <c r="AJ900" s="831"/>
      <c r="AK900" s="831"/>
      <c r="AL900" s="831"/>
      <c r="AM900" s="831"/>
      <c r="AN900" s="831"/>
      <c r="AO900" s="831"/>
      <c r="AP900" s="591"/>
      <c r="AQ900" s="829"/>
      <c r="AR900" s="829"/>
      <c r="AS900" s="831" t="s">
        <v>171</v>
      </c>
      <c r="AT900" s="831"/>
      <c r="AU900" s="831"/>
      <c r="AV900" s="831"/>
      <c r="AW900" s="831"/>
      <c r="AX900" s="831"/>
      <c r="AY900" s="831"/>
      <c r="AZ900" s="831"/>
      <c r="BA900" s="831"/>
      <c r="BB900" s="831"/>
      <c r="BC900" s="592"/>
      <c r="BD900" s="829"/>
      <c r="BE900" s="829"/>
      <c r="BF900" s="831" t="s">
        <v>171</v>
      </c>
      <c r="BG900" s="831"/>
      <c r="BH900" s="831"/>
      <c r="BI900" s="831"/>
      <c r="BJ900" s="831"/>
      <c r="BK900" s="831"/>
      <c r="BL900" s="831"/>
      <c r="BM900" s="831"/>
      <c r="BN900" s="831"/>
      <c r="BO900" s="831"/>
      <c r="BP900"/>
      <c r="BQ900" s="829"/>
      <c r="BR900" s="829"/>
      <c r="BS900" s="831" t="s">
        <v>171</v>
      </c>
      <c r="BT900" s="831"/>
      <c r="BU900" s="831"/>
      <c r="BV900" s="831"/>
      <c r="BW900" s="831"/>
      <c r="BX900" s="831"/>
      <c r="BY900" s="831"/>
      <c r="BZ900" s="831"/>
      <c r="CA900" s="831"/>
      <c r="CB900" s="831"/>
      <c r="CC900" s="592"/>
      <c r="CD900" s="829"/>
      <c r="CE900" s="829"/>
      <c r="CF900" s="831" t="s">
        <v>171</v>
      </c>
      <c r="CG900" s="831"/>
      <c r="CH900" s="831"/>
      <c r="CI900" s="831"/>
      <c r="CJ900" s="831"/>
      <c r="CK900" s="831"/>
      <c r="CL900" s="831"/>
      <c r="CM900" s="831"/>
      <c r="CN900" s="831"/>
      <c r="CO900" s="831"/>
      <c r="CP900"/>
      <c r="CQ900" s="829"/>
      <c r="CR900" s="829"/>
      <c r="CS900" s="831" t="s">
        <v>171</v>
      </c>
      <c r="CT900" s="831"/>
      <c r="CU900" s="831"/>
      <c r="CV900" s="831"/>
      <c r="CW900" s="831"/>
      <c r="CX900" s="831"/>
      <c r="CY900" s="831"/>
      <c r="CZ900" s="831"/>
      <c r="DA900" s="831"/>
      <c r="DB900" s="831"/>
      <c r="DC900" s="592"/>
      <c r="DD900" s="829"/>
      <c r="DE900" s="829"/>
      <c r="DF900" s="831" t="s">
        <v>171</v>
      </c>
      <c r="DG900" s="831"/>
      <c r="DH900" s="831"/>
      <c r="DI900" s="831"/>
      <c r="DJ900" s="831"/>
      <c r="DK900" s="831"/>
      <c r="DL900" s="831"/>
      <c r="DM900" s="831"/>
      <c r="DN900" s="831"/>
      <c r="DO900" s="831"/>
    </row>
    <row r="901" spans="1:119" ht="13.5" customHeight="1" x14ac:dyDescent="0.2">
      <c r="A901"/>
      <c r="B901" s="324"/>
      <c r="C901" s="592"/>
      <c r="D901" s="830"/>
      <c r="E901" s="830"/>
      <c r="F901" s="596" t="s">
        <v>16</v>
      </c>
      <c r="G901" s="596">
        <v>1</v>
      </c>
      <c r="H901" s="596">
        <v>2</v>
      </c>
      <c r="I901" s="596">
        <v>3</v>
      </c>
      <c r="J901" s="596">
        <v>4</v>
      </c>
      <c r="K901" s="596">
        <v>5</v>
      </c>
      <c r="L901" s="596">
        <v>6</v>
      </c>
      <c r="M901" s="596">
        <v>7</v>
      </c>
      <c r="N901" s="596">
        <v>8</v>
      </c>
      <c r="O901" s="596">
        <v>9</v>
      </c>
      <c r="P901" s="592"/>
      <c r="Q901" s="830"/>
      <c r="R901" s="830"/>
      <c r="S901" s="596" t="s">
        <v>16</v>
      </c>
      <c r="T901" s="596">
        <v>1</v>
      </c>
      <c r="U901" s="596">
        <v>2</v>
      </c>
      <c r="V901" s="596">
        <v>3</v>
      </c>
      <c r="W901" s="596">
        <v>4</v>
      </c>
      <c r="X901" s="596">
        <v>5</v>
      </c>
      <c r="Y901" s="596">
        <v>6</v>
      </c>
      <c r="Z901" s="596">
        <v>7</v>
      </c>
      <c r="AA901" s="596">
        <v>8</v>
      </c>
      <c r="AB901" s="596">
        <v>9</v>
      </c>
      <c r="AC901" s="592"/>
      <c r="AD901" s="830"/>
      <c r="AE901" s="830"/>
      <c r="AF901" s="596" t="s">
        <v>16</v>
      </c>
      <c r="AG901" s="596">
        <v>1</v>
      </c>
      <c r="AH901" s="596">
        <v>2</v>
      </c>
      <c r="AI901" s="596">
        <v>3</v>
      </c>
      <c r="AJ901" s="596">
        <v>4</v>
      </c>
      <c r="AK901" s="596">
        <v>5</v>
      </c>
      <c r="AL901" s="596">
        <v>6</v>
      </c>
      <c r="AM901" s="596">
        <v>7</v>
      </c>
      <c r="AN901" s="596">
        <v>8</v>
      </c>
      <c r="AO901" s="596">
        <v>9</v>
      </c>
      <c r="AP901" s="591"/>
      <c r="AQ901" s="830"/>
      <c r="AR901" s="830"/>
      <c r="AS901" s="596" t="s">
        <v>16</v>
      </c>
      <c r="AT901" s="596">
        <v>1</v>
      </c>
      <c r="AU901" s="596">
        <v>2</v>
      </c>
      <c r="AV901" s="596">
        <v>3</v>
      </c>
      <c r="AW901" s="596">
        <v>4</v>
      </c>
      <c r="AX901" s="596">
        <v>5</v>
      </c>
      <c r="AY901" s="596">
        <v>6</v>
      </c>
      <c r="AZ901" s="596">
        <v>7</v>
      </c>
      <c r="BA901" s="596">
        <v>8</v>
      </c>
      <c r="BB901" s="596">
        <v>9</v>
      </c>
      <c r="BC901" s="592"/>
      <c r="BD901" s="830"/>
      <c r="BE901" s="830"/>
      <c r="BF901" s="596" t="s">
        <v>16</v>
      </c>
      <c r="BG901" s="596">
        <v>1</v>
      </c>
      <c r="BH901" s="596">
        <v>2</v>
      </c>
      <c r="BI901" s="596">
        <v>3</v>
      </c>
      <c r="BJ901" s="596">
        <v>4</v>
      </c>
      <c r="BK901" s="596">
        <v>5</v>
      </c>
      <c r="BL901" s="596">
        <v>6</v>
      </c>
      <c r="BM901" s="596">
        <v>7</v>
      </c>
      <c r="BN901" s="596">
        <v>8</v>
      </c>
      <c r="BO901" s="596">
        <v>9</v>
      </c>
      <c r="BP901"/>
      <c r="BQ901" s="830"/>
      <c r="BR901" s="830"/>
      <c r="BS901" s="596" t="s">
        <v>16</v>
      </c>
      <c r="BT901" s="596">
        <v>1</v>
      </c>
      <c r="BU901" s="596">
        <v>2</v>
      </c>
      <c r="BV901" s="596">
        <v>3</v>
      </c>
      <c r="BW901" s="596">
        <v>4</v>
      </c>
      <c r="BX901" s="596">
        <v>5</v>
      </c>
      <c r="BY901" s="596">
        <v>6</v>
      </c>
      <c r="BZ901" s="596">
        <v>7</v>
      </c>
      <c r="CA901" s="596">
        <v>8</v>
      </c>
      <c r="CB901" s="596">
        <v>9</v>
      </c>
      <c r="CC901" s="592"/>
      <c r="CD901" s="830"/>
      <c r="CE901" s="830"/>
      <c r="CF901" s="596" t="s">
        <v>16</v>
      </c>
      <c r="CG901" s="596">
        <v>1</v>
      </c>
      <c r="CH901" s="596">
        <v>2</v>
      </c>
      <c r="CI901" s="596">
        <v>3</v>
      </c>
      <c r="CJ901" s="596">
        <v>4</v>
      </c>
      <c r="CK901" s="596">
        <v>5</v>
      </c>
      <c r="CL901" s="596">
        <v>6</v>
      </c>
      <c r="CM901" s="596">
        <v>7</v>
      </c>
      <c r="CN901" s="596">
        <v>8</v>
      </c>
      <c r="CO901" s="596">
        <v>9</v>
      </c>
      <c r="CP901"/>
      <c r="CQ901" s="830"/>
      <c r="CR901" s="830"/>
      <c r="CS901" s="596" t="s">
        <v>16</v>
      </c>
      <c r="CT901" s="596">
        <v>1</v>
      </c>
      <c r="CU901" s="596">
        <v>2</v>
      </c>
      <c r="CV901" s="596">
        <v>3</v>
      </c>
      <c r="CW901" s="596">
        <v>4</v>
      </c>
      <c r="CX901" s="596">
        <v>5</v>
      </c>
      <c r="CY901" s="596">
        <v>6</v>
      </c>
      <c r="CZ901" s="596">
        <v>7</v>
      </c>
      <c r="DA901" s="596">
        <v>8</v>
      </c>
      <c r="DB901" s="596">
        <v>9</v>
      </c>
      <c r="DC901" s="592"/>
      <c r="DD901" s="830"/>
      <c r="DE901" s="830"/>
      <c r="DF901" s="596" t="s">
        <v>16</v>
      </c>
      <c r="DG901" s="596">
        <v>1</v>
      </c>
      <c r="DH901" s="596">
        <v>2</v>
      </c>
      <c r="DI901" s="596">
        <v>3</v>
      </c>
      <c r="DJ901" s="596">
        <v>4</v>
      </c>
      <c r="DK901" s="596">
        <v>5</v>
      </c>
      <c r="DL901" s="596">
        <v>6</v>
      </c>
      <c r="DM901" s="596">
        <v>7</v>
      </c>
      <c r="DN901" s="596">
        <v>8</v>
      </c>
      <c r="DO901" s="596">
        <v>9</v>
      </c>
    </row>
    <row r="902" spans="1:119" ht="13.5" customHeight="1" x14ac:dyDescent="0.2">
      <c r="A902"/>
      <c r="B902" s="838" t="s">
        <v>101</v>
      </c>
      <c r="C902" s="592"/>
      <c r="D902" s="826" t="s">
        <v>173</v>
      </c>
      <c r="E902" s="597" t="s">
        <v>92</v>
      </c>
      <c r="F902" s="599">
        <v>0</v>
      </c>
      <c r="G902" s="599">
        <v>1</v>
      </c>
      <c r="H902" s="599">
        <v>1</v>
      </c>
      <c r="I902" s="599">
        <v>1</v>
      </c>
      <c r="J902" s="599">
        <v>2</v>
      </c>
      <c r="K902" s="599">
        <v>0</v>
      </c>
      <c r="L902" s="599">
        <v>0</v>
      </c>
      <c r="M902" s="599">
        <v>0</v>
      </c>
      <c r="N902" s="599">
        <v>0</v>
      </c>
      <c r="O902" s="600">
        <v>0</v>
      </c>
      <c r="P902" s="592"/>
      <c r="Q902" s="826" t="s">
        <v>173</v>
      </c>
      <c r="R902" s="597" t="s">
        <v>92</v>
      </c>
      <c r="S902" s="599">
        <v>0</v>
      </c>
      <c r="T902" s="599">
        <v>1</v>
      </c>
      <c r="U902" s="599">
        <v>0</v>
      </c>
      <c r="V902" s="599">
        <v>0</v>
      </c>
      <c r="W902" s="599">
        <v>1</v>
      </c>
      <c r="X902" s="599">
        <v>0</v>
      </c>
      <c r="Y902" s="599">
        <v>0</v>
      </c>
      <c r="Z902" s="599">
        <v>0</v>
      </c>
      <c r="AA902" s="599">
        <v>0</v>
      </c>
      <c r="AB902" s="600">
        <v>0</v>
      </c>
      <c r="AC902" s="592"/>
      <c r="AD902" s="826" t="s">
        <v>173</v>
      </c>
      <c r="AE902" s="597" t="s">
        <v>92</v>
      </c>
      <c r="AF902" s="599">
        <v>0</v>
      </c>
      <c r="AG902" s="599">
        <v>0</v>
      </c>
      <c r="AH902" s="599">
        <v>1</v>
      </c>
      <c r="AI902" s="599">
        <v>1</v>
      </c>
      <c r="AJ902" s="599">
        <v>1</v>
      </c>
      <c r="AK902" s="599">
        <v>0</v>
      </c>
      <c r="AL902" s="599">
        <v>0</v>
      </c>
      <c r="AM902" s="599">
        <v>0</v>
      </c>
      <c r="AN902" s="599">
        <v>0</v>
      </c>
      <c r="AO902" s="600">
        <v>0</v>
      </c>
      <c r="AP902" s="591"/>
      <c r="AQ902" s="826" t="s">
        <v>173</v>
      </c>
      <c r="AR902" s="597" t="s">
        <v>92</v>
      </c>
      <c r="AS902" s="599">
        <v>0</v>
      </c>
      <c r="AT902" s="599">
        <v>1</v>
      </c>
      <c r="AU902" s="599">
        <v>0</v>
      </c>
      <c r="AV902" s="599">
        <v>0</v>
      </c>
      <c r="AW902" s="599">
        <v>2</v>
      </c>
      <c r="AX902" s="599">
        <v>0</v>
      </c>
      <c r="AY902" s="599">
        <v>0</v>
      </c>
      <c r="AZ902" s="599">
        <v>0</v>
      </c>
      <c r="BA902" s="599">
        <v>0</v>
      </c>
      <c r="BB902" s="600">
        <v>0</v>
      </c>
      <c r="BC902" s="592"/>
      <c r="BD902" s="826" t="s">
        <v>173</v>
      </c>
      <c r="BE902" s="597" t="s">
        <v>92</v>
      </c>
      <c r="BF902" s="599">
        <v>0</v>
      </c>
      <c r="BG902" s="599">
        <v>0</v>
      </c>
      <c r="BH902" s="599">
        <v>1</v>
      </c>
      <c r="BI902" s="599">
        <v>1</v>
      </c>
      <c r="BJ902" s="599">
        <v>0</v>
      </c>
      <c r="BK902" s="599">
        <v>0</v>
      </c>
      <c r="BL902" s="599">
        <v>0</v>
      </c>
      <c r="BM902" s="599">
        <v>0</v>
      </c>
      <c r="BN902" s="599">
        <v>0</v>
      </c>
      <c r="BO902" s="600">
        <v>0</v>
      </c>
      <c r="BP902"/>
      <c r="BQ902" s="826" t="s">
        <v>173</v>
      </c>
      <c r="BR902" s="597" t="s">
        <v>92</v>
      </c>
      <c r="BS902" s="599">
        <v>0</v>
      </c>
      <c r="BT902" s="599">
        <v>0</v>
      </c>
      <c r="BU902" s="599">
        <v>0</v>
      </c>
      <c r="BV902" s="599">
        <v>0</v>
      </c>
      <c r="BW902" s="599">
        <v>0</v>
      </c>
      <c r="BX902" s="599">
        <v>0</v>
      </c>
      <c r="BY902" s="599">
        <v>0</v>
      </c>
      <c r="BZ902" s="599">
        <v>0</v>
      </c>
      <c r="CA902" s="599">
        <v>0</v>
      </c>
      <c r="CB902" s="600">
        <v>0</v>
      </c>
      <c r="CC902" s="592"/>
      <c r="CD902" s="826" t="s">
        <v>173</v>
      </c>
      <c r="CE902" s="597" t="s">
        <v>92</v>
      </c>
      <c r="CF902" s="599">
        <v>0</v>
      </c>
      <c r="CG902" s="599">
        <v>1</v>
      </c>
      <c r="CH902" s="599">
        <v>1</v>
      </c>
      <c r="CI902" s="599">
        <v>1</v>
      </c>
      <c r="CJ902" s="599">
        <v>2</v>
      </c>
      <c r="CK902" s="599">
        <v>0</v>
      </c>
      <c r="CL902" s="599">
        <v>0</v>
      </c>
      <c r="CM902" s="599">
        <v>0</v>
      </c>
      <c r="CN902" s="599">
        <v>0</v>
      </c>
      <c r="CO902" s="600">
        <v>0</v>
      </c>
      <c r="CP902"/>
      <c r="CQ902" s="826" t="s">
        <v>173</v>
      </c>
      <c r="CR902" s="597" t="s">
        <v>92</v>
      </c>
      <c r="CS902" s="599">
        <v>0</v>
      </c>
      <c r="CT902" s="599">
        <v>1</v>
      </c>
      <c r="CU902" s="599">
        <v>1</v>
      </c>
      <c r="CV902" s="599">
        <v>1</v>
      </c>
      <c r="CW902" s="599">
        <v>1</v>
      </c>
      <c r="CX902" s="599">
        <v>0</v>
      </c>
      <c r="CY902" s="599">
        <v>0</v>
      </c>
      <c r="CZ902" s="599">
        <v>0</v>
      </c>
      <c r="DA902" s="599">
        <v>0</v>
      </c>
      <c r="DB902" s="600">
        <v>0</v>
      </c>
      <c r="DC902" s="592"/>
      <c r="DD902" s="826" t="s">
        <v>173</v>
      </c>
      <c r="DE902" s="597" t="s">
        <v>92</v>
      </c>
      <c r="DF902" s="599">
        <v>0</v>
      </c>
      <c r="DG902" s="599">
        <v>0</v>
      </c>
      <c r="DH902" s="599">
        <v>0</v>
      </c>
      <c r="DI902" s="599">
        <v>0</v>
      </c>
      <c r="DJ902" s="599">
        <v>1</v>
      </c>
      <c r="DK902" s="599">
        <v>0</v>
      </c>
      <c r="DL902" s="599">
        <v>0</v>
      </c>
      <c r="DM902" s="599">
        <v>0</v>
      </c>
      <c r="DN902" s="599">
        <v>0</v>
      </c>
      <c r="DO902" s="600">
        <v>0</v>
      </c>
    </row>
    <row r="903" spans="1:119" ht="13.5" customHeight="1" x14ac:dyDescent="0.2">
      <c r="A903"/>
      <c r="B903" s="838"/>
      <c r="C903" s="592"/>
      <c r="D903" s="827"/>
      <c r="E903" s="597">
        <v>1</v>
      </c>
      <c r="F903" s="599">
        <v>1</v>
      </c>
      <c r="G903" s="599">
        <v>2</v>
      </c>
      <c r="H903" s="599">
        <v>3</v>
      </c>
      <c r="I903" s="599">
        <v>2</v>
      </c>
      <c r="J903" s="599">
        <v>3</v>
      </c>
      <c r="K903" s="599">
        <v>0</v>
      </c>
      <c r="L903" s="599">
        <v>0</v>
      </c>
      <c r="M903" s="599">
        <v>1</v>
      </c>
      <c r="N903" s="599">
        <v>0</v>
      </c>
      <c r="O903" s="599">
        <v>0</v>
      </c>
      <c r="P903" s="592"/>
      <c r="Q903" s="827"/>
      <c r="R903" s="597">
        <v>1</v>
      </c>
      <c r="S903" s="599">
        <v>1</v>
      </c>
      <c r="T903" s="599">
        <v>1</v>
      </c>
      <c r="U903" s="599">
        <v>2</v>
      </c>
      <c r="V903" s="599">
        <v>2</v>
      </c>
      <c r="W903" s="599">
        <v>0</v>
      </c>
      <c r="X903" s="599">
        <v>0</v>
      </c>
      <c r="Y903" s="599">
        <v>0</v>
      </c>
      <c r="Z903" s="599">
        <v>1</v>
      </c>
      <c r="AA903" s="599">
        <v>0</v>
      </c>
      <c r="AB903" s="599">
        <v>0</v>
      </c>
      <c r="AC903" s="592"/>
      <c r="AD903" s="827"/>
      <c r="AE903" s="597">
        <v>1</v>
      </c>
      <c r="AF903" s="599">
        <v>0</v>
      </c>
      <c r="AG903" s="599">
        <v>1</v>
      </c>
      <c r="AH903" s="599">
        <v>1</v>
      </c>
      <c r="AI903" s="599">
        <v>0</v>
      </c>
      <c r="AJ903" s="599">
        <v>3</v>
      </c>
      <c r="AK903" s="599">
        <v>0</v>
      </c>
      <c r="AL903" s="599">
        <v>0</v>
      </c>
      <c r="AM903" s="599">
        <v>0</v>
      </c>
      <c r="AN903" s="599">
        <v>0</v>
      </c>
      <c r="AO903" s="599">
        <v>0</v>
      </c>
      <c r="AP903" s="591"/>
      <c r="AQ903" s="827"/>
      <c r="AR903" s="597">
        <v>1</v>
      </c>
      <c r="AS903" s="599">
        <v>0</v>
      </c>
      <c r="AT903" s="599">
        <v>1</v>
      </c>
      <c r="AU903" s="599">
        <v>2</v>
      </c>
      <c r="AV903" s="599">
        <v>1</v>
      </c>
      <c r="AW903" s="599">
        <v>0</v>
      </c>
      <c r="AX903" s="599">
        <v>0</v>
      </c>
      <c r="AY903" s="599">
        <v>0</v>
      </c>
      <c r="AZ903" s="599">
        <v>0</v>
      </c>
      <c r="BA903" s="599">
        <v>0</v>
      </c>
      <c r="BB903" s="599">
        <v>0</v>
      </c>
      <c r="BC903" s="592"/>
      <c r="BD903" s="827"/>
      <c r="BE903" s="597">
        <v>1</v>
      </c>
      <c r="BF903" s="599">
        <v>1</v>
      </c>
      <c r="BG903" s="599">
        <v>1</v>
      </c>
      <c r="BH903" s="599">
        <v>1</v>
      </c>
      <c r="BI903" s="599">
        <v>1</v>
      </c>
      <c r="BJ903" s="599">
        <v>3</v>
      </c>
      <c r="BK903" s="599">
        <v>0</v>
      </c>
      <c r="BL903" s="599">
        <v>0</v>
      </c>
      <c r="BM903" s="599">
        <v>1</v>
      </c>
      <c r="BN903" s="599">
        <v>0</v>
      </c>
      <c r="BO903" s="599">
        <v>0</v>
      </c>
      <c r="BP903"/>
      <c r="BQ903" s="827"/>
      <c r="BR903" s="597">
        <v>1</v>
      </c>
      <c r="BS903" s="599">
        <v>1</v>
      </c>
      <c r="BT903" s="599">
        <v>1</v>
      </c>
      <c r="BU903" s="599">
        <v>2</v>
      </c>
      <c r="BV903" s="599">
        <v>1</v>
      </c>
      <c r="BW903" s="599">
        <v>0</v>
      </c>
      <c r="BX903" s="599">
        <v>0</v>
      </c>
      <c r="BY903" s="599">
        <v>0</v>
      </c>
      <c r="BZ903" s="599">
        <v>0</v>
      </c>
      <c r="CA903" s="599">
        <v>0</v>
      </c>
      <c r="CB903" s="599">
        <v>0</v>
      </c>
      <c r="CC903" s="592"/>
      <c r="CD903" s="827"/>
      <c r="CE903" s="597">
        <v>1</v>
      </c>
      <c r="CF903" s="599">
        <v>0</v>
      </c>
      <c r="CG903" s="599">
        <v>1</v>
      </c>
      <c r="CH903" s="599">
        <v>1</v>
      </c>
      <c r="CI903" s="599">
        <v>1</v>
      </c>
      <c r="CJ903" s="599">
        <v>3</v>
      </c>
      <c r="CK903" s="599">
        <v>0</v>
      </c>
      <c r="CL903" s="599">
        <v>0</v>
      </c>
      <c r="CM903" s="599">
        <v>1</v>
      </c>
      <c r="CN903" s="599">
        <v>0</v>
      </c>
      <c r="CO903" s="599">
        <v>0</v>
      </c>
      <c r="CP903"/>
      <c r="CQ903" s="827"/>
      <c r="CR903" s="597">
        <v>1</v>
      </c>
      <c r="CS903" s="599">
        <v>0</v>
      </c>
      <c r="CT903" s="599">
        <v>1</v>
      </c>
      <c r="CU903" s="599">
        <v>2</v>
      </c>
      <c r="CV903" s="599">
        <v>2</v>
      </c>
      <c r="CW903" s="599">
        <v>3</v>
      </c>
      <c r="CX903" s="599">
        <v>0</v>
      </c>
      <c r="CY903" s="599">
        <v>0</v>
      </c>
      <c r="CZ903" s="599">
        <v>1</v>
      </c>
      <c r="DA903" s="599">
        <v>0</v>
      </c>
      <c r="DB903" s="599">
        <v>0</v>
      </c>
      <c r="DC903" s="592"/>
      <c r="DD903" s="827"/>
      <c r="DE903" s="597">
        <v>1</v>
      </c>
      <c r="DF903" s="599">
        <v>1</v>
      </c>
      <c r="DG903" s="599">
        <v>1</v>
      </c>
      <c r="DH903" s="599">
        <v>1</v>
      </c>
      <c r="DI903" s="599">
        <v>0</v>
      </c>
      <c r="DJ903" s="599">
        <v>0</v>
      </c>
      <c r="DK903" s="599">
        <v>0</v>
      </c>
      <c r="DL903" s="599">
        <v>0</v>
      </c>
      <c r="DM903" s="599">
        <v>0</v>
      </c>
      <c r="DN903" s="599">
        <v>0</v>
      </c>
      <c r="DO903" s="599">
        <v>0</v>
      </c>
    </row>
    <row r="904" spans="1:119" ht="13.5" customHeight="1" x14ac:dyDescent="0.2">
      <c r="A904"/>
      <c r="B904" s="838"/>
      <c r="C904" s="592"/>
      <c r="D904" s="827"/>
      <c r="E904" s="597" t="s">
        <v>45</v>
      </c>
      <c r="F904" s="599">
        <v>32</v>
      </c>
      <c r="G904" s="599">
        <v>117</v>
      </c>
      <c r="H904" s="599">
        <v>197</v>
      </c>
      <c r="I904" s="599">
        <v>144</v>
      </c>
      <c r="J904" s="599">
        <v>41</v>
      </c>
      <c r="K904" s="599">
        <v>16</v>
      </c>
      <c r="L904" s="599">
        <v>8</v>
      </c>
      <c r="M904" s="599">
        <v>2</v>
      </c>
      <c r="N904" s="599">
        <v>1</v>
      </c>
      <c r="O904" s="599">
        <v>0</v>
      </c>
      <c r="P904" s="592"/>
      <c r="Q904" s="827"/>
      <c r="R904" s="597" t="s">
        <v>45</v>
      </c>
      <c r="S904" s="599">
        <v>10</v>
      </c>
      <c r="T904" s="599">
        <v>37</v>
      </c>
      <c r="U904" s="599">
        <v>74</v>
      </c>
      <c r="V904" s="599">
        <v>67</v>
      </c>
      <c r="W904" s="599">
        <v>15</v>
      </c>
      <c r="X904" s="599">
        <v>9</v>
      </c>
      <c r="Y904" s="599">
        <v>3</v>
      </c>
      <c r="Z904" s="599">
        <v>2</v>
      </c>
      <c r="AA904" s="599">
        <v>1</v>
      </c>
      <c r="AB904" s="599">
        <v>0</v>
      </c>
      <c r="AC904" s="592"/>
      <c r="AD904" s="827"/>
      <c r="AE904" s="597" t="s">
        <v>45</v>
      </c>
      <c r="AF904" s="599">
        <v>22</v>
      </c>
      <c r="AG904" s="599">
        <v>80</v>
      </c>
      <c r="AH904" s="599">
        <v>123</v>
      </c>
      <c r="AI904" s="599">
        <v>77</v>
      </c>
      <c r="AJ904" s="599">
        <v>26</v>
      </c>
      <c r="AK904" s="599">
        <v>7</v>
      </c>
      <c r="AL904" s="599">
        <v>5</v>
      </c>
      <c r="AM904" s="599">
        <v>0</v>
      </c>
      <c r="AN904" s="599">
        <v>0</v>
      </c>
      <c r="AO904" s="599">
        <v>0</v>
      </c>
      <c r="AP904" s="591"/>
      <c r="AQ904" s="827"/>
      <c r="AR904" s="597" t="s">
        <v>45</v>
      </c>
      <c r="AS904" s="599">
        <v>18</v>
      </c>
      <c r="AT904" s="599">
        <v>69</v>
      </c>
      <c r="AU904" s="599">
        <v>84</v>
      </c>
      <c r="AV904" s="599">
        <v>58</v>
      </c>
      <c r="AW904" s="599">
        <v>12</v>
      </c>
      <c r="AX904" s="599">
        <v>4</v>
      </c>
      <c r="AY904" s="599">
        <v>2</v>
      </c>
      <c r="AZ904" s="599">
        <v>0</v>
      </c>
      <c r="BA904" s="599">
        <v>0</v>
      </c>
      <c r="BB904" s="599">
        <v>0</v>
      </c>
      <c r="BC904" s="592"/>
      <c r="BD904" s="827"/>
      <c r="BE904" s="597" t="s">
        <v>45</v>
      </c>
      <c r="BF904" s="599">
        <v>14</v>
      </c>
      <c r="BG904" s="599">
        <v>48</v>
      </c>
      <c r="BH904" s="599">
        <v>113</v>
      </c>
      <c r="BI904" s="599">
        <v>86</v>
      </c>
      <c r="BJ904" s="599">
        <v>29</v>
      </c>
      <c r="BK904" s="599">
        <v>12</v>
      </c>
      <c r="BL904" s="599">
        <v>6</v>
      </c>
      <c r="BM904" s="599">
        <v>2</v>
      </c>
      <c r="BN904" s="599">
        <v>1</v>
      </c>
      <c r="BO904" s="599">
        <v>0</v>
      </c>
      <c r="BP904"/>
      <c r="BQ904" s="827"/>
      <c r="BR904" s="597" t="s">
        <v>45</v>
      </c>
      <c r="BS904" s="599">
        <v>23</v>
      </c>
      <c r="BT904" s="599">
        <v>80</v>
      </c>
      <c r="BU904" s="599">
        <v>154</v>
      </c>
      <c r="BV904" s="599">
        <v>87</v>
      </c>
      <c r="BW904" s="599">
        <v>28</v>
      </c>
      <c r="BX904" s="599">
        <v>8</v>
      </c>
      <c r="BY904" s="599">
        <v>4</v>
      </c>
      <c r="BZ904" s="599">
        <v>0</v>
      </c>
      <c r="CA904" s="599">
        <v>0</v>
      </c>
      <c r="CB904" s="599">
        <v>0</v>
      </c>
      <c r="CC904" s="592"/>
      <c r="CD904" s="827"/>
      <c r="CE904" s="597" t="s">
        <v>45</v>
      </c>
      <c r="CF904" s="599">
        <v>9</v>
      </c>
      <c r="CG904" s="599">
        <v>37</v>
      </c>
      <c r="CH904" s="599">
        <v>43</v>
      </c>
      <c r="CI904" s="599">
        <v>57</v>
      </c>
      <c r="CJ904" s="599">
        <v>13</v>
      </c>
      <c r="CK904" s="599">
        <v>8</v>
      </c>
      <c r="CL904" s="599">
        <v>4</v>
      </c>
      <c r="CM904" s="599">
        <v>2</v>
      </c>
      <c r="CN904" s="599">
        <v>1</v>
      </c>
      <c r="CO904" s="599">
        <v>0</v>
      </c>
      <c r="CP904"/>
      <c r="CQ904" s="827"/>
      <c r="CR904" s="597" t="s">
        <v>45</v>
      </c>
      <c r="CS904" s="599">
        <v>5</v>
      </c>
      <c r="CT904" s="599">
        <v>28</v>
      </c>
      <c r="CU904" s="599">
        <v>47</v>
      </c>
      <c r="CV904" s="599">
        <v>45</v>
      </c>
      <c r="CW904" s="599">
        <v>19</v>
      </c>
      <c r="CX904" s="599">
        <v>8</v>
      </c>
      <c r="CY904" s="599">
        <v>5</v>
      </c>
      <c r="CZ904" s="599">
        <v>2</v>
      </c>
      <c r="DA904" s="599">
        <v>1</v>
      </c>
      <c r="DB904" s="599">
        <v>0</v>
      </c>
      <c r="DC904" s="592"/>
      <c r="DD904" s="827"/>
      <c r="DE904" s="597" t="s">
        <v>45</v>
      </c>
      <c r="DF904" s="599">
        <v>27</v>
      </c>
      <c r="DG904" s="599">
        <v>89</v>
      </c>
      <c r="DH904" s="599">
        <v>150</v>
      </c>
      <c r="DI904" s="599">
        <v>99</v>
      </c>
      <c r="DJ904" s="599">
        <v>22</v>
      </c>
      <c r="DK904" s="599">
        <v>8</v>
      </c>
      <c r="DL904" s="599">
        <v>3</v>
      </c>
      <c r="DM904" s="599">
        <v>0</v>
      </c>
      <c r="DN904" s="599">
        <v>0</v>
      </c>
      <c r="DO904" s="599">
        <v>0</v>
      </c>
    </row>
    <row r="905" spans="1:119" ht="13.5" customHeight="1" x14ac:dyDescent="0.2">
      <c r="A905"/>
      <c r="B905" s="838"/>
      <c r="C905" s="592"/>
      <c r="D905" s="827"/>
      <c r="E905" s="597" t="s">
        <v>33</v>
      </c>
      <c r="F905" s="599">
        <v>26</v>
      </c>
      <c r="G905" s="599">
        <v>92</v>
      </c>
      <c r="H905" s="599">
        <v>161</v>
      </c>
      <c r="I905" s="599">
        <v>124</v>
      </c>
      <c r="J905" s="599">
        <v>44</v>
      </c>
      <c r="K905" s="599">
        <v>30</v>
      </c>
      <c r="L905" s="599">
        <v>9</v>
      </c>
      <c r="M905" s="599">
        <v>0</v>
      </c>
      <c r="N905" s="599">
        <v>0</v>
      </c>
      <c r="O905" s="599">
        <v>0</v>
      </c>
      <c r="P905" s="592"/>
      <c r="Q905" s="827"/>
      <c r="R905" s="597" t="s">
        <v>33</v>
      </c>
      <c r="S905" s="599">
        <v>5</v>
      </c>
      <c r="T905" s="599">
        <v>21</v>
      </c>
      <c r="U905" s="599">
        <v>61</v>
      </c>
      <c r="V905" s="599">
        <v>54</v>
      </c>
      <c r="W905" s="599">
        <v>28</v>
      </c>
      <c r="X905" s="599">
        <v>17</v>
      </c>
      <c r="Y905" s="599">
        <v>4</v>
      </c>
      <c r="Z905" s="599">
        <v>0</v>
      </c>
      <c r="AA905" s="599">
        <v>0</v>
      </c>
      <c r="AB905" s="599">
        <v>0</v>
      </c>
      <c r="AC905" s="592"/>
      <c r="AD905" s="827"/>
      <c r="AE905" s="597" t="s">
        <v>33</v>
      </c>
      <c r="AF905" s="599">
        <v>21</v>
      </c>
      <c r="AG905" s="599">
        <v>71</v>
      </c>
      <c r="AH905" s="599">
        <v>100</v>
      </c>
      <c r="AI905" s="599">
        <v>70</v>
      </c>
      <c r="AJ905" s="599">
        <v>16</v>
      </c>
      <c r="AK905" s="599">
        <v>13</v>
      </c>
      <c r="AL905" s="599">
        <v>5</v>
      </c>
      <c r="AM905" s="599">
        <v>0</v>
      </c>
      <c r="AN905" s="599">
        <v>0</v>
      </c>
      <c r="AO905" s="599">
        <v>0</v>
      </c>
      <c r="AP905" s="591"/>
      <c r="AQ905" s="827"/>
      <c r="AR905" s="597" t="s">
        <v>33</v>
      </c>
      <c r="AS905" s="599">
        <v>16</v>
      </c>
      <c r="AT905" s="599">
        <v>38</v>
      </c>
      <c r="AU905" s="599">
        <v>74</v>
      </c>
      <c r="AV905" s="599">
        <v>56</v>
      </c>
      <c r="AW905" s="599">
        <v>14</v>
      </c>
      <c r="AX905" s="599">
        <v>15</v>
      </c>
      <c r="AY905" s="599">
        <v>2</v>
      </c>
      <c r="AZ905" s="599">
        <v>0</v>
      </c>
      <c r="BA905" s="599">
        <v>0</v>
      </c>
      <c r="BB905" s="599">
        <v>0</v>
      </c>
      <c r="BC905" s="592"/>
      <c r="BD905" s="827"/>
      <c r="BE905" s="597" t="s">
        <v>33</v>
      </c>
      <c r="BF905" s="599">
        <v>10</v>
      </c>
      <c r="BG905" s="599">
        <v>54</v>
      </c>
      <c r="BH905" s="599">
        <v>87</v>
      </c>
      <c r="BI905" s="599">
        <v>68</v>
      </c>
      <c r="BJ905" s="599">
        <v>30</v>
      </c>
      <c r="BK905" s="599">
        <v>15</v>
      </c>
      <c r="BL905" s="599">
        <v>7</v>
      </c>
      <c r="BM905" s="599">
        <v>0</v>
      </c>
      <c r="BN905" s="599">
        <v>0</v>
      </c>
      <c r="BO905" s="599">
        <v>0</v>
      </c>
      <c r="BP905"/>
      <c r="BQ905" s="827"/>
      <c r="BR905" s="597" t="s">
        <v>33</v>
      </c>
      <c r="BS905" s="599">
        <v>14</v>
      </c>
      <c r="BT905" s="599">
        <v>54</v>
      </c>
      <c r="BU905" s="599">
        <v>88</v>
      </c>
      <c r="BV905" s="599">
        <v>73</v>
      </c>
      <c r="BW905" s="599">
        <v>20</v>
      </c>
      <c r="BX905" s="599">
        <v>15</v>
      </c>
      <c r="BY905" s="599">
        <v>1</v>
      </c>
      <c r="BZ905" s="599">
        <v>0</v>
      </c>
      <c r="CA905" s="599">
        <v>0</v>
      </c>
      <c r="CB905" s="599">
        <v>0</v>
      </c>
      <c r="CC905" s="592"/>
      <c r="CD905" s="827"/>
      <c r="CE905" s="597" t="s">
        <v>33</v>
      </c>
      <c r="CF905" s="599">
        <v>12</v>
      </c>
      <c r="CG905" s="599">
        <v>38</v>
      </c>
      <c r="CH905" s="599">
        <v>73</v>
      </c>
      <c r="CI905" s="599">
        <v>51</v>
      </c>
      <c r="CJ905" s="599">
        <v>24</v>
      </c>
      <c r="CK905" s="599">
        <v>15</v>
      </c>
      <c r="CL905" s="599">
        <v>8</v>
      </c>
      <c r="CM905" s="599">
        <v>0</v>
      </c>
      <c r="CN905" s="599">
        <v>0</v>
      </c>
      <c r="CO905" s="599">
        <v>0</v>
      </c>
      <c r="CP905"/>
      <c r="CQ905" s="827"/>
      <c r="CR905" s="597" t="s">
        <v>33</v>
      </c>
      <c r="CS905" s="599">
        <v>3</v>
      </c>
      <c r="CT905" s="599">
        <v>18</v>
      </c>
      <c r="CU905" s="599">
        <v>33</v>
      </c>
      <c r="CV905" s="599">
        <v>21</v>
      </c>
      <c r="CW905" s="599">
        <v>19</v>
      </c>
      <c r="CX905" s="599">
        <v>11</v>
      </c>
      <c r="CY905" s="599">
        <v>2</v>
      </c>
      <c r="CZ905" s="599">
        <v>0</v>
      </c>
      <c r="DA905" s="599">
        <v>0</v>
      </c>
      <c r="DB905" s="599">
        <v>0</v>
      </c>
      <c r="DC905" s="592"/>
      <c r="DD905" s="827"/>
      <c r="DE905" s="597" t="s">
        <v>33</v>
      </c>
      <c r="DF905" s="599">
        <v>23</v>
      </c>
      <c r="DG905" s="599">
        <v>74</v>
      </c>
      <c r="DH905" s="599">
        <v>128</v>
      </c>
      <c r="DI905" s="599">
        <v>103</v>
      </c>
      <c r="DJ905" s="599">
        <v>25</v>
      </c>
      <c r="DK905" s="599">
        <v>19</v>
      </c>
      <c r="DL905" s="599">
        <v>7</v>
      </c>
      <c r="DM905" s="599">
        <v>0</v>
      </c>
      <c r="DN905" s="599">
        <v>0</v>
      </c>
      <c r="DO905" s="599">
        <v>0</v>
      </c>
    </row>
    <row r="906" spans="1:119" ht="13.5" customHeight="1" x14ac:dyDescent="0.2">
      <c r="A906"/>
      <c r="B906" s="838"/>
      <c r="C906" s="592"/>
      <c r="D906" s="827"/>
      <c r="E906" s="597" t="s">
        <v>34</v>
      </c>
      <c r="F906" s="599">
        <v>38</v>
      </c>
      <c r="G906" s="599">
        <v>127</v>
      </c>
      <c r="H906" s="599">
        <v>198</v>
      </c>
      <c r="I906" s="599">
        <v>224</v>
      </c>
      <c r="J906" s="599">
        <v>104</v>
      </c>
      <c r="K906" s="599">
        <v>60</v>
      </c>
      <c r="L906" s="599">
        <v>18</v>
      </c>
      <c r="M906" s="599">
        <v>2</v>
      </c>
      <c r="N906" s="599">
        <v>3</v>
      </c>
      <c r="O906" s="599">
        <v>0</v>
      </c>
      <c r="P906" s="592"/>
      <c r="Q906" s="827"/>
      <c r="R906" s="597" t="s">
        <v>34</v>
      </c>
      <c r="S906" s="599">
        <v>8</v>
      </c>
      <c r="T906" s="599">
        <v>32</v>
      </c>
      <c r="U906" s="599">
        <v>70</v>
      </c>
      <c r="V906" s="599">
        <v>105</v>
      </c>
      <c r="W906" s="599">
        <v>53</v>
      </c>
      <c r="X906" s="599">
        <v>36</v>
      </c>
      <c r="Y906" s="599">
        <v>12</v>
      </c>
      <c r="Z906" s="599">
        <v>1</v>
      </c>
      <c r="AA906" s="599">
        <v>2</v>
      </c>
      <c r="AB906" s="599">
        <v>0</v>
      </c>
      <c r="AC906" s="592"/>
      <c r="AD906" s="827"/>
      <c r="AE906" s="597" t="s">
        <v>34</v>
      </c>
      <c r="AF906" s="599">
        <v>30</v>
      </c>
      <c r="AG906" s="599">
        <v>95</v>
      </c>
      <c r="AH906" s="599">
        <v>128</v>
      </c>
      <c r="AI906" s="599">
        <v>119</v>
      </c>
      <c r="AJ906" s="599">
        <v>51</v>
      </c>
      <c r="AK906" s="599">
        <v>24</v>
      </c>
      <c r="AL906" s="599">
        <v>6</v>
      </c>
      <c r="AM906" s="599">
        <v>1</v>
      </c>
      <c r="AN906" s="599">
        <v>1</v>
      </c>
      <c r="AO906" s="599">
        <v>0</v>
      </c>
      <c r="AP906" s="591"/>
      <c r="AQ906" s="827"/>
      <c r="AR906" s="597" t="s">
        <v>34</v>
      </c>
      <c r="AS906" s="599">
        <v>22</v>
      </c>
      <c r="AT906" s="599">
        <v>58</v>
      </c>
      <c r="AU906" s="599">
        <v>84</v>
      </c>
      <c r="AV906" s="599">
        <v>88</v>
      </c>
      <c r="AW906" s="599">
        <v>38</v>
      </c>
      <c r="AX906" s="599">
        <v>16</v>
      </c>
      <c r="AY906" s="599">
        <v>6</v>
      </c>
      <c r="AZ906" s="599">
        <v>0</v>
      </c>
      <c r="BA906" s="599">
        <v>1</v>
      </c>
      <c r="BB906" s="599">
        <v>0</v>
      </c>
      <c r="BC906" s="592"/>
      <c r="BD906" s="827"/>
      <c r="BE906" s="597" t="s">
        <v>34</v>
      </c>
      <c r="BF906" s="599">
        <v>16</v>
      </c>
      <c r="BG906" s="599">
        <v>69</v>
      </c>
      <c r="BH906" s="599">
        <v>114</v>
      </c>
      <c r="BI906" s="599">
        <v>136</v>
      </c>
      <c r="BJ906" s="599">
        <v>66</v>
      </c>
      <c r="BK906" s="599">
        <v>44</v>
      </c>
      <c r="BL906" s="599">
        <v>12</v>
      </c>
      <c r="BM906" s="599">
        <v>2</v>
      </c>
      <c r="BN906" s="599">
        <v>2</v>
      </c>
      <c r="BO906" s="599">
        <v>0</v>
      </c>
      <c r="BP906"/>
      <c r="BQ906" s="827"/>
      <c r="BR906" s="597" t="s">
        <v>34</v>
      </c>
      <c r="BS906" s="599">
        <v>16</v>
      </c>
      <c r="BT906" s="599">
        <v>64</v>
      </c>
      <c r="BU906" s="599">
        <v>89</v>
      </c>
      <c r="BV906" s="599">
        <v>86</v>
      </c>
      <c r="BW906" s="599">
        <v>41</v>
      </c>
      <c r="BX906" s="599">
        <v>22</v>
      </c>
      <c r="BY906" s="599">
        <v>6</v>
      </c>
      <c r="BZ906" s="599">
        <v>0</v>
      </c>
      <c r="CA906" s="599">
        <v>1</v>
      </c>
      <c r="CB906" s="599">
        <v>0</v>
      </c>
      <c r="CC906" s="592"/>
      <c r="CD906" s="827"/>
      <c r="CE906" s="597" t="s">
        <v>34</v>
      </c>
      <c r="CF906" s="599">
        <v>22</v>
      </c>
      <c r="CG906" s="599">
        <v>63</v>
      </c>
      <c r="CH906" s="599">
        <v>109</v>
      </c>
      <c r="CI906" s="599">
        <v>138</v>
      </c>
      <c r="CJ906" s="599">
        <v>63</v>
      </c>
      <c r="CK906" s="599">
        <v>38</v>
      </c>
      <c r="CL906" s="599">
        <v>12</v>
      </c>
      <c r="CM906" s="599">
        <v>2</v>
      </c>
      <c r="CN906" s="599">
        <v>2</v>
      </c>
      <c r="CO906" s="599">
        <v>0</v>
      </c>
      <c r="CP906"/>
      <c r="CQ906" s="827"/>
      <c r="CR906" s="597" t="s">
        <v>34</v>
      </c>
      <c r="CS906" s="599">
        <v>1</v>
      </c>
      <c r="CT906" s="599">
        <v>16</v>
      </c>
      <c r="CU906" s="599">
        <v>37</v>
      </c>
      <c r="CV906" s="599">
        <v>38</v>
      </c>
      <c r="CW906" s="599">
        <v>25</v>
      </c>
      <c r="CX906" s="599">
        <v>19</v>
      </c>
      <c r="CY906" s="599">
        <v>7</v>
      </c>
      <c r="CZ906" s="599">
        <v>2</v>
      </c>
      <c r="DA906" s="599">
        <v>2</v>
      </c>
      <c r="DB906" s="599">
        <v>0</v>
      </c>
      <c r="DC906" s="592"/>
      <c r="DD906" s="827"/>
      <c r="DE906" s="597" t="s">
        <v>34</v>
      </c>
      <c r="DF906" s="599">
        <v>37</v>
      </c>
      <c r="DG906" s="599">
        <v>111</v>
      </c>
      <c r="DH906" s="599">
        <v>161</v>
      </c>
      <c r="DI906" s="599">
        <v>186</v>
      </c>
      <c r="DJ906" s="599">
        <v>79</v>
      </c>
      <c r="DK906" s="599">
        <v>41</v>
      </c>
      <c r="DL906" s="599">
        <v>11</v>
      </c>
      <c r="DM906" s="599">
        <v>0</v>
      </c>
      <c r="DN906" s="599">
        <v>1</v>
      </c>
      <c r="DO906" s="599">
        <v>0</v>
      </c>
    </row>
    <row r="907" spans="1:119" ht="13.5" customHeight="1" x14ac:dyDescent="0.2">
      <c r="A907"/>
      <c r="B907" s="838"/>
      <c r="C907" s="592"/>
      <c r="D907" s="827"/>
      <c r="E907" s="597" t="s">
        <v>35</v>
      </c>
      <c r="F907" s="599">
        <v>54</v>
      </c>
      <c r="G907" s="599">
        <v>154</v>
      </c>
      <c r="H907" s="599">
        <v>324</v>
      </c>
      <c r="I907" s="599">
        <v>450</v>
      </c>
      <c r="J907" s="599">
        <v>256</v>
      </c>
      <c r="K907" s="599">
        <v>181</v>
      </c>
      <c r="L907" s="599">
        <v>65</v>
      </c>
      <c r="M907" s="599">
        <v>10</v>
      </c>
      <c r="N907" s="599">
        <v>5</v>
      </c>
      <c r="O907" s="599">
        <v>0</v>
      </c>
      <c r="P907" s="592"/>
      <c r="Q907" s="827"/>
      <c r="R907" s="597" t="s">
        <v>35</v>
      </c>
      <c r="S907" s="599">
        <v>14</v>
      </c>
      <c r="T907" s="599">
        <v>43</v>
      </c>
      <c r="U907" s="599">
        <v>127</v>
      </c>
      <c r="V907" s="599">
        <v>202</v>
      </c>
      <c r="W907" s="599">
        <v>130</v>
      </c>
      <c r="X907" s="599">
        <v>100</v>
      </c>
      <c r="Y907" s="599">
        <v>41</v>
      </c>
      <c r="Z907" s="599">
        <v>8</v>
      </c>
      <c r="AA907" s="599">
        <v>3</v>
      </c>
      <c r="AB907" s="599">
        <v>0</v>
      </c>
      <c r="AC907" s="592"/>
      <c r="AD907" s="827"/>
      <c r="AE907" s="597" t="s">
        <v>35</v>
      </c>
      <c r="AF907" s="599">
        <v>40</v>
      </c>
      <c r="AG907" s="599">
        <v>111</v>
      </c>
      <c r="AH907" s="599">
        <v>197</v>
      </c>
      <c r="AI907" s="599">
        <v>248</v>
      </c>
      <c r="AJ907" s="599">
        <v>126</v>
      </c>
      <c r="AK907" s="599">
        <v>81</v>
      </c>
      <c r="AL907" s="599">
        <v>24</v>
      </c>
      <c r="AM907" s="599">
        <v>2</v>
      </c>
      <c r="AN907" s="599">
        <v>2</v>
      </c>
      <c r="AO907" s="599">
        <v>0</v>
      </c>
      <c r="AP907" s="591"/>
      <c r="AQ907" s="827"/>
      <c r="AR907" s="597" t="s">
        <v>35</v>
      </c>
      <c r="AS907" s="599">
        <v>25</v>
      </c>
      <c r="AT907" s="599">
        <v>69</v>
      </c>
      <c r="AU907" s="599">
        <v>139</v>
      </c>
      <c r="AV907" s="599">
        <v>139</v>
      </c>
      <c r="AW907" s="599">
        <v>73</v>
      </c>
      <c r="AX907" s="599">
        <v>57</v>
      </c>
      <c r="AY907" s="599">
        <v>14</v>
      </c>
      <c r="AZ907" s="599">
        <v>2</v>
      </c>
      <c r="BA907" s="599">
        <v>0</v>
      </c>
      <c r="BB907" s="599">
        <v>0</v>
      </c>
      <c r="BC907" s="592"/>
      <c r="BD907" s="827"/>
      <c r="BE907" s="597" t="s">
        <v>35</v>
      </c>
      <c r="BF907" s="599">
        <v>29</v>
      </c>
      <c r="BG907" s="599">
        <v>85</v>
      </c>
      <c r="BH907" s="599">
        <v>185</v>
      </c>
      <c r="BI907" s="599">
        <v>311</v>
      </c>
      <c r="BJ907" s="599">
        <v>183</v>
      </c>
      <c r="BK907" s="599">
        <v>124</v>
      </c>
      <c r="BL907" s="599">
        <v>51</v>
      </c>
      <c r="BM907" s="599">
        <v>8</v>
      </c>
      <c r="BN907" s="599">
        <v>5</v>
      </c>
      <c r="BO907" s="599">
        <v>0</v>
      </c>
      <c r="BP907"/>
      <c r="BQ907" s="827"/>
      <c r="BR907" s="597" t="s">
        <v>35</v>
      </c>
      <c r="BS907" s="599">
        <v>24</v>
      </c>
      <c r="BT907" s="599">
        <v>58</v>
      </c>
      <c r="BU907" s="599">
        <v>120</v>
      </c>
      <c r="BV907" s="599">
        <v>148</v>
      </c>
      <c r="BW907" s="599">
        <v>61</v>
      </c>
      <c r="BX907" s="599">
        <v>49</v>
      </c>
      <c r="BY907" s="599">
        <v>12</v>
      </c>
      <c r="BZ907" s="599">
        <v>2</v>
      </c>
      <c r="CA907" s="599">
        <v>1</v>
      </c>
      <c r="CB907" s="599">
        <v>0</v>
      </c>
      <c r="CC907" s="592"/>
      <c r="CD907" s="827"/>
      <c r="CE907" s="597" t="s">
        <v>35</v>
      </c>
      <c r="CF907" s="599">
        <v>30</v>
      </c>
      <c r="CG907" s="599">
        <v>96</v>
      </c>
      <c r="CH907" s="599">
        <v>204</v>
      </c>
      <c r="CI907" s="599">
        <v>302</v>
      </c>
      <c r="CJ907" s="599">
        <v>195</v>
      </c>
      <c r="CK907" s="599">
        <v>132</v>
      </c>
      <c r="CL907" s="599">
        <v>53</v>
      </c>
      <c r="CM907" s="599">
        <v>8</v>
      </c>
      <c r="CN907" s="599">
        <v>4</v>
      </c>
      <c r="CO907" s="599">
        <v>0</v>
      </c>
      <c r="CP907"/>
      <c r="CQ907" s="827"/>
      <c r="CR907" s="597" t="s">
        <v>35</v>
      </c>
      <c r="CS907" s="599">
        <v>7</v>
      </c>
      <c r="CT907" s="599">
        <v>21</v>
      </c>
      <c r="CU907" s="599">
        <v>39</v>
      </c>
      <c r="CV907" s="599">
        <v>85</v>
      </c>
      <c r="CW907" s="599">
        <v>58</v>
      </c>
      <c r="CX907" s="599">
        <v>39</v>
      </c>
      <c r="CY907" s="599">
        <v>22</v>
      </c>
      <c r="CZ907" s="599">
        <v>2</v>
      </c>
      <c r="DA907" s="599">
        <v>1</v>
      </c>
      <c r="DB907" s="599">
        <v>0</v>
      </c>
      <c r="DC907" s="592"/>
      <c r="DD907" s="827"/>
      <c r="DE907" s="597" t="s">
        <v>35</v>
      </c>
      <c r="DF907" s="599">
        <v>47</v>
      </c>
      <c r="DG907" s="599">
        <v>133</v>
      </c>
      <c r="DH907" s="599">
        <v>285</v>
      </c>
      <c r="DI907" s="599">
        <v>365</v>
      </c>
      <c r="DJ907" s="599">
        <v>198</v>
      </c>
      <c r="DK907" s="599">
        <v>142</v>
      </c>
      <c r="DL907" s="599">
        <v>43</v>
      </c>
      <c r="DM907" s="599">
        <v>8</v>
      </c>
      <c r="DN907" s="599">
        <v>4</v>
      </c>
      <c r="DO907" s="599">
        <v>0</v>
      </c>
    </row>
    <row r="908" spans="1:119" ht="13.5" customHeight="1" x14ac:dyDescent="0.2">
      <c r="A908"/>
      <c r="B908" s="838"/>
      <c r="C908" s="592"/>
      <c r="D908" s="827"/>
      <c r="E908" s="597" t="s">
        <v>36</v>
      </c>
      <c r="F908" s="599">
        <v>80</v>
      </c>
      <c r="G908" s="599">
        <v>234</v>
      </c>
      <c r="H908" s="599">
        <v>579</v>
      </c>
      <c r="I908" s="599">
        <v>908</v>
      </c>
      <c r="J908" s="599">
        <v>640</v>
      </c>
      <c r="K908" s="599">
        <v>523</v>
      </c>
      <c r="L908" s="599">
        <v>268</v>
      </c>
      <c r="M908" s="599">
        <v>72</v>
      </c>
      <c r="N908" s="599">
        <v>14</v>
      </c>
      <c r="O908" s="599">
        <v>4</v>
      </c>
      <c r="P908" s="592"/>
      <c r="Q908" s="827"/>
      <c r="R908" s="597" t="s">
        <v>36</v>
      </c>
      <c r="S908" s="599">
        <v>18</v>
      </c>
      <c r="T908" s="599">
        <v>49</v>
      </c>
      <c r="U908" s="599">
        <v>187</v>
      </c>
      <c r="V908" s="599">
        <v>375</v>
      </c>
      <c r="W908" s="599">
        <v>317</v>
      </c>
      <c r="X908" s="599">
        <v>319</v>
      </c>
      <c r="Y908" s="599">
        <v>192</v>
      </c>
      <c r="Z908" s="599">
        <v>54</v>
      </c>
      <c r="AA908" s="599">
        <v>10</v>
      </c>
      <c r="AB908" s="599">
        <v>3</v>
      </c>
      <c r="AC908" s="592"/>
      <c r="AD908" s="827"/>
      <c r="AE908" s="597" t="s">
        <v>36</v>
      </c>
      <c r="AF908" s="599">
        <v>62</v>
      </c>
      <c r="AG908" s="599">
        <v>185</v>
      </c>
      <c r="AH908" s="599">
        <v>392</v>
      </c>
      <c r="AI908" s="599">
        <v>533</v>
      </c>
      <c r="AJ908" s="599">
        <v>323</v>
      </c>
      <c r="AK908" s="599">
        <v>204</v>
      </c>
      <c r="AL908" s="599">
        <v>76</v>
      </c>
      <c r="AM908" s="599">
        <v>18</v>
      </c>
      <c r="AN908" s="599">
        <v>4</v>
      </c>
      <c r="AO908" s="599">
        <v>1</v>
      </c>
      <c r="AP908" s="591"/>
      <c r="AQ908" s="827"/>
      <c r="AR908" s="597" t="s">
        <v>36</v>
      </c>
      <c r="AS908" s="599">
        <v>42</v>
      </c>
      <c r="AT908" s="599">
        <v>91</v>
      </c>
      <c r="AU908" s="599">
        <v>222</v>
      </c>
      <c r="AV908" s="599">
        <v>300</v>
      </c>
      <c r="AW908" s="599">
        <v>187</v>
      </c>
      <c r="AX908" s="599">
        <v>138</v>
      </c>
      <c r="AY908" s="599">
        <v>61</v>
      </c>
      <c r="AZ908" s="599">
        <v>14</v>
      </c>
      <c r="BA908" s="599">
        <v>3</v>
      </c>
      <c r="BB908" s="599">
        <v>1</v>
      </c>
      <c r="BC908" s="592"/>
      <c r="BD908" s="827"/>
      <c r="BE908" s="597" t="s">
        <v>36</v>
      </c>
      <c r="BF908" s="599">
        <v>38</v>
      </c>
      <c r="BG908" s="599">
        <v>143</v>
      </c>
      <c r="BH908" s="599">
        <v>357</v>
      </c>
      <c r="BI908" s="599">
        <v>608</v>
      </c>
      <c r="BJ908" s="599">
        <v>453</v>
      </c>
      <c r="BK908" s="599">
        <v>385</v>
      </c>
      <c r="BL908" s="599">
        <v>207</v>
      </c>
      <c r="BM908" s="599">
        <v>58</v>
      </c>
      <c r="BN908" s="599">
        <v>11</v>
      </c>
      <c r="BO908" s="599">
        <v>3</v>
      </c>
      <c r="BP908"/>
      <c r="BQ908" s="827"/>
      <c r="BR908" s="597" t="s">
        <v>36</v>
      </c>
      <c r="BS908" s="599">
        <v>28</v>
      </c>
      <c r="BT908" s="599">
        <v>73</v>
      </c>
      <c r="BU908" s="599">
        <v>134</v>
      </c>
      <c r="BV908" s="599">
        <v>183</v>
      </c>
      <c r="BW908" s="599">
        <v>94</v>
      </c>
      <c r="BX908" s="599">
        <v>81</v>
      </c>
      <c r="BY908" s="599">
        <v>32</v>
      </c>
      <c r="BZ908" s="599">
        <v>2</v>
      </c>
      <c r="CA908" s="599">
        <v>2</v>
      </c>
      <c r="CB908" s="599">
        <v>1</v>
      </c>
      <c r="CC908" s="592"/>
      <c r="CD908" s="827"/>
      <c r="CE908" s="597" t="s">
        <v>36</v>
      </c>
      <c r="CF908" s="599">
        <v>52</v>
      </c>
      <c r="CG908" s="599">
        <v>161</v>
      </c>
      <c r="CH908" s="599">
        <v>445</v>
      </c>
      <c r="CI908" s="599">
        <v>725</v>
      </c>
      <c r="CJ908" s="599">
        <v>546</v>
      </c>
      <c r="CK908" s="599">
        <v>442</v>
      </c>
      <c r="CL908" s="599">
        <v>236</v>
      </c>
      <c r="CM908" s="599">
        <v>70</v>
      </c>
      <c r="CN908" s="599">
        <v>12</v>
      </c>
      <c r="CO908" s="599">
        <v>3</v>
      </c>
      <c r="CP908"/>
      <c r="CQ908" s="827"/>
      <c r="CR908" s="597" t="s">
        <v>36</v>
      </c>
      <c r="CS908" s="599">
        <v>15</v>
      </c>
      <c r="CT908" s="599">
        <v>28</v>
      </c>
      <c r="CU908" s="599">
        <v>75</v>
      </c>
      <c r="CV908" s="599">
        <v>136</v>
      </c>
      <c r="CW908" s="599">
        <v>116</v>
      </c>
      <c r="CX908" s="599">
        <v>85</v>
      </c>
      <c r="CY908" s="599">
        <v>69</v>
      </c>
      <c r="CZ908" s="599">
        <v>20</v>
      </c>
      <c r="DA908" s="599">
        <v>4</v>
      </c>
      <c r="DB908" s="599">
        <v>2</v>
      </c>
      <c r="DC908" s="592"/>
      <c r="DD908" s="827"/>
      <c r="DE908" s="597" t="s">
        <v>36</v>
      </c>
      <c r="DF908" s="599">
        <v>65</v>
      </c>
      <c r="DG908" s="599">
        <v>206</v>
      </c>
      <c r="DH908" s="599">
        <v>504</v>
      </c>
      <c r="DI908" s="599">
        <v>772</v>
      </c>
      <c r="DJ908" s="599">
        <v>524</v>
      </c>
      <c r="DK908" s="599">
        <v>438</v>
      </c>
      <c r="DL908" s="599">
        <v>199</v>
      </c>
      <c r="DM908" s="599">
        <v>52</v>
      </c>
      <c r="DN908" s="599">
        <v>10</v>
      </c>
      <c r="DO908" s="599">
        <v>2</v>
      </c>
    </row>
    <row r="909" spans="1:119" ht="13.5" customHeight="1" x14ac:dyDescent="0.2">
      <c r="A909"/>
      <c r="B909" s="838"/>
      <c r="C909" s="592"/>
      <c r="D909" s="827"/>
      <c r="E909" s="597" t="s">
        <v>37</v>
      </c>
      <c r="F909" s="599">
        <v>101</v>
      </c>
      <c r="G909" s="599">
        <v>314</v>
      </c>
      <c r="H909" s="599">
        <v>784</v>
      </c>
      <c r="I909" s="599">
        <v>1412</v>
      </c>
      <c r="J909" s="599">
        <v>1188</v>
      </c>
      <c r="K909" s="599">
        <v>1128</v>
      </c>
      <c r="L909" s="599">
        <v>740</v>
      </c>
      <c r="M909" s="599">
        <v>273</v>
      </c>
      <c r="N909" s="599">
        <v>94</v>
      </c>
      <c r="O909" s="599">
        <v>24</v>
      </c>
      <c r="P909" s="592"/>
      <c r="Q909" s="827"/>
      <c r="R909" s="597" t="s">
        <v>37</v>
      </c>
      <c r="S909" s="599">
        <v>27</v>
      </c>
      <c r="T909" s="599">
        <v>57</v>
      </c>
      <c r="U909" s="599">
        <v>178</v>
      </c>
      <c r="V909" s="599">
        <v>492</v>
      </c>
      <c r="W909" s="599">
        <v>559</v>
      </c>
      <c r="X909" s="599">
        <v>610</v>
      </c>
      <c r="Y909" s="599">
        <v>473</v>
      </c>
      <c r="Z909" s="599">
        <v>191</v>
      </c>
      <c r="AA909" s="599">
        <v>68</v>
      </c>
      <c r="AB909" s="599">
        <v>19</v>
      </c>
      <c r="AC909" s="592"/>
      <c r="AD909" s="827"/>
      <c r="AE909" s="597" t="s">
        <v>37</v>
      </c>
      <c r="AF909" s="599">
        <v>74</v>
      </c>
      <c r="AG909" s="599">
        <v>257</v>
      </c>
      <c r="AH909" s="599">
        <v>606</v>
      </c>
      <c r="AI909" s="599">
        <v>920</v>
      </c>
      <c r="AJ909" s="599">
        <v>629</v>
      </c>
      <c r="AK909" s="599">
        <v>518</v>
      </c>
      <c r="AL909" s="599">
        <v>267</v>
      </c>
      <c r="AM909" s="599">
        <v>82</v>
      </c>
      <c r="AN909" s="599">
        <v>26</v>
      </c>
      <c r="AO909" s="599">
        <v>5</v>
      </c>
      <c r="AP909" s="591"/>
      <c r="AQ909" s="827"/>
      <c r="AR909" s="597" t="s">
        <v>37</v>
      </c>
      <c r="AS909" s="599">
        <v>49</v>
      </c>
      <c r="AT909" s="599">
        <v>128</v>
      </c>
      <c r="AU909" s="599">
        <v>280</v>
      </c>
      <c r="AV909" s="599">
        <v>407</v>
      </c>
      <c r="AW909" s="599">
        <v>337</v>
      </c>
      <c r="AX909" s="599">
        <v>269</v>
      </c>
      <c r="AY909" s="599">
        <v>146</v>
      </c>
      <c r="AZ909" s="599">
        <v>57</v>
      </c>
      <c r="BA909" s="599">
        <v>16</v>
      </c>
      <c r="BB909" s="599">
        <v>4</v>
      </c>
      <c r="BC909" s="592"/>
      <c r="BD909" s="827"/>
      <c r="BE909" s="597" t="s">
        <v>37</v>
      </c>
      <c r="BF909" s="599">
        <v>52</v>
      </c>
      <c r="BG909" s="599">
        <v>186</v>
      </c>
      <c r="BH909" s="599">
        <v>504</v>
      </c>
      <c r="BI909" s="599">
        <v>1005</v>
      </c>
      <c r="BJ909" s="599">
        <v>851</v>
      </c>
      <c r="BK909" s="599">
        <v>859</v>
      </c>
      <c r="BL909" s="599">
        <v>594</v>
      </c>
      <c r="BM909" s="599">
        <v>216</v>
      </c>
      <c r="BN909" s="599">
        <v>78</v>
      </c>
      <c r="BO909" s="599">
        <v>20</v>
      </c>
      <c r="BP909"/>
      <c r="BQ909" s="827"/>
      <c r="BR909" s="597" t="s">
        <v>37</v>
      </c>
      <c r="BS909" s="599">
        <v>25</v>
      </c>
      <c r="BT909" s="599">
        <v>64</v>
      </c>
      <c r="BU909" s="599">
        <v>156</v>
      </c>
      <c r="BV909" s="599">
        <v>202</v>
      </c>
      <c r="BW909" s="599">
        <v>127</v>
      </c>
      <c r="BX909" s="599">
        <v>106</v>
      </c>
      <c r="BY909" s="599">
        <v>67</v>
      </c>
      <c r="BZ909" s="599">
        <v>26</v>
      </c>
      <c r="CA909" s="599">
        <v>7</v>
      </c>
      <c r="CB909" s="599">
        <v>3</v>
      </c>
      <c r="CC909" s="592"/>
      <c r="CD909" s="827"/>
      <c r="CE909" s="597" t="s">
        <v>37</v>
      </c>
      <c r="CF909" s="599">
        <v>76</v>
      </c>
      <c r="CG909" s="599">
        <v>250</v>
      </c>
      <c r="CH909" s="599">
        <v>628</v>
      </c>
      <c r="CI909" s="599">
        <v>1210</v>
      </c>
      <c r="CJ909" s="599">
        <v>1061</v>
      </c>
      <c r="CK909" s="599">
        <v>1022</v>
      </c>
      <c r="CL909" s="599">
        <v>673</v>
      </c>
      <c r="CM909" s="599">
        <v>247</v>
      </c>
      <c r="CN909" s="599">
        <v>87</v>
      </c>
      <c r="CO909" s="599">
        <v>21</v>
      </c>
      <c r="CP909"/>
      <c r="CQ909" s="827"/>
      <c r="CR909" s="597" t="s">
        <v>37</v>
      </c>
      <c r="CS909" s="599">
        <v>6</v>
      </c>
      <c r="CT909" s="599">
        <v>36</v>
      </c>
      <c r="CU909" s="599">
        <v>104</v>
      </c>
      <c r="CV909" s="599">
        <v>209</v>
      </c>
      <c r="CW909" s="599">
        <v>188</v>
      </c>
      <c r="CX909" s="599">
        <v>199</v>
      </c>
      <c r="CY909" s="599">
        <v>137</v>
      </c>
      <c r="CZ909" s="599">
        <v>51</v>
      </c>
      <c r="DA909" s="599">
        <v>23</v>
      </c>
      <c r="DB909" s="599">
        <v>8</v>
      </c>
      <c r="DC909" s="592"/>
      <c r="DD909" s="827"/>
      <c r="DE909" s="597" t="s">
        <v>37</v>
      </c>
      <c r="DF909" s="599">
        <v>95</v>
      </c>
      <c r="DG909" s="599">
        <v>278</v>
      </c>
      <c r="DH909" s="599">
        <v>680</v>
      </c>
      <c r="DI909" s="599">
        <v>1203</v>
      </c>
      <c r="DJ909" s="599">
        <v>1000</v>
      </c>
      <c r="DK909" s="599">
        <v>929</v>
      </c>
      <c r="DL909" s="599">
        <v>603</v>
      </c>
      <c r="DM909" s="599">
        <v>222</v>
      </c>
      <c r="DN909" s="599">
        <v>71</v>
      </c>
      <c r="DO909" s="599">
        <v>16</v>
      </c>
    </row>
    <row r="910" spans="1:119" ht="13.5" customHeight="1" x14ac:dyDescent="0.2">
      <c r="A910"/>
      <c r="B910" s="838"/>
      <c r="C910" s="592"/>
      <c r="D910" s="827"/>
      <c r="E910" s="597" t="s">
        <v>38</v>
      </c>
      <c r="F910" s="599">
        <v>76</v>
      </c>
      <c r="G910" s="599">
        <v>273</v>
      </c>
      <c r="H910" s="599">
        <v>632</v>
      </c>
      <c r="I910" s="599">
        <v>1332</v>
      </c>
      <c r="J910" s="599">
        <v>1480</v>
      </c>
      <c r="K910" s="599">
        <v>1689</v>
      </c>
      <c r="L910" s="599">
        <v>1363</v>
      </c>
      <c r="M910" s="599">
        <v>648</v>
      </c>
      <c r="N910" s="599">
        <v>280</v>
      </c>
      <c r="O910" s="599">
        <v>79</v>
      </c>
      <c r="P910" s="592"/>
      <c r="Q910" s="827"/>
      <c r="R910" s="597" t="s">
        <v>38</v>
      </c>
      <c r="S910" s="599">
        <v>18</v>
      </c>
      <c r="T910" s="599">
        <v>58</v>
      </c>
      <c r="U910" s="599">
        <v>150</v>
      </c>
      <c r="V910" s="599">
        <v>437</v>
      </c>
      <c r="W910" s="599">
        <v>567</v>
      </c>
      <c r="X910" s="599">
        <v>876</v>
      </c>
      <c r="Y910" s="599">
        <v>808</v>
      </c>
      <c r="Z910" s="599">
        <v>473</v>
      </c>
      <c r="AA910" s="599">
        <v>223</v>
      </c>
      <c r="AB910" s="599">
        <v>65</v>
      </c>
      <c r="AC910" s="592"/>
      <c r="AD910" s="827"/>
      <c r="AE910" s="597" t="s">
        <v>38</v>
      </c>
      <c r="AF910" s="599">
        <v>58</v>
      </c>
      <c r="AG910" s="599">
        <v>215</v>
      </c>
      <c r="AH910" s="599">
        <v>482</v>
      </c>
      <c r="AI910" s="599">
        <v>895</v>
      </c>
      <c r="AJ910" s="599">
        <v>913</v>
      </c>
      <c r="AK910" s="599">
        <v>813</v>
      </c>
      <c r="AL910" s="599">
        <v>555</v>
      </c>
      <c r="AM910" s="599">
        <v>175</v>
      </c>
      <c r="AN910" s="599">
        <v>57</v>
      </c>
      <c r="AO910" s="599">
        <v>14</v>
      </c>
      <c r="AP910" s="591"/>
      <c r="AQ910" s="827"/>
      <c r="AR910" s="597" t="s">
        <v>38</v>
      </c>
      <c r="AS910" s="599">
        <v>40</v>
      </c>
      <c r="AT910" s="599">
        <v>115</v>
      </c>
      <c r="AU910" s="599">
        <v>217</v>
      </c>
      <c r="AV910" s="599">
        <v>380</v>
      </c>
      <c r="AW910" s="599">
        <v>374</v>
      </c>
      <c r="AX910" s="599">
        <v>384</v>
      </c>
      <c r="AY910" s="599">
        <v>271</v>
      </c>
      <c r="AZ910" s="599">
        <v>119</v>
      </c>
      <c r="BA910" s="599">
        <v>52</v>
      </c>
      <c r="BB910" s="599">
        <v>9</v>
      </c>
      <c r="BC910" s="592"/>
      <c r="BD910" s="827"/>
      <c r="BE910" s="597" t="s">
        <v>38</v>
      </c>
      <c r="BF910" s="599">
        <v>36</v>
      </c>
      <c r="BG910" s="599">
        <v>158</v>
      </c>
      <c r="BH910" s="599">
        <v>415</v>
      </c>
      <c r="BI910" s="599">
        <v>952</v>
      </c>
      <c r="BJ910" s="599">
        <v>1106</v>
      </c>
      <c r="BK910" s="599">
        <v>1305</v>
      </c>
      <c r="BL910" s="599">
        <v>1092</v>
      </c>
      <c r="BM910" s="599">
        <v>529</v>
      </c>
      <c r="BN910" s="599">
        <v>228</v>
      </c>
      <c r="BO910" s="599">
        <v>70</v>
      </c>
      <c r="BP910"/>
      <c r="BQ910" s="827"/>
      <c r="BR910" s="597" t="s">
        <v>38</v>
      </c>
      <c r="BS910" s="599">
        <v>20</v>
      </c>
      <c r="BT910" s="599">
        <v>50</v>
      </c>
      <c r="BU910" s="599">
        <v>94</v>
      </c>
      <c r="BV910" s="599">
        <v>155</v>
      </c>
      <c r="BW910" s="599">
        <v>126</v>
      </c>
      <c r="BX910" s="599">
        <v>115</v>
      </c>
      <c r="BY910" s="599">
        <v>94</v>
      </c>
      <c r="BZ910" s="599">
        <v>30</v>
      </c>
      <c r="CA910" s="599">
        <v>19</v>
      </c>
      <c r="CB910" s="599">
        <v>4</v>
      </c>
      <c r="CC910" s="592"/>
      <c r="CD910" s="827"/>
      <c r="CE910" s="597" t="s">
        <v>38</v>
      </c>
      <c r="CF910" s="599">
        <v>56</v>
      </c>
      <c r="CG910" s="599">
        <v>223</v>
      </c>
      <c r="CH910" s="599">
        <v>538</v>
      </c>
      <c r="CI910" s="599">
        <v>1177</v>
      </c>
      <c r="CJ910" s="599">
        <v>1354</v>
      </c>
      <c r="CK910" s="599">
        <v>1574</v>
      </c>
      <c r="CL910" s="599">
        <v>1269</v>
      </c>
      <c r="CM910" s="599">
        <v>618</v>
      </c>
      <c r="CN910" s="599">
        <v>261</v>
      </c>
      <c r="CO910" s="599">
        <v>75</v>
      </c>
      <c r="CP910"/>
      <c r="CQ910" s="827"/>
      <c r="CR910" s="597" t="s">
        <v>38</v>
      </c>
      <c r="CS910" s="599">
        <v>8</v>
      </c>
      <c r="CT910" s="599">
        <v>19</v>
      </c>
      <c r="CU910" s="599">
        <v>65</v>
      </c>
      <c r="CV910" s="599">
        <v>158</v>
      </c>
      <c r="CW910" s="599">
        <v>174</v>
      </c>
      <c r="CX910" s="599">
        <v>239</v>
      </c>
      <c r="CY910" s="599">
        <v>214</v>
      </c>
      <c r="CZ910" s="599">
        <v>100</v>
      </c>
      <c r="DA910" s="599">
        <v>28</v>
      </c>
      <c r="DB910" s="599">
        <v>14</v>
      </c>
      <c r="DC910" s="592"/>
      <c r="DD910" s="827"/>
      <c r="DE910" s="597" t="s">
        <v>38</v>
      </c>
      <c r="DF910" s="599">
        <v>68</v>
      </c>
      <c r="DG910" s="599">
        <v>254</v>
      </c>
      <c r="DH910" s="599">
        <v>567</v>
      </c>
      <c r="DI910" s="599">
        <v>1174</v>
      </c>
      <c r="DJ910" s="599">
        <v>1306</v>
      </c>
      <c r="DK910" s="599">
        <v>1450</v>
      </c>
      <c r="DL910" s="599">
        <v>1149</v>
      </c>
      <c r="DM910" s="599">
        <v>548</v>
      </c>
      <c r="DN910" s="599">
        <v>252</v>
      </c>
      <c r="DO910" s="599">
        <v>65</v>
      </c>
    </row>
    <row r="911" spans="1:119" ht="13.5" customHeight="1" x14ac:dyDescent="0.2">
      <c r="A911"/>
      <c r="B911" s="838"/>
      <c r="C911" s="592"/>
      <c r="D911" s="827"/>
      <c r="E911" s="597" t="s">
        <v>39</v>
      </c>
      <c r="F911" s="599">
        <v>48</v>
      </c>
      <c r="G911" s="599">
        <v>115</v>
      </c>
      <c r="H911" s="599">
        <v>266</v>
      </c>
      <c r="I911" s="599">
        <v>733</v>
      </c>
      <c r="J911" s="599">
        <v>1009</v>
      </c>
      <c r="K911" s="599">
        <v>1511</v>
      </c>
      <c r="L911" s="599">
        <v>1578</v>
      </c>
      <c r="M911" s="599">
        <v>948</v>
      </c>
      <c r="N911" s="599">
        <v>529</v>
      </c>
      <c r="O911" s="599">
        <v>215</v>
      </c>
      <c r="P911" s="592"/>
      <c r="Q911" s="827"/>
      <c r="R911" s="597" t="s">
        <v>39</v>
      </c>
      <c r="S911" s="599">
        <v>12</v>
      </c>
      <c r="T911" s="599">
        <v>19</v>
      </c>
      <c r="U911" s="599">
        <v>46</v>
      </c>
      <c r="V911" s="599">
        <v>147</v>
      </c>
      <c r="W911" s="599">
        <v>322</v>
      </c>
      <c r="X911" s="599">
        <v>604</v>
      </c>
      <c r="Y911" s="599">
        <v>862</v>
      </c>
      <c r="Z911" s="599">
        <v>616</v>
      </c>
      <c r="AA911" s="599">
        <v>396</v>
      </c>
      <c r="AB911" s="599">
        <v>176</v>
      </c>
      <c r="AC911" s="592"/>
      <c r="AD911" s="827"/>
      <c r="AE911" s="597" t="s">
        <v>39</v>
      </c>
      <c r="AF911" s="599">
        <v>36</v>
      </c>
      <c r="AG911" s="599">
        <v>96</v>
      </c>
      <c r="AH911" s="599">
        <v>220</v>
      </c>
      <c r="AI911" s="599">
        <v>586</v>
      </c>
      <c r="AJ911" s="599">
        <v>687</v>
      </c>
      <c r="AK911" s="599">
        <v>907</v>
      </c>
      <c r="AL911" s="599">
        <v>716</v>
      </c>
      <c r="AM911" s="599">
        <v>332</v>
      </c>
      <c r="AN911" s="599">
        <v>133</v>
      </c>
      <c r="AO911" s="599">
        <v>39</v>
      </c>
      <c r="AP911" s="591"/>
      <c r="AQ911" s="827"/>
      <c r="AR911" s="597" t="s">
        <v>39</v>
      </c>
      <c r="AS911" s="599">
        <v>20</v>
      </c>
      <c r="AT911" s="599">
        <v>40</v>
      </c>
      <c r="AU911" s="599">
        <v>80</v>
      </c>
      <c r="AV911" s="599">
        <v>198</v>
      </c>
      <c r="AW911" s="599">
        <v>231</v>
      </c>
      <c r="AX911" s="599">
        <v>279</v>
      </c>
      <c r="AY911" s="599">
        <v>249</v>
      </c>
      <c r="AZ911" s="599">
        <v>135</v>
      </c>
      <c r="BA911" s="599">
        <v>68</v>
      </c>
      <c r="BB911" s="599">
        <v>29</v>
      </c>
      <c r="BC911" s="592"/>
      <c r="BD911" s="827"/>
      <c r="BE911" s="597" t="s">
        <v>39</v>
      </c>
      <c r="BF911" s="599">
        <v>28</v>
      </c>
      <c r="BG911" s="599">
        <v>75</v>
      </c>
      <c r="BH911" s="599">
        <v>186</v>
      </c>
      <c r="BI911" s="599">
        <v>535</v>
      </c>
      <c r="BJ911" s="599">
        <v>778</v>
      </c>
      <c r="BK911" s="599">
        <v>1232</v>
      </c>
      <c r="BL911" s="599">
        <v>1329</v>
      </c>
      <c r="BM911" s="599">
        <v>813</v>
      </c>
      <c r="BN911" s="599">
        <v>461</v>
      </c>
      <c r="BO911" s="599">
        <v>186</v>
      </c>
      <c r="BP911"/>
      <c r="BQ911" s="827"/>
      <c r="BR911" s="597" t="s">
        <v>39</v>
      </c>
      <c r="BS911" s="599">
        <v>7</v>
      </c>
      <c r="BT911" s="599">
        <v>20</v>
      </c>
      <c r="BU911" s="599">
        <v>23</v>
      </c>
      <c r="BV911" s="599">
        <v>67</v>
      </c>
      <c r="BW911" s="599">
        <v>76</v>
      </c>
      <c r="BX911" s="599">
        <v>96</v>
      </c>
      <c r="BY911" s="599">
        <v>79</v>
      </c>
      <c r="BZ911" s="599">
        <v>35</v>
      </c>
      <c r="CA911" s="599">
        <v>20</v>
      </c>
      <c r="CB911" s="599">
        <v>9</v>
      </c>
      <c r="CC911" s="592"/>
      <c r="CD911" s="827"/>
      <c r="CE911" s="597" t="s">
        <v>39</v>
      </c>
      <c r="CF911" s="599">
        <v>41</v>
      </c>
      <c r="CG911" s="599">
        <v>95</v>
      </c>
      <c r="CH911" s="599">
        <v>243</v>
      </c>
      <c r="CI911" s="599">
        <v>666</v>
      </c>
      <c r="CJ911" s="599">
        <v>933</v>
      </c>
      <c r="CK911" s="599">
        <v>1415</v>
      </c>
      <c r="CL911" s="599">
        <v>1499</v>
      </c>
      <c r="CM911" s="599">
        <v>913</v>
      </c>
      <c r="CN911" s="599">
        <v>509</v>
      </c>
      <c r="CO911" s="599">
        <v>206</v>
      </c>
      <c r="CP911"/>
      <c r="CQ911" s="827"/>
      <c r="CR911" s="597" t="s">
        <v>39</v>
      </c>
      <c r="CS911" s="599">
        <v>6</v>
      </c>
      <c r="CT911" s="599">
        <v>10</v>
      </c>
      <c r="CU911" s="599">
        <v>27</v>
      </c>
      <c r="CV911" s="599">
        <v>88</v>
      </c>
      <c r="CW911" s="599">
        <v>96</v>
      </c>
      <c r="CX911" s="599">
        <v>153</v>
      </c>
      <c r="CY911" s="599">
        <v>189</v>
      </c>
      <c r="CZ911" s="599">
        <v>115</v>
      </c>
      <c r="DA911" s="599">
        <v>67</v>
      </c>
      <c r="DB911" s="599">
        <v>22</v>
      </c>
      <c r="DC911" s="592"/>
      <c r="DD911" s="827"/>
      <c r="DE911" s="597" t="s">
        <v>39</v>
      </c>
      <c r="DF911" s="599">
        <v>42</v>
      </c>
      <c r="DG911" s="599">
        <v>105</v>
      </c>
      <c r="DH911" s="599">
        <v>239</v>
      </c>
      <c r="DI911" s="599">
        <v>645</v>
      </c>
      <c r="DJ911" s="599">
        <v>913</v>
      </c>
      <c r="DK911" s="599">
        <v>1358</v>
      </c>
      <c r="DL911" s="599">
        <v>1389</v>
      </c>
      <c r="DM911" s="599">
        <v>833</v>
      </c>
      <c r="DN911" s="599">
        <v>462</v>
      </c>
      <c r="DO911" s="599">
        <v>193</v>
      </c>
    </row>
    <row r="912" spans="1:119" ht="13.5" customHeight="1" x14ac:dyDescent="0.2">
      <c r="A912"/>
      <c r="B912" s="838"/>
      <c r="C912" s="592"/>
      <c r="D912" s="827"/>
      <c r="E912" s="597" t="s">
        <v>40</v>
      </c>
      <c r="F912" s="599">
        <v>14</v>
      </c>
      <c r="G912" s="599">
        <v>39</v>
      </c>
      <c r="H912" s="599">
        <v>86</v>
      </c>
      <c r="I912" s="599">
        <v>263</v>
      </c>
      <c r="J912" s="599">
        <v>401</v>
      </c>
      <c r="K912" s="599">
        <v>717</v>
      </c>
      <c r="L912" s="599">
        <v>1028</v>
      </c>
      <c r="M912" s="599">
        <v>843</v>
      </c>
      <c r="N912" s="599">
        <v>647</v>
      </c>
      <c r="O912" s="599">
        <v>439</v>
      </c>
      <c r="P912" s="592"/>
      <c r="Q912" s="827"/>
      <c r="R912" s="597" t="s">
        <v>40</v>
      </c>
      <c r="S912" s="599">
        <v>5</v>
      </c>
      <c r="T912" s="599">
        <v>4</v>
      </c>
      <c r="U912" s="599">
        <v>9</v>
      </c>
      <c r="V912" s="599">
        <v>45</v>
      </c>
      <c r="W912" s="599">
        <v>89</v>
      </c>
      <c r="X912" s="599">
        <v>232</v>
      </c>
      <c r="Y912" s="599">
        <v>458</v>
      </c>
      <c r="Z912" s="599">
        <v>502</v>
      </c>
      <c r="AA912" s="599">
        <v>441</v>
      </c>
      <c r="AB912" s="599">
        <v>342</v>
      </c>
      <c r="AC912" s="592"/>
      <c r="AD912" s="827"/>
      <c r="AE912" s="597" t="s">
        <v>40</v>
      </c>
      <c r="AF912" s="599">
        <v>9</v>
      </c>
      <c r="AG912" s="599">
        <v>35</v>
      </c>
      <c r="AH912" s="599">
        <v>77</v>
      </c>
      <c r="AI912" s="599">
        <v>218</v>
      </c>
      <c r="AJ912" s="599">
        <v>312</v>
      </c>
      <c r="AK912" s="599">
        <v>485</v>
      </c>
      <c r="AL912" s="599">
        <v>570</v>
      </c>
      <c r="AM912" s="599">
        <v>341</v>
      </c>
      <c r="AN912" s="599">
        <v>206</v>
      </c>
      <c r="AO912" s="599">
        <v>97</v>
      </c>
      <c r="AP912" s="591"/>
      <c r="AQ912" s="827"/>
      <c r="AR912" s="597" t="s">
        <v>40</v>
      </c>
      <c r="AS912" s="599">
        <v>8</v>
      </c>
      <c r="AT912" s="599">
        <v>15</v>
      </c>
      <c r="AU912" s="599">
        <v>32</v>
      </c>
      <c r="AV912" s="599">
        <v>66</v>
      </c>
      <c r="AW912" s="599">
        <v>85</v>
      </c>
      <c r="AX912" s="599">
        <v>118</v>
      </c>
      <c r="AY912" s="599">
        <v>128</v>
      </c>
      <c r="AZ912" s="599">
        <v>115</v>
      </c>
      <c r="BA912" s="599">
        <v>74</v>
      </c>
      <c r="BB912" s="599">
        <v>43</v>
      </c>
      <c r="BC912" s="592"/>
      <c r="BD912" s="827"/>
      <c r="BE912" s="597" t="s">
        <v>40</v>
      </c>
      <c r="BF912" s="599">
        <v>6</v>
      </c>
      <c r="BG912" s="599">
        <v>24</v>
      </c>
      <c r="BH912" s="599">
        <v>54</v>
      </c>
      <c r="BI912" s="599">
        <v>197</v>
      </c>
      <c r="BJ912" s="599">
        <v>316</v>
      </c>
      <c r="BK912" s="599">
        <v>599</v>
      </c>
      <c r="BL912" s="599">
        <v>900</v>
      </c>
      <c r="BM912" s="599">
        <v>728</v>
      </c>
      <c r="BN912" s="599">
        <v>573</v>
      </c>
      <c r="BO912" s="599">
        <v>396</v>
      </c>
      <c r="BP912"/>
      <c r="BQ912" s="827"/>
      <c r="BR912" s="597" t="s">
        <v>40</v>
      </c>
      <c r="BS912" s="599">
        <v>2</v>
      </c>
      <c r="BT912" s="599">
        <v>3</v>
      </c>
      <c r="BU912" s="599">
        <v>6</v>
      </c>
      <c r="BV912" s="599">
        <v>18</v>
      </c>
      <c r="BW912" s="599">
        <v>31</v>
      </c>
      <c r="BX912" s="599">
        <v>33</v>
      </c>
      <c r="BY912" s="599">
        <v>34</v>
      </c>
      <c r="BZ912" s="599">
        <v>26</v>
      </c>
      <c r="CA912" s="599">
        <v>21</v>
      </c>
      <c r="CB912" s="599">
        <v>8</v>
      </c>
      <c r="CC912" s="592"/>
      <c r="CD912" s="827"/>
      <c r="CE912" s="597" t="s">
        <v>40</v>
      </c>
      <c r="CF912" s="599">
        <v>12</v>
      </c>
      <c r="CG912" s="599">
        <v>36</v>
      </c>
      <c r="CH912" s="599">
        <v>80</v>
      </c>
      <c r="CI912" s="599">
        <v>245</v>
      </c>
      <c r="CJ912" s="599">
        <v>370</v>
      </c>
      <c r="CK912" s="599">
        <v>684</v>
      </c>
      <c r="CL912" s="599">
        <v>994</v>
      </c>
      <c r="CM912" s="599">
        <v>817</v>
      </c>
      <c r="CN912" s="599">
        <v>626</v>
      </c>
      <c r="CO912" s="599">
        <v>431</v>
      </c>
      <c r="CP912"/>
      <c r="CQ912" s="827"/>
      <c r="CR912" s="597" t="s">
        <v>40</v>
      </c>
      <c r="CS912" s="599">
        <v>1</v>
      </c>
      <c r="CT912" s="599">
        <v>5</v>
      </c>
      <c r="CU912" s="599">
        <v>10</v>
      </c>
      <c r="CV912" s="599">
        <v>27</v>
      </c>
      <c r="CW912" s="599">
        <v>37</v>
      </c>
      <c r="CX912" s="599">
        <v>58</v>
      </c>
      <c r="CY912" s="599">
        <v>105</v>
      </c>
      <c r="CZ912" s="599">
        <v>87</v>
      </c>
      <c r="DA912" s="599">
        <v>63</v>
      </c>
      <c r="DB912" s="599">
        <v>51</v>
      </c>
      <c r="DC912" s="592"/>
      <c r="DD912" s="827"/>
      <c r="DE912" s="597" t="s">
        <v>40</v>
      </c>
      <c r="DF912" s="599">
        <v>13</v>
      </c>
      <c r="DG912" s="599">
        <v>34</v>
      </c>
      <c r="DH912" s="599">
        <v>76</v>
      </c>
      <c r="DI912" s="599">
        <v>236</v>
      </c>
      <c r="DJ912" s="599">
        <v>364</v>
      </c>
      <c r="DK912" s="599">
        <v>659</v>
      </c>
      <c r="DL912" s="599">
        <v>923</v>
      </c>
      <c r="DM912" s="599">
        <v>756</v>
      </c>
      <c r="DN912" s="599">
        <v>584</v>
      </c>
      <c r="DO912" s="599">
        <v>388</v>
      </c>
    </row>
    <row r="913" spans="1:119" ht="13.5" customHeight="1" x14ac:dyDescent="0.2">
      <c r="A913"/>
      <c r="B913" s="838"/>
      <c r="C913" s="592"/>
      <c r="D913" s="828"/>
      <c r="E913" s="597" t="s">
        <v>41</v>
      </c>
      <c r="F913" s="599">
        <v>1</v>
      </c>
      <c r="G913" s="599">
        <v>5</v>
      </c>
      <c r="H913" s="599">
        <v>7</v>
      </c>
      <c r="I913" s="599">
        <v>9</v>
      </c>
      <c r="J913" s="599">
        <v>27</v>
      </c>
      <c r="K913" s="599">
        <v>65</v>
      </c>
      <c r="L913" s="599">
        <v>132</v>
      </c>
      <c r="M913" s="599">
        <v>124</v>
      </c>
      <c r="N913" s="599">
        <v>170</v>
      </c>
      <c r="O913" s="599">
        <v>143</v>
      </c>
      <c r="P913" s="592"/>
      <c r="Q913" s="828"/>
      <c r="R913" s="597" t="s">
        <v>41</v>
      </c>
      <c r="S913" s="599">
        <v>1</v>
      </c>
      <c r="T913" s="599">
        <v>0</v>
      </c>
      <c r="U913" s="599">
        <v>2</v>
      </c>
      <c r="V913" s="599">
        <v>3</v>
      </c>
      <c r="W913" s="599">
        <v>2</v>
      </c>
      <c r="X913" s="599">
        <v>16</v>
      </c>
      <c r="Y913" s="599">
        <v>51</v>
      </c>
      <c r="Z913" s="599">
        <v>64</v>
      </c>
      <c r="AA913" s="599">
        <v>109</v>
      </c>
      <c r="AB913" s="599">
        <v>103</v>
      </c>
      <c r="AC913" s="592"/>
      <c r="AD913" s="828"/>
      <c r="AE913" s="597" t="s">
        <v>41</v>
      </c>
      <c r="AF913" s="599">
        <v>0</v>
      </c>
      <c r="AG913" s="599">
        <v>5</v>
      </c>
      <c r="AH913" s="599">
        <v>5</v>
      </c>
      <c r="AI913" s="599">
        <v>6</v>
      </c>
      <c r="AJ913" s="599">
        <v>25</v>
      </c>
      <c r="AK913" s="599">
        <v>49</v>
      </c>
      <c r="AL913" s="599">
        <v>81</v>
      </c>
      <c r="AM913" s="599">
        <v>60</v>
      </c>
      <c r="AN913" s="599">
        <v>61</v>
      </c>
      <c r="AO913" s="599">
        <v>40</v>
      </c>
      <c r="AP913" s="591"/>
      <c r="AQ913" s="828"/>
      <c r="AR913" s="597" t="s">
        <v>41</v>
      </c>
      <c r="AS913" s="599">
        <v>0</v>
      </c>
      <c r="AT913" s="599">
        <v>1</v>
      </c>
      <c r="AU913" s="599">
        <v>1</v>
      </c>
      <c r="AV913" s="599">
        <v>4</v>
      </c>
      <c r="AW913" s="599">
        <v>3</v>
      </c>
      <c r="AX913" s="599">
        <v>11</v>
      </c>
      <c r="AY913" s="599">
        <v>12</v>
      </c>
      <c r="AZ913" s="599">
        <v>14</v>
      </c>
      <c r="BA913" s="599">
        <v>18</v>
      </c>
      <c r="BB913" s="599">
        <v>10</v>
      </c>
      <c r="BC913" s="592"/>
      <c r="BD913" s="828"/>
      <c r="BE913" s="597" t="s">
        <v>41</v>
      </c>
      <c r="BF913" s="599">
        <v>1</v>
      </c>
      <c r="BG913" s="599">
        <v>4</v>
      </c>
      <c r="BH913" s="599">
        <v>6</v>
      </c>
      <c r="BI913" s="599">
        <v>5</v>
      </c>
      <c r="BJ913" s="599">
        <v>24</v>
      </c>
      <c r="BK913" s="599">
        <v>54</v>
      </c>
      <c r="BL913" s="599">
        <v>120</v>
      </c>
      <c r="BM913" s="599">
        <v>110</v>
      </c>
      <c r="BN913" s="599">
        <v>152</v>
      </c>
      <c r="BO913" s="599">
        <v>133</v>
      </c>
      <c r="BP913"/>
      <c r="BQ913" s="828"/>
      <c r="BR913" s="597" t="s">
        <v>41</v>
      </c>
      <c r="BS913" s="599">
        <v>0</v>
      </c>
      <c r="BT913" s="599">
        <v>1</v>
      </c>
      <c r="BU913" s="599">
        <v>2</v>
      </c>
      <c r="BV913" s="599">
        <v>2</v>
      </c>
      <c r="BW913" s="599">
        <v>4</v>
      </c>
      <c r="BX913" s="599">
        <v>4</v>
      </c>
      <c r="BY913" s="599">
        <v>6</v>
      </c>
      <c r="BZ913" s="599">
        <v>3</v>
      </c>
      <c r="CA913" s="599">
        <v>3</v>
      </c>
      <c r="CB913" s="599">
        <v>7</v>
      </c>
      <c r="CC913" s="592"/>
      <c r="CD913" s="828"/>
      <c r="CE913" s="597" t="s">
        <v>41</v>
      </c>
      <c r="CF913" s="599">
        <v>1</v>
      </c>
      <c r="CG913" s="599">
        <v>4</v>
      </c>
      <c r="CH913" s="599">
        <v>5</v>
      </c>
      <c r="CI913" s="599">
        <v>7</v>
      </c>
      <c r="CJ913" s="599">
        <v>23</v>
      </c>
      <c r="CK913" s="599">
        <v>61</v>
      </c>
      <c r="CL913" s="599">
        <v>126</v>
      </c>
      <c r="CM913" s="599">
        <v>121</v>
      </c>
      <c r="CN913" s="599">
        <v>167</v>
      </c>
      <c r="CO913" s="599">
        <v>136</v>
      </c>
      <c r="CP913"/>
      <c r="CQ913" s="828"/>
      <c r="CR913" s="597" t="s">
        <v>41</v>
      </c>
      <c r="CS913" s="599">
        <v>0</v>
      </c>
      <c r="CT913" s="599">
        <v>0</v>
      </c>
      <c r="CU913" s="599">
        <v>0</v>
      </c>
      <c r="CV913" s="599">
        <v>2</v>
      </c>
      <c r="CW913" s="599">
        <v>5</v>
      </c>
      <c r="CX913" s="599">
        <v>5</v>
      </c>
      <c r="CY913" s="599">
        <v>13</v>
      </c>
      <c r="CZ913" s="599">
        <v>12</v>
      </c>
      <c r="DA913" s="599">
        <v>17</v>
      </c>
      <c r="DB913" s="599">
        <v>14</v>
      </c>
      <c r="DC913" s="592"/>
      <c r="DD913" s="828"/>
      <c r="DE913" s="597" t="s">
        <v>41</v>
      </c>
      <c r="DF913" s="599">
        <v>1</v>
      </c>
      <c r="DG913" s="599">
        <v>5</v>
      </c>
      <c r="DH913" s="599">
        <v>7</v>
      </c>
      <c r="DI913" s="599">
        <v>7</v>
      </c>
      <c r="DJ913" s="599">
        <v>22</v>
      </c>
      <c r="DK913" s="599">
        <v>60</v>
      </c>
      <c r="DL913" s="599">
        <v>119</v>
      </c>
      <c r="DM913" s="599">
        <v>112</v>
      </c>
      <c r="DN913" s="599">
        <v>153</v>
      </c>
      <c r="DO913" s="599">
        <v>129</v>
      </c>
    </row>
    <row r="914" spans="1:119" ht="13.5" customHeight="1" x14ac:dyDescent="0.2">
      <c r="A914"/>
      <c r="B914" s="324"/>
      <c r="C914" s="592"/>
      <c r="D914" s="592"/>
      <c r="E914" s="592"/>
      <c r="F914" s="592"/>
      <c r="G914" s="592"/>
      <c r="H914" s="592"/>
      <c r="I914" s="592"/>
      <c r="J914" s="592"/>
      <c r="K914" s="592"/>
      <c r="L914" s="592"/>
      <c r="M914" s="592"/>
      <c r="N914" s="592"/>
      <c r="O914" s="592"/>
      <c r="P914" s="592"/>
      <c r="Q914" s="592"/>
      <c r="R914" s="592"/>
      <c r="S914" s="592"/>
      <c r="T914" s="592"/>
      <c r="U914" s="592"/>
      <c r="V914" s="592"/>
      <c r="W914" s="592"/>
      <c r="X914" s="592"/>
      <c r="Y914" s="592"/>
      <c r="Z914" s="592"/>
      <c r="AA914" s="592"/>
      <c r="AB914" s="592"/>
      <c r="AC914" s="592"/>
      <c r="AD914" s="592"/>
      <c r="AE914" s="592"/>
      <c r="AF914" s="592"/>
      <c r="AG914" s="592"/>
      <c r="AH914" s="592"/>
      <c r="AI914" s="592"/>
      <c r="AJ914" s="592"/>
      <c r="AK914" s="592"/>
      <c r="AL914" s="592"/>
      <c r="AM914" s="592"/>
      <c r="AN914" s="592"/>
      <c r="AO914" s="592"/>
      <c r="AP914" s="591"/>
      <c r="AQ914" s="592"/>
      <c r="AR914" s="592"/>
      <c r="AS914" s="592"/>
      <c r="AT914" s="592"/>
      <c r="AU914" s="592"/>
      <c r="AV914" s="592"/>
      <c r="AW914" s="592"/>
      <c r="AX914" s="592"/>
      <c r="AY914" s="592"/>
      <c r="AZ914" s="592"/>
      <c r="BA914" s="592"/>
      <c r="BB914" s="592"/>
      <c r="BC914" s="592"/>
      <c r="BD914" s="592"/>
      <c r="BE914" s="592"/>
      <c r="BF914" s="592"/>
      <c r="BG914" s="592"/>
      <c r="BH914" s="592"/>
      <c r="BI914" s="592"/>
      <c r="BJ914" s="592"/>
      <c r="BK914" s="592"/>
      <c r="BL914" s="592"/>
      <c r="BM914" s="592"/>
      <c r="BN914" s="592"/>
      <c r="BO914" s="592"/>
      <c r="BP914"/>
      <c r="BQ914" s="592"/>
      <c r="BR914" s="592"/>
      <c r="BS914" s="592"/>
      <c r="BT914" s="592"/>
      <c r="BU914" s="592"/>
      <c r="BV914" s="592"/>
      <c r="BW914" s="592"/>
      <c r="BX914" s="592"/>
      <c r="BY914" s="592"/>
      <c r="BZ914" s="592"/>
      <c r="CA914" s="592"/>
      <c r="CB914" s="592"/>
      <c r="CC914" s="592"/>
      <c r="CD914" s="592"/>
      <c r="CE914" s="592"/>
      <c r="CF914" s="592"/>
      <c r="CG914" s="592"/>
      <c r="CH914" s="592"/>
      <c r="CI914" s="592"/>
      <c r="CJ914" s="592"/>
      <c r="CK914" s="592"/>
      <c r="CL914" s="592"/>
      <c r="CM914" s="592"/>
      <c r="CN914" s="592"/>
      <c r="CO914" s="592"/>
      <c r="CP914"/>
      <c r="CQ914" s="592"/>
      <c r="CR914" s="592"/>
      <c r="CS914" s="592"/>
      <c r="CT914" s="592"/>
      <c r="CU914" s="592"/>
      <c r="CV914" s="592"/>
      <c r="CW914" s="592"/>
      <c r="CX914" s="592"/>
      <c r="CY914" s="592"/>
      <c r="CZ914" s="592"/>
      <c r="DA914" s="592"/>
      <c r="DB914" s="592"/>
      <c r="DC914" s="592"/>
      <c r="DD914" s="592"/>
      <c r="DE914" s="592"/>
      <c r="DF914" s="592"/>
      <c r="DG914" s="592"/>
      <c r="DH914" s="592"/>
      <c r="DI914" s="592"/>
      <c r="DJ914" s="592"/>
      <c r="DK914" s="592"/>
      <c r="DL914" s="592"/>
      <c r="DM914" s="592"/>
      <c r="DN914" s="592"/>
      <c r="DO914" s="592"/>
    </row>
    <row r="915" spans="1:119" ht="13.5" customHeight="1" x14ac:dyDescent="0.3">
      <c r="A915"/>
      <c r="B915" s="324"/>
      <c r="C915" s="592"/>
      <c r="D915" s="829" t="s">
        <v>246</v>
      </c>
      <c r="E915" s="829"/>
      <c r="F915" s="595"/>
      <c r="G915" s="595"/>
      <c r="H915" s="595"/>
      <c r="I915" s="595"/>
      <c r="J915" s="595"/>
      <c r="K915" s="595"/>
      <c r="L915" s="595"/>
      <c r="M915" s="595"/>
      <c r="N915" s="595"/>
      <c r="O915" s="595"/>
      <c r="P915" s="592"/>
      <c r="Q915" s="829" t="s">
        <v>246</v>
      </c>
      <c r="R915" s="829"/>
      <c r="S915" s="595"/>
      <c r="T915" s="595"/>
      <c r="U915" s="595"/>
      <c r="V915" s="595"/>
      <c r="W915" s="595"/>
      <c r="X915" s="595"/>
      <c r="Y915" s="595"/>
      <c r="Z915" s="595"/>
      <c r="AA915" s="595"/>
      <c r="AB915" s="595"/>
      <c r="AC915" s="592"/>
      <c r="AD915" s="829" t="s">
        <v>246</v>
      </c>
      <c r="AE915" s="829"/>
      <c r="AF915" s="595"/>
      <c r="AG915" s="595"/>
      <c r="AH915" s="595"/>
      <c r="AI915" s="595"/>
      <c r="AJ915" s="595"/>
      <c r="AK915" s="595"/>
      <c r="AL915" s="595"/>
      <c r="AM915" s="595"/>
      <c r="AN915" s="595"/>
      <c r="AO915" s="595"/>
      <c r="AP915" s="591"/>
      <c r="AQ915" s="829" t="s">
        <v>246</v>
      </c>
      <c r="AR915" s="829"/>
      <c r="AS915" s="595"/>
      <c r="AT915" s="595"/>
      <c r="AU915" s="595"/>
      <c r="AV915" s="595"/>
      <c r="AW915" s="595"/>
      <c r="AX915" s="595"/>
      <c r="AY915" s="595"/>
      <c r="AZ915" s="595"/>
      <c r="BA915" s="595"/>
      <c r="BB915" s="595"/>
      <c r="BC915" s="592"/>
      <c r="BD915" s="829" t="s">
        <v>246</v>
      </c>
      <c r="BE915" s="829"/>
      <c r="BF915" s="595"/>
      <c r="BG915" s="595"/>
      <c r="BH915" s="595"/>
      <c r="BI915" s="595"/>
      <c r="BJ915" s="595"/>
      <c r="BK915" s="595"/>
      <c r="BL915" s="595"/>
      <c r="BM915" s="595"/>
      <c r="BN915" s="595"/>
      <c r="BO915" s="595"/>
      <c r="BP915"/>
      <c r="BQ915" s="829" t="s">
        <v>246</v>
      </c>
      <c r="BR915" s="829"/>
      <c r="BS915" s="595"/>
      <c r="BT915" s="595"/>
      <c r="BU915" s="595"/>
      <c r="BV915" s="595"/>
      <c r="BW915" s="595"/>
      <c r="BX915" s="595"/>
      <c r="BY915" s="595"/>
      <c r="BZ915" s="595"/>
      <c r="CA915" s="595"/>
      <c r="CB915" s="595"/>
      <c r="CC915" s="592"/>
      <c r="CD915" s="829" t="s">
        <v>246</v>
      </c>
      <c r="CE915" s="829"/>
      <c r="CF915" s="595"/>
      <c r="CG915" s="595"/>
      <c r="CH915" s="595"/>
      <c r="CI915" s="595"/>
      <c r="CJ915" s="595"/>
      <c r="CK915" s="595"/>
      <c r="CL915" s="595"/>
      <c r="CM915" s="595"/>
      <c r="CN915" s="595"/>
      <c r="CO915" s="595"/>
      <c r="CP915"/>
      <c r="CQ915" s="829" t="s">
        <v>246</v>
      </c>
      <c r="CR915" s="829"/>
      <c r="CS915" s="595"/>
      <c r="CT915" s="595"/>
      <c r="CU915" s="595"/>
      <c r="CV915" s="595"/>
      <c r="CW915" s="595"/>
      <c r="CX915" s="595"/>
      <c r="CY915" s="595"/>
      <c r="CZ915" s="595"/>
      <c r="DA915" s="595"/>
      <c r="DB915" s="595"/>
      <c r="DC915" s="592"/>
      <c r="DD915" s="829" t="s">
        <v>246</v>
      </c>
      <c r="DE915" s="829"/>
      <c r="DF915" s="595"/>
      <c r="DG915" s="595"/>
      <c r="DH915" s="595"/>
      <c r="DI915" s="595"/>
      <c r="DJ915" s="595"/>
      <c r="DK915" s="595"/>
      <c r="DL915" s="595"/>
      <c r="DM915" s="595"/>
      <c r="DN915" s="595"/>
      <c r="DO915" s="595"/>
    </row>
    <row r="916" spans="1:119" ht="13.5" customHeight="1" x14ac:dyDescent="0.2">
      <c r="A916"/>
      <c r="B916" s="324"/>
      <c r="C916" s="592"/>
      <c r="D916" s="829"/>
      <c r="E916" s="829"/>
      <c r="F916" s="831" t="s">
        <v>171</v>
      </c>
      <c r="G916" s="831"/>
      <c r="H916" s="831"/>
      <c r="I916" s="831"/>
      <c r="J916" s="831"/>
      <c r="K916" s="831"/>
      <c r="L916" s="831"/>
      <c r="M916" s="831"/>
      <c r="N916" s="831"/>
      <c r="O916" s="831"/>
      <c r="P916" s="592"/>
      <c r="Q916" s="829"/>
      <c r="R916" s="829"/>
      <c r="S916" s="831" t="s">
        <v>171</v>
      </c>
      <c r="T916" s="831"/>
      <c r="U916" s="831"/>
      <c r="V916" s="831"/>
      <c r="W916" s="831"/>
      <c r="X916" s="831"/>
      <c r="Y916" s="831"/>
      <c r="Z916" s="831"/>
      <c r="AA916" s="831"/>
      <c r="AB916" s="831"/>
      <c r="AC916" s="592"/>
      <c r="AD916" s="829"/>
      <c r="AE916" s="829"/>
      <c r="AF916" s="839" t="s">
        <v>171</v>
      </c>
      <c r="AG916" s="840"/>
      <c r="AH916" s="840"/>
      <c r="AI916" s="840"/>
      <c r="AJ916" s="840"/>
      <c r="AK916" s="840"/>
      <c r="AL916" s="840"/>
      <c r="AM916" s="840"/>
      <c r="AN916" s="840"/>
      <c r="AO916" s="841"/>
      <c r="AP916" s="591"/>
      <c r="AQ916" s="829"/>
      <c r="AR916" s="829"/>
      <c r="AS916" s="831" t="s">
        <v>171</v>
      </c>
      <c r="AT916" s="831"/>
      <c r="AU916" s="831"/>
      <c r="AV916" s="831"/>
      <c r="AW916" s="831"/>
      <c r="AX916" s="831"/>
      <c r="AY916" s="831"/>
      <c r="AZ916" s="831"/>
      <c r="BA916" s="831"/>
      <c r="BB916" s="831"/>
      <c r="BC916" s="592"/>
      <c r="BD916" s="829"/>
      <c r="BE916" s="829"/>
      <c r="BF916" s="831" t="s">
        <v>171</v>
      </c>
      <c r="BG916" s="831"/>
      <c r="BH916" s="831"/>
      <c r="BI916" s="831"/>
      <c r="BJ916" s="831"/>
      <c r="BK916" s="831"/>
      <c r="BL916" s="831"/>
      <c r="BM916" s="831"/>
      <c r="BN916" s="831"/>
      <c r="BO916" s="831"/>
      <c r="BP916"/>
      <c r="BQ916" s="829"/>
      <c r="BR916" s="829"/>
      <c r="BS916" s="831" t="s">
        <v>171</v>
      </c>
      <c r="BT916" s="831"/>
      <c r="BU916" s="831"/>
      <c r="BV916" s="831"/>
      <c r="BW916" s="831"/>
      <c r="BX916" s="831"/>
      <c r="BY916" s="831"/>
      <c r="BZ916" s="831"/>
      <c r="CA916" s="831"/>
      <c r="CB916" s="831"/>
      <c r="CC916" s="592"/>
      <c r="CD916" s="829"/>
      <c r="CE916" s="829"/>
      <c r="CF916" s="831" t="s">
        <v>171</v>
      </c>
      <c r="CG916" s="831"/>
      <c r="CH916" s="831"/>
      <c r="CI916" s="831"/>
      <c r="CJ916" s="831"/>
      <c r="CK916" s="831"/>
      <c r="CL916" s="831"/>
      <c r="CM916" s="831"/>
      <c r="CN916" s="831"/>
      <c r="CO916" s="831"/>
      <c r="CP916"/>
      <c r="CQ916" s="829"/>
      <c r="CR916" s="829"/>
      <c r="CS916" s="831" t="s">
        <v>171</v>
      </c>
      <c r="CT916" s="831"/>
      <c r="CU916" s="831"/>
      <c r="CV916" s="831"/>
      <c r="CW916" s="831"/>
      <c r="CX916" s="831"/>
      <c r="CY916" s="831"/>
      <c r="CZ916" s="831"/>
      <c r="DA916" s="831"/>
      <c r="DB916" s="831"/>
      <c r="DC916" s="592"/>
      <c r="DD916" s="829"/>
      <c r="DE916" s="829"/>
      <c r="DF916" s="831" t="s">
        <v>171</v>
      </c>
      <c r="DG916" s="831"/>
      <c r="DH916" s="831"/>
      <c r="DI916" s="831"/>
      <c r="DJ916" s="831"/>
      <c r="DK916" s="831"/>
      <c r="DL916" s="831"/>
      <c r="DM916" s="831"/>
      <c r="DN916" s="831"/>
      <c r="DO916" s="831"/>
    </row>
    <row r="917" spans="1:119" ht="13.5" customHeight="1" x14ac:dyDescent="0.2">
      <c r="A917"/>
      <c r="B917" s="324"/>
      <c r="C917" s="592"/>
      <c r="D917" s="830"/>
      <c r="E917" s="830"/>
      <c r="F917" s="596" t="s">
        <v>16</v>
      </c>
      <c r="G917" s="596">
        <v>1</v>
      </c>
      <c r="H917" s="596">
        <v>2</v>
      </c>
      <c r="I917" s="596">
        <v>3</v>
      </c>
      <c r="J917" s="596">
        <v>4</v>
      </c>
      <c r="K917" s="596">
        <v>5</v>
      </c>
      <c r="L917" s="596">
        <v>6</v>
      </c>
      <c r="M917" s="596">
        <v>7</v>
      </c>
      <c r="N917" s="596">
        <v>8</v>
      </c>
      <c r="O917" s="596">
        <v>9</v>
      </c>
      <c r="P917" s="592"/>
      <c r="Q917" s="830"/>
      <c r="R917" s="830"/>
      <c r="S917" s="596" t="s">
        <v>16</v>
      </c>
      <c r="T917" s="596">
        <v>1</v>
      </c>
      <c r="U917" s="596">
        <v>2</v>
      </c>
      <c r="V917" s="596">
        <v>3</v>
      </c>
      <c r="W917" s="596">
        <v>4</v>
      </c>
      <c r="X917" s="596">
        <v>5</v>
      </c>
      <c r="Y917" s="596">
        <v>6</v>
      </c>
      <c r="Z917" s="596">
        <v>7</v>
      </c>
      <c r="AA917" s="596">
        <v>8</v>
      </c>
      <c r="AB917" s="596">
        <v>9</v>
      </c>
      <c r="AC917" s="592"/>
      <c r="AD917" s="830"/>
      <c r="AE917" s="830"/>
      <c r="AF917" s="596" t="s">
        <v>16</v>
      </c>
      <c r="AG917" s="596">
        <v>1</v>
      </c>
      <c r="AH917" s="596">
        <v>2</v>
      </c>
      <c r="AI917" s="596">
        <v>3</v>
      </c>
      <c r="AJ917" s="596">
        <v>4</v>
      </c>
      <c r="AK917" s="596">
        <v>5</v>
      </c>
      <c r="AL917" s="596">
        <v>6</v>
      </c>
      <c r="AM917" s="596">
        <v>7</v>
      </c>
      <c r="AN917" s="596">
        <v>8</v>
      </c>
      <c r="AO917" s="596">
        <v>9</v>
      </c>
      <c r="AP917" s="591"/>
      <c r="AQ917" s="830"/>
      <c r="AR917" s="830"/>
      <c r="AS917" s="596" t="s">
        <v>16</v>
      </c>
      <c r="AT917" s="596">
        <v>1</v>
      </c>
      <c r="AU917" s="596">
        <v>2</v>
      </c>
      <c r="AV917" s="596">
        <v>3</v>
      </c>
      <c r="AW917" s="596">
        <v>4</v>
      </c>
      <c r="AX917" s="596">
        <v>5</v>
      </c>
      <c r="AY917" s="596">
        <v>6</v>
      </c>
      <c r="AZ917" s="596">
        <v>7</v>
      </c>
      <c r="BA917" s="596">
        <v>8</v>
      </c>
      <c r="BB917" s="596">
        <v>9</v>
      </c>
      <c r="BC917" s="592"/>
      <c r="BD917" s="830"/>
      <c r="BE917" s="830"/>
      <c r="BF917" s="596" t="s">
        <v>16</v>
      </c>
      <c r="BG917" s="596">
        <v>1</v>
      </c>
      <c r="BH917" s="596">
        <v>2</v>
      </c>
      <c r="BI917" s="596">
        <v>3</v>
      </c>
      <c r="BJ917" s="596">
        <v>4</v>
      </c>
      <c r="BK917" s="596">
        <v>5</v>
      </c>
      <c r="BL917" s="596">
        <v>6</v>
      </c>
      <c r="BM917" s="596">
        <v>7</v>
      </c>
      <c r="BN917" s="596">
        <v>8</v>
      </c>
      <c r="BO917" s="596">
        <v>9</v>
      </c>
      <c r="BP917"/>
      <c r="BQ917" s="830"/>
      <c r="BR917" s="830"/>
      <c r="BS917" s="596" t="s">
        <v>16</v>
      </c>
      <c r="BT917" s="596">
        <v>1</v>
      </c>
      <c r="BU917" s="596">
        <v>2</v>
      </c>
      <c r="BV917" s="596">
        <v>3</v>
      </c>
      <c r="BW917" s="596">
        <v>4</v>
      </c>
      <c r="BX917" s="596">
        <v>5</v>
      </c>
      <c r="BY917" s="596">
        <v>6</v>
      </c>
      <c r="BZ917" s="596">
        <v>7</v>
      </c>
      <c r="CA917" s="596">
        <v>8</v>
      </c>
      <c r="CB917" s="596">
        <v>9</v>
      </c>
      <c r="CC917" s="592"/>
      <c r="CD917" s="830"/>
      <c r="CE917" s="830"/>
      <c r="CF917" s="596" t="s">
        <v>16</v>
      </c>
      <c r="CG917" s="596">
        <v>1</v>
      </c>
      <c r="CH917" s="596">
        <v>2</v>
      </c>
      <c r="CI917" s="596">
        <v>3</v>
      </c>
      <c r="CJ917" s="596">
        <v>4</v>
      </c>
      <c r="CK917" s="596">
        <v>5</v>
      </c>
      <c r="CL917" s="596">
        <v>6</v>
      </c>
      <c r="CM917" s="596">
        <v>7</v>
      </c>
      <c r="CN917" s="596">
        <v>8</v>
      </c>
      <c r="CO917" s="596">
        <v>9</v>
      </c>
      <c r="CP917"/>
      <c r="CQ917" s="830"/>
      <c r="CR917" s="830"/>
      <c r="CS917" s="596" t="s">
        <v>16</v>
      </c>
      <c r="CT917" s="596">
        <v>1</v>
      </c>
      <c r="CU917" s="596">
        <v>2</v>
      </c>
      <c r="CV917" s="596">
        <v>3</v>
      </c>
      <c r="CW917" s="596">
        <v>4</v>
      </c>
      <c r="CX917" s="596">
        <v>5</v>
      </c>
      <c r="CY917" s="596">
        <v>6</v>
      </c>
      <c r="CZ917" s="596">
        <v>7</v>
      </c>
      <c r="DA917" s="596">
        <v>8</v>
      </c>
      <c r="DB917" s="596">
        <v>9</v>
      </c>
      <c r="DC917" s="592"/>
      <c r="DD917" s="830"/>
      <c r="DE917" s="830"/>
      <c r="DF917" s="596" t="s">
        <v>16</v>
      </c>
      <c r="DG917" s="596">
        <v>1</v>
      </c>
      <c r="DH917" s="596">
        <v>2</v>
      </c>
      <c r="DI917" s="596">
        <v>3</v>
      </c>
      <c r="DJ917" s="596">
        <v>4</v>
      </c>
      <c r="DK917" s="596">
        <v>5</v>
      </c>
      <c r="DL917" s="596">
        <v>6</v>
      </c>
      <c r="DM917" s="596">
        <v>7</v>
      </c>
      <c r="DN917" s="596">
        <v>8</v>
      </c>
      <c r="DO917" s="596">
        <v>9</v>
      </c>
    </row>
    <row r="918" spans="1:119" ht="13.5" customHeight="1" x14ac:dyDescent="0.2">
      <c r="A918"/>
      <c r="B918" s="324"/>
      <c r="C918" s="592"/>
      <c r="D918" s="826" t="s">
        <v>173</v>
      </c>
      <c r="E918" s="601" t="s">
        <v>92</v>
      </c>
      <c r="F918" s="599">
        <v>0</v>
      </c>
      <c r="G918" s="599">
        <v>20</v>
      </c>
      <c r="H918" s="599">
        <v>20</v>
      </c>
      <c r="I918" s="599">
        <v>20</v>
      </c>
      <c r="J918" s="599">
        <v>40</v>
      </c>
      <c r="K918" s="599">
        <v>0</v>
      </c>
      <c r="L918" s="599">
        <v>0</v>
      </c>
      <c r="M918" s="599">
        <v>0</v>
      </c>
      <c r="N918" s="599">
        <v>0</v>
      </c>
      <c r="O918" s="600">
        <v>0</v>
      </c>
      <c r="P918" s="592"/>
      <c r="Q918" s="826" t="s">
        <v>173</v>
      </c>
      <c r="R918" s="597" t="s">
        <v>92</v>
      </c>
      <c r="S918" s="599">
        <v>0</v>
      </c>
      <c r="T918" s="599">
        <v>50</v>
      </c>
      <c r="U918" s="599">
        <v>0</v>
      </c>
      <c r="V918" s="599">
        <v>0</v>
      </c>
      <c r="W918" s="599">
        <v>50</v>
      </c>
      <c r="X918" s="599">
        <v>0</v>
      </c>
      <c r="Y918" s="599">
        <v>0</v>
      </c>
      <c r="Z918" s="599">
        <v>0</v>
      </c>
      <c r="AA918" s="599">
        <v>0</v>
      </c>
      <c r="AB918" s="600">
        <v>0</v>
      </c>
      <c r="AC918" s="592"/>
      <c r="AD918" s="826" t="s">
        <v>173</v>
      </c>
      <c r="AE918" s="597" t="s">
        <v>92</v>
      </c>
      <c r="AF918" s="599">
        <v>0</v>
      </c>
      <c r="AG918" s="599">
        <v>0</v>
      </c>
      <c r="AH918" s="599">
        <v>33.333333333333329</v>
      </c>
      <c r="AI918" s="599">
        <v>33.333333333333329</v>
      </c>
      <c r="AJ918" s="599">
        <v>33.333333333333329</v>
      </c>
      <c r="AK918" s="599">
        <v>0</v>
      </c>
      <c r="AL918" s="599">
        <v>0</v>
      </c>
      <c r="AM918" s="599">
        <v>0</v>
      </c>
      <c r="AN918" s="599">
        <v>0</v>
      </c>
      <c r="AO918" s="600">
        <v>0</v>
      </c>
      <c r="AP918" s="591"/>
      <c r="AQ918" s="826" t="s">
        <v>173</v>
      </c>
      <c r="AR918" s="597" t="s">
        <v>92</v>
      </c>
      <c r="AS918" s="599">
        <v>0</v>
      </c>
      <c r="AT918" s="599">
        <v>33.333333333333329</v>
      </c>
      <c r="AU918" s="599">
        <v>0</v>
      </c>
      <c r="AV918" s="599">
        <v>0</v>
      </c>
      <c r="AW918" s="599">
        <v>66.666666666666657</v>
      </c>
      <c r="AX918" s="599">
        <v>0</v>
      </c>
      <c r="AY918" s="599">
        <v>0</v>
      </c>
      <c r="AZ918" s="599">
        <v>0</v>
      </c>
      <c r="BA918" s="599">
        <v>0</v>
      </c>
      <c r="BB918" s="600">
        <v>0</v>
      </c>
      <c r="BC918" s="592"/>
      <c r="BD918" s="826" t="s">
        <v>173</v>
      </c>
      <c r="BE918" s="597" t="s">
        <v>92</v>
      </c>
      <c r="BF918" s="599">
        <v>0</v>
      </c>
      <c r="BG918" s="599">
        <v>0</v>
      </c>
      <c r="BH918" s="599">
        <v>50</v>
      </c>
      <c r="BI918" s="599">
        <v>50</v>
      </c>
      <c r="BJ918" s="599">
        <v>0</v>
      </c>
      <c r="BK918" s="599">
        <v>0</v>
      </c>
      <c r="BL918" s="599">
        <v>0</v>
      </c>
      <c r="BM918" s="599">
        <v>0</v>
      </c>
      <c r="BN918" s="599">
        <v>0</v>
      </c>
      <c r="BO918" s="600">
        <v>0</v>
      </c>
      <c r="BP918"/>
      <c r="BQ918" s="826" t="s">
        <v>173</v>
      </c>
      <c r="BR918" s="597" t="s">
        <v>92</v>
      </c>
      <c r="BS918" s="599" t="s">
        <v>191</v>
      </c>
      <c r="BT918" s="599" t="s">
        <v>191</v>
      </c>
      <c r="BU918" s="599" t="s">
        <v>191</v>
      </c>
      <c r="BV918" s="599" t="s">
        <v>191</v>
      </c>
      <c r="BW918" s="599" t="s">
        <v>191</v>
      </c>
      <c r="BX918" s="599" t="s">
        <v>191</v>
      </c>
      <c r="BY918" s="599" t="s">
        <v>191</v>
      </c>
      <c r="BZ918" s="599" t="s">
        <v>191</v>
      </c>
      <c r="CA918" s="599" t="s">
        <v>191</v>
      </c>
      <c r="CB918" s="600" t="s">
        <v>191</v>
      </c>
      <c r="CC918" s="592"/>
      <c r="CD918" s="826" t="s">
        <v>173</v>
      </c>
      <c r="CE918" s="597" t="s">
        <v>92</v>
      </c>
      <c r="CF918" s="599">
        <v>0</v>
      </c>
      <c r="CG918" s="599">
        <v>20</v>
      </c>
      <c r="CH918" s="599">
        <v>20</v>
      </c>
      <c r="CI918" s="599">
        <v>20</v>
      </c>
      <c r="CJ918" s="599">
        <v>40</v>
      </c>
      <c r="CK918" s="599">
        <v>0</v>
      </c>
      <c r="CL918" s="599">
        <v>0</v>
      </c>
      <c r="CM918" s="599">
        <v>0</v>
      </c>
      <c r="CN918" s="599">
        <v>0</v>
      </c>
      <c r="CO918" s="600">
        <v>0</v>
      </c>
      <c r="CP918"/>
      <c r="CQ918" s="826" t="s">
        <v>173</v>
      </c>
      <c r="CR918" s="597" t="s">
        <v>92</v>
      </c>
      <c r="CS918" s="599">
        <v>0</v>
      </c>
      <c r="CT918" s="599">
        <v>25</v>
      </c>
      <c r="CU918" s="599">
        <v>25</v>
      </c>
      <c r="CV918" s="599">
        <v>25</v>
      </c>
      <c r="CW918" s="599">
        <v>25</v>
      </c>
      <c r="CX918" s="599">
        <v>0</v>
      </c>
      <c r="CY918" s="599">
        <v>0</v>
      </c>
      <c r="CZ918" s="599">
        <v>0</v>
      </c>
      <c r="DA918" s="599">
        <v>0</v>
      </c>
      <c r="DB918" s="600">
        <v>0</v>
      </c>
      <c r="DC918" s="592"/>
      <c r="DD918" s="826" t="s">
        <v>173</v>
      </c>
      <c r="DE918" s="597" t="s">
        <v>92</v>
      </c>
      <c r="DF918" s="599">
        <v>0</v>
      </c>
      <c r="DG918" s="599">
        <v>0</v>
      </c>
      <c r="DH918" s="599">
        <v>0</v>
      </c>
      <c r="DI918" s="599">
        <v>0</v>
      </c>
      <c r="DJ918" s="599">
        <v>100</v>
      </c>
      <c r="DK918" s="599">
        <v>0</v>
      </c>
      <c r="DL918" s="599">
        <v>0</v>
      </c>
      <c r="DM918" s="599">
        <v>0</v>
      </c>
      <c r="DN918" s="599">
        <v>0</v>
      </c>
      <c r="DO918" s="600">
        <v>0</v>
      </c>
    </row>
    <row r="919" spans="1:119" ht="13.5" customHeight="1" x14ac:dyDescent="0.2">
      <c r="A919"/>
      <c r="B919" s="324"/>
      <c r="C919" s="592"/>
      <c r="D919" s="827"/>
      <c r="E919" s="601">
        <v>1</v>
      </c>
      <c r="F919" s="599">
        <v>8.3333333333333321</v>
      </c>
      <c r="G919" s="599">
        <v>16.666666666666664</v>
      </c>
      <c r="H919" s="599">
        <v>25</v>
      </c>
      <c r="I919" s="599">
        <v>16.666666666666664</v>
      </c>
      <c r="J919" s="599">
        <v>25</v>
      </c>
      <c r="K919" s="599">
        <v>0</v>
      </c>
      <c r="L919" s="599">
        <v>0</v>
      </c>
      <c r="M919" s="599">
        <v>8.3333333333333321</v>
      </c>
      <c r="N919" s="599">
        <v>0</v>
      </c>
      <c r="O919" s="599">
        <v>0</v>
      </c>
      <c r="P919" s="592"/>
      <c r="Q919" s="827"/>
      <c r="R919" s="597">
        <v>1</v>
      </c>
      <c r="S919" s="599">
        <v>14.285714285714285</v>
      </c>
      <c r="T919" s="599">
        <v>14.285714285714285</v>
      </c>
      <c r="U919" s="599">
        <v>28.571428571428569</v>
      </c>
      <c r="V919" s="599">
        <v>28.571428571428569</v>
      </c>
      <c r="W919" s="599">
        <v>0</v>
      </c>
      <c r="X919" s="599">
        <v>0</v>
      </c>
      <c r="Y919" s="599">
        <v>0</v>
      </c>
      <c r="Z919" s="599">
        <v>14.285714285714285</v>
      </c>
      <c r="AA919" s="599">
        <v>0</v>
      </c>
      <c r="AB919" s="599">
        <v>0</v>
      </c>
      <c r="AC919" s="592"/>
      <c r="AD919" s="827"/>
      <c r="AE919" s="597">
        <v>1</v>
      </c>
      <c r="AF919" s="599">
        <v>0</v>
      </c>
      <c r="AG919" s="599">
        <v>20</v>
      </c>
      <c r="AH919" s="599">
        <v>20</v>
      </c>
      <c r="AI919" s="599">
        <v>0</v>
      </c>
      <c r="AJ919" s="599">
        <v>60</v>
      </c>
      <c r="AK919" s="599">
        <v>0</v>
      </c>
      <c r="AL919" s="599">
        <v>0</v>
      </c>
      <c r="AM919" s="599">
        <v>0</v>
      </c>
      <c r="AN919" s="599">
        <v>0</v>
      </c>
      <c r="AO919" s="599">
        <v>0</v>
      </c>
      <c r="AP919" s="591"/>
      <c r="AQ919" s="827"/>
      <c r="AR919" s="597">
        <v>1</v>
      </c>
      <c r="AS919" s="599">
        <v>0</v>
      </c>
      <c r="AT919" s="599">
        <v>25</v>
      </c>
      <c r="AU919" s="599">
        <v>50</v>
      </c>
      <c r="AV919" s="599">
        <v>25</v>
      </c>
      <c r="AW919" s="599">
        <v>0</v>
      </c>
      <c r="AX919" s="599">
        <v>0</v>
      </c>
      <c r="AY919" s="599">
        <v>0</v>
      </c>
      <c r="AZ919" s="599">
        <v>0</v>
      </c>
      <c r="BA919" s="599">
        <v>0</v>
      </c>
      <c r="BB919" s="599">
        <v>0</v>
      </c>
      <c r="BC919" s="592"/>
      <c r="BD919" s="827"/>
      <c r="BE919" s="597">
        <v>1</v>
      </c>
      <c r="BF919" s="599">
        <v>12.5</v>
      </c>
      <c r="BG919" s="599">
        <v>12.5</v>
      </c>
      <c r="BH919" s="599">
        <v>12.5</v>
      </c>
      <c r="BI919" s="599">
        <v>12.5</v>
      </c>
      <c r="BJ919" s="599">
        <v>37.5</v>
      </c>
      <c r="BK919" s="599">
        <v>0</v>
      </c>
      <c r="BL919" s="599">
        <v>0</v>
      </c>
      <c r="BM919" s="599">
        <v>12.5</v>
      </c>
      <c r="BN919" s="599">
        <v>0</v>
      </c>
      <c r="BO919" s="599">
        <v>0</v>
      </c>
      <c r="BP919"/>
      <c r="BQ919" s="827"/>
      <c r="BR919" s="597">
        <v>1</v>
      </c>
      <c r="BS919" s="599">
        <v>20</v>
      </c>
      <c r="BT919" s="599">
        <v>20</v>
      </c>
      <c r="BU919" s="599">
        <v>40</v>
      </c>
      <c r="BV919" s="599">
        <v>20</v>
      </c>
      <c r="BW919" s="599">
        <v>0</v>
      </c>
      <c r="BX919" s="599">
        <v>0</v>
      </c>
      <c r="BY919" s="599">
        <v>0</v>
      </c>
      <c r="BZ919" s="599">
        <v>0</v>
      </c>
      <c r="CA919" s="599">
        <v>0</v>
      </c>
      <c r="CB919" s="599">
        <v>0</v>
      </c>
      <c r="CC919" s="592"/>
      <c r="CD919" s="827"/>
      <c r="CE919" s="597">
        <v>1</v>
      </c>
      <c r="CF919" s="599">
        <v>0</v>
      </c>
      <c r="CG919" s="599">
        <v>14.285714285714285</v>
      </c>
      <c r="CH919" s="599">
        <v>14.285714285714285</v>
      </c>
      <c r="CI919" s="599">
        <v>14.285714285714285</v>
      </c>
      <c r="CJ919" s="599">
        <v>42.857142857142854</v>
      </c>
      <c r="CK919" s="599">
        <v>0</v>
      </c>
      <c r="CL919" s="599">
        <v>0</v>
      </c>
      <c r="CM919" s="599">
        <v>14.285714285714285</v>
      </c>
      <c r="CN919" s="599">
        <v>0</v>
      </c>
      <c r="CO919" s="599">
        <v>0</v>
      </c>
      <c r="CP919"/>
      <c r="CQ919" s="827"/>
      <c r="CR919" s="597">
        <v>1</v>
      </c>
      <c r="CS919" s="599">
        <v>0</v>
      </c>
      <c r="CT919" s="599">
        <v>11.111111111111111</v>
      </c>
      <c r="CU919" s="599">
        <v>22.222222222222221</v>
      </c>
      <c r="CV919" s="599">
        <v>22.222222222222221</v>
      </c>
      <c r="CW919" s="599">
        <v>33.333333333333329</v>
      </c>
      <c r="CX919" s="599">
        <v>0</v>
      </c>
      <c r="CY919" s="599">
        <v>0</v>
      </c>
      <c r="CZ919" s="599">
        <v>11.111111111111111</v>
      </c>
      <c r="DA919" s="599">
        <v>0</v>
      </c>
      <c r="DB919" s="599">
        <v>0</v>
      </c>
      <c r="DC919" s="592"/>
      <c r="DD919" s="827"/>
      <c r="DE919" s="597">
        <v>1</v>
      </c>
      <c r="DF919" s="599">
        <v>33.333333333333329</v>
      </c>
      <c r="DG919" s="599">
        <v>33.333333333333329</v>
      </c>
      <c r="DH919" s="599">
        <v>33.333333333333329</v>
      </c>
      <c r="DI919" s="599">
        <v>0</v>
      </c>
      <c r="DJ919" s="599">
        <v>0</v>
      </c>
      <c r="DK919" s="599">
        <v>0</v>
      </c>
      <c r="DL919" s="599">
        <v>0</v>
      </c>
      <c r="DM919" s="599">
        <v>0</v>
      </c>
      <c r="DN919" s="599">
        <v>0</v>
      </c>
      <c r="DO919" s="599">
        <v>0</v>
      </c>
    </row>
    <row r="920" spans="1:119" ht="13.5" customHeight="1" x14ac:dyDescent="0.2">
      <c r="A920"/>
      <c r="B920" s="324"/>
      <c r="C920" s="592"/>
      <c r="D920" s="827"/>
      <c r="E920" s="601" t="s">
        <v>45</v>
      </c>
      <c r="F920" s="599">
        <v>5.7347670250896057</v>
      </c>
      <c r="G920" s="599">
        <v>20.967741935483872</v>
      </c>
      <c r="H920" s="599">
        <v>35.304659498207883</v>
      </c>
      <c r="I920" s="599">
        <v>25.806451612903224</v>
      </c>
      <c r="J920" s="599">
        <v>7.3476702508960576</v>
      </c>
      <c r="K920" s="599">
        <v>2.8673835125448028</v>
      </c>
      <c r="L920" s="599">
        <v>1.4336917562724014</v>
      </c>
      <c r="M920" s="599">
        <v>0.35842293906810035</v>
      </c>
      <c r="N920" s="599">
        <v>0.17921146953405018</v>
      </c>
      <c r="O920" s="599">
        <v>0</v>
      </c>
      <c r="P920" s="592"/>
      <c r="Q920" s="827"/>
      <c r="R920" s="597" t="s">
        <v>45</v>
      </c>
      <c r="S920" s="599">
        <v>4.5871559633027523</v>
      </c>
      <c r="T920" s="599">
        <v>16.972477064220186</v>
      </c>
      <c r="U920" s="599">
        <v>33.944954128440372</v>
      </c>
      <c r="V920" s="599">
        <v>30.73394495412844</v>
      </c>
      <c r="W920" s="599">
        <v>6.8807339449541285</v>
      </c>
      <c r="X920" s="599">
        <v>4.1284403669724776</v>
      </c>
      <c r="Y920" s="599">
        <v>1.3761467889908259</v>
      </c>
      <c r="Z920" s="599">
        <v>0.91743119266055051</v>
      </c>
      <c r="AA920" s="599">
        <v>0.45871559633027525</v>
      </c>
      <c r="AB920" s="599">
        <v>0</v>
      </c>
      <c r="AC920" s="592"/>
      <c r="AD920" s="827"/>
      <c r="AE920" s="597" t="s">
        <v>45</v>
      </c>
      <c r="AF920" s="599">
        <v>6.4705882352941186</v>
      </c>
      <c r="AG920" s="599">
        <v>23.52941176470588</v>
      </c>
      <c r="AH920" s="599">
        <v>36.17647058823529</v>
      </c>
      <c r="AI920" s="599">
        <v>22.647058823529413</v>
      </c>
      <c r="AJ920" s="599">
        <v>7.6470588235294121</v>
      </c>
      <c r="AK920" s="599">
        <v>2.0588235294117645</v>
      </c>
      <c r="AL920" s="599">
        <v>1.4705882352941175</v>
      </c>
      <c r="AM920" s="599">
        <v>0</v>
      </c>
      <c r="AN920" s="599">
        <v>0</v>
      </c>
      <c r="AO920" s="599">
        <v>0</v>
      </c>
      <c r="AP920" s="591"/>
      <c r="AQ920" s="827"/>
      <c r="AR920" s="597" t="s">
        <v>45</v>
      </c>
      <c r="AS920" s="599">
        <v>7.2874493927125501</v>
      </c>
      <c r="AT920" s="599">
        <v>27.935222672064778</v>
      </c>
      <c r="AU920" s="599">
        <v>34.008097165991899</v>
      </c>
      <c r="AV920" s="599">
        <v>23.481781376518217</v>
      </c>
      <c r="AW920" s="599">
        <v>4.8582995951417001</v>
      </c>
      <c r="AX920" s="599">
        <v>1.6194331983805668</v>
      </c>
      <c r="AY920" s="599">
        <v>0.80971659919028338</v>
      </c>
      <c r="AZ920" s="599">
        <v>0</v>
      </c>
      <c r="BA920" s="599">
        <v>0</v>
      </c>
      <c r="BB920" s="599">
        <v>0</v>
      </c>
      <c r="BC920" s="592"/>
      <c r="BD920" s="827"/>
      <c r="BE920" s="597" t="s">
        <v>45</v>
      </c>
      <c r="BF920" s="599">
        <v>4.501607717041801</v>
      </c>
      <c r="BG920" s="599">
        <v>15.434083601286176</v>
      </c>
      <c r="BH920" s="599">
        <v>36.334405144694529</v>
      </c>
      <c r="BI920" s="599">
        <v>27.652733118971064</v>
      </c>
      <c r="BJ920" s="599">
        <v>9.32475884244373</v>
      </c>
      <c r="BK920" s="599">
        <v>3.8585209003215439</v>
      </c>
      <c r="BL920" s="599">
        <v>1.929260450160772</v>
      </c>
      <c r="BM920" s="599">
        <v>0.64308681672025725</v>
      </c>
      <c r="BN920" s="599">
        <v>0.32154340836012862</v>
      </c>
      <c r="BO920" s="599">
        <v>0</v>
      </c>
      <c r="BP920"/>
      <c r="BQ920" s="827"/>
      <c r="BR920" s="597" t="s">
        <v>45</v>
      </c>
      <c r="BS920" s="599">
        <v>5.9895833333333339</v>
      </c>
      <c r="BT920" s="599">
        <v>20.833333333333336</v>
      </c>
      <c r="BU920" s="599">
        <v>40.104166666666671</v>
      </c>
      <c r="BV920" s="599">
        <v>22.65625</v>
      </c>
      <c r="BW920" s="599">
        <v>7.291666666666667</v>
      </c>
      <c r="BX920" s="599">
        <v>2.083333333333333</v>
      </c>
      <c r="BY920" s="599">
        <v>1.0416666666666665</v>
      </c>
      <c r="BZ920" s="599">
        <v>0</v>
      </c>
      <c r="CA920" s="599">
        <v>0</v>
      </c>
      <c r="CB920" s="599">
        <v>0</v>
      </c>
      <c r="CC920" s="592"/>
      <c r="CD920" s="827"/>
      <c r="CE920" s="597" t="s">
        <v>45</v>
      </c>
      <c r="CF920" s="599">
        <v>5.1724137931034484</v>
      </c>
      <c r="CG920" s="599">
        <v>21.264367816091951</v>
      </c>
      <c r="CH920" s="599">
        <v>24.712643678160919</v>
      </c>
      <c r="CI920" s="599">
        <v>32.758620689655174</v>
      </c>
      <c r="CJ920" s="599">
        <v>7.4712643678160928</v>
      </c>
      <c r="CK920" s="599">
        <v>4.5977011494252871</v>
      </c>
      <c r="CL920" s="599">
        <v>2.2988505747126435</v>
      </c>
      <c r="CM920" s="599">
        <v>1.1494252873563218</v>
      </c>
      <c r="CN920" s="599">
        <v>0.57471264367816088</v>
      </c>
      <c r="CO920" s="599">
        <v>0</v>
      </c>
      <c r="CP920"/>
      <c r="CQ920" s="827"/>
      <c r="CR920" s="597" t="s">
        <v>45</v>
      </c>
      <c r="CS920" s="599">
        <v>3.125</v>
      </c>
      <c r="CT920" s="599">
        <v>17.5</v>
      </c>
      <c r="CU920" s="599">
        <v>29.375</v>
      </c>
      <c r="CV920" s="599">
        <v>28.125</v>
      </c>
      <c r="CW920" s="599">
        <v>11.875</v>
      </c>
      <c r="CX920" s="599">
        <v>5</v>
      </c>
      <c r="CY920" s="599">
        <v>3.125</v>
      </c>
      <c r="CZ920" s="599">
        <v>1.25</v>
      </c>
      <c r="DA920" s="599">
        <v>0.625</v>
      </c>
      <c r="DB920" s="599">
        <v>0</v>
      </c>
      <c r="DC920" s="592"/>
      <c r="DD920" s="827"/>
      <c r="DE920" s="597" t="s">
        <v>45</v>
      </c>
      <c r="DF920" s="599">
        <v>6.78391959798995</v>
      </c>
      <c r="DG920" s="599">
        <v>22.361809045226131</v>
      </c>
      <c r="DH920" s="599">
        <v>37.688442211055282</v>
      </c>
      <c r="DI920" s="599">
        <v>24.874371859296481</v>
      </c>
      <c r="DJ920" s="599">
        <v>5.5276381909547743</v>
      </c>
      <c r="DK920" s="599">
        <v>2.0100502512562812</v>
      </c>
      <c r="DL920" s="599">
        <v>0.75376884422110546</v>
      </c>
      <c r="DM920" s="599">
        <v>0</v>
      </c>
      <c r="DN920" s="599">
        <v>0</v>
      </c>
      <c r="DO920" s="599">
        <v>0</v>
      </c>
    </row>
    <row r="921" spans="1:119" ht="13.5" customHeight="1" x14ac:dyDescent="0.2">
      <c r="A921"/>
      <c r="B921" s="324"/>
      <c r="C921" s="592"/>
      <c r="D921" s="827"/>
      <c r="E921" s="601" t="s">
        <v>33</v>
      </c>
      <c r="F921" s="599">
        <v>5.3497942386831276</v>
      </c>
      <c r="G921" s="599">
        <v>18.930041152263374</v>
      </c>
      <c r="H921" s="599">
        <v>33.127572016460903</v>
      </c>
      <c r="I921" s="599">
        <v>25.514403292181072</v>
      </c>
      <c r="J921" s="599">
        <v>9.0534979423868318</v>
      </c>
      <c r="K921" s="599">
        <v>6.1728395061728394</v>
      </c>
      <c r="L921" s="599">
        <v>1.8518518518518516</v>
      </c>
      <c r="M921" s="599">
        <v>0</v>
      </c>
      <c r="N921" s="599">
        <v>0</v>
      </c>
      <c r="O921" s="599">
        <v>0</v>
      </c>
      <c r="P921" s="592"/>
      <c r="Q921" s="827"/>
      <c r="R921" s="597" t="s">
        <v>33</v>
      </c>
      <c r="S921" s="599">
        <v>2.6315789473684208</v>
      </c>
      <c r="T921" s="599">
        <v>11.052631578947368</v>
      </c>
      <c r="U921" s="599">
        <v>32.10526315789474</v>
      </c>
      <c r="V921" s="599">
        <v>28.421052631578945</v>
      </c>
      <c r="W921" s="599">
        <v>14.736842105263156</v>
      </c>
      <c r="X921" s="599">
        <v>8.9473684210526319</v>
      </c>
      <c r="Y921" s="599">
        <v>2.1052631578947367</v>
      </c>
      <c r="Z921" s="599">
        <v>0</v>
      </c>
      <c r="AA921" s="599">
        <v>0</v>
      </c>
      <c r="AB921" s="599">
        <v>0</v>
      </c>
      <c r="AC921" s="592"/>
      <c r="AD921" s="827"/>
      <c r="AE921" s="597" t="s">
        <v>33</v>
      </c>
      <c r="AF921" s="599">
        <v>7.0945945945945947</v>
      </c>
      <c r="AG921" s="599">
        <v>23.986486486486484</v>
      </c>
      <c r="AH921" s="599">
        <v>33.783783783783782</v>
      </c>
      <c r="AI921" s="599">
        <v>23.648648648648649</v>
      </c>
      <c r="AJ921" s="599">
        <v>5.4054054054054053</v>
      </c>
      <c r="AK921" s="599">
        <v>4.3918918918918921</v>
      </c>
      <c r="AL921" s="599">
        <v>1.6891891891891893</v>
      </c>
      <c r="AM921" s="599">
        <v>0</v>
      </c>
      <c r="AN921" s="599">
        <v>0</v>
      </c>
      <c r="AO921" s="599">
        <v>0</v>
      </c>
      <c r="AP921" s="591"/>
      <c r="AQ921" s="827"/>
      <c r="AR921" s="597" t="s">
        <v>33</v>
      </c>
      <c r="AS921" s="599">
        <v>7.441860465116279</v>
      </c>
      <c r="AT921" s="599">
        <v>17.674418604651162</v>
      </c>
      <c r="AU921" s="599">
        <v>34.418604651162795</v>
      </c>
      <c r="AV921" s="599">
        <v>26.046511627906977</v>
      </c>
      <c r="AW921" s="599">
        <v>6.5116279069767442</v>
      </c>
      <c r="AX921" s="599">
        <v>6.9767441860465116</v>
      </c>
      <c r="AY921" s="599">
        <v>0.93023255813953487</v>
      </c>
      <c r="AZ921" s="599">
        <v>0</v>
      </c>
      <c r="BA921" s="599">
        <v>0</v>
      </c>
      <c r="BB921" s="599">
        <v>0</v>
      </c>
      <c r="BC921" s="592"/>
      <c r="BD921" s="827"/>
      <c r="BE921" s="597" t="s">
        <v>33</v>
      </c>
      <c r="BF921" s="599">
        <v>3.6900369003690034</v>
      </c>
      <c r="BG921" s="599">
        <v>19.926199261992618</v>
      </c>
      <c r="BH921" s="599">
        <v>32.103321033210328</v>
      </c>
      <c r="BI921" s="599">
        <v>25.092250922509223</v>
      </c>
      <c r="BJ921" s="599">
        <v>11.07011070110701</v>
      </c>
      <c r="BK921" s="599">
        <v>5.5350553505535052</v>
      </c>
      <c r="BL921" s="599">
        <v>2.5830258302583027</v>
      </c>
      <c r="BM921" s="599">
        <v>0</v>
      </c>
      <c r="BN921" s="599">
        <v>0</v>
      </c>
      <c r="BO921" s="599">
        <v>0</v>
      </c>
      <c r="BP921"/>
      <c r="BQ921" s="827"/>
      <c r="BR921" s="597" t="s">
        <v>33</v>
      </c>
      <c r="BS921" s="599">
        <v>5.2830188679245289</v>
      </c>
      <c r="BT921" s="599">
        <v>20.377358490566039</v>
      </c>
      <c r="BU921" s="599">
        <v>33.20754716981132</v>
      </c>
      <c r="BV921" s="599">
        <v>27.547169811320753</v>
      </c>
      <c r="BW921" s="599">
        <v>7.5471698113207548</v>
      </c>
      <c r="BX921" s="599">
        <v>5.6603773584905666</v>
      </c>
      <c r="BY921" s="599">
        <v>0.37735849056603776</v>
      </c>
      <c r="BZ921" s="599">
        <v>0</v>
      </c>
      <c r="CA921" s="599">
        <v>0</v>
      </c>
      <c r="CB921" s="599">
        <v>0</v>
      </c>
      <c r="CC921" s="592"/>
      <c r="CD921" s="827"/>
      <c r="CE921" s="597" t="s">
        <v>33</v>
      </c>
      <c r="CF921" s="599">
        <v>5.4298642533936654</v>
      </c>
      <c r="CG921" s="599">
        <v>17.194570135746606</v>
      </c>
      <c r="CH921" s="599">
        <v>33.031674208144793</v>
      </c>
      <c r="CI921" s="599">
        <v>23.076923076923077</v>
      </c>
      <c r="CJ921" s="599">
        <v>10.859728506787331</v>
      </c>
      <c r="CK921" s="599">
        <v>6.7873303167420813</v>
      </c>
      <c r="CL921" s="599">
        <v>3.6199095022624439</v>
      </c>
      <c r="CM921" s="599">
        <v>0</v>
      </c>
      <c r="CN921" s="599">
        <v>0</v>
      </c>
      <c r="CO921" s="599">
        <v>0</v>
      </c>
      <c r="CP921"/>
      <c r="CQ921" s="827"/>
      <c r="CR921" s="597" t="s">
        <v>33</v>
      </c>
      <c r="CS921" s="599">
        <v>2.8037383177570092</v>
      </c>
      <c r="CT921" s="599">
        <v>16.822429906542055</v>
      </c>
      <c r="CU921" s="599">
        <v>30.841121495327101</v>
      </c>
      <c r="CV921" s="599">
        <v>19.626168224299064</v>
      </c>
      <c r="CW921" s="599">
        <v>17.75700934579439</v>
      </c>
      <c r="CX921" s="599">
        <v>10.2803738317757</v>
      </c>
      <c r="CY921" s="599">
        <v>1.8691588785046727</v>
      </c>
      <c r="CZ921" s="599">
        <v>0</v>
      </c>
      <c r="DA921" s="599">
        <v>0</v>
      </c>
      <c r="DB921" s="599">
        <v>0</v>
      </c>
      <c r="DC921" s="592"/>
      <c r="DD921" s="827"/>
      <c r="DE921" s="597" t="s">
        <v>33</v>
      </c>
      <c r="DF921" s="599">
        <v>6.0686015831134563</v>
      </c>
      <c r="DG921" s="599">
        <v>19.525065963060687</v>
      </c>
      <c r="DH921" s="599">
        <v>33.773087071240106</v>
      </c>
      <c r="DI921" s="599">
        <v>27.176781002638524</v>
      </c>
      <c r="DJ921" s="599">
        <v>6.5963060686015833</v>
      </c>
      <c r="DK921" s="599">
        <v>5.0131926121372032</v>
      </c>
      <c r="DL921" s="599">
        <v>1.8469656992084433</v>
      </c>
      <c r="DM921" s="599">
        <v>0</v>
      </c>
      <c r="DN921" s="599">
        <v>0</v>
      </c>
      <c r="DO921" s="599">
        <v>0</v>
      </c>
    </row>
    <row r="922" spans="1:119" ht="13.5" customHeight="1" x14ac:dyDescent="0.2">
      <c r="A922"/>
      <c r="B922" s="324"/>
      <c r="C922" s="592"/>
      <c r="D922" s="827"/>
      <c r="E922" s="601" t="s">
        <v>34</v>
      </c>
      <c r="F922" s="599">
        <v>4.909560723514212</v>
      </c>
      <c r="G922" s="599">
        <v>16.408268733850129</v>
      </c>
      <c r="H922" s="599">
        <v>25.581395348837212</v>
      </c>
      <c r="I922" s="599">
        <v>28.940568475452196</v>
      </c>
      <c r="J922" s="599">
        <v>13.436692506459949</v>
      </c>
      <c r="K922" s="599">
        <v>7.7519379844961236</v>
      </c>
      <c r="L922" s="599">
        <v>2.3255813953488373</v>
      </c>
      <c r="M922" s="599">
        <v>0.2583979328165375</v>
      </c>
      <c r="N922" s="599">
        <v>0.38759689922480622</v>
      </c>
      <c r="O922" s="599">
        <v>0</v>
      </c>
      <c r="P922" s="592"/>
      <c r="Q922" s="827"/>
      <c r="R922" s="597" t="s">
        <v>34</v>
      </c>
      <c r="S922" s="599">
        <v>2.507836990595611</v>
      </c>
      <c r="T922" s="599">
        <v>10.031347962382444</v>
      </c>
      <c r="U922" s="599">
        <v>21.9435736677116</v>
      </c>
      <c r="V922" s="599">
        <v>32.915360501567399</v>
      </c>
      <c r="W922" s="599">
        <v>16.614420062695924</v>
      </c>
      <c r="X922" s="599">
        <v>11.285266457680251</v>
      </c>
      <c r="Y922" s="599">
        <v>3.761755485893417</v>
      </c>
      <c r="Z922" s="599">
        <v>0.31347962382445138</v>
      </c>
      <c r="AA922" s="599">
        <v>0.62695924764890276</v>
      </c>
      <c r="AB922" s="599">
        <v>0</v>
      </c>
      <c r="AC922" s="592"/>
      <c r="AD922" s="827"/>
      <c r="AE922" s="597" t="s">
        <v>34</v>
      </c>
      <c r="AF922" s="599">
        <v>6.593406593406594</v>
      </c>
      <c r="AG922" s="599">
        <v>20.87912087912088</v>
      </c>
      <c r="AH922" s="599">
        <v>28.131868131868131</v>
      </c>
      <c r="AI922" s="599">
        <v>26.153846153846157</v>
      </c>
      <c r="AJ922" s="599">
        <v>11.20879120879121</v>
      </c>
      <c r="AK922" s="599">
        <v>5.2747252747252746</v>
      </c>
      <c r="AL922" s="599">
        <v>1.3186813186813187</v>
      </c>
      <c r="AM922" s="599">
        <v>0.21978021978021978</v>
      </c>
      <c r="AN922" s="599">
        <v>0.21978021978021978</v>
      </c>
      <c r="AO922" s="599">
        <v>0</v>
      </c>
      <c r="AP922" s="591"/>
      <c r="AQ922" s="827"/>
      <c r="AR922" s="597" t="s">
        <v>34</v>
      </c>
      <c r="AS922" s="599">
        <v>7.0287539936102235</v>
      </c>
      <c r="AT922" s="599">
        <v>18.530351437699679</v>
      </c>
      <c r="AU922" s="599">
        <v>26.837060702875398</v>
      </c>
      <c r="AV922" s="599">
        <v>28.115015974440894</v>
      </c>
      <c r="AW922" s="599">
        <v>12.140575079872203</v>
      </c>
      <c r="AX922" s="599">
        <v>5.1118210862619806</v>
      </c>
      <c r="AY922" s="599">
        <v>1.9169329073482428</v>
      </c>
      <c r="AZ922" s="599">
        <v>0</v>
      </c>
      <c r="BA922" s="599">
        <v>0.31948881789137379</v>
      </c>
      <c r="BB922" s="599">
        <v>0</v>
      </c>
      <c r="BC922" s="592"/>
      <c r="BD922" s="827"/>
      <c r="BE922" s="597" t="s">
        <v>34</v>
      </c>
      <c r="BF922" s="599">
        <v>3.4707158351409979</v>
      </c>
      <c r="BG922" s="599">
        <v>14.967462039045554</v>
      </c>
      <c r="BH922" s="599">
        <v>24.728850325379607</v>
      </c>
      <c r="BI922" s="599">
        <v>29.50108459869848</v>
      </c>
      <c r="BJ922" s="599">
        <v>14.316702819956618</v>
      </c>
      <c r="BK922" s="599">
        <v>9.5444685466377432</v>
      </c>
      <c r="BL922" s="599">
        <v>2.6030368763557483</v>
      </c>
      <c r="BM922" s="599">
        <v>0.43383947939262474</v>
      </c>
      <c r="BN922" s="599">
        <v>0.43383947939262474</v>
      </c>
      <c r="BO922" s="599">
        <v>0</v>
      </c>
      <c r="BP922"/>
      <c r="BQ922" s="827"/>
      <c r="BR922" s="597" t="s">
        <v>34</v>
      </c>
      <c r="BS922" s="599">
        <v>4.9230769230769234</v>
      </c>
      <c r="BT922" s="599">
        <v>19.692307692307693</v>
      </c>
      <c r="BU922" s="599">
        <v>27.384615384615387</v>
      </c>
      <c r="BV922" s="599">
        <v>26.461538461538463</v>
      </c>
      <c r="BW922" s="599">
        <v>12.615384615384615</v>
      </c>
      <c r="BX922" s="599">
        <v>6.7692307692307692</v>
      </c>
      <c r="BY922" s="599">
        <v>1.8461538461538463</v>
      </c>
      <c r="BZ922" s="599">
        <v>0</v>
      </c>
      <c r="CA922" s="599">
        <v>0.30769230769230771</v>
      </c>
      <c r="CB922" s="599">
        <v>0</v>
      </c>
      <c r="CC922" s="592"/>
      <c r="CD922" s="827"/>
      <c r="CE922" s="597" t="s">
        <v>34</v>
      </c>
      <c r="CF922" s="599">
        <v>4.8997772828507795</v>
      </c>
      <c r="CG922" s="599">
        <v>14.03118040089087</v>
      </c>
      <c r="CH922" s="599">
        <v>24.276169265033406</v>
      </c>
      <c r="CI922" s="599">
        <v>30.734966592427615</v>
      </c>
      <c r="CJ922" s="599">
        <v>14.03118040089087</v>
      </c>
      <c r="CK922" s="599">
        <v>8.463251670378618</v>
      </c>
      <c r="CL922" s="599">
        <v>2.6726057906458798</v>
      </c>
      <c r="CM922" s="599">
        <v>0.44543429844097993</v>
      </c>
      <c r="CN922" s="599">
        <v>0.44543429844097993</v>
      </c>
      <c r="CO922" s="599">
        <v>0</v>
      </c>
      <c r="CP922"/>
      <c r="CQ922" s="827"/>
      <c r="CR922" s="597" t="s">
        <v>34</v>
      </c>
      <c r="CS922" s="599">
        <v>0.68027210884353739</v>
      </c>
      <c r="CT922" s="599">
        <v>10.884353741496598</v>
      </c>
      <c r="CU922" s="599">
        <v>25.170068027210885</v>
      </c>
      <c r="CV922" s="599">
        <v>25.850340136054424</v>
      </c>
      <c r="CW922" s="599">
        <v>17.006802721088434</v>
      </c>
      <c r="CX922" s="599">
        <v>12.925170068027212</v>
      </c>
      <c r="CY922" s="599">
        <v>4.7619047619047619</v>
      </c>
      <c r="CZ922" s="599">
        <v>1.3605442176870748</v>
      </c>
      <c r="DA922" s="599">
        <v>1.3605442176870748</v>
      </c>
      <c r="DB922" s="599">
        <v>0</v>
      </c>
      <c r="DC922" s="592"/>
      <c r="DD922" s="827"/>
      <c r="DE922" s="597" t="s">
        <v>34</v>
      </c>
      <c r="DF922" s="599">
        <v>5.9011164274322168</v>
      </c>
      <c r="DG922" s="599">
        <v>17.703349282296653</v>
      </c>
      <c r="DH922" s="599">
        <v>25.677830940988837</v>
      </c>
      <c r="DI922" s="599">
        <v>29.665071770334926</v>
      </c>
      <c r="DJ922" s="599">
        <v>12.599681020733652</v>
      </c>
      <c r="DK922" s="599">
        <v>6.5390749601275919</v>
      </c>
      <c r="DL922" s="599">
        <v>1.7543859649122806</v>
      </c>
      <c r="DM922" s="599">
        <v>0</v>
      </c>
      <c r="DN922" s="599">
        <v>0.15948963317384371</v>
      </c>
      <c r="DO922" s="599">
        <v>0</v>
      </c>
    </row>
    <row r="923" spans="1:119" ht="13.5" customHeight="1" x14ac:dyDescent="0.2">
      <c r="A923"/>
      <c r="B923" s="324"/>
      <c r="C923" s="592"/>
      <c r="D923" s="827"/>
      <c r="E923" s="601" t="s">
        <v>35</v>
      </c>
      <c r="F923" s="599">
        <v>3.6024016010673781</v>
      </c>
      <c r="G923" s="599">
        <v>10.273515677118079</v>
      </c>
      <c r="H923" s="599">
        <v>21.614409606404269</v>
      </c>
      <c r="I923" s="599">
        <v>30.020013342228154</v>
      </c>
      <c r="J923" s="599">
        <v>17.07805203468979</v>
      </c>
      <c r="K923" s="599">
        <v>12.074716477651767</v>
      </c>
      <c r="L923" s="599">
        <v>4.3362241494329554</v>
      </c>
      <c r="M923" s="599">
        <v>0.66711140760507004</v>
      </c>
      <c r="N923" s="599">
        <v>0.33355570380253502</v>
      </c>
      <c r="O923" s="599">
        <v>0</v>
      </c>
      <c r="P923" s="592"/>
      <c r="Q923" s="827"/>
      <c r="R923" s="597" t="s">
        <v>35</v>
      </c>
      <c r="S923" s="599">
        <v>2.0958083832335328</v>
      </c>
      <c r="T923" s="599">
        <v>6.4371257485029938</v>
      </c>
      <c r="U923" s="599">
        <v>19.011976047904191</v>
      </c>
      <c r="V923" s="599">
        <v>30.239520958083833</v>
      </c>
      <c r="W923" s="599">
        <v>19.461077844311379</v>
      </c>
      <c r="X923" s="599">
        <v>14.97005988023952</v>
      </c>
      <c r="Y923" s="599">
        <v>6.137724550898203</v>
      </c>
      <c r="Z923" s="599">
        <v>1.1976047904191618</v>
      </c>
      <c r="AA923" s="599">
        <v>0.44910179640718562</v>
      </c>
      <c r="AB923" s="599">
        <v>0</v>
      </c>
      <c r="AC923" s="592"/>
      <c r="AD923" s="827"/>
      <c r="AE923" s="597" t="s">
        <v>35</v>
      </c>
      <c r="AF923" s="599">
        <v>4.8134777376654636</v>
      </c>
      <c r="AG923" s="599">
        <v>13.357400722021662</v>
      </c>
      <c r="AH923" s="599">
        <v>23.706377858002405</v>
      </c>
      <c r="AI923" s="599">
        <v>29.843561973525873</v>
      </c>
      <c r="AJ923" s="599">
        <v>15.162454873646208</v>
      </c>
      <c r="AK923" s="599">
        <v>9.7472924187725631</v>
      </c>
      <c r="AL923" s="599">
        <v>2.8880866425992782</v>
      </c>
      <c r="AM923" s="599">
        <v>0.24067388688327318</v>
      </c>
      <c r="AN923" s="599">
        <v>0.24067388688327318</v>
      </c>
      <c r="AO923" s="599">
        <v>0</v>
      </c>
      <c r="AP923" s="591"/>
      <c r="AQ923" s="827"/>
      <c r="AR923" s="597" t="s">
        <v>35</v>
      </c>
      <c r="AS923" s="599">
        <v>4.8262548262548259</v>
      </c>
      <c r="AT923" s="599">
        <v>13.320463320463322</v>
      </c>
      <c r="AU923" s="599">
        <v>26.833976833976834</v>
      </c>
      <c r="AV923" s="599">
        <v>26.833976833976834</v>
      </c>
      <c r="AW923" s="599">
        <v>14.092664092664092</v>
      </c>
      <c r="AX923" s="599">
        <v>11.003861003861005</v>
      </c>
      <c r="AY923" s="599">
        <v>2.7027027027027026</v>
      </c>
      <c r="AZ923" s="599">
        <v>0.38610038610038611</v>
      </c>
      <c r="BA923" s="599">
        <v>0</v>
      </c>
      <c r="BB923" s="599">
        <v>0</v>
      </c>
      <c r="BC923" s="592"/>
      <c r="BD923" s="827"/>
      <c r="BE923" s="597" t="s">
        <v>35</v>
      </c>
      <c r="BF923" s="599">
        <v>2.9561671763506627</v>
      </c>
      <c r="BG923" s="599">
        <v>8.6646279306829754</v>
      </c>
      <c r="BH923" s="599">
        <v>18.858307849133539</v>
      </c>
      <c r="BI923" s="599">
        <v>31.702344546381244</v>
      </c>
      <c r="BJ923" s="599">
        <v>18.654434250764528</v>
      </c>
      <c r="BK923" s="599">
        <v>12.640163098878695</v>
      </c>
      <c r="BL923" s="599">
        <v>5.1987767584097861</v>
      </c>
      <c r="BM923" s="599">
        <v>0.81549439347604491</v>
      </c>
      <c r="BN923" s="599">
        <v>0.509683995922528</v>
      </c>
      <c r="BO923" s="599">
        <v>0</v>
      </c>
      <c r="BP923"/>
      <c r="BQ923" s="827"/>
      <c r="BR923" s="597" t="s">
        <v>35</v>
      </c>
      <c r="BS923" s="599">
        <v>5.0526315789473681</v>
      </c>
      <c r="BT923" s="599">
        <v>12.210526315789473</v>
      </c>
      <c r="BU923" s="599">
        <v>25.263157894736842</v>
      </c>
      <c r="BV923" s="599">
        <v>31.157894736842106</v>
      </c>
      <c r="BW923" s="599">
        <v>12.842105263157894</v>
      </c>
      <c r="BX923" s="599">
        <v>10.315789473684211</v>
      </c>
      <c r="BY923" s="599">
        <v>2.5263157894736841</v>
      </c>
      <c r="BZ923" s="599">
        <v>0.42105263157894735</v>
      </c>
      <c r="CA923" s="599">
        <v>0.21052631578947367</v>
      </c>
      <c r="CB923" s="599">
        <v>0</v>
      </c>
      <c r="CC923" s="592"/>
      <c r="CD923" s="827"/>
      <c r="CE923" s="597" t="s">
        <v>35</v>
      </c>
      <c r="CF923" s="599">
        <v>2.9296875</v>
      </c>
      <c r="CG923" s="599">
        <v>9.375</v>
      </c>
      <c r="CH923" s="599">
        <v>19.921875</v>
      </c>
      <c r="CI923" s="599">
        <v>29.4921875</v>
      </c>
      <c r="CJ923" s="599">
        <v>19.04296875</v>
      </c>
      <c r="CK923" s="599">
        <v>12.890625</v>
      </c>
      <c r="CL923" s="599">
        <v>5.17578125</v>
      </c>
      <c r="CM923" s="599">
        <v>0.78125</v>
      </c>
      <c r="CN923" s="599">
        <v>0.390625</v>
      </c>
      <c r="CO923" s="599">
        <v>0</v>
      </c>
      <c r="CP923"/>
      <c r="CQ923" s="827"/>
      <c r="CR923" s="597" t="s">
        <v>35</v>
      </c>
      <c r="CS923" s="599">
        <v>2.5547445255474455</v>
      </c>
      <c r="CT923" s="599">
        <v>7.664233576642336</v>
      </c>
      <c r="CU923" s="599">
        <v>14.233576642335766</v>
      </c>
      <c r="CV923" s="599">
        <v>31.021897810218981</v>
      </c>
      <c r="CW923" s="599">
        <v>21.167883211678831</v>
      </c>
      <c r="CX923" s="599">
        <v>14.233576642335766</v>
      </c>
      <c r="CY923" s="599">
        <v>8.0291970802919703</v>
      </c>
      <c r="CZ923" s="599">
        <v>0.72992700729927007</v>
      </c>
      <c r="DA923" s="599">
        <v>0.36496350364963503</v>
      </c>
      <c r="DB923" s="599">
        <v>0</v>
      </c>
      <c r="DC923" s="592"/>
      <c r="DD923" s="827"/>
      <c r="DE923" s="597" t="s">
        <v>35</v>
      </c>
      <c r="DF923" s="599">
        <v>3.8367346938775513</v>
      </c>
      <c r="DG923" s="599">
        <v>10.857142857142858</v>
      </c>
      <c r="DH923" s="599">
        <v>23.26530612244898</v>
      </c>
      <c r="DI923" s="599">
        <v>29.795918367346943</v>
      </c>
      <c r="DJ923" s="599">
        <v>16.163265306122447</v>
      </c>
      <c r="DK923" s="599">
        <v>11.591836734693878</v>
      </c>
      <c r="DL923" s="599">
        <v>3.510204081632653</v>
      </c>
      <c r="DM923" s="599">
        <v>0.65306122448979598</v>
      </c>
      <c r="DN923" s="599">
        <v>0.32653061224489799</v>
      </c>
      <c r="DO923" s="599">
        <v>0</v>
      </c>
    </row>
    <row r="924" spans="1:119" ht="13.5" customHeight="1" x14ac:dyDescent="0.2">
      <c r="A924"/>
      <c r="B924" s="324"/>
      <c r="C924" s="592"/>
      <c r="D924" s="827"/>
      <c r="E924" s="601" t="s">
        <v>36</v>
      </c>
      <c r="F924" s="599">
        <v>2.4081878386514148</v>
      </c>
      <c r="G924" s="599">
        <v>7.043949428055388</v>
      </c>
      <c r="H924" s="599">
        <v>17.429259482239615</v>
      </c>
      <c r="I924" s="599">
        <v>27.332931968693558</v>
      </c>
      <c r="J924" s="599">
        <v>19.265502709211319</v>
      </c>
      <c r="K924" s="599">
        <v>15.743527995183623</v>
      </c>
      <c r="L924" s="599">
        <v>8.067429259482239</v>
      </c>
      <c r="M924" s="599">
        <v>2.1673690547862732</v>
      </c>
      <c r="N924" s="599">
        <v>0.42143287176399757</v>
      </c>
      <c r="O924" s="599">
        <v>0.12040939193257075</v>
      </c>
      <c r="P924" s="592"/>
      <c r="Q924" s="827"/>
      <c r="R924" s="597" t="s">
        <v>36</v>
      </c>
      <c r="S924" s="599">
        <v>1.1811023622047243</v>
      </c>
      <c r="T924" s="599">
        <v>3.2152230971128613</v>
      </c>
      <c r="U924" s="599">
        <v>12.27034120734908</v>
      </c>
      <c r="V924" s="599">
        <v>24.606299212598426</v>
      </c>
      <c r="W924" s="599">
        <v>20.800524934383201</v>
      </c>
      <c r="X924" s="599">
        <v>20.931758530183728</v>
      </c>
      <c r="Y924" s="599">
        <v>12.598425196850393</v>
      </c>
      <c r="Z924" s="599">
        <v>3.5433070866141732</v>
      </c>
      <c r="AA924" s="599">
        <v>0.65616797900262469</v>
      </c>
      <c r="AB924" s="599">
        <v>0.19685039370078738</v>
      </c>
      <c r="AC924" s="592"/>
      <c r="AD924" s="827"/>
      <c r="AE924" s="597" t="s">
        <v>36</v>
      </c>
      <c r="AF924" s="599">
        <v>3.4482758620689653</v>
      </c>
      <c r="AG924" s="599">
        <v>10.289210233592881</v>
      </c>
      <c r="AH924" s="599">
        <v>21.802002224694107</v>
      </c>
      <c r="AI924" s="599">
        <v>29.644048943270302</v>
      </c>
      <c r="AJ924" s="599">
        <v>17.964404894327028</v>
      </c>
      <c r="AK924" s="599">
        <v>11.345939933259176</v>
      </c>
      <c r="AL924" s="599">
        <v>4.2269187986651833</v>
      </c>
      <c r="AM924" s="599">
        <v>1.0011123470522802</v>
      </c>
      <c r="AN924" s="599">
        <v>0.22246941045606228</v>
      </c>
      <c r="AO924" s="599">
        <v>5.5617352614015569E-2</v>
      </c>
      <c r="AP924" s="591"/>
      <c r="AQ924" s="827"/>
      <c r="AR924" s="597" t="s">
        <v>36</v>
      </c>
      <c r="AS924" s="599">
        <v>3.9660056657223794</v>
      </c>
      <c r="AT924" s="599">
        <v>8.5930122757318212</v>
      </c>
      <c r="AU924" s="599">
        <v>20.963172804532579</v>
      </c>
      <c r="AV924" s="599">
        <v>28.328611898016998</v>
      </c>
      <c r="AW924" s="599">
        <v>17.658168083097262</v>
      </c>
      <c r="AX924" s="599">
        <v>13.031161473087819</v>
      </c>
      <c r="AY924" s="599">
        <v>5.760151085930123</v>
      </c>
      <c r="AZ924" s="599">
        <v>1.3220018885741265</v>
      </c>
      <c r="BA924" s="599">
        <v>0.28328611898016998</v>
      </c>
      <c r="BB924" s="599">
        <v>9.442870632672333E-2</v>
      </c>
      <c r="BC924" s="592"/>
      <c r="BD924" s="827"/>
      <c r="BE924" s="597" t="s">
        <v>36</v>
      </c>
      <c r="BF924" s="599">
        <v>1.6791869200176759</v>
      </c>
      <c r="BG924" s="599">
        <v>6.3190455148033582</v>
      </c>
      <c r="BH924" s="599">
        <v>15.775519222271322</v>
      </c>
      <c r="BI924" s="599">
        <v>26.866990720282814</v>
      </c>
      <c r="BJ924" s="599">
        <v>20.017675651789659</v>
      </c>
      <c r="BK924" s="599">
        <v>17.012814847547503</v>
      </c>
      <c r="BL924" s="599">
        <v>9.1471498011489167</v>
      </c>
      <c r="BM924" s="599">
        <v>2.5629695095006628</v>
      </c>
      <c r="BN924" s="599">
        <v>0.4860804242156429</v>
      </c>
      <c r="BO924" s="599">
        <v>0.13256738842244808</v>
      </c>
      <c r="BP924"/>
      <c r="BQ924" s="827"/>
      <c r="BR924" s="597" t="s">
        <v>36</v>
      </c>
      <c r="BS924" s="599">
        <v>4.4444444444444446</v>
      </c>
      <c r="BT924" s="599">
        <v>11.587301587301587</v>
      </c>
      <c r="BU924" s="599">
        <v>21.269841269841269</v>
      </c>
      <c r="BV924" s="599">
        <v>29.047619047619051</v>
      </c>
      <c r="BW924" s="599">
        <v>14.920634920634921</v>
      </c>
      <c r="BX924" s="599">
        <v>12.857142857142856</v>
      </c>
      <c r="BY924" s="599">
        <v>5.0793650793650791</v>
      </c>
      <c r="BZ924" s="599">
        <v>0.31746031746031744</v>
      </c>
      <c r="CA924" s="599">
        <v>0.31746031746031744</v>
      </c>
      <c r="CB924" s="599">
        <v>0.15873015873015872</v>
      </c>
      <c r="CC924" s="592"/>
      <c r="CD924" s="827"/>
      <c r="CE924" s="597" t="s">
        <v>36</v>
      </c>
      <c r="CF924" s="599">
        <v>1.9316493313521546</v>
      </c>
      <c r="CG924" s="599">
        <v>5.9806835066864785</v>
      </c>
      <c r="CH924" s="599">
        <v>16.530460624071321</v>
      </c>
      <c r="CI924" s="599">
        <v>26.931649331352155</v>
      </c>
      <c r="CJ924" s="599">
        <v>20.282317979197622</v>
      </c>
      <c r="CK924" s="599">
        <v>16.419019316493312</v>
      </c>
      <c r="CL924" s="599">
        <v>8.7667161961367004</v>
      </c>
      <c r="CM924" s="599">
        <v>2.6002971768202081</v>
      </c>
      <c r="CN924" s="599">
        <v>0.44576523031203563</v>
      </c>
      <c r="CO924" s="599">
        <v>0.11144130757800891</v>
      </c>
      <c r="CP924"/>
      <c r="CQ924" s="827"/>
      <c r="CR924" s="597" t="s">
        <v>36</v>
      </c>
      <c r="CS924" s="599">
        <v>2.7272727272727271</v>
      </c>
      <c r="CT924" s="599">
        <v>5.0909090909090908</v>
      </c>
      <c r="CU924" s="599">
        <v>13.636363636363635</v>
      </c>
      <c r="CV924" s="599">
        <v>24.727272727272727</v>
      </c>
      <c r="CW924" s="599">
        <v>21.09090909090909</v>
      </c>
      <c r="CX924" s="599">
        <v>15.454545454545453</v>
      </c>
      <c r="CY924" s="599">
        <v>12.545454545454545</v>
      </c>
      <c r="CZ924" s="599">
        <v>3.6363636363636362</v>
      </c>
      <c r="DA924" s="599">
        <v>0.72727272727272729</v>
      </c>
      <c r="DB924" s="599">
        <v>0.36363636363636365</v>
      </c>
      <c r="DC924" s="592"/>
      <c r="DD924" s="827"/>
      <c r="DE924" s="597" t="s">
        <v>36</v>
      </c>
      <c r="DF924" s="599">
        <v>2.3448773448773448</v>
      </c>
      <c r="DG924" s="599">
        <v>7.4314574314574315</v>
      </c>
      <c r="DH924" s="599">
        <v>18.181818181818183</v>
      </c>
      <c r="DI924" s="599">
        <v>27.849927849927852</v>
      </c>
      <c r="DJ924" s="599">
        <v>18.903318903318901</v>
      </c>
      <c r="DK924" s="599">
        <v>15.800865800865802</v>
      </c>
      <c r="DL924" s="599">
        <v>7.1789321789321789</v>
      </c>
      <c r="DM924" s="599">
        <v>1.875901875901876</v>
      </c>
      <c r="DN924" s="599">
        <v>0.36075036075036077</v>
      </c>
      <c r="DO924" s="599">
        <v>7.2150072150072145E-2</v>
      </c>
    </row>
    <row r="925" spans="1:119" ht="13.5" customHeight="1" x14ac:dyDescent="0.2">
      <c r="A925"/>
      <c r="B925" s="324"/>
      <c r="C925" s="592"/>
      <c r="D925" s="827"/>
      <c r="E925" s="601" t="s">
        <v>37</v>
      </c>
      <c r="F925" s="599">
        <v>1.6672169032684054</v>
      </c>
      <c r="G925" s="599">
        <v>5.1832287883790036</v>
      </c>
      <c r="H925" s="599">
        <v>12.941564872895345</v>
      </c>
      <c r="I925" s="599">
        <v>23.30802244965335</v>
      </c>
      <c r="J925" s="599">
        <v>19.610432485968968</v>
      </c>
      <c r="K925" s="599">
        <v>18.620006602839219</v>
      </c>
      <c r="L925" s="599">
        <v>12.215252558600199</v>
      </c>
      <c r="M925" s="599">
        <v>4.5064377682403434</v>
      </c>
      <c r="N925" s="599">
        <v>1.5516672169032684</v>
      </c>
      <c r="O925" s="599">
        <v>0.39617035325189831</v>
      </c>
      <c r="P925" s="592"/>
      <c r="Q925" s="827"/>
      <c r="R925" s="597" t="s">
        <v>37</v>
      </c>
      <c r="S925" s="599">
        <v>1.0097232610321616</v>
      </c>
      <c r="T925" s="599">
        <v>2.131637995512341</v>
      </c>
      <c r="U925" s="599">
        <v>6.656694091249066</v>
      </c>
      <c r="V925" s="599">
        <v>18.399401645474946</v>
      </c>
      <c r="W925" s="599">
        <v>20.905011219147347</v>
      </c>
      <c r="X925" s="599">
        <v>22.812266267763651</v>
      </c>
      <c r="Y925" s="599">
        <v>17.688855646970829</v>
      </c>
      <c r="Z925" s="599">
        <v>7.1428571428571423</v>
      </c>
      <c r="AA925" s="599">
        <v>2.5430067314884068</v>
      </c>
      <c r="AB925" s="599">
        <v>0.71054599850411371</v>
      </c>
      <c r="AC925" s="592"/>
      <c r="AD925" s="827"/>
      <c r="AE925" s="597" t="s">
        <v>37</v>
      </c>
      <c r="AF925" s="599">
        <v>2.186761229314421</v>
      </c>
      <c r="AG925" s="599">
        <v>7.5945626477541373</v>
      </c>
      <c r="AH925" s="599">
        <v>17.907801418439718</v>
      </c>
      <c r="AI925" s="599">
        <v>27.186761229314421</v>
      </c>
      <c r="AJ925" s="599">
        <v>18.587470449172578</v>
      </c>
      <c r="AK925" s="599">
        <v>15.307328605200945</v>
      </c>
      <c r="AL925" s="599">
        <v>7.8900709219858163</v>
      </c>
      <c r="AM925" s="599">
        <v>2.4231678486997636</v>
      </c>
      <c r="AN925" s="599">
        <v>0.76832151300236406</v>
      </c>
      <c r="AO925" s="599">
        <v>0.14775413711583923</v>
      </c>
      <c r="AP925" s="591"/>
      <c r="AQ925" s="827"/>
      <c r="AR925" s="597" t="s">
        <v>37</v>
      </c>
      <c r="AS925" s="599">
        <v>2.8942705256940342</v>
      </c>
      <c r="AT925" s="599">
        <v>7.5605434140578858</v>
      </c>
      <c r="AU925" s="599">
        <v>16.538688718251624</v>
      </c>
      <c r="AV925" s="599">
        <v>24.040165386887182</v>
      </c>
      <c r="AW925" s="599">
        <v>19.905493207324277</v>
      </c>
      <c r="AX925" s="599">
        <v>15.888954518606024</v>
      </c>
      <c r="AY925" s="599">
        <v>8.623744831659776</v>
      </c>
      <c r="AZ925" s="599">
        <v>3.3668044890726523</v>
      </c>
      <c r="BA925" s="599">
        <v>0.94506792675723572</v>
      </c>
      <c r="BB925" s="599">
        <v>0.23626698168930893</v>
      </c>
      <c r="BC925" s="592"/>
      <c r="BD925" s="827"/>
      <c r="BE925" s="597" t="s">
        <v>37</v>
      </c>
      <c r="BF925" s="599">
        <v>1.1912943871706758</v>
      </c>
      <c r="BG925" s="599">
        <v>4.261168384879725</v>
      </c>
      <c r="BH925" s="599">
        <v>11.546391752577319</v>
      </c>
      <c r="BI925" s="599">
        <v>23.024054982817869</v>
      </c>
      <c r="BJ925" s="599">
        <v>19.495990836197024</v>
      </c>
      <c r="BK925" s="599">
        <v>19.679266895761742</v>
      </c>
      <c r="BL925" s="599">
        <v>13.608247422680412</v>
      </c>
      <c r="BM925" s="599">
        <v>4.9484536082474229</v>
      </c>
      <c r="BN925" s="599">
        <v>1.7869415807560136</v>
      </c>
      <c r="BO925" s="599">
        <v>0.45819014891179843</v>
      </c>
      <c r="BP925"/>
      <c r="BQ925" s="827"/>
      <c r="BR925" s="597" t="s">
        <v>37</v>
      </c>
      <c r="BS925" s="599">
        <v>3.1928480204342273</v>
      </c>
      <c r="BT925" s="599">
        <v>8.1736909323116222</v>
      </c>
      <c r="BU925" s="599">
        <v>19.923371647509576</v>
      </c>
      <c r="BV925" s="599">
        <v>25.798212005108557</v>
      </c>
      <c r="BW925" s="599">
        <v>16.219667943805874</v>
      </c>
      <c r="BX925" s="599">
        <v>13.537675606641125</v>
      </c>
      <c r="BY925" s="599">
        <v>8.5568326947637292</v>
      </c>
      <c r="BZ925" s="599">
        <v>3.3205619412515963</v>
      </c>
      <c r="CA925" s="599">
        <v>0.89399744572158357</v>
      </c>
      <c r="CB925" s="599">
        <v>0.38314176245210724</v>
      </c>
      <c r="CC925" s="592"/>
      <c r="CD925" s="827"/>
      <c r="CE925" s="597" t="s">
        <v>37</v>
      </c>
      <c r="CF925" s="599">
        <v>1.4407582938388626</v>
      </c>
      <c r="CG925" s="599">
        <v>4.7393364928909953</v>
      </c>
      <c r="CH925" s="599">
        <v>11.90521327014218</v>
      </c>
      <c r="CI925" s="599">
        <v>22.938388625592417</v>
      </c>
      <c r="CJ925" s="599">
        <v>20.113744075829384</v>
      </c>
      <c r="CK925" s="599">
        <v>19.374407582938389</v>
      </c>
      <c r="CL925" s="599">
        <v>12.758293838862558</v>
      </c>
      <c r="CM925" s="599">
        <v>4.6824644549763033</v>
      </c>
      <c r="CN925" s="599">
        <v>1.6492890995260665</v>
      </c>
      <c r="CO925" s="599">
        <v>0.3981042654028436</v>
      </c>
      <c r="CP925"/>
      <c r="CQ925" s="827"/>
      <c r="CR925" s="597" t="s">
        <v>37</v>
      </c>
      <c r="CS925" s="599">
        <v>0.62434963579604574</v>
      </c>
      <c r="CT925" s="599">
        <v>3.7460978147762747</v>
      </c>
      <c r="CU925" s="599">
        <v>10.822060353798127</v>
      </c>
      <c r="CV925" s="599">
        <v>21.748178980228928</v>
      </c>
      <c r="CW925" s="599">
        <v>19.562955254942768</v>
      </c>
      <c r="CX925" s="599">
        <v>20.707596253902185</v>
      </c>
      <c r="CY925" s="599">
        <v>14.255983350676379</v>
      </c>
      <c r="CZ925" s="599">
        <v>5.3069719042663897</v>
      </c>
      <c r="DA925" s="599">
        <v>2.3933402705515086</v>
      </c>
      <c r="DB925" s="599">
        <v>0.83246618106139447</v>
      </c>
      <c r="DC925" s="592"/>
      <c r="DD925" s="827"/>
      <c r="DE925" s="597" t="s">
        <v>37</v>
      </c>
      <c r="DF925" s="599">
        <v>1.8638414753776731</v>
      </c>
      <c r="DG925" s="599">
        <v>5.4541887384736123</v>
      </c>
      <c r="DH925" s="599">
        <v>13.341181086913871</v>
      </c>
      <c r="DI925" s="599">
        <v>23.602118893466745</v>
      </c>
      <c r="DJ925" s="599">
        <v>19.619383951343927</v>
      </c>
      <c r="DK925" s="599">
        <v>18.22640769079851</v>
      </c>
      <c r="DL925" s="599">
        <v>11.830488522660389</v>
      </c>
      <c r="DM925" s="599">
        <v>4.3555032371983522</v>
      </c>
      <c r="DN925" s="599">
        <v>1.3929762605454188</v>
      </c>
      <c r="DO925" s="599">
        <v>0.31391014322150285</v>
      </c>
    </row>
    <row r="926" spans="1:119" ht="13.5" customHeight="1" x14ac:dyDescent="0.2">
      <c r="A926"/>
      <c r="B926" s="324"/>
      <c r="C926" s="592"/>
      <c r="D926" s="827"/>
      <c r="E926" s="601" t="s">
        <v>38</v>
      </c>
      <c r="F926" s="599">
        <v>0.96790626591951101</v>
      </c>
      <c r="G926" s="599">
        <v>3.4768211920529799</v>
      </c>
      <c r="H926" s="599">
        <v>8.0489047376464598</v>
      </c>
      <c r="I926" s="599">
        <v>16.96383087111564</v>
      </c>
      <c r="J926" s="599">
        <v>18.848700967906264</v>
      </c>
      <c r="K926" s="599">
        <v>21.51044319918492</v>
      </c>
      <c r="L926" s="599">
        <v>17.358634742740701</v>
      </c>
      <c r="M926" s="599">
        <v>8.252674477840042</v>
      </c>
      <c r="N926" s="599">
        <v>3.5659704533876719</v>
      </c>
      <c r="O926" s="599">
        <v>1.0061130922058075</v>
      </c>
      <c r="P926" s="592"/>
      <c r="Q926" s="827"/>
      <c r="R926" s="597" t="s">
        <v>38</v>
      </c>
      <c r="S926" s="599">
        <v>0.48979591836734693</v>
      </c>
      <c r="T926" s="599">
        <v>1.5782312925170068</v>
      </c>
      <c r="U926" s="599">
        <v>4.0816326530612246</v>
      </c>
      <c r="V926" s="599">
        <v>11.891156462585034</v>
      </c>
      <c r="W926" s="599">
        <v>15.428571428571427</v>
      </c>
      <c r="X926" s="599">
        <v>23.836734693877553</v>
      </c>
      <c r="Y926" s="599">
        <v>21.986394557823129</v>
      </c>
      <c r="Z926" s="599">
        <v>12.870748299319729</v>
      </c>
      <c r="AA926" s="599">
        <v>6.0680272108843543</v>
      </c>
      <c r="AB926" s="599">
        <v>1.7687074829931975</v>
      </c>
      <c r="AC926" s="592"/>
      <c r="AD926" s="827"/>
      <c r="AE926" s="597" t="s">
        <v>38</v>
      </c>
      <c r="AF926" s="599">
        <v>1.3885563801771605</v>
      </c>
      <c r="AG926" s="599">
        <v>5.1472348575532676</v>
      </c>
      <c r="AH926" s="599">
        <v>11.539382331817094</v>
      </c>
      <c r="AI926" s="599">
        <v>21.426861383768255</v>
      </c>
      <c r="AJ926" s="599">
        <v>21.857792674168063</v>
      </c>
      <c r="AK926" s="599">
        <v>19.463729949724684</v>
      </c>
      <c r="AL926" s="599">
        <v>13.28704812066076</v>
      </c>
      <c r="AM926" s="599">
        <v>4.1896097677759156</v>
      </c>
      <c r="AN926" s="599">
        <v>1.364615752932727</v>
      </c>
      <c r="AO926" s="599">
        <v>0.33516878142207324</v>
      </c>
      <c r="AP926" s="591"/>
      <c r="AQ926" s="827"/>
      <c r="AR926" s="597" t="s">
        <v>38</v>
      </c>
      <c r="AS926" s="599">
        <v>2.039775624681285</v>
      </c>
      <c r="AT926" s="599">
        <v>5.8643549209586947</v>
      </c>
      <c r="AU926" s="599">
        <v>11.065782763895973</v>
      </c>
      <c r="AV926" s="599">
        <v>19.377868434472209</v>
      </c>
      <c r="AW926" s="599">
        <v>19.071902090770017</v>
      </c>
      <c r="AX926" s="599">
        <v>19.581845996940338</v>
      </c>
      <c r="AY926" s="599">
        <v>13.819479857215706</v>
      </c>
      <c r="AZ926" s="599">
        <v>6.0683324834268229</v>
      </c>
      <c r="BA926" s="599">
        <v>2.6517083120856708</v>
      </c>
      <c r="BB926" s="599">
        <v>0.45894951555328911</v>
      </c>
      <c r="BC926" s="592"/>
      <c r="BD926" s="827"/>
      <c r="BE926" s="597" t="s">
        <v>38</v>
      </c>
      <c r="BF926" s="599">
        <v>0.61110168052962144</v>
      </c>
      <c r="BG926" s="599">
        <v>2.682057375657783</v>
      </c>
      <c r="BH926" s="599">
        <v>7.0446443727720256</v>
      </c>
      <c r="BI926" s="599">
        <v>16.160244440672212</v>
      </c>
      <c r="BJ926" s="599">
        <v>18.77440162960448</v>
      </c>
      <c r="BK926" s="599">
        <v>22.15243591919878</v>
      </c>
      <c r="BL926" s="599">
        <v>18.536750976065182</v>
      </c>
      <c r="BM926" s="599">
        <v>8.9797996944491594</v>
      </c>
      <c r="BN926" s="599">
        <v>3.8703106433542689</v>
      </c>
      <c r="BO926" s="599">
        <v>1.1882532676964863</v>
      </c>
      <c r="BP926"/>
      <c r="BQ926" s="827"/>
      <c r="BR926" s="597" t="s">
        <v>38</v>
      </c>
      <c r="BS926" s="599">
        <v>2.8288543140028288</v>
      </c>
      <c r="BT926" s="599">
        <v>7.0721357850070721</v>
      </c>
      <c r="BU926" s="599">
        <v>13.295615275813297</v>
      </c>
      <c r="BV926" s="599">
        <v>21.923620933521924</v>
      </c>
      <c r="BW926" s="599">
        <v>17.82178217821782</v>
      </c>
      <c r="BX926" s="599">
        <v>16.265912305516267</v>
      </c>
      <c r="BY926" s="599">
        <v>13.295615275813297</v>
      </c>
      <c r="BZ926" s="599">
        <v>4.2432814710042432</v>
      </c>
      <c r="CA926" s="599">
        <v>2.6874115983026874</v>
      </c>
      <c r="CB926" s="599">
        <v>0.56577086280056577</v>
      </c>
      <c r="CC926" s="592"/>
      <c r="CD926" s="827"/>
      <c r="CE926" s="597" t="s">
        <v>38</v>
      </c>
      <c r="CF926" s="599">
        <v>0.78376487053883837</v>
      </c>
      <c r="CG926" s="599">
        <v>3.1210636808957313</v>
      </c>
      <c r="CH926" s="599">
        <v>7.5297410776766966</v>
      </c>
      <c r="CI926" s="599">
        <v>16.473058082575228</v>
      </c>
      <c r="CJ926" s="599">
        <v>18.950314905528344</v>
      </c>
      <c r="CK926" s="599">
        <v>22.029391182645206</v>
      </c>
      <c r="CL926" s="599">
        <v>17.760671798460461</v>
      </c>
      <c r="CM926" s="599">
        <v>8.6494051784464663</v>
      </c>
      <c r="CN926" s="599">
        <v>3.6529041287613717</v>
      </c>
      <c r="CO926" s="599">
        <v>1.0496850944716585</v>
      </c>
      <c r="CP926"/>
      <c r="CQ926" s="827"/>
      <c r="CR926" s="597" t="s">
        <v>38</v>
      </c>
      <c r="CS926" s="599">
        <v>0.78508341511285573</v>
      </c>
      <c r="CT926" s="599">
        <v>1.8645731108930326</v>
      </c>
      <c r="CU926" s="599">
        <v>6.3788027477919531</v>
      </c>
      <c r="CV926" s="599">
        <v>15.505397448478901</v>
      </c>
      <c r="CW926" s="599">
        <v>17.075564278704615</v>
      </c>
      <c r="CX926" s="599">
        <v>23.454367026496563</v>
      </c>
      <c r="CY926" s="599">
        <v>21.000981354268891</v>
      </c>
      <c r="CZ926" s="599">
        <v>9.8135426889106974</v>
      </c>
      <c r="DA926" s="599">
        <v>2.7477919528949948</v>
      </c>
      <c r="DB926" s="599">
        <v>1.3738959764474974</v>
      </c>
      <c r="DC926" s="592"/>
      <c r="DD926" s="827"/>
      <c r="DE926" s="597" t="s">
        <v>38</v>
      </c>
      <c r="DF926" s="599">
        <v>0.995170496121762</v>
      </c>
      <c r="DG926" s="599">
        <v>3.7172545002195232</v>
      </c>
      <c r="DH926" s="599">
        <v>8.2979657544270449</v>
      </c>
      <c r="DI926" s="599">
        <v>17.181325918337482</v>
      </c>
      <c r="DJ926" s="599">
        <v>19.113127469632666</v>
      </c>
      <c r="DK926" s="599">
        <v>21.220547343772868</v>
      </c>
      <c r="DL926" s="599">
        <v>16.815454412410361</v>
      </c>
      <c r="DM926" s="599">
        <v>8.0199034099224349</v>
      </c>
      <c r="DN926" s="599">
        <v>3.6879847797453533</v>
      </c>
      <c r="DO926" s="599">
        <v>0.95126591541050787</v>
      </c>
    </row>
    <row r="927" spans="1:119" ht="13.5" customHeight="1" x14ac:dyDescent="0.2">
      <c r="A927"/>
      <c r="B927" s="324"/>
      <c r="C927" s="592"/>
      <c r="D927" s="827"/>
      <c r="E927" s="601" t="s">
        <v>39</v>
      </c>
      <c r="F927" s="599">
        <v>0.69044879171461448</v>
      </c>
      <c r="G927" s="599">
        <v>1.6542002301495975</v>
      </c>
      <c r="H927" s="599">
        <v>3.8262370540851554</v>
      </c>
      <c r="I927" s="599">
        <v>10.543728423475258</v>
      </c>
      <c r="J927" s="599">
        <v>14.513808975834291</v>
      </c>
      <c r="K927" s="599">
        <v>21.734752589182968</v>
      </c>
      <c r="L927" s="599">
        <v>22.698504027617954</v>
      </c>
      <c r="M927" s="599">
        <v>13.636363636363635</v>
      </c>
      <c r="N927" s="599">
        <v>7.6093210586881472</v>
      </c>
      <c r="O927" s="599">
        <v>3.0926352128883776</v>
      </c>
      <c r="P927" s="592"/>
      <c r="Q927" s="827"/>
      <c r="R927" s="597" t="s">
        <v>39</v>
      </c>
      <c r="S927" s="599">
        <v>0.375</v>
      </c>
      <c r="T927" s="599">
        <v>0.59375</v>
      </c>
      <c r="U927" s="599">
        <v>1.4375</v>
      </c>
      <c r="V927" s="599">
        <v>4.59375</v>
      </c>
      <c r="W927" s="599">
        <v>10.0625</v>
      </c>
      <c r="X927" s="599">
        <v>18.875</v>
      </c>
      <c r="Y927" s="599">
        <v>26.937499999999996</v>
      </c>
      <c r="Z927" s="599">
        <v>19.25</v>
      </c>
      <c r="AA927" s="599">
        <v>12.375</v>
      </c>
      <c r="AB927" s="599">
        <v>5.5</v>
      </c>
      <c r="AC927" s="592"/>
      <c r="AD927" s="827"/>
      <c r="AE927" s="597" t="s">
        <v>39</v>
      </c>
      <c r="AF927" s="599">
        <v>0.95948827292110883</v>
      </c>
      <c r="AG927" s="599">
        <v>2.5586353944562901</v>
      </c>
      <c r="AH927" s="599">
        <v>5.863539445628998</v>
      </c>
      <c r="AI927" s="599">
        <v>15.618336886993603</v>
      </c>
      <c r="AJ927" s="599">
        <v>18.310234541577824</v>
      </c>
      <c r="AK927" s="599">
        <v>24.173773987206822</v>
      </c>
      <c r="AL927" s="599">
        <v>19.083155650319831</v>
      </c>
      <c r="AM927" s="599">
        <v>8.8486140724946694</v>
      </c>
      <c r="AN927" s="599">
        <v>3.544776119402985</v>
      </c>
      <c r="AO927" s="599">
        <v>1.0394456289978677</v>
      </c>
      <c r="AP927" s="591"/>
      <c r="AQ927" s="827"/>
      <c r="AR927" s="597" t="s">
        <v>39</v>
      </c>
      <c r="AS927" s="599">
        <v>1.5048908954100828</v>
      </c>
      <c r="AT927" s="599">
        <v>3.0097817908201656</v>
      </c>
      <c r="AU927" s="599">
        <v>6.0195635816403312</v>
      </c>
      <c r="AV927" s="599">
        <v>14.89841986455982</v>
      </c>
      <c r="AW927" s="599">
        <v>17.381489841986454</v>
      </c>
      <c r="AX927" s="599">
        <v>20.993227990970656</v>
      </c>
      <c r="AY927" s="599">
        <v>18.735891647855528</v>
      </c>
      <c r="AZ927" s="599">
        <v>10.158013544018059</v>
      </c>
      <c r="BA927" s="599">
        <v>5.1166290443942817</v>
      </c>
      <c r="BB927" s="599">
        <v>2.18209179834462</v>
      </c>
      <c r="BC927" s="592"/>
      <c r="BD927" s="827"/>
      <c r="BE927" s="597" t="s">
        <v>39</v>
      </c>
      <c r="BF927" s="599">
        <v>0.49795482838342525</v>
      </c>
      <c r="BG927" s="599">
        <v>1.3338075760270318</v>
      </c>
      <c r="BH927" s="599">
        <v>3.3078427885470392</v>
      </c>
      <c r="BI927" s="599">
        <v>9.5144940423261595</v>
      </c>
      <c r="BJ927" s="599">
        <v>13.836030588653744</v>
      </c>
      <c r="BK927" s="599">
        <v>21.91001244887071</v>
      </c>
      <c r="BL927" s="599">
        <v>23.635070247199007</v>
      </c>
      <c r="BM927" s="599">
        <v>14.458474124133025</v>
      </c>
      <c r="BN927" s="599">
        <v>8.1984705673128229</v>
      </c>
      <c r="BO927" s="599">
        <v>3.3078427885470392</v>
      </c>
      <c r="BP927"/>
      <c r="BQ927" s="827"/>
      <c r="BR927" s="597" t="s">
        <v>39</v>
      </c>
      <c r="BS927" s="599">
        <v>1.6203703703703702</v>
      </c>
      <c r="BT927" s="599">
        <v>4.6296296296296298</v>
      </c>
      <c r="BU927" s="599">
        <v>5.3240740740740744</v>
      </c>
      <c r="BV927" s="599">
        <v>15.50925925925926</v>
      </c>
      <c r="BW927" s="599">
        <v>17.592592592592592</v>
      </c>
      <c r="BX927" s="599">
        <v>22.222222222222221</v>
      </c>
      <c r="BY927" s="599">
        <v>18.287037037037038</v>
      </c>
      <c r="BZ927" s="599">
        <v>8.1018518518518512</v>
      </c>
      <c r="CA927" s="599">
        <v>4.6296296296296298</v>
      </c>
      <c r="CB927" s="599">
        <v>2.083333333333333</v>
      </c>
      <c r="CC927" s="592"/>
      <c r="CD927" s="827"/>
      <c r="CE927" s="597" t="s">
        <v>39</v>
      </c>
      <c r="CF927" s="599">
        <v>0.62883435582822089</v>
      </c>
      <c r="CG927" s="599">
        <v>1.4570552147239262</v>
      </c>
      <c r="CH927" s="599">
        <v>3.7269938650306749</v>
      </c>
      <c r="CI927" s="599">
        <v>10.214723926380367</v>
      </c>
      <c r="CJ927" s="599">
        <v>14.309815950920246</v>
      </c>
      <c r="CK927" s="599">
        <v>21.70245398773006</v>
      </c>
      <c r="CL927" s="599">
        <v>22.990797546012271</v>
      </c>
      <c r="CM927" s="599">
        <v>14.003067484662576</v>
      </c>
      <c r="CN927" s="599">
        <v>7.8067484662576678</v>
      </c>
      <c r="CO927" s="599">
        <v>3.1595092024539877</v>
      </c>
      <c r="CP927"/>
      <c r="CQ927" s="827"/>
      <c r="CR927" s="597" t="s">
        <v>39</v>
      </c>
      <c r="CS927" s="599">
        <v>0.77619663648124193</v>
      </c>
      <c r="CT927" s="599">
        <v>1.29366106080207</v>
      </c>
      <c r="CU927" s="599">
        <v>3.4928848641655885</v>
      </c>
      <c r="CV927" s="599">
        <v>11.384217335058215</v>
      </c>
      <c r="CW927" s="599">
        <v>12.419146183699871</v>
      </c>
      <c r="CX927" s="599">
        <v>19.79301423027167</v>
      </c>
      <c r="CY927" s="599">
        <v>24.450194049159123</v>
      </c>
      <c r="CZ927" s="599">
        <v>14.877102199223804</v>
      </c>
      <c r="DA927" s="599">
        <v>8.6675291073738681</v>
      </c>
      <c r="DB927" s="599">
        <v>2.8460543337645539</v>
      </c>
      <c r="DC927" s="592"/>
      <c r="DD927" s="827"/>
      <c r="DE927" s="597" t="s">
        <v>39</v>
      </c>
      <c r="DF927" s="599">
        <v>0.67972163780547012</v>
      </c>
      <c r="DG927" s="599">
        <v>1.6993040945136755</v>
      </c>
      <c r="DH927" s="599">
        <v>3.8679397960835091</v>
      </c>
      <c r="DI927" s="599">
        <v>10.43858229486972</v>
      </c>
      <c r="DJ927" s="599">
        <v>14.775853698009387</v>
      </c>
      <c r="DK927" s="599">
        <v>21.977666289043533</v>
      </c>
      <c r="DL927" s="599">
        <v>22.479365593138048</v>
      </c>
      <c r="DM927" s="599">
        <v>13.481145816475157</v>
      </c>
      <c r="DN927" s="599">
        <v>7.4769380158601715</v>
      </c>
      <c r="DO927" s="599">
        <v>3.1234827642013272</v>
      </c>
    </row>
    <row r="928" spans="1:119" ht="13.5" customHeight="1" x14ac:dyDescent="0.2">
      <c r="A928"/>
      <c r="B928" s="324"/>
      <c r="C928" s="592"/>
      <c r="D928" s="827"/>
      <c r="E928" s="601" t="s">
        <v>40</v>
      </c>
      <c r="F928" s="599">
        <v>0.31270940361849453</v>
      </c>
      <c r="G928" s="599">
        <v>0.87111905293723468</v>
      </c>
      <c r="H928" s="599">
        <v>1.9209291936564663</v>
      </c>
      <c r="I928" s="599">
        <v>5.8744695108331477</v>
      </c>
      <c r="J928" s="599">
        <v>8.9568907750725923</v>
      </c>
      <c r="K928" s="599">
        <v>16.015188742461469</v>
      </c>
      <c r="L928" s="599">
        <v>22.961804779986597</v>
      </c>
      <c r="M928" s="599">
        <v>18.82957337502792</v>
      </c>
      <c r="N928" s="599">
        <v>14.451641724368997</v>
      </c>
      <c r="O928" s="599">
        <v>9.8056734420370795</v>
      </c>
      <c r="P928" s="592"/>
      <c r="Q928" s="827"/>
      <c r="R928" s="597" t="s">
        <v>40</v>
      </c>
      <c r="S928" s="599">
        <v>0.23507287259050302</v>
      </c>
      <c r="T928" s="599">
        <v>0.18805829807240243</v>
      </c>
      <c r="U928" s="599">
        <v>0.42313117066290551</v>
      </c>
      <c r="V928" s="599">
        <v>2.1156558533145273</v>
      </c>
      <c r="W928" s="599">
        <v>4.1842971321109541</v>
      </c>
      <c r="X928" s="599">
        <v>10.907381288199341</v>
      </c>
      <c r="Y928" s="599">
        <v>21.53267512929008</v>
      </c>
      <c r="Z928" s="599">
        <v>23.601316408086507</v>
      </c>
      <c r="AA928" s="599">
        <v>20.73342736248237</v>
      </c>
      <c r="AB928" s="599">
        <v>16.078984485190411</v>
      </c>
      <c r="AC928" s="592"/>
      <c r="AD928" s="827"/>
      <c r="AE928" s="597" t="s">
        <v>40</v>
      </c>
      <c r="AF928" s="599">
        <v>0.38297872340425532</v>
      </c>
      <c r="AG928" s="599">
        <v>1.4893617021276597</v>
      </c>
      <c r="AH928" s="599">
        <v>3.2765957446808511</v>
      </c>
      <c r="AI928" s="599">
        <v>9.2765957446808525</v>
      </c>
      <c r="AJ928" s="599">
        <v>13.276595744680849</v>
      </c>
      <c r="AK928" s="599">
        <v>20.638297872340424</v>
      </c>
      <c r="AL928" s="599">
        <v>24.25531914893617</v>
      </c>
      <c r="AM928" s="599">
        <v>14.510638297872342</v>
      </c>
      <c r="AN928" s="599">
        <v>8.7659574468085104</v>
      </c>
      <c r="AO928" s="599">
        <v>4.1276595744680851</v>
      </c>
      <c r="AP928" s="591"/>
      <c r="AQ928" s="827"/>
      <c r="AR928" s="597" t="s">
        <v>40</v>
      </c>
      <c r="AS928" s="599">
        <v>1.1695906432748537</v>
      </c>
      <c r="AT928" s="599">
        <v>2.1929824561403506</v>
      </c>
      <c r="AU928" s="599">
        <v>4.6783625730994149</v>
      </c>
      <c r="AV928" s="599">
        <v>9.6491228070175428</v>
      </c>
      <c r="AW928" s="599">
        <v>12.426900584795321</v>
      </c>
      <c r="AX928" s="599">
        <v>17.251461988304094</v>
      </c>
      <c r="AY928" s="599">
        <v>18.71345029239766</v>
      </c>
      <c r="AZ928" s="599">
        <v>16.812865497076025</v>
      </c>
      <c r="BA928" s="599">
        <v>10.818713450292398</v>
      </c>
      <c r="BB928" s="599">
        <v>6.2865497076023384</v>
      </c>
      <c r="BC928" s="592"/>
      <c r="BD928" s="827"/>
      <c r="BE928" s="597" t="s">
        <v>40</v>
      </c>
      <c r="BF928" s="599">
        <v>0.15818613234906406</v>
      </c>
      <c r="BG928" s="599">
        <v>0.63274452939625625</v>
      </c>
      <c r="BH928" s="599">
        <v>1.4236751911415766</v>
      </c>
      <c r="BI928" s="599">
        <v>5.1937780121276038</v>
      </c>
      <c r="BJ928" s="599">
        <v>8.3311363037173738</v>
      </c>
      <c r="BK928" s="599">
        <v>15.792248879514895</v>
      </c>
      <c r="BL928" s="599">
        <v>23.727919852359612</v>
      </c>
      <c r="BM928" s="599">
        <v>19.193250725019773</v>
      </c>
      <c r="BN928" s="599">
        <v>15.106775639335618</v>
      </c>
      <c r="BO928" s="599">
        <v>10.440284735038228</v>
      </c>
      <c r="BP928"/>
      <c r="BQ928" s="827"/>
      <c r="BR928" s="597" t="s">
        <v>40</v>
      </c>
      <c r="BS928" s="599">
        <v>1.098901098901099</v>
      </c>
      <c r="BT928" s="599">
        <v>1.6483516483516485</v>
      </c>
      <c r="BU928" s="599">
        <v>3.296703296703297</v>
      </c>
      <c r="BV928" s="599">
        <v>9.8901098901098905</v>
      </c>
      <c r="BW928" s="599">
        <v>17.032967032967033</v>
      </c>
      <c r="BX928" s="599">
        <v>18.131868131868131</v>
      </c>
      <c r="BY928" s="599">
        <v>18.681318681318682</v>
      </c>
      <c r="BZ928" s="599">
        <v>14.285714285714285</v>
      </c>
      <c r="CA928" s="599">
        <v>11.538461538461538</v>
      </c>
      <c r="CB928" s="599">
        <v>4.395604395604396</v>
      </c>
      <c r="CC928" s="592"/>
      <c r="CD928" s="827"/>
      <c r="CE928" s="597" t="s">
        <v>40</v>
      </c>
      <c r="CF928" s="599">
        <v>0.27939464493597205</v>
      </c>
      <c r="CG928" s="599">
        <v>0.83818393480791609</v>
      </c>
      <c r="CH928" s="599">
        <v>1.8626309662398137</v>
      </c>
      <c r="CI928" s="599">
        <v>5.7043073341094299</v>
      </c>
      <c r="CJ928" s="599">
        <v>8.6146682188591388</v>
      </c>
      <c r="CK928" s="599">
        <v>15.925494761350405</v>
      </c>
      <c r="CL928" s="599">
        <v>23.143189755529686</v>
      </c>
      <c r="CM928" s="599">
        <v>19.022118742724096</v>
      </c>
      <c r="CN928" s="599">
        <v>14.575087310826543</v>
      </c>
      <c r="CO928" s="599">
        <v>10.034924330616997</v>
      </c>
      <c r="CP928"/>
      <c r="CQ928" s="827"/>
      <c r="CR928" s="597" t="s">
        <v>40</v>
      </c>
      <c r="CS928" s="599">
        <v>0.22522522522522523</v>
      </c>
      <c r="CT928" s="599">
        <v>1.1261261261261262</v>
      </c>
      <c r="CU928" s="599">
        <v>2.2522522522522523</v>
      </c>
      <c r="CV928" s="599">
        <v>6.0810810810810816</v>
      </c>
      <c r="CW928" s="599">
        <v>8.3333333333333321</v>
      </c>
      <c r="CX928" s="599">
        <v>13.063063063063062</v>
      </c>
      <c r="CY928" s="599">
        <v>23.648648648648649</v>
      </c>
      <c r="CZ928" s="599">
        <v>19.594594594594593</v>
      </c>
      <c r="DA928" s="599">
        <v>14.189189189189189</v>
      </c>
      <c r="DB928" s="599">
        <v>11.486486486486488</v>
      </c>
      <c r="DC928" s="592"/>
      <c r="DD928" s="827"/>
      <c r="DE928" s="597" t="s">
        <v>40</v>
      </c>
      <c r="DF928" s="599">
        <v>0.3223406893131664</v>
      </c>
      <c r="DG928" s="599">
        <v>0.8430448797421275</v>
      </c>
      <c r="DH928" s="599">
        <v>1.8844532606000497</v>
      </c>
      <c r="DI928" s="599">
        <v>5.8517232829159438</v>
      </c>
      <c r="DJ928" s="599">
        <v>9.02553930076866</v>
      </c>
      <c r="DK928" s="599">
        <v>16.34019340441359</v>
      </c>
      <c r="DL928" s="599">
        <v>22.886188941234813</v>
      </c>
      <c r="DM928" s="599">
        <v>18.745350855442599</v>
      </c>
      <c r="DN928" s="599">
        <v>14.480535581453013</v>
      </c>
      <c r="DO928" s="599">
        <v>9.6206298041160423</v>
      </c>
    </row>
    <row r="929" spans="1:119" ht="13.5" customHeight="1" x14ac:dyDescent="0.2">
      <c r="A929"/>
      <c r="B929" s="324"/>
      <c r="C929" s="592"/>
      <c r="D929" s="828"/>
      <c r="E929" s="601" t="s">
        <v>41</v>
      </c>
      <c r="F929" s="599">
        <v>0.14641288433382138</v>
      </c>
      <c r="G929" s="599">
        <v>0.7320644216691069</v>
      </c>
      <c r="H929" s="599">
        <v>1.0248901903367496</v>
      </c>
      <c r="I929" s="599">
        <v>1.3177159590043925</v>
      </c>
      <c r="J929" s="599">
        <v>3.9531478770131772</v>
      </c>
      <c r="K929" s="599">
        <v>9.5168374816983903</v>
      </c>
      <c r="L929" s="599">
        <v>19.326500732064421</v>
      </c>
      <c r="M929" s="599">
        <v>18.155197657393852</v>
      </c>
      <c r="N929" s="599">
        <v>24.890190336749633</v>
      </c>
      <c r="O929" s="599">
        <v>20.937042459736457</v>
      </c>
      <c r="P929" s="592"/>
      <c r="Q929" s="828"/>
      <c r="R929" s="597" t="s">
        <v>41</v>
      </c>
      <c r="S929" s="599">
        <v>0.28490028490028491</v>
      </c>
      <c r="T929" s="599">
        <v>0</v>
      </c>
      <c r="U929" s="599">
        <v>0.56980056980056981</v>
      </c>
      <c r="V929" s="599">
        <v>0.85470085470085477</v>
      </c>
      <c r="W929" s="599">
        <v>0.56980056980056981</v>
      </c>
      <c r="X929" s="599">
        <v>4.5584045584045585</v>
      </c>
      <c r="Y929" s="599">
        <v>14.529914529914532</v>
      </c>
      <c r="Z929" s="599">
        <v>18.233618233618234</v>
      </c>
      <c r="AA929" s="599">
        <v>31.054131054131055</v>
      </c>
      <c r="AB929" s="599">
        <v>29.344729344729341</v>
      </c>
      <c r="AC929" s="592"/>
      <c r="AD929" s="828"/>
      <c r="AE929" s="597" t="s">
        <v>41</v>
      </c>
      <c r="AF929" s="599">
        <v>0</v>
      </c>
      <c r="AG929" s="599">
        <v>1.5060240963855422</v>
      </c>
      <c r="AH929" s="599">
        <v>1.5060240963855422</v>
      </c>
      <c r="AI929" s="599">
        <v>1.8072289156626504</v>
      </c>
      <c r="AJ929" s="599">
        <v>7.5301204819277112</v>
      </c>
      <c r="AK929" s="599">
        <v>14.759036144578314</v>
      </c>
      <c r="AL929" s="599">
        <v>24.397590361445783</v>
      </c>
      <c r="AM929" s="599">
        <v>18.072289156626507</v>
      </c>
      <c r="AN929" s="599">
        <v>18.373493975903614</v>
      </c>
      <c r="AO929" s="599">
        <v>12.048192771084338</v>
      </c>
      <c r="AP929" s="591"/>
      <c r="AQ929" s="828"/>
      <c r="AR929" s="597" t="s">
        <v>41</v>
      </c>
      <c r="AS929" s="599">
        <v>0</v>
      </c>
      <c r="AT929" s="599">
        <v>1.3513513513513513</v>
      </c>
      <c r="AU929" s="599">
        <v>1.3513513513513513</v>
      </c>
      <c r="AV929" s="599">
        <v>5.4054054054054053</v>
      </c>
      <c r="AW929" s="599">
        <v>4.0540540540540544</v>
      </c>
      <c r="AX929" s="599">
        <v>14.864864864864865</v>
      </c>
      <c r="AY929" s="599">
        <v>16.216216216216218</v>
      </c>
      <c r="AZ929" s="599">
        <v>18.918918918918919</v>
      </c>
      <c r="BA929" s="599">
        <v>24.324324324324326</v>
      </c>
      <c r="BB929" s="599">
        <v>13.513513513513514</v>
      </c>
      <c r="BC929" s="592"/>
      <c r="BD929" s="828"/>
      <c r="BE929" s="597" t="s">
        <v>41</v>
      </c>
      <c r="BF929" s="599">
        <v>0.16420361247947454</v>
      </c>
      <c r="BG929" s="599">
        <v>0.65681444991789817</v>
      </c>
      <c r="BH929" s="599">
        <v>0.98522167487684731</v>
      </c>
      <c r="BI929" s="599">
        <v>0.82101806239737274</v>
      </c>
      <c r="BJ929" s="599">
        <v>3.9408866995073892</v>
      </c>
      <c r="BK929" s="599">
        <v>8.8669950738916263</v>
      </c>
      <c r="BL929" s="599">
        <v>19.704433497536947</v>
      </c>
      <c r="BM929" s="599">
        <v>18.0623973727422</v>
      </c>
      <c r="BN929" s="599">
        <v>24.958949096880133</v>
      </c>
      <c r="BO929" s="599">
        <v>21.839080459770116</v>
      </c>
      <c r="BP929"/>
      <c r="BQ929" s="828"/>
      <c r="BR929" s="597" t="s">
        <v>41</v>
      </c>
      <c r="BS929" s="599">
        <v>0</v>
      </c>
      <c r="BT929" s="599">
        <v>3.125</v>
      </c>
      <c r="BU929" s="599">
        <v>6.25</v>
      </c>
      <c r="BV929" s="599">
        <v>6.25</v>
      </c>
      <c r="BW929" s="599">
        <v>12.5</v>
      </c>
      <c r="BX929" s="599">
        <v>12.5</v>
      </c>
      <c r="BY929" s="599">
        <v>18.75</v>
      </c>
      <c r="BZ929" s="599">
        <v>9.375</v>
      </c>
      <c r="CA929" s="599">
        <v>9.375</v>
      </c>
      <c r="CB929" s="599">
        <v>21.875</v>
      </c>
      <c r="CC929" s="592"/>
      <c r="CD929" s="828"/>
      <c r="CE929" s="597" t="s">
        <v>41</v>
      </c>
      <c r="CF929" s="599">
        <v>0.15360983102918588</v>
      </c>
      <c r="CG929" s="599">
        <v>0.61443932411674351</v>
      </c>
      <c r="CH929" s="599">
        <v>0.76804915514592931</v>
      </c>
      <c r="CI929" s="599">
        <v>1.0752688172043012</v>
      </c>
      <c r="CJ929" s="599">
        <v>3.5330261136712746</v>
      </c>
      <c r="CK929" s="599">
        <v>9.3701996927803393</v>
      </c>
      <c r="CL929" s="599">
        <v>19.35483870967742</v>
      </c>
      <c r="CM929" s="599">
        <v>18.586789554531492</v>
      </c>
      <c r="CN929" s="599">
        <v>25.652841781874042</v>
      </c>
      <c r="CO929" s="599">
        <v>20.890937019969279</v>
      </c>
      <c r="CP929"/>
      <c r="CQ929" s="828"/>
      <c r="CR929" s="597" t="s">
        <v>41</v>
      </c>
      <c r="CS929" s="599">
        <v>0</v>
      </c>
      <c r="CT929" s="599">
        <v>0</v>
      </c>
      <c r="CU929" s="599">
        <v>0</v>
      </c>
      <c r="CV929" s="599">
        <v>2.9411764705882351</v>
      </c>
      <c r="CW929" s="599">
        <v>7.3529411764705888</v>
      </c>
      <c r="CX929" s="599">
        <v>7.3529411764705888</v>
      </c>
      <c r="CY929" s="599">
        <v>19.117647058823529</v>
      </c>
      <c r="CZ929" s="599">
        <v>17.647058823529413</v>
      </c>
      <c r="DA929" s="599">
        <v>25</v>
      </c>
      <c r="DB929" s="599">
        <v>20.588235294117645</v>
      </c>
      <c r="DC929" s="592"/>
      <c r="DD929" s="828"/>
      <c r="DE929" s="597" t="s">
        <v>41</v>
      </c>
      <c r="DF929" s="599">
        <v>0.16260162601626016</v>
      </c>
      <c r="DG929" s="599">
        <v>0.81300813008130091</v>
      </c>
      <c r="DH929" s="599">
        <v>1.1382113821138211</v>
      </c>
      <c r="DI929" s="599">
        <v>1.1382113821138211</v>
      </c>
      <c r="DJ929" s="599">
        <v>3.5772357723577239</v>
      </c>
      <c r="DK929" s="599">
        <v>9.7560975609756095</v>
      </c>
      <c r="DL929" s="599">
        <v>19.349593495934958</v>
      </c>
      <c r="DM929" s="599">
        <v>18.211382113821138</v>
      </c>
      <c r="DN929" s="599">
        <v>24.878048780487806</v>
      </c>
      <c r="DO929" s="599">
        <v>20.975609756097562</v>
      </c>
    </row>
    <row r="930" spans="1:119" ht="13.5" customHeight="1" x14ac:dyDescent="0.2">
      <c r="A930"/>
      <c r="B930" s="324"/>
      <c r="C930" s="592"/>
      <c r="D930" s="592"/>
      <c r="E930" s="592"/>
      <c r="F930" s="592"/>
      <c r="G930" s="592"/>
      <c r="H930" s="592"/>
      <c r="I930" s="592"/>
      <c r="J930" s="592"/>
      <c r="K930" s="592"/>
      <c r="L930" s="592"/>
      <c r="M930" s="592"/>
      <c r="N930" s="592"/>
      <c r="O930" s="592"/>
      <c r="P930" s="592"/>
      <c r="Q930" s="592"/>
      <c r="R930" s="592"/>
      <c r="S930" s="592"/>
      <c r="T930" s="592"/>
      <c r="U930" s="592"/>
      <c r="V930" s="592"/>
      <c r="W930" s="592"/>
      <c r="X930" s="592"/>
      <c r="Y930" s="592"/>
      <c r="Z930" s="592"/>
      <c r="AA930" s="592"/>
      <c r="AB930" s="592"/>
      <c r="AC930" s="592"/>
      <c r="AD930" s="592"/>
      <c r="AE930" s="592"/>
      <c r="AF930" s="592"/>
      <c r="AG930" s="592"/>
      <c r="AH930" s="592"/>
      <c r="AI930" s="592"/>
      <c r="AJ930" s="592"/>
      <c r="AK930" s="592"/>
      <c r="AL930" s="592"/>
      <c r="AM930" s="592"/>
      <c r="AN930" s="592"/>
      <c r="AO930" s="592"/>
      <c r="AP930"/>
      <c r="AQ930" s="592"/>
      <c r="AR930" s="592"/>
      <c r="AS930" s="592"/>
      <c r="AT930" s="592"/>
      <c r="AU930" s="592"/>
      <c r="AV930" s="592"/>
      <c r="AW930" s="592"/>
      <c r="AX930" s="592"/>
      <c r="AY930" s="592"/>
      <c r="AZ930" s="592"/>
      <c r="BA930" s="592"/>
      <c r="BB930" s="592"/>
      <c r="BC930" s="592"/>
      <c r="BD930" s="592"/>
      <c r="BE930" s="592"/>
      <c r="BF930" s="592"/>
      <c r="BG930" s="592"/>
      <c r="BH930" s="592"/>
      <c r="BI930" s="592"/>
      <c r="BJ930" s="592"/>
      <c r="BK930" s="592"/>
      <c r="BL930" s="592"/>
      <c r="BM930" s="592"/>
      <c r="BN930" s="592"/>
      <c r="BO930" s="592"/>
      <c r="BP930"/>
      <c r="BQ930" s="592"/>
      <c r="BR930" s="592"/>
      <c r="BS930" s="592"/>
      <c r="BT930" s="592"/>
      <c r="BU930" s="592"/>
      <c r="BV930" s="592"/>
      <c r="BW930" s="592"/>
      <c r="BX930" s="592"/>
      <c r="BY930" s="592"/>
      <c r="BZ930" s="592"/>
      <c r="CA930" s="592"/>
      <c r="CB930" s="592"/>
      <c r="CC930" s="592"/>
      <c r="CD930" s="592"/>
      <c r="CE930" s="592"/>
      <c r="CF930" s="592"/>
      <c r="CG930" s="592"/>
      <c r="CH930" s="592"/>
      <c r="CI930" s="592"/>
      <c r="CJ930" s="592"/>
      <c r="CK930" s="592"/>
      <c r="CL930" s="592"/>
      <c r="CM930" s="592"/>
      <c r="CN930" s="592"/>
      <c r="CO930" s="592"/>
      <c r="CP930"/>
      <c r="CQ930" s="592"/>
      <c r="CR930" s="592"/>
      <c r="CS930" s="592"/>
      <c r="CT930" s="592"/>
      <c r="CU930" s="592"/>
      <c r="CV930" s="592"/>
      <c r="CW930" s="592"/>
      <c r="CX930" s="592"/>
      <c r="CY930" s="592"/>
      <c r="CZ930" s="592"/>
      <c r="DA930" s="592"/>
      <c r="DB930" s="592"/>
      <c r="DC930" s="592"/>
      <c r="DD930" s="592"/>
      <c r="DE930" s="592"/>
      <c r="DF930" s="592"/>
      <c r="DG930" s="592"/>
      <c r="DH930" s="592"/>
      <c r="DI930" s="592"/>
      <c r="DJ930" s="592"/>
      <c r="DK930" s="592"/>
      <c r="DL930" s="592"/>
      <c r="DM930" s="592"/>
      <c r="DN930" s="592"/>
      <c r="DO930" s="592"/>
    </row>
    <row r="931" spans="1:119" ht="13.5" customHeight="1" x14ac:dyDescent="0.2">
      <c r="A931"/>
      <c r="B931" s="324"/>
      <c r="C931" s="592"/>
      <c r="D931" s="592"/>
      <c r="E931" s="592"/>
      <c r="F931" s="592"/>
      <c r="G931" s="592"/>
      <c r="H931" s="592"/>
      <c r="I931" s="592"/>
      <c r="J931" s="592"/>
      <c r="K931" s="592"/>
      <c r="L931" s="592"/>
      <c r="M931" s="592"/>
      <c r="N931" s="592"/>
      <c r="O931" s="592"/>
      <c r="P931" s="592"/>
      <c r="Q931" s="592"/>
      <c r="R931" s="592"/>
      <c r="S931" s="592"/>
      <c r="T931" s="592"/>
      <c r="U931" s="592"/>
      <c r="V931" s="592"/>
      <c r="W931" s="592"/>
      <c r="X931" s="592"/>
      <c r="Y931" s="592"/>
      <c r="Z931" s="592"/>
      <c r="AA931" s="592"/>
      <c r="AB931" s="592"/>
      <c r="AC931" s="592"/>
      <c r="AD931" s="592"/>
      <c r="AE931" s="592"/>
      <c r="AF931" s="592"/>
      <c r="AG931" s="592"/>
      <c r="AH931" s="592"/>
      <c r="AI931" s="592"/>
      <c r="AJ931" s="592"/>
      <c r="AK931" s="592"/>
      <c r="AL931" s="592"/>
      <c r="AM931" s="592"/>
      <c r="AN931" s="592"/>
      <c r="AO931" s="592"/>
      <c r="AP931"/>
      <c r="AQ931" s="592"/>
      <c r="AR931" s="592"/>
      <c r="AS931" s="592"/>
      <c r="AT931" s="592"/>
      <c r="AU931" s="592"/>
      <c r="AV931" s="592"/>
      <c r="AW931" s="592"/>
      <c r="AX931" s="592"/>
      <c r="AY931" s="592"/>
      <c r="AZ931" s="592"/>
      <c r="BA931" s="592"/>
      <c r="BB931" s="592"/>
      <c r="BC931" s="592"/>
      <c r="BD931" s="592"/>
      <c r="BE931" s="592"/>
      <c r="BF931" s="592"/>
      <c r="BG931" s="592"/>
      <c r="BH931" s="592"/>
      <c r="BI931" s="592"/>
      <c r="BJ931" s="592"/>
      <c r="BK931" s="592"/>
      <c r="BL931" s="592"/>
      <c r="BM931" s="592"/>
      <c r="BN931" s="592"/>
      <c r="BO931" s="592"/>
      <c r="BP931"/>
      <c r="BQ931" s="592"/>
      <c r="BR931" s="592"/>
      <c r="BS931" s="592"/>
      <c r="BT931" s="592"/>
      <c r="BU931" s="592"/>
      <c r="BV931" s="592"/>
      <c r="BW931" s="592"/>
      <c r="BX931" s="592"/>
      <c r="BY931" s="592"/>
      <c r="BZ931" s="592"/>
      <c r="CA931" s="592"/>
      <c r="CB931" s="592"/>
      <c r="CC931" s="592"/>
      <c r="CD931" s="592"/>
      <c r="CE931" s="592"/>
      <c r="CF931" s="592"/>
      <c r="CG931" s="592"/>
      <c r="CH931" s="592"/>
      <c r="CI931" s="592"/>
      <c r="CJ931" s="592"/>
      <c r="CK931" s="592"/>
      <c r="CL931" s="592"/>
      <c r="CM931" s="592"/>
      <c r="CN931" s="592"/>
      <c r="CO931" s="592"/>
      <c r="CP931"/>
      <c r="CQ931" s="592"/>
      <c r="CR931" s="592"/>
      <c r="CS931" s="592"/>
      <c r="CT931" s="592"/>
      <c r="CU931" s="592"/>
      <c r="CV931" s="592"/>
      <c r="CW931" s="592"/>
      <c r="CX931" s="592"/>
      <c r="CY931" s="592"/>
      <c r="CZ931" s="592"/>
      <c r="DA931" s="592"/>
      <c r="DB931" s="592"/>
      <c r="DC931" s="592"/>
      <c r="DD931" s="592"/>
      <c r="DE931" s="592"/>
      <c r="DF931" s="592"/>
      <c r="DG931" s="592"/>
      <c r="DH931" s="592"/>
      <c r="DI931" s="592"/>
      <c r="DJ931" s="592"/>
      <c r="DK931" s="592"/>
      <c r="DL931" s="592"/>
      <c r="DM931" s="592"/>
      <c r="DN931" s="592"/>
      <c r="DO931" s="592"/>
    </row>
    <row r="932" spans="1:119" ht="13.5" customHeight="1" x14ac:dyDescent="0.3">
      <c r="A932"/>
      <c r="B932" s="324"/>
      <c r="C932" s="592"/>
      <c r="D932" s="829" t="s">
        <v>245</v>
      </c>
      <c r="E932" s="829"/>
      <c r="F932" s="595"/>
      <c r="G932" s="595"/>
      <c r="H932" s="595"/>
      <c r="I932" s="595"/>
      <c r="J932" s="595"/>
      <c r="K932" s="595"/>
      <c r="L932" s="595"/>
      <c r="M932" s="595"/>
      <c r="N932" s="595"/>
      <c r="O932" s="595"/>
      <c r="P932" s="592"/>
      <c r="Q932" s="829" t="s">
        <v>245</v>
      </c>
      <c r="R932" s="829"/>
      <c r="S932" s="595"/>
      <c r="T932" s="595"/>
      <c r="U932" s="595"/>
      <c r="V932" s="595"/>
      <c r="W932" s="595"/>
      <c r="X932" s="595"/>
      <c r="Y932" s="595"/>
      <c r="Z932" s="595"/>
      <c r="AA932" s="595"/>
      <c r="AB932" s="595"/>
      <c r="AC932" s="592"/>
      <c r="AD932" s="829" t="s">
        <v>245</v>
      </c>
      <c r="AE932" s="829"/>
      <c r="AF932" s="595"/>
      <c r="AG932" s="595"/>
      <c r="AH932" s="595"/>
      <c r="AI932" s="595"/>
      <c r="AJ932" s="595"/>
      <c r="AK932" s="595"/>
      <c r="AL932" s="595"/>
      <c r="AM932" s="595"/>
      <c r="AN932" s="595"/>
      <c r="AO932" s="595"/>
      <c r="AP932" s="591"/>
      <c r="AQ932" s="829" t="s">
        <v>245</v>
      </c>
      <c r="AR932" s="829"/>
      <c r="AS932" s="595"/>
      <c r="AT932" s="595"/>
      <c r="AU932" s="595"/>
      <c r="AV932" s="595"/>
      <c r="AW932" s="595"/>
      <c r="AX932" s="595"/>
      <c r="AY932" s="595"/>
      <c r="AZ932" s="595"/>
      <c r="BA932" s="595"/>
      <c r="BB932" s="595"/>
      <c r="BC932" s="592"/>
      <c r="BD932" s="829" t="s">
        <v>245</v>
      </c>
      <c r="BE932" s="829"/>
      <c r="BF932" s="595"/>
      <c r="BG932" s="595"/>
      <c r="BH932" s="595"/>
      <c r="BI932" s="595"/>
      <c r="BJ932" s="595"/>
      <c r="BK932" s="595"/>
      <c r="BL932" s="595"/>
      <c r="BM932" s="595"/>
      <c r="BN932" s="595"/>
      <c r="BO932" s="595"/>
      <c r="BP932"/>
      <c r="BQ932" s="829" t="s">
        <v>245</v>
      </c>
      <c r="BR932" s="829"/>
      <c r="BS932" s="595"/>
      <c r="BT932" s="595"/>
      <c r="BU932" s="595"/>
      <c r="BV932" s="595"/>
      <c r="BW932" s="595"/>
      <c r="BX932" s="595"/>
      <c r="BY932" s="595"/>
      <c r="BZ932" s="595"/>
      <c r="CA932" s="595"/>
      <c r="CB932" s="595"/>
      <c r="CC932" s="592"/>
      <c r="CD932" s="829" t="s">
        <v>245</v>
      </c>
      <c r="CE932" s="829"/>
      <c r="CF932" s="595"/>
      <c r="CG932" s="595"/>
      <c r="CH932" s="595"/>
      <c r="CI932" s="595"/>
      <c r="CJ932" s="595"/>
      <c r="CK932" s="595"/>
      <c r="CL932" s="595"/>
      <c r="CM932" s="595"/>
      <c r="CN932" s="595"/>
      <c r="CO932" s="595"/>
      <c r="CP932"/>
      <c r="CQ932" s="829" t="s">
        <v>245</v>
      </c>
      <c r="CR932" s="829"/>
      <c r="CS932" s="595"/>
      <c r="CT932" s="595"/>
      <c r="CU932" s="595"/>
      <c r="CV932" s="595"/>
      <c r="CW932" s="595"/>
      <c r="CX932" s="595"/>
      <c r="CY932" s="595"/>
      <c r="CZ932" s="595"/>
      <c r="DA932" s="595"/>
      <c r="DB932" s="595"/>
      <c r="DC932" s="592"/>
      <c r="DD932" s="829" t="s">
        <v>245</v>
      </c>
      <c r="DE932" s="829"/>
      <c r="DF932" s="595"/>
      <c r="DG932" s="595"/>
      <c r="DH932" s="595"/>
      <c r="DI932" s="595"/>
      <c r="DJ932" s="595"/>
      <c r="DK932" s="595"/>
      <c r="DL932" s="595"/>
      <c r="DM932" s="595"/>
      <c r="DN932" s="595"/>
      <c r="DO932" s="595"/>
    </row>
    <row r="933" spans="1:119" ht="13.5" customHeight="1" x14ac:dyDescent="0.2">
      <c r="A933"/>
      <c r="B933" s="324"/>
      <c r="C933" s="592"/>
      <c r="D933" s="829"/>
      <c r="E933" s="829"/>
      <c r="F933" s="831" t="s">
        <v>171</v>
      </c>
      <c r="G933" s="831"/>
      <c r="H933" s="831"/>
      <c r="I933" s="831"/>
      <c r="J933" s="831"/>
      <c r="K933" s="831"/>
      <c r="L933" s="831"/>
      <c r="M933" s="831"/>
      <c r="N933" s="831"/>
      <c r="O933" s="831"/>
      <c r="P933" s="592"/>
      <c r="Q933" s="829"/>
      <c r="R933" s="829"/>
      <c r="S933" s="831" t="s">
        <v>171</v>
      </c>
      <c r="T933" s="831"/>
      <c r="U933" s="831"/>
      <c r="V933" s="831"/>
      <c r="W933" s="831"/>
      <c r="X933" s="831"/>
      <c r="Y933" s="831"/>
      <c r="Z933" s="831"/>
      <c r="AA933" s="831"/>
      <c r="AB933" s="831"/>
      <c r="AC933" s="592"/>
      <c r="AD933" s="829"/>
      <c r="AE933" s="829"/>
      <c r="AF933" s="831" t="s">
        <v>171</v>
      </c>
      <c r="AG933" s="831"/>
      <c r="AH933" s="831"/>
      <c r="AI933" s="831"/>
      <c r="AJ933" s="831"/>
      <c r="AK933" s="831"/>
      <c r="AL933" s="831"/>
      <c r="AM933" s="831"/>
      <c r="AN933" s="831"/>
      <c r="AO933" s="831"/>
      <c r="AP933" s="591"/>
      <c r="AQ933" s="829"/>
      <c r="AR933" s="829"/>
      <c r="AS933" s="831" t="s">
        <v>171</v>
      </c>
      <c r="AT933" s="831"/>
      <c r="AU933" s="831"/>
      <c r="AV933" s="831"/>
      <c r="AW933" s="831"/>
      <c r="AX933" s="831"/>
      <c r="AY933" s="831"/>
      <c r="AZ933" s="831"/>
      <c r="BA933" s="831"/>
      <c r="BB933" s="831"/>
      <c r="BC933" s="592"/>
      <c r="BD933" s="829"/>
      <c r="BE933" s="829"/>
      <c r="BF933" s="831" t="s">
        <v>171</v>
      </c>
      <c r="BG933" s="831"/>
      <c r="BH933" s="831"/>
      <c r="BI933" s="831"/>
      <c r="BJ933" s="831"/>
      <c r="BK933" s="831"/>
      <c r="BL933" s="831"/>
      <c r="BM933" s="831"/>
      <c r="BN933" s="831"/>
      <c r="BO933" s="831"/>
      <c r="BP933"/>
      <c r="BQ933" s="829"/>
      <c r="BR933" s="829"/>
      <c r="BS933" s="831" t="s">
        <v>171</v>
      </c>
      <c r="BT933" s="831"/>
      <c r="BU933" s="831"/>
      <c r="BV933" s="831"/>
      <c r="BW933" s="831"/>
      <c r="BX933" s="831"/>
      <c r="BY933" s="831"/>
      <c r="BZ933" s="831"/>
      <c r="CA933" s="831"/>
      <c r="CB933" s="831"/>
      <c r="CC933" s="592"/>
      <c r="CD933" s="829"/>
      <c r="CE933" s="829"/>
      <c r="CF933" s="831" t="s">
        <v>171</v>
      </c>
      <c r="CG933" s="831"/>
      <c r="CH933" s="831"/>
      <c r="CI933" s="831"/>
      <c r="CJ933" s="831"/>
      <c r="CK933" s="831"/>
      <c r="CL933" s="831"/>
      <c r="CM933" s="831"/>
      <c r="CN933" s="831"/>
      <c r="CO933" s="831"/>
      <c r="CP933"/>
      <c r="CQ933" s="829"/>
      <c r="CR933" s="829"/>
      <c r="CS933" s="831" t="s">
        <v>171</v>
      </c>
      <c r="CT933" s="831"/>
      <c r="CU933" s="831"/>
      <c r="CV933" s="831"/>
      <c r="CW933" s="831"/>
      <c r="CX933" s="831"/>
      <c r="CY933" s="831"/>
      <c r="CZ933" s="831"/>
      <c r="DA933" s="831"/>
      <c r="DB933" s="831"/>
      <c r="DC933" s="592"/>
      <c r="DD933" s="829"/>
      <c r="DE933" s="829"/>
      <c r="DF933" s="831" t="s">
        <v>171</v>
      </c>
      <c r="DG933" s="831"/>
      <c r="DH933" s="831"/>
      <c r="DI933" s="831"/>
      <c r="DJ933" s="831"/>
      <c r="DK933" s="831"/>
      <c r="DL933" s="831"/>
      <c r="DM933" s="831"/>
      <c r="DN933" s="831"/>
      <c r="DO933" s="831"/>
    </row>
    <row r="934" spans="1:119" ht="13.5" customHeight="1" x14ac:dyDescent="0.2">
      <c r="A934"/>
      <c r="B934" s="324"/>
      <c r="C934" s="592"/>
      <c r="D934" s="830"/>
      <c r="E934" s="830"/>
      <c r="F934" s="596" t="s">
        <v>16</v>
      </c>
      <c r="G934" s="596">
        <v>1</v>
      </c>
      <c r="H934" s="596">
        <v>2</v>
      </c>
      <c r="I934" s="596">
        <v>3</v>
      </c>
      <c r="J934" s="596">
        <v>4</v>
      </c>
      <c r="K934" s="596">
        <v>5</v>
      </c>
      <c r="L934" s="596">
        <v>6</v>
      </c>
      <c r="M934" s="596">
        <v>7</v>
      </c>
      <c r="N934" s="596">
        <v>8</v>
      </c>
      <c r="O934" s="596">
        <v>9</v>
      </c>
      <c r="P934" s="592"/>
      <c r="Q934" s="830"/>
      <c r="R934" s="830"/>
      <c r="S934" s="596" t="s">
        <v>16</v>
      </c>
      <c r="T934" s="596">
        <v>1</v>
      </c>
      <c r="U934" s="596">
        <v>2</v>
      </c>
      <c r="V934" s="596">
        <v>3</v>
      </c>
      <c r="W934" s="596">
        <v>4</v>
      </c>
      <c r="X934" s="596">
        <v>5</v>
      </c>
      <c r="Y934" s="596">
        <v>6</v>
      </c>
      <c r="Z934" s="596">
        <v>7</v>
      </c>
      <c r="AA934" s="596">
        <v>8</v>
      </c>
      <c r="AB934" s="596">
        <v>9</v>
      </c>
      <c r="AC934" s="592"/>
      <c r="AD934" s="830"/>
      <c r="AE934" s="830"/>
      <c r="AF934" s="596" t="s">
        <v>16</v>
      </c>
      <c r="AG934" s="596">
        <v>1</v>
      </c>
      <c r="AH934" s="596">
        <v>2</v>
      </c>
      <c r="AI934" s="596">
        <v>3</v>
      </c>
      <c r="AJ934" s="596">
        <v>4</v>
      </c>
      <c r="AK934" s="596">
        <v>5</v>
      </c>
      <c r="AL934" s="596">
        <v>6</v>
      </c>
      <c r="AM934" s="596">
        <v>7</v>
      </c>
      <c r="AN934" s="596">
        <v>8</v>
      </c>
      <c r="AO934" s="596">
        <v>9</v>
      </c>
      <c r="AP934" s="591"/>
      <c r="AQ934" s="830"/>
      <c r="AR934" s="830"/>
      <c r="AS934" s="596" t="s">
        <v>16</v>
      </c>
      <c r="AT934" s="596">
        <v>1</v>
      </c>
      <c r="AU934" s="596">
        <v>2</v>
      </c>
      <c r="AV934" s="596">
        <v>3</v>
      </c>
      <c r="AW934" s="596">
        <v>4</v>
      </c>
      <c r="AX934" s="596">
        <v>5</v>
      </c>
      <c r="AY934" s="596">
        <v>6</v>
      </c>
      <c r="AZ934" s="596">
        <v>7</v>
      </c>
      <c r="BA934" s="596">
        <v>8</v>
      </c>
      <c r="BB934" s="596">
        <v>9</v>
      </c>
      <c r="BC934" s="592"/>
      <c r="BD934" s="830"/>
      <c r="BE934" s="830"/>
      <c r="BF934" s="596" t="s">
        <v>16</v>
      </c>
      <c r="BG934" s="596">
        <v>1</v>
      </c>
      <c r="BH934" s="596">
        <v>2</v>
      </c>
      <c r="BI934" s="596">
        <v>3</v>
      </c>
      <c r="BJ934" s="596">
        <v>4</v>
      </c>
      <c r="BK934" s="596">
        <v>5</v>
      </c>
      <c r="BL934" s="596">
        <v>6</v>
      </c>
      <c r="BM934" s="596">
        <v>7</v>
      </c>
      <c r="BN934" s="596">
        <v>8</v>
      </c>
      <c r="BO934" s="596">
        <v>9</v>
      </c>
      <c r="BP934"/>
      <c r="BQ934" s="830"/>
      <c r="BR934" s="830"/>
      <c r="BS934" s="596" t="s">
        <v>16</v>
      </c>
      <c r="BT934" s="596">
        <v>1</v>
      </c>
      <c r="BU934" s="596">
        <v>2</v>
      </c>
      <c r="BV934" s="596">
        <v>3</v>
      </c>
      <c r="BW934" s="596">
        <v>4</v>
      </c>
      <c r="BX934" s="596">
        <v>5</v>
      </c>
      <c r="BY934" s="596">
        <v>6</v>
      </c>
      <c r="BZ934" s="596">
        <v>7</v>
      </c>
      <c r="CA934" s="596">
        <v>8</v>
      </c>
      <c r="CB934" s="596">
        <v>9</v>
      </c>
      <c r="CC934" s="592"/>
      <c r="CD934" s="830"/>
      <c r="CE934" s="830"/>
      <c r="CF934" s="596" t="s">
        <v>16</v>
      </c>
      <c r="CG934" s="596">
        <v>1</v>
      </c>
      <c r="CH934" s="596">
        <v>2</v>
      </c>
      <c r="CI934" s="596">
        <v>3</v>
      </c>
      <c r="CJ934" s="596">
        <v>4</v>
      </c>
      <c r="CK934" s="596">
        <v>5</v>
      </c>
      <c r="CL934" s="596">
        <v>6</v>
      </c>
      <c r="CM934" s="596">
        <v>7</v>
      </c>
      <c r="CN934" s="596">
        <v>8</v>
      </c>
      <c r="CO934" s="596">
        <v>9</v>
      </c>
      <c r="CP934"/>
      <c r="CQ934" s="830"/>
      <c r="CR934" s="830"/>
      <c r="CS934" s="596" t="s">
        <v>16</v>
      </c>
      <c r="CT934" s="596">
        <v>1</v>
      </c>
      <c r="CU934" s="596">
        <v>2</v>
      </c>
      <c r="CV934" s="596">
        <v>3</v>
      </c>
      <c r="CW934" s="596">
        <v>4</v>
      </c>
      <c r="CX934" s="596">
        <v>5</v>
      </c>
      <c r="CY934" s="596">
        <v>6</v>
      </c>
      <c r="CZ934" s="596">
        <v>7</v>
      </c>
      <c r="DA934" s="596">
        <v>8</v>
      </c>
      <c r="DB934" s="596">
        <v>9</v>
      </c>
      <c r="DC934" s="592"/>
      <c r="DD934" s="830"/>
      <c r="DE934" s="830"/>
      <c r="DF934" s="596" t="s">
        <v>16</v>
      </c>
      <c r="DG934" s="596">
        <v>1</v>
      </c>
      <c r="DH934" s="596">
        <v>2</v>
      </c>
      <c r="DI934" s="596">
        <v>3</v>
      </c>
      <c r="DJ934" s="596">
        <v>4</v>
      </c>
      <c r="DK934" s="596">
        <v>5</v>
      </c>
      <c r="DL934" s="596">
        <v>6</v>
      </c>
      <c r="DM934" s="596">
        <v>7</v>
      </c>
      <c r="DN934" s="596">
        <v>8</v>
      </c>
      <c r="DO934" s="596">
        <v>9</v>
      </c>
    </row>
    <row r="935" spans="1:119" ht="13.5" customHeight="1" x14ac:dyDescent="0.2">
      <c r="A935"/>
      <c r="B935" s="838" t="s">
        <v>102</v>
      </c>
      <c r="C935" s="592"/>
      <c r="D935" s="826" t="s">
        <v>173</v>
      </c>
      <c r="E935" s="597" t="s">
        <v>92</v>
      </c>
      <c r="F935" s="599">
        <v>1</v>
      </c>
      <c r="G935" s="599">
        <v>0</v>
      </c>
      <c r="H935" s="599">
        <v>2</v>
      </c>
      <c r="I935" s="599">
        <v>0</v>
      </c>
      <c r="J935" s="599">
        <v>0</v>
      </c>
      <c r="K935" s="599">
        <v>0</v>
      </c>
      <c r="L935" s="599">
        <v>0</v>
      </c>
      <c r="M935" s="599">
        <v>0</v>
      </c>
      <c r="N935" s="599">
        <v>0</v>
      </c>
      <c r="O935" s="600">
        <v>0</v>
      </c>
      <c r="P935" s="592"/>
      <c r="Q935" s="826" t="s">
        <v>173</v>
      </c>
      <c r="R935" s="597" t="s">
        <v>92</v>
      </c>
      <c r="S935" s="599">
        <v>1</v>
      </c>
      <c r="T935" s="599">
        <v>0</v>
      </c>
      <c r="U935" s="599">
        <v>0</v>
      </c>
      <c r="V935" s="599">
        <v>0</v>
      </c>
      <c r="W935" s="599">
        <v>0</v>
      </c>
      <c r="X935" s="599">
        <v>0</v>
      </c>
      <c r="Y935" s="599">
        <v>0</v>
      </c>
      <c r="Z935" s="599">
        <v>0</v>
      </c>
      <c r="AA935" s="599">
        <v>0</v>
      </c>
      <c r="AB935" s="600">
        <v>0</v>
      </c>
      <c r="AC935" s="592"/>
      <c r="AD935" s="826" t="s">
        <v>173</v>
      </c>
      <c r="AE935" s="597" t="s">
        <v>92</v>
      </c>
      <c r="AF935" s="599">
        <v>0</v>
      </c>
      <c r="AG935" s="599">
        <v>0</v>
      </c>
      <c r="AH935" s="599">
        <v>2</v>
      </c>
      <c r="AI935" s="599">
        <v>0</v>
      </c>
      <c r="AJ935" s="599">
        <v>0</v>
      </c>
      <c r="AK935" s="599">
        <v>0</v>
      </c>
      <c r="AL935" s="599">
        <v>0</v>
      </c>
      <c r="AM935" s="599">
        <v>0</v>
      </c>
      <c r="AN935" s="599">
        <v>0</v>
      </c>
      <c r="AO935" s="600">
        <v>0</v>
      </c>
      <c r="AP935" s="591"/>
      <c r="AQ935" s="826" t="s">
        <v>173</v>
      </c>
      <c r="AR935" s="597" t="s">
        <v>92</v>
      </c>
      <c r="AS935" s="599">
        <v>1</v>
      </c>
      <c r="AT935" s="599">
        <v>0</v>
      </c>
      <c r="AU935" s="599">
        <v>1</v>
      </c>
      <c r="AV935" s="599">
        <v>0</v>
      </c>
      <c r="AW935" s="599">
        <v>0</v>
      </c>
      <c r="AX935" s="599">
        <v>0</v>
      </c>
      <c r="AY935" s="599">
        <v>0</v>
      </c>
      <c r="AZ935" s="599">
        <v>0</v>
      </c>
      <c r="BA935" s="599">
        <v>0</v>
      </c>
      <c r="BB935" s="600">
        <v>0</v>
      </c>
      <c r="BC935" s="592"/>
      <c r="BD935" s="826" t="s">
        <v>173</v>
      </c>
      <c r="BE935" s="597" t="s">
        <v>92</v>
      </c>
      <c r="BF935" s="599">
        <v>0</v>
      </c>
      <c r="BG935" s="599">
        <v>0</v>
      </c>
      <c r="BH935" s="599">
        <v>1</v>
      </c>
      <c r="BI935" s="599">
        <v>0</v>
      </c>
      <c r="BJ935" s="599">
        <v>0</v>
      </c>
      <c r="BK935" s="599">
        <v>0</v>
      </c>
      <c r="BL935" s="599">
        <v>0</v>
      </c>
      <c r="BM935" s="599">
        <v>0</v>
      </c>
      <c r="BN935" s="599">
        <v>0</v>
      </c>
      <c r="BO935" s="600">
        <v>0</v>
      </c>
      <c r="BP935"/>
      <c r="BQ935" s="826" t="s">
        <v>173</v>
      </c>
      <c r="BR935" s="597" t="s">
        <v>92</v>
      </c>
      <c r="BS935" s="599">
        <v>0</v>
      </c>
      <c r="BT935" s="599">
        <v>0</v>
      </c>
      <c r="BU935" s="599">
        <v>2</v>
      </c>
      <c r="BV935" s="599">
        <v>0</v>
      </c>
      <c r="BW935" s="599">
        <v>0</v>
      </c>
      <c r="BX935" s="599">
        <v>0</v>
      </c>
      <c r="BY935" s="599">
        <v>0</v>
      </c>
      <c r="BZ935" s="599">
        <v>0</v>
      </c>
      <c r="CA935" s="599">
        <v>0</v>
      </c>
      <c r="CB935" s="600">
        <v>0</v>
      </c>
      <c r="CC935" s="592"/>
      <c r="CD935" s="826" t="s">
        <v>173</v>
      </c>
      <c r="CE935" s="597" t="s">
        <v>92</v>
      </c>
      <c r="CF935" s="599">
        <v>1</v>
      </c>
      <c r="CG935" s="599">
        <v>0</v>
      </c>
      <c r="CH935" s="599">
        <v>0</v>
      </c>
      <c r="CI935" s="599">
        <v>0</v>
      </c>
      <c r="CJ935" s="599">
        <v>0</v>
      </c>
      <c r="CK935" s="599">
        <v>0</v>
      </c>
      <c r="CL935" s="599">
        <v>0</v>
      </c>
      <c r="CM935" s="599">
        <v>0</v>
      </c>
      <c r="CN935" s="599">
        <v>0</v>
      </c>
      <c r="CO935" s="600">
        <v>0</v>
      </c>
      <c r="CP935"/>
      <c r="CQ935" s="826" t="s">
        <v>173</v>
      </c>
      <c r="CR935" s="597" t="s">
        <v>92</v>
      </c>
      <c r="CS935" s="599">
        <v>1</v>
      </c>
      <c r="CT935" s="599">
        <v>0</v>
      </c>
      <c r="CU935" s="599">
        <v>1</v>
      </c>
      <c r="CV935" s="599">
        <v>0</v>
      </c>
      <c r="CW935" s="599">
        <v>0</v>
      </c>
      <c r="CX935" s="599">
        <v>0</v>
      </c>
      <c r="CY935" s="599">
        <v>0</v>
      </c>
      <c r="CZ935" s="599">
        <v>0</v>
      </c>
      <c r="DA935" s="599">
        <v>0</v>
      </c>
      <c r="DB935" s="600">
        <v>0</v>
      </c>
      <c r="DC935" s="592"/>
      <c r="DD935" s="826" t="s">
        <v>173</v>
      </c>
      <c r="DE935" s="597" t="s">
        <v>92</v>
      </c>
      <c r="DF935" s="599">
        <v>0</v>
      </c>
      <c r="DG935" s="599">
        <v>0</v>
      </c>
      <c r="DH935" s="599">
        <v>1</v>
      </c>
      <c r="DI935" s="599">
        <v>0</v>
      </c>
      <c r="DJ935" s="599">
        <v>0</v>
      </c>
      <c r="DK935" s="599">
        <v>0</v>
      </c>
      <c r="DL935" s="599">
        <v>0</v>
      </c>
      <c r="DM935" s="599">
        <v>0</v>
      </c>
      <c r="DN935" s="599">
        <v>0</v>
      </c>
      <c r="DO935" s="600">
        <v>0</v>
      </c>
    </row>
    <row r="936" spans="1:119" ht="13.5" customHeight="1" x14ac:dyDescent="0.2">
      <c r="A936"/>
      <c r="B936" s="838"/>
      <c r="C936" s="592"/>
      <c r="D936" s="827"/>
      <c r="E936" s="597">
        <v>1</v>
      </c>
      <c r="F936" s="599">
        <v>0</v>
      </c>
      <c r="G936" s="599">
        <v>1</v>
      </c>
      <c r="H936" s="599">
        <v>5</v>
      </c>
      <c r="I936" s="599">
        <v>1</v>
      </c>
      <c r="J936" s="599">
        <v>1</v>
      </c>
      <c r="K936" s="599">
        <v>0</v>
      </c>
      <c r="L936" s="599">
        <v>0</v>
      </c>
      <c r="M936" s="599">
        <v>0</v>
      </c>
      <c r="N936" s="599">
        <v>0</v>
      </c>
      <c r="O936" s="599">
        <v>0</v>
      </c>
      <c r="P936" s="592"/>
      <c r="Q936" s="827"/>
      <c r="R936" s="597">
        <v>1</v>
      </c>
      <c r="S936" s="599">
        <v>0</v>
      </c>
      <c r="T936" s="599">
        <v>0</v>
      </c>
      <c r="U936" s="599">
        <v>3</v>
      </c>
      <c r="V936" s="599">
        <v>1</v>
      </c>
      <c r="W936" s="599">
        <v>1</v>
      </c>
      <c r="X936" s="599">
        <v>0</v>
      </c>
      <c r="Y936" s="599">
        <v>0</v>
      </c>
      <c r="Z936" s="599">
        <v>0</v>
      </c>
      <c r="AA936" s="599">
        <v>0</v>
      </c>
      <c r="AB936" s="599">
        <v>0</v>
      </c>
      <c r="AC936" s="592"/>
      <c r="AD936" s="827"/>
      <c r="AE936" s="597">
        <v>1</v>
      </c>
      <c r="AF936" s="599">
        <v>0</v>
      </c>
      <c r="AG936" s="599">
        <v>1</v>
      </c>
      <c r="AH936" s="599">
        <v>2</v>
      </c>
      <c r="AI936" s="599">
        <v>0</v>
      </c>
      <c r="AJ936" s="599">
        <v>0</v>
      </c>
      <c r="AK936" s="599">
        <v>0</v>
      </c>
      <c r="AL936" s="599">
        <v>0</v>
      </c>
      <c r="AM936" s="599">
        <v>0</v>
      </c>
      <c r="AN936" s="599">
        <v>0</v>
      </c>
      <c r="AO936" s="599">
        <v>0</v>
      </c>
      <c r="AP936" s="591"/>
      <c r="AQ936" s="827"/>
      <c r="AR936" s="597">
        <v>1</v>
      </c>
      <c r="AS936" s="599">
        <v>0</v>
      </c>
      <c r="AT936" s="599">
        <v>1</v>
      </c>
      <c r="AU936" s="599">
        <v>2</v>
      </c>
      <c r="AV936" s="599">
        <v>0</v>
      </c>
      <c r="AW936" s="599">
        <v>0</v>
      </c>
      <c r="AX936" s="599">
        <v>0</v>
      </c>
      <c r="AY936" s="599">
        <v>0</v>
      </c>
      <c r="AZ936" s="599">
        <v>0</v>
      </c>
      <c r="BA936" s="599">
        <v>0</v>
      </c>
      <c r="BB936" s="599">
        <v>0</v>
      </c>
      <c r="BC936" s="592"/>
      <c r="BD936" s="827"/>
      <c r="BE936" s="597">
        <v>1</v>
      </c>
      <c r="BF936" s="599">
        <v>0</v>
      </c>
      <c r="BG936" s="599">
        <v>0</v>
      </c>
      <c r="BH936" s="599">
        <v>3</v>
      </c>
      <c r="BI936" s="599">
        <v>1</v>
      </c>
      <c r="BJ936" s="599">
        <v>1</v>
      </c>
      <c r="BK936" s="599">
        <v>0</v>
      </c>
      <c r="BL936" s="599">
        <v>0</v>
      </c>
      <c r="BM936" s="599">
        <v>0</v>
      </c>
      <c r="BN936" s="599">
        <v>0</v>
      </c>
      <c r="BO936" s="599">
        <v>0</v>
      </c>
      <c r="BP936"/>
      <c r="BQ936" s="827"/>
      <c r="BR936" s="597">
        <v>1</v>
      </c>
      <c r="BS936" s="599">
        <v>0</v>
      </c>
      <c r="BT936" s="599">
        <v>1</v>
      </c>
      <c r="BU936" s="599">
        <v>5</v>
      </c>
      <c r="BV936" s="599">
        <v>1</v>
      </c>
      <c r="BW936" s="599">
        <v>0</v>
      </c>
      <c r="BX936" s="599">
        <v>0</v>
      </c>
      <c r="BY936" s="599">
        <v>0</v>
      </c>
      <c r="BZ936" s="599">
        <v>0</v>
      </c>
      <c r="CA936" s="599">
        <v>0</v>
      </c>
      <c r="CB936" s="599">
        <v>0</v>
      </c>
      <c r="CC936" s="592"/>
      <c r="CD936" s="827"/>
      <c r="CE936" s="597">
        <v>1</v>
      </c>
      <c r="CF936" s="599">
        <v>0</v>
      </c>
      <c r="CG936" s="599">
        <v>0</v>
      </c>
      <c r="CH936" s="599">
        <v>0</v>
      </c>
      <c r="CI936" s="599">
        <v>0</v>
      </c>
      <c r="CJ936" s="599">
        <v>1</v>
      </c>
      <c r="CK936" s="599">
        <v>0</v>
      </c>
      <c r="CL936" s="599">
        <v>0</v>
      </c>
      <c r="CM936" s="599">
        <v>0</v>
      </c>
      <c r="CN936" s="599">
        <v>0</v>
      </c>
      <c r="CO936" s="599">
        <v>0</v>
      </c>
      <c r="CP936"/>
      <c r="CQ936" s="827"/>
      <c r="CR936" s="597">
        <v>1</v>
      </c>
      <c r="CS936" s="599">
        <v>0</v>
      </c>
      <c r="CT936" s="599">
        <v>0</v>
      </c>
      <c r="CU936" s="599">
        <v>2</v>
      </c>
      <c r="CV936" s="599">
        <v>1</v>
      </c>
      <c r="CW936" s="599">
        <v>1</v>
      </c>
      <c r="CX936" s="599">
        <v>0</v>
      </c>
      <c r="CY936" s="599">
        <v>0</v>
      </c>
      <c r="CZ936" s="599">
        <v>0</v>
      </c>
      <c r="DA936" s="599">
        <v>0</v>
      </c>
      <c r="DB936" s="599">
        <v>0</v>
      </c>
      <c r="DC936" s="592"/>
      <c r="DD936" s="827"/>
      <c r="DE936" s="597">
        <v>1</v>
      </c>
      <c r="DF936" s="599">
        <v>0</v>
      </c>
      <c r="DG936" s="599">
        <v>1</v>
      </c>
      <c r="DH936" s="599">
        <v>3</v>
      </c>
      <c r="DI936" s="599">
        <v>0</v>
      </c>
      <c r="DJ936" s="599">
        <v>0</v>
      </c>
      <c r="DK936" s="599">
        <v>0</v>
      </c>
      <c r="DL936" s="599">
        <v>0</v>
      </c>
      <c r="DM936" s="599">
        <v>0</v>
      </c>
      <c r="DN936" s="599">
        <v>0</v>
      </c>
      <c r="DO936" s="599">
        <v>0</v>
      </c>
    </row>
    <row r="937" spans="1:119" ht="13.5" customHeight="1" x14ac:dyDescent="0.2">
      <c r="A937"/>
      <c r="B937" s="838"/>
      <c r="C937" s="592"/>
      <c r="D937" s="827"/>
      <c r="E937" s="597" t="s">
        <v>45</v>
      </c>
      <c r="F937" s="599">
        <v>28</v>
      </c>
      <c r="G937" s="599">
        <v>54</v>
      </c>
      <c r="H937" s="599">
        <v>84</v>
      </c>
      <c r="I937" s="599">
        <v>83</v>
      </c>
      <c r="J937" s="599">
        <v>23</v>
      </c>
      <c r="K937" s="599">
        <v>10</v>
      </c>
      <c r="L937" s="599">
        <v>2</v>
      </c>
      <c r="M937" s="599">
        <v>2</v>
      </c>
      <c r="N937" s="599">
        <v>0</v>
      </c>
      <c r="O937" s="599">
        <v>0</v>
      </c>
      <c r="P937" s="592"/>
      <c r="Q937" s="827"/>
      <c r="R937" s="597" t="s">
        <v>45</v>
      </c>
      <c r="S937" s="599">
        <v>9</v>
      </c>
      <c r="T937" s="599">
        <v>26</v>
      </c>
      <c r="U937" s="599">
        <v>39</v>
      </c>
      <c r="V937" s="599">
        <v>43</v>
      </c>
      <c r="W937" s="599">
        <v>11</v>
      </c>
      <c r="X937" s="599">
        <v>4</v>
      </c>
      <c r="Y937" s="599">
        <v>1</v>
      </c>
      <c r="Z937" s="599">
        <v>1</v>
      </c>
      <c r="AA937" s="599">
        <v>0</v>
      </c>
      <c r="AB937" s="599">
        <v>0</v>
      </c>
      <c r="AC937" s="592"/>
      <c r="AD937" s="827"/>
      <c r="AE937" s="597" t="s">
        <v>45</v>
      </c>
      <c r="AF937" s="599">
        <v>19</v>
      </c>
      <c r="AG937" s="599">
        <v>28</v>
      </c>
      <c r="AH937" s="599">
        <v>45</v>
      </c>
      <c r="AI937" s="599">
        <v>40</v>
      </c>
      <c r="AJ937" s="599">
        <v>12</v>
      </c>
      <c r="AK937" s="599">
        <v>6</v>
      </c>
      <c r="AL937" s="599">
        <v>1</v>
      </c>
      <c r="AM937" s="599">
        <v>1</v>
      </c>
      <c r="AN937" s="599">
        <v>0</v>
      </c>
      <c r="AO937" s="599">
        <v>0</v>
      </c>
      <c r="AP937" s="591"/>
      <c r="AQ937" s="827"/>
      <c r="AR937" s="597" t="s">
        <v>45</v>
      </c>
      <c r="AS937" s="599">
        <v>19</v>
      </c>
      <c r="AT937" s="599">
        <v>26</v>
      </c>
      <c r="AU937" s="599">
        <v>46</v>
      </c>
      <c r="AV937" s="599">
        <v>35</v>
      </c>
      <c r="AW937" s="599">
        <v>12</v>
      </c>
      <c r="AX937" s="599">
        <v>3</v>
      </c>
      <c r="AY937" s="599">
        <v>1</v>
      </c>
      <c r="AZ937" s="599">
        <v>2</v>
      </c>
      <c r="BA937" s="599">
        <v>0</v>
      </c>
      <c r="BB937" s="599">
        <v>0</v>
      </c>
      <c r="BC937" s="592"/>
      <c r="BD937" s="827"/>
      <c r="BE937" s="597" t="s">
        <v>45</v>
      </c>
      <c r="BF937" s="599">
        <v>9</v>
      </c>
      <c r="BG937" s="599">
        <v>28</v>
      </c>
      <c r="BH937" s="599">
        <v>38</v>
      </c>
      <c r="BI937" s="599">
        <v>48</v>
      </c>
      <c r="BJ937" s="599">
        <v>11</v>
      </c>
      <c r="BK937" s="599">
        <v>7</v>
      </c>
      <c r="BL937" s="599">
        <v>1</v>
      </c>
      <c r="BM937" s="599">
        <v>0</v>
      </c>
      <c r="BN937" s="599">
        <v>0</v>
      </c>
      <c r="BO937" s="599">
        <v>0</v>
      </c>
      <c r="BP937"/>
      <c r="BQ937" s="827"/>
      <c r="BR937" s="597" t="s">
        <v>45</v>
      </c>
      <c r="BS937" s="599">
        <v>19</v>
      </c>
      <c r="BT937" s="599">
        <v>37</v>
      </c>
      <c r="BU937" s="599">
        <v>58</v>
      </c>
      <c r="BV937" s="599">
        <v>55</v>
      </c>
      <c r="BW937" s="599">
        <v>14</v>
      </c>
      <c r="BX937" s="599">
        <v>6</v>
      </c>
      <c r="BY937" s="599">
        <v>0</v>
      </c>
      <c r="BZ937" s="599">
        <v>1</v>
      </c>
      <c r="CA937" s="599">
        <v>0</v>
      </c>
      <c r="CB937" s="599">
        <v>0</v>
      </c>
      <c r="CC937" s="592"/>
      <c r="CD937" s="827"/>
      <c r="CE937" s="597" t="s">
        <v>45</v>
      </c>
      <c r="CF937" s="599">
        <v>9</v>
      </c>
      <c r="CG937" s="599">
        <v>17</v>
      </c>
      <c r="CH937" s="599">
        <v>26</v>
      </c>
      <c r="CI937" s="599">
        <v>28</v>
      </c>
      <c r="CJ937" s="599">
        <v>9</v>
      </c>
      <c r="CK937" s="599">
        <v>4</v>
      </c>
      <c r="CL937" s="599">
        <v>2</v>
      </c>
      <c r="CM937" s="599">
        <v>1</v>
      </c>
      <c r="CN937" s="599">
        <v>0</v>
      </c>
      <c r="CO937" s="599">
        <v>0</v>
      </c>
      <c r="CP937"/>
      <c r="CQ937" s="827"/>
      <c r="CR937" s="597" t="s">
        <v>45</v>
      </c>
      <c r="CS937" s="599">
        <v>8</v>
      </c>
      <c r="CT937" s="599">
        <v>14</v>
      </c>
      <c r="CU937" s="599">
        <v>27</v>
      </c>
      <c r="CV937" s="599">
        <v>29</v>
      </c>
      <c r="CW937" s="599">
        <v>9</v>
      </c>
      <c r="CX937" s="599">
        <v>5</v>
      </c>
      <c r="CY937" s="599">
        <v>1</v>
      </c>
      <c r="CZ937" s="599">
        <v>1</v>
      </c>
      <c r="DA937" s="599">
        <v>0</v>
      </c>
      <c r="DB937" s="599">
        <v>0</v>
      </c>
      <c r="DC937" s="592"/>
      <c r="DD937" s="827"/>
      <c r="DE937" s="597" t="s">
        <v>45</v>
      </c>
      <c r="DF937" s="599">
        <v>20</v>
      </c>
      <c r="DG937" s="599">
        <v>40</v>
      </c>
      <c r="DH937" s="599">
        <v>57</v>
      </c>
      <c r="DI937" s="599">
        <v>54</v>
      </c>
      <c r="DJ937" s="599">
        <v>14</v>
      </c>
      <c r="DK937" s="599">
        <v>5</v>
      </c>
      <c r="DL937" s="599">
        <v>1</v>
      </c>
      <c r="DM937" s="599">
        <v>1</v>
      </c>
      <c r="DN937" s="599">
        <v>0</v>
      </c>
      <c r="DO937" s="599">
        <v>0</v>
      </c>
    </row>
    <row r="938" spans="1:119" ht="13.5" customHeight="1" x14ac:dyDescent="0.2">
      <c r="A938"/>
      <c r="B938" s="838"/>
      <c r="C938" s="592"/>
      <c r="D938" s="827"/>
      <c r="E938" s="597" t="s">
        <v>33</v>
      </c>
      <c r="F938" s="599">
        <v>11</v>
      </c>
      <c r="G938" s="599">
        <v>31</v>
      </c>
      <c r="H938" s="599">
        <v>57</v>
      </c>
      <c r="I938" s="599">
        <v>52</v>
      </c>
      <c r="J938" s="599">
        <v>29</v>
      </c>
      <c r="K938" s="599">
        <v>14</v>
      </c>
      <c r="L938" s="599">
        <v>5</v>
      </c>
      <c r="M938" s="599">
        <v>1</v>
      </c>
      <c r="N938" s="599">
        <v>0</v>
      </c>
      <c r="O938" s="599">
        <v>0</v>
      </c>
      <c r="P938" s="592"/>
      <c r="Q938" s="827"/>
      <c r="R938" s="597" t="s">
        <v>33</v>
      </c>
      <c r="S938" s="599">
        <v>4</v>
      </c>
      <c r="T938" s="599">
        <v>15</v>
      </c>
      <c r="U938" s="599">
        <v>34</v>
      </c>
      <c r="V938" s="599">
        <v>24</v>
      </c>
      <c r="W938" s="599">
        <v>20</v>
      </c>
      <c r="X938" s="599">
        <v>8</v>
      </c>
      <c r="Y938" s="599">
        <v>4</v>
      </c>
      <c r="Z938" s="599">
        <v>1</v>
      </c>
      <c r="AA938" s="599">
        <v>0</v>
      </c>
      <c r="AB938" s="599">
        <v>0</v>
      </c>
      <c r="AC938" s="592"/>
      <c r="AD938" s="827"/>
      <c r="AE938" s="597" t="s">
        <v>33</v>
      </c>
      <c r="AF938" s="599">
        <v>7</v>
      </c>
      <c r="AG938" s="599">
        <v>16</v>
      </c>
      <c r="AH938" s="599">
        <v>23</v>
      </c>
      <c r="AI938" s="599">
        <v>28</v>
      </c>
      <c r="AJ938" s="599">
        <v>9</v>
      </c>
      <c r="AK938" s="599">
        <v>6</v>
      </c>
      <c r="AL938" s="599">
        <v>1</v>
      </c>
      <c r="AM938" s="599">
        <v>0</v>
      </c>
      <c r="AN938" s="599">
        <v>0</v>
      </c>
      <c r="AO938" s="599">
        <v>0</v>
      </c>
      <c r="AP938" s="591"/>
      <c r="AQ938" s="827"/>
      <c r="AR938" s="597" t="s">
        <v>33</v>
      </c>
      <c r="AS938" s="599">
        <v>3</v>
      </c>
      <c r="AT938" s="599">
        <v>16</v>
      </c>
      <c r="AU938" s="599">
        <v>25</v>
      </c>
      <c r="AV938" s="599">
        <v>27</v>
      </c>
      <c r="AW938" s="599">
        <v>9</v>
      </c>
      <c r="AX938" s="599">
        <v>5</v>
      </c>
      <c r="AY938" s="599">
        <v>1</v>
      </c>
      <c r="AZ938" s="599">
        <v>0</v>
      </c>
      <c r="BA938" s="599">
        <v>0</v>
      </c>
      <c r="BB938" s="599">
        <v>0</v>
      </c>
      <c r="BC938" s="592"/>
      <c r="BD938" s="827"/>
      <c r="BE938" s="597" t="s">
        <v>33</v>
      </c>
      <c r="BF938" s="599">
        <v>8</v>
      </c>
      <c r="BG938" s="599">
        <v>15</v>
      </c>
      <c r="BH938" s="599">
        <v>32</v>
      </c>
      <c r="BI938" s="599">
        <v>25</v>
      </c>
      <c r="BJ938" s="599">
        <v>20</v>
      </c>
      <c r="BK938" s="599">
        <v>9</v>
      </c>
      <c r="BL938" s="599">
        <v>4</v>
      </c>
      <c r="BM938" s="599">
        <v>1</v>
      </c>
      <c r="BN938" s="599">
        <v>0</v>
      </c>
      <c r="BO938" s="599">
        <v>0</v>
      </c>
      <c r="BP938"/>
      <c r="BQ938" s="827"/>
      <c r="BR938" s="597" t="s">
        <v>33</v>
      </c>
      <c r="BS938" s="599">
        <v>6</v>
      </c>
      <c r="BT938" s="599">
        <v>23</v>
      </c>
      <c r="BU938" s="599">
        <v>29</v>
      </c>
      <c r="BV938" s="599">
        <v>27</v>
      </c>
      <c r="BW938" s="599">
        <v>17</v>
      </c>
      <c r="BX938" s="599">
        <v>8</v>
      </c>
      <c r="BY938" s="599">
        <v>3</v>
      </c>
      <c r="BZ938" s="599">
        <v>0</v>
      </c>
      <c r="CA938" s="599">
        <v>0</v>
      </c>
      <c r="CB938" s="599">
        <v>0</v>
      </c>
      <c r="CC938" s="592"/>
      <c r="CD938" s="827"/>
      <c r="CE938" s="597" t="s">
        <v>33</v>
      </c>
      <c r="CF938" s="599">
        <v>5</v>
      </c>
      <c r="CG938" s="599">
        <v>8</v>
      </c>
      <c r="CH938" s="599">
        <v>28</v>
      </c>
      <c r="CI938" s="599">
        <v>25</v>
      </c>
      <c r="CJ938" s="599">
        <v>12</v>
      </c>
      <c r="CK938" s="599">
        <v>6</v>
      </c>
      <c r="CL938" s="599">
        <v>2</v>
      </c>
      <c r="CM938" s="599">
        <v>1</v>
      </c>
      <c r="CN938" s="599">
        <v>0</v>
      </c>
      <c r="CO938" s="599">
        <v>0</v>
      </c>
      <c r="CP938"/>
      <c r="CQ938" s="827"/>
      <c r="CR938" s="597" t="s">
        <v>33</v>
      </c>
      <c r="CS938" s="599">
        <v>1</v>
      </c>
      <c r="CT938" s="599">
        <v>2</v>
      </c>
      <c r="CU938" s="599">
        <v>10</v>
      </c>
      <c r="CV938" s="599">
        <v>11</v>
      </c>
      <c r="CW938" s="599">
        <v>3</v>
      </c>
      <c r="CX938" s="599">
        <v>4</v>
      </c>
      <c r="CY938" s="599">
        <v>1</v>
      </c>
      <c r="CZ938" s="599">
        <v>0</v>
      </c>
      <c r="DA938" s="599">
        <v>0</v>
      </c>
      <c r="DB938" s="599">
        <v>0</v>
      </c>
      <c r="DC938" s="592"/>
      <c r="DD938" s="827"/>
      <c r="DE938" s="597" t="s">
        <v>33</v>
      </c>
      <c r="DF938" s="599">
        <v>10</v>
      </c>
      <c r="DG938" s="599">
        <v>29</v>
      </c>
      <c r="DH938" s="599">
        <v>47</v>
      </c>
      <c r="DI938" s="599">
        <v>41</v>
      </c>
      <c r="DJ938" s="599">
        <v>26</v>
      </c>
      <c r="DK938" s="599">
        <v>10</v>
      </c>
      <c r="DL938" s="599">
        <v>4</v>
      </c>
      <c r="DM938" s="599">
        <v>1</v>
      </c>
      <c r="DN938" s="599">
        <v>0</v>
      </c>
      <c r="DO938" s="599">
        <v>0</v>
      </c>
    </row>
    <row r="939" spans="1:119" ht="13.5" customHeight="1" x14ac:dyDescent="0.2">
      <c r="A939"/>
      <c r="B939" s="838"/>
      <c r="C939" s="592"/>
      <c r="D939" s="827"/>
      <c r="E939" s="597" t="s">
        <v>34</v>
      </c>
      <c r="F939" s="599">
        <v>18</v>
      </c>
      <c r="G939" s="599">
        <v>43</v>
      </c>
      <c r="H939" s="599">
        <v>87</v>
      </c>
      <c r="I939" s="599">
        <v>129</v>
      </c>
      <c r="J939" s="599">
        <v>45</v>
      </c>
      <c r="K939" s="599">
        <v>27</v>
      </c>
      <c r="L939" s="599">
        <v>13</v>
      </c>
      <c r="M939" s="599">
        <v>3</v>
      </c>
      <c r="N939" s="599">
        <v>2</v>
      </c>
      <c r="O939" s="599">
        <v>1</v>
      </c>
      <c r="P939" s="592"/>
      <c r="Q939" s="827"/>
      <c r="R939" s="597" t="s">
        <v>34</v>
      </c>
      <c r="S939" s="599">
        <v>5</v>
      </c>
      <c r="T939" s="599">
        <v>22</v>
      </c>
      <c r="U939" s="599">
        <v>49</v>
      </c>
      <c r="V939" s="599">
        <v>65</v>
      </c>
      <c r="W939" s="599">
        <v>25</v>
      </c>
      <c r="X939" s="599">
        <v>15</v>
      </c>
      <c r="Y939" s="599">
        <v>9</v>
      </c>
      <c r="Z939" s="599">
        <v>1</v>
      </c>
      <c r="AA939" s="599">
        <v>0</v>
      </c>
      <c r="AB939" s="599">
        <v>0</v>
      </c>
      <c r="AC939" s="592"/>
      <c r="AD939" s="827"/>
      <c r="AE939" s="597" t="s">
        <v>34</v>
      </c>
      <c r="AF939" s="599">
        <v>13</v>
      </c>
      <c r="AG939" s="599">
        <v>21</v>
      </c>
      <c r="AH939" s="599">
        <v>38</v>
      </c>
      <c r="AI939" s="599">
        <v>64</v>
      </c>
      <c r="AJ939" s="599">
        <v>20</v>
      </c>
      <c r="AK939" s="599">
        <v>12</v>
      </c>
      <c r="AL939" s="599">
        <v>4</v>
      </c>
      <c r="AM939" s="599">
        <v>2</v>
      </c>
      <c r="AN939" s="599">
        <v>2</v>
      </c>
      <c r="AO939" s="599">
        <v>1</v>
      </c>
      <c r="AP939" s="591"/>
      <c r="AQ939" s="827"/>
      <c r="AR939" s="597" t="s">
        <v>34</v>
      </c>
      <c r="AS939" s="599">
        <v>8</v>
      </c>
      <c r="AT939" s="599">
        <v>20</v>
      </c>
      <c r="AU939" s="599">
        <v>47</v>
      </c>
      <c r="AV939" s="599">
        <v>54</v>
      </c>
      <c r="AW939" s="599">
        <v>17</v>
      </c>
      <c r="AX939" s="599">
        <v>7</v>
      </c>
      <c r="AY939" s="599">
        <v>2</v>
      </c>
      <c r="AZ939" s="599">
        <v>1</v>
      </c>
      <c r="BA939" s="599">
        <v>0</v>
      </c>
      <c r="BB939" s="599">
        <v>0</v>
      </c>
      <c r="BC939" s="592"/>
      <c r="BD939" s="827"/>
      <c r="BE939" s="597" t="s">
        <v>34</v>
      </c>
      <c r="BF939" s="599">
        <v>10</v>
      </c>
      <c r="BG939" s="599">
        <v>23</v>
      </c>
      <c r="BH939" s="599">
        <v>40</v>
      </c>
      <c r="BI939" s="599">
        <v>75</v>
      </c>
      <c r="BJ939" s="599">
        <v>28</v>
      </c>
      <c r="BK939" s="599">
        <v>20</v>
      </c>
      <c r="BL939" s="599">
        <v>11</v>
      </c>
      <c r="BM939" s="599">
        <v>2</v>
      </c>
      <c r="BN939" s="599">
        <v>2</v>
      </c>
      <c r="BO939" s="599">
        <v>1</v>
      </c>
      <c r="BP939"/>
      <c r="BQ939" s="827"/>
      <c r="BR939" s="597" t="s">
        <v>34</v>
      </c>
      <c r="BS939" s="599">
        <v>10</v>
      </c>
      <c r="BT939" s="599">
        <v>22</v>
      </c>
      <c r="BU939" s="599">
        <v>45</v>
      </c>
      <c r="BV939" s="599">
        <v>52</v>
      </c>
      <c r="BW939" s="599">
        <v>15</v>
      </c>
      <c r="BX939" s="599">
        <v>13</v>
      </c>
      <c r="BY939" s="599">
        <v>5</v>
      </c>
      <c r="BZ939" s="599">
        <v>1</v>
      </c>
      <c r="CA939" s="599">
        <v>0</v>
      </c>
      <c r="CB939" s="599">
        <v>0</v>
      </c>
      <c r="CC939" s="592"/>
      <c r="CD939" s="827"/>
      <c r="CE939" s="597" t="s">
        <v>34</v>
      </c>
      <c r="CF939" s="599">
        <v>8</v>
      </c>
      <c r="CG939" s="599">
        <v>21</v>
      </c>
      <c r="CH939" s="599">
        <v>42</v>
      </c>
      <c r="CI939" s="599">
        <v>77</v>
      </c>
      <c r="CJ939" s="599">
        <v>30</v>
      </c>
      <c r="CK939" s="599">
        <v>14</v>
      </c>
      <c r="CL939" s="599">
        <v>8</v>
      </c>
      <c r="CM939" s="599">
        <v>2</v>
      </c>
      <c r="CN939" s="599">
        <v>2</v>
      </c>
      <c r="CO939" s="599">
        <v>1</v>
      </c>
      <c r="CP939"/>
      <c r="CQ939" s="827"/>
      <c r="CR939" s="597" t="s">
        <v>34</v>
      </c>
      <c r="CS939" s="599">
        <v>1</v>
      </c>
      <c r="CT939" s="599">
        <v>9</v>
      </c>
      <c r="CU939" s="599">
        <v>14</v>
      </c>
      <c r="CV939" s="599">
        <v>28</v>
      </c>
      <c r="CW939" s="599">
        <v>2</v>
      </c>
      <c r="CX939" s="599">
        <v>6</v>
      </c>
      <c r="CY939" s="599">
        <v>3</v>
      </c>
      <c r="CZ939" s="599">
        <v>0</v>
      </c>
      <c r="DA939" s="599">
        <v>2</v>
      </c>
      <c r="DB939" s="599">
        <v>0</v>
      </c>
      <c r="DC939" s="592"/>
      <c r="DD939" s="827"/>
      <c r="DE939" s="597" t="s">
        <v>34</v>
      </c>
      <c r="DF939" s="599">
        <v>17</v>
      </c>
      <c r="DG939" s="599">
        <v>34</v>
      </c>
      <c r="DH939" s="599">
        <v>73</v>
      </c>
      <c r="DI939" s="599">
        <v>101</v>
      </c>
      <c r="DJ939" s="599">
        <v>43</v>
      </c>
      <c r="DK939" s="599">
        <v>21</v>
      </c>
      <c r="DL939" s="599">
        <v>10</v>
      </c>
      <c r="DM939" s="599">
        <v>3</v>
      </c>
      <c r="DN939" s="599">
        <v>0</v>
      </c>
      <c r="DO939" s="599">
        <v>1</v>
      </c>
    </row>
    <row r="940" spans="1:119" ht="13.5" customHeight="1" x14ac:dyDescent="0.2">
      <c r="A940"/>
      <c r="B940" s="838"/>
      <c r="C940" s="592"/>
      <c r="D940" s="827"/>
      <c r="E940" s="597" t="s">
        <v>35</v>
      </c>
      <c r="F940" s="599">
        <v>29</v>
      </c>
      <c r="G940" s="599">
        <v>53</v>
      </c>
      <c r="H940" s="599">
        <v>149</v>
      </c>
      <c r="I940" s="599">
        <v>242</v>
      </c>
      <c r="J940" s="599">
        <v>96</v>
      </c>
      <c r="K940" s="599">
        <v>54</v>
      </c>
      <c r="L940" s="599">
        <v>34</v>
      </c>
      <c r="M940" s="599">
        <v>3</v>
      </c>
      <c r="N940" s="599">
        <v>0</v>
      </c>
      <c r="O940" s="599">
        <v>1</v>
      </c>
      <c r="P940" s="592"/>
      <c r="Q940" s="827"/>
      <c r="R940" s="597" t="s">
        <v>35</v>
      </c>
      <c r="S940" s="599">
        <v>13</v>
      </c>
      <c r="T940" s="599">
        <v>19</v>
      </c>
      <c r="U940" s="599">
        <v>79</v>
      </c>
      <c r="V940" s="599">
        <v>137</v>
      </c>
      <c r="W940" s="599">
        <v>56</v>
      </c>
      <c r="X940" s="599">
        <v>39</v>
      </c>
      <c r="Y940" s="599">
        <v>18</v>
      </c>
      <c r="Z940" s="599">
        <v>1</v>
      </c>
      <c r="AA940" s="599">
        <v>0</v>
      </c>
      <c r="AB940" s="599">
        <v>0</v>
      </c>
      <c r="AC940" s="592"/>
      <c r="AD940" s="827"/>
      <c r="AE940" s="597" t="s">
        <v>35</v>
      </c>
      <c r="AF940" s="599">
        <v>16</v>
      </c>
      <c r="AG940" s="599">
        <v>34</v>
      </c>
      <c r="AH940" s="599">
        <v>70</v>
      </c>
      <c r="AI940" s="599">
        <v>105</v>
      </c>
      <c r="AJ940" s="599">
        <v>40</v>
      </c>
      <c r="AK940" s="599">
        <v>15</v>
      </c>
      <c r="AL940" s="599">
        <v>16</v>
      </c>
      <c r="AM940" s="599">
        <v>2</v>
      </c>
      <c r="AN940" s="599">
        <v>0</v>
      </c>
      <c r="AO940" s="599">
        <v>1</v>
      </c>
      <c r="AP940" s="591"/>
      <c r="AQ940" s="827"/>
      <c r="AR940" s="597" t="s">
        <v>35</v>
      </c>
      <c r="AS940" s="599">
        <v>16</v>
      </c>
      <c r="AT940" s="599">
        <v>36</v>
      </c>
      <c r="AU940" s="599">
        <v>69</v>
      </c>
      <c r="AV940" s="599">
        <v>89</v>
      </c>
      <c r="AW940" s="599">
        <v>28</v>
      </c>
      <c r="AX940" s="599">
        <v>20</v>
      </c>
      <c r="AY940" s="599">
        <v>9</v>
      </c>
      <c r="AZ940" s="599">
        <v>1</v>
      </c>
      <c r="BA940" s="599">
        <v>0</v>
      </c>
      <c r="BB940" s="599">
        <v>0</v>
      </c>
      <c r="BC940" s="592"/>
      <c r="BD940" s="827"/>
      <c r="BE940" s="597" t="s">
        <v>35</v>
      </c>
      <c r="BF940" s="599">
        <v>13</v>
      </c>
      <c r="BG940" s="599">
        <v>17</v>
      </c>
      <c r="BH940" s="599">
        <v>80</v>
      </c>
      <c r="BI940" s="599">
        <v>153</v>
      </c>
      <c r="BJ940" s="599">
        <v>68</v>
      </c>
      <c r="BK940" s="599">
        <v>34</v>
      </c>
      <c r="BL940" s="599">
        <v>25</v>
      </c>
      <c r="BM940" s="599">
        <v>2</v>
      </c>
      <c r="BN940" s="599">
        <v>0</v>
      </c>
      <c r="BO940" s="599">
        <v>1</v>
      </c>
      <c r="BP940"/>
      <c r="BQ940" s="827"/>
      <c r="BR940" s="597" t="s">
        <v>35</v>
      </c>
      <c r="BS940" s="599">
        <v>12</v>
      </c>
      <c r="BT940" s="599">
        <v>21</v>
      </c>
      <c r="BU940" s="599">
        <v>50</v>
      </c>
      <c r="BV940" s="599">
        <v>84</v>
      </c>
      <c r="BW940" s="599">
        <v>29</v>
      </c>
      <c r="BX940" s="599">
        <v>12</v>
      </c>
      <c r="BY940" s="599">
        <v>12</v>
      </c>
      <c r="BZ940" s="599">
        <v>0</v>
      </c>
      <c r="CA940" s="599">
        <v>0</v>
      </c>
      <c r="CB940" s="599">
        <v>1</v>
      </c>
      <c r="CC940" s="592"/>
      <c r="CD940" s="827"/>
      <c r="CE940" s="597" t="s">
        <v>35</v>
      </c>
      <c r="CF940" s="599">
        <v>17</v>
      </c>
      <c r="CG940" s="599">
        <v>32</v>
      </c>
      <c r="CH940" s="599">
        <v>99</v>
      </c>
      <c r="CI940" s="599">
        <v>158</v>
      </c>
      <c r="CJ940" s="599">
        <v>67</v>
      </c>
      <c r="CK940" s="599">
        <v>42</v>
      </c>
      <c r="CL940" s="599">
        <v>22</v>
      </c>
      <c r="CM940" s="599">
        <v>3</v>
      </c>
      <c r="CN940" s="599">
        <v>0</v>
      </c>
      <c r="CO940" s="599">
        <v>0</v>
      </c>
      <c r="CP940"/>
      <c r="CQ940" s="827"/>
      <c r="CR940" s="597" t="s">
        <v>35</v>
      </c>
      <c r="CS940" s="599">
        <v>3</v>
      </c>
      <c r="CT940" s="599">
        <v>5</v>
      </c>
      <c r="CU940" s="599">
        <v>21</v>
      </c>
      <c r="CV940" s="599">
        <v>30</v>
      </c>
      <c r="CW940" s="599">
        <v>8</v>
      </c>
      <c r="CX940" s="599">
        <v>11</v>
      </c>
      <c r="CY940" s="599">
        <v>5</v>
      </c>
      <c r="CZ940" s="599">
        <v>1</v>
      </c>
      <c r="DA940" s="599">
        <v>0</v>
      </c>
      <c r="DB940" s="599">
        <v>0</v>
      </c>
      <c r="DC940" s="592"/>
      <c r="DD940" s="827"/>
      <c r="DE940" s="597" t="s">
        <v>35</v>
      </c>
      <c r="DF940" s="599">
        <v>26</v>
      </c>
      <c r="DG940" s="599">
        <v>48</v>
      </c>
      <c r="DH940" s="599">
        <v>128</v>
      </c>
      <c r="DI940" s="599">
        <v>212</v>
      </c>
      <c r="DJ940" s="599">
        <v>88</v>
      </c>
      <c r="DK940" s="599">
        <v>43</v>
      </c>
      <c r="DL940" s="599">
        <v>29</v>
      </c>
      <c r="DM940" s="599">
        <v>2</v>
      </c>
      <c r="DN940" s="599">
        <v>0</v>
      </c>
      <c r="DO940" s="599">
        <v>1</v>
      </c>
    </row>
    <row r="941" spans="1:119" ht="13.5" customHeight="1" x14ac:dyDescent="0.2">
      <c r="A941"/>
      <c r="B941" s="838"/>
      <c r="C941" s="592"/>
      <c r="D941" s="827"/>
      <c r="E941" s="597" t="s">
        <v>36</v>
      </c>
      <c r="F941" s="599">
        <v>36</v>
      </c>
      <c r="G941" s="599">
        <v>85</v>
      </c>
      <c r="H941" s="599">
        <v>279</v>
      </c>
      <c r="I941" s="599">
        <v>494</v>
      </c>
      <c r="J941" s="599">
        <v>282</v>
      </c>
      <c r="K941" s="599">
        <v>179</v>
      </c>
      <c r="L941" s="599">
        <v>103</v>
      </c>
      <c r="M941" s="599">
        <v>27</v>
      </c>
      <c r="N941" s="599">
        <v>7</v>
      </c>
      <c r="O941" s="599">
        <v>2</v>
      </c>
      <c r="P941" s="592"/>
      <c r="Q941" s="827"/>
      <c r="R941" s="597" t="s">
        <v>36</v>
      </c>
      <c r="S941" s="599">
        <v>12</v>
      </c>
      <c r="T941" s="599">
        <v>31</v>
      </c>
      <c r="U941" s="599">
        <v>130</v>
      </c>
      <c r="V941" s="599">
        <v>291</v>
      </c>
      <c r="W941" s="599">
        <v>151</v>
      </c>
      <c r="X941" s="599">
        <v>102</v>
      </c>
      <c r="Y941" s="599">
        <v>65</v>
      </c>
      <c r="Z941" s="599">
        <v>16</v>
      </c>
      <c r="AA941" s="599">
        <v>2</v>
      </c>
      <c r="AB941" s="599">
        <v>0</v>
      </c>
      <c r="AC941" s="592"/>
      <c r="AD941" s="827"/>
      <c r="AE941" s="597" t="s">
        <v>36</v>
      </c>
      <c r="AF941" s="599">
        <v>24</v>
      </c>
      <c r="AG941" s="599">
        <v>54</v>
      </c>
      <c r="AH941" s="599">
        <v>149</v>
      </c>
      <c r="AI941" s="599">
        <v>203</v>
      </c>
      <c r="AJ941" s="599">
        <v>131</v>
      </c>
      <c r="AK941" s="599">
        <v>77</v>
      </c>
      <c r="AL941" s="599">
        <v>38</v>
      </c>
      <c r="AM941" s="599">
        <v>11</v>
      </c>
      <c r="AN941" s="599">
        <v>5</v>
      </c>
      <c r="AO941" s="599">
        <v>2</v>
      </c>
      <c r="AP941" s="591"/>
      <c r="AQ941" s="827"/>
      <c r="AR941" s="597" t="s">
        <v>36</v>
      </c>
      <c r="AS941" s="599">
        <v>22</v>
      </c>
      <c r="AT941" s="599">
        <v>48</v>
      </c>
      <c r="AU941" s="599">
        <v>121</v>
      </c>
      <c r="AV941" s="599">
        <v>189</v>
      </c>
      <c r="AW941" s="599">
        <v>83</v>
      </c>
      <c r="AX941" s="599">
        <v>40</v>
      </c>
      <c r="AY941" s="599">
        <v>21</v>
      </c>
      <c r="AZ941" s="599">
        <v>5</v>
      </c>
      <c r="BA941" s="599">
        <v>1</v>
      </c>
      <c r="BB941" s="599">
        <v>0</v>
      </c>
      <c r="BC941" s="592"/>
      <c r="BD941" s="827"/>
      <c r="BE941" s="597" t="s">
        <v>36</v>
      </c>
      <c r="BF941" s="599">
        <v>14</v>
      </c>
      <c r="BG941" s="599">
        <v>37</v>
      </c>
      <c r="BH941" s="599">
        <v>158</v>
      </c>
      <c r="BI941" s="599">
        <v>305</v>
      </c>
      <c r="BJ941" s="599">
        <v>199</v>
      </c>
      <c r="BK941" s="599">
        <v>139</v>
      </c>
      <c r="BL941" s="599">
        <v>82</v>
      </c>
      <c r="BM941" s="599">
        <v>22</v>
      </c>
      <c r="BN941" s="599">
        <v>6</v>
      </c>
      <c r="BO941" s="599">
        <v>2</v>
      </c>
      <c r="BP941"/>
      <c r="BQ941" s="827"/>
      <c r="BR941" s="597" t="s">
        <v>36</v>
      </c>
      <c r="BS941" s="599">
        <v>13</v>
      </c>
      <c r="BT941" s="599">
        <v>28</v>
      </c>
      <c r="BU941" s="599">
        <v>99</v>
      </c>
      <c r="BV941" s="599">
        <v>110</v>
      </c>
      <c r="BW941" s="599">
        <v>64</v>
      </c>
      <c r="BX941" s="599">
        <v>35</v>
      </c>
      <c r="BY941" s="599">
        <v>17</v>
      </c>
      <c r="BZ941" s="599">
        <v>5</v>
      </c>
      <c r="CA941" s="599">
        <v>1</v>
      </c>
      <c r="CB941" s="599">
        <v>0</v>
      </c>
      <c r="CC941" s="592"/>
      <c r="CD941" s="827"/>
      <c r="CE941" s="597" t="s">
        <v>36</v>
      </c>
      <c r="CF941" s="599">
        <v>23</v>
      </c>
      <c r="CG941" s="599">
        <v>57</v>
      </c>
      <c r="CH941" s="599">
        <v>180</v>
      </c>
      <c r="CI941" s="599">
        <v>384</v>
      </c>
      <c r="CJ941" s="599">
        <v>218</v>
      </c>
      <c r="CK941" s="599">
        <v>144</v>
      </c>
      <c r="CL941" s="599">
        <v>86</v>
      </c>
      <c r="CM941" s="599">
        <v>22</v>
      </c>
      <c r="CN941" s="599">
        <v>6</v>
      </c>
      <c r="CO941" s="599">
        <v>2</v>
      </c>
      <c r="CP941"/>
      <c r="CQ941" s="827"/>
      <c r="CR941" s="597" t="s">
        <v>36</v>
      </c>
      <c r="CS941" s="599">
        <v>4</v>
      </c>
      <c r="CT941" s="599">
        <v>2</v>
      </c>
      <c r="CU941" s="599">
        <v>27</v>
      </c>
      <c r="CV941" s="599">
        <v>55</v>
      </c>
      <c r="CW941" s="599">
        <v>26</v>
      </c>
      <c r="CX941" s="599">
        <v>20</v>
      </c>
      <c r="CY941" s="599">
        <v>10</v>
      </c>
      <c r="CZ941" s="599">
        <v>2</v>
      </c>
      <c r="DA941" s="599">
        <v>1</v>
      </c>
      <c r="DB941" s="599">
        <v>0</v>
      </c>
      <c r="DC941" s="592"/>
      <c r="DD941" s="827"/>
      <c r="DE941" s="597" t="s">
        <v>36</v>
      </c>
      <c r="DF941" s="599">
        <v>32</v>
      </c>
      <c r="DG941" s="599">
        <v>83</v>
      </c>
      <c r="DH941" s="599">
        <v>252</v>
      </c>
      <c r="DI941" s="599">
        <v>439</v>
      </c>
      <c r="DJ941" s="599">
        <v>256</v>
      </c>
      <c r="DK941" s="599">
        <v>159</v>
      </c>
      <c r="DL941" s="599">
        <v>93</v>
      </c>
      <c r="DM941" s="599">
        <v>25</v>
      </c>
      <c r="DN941" s="599">
        <v>6</v>
      </c>
      <c r="DO941" s="599">
        <v>2</v>
      </c>
    </row>
    <row r="942" spans="1:119" ht="13.5" customHeight="1" x14ac:dyDescent="0.2">
      <c r="A942"/>
      <c r="B942" s="838"/>
      <c r="C942" s="592"/>
      <c r="D942" s="827"/>
      <c r="E942" s="597" t="s">
        <v>37</v>
      </c>
      <c r="F942" s="599">
        <v>60</v>
      </c>
      <c r="G942" s="599">
        <v>127</v>
      </c>
      <c r="H942" s="599">
        <v>415</v>
      </c>
      <c r="I942" s="599">
        <v>950</v>
      </c>
      <c r="J942" s="599">
        <v>579</v>
      </c>
      <c r="K942" s="599">
        <v>506</v>
      </c>
      <c r="L942" s="599">
        <v>307</v>
      </c>
      <c r="M942" s="599">
        <v>119</v>
      </c>
      <c r="N942" s="599">
        <v>40</v>
      </c>
      <c r="O942" s="599">
        <v>12</v>
      </c>
      <c r="P942" s="592"/>
      <c r="Q942" s="827"/>
      <c r="R942" s="597" t="s">
        <v>37</v>
      </c>
      <c r="S942" s="599">
        <v>24</v>
      </c>
      <c r="T942" s="599">
        <v>60</v>
      </c>
      <c r="U942" s="599">
        <v>192</v>
      </c>
      <c r="V942" s="599">
        <v>514</v>
      </c>
      <c r="W942" s="599">
        <v>333</v>
      </c>
      <c r="X942" s="599">
        <v>302</v>
      </c>
      <c r="Y942" s="599">
        <v>185</v>
      </c>
      <c r="Z942" s="599">
        <v>73</v>
      </c>
      <c r="AA942" s="599">
        <v>25</v>
      </c>
      <c r="AB942" s="599">
        <v>6</v>
      </c>
      <c r="AC942" s="592"/>
      <c r="AD942" s="827"/>
      <c r="AE942" s="597" t="s">
        <v>37</v>
      </c>
      <c r="AF942" s="599">
        <v>36</v>
      </c>
      <c r="AG942" s="599">
        <v>67</v>
      </c>
      <c r="AH942" s="599">
        <v>223</v>
      </c>
      <c r="AI942" s="599">
        <v>436</v>
      </c>
      <c r="AJ942" s="599">
        <v>246</v>
      </c>
      <c r="AK942" s="599">
        <v>204</v>
      </c>
      <c r="AL942" s="599">
        <v>122</v>
      </c>
      <c r="AM942" s="599">
        <v>46</v>
      </c>
      <c r="AN942" s="599">
        <v>15</v>
      </c>
      <c r="AO942" s="599">
        <v>6</v>
      </c>
      <c r="AP942" s="591"/>
      <c r="AQ942" s="827"/>
      <c r="AR942" s="597" t="s">
        <v>37</v>
      </c>
      <c r="AS942" s="599">
        <v>32</v>
      </c>
      <c r="AT942" s="599">
        <v>60</v>
      </c>
      <c r="AU942" s="599">
        <v>165</v>
      </c>
      <c r="AV942" s="599">
        <v>291</v>
      </c>
      <c r="AW942" s="599">
        <v>160</v>
      </c>
      <c r="AX942" s="599">
        <v>124</v>
      </c>
      <c r="AY942" s="599">
        <v>63</v>
      </c>
      <c r="AZ942" s="599">
        <v>11</v>
      </c>
      <c r="BA942" s="599">
        <v>5</v>
      </c>
      <c r="BB942" s="599">
        <v>3</v>
      </c>
      <c r="BC942" s="592"/>
      <c r="BD942" s="827"/>
      <c r="BE942" s="597" t="s">
        <v>37</v>
      </c>
      <c r="BF942" s="599">
        <v>28</v>
      </c>
      <c r="BG942" s="599">
        <v>67</v>
      </c>
      <c r="BH942" s="599">
        <v>250</v>
      </c>
      <c r="BI942" s="599">
        <v>659</v>
      </c>
      <c r="BJ942" s="599">
        <v>419</v>
      </c>
      <c r="BK942" s="599">
        <v>382</v>
      </c>
      <c r="BL942" s="599">
        <v>244</v>
      </c>
      <c r="BM942" s="599">
        <v>108</v>
      </c>
      <c r="BN942" s="599">
        <v>35</v>
      </c>
      <c r="BO942" s="599">
        <v>9</v>
      </c>
      <c r="BP942"/>
      <c r="BQ942" s="827"/>
      <c r="BR942" s="597" t="s">
        <v>37</v>
      </c>
      <c r="BS942" s="599">
        <v>14</v>
      </c>
      <c r="BT942" s="599">
        <v>23</v>
      </c>
      <c r="BU942" s="599">
        <v>64</v>
      </c>
      <c r="BV942" s="599">
        <v>139</v>
      </c>
      <c r="BW942" s="599">
        <v>92</v>
      </c>
      <c r="BX942" s="599">
        <v>62</v>
      </c>
      <c r="BY942" s="599">
        <v>31</v>
      </c>
      <c r="BZ942" s="599">
        <v>9</v>
      </c>
      <c r="CA942" s="599">
        <v>6</v>
      </c>
      <c r="CB942" s="599">
        <v>1</v>
      </c>
      <c r="CC942" s="592"/>
      <c r="CD942" s="827"/>
      <c r="CE942" s="597" t="s">
        <v>37</v>
      </c>
      <c r="CF942" s="599">
        <v>46</v>
      </c>
      <c r="CG942" s="599">
        <v>104</v>
      </c>
      <c r="CH942" s="599">
        <v>351</v>
      </c>
      <c r="CI942" s="599">
        <v>811</v>
      </c>
      <c r="CJ942" s="599">
        <v>487</v>
      </c>
      <c r="CK942" s="599">
        <v>444</v>
      </c>
      <c r="CL942" s="599">
        <v>276</v>
      </c>
      <c r="CM942" s="599">
        <v>110</v>
      </c>
      <c r="CN942" s="599">
        <v>34</v>
      </c>
      <c r="CO942" s="599">
        <v>11</v>
      </c>
      <c r="CP942"/>
      <c r="CQ942" s="827"/>
      <c r="CR942" s="597" t="s">
        <v>37</v>
      </c>
      <c r="CS942" s="599">
        <v>6</v>
      </c>
      <c r="CT942" s="599">
        <v>16</v>
      </c>
      <c r="CU942" s="599">
        <v>30</v>
      </c>
      <c r="CV942" s="599">
        <v>100</v>
      </c>
      <c r="CW942" s="599">
        <v>68</v>
      </c>
      <c r="CX942" s="599">
        <v>60</v>
      </c>
      <c r="CY942" s="599">
        <v>34</v>
      </c>
      <c r="CZ942" s="599">
        <v>12</v>
      </c>
      <c r="DA942" s="599">
        <v>4</v>
      </c>
      <c r="DB942" s="599">
        <v>0</v>
      </c>
      <c r="DC942" s="592"/>
      <c r="DD942" s="827"/>
      <c r="DE942" s="597" t="s">
        <v>37</v>
      </c>
      <c r="DF942" s="599">
        <v>54</v>
      </c>
      <c r="DG942" s="599">
        <v>111</v>
      </c>
      <c r="DH942" s="599">
        <v>385</v>
      </c>
      <c r="DI942" s="599">
        <v>850</v>
      </c>
      <c r="DJ942" s="599">
        <v>511</v>
      </c>
      <c r="DK942" s="599">
        <v>446</v>
      </c>
      <c r="DL942" s="599">
        <v>273</v>
      </c>
      <c r="DM942" s="599">
        <v>107</v>
      </c>
      <c r="DN942" s="599">
        <v>36</v>
      </c>
      <c r="DO942" s="599">
        <v>12</v>
      </c>
    </row>
    <row r="943" spans="1:119" ht="13.5" customHeight="1" x14ac:dyDescent="0.2">
      <c r="A943"/>
      <c r="B943" s="838"/>
      <c r="C943" s="592"/>
      <c r="D943" s="827"/>
      <c r="E943" s="597" t="s">
        <v>38</v>
      </c>
      <c r="F943" s="599">
        <v>51</v>
      </c>
      <c r="G943" s="599">
        <v>109</v>
      </c>
      <c r="H943" s="599">
        <v>438</v>
      </c>
      <c r="I943" s="599">
        <v>1155</v>
      </c>
      <c r="J943" s="599">
        <v>917</v>
      </c>
      <c r="K943" s="599">
        <v>1015</v>
      </c>
      <c r="L943" s="599">
        <v>774</v>
      </c>
      <c r="M943" s="599">
        <v>400</v>
      </c>
      <c r="N943" s="599">
        <v>160</v>
      </c>
      <c r="O943" s="599">
        <v>41</v>
      </c>
      <c r="P943" s="592"/>
      <c r="Q943" s="827"/>
      <c r="R943" s="597" t="s">
        <v>38</v>
      </c>
      <c r="S943" s="599">
        <v>24</v>
      </c>
      <c r="T943" s="599">
        <v>42</v>
      </c>
      <c r="U943" s="599">
        <v>202</v>
      </c>
      <c r="V943" s="599">
        <v>613</v>
      </c>
      <c r="W943" s="599">
        <v>552</v>
      </c>
      <c r="X943" s="599">
        <v>628</v>
      </c>
      <c r="Y943" s="599">
        <v>492</v>
      </c>
      <c r="Z943" s="599">
        <v>243</v>
      </c>
      <c r="AA943" s="599">
        <v>88</v>
      </c>
      <c r="AB943" s="599">
        <v>29</v>
      </c>
      <c r="AC943" s="592"/>
      <c r="AD943" s="827"/>
      <c r="AE943" s="597" t="s">
        <v>38</v>
      </c>
      <c r="AF943" s="599">
        <v>27</v>
      </c>
      <c r="AG943" s="599">
        <v>67</v>
      </c>
      <c r="AH943" s="599">
        <v>236</v>
      </c>
      <c r="AI943" s="599">
        <v>542</v>
      </c>
      <c r="AJ943" s="599">
        <v>365</v>
      </c>
      <c r="AK943" s="599">
        <v>387</v>
      </c>
      <c r="AL943" s="599">
        <v>282</v>
      </c>
      <c r="AM943" s="599">
        <v>157</v>
      </c>
      <c r="AN943" s="599">
        <v>72</v>
      </c>
      <c r="AO943" s="599">
        <v>12</v>
      </c>
      <c r="AP943" s="591"/>
      <c r="AQ943" s="827"/>
      <c r="AR943" s="597" t="s">
        <v>38</v>
      </c>
      <c r="AS943" s="599">
        <v>31</v>
      </c>
      <c r="AT943" s="599">
        <v>50</v>
      </c>
      <c r="AU943" s="599">
        <v>164</v>
      </c>
      <c r="AV943" s="599">
        <v>340</v>
      </c>
      <c r="AW943" s="599">
        <v>226</v>
      </c>
      <c r="AX943" s="599">
        <v>178</v>
      </c>
      <c r="AY943" s="599">
        <v>120</v>
      </c>
      <c r="AZ943" s="599">
        <v>46</v>
      </c>
      <c r="BA943" s="599">
        <v>9</v>
      </c>
      <c r="BB943" s="599">
        <v>2</v>
      </c>
      <c r="BC943" s="592"/>
      <c r="BD943" s="827"/>
      <c r="BE943" s="597" t="s">
        <v>38</v>
      </c>
      <c r="BF943" s="599">
        <v>20</v>
      </c>
      <c r="BG943" s="599">
        <v>59</v>
      </c>
      <c r="BH943" s="599">
        <v>274</v>
      </c>
      <c r="BI943" s="599">
        <v>815</v>
      </c>
      <c r="BJ943" s="599">
        <v>691</v>
      </c>
      <c r="BK943" s="599">
        <v>837</v>
      </c>
      <c r="BL943" s="599">
        <v>654</v>
      </c>
      <c r="BM943" s="599">
        <v>354</v>
      </c>
      <c r="BN943" s="599">
        <v>151</v>
      </c>
      <c r="BO943" s="599">
        <v>39</v>
      </c>
      <c r="BP943"/>
      <c r="BQ943" s="827"/>
      <c r="BR943" s="597" t="s">
        <v>38</v>
      </c>
      <c r="BS943" s="599">
        <v>11</v>
      </c>
      <c r="BT943" s="599">
        <v>25</v>
      </c>
      <c r="BU943" s="599">
        <v>60</v>
      </c>
      <c r="BV943" s="599">
        <v>126</v>
      </c>
      <c r="BW943" s="599">
        <v>82</v>
      </c>
      <c r="BX943" s="599">
        <v>77</v>
      </c>
      <c r="BY943" s="599">
        <v>50</v>
      </c>
      <c r="BZ943" s="599">
        <v>33</v>
      </c>
      <c r="CA943" s="599">
        <v>9</v>
      </c>
      <c r="CB943" s="599">
        <v>1</v>
      </c>
      <c r="CC943" s="592"/>
      <c r="CD943" s="827"/>
      <c r="CE943" s="597" t="s">
        <v>38</v>
      </c>
      <c r="CF943" s="599">
        <v>40</v>
      </c>
      <c r="CG943" s="599">
        <v>84</v>
      </c>
      <c r="CH943" s="599">
        <v>378</v>
      </c>
      <c r="CI943" s="599">
        <v>1029</v>
      </c>
      <c r="CJ943" s="599">
        <v>835</v>
      </c>
      <c r="CK943" s="599">
        <v>938</v>
      </c>
      <c r="CL943" s="599">
        <v>724</v>
      </c>
      <c r="CM943" s="599">
        <v>367</v>
      </c>
      <c r="CN943" s="599">
        <v>151</v>
      </c>
      <c r="CO943" s="599">
        <v>40</v>
      </c>
      <c r="CP943"/>
      <c r="CQ943" s="827"/>
      <c r="CR943" s="597" t="s">
        <v>38</v>
      </c>
      <c r="CS943" s="599">
        <v>4</v>
      </c>
      <c r="CT943" s="599">
        <v>7</v>
      </c>
      <c r="CU943" s="599">
        <v>44</v>
      </c>
      <c r="CV943" s="599">
        <v>118</v>
      </c>
      <c r="CW943" s="599">
        <v>95</v>
      </c>
      <c r="CX943" s="599">
        <v>117</v>
      </c>
      <c r="CY943" s="599">
        <v>64</v>
      </c>
      <c r="CZ943" s="599">
        <v>39</v>
      </c>
      <c r="DA943" s="599">
        <v>9</v>
      </c>
      <c r="DB943" s="599">
        <v>4</v>
      </c>
      <c r="DC943" s="592"/>
      <c r="DD943" s="827"/>
      <c r="DE943" s="597" t="s">
        <v>38</v>
      </c>
      <c r="DF943" s="599">
        <v>47</v>
      </c>
      <c r="DG943" s="599">
        <v>102</v>
      </c>
      <c r="DH943" s="599">
        <v>394</v>
      </c>
      <c r="DI943" s="599">
        <v>1037</v>
      </c>
      <c r="DJ943" s="599">
        <v>822</v>
      </c>
      <c r="DK943" s="599">
        <v>898</v>
      </c>
      <c r="DL943" s="599">
        <v>710</v>
      </c>
      <c r="DM943" s="599">
        <v>361</v>
      </c>
      <c r="DN943" s="599">
        <v>151</v>
      </c>
      <c r="DO943" s="599">
        <v>37</v>
      </c>
    </row>
    <row r="944" spans="1:119" ht="13.5" customHeight="1" x14ac:dyDescent="0.2">
      <c r="A944"/>
      <c r="B944" s="838"/>
      <c r="C944" s="592"/>
      <c r="D944" s="827"/>
      <c r="E944" s="597" t="s">
        <v>39</v>
      </c>
      <c r="F944" s="599">
        <v>31</v>
      </c>
      <c r="G944" s="599">
        <v>71</v>
      </c>
      <c r="H944" s="599">
        <v>320</v>
      </c>
      <c r="I944" s="599">
        <v>1024</v>
      </c>
      <c r="J944" s="599">
        <v>1021</v>
      </c>
      <c r="K944" s="599">
        <v>1376</v>
      </c>
      <c r="L944" s="599">
        <v>1344</v>
      </c>
      <c r="M944" s="599">
        <v>917</v>
      </c>
      <c r="N944" s="599">
        <v>482</v>
      </c>
      <c r="O944" s="599">
        <v>214</v>
      </c>
      <c r="P944" s="592"/>
      <c r="Q944" s="827"/>
      <c r="R944" s="597" t="s">
        <v>39</v>
      </c>
      <c r="S944" s="599">
        <v>13</v>
      </c>
      <c r="T944" s="599">
        <v>27</v>
      </c>
      <c r="U944" s="599">
        <v>117</v>
      </c>
      <c r="V944" s="599">
        <v>475</v>
      </c>
      <c r="W944" s="599">
        <v>544</v>
      </c>
      <c r="X944" s="599">
        <v>814</v>
      </c>
      <c r="Y944" s="599">
        <v>774</v>
      </c>
      <c r="Z944" s="599">
        <v>560</v>
      </c>
      <c r="AA944" s="599">
        <v>288</v>
      </c>
      <c r="AB944" s="599">
        <v>123</v>
      </c>
      <c r="AC944" s="592"/>
      <c r="AD944" s="827"/>
      <c r="AE944" s="597" t="s">
        <v>39</v>
      </c>
      <c r="AF944" s="599">
        <v>18</v>
      </c>
      <c r="AG944" s="599">
        <v>44</v>
      </c>
      <c r="AH944" s="599">
        <v>203</v>
      </c>
      <c r="AI944" s="599">
        <v>549</v>
      </c>
      <c r="AJ944" s="599">
        <v>477</v>
      </c>
      <c r="AK944" s="599">
        <v>562</v>
      </c>
      <c r="AL944" s="599">
        <v>570</v>
      </c>
      <c r="AM944" s="599">
        <v>357</v>
      </c>
      <c r="AN944" s="599">
        <v>194</v>
      </c>
      <c r="AO944" s="599">
        <v>91</v>
      </c>
      <c r="AP944" s="591"/>
      <c r="AQ944" s="827"/>
      <c r="AR944" s="597" t="s">
        <v>39</v>
      </c>
      <c r="AS944" s="599">
        <v>12</v>
      </c>
      <c r="AT944" s="599">
        <v>33</v>
      </c>
      <c r="AU944" s="599">
        <v>100</v>
      </c>
      <c r="AV944" s="599">
        <v>241</v>
      </c>
      <c r="AW944" s="599">
        <v>185</v>
      </c>
      <c r="AX944" s="599">
        <v>209</v>
      </c>
      <c r="AY944" s="599">
        <v>171</v>
      </c>
      <c r="AZ944" s="599">
        <v>91</v>
      </c>
      <c r="BA944" s="599">
        <v>42</v>
      </c>
      <c r="BB944" s="599">
        <v>11</v>
      </c>
      <c r="BC944" s="592"/>
      <c r="BD944" s="827"/>
      <c r="BE944" s="597" t="s">
        <v>39</v>
      </c>
      <c r="BF944" s="599">
        <v>19</v>
      </c>
      <c r="BG944" s="599">
        <v>38</v>
      </c>
      <c r="BH944" s="599">
        <v>220</v>
      </c>
      <c r="BI944" s="599">
        <v>783</v>
      </c>
      <c r="BJ944" s="599">
        <v>836</v>
      </c>
      <c r="BK944" s="599">
        <v>1167</v>
      </c>
      <c r="BL944" s="599">
        <v>1173</v>
      </c>
      <c r="BM944" s="599">
        <v>826</v>
      </c>
      <c r="BN944" s="599">
        <v>440</v>
      </c>
      <c r="BO944" s="599">
        <v>203</v>
      </c>
      <c r="BP944"/>
      <c r="BQ944" s="827"/>
      <c r="BR944" s="597" t="s">
        <v>39</v>
      </c>
      <c r="BS944" s="599">
        <v>7</v>
      </c>
      <c r="BT944" s="599">
        <v>11</v>
      </c>
      <c r="BU944" s="599">
        <v>30</v>
      </c>
      <c r="BV944" s="599">
        <v>81</v>
      </c>
      <c r="BW944" s="599">
        <v>86</v>
      </c>
      <c r="BX944" s="599">
        <v>91</v>
      </c>
      <c r="BY944" s="599">
        <v>85</v>
      </c>
      <c r="BZ944" s="599">
        <v>48</v>
      </c>
      <c r="CA944" s="599">
        <v>26</v>
      </c>
      <c r="CB944" s="599">
        <v>13</v>
      </c>
      <c r="CC944" s="592"/>
      <c r="CD944" s="827"/>
      <c r="CE944" s="597" t="s">
        <v>39</v>
      </c>
      <c r="CF944" s="599">
        <v>24</v>
      </c>
      <c r="CG944" s="599">
        <v>60</v>
      </c>
      <c r="CH944" s="599">
        <v>290</v>
      </c>
      <c r="CI944" s="599">
        <v>943</v>
      </c>
      <c r="CJ944" s="599">
        <v>935</v>
      </c>
      <c r="CK944" s="599">
        <v>1285</v>
      </c>
      <c r="CL944" s="599">
        <v>1259</v>
      </c>
      <c r="CM944" s="599">
        <v>869</v>
      </c>
      <c r="CN944" s="599">
        <v>456</v>
      </c>
      <c r="CO944" s="599">
        <v>201</v>
      </c>
      <c r="CP944"/>
      <c r="CQ944" s="827"/>
      <c r="CR944" s="597" t="s">
        <v>39</v>
      </c>
      <c r="CS944" s="599">
        <v>6</v>
      </c>
      <c r="CT944" s="599">
        <v>8</v>
      </c>
      <c r="CU944" s="599">
        <v>27</v>
      </c>
      <c r="CV944" s="599">
        <v>96</v>
      </c>
      <c r="CW944" s="599">
        <v>84</v>
      </c>
      <c r="CX944" s="599">
        <v>128</v>
      </c>
      <c r="CY944" s="599">
        <v>109</v>
      </c>
      <c r="CZ944" s="599">
        <v>70</v>
      </c>
      <c r="DA944" s="599">
        <v>47</v>
      </c>
      <c r="DB944" s="599">
        <v>16</v>
      </c>
      <c r="DC944" s="592"/>
      <c r="DD944" s="827"/>
      <c r="DE944" s="597" t="s">
        <v>39</v>
      </c>
      <c r="DF944" s="599">
        <v>25</v>
      </c>
      <c r="DG944" s="599">
        <v>63</v>
      </c>
      <c r="DH944" s="599">
        <v>293</v>
      </c>
      <c r="DI944" s="599">
        <v>928</v>
      </c>
      <c r="DJ944" s="599">
        <v>937</v>
      </c>
      <c r="DK944" s="599">
        <v>1248</v>
      </c>
      <c r="DL944" s="599">
        <v>1235</v>
      </c>
      <c r="DM944" s="599">
        <v>847</v>
      </c>
      <c r="DN944" s="599">
        <v>435</v>
      </c>
      <c r="DO944" s="599">
        <v>198</v>
      </c>
    </row>
    <row r="945" spans="1:119" ht="13.5" customHeight="1" x14ac:dyDescent="0.2">
      <c r="A945"/>
      <c r="B945" s="838"/>
      <c r="C945" s="592"/>
      <c r="D945" s="827"/>
      <c r="E945" s="597" t="s">
        <v>40</v>
      </c>
      <c r="F945" s="599">
        <v>11</v>
      </c>
      <c r="G945" s="599">
        <v>21</v>
      </c>
      <c r="H945" s="599">
        <v>130</v>
      </c>
      <c r="I945" s="599">
        <v>607</v>
      </c>
      <c r="J945" s="599">
        <v>713</v>
      </c>
      <c r="K945" s="599">
        <v>1226</v>
      </c>
      <c r="L945" s="599">
        <v>1677</v>
      </c>
      <c r="M945" s="599">
        <v>1531</v>
      </c>
      <c r="N945" s="599">
        <v>1239</v>
      </c>
      <c r="O945" s="599">
        <v>788</v>
      </c>
      <c r="P945" s="592"/>
      <c r="Q945" s="827"/>
      <c r="R945" s="597" t="s">
        <v>40</v>
      </c>
      <c r="S945" s="599">
        <v>3</v>
      </c>
      <c r="T945" s="599">
        <v>6</v>
      </c>
      <c r="U945" s="599">
        <v>56</v>
      </c>
      <c r="V945" s="599">
        <v>292</v>
      </c>
      <c r="W945" s="599">
        <v>362</v>
      </c>
      <c r="X945" s="599">
        <v>633</v>
      </c>
      <c r="Y945" s="599">
        <v>954</v>
      </c>
      <c r="Z945" s="599">
        <v>856</v>
      </c>
      <c r="AA945" s="599">
        <v>692</v>
      </c>
      <c r="AB945" s="599">
        <v>438</v>
      </c>
      <c r="AC945" s="592"/>
      <c r="AD945" s="827"/>
      <c r="AE945" s="597" t="s">
        <v>40</v>
      </c>
      <c r="AF945" s="599">
        <v>8</v>
      </c>
      <c r="AG945" s="599">
        <v>15</v>
      </c>
      <c r="AH945" s="599">
        <v>74</v>
      </c>
      <c r="AI945" s="599">
        <v>315</v>
      </c>
      <c r="AJ945" s="599">
        <v>351</v>
      </c>
      <c r="AK945" s="599">
        <v>593</v>
      </c>
      <c r="AL945" s="599">
        <v>723</v>
      </c>
      <c r="AM945" s="599">
        <v>675</v>
      </c>
      <c r="AN945" s="599">
        <v>547</v>
      </c>
      <c r="AO945" s="599">
        <v>350</v>
      </c>
      <c r="AP945" s="591"/>
      <c r="AQ945" s="827"/>
      <c r="AR945" s="597" t="s">
        <v>40</v>
      </c>
      <c r="AS945" s="599">
        <v>5</v>
      </c>
      <c r="AT945" s="599">
        <v>6</v>
      </c>
      <c r="AU945" s="599">
        <v>34</v>
      </c>
      <c r="AV945" s="599">
        <v>132</v>
      </c>
      <c r="AW945" s="599">
        <v>120</v>
      </c>
      <c r="AX945" s="599">
        <v>138</v>
      </c>
      <c r="AY945" s="599">
        <v>177</v>
      </c>
      <c r="AZ945" s="599">
        <v>104</v>
      </c>
      <c r="BA945" s="599">
        <v>66</v>
      </c>
      <c r="BB945" s="599">
        <v>36</v>
      </c>
      <c r="BC945" s="592"/>
      <c r="BD945" s="827"/>
      <c r="BE945" s="597" t="s">
        <v>40</v>
      </c>
      <c r="BF945" s="599">
        <v>6</v>
      </c>
      <c r="BG945" s="599">
        <v>15</v>
      </c>
      <c r="BH945" s="599">
        <v>96</v>
      </c>
      <c r="BI945" s="599">
        <v>475</v>
      </c>
      <c r="BJ945" s="599">
        <v>593</v>
      </c>
      <c r="BK945" s="599">
        <v>1088</v>
      </c>
      <c r="BL945" s="599">
        <v>1500</v>
      </c>
      <c r="BM945" s="599">
        <v>1427</v>
      </c>
      <c r="BN945" s="599">
        <v>1173</v>
      </c>
      <c r="BO945" s="599">
        <v>752</v>
      </c>
      <c r="BP945"/>
      <c r="BQ945" s="827"/>
      <c r="BR945" s="597" t="s">
        <v>40</v>
      </c>
      <c r="BS945" s="599">
        <v>1</v>
      </c>
      <c r="BT945" s="599">
        <v>3</v>
      </c>
      <c r="BU945" s="599">
        <v>10</v>
      </c>
      <c r="BV945" s="599">
        <v>53</v>
      </c>
      <c r="BW945" s="599">
        <v>50</v>
      </c>
      <c r="BX945" s="599">
        <v>75</v>
      </c>
      <c r="BY945" s="599">
        <v>72</v>
      </c>
      <c r="BZ945" s="599">
        <v>66</v>
      </c>
      <c r="CA945" s="599">
        <v>34</v>
      </c>
      <c r="CB945" s="599">
        <v>30</v>
      </c>
      <c r="CC945" s="592"/>
      <c r="CD945" s="827"/>
      <c r="CE945" s="597" t="s">
        <v>40</v>
      </c>
      <c r="CF945" s="599">
        <v>10</v>
      </c>
      <c r="CG945" s="599">
        <v>18</v>
      </c>
      <c r="CH945" s="599">
        <v>120</v>
      </c>
      <c r="CI945" s="599">
        <v>554</v>
      </c>
      <c r="CJ945" s="599">
        <v>663</v>
      </c>
      <c r="CK945" s="599">
        <v>1151</v>
      </c>
      <c r="CL945" s="599">
        <v>1605</v>
      </c>
      <c r="CM945" s="599">
        <v>1465</v>
      </c>
      <c r="CN945" s="599">
        <v>1205</v>
      </c>
      <c r="CO945" s="599">
        <v>758</v>
      </c>
      <c r="CP945"/>
      <c r="CQ945" s="827"/>
      <c r="CR945" s="597" t="s">
        <v>40</v>
      </c>
      <c r="CS945" s="599">
        <v>1</v>
      </c>
      <c r="CT945" s="599">
        <v>1</v>
      </c>
      <c r="CU945" s="599">
        <v>15</v>
      </c>
      <c r="CV945" s="599">
        <v>51</v>
      </c>
      <c r="CW945" s="599">
        <v>64</v>
      </c>
      <c r="CX945" s="599">
        <v>103</v>
      </c>
      <c r="CY945" s="599">
        <v>148</v>
      </c>
      <c r="CZ945" s="599">
        <v>129</v>
      </c>
      <c r="DA945" s="599">
        <v>104</v>
      </c>
      <c r="DB945" s="599">
        <v>66</v>
      </c>
      <c r="DC945" s="592"/>
      <c r="DD945" s="827"/>
      <c r="DE945" s="597" t="s">
        <v>40</v>
      </c>
      <c r="DF945" s="599">
        <v>10</v>
      </c>
      <c r="DG945" s="599">
        <v>20</v>
      </c>
      <c r="DH945" s="599">
        <v>115</v>
      </c>
      <c r="DI945" s="599">
        <v>556</v>
      </c>
      <c r="DJ945" s="599">
        <v>649</v>
      </c>
      <c r="DK945" s="599">
        <v>1123</v>
      </c>
      <c r="DL945" s="599">
        <v>1529</v>
      </c>
      <c r="DM945" s="599">
        <v>1402</v>
      </c>
      <c r="DN945" s="599">
        <v>1135</v>
      </c>
      <c r="DO945" s="599">
        <v>722</v>
      </c>
    </row>
    <row r="946" spans="1:119" ht="13.5" customHeight="1" x14ac:dyDescent="0.2">
      <c r="A946"/>
      <c r="B946" s="838"/>
      <c r="C946" s="592"/>
      <c r="D946" s="828"/>
      <c r="E946" s="597" t="s">
        <v>41</v>
      </c>
      <c r="F946" s="599">
        <v>3</v>
      </c>
      <c r="G946" s="599">
        <v>1</v>
      </c>
      <c r="H946" s="599">
        <v>13</v>
      </c>
      <c r="I946" s="599">
        <v>74</v>
      </c>
      <c r="J946" s="599">
        <v>112</v>
      </c>
      <c r="K946" s="599">
        <v>257</v>
      </c>
      <c r="L946" s="599">
        <v>433</v>
      </c>
      <c r="M946" s="599">
        <v>578</v>
      </c>
      <c r="N946" s="599">
        <v>676</v>
      </c>
      <c r="O946" s="599">
        <v>747</v>
      </c>
      <c r="P946" s="592"/>
      <c r="Q946" s="828"/>
      <c r="R946" s="597" t="s">
        <v>41</v>
      </c>
      <c r="S946" s="599">
        <v>2</v>
      </c>
      <c r="T946" s="599">
        <v>0</v>
      </c>
      <c r="U946" s="599">
        <v>4</v>
      </c>
      <c r="V946" s="599">
        <v>24</v>
      </c>
      <c r="W946" s="599">
        <v>56</v>
      </c>
      <c r="X946" s="599">
        <v>143</v>
      </c>
      <c r="Y946" s="599">
        <v>220</v>
      </c>
      <c r="Z946" s="599">
        <v>306</v>
      </c>
      <c r="AA946" s="599">
        <v>349</v>
      </c>
      <c r="AB946" s="599">
        <v>408</v>
      </c>
      <c r="AC946" s="592"/>
      <c r="AD946" s="828"/>
      <c r="AE946" s="597" t="s">
        <v>41</v>
      </c>
      <c r="AF946" s="599">
        <v>1</v>
      </c>
      <c r="AG946" s="599">
        <v>1</v>
      </c>
      <c r="AH946" s="599">
        <v>9</v>
      </c>
      <c r="AI946" s="599">
        <v>50</v>
      </c>
      <c r="AJ946" s="599">
        <v>56</v>
      </c>
      <c r="AK946" s="599">
        <v>114</v>
      </c>
      <c r="AL946" s="599">
        <v>213</v>
      </c>
      <c r="AM946" s="599">
        <v>272</v>
      </c>
      <c r="AN946" s="599">
        <v>327</v>
      </c>
      <c r="AO946" s="599">
        <v>339</v>
      </c>
      <c r="AP946" s="591"/>
      <c r="AQ946" s="828"/>
      <c r="AR946" s="597" t="s">
        <v>41</v>
      </c>
      <c r="AS946" s="599">
        <v>1</v>
      </c>
      <c r="AT946" s="599">
        <v>1</v>
      </c>
      <c r="AU946" s="599">
        <v>4</v>
      </c>
      <c r="AV946" s="599">
        <v>9</v>
      </c>
      <c r="AW946" s="599">
        <v>9</v>
      </c>
      <c r="AX946" s="599">
        <v>27</v>
      </c>
      <c r="AY946" s="599">
        <v>31</v>
      </c>
      <c r="AZ946" s="599">
        <v>28</v>
      </c>
      <c r="BA946" s="599">
        <v>33</v>
      </c>
      <c r="BB946" s="599">
        <v>20</v>
      </c>
      <c r="BC946" s="592"/>
      <c r="BD946" s="828"/>
      <c r="BE946" s="597" t="s">
        <v>41</v>
      </c>
      <c r="BF946" s="599">
        <v>2</v>
      </c>
      <c r="BG946" s="599">
        <v>0</v>
      </c>
      <c r="BH946" s="599">
        <v>9</v>
      </c>
      <c r="BI946" s="599">
        <v>65</v>
      </c>
      <c r="BJ946" s="599">
        <v>103</v>
      </c>
      <c r="BK946" s="599">
        <v>230</v>
      </c>
      <c r="BL946" s="599">
        <v>402</v>
      </c>
      <c r="BM946" s="599">
        <v>550</v>
      </c>
      <c r="BN946" s="599">
        <v>643</v>
      </c>
      <c r="BO946" s="599">
        <v>727</v>
      </c>
      <c r="BP946"/>
      <c r="BQ946" s="828"/>
      <c r="BR946" s="597" t="s">
        <v>41</v>
      </c>
      <c r="BS946" s="599">
        <v>0</v>
      </c>
      <c r="BT946" s="599">
        <v>1</v>
      </c>
      <c r="BU946" s="599">
        <v>2</v>
      </c>
      <c r="BV946" s="599">
        <v>4</v>
      </c>
      <c r="BW946" s="599">
        <v>10</v>
      </c>
      <c r="BX946" s="599">
        <v>13</v>
      </c>
      <c r="BY946" s="599">
        <v>14</v>
      </c>
      <c r="BZ946" s="599">
        <v>17</v>
      </c>
      <c r="CA946" s="599">
        <v>13</v>
      </c>
      <c r="CB946" s="599">
        <v>15</v>
      </c>
      <c r="CC946" s="592"/>
      <c r="CD946" s="828"/>
      <c r="CE946" s="597" t="s">
        <v>41</v>
      </c>
      <c r="CF946" s="599">
        <v>3</v>
      </c>
      <c r="CG946" s="599">
        <v>0</v>
      </c>
      <c r="CH946" s="599">
        <v>11</v>
      </c>
      <c r="CI946" s="599">
        <v>70</v>
      </c>
      <c r="CJ946" s="599">
        <v>102</v>
      </c>
      <c r="CK946" s="599">
        <v>244</v>
      </c>
      <c r="CL946" s="599">
        <v>419</v>
      </c>
      <c r="CM946" s="599">
        <v>561</v>
      </c>
      <c r="CN946" s="599">
        <v>663</v>
      </c>
      <c r="CO946" s="599">
        <v>732</v>
      </c>
      <c r="CP946"/>
      <c r="CQ946" s="828"/>
      <c r="CR946" s="597" t="s">
        <v>41</v>
      </c>
      <c r="CS946" s="599">
        <v>1</v>
      </c>
      <c r="CT946" s="599">
        <v>0</v>
      </c>
      <c r="CU946" s="599">
        <v>2</v>
      </c>
      <c r="CV946" s="599">
        <v>5</v>
      </c>
      <c r="CW946" s="599">
        <v>10</v>
      </c>
      <c r="CX946" s="599">
        <v>14</v>
      </c>
      <c r="CY946" s="599">
        <v>37</v>
      </c>
      <c r="CZ946" s="599">
        <v>63</v>
      </c>
      <c r="DA946" s="599">
        <v>65</v>
      </c>
      <c r="DB946" s="599">
        <v>82</v>
      </c>
      <c r="DC946" s="592"/>
      <c r="DD946" s="828"/>
      <c r="DE946" s="597" t="s">
        <v>41</v>
      </c>
      <c r="DF946" s="599">
        <v>2</v>
      </c>
      <c r="DG946" s="599">
        <v>1</v>
      </c>
      <c r="DH946" s="599">
        <v>11</v>
      </c>
      <c r="DI946" s="599">
        <v>69</v>
      </c>
      <c r="DJ946" s="599">
        <v>102</v>
      </c>
      <c r="DK946" s="599">
        <v>243</v>
      </c>
      <c r="DL946" s="599">
        <v>396</v>
      </c>
      <c r="DM946" s="599">
        <v>515</v>
      </c>
      <c r="DN946" s="599">
        <v>611</v>
      </c>
      <c r="DO946" s="599">
        <v>665</v>
      </c>
    </row>
    <row r="947" spans="1:119" ht="13.5" customHeight="1" x14ac:dyDescent="0.2">
      <c r="A947"/>
      <c r="B947" s="324"/>
      <c r="C947" s="592"/>
      <c r="D947" s="592"/>
      <c r="E947" s="592"/>
      <c r="F947" s="592"/>
      <c r="G947" s="592"/>
      <c r="H947" s="592"/>
      <c r="I947" s="592"/>
      <c r="J947" s="592"/>
      <c r="K947" s="592"/>
      <c r="L947" s="592"/>
      <c r="M947" s="592"/>
      <c r="N947" s="592"/>
      <c r="O947" s="592"/>
      <c r="P947" s="592"/>
      <c r="Q947" s="592"/>
      <c r="R947" s="592"/>
      <c r="S947" s="592"/>
      <c r="T947" s="592"/>
      <c r="U947" s="592"/>
      <c r="V947" s="592"/>
      <c r="W947" s="592"/>
      <c r="X947" s="592"/>
      <c r="Y947" s="592"/>
      <c r="Z947" s="592"/>
      <c r="AA947" s="592"/>
      <c r="AB947" s="592"/>
      <c r="AC947" s="592"/>
      <c r="AD947" s="592"/>
      <c r="AE947" s="592"/>
      <c r="AF947" s="592"/>
      <c r="AG947" s="592"/>
      <c r="AH947" s="592"/>
      <c r="AI947" s="592"/>
      <c r="AJ947" s="592"/>
      <c r="AK947" s="592"/>
      <c r="AL947" s="592"/>
      <c r="AM947" s="592"/>
      <c r="AN947" s="592"/>
      <c r="AO947" s="592"/>
      <c r="AP947" s="591"/>
      <c r="AQ947" s="592"/>
      <c r="AR947" s="592"/>
      <c r="AS947" s="592"/>
      <c r="AT947" s="592"/>
      <c r="AU947" s="592"/>
      <c r="AV947" s="592"/>
      <c r="AW947" s="592"/>
      <c r="AX947" s="592"/>
      <c r="AY947" s="592"/>
      <c r="AZ947" s="592"/>
      <c r="BA947" s="592"/>
      <c r="BB947" s="592"/>
      <c r="BC947" s="592"/>
      <c r="BD947" s="592"/>
      <c r="BE947" s="592"/>
      <c r="BF947" s="592"/>
      <c r="BG947" s="592"/>
      <c r="BH947" s="592"/>
      <c r="BI947" s="592"/>
      <c r="BJ947" s="592"/>
      <c r="BK947" s="592"/>
      <c r="BL947" s="592"/>
      <c r="BM947" s="592"/>
      <c r="BN947" s="592"/>
      <c r="BO947" s="592"/>
      <c r="BP947"/>
      <c r="BQ947" s="592"/>
      <c r="BR947" s="592"/>
      <c r="BS947" s="592"/>
      <c r="BT947" s="592"/>
      <c r="BU947" s="592"/>
      <c r="BV947" s="592"/>
      <c r="BW947" s="592"/>
      <c r="BX947" s="592"/>
      <c r="BY947" s="592"/>
      <c r="BZ947" s="592"/>
      <c r="CA947" s="592"/>
      <c r="CB947" s="592"/>
      <c r="CC947" s="592"/>
      <c r="CD947" s="592"/>
      <c r="CE947" s="592"/>
      <c r="CF947" s="592"/>
      <c r="CG947" s="592"/>
      <c r="CH947" s="592"/>
      <c r="CI947" s="592"/>
      <c r="CJ947" s="592"/>
      <c r="CK947" s="592"/>
      <c r="CL947" s="592"/>
      <c r="CM947" s="592"/>
      <c r="CN947" s="592"/>
      <c r="CO947" s="592"/>
      <c r="CP947"/>
      <c r="CQ947" s="592"/>
      <c r="CR947" s="592"/>
      <c r="CS947" s="592"/>
      <c r="CT947" s="592"/>
      <c r="CU947" s="592"/>
      <c r="CV947" s="592"/>
      <c r="CW947" s="592"/>
      <c r="CX947" s="592"/>
      <c r="CY947" s="592"/>
      <c r="CZ947" s="592"/>
      <c r="DA947" s="592"/>
      <c r="DB947" s="592"/>
      <c r="DC947" s="592"/>
      <c r="DD947" s="592"/>
      <c r="DE947" s="592"/>
      <c r="DF947" s="592"/>
      <c r="DG947" s="592"/>
      <c r="DH947" s="592"/>
      <c r="DI947" s="592"/>
      <c r="DJ947" s="592"/>
      <c r="DK947" s="592"/>
      <c r="DL947" s="592"/>
      <c r="DM947" s="592"/>
      <c r="DN947" s="592"/>
      <c r="DO947" s="592"/>
    </row>
    <row r="948" spans="1:119" ht="13.5" customHeight="1" x14ac:dyDescent="0.3">
      <c r="A948"/>
      <c r="B948" s="324"/>
      <c r="C948" s="592"/>
      <c r="D948" s="829" t="s">
        <v>246</v>
      </c>
      <c r="E948" s="829"/>
      <c r="F948" s="595"/>
      <c r="G948" s="595"/>
      <c r="H948" s="595"/>
      <c r="I948" s="595"/>
      <c r="J948" s="595"/>
      <c r="K948" s="595"/>
      <c r="L948" s="595"/>
      <c r="M948" s="595"/>
      <c r="N948" s="595"/>
      <c r="O948" s="595"/>
      <c r="P948" s="592"/>
      <c r="Q948" s="829" t="s">
        <v>246</v>
      </c>
      <c r="R948" s="829"/>
      <c r="S948" s="595"/>
      <c r="T948" s="595"/>
      <c r="U948" s="595"/>
      <c r="V948" s="595"/>
      <c r="W948" s="595"/>
      <c r="X948" s="595"/>
      <c r="Y948" s="595"/>
      <c r="Z948" s="595"/>
      <c r="AA948" s="595"/>
      <c r="AB948" s="595"/>
      <c r="AC948" s="592"/>
      <c r="AD948" s="829" t="s">
        <v>246</v>
      </c>
      <c r="AE948" s="829"/>
      <c r="AF948" s="595"/>
      <c r="AG948" s="595"/>
      <c r="AH948" s="595"/>
      <c r="AI948" s="595"/>
      <c r="AJ948" s="595"/>
      <c r="AK948" s="595"/>
      <c r="AL948" s="595"/>
      <c r="AM948" s="595"/>
      <c r="AN948" s="595"/>
      <c r="AO948" s="595"/>
      <c r="AP948" s="591"/>
      <c r="AQ948" s="829" t="s">
        <v>246</v>
      </c>
      <c r="AR948" s="829"/>
      <c r="AS948" s="595"/>
      <c r="AT948" s="595"/>
      <c r="AU948" s="595"/>
      <c r="AV948" s="595"/>
      <c r="AW948" s="595"/>
      <c r="AX948" s="595"/>
      <c r="AY948" s="595"/>
      <c r="AZ948" s="595"/>
      <c r="BA948" s="595"/>
      <c r="BB948" s="595"/>
      <c r="BC948" s="592"/>
      <c r="BD948" s="829" t="s">
        <v>246</v>
      </c>
      <c r="BE948" s="829"/>
      <c r="BF948" s="595"/>
      <c r="BG948" s="595"/>
      <c r="BH948" s="595"/>
      <c r="BI948" s="595"/>
      <c r="BJ948" s="595"/>
      <c r="BK948" s="595"/>
      <c r="BL948" s="595"/>
      <c r="BM948" s="595"/>
      <c r="BN948" s="595"/>
      <c r="BO948" s="595"/>
      <c r="BP948"/>
      <c r="BQ948" s="829" t="s">
        <v>246</v>
      </c>
      <c r="BR948" s="829"/>
      <c r="BS948" s="595"/>
      <c r="BT948" s="595"/>
      <c r="BU948" s="595"/>
      <c r="BV948" s="595"/>
      <c r="BW948" s="595"/>
      <c r="BX948" s="595"/>
      <c r="BY948" s="595"/>
      <c r="BZ948" s="595"/>
      <c r="CA948" s="595"/>
      <c r="CB948" s="595"/>
      <c r="CC948" s="592"/>
      <c r="CD948" s="829" t="s">
        <v>246</v>
      </c>
      <c r="CE948" s="829"/>
      <c r="CF948" s="595"/>
      <c r="CG948" s="595"/>
      <c r="CH948" s="595"/>
      <c r="CI948" s="595"/>
      <c r="CJ948" s="595"/>
      <c r="CK948" s="595"/>
      <c r="CL948" s="595"/>
      <c r="CM948" s="595"/>
      <c r="CN948" s="595"/>
      <c r="CO948" s="595"/>
      <c r="CP948"/>
      <c r="CQ948" s="829" t="s">
        <v>246</v>
      </c>
      <c r="CR948" s="829"/>
      <c r="CS948" s="595"/>
      <c r="CT948" s="595"/>
      <c r="CU948" s="595"/>
      <c r="CV948" s="595"/>
      <c r="CW948" s="595"/>
      <c r="CX948" s="595"/>
      <c r="CY948" s="595"/>
      <c r="CZ948" s="595"/>
      <c r="DA948" s="595"/>
      <c r="DB948" s="595"/>
      <c r="DC948" s="592"/>
      <c r="DD948" s="829" t="s">
        <v>246</v>
      </c>
      <c r="DE948" s="829"/>
      <c r="DF948" s="595"/>
      <c r="DG948" s="595"/>
      <c r="DH948" s="595"/>
      <c r="DI948" s="595"/>
      <c r="DJ948" s="595"/>
      <c r="DK948" s="595"/>
      <c r="DL948" s="595"/>
      <c r="DM948" s="595"/>
      <c r="DN948" s="595"/>
      <c r="DO948" s="595"/>
    </row>
    <row r="949" spans="1:119" ht="13.5" customHeight="1" x14ac:dyDescent="0.2">
      <c r="A949"/>
      <c r="B949" s="324"/>
      <c r="C949" s="592"/>
      <c r="D949" s="829"/>
      <c r="E949" s="829"/>
      <c r="F949" s="831" t="s">
        <v>171</v>
      </c>
      <c r="G949" s="831"/>
      <c r="H949" s="831"/>
      <c r="I949" s="831"/>
      <c r="J949" s="831"/>
      <c r="K949" s="831"/>
      <c r="L949" s="831"/>
      <c r="M949" s="831"/>
      <c r="N949" s="831"/>
      <c r="O949" s="831"/>
      <c r="P949" s="592"/>
      <c r="Q949" s="829"/>
      <c r="R949" s="829"/>
      <c r="S949" s="831" t="s">
        <v>171</v>
      </c>
      <c r="T949" s="831"/>
      <c r="U949" s="831"/>
      <c r="V949" s="831"/>
      <c r="W949" s="831"/>
      <c r="X949" s="831"/>
      <c r="Y949" s="831"/>
      <c r="Z949" s="831"/>
      <c r="AA949" s="831"/>
      <c r="AB949" s="831"/>
      <c r="AC949" s="592"/>
      <c r="AD949" s="829"/>
      <c r="AE949" s="829"/>
      <c r="AF949" s="839" t="s">
        <v>171</v>
      </c>
      <c r="AG949" s="840"/>
      <c r="AH949" s="840"/>
      <c r="AI949" s="840"/>
      <c r="AJ949" s="840"/>
      <c r="AK949" s="840"/>
      <c r="AL949" s="840"/>
      <c r="AM949" s="840"/>
      <c r="AN949" s="840"/>
      <c r="AO949" s="841"/>
      <c r="AP949" s="591"/>
      <c r="AQ949" s="829"/>
      <c r="AR949" s="829"/>
      <c r="AS949" s="831" t="s">
        <v>171</v>
      </c>
      <c r="AT949" s="831"/>
      <c r="AU949" s="831"/>
      <c r="AV949" s="831"/>
      <c r="AW949" s="831"/>
      <c r="AX949" s="831"/>
      <c r="AY949" s="831"/>
      <c r="AZ949" s="831"/>
      <c r="BA949" s="831"/>
      <c r="BB949" s="831"/>
      <c r="BC949" s="592"/>
      <c r="BD949" s="829"/>
      <c r="BE949" s="829"/>
      <c r="BF949" s="831" t="s">
        <v>171</v>
      </c>
      <c r="BG949" s="831"/>
      <c r="BH949" s="831"/>
      <c r="BI949" s="831"/>
      <c r="BJ949" s="831"/>
      <c r="BK949" s="831"/>
      <c r="BL949" s="831"/>
      <c r="BM949" s="831"/>
      <c r="BN949" s="831"/>
      <c r="BO949" s="831"/>
      <c r="BP949"/>
      <c r="BQ949" s="829"/>
      <c r="BR949" s="829"/>
      <c r="BS949" s="831" t="s">
        <v>171</v>
      </c>
      <c r="BT949" s="831"/>
      <c r="BU949" s="831"/>
      <c r="BV949" s="831"/>
      <c r="BW949" s="831"/>
      <c r="BX949" s="831"/>
      <c r="BY949" s="831"/>
      <c r="BZ949" s="831"/>
      <c r="CA949" s="831"/>
      <c r="CB949" s="831"/>
      <c r="CC949" s="592"/>
      <c r="CD949" s="829"/>
      <c r="CE949" s="829"/>
      <c r="CF949" s="831" t="s">
        <v>171</v>
      </c>
      <c r="CG949" s="831"/>
      <c r="CH949" s="831"/>
      <c r="CI949" s="831"/>
      <c r="CJ949" s="831"/>
      <c r="CK949" s="831"/>
      <c r="CL949" s="831"/>
      <c r="CM949" s="831"/>
      <c r="CN949" s="831"/>
      <c r="CO949" s="831"/>
      <c r="CP949"/>
      <c r="CQ949" s="829"/>
      <c r="CR949" s="829"/>
      <c r="CS949" s="831" t="s">
        <v>171</v>
      </c>
      <c r="CT949" s="831"/>
      <c r="CU949" s="831"/>
      <c r="CV949" s="831"/>
      <c r="CW949" s="831"/>
      <c r="CX949" s="831"/>
      <c r="CY949" s="831"/>
      <c r="CZ949" s="831"/>
      <c r="DA949" s="831"/>
      <c r="DB949" s="831"/>
      <c r="DC949" s="592"/>
      <c r="DD949" s="829"/>
      <c r="DE949" s="829"/>
      <c r="DF949" s="831" t="s">
        <v>171</v>
      </c>
      <c r="DG949" s="831"/>
      <c r="DH949" s="831"/>
      <c r="DI949" s="831"/>
      <c r="DJ949" s="831"/>
      <c r="DK949" s="831"/>
      <c r="DL949" s="831"/>
      <c r="DM949" s="831"/>
      <c r="DN949" s="831"/>
      <c r="DO949" s="831"/>
    </row>
    <row r="950" spans="1:119" ht="13.5" customHeight="1" x14ac:dyDescent="0.2">
      <c r="A950"/>
      <c r="B950" s="324"/>
      <c r="C950" s="592"/>
      <c r="D950" s="830"/>
      <c r="E950" s="830"/>
      <c r="F950" s="596" t="s">
        <v>16</v>
      </c>
      <c r="G950" s="596">
        <v>1</v>
      </c>
      <c r="H950" s="596">
        <v>2</v>
      </c>
      <c r="I950" s="596">
        <v>3</v>
      </c>
      <c r="J950" s="596">
        <v>4</v>
      </c>
      <c r="K950" s="596">
        <v>5</v>
      </c>
      <c r="L950" s="596">
        <v>6</v>
      </c>
      <c r="M950" s="596">
        <v>7</v>
      </c>
      <c r="N950" s="596">
        <v>8</v>
      </c>
      <c r="O950" s="596">
        <v>9</v>
      </c>
      <c r="P950" s="592"/>
      <c r="Q950" s="830"/>
      <c r="R950" s="830"/>
      <c r="S950" s="596" t="s">
        <v>16</v>
      </c>
      <c r="T950" s="596">
        <v>1</v>
      </c>
      <c r="U950" s="596">
        <v>2</v>
      </c>
      <c r="V950" s="596">
        <v>3</v>
      </c>
      <c r="W950" s="596">
        <v>4</v>
      </c>
      <c r="X950" s="596">
        <v>5</v>
      </c>
      <c r="Y950" s="596">
        <v>6</v>
      </c>
      <c r="Z950" s="596">
        <v>7</v>
      </c>
      <c r="AA950" s="596">
        <v>8</v>
      </c>
      <c r="AB950" s="596">
        <v>9</v>
      </c>
      <c r="AC950" s="592"/>
      <c r="AD950" s="830"/>
      <c r="AE950" s="830"/>
      <c r="AF950" s="596" t="s">
        <v>16</v>
      </c>
      <c r="AG950" s="596">
        <v>1</v>
      </c>
      <c r="AH950" s="596">
        <v>2</v>
      </c>
      <c r="AI950" s="596">
        <v>3</v>
      </c>
      <c r="AJ950" s="596">
        <v>4</v>
      </c>
      <c r="AK950" s="596">
        <v>5</v>
      </c>
      <c r="AL950" s="596">
        <v>6</v>
      </c>
      <c r="AM950" s="596">
        <v>7</v>
      </c>
      <c r="AN950" s="596">
        <v>8</v>
      </c>
      <c r="AO950" s="596">
        <v>9</v>
      </c>
      <c r="AP950" s="591"/>
      <c r="AQ950" s="830"/>
      <c r="AR950" s="830"/>
      <c r="AS950" s="596" t="s">
        <v>16</v>
      </c>
      <c r="AT950" s="596">
        <v>1</v>
      </c>
      <c r="AU950" s="596">
        <v>2</v>
      </c>
      <c r="AV950" s="596">
        <v>3</v>
      </c>
      <c r="AW950" s="596">
        <v>4</v>
      </c>
      <c r="AX950" s="596">
        <v>5</v>
      </c>
      <c r="AY950" s="596">
        <v>6</v>
      </c>
      <c r="AZ950" s="596">
        <v>7</v>
      </c>
      <c r="BA950" s="596">
        <v>8</v>
      </c>
      <c r="BB950" s="596">
        <v>9</v>
      </c>
      <c r="BC950" s="592"/>
      <c r="BD950" s="830"/>
      <c r="BE950" s="830"/>
      <c r="BF950" s="596" t="s">
        <v>16</v>
      </c>
      <c r="BG950" s="596">
        <v>1</v>
      </c>
      <c r="BH950" s="596">
        <v>2</v>
      </c>
      <c r="BI950" s="596">
        <v>3</v>
      </c>
      <c r="BJ950" s="596">
        <v>4</v>
      </c>
      <c r="BK950" s="596">
        <v>5</v>
      </c>
      <c r="BL950" s="596">
        <v>6</v>
      </c>
      <c r="BM950" s="596">
        <v>7</v>
      </c>
      <c r="BN950" s="596">
        <v>8</v>
      </c>
      <c r="BO950" s="596">
        <v>9</v>
      </c>
      <c r="BP950"/>
      <c r="BQ950" s="830"/>
      <c r="BR950" s="830"/>
      <c r="BS950" s="596" t="s">
        <v>16</v>
      </c>
      <c r="BT950" s="596">
        <v>1</v>
      </c>
      <c r="BU950" s="596">
        <v>2</v>
      </c>
      <c r="BV950" s="596">
        <v>3</v>
      </c>
      <c r="BW950" s="596">
        <v>4</v>
      </c>
      <c r="BX950" s="596">
        <v>5</v>
      </c>
      <c r="BY950" s="596">
        <v>6</v>
      </c>
      <c r="BZ950" s="596">
        <v>7</v>
      </c>
      <c r="CA950" s="596">
        <v>8</v>
      </c>
      <c r="CB950" s="596">
        <v>9</v>
      </c>
      <c r="CC950" s="592"/>
      <c r="CD950" s="830"/>
      <c r="CE950" s="830"/>
      <c r="CF950" s="596" t="s">
        <v>16</v>
      </c>
      <c r="CG950" s="596">
        <v>1</v>
      </c>
      <c r="CH950" s="596">
        <v>2</v>
      </c>
      <c r="CI950" s="596">
        <v>3</v>
      </c>
      <c r="CJ950" s="596">
        <v>4</v>
      </c>
      <c r="CK950" s="596">
        <v>5</v>
      </c>
      <c r="CL950" s="596">
        <v>6</v>
      </c>
      <c r="CM950" s="596">
        <v>7</v>
      </c>
      <c r="CN950" s="596">
        <v>8</v>
      </c>
      <c r="CO950" s="596">
        <v>9</v>
      </c>
      <c r="CP950"/>
      <c r="CQ950" s="830"/>
      <c r="CR950" s="830"/>
      <c r="CS950" s="596" t="s">
        <v>16</v>
      </c>
      <c r="CT950" s="596">
        <v>1</v>
      </c>
      <c r="CU950" s="596">
        <v>2</v>
      </c>
      <c r="CV950" s="596">
        <v>3</v>
      </c>
      <c r="CW950" s="596">
        <v>4</v>
      </c>
      <c r="CX950" s="596">
        <v>5</v>
      </c>
      <c r="CY950" s="596">
        <v>6</v>
      </c>
      <c r="CZ950" s="596">
        <v>7</v>
      </c>
      <c r="DA950" s="596">
        <v>8</v>
      </c>
      <c r="DB950" s="596">
        <v>9</v>
      </c>
      <c r="DC950" s="592"/>
      <c r="DD950" s="830"/>
      <c r="DE950" s="830"/>
      <c r="DF950" s="596" t="s">
        <v>16</v>
      </c>
      <c r="DG950" s="596">
        <v>1</v>
      </c>
      <c r="DH950" s="596">
        <v>2</v>
      </c>
      <c r="DI950" s="596">
        <v>3</v>
      </c>
      <c r="DJ950" s="596">
        <v>4</v>
      </c>
      <c r="DK950" s="596">
        <v>5</v>
      </c>
      <c r="DL950" s="596">
        <v>6</v>
      </c>
      <c r="DM950" s="596">
        <v>7</v>
      </c>
      <c r="DN950" s="596">
        <v>8</v>
      </c>
      <c r="DO950" s="596">
        <v>9</v>
      </c>
    </row>
    <row r="951" spans="1:119" ht="13.5" customHeight="1" x14ac:dyDescent="0.2">
      <c r="A951"/>
      <c r="B951" s="324"/>
      <c r="C951" s="592"/>
      <c r="D951" s="826" t="s">
        <v>173</v>
      </c>
      <c r="E951" s="601" t="s">
        <v>92</v>
      </c>
      <c r="F951" s="599">
        <v>33.333333333333329</v>
      </c>
      <c r="G951" s="599">
        <v>0</v>
      </c>
      <c r="H951" s="599">
        <v>66.666666666666657</v>
      </c>
      <c r="I951" s="599">
        <v>0</v>
      </c>
      <c r="J951" s="599">
        <v>0</v>
      </c>
      <c r="K951" s="599">
        <v>0</v>
      </c>
      <c r="L951" s="599">
        <v>0</v>
      </c>
      <c r="M951" s="599">
        <v>0</v>
      </c>
      <c r="N951" s="599">
        <v>0</v>
      </c>
      <c r="O951" s="600">
        <v>0</v>
      </c>
      <c r="P951" s="592"/>
      <c r="Q951" s="826" t="s">
        <v>173</v>
      </c>
      <c r="R951" s="597" t="s">
        <v>92</v>
      </c>
      <c r="S951" s="599">
        <v>100</v>
      </c>
      <c r="T951" s="599">
        <v>0</v>
      </c>
      <c r="U951" s="599">
        <v>0</v>
      </c>
      <c r="V951" s="599">
        <v>0</v>
      </c>
      <c r="W951" s="599">
        <v>0</v>
      </c>
      <c r="X951" s="599">
        <v>0</v>
      </c>
      <c r="Y951" s="599">
        <v>0</v>
      </c>
      <c r="Z951" s="599">
        <v>0</v>
      </c>
      <c r="AA951" s="599">
        <v>0</v>
      </c>
      <c r="AB951" s="600">
        <v>0</v>
      </c>
      <c r="AC951" s="592"/>
      <c r="AD951" s="826" t="s">
        <v>173</v>
      </c>
      <c r="AE951" s="597" t="s">
        <v>92</v>
      </c>
      <c r="AF951" s="599">
        <v>0</v>
      </c>
      <c r="AG951" s="599">
        <v>0</v>
      </c>
      <c r="AH951" s="599">
        <v>100</v>
      </c>
      <c r="AI951" s="599">
        <v>0</v>
      </c>
      <c r="AJ951" s="599">
        <v>0</v>
      </c>
      <c r="AK951" s="599">
        <v>0</v>
      </c>
      <c r="AL951" s="599">
        <v>0</v>
      </c>
      <c r="AM951" s="599">
        <v>0</v>
      </c>
      <c r="AN951" s="599">
        <v>0</v>
      </c>
      <c r="AO951" s="600">
        <v>0</v>
      </c>
      <c r="AP951" s="591"/>
      <c r="AQ951" s="826" t="s">
        <v>173</v>
      </c>
      <c r="AR951" s="597" t="s">
        <v>92</v>
      </c>
      <c r="AS951" s="599">
        <v>50</v>
      </c>
      <c r="AT951" s="599">
        <v>0</v>
      </c>
      <c r="AU951" s="599">
        <v>50</v>
      </c>
      <c r="AV951" s="599">
        <v>0</v>
      </c>
      <c r="AW951" s="599">
        <v>0</v>
      </c>
      <c r="AX951" s="599">
        <v>0</v>
      </c>
      <c r="AY951" s="599">
        <v>0</v>
      </c>
      <c r="AZ951" s="599">
        <v>0</v>
      </c>
      <c r="BA951" s="599">
        <v>0</v>
      </c>
      <c r="BB951" s="600">
        <v>0</v>
      </c>
      <c r="BC951" s="592"/>
      <c r="BD951" s="826" t="s">
        <v>173</v>
      </c>
      <c r="BE951" s="597" t="s">
        <v>92</v>
      </c>
      <c r="BF951" s="599">
        <v>0</v>
      </c>
      <c r="BG951" s="599">
        <v>0</v>
      </c>
      <c r="BH951" s="599">
        <v>100</v>
      </c>
      <c r="BI951" s="599">
        <v>0</v>
      </c>
      <c r="BJ951" s="599">
        <v>0</v>
      </c>
      <c r="BK951" s="599">
        <v>0</v>
      </c>
      <c r="BL951" s="599">
        <v>0</v>
      </c>
      <c r="BM951" s="599">
        <v>0</v>
      </c>
      <c r="BN951" s="599">
        <v>0</v>
      </c>
      <c r="BO951" s="600">
        <v>0</v>
      </c>
      <c r="BP951"/>
      <c r="BQ951" s="826" t="s">
        <v>173</v>
      </c>
      <c r="BR951" s="597" t="s">
        <v>92</v>
      </c>
      <c r="BS951" s="599">
        <v>0</v>
      </c>
      <c r="BT951" s="599">
        <v>0</v>
      </c>
      <c r="BU951" s="599">
        <v>100</v>
      </c>
      <c r="BV951" s="599">
        <v>0</v>
      </c>
      <c r="BW951" s="599">
        <v>0</v>
      </c>
      <c r="BX951" s="599">
        <v>0</v>
      </c>
      <c r="BY951" s="599">
        <v>0</v>
      </c>
      <c r="BZ951" s="599">
        <v>0</v>
      </c>
      <c r="CA951" s="599">
        <v>0</v>
      </c>
      <c r="CB951" s="600">
        <v>0</v>
      </c>
      <c r="CC951" s="592"/>
      <c r="CD951" s="826" t="s">
        <v>173</v>
      </c>
      <c r="CE951" s="597" t="s">
        <v>92</v>
      </c>
      <c r="CF951" s="599">
        <v>100</v>
      </c>
      <c r="CG951" s="599">
        <v>0</v>
      </c>
      <c r="CH951" s="599">
        <v>0</v>
      </c>
      <c r="CI951" s="599">
        <v>0</v>
      </c>
      <c r="CJ951" s="599">
        <v>0</v>
      </c>
      <c r="CK951" s="599">
        <v>0</v>
      </c>
      <c r="CL951" s="599">
        <v>0</v>
      </c>
      <c r="CM951" s="599">
        <v>0</v>
      </c>
      <c r="CN951" s="599">
        <v>0</v>
      </c>
      <c r="CO951" s="600">
        <v>0</v>
      </c>
      <c r="CP951"/>
      <c r="CQ951" s="826" t="s">
        <v>173</v>
      </c>
      <c r="CR951" s="597" t="s">
        <v>92</v>
      </c>
      <c r="CS951" s="599">
        <v>50</v>
      </c>
      <c r="CT951" s="599">
        <v>0</v>
      </c>
      <c r="CU951" s="599">
        <v>50</v>
      </c>
      <c r="CV951" s="599">
        <v>0</v>
      </c>
      <c r="CW951" s="599">
        <v>0</v>
      </c>
      <c r="CX951" s="599">
        <v>0</v>
      </c>
      <c r="CY951" s="599">
        <v>0</v>
      </c>
      <c r="CZ951" s="599">
        <v>0</v>
      </c>
      <c r="DA951" s="599">
        <v>0</v>
      </c>
      <c r="DB951" s="600">
        <v>0</v>
      </c>
      <c r="DC951" s="592"/>
      <c r="DD951" s="826" t="s">
        <v>173</v>
      </c>
      <c r="DE951" s="597" t="s">
        <v>92</v>
      </c>
      <c r="DF951" s="599">
        <v>0</v>
      </c>
      <c r="DG951" s="599">
        <v>0</v>
      </c>
      <c r="DH951" s="599">
        <v>100</v>
      </c>
      <c r="DI951" s="599">
        <v>0</v>
      </c>
      <c r="DJ951" s="599">
        <v>0</v>
      </c>
      <c r="DK951" s="599">
        <v>0</v>
      </c>
      <c r="DL951" s="599">
        <v>0</v>
      </c>
      <c r="DM951" s="599">
        <v>0</v>
      </c>
      <c r="DN951" s="599">
        <v>0</v>
      </c>
      <c r="DO951" s="600">
        <v>0</v>
      </c>
    </row>
    <row r="952" spans="1:119" ht="13.5" customHeight="1" x14ac:dyDescent="0.2">
      <c r="A952"/>
      <c r="B952" s="324"/>
      <c r="C952" s="592"/>
      <c r="D952" s="827"/>
      <c r="E952" s="601">
        <v>1</v>
      </c>
      <c r="F952" s="599">
        <v>0</v>
      </c>
      <c r="G952" s="599">
        <v>12.5</v>
      </c>
      <c r="H952" s="599">
        <v>62.5</v>
      </c>
      <c r="I952" s="599">
        <v>12.5</v>
      </c>
      <c r="J952" s="599">
        <v>12.5</v>
      </c>
      <c r="K952" s="599">
        <v>0</v>
      </c>
      <c r="L952" s="599">
        <v>0</v>
      </c>
      <c r="M952" s="599">
        <v>0</v>
      </c>
      <c r="N952" s="599">
        <v>0</v>
      </c>
      <c r="O952" s="599">
        <v>0</v>
      </c>
      <c r="P952" s="592"/>
      <c r="Q952" s="827"/>
      <c r="R952" s="597">
        <v>1</v>
      </c>
      <c r="S952" s="599">
        <v>0</v>
      </c>
      <c r="T952" s="599">
        <v>0</v>
      </c>
      <c r="U952" s="599">
        <v>60</v>
      </c>
      <c r="V952" s="599">
        <v>20</v>
      </c>
      <c r="W952" s="599">
        <v>20</v>
      </c>
      <c r="X952" s="599">
        <v>0</v>
      </c>
      <c r="Y952" s="599">
        <v>0</v>
      </c>
      <c r="Z952" s="599">
        <v>0</v>
      </c>
      <c r="AA952" s="599">
        <v>0</v>
      </c>
      <c r="AB952" s="599">
        <v>0</v>
      </c>
      <c r="AC952" s="592"/>
      <c r="AD952" s="827"/>
      <c r="AE952" s="597">
        <v>1</v>
      </c>
      <c r="AF952" s="599">
        <v>0</v>
      </c>
      <c r="AG952" s="599">
        <v>33.333333333333329</v>
      </c>
      <c r="AH952" s="599">
        <v>66.666666666666657</v>
      </c>
      <c r="AI952" s="599">
        <v>0</v>
      </c>
      <c r="AJ952" s="599">
        <v>0</v>
      </c>
      <c r="AK952" s="599">
        <v>0</v>
      </c>
      <c r="AL952" s="599">
        <v>0</v>
      </c>
      <c r="AM952" s="599">
        <v>0</v>
      </c>
      <c r="AN952" s="599">
        <v>0</v>
      </c>
      <c r="AO952" s="599">
        <v>0</v>
      </c>
      <c r="AP952" s="591"/>
      <c r="AQ952" s="827"/>
      <c r="AR952" s="597">
        <v>1</v>
      </c>
      <c r="AS952" s="599">
        <v>0</v>
      </c>
      <c r="AT952" s="599">
        <v>33.333333333333329</v>
      </c>
      <c r="AU952" s="599">
        <v>66.666666666666657</v>
      </c>
      <c r="AV952" s="599">
        <v>0</v>
      </c>
      <c r="AW952" s="599">
        <v>0</v>
      </c>
      <c r="AX952" s="599">
        <v>0</v>
      </c>
      <c r="AY952" s="599">
        <v>0</v>
      </c>
      <c r="AZ952" s="599">
        <v>0</v>
      </c>
      <c r="BA952" s="599">
        <v>0</v>
      </c>
      <c r="BB952" s="599">
        <v>0</v>
      </c>
      <c r="BC952" s="592"/>
      <c r="BD952" s="827"/>
      <c r="BE952" s="597">
        <v>1</v>
      </c>
      <c r="BF952" s="599">
        <v>0</v>
      </c>
      <c r="BG952" s="599">
        <v>0</v>
      </c>
      <c r="BH952" s="599">
        <v>60</v>
      </c>
      <c r="BI952" s="599">
        <v>20</v>
      </c>
      <c r="BJ952" s="599">
        <v>20</v>
      </c>
      <c r="BK952" s="599">
        <v>0</v>
      </c>
      <c r="BL952" s="599">
        <v>0</v>
      </c>
      <c r="BM952" s="599">
        <v>0</v>
      </c>
      <c r="BN952" s="599">
        <v>0</v>
      </c>
      <c r="BO952" s="599">
        <v>0</v>
      </c>
      <c r="BP952"/>
      <c r="BQ952" s="827"/>
      <c r="BR952" s="597">
        <v>1</v>
      </c>
      <c r="BS952" s="599">
        <v>0</v>
      </c>
      <c r="BT952" s="599">
        <v>14.285714285714285</v>
      </c>
      <c r="BU952" s="599">
        <v>71.428571428571431</v>
      </c>
      <c r="BV952" s="599">
        <v>14.285714285714285</v>
      </c>
      <c r="BW952" s="599">
        <v>0</v>
      </c>
      <c r="BX952" s="599">
        <v>0</v>
      </c>
      <c r="BY952" s="599">
        <v>0</v>
      </c>
      <c r="BZ952" s="599">
        <v>0</v>
      </c>
      <c r="CA952" s="599">
        <v>0</v>
      </c>
      <c r="CB952" s="599">
        <v>0</v>
      </c>
      <c r="CC952" s="592"/>
      <c r="CD952" s="827"/>
      <c r="CE952" s="597">
        <v>1</v>
      </c>
      <c r="CF952" s="599">
        <v>0</v>
      </c>
      <c r="CG952" s="599">
        <v>0</v>
      </c>
      <c r="CH952" s="599">
        <v>0</v>
      </c>
      <c r="CI952" s="599">
        <v>0</v>
      </c>
      <c r="CJ952" s="599">
        <v>100</v>
      </c>
      <c r="CK952" s="599">
        <v>0</v>
      </c>
      <c r="CL952" s="599">
        <v>0</v>
      </c>
      <c r="CM952" s="599">
        <v>0</v>
      </c>
      <c r="CN952" s="599">
        <v>0</v>
      </c>
      <c r="CO952" s="599">
        <v>0</v>
      </c>
      <c r="CP952"/>
      <c r="CQ952" s="827"/>
      <c r="CR952" s="597">
        <v>1</v>
      </c>
      <c r="CS952" s="599">
        <v>0</v>
      </c>
      <c r="CT952" s="599">
        <v>0</v>
      </c>
      <c r="CU952" s="599">
        <v>50</v>
      </c>
      <c r="CV952" s="599">
        <v>25</v>
      </c>
      <c r="CW952" s="599">
        <v>25</v>
      </c>
      <c r="CX952" s="599">
        <v>0</v>
      </c>
      <c r="CY952" s="599">
        <v>0</v>
      </c>
      <c r="CZ952" s="599">
        <v>0</v>
      </c>
      <c r="DA952" s="599">
        <v>0</v>
      </c>
      <c r="DB952" s="599">
        <v>0</v>
      </c>
      <c r="DC952" s="592"/>
      <c r="DD952" s="827"/>
      <c r="DE952" s="597">
        <v>1</v>
      </c>
      <c r="DF952" s="599">
        <v>0</v>
      </c>
      <c r="DG952" s="599">
        <v>25</v>
      </c>
      <c r="DH952" s="599">
        <v>75</v>
      </c>
      <c r="DI952" s="599">
        <v>0</v>
      </c>
      <c r="DJ952" s="599">
        <v>0</v>
      </c>
      <c r="DK952" s="599">
        <v>0</v>
      </c>
      <c r="DL952" s="599">
        <v>0</v>
      </c>
      <c r="DM952" s="599">
        <v>0</v>
      </c>
      <c r="DN952" s="599">
        <v>0</v>
      </c>
      <c r="DO952" s="599">
        <v>0</v>
      </c>
    </row>
    <row r="953" spans="1:119" ht="13.5" customHeight="1" x14ac:dyDescent="0.2">
      <c r="A953"/>
      <c r="B953" s="324"/>
      <c r="C953" s="592"/>
      <c r="D953" s="827"/>
      <c r="E953" s="601" t="s">
        <v>45</v>
      </c>
      <c r="F953" s="599">
        <v>9.79020979020979</v>
      </c>
      <c r="G953" s="599">
        <v>18.88111888111888</v>
      </c>
      <c r="H953" s="599">
        <v>29.37062937062937</v>
      </c>
      <c r="I953" s="599">
        <v>29.02097902097902</v>
      </c>
      <c r="J953" s="599">
        <v>8.0419580419580416</v>
      </c>
      <c r="K953" s="599">
        <v>3.4965034965034967</v>
      </c>
      <c r="L953" s="599">
        <v>0.69930069930069927</v>
      </c>
      <c r="M953" s="599">
        <v>0.69930069930069927</v>
      </c>
      <c r="N953" s="599">
        <v>0</v>
      </c>
      <c r="O953" s="599">
        <v>0</v>
      </c>
      <c r="P953" s="592"/>
      <c r="Q953" s="827"/>
      <c r="R953" s="597" t="s">
        <v>45</v>
      </c>
      <c r="S953" s="599">
        <v>6.7164179104477615</v>
      </c>
      <c r="T953" s="599">
        <v>19.402985074626866</v>
      </c>
      <c r="U953" s="599">
        <v>29.1044776119403</v>
      </c>
      <c r="V953" s="599">
        <v>32.089552238805972</v>
      </c>
      <c r="W953" s="599">
        <v>8.2089552238805972</v>
      </c>
      <c r="X953" s="599">
        <v>2.9850746268656714</v>
      </c>
      <c r="Y953" s="599">
        <v>0.74626865671641784</v>
      </c>
      <c r="Z953" s="599">
        <v>0.74626865671641784</v>
      </c>
      <c r="AA953" s="599">
        <v>0</v>
      </c>
      <c r="AB953" s="599">
        <v>0</v>
      </c>
      <c r="AC953" s="592"/>
      <c r="AD953" s="827"/>
      <c r="AE953" s="597" t="s">
        <v>45</v>
      </c>
      <c r="AF953" s="599">
        <v>12.5</v>
      </c>
      <c r="AG953" s="599">
        <v>18.421052631578945</v>
      </c>
      <c r="AH953" s="599">
        <v>29.605263157894733</v>
      </c>
      <c r="AI953" s="599">
        <v>26.315789473684209</v>
      </c>
      <c r="AJ953" s="599">
        <v>7.8947368421052628</v>
      </c>
      <c r="AK953" s="599">
        <v>3.9473684210526314</v>
      </c>
      <c r="AL953" s="599">
        <v>0.6578947368421052</v>
      </c>
      <c r="AM953" s="599">
        <v>0.6578947368421052</v>
      </c>
      <c r="AN953" s="599">
        <v>0</v>
      </c>
      <c r="AO953" s="599">
        <v>0</v>
      </c>
      <c r="AP953" s="591"/>
      <c r="AQ953" s="827"/>
      <c r="AR953" s="597" t="s">
        <v>45</v>
      </c>
      <c r="AS953" s="599">
        <v>13.194444444444445</v>
      </c>
      <c r="AT953" s="599">
        <v>18.055555555555554</v>
      </c>
      <c r="AU953" s="599">
        <v>31.944444444444443</v>
      </c>
      <c r="AV953" s="599">
        <v>24.305555555555554</v>
      </c>
      <c r="AW953" s="599">
        <v>8.3333333333333321</v>
      </c>
      <c r="AX953" s="599">
        <v>2.083333333333333</v>
      </c>
      <c r="AY953" s="599">
        <v>0.69444444444444442</v>
      </c>
      <c r="AZ953" s="599">
        <v>1.3888888888888888</v>
      </c>
      <c r="BA953" s="599">
        <v>0</v>
      </c>
      <c r="BB953" s="599">
        <v>0</v>
      </c>
      <c r="BC953" s="592"/>
      <c r="BD953" s="827"/>
      <c r="BE953" s="597" t="s">
        <v>45</v>
      </c>
      <c r="BF953" s="599">
        <v>6.3380281690140841</v>
      </c>
      <c r="BG953" s="599">
        <v>19.718309859154928</v>
      </c>
      <c r="BH953" s="599">
        <v>26.760563380281688</v>
      </c>
      <c r="BI953" s="599">
        <v>33.802816901408448</v>
      </c>
      <c r="BJ953" s="599">
        <v>7.7464788732394361</v>
      </c>
      <c r="BK953" s="599">
        <v>4.929577464788732</v>
      </c>
      <c r="BL953" s="599">
        <v>0.70422535211267612</v>
      </c>
      <c r="BM953" s="599">
        <v>0</v>
      </c>
      <c r="BN953" s="599">
        <v>0</v>
      </c>
      <c r="BO953" s="599">
        <v>0</v>
      </c>
      <c r="BP953"/>
      <c r="BQ953" s="827"/>
      <c r="BR953" s="597" t="s">
        <v>45</v>
      </c>
      <c r="BS953" s="599">
        <v>10</v>
      </c>
      <c r="BT953" s="599">
        <v>19.473684210526315</v>
      </c>
      <c r="BU953" s="599">
        <v>30.526315789473685</v>
      </c>
      <c r="BV953" s="599">
        <v>28.947368421052634</v>
      </c>
      <c r="BW953" s="599">
        <v>7.3684210526315779</v>
      </c>
      <c r="BX953" s="599">
        <v>3.1578947368421053</v>
      </c>
      <c r="BY953" s="599">
        <v>0</v>
      </c>
      <c r="BZ953" s="599">
        <v>0.52631578947368418</v>
      </c>
      <c r="CA953" s="599">
        <v>0</v>
      </c>
      <c r="CB953" s="599">
        <v>0</v>
      </c>
      <c r="CC953" s="592"/>
      <c r="CD953" s="827"/>
      <c r="CE953" s="597" t="s">
        <v>45</v>
      </c>
      <c r="CF953" s="599">
        <v>9.375</v>
      </c>
      <c r="CG953" s="599">
        <v>17.708333333333336</v>
      </c>
      <c r="CH953" s="599">
        <v>27.083333333333332</v>
      </c>
      <c r="CI953" s="599">
        <v>29.166666666666668</v>
      </c>
      <c r="CJ953" s="599">
        <v>9.375</v>
      </c>
      <c r="CK953" s="599">
        <v>4.1666666666666661</v>
      </c>
      <c r="CL953" s="599">
        <v>2.083333333333333</v>
      </c>
      <c r="CM953" s="599">
        <v>1.0416666666666665</v>
      </c>
      <c r="CN953" s="599">
        <v>0</v>
      </c>
      <c r="CO953" s="599">
        <v>0</v>
      </c>
      <c r="CP953"/>
      <c r="CQ953" s="827"/>
      <c r="CR953" s="597" t="s">
        <v>45</v>
      </c>
      <c r="CS953" s="599">
        <v>8.5106382978723403</v>
      </c>
      <c r="CT953" s="599">
        <v>14.893617021276595</v>
      </c>
      <c r="CU953" s="599">
        <v>28.723404255319153</v>
      </c>
      <c r="CV953" s="599">
        <v>30.851063829787233</v>
      </c>
      <c r="CW953" s="599">
        <v>9.5744680851063837</v>
      </c>
      <c r="CX953" s="599">
        <v>5.3191489361702127</v>
      </c>
      <c r="CY953" s="599">
        <v>1.0638297872340425</v>
      </c>
      <c r="CZ953" s="599">
        <v>1.0638297872340425</v>
      </c>
      <c r="DA953" s="599">
        <v>0</v>
      </c>
      <c r="DB953" s="599">
        <v>0</v>
      </c>
      <c r="DC953" s="592"/>
      <c r="DD953" s="827"/>
      <c r="DE953" s="597" t="s">
        <v>45</v>
      </c>
      <c r="DF953" s="599">
        <v>10.416666666666668</v>
      </c>
      <c r="DG953" s="599">
        <v>20.833333333333336</v>
      </c>
      <c r="DH953" s="599">
        <v>29.6875</v>
      </c>
      <c r="DI953" s="599">
        <v>28.125</v>
      </c>
      <c r="DJ953" s="599">
        <v>7.291666666666667</v>
      </c>
      <c r="DK953" s="599">
        <v>2.604166666666667</v>
      </c>
      <c r="DL953" s="599">
        <v>0.52083333333333326</v>
      </c>
      <c r="DM953" s="599">
        <v>0.52083333333333326</v>
      </c>
      <c r="DN953" s="599">
        <v>0</v>
      </c>
      <c r="DO953" s="599">
        <v>0</v>
      </c>
    </row>
    <row r="954" spans="1:119" ht="13.5" customHeight="1" x14ac:dyDescent="0.2">
      <c r="A954"/>
      <c r="B954" s="324"/>
      <c r="C954" s="592"/>
      <c r="D954" s="827"/>
      <c r="E954" s="601" t="s">
        <v>33</v>
      </c>
      <c r="F954" s="599">
        <v>5.5</v>
      </c>
      <c r="G954" s="599">
        <v>15.5</v>
      </c>
      <c r="H954" s="599">
        <v>28.499999999999996</v>
      </c>
      <c r="I954" s="599">
        <v>26</v>
      </c>
      <c r="J954" s="599">
        <v>14.499999999999998</v>
      </c>
      <c r="K954" s="599">
        <v>7.0000000000000009</v>
      </c>
      <c r="L954" s="599">
        <v>2.5</v>
      </c>
      <c r="M954" s="599">
        <v>0.5</v>
      </c>
      <c r="N954" s="599">
        <v>0</v>
      </c>
      <c r="O954" s="599">
        <v>0</v>
      </c>
      <c r="P954" s="592"/>
      <c r="Q954" s="827"/>
      <c r="R954" s="597" t="s">
        <v>33</v>
      </c>
      <c r="S954" s="599">
        <v>3.6363636363636362</v>
      </c>
      <c r="T954" s="599">
        <v>13.636363636363635</v>
      </c>
      <c r="U954" s="599">
        <v>30.909090909090907</v>
      </c>
      <c r="V954" s="599">
        <v>21.818181818181817</v>
      </c>
      <c r="W954" s="599">
        <v>18.181818181818183</v>
      </c>
      <c r="X954" s="599">
        <v>7.2727272727272725</v>
      </c>
      <c r="Y954" s="599">
        <v>3.6363636363636362</v>
      </c>
      <c r="Z954" s="599">
        <v>0.90909090909090906</v>
      </c>
      <c r="AA954" s="599">
        <v>0</v>
      </c>
      <c r="AB954" s="599">
        <v>0</v>
      </c>
      <c r="AC954" s="592"/>
      <c r="AD954" s="827"/>
      <c r="AE954" s="597" t="s">
        <v>33</v>
      </c>
      <c r="AF954" s="599">
        <v>7.7777777777777777</v>
      </c>
      <c r="AG954" s="599">
        <v>17.777777777777779</v>
      </c>
      <c r="AH954" s="599">
        <v>25.555555555555554</v>
      </c>
      <c r="AI954" s="599">
        <v>31.111111111111111</v>
      </c>
      <c r="AJ954" s="599">
        <v>10</v>
      </c>
      <c r="AK954" s="599">
        <v>6.666666666666667</v>
      </c>
      <c r="AL954" s="599">
        <v>1.1111111111111112</v>
      </c>
      <c r="AM954" s="599">
        <v>0</v>
      </c>
      <c r="AN954" s="599">
        <v>0</v>
      </c>
      <c r="AO954" s="599">
        <v>0</v>
      </c>
      <c r="AP954" s="591"/>
      <c r="AQ954" s="827"/>
      <c r="AR954" s="597" t="s">
        <v>33</v>
      </c>
      <c r="AS954" s="599">
        <v>3.4883720930232558</v>
      </c>
      <c r="AT954" s="599">
        <v>18.604651162790699</v>
      </c>
      <c r="AU954" s="599">
        <v>29.069767441860467</v>
      </c>
      <c r="AV954" s="599">
        <v>31.395348837209301</v>
      </c>
      <c r="AW954" s="599">
        <v>10.465116279069768</v>
      </c>
      <c r="AX954" s="599">
        <v>5.8139534883720927</v>
      </c>
      <c r="AY954" s="599">
        <v>1.1627906976744187</v>
      </c>
      <c r="AZ954" s="599">
        <v>0</v>
      </c>
      <c r="BA954" s="599">
        <v>0</v>
      </c>
      <c r="BB954" s="599">
        <v>0</v>
      </c>
      <c r="BC954" s="592"/>
      <c r="BD954" s="827"/>
      <c r="BE954" s="597" t="s">
        <v>33</v>
      </c>
      <c r="BF954" s="599">
        <v>7.0175438596491224</v>
      </c>
      <c r="BG954" s="599">
        <v>13.157894736842104</v>
      </c>
      <c r="BH954" s="599">
        <v>28.07017543859649</v>
      </c>
      <c r="BI954" s="599">
        <v>21.929824561403507</v>
      </c>
      <c r="BJ954" s="599">
        <v>17.543859649122805</v>
      </c>
      <c r="BK954" s="599">
        <v>7.8947368421052628</v>
      </c>
      <c r="BL954" s="599">
        <v>3.5087719298245612</v>
      </c>
      <c r="BM954" s="599">
        <v>0.8771929824561403</v>
      </c>
      <c r="BN954" s="599">
        <v>0</v>
      </c>
      <c r="BO954" s="599">
        <v>0</v>
      </c>
      <c r="BP954"/>
      <c r="BQ954" s="827"/>
      <c r="BR954" s="597" t="s">
        <v>33</v>
      </c>
      <c r="BS954" s="599">
        <v>5.3097345132743365</v>
      </c>
      <c r="BT954" s="599">
        <v>20.353982300884958</v>
      </c>
      <c r="BU954" s="599">
        <v>25.663716814159294</v>
      </c>
      <c r="BV954" s="599">
        <v>23.893805309734514</v>
      </c>
      <c r="BW954" s="599">
        <v>15.044247787610621</v>
      </c>
      <c r="BX954" s="599">
        <v>7.0796460176991154</v>
      </c>
      <c r="BY954" s="599">
        <v>2.6548672566371683</v>
      </c>
      <c r="BZ954" s="599">
        <v>0</v>
      </c>
      <c r="CA954" s="599">
        <v>0</v>
      </c>
      <c r="CB954" s="599">
        <v>0</v>
      </c>
      <c r="CC954" s="592"/>
      <c r="CD954" s="827"/>
      <c r="CE954" s="597" t="s">
        <v>33</v>
      </c>
      <c r="CF954" s="599">
        <v>5.7471264367816088</v>
      </c>
      <c r="CG954" s="599">
        <v>9.1954022988505741</v>
      </c>
      <c r="CH954" s="599">
        <v>32.183908045977013</v>
      </c>
      <c r="CI954" s="599">
        <v>28.735632183908045</v>
      </c>
      <c r="CJ954" s="599">
        <v>13.793103448275861</v>
      </c>
      <c r="CK954" s="599">
        <v>6.8965517241379306</v>
      </c>
      <c r="CL954" s="599">
        <v>2.2988505747126435</v>
      </c>
      <c r="CM954" s="599">
        <v>1.1494252873563218</v>
      </c>
      <c r="CN954" s="599">
        <v>0</v>
      </c>
      <c r="CO954" s="599">
        <v>0</v>
      </c>
      <c r="CP954"/>
      <c r="CQ954" s="827"/>
      <c r="CR954" s="597" t="s">
        <v>33</v>
      </c>
      <c r="CS954" s="599">
        <v>3.125</v>
      </c>
      <c r="CT954" s="599">
        <v>6.25</v>
      </c>
      <c r="CU954" s="599">
        <v>31.25</v>
      </c>
      <c r="CV954" s="599">
        <v>34.375</v>
      </c>
      <c r="CW954" s="599">
        <v>9.375</v>
      </c>
      <c r="CX954" s="599">
        <v>12.5</v>
      </c>
      <c r="CY954" s="599">
        <v>3.125</v>
      </c>
      <c r="CZ954" s="599">
        <v>0</v>
      </c>
      <c r="DA954" s="599">
        <v>0</v>
      </c>
      <c r="DB954" s="599">
        <v>0</v>
      </c>
      <c r="DC954" s="592"/>
      <c r="DD954" s="827"/>
      <c r="DE954" s="597" t="s">
        <v>33</v>
      </c>
      <c r="DF954" s="599">
        <v>5.9523809523809517</v>
      </c>
      <c r="DG954" s="599">
        <v>17.261904761904763</v>
      </c>
      <c r="DH954" s="599">
        <v>27.976190476190478</v>
      </c>
      <c r="DI954" s="599">
        <v>24.404761904761905</v>
      </c>
      <c r="DJ954" s="599">
        <v>15.476190476190476</v>
      </c>
      <c r="DK954" s="599">
        <v>5.9523809523809517</v>
      </c>
      <c r="DL954" s="599">
        <v>2.3809523809523809</v>
      </c>
      <c r="DM954" s="599">
        <v>0.59523809523809523</v>
      </c>
      <c r="DN954" s="599">
        <v>0</v>
      </c>
      <c r="DO954" s="599">
        <v>0</v>
      </c>
    </row>
    <row r="955" spans="1:119" ht="13.5" customHeight="1" x14ac:dyDescent="0.2">
      <c r="A955"/>
      <c r="B955" s="324"/>
      <c r="C955" s="592"/>
      <c r="D955" s="827"/>
      <c r="E955" s="601" t="s">
        <v>34</v>
      </c>
      <c r="F955" s="599">
        <v>4.8913043478260869</v>
      </c>
      <c r="G955" s="599">
        <v>11.684782608695652</v>
      </c>
      <c r="H955" s="599">
        <v>23.641304347826086</v>
      </c>
      <c r="I955" s="599">
        <v>35.054347826086953</v>
      </c>
      <c r="J955" s="599">
        <v>12.228260869565217</v>
      </c>
      <c r="K955" s="599">
        <v>7.3369565217391308</v>
      </c>
      <c r="L955" s="599">
        <v>3.5326086956521738</v>
      </c>
      <c r="M955" s="599">
        <v>0.81521739130434778</v>
      </c>
      <c r="N955" s="599">
        <v>0.54347826086956519</v>
      </c>
      <c r="O955" s="599">
        <v>0.27173913043478259</v>
      </c>
      <c r="P955" s="592"/>
      <c r="Q955" s="827"/>
      <c r="R955" s="597" t="s">
        <v>34</v>
      </c>
      <c r="S955" s="599">
        <v>2.6178010471204187</v>
      </c>
      <c r="T955" s="599">
        <v>11.518324607329843</v>
      </c>
      <c r="U955" s="599">
        <v>25.654450261780106</v>
      </c>
      <c r="V955" s="599">
        <v>34.031413612565444</v>
      </c>
      <c r="W955" s="599">
        <v>13.089005235602095</v>
      </c>
      <c r="X955" s="599">
        <v>7.8534031413612562</v>
      </c>
      <c r="Y955" s="599">
        <v>4.7120418848167542</v>
      </c>
      <c r="Z955" s="599">
        <v>0.52356020942408377</v>
      </c>
      <c r="AA955" s="599">
        <v>0</v>
      </c>
      <c r="AB955" s="599">
        <v>0</v>
      </c>
      <c r="AC955" s="592"/>
      <c r="AD955" s="827"/>
      <c r="AE955" s="597" t="s">
        <v>34</v>
      </c>
      <c r="AF955" s="599">
        <v>7.3446327683615822</v>
      </c>
      <c r="AG955" s="599">
        <v>11.864406779661017</v>
      </c>
      <c r="AH955" s="599">
        <v>21.468926553672315</v>
      </c>
      <c r="AI955" s="599">
        <v>36.158192090395481</v>
      </c>
      <c r="AJ955" s="599">
        <v>11.299435028248588</v>
      </c>
      <c r="AK955" s="599">
        <v>6.7796610169491522</v>
      </c>
      <c r="AL955" s="599">
        <v>2.2598870056497176</v>
      </c>
      <c r="AM955" s="599">
        <v>1.1299435028248588</v>
      </c>
      <c r="AN955" s="599">
        <v>1.1299435028248588</v>
      </c>
      <c r="AO955" s="599">
        <v>0.56497175141242939</v>
      </c>
      <c r="AP955" s="591"/>
      <c r="AQ955" s="827"/>
      <c r="AR955" s="597" t="s">
        <v>34</v>
      </c>
      <c r="AS955" s="599">
        <v>5.1282051282051277</v>
      </c>
      <c r="AT955" s="599">
        <v>12.820512820512819</v>
      </c>
      <c r="AU955" s="599">
        <v>30.128205128205128</v>
      </c>
      <c r="AV955" s="599">
        <v>34.615384615384613</v>
      </c>
      <c r="AW955" s="599">
        <v>10.897435897435898</v>
      </c>
      <c r="AX955" s="599">
        <v>4.4871794871794872</v>
      </c>
      <c r="AY955" s="599">
        <v>1.2820512820512819</v>
      </c>
      <c r="AZ955" s="599">
        <v>0.64102564102564097</v>
      </c>
      <c r="BA955" s="599">
        <v>0</v>
      </c>
      <c r="BB955" s="599">
        <v>0</v>
      </c>
      <c r="BC955" s="592"/>
      <c r="BD955" s="827"/>
      <c r="BE955" s="597" t="s">
        <v>34</v>
      </c>
      <c r="BF955" s="599">
        <v>4.716981132075472</v>
      </c>
      <c r="BG955" s="599">
        <v>10.849056603773585</v>
      </c>
      <c r="BH955" s="599">
        <v>18.867924528301888</v>
      </c>
      <c r="BI955" s="599">
        <v>35.377358490566039</v>
      </c>
      <c r="BJ955" s="599">
        <v>13.20754716981132</v>
      </c>
      <c r="BK955" s="599">
        <v>9.433962264150944</v>
      </c>
      <c r="BL955" s="599">
        <v>5.1886792452830193</v>
      </c>
      <c r="BM955" s="599">
        <v>0.94339622641509435</v>
      </c>
      <c r="BN955" s="599">
        <v>0.94339622641509435</v>
      </c>
      <c r="BO955" s="599">
        <v>0.47169811320754718</v>
      </c>
      <c r="BP955"/>
      <c r="BQ955" s="827"/>
      <c r="BR955" s="597" t="s">
        <v>34</v>
      </c>
      <c r="BS955" s="599">
        <v>6.1349693251533743</v>
      </c>
      <c r="BT955" s="599">
        <v>13.496932515337424</v>
      </c>
      <c r="BU955" s="599">
        <v>27.607361963190186</v>
      </c>
      <c r="BV955" s="599">
        <v>31.901840490797547</v>
      </c>
      <c r="BW955" s="599">
        <v>9.2024539877300615</v>
      </c>
      <c r="BX955" s="599">
        <v>7.9754601226993866</v>
      </c>
      <c r="BY955" s="599">
        <v>3.0674846625766872</v>
      </c>
      <c r="BZ955" s="599">
        <v>0.61349693251533743</v>
      </c>
      <c r="CA955" s="599">
        <v>0</v>
      </c>
      <c r="CB955" s="599">
        <v>0</v>
      </c>
      <c r="CC955" s="592"/>
      <c r="CD955" s="827"/>
      <c r="CE955" s="597" t="s">
        <v>34</v>
      </c>
      <c r="CF955" s="599">
        <v>3.9024390243902438</v>
      </c>
      <c r="CG955" s="599">
        <v>10.24390243902439</v>
      </c>
      <c r="CH955" s="599">
        <v>20.487804878048781</v>
      </c>
      <c r="CI955" s="599">
        <v>37.560975609756099</v>
      </c>
      <c r="CJ955" s="599">
        <v>14.634146341463413</v>
      </c>
      <c r="CK955" s="599">
        <v>6.8292682926829276</v>
      </c>
      <c r="CL955" s="599">
        <v>3.9024390243902438</v>
      </c>
      <c r="CM955" s="599">
        <v>0.97560975609756095</v>
      </c>
      <c r="CN955" s="599">
        <v>0.97560975609756095</v>
      </c>
      <c r="CO955" s="599">
        <v>0.48780487804878048</v>
      </c>
      <c r="CP955"/>
      <c r="CQ955" s="827"/>
      <c r="CR955" s="597" t="s">
        <v>34</v>
      </c>
      <c r="CS955" s="599">
        <v>1.5384615384615385</v>
      </c>
      <c r="CT955" s="599">
        <v>13.846153846153847</v>
      </c>
      <c r="CU955" s="599">
        <v>21.53846153846154</v>
      </c>
      <c r="CV955" s="599">
        <v>43.07692307692308</v>
      </c>
      <c r="CW955" s="599">
        <v>3.0769230769230771</v>
      </c>
      <c r="CX955" s="599">
        <v>9.2307692307692317</v>
      </c>
      <c r="CY955" s="599">
        <v>4.6153846153846159</v>
      </c>
      <c r="CZ955" s="599">
        <v>0</v>
      </c>
      <c r="DA955" s="599">
        <v>3.0769230769230771</v>
      </c>
      <c r="DB955" s="599">
        <v>0</v>
      </c>
      <c r="DC955" s="592"/>
      <c r="DD955" s="827"/>
      <c r="DE955" s="597" t="s">
        <v>34</v>
      </c>
      <c r="DF955" s="599">
        <v>5.6105610561056105</v>
      </c>
      <c r="DG955" s="599">
        <v>11.221122112211221</v>
      </c>
      <c r="DH955" s="599">
        <v>24.092409240924091</v>
      </c>
      <c r="DI955" s="599">
        <v>33.333333333333329</v>
      </c>
      <c r="DJ955" s="599">
        <v>14.19141914191419</v>
      </c>
      <c r="DK955" s="599">
        <v>6.9306930693069315</v>
      </c>
      <c r="DL955" s="599">
        <v>3.3003300330032999</v>
      </c>
      <c r="DM955" s="599">
        <v>0.99009900990099009</v>
      </c>
      <c r="DN955" s="599">
        <v>0</v>
      </c>
      <c r="DO955" s="599">
        <v>0.33003300330033003</v>
      </c>
    </row>
    <row r="956" spans="1:119" ht="13.5" customHeight="1" x14ac:dyDescent="0.2">
      <c r="A956"/>
      <c r="B956" s="324"/>
      <c r="C956" s="592"/>
      <c r="D956" s="827"/>
      <c r="E956" s="601" t="s">
        <v>35</v>
      </c>
      <c r="F956" s="599">
        <v>4.3872919818456886</v>
      </c>
      <c r="G956" s="599">
        <v>8.0181543116490168</v>
      </c>
      <c r="H956" s="599">
        <v>22.54160363086233</v>
      </c>
      <c r="I956" s="599">
        <v>36.611195158850229</v>
      </c>
      <c r="J956" s="599">
        <v>14.523449319213313</v>
      </c>
      <c r="K956" s="599">
        <v>8.1694402420574885</v>
      </c>
      <c r="L956" s="599">
        <v>5.1437216338880489</v>
      </c>
      <c r="M956" s="599">
        <v>0.45385779122541603</v>
      </c>
      <c r="N956" s="599">
        <v>0</v>
      </c>
      <c r="O956" s="599">
        <v>0.15128593040847202</v>
      </c>
      <c r="P956" s="592"/>
      <c r="Q956" s="827"/>
      <c r="R956" s="597" t="s">
        <v>35</v>
      </c>
      <c r="S956" s="599">
        <v>3.5911602209944751</v>
      </c>
      <c r="T956" s="599">
        <v>5.2486187845303869</v>
      </c>
      <c r="U956" s="599">
        <v>21.823204419889503</v>
      </c>
      <c r="V956" s="599">
        <v>37.84530386740331</v>
      </c>
      <c r="W956" s="599">
        <v>15.469613259668508</v>
      </c>
      <c r="X956" s="599">
        <v>10.773480662983426</v>
      </c>
      <c r="Y956" s="599">
        <v>4.972375690607735</v>
      </c>
      <c r="Z956" s="599">
        <v>0.27624309392265189</v>
      </c>
      <c r="AA956" s="599">
        <v>0</v>
      </c>
      <c r="AB956" s="599">
        <v>0</v>
      </c>
      <c r="AC956" s="592"/>
      <c r="AD956" s="827"/>
      <c r="AE956" s="597" t="s">
        <v>35</v>
      </c>
      <c r="AF956" s="599">
        <v>5.3511705685618729</v>
      </c>
      <c r="AG956" s="599">
        <v>11.371237458193979</v>
      </c>
      <c r="AH956" s="599">
        <v>23.411371237458194</v>
      </c>
      <c r="AI956" s="599">
        <v>35.11705685618729</v>
      </c>
      <c r="AJ956" s="599">
        <v>13.377926421404682</v>
      </c>
      <c r="AK956" s="599">
        <v>5.0167224080267561</v>
      </c>
      <c r="AL956" s="599">
        <v>5.3511705685618729</v>
      </c>
      <c r="AM956" s="599">
        <v>0.66889632107023411</v>
      </c>
      <c r="AN956" s="599">
        <v>0</v>
      </c>
      <c r="AO956" s="599">
        <v>0.33444816053511706</v>
      </c>
      <c r="AP956" s="591"/>
      <c r="AQ956" s="827"/>
      <c r="AR956" s="597" t="s">
        <v>35</v>
      </c>
      <c r="AS956" s="599">
        <v>5.9701492537313428</v>
      </c>
      <c r="AT956" s="599">
        <v>13.432835820895523</v>
      </c>
      <c r="AU956" s="599">
        <v>25.746268656716421</v>
      </c>
      <c r="AV956" s="599">
        <v>33.208955223880601</v>
      </c>
      <c r="AW956" s="599">
        <v>10.44776119402985</v>
      </c>
      <c r="AX956" s="599">
        <v>7.4626865671641784</v>
      </c>
      <c r="AY956" s="599">
        <v>3.3582089552238807</v>
      </c>
      <c r="AZ956" s="599">
        <v>0.37313432835820892</v>
      </c>
      <c r="BA956" s="599">
        <v>0</v>
      </c>
      <c r="BB956" s="599">
        <v>0</v>
      </c>
      <c r="BC956" s="592"/>
      <c r="BD956" s="827"/>
      <c r="BE956" s="597" t="s">
        <v>35</v>
      </c>
      <c r="BF956" s="599">
        <v>3.3078880407124678</v>
      </c>
      <c r="BG956" s="599">
        <v>4.3256997455470731</v>
      </c>
      <c r="BH956" s="599">
        <v>20.356234096692109</v>
      </c>
      <c r="BI956" s="599">
        <v>38.931297709923662</v>
      </c>
      <c r="BJ956" s="599">
        <v>17.302798982188293</v>
      </c>
      <c r="BK956" s="599">
        <v>8.6513994910941463</v>
      </c>
      <c r="BL956" s="599">
        <v>6.3613231552162848</v>
      </c>
      <c r="BM956" s="599">
        <v>0.5089058524173028</v>
      </c>
      <c r="BN956" s="599">
        <v>0</v>
      </c>
      <c r="BO956" s="599">
        <v>0.2544529262086514</v>
      </c>
      <c r="BP956"/>
      <c r="BQ956" s="827"/>
      <c r="BR956" s="597" t="s">
        <v>35</v>
      </c>
      <c r="BS956" s="599">
        <v>5.4298642533936654</v>
      </c>
      <c r="BT956" s="599">
        <v>9.502262443438914</v>
      </c>
      <c r="BU956" s="599">
        <v>22.624434389140273</v>
      </c>
      <c r="BV956" s="599">
        <v>38.009049773755656</v>
      </c>
      <c r="BW956" s="599">
        <v>13.122171945701359</v>
      </c>
      <c r="BX956" s="599">
        <v>5.4298642533936654</v>
      </c>
      <c r="BY956" s="599">
        <v>5.4298642533936654</v>
      </c>
      <c r="BZ956" s="599">
        <v>0</v>
      </c>
      <c r="CA956" s="599">
        <v>0</v>
      </c>
      <c r="CB956" s="599">
        <v>0.45248868778280549</v>
      </c>
      <c r="CC956" s="592"/>
      <c r="CD956" s="827"/>
      <c r="CE956" s="597" t="s">
        <v>35</v>
      </c>
      <c r="CF956" s="599">
        <v>3.8636363636363633</v>
      </c>
      <c r="CG956" s="599">
        <v>7.2727272727272725</v>
      </c>
      <c r="CH956" s="599">
        <v>22.5</v>
      </c>
      <c r="CI956" s="599">
        <v>35.909090909090907</v>
      </c>
      <c r="CJ956" s="599">
        <v>15.227272727272728</v>
      </c>
      <c r="CK956" s="599">
        <v>9.5454545454545467</v>
      </c>
      <c r="CL956" s="599">
        <v>5</v>
      </c>
      <c r="CM956" s="599">
        <v>0.68181818181818177</v>
      </c>
      <c r="CN956" s="599">
        <v>0</v>
      </c>
      <c r="CO956" s="599">
        <v>0</v>
      </c>
      <c r="CP956"/>
      <c r="CQ956" s="827"/>
      <c r="CR956" s="597" t="s">
        <v>35</v>
      </c>
      <c r="CS956" s="599">
        <v>3.5714285714285712</v>
      </c>
      <c r="CT956" s="599">
        <v>5.9523809523809517</v>
      </c>
      <c r="CU956" s="599">
        <v>25</v>
      </c>
      <c r="CV956" s="599">
        <v>35.714285714285715</v>
      </c>
      <c r="CW956" s="599">
        <v>9.5238095238095237</v>
      </c>
      <c r="CX956" s="599">
        <v>13.095238095238097</v>
      </c>
      <c r="CY956" s="599">
        <v>5.9523809523809517</v>
      </c>
      <c r="CZ956" s="599">
        <v>1.1904761904761905</v>
      </c>
      <c r="DA956" s="599">
        <v>0</v>
      </c>
      <c r="DB956" s="599">
        <v>0</v>
      </c>
      <c r="DC956" s="592"/>
      <c r="DD956" s="827"/>
      <c r="DE956" s="597" t="s">
        <v>35</v>
      </c>
      <c r="DF956" s="599">
        <v>4.5060658578856154</v>
      </c>
      <c r="DG956" s="599">
        <v>8.3188908145580598</v>
      </c>
      <c r="DH956" s="599">
        <v>22.183708838821488</v>
      </c>
      <c r="DI956" s="599">
        <v>36.741767764298096</v>
      </c>
      <c r="DJ956" s="599">
        <v>15.251299826689774</v>
      </c>
      <c r="DK956" s="599">
        <v>7.4523396880415937</v>
      </c>
      <c r="DL956" s="599">
        <v>5.0259965337954942</v>
      </c>
      <c r="DM956" s="599">
        <v>0.34662045060658575</v>
      </c>
      <c r="DN956" s="599">
        <v>0</v>
      </c>
      <c r="DO956" s="599">
        <v>0.17331022530329288</v>
      </c>
    </row>
    <row r="957" spans="1:119" ht="13.5" customHeight="1" x14ac:dyDescent="0.2">
      <c r="A957"/>
      <c r="B957" s="324"/>
      <c r="C957" s="592"/>
      <c r="D957" s="827"/>
      <c r="E957" s="601" t="s">
        <v>36</v>
      </c>
      <c r="F957" s="599">
        <v>2.4096385542168677</v>
      </c>
      <c r="G957" s="599">
        <v>5.689424364123159</v>
      </c>
      <c r="H957" s="599">
        <v>18.674698795180721</v>
      </c>
      <c r="I957" s="599">
        <v>33.065595716198125</v>
      </c>
      <c r="J957" s="599">
        <v>18.875502008032129</v>
      </c>
      <c r="K957" s="599">
        <v>11.981258366800535</v>
      </c>
      <c r="L957" s="599">
        <v>6.8942436412315926</v>
      </c>
      <c r="M957" s="599">
        <v>1.8072289156626504</v>
      </c>
      <c r="N957" s="599">
        <v>0.46854082998661312</v>
      </c>
      <c r="O957" s="599">
        <v>0.13386880856760375</v>
      </c>
      <c r="P957" s="592"/>
      <c r="Q957" s="827"/>
      <c r="R957" s="597" t="s">
        <v>36</v>
      </c>
      <c r="S957" s="599">
        <v>1.5</v>
      </c>
      <c r="T957" s="599">
        <v>3.875</v>
      </c>
      <c r="U957" s="599">
        <v>16.25</v>
      </c>
      <c r="V957" s="599">
        <v>36.375</v>
      </c>
      <c r="W957" s="599">
        <v>18.875</v>
      </c>
      <c r="X957" s="599">
        <v>12.75</v>
      </c>
      <c r="Y957" s="599">
        <v>8.125</v>
      </c>
      <c r="Z957" s="599">
        <v>2</v>
      </c>
      <c r="AA957" s="599">
        <v>0.25</v>
      </c>
      <c r="AB957" s="599">
        <v>0</v>
      </c>
      <c r="AC957" s="592"/>
      <c r="AD957" s="827"/>
      <c r="AE957" s="597" t="s">
        <v>36</v>
      </c>
      <c r="AF957" s="599">
        <v>3.4582132564841501</v>
      </c>
      <c r="AG957" s="599">
        <v>7.7809798270893378</v>
      </c>
      <c r="AH957" s="599">
        <v>21.469740634005763</v>
      </c>
      <c r="AI957" s="599">
        <v>29.250720461095103</v>
      </c>
      <c r="AJ957" s="599">
        <v>18.876080691642652</v>
      </c>
      <c r="AK957" s="599">
        <v>11.095100864553315</v>
      </c>
      <c r="AL957" s="599">
        <v>5.4755043227665707</v>
      </c>
      <c r="AM957" s="599">
        <v>1.5850144092219021</v>
      </c>
      <c r="AN957" s="599">
        <v>0.72046109510086453</v>
      </c>
      <c r="AO957" s="599">
        <v>0.28818443804034583</v>
      </c>
      <c r="AP957" s="591"/>
      <c r="AQ957" s="827"/>
      <c r="AR957" s="597" t="s">
        <v>36</v>
      </c>
      <c r="AS957" s="599">
        <v>4.1509433962264151</v>
      </c>
      <c r="AT957" s="599">
        <v>9.0566037735849054</v>
      </c>
      <c r="AU957" s="599">
        <v>22.830188679245282</v>
      </c>
      <c r="AV957" s="599">
        <v>35.660377358490564</v>
      </c>
      <c r="AW957" s="599">
        <v>15.660377358490566</v>
      </c>
      <c r="AX957" s="599">
        <v>7.5471698113207548</v>
      </c>
      <c r="AY957" s="599">
        <v>3.9622641509433962</v>
      </c>
      <c r="AZ957" s="599">
        <v>0.94339622641509435</v>
      </c>
      <c r="BA957" s="599">
        <v>0.18867924528301888</v>
      </c>
      <c r="BB957" s="599">
        <v>0</v>
      </c>
      <c r="BC957" s="592"/>
      <c r="BD957" s="827"/>
      <c r="BE957" s="597" t="s">
        <v>36</v>
      </c>
      <c r="BF957" s="599">
        <v>1.4522821576763485</v>
      </c>
      <c r="BG957" s="599">
        <v>3.8381742738589213</v>
      </c>
      <c r="BH957" s="599">
        <v>16.390041493775932</v>
      </c>
      <c r="BI957" s="599">
        <v>31.639004149377591</v>
      </c>
      <c r="BJ957" s="599">
        <v>20.643153526970952</v>
      </c>
      <c r="BK957" s="599">
        <v>14.419087136929459</v>
      </c>
      <c r="BL957" s="599">
        <v>8.5062240663900415</v>
      </c>
      <c r="BM957" s="599">
        <v>2.2821576763485476</v>
      </c>
      <c r="BN957" s="599">
        <v>0.62240663900414939</v>
      </c>
      <c r="BO957" s="599">
        <v>0.2074688796680498</v>
      </c>
      <c r="BP957"/>
      <c r="BQ957" s="827"/>
      <c r="BR957" s="597" t="s">
        <v>36</v>
      </c>
      <c r="BS957" s="599">
        <v>3.4946236559139781</v>
      </c>
      <c r="BT957" s="599">
        <v>7.5268817204301079</v>
      </c>
      <c r="BU957" s="599">
        <v>26.612903225806448</v>
      </c>
      <c r="BV957" s="599">
        <v>29.56989247311828</v>
      </c>
      <c r="BW957" s="599">
        <v>17.20430107526882</v>
      </c>
      <c r="BX957" s="599">
        <v>9.408602150537634</v>
      </c>
      <c r="BY957" s="599">
        <v>4.56989247311828</v>
      </c>
      <c r="BZ957" s="599">
        <v>1.3440860215053763</v>
      </c>
      <c r="CA957" s="599">
        <v>0.26881720430107531</v>
      </c>
      <c r="CB957" s="599">
        <v>0</v>
      </c>
      <c r="CC957" s="592"/>
      <c r="CD957" s="827"/>
      <c r="CE957" s="597" t="s">
        <v>36</v>
      </c>
      <c r="CF957" s="599">
        <v>2.0499108734402851</v>
      </c>
      <c r="CG957" s="599">
        <v>5.0802139037433154</v>
      </c>
      <c r="CH957" s="599">
        <v>16.042780748663102</v>
      </c>
      <c r="CI957" s="599">
        <v>34.224598930481278</v>
      </c>
      <c r="CJ957" s="599">
        <v>19.429590017825312</v>
      </c>
      <c r="CK957" s="599">
        <v>12.834224598930483</v>
      </c>
      <c r="CL957" s="599">
        <v>7.66488413547237</v>
      </c>
      <c r="CM957" s="599">
        <v>1.9607843137254901</v>
      </c>
      <c r="CN957" s="599">
        <v>0.53475935828876997</v>
      </c>
      <c r="CO957" s="599">
        <v>0.17825311942959002</v>
      </c>
      <c r="CP957"/>
      <c r="CQ957" s="827"/>
      <c r="CR957" s="597" t="s">
        <v>36</v>
      </c>
      <c r="CS957" s="599">
        <v>2.7210884353741496</v>
      </c>
      <c r="CT957" s="599">
        <v>1.3605442176870748</v>
      </c>
      <c r="CU957" s="599">
        <v>18.367346938775512</v>
      </c>
      <c r="CV957" s="599">
        <v>37.414965986394563</v>
      </c>
      <c r="CW957" s="599">
        <v>17.687074829931973</v>
      </c>
      <c r="CX957" s="599">
        <v>13.605442176870749</v>
      </c>
      <c r="CY957" s="599">
        <v>6.8027210884353746</v>
      </c>
      <c r="CZ957" s="599">
        <v>1.3605442176870748</v>
      </c>
      <c r="DA957" s="599">
        <v>0.68027210884353739</v>
      </c>
      <c r="DB957" s="599">
        <v>0</v>
      </c>
      <c r="DC957" s="592"/>
      <c r="DD957" s="827"/>
      <c r="DE957" s="597" t="s">
        <v>36</v>
      </c>
      <c r="DF957" s="599">
        <v>2.3756495916852263</v>
      </c>
      <c r="DG957" s="599">
        <v>6.1618411284335561</v>
      </c>
      <c r="DH957" s="599">
        <v>18.70824053452116</v>
      </c>
      <c r="DI957" s="599">
        <v>32.590942835931699</v>
      </c>
      <c r="DJ957" s="599">
        <v>19.00519673348181</v>
      </c>
      <c r="DK957" s="599">
        <v>11.804008908685969</v>
      </c>
      <c r="DL957" s="599">
        <v>6.9042316258351892</v>
      </c>
      <c r="DM957" s="599">
        <v>1.855976243504083</v>
      </c>
      <c r="DN957" s="599">
        <v>0.44543429844097993</v>
      </c>
      <c r="DO957" s="599">
        <v>0.14847809948032664</v>
      </c>
    </row>
    <row r="958" spans="1:119" ht="13.5" customHeight="1" x14ac:dyDescent="0.2">
      <c r="A958"/>
      <c r="B958" s="324"/>
      <c r="C958" s="592"/>
      <c r="D958" s="827"/>
      <c r="E958" s="601" t="s">
        <v>37</v>
      </c>
      <c r="F958" s="599">
        <v>1.9261637239165328</v>
      </c>
      <c r="G958" s="599">
        <v>4.0770465489566616</v>
      </c>
      <c r="H958" s="599">
        <v>13.322632423756019</v>
      </c>
      <c r="I958" s="599">
        <v>30.497592295345104</v>
      </c>
      <c r="J958" s="599">
        <v>18.587479935794544</v>
      </c>
      <c r="K958" s="599">
        <v>16.243980738362762</v>
      </c>
      <c r="L958" s="599">
        <v>9.8555377207062609</v>
      </c>
      <c r="M958" s="599">
        <v>3.8202247191011236</v>
      </c>
      <c r="N958" s="599">
        <v>1.2841091492776886</v>
      </c>
      <c r="O958" s="599">
        <v>0.3852327447833066</v>
      </c>
      <c r="P958" s="592"/>
      <c r="Q958" s="827"/>
      <c r="R958" s="597" t="s">
        <v>37</v>
      </c>
      <c r="S958" s="599">
        <v>1.4002333722287048</v>
      </c>
      <c r="T958" s="599">
        <v>3.5005834305717616</v>
      </c>
      <c r="U958" s="599">
        <v>11.201866977829638</v>
      </c>
      <c r="V958" s="599">
        <v>29.98833138856476</v>
      </c>
      <c r="W958" s="599">
        <v>19.428238039673278</v>
      </c>
      <c r="X958" s="599">
        <v>17.6196032672112</v>
      </c>
      <c r="Y958" s="599">
        <v>10.793465577596265</v>
      </c>
      <c r="Z958" s="599">
        <v>4.2590431738623105</v>
      </c>
      <c r="AA958" s="599">
        <v>1.4585764294049008</v>
      </c>
      <c r="AB958" s="599">
        <v>0.3500583430571762</v>
      </c>
      <c r="AC958" s="592"/>
      <c r="AD958" s="827"/>
      <c r="AE958" s="597" t="s">
        <v>37</v>
      </c>
      <c r="AF958" s="599">
        <v>2.5695931477516059</v>
      </c>
      <c r="AG958" s="599">
        <v>4.7822983583154892</v>
      </c>
      <c r="AH958" s="599">
        <v>15.917201998572446</v>
      </c>
      <c r="AI958" s="599">
        <v>31.12062812276945</v>
      </c>
      <c r="AJ958" s="599">
        <v>17.558886509635975</v>
      </c>
      <c r="AK958" s="599">
        <v>14.5610278372591</v>
      </c>
      <c r="AL958" s="599">
        <v>8.708065667380442</v>
      </c>
      <c r="AM958" s="599">
        <v>3.2833690221270522</v>
      </c>
      <c r="AN958" s="599">
        <v>1.070663811563169</v>
      </c>
      <c r="AO958" s="599">
        <v>0.42826552462526768</v>
      </c>
      <c r="AP958" s="591"/>
      <c r="AQ958" s="827"/>
      <c r="AR958" s="597" t="s">
        <v>37</v>
      </c>
      <c r="AS958" s="599">
        <v>3.5010940919037199</v>
      </c>
      <c r="AT958" s="599">
        <v>6.5645514223194743</v>
      </c>
      <c r="AU958" s="599">
        <v>18.052516411378555</v>
      </c>
      <c r="AV958" s="599">
        <v>31.838074398249454</v>
      </c>
      <c r="AW958" s="599">
        <v>17.505470459518598</v>
      </c>
      <c r="AX958" s="599">
        <v>13.566739606126916</v>
      </c>
      <c r="AY958" s="599">
        <v>6.8927789934354484</v>
      </c>
      <c r="AZ958" s="599">
        <v>1.2035010940919038</v>
      </c>
      <c r="BA958" s="599">
        <v>0.54704595185995619</v>
      </c>
      <c r="BB958" s="599">
        <v>0.32822757111597373</v>
      </c>
      <c r="BC958" s="592"/>
      <c r="BD958" s="827"/>
      <c r="BE958" s="597" t="s">
        <v>37</v>
      </c>
      <c r="BF958" s="599">
        <v>1.2721490231712858</v>
      </c>
      <c r="BG958" s="599">
        <v>3.044070876874148</v>
      </c>
      <c r="BH958" s="599">
        <v>11.358473421172194</v>
      </c>
      <c r="BI958" s="599">
        <v>29.940935938209908</v>
      </c>
      <c r="BJ958" s="599">
        <v>19.036801453884596</v>
      </c>
      <c r="BK958" s="599">
        <v>17.355747387551112</v>
      </c>
      <c r="BL958" s="599">
        <v>11.085870059064062</v>
      </c>
      <c r="BM958" s="599">
        <v>4.906860517946388</v>
      </c>
      <c r="BN958" s="599">
        <v>1.590186278964107</v>
      </c>
      <c r="BO958" s="599">
        <v>0.408905043162199</v>
      </c>
      <c r="BP958"/>
      <c r="BQ958" s="827"/>
      <c r="BR958" s="597" t="s">
        <v>37</v>
      </c>
      <c r="BS958" s="599">
        <v>3.1746031746031744</v>
      </c>
      <c r="BT958" s="599">
        <v>5.2154195011337867</v>
      </c>
      <c r="BU958" s="599">
        <v>14.512471655328799</v>
      </c>
      <c r="BV958" s="599">
        <v>31.519274376417233</v>
      </c>
      <c r="BW958" s="599">
        <v>20.861678004535147</v>
      </c>
      <c r="BX958" s="599">
        <v>14.058956916099774</v>
      </c>
      <c r="BY958" s="599">
        <v>7.029478458049887</v>
      </c>
      <c r="BZ958" s="599">
        <v>2.0408163265306123</v>
      </c>
      <c r="CA958" s="599">
        <v>1.3605442176870748</v>
      </c>
      <c r="CB958" s="599">
        <v>0.22675736961451248</v>
      </c>
      <c r="CC958" s="592"/>
      <c r="CD958" s="827"/>
      <c r="CE958" s="597" t="s">
        <v>37</v>
      </c>
      <c r="CF958" s="599">
        <v>1.7202692595362752</v>
      </c>
      <c r="CG958" s="599">
        <v>3.8893044128646221</v>
      </c>
      <c r="CH958" s="599">
        <v>13.126402393418099</v>
      </c>
      <c r="CI958" s="599">
        <v>30.329094988780852</v>
      </c>
      <c r="CJ958" s="599">
        <v>18.212415856394916</v>
      </c>
      <c r="CK958" s="599">
        <v>16.604338070306657</v>
      </c>
      <c r="CL958" s="599">
        <v>10.321615557217651</v>
      </c>
      <c r="CM958" s="599">
        <v>4.1136873597606582</v>
      </c>
      <c r="CN958" s="599">
        <v>1.2715033657442034</v>
      </c>
      <c r="CO958" s="599">
        <v>0.41136873597606582</v>
      </c>
      <c r="CP958"/>
      <c r="CQ958" s="827"/>
      <c r="CR958" s="597" t="s">
        <v>37</v>
      </c>
      <c r="CS958" s="599">
        <v>1.8181818181818181</v>
      </c>
      <c r="CT958" s="599">
        <v>4.8484848484848486</v>
      </c>
      <c r="CU958" s="599">
        <v>9.0909090909090917</v>
      </c>
      <c r="CV958" s="599">
        <v>30.303030303030305</v>
      </c>
      <c r="CW958" s="599">
        <v>20.606060606060606</v>
      </c>
      <c r="CX958" s="599">
        <v>18.181818181818183</v>
      </c>
      <c r="CY958" s="599">
        <v>10.303030303030303</v>
      </c>
      <c r="CZ958" s="599">
        <v>3.6363636363636362</v>
      </c>
      <c r="DA958" s="599">
        <v>1.2121212121212122</v>
      </c>
      <c r="DB958" s="599">
        <v>0</v>
      </c>
      <c r="DC958" s="592"/>
      <c r="DD958" s="827"/>
      <c r="DE958" s="597" t="s">
        <v>37</v>
      </c>
      <c r="DF958" s="599">
        <v>1.9389587073608618</v>
      </c>
      <c r="DG958" s="599">
        <v>3.9856373429084382</v>
      </c>
      <c r="DH958" s="599">
        <v>13.824057450628366</v>
      </c>
      <c r="DI958" s="599">
        <v>30.520646319569124</v>
      </c>
      <c r="DJ958" s="599">
        <v>18.348294434470379</v>
      </c>
      <c r="DK958" s="599">
        <v>16.014362657091564</v>
      </c>
      <c r="DL958" s="599">
        <v>9.8025134649910228</v>
      </c>
      <c r="DM958" s="599">
        <v>3.8420107719928187</v>
      </c>
      <c r="DN958" s="599">
        <v>1.2926391382405744</v>
      </c>
      <c r="DO958" s="599">
        <v>0.43087971274685816</v>
      </c>
    </row>
    <row r="959" spans="1:119" ht="13.5" customHeight="1" x14ac:dyDescent="0.2">
      <c r="A959"/>
      <c r="B959" s="324"/>
      <c r="C959" s="592"/>
      <c r="D959" s="827"/>
      <c r="E959" s="601" t="s">
        <v>38</v>
      </c>
      <c r="F959" s="599">
        <v>1.0079051383399211</v>
      </c>
      <c r="G959" s="599">
        <v>2.1541501976284585</v>
      </c>
      <c r="H959" s="599">
        <v>8.6561264822134394</v>
      </c>
      <c r="I959" s="599">
        <v>22.826086956521738</v>
      </c>
      <c r="J959" s="599">
        <v>18.122529644268777</v>
      </c>
      <c r="K959" s="599">
        <v>20.059288537549406</v>
      </c>
      <c r="L959" s="599">
        <v>15.296442687747035</v>
      </c>
      <c r="M959" s="599">
        <v>7.9051383399209492</v>
      </c>
      <c r="N959" s="599">
        <v>3.1620553359683794</v>
      </c>
      <c r="O959" s="599">
        <v>0.81027667984189722</v>
      </c>
      <c r="P959" s="592"/>
      <c r="Q959" s="827"/>
      <c r="R959" s="597" t="s">
        <v>38</v>
      </c>
      <c r="S959" s="599">
        <v>0.82389289392378984</v>
      </c>
      <c r="T959" s="599">
        <v>1.4418125643666324</v>
      </c>
      <c r="U959" s="599">
        <v>6.9344318571918988</v>
      </c>
      <c r="V959" s="599">
        <v>21.043597665636803</v>
      </c>
      <c r="W959" s="599">
        <v>18.949536560247168</v>
      </c>
      <c r="X959" s="599">
        <v>21.558530724339171</v>
      </c>
      <c r="Y959" s="599">
        <v>16.889804325437694</v>
      </c>
      <c r="Z959" s="599">
        <v>8.3419155509783725</v>
      </c>
      <c r="AA959" s="599">
        <v>3.0209406110538963</v>
      </c>
      <c r="AB959" s="599">
        <v>0.99553724682457956</v>
      </c>
      <c r="AC959" s="592"/>
      <c r="AD959" s="827"/>
      <c r="AE959" s="597" t="s">
        <v>38</v>
      </c>
      <c r="AF959" s="599">
        <v>1.2575687005123428</v>
      </c>
      <c r="AG959" s="599">
        <v>3.1206334420121098</v>
      </c>
      <c r="AH959" s="599">
        <v>10.992081974848626</v>
      </c>
      <c r="AI959" s="599">
        <v>25.244527247321848</v>
      </c>
      <c r="AJ959" s="599">
        <v>17.000465766185375</v>
      </c>
      <c r="AK959" s="599">
        <v>18.02515137401025</v>
      </c>
      <c r="AL959" s="599">
        <v>13.13460642757336</v>
      </c>
      <c r="AM959" s="599">
        <v>7.3125291103865857</v>
      </c>
      <c r="AN959" s="599">
        <v>3.3535165346995806</v>
      </c>
      <c r="AO959" s="599">
        <v>0.5589194224499302</v>
      </c>
      <c r="AP959" s="591"/>
      <c r="AQ959" s="827"/>
      <c r="AR959" s="597" t="s">
        <v>38</v>
      </c>
      <c r="AS959" s="599">
        <v>2.6586620926243567</v>
      </c>
      <c r="AT959" s="599">
        <v>4.2881646655231558</v>
      </c>
      <c r="AU959" s="599">
        <v>14.065180102915953</v>
      </c>
      <c r="AV959" s="599">
        <v>29.159519725557459</v>
      </c>
      <c r="AW959" s="599">
        <v>19.382504288164665</v>
      </c>
      <c r="AX959" s="599">
        <v>15.265866209262436</v>
      </c>
      <c r="AY959" s="599">
        <v>10.291595197255575</v>
      </c>
      <c r="AZ959" s="599">
        <v>3.9451114922813035</v>
      </c>
      <c r="BA959" s="599">
        <v>0.77186963979416812</v>
      </c>
      <c r="BB959" s="599">
        <v>0.17152658662092624</v>
      </c>
      <c r="BC959" s="592"/>
      <c r="BD959" s="827"/>
      <c r="BE959" s="597" t="s">
        <v>38</v>
      </c>
      <c r="BF959" s="599">
        <v>0.51361068310220848</v>
      </c>
      <c r="BG959" s="599">
        <v>1.5151515151515151</v>
      </c>
      <c r="BH959" s="599">
        <v>7.0364663585002569</v>
      </c>
      <c r="BI959" s="599">
        <v>20.929635336414997</v>
      </c>
      <c r="BJ959" s="599">
        <v>17.745249101181304</v>
      </c>
      <c r="BK959" s="599">
        <v>21.494607087827429</v>
      </c>
      <c r="BL959" s="599">
        <v>16.795069337442222</v>
      </c>
      <c r="BM959" s="599">
        <v>9.0909090909090917</v>
      </c>
      <c r="BN959" s="599">
        <v>3.8777606574216743</v>
      </c>
      <c r="BO959" s="599">
        <v>1.0015408320493067</v>
      </c>
      <c r="BP959"/>
      <c r="BQ959" s="827"/>
      <c r="BR959" s="597" t="s">
        <v>38</v>
      </c>
      <c r="BS959" s="599">
        <v>2.3206751054852321</v>
      </c>
      <c r="BT959" s="599">
        <v>5.2742616033755274</v>
      </c>
      <c r="BU959" s="599">
        <v>12.658227848101266</v>
      </c>
      <c r="BV959" s="599">
        <v>26.582278481012654</v>
      </c>
      <c r="BW959" s="599">
        <v>17.299578059071731</v>
      </c>
      <c r="BX959" s="599">
        <v>16.244725738396625</v>
      </c>
      <c r="BY959" s="599">
        <v>10.548523206751055</v>
      </c>
      <c r="BZ959" s="599">
        <v>6.962025316455696</v>
      </c>
      <c r="CA959" s="599">
        <v>1.89873417721519</v>
      </c>
      <c r="CB959" s="599">
        <v>0.21097046413502107</v>
      </c>
      <c r="CC959" s="592"/>
      <c r="CD959" s="827"/>
      <c r="CE959" s="597" t="s">
        <v>38</v>
      </c>
      <c r="CF959" s="599">
        <v>0.87221979938944605</v>
      </c>
      <c r="CG959" s="599">
        <v>1.831661578717837</v>
      </c>
      <c r="CH959" s="599">
        <v>8.2424771042302662</v>
      </c>
      <c r="CI959" s="599">
        <v>22.437854339293501</v>
      </c>
      <c r="CJ959" s="599">
        <v>18.207588312254689</v>
      </c>
      <c r="CK959" s="599">
        <v>20.453554295682512</v>
      </c>
      <c r="CL959" s="599">
        <v>15.787178368948975</v>
      </c>
      <c r="CM959" s="599">
        <v>8.0026166593981678</v>
      </c>
      <c r="CN959" s="599">
        <v>3.2926297426951594</v>
      </c>
      <c r="CO959" s="599">
        <v>0.87221979938944605</v>
      </c>
      <c r="CP959"/>
      <c r="CQ959" s="827"/>
      <c r="CR959" s="597" t="s">
        <v>38</v>
      </c>
      <c r="CS959" s="599">
        <v>0.79840319361277434</v>
      </c>
      <c r="CT959" s="599">
        <v>1.3972055888223553</v>
      </c>
      <c r="CU959" s="599">
        <v>8.7824351297405201</v>
      </c>
      <c r="CV959" s="599">
        <v>23.552894211576849</v>
      </c>
      <c r="CW959" s="599">
        <v>18.962075848303392</v>
      </c>
      <c r="CX959" s="599">
        <v>23.353293413173652</v>
      </c>
      <c r="CY959" s="599">
        <v>12.774451097804389</v>
      </c>
      <c r="CZ959" s="599">
        <v>7.7844311377245514</v>
      </c>
      <c r="DA959" s="599">
        <v>1.7964071856287425</v>
      </c>
      <c r="DB959" s="599">
        <v>0.79840319361277434</v>
      </c>
      <c r="DC959" s="592"/>
      <c r="DD959" s="827"/>
      <c r="DE959" s="597" t="s">
        <v>38</v>
      </c>
      <c r="DF959" s="599">
        <v>1.0309278350515463</v>
      </c>
      <c r="DG959" s="599">
        <v>2.2373327484097389</v>
      </c>
      <c r="DH959" s="599">
        <v>8.6422461066023253</v>
      </c>
      <c r="DI959" s="599">
        <v>22.746216275499012</v>
      </c>
      <c r="DJ959" s="599">
        <v>18.030269796007897</v>
      </c>
      <c r="DK959" s="599">
        <v>19.697302039921034</v>
      </c>
      <c r="DL959" s="599">
        <v>15.573590699714851</v>
      </c>
      <c r="DM959" s="599">
        <v>7.9184031585874104</v>
      </c>
      <c r="DN959" s="599">
        <v>3.312129853037947</v>
      </c>
      <c r="DO959" s="599">
        <v>0.81158148716823864</v>
      </c>
    </row>
    <row r="960" spans="1:119" ht="13.5" customHeight="1" x14ac:dyDescent="0.2">
      <c r="A960"/>
      <c r="B960" s="324"/>
      <c r="C960" s="592"/>
      <c r="D960" s="827"/>
      <c r="E960" s="601" t="s">
        <v>39</v>
      </c>
      <c r="F960" s="599">
        <v>0.45588235294117646</v>
      </c>
      <c r="G960" s="599">
        <v>1.0441176470588236</v>
      </c>
      <c r="H960" s="599">
        <v>4.7058823529411766</v>
      </c>
      <c r="I960" s="599">
        <v>15.058823529411763</v>
      </c>
      <c r="J960" s="599">
        <v>15.014705882352942</v>
      </c>
      <c r="K960" s="599">
        <v>20.235294117647058</v>
      </c>
      <c r="L960" s="599">
        <v>19.764705882352938</v>
      </c>
      <c r="M960" s="599">
        <v>13.48529411764706</v>
      </c>
      <c r="N960" s="599">
        <v>7.0882352941176467</v>
      </c>
      <c r="O960" s="599">
        <v>3.1470588235294117</v>
      </c>
      <c r="P960" s="592"/>
      <c r="Q960" s="827"/>
      <c r="R960" s="597" t="s">
        <v>39</v>
      </c>
      <c r="S960" s="599">
        <v>0.34805890227576974</v>
      </c>
      <c r="T960" s="599">
        <v>0.72289156626506024</v>
      </c>
      <c r="U960" s="599">
        <v>3.132530120481928</v>
      </c>
      <c r="V960" s="599">
        <v>12.717536813922356</v>
      </c>
      <c r="W960" s="599">
        <v>14.564926372155288</v>
      </c>
      <c r="X960" s="599">
        <v>21.793842034805891</v>
      </c>
      <c r="Y960" s="599">
        <v>20.722891566265062</v>
      </c>
      <c r="Z960" s="599">
        <v>14.99330655957162</v>
      </c>
      <c r="AA960" s="599">
        <v>7.7108433734939767</v>
      </c>
      <c r="AB960" s="599">
        <v>3.2931726907630523</v>
      </c>
      <c r="AC960" s="592"/>
      <c r="AD960" s="827"/>
      <c r="AE960" s="597" t="s">
        <v>39</v>
      </c>
      <c r="AF960" s="599">
        <v>0.58727569331158236</v>
      </c>
      <c r="AG960" s="599">
        <v>1.435562805872757</v>
      </c>
      <c r="AH960" s="599">
        <v>6.6231647634584014</v>
      </c>
      <c r="AI960" s="599">
        <v>17.911908646003262</v>
      </c>
      <c r="AJ960" s="599">
        <v>15.562805872756933</v>
      </c>
      <c r="AK960" s="599">
        <v>18.336052202283852</v>
      </c>
      <c r="AL960" s="599">
        <v>18.59706362153344</v>
      </c>
      <c r="AM960" s="599">
        <v>11.64763458401305</v>
      </c>
      <c r="AN960" s="599">
        <v>6.3295269168026094</v>
      </c>
      <c r="AO960" s="599">
        <v>2.9690048939641107</v>
      </c>
      <c r="AP960" s="591"/>
      <c r="AQ960" s="827"/>
      <c r="AR960" s="597" t="s">
        <v>39</v>
      </c>
      <c r="AS960" s="599">
        <v>1.095890410958904</v>
      </c>
      <c r="AT960" s="599">
        <v>3.0136986301369864</v>
      </c>
      <c r="AU960" s="599">
        <v>9.1324200913241995</v>
      </c>
      <c r="AV960" s="599">
        <v>22.009132420091323</v>
      </c>
      <c r="AW960" s="599">
        <v>16.894977168949772</v>
      </c>
      <c r="AX960" s="599">
        <v>19.086757990867582</v>
      </c>
      <c r="AY960" s="599">
        <v>15.616438356164384</v>
      </c>
      <c r="AZ960" s="599">
        <v>8.3105022831050235</v>
      </c>
      <c r="BA960" s="599">
        <v>3.8356164383561646</v>
      </c>
      <c r="BB960" s="599">
        <v>1.004566210045662</v>
      </c>
      <c r="BC960" s="592"/>
      <c r="BD960" s="827"/>
      <c r="BE960" s="597" t="s">
        <v>39</v>
      </c>
      <c r="BF960" s="599">
        <v>0.33304119193689746</v>
      </c>
      <c r="BG960" s="599">
        <v>0.66608238387379493</v>
      </c>
      <c r="BH960" s="599">
        <v>3.8562664329535492</v>
      </c>
      <c r="BI960" s="599">
        <v>13.724802804557406</v>
      </c>
      <c r="BJ960" s="599">
        <v>14.653812445223489</v>
      </c>
      <c r="BK960" s="599">
        <v>20.455740578439965</v>
      </c>
      <c r="BL960" s="599">
        <v>20.560911481156879</v>
      </c>
      <c r="BM960" s="599">
        <v>14.478527607361963</v>
      </c>
      <c r="BN960" s="599">
        <v>7.7125328659070984</v>
      </c>
      <c r="BO960" s="599">
        <v>3.5582822085889574</v>
      </c>
      <c r="BP960"/>
      <c r="BQ960" s="827"/>
      <c r="BR960" s="597" t="s">
        <v>39</v>
      </c>
      <c r="BS960" s="599">
        <v>1.4644351464435146</v>
      </c>
      <c r="BT960" s="599">
        <v>2.3012552301255229</v>
      </c>
      <c r="BU960" s="599">
        <v>6.2761506276150625</v>
      </c>
      <c r="BV960" s="599">
        <v>16.94560669456067</v>
      </c>
      <c r="BW960" s="599">
        <v>17.99163179916318</v>
      </c>
      <c r="BX960" s="599">
        <v>19.03765690376569</v>
      </c>
      <c r="BY960" s="599">
        <v>17.782426778242677</v>
      </c>
      <c r="BZ960" s="599">
        <v>10.0418410041841</v>
      </c>
      <c r="CA960" s="599">
        <v>5.439330543933055</v>
      </c>
      <c r="CB960" s="599">
        <v>2.7196652719665275</v>
      </c>
      <c r="CC960" s="592"/>
      <c r="CD960" s="827"/>
      <c r="CE960" s="597" t="s">
        <v>39</v>
      </c>
      <c r="CF960" s="599">
        <v>0.37962670041126223</v>
      </c>
      <c r="CG960" s="599">
        <v>0.94906675102815563</v>
      </c>
      <c r="CH960" s="599">
        <v>4.5871559633027523</v>
      </c>
      <c r="CI960" s="599">
        <v>14.916165770325845</v>
      </c>
      <c r="CJ960" s="599">
        <v>14.789623536855427</v>
      </c>
      <c r="CK960" s="599">
        <v>20.325846251186334</v>
      </c>
      <c r="CL960" s="599">
        <v>19.914583992407469</v>
      </c>
      <c r="CM960" s="599">
        <v>13.745650110724455</v>
      </c>
      <c r="CN960" s="599">
        <v>7.2129073078139827</v>
      </c>
      <c r="CO960" s="599">
        <v>3.1793736159443213</v>
      </c>
      <c r="CP960"/>
      <c r="CQ960" s="827"/>
      <c r="CR960" s="597" t="s">
        <v>39</v>
      </c>
      <c r="CS960" s="599">
        <v>1.015228426395939</v>
      </c>
      <c r="CT960" s="599">
        <v>1.3536379018612521</v>
      </c>
      <c r="CU960" s="599">
        <v>4.5685279187817258</v>
      </c>
      <c r="CV960" s="599">
        <v>16.243654822335024</v>
      </c>
      <c r="CW960" s="599">
        <v>14.213197969543149</v>
      </c>
      <c r="CX960" s="599">
        <v>21.658206429780034</v>
      </c>
      <c r="CY960" s="599">
        <v>18.443316412859559</v>
      </c>
      <c r="CZ960" s="599">
        <v>11.844331641285956</v>
      </c>
      <c r="DA960" s="599">
        <v>7.9526226734348562</v>
      </c>
      <c r="DB960" s="599">
        <v>2.7072758037225042</v>
      </c>
      <c r="DC960" s="592"/>
      <c r="DD960" s="827"/>
      <c r="DE960" s="597" t="s">
        <v>39</v>
      </c>
      <c r="DF960" s="599">
        <v>0.40264132710581418</v>
      </c>
      <c r="DG960" s="599">
        <v>1.0146561443066515</v>
      </c>
      <c r="DH960" s="599">
        <v>4.7189563536801415</v>
      </c>
      <c r="DI960" s="599">
        <v>14.94604606216782</v>
      </c>
      <c r="DJ960" s="599">
        <v>15.090996939925914</v>
      </c>
      <c r="DK960" s="599">
        <v>20.099855049122244</v>
      </c>
      <c r="DL960" s="599">
        <v>19.890481559027219</v>
      </c>
      <c r="DM960" s="599">
        <v>13.641488162344984</v>
      </c>
      <c r="DN960" s="599">
        <v>7.0059590916411656</v>
      </c>
      <c r="DO960" s="599">
        <v>3.1889193106780476</v>
      </c>
    </row>
    <row r="961" spans="1:119" ht="13.5" customHeight="1" x14ac:dyDescent="0.2">
      <c r="A961"/>
      <c r="B961" s="324"/>
      <c r="C961" s="592"/>
      <c r="D961" s="827"/>
      <c r="E961" s="601" t="s">
        <v>40</v>
      </c>
      <c r="F961" s="599">
        <v>0.13848671786478658</v>
      </c>
      <c r="G961" s="599">
        <v>0.2643837341055017</v>
      </c>
      <c r="H961" s="599">
        <v>1.6366612111292964</v>
      </c>
      <c r="I961" s="599">
        <v>7.6419488858114057</v>
      </c>
      <c r="J961" s="599">
        <v>8.976457257962986</v>
      </c>
      <c r="K961" s="599">
        <v>15.434974191111669</v>
      </c>
      <c r="L961" s="599">
        <v>21.112929623567922</v>
      </c>
      <c r="M961" s="599">
        <v>19.274833186453481</v>
      </c>
      <c r="N961" s="599">
        <v>15.598640312224601</v>
      </c>
      <c r="O961" s="599">
        <v>9.9206848797683485</v>
      </c>
      <c r="P961" s="592"/>
      <c r="Q961" s="827"/>
      <c r="R961" s="597" t="s">
        <v>40</v>
      </c>
      <c r="S961" s="599">
        <v>6.9897483690587139E-2</v>
      </c>
      <c r="T961" s="599">
        <v>0.13979496738117428</v>
      </c>
      <c r="U961" s="599">
        <v>1.3047530288909599</v>
      </c>
      <c r="V961" s="599">
        <v>6.8033550792171482</v>
      </c>
      <c r="W961" s="599">
        <v>8.434296365330848</v>
      </c>
      <c r="X961" s="599">
        <v>14.748369058713887</v>
      </c>
      <c r="Y961" s="599">
        <v>22.227399813606709</v>
      </c>
      <c r="Z961" s="599">
        <v>19.944082013047531</v>
      </c>
      <c r="AA961" s="599">
        <v>16.123019571295433</v>
      </c>
      <c r="AB961" s="599">
        <v>10.205032618825722</v>
      </c>
      <c r="AC961" s="592"/>
      <c r="AD961" s="827"/>
      <c r="AE961" s="597" t="s">
        <v>40</v>
      </c>
      <c r="AF961" s="599">
        <v>0.21911804984935634</v>
      </c>
      <c r="AG961" s="599">
        <v>0.41084634346754317</v>
      </c>
      <c r="AH961" s="599">
        <v>2.026841961106546</v>
      </c>
      <c r="AI961" s="599">
        <v>8.6277732128184059</v>
      </c>
      <c r="AJ961" s="599">
        <v>9.6138044371405087</v>
      </c>
      <c r="AK961" s="599">
        <v>16.242125445083538</v>
      </c>
      <c r="AL961" s="599">
        <v>19.802793755135578</v>
      </c>
      <c r="AM961" s="599">
        <v>18.488085456039443</v>
      </c>
      <c r="AN961" s="599">
        <v>14.982196658449739</v>
      </c>
      <c r="AO961" s="599">
        <v>9.5864146809093409</v>
      </c>
      <c r="AP961" s="591"/>
      <c r="AQ961" s="827"/>
      <c r="AR961" s="597" t="s">
        <v>40</v>
      </c>
      <c r="AS961" s="599">
        <v>0.61124694376528121</v>
      </c>
      <c r="AT961" s="599">
        <v>0.73349633251833746</v>
      </c>
      <c r="AU961" s="599">
        <v>4.1564792176039118</v>
      </c>
      <c r="AV961" s="599">
        <v>16.136919315403421</v>
      </c>
      <c r="AW961" s="599">
        <v>14.669926650366749</v>
      </c>
      <c r="AX961" s="599">
        <v>16.87041564792176</v>
      </c>
      <c r="AY961" s="599">
        <v>21.638141809290953</v>
      </c>
      <c r="AZ961" s="599">
        <v>12.713936430317849</v>
      </c>
      <c r="BA961" s="599">
        <v>8.0684596577017107</v>
      </c>
      <c r="BB961" s="599">
        <v>4.4009779951100247</v>
      </c>
      <c r="BC961" s="592"/>
      <c r="BD961" s="827"/>
      <c r="BE961" s="597" t="s">
        <v>40</v>
      </c>
      <c r="BF961" s="599">
        <v>8.4210526315789472E-2</v>
      </c>
      <c r="BG961" s="599">
        <v>0.21052631578947367</v>
      </c>
      <c r="BH961" s="599">
        <v>1.3473684210526315</v>
      </c>
      <c r="BI961" s="599">
        <v>6.666666666666667</v>
      </c>
      <c r="BJ961" s="599">
        <v>8.3228070175438589</v>
      </c>
      <c r="BK961" s="599">
        <v>15.270175438596493</v>
      </c>
      <c r="BL961" s="599">
        <v>21.052631578947366</v>
      </c>
      <c r="BM961" s="599">
        <v>20.028070175438597</v>
      </c>
      <c r="BN961" s="599">
        <v>16.463157894736842</v>
      </c>
      <c r="BO961" s="599">
        <v>10.55438596491228</v>
      </c>
      <c r="BP961"/>
      <c r="BQ961" s="827"/>
      <c r="BR961" s="597" t="s">
        <v>40</v>
      </c>
      <c r="BS961" s="599">
        <v>0.25380710659898476</v>
      </c>
      <c r="BT961" s="599">
        <v>0.76142131979695438</v>
      </c>
      <c r="BU961" s="599">
        <v>2.5380710659898478</v>
      </c>
      <c r="BV961" s="599">
        <v>13.451776649746192</v>
      </c>
      <c r="BW961" s="599">
        <v>12.690355329949238</v>
      </c>
      <c r="BX961" s="599">
        <v>19.035532994923855</v>
      </c>
      <c r="BY961" s="599">
        <v>18.274111675126903</v>
      </c>
      <c r="BZ961" s="599">
        <v>16.751269035532996</v>
      </c>
      <c r="CA961" s="599">
        <v>8.6294416243654819</v>
      </c>
      <c r="CB961" s="599">
        <v>7.6142131979695442</v>
      </c>
      <c r="CC961" s="592"/>
      <c r="CD961" s="827"/>
      <c r="CE961" s="597" t="s">
        <v>40</v>
      </c>
      <c r="CF961" s="599">
        <v>0.13246787653993908</v>
      </c>
      <c r="CG961" s="599">
        <v>0.23844217777189031</v>
      </c>
      <c r="CH961" s="599">
        <v>1.5896145184792689</v>
      </c>
      <c r="CI961" s="599">
        <v>7.3387203603126245</v>
      </c>
      <c r="CJ961" s="599">
        <v>8.7826202145979604</v>
      </c>
      <c r="CK961" s="599">
        <v>15.247052589746987</v>
      </c>
      <c r="CL961" s="599">
        <v>21.261094184660219</v>
      </c>
      <c r="CM961" s="599">
        <v>19.406543913101075</v>
      </c>
      <c r="CN961" s="599">
        <v>15.962379123062655</v>
      </c>
      <c r="CO961" s="599">
        <v>10.041065041727382</v>
      </c>
      <c r="CP961"/>
      <c r="CQ961" s="827"/>
      <c r="CR961" s="597" t="s">
        <v>40</v>
      </c>
      <c r="CS961" s="599">
        <v>0.1466275659824047</v>
      </c>
      <c r="CT961" s="599">
        <v>0.1466275659824047</v>
      </c>
      <c r="CU961" s="599">
        <v>2.1994134897360706</v>
      </c>
      <c r="CV961" s="599">
        <v>7.4780058651026398</v>
      </c>
      <c r="CW961" s="599">
        <v>9.3841642228739008</v>
      </c>
      <c r="CX961" s="599">
        <v>15.102639296187684</v>
      </c>
      <c r="CY961" s="599">
        <v>21.700879765395893</v>
      </c>
      <c r="CZ961" s="599">
        <v>18.914956011730204</v>
      </c>
      <c r="DA961" s="599">
        <v>15.249266862170089</v>
      </c>
      <c r="DB961" s="599">
        <v>9.67741935483871</v>
      </c>
      <c r="DC961" s="592"/>
      <c r="DD961" s="827"/>
      <c r="DE961" s="597" t="s">
        <v>40</v>
      </c>
      <c r="DF961" s="599">
        <v>0.13772207684891888</v>
      </c>
      <c r="DG961" s="599">
        <v>0.27544415369783776</v>
      </c>
      <c r="DH961" s="599">
        <v>1.5838038837625672</v>
      </c>
      <c r="DI961" s="599">
        <v>7.6573474727998896</v>
      </c>
      <c r="DJ961" s="599">
        <v>8.9381627874948357</v>
      </c>
      <c r="DK961" s="599">
        <v>15.46618923013359</v>
      </c>
      <c r="DL961" s="599">
        <v>21.057705550199696</v>
      </c>
      <c r="DM961" s="599">
        <v>19.308635174218427</v>
      </c>
      <c r="DN961" s="599">
        <v>15.631455722352294</v>
      </c>
      <c r="DO961" s="599">
        <v>9.9435339484919432</v>
      </c>
    </row>
    <row r="962" spans="1:119" ht="13.5" customHeight="1" x14ac:dyDescent="0.2">
      <c r="A962"/>
      <c r="B962" s="324"/>
      <c r="C962" s="592"/>
      <c r="D962" s="828"/>
      <c r="E962" s="601" t="s">
        <v>41</v>
      </c>
      <c r="F962" s="599">
        <v>0.10366275051831375</v>
      </c>
      <c r="G962" s="599">
        <v>3.455425017277125E-2</v>
      </c>
      <c r="H962" s="599">
        <v>0.44920525224602625</v>
      </c>
      <c r="I962" s="599">
        <v>2.5570145127850727</v>
      </c>
      <c r="J962" s="599">
        <v>3.8700760193503805</v>
      </c>
      <c r="K962" s="599">
        <v>8.8804422944022114</v>
      </c>
      <c r="L962" s="599">
        <v>14.961990324809952</v>
      </c>
      <c r="M962" s="599">
        <v>19.972356599861783</v>
      </c>
      <c r="N962" s="599">
        <v>23.358673116793366</v>
      </c>
      <c r="O962" s="599">
        <v>25.812024879060125</v>
      </c>
      <c r="P962" s="592"/>
      <c r="Q962" s="828"/>
      <c r="R962" s="597" t="s">
        <v>41</v>
      </c>
      <c r="S962" s="599">
        <v>0.13227513227513227</v>
      </c>
      <c r="T962" s="599">
        <v>0</v>
      </c>
      <c r="U962" s="599">
        <v>0.26455026455026454</v>
      </c>
      <c r="V962" s="599">
        <v>1.5873015873015872</v>
      </c>
      <c r="W962" s="599">
        <v>3.7037037037037033</v>
      </c>
      <c r="X962" s="599">
        <v>9.4576719576719572</v>
      </c>
      <c r="Y962" s="599">
        <v>14.550264550264549</v>
      </c>
      <c r="Z962" s="599">
        <v>20.238095238095237</v>
      </c>
      <c r="AA962" s="599">
        <v>23.082010582010582</v>
      </c>
      <c r="AB962" s="599">
        <v>26.984126984126984</v>
      </c>
      <c r="AC962" s="592"/>
      <c r="AD962" s="828"/>
      <c r="AE962" s="597" t="s">
        <v>41</v>
      </c>
      <c r="AF962" s="599">
        <v>7.2358900144717797E-2</v>
      </c>
      <c r="AG962" s="599">
        <v>7.2358900144717797E-2</v>
      </c>
      <c r="AH962" s="599">
        <v>0.65123010130246017</v>
      </c>
      <c r="AI962" s="599">
        <v>3.6179450072358899</v>
      </c>
      <c r="AJ962" s="599">
        <v>4.0520984081041966</v>
      </c>
      <c r="AK962" s="599">
        <v>8.2489146164978298</v>
      </c>
      <c r="AL962" s="599">
        <v>15.412445730824892</v>
      </c>
      <c r="AM962" s="599">
        <v>19.681620839363241</v>
      </c>
      <c r="AN962" s="599">
        <v>23.66136034732272</v>
      </c>
      <c r="AO962" s="599">
        <v>24.529667149059335</v>
      </c>
      <c r="AP962" s="591"/>
      <c r="AQ962" s="828"/>
      <c r="AR962" s="597" t="s">
        <v>41</v>
      </c>
      <c r="AS962" s="599">
        <v>0.61349693251533743</v>
      </c>
      <c r="AT962" s="599">
        <v>0.61349693251533743</v>
      </c>
      <c r="AU962" s="599">
        <v>2.4539877300613497</v>
      </c>
      <c r="AV962" s="599">
        <v>5.5214723926380369</v>
      </c>
      <c r="AW962" s="599">
        <v>5.5214723926380369</v>
      </c>
      <c r="AX962" s="599">
        <v>16.564417177914109</v>
      </c>
      <c r="AY962" s="599">
        <v>19.018404907975462</v>
      </c>
      <c r="AZ962" s="599">
        <v>17.177914110429448</v>
      </c>
      <c r="BA962" s="599">
        <v>20.245398773006134</v>
      </c>
      <c r="BB962" s="599">
        <v>12.269938650306749</v>
      </c>
      <c r="BC962" s="592"/>
      <c r="BD962" s="828"/>
      <c r="BE962" s="597" t="s">
        <v>41</v>
      </c>
      <c r="BF962" s="599">
        <v>7.3233247894544121E-2</v>
      </c>
      <c r="BG962" s="599">
        <v>0</v>
      </c>
      <c r="BH962" s="599">
        <v>0.32954961552544859</v>
      </c>
      <c r="BI962" s="599">
        <v>2.3800805565726844</v>
      </c>
      <c r="BJ962" s="599">
        <v>3.7715122665690224</v>
      </c>
      <c r="BK962" s="599">
        <v>8.4218235078725741</v>
      </c>
      <c r="BL962" s="599">
        <v>14.719882826803369</v>
      </c>
      <c r="BM962" s="599">
        <v>20.139143170999635</v>
      </c>
      <c r="BN962" s="599">
        <v>23.544489198095935</v>
      </c>
      <c r="BO962" s="599">
        <v>26.620285609666787</v>
      </c>
      <c r="BP962"/>
      <c r="BQ962" s="828"/>
      <c r="BR962" s="597" t="s">
        <v>41</v>
      </c>
      <c r="BS962" s="599">
        <v>0</v>
      </c>
      <c r="BT962" s="599">
        <v>1.1235955056179776</v>
      </c>
      <c r="BU962" s="599">
        <v>2.2471910112359552</v>
      </c>
      <c r="BV962" s="599">
        <v>4.4943820224719104</v>
      </c>
      <c r="BW962" s="599">
        <v>11.235955056179774</v>
      </c>
      <c r="BX962" s="599">
        <v>14.606741573033707</v>
      </c>
      <c r="BY962" s="599">
        <v>15.730337078651685</v>
      </c>
      <c r="BZ962" s="599">
        <v>19.101123595505616</v>
      </c>
      <c r="CA962" s="599">
        <v>14.606741573033707</v>
      </c>
      <c r="CB962" s="599">
        <v>16.853932584269664</v>
      </c>
      <c r="CC962" s="592"/>
      <c r="CD962" s="828"/>
      <c r="CE962" s="597" t="s">
        <v>41</v>
      </c>
      <c r="CF962" s="599">
        <v>0.10695187165775401</v>
      </c>
      <c r="CG962" s="599">
        <v>0</v>
      </c>
      <c r="CH962" s="599">
        <v>0.39215686274509803</v>
      </c>
      <c r="CI962" s="599">
        <v>2.4955436720142603</v>
      </c>
      <c r="CJ962" s="599">
        <v>3.6363636363636362</v>
      </c>
      <c r="CK962" s="599">
        <v>8.6987522281639933</v>
      </c>
      <c r="CL962" s="599">
        <v>14.937611408199643</v>
      </c>
      <c r="CM962" s="599">
        <v>20</v>
      </c>
      <c r="CN962" s="599">
        <v>23.636363636363637</v>
      </c>
      <c r="CO962" s="599">
        <v>26.09625668449198</v>
      </c>
      <c r="CP962"/>
      <c r="CQ962" s="828"/>
      <c r="CR962" s="597" t="s">
        <v>41</v>
      </c>
      <c r="CS962" s="599">
        <v>0.35842293906810035</v>
      </c>
      <c r="CT962" s="599">
        <v>0</v>
      </c>
      <c r="CU962" s="599">
        <v>0.71684587813620071</v>
      </c>
      <c r="CV962" s="599">
        <v>1.7921146953405016</v>
      </c>
      <c r="CW962" s="599">
        <v>3.5842293906810032</v>
      </c>
      <c r="CX962" s="599">
        <v>5.0179211469534053</v>
      </c>
      <c r="CY962" s="599">
        <v>13.261648745519713</v>
      </c>
      <c r="CZ962" s="599">
        <v>22.58064516129032</v>
      </c>
      <c r="DA962" s="599">
        <v>23.297491039426525</v>
      </c>
      <c r="DB962" s="599">
        <v>29.390681003584231</v>
      </c>
      <c r="DC962" s="592"/>
      <c r="DD962" s="828"/>
      <c r="DE962" s="597" t="s">
        <v>41</v>
      </c>
      <c r="DF962" s="599">
        <v>7.6481835564053538E-2</v>
      </c>
      <c r="DG962" s="599">
        <v>3.8240917782026769E-2</v>
      </c>
      <c r="DH962" s="599">
        <v>0.42065009560229444</v>
      </c>
      <c r="DI962" s="599">
        <v>2.6386233269598471</v>
      </c>
      <c r="DJ962" s="599">
        <v>3.9005736137667308</v>
      </c>
      <c r="DK962" s="599">
        <v>9.2925430210325057</v>
      </c>
      <c r="DL962" s="599">
        <v>15.143403441682601</v>
      </c>
      <c r="DM962" s="599">
        <v>19.694072657743785</v>
      </c>
      <c r="DN962" s="599">
        <v>23.365200764818354</v>
      </c>
      <c r="DO962" s="599">
        <v>25.430210325047803</v>
      </c>
    </row>
    <row r="963" spans="1:119" ht="13.5" customHeight="1" x14ac:dyDescent="0.2">
      <c r="A963"/>
      <c r="B963" s="324"/>
      <c r="C963" s="592"/>
      <c r="D963" s="592"/>
      <c r="E963" s="592"/>
      <c r="F963" s="592"/>
      <c r="G963" s="592"/>
      <c r="H963" s="592"/>
      <c r="I963" s="592"/>
      <c r="J963" s="592"/>
      <c r="K963" s="592"/>
      <c r="L963" s="592"/>
      <c r="M963" s="592"/>
      <c r="N963" s="592"/>
      <c r="O963" s="592"/>
      <c r="P963" s="592"/>
      <c r="Q963" s="592"/>
      <c r="R963" s="592"/>
      <c r="S963" s="592"/>
      <c r="T963" s="592"/>
      <c r="U963" s="592"/>
      <c r="V963" s="592"/>
      <c r="W963" s="592"/>
      <c r="X963" s="592"/>
      <c r="Y963" s="592"/>
      <c r="Z963" s="592"/>
      <c r="AA963" s="592"/>
      <c r="AB963" s="592"/>
      <c r="AC963" s="592"/>
      <c r="AD963" s="592"/>
      <c r="AE963" s="592"/>
      <c r="AF963" s="592"/>
      <c r="AG963" s="592"/>
      <c r="AH963" s="592"/>
      <c r="AI963" s="592"/>
      <c r="AJ963" s="592"/>
      <c r="AK963" s="592"/>
      <c r="AL963" s="592"/>
      <c r="AM963" s="592"/>
      <c r="AN963" s="592"/>
      <c r="AO963" s="592"/>
      <c r="AP963"/>
      <c r="AQ963" s="592"/>
      <c r="AR963" s="592"/>
      <c r="AS963" s="592"/>
      <c r="AT963" s="592"/>
      <c r="AU963" s="592"/>
      <c r="AV963" s="592"/>
      <c r="AW963" s="592"/>
      <c r="AX963" s="592"/>
      <c r="AY963" s="592"/>
      <c r="AZ963" s="592"/>
      <c r="BA963" s="592"/>
      <c r="BB963" s="592"/>
      <c r="BC963" s="592"/>
      <c r="BD963" s="592"/>
      <c r="BE963" s="592"/>
      <c r="BF963" s="592"/>
      <c r="BG963" s="592"/>
      <c r="BH963" s="592"/>
      <c r="BI963" s="592"/>
      <c r="BJ963" s="592"/>
      <c r="BK963" s="592"/>
      <c r="BL963" s="592"/>
      <c r="BM963" s="592"/>
      <c r="BN963" s="592"/>
      <c r="BO963" s="592"/>
      <c r="BP963"/>
      <c r="BQ963" s="592"/>
      <c r="BR963" s="592"/>
      <c r="BS963" s="592"/>
      <c r="BT963" s="592"/>
      <c r="BU963" s="592"/>
      <c r="BV963" s="592"/>
      <c r="BW963" s="592"/>
      <c r="BX963" s="592"/>
      <c r="BY963" s="592"/>
      <c r="BZ963" s="592"/>
      <c r="CA963" s="592"/>
      <c r="CB963" s="592"/>
      <c r="CC963" s="592"/>
      <c r="CD963" s="592"/>
      <c r="CE963" s="592"/>
      <c r="CF963" s="592"/>
      <c r="CG963" s="592"/>
      <c r="CH963" s="592"/>
      <c r="CI963" s="592"/>
      <c r="CJ963" s="592"/>
      <c r="CK963" s="592"/>
      <c r="CL963" s="592"/>
      <c r="CM963" s="592"/>
      <c r="CN963" s="592"/>
      <c r="CO963" s="592"/>
      <c r="CP963"/>
      <c r="CQ963" s="592"/>
      <c r="CR963" s="592"/>
      <c r="CS963" s="592"/>
      <c r="CT963" s="592"/>
      <c r="CU963" s="592"/>
      <c r="CV963" s="592"/>
      <c r="CW963" s="592"/>
      <c r="CX963" s="592"/>
      <c r="CY963" s="592"/>
      <c r="CZ963" s="592"/>
      <c r="DA963" s="592"/>
      <c r="DB963" s="592"/>
      <c r="DC963" s="592"/>
      <c r="DD963" s="592"/>
      <c r="DE963" s="592"/>
      <c r="DF963" s="592"/>
      <c r="DG963" s="592"/>
      <c r="DH963" s="592"/>
      <c r="DI963" s="592"/>
      <c r="DJ963" s="592"/>
      <c r="DK963" s="592"/>
      <c r="DL963" s="592"/>
      <c r="DM963" s="592"/>
      <c r="DN963" s="592"/>
      <c r="DO963" s="592"/>
    </row>
    <row r="964" spans="1:119" ht="13.5" customHeight="1" x14ac:dyDescent="0.2">
      <c r="A964"/>
      <c r="B964" s="324"/>
      <c r="C964" s="592"/>
      <c r="D964" s="592"/>
      <c r="E964" s="592"/>
      <c r="F964" s="592"/>
      <c r="G964" s="592"/>
      <c r="H964" s="592"/>
      <c r="I964" s="592"/>
      <c r="J964" s="592"/>
      <c r="K964" s="592"/>
      <c r="L964" s="592"/>
      <c r="M964" s="592"/>
      <c r="N964" s="592"/>
      <c r="O964" s="592"/>
      <c r="P964" s="592"/>
      <c r="Q964" s="592"/>
      <c r="R964" s="592"/>
      <c r="S964" s="592"/>
      <c r="T964" s="592"/>
      <c r="U964" s="592"/>
      <c r="V964" s="592"/>
      <c r="W964" s="592"/>
      <c r="X964" s="592"/>
      <c r="Y964" s="592"/>
      <c r="Z964" s="592"/>
      <c r="AA964" s="592"/>
      <c r="AB964" s="592"/>
      <c r="AC964" s="592"/>
      <c r="AD964" s="592"/>
      <c r="AE964" s="592"/>
      <c r="AF964" s="592"/>
      <c r="AG964" s="592"/>
      <c r="AH964" s="592"/>
      <c r="AI964" s="592"/>
      <c r="AJ964" s="592"/>
      <c r="AK964" s="592"/>
      <c r="AL964" s="592"/>
      <c r="AM964" s="592"/>
      <c r="AN964" s="592"/>
      <c r="AO964" s="592"/>
      <c r="AP964"/>
      <c r="AQ964" s="592"/>
      <c r="AR964" s="592"/>
      <c r="AS964" s="592"/>
      <c r="AT964" s="592"/>
      <c r="AU964" s="592"/>
      <c r="AV964" s="592"/>
      <c r="AW964" s="592"/>
      <c r="AX964" s="592"/>
      <c r="AY964" s="592"/>
      <c r="AZ964" s="592"/>
      <c r="BA964" s="592"/>
      <c r="BB964" s="592"/>
      <c r="BC964" s="592"/>
      <c r="BD964" s="592"/>
      <c r="BE964" s="592"/>
      <c r="BF964" s="592"/>
      <c r="BG964" s="592"/>
      <c r="BH964" s="592"/>
      <c r="BI964" s="592"/>
      <c r="BJ964" s="592"/>
      <c r="BK964" s="592"/>
      <c r="BL964" s="592"/>
      <c r="BM964" s="592"/>
      <c r="BN964" s="592"/>
      <c r="BO964" s="592"/>
      <c r="BP964"/>
      <c r="BQ964" s="592"/>
      <c r="BR964" s="592"/>
      <c r="BS964" s="592"/>
      <c r="BT964" s="592"/>
      <c r="BU964" s="592"/>
      <c r="BV964" s="592"/>
      <c r="BW964" s="592"/>
      <c r="BX964" s="592"/>
      <c r="BY964" s="592"/>
      <c r="BZ964" s="592"/>
      <c r="CA964" s="592"/>
      <c r="CB964" s="592"/>
      <c r="CC964" s="592"/>
      <c r="CD964" s="592"/>
      <c r="CE964" s="592"/>
      <c r="CF964" s="592"/>
      <c r="CG964" s="592"/>
      <c r="CH964" s="592"/>
      <c r="CI964" s="592"/>
      <c r="CJ964" s="592"/>
      <c r="CK964" s="592"/>
      <c r="CL964" s="592"/>
      <c r="CM964" s="592"/>
      <c r="CN964" s="592"/>
      <c r="CO964" s="592"/>
      <c r="CP964"/>
      <c r="CQ964" s="592"/>
      <c r="CR964" s="592"/>
      <c r="CS964" s="592"/>
      <c r="CT964" s="592"/>
      <c r="CU964" s="592"/>
      <c r="CV964" s="592"/>
      <c r="CW964" s="592"/>
      <c r="CX964" s="592"/>
      <c r="CY964" s="592"/>
      <c r="CZ964" s="592"/>
      <c r="DA964" s="592"/>
      <c r="DB964" s="592"/>
      <c r="DC964" s="592"/>
      <c r="DD964" s="592"/>
      <c r="DE964" s="592"/>
      <c r="DF964" s="592"/>
      <c r="DG964" s="592"/>
      <c r="DH964" s="592"/>
      <c r="DI964" s="592"/>
      <c r="DJ964" s="592"/>
      <c r="DK964" s="592"/>
      <c r="DL964" s="592"/>
      <c r="DM964" s="592"/>
      <c r="DN964" s="592"/>
      <c r="DO964" s="592"/>
    </row>
    <row r="965" spans="1:119" ht="13.5" customHeight="1" x14ac:dyDescent="0.3">
      <c r="A965"/>
      <c r="B965" s="324"/>
      <c r="C965" s="592"/>
      <c r="D965" s="829" t="s">
        <v>245</v>
      </c>
      <c r="E965" s="829"/>
      <c r="F965" s="595"/>
      <c r="G965" s="595"/>
      <c r="H965" s="595"/>
      <c r="I965" s="595"/>
      <c r="J965" s="595"/>
      <c r="K965" s="595"/>
      <c r="L965" s="595"/>
      <c r="M965" s="595"/>
      <c r="N965" s="595"/>
      <c r="O965" s="595"/>
      <c r="P965" s="592"/>
      <c r="Q965" s="829" t="s">
        <v>245</v>
      </c>
      <c r="R965" s="829"/>
      <c r="S965" s="595"/>
      <c r="T965" s="595"/>
      <c r="U965" s="595"/>
      <c r="V965" s="595"/>
      <c r="W965" s="595"/>
      <c r="X965" s="595"/>
      <c r="Y965" s="595"/>
      <c r="Z965" s="595"/>
      <c r="AA965" s="595"/>
      <c r="AB965" s="595"/>
      <c r="AC965" s="592"/>
      <c r="AD965" s="829" t="s">
        <v>245</v>
      </c>
      <c r="AE965" s="829"/>
      <c r="AF965" s="595"/>
      <c r="AG965" s="595"/>
      <c r="AH965" s="595"/>
      <c r="AI965" s="595"/>
      <c r="AJ965" s="595"/>
      <c r="AK965" s="595"/>
      <c r="AL965" s="595"/>
      <c r="AM965" s="595"/>
      <c r="AN965" s="595"/>
      <c r="AO965" s="595"/>
      <c r="AP965" s="591"/>
      <c r="AQ965" s="829" t="s">
        <v>245</v>
      </c>
      <c r="AR965" s="829"/>
      <c r="AS965" s="595"/>
      <c r="AT965" s="595"/>
      <c r="AU965" s="595"/>
      <c r="AV965" s="595"/>
      <c r="AW965" s="595"/>
      <c r="AX965" s="595"/>
      <c r="AY965" s="595"/>
      <c r="AZ965" s="595"/>
      <c r="BA965" s="595"/>
      <c r="BB965" s="595"/>
      <c r="BC965" s="592"/>
      <c r="BD965" s="829" t="s">
        <v>245</v>
      </c>
      <c r="BE965" s="829"/>
      <c r="BF965" s="595"/>
      <c r="BG965" s="595"/>
      <c r="BH965" s="595"/>
      <c r="BI965" s="595"/>
      <c r="BJ965" s="595"/>
      <c r="BK965" s="595"/>
      <c r="BL965" s="595"/>
      <c r="BM965" s="595"/>
      <c r="BN965" s="595"/>
      <c r="BO965" s="595"/>
      <c r="BP965"/>
      <c r="BQ965" s="829" t="s">
        <v>245</v>
      </c>
      <c r="BR965" s="829"/>
      <c r="BS965" s="595"/>
      <c r="BT965" s="595"/>
      <c r="BU965" s="595"/>
      <c r="BV965" s="595"/>
      <c r="BW965" s="595"/>
      <c r="BX965" s="595"/>
      <c r="BY965" s="595"/>
      <c r="BZ965" s="595"/>
      <c r="CA965" s="595"/>
      <c r="CB965" s="595"/>
      <c r="CC965" s="592"/>
      <c r="CD965" s="829" t="s">
        <v>245</v>
      </c>
      <c r="CE965" s="829"/>
      <c r="CF965" s="595"/>
      <c r="CG965" s="595"/>
      <c r="CH965" s="595"/>
      <c r="CI965" s="595"/>
      <c r="CJ965" s="595"/>
      <c r="CK965" s="595"/>
      <c r="CL965" s="595"/>
      <c r="CM965" s="595"/>
      <c r="CN965" s="595"/>
      <c r="CO965" s="595"/>
      <c r="CP965"/>
      <c r="CQ965" s="829" t="s">
        <v>245</v>
      </c>
      <c r="CR965" s="829"/>
      <c r="CS965" s="595"/>
      <c r="CT965" s="595"/>
      <c r="CU965" s="595"/>
      <c r="CV965" s="595"/>
      <c r="CW965" s="595"/>
      <c r="CX965" s="595"/>
      <c r="CY965" s="595"/>
      <c r="CZ965" s="595"/>
      <c r="DA965" s="595"/>
      <c r="DB965" s="595"/>
      <c r="DC965" s="592"/>
      <c r="DD965" s="829" t="s">
        <v>245</v>
      </c>
      <c r="DE965" s="829"/>
      <c r="DF965" s="595"/>
      <c r="DG965" s="595"/>
      <c r="DH965" s="595"/>
      <c r="DI965" s="595"/>
      <c r="DJ965" s="595"/>
      <c r="DK965" s="595"/>
      <c r="DL965" s="595"/>
      <c r="DM965" s="595"/>
      <c r="DN965" s="595"/>
      <c r="DO965" s="595"/>
    </row>
    <row r="966" spans="1:119" ht="13.5" customHeight="1" x14ac:dyDescent="0.2">
      <c r="A966"/>
      <c r="B966" s="324"/>
      <c r="C966" s="592"/>
      <c r="D966" s="829"/>
      <c r="E966" s="829"/>
      <c r="F966" s="831" t="s">
        <v>171</v>
      </c>
      <c r="G966" s="831"/>
      <c r="H966" s="831"/>
      <c r="I966" s="831"/>
      <c r="J966" s="831"/>
      <c r="K966" s="831"/>
      <c r="L966" s="831"/>
      <c r="M966" s="831"/>
      <c r="N966" s="831"/>
      <c r="O966" s="831"/>
      <c r="P966" s="592"/>
      <c r="Q966" s="829"/>
      <c r="R966" s="829"/>
      <c r="S966" s="831" t="s">
        <v>171</v>
      </c>
      <c r="T966" s="831"/>
      <c r="U966" s="831"/>
      <c r="V966" s="831"/>
      <c r="W966" s="831"/>
      <c r="X966" s="831"/>
      <c r="Y966" s="831"/>
      <c r="Z966" s="831"/>
      <c r="AA966" s="831"/>
      <c r="AB966" s="831"/>
      <c r="AC966" s="592"/>
      <c r="AD966" s="829"/>
      <c r="AE966" s="829"/>
      <c r="AF966" s="831" t="s">
        <v>171</v>
      </c>
      <c r="AG966" s="831"/>
      <c r="AH966" s="831"/>
      <c r="AI966" s="831"/>
      <c r="AJ966" s="831"/>
      <c r="AK966" s="831"/>
      <c r="AL966" s="831"/>
      <c r="AM966" s="831"/>
      <c r="AN966" s="831"/>
      <c r="AO966" s="831"/>
      <c r="AP966" s="591"/>
      <c r="AQ966" s="829"/>
      <c r="AR966" s="829"/>
      <c r="AS966" s="831" t="s">
        <v>171</v>
      </c>
      <c r="AT966" s="831"/>
      <c r="AU966" s="831"/>
      <c r="AV966" s="831"/>
      <c r="AW966" s="831"/>
      <c r="AX966" s="831"/>
      <c r="AY966" s="831"/>
      <c r="AZ966" s="831"/>
      <c r="BA966" s="831"/>
      <c r="BB966" s="831"/>
      <c r="BC966" s="592"/>
      <c r="BD966" s="829"/>
      <c r="BE966" s="829"/>
      <c r="BF966" s="831" t="s">
        <v>171</v>
      </c>
      <c r="BG966" s="831"/>
      <c r="BH966" s="831"/>
      <c r="BI966" s="831"/>
      <c r="BJ966" s="831"/>
      <c r="BK966" s="831"/>
      <c r="BL966" s="831"/>
      <c r="BM966" s="831"/>
      <c r="BN966" s="831"/>
      <c r="BO966" s="831"/>
      <c r="BP966"/>
      <c r="BQ966" s="829"/>
      <c r="BR966" s="829"/>
      <c r="BS966" s="831" t="s">
        <v>171</v>
      </c>
      <c r="BT966" s="831"/>
      <c r="BU966" s="831"/>
      <c r="BV966" s="831"/>
      <c r="BW966" s="831"/>
      <c r="BX966" s="831"/>
      <c r="BY966" s="831"/>
      <c r="BZ966" s="831"/>
      <c r="CA966" s="831"/>
      <c r="CB966" s="831"/>
      <c r="CC966" s="592"/>
      <c r="CD966" s="829"/>
      <c r="CE966" s="829"/>
      <c r="CF966" s="831" t="s">
        <v>171</v>
      </c>
      <c r="CG966" s="831"/>
      <c r="CH966" s="831"/>
      <c r="CI966" s="831"/>
      <c r="CJ966" s="831"/>
      <c r="CK966" s="831"/>
      <c r="CL966" s="831"/>
      <c r="CM966" s="831"/>
      <c r="CN966" s="831"/>
      <c r="CO966" s="831"/>
      <c r="CP966"/>
      <c r="CQ966" s="829"/>
      <c r="CR966" s="829"/>
      <c r="CS966" s="831" t="s">
        <v>171</v>
      </c>
      <c r="CT966" s="831"/>
      <c r="CU966" s="831"/>
      <c r="CV966" s="831"/>
      <c r="CW966" s="831"/>
      <c r="CX966" s="831"/>
      <c r="CY966" s="831"/>
      <c r="CZ966" s="831"/>
      <c r="DA966" s="831"/>
      <c r="DB966" s="831"/>
      <c r="DC966" s="592"/>
      <c r="DD966" s="829"/>
      <c r="DE966" s="829"/>
      <c r="DF966" s="831" t="s">
        <v>171</v>
      </c>
      <c r="DG966" s="831"/>
      <c r="DH966" s="831"/>
      <c r="DI966" s="831"/>
      <c r="DJ966" s="831"/>
      <c r="DK966" s="831"/>
      <c r="DL966" s="831"/>
      <c r="DM966" s="831"/>
      <c r="DN966" s="831"/>
      <c r="DO966" s="831"/>
    </row>
    <row r="967" spans="1:119" ht="13.5" customHeight="1" x14ac:dyDescent="0.2">
      <c r="A967"/>
      <c r="B967" s="324"/>
      <c r="C967" s="592"/>
      <c r="D967" s="830"/>
      <c r="E967" s="830"/>
      <c r="F967" s="596" t="s">
        <v>16</v>
      </c>
      <c r="G967" s="596">
        <v>1</v>
      </c>
      <c r="H967" s="596">
        <v>2</v>
      </c>
      <c r="I967" s="596">
        <v>3</v>
      </c>
      <c r="J967" s="596">
        <v>4</v>
      </c>
      <c r="K967" s="596">
        <v>5</v>
      </c>
      <c r="L967" s="596">
        <v>6</v>
      </c>
      <c r="M967" s="596">
        <v>7</v>
      </c>
      <c r="N967" s="596">
        <v>8</v>
      </c>
      <c r="O967" s="596">
        <v>9</v>
      </c>
      <c r="P967" s="592"/>
      <c r="Q967" s="830"/>
      <c r="R967" s="830"/>
      <c r="S967" s="596" t="s">
        <v>16</v>
      </c>
      <c r="T967" s="596">
        <v>1</v>
      </c>
      <c r="U967" s="596">
        <v>2</v>
      </c>
      <c r="V967" s="596">
        <v>3</v>
      </c>
      <c r="W967" s="596">
        <v>4</v>
      </c>
      <c r="X967" s="596">
        <v>5</v>
      </c>
      <c r="Y967" s="596">
        <v>6</v>
      </c>
      <c r="Z967" s="596">
        <v>7</v>
      </c>
      <c r="AA967" s="596">
        <v>8</v>
      </c>
      <c r="AB967" s="596">
        <v>9</v>
      </c>
      <c r="AC967" s="592"/>
      <c r="AD967" s="830"/>
      <c r="AE967" s="830"/>
      <c r="AF967" s="596" t="s">
        <v>16</v>
      </c>
      <c r="AG967" s="596">
        <v>1</v>
      </c>
      <c r="AH967" s="596">
        <v>2</v>
      </c>
      <c r="AI967" s="596">
        <v>3</v>
      </c>
      <c r="AJ967" s="596">
        <v>4</v>
      </c>
      <c r="AK967" s="596">
        <v>5</v>
      </c>
      <c r="AL967" s="596">
        <v>6</v>
      </c>
      <c r="AM967" s="596">
        <v>7</v>
      </c>
      <c r="AN967" s="596">
        <v>8</v>
      </c>
      <c r="AO967" s="596">
        <v>9</v>
      </c>
      <c r="AP967" s="591"/>
      <c r="AQ967" s="830"/>
      <c r="AR967" s="830"/>
      <c r="AS967" s="596" t="s">
        <v>16</v>
      </c>
      <c r="AT967" s="596">
        <v>1</v>
      </c>
      <c r="AU967" s="596">
        <v>2</v>
      </c>
      <c r="AV967" s="596">
        <v>3</v>
      </c>
      <c r="AW967" s="596">
        <v>4</v>
      </c>
      <c r="AX967" s="596">
        <v>5</v>
      </c>
      <c r="AY967" s="596">
        <v>6</v>
      </c>
      <c r="AZ967" s="596">
        <v>7</v>
      </c>
      <c r="BA967" s="596">
        <v>8</v>
      </c>
      <c r="BB967" s="596">
        <v>9</v>
      </c>
      <c r="BC967" s="592"/>
      <c r="BD967" s="830"/>
      <c r="BE967" s="830"/>
      <c r="BF967" s="596" t="s">
        <v>16</v>
      </c>
      <c r="BG967" s="596">
        <v>1</v>
      </c>
      <c r="BH967" s="596">
        <v>2</v>
      </c>
      <c r="BI967" s="596">
        <v>3</v>
      </c>
      <c r="BJ967" s="596">
        <v>4</v>
      </c>
      <c r="BK967" s="596">
        <v>5</v>
      </c>
      <c r="BL967" s="596">
        <v>6</v>
      </c>
      <c r="BM967" s="596">
        <v>7</v>
      </c>
      <c r="BN967" s="596">
        <v>8</v>
      </c>
      <c r="BO967" s="596">
        <v>9</v>
      </c>
      <c r="BP967"/>
      <c r="BQ967" s="830"/>
      <c r="BR967" s="830"/>
      <c r="BS967" s="596" t="s">
        <v>16</v>
      </c>
      <c r="BT967" s="596">
        <v>1</v>
      </c>
      <c r="BU967" s="596">
        <v>2</v>
      </c>
      <c r="BV967" s="596">
        <v>3</v>
      </c>
      <c r="BW967" s="596">
        <v>4</v>
      </c>
      <c r="BX967" s="596">
        <v>5</v>
      </c>
      <c r="BY967" s="596">
        <v>6</v>
      </c>
      <c r="BZ967" s="596">
        <v>7</v>
      </c>
      <c r="CA967" s="596">
        <v>8</v>
      </c>
      <c r="CB967" s="596">
        <v>9</v>
      </c>
      <c r="CC967" s="592"/>
      <c r="CD967" s="830"/>
      <c r="CE967" s="830"/>
      <c r="CF967" s="596" t="s">
        <v>16</v>
      </c>
      <c r="CG967" s="596">
        <v>1</v>
      </c>
      <c r="CH967" s="596">
        <v>2</v>
      </c>
      <c r="CI967" s="596">
        <v>3</v>
      </c>
      <c r="CJ967" s="596">
        <v>4</v>
      </c>
      <c r="CK967" s="596">
        <v>5</v>
      </c>
      <c r="CL967" s="596">
        <v>6</v>
      </c>
      <c r="CM967" s="596">
        <v>7</v>
      </c>
      <c r="CN967" s="596">
        <v>8</v>
      </c>
      <c r="CO967" s="596">
        <v>9</v>
      </c>
      <c r="CP967"/>
      <c r="CQ967" s="830"/>
      <c r="CR967" s="830"/>
      <c r="CS967" s="596" t="s">
        <v>16</v>
      </c>
      <c r="CT967" s="596">
        <v>1</v>
      </c>
      <c r="CU967" s="596">
        <v>2</v>
      </c>
      <c r="CV967" s="596">
        <v>3</v>
      </c>
      <c r="CW967" s="596">
        <v>4</v>
      </c>
      <c r="CX967" s="596">
        <v>5</v>
      </c>
      <c r="CY967" s="596">
        <v>6</v>
      </c>
      <c r="CZ967" s="596">
        <v>7</v>
      </c>
      <c r="DA967" s="596">
        <v>8</v>
      </c>
      <c r="DB967" s="596">
        <v>9</v>
      </c>
      <c r="DC967" s="592"/>
      <c r="DD967" s="830"/>
      <c r="DE967" s="830"/>
      <c r="DF967" s="596" t="s">
        <v>16</v>
      </c>
      <c r="DG967" s="596">
        <v>1</v>
      </c>
      <c r="DH967" s="596">
        <v>2</v>
      </c>
      <c r="DI967" s="596">
        <v>3</v>
      </c>
      <c r="DJ967" s="596">
        <v>4</v>
      </c>
      <c r="DK967" s="596">
        <v>5</v>
      </c>
      <c r="DL967" s="596">
        <v>6</v>
      </c>
      <c r="DM967" s="596">
        <v>7</v>
      </c>
      <c r="DN967" s="596">
        <v>8</v>
      </c>
      <c r="DO967" s="596">
        <v>9</v>
      </c>
    </row>
    <row r="968" spans="1:119" ht="13.5" customHeight="1" x14ac:dyDescent="0.2">
      <c r="A968"/>
      <c r="B968" s="838" t="s">
        <v>314</v>
      </c>
      <c r="C968" s="592"/>
      <c r="D968" s="826" t="s">
        <v>173</v>
      </c>
      <c r="E968" s="597" t="s">
        <v>92</v>
      </c>
      <c r="F968" s="599">
        <v>0</v>
      </c>
      <c r="G968" s="599">
        <v>0</v>
      </c>
      <c r="H968" s="599">
        <v>0</v>
      </c>
      <c r="I968" s="599">
        <v>1</v>
      </c>
      <c r="J968" s="599">
        <v>1</v>
      </c>
      <c r="K968" s="599">
        <v>1</v>
      </c>
      <c r="L968" s="599">
        <v>1</v>
      </c>
      <c r="M968" s="599">
        <v>0</v>
      </c>
      <c r="N968" s="599">
        <v>0</v>
      </c>
      <c r="O968" s="600">
        <v>0</v>
      </c>
      <c r="P968" s="592"/>
      <c r="Q968" s="826" t="s">
        <v>173</v>
      </c>
      <c r="R968" s="597" t="s">
        <v>92</v>
      </c>
      <c r="S968" s="599">
        <v>0</v>
      </c>
      <c r="T968" s="599">
        <v>0</v>
      </c>
      <c r="U968" s="599">
        <v>0</v>
      </c>
      <c r="V968" s="599">
        <v>1</v>
      </c>
      <c r="W968" s="599">
        <v>0</v>
      </c>
      <c r="X968" s="599">
        <v>0</v>
      </c>
      <c r="Y968" s="599">
        <v>0</v>
      </c>
      <c r="Z968" s="599">
        <v>0</v>
      </c>
      <c r="AA968" s="599">
        <v>0</v>
      </c>
      <c r="AB968" s="600">
        <v>0</v>
      </c>
      <c r="AC968" s="592"/>
      <c r="AD968" s="826" t="s">
        <v>173</v>
      </c>
      <c r="AE968" s="597" t="s">
        <v>92</v>
      </c>
      <c r="AF968" s="599">
        <v>0</v>
      </c>
      <c r="AG968" s="599">
        <v>0</v>
      </c>
      <c r="AH968" s="599">
        <v>0</v>
      </c>
      <c r="AI968" s="599">
        <v>0</v>
      </c>
      <c r="AJ968" s="599">
        <v>1</v>
      </c>
      <c r="AK968" s="599">
        <v>1</v>
      </c>
      <c r="AL968" s="599">
        <v>1</v>
      </c>
      <c r="AM968" s="599">
        <v>0</v>
      </c>
      <c r="AN968" s="599">
        <v>0</v>
      </c>
      <c r="AO968" s="600">
        <v>0</v>
      </c>
      <c r="AP968" s="591"/>
      <c r="AQ968" s="826" t="s">
        <v>173</v>
      </c>
      <c r="AR968" s="597" t="s">
        <v>92</v>
      </c>
      <c r="AS968" s="599">
        <v>0</v>
      </c>
      <c r="AT968" s="599">
        <v>0</v>
      </c>
      <c r="AU968" s="599">
        <v>0</v>
      </c>
      <c r="AV968" s="599">
        <v>1</v>
      </c>
      <c r="AW968" s="599">
        <v>1</v>
      </c>
      <c r="AX968" s="599">
        <v>0</v>
      </c>
      <c r="AY968" s="599">
        <v>0</v>
      </c>
      <c r="AZ968" s="599">
        <v>0</v>
      </c>
      <c r="BA968" s="599">
        <v>0</v>
      </c>
      <c r="BB968" s="600">
        <v>0</v>
      </c>
      <c r="BC968" s="592"/>
      <c r="BD968" s="826" t="s">
        <v>173</v>
      </c>
      <c r="BE968" s="597" t="s">
        <v>92</v>
      </c>
      <c r="BF968" s="599">
        <v>0</v>
      </c>
      <c r="BG968" s="599">
        <v>0</v>
      </c>
      <c r="BH968" s="599">
        <v>0</v>
      </c>
      <c r="BI968" s="599">
        <v>0</v>
      </c>
      <c r="BJ968" s="599">
        <v>0</v>
      </c>
      <c r="BK968" s="599">
        <v>1</v>
      </c>
      <c r="BL968" s="599">
        <v>1</v>
      </c>
      <c r="BM968" s="599">
        <v>0</v>
      </c>
      <c r="BN968" s="599">
        <v>0</v>
      </c>
      <c r="BO968" s="600">
        <v>0</v>
      </c>
      <c r="BP968"/>
      <c r="BQ968" s="826" t="s">
        <v>173</v>
      </c>
      <c r="BR968" s="597" t="s">
        <v>92</v>
      </c>
      <c r="BS968" s="599">
        <v>0</v>
      </c>
      <c r="BT968" s="599">
        <v>0</v>
      </c>
      <c r="BU968" s="599">
        <v>0</v>
      </c>
      <c r="BV968" s="599">
        <v>0</v>
      </c>
      <c r="BW968" s="599">
        <v>0</v>
      </c>
      <c r="BX968" s="599">
        <v>0</v>
      </c>
      <c r="BY968" s="599">
        <v>1</v>
      </c>
      <c r="BZ968" s="599">
        <v>0</v>
      </c>
      <c r="CA968" s="599">
        <v>0</v>
      </c>
      <c r="CB968" s="600">
        <v>0</v>
      </c>
      <c r="CC968" s="592"/>
      <c r="CD968" s="826" t="s">
        <v>173</v>
      </c>
      <c r="CE968" s="597" t="s">
        <v>92</v>
      </c>
      <c r="CF968" s="599">
        <v>0</v>
      </c>
      <c r="CG968" s="599">
        <v>0</v>
      </c>
      <c r="CH968" s="599">
        <v>0</v>
      </c>
      <c r="CI968" s="599">
        <v>1</v>
      </c>
      <c r="CJ968" s="599">
        <v>1</v>
      </c>
      <c r="CK968" s="599">
        <v>1</v>
      </c>
      <c r="CL968" s="599">
        <v>0</v>
      </c>
      <c r="CM968" s="599">
        <v>0</v>
      </c>
      <c r="CN968" s="599">
        <v>0</v>
      </c>
      <c r="CO968" s="600">
        <v>0</v>
      </c>
      <c r="CP968"/>
      <c r="CQ968" s="826" t="s">
        <v>173</v>
      </c>
      <c r="CR968" s="597" t="s">
        <v>92</v>
      </c>
      <c r="CS968" s="599">
        <v>0</v>
      </c>
      <c r="CT968" s="599">
        <v>0</v>
      </c>
      <c r="CU968" s="599">
        <v>0</v>
      </c>
      <c r="CV968" s="599">
        <v>1</v>
      </c>
      <c r="CW968" s="599">
        <v>1</v>
      </c>
      <c r="CX968" s="599">
        <v>1</v>
      </c>
      <c r="CY968" s="599">
        <v>0</v>
      </c>
      <c r="CZ968" s="599">
        <v>0</v>
      </c>
      <c r="DA968" s="599">
        <v>0</v>
      </c>
      <c r="DB968" s="600">
        <v>0</v>
      </c>
      <c r="DC968" s="592"/>
      <c r="DD968" s="826" t="s">
        <v>173</v>
      </c>
      <c r="DE968" s="597" t="s">
        <v>92</v>
      </c>
      <c r="DF968" s="599">
        <v>0</v>
      </c>
      <c r="DG968" s="599">
        <v>0</v>
      </c>
      <c r="DH968" s="599">
        <v>0</v>
      </c>
      <c r="DI968" s="599">
        <v>0</v>
      </c>
      <c r="DJ968" s="599">
        <v>0</v>
      </c>
      <c r="DK968" s="599">
        <v>0</v>
      </c>
      <c r="DL968" s="599">
        <v>1</v>
      </c>
      <c r="DM968" s="599">
        <v>0</v>
      </c>
      <c r="DN968" s="599">
        <v>0</v>
      </c>
      <c r="DO968" s="600">
        <v>0</v>
      </c>
    </row>
    <row r="969" spans="1:119" ht="13.5" customHeight="1" x14ac:dyDescent="0.2">
      <c r="A969"/>
      <c r="B969" s="838"/>
      <c r="C969" s="592"/>
      <c r="D969" s="827"/>
      <c r="E969" s="597">
        <v>1</v>
      </c>
      <c r="F969" s="599">
        <v>3</v>
      </c>
      <c r="G969" s="599">
        <v>5</v>
      </c>
      <c r="H969" s="599">
        <v>7</v>
      </c>
      <c r="I969" s="599">
        <v>4</v>
      </c>
      <c r="J969" s="599">
        <v>1</v>
      </c>
      <c r="K969" s="599">
        <v>1</v>
      </c>
      <c r="L969" s="599">
        <v>1</v>
      </c>
      <c r="M969" s="599">
        <v>0</v>
      </c>
      <c r="N969" s="599">
        <v>0</v>
      </c>
      <c r="O969" s="599">
        <v>0</v>
      </c>
      <c r="P969" s="592"/>
      <c r="Q969" s="827"/>
      <c r="R969" s="597">
        <v>1</v>
      </c>
      <c r="S969" s="599">
        <v>0</v>
      </c>
      <c r="T969" s="599">
        <v>3</v>
      </c>
      <c r="U969" s="599">
        <v>6</v>
      </c>
      <c r="V969" s="599">
        <v>2</v>
      </c>
      <c r="W969" s="599">
        <v>1</v>
      </c>
      <c r="X969" s="599">
        <v>1</v>
      </c>
      <c r="Y969" s="599">
        <v>0</v>
      </c>
      <c r="Z969" s="599">
        <v>0</v>
      </c>
      <c r="AA969" s="599">
        <v>0</v>
      </c>
      <c r="AB969" s="599">
        <v>0</v>
      </c>
      <c r="AC969" s="592"/>
      <c r="AD969" s="827"/>
      <c r="AE969" s="597">
        <v>1</v>
      </c>
      <c r="AF969" s="599">
        <v>3</v>
      </c>
      <c r="AG969" s="599">
        <v>2</v>
      </c>
      <c r="AH969" s="599">
        <v>1</v>
      </c>
      <c r="AI969" s="599">
        <v>2</v>
      </c>
      <c r="AJ969" s="599">
        <v>0</v>
      </c>
      <c r="AK969" s="599">
        <v>0</v>
      </c>
      <c r="AL969" s="599">
        <v>1</v>
      </c>
      <c r="AM969" s="599">
        <v>0</v>
      </c>
      <c r="AN969" s="599">
        <v>0</v>
      </c>
      <c r="AO969" s="599">
        <v>0</v>
      </c>
      <c r="AP969" s="591"/>
      <c r="AQ969" s="827"/>
      <c r="AR969" s="597">
        <v>1</v>
      </c>
      <c r="AS969" s="599">
        <v>1</v>
      </c>
      <c r="AT969" s="599">
        <v>3</v>
      </c>
      <c r="AU969" s="599">
        <v>7</v>
      </c>
      <c r="AV969" s="599">
        <v>3</v>
      </c>
      <c r="AW969" s="599">
        <v>0</v>
      </c>
      <c r="AX969" s="599">
        <v>1</v>
      </c>
      <c r="AY969" s="599">
        <v>1</v>
      </c>
      <c r="AZ969" s="599">
        <v>0</v>
      </c>
      <c r="BA969" s="599">
        <v>0</v>
      </c>
      <c r="BB969" s="599">
        <v>0</v>
      </c>
      <c r="BC969" s="592"/>
      <c r="BD969" s="827"/>
      <c r="BE969" s="597">
        <v>1</v>
      </c>
      <c r="BF969" s="599">
        <v>2</v>
      </c>
      <c r="BG969" s="599">
        <v>2</v>
      </c>
      <c r="BH969" s="599">
        <v>0</v>
      </c>
      <c r="BI969" s="599">
        <v>1</v>
      </c>
      <c r="BJ969" s="599">
        <v>1</v>
      </c>
      <c r="BK969" s="599">
        <v>0</v>
      </c>
      <c r="BL969" s="599">
        <v>0</v>
      </c>
      <c r="BM969" s="599">
        <v>0</v>
      </c>
      <c r="BN969" s="599">
        <v>0</v>
      </c>
      <c r="BO969" s="599">
        <v>0</v>
      </c>
      <c r="BP969"/>
      <c r="BQ969" s="827"/>
      <c r="BR969" s="597">
        <v>1</v>
      </c>
      <c r="BS969" s="599">
        <v>2</v>
      </c>
      <c r="BT969" s="599">
        <v>4</v>
      </c>
      <c r="BU969" s="599">
        <v>4</v>
      </c>
      <c r="BV969" s="599">
        <v>1</v>
      </c>
      <c r="BW969" s="599">
        <v>0</v>
      </c>
      <c r="BX969" s="599">
        <v>0</v>
      </c>
      <c r="BY969" s="599">
        <v>0</v>
      </c>
      <c r="BZ969" s="599">
        <v>0</v>
      </c>
      <c r="CA969" s="599">
        <v>0</v>
      </c>
      <c r="CB969" s="599">
        <v>0</v>
      </c>
      <c r="CC969" s="592"/>
      <c r="CD969" s="827"/>
      <c r="CE969" s="597">
        <v>1</v>
      </c>
      <c r="CF969" s="599">
        <v>1</v>
      </c>
      <c r="CG969" s="599">
        <v>1</v>
      </c>
      <c r="CH969" s="599">
        <v>3</v>
      </c>
      <c r="CI969" s="599">
        <v>3</v>
      </c>
      <c r="CJ969" s="599">
        <v>1</v>
      </c>
      <c r="CK969" s="599">
        <v>1</v>
      </c>
      <c r="CL969" s="599">
        <v>1</v>
      </c>
      <c r="CM969" s="599">
        <v>0</v>
      </c>
      <c r="CN969" s="599">
        <v>0</v>
      </c>
      <c r="CO969" s="599">
        <v>0</v>
      </c>
      <c r="CP969"/>
      <c r="CQ969" s="827"/>
      <c r="CR969" s="597">
        <v>1</v>
      </c>
      <c r="CS969" s="599">
        <v>1</v>
      </c>
      <c r="CT969" s="599">
        <v>1</v>
      </c>
      <c r="CU969" s="599">
        <v>2</v>
      </c>
      <c r="CV969" s="599">
        <v>2</v>
      </c>
      <c r="CW969" s="599">
        <v>1</v>
      </c>
      <c r="CX969" s="599">
        <v>1</v>
      </c>
      <c r="CY969" s="599">
        <v>1</v>
      </c>
      <c r="CZ969" s="599">
        <v>0</v>
      </c>
      <c r="DA969" s="599">
        <v>0</v>
      </c>
      <c r="DB969" s="599">
        <v>0</v>
      </c>
      <c r="DC969" s="592"/>
      <c r="DD969" s="827"/>
      <c r="DE969" s="597">
        <v>1</v>
      </c>
      <c r="DF969" s="599">
        <v>2</v>
      </c>
      <c r="DG969" s="599">
        <v>4</v>
      </c>
      <c r="DH969" s="599">
        <v>5</v>
      </c>
      <c r="DI969" s="599">
        <v>2</v>
      </c>
      <c r="DJ969" s="599">
        <v>0</v>
      </c>
      <c r="DK969" s="599">
        <v>0</v>
      </c>
      <c r="DL969" s="599">
        <v>0</v>
      </c>
      <c r="DM969" s="599">
        <v>0</v>
      </c>
      <c r="DN969" s="599">
        <v>0</v>
      </c>
      <c r="DO969" s="599">
        <v>0</v>
      </c>
    </row>
    <row r="970" spans="1:119" ht="13.5" customHeight="1" x14ac:dyDescent="0.2">
      <c r="A970"/>
      <c r="B970" s="838"/>
      <c r="C970" s="592"/>
      <c r="D970" s="827"/>
      <c r="E970" s="597" t="s">
        <v>45</v>
      </c>
      <c r="F970" s="599">
        <v>33</v>
      </c>
      <c r="G970" s="599">
        <v>168</v>
      </c>
      <c r="H970" s="599">
        <v>290</v>
      </c>
      <c r="I970" s="599">
        <v>254</v>
      </c>
      <c r="J970" s="599">
        <v>58</v>
      </c>
      <c r="K970" s="599">
        <v>22</v>
      </c>
      <c r="L970" s="599">
        <v>9</v>
      </c>
      <c r="M970" s="599">
        <v>1</v>
      </c>
      <c r="N970" s="599">
        <v>0</v>
      </c>
      <c r="O970" s="599">
        <v>0</v>
      </c>
      <c r="P970" s="592"/>
      <c r="Q970" s="827"/>
      <c r="R970" s="597" t="s">
        <v>45</v>
      </c>
      <c r="S970" s="599">
        <v>14</v>
      </c>
      <c r="T970" s="599">
        <v>80</v>
      </c>
      <c r="U970" s="599">
        <v>144</v>
      </c>
      <c r="V970" s="599">
        <v>137</v>
      </c>
      <c r="W970" s="599">
        <v>33</v>
      </c>
      <c r="X970" s="599">
        <v>16</v>
      </c>
      <c r="Y970" s="599">
        <v>7</v>
      </c>
      <c r="Z970" s="599">
        <v>0</v>
      </c>
      <c r="AA970" s="599">
        <v>0</v>
      </c>
      <c r="AB970" s="599">
        <v>0</v>
      </c>
      <c r="AC970" s="592"/>
      <c r="AD970" s="827"/>
      <c r="AE970" s="597" t="s">
        <v>45</v>
      </c>
      <c r="AF970" s="599">
        <v>19</v>
      </c>
      <c r="AG970" s="599">
        <v>88</v>
      </c>
      <c r="AH970" s="599">
        <v>146</v>
      </c>
      <c r="AI970" s="599">
        <v>117</v>
      </c>
      <c r="AJ970" s="599">
        <v>25</v>
      </c>
      <c r="AK970" s="599">
        <v>6</v>
      </c>
      <c r="AL970" s="599">
        <v>2</v>
      </c>
      <c r="AM970" s="599">
        <v>1</v>
      </c>
      <c r="AN970" s="599">
        <v>0</v>
      </c>
      <c r="AO970" s="599">
        <v>0</v>
      </c>
      <c r="AP970" s="591"/>
      <c r="AQ970" s="827"/>
      <c r="AR970" s="597" t="s">
        <v>45</v>
      </c>
      <c r="AS970" s="599">
        <v>20</v>
      </c>
      <c r="AT970" s="599">
        <v>102</v>
      </c>
      <c r="AU970" s="599">
        <v>145</v>
      </c>
      <c r="AV970" s="599">
        <v>114</v>
      </c>
      <c r="AW970" s="599">
        <v>22</v>
      </c>
      <c r="AX970" s="599">
        <v>5</v>
      </c>
      <c r="AY970" s="599">
        <v>2</v>
      </c>
      <c r="AZ970" s="599">
        <v>1</v>
      </c>
      <c r="BA970" s="599">
        <v>0</v>
      </c>
      <c r="BB970" s="599">
        <v>0</v>
      </c>
      <c r="BC970" s="592"/>
      <c r="BD970" s="827"/>
      <c r="BE970" s="597" t="s">
        <v>45</v>
      </c>
      <c r="BF970" s="599">
        <v>13</v>
      </c>
      <c r="BG970" s="599">
        <v>66</v>
      </c>
      <c r="BH970" s="599">
        <v>145</v>
      </c>
      <c r="BI970" s="599">
        <v>140</v>
      </c>
      <c r="BJ970" s="599">
        <v>36</v>
      </c>
      <c r="BK970" s="599">
        <v>17</v>
      </c>
      <c r="BL970" s="599">
        <v>7</v>
      </c>
      <c r="BM970" s="599">
        <v>0</v>
      </c>
      <c r="BN970" s="599">
        <v>0</v>
      </c>
      <c r="BO970" s="599">
        <v>0</v>
      </c>
      <c r="BP970"/>
      <c r="BQ970" s="827"/>
      <c r="BR970" s="597" t="s">
        <v>45</v>
      </c>
      <c r="BS970" s="599">
        <v>23</v>
      </c>
      <c r="BT970" s="599">
        <v>134</v>
      </c>
      <c r="BU970" s="599">
        <v>212</v>
      </c>
      <c r="BV970" s="599">
        <v>177</v>
      </c>
      <c r="BW970" s="599">
        <v>38</v>
      </c>
      <c r="BX970" s="599">
        <v>11</v>
      </c>
      <c r="BY970" s="599">
        <v>3</v>
      </c>
      <c r="BZ970" s="599">
        <v>0</v>
      </c>
      <c r="CA970" s="599">
        <v>0</v>
      </c>
      <c r="CB970" s="599">
        <v>0</v>
      </c>
      <c r="CC970" s="592"/>
      <c r="CD970" s="827"/>
      <c r="CE970" s="597" t="s">
        <v>45</v>
      </c>
      <c r="CF970" s="599">
        <v>10</v>
      </c>
      <c r="CG970" s="599">
        <v>34</v>
      </c>
      <c r="CH970" s="599">
        <v>78</v>
      </c>
      <c r="CI970" s="599">
        <v>77</v>
      </c>
      <c r="CJ970" s="599">
        <v>20</v>
      </c>
      <c r="CK970" s="599">
        <v>11</v>
      </c>
      <c r="CL970" s="599">
        <v>6</v>
      </c>
      <c r="CM970" s="599">
        <v>1</v>
      </c>
      <c r="CN970" s="599">
        <v>0</v>
      </c>
      <c r="CO970" s="599">
        <v>0</v>
      </c>
      <c r="CP970"/>
      <c r="CQ970" s="827"/>
      <c r="CR970" s="597" t="s">
        <v>45</v>
      </c>
      <c r="CS970" s="599">
        <v>6</v>
      </c>
      <c r="CT970" s="599">
        <v>27</v>
      </c>
      <c r="CU970" s="599">
        <v>62</v>
      </c>
      <c r="CV970" s="599">
        <v>61</v>
      </c>
      <c r="CW970" s="599">
        <v>21</v>
      </c>
      <c r="CX970" s="599">
        <v>7</v>
      </c>
      <c r="CY970" s="599">
        <v>6</v>
      </c>
      <c r="CZ970" s="599">
        <v>0</v>
      </c>
      <c r="DA970" s="599">
        <v>0</v>
      </c>
      <c r="DB970" s="599">
        <v>0</v>
      </c>
      <c r="DC970" s="592"/>
      <c r="DD970" s="827"/>
      <c r="DE970" s="597" t="s">
        <v>45</v>
      </c>
      <c r="DF970" s="599">
        <v>27</v>
      </c>
      <c r="DG970" s="599">
        <v>141</v>
      </c>
      <c r="DH970" s="599">
        <v>228</v>
      </c>
      <c r="DI970" s="599">
        <v>193</v>
      </c>
      <c r="DJ970" s="599">
        <v>37</v>
      </c>
      <c r="DK970" s="599">
        <v>15</v>
      </c>
      <c r="DL970" s="599">
        <v>3</v>
      </c>
      <c r="DM970" s="599">
        <v>1</v>
      </c>
      <c r="DN970" s="599">
        <v>0</v>
      </c>
      <c r="DO970" s="599">
        <v>0</v>
      </c>
    </row>
    <row r="971" spans="1:119" ht="13.5" customHeight="1" x14ac:dyDescent="0.2">
      <c r="A971"/>
      <c r="B971" s="838"/>
      <c r="C971" s="592"/>
      <c r="D971" s="827"/>
      <c r="E971" s="597" t="s">
        <v>33</v>
      </c>
      <c r="F971" s="599">
        <v>20</v>
      </c>
      <c r="G971" s="599">
        <v>79</v>
      </c>
      <c r="H971" s="599">
        <v>221</v>
      </c>
      <c r="I971" s="599">
        <v>209</v>
      </c>
      <c r="J971" s="599">
        <v>66</v>
      </c>
      <c r="K971" s="599">
        <v>26</v>
      </c>
      <c r="L971" s="599">
        <v>12</v>
      </c>
      <c r="M971" s="599">
        <v>2</v>
      </c>
      <c r="N971" s="599">
        <v>0</v>
      </c>
      <c r="O971" s="599">
        <v>0</v>
      </c>
      <c r="P971" s="592"/>
      <c r="Q971" s="827"/>
      <c r="R971" s="597" t="s">
        <v>33</v>
      </c>
      <c r="S971" s="599">
        <v>4</v>
      </c>
      <c r="T971" s="599">
        <v>35</v>
      </c>
      <c r="U971" s="599">
        <v>107</v>
      </c>
      <c r="V971" s="599">
        <v>128</v>
      </c>
      <c r="W971" s="599">
        <v>45</v>
      </c>
      <c r="X971" s="599">
        <v>21</v>
      </c>
      <c r="Y971" s="599">
        <v>12</v>
      </c>
      <c r="Z971" s="599">
        <v>2</v>
      </c>
      <c r="AA971" s="599">
        <v>0</v>
      </c>
      <c r="AB971" s="599">
        <v>0</v>
      </c>
      <c r="AC971" s="592"/>
      <c r="AD971" s="827"/>
      <c r="AE971" s="597" t="s">
        <v>33</v>
      </c>
      <c r="AF971" s="599">
        <v>16</v>
      </c>
      <c r="AG971" s="599">
        <v>44</v>
      </c>
      <c r="AH971" s="599">
        <v>114</v>
      </c>
      <c r="AI971" s="599">
        <v>81</v>
      </c>
      <c r="AJ971" s="599">
        <v>21</v>
      </c>
      <c r="AK971" s="599">
        <v>5</v>
      </c>
      <c r="AL971" s="599">
        <v>0</v>
      </c>
      <c r="AM971" s="599">
        <v>0</v>
      </c>
      <c r="AN971" s="599">
        <v>0</v>
      </c>
      <c r="AO971" s="599">
        <v>0</v>
      </c>
      <c r="AP971" s="591"/>
      <c r="AQ971" s="827"/>
      <c r="AR971" s="597" t="s">
        <v>33</v>
      </c>
      <c r="AS971" s="599">
        <v>11</v>
      </c>
      <c r="AT971" s="599">
        <v>48</v>
      </c>
      <c r="AU971" s="599">
        <v>96</v>
      </c>
      <c r="AV971" s="599">
        <v>82</v>
      </c>
      <c r="AW971" s="599">
        <v>24</v>
      </c>
      <c r="AX971" s="599">
        <v>6</v>
      </c>
      <c r="AY971" s="599">
        <v>2</v>
      </c>
      <c r="AZ971" s="599">
        <v>0</v>
      </c>
      <c r="BA971" s="599">
        <v>0</v>
      </c>
      <c r="BB971" s="599">
        <v>0</v>
      </c>
      <c r="BC971" s="592"/>
      <c r="BD971" s="827"/>
      <c r="BE971" s="597" t="s">
        <v>33</v>
      </c>
      <c r="BF971" s="599">
        <v>9</v>
      </c>
      <c r="BG971" s="599">
        <v>31</v>
      </c>
      <c r="BH971" s="599">
        <v>125</v>
      </c>
      <c r="BI971" s="599">
        <v>127</v>
      </c>
      <c r="BJ971" s="599">
        <v>42</v>
      </c>
      <c r="BK971" s="599">
        <v>20</v>
      </c>
      <c r="BL971" s="599">
        <v>10</v>
      </c>
      <c r="BM971" s="599">
        <v>2</v>
      </c>
      <c r="BN971" s="599">
        <v>0</v>
      </c>
      <c r="BO971" s="599">
        <v>0</v>
      </c>
      <c r="BP971"/>
      <c r="BQ971" s="827"/>
      <c r="BR971" s="597" t="s">
        <v>33</v>
      </c>
      <c r="BS971" s="599">
        <v>12</v>
      </c>
      <c r="BT971" s="599">
        <v>49</v>
      </c>
      <c r="BU971" s="599">
        <v>133</v>
      </c>
      <c r="BV971" s="599">
        <v>101</v>
      </c>
      <c r="BW971" s="599">
        <v>24</v>
      </c>
      <c r="BX971" s="599">
        <v>15</v>
      </c>
      <c r="BY971" s="599">
        <v>6</v>
      </c>
      <c r="BZ971" s="599">
        <v>1</v>
      </c>
      <c r="CA971" s="599">
        <v>0</v>
      </c>
      <c r="CB971" s="599">
        <v>0</v>
      </c>
      <c r="CC971" s="592"/>
      <c r="CD971" s="827"/>
      <c r="CE971" s="597" t="s">
        <v>33</v>
      </c>
      <c r="CF971" s="599">
        <v>8</v>
      </c>
      <c r="CG971" s="599">
        <v>30</v>
      </c>
      <c r="CH971" s="599">
        <v>88</v>
      </c>
      <c r="CI971" s="599">
        <v>108</v>
      </c>
      <c r="CJ971" s="599">
        <v>42</v>
      </c>
      <c r="CK971" s="599">
        <v>11</v>
      </c>
      <c r="CL971" s="599">
        <v>6</v>
      </c>
      <c r="CM971" s="599">
        <v>1</v>
      </c>
      <c r="CN971" s="599">
        <v>0</v>
      </c>
      <c r="CO971" s="599">
        <v>0</v>
      </c>
      <c r="CP971"/>
      <c r="CQ971" s="827"/>
      <c r="CR971" s="597" t="s">
        <v>33</v>
      </c>
      <c r="CS971" s="599">
        <v>7</v>
      </c>
      <c r="CT971" s="599">
        <v>16</v>
      </c>
      <c r="CU971" s="599">
        <v>38</v>
      </c>
      <c r="CV971" s="599">
        <v>36</v>
      </c>
      <c r="CW971" s="599">
        <v>11</v>
      </c>
      <c r="CX971" s="599">
        <v>4</v>
      </c>
      <c r="CY971" s="599">
        <v>2</v>
      </c>
      <c r="CZ971" s="599">
        <v>0</v>
      </c>
      <c r="DA971" s="599">
        <v>0</v>
      </c>
      <c r="DB971" s="599">
        <v>0</v>
      </c>
      <c r="DC971" s="592"/>
      <c r="DD971" s="827"/>
      <c r="DE971" s="597" t="s">
        <v>33</v>
      </c>
      <c r="DF971" s="599">
        <v>13</v>
      </c>
      <c r="DG971" s="599">
        <v>63</v>
      </c>
      <c r="DH971" s="599">
        <v>183</v>
      </c>
      <c r="DI971" s="599">
        <v>173</v>
      </c>
      <c r="DJ971" s="599">
        <v>55</v>
      </c>
      <c r="DK971" s="599">
        <v>22</v>
      </c>
      <c r="DL971" s="599">
        <v>10</v>
      </c>
      <c r="DM971" s="599">
        <v>2</v>
      </c>
      <c r="DN971" s="599">
        <v>0</v>
      </c>
      <c r="DO971" s="599">
        <v>0</v>
      </c>
    </row>
    <row r="972" spans="1:119" ht="13.5" customHeight="1" x14ac:dyDescent="0.2">
      <c r="A972"/>
      <c r="B972" s="838"/>
      <c r="C972" s="592"/>
      <c r="D972" s="827"/>
      <c r="E972" s="597" t="s">
        <v>34</v>
      </c>
      <c r="F972" s="599">
        <v>22</v>
      </c>
      <c r="G972" s="599">
        <v>110</v>
      </c>
      <c r="H972" s="599">
        <v>251</v>
      </c>
      <c r="I972" s="599">
        <v>378</v>
      </c>
      <c r="J972" s="599">
        <v>161</v>
      </c>
      <c r="K972" s="599">
        <v>80</v>
      </c>
      <c r="L972" s="599">
        <v>25</v>
      </c>
      <c r="M972" s="599">
        <v>4</v>
      </c>
      <c r="N972" s="599">
        <v>0</v>
      </c>
      <c r="O972" s="599">
        <v>1</v>
      </c>
      <c r="P972" s="592"/>
      <c r="Q972" s="827"/>
      <c r="R972" s="597" t="s">
        <v>34</v>
      </c>
      <c r="S972" s="599">
        <v>14</v>
      </c>
      <c r="T972" s="599">
        <v>49</v>
      </c>
      <c r="U972" s="599">
        <v>138</v>
      </c>
      <c r="V972" s="599">
        <v>238</v>
      </c>
      <c r="W972" s="599">
        <v>110</v>
      </c>
      <c r="X972" s="599">
        <v>56</v>
      </c>
      <c r="Y972" s="599">
        <v>22</v>
      </c>
      <c r="Z972" s="599">
        <v>3</v>
      </c>
      <c r="AA972" s="599">
        <v>0</v>
      </c>
      <c r="AB972" s="599">
        <v>1</v>
      </c>
      <c r="AC972" s="592"/>
      <c r="AD972" s="827"/>
      <c r="AE972" s="597" t="s">
        <v>34</v>
      </c>
      <c r="AF972" s="599">
        <v>8</v>
      </c>
      <c r="AG972" s="599">
        <v>61</v>
      </c>
      <c r="AH972" s="599">
        <v>113</v>
      </c>
      <c r="AI972" s="599">
        <v>140</v>
      </c>
      <c r="AJ972" s="599">
        <v>51</v>
      </c>
      <c r="AK972" s="599">
        <v>24</v>
      </c>
      <c r="AL972" s="599">
        <v>3</v>
      </c>
      <c r="AM972" s="599">
        <v>1</v>
      </c>
      <c r="AN972" s="599">
        <v>0</v>
      </c>
      <c r="AO972" s="599">
        <v>0</v>
      </c>
      <c r="AP972" s="591"/>
      <c r="AQ972" s="827"/>
      <c r="AR972" s="597" t="s">
        <v>34</v>
      </c>
      <c r="AS972" s="599">
        <v>7</v>
      </c>
      <c r="AT972" s="599">
        <v>58</v>
      </c>
      <c r="AU972" s="599">
        <v>102</v>
      </c>
      <c r="AV972" s="599">
        <v>175</v>
      </c>
      <c r="AW972" s="599">
        <v>59</v>
      </c>
      <c r="AX972" s="599">
        <v>23</v>
      </c>
      <c r="AY972" s="599">
        <v>6</v>
      </c>
      <c r="AZ972" s="599">
        <v>1</v>
      </c>
      <c r="BA972" s="599">
        <v>0</v>
      </c>
      <c r="BB972" s="599">
        <v>0</v>
      </c>
      <c r="BC972" s="592"/>
      <c r="BD972" s="827"/>
      <c r="BE972" s="597" t="s">
        <v>34</v>
      </c>
      <c r="BF972" s="599">
        <v>15</v>
      </c>
      <c r="BG972" s="599">
        <v>52</v>
      </c>
      <c r="BH972" s="599">
        <v>149</v>
      </c>
      <c r="BI972" s="599">
        <v>203</v>
      </c>
      <c r="BJ972" s="599">
        <v>102</v>
      </c>
      <c r="BK972" s="599">
        <v>57</v>
      </c>
      <c r="BL972" s="599">
        <v>19</v>
      </c>
      <c r="BM972" s="599">
        <v>3</v>
      </c>
      <c r="BN972" s="599">
        <v>0</v>
      </c>
      <c r="BO972" s="599">
        <v>1</v>
      </c>
      <c r="BP972"/>
      <c r="BQ972" s="827"/>
      <c r="BR972" s="597" t="s">
        <v>34</v>
      </c>
      <c r="BS972" s="599">
        <v>6</v>
      </c>
      <c r="BT972" s="599">
        <v>54</v>
      </c>
      <c r="BU972" s="599">
        <v>122</v>
      </c>
      <c r="BV972" s="599">
        <v>160</v>
      </c>
      <c r="BW972" s="599">
        <v>56</v>
      </c>
      <c r="BX972" s="599">
        <v>36</v>
      </c>
      <c r="BY972" s="599">
        <v>6</v>
      </c>
      <c r="BZ972" s="599">
        <v>2</v>
      </c>
      <c r="CA972" s="599">
        <v>0</v>
      </c>
      <c r="CB972" s="599">
        <v>1</v>
      </c>
      <c r="CC972" s="592"/>
      <c r="CD972" s="827"/>
      <c r="CE972" s="597" t="s">
        <v>34</v>
      </c>
      <c r="CF972" s="599">
        <v>16</v>
      </c>
      <c r="CG972" s="599">
        <v>56</v>
      </c>
      <c r="CH972" s="599">
        <v>129</v>
      </c>
      <c r="CI972" s="599">
        <v>218</v>
      </c>
      <c r="CJ972" s="599">
        <v>105</v>
      </c>
      <c r="CK972" s="599">
        <v>44</v>
      </c>
      <c r="CL972" s="599">
        <v>19</v>
      </c>
      <c r="CM972" s="599">
        <v>2</v>
      </c>
      <c r="CN972" s="599">
        <v>0</v>
      </c>
      <c r="CO972" s="599">
        <v>0</v>
      </c>
      <c r="CP972"/>
      <c r="CQ972" s="827"/>
      <c r="CR972" s="597" t="s">
        <v>34</v>
      </c>
      <c r="CS972" s="599">
        <v>6</v>
      </c>
      <c r="CT972" s="599">
        <v>12</v>
      </c>
      <c r="CU972" s="599">
        <v>33</v>
      </c>
      <c r="CV972" s="599">
        <v>77</v>
      </c>
      <c r="CW972" s="599">
        <v>35</v>
      </c>
      <c r="CX972" s="599">
        <v>15</v>
      </c>
      <c r="CY972" s="599">
        <v>5</v>
      </c>
      <c r="CZ972" s="599">
        <v>0</v>
      </c>
      <c r="DA972" s="599">
        <v>0</v>
      </c>
      <c r="DB972" s="599">
        <v>0</v>
      </c>
      <c r="DC972" s="592"/>
      <c r="DD972" s="827"/>
      <c r="DE972" s="597" t="s">
        <v>34</v>
      </c>
      <c r="DF972" s="599">
        <v>16</v>
      </c>
      <c r="DG972" s="599">
        <v>98</v>
      </c>
      <c r="DH972" s="599">
        <v>218</v>
      </c>
      <c r="DI972" s="599">
        <v>301</v>
      </c>
      <c r="DJ972" s="599">
        <v>126</v>
      </c>
      <c r="DK972" s="599">
        <v>65</v>
      </c>
      <c r="DL972" s="599">
        <v>20</v>
      </c>
      <c r="DM972" s="599">
        <v>4</v>
      </c>
      <c r="DN972" s="599">
        <v>0</v>
      </c>
      <c r="DO972" s="599">
        <v>1</v>
      </c>
    </row>
    <row r="973" spans="1:119" ht="13.5" customHeight="1" x14ac:dyDescent="0.2">
      <c r="A973"/>
      <c r="B973" s="838"/>
      <c r="C973" s="592"/>
      <c r="D973" s="827"/>
      <c r="E973" s="597" t="s">
        <v>35</v>
      </c>
      <c r="F973" s="599">
        <v>32</v>
      </c>
      <c r="G973" s="599">
        <v>126</v>
      </c>
      <c r="H973" s="599">
        <v>415</v>
      </c>
      <c r="I973" s="599">
        <v>700</v>
      </c>
      <c r="J973" s="599">
        <v>364</v>
      </c>
      <c r="K973" s="599">
        <v>208</v>
      </c>
      <c r="L973" s="599">
        <v>93</v>
      </c>
      <c r="M973" s="599">
        <v>21</v>
      </c>
      <c r="N973" s="599">
        <v>10</v>
      </c>
      <c r="O973" s="599">
        <v>1</v>
      </c>
      <c r="P973" s="592"/>
      <c r="Q973" s="827"/>
      <c r="R973" s="597" t="s">
        <v>35</v>
      </c>
      <c r="S973" s="599">
        <v>8</v>
      </c>
      <c r="T973" s="599">
        <v>68</v>
      </c>
      <c r="U973" s="599">
        <v>193</v>
      </c>
      <c r="V973" s="599">
        <v>446</v>
      </c>
      <c r="W973" s="599">
        <v>258</v>
      </c>
      <c r="X973" s="599">
        <v>161</v>
      </c>
      <c r="Y973" s="599">
        <v>75</v>
      </c>
      <c r="Z973" s="599">
        <v>16</v>
      </c>
      <c r="AA973" s="599">
        <v>5</v>
      </c>
      <c r="AB973" s="599">
        <v>0</v>
      </c>
      <c r="AC973" s="592"/>
      <c r="AD973" s="827"/>
      <c r="AE973" s="597" t="s">
        <v>35</v>
      </c>
      <c r="AF973" s="599">
        <v>24</v>
      </c>
      <c r="AG973" s="599">
        <v>58</v>
      </c>
      <c r="AH973" s="599">
        <v>222</v>
      </c>
      <c r="AI973" s="599">
        <v>254</v>
      </c>
      <c r="AJ973" s="599">
        <v>106</v>
      </c>
      <c r="AK973" s="599">
        <v>47</v>
      </c>
      <c r="AL973" s="599">
        <v>18</v>
      </c>
      <c r="AM973" s="599">
        <v>5</v>
      </c>
      <c r="AN973" s="599">
        <v>5</v>
      </c>
      <c r="AO973" s="599">
        <v>1</v>
      </c>
      <c r="AP973" s="591"/>
      <c r="AQ973" s="827"/>
      <c r="AR973" s="597" t="s">
        <v>35</v>
      </c>
      <c r="AS973" s="599">
        <v>16</v>
      </c>
      <c r="AT973" s="599">
        <v>75</v>
      </c>
      <c r="AU973" s="599">
        <v>169</v>
      </c>
      <c r="AV973" s="599">
        <v>265</v>
      </c>
      <c r="AW973" s="599">
        <v>107</v>
      </c>
      <c r="AX973" s="599">
        <v>59</v>
      </c>
      <c r="AY973" s="599">
        <v>24</v>
      </c>
      <c r="AZ973" s="599">
        <v>8</v>
      </c>
      <c r="BA973" s="599">
        <v>4</v>
      </c>
      <c r="BB973" s="599">
        <v>0</v>
      </c>
      <c r="BC973" s="592"/>
      <c r="BD973" s="827"/>
      <c r="BE973" s="597" t="s">
        <v>35</v>
      </c>
      <c r="BF973" s="599">
        <v>16</v>
      </c>
      <c r="BG973" s="599">
        <v>51</v>
      </c>
      <c r="BH973" s="599">
        <v>246</v>
      </c>
      <c r="BI973" s="599">
        <v>435</v>
      </c>
      <c r="BJ973" s="599">
        <v>257</v>
      </c>
      <c r="BK973" s="599">
        <v>149</v>
      </c>
      <c r="BL973" s="599">
        <v>69</v>
      </c>
      <c r="BM973" s="599">
        <v>13</v>
      </c>
      <c r="BN973" s="599">
        <v>6</v>
      </c>
      <c r="BO973" s="599">
        <v>1</v>
      </c>
      <c r="BP973"/>
      <c r="BQ973" s="827"/>
      <c r="BR973" s="597" t="s">
        <v>35</v>
      </c>
      <c r="BS973" s="599">
        <v>11</v>
      </c>
      <c r="BT973" s="599">
        <v>45</v>
      </c>
      <c r="BU973" s="599">
        <v>155</v>
      </c>
      <c r="BV973" s="599">
        <v>213</v>
      </c>
      <c r="BW973" s="599">
        <v>88</v>
      </c>
      <c r="BX973" s="599">
        <v>46</v>
      </c>
      <c r="BY973" s="599">
        <v>17</v>
      </c>
      <c r="BZ973" s="599">
        <v>4</v>
      </c>
      <c r="CA973" s="599">
        <v>3</v>
      </c>
      <c r="CB973" s="599">
        <v>1</v>
      </c>
      <c r="CC973" s="592"/>
      <c r="CD973" s="827"/>
      <c r="CE973" s="597" t="s">
        <v>35</v>
      </c>
      <c r="CF973" s="599">
        <v>21</v>
      </c>
      <c r="CG973" s="599">
        <v>81</v>
      </c>
      <c r="CH973" s="599">
        <v>260</v>
      </c>
      <c r="CI973" s="599">
        <v>487</v>
      </c>
      <c r="CJ973" s="599">
        <v>276</v>
      </c>
      <c r="CK973" s="599">
        <v>162</v>
      </c>
      <c r="CL973" s="599">
        <v>76</v>
      </c>
      <c r="CM973" s="599">
        <v>17</v>
      </c>
      <c r="CN973" s="599">
        <v>7</v>
      </c>
      <c r="CO973" s="599">
        <v>0</v>
      </c>
      <c r="CP973"/>
      <c r="CQ973" s="827"/>
      <c r="CR973" s="597" t="s">
        <v>35</v>
      </c>
      <c r="CS973" s="599">
        <v>8</v>
      </c>
      <c r="CT973" s="599">
        <v>13</v>
      </c>
      <c r="CU973" s="599">
        <v>49</v>
      </c>
      <c r="CV973" s="599">
        <v>110</v>
      </c>
      <c r="CW973" s="599">
        <v>69</v>
      </c>
      <c r="CX973" s="599">
        <v>29</v>
      </c>
      <c r="CY973" s="599">
        <v>7</v>
      </c>
      <c r="CZ973" s="599">
        <v>4</v>
      </c>
      <c r="DA973" s="599">
        <v>1</v>
      </c>
      <c r="DB973" s="599">
        <v>0</v>
      </c>
      <c r="DC973" s="592"/>
      <c r="DD973" s="827"/>
      <c r="DE973" s="597" t="s">
        <v>35</v>
      </c>
      <c r="DF973" s="599">
        <v>24</v>
      </c>
      <c r="DG973" s="599">
        <v>113</v>
      </c>
      <c r="DH973" s="599">
        <v>366</v>
      </c>
      <c r="DI973" s="599">
        <v>590</v>
      </c>
      <c r="DJ973" s="599">
        <v>295</v>
      </c>
      <c r="DK973" s="599">
        <v>179</v>
      </c>
      <c r="DL973" s="599">
        <v>86</v>
      </c>
      <c r="DM973" s="599">
        <v>17</v>
      </c>
      <c r="DN973" s="599">
        <v>9</v>
      </c>
      <c r="DO973" s="599">
        <v>1</v>
      </c>
    </row>
    <row r="974" spans="1:119" ht="13.5" customHeight="1" x14ac:dyDescent="0.2">
      <c r="A974"/>
      <c r="B974" s="838"/>
      <c r="C974" s="592"/>
      <c r="D974" s="827"/>
      <c r="E974" s="597" t="s">
        <v>36</v>
      </c>
      <c r="F974" s="599">
        <v>45</v>
      </c>
      <c r="G974" s="599">
        <v>167</v>
      </c>
      <c r="H974" s="599">
        <v>647</v>
      </c>
      <c r="I974" s="599">
        <v>1342</v>
      </c>
      <c r="J974" s="599">
        <v>857</v>
      </c>
      <c r="K974" s="599">
        <v>621</v>
      </c>
      <c r="L974" s="599">
        <v>327</v>
      </c>
      <c r="M974" s="599">
        <v>71</v>
      </c>
      <c r="N974" s="599">
        <v>34</v>
      </c>
      <c r="O974" s="599">
        <v>3</v>
      </c>
      <c r="P974" s="592"/>
      <c r="Q974" s="827"/>
      <c r="R974" s="597" t="s">
        <v>36</v>
      </c>
      <c r="S974" s="599">
        <v>19</v>
      </c>
      <c r="T974" s="599">
        <v>75</v>
      </c>
      <c r="U974" s="599">
        <v>310</v>
      </c>
      <c r="V974" s="599">
        <v>786</v>
      </c>
      <c r="W974" s="599">
        <v>580</v>
      </c>
      <c r="X974" s="599">
        <v>466</v>
      </c>
      <c r="Y974" s="599">
        <v>266</v>
      </c>
      <c r="Z974" s="599">
        <v>60</v>
      </c>
      <c r="AA974" s="599">
        <v>29</v>
      </c>
      <c r="AB974" s="599">
        <v>2</v>
      </c>
      <c r="AC974" s="592"/>
      <c r="AD974" s="827"/>
      <c r="AE974" s="597" t="s">
        <v>36</v>
      </c>
      <c r="AF974" s="599">
        <v>26</v>
      </c>
      <c r="AG974" s="599">
        <v>92</v>
      </c>
      <c r="AH974" s="599">
        <v>337</v>
      </c>
      <c r="AI974" s="599">
        <v>556</v>
      </c>
      <c r="AJ974" s="599">
        <v>277</v>
      </c>
      <c r="AK974" s="599">
        <v>155</v>
      </c>
      <c r="AL974" s="599">
        <v>61</v>
      </c>
      <c r="AM974" s="599">
        <v>11</v>
      </c>
      <c r="AN974" s="599">
        <v>5</v>
      </c>
      <c r="AO974" s="599">
        <v>1</v>
      </c>
      <c r="AP974" s="591"/>
      <c r="AQ974" s="827"/>
      <c r="AR974" s="597" t="s">
        <v>36</v>
      </c>
      <c r="AS974" s="599">
        <v>25</v>
      </c>
      <c r="AT974" s="599">
        <v>78</v>
      </c>
      <c r="AU974" s="599">
        <v>280</v>
      </c>
      <c r="AV974" s="599">
        <v>495</v>
      </c>
      <c r="AW974" s="599">
        <v>242</v>
      </c>
      <c r="AX974" s="599">
        <v>174</v>
      </c>
      <c r="AY974" s="599">
        <v>86</v>
      </c>
      <c r="AZ974" s="599">
        <v>16</v>
      </c>
      <c r="BA974" s="599">
        <v>8</v>
      </c>
      <c r="BB974" s="599">
        <v>1</v>
      </c>
      <c r="BC974" s="592"/>
      <c r="BD974" s="827"/>
      <c r="BE974" s="597" t="s">
        <v>36</v>
      </c>
      <c r="BF974" s="599">
        <v>20</v>
      </c>
      <c r="BG974" s="599">
        <v>89</v>
      </c>
      <c r="BH974" s="599">
        <v>367</v>
      </c>
      <c r="BI974" s="599">
        <v>847</v>
      </c>
      <c r="BJ974" s="599">
        <v>615</v>
      </c>
      <c r="BK974" s="599">
        <v>447</v>
      </c>
      <c r="BL974" s="599">
        <v>241</v>
      </c>
      <c r="BM974" s="599">
        <v>55</v>
      </c>
      <c r="BN974" s="599">
        <v>26</v>
      </c>
      <c r="BO974" s="599">
        <v>2</v>
      </c>
      <c r="BP974"/>
      <c r="BQ974" s="827"/>
      <c r="BR974" s="597" t="s">
        <v>36</v>
      </c>
      <c r="BS974" s="599">
        <v>15</v>
      </c>
      <c r="BT974" s="599">
        <v>50</v>
      </c>
      <c r="BU974" s="599">
        <v>185</v>
      </c>
      <c r="BV974" s="599">
        <v>308</v>
      </c>
      <c r="BW974" s="599">
        <v>155</v>
      </c>
      <c r="BX974" s="599">
        <v>79</v>
      </c>
      <c r="BY974" s="599">
        <v>50</v>
      </c>
      <c r="BZ974" s="599">
        <v>10</v>
      </c>
      <c r="CA974" s="599">
        <v>5</v>
      </c>
      <c r="CB974" s="599">
        <v>2</v>
      </c>
      <c r="CC974" s="592"/>
      <c r="CD974" s="827"/>
      <c r="CE974" s="597" t="s">
        <v>36</v>
      </c>
      <c r="CF974" s="599">
        <v>30</v>
      </c>
      <c r="CG974" s="599">
        <v>117</v>
      </c>
      <c r="CH974" s="599">
        <v>462</v>
      </c>
      <c r="CI974" s="599">
        <v>1034</v>
      </c>
      <c r="CJ974" s="599">
        <v>702</v>
      </c>
      <c r="CK974" s="599">
        <v>542</v>
      </c>
      <c r="CL974" s="599">
        <v>277</v>
      </c>
      <c r="CM974" s="599">
        <v>61</v>
      </c>
      <c r="CN974" s="599">
        <v>29</v>
      </c>
      <c r="CO974" s="599">
        <v>1</v>
      </c>
      <c r="CP974"/>
      <c r="CQ974" s="827"/>
      <c r="CR974" s="597" t="s">
        <v>36</v>
      </c>
      <c r="CS974" s="599">
        <v>2</v>
      </c>
      <c r="CT974" s="599">
        <v>23</v>
      </c>
      <c r="CU974" s="599">
        <v>70</v>
      </c>
      <c r="CV974" s="599">
        <v>164</v>
      </c>
      <c r="CW974" s="599">
        <v>111</v>
      </c>
      <c r="CX974" s="599">
        <v>85</v>
      </c>
      <c r="CY974" s="599">
        <v>43</v>
      </c>
      <c r="CZ974" s="599">
        <v>12</v>
      </c>
      <c r="DA974" s="599">
        <v>7</v>
      </c>
      <c r="DB974" s="599">
        <v>0</v>
      </c>
      <c r="DC974" s="592"/>
      <c r="DD974" s="827"/>
      <c r="DE974" s="597" t="s">
        <v>36</v>
      </c>
      <c r="DF974" s="599">
        <v>43</v>
      </c>
      <c r="DG974" s="599">
        <v>144</v>
      </c>
      <c r="DH974" s="599">
        <v>577</v>
      </c>
      <c r="DI974" s="599">
        <v>1178</v>
      </c>
      <c r="DJ974" s="599">
        <v>746</v>
      </c>
      <c r="DK974" s="599">
        <v>536</v>
      </c>
      <c r="DL974" s="599">
        <v>284</v>
      </c>
      <c r="DM974" s="599">
        <v>59</v>
      </c>
      <c r="DN974" s="599">
        <v>27</v>
      </c>
      <c r="DO974" s="599">
        <v>3</v>
      </c>
    </row>
    <row r="975" spans="1:119" ht="13.5" customHeight="1" x14ac:dyDescent="0.2">
      <c r="A975"/>
      <c r="B975" s="838"/>
      <c r="C975" s="592"/>
      <c r="D975" s="827"/>
      <c r="E975" s="597" t="s">
        <v>37</v>
      </c>
      <c r="F975" s="599">
        <v>48</v>
      </c>
      <c r="G975" s="599">
        <v>234</v>
      </c>
      <c r="H975" s="599">
        <v>784</v>
      </c>
      <c r="I975" s="599">
        <v>2181</v>
      </c>
      <c r="J975" s="599">
        <v>1661</v>
      </c>
      <c r="K975" s="599">
        <v>1449</v>
      </c>
      <c r="L975" s="599">
        <v>902</v>
      </c>
      <c r="M975" s="599">
        <v>301</v>
      </c>
      <c r="N975" s="599">
        <v>111</v>
      </c>
      <c r="O975" s="599">
        <v>24</v>
      </c>
      <c r="P975" s="592"/>
      <c r="Q975" s="827"/>
      <c r="R975" s="597" t="s">
        <v>37</v>
      </c>
      <c r="S975" s="599">
        <v>17</v>
      </c>
      <c r="T975" s="599">
        <v>72</v>
      </c>
      <c r="U975" s="599">
        <v>341</v>
      </c>
      <c r="V975" s="599">
        <v>1196</v>
      </c>
      <c r="W975" s="599">
        <v>1062</v>
      </c>
      <c r="X975" s="599">
        <v>1095</v>
      </c>
      <c r="Y975" s="599">
        <v>719</v>
      </c>
      <c r="Z975" s="599">
        <v>259</v>
      </c>
      <c r="AA975" s="599">
        <v>91</v>
      </c>
      <c r="AB975" s="599">
        <v>20</v>
      </c>
      <c r="AC975" s="592"/>
      <c r="AD975" s="827"/>
      <c r="AE975" s="597" t="s">
        <v>37</v>
      </c>
      <c r="AF975" s="599">
        <v>31</v>
      </c>
      <c r="AG975" s="599">
        <v>162</v>
      </c>
      <c r="AH975" s="599">
        <v>443</v>
      </c>
      <c r="AI975" s="599">
        <v>985</v>
      </c>
      <c r="AJ975" s="599">
        <v>599</v>
      </c>
      <c r="AK975" s="599">
        <v>354</v>
      </c>
      <c r="AL975" s="599">
        <v>183</v>
      </c>
      <c r="AM975" s="599">
        <v>42</v>
      </c>
      <c r="AN975" s="599">
        <v>20</v>
      </c>
      <c r="AO975" s="599">
        <v>4</v>
      </c>
      <c r="AP975" s="591"/>
      <c r="AQ975" s="827"/>
      <c r="AR975" s="597" t="s">
        <v>37</v>
      </c>
      <c r="AS975" s="599">
        <v>24</v>
      </c>
      <c r="AT975" s="599">
        <v>121</v>
      </c>
      <c r="AU975" s="599">
        <v>320</v>
      </c>
      <c r="AV975" s="599">
        <v>741</v>
      </c>
      <c r="AW975" s="599">
        <v>467</v>
      </c>
      <c r="AX975" s="599">
        <v>369</v>
      </c>
      <c r="AY975" s="599">
        <v>189</v>
      </c>
      <c r="AZ975" s="599">
        <v>47</v>
      </c>
      <c r="BA975" s="599">
        <v>17</v>
      </c>
      <c r="BB975" s="599">
        <v>3</v>
      </c>
      <c r="BC975" s="592"/>
      <c r="BD975" s="827"/>
      <c r="BE975" s="597" t="s">
        <v>37</v>
      </c>
      <c r="BF975" s="599">
        <v>24</v>
      </c>
      <c r="BG975" s="599">
        <v>113</v>
      </c>
      <c r="BH975" s="599">
        <v>464</v>
      </c>
      <c r="BI975" s="599">
        <v>1440</v>
      </c>
      <c r="BJ975" s="599">
        <v>1194</v>
      </c>
      <c r="BK975" s="599">
        <v>1080</v>
      </c>
      <c r="BL975" s="599">
        <v>713</v>
      </c>
      <c r="BM975" s="599">
        <v>254</v>
      </c>
      <c r="BN975" s="599">
        <v>94</v>
      </c>
      <c r="BO975" s="599">
        <v>21</v>
      </c>
      <c r="BP975"/>
      <c r="BQ975" s="827"/>
      <c r="BR975" s="597" t="s">
        <v>37</v>
      </c>
      <c r="BS975" s="599">
        <v>13</v>
      </c>
      <c r="BT975" s="599">
        <v>61</v>
      </c>
      <c r="BU975" s="599">
        <v>157</v>
      </c>
      <c r="BV975" s="599">
        <v>350</v>
      </c>
      <c r="BW975" s="599">
        <v>231</v>
      </c>
      <c r="BX975" s="599">
        <v>140</v>
      </c>
      <c r="BY975" s="599">
        <v>89</v>
      </c>
      <c r="BZ975" s="599">
        <v>24</v>
      </c>
      <c r="CA975" s="599">
        <v>9</v>
      </c>
      <c r="CB975" s="599">
        <v>2</v>
      </c>
      <c r="CC975" s="592"/>
      <c r="CD975" s="827"/>
      <c r="CE975" s="597" t="s">
        <v>37</v>
      </c>
      <c r="CF975" s="599">
        <v>35</v>
      </c>
      <c r="CG975" s="599">
        <v>173</v>
      </c>
      <c r="CH975" s="599">
        <v>627</v>
      </c>
      <c r="CI975" s="599">
        <v>1831</v>
      </c>
      <c r="CJ975" s="599">
        <v>1430</v>
      </c>
      <c r="CK975" s="599">
        <v>1309</v>
      </c>
      <c r="CL975" s="599">
        <v>813</v>
      </c>
      <c r="CM975" s="599">
        <v>277</v>
      </c>
      <c r="CN975" s="599">
        <v>102</v>
      </c>
      <c r="CO975" s="599">
        <v>22</v>
      </c>
      <c r="CP975"/>
      <c r="CQ975" s="827"/>
      <c r="CR975" s="597" t="s">
        <v>37</v>
      </c>
      <c r="CS975" s="599">
        <v>6</v>
      </c>
      <c r="CT975" s="599">
        <v>29</v>
      </c>
      <c r="CU975" s="599">
        <v>83</v>
      </c>
      <c r="CV975" s="599">
        <v>258</v>
      </c>
      <c r="CW975" s="599">
        <v>194</v>
      </c>
      <c r="CX975" s="599">
        <v>177</v>
      </c>
      <c r="CY975" s="599">
        <v>115</v>
      </c>
      <c r="CZ975" s="599">
        <v>39</v>
      </c>
      <c r="DA975" s="599">
        <v>9</v>
      </c>
      <c r="DB975" s="599">
        <v>4</v>
      </c>
      <c r="DC975" s="592"/>
      <c r="DD975" s="827"/>
      <c r="DE975" s="597" t="s">
        <v>37</v>
      </c>
      <c r="DF975" s="599">
        <v>42</v>
      </c>
      <c r="DG975" s="599">
        <v>205</v>
      </c>
      <c r="DH975" s="599">
        <v>701</v>
      </c>
      <c r="DI975" s="599">
        <v>1923</v>
      </c>
      <c r="DJ975" s="599">
        <v>1467</v>
      </c>
      <c r="DK975" s="599">
        <v>1272</v>
      </c>
      <c r="DL975" s="599">
        <v>787</v>
      </c>
      <c r="DM975" s="599">
        <v>262</v>
      </c>
      <c r="DN975" s="599">
        <v>102</v>
      </c>
      <c r="DO975" s="599">
        <v>20</v>
      </c>
    </row>
    <row r="976" spans="1:119" ht="13.5" customHeight="1" x14ac:dyDescent="0.2">
      <c r="A976"/>
      <c r="B976" s="838"/>
      <c r="C976" s="592"/>
      <c r="D976" s="827"/>
      <c r="E976" s="597" t="s">
        <v>38</v>
      </c>
      <c r="F976" s="599">
        <v>39</v>
      </c>
      <c r="G976" s="599">
        <v>145</v>
      </c>
      <c r="H976" s="599">
        <v>581</v>
      </c>
      <c r="I976" s="599">
        <v>1953</v>
      </c>
      <c r="J976" s="599">
        <v>2034</v>
      </c>
      <c r="K976" s="599">
        <v>2391</v>
      </c>
      <c r="L976" s="599">
        <v>1995</v>
      </c>
      <c r="M976" s="599">
        <v>755</v>
      </c>
      <c r="N976" s="599">
        <v>398</v>
      </c>
      <c r="O976" s="599">
        <v>125</v>
      </c>
      <c r="P976" s="592"/>
      <c r="Q976" s="827"/>
      <c r="R976" s="597" t="s">
        <v>38</v>
      </c>
      <c r="S976" s="599">
        <v>11</v>
      </c>
      <c r="T976" s="599">
        <v>46</v>
      </c>
      <c r="U976" s="599">
        <v>218</v>
      </c>
      <c r="V976" s="599">
        <v>965</v>
      </c>
      <c r="W976" s="599">
        <v>1252</v>
      </c>
      <c r="X976" s="599">
        <v>1718</v>
      </c>
      <c r="Y976" s="599">
        <v>1534</v>
      </c>
      <c r="Z976" s="599">
        <v>633</v>
      </c>
      <c r="AA976" s="599">
        <v>349</v>
      </c>
      <c r="AB976" s="599">
        <v>107</v>
      </c>
      <c r="AC976" s="592"/>
      <c r="AD976" s="827"/>
      <c r="AE976" s="597" t="s">
        <v>38</v>
      </c>
      <c r="AF976" s="599">
        <v>28</v>
      </c>
      <c r="AG976" s="599">
        <v>99</v>
      </c>
      <c r="AH976" s="599">
        <v>363</v>
      </c>
      <c r="AI976" s="599">
        <v>988</v>
      </c>
      <c r="AJ976" s="599">
        <v>782</v>
      </c>
      <c r="AK976" s="599">
        <v>673</v>
      </c>
      <c r="AL976" s="599">
        <v>461</v>
      </c>
      <c r="AM976" s="599">
        <v>122</v>
      </c>
      <c r="AN976" s="599">
        <v>49</v>
      </c>
      <c r="AO976" s="599">
        <v>18</v>
      </c>
      <c r="AP976" s="591"/>
      <c r="AQ976" s="827"/>
      <c r="AR976" s="597" t="s">
        <v>38</v>
      </c>
      <c r="AS976" s="599">
        <v>26</v>
      </c>
      <c r="AT976" s="599">
        <v>77</v>
      </c>
      <c r="AU976" s="599">
        <v>215</v>
      </c>
      <c r="AV976" s="599">
        <v>638</v>
      </c>
      <c r="AW976" s="599">
        <v>521</v>
      </c>
      <c r="AX976" s="599">
        <v>552</v>
      </c>
      <c r="AY976" s="599">
        <v>382</v>
      </c>
      <c r="AZ976" s="599">
        <v>124</v>
      </c>
      <c r="BA976" s="599">
        <v>61</v>
      </c>
      <c r="BB976" s="599">
        <v>11</v>
      </c>
      <c r="BC976" s="592"/>
      <c r="BD976" s="827"/>
      <c r="BE976" s="597" t="s">
        <v>38</v>
      </c>
      <c r="BF976" s="599">
        <v>13</v>
      </c>
      <c r="BG976" s="599">
        <v>68</v>
      </c>
      <c r="BH976" s="599">
        <v>366</v>
      </c>
      <c r="BI976" s="599">
        <v>1315</v>
      </c>
      <c r="BJ976" s="599">
        <v>1513</v>
      </c>
      <c r="BK976" s="599">
        <v>1839</v>
      </c>
      <c r="BL976" s="599">
        <v>1613</v>
      </c>
      <c r="BM976" s="599">
        <v>631</v>
      </c>
      <c r="BN976" s="599">
        <v>337</v>
      </c>
      <c r="BO976" s="599">
        <v>114</v>
      </c>
      <c r="BP976"/>
      <c r="BQ976" s="827"/>
      <c r="BR976" s="597" t="s">
        <v>38</v>
      </c>
      <c r="BS976" s="599">
        <v>8</v>
      </c>
      <c r="BT976" s="599">
        <v>31</v>
      </c>
      <c r="BU976" s="599">
        <v>110</v>
      </c>
      <c r="BV976" s="599">
        <v>242</v>
      </c>
      <c r="BW976" s="599">
        <v>193</v>
      </c>
      <c r="BX976" s="599">
        <v>178</v>
      </c>
      <c r="BY976" s="599">
        <v>106</v>
      </c>
      <c r="BZ976" s="599">
        <v>43</v>
      </c>
      <c r="CA976" s="599">
        <v>18</v>
      </c>
      <c r="CB976" s="599">
        <v>3</v>
      </c>
      <c r="CC976" s="592"/>
      <c r="CD976" s="827"/>
      <c r="CE976" s="597" t="s">
        <v>38</v>
      </c>
      <c r="CF976" s="599">
        <v>31</v>
      </c>
      <c r="CG976" s="599">
        <v>114</v>
      </c>
      <c r="CH976" s="599">
        <v>471</v>
      </c>
      <c r="CI976" s="599">
        <v>1711</v>
      </c>
      <c r="CJ976" s="599">
        <v>1841</v>
      </c>
      <c r="CK976" s="599">
        <v>2213</v>
      </c>
      <c r="CL976" s="599">
        <v>1889</v>
      </c>
      <c r="CM976" s="599">
        <v>712</v>
      </c>
      <c r="CN976" s="599">
        <v>380</v>
      </c>
      <c r="CO976" s="599">
        <v>122</v>
      </c>
      <c r="CP976"/>
      <c r="CQ976" s="827"/>
      <c r="CR976" s="597" t="s">
        <v>38</v>
      </c>
      <c r="CS976" s="599">
        <v>2</v>
      </c>
      <c r="CT976" s="599">
        <v>18</v>
      </c>
      <c r="CU976" s="599">
        <v>49</v>
      </c>
      <c r="CV976" s="599">
        <v>221</v>
      </c>
      <c r="CW976" s="599">
        <v>216</v>
      </c>
      <c r="CX976" s="599">
        <v>207</v>
      </c>
      <c r="CY976" s="599">
        <v>207</v>
      </c>
      <c r="CZ976" s="599">
        <v>69</v>
      </c>
      <c r="DA976" s="599">
        <v>42</v>
      </c>
      <c r="DB976" s="599">
        <v>7</v>
      </c>
      <c r="DC976" s="592"/>
      <c r="DD976" s="827"/>
      <c r="DE976" s="597" t="s">
        <v>38</v>
      </c>
      <c r="DF976" s="599">
        <v>37</v>
      </c>
      <c r="DG976" s="599">
        <v>127</v>
      </c>
      <c r="DH976" s="599">
        <v>532</v>
      </c>
      <c r="DI976" s="599">
        <v>1732</v>
      </c>
      <c r="DJ976" s="599">
        <v>1818</v>
      </c>
      <c r="DK976" s="599">
        <v>2184</v>
      </c>
      <c r="DL976" s="599">
        <v>1788</v>
      </c>
      <c r="DM976" s="599">
        <v>686</v>
      </c>
      <c r="DN976" s="599">
        <v>356</v>
      </c>
      <c r="DO976" s="599">
        <v>118</v>
      </c>
    </row>
    <row r="977" spans="1:119" ht="13.5" customHeight="1" x14ac:dyDescent="0.2">
      <c r="A977"/>
      <c r="B977" s="838"/>
      <c r="C977" s="592"/>
      <c r="D977" s="827"/>
      <c r="E977" s="597" t="s">
        <v>39</v>
      </c>
      <c r="F977" s="599">
        <v>18</v>
      </c>
      <c r="G977" s="599">
        <v>57</v>
      </c>
      <c r="H977" s="599">
        <v>294</v>
      </c>
      <c r="I977" s="599">
        <v>1131</v>
      </c>
      <c r="J977" s="599">
        <v>1623</v>
      </c>
      <c r="K977" s="599">
        <v>2353</v>
      </c>
      <c r="L977" s="599">
        <v>2711</v>
      </c>
      <c r="M977" s="599">
        <v>1363</v>
      </c>
      <c r="N977" s="599">
        <v>922</v>
      </c>
      <c r="O977" s="599">
        <v>413</v>
      </c>
      <c r="P977" s="592"/>
      <c r="Q977" s="827"/>
      <c r="R977" s="597" t="s">
        <v>39</v>
      </c>
      <c r="S977" s="599">
        <v>9</v>
      </c>
      <c r="T977" s="599">
        <v>21</v>
      </c>
      <c r="U977" s="599">
        <v>95</v>
      </c>
      <c r="V977" s="599">
        <v>509</v>
      </c>
      <c r="W977" s="599">
        <v>914</v>
      </c>
      <c r="X977" s="599">
        <v>1527</v>
      </c>
      <c r="Y977" s="599">
        <v>1974</v>
      </c>
      <c r="Z977" s="599">
        <v>1105</v>
      </c>
      <c r="AA977" s="599">
        <v>763</v>
      </c>
      <c r="AB977" s="599">
        <v>359</v>
      </c>
      <c r="AC977" s="592"/>
      <c r="AD977" s="827"/>
      <c r="AE977" s="597" t="s">
        <v>39</v>
      </c>
      <c r="AF977" s="599">
        <v>9</v>
      </c>
      <c r="AG977" s="599">
        <v>36</v>
      </c>
      <c r="AH977" s="599">
        <v>199</v>
      </c>
      <c r="AI977" s="599">
        <v>622</v>
      </c>
      <c r="AJ977" s="599">
        <v>709</v>
      </c>
      <c r="AK977" s="599">
        <v>826</v>
      </c>
      <c r="AL977" s="599">
        <v>737</v>
      </c>
      <c r="AM977" s="599">
        <v>258</v>
      </c>
      <c r="AN977" s="599">
        <v>159</v>
      </c>
      <c r="AO977" s="599">
        <v>54</v>
      </c>
      <c r="AP977" s="591"/>
      <c r="AQ977" s="827"/>
      <c r="AR977" s="597" t="s">
        <v>39</v>
      </c>
      <c r="AS977" s="599">
        <v>7</v>
      </c>
      <c r="AT977" s="599">
        <v>28</v>
      </c>
      <c r="AU977" s="599">
        <v>94</v>
      </c>
      <c r="AV977" s="599">
        <v>320</v>
      </c>
      <c r="AW977" s="599">
        <v>358</v>
      </c>
      <c r="AX977" s="599">
        <v>457</v>
      </c>
      <c r="AY977" s="599">
        <v>421</v>
      </c>
      <c r="AZ977" s="599">
        <v>171</v>
      </c>
      <c r="BA977" s="599">
        <v>105</v>
      </c>
      <c r="BB977" s="599">
        <v>47</v>
      </c>
      <c r="BC977" s="592"/>
      <c r="BD977" s="827"/>
      <c r="BE977" s="597" t="s">
        <v>39</v>
      </c>
      <c r="BF977" s="599">
        <v>11</v>
      </c>
      <c r="BG977" s="599">
        <v>29</v>
      </c>
      <c r="BH977" s="599">
        <v>200</v>
      </c>
      <c r="BI977" s="599">
        <v>811</v>
      </c>
      <c r="BJ977" s="599">
        <v>1265</v>
      </c>
      <c r="BK977" s="599">
        <v>1896</v>
      </c>
      <c r="BL977" s="599">
        <v>2290</v>
      </c>
      <c r="BM977" s="599">
        <v>1192</v>
      </c>
      <c r="BN977" s="599">
        <v>817</v>
      </c>
      <c r="BO977" s="599">
        <v>366</v>
      </c>
      <c r="BP977"/>
      <c r="BQ977" s="827"/>
      <c r="BR977" s="597" t="s">
        <v>39</v>
      </c>
      <c r="BS977" s="599">
        <v>5</v>
      </c>
      <c r="BT977" s="599">
        <v>13</v>
      </c>
      <c r="BU977" s="599">
        <v>36</v>
      </c>
      <c r="BV977" s="599">
        <v>106</v>
      </c>
      <c r="BW977" s="599">
        <v>118</v>
      </c>
      <c r="BX977" s="599">
        <v>127</v>
      </c>
      <c r="BY977" s="599">
        <v>123</v>
      </c>
      <c r="BZ977" s="599">
        <v>62</v>
      </c>
      <c r="CA977" s="599">
        <v>30</v>
      </c>
      <c r="CB977" s="599">
        <v>15</v>
      </c>
      <c r="CC977" s="592"/>
      <c r="CD977" s="827"/>
      <c r="CE977" s="597" t="s">
        <v>39</v>
      </c>
      <c r="CF977" s="599">
        <v>13</v>
      </c>
      <c r="CG977" s="599">
        <v>44</v>
      </c>
      <c r="CH977" s="599">
        <v>258</v>
      </c>
      <c r="CI977" s="599">
        <v>1025</v>
      </c>
      <c r="CJ977" s="599">
        <v>1505</v>
      </c>
      <c r="CK977" s="599">
        <v>2226</v>
      </c>
      <c r="CL977" s="599">
        <v>2588</v>
      </c>
      <c r="CM977" s="599">
        <v>1301</v>
      </c>
      <c r="CN977" s="599">
        <v>892</v>
      </c>
      <c r="CO977" s="599">
        <v>398</v>
      </c>
      <c r="CP977"/>
      <c r="CQ977" s="827"/>
      <c r="CR977" s="597" t="s">
        <v>39</v>
      </c>
      <c r="CS977" s="599">
        <v>3</v>
      </c>
      <c r="CT977" s="599">
        <v>9</v>
      </c>
      <c r="CU977" s="599">
        <v>20</v>
      </c>
      <c r="CV977" s="599">
        <v>105</v>
      </c>
      <c r="CW977" s="599">
        <v>133</v>
      </c>
      <c r="CX977" s="599">
        <v>213</v>
      </c>
      <c r="CY977" s="599">
        <v>258</v>
      </c>
      <c r="CZ977" s="599">
        <v>104</v>
      </c>
      <c r="DA977" s="599">
        <v>68</v>
      </c>
      <c r="DB977" s="599">
        <v>31</v>
      </c>
      <c r="DC977" s="592"/>
      <c r="DD977" s="827"/>
      <c r="DE977" s="597" t="s">
        <v>39</v>
      </c>
      <c r="DF977" s="599">
        <v>15</v>
      </c>
      <c r="DG977" s="599">
        <v>48</v>
      </c>
      <c r="DH977" s="599">
        <v>274</v>
      </c>
      <c r="DI977" s="599">
        <v>1026</v>
      </c>
      <c r="DJ977" s="599">
        <v>1490</v>
      </c>
      <c r="DK977" s="599">
        <v>2140</v>
      </c>
      <c r="DL977" s="599">
        <v>2453</v>
      </c>
      <c r="DM977" s="599">
        <v>1259</v>
      </c>
      <c r="DN977" s="599">
        <v>854</v>
      </c>
      <c r="DO977" s="599">
        <v>382</v>
      </c>
    </row>
    <row r="978" spans="1:119" ht="13.5" customHeight="1" x14ac:dyDescent="0.2">
      <c r="A978"/>
      <c r="B978" s="838"/>
      <c r="C978" s="592"/>
      <c r="D978" s="827"/>
      <c r="E978" s="597" t="s">
        <v>40</v>
      </c>
      <c r="F978" s="599">
        <v>9</v>
      </c>
      <c r="G978" s="599">
        <v>32</v>
      </c>
      <c r="H978" s="599">
        <v>82</v>
      </c>
      <c r="I978" s="599">
        <v>503</v>
      </c>
      <c r="J978" s="599">
        <v>804</v>
      </c>
      <c r="K978" s="599">
        <v>1579</v>
      </c>
      <c r="L978" s="599">
        <v>2429</v>
      </c>
      <c r="M978" s="599">
        <v>1714</v>
      </c>
      <c r="N978" s="599">
        <v>1385</v>
      </c>
      <c r="O978" s="599">
        <v>831</v>
      </c>
      <c r="P978" s="592"/>
      <c r="Q978" s="827"/>
      <c r="R978" s="597" t="s">
        <v>40</v>
      </c>
      <c r="S978" s="599">
        <v>3</v>
      </c>
      <c r="T978" s="599">
        <v>7</v>
      </c>
      <c r="U978" s="599">
        <v>24</v>
      </c>
      <c r="V978" s="599">
        <v>180</v>
      </c>
      <c r="W978" s="599">
        <v>359</v>
      </c>
      <c r="X978" s="599">
        <v>911</v>
      </c>
      <c r="Y978" s="599">
        <v>1586</v>
      </c>
      <c r="Z978" s="599">
        <v>1258</v>
      </c>
      <c r="AA978" s="599">
        <v>1075</v>
      </c>
      <c r="AB978" s="599">
        <v>685</v>
      </c>
      <c r="AC978" s="592"/>
      <c r="AD978" s="827"/>
      <c r="AE978" s="597" t="s">
        <v>40</v>
      </c>
      <c r="AF978" s="599">
        <v>6</v>
      </c>
      <c r="AG978" s="599">
        <v>25</v>
      </c>
      <c r="AH978" s="599">
        <v>58</v>
      </c>
      <c r="AI978" s="599">
        <v>323</v>
      </c>
      <c r="AJ978" s="599">
        <v>445</v>
      </c>
      <c r="AK978" s="599">
        <v>668</v>
      </c>
      <c r="AL978" s="599">
        <v>843</v>
      </c>
      <c r="AM978" s="599">
        <v>456</v>
      </c>
      <c r="AN978" s="599">
        <v>310</v>
      </c>
      <c r="AO978" s="599">
        <v>146</v>
      </c>
      <c r="AP978" s="591"/>
      <c r="AQ978" s="827"/>
      <c r="AR978" s="597" t="s">
        <v>40</v>
      </c>
      <c r="AS978" s="599">
        <v>5</v>
      </c>
      <c r="AT978" s="599">
        <v>12</v>
      </c>
      <c r="AU978" s="599">
        <v>34</v>
      </c>
      <c r="AV978" s="599">
        <v>122</v>
      </c>
      <c r="AW978" s="599">
        <v>134</v>
      </c>
      <c r="AX978" s="599">
        <v>247</v>
      </c>
      <c r="AY978" s="599">
        <v>290</v>
      </c>
      <c r="AZ978" s="599">
        <v>170</v>
      </c>
      <c r="BA978" s="599">
        <v>123</v>
      </c>
      <c r="BB978" s="599">
        <v>56</v>
      </c>
      <c r="BC978" s="592"/>
      <c r="BD978" s="827"/>
      <c r="BE978" s="597" t="s">
        <v>40</v>
      </c>
      <c r="BF978" s="599">
        <v>4</v>
      </c>
      <c r="BG978" s="599">
        <v>20</v>
      </c>
      <c r="BH978" s="599">
        <v>48</v>
      </c>
      <c r="BI978" s="599">
        <v>381</v>
      </c>
      <c r="BJ978" s="599">
        <v>670</v>
      </c>
      <c r="BK978" s="599">
        <v>1332</v>
      </c>
      <c r="BL978" s="599">
        <v>2139</v>
      </c>
      <c r="BM978" s="599">
        <v>1544</v>
      </c>
      <c r="BN978" s="599">
        <v>1262</v>
      </c>
      <c r="BO978" s="599">
        <v>775</v>
      </c>
      <c r="BP978"/>
      <c r="BQ978" s="827"/>
      <c r="BR978" s="597" t="s">
        <v>40</v>
      </c>
      <c r="BS978" s="599">
        <v>0</v>
      </c>
      <c r="BT978" s="599">
        <v>1</v>
      </c>
      <c r="BU978" s="599">
        <v>11</v>
      </c>
      <c r="BV978" s="599">
        <v>47</v>
      </c>
      <c r="BW978" s="599">
        <v>51</v>
      </c>
      <c r="BX978" s="599">
        <v>94</v>
      </c>
      <c r="BY978" s="599">
        <v>97</v>
      </c>
      <c r="BZ978" s="599">
        <v>66</v>
      </c>
      <c r="CA978" s="599">
        <v>43</v>
      </c>
      <c r="CB978" s="599">
        <v>28</v>
      </c>
      <c r="CC978" s="592"/>
      <c r="CD978" s="827"/>
      <c r="CE978" s="597" t="s">
        <v>40</v>
      </c>
      <c r="CF978" s="599">
        <v>9</v>
      </c>
      <c r="CG978" s="599">
        <v>31</v>
      </c>
      <c r="CH978" s="599">
        <v>71</v>
      </c>
      <c r="CI978" s="599">
        <v>456</v>
      </c>
      <c r="CJ978" s="599">
        <v>753</v>
      </c>
      <c r="CK978" s="599">
        <v>1485</v>
      </c>
      <c r="CL978" s="599">
        <v>2332</v>
      </c>
      <c r="CM978" s="599">
        <v>1648</v>
      </c>
      <c r="CN978" s="599">
        <v>1342</v>
      </c>
      <c r="CO978" s="599">
        <v>803</v>
      </c>
      <c r="CP978"/>
      <c r="CQ978" s="827"/>
      <c r="CR978" s="597" t="s">
        <v>40</v>
      </c>
      <c r="CS978" s="599">
        <v>0</v>
      </c>
      <c r="CT978" s="599">
        <v>0</v>
      </c>
      <c r="CU978" s="599">
        <v>9</v>
      </c>
      <c r="CV978" s="599">
        <v>39</v>
      </c>
      <c r="CW978" s="599">
        <v>73</v>
      </c>
      <c r="CX978" s="599">
        <v>145</v>
      </c>
      <c r="CY978" s="599">
        <v>201</v>
      </c>
      <c r="CZ978" s="599">
        <v>118</v>
      </c>
      <c r="DA978" s="599">
        <v>95</v>
      </c>
      <c r="DB978" s="599">
        <v>60</v>
      </c>
      <c r="DC978" s="592"/>
      <c r="DD978" s="827"/>
      <c r="DE978" s="597" t="s">
        <v>40</v>
      </c>
      <c r="DF978" s="599">
        <v>9</v>
      </c>
      <c r="DG978" s="599">
        <v>32</v>
      </c>
      <c r="DH978" s="599">
        <v>73</v>
      </c>
      <c r="DI978" s="599">
        <v>464</v>
      </c>
      <c r="DJ978" s="599">
        <v>731</v>
      </c>
      <c r="DK978" s="599">
        <v>1434</v>
      </c>
      <c r="DL978" s="599">
        <v>2228</v>
      </c>
      <c r="DM978" s="599">
        <v>1596</v>
      </c>
      <c r="DN978" s="599">
        <v>1290</v>
      </c>
      <c r="DO978" s="599">
        <v>771</v>
      </c>
    </row>
    <row r="979" spans="1:119" ht="13.5" customHeight="1" x14ac:dyDescent="0.2">
      <c r="A979"/>
      <c r="B979" s="838"/>
      <c r="C979" s="592"/>
      <c r="D979" s="828"/>
      <c r="E979" s="597" t="s">
        <v>41</v>
      </c>
      <c r="F979" s="599">
        <v>1</v>
      </c>
      <c r="G979" s="599">
        <v>1</v>
      </c>
      <c r="H979" s="599">
        <v>5</v>
      </c>
      <c r="I979" s="599">
        <v>31</v>
      </c>
      <c r="J979" s="599">
        <v>69</v>
      </c>
      <c r="K979" s="599">
        <v>215</v>
      </c>
      <c r="L979" s="599">
        <v>468</v>
      </c>
      <c r="M979" s="599">
        <v>484</v>
      </c>
      <c r="N979" s="599">
        <v>489</v>
      </c>
      <c r="O979" s="599">
        <v>463</v>
      </c>
      <c r="P979" s="592"/>
      <c r="Q979" s="828"/>
      <c r="R979" s="597" t="s">
        <v>41</v>
      </c>
      <c r="S979" s="599">
        <v>0</v>
      </c>
      <c r="T979" s="599">
        <v>1</v>
      </c>
      <c r="U979" s="599">
        <v>2</v>
      </c>
      <c r="V979" s="599">
        <v>8</v>
      </c>
      <c r="W979" s="599">
        <v>27</v>
      </c>
      <c r="X979" s="599">
        <v>105</v>
      </c>
      <c r="Y979" s="599">
        <v>276</v>
      </c>
      <c r="Z979" s="599">
        <v>344</v>
      </c>
      <c r="AA979" s="599">
        <v>366</v>
      </c>
      <c r="AB979" s="599">
        <v>369</v>
      </c>
      <c r="AC979" s="592"/>
      <c r="AD979" s="828"/>
      <c r="AE979" s="597" t="s">
        <v>41</v>
      </c>
      <c r="AF979" s="599">
        <v>1</v>
      </c>
      <c r="AG979" s="599">
        <v>0</v>
      </c>
      <c r="AH979" s="599">
        <v>3</v>
      </c>
      <c r="AI979" s="599">
        <v>23</v>
      </c>
      <c r="AJ979" s="599">
        <v>42</v>
      </c>
      <c r="AK979" s="599">
        <v>110</v>
      </c>
      <c r="AL979" s="599">
        <v>192</v>
      </c>
      <c r="AM979" s="599">
        <v>140</v>
      </c>
      <c r="AN979" s="599">
        <v>123</v>
      </c>
      <c r="AO979" s="599">
        <v>94</v>
      </c>
      <c r="AP979" s="591"/>
      <c r="AQ979" s="828"/>
      <c r="AR979" s="597" t="s">
        <v>41</v>
      </c>
      <c r="AS979" s="599">
        <v>0</v>
      </c>
      <c r="AT979" s="599">
        <v>1</v>
      </c>
      <c r="AU979" s="599">
        <v>1</v>
      </c>
      <c r="AV979" s="599">
        <v>8</v>
      </c>
      <c r="AW979" s="599">
        <v>11</v>
      </c>
      <c r="AX979" s="599">
        <v>15</v>
      </c>
      <c r="AY979" s="599">
        <v>48</v>
      </c>
      <c r="AZ979" s="599">
        <v>44</v>
      </c>
      <c r="BA979" s="599">
        <v>31</v>
      </c>
      <c r="BB979" s="599">
        <v>19</v>
      </c>
      <c r="BC979" s="592"/>
      <c r="BD979" s="828"/>
      <c r="BE979" s="597" t="s">
        <v>41</v>
      </c>
      <c r="BF979" s="599">
        <v>1</v>
      </c>
      <c r="BG979" s="599">
        <v>0</v>
      </c>
      <c r="BH979" s="599">
        <v>4</v>
      </c>
      <c r="BI979" s="599">
        <v>23</v>
      </c>
      <c r="BJ979" s="599">
        <v>58</v>
      </c>
      <c r="BK979" s="599">
        <v>200</v>
      </c>
      <c r="BL979" s="599">
        <v>420</v>
      </c>
      <c r="BM979" s="599">
        <v>440</v>
      </c>
      <c r="BN979" s="599">
        <v>458</v>
      </c>
      <c r="BO979" s="599">
        <v>444</v>
      </c>
      <c r="BP979"/>
      <c r="BQ979" s="828"/>
      <c r="BR979" s="597" t="s">
        <v>41</v>
      </c>
      <c r="BS979" s="599">
        <v>1</v>
      </c>
      <c r="BT979" s="599">
        <v>0</v>
      </c>
      <c r="BU979" s="599">
        <v>0</v>
      </c>
      <c r="BV979" s="599">
        <v>3</v>
      </c>
      <c r="BW979" s="599">
        <v>4</v>
      </c>
      <c r="BX979" s="599">
        <v>6</v>
      </c>
      <c r="BY979" s="599">
        <v>17</v>
      </c>
      <c r="BZ979" s="599">
        <v>16</v>
      </c>
      <c r="CA979" s="599">
        <v>15</v>
      </c>
      <c r="CB979" s="599">
        <v>16</v>
      </c>
      <c r="CC979" s="592"/>
      <c r="CD979" s="828"/>
      <c r="CE979" s="597" t="s">
        <v>41</v>
      </c>
      <c r="CF979" s="599">
        <v>0</v>
      </c>
      <c r="CG979" s="599">
        <v>1</v>
      </c>
      <c r="CH979" s="599">
        <v>5</v>
      </c>
      <c r="CI979" s="599">
        <v>28</v>
      </c>
      <c r="CJ979" s="599">
        <v>65</v>
      </c>
      <c r="CK979" s="599">
        <v>209</v>
      </c>
      <c r="CL979" s="599">
        <v>451</v>
      </c>
      <c r="CM979" s="599">
        <v>468</v>
      </c>
      <c r="CN979" s="599">
        <v>474</v>
      </c>
      <c r="CO979" s="599">
        <v>447</v>
      </c>
      <c r="CP979"/>
      <c r="CQ979" s="828"/>
      <c r="CR979" s="597" t="s">
        <v>41</v>
      </c>
      <c r="CS979" s="599">
        <v>0</v>
      </c>
      <c r="CT979" s="599">
        <v>0</v>
      </c>
      <c r="CU979" s="599">
        <v>0</v>
      </c>
      <c r="CV979" s="599">
        <v>6</v>
      </c>
      <c r="CW979" s="599">
        <v>4</v>
      </c>
      <c r="CX979" s="599">
        <v>16</v>
      </c>
      <c r="CY979" s="599">
        <v>36</v>
      </c>
      <c r="CZ979" s="599">
        <v>31</v>
      </c>
      <c r="DA979" s="599">
        <v>42</v>
      </c>
      <c r="DB979" s="599">
        <v>34</v>
      </c>
      <c r="DC979" s="592"/>
      <c r="DD979" s="828"/>
      <c r="DE979" s="597" t="s">
        <v>41</v>
      </c>
      <c r="DF979" s="599">
        <v>1</v>
      </c>
      <c r="DG979" s="599">
        <v>1</v>
      </c>
      <c r="DH979" s="599">
        <v>5</v>
      </c>
      <c r="DI979" s="599">
        <v>25</v>
      </c>
      <c r="DJ979" s="599">
        <v>65</v>
      </c>
      <c r="DK979" s="599">
        <v>199</v>
      </c>
      <c r="DL979" s="599">
        <v>432</v>
      </c>
      <c r="DM979" s="599">
        <v>453</v>
      </c>
      <c r="DN979" s="599">
        <v>447</v>
      </c>
      <c r="DO979" s="599">
        <v>429</v>
      </c>
    </row>
    <row r="980" spans="1:119" ht="13.5" customHeight="1" x14ac:dyDescent="0.2">
      <c r="A980"/>
      <c r="B980" s="324"/>
      <c r="C980" s="592"/>
      <c r="D980" s="592"/>
      <c r="E980" s="592"/>
      <c r="F980" s="592"/>
      <c r="G980" s="592"/>
      <c r="H980" s="592"/>
      <c r="I980" s="592"/>
      <c r="J980" s="592"/>
      <c r="K980" s="592"/>
      <c r="L980" s="592"/>
      <c r="M980" s="592"/>
      <c r="N980" s="592"/>
      <c r="O980" s="592"/>
      <c r="P980" s="592"/>
      <c r="Q980" s="592"/>
      <c r="R980" s="592"/>
      <c r="S980" s="592"/>
      <c r="T980" s="592"/>
      <c r="U980" s="592"/>
      <c r="V980" s="592"/>
      <c r="W980" s="592"/>
      <c r="X980" s="592"/>
      <c r="Y980" s="592"/>
      <c r="Z980" s="592"/>
      <c r="AA980" s="592"/>
      <c r="AB980" s="592"/>
      <c r="AC980" s="592"/>
      <c r="AD980" s="592"/>
      <c r="AE980" s="592"/>
      <c r="AF980" s="592"/>
      <c r="AG980" s="592"/>
      <c r="AH980" s="592"/>
      <c r="AI980" s="592"/>
      <c r="AJ980" s="592"/>
      <c r="AK980" s="592"/>
      <c r="AL980" s="592"/>
      <c r="AM980" s="592"/>
      <c r="AN980" s="592"/>
      <c r="AO980" s="592"/>
      <c r="AP980" s="591"/>
      <c r="AQ980" s="592"/>
      <c r="AR980" s="592"/>
      <c r="AS980" s="592"/>
      <c r="AT980" s="592"/>
      <c r="AU980" s="592"/>
      <c r="AV980" s="592"/>
      <c r="AW980" s="592"/>
      <c r="AX980" s="592"/>
      <c r="AY980" s="592"/>
      <c r="AZ980" s="592"/>
      <c r="BA980" s="592"/>
      <c r="BB980" s="592"/>
      <c r="BC980" s="592"/>
      <c r="BD980" s="592"/>
      <c r="BE980" s="592"/>
      <c r="BF980" s="592"/>
      <c r="BG980" s="592"/>
      <c r="BH980" s="592"/>
      <c r="BI980" s="592"/>
      <c r="BJ980" s="592"/>
      <c r="BK980" s="592"/>
      <c r="BL980" s="592"/>
      <c r="BM980" s="592"/>
      <c r="BN980" s="592"/>
      <c r="BO980" s="592"/>
      <c r="BP980"/>
      <c r="BQ980" s="592"/>
      <c r="BR980" s="592"/>
      <c r="BS980" s="592"/>
      <c r="BT980" s="592"/>
      <c r="BU980" s="592"/>
      <c r="BV980" s="592"/>
      <c r="BW980" s="592"/>
      <c r="BX980" s="592"/>
      <c r="BY980" s="592"/>
      <c r="BZ980" s="592"/>
      <c r="CA980" s="592"/>
      <c r="CB980" s="592"/>
      <c r="CC980" s="592"/>
      <c r="CD980" s="592"/>
      <c r="CE980" s="592"/>
      <c r="CF980" s="592"/>
      <c r="CG980" s="592"/>
      <c r="CH980" s="592"/>
      <c r="CI980" s="592"/>
      <c r="CJ980" s="592"/>
      <c r="CK980" s="592"/>
      <c r="CL980" s="592"/>
      <c r="CM980" s="592"/>
      <c r="CN980" s="592"/>
      <c r="CO980" s="592"/>
      <c r="CP980"/>
      <c r="CQ980" s="592"/>
      <c r="CR980" s="592"/>
      <c r="CS980" s="592"/>
      <c r="CT980" s="592"/>
      <c r="CU980" s="592"/>
      <c r="CV980" s="592"/>
      <c r="CW980" s="592"/>
      <c r="CX980" s="592"/>
      <c r="CY980" s="592"/>
      <c r="CZ980" s="592"/>
      <c r="DA980" s="592"/>
      <c r="DB980" s="592"/>
      <c r="DC980" s="592"/>
      <c r="DD980" s="592"/>
      <c r="DE980" s="592"/>
      <c r="DF980" s="592"/>
      <c r="DG980" s="592"/>
      <c r="DH980" s="592"/>
      <c r="DI980" s="592"/>
      <c r="DJ980" s="592"/>
      <c r="DK980" s="592"/>
      <c r="DL980" s="592"/>
      <c r="DM980" s="592"/>
      <c r="DN980" s="592"/>
      <c r="DO980" s="592"/>
    </row>
    <row r="981" spans="1:119" ht="13.5" customHeight="1" x14ac:dyDescent="0.3">
      <c r="A981"/>
      <c r="B981" s="324"/>
      <c r="C981" s="592"/>
      <c r="D981" s="829" t="s">
        <v>246</v>
      </c>
      <c r="E981" s="829"/>
      <c r="F981" s="595"/>
      <c r="G981" s="595"/>
      <c r="H981" s="595"/>
      <c r="I981" s="595"/>
      <c r="J981" s="595"/>
      <c r="K981" s="595"/>
      <c r="L981" s="595"/>
      <c r="M981" s="595"/>
      <c r="N981" s="595"/>
      <c r="O981" s="595"/>
      <c r="P981" s="592"/>
      <c r="Q981" s="829" t="s">
        <v>246</v>
      </c>
      <c r="R981" s="829"/>
      <c r="S981" s="595"/>
      <c r="T981" s="595"/>
      <c r="U981" s="595"/>
      <c r="V981" s="595"/>
      <c r="W981" s="595"/>
      <c r="X981" s="595"/>
      <c r="Y981" s="595"/>
      <c r="Z981" s="595"/>
      <c r="AA981" s="595"/>
      <c r="AB981" s="595"/>
      <c r="AC981" s="592"/>
      <c r="AD981" s="829" t="s">
        <v>246</v>
      </c>
      <c r="AE981" s="829"/>
      <c r="AF981" s="595"/>
      <c r="AG981" s="595"/>
      <c r="AH981" s="595"/>
      <c r="AI981" s="595"/>
      <c r="AJ981" s="595"/>
      <c r="AK981" s="595"/>
      <c r="AL981" s="595"/>
      <c r="AM981" s="595"/>
      <c r="AN981" s="595"/>
      <c r="AO981" s="595"/>
      <c r="AP981" s="591"/>
      <c r="AQ981" s="829" t="s">
        <v>246</v>
      </c>
      <c r="AR981" s="829"/>
      <c r="AS981" s="595"/>
      <c r="AT981" s="595"/>
      <c r="AU981" s="595"/>
      <c r="AV981" s="595"/>
      <c r="AW981" s="595"/>
      <c r="AX981" s="595"/>
      <c r="AY981" s="595"/>
      <c r="AZ981" s="595"/>
      <c r="BA981" s="595"/>
      <c r="BB981" s="595"/>
      <c r="BC981" s="592"/>
      <c r="BD981" s="829" t="s">
        <v>246</v>
      </c>
      <c r="BE981" s="829"/>
      <c r="BF981" s="595"/>
      <c r="BG981" s="595"/>
      <c r="BH981" s="595"/>
      <c r="BI981" s="595"/>
      <c r="BJ981" s="595"/>
      <c r="BK981" s="595"/>
      <c r="BL981" s="595"/>
      <c r="BM981" s="595"/>
      <c r="BN981" s="595"/>
      <c r="BO981" s="595"/>
      <c r="BP981"/>
      <c r="BQ981" s="829" t="s">
        <v>246</v>
      </c>
      <c r="BR981" s="829"/>
      <c r="BS981" s="595"/>
      <c r="BT981" s="595"/>
      <c r="BU981" s="595"/>
      <c r="BV981" s="595"/>
      <c r="BW981" s="595"/>
      <c r="BX981" s="595"/>
      <c r="BY981" s="595"/>
      <c r="BZ981" s="595"/>
      <c r="CA981" s="595"/>
      <c r="CB981" s="595"/>
      <c r="CC981" s="592"/>
      <c r="CD981" s="829" t="s">
        <v>246</v>
      </c>
      <c r="CE981" s="829"/>
      <c r="CF981" s="595"/>
      <c r="CG981" s="595"/>
      <c r="CH981" s="595"/>
      <c r="CI981" s="595"/>
      <c r="CJ981" s="595"/>
      <c r="CK981" s="595"/>
      <c r="CL981" s="595"/>
      <c r="CM981" s="595"/>
      <c r="CN981" s="595"/>
      <c r="CO981" s="595"/>
      <c r="CP981"/>
      <c r="CQ981" s="829" t="s">
        <v>246</v>
      </c>
      <c r="CR981" s="829"/>
      <c r="CS981" s="595"/>
      <c r="CT981" s="595"/>
      <c r="CU981" s="595"/>
      <c r="CV981" s="595"/>
      <c r="CW981" s="595"/>
      <c r="CX981" s="595"/>
      <c r="CY981" s="595"/>
      <c r="CZ981" s="595"/>
      <c r="DA981" s="595"/>
      <c r="DB981" s="595"/>
      <c r="DC981" s="592"/>
      <c r="DD981" s="829" t="s">
        <v>246</v>
      </c>
      <c r="DE981" s="829"/>
      <c r="DF981" s="595"/>
      <c r="DG981" s="595"/>
      <c r="DH981" s="595"/>
      <c r="DI981" s="595"/>
      <c r="DJ981" s="595"/>
      <c r="DK981" s="595"/>
      <c r="DL981" s="595"/>
      <c r="DM981" s="595"/>
      <c r="DN981" s="595"/>
      <c r="DO981" s="595"/>
    </row>
    <row r="982" spans="1:119" ht="13.5" customHeight="1" x14ac:dyDescent="0.2">
      <c r="A982"/>
      <c r="B982" s="324"/>
      <c r="C982" s="592"/>
      <c r="D982" s="829"/>
      <c r="E982" s="829"/>
      <c r="F982" s="831" t="s">
        <v>171</v>
      </c>
      <c r="G982" s="831"/>
      <c r="H982" s="831"/>
      <c r="I982" s="831"/>
      <c r="J982" s="831"/>
      <c r="K982" s="831"/>
      <c r="L982" s="831"/>
      <c r="M982" s="831"/>
      <c r="N982" s="831"/>
      <c r="O982" s="831"/>
      <c r="P982" s="592"/>
      <c r="Q982" s="829"/>
      <c r="R982" s="829"/>
      <c r="S982" s="831" t="s">
        <v>171</v>
      </c>
      <c r="T982" s="831"/>
      <c r="U982" s="831"/>
      <c r="V982" s="831"/>
      <c r="W982" s="831"/>
      <c r="X982" s="831"/>
      <c r="Y982" s="831"/>
      <c r="Z982" s="831"/>
      <c r="AA982" s="831"/>
      <c r="AB982" s="831"/>
      <c r="AC982" s="592"/>
      <c r="AD982" s="829"/>
      <c r="AE982" s="829"/>
      <c r="AF982" s="839" t="s">
        <v>171</v>
      </c>
      <c r="AG982" s="840"/>
      <c r="AH982" s="840"/>
      <c r="AI982" s="840"/>
      <c r="AJ982" s="840"/>
      <c r="AK982" s="840"/>
      <c r="AL982" s="840"/>
      <c r="AM982" s="840"/>
      <c r="AN982" s="840"/>
      <c r="AO982" s="841"/>
      <c r="AP982" s="591"/>
      <c r="AQ982" s="829"/>
      <c r="AR982" s="829"/>
      <c r="AS982" s="831" t="s">
        <v>171</v>
      </c>
      <c r="AT982" s="831"/>
      <c r="AU982" s="831"/>
      <c r="AV982" s="831"/>
      <c r="AW982" s="831"/>
      <c r="AX982" s="831"/>
      <c r="AY982" s="831"/>
      <c r="AZ982" s="831"/>
      <c r="BA982" s="831"/>
      <c r="BB982" s="831"/>
      <c r="BC982" s="592"/>
      <c r="BD982" s="829"/>
      <c r="BE982" s="829"/>
      <c r="BF982" s="831" t="s">
        <v>171</v>
      </c>
      <c r="BG982" s="831"/>
      <c r="BH982" s="831"/>
      <c r="BI982" s="831"/>
      <c r="BJ982" s="831"/>
      <c r="BK982" s="831"/>
      <c r="BL982" s="831"/>
      <c r="BM982" s="831"/>
      <c r="BN982" s="831"/>
      <c r="BO982" s="831"/>
      <c r="BP982"/>
      <c r="BQ982" s="829"/>
      <c r="BR982" s="829"/>
      <c r="BS982" s="831" t="s">
        <v>171</v>
      </c>
      <c r="BT982" s="831"/>
      <c r="BU982" s="831"/>
      <c r="BV982" s="831"/>
      <c r="BW982" s="831"/>
      <c r="BX982" s="831"/>
      <c r="BY982" s="831"/>
      <c r="BZ982" s="831"/>
      <c r="CA982" s="831"/>
      <c r="CB982" s="831"/>
      <c r="CC982" s="592"/>
      <c r="CD982" s="829"/>
      <c r="CE982" s="829"/>
      <c r="CF982" s="831" t="s">
        <v>171</v>
      </c>
      <c r="CG982" s="831"/>
      <c r="CH982" s="831"/>
      <c r="CI982" s="831"/>
      <c r="CJ982" s="831"/>
      <c r="CK982" s="831"/>
      <c r="CL982" s="831"/>
      <c r="CM982" s="831"/>
      <c r="CN982" s="831"/>
      <c r="CO982" s="831"/>
      <c r="CP982"/>
      <c r="CQ982" s="829"/>
      <c r="CR982" s="829"/>
      <c r="CS982" s="831" t="s">
        <v>171</v>
      </c>
      <c r="CT982" s="831"/>
      <c r="CU982" s="831"/>
      <c r="CV982" s="831"/>
      <c r="CW982" s="831"/>
      <c r="CX982" s="831"/>
      <c r="CY982" s="831"/>
      <c r="CZ982" s="831"/>
      <c r="DA982" s="831"/>
      <c r="DB982" s="831"/>
      <c r="DC982" s="592"/>
      <c r="DD982" s="829"/>
      <c r="DE982" s="829"/>
      <c r="DF982" s="831" t="s">
        <v>171</v>
      </c>
      <c r="DG982" s="831"/>
      <c r="DH982" s="831"/>
      <c r="DI982" s="831"/>
      <c r="DJ982" s="831"/>
      <c r="DK982" s="831"/>
      <c r="DL982" s="831"/>
      <c r="DM982" s="831"/>
      <c r="DN982" s="831"/>
      <c r="DO982" s="831"/>
    </row>
    <row r="983" spans="1:119" ht="13.5" customHeight="1" x14ac:dyDescent="0.2">
      <c r="A983"/>
      <c r="B983" s="324"/>
      <c r="C983" s="592"/>
      <c r="D983" s="830"/>
      <c r="E983" s="830"/>
      <c r="F983" s="596" t="s">
        <v>16</v>
      </c>
      <c r="G983" s="596">
        <v>1</v>
      </c>
      <c r="H983" s="596">
        <v>2</v>
      </c>
      <c r="I983" s="596">
        <v>3</v>
      </c>
      <c r="J983" s="596">
        <v>4</v>
      </c>
      <c r="K983" s="596">
        <v>5</v>
      </c>
      <c r="L983" s="596">
        <v>6</v>
      </c>
      <c r="M983" s="596">
        <v>7</v>
      </c>
      <c r="N983" s="596">
        <v>8</v>
      </c>
      <c r="O983" s="596">
        <v>9</v>
      </c>
      <c r="P983" s="592"/>
      <c r="Q983" s="830"/>
      <c r="R983" s="830"/>
      <c r="S983" s="596" t="s">
        <v>16</v>
      </c>
      <c r="T983" s="596">
        <v>1</v>
      </c>
      <c r="U983" s="596">
        <v>2</v>
      </c>
      <c r="V983" s="596">
        <v>3</v>
      </c>
      <c r="W983" s="596">
        <v>4</v>
      </c>
      <c r="X983" s="596">
        <v>5</v>
      </c>
      <c r="Y983" s="596">
        <v>6</v>
      </c>
      <c r="Z983" s="596">
        <v>7</v>
      </c>
      <c r="AA983" s="596">
        <v>8</v>
      </c>
      <c r="AB983" s="596">
        <v>9</v>
      </c>
      <c r="AC983" s="592"/>
      <c r="AD983" s="830"/>
      <c r="AE983" s="830"/>
      <c r="AF983" s="596" t="s">
        <v>16</v>
      </c>
      <c r="AG983" s="596">
        <v>1</v>
      </c>
      <c r="AH983" s="596">
        <v>2</v>
      </c>
      <c r="AI983" s="596">
        <v>3</v>
      </c>
      <c r="AJ983" s="596">
        <v>4</v>
      </c>
      <c r="AK983" s="596">
        <v>5</v>
      </c>
      <c r="AL983" s="596">
        <v>6</v>
      </c>
      <c r="AM983" s="596">
        <v>7</v>
      </c>
      <c r="AN983" s="596">
        <v>8</v>
      </c>
      <c r="AO983" s="596">
        <v>9</v>
      </c>
      <c r="AP983" s="591"/>
      <c r="AQ983" s="830"/>
      <c r="AR983" s="830"/>
      <c r="AS983" s="596" t="s">
        <v>16</v>
      </c>
      <c r="AT983" s="596">
        <v>1</v>
      </c>
      <c r="AU983" s="596">
        <v>2</v>
      </c>
      <c r="AV983" s="596">
        <v>3</v>
      </c>
      <c r="AW983" s="596">
        <v>4</v>
      </c>
      <c r="AX983" s="596">
        <v>5</v>
      </c>
      <c r="AY983" s="596">
        <v>6</v>
      </c>
      <c r="AZ983" s="596">
        <v>7</v>
      </c>
      <c r="BA983" s="596">
        <v>8</v>
      </c>
      <c r="BB983" s="596">
        <v>9</v>
      </c>
      <c r="BC983" s="592"/>
      <c r="BD983" s="830"/>
      <c r="BE983" s="830"/>
      <c r="BF983" s="596" t="s">
        <v>16</v>
      </c>
      <c r="BG983" s="596">
        <v>1</v>
      </c>
      <c r="BH983" s="596">
        <v>2</v>
      </c>
      <c r="BI983" s="596">
        <v>3</v>
      </c>
      <c r="BJ983" s="596">
        <v>4</v>
      </c>
      <c r="BK983" s="596">
        <v>5</v>
      </c>
      <c r="BL983" s="596">
        <v>6</v>
      </c>
      <c r="BM983" s="596">
        <v>7</v>
      </c>
      <c r="BN983" s="596">
        <v>8</v>
      </c>
      <c r="BO983" s="596">
        <v>9</v>
      </c>
      <c r="BP983"/>
      <c r="BQ983" s="830"/>
      <c r="BR983" s="830"/>
      <c r="BS983" s="596" t="s">
        <v>16</v>
      </c>
      <c r="BT983" s="596">
        <v>1</v>
      </c>
      <c r="BU983" s="596">
        <v>2</v>
      </c>
      <c r="BV983" s="596">
        <v>3</v>
      </c>
      <c r="BW983" s="596">
        <v>4</v>
      </c>
      <c r="BX983" s="596">
        <v>5</v>
      </c>
      <c r="BY983" s="596">
        <v>6</v>
      </c>
      <c r="BZ983" s="596">
        <v>7</v>
      </c>
      <c r="CA983" s="596">
        <v>8</v>
      </c>
      <c r="CB983" s="596">
        <v>9</v>
      </c>
      <c r="CC983" s="592"/>
      <c r="CD983" s="830"/>
      <c r="CE983" s="830"/>
      <c r="CF983" s="596" t="s">
        <v>16</v>
      </c>
      <c r="CG983" s="596">
        <v>1</v>
      </c>
      <c r="CH983" s="596">
        <v>2</v>
      </c>
      <c r="CI983" s="596">
        <v>3</v>
      </c>
      <c r="CJ983" s="596">
        <v>4</v>
      </c>
      <c r="CK983" s="596">
        <v>5</v>
      </c>
      <c r="CL983" s="596">
        <v>6</v>
      </c>
      <c r="CM983" s="596">
        <v>7</v>
      </c>
      <c r="CN983" s="596">
        <v>8</v>
      </c>
      <c r="CO983" s="596">
        <v>9</v>
      </c>
      <c r="CP983"/>
      <c r="CQ983" s="830"/>
      <c r="CR983" s="830"/>
      <c r="CS983" s="596" t="s">
        <v>16</v>
      </c>
      <c r="CT983" s="596">
        <v>1</v>
      </c>
      <c r="CU983" s="596">
        <v>2</v>
      </c>
      <c r="CV983" s="596">
        <v>3</v>
      </c>
      <c r="CW983" s="596">
        <v>4</v>
      </c>
      <c r="CX983" s="596">
        <v>5</v>
      </c>
      <c r="CY983" s="596">
        <v>6</v>
      </c>
      <c r="CZ983" s="596">
        <v>7</v>
      </c>
      <c r="DA983" s="596">
        <v>8</v>
      </c>
      <c r="DB983" s="596">
        <v>9</v>
      </c>
      <c r="DC983" s="592"/>
      <c r="DD983" s="830"/>
      <c r="DE983" s="830"/>
      <c r="DF983" s="596" t="s">
        <v>16</v>
      </c>
      <c r="DG983" s="596">
        <v>1</v>
      </c>
      <c r="DH983" s="596">
        <v>2</v>
      </c>
      <c r="DI983" s="596">
        <v>3</v>
      </c>
      <c r="DJ983" s="596">
        <v>4</v>
      </c>
      <c r="DK983" s="596">
        <v>5</v>
      </c>
      <c r="DL983" s="596">
        <v>6</v>
      </c>
      <c r="DM983" s="596">
        <v>7</v>
      </c>
      <c r="DN983" s="596">
        <v>8</v>
      </c>
      <c r="DO983" s="596">
        <v>9</v>
      </c>
    </row>
    <row r="984" spans="1:119" ht="13.5" customHeight="1" x14ac:dyDescent="0.2">
      <c r="A984"/>
      <c r="B984" s="324"/>
      <c r="C984" s="592"/>
      <c r="D984" s="826" t="s">
        <v>173</v>
      </c>
      <c r="E984" s="601" t="s">
        <v>92</v>
      </c>
      <c r="F984" s="599">
        <v>0</v>
      </c>
      <c r="G984" s="599">
        <v>0</v>
      </c>
      <c r="H984" s="599">
        <v>0</v>
      </c>
      <c r="I984" s="599">
        <v>25</v>
      </c>
      <c r="J984" s="599">
        <v>25</v>
      </c>
      <c r="K984" s="599">
        <v>25</v>
      </c>
      <c r="L984" s="599">
        <v>25</v>
      </c>
      <c r="M984" s="599">
        <v>0</v>
      </c>
      <c r="N984" s="599">
        <v>0</v>
      </c>
      <c r="O984" s="600">
        <v>0</v>
      </c>
      <c r="P984" s="592"/>
      <c r="Q984" s="826" t="s">
        <v>173</v>
      </c>
      <c r="R984" s="597" t="s">
        <v>92</v>
      </c>
      <c r="S984" s="599">
        <v>0</v>
      </c>
      <c r="T984" s="599">
        <v>0</v>
      </c>
      <c r="U984" s="599">
        <v>0</v>
      </c>
      <c r="V984" s="599">
        <v>100</v>
      </c>
      <c r="W984" s="599">
        <v>0</v>
      </c>
      <c r="X984" s="599">
        <v>0</v>
      </c>
      <c r="Y984" s="599">
        <v>0</v>
      </c>
      <c r="Z984" s="599">
        <v>0</v>
      </c>
      <c r="AA984" s="599">
        <v>0</v>
      </c>
      <c r="AB984" s="600">
        <v>0</v>
      </c>
      <c r="AC984" s="592"/>
      <c r="AD984" s="826" t="s">
        <v>173</v>
      </c>
      <c r="AE984" s="597" t="s">
        <v>92</v>
      </c>
      <c r="AF984" s="599">
        <v>0</v>
      </c>
      <c r="AG984" s="599">
        <v>0</v>
      </c>
      <c r="AH984" s="599">
        <v>0</v>
      </c>
      <c r="AI984" s="599">
        <v>0</v>
      </c>
      <c r="AJ984" s="599">
        <v>33.333333333333329</v>
      </c>
      <c r="AK984" s="599">
        <v>33.333333333333329</v>
      </c>
      <c r="AL984" s="599">
        <v>33.333333333333329</v>
      </c>
      <c r="AM984" s="599">
        <v>0</v>
      </c>
      <c r="AN984" s="599">
        <v>0</v>
      </c>
      <c r="AO984" s="600">
        <v>0</v>
      </c>
      <c r="AP984" s="591"/>
      <c r="AQ984" s="826" t="s">
        <v>173</v>
      </c>
      <c r="AR984" s="597" t="s">
        <v>92</v>
      </c>
      <c r="AS984" s="599">
        <v>0</v>
      </c>
      <c r="AT984" s="599">
        <v>0</v>
      </c>
      <c r="AU984" s="599">
        <v>0</v>
      </c>
      <c r="AV984" s="599">
        <v>50</v>
      </c>
      <c r="AW984" s="599">
        <v>50</v>
      </c>
      <c r="AX984" s="599">
        <v>0</v>
      </c>
      <c r="AY984" s="599">
        <v>0</v>
      </c>
      <c r="AZ984" s="599">
        <v>0</v>
      </c>
      <c r="BA984" s="599">
        <v>0</v>
      </c>
      <c r="BB984" s="600">
        <v>0</v>
      </c>
      <c r="BC984" s="592"/>
      <c r="BD984" s="826" t="s">
        <v>173</v>
      </c>
      <c r="BE984" s="597" t="s">
        <v>92</v>
      </c>
      <c r="BF984" s="599">
        <v>0</v>
      </c>
      <c r="BG984" s="599">
        <v>0</v>
      </c>
      <c r="BH984" s="599">
        <v>0</v>
      </c>
      <c r="BI984" s="599">
        <v>0</v>
      </c>
      <c r="BJ984" s="599">
        <v>0</v>
      </c>
      <c r="BK984" s="599">
        <v>50</v>
      </c>
      <c r="BL984" s="599">
        <v>50</v>
      </c>
      <c r="BM984" s="599">
        <v>0</v>
      </c>
      <c r="BN984" s="599">
        <v>0</v>
      </c>
      <c r="BO984" s="600">
        <v>0</v>
      </c>
      <c r="BP984"/>
      <c r="BQ984" s="826" t="s">
        <v>173</v>
      </c>
      <c r="BR984" s="597" t="s">
        <v>92</v>
      </c>
      <c r="BS984" s="599">
        <v>0</v>
      </c>
      <c r="BT984" s="599">
        <v>0</v>
      </c>
      <c r="BU984" s="599">
        <v>0</v>
      </c>
      <c r="BV984" s="599">
        <v>0</v>
      </c>
      <c r="BW984" s="599">
        <v>0</v>
      </c>
      <c r="BX984" s="599">
        <v>0</v>
      </c>
      <c r="BY984" s="599">
        <v>100</v>
      </c>
      <c r="BZ984" s="599">
        <v>0</v>
      </c>
      <c r="CA984" s="599">
        <v>0</v>
      </c>
      <c r="CB984" s="600">
        <v>0</v>
      </c>
      <c r="CC984" s="592"/>
      <c r="CD984" s="826" t="s">
        <v>173</v>
      </c>
      <c r="CE984" s="597" t="s">
        <v>92</v>
      </c>
      <c r="CF984" s="599">
        <v>0</v>
      </c>
      <c r="CG984" s="599">
        <v>0</v>
      </c>
      <c r="CH984" s="599">
        <v>0</v>
      </c>
      <c r="CI984" s="599">
        <v>33.333333333333329</v>
      </c>
      <c r="CJ984" s="599">
        <v>33.333333333333329</v>
      </c>
      <c r="CK984" s="599">
        <v>33.333333333333329</v>
      </c>
      <c r="CL984" s="599">
        <v>0</v>
      </c>
      <c r="CM984" s="599">
        <v>0</v>
      </c>
      <c r="CN984" s="599">
        <v>0</v>
      </c>
      <c r="CO984" s="600">
        <v>0</v>
      </c>
      <c r="CP984"/>
      <c r="CQ984" s="826" t="s">
        <v>173</v>
      </c>
      <c r="CR984" s="597" t="s">
        <v>92</v>
      </c>
      <c r="CS984" s="599">
        <v>0</v>
      </c>
      <c r="CT984" s="599">
        <v>0</v>
      </c>
      <c r="CU984" s="599">
        <v>0</v>
      </c>
      <c r="CV984" s="599">
        <v>33.333333333333329</v>
      </c>
      <c r="CW984" s="599">
        <v>33.333333333333329</v>
      </c>
      <c r="CX984" s="599">
        <v>33.333333333333329</v>
      </c>
      <c r="CY984" s="599">
        <v>0</v>
      </c>
      <c r="CZ984" s="599">
        <v>0</v>
      </c>
      <c r="DA984" s="599">
        <v>0</v>
      </c>
      <c r="DB984" s="600">
        <v>0</v>
      </c>
      <c r="DC984" s="592"/>
      <c r="DD984" s="826" t="s">
        <v>173</v>
      </c>
      <c r="DE984" s="597" t="s">
        <v>92</v>
      </c>
      <c r="DF984" s="599">
        <v>0</v>
      </c>
      <c r="DG984" s="599">
        <v>0</v>
      </c>
      <c r="DH984" s="599">
        <v>0</v>
      </c>
      <c r="DI984" s="599">
        <v>0</v>
      </c>
      <c r="DJ984" s="599">
        <v>0</v>
      </c>
      <c r="DK984" s="599">
        <v>0</v>
      </c>
      <c r="DL984" s="599">
        <v>100</v>
      </c>
      <c r="DM984" s="599">
        <v>0</v>
      </c>
      <c r="DN984" s="599">
        <v>0</v>
      </c>
      <c r="DO984" s="600">
        <v>0</v>
      </c>
    </row>
    <row r="985" spans="1:119" ht="13.5" customHeight="1" x14ac:dyDescent="0.2">
      <c r="A985"/>
      <c r="B985" s="324"/>
      <c r="C985" s="592"/>
      <c r="D985" s="827"/>
      <c r="E985" s="601">
        <v>1</v>
      </c>
      <c r="F985" s="599">
        <v>13.636363636363635</v>
      </c>
      <c r="G985" s="599">
        <v>22.727272727272727</v>
      </c>
      <c r="H985" s="599">
        <v>31.818181818181817</v>
      </c>
      <c r="I985" s="599">
        <v>18.181818181818183</v>
      </c>
      <c r="J985" s="599">
        <v>4.5454545454545459</v>
      </c>
      <c r="K985" s="599">
        <v>4.5454545454545459</v>
      </c>
      <c r="L985" s="599">
        <v>4.5454545454545459</v>
      </c>
      <c r="M985" s="599">
        <v>0</v>
      </c>
      <c r="N985" s="599">
        <v>0</v>
      </c>
      <c r="O985" s="599">
        <v>0</v>
      </c>
      <c r="P985" s="592"/>
      <c r="Q985" s="827"/>
      <c r="R985" s="597">
        <v>1</v>
      </c>
      <c r="S985" s="599">
        <v>0</v>
      </c>
      <c r="T985" s="599">
        <v>23.076923076923077</v>
      </c>
      <c r="U985" s="599">
        <v>46.153846153846153</v>
      </c>
      <c r="V985" s="599">
        <v>15.384615384615385</v>
      </c>
      <c r="W985" s="599">
        <v>7.6923076923076925</v>
      </c>
      <c r="X985" s="599">
        <v>7.6923076923076925</v>
      </c>
      <c r="Y985" s="599">
        <v>0</v>
      </c>
      <c r="Z985" s="599">
        <v>0</v>
      </c>
      <c r="AA985" s="599">
        <v>0</v>
      </c>
      <c r="AB985" s="599">
        <v>0</v>
      </c>
      <c r="AC985" s="592"/>
      <c r="AD985" s="827"/>
      <c r="AE985" s="597">
        <v>1</v>
      </c>
      <c r="AF985" s="599">
        <v>33.333333333333329</v>
      </c>
      <c r="AG985" s="599">
        <v>22.222222222222221</v>
      </c>
      <c r="AH985" s="599">
        <v>11.111111111111111</v>
      </c>
      <c r="AI985" s="599">
        <v>22.222222222222221</v>
      </c>
      <c r="AJ985" s="599">
        <v>0</v>
      </c>
      <c r="AK985" s="599">
        <v>0</v>
      </c>
      <c r="AL985" s="599">
        <v>11.111111111111111</v>
      </c>
      <c r="AM985" s="599">
        <v>0</v>
      </c>
      <c r="AN985" s="599">
        <v>0</v>
      </c>
      <c r="AO985" s="599">
        <v>0</v>
      </c>
      <c r="AP985" s="591"/>
      <c r="AQ985" s="827"/>
      <c r="AR985" s="597">
        <v>1</v>
      </c>
      <c r="AS985" s="599">
        <v>6.25</v>
      </c>
      <c r="AT985" s="599">
        <v>18.75</v>
      </c>
      <c r="AU985" s="599">
        <v>43.75</v>
      </c>
      <c r="AV985" s="599">
        <v>18.75</v>
      </c>
      <c r="AW985" s="599">
        <v>0</v>
      </c>
      <c r="AX985" s="599">
        <v>6.25</v>
      </c>
      <c r="AY985" s="599">
        <v>6.25</v>
      </c>
      <c r="AZ985" s="599">
        <v>0</v>
      </c>
      <c r="BA985" s="599">
        <v>0</v>
      </c>
      <c r="BB985" s="599">
        <v>0</v>
      </c>
      <c r="BC985" s="592"/>
      <c r="BD985" s="827"/>
      <c r="BE985" s="597">
        <v>1</v>
      </c>
      <c r="BF985" s="599">
        <v>33.333333333333329</v>
      </c>
      <c r="BG985" s="599">
        <v>33.333333333333329</v>
      </c>
      <c r="BH985" s="599">
        <v>0</v>
      </c>
      <c r="BI985" s="599">
        <v>16.666666666666664</v>
      </c>
      <c r="BJ985" s="599">
        <v>16.666666666666664</v>
      </c>
      <c r="BK985" s="599">
        <v>0</v>
      </c>
      <c r="BL985" s="599">
        <v>0</v>
      </c>
      <c r="BM985" s="599">
        <v>0</v>
      </c>
      <c r="BN985" s="599">
        <v>0</v>
      </c>
      <c r="BO985" s="599">
        <v>0</v>
      </c>
      <c r="BP985"/>
      <c r="BQ985" s="827"/>
      <c r="BR985" s="597">
        <v>1</v>
      </c>
      <c r="BS985" s="599">
        <v>18.181818181818183</v>
      </c>
      <c r="BT985" s="599">
        <v>36.363636363636367</v>
      </c>
      <c r="BU985" s="599">
        <v>36.363636363636367</v>
      </c>
      <c r="BV985" s="599">
        <v>9.0909090909090917</v>
      </c>
      <c r="BW985" s="599">
        <v>0</v>
      </c>
      <c r="BX985" s="599">
        <v>0</v>
      </c>
      <c r="BY985" s="599">
        <v>0</v>
      </c>
      <c r="BZ985" s="599">
        <v>0</v>
      </c>
      <c r="CA985" s="599">
        <v>0</v>
      </c>
      <c r="CB985" s="599">
        <v>0</v>
      </c>
      <c r="CC985" s="592"/>
      <c r="CD985" s="827"/>
      <c r="CE985" s="597">
        <v>1</v>
      </c>
      <c r="CF985" s="599">
        <v>9.0909090909090917</v>
      </c>
      <c r="CG985" s="599">
        <v>9.0909090909090917</v>
      </c>
      <c r="CH985" s="599">
        <v>27.27272727272727</v>
      </c>
      <c r="CI985" s="599">
        <v>27.27272727272727</v>
      </c>
      <c r="CJ985" s="599">
        <v>9.0909090909090917</v>
      </c>
      <c r="CK985" s="599">
        <v>9.0909090909090917</v>
      </c>
      <c r="CL985" s="599">
        <v>9.0909090909090917</v>
      </c>
      <c r="CM985" s="599">
        <v>0</v>
      </c>
      <c r="CN985" s="599">
        <v>0</v>
      </c>
      <c r="CO985" s="599">
        <v>0</v>
      </c>
      <c r="CP985"/>
      <c r="CQ985" s="827"/>
      <c r="CR985" s="597">
        <v>1</v>
      </c>
      <c r="CS985" s="599">
        <v>11.111111111111111</v>
      </c>
      <c r="CT985" s="599">
        <v>11.111111111111111</v>
      </c>
      <c r="CU985" s="599">
        <v>22.222222222222221</v>
      </c>
      <c r="CV985" s="599">
        <v>22.222222222222221</v>
      </c>
      <c r="CW985" s="599">
        <v>11.111111111111111</v>
      </c>
      <c r="CX985" s="599">
        <v>11.111111111111111</v>
      </c>
      <c r="CY985" s="599">
        <v>11.111111111111111</v>
      </c>
      <c r="CZ985" s="599">
        <v>0</v>
      </c>
      <c r="DA985" s="599">
        <v>0</v>
      </c>
      <c r="DB985" s="599">
        <v>0</v>
      </c>
      <c r="DC985" s="592"/>
      <c r="DD985" s="827"/>
      <c r="DE985" s="597">
        <v>1</v>
      </c>
      <c r="DF985" s="599">
        <v>15.384615384615385</v>
      </c>
      <c r="DG985" s="599">
        <v>30.76923076923077</v>
      </c>
      <c r="DH985" s="599">
        <v>38.461538461538467</v>
      </c>
      <c r="DI985" s="599">
        <v>15.384615384615385</v>
      </c>
      <c r="DJ985" s="599">
        <v>0</v>
      </c>
      <c r="DK985" s="599">
        <v>0</v>
      </c>
      <c r="DL985" s="599">
        <v>0</v>
      </c>
      <c r="DM985" s="599">
        <v>0</v>
      </c>
      <c r="DN985" s="599">
        <v>0</v>
      </c>
      <c r="DO985" s="599">
        <v>0</v>
      </c>
    </row>
    <row r="986" spans="1:119" ht="13.5" customHeight="1" x14ac:dyDescent="0.2">
      <c r="A986"/>
      <c r="B986" s="324"/>
      <c r="C986" s="592"/>
      <c r="D986" s="827"/>
      <c r="E986" s="601" t="s">
        <v>45</v>
      </c>
      <c r="F986" s="599">
        <v>3.952095808383234</v>
      </c>
      <c r="G986" s="599">
        <v>20.119760479041915</v>
      </c>
      <c r="H986" s="599">
        <v>34.730538922155688</v>
      </c>
      <c r="I986" s="599">
        <v>30.419161676646706</v>
      </c>
      <c r="J986" s="599">
        <v>6.9461077844311383</v>
      </c>
      <c r="K986" s="599">
        <v>2.6347305389221556</v>
      </c>
      <c r="L986" s="599">
        <v>1.0778443113772456</v>
      </c>
      <c r="M986" s="599">
        <v>0.11976047904191617</v>
      </c>
      <c r="N986" s="599">
        <v>0</v>
      </c>
      <c r="O986" s="599">
        <v>0</v>
      </c>
      <c r="P986" s="592"/>
      <c r="Q986" s="827"/>
      <c r="R986" s="597" t="s">
        <v>45</v>
      </c>
      <c r="S986" s="599">
        <v>3.2482598607888629</v>
      </c>
      <c r="T986" s="599">
        <v>18.561484918793504</v>
      </c>
      <c r="U986" s="599">
        <v>33.410672853828302</v>
      </c>
      <c r="V986" s="599">
        <v>31.786542923433874</v>
      </c>
      <c r="W986" s="599">
        <v>7.6566125290023201</v>
      </c>
      <c r="X986" s="599">
        <v>3.7122969837587005</v>
      </c>
      <c r="Y986" s="599">
        <v>1.6241299303944314</v>
      </c>
      <c r="Z986" s="599">
        <v>0</v>
      </c>
      <c r="AA986" s="599">
        <v>0</v>
      </c>
      <c r="AB986" s="599">
        <v>0</v>
      </c>
      <c r="AC986" s="592"/>
      <c r="AD986" s="827"/>
      <c r="AE986" s="597" t="s">
        <v>45</v>
      </c>
      <c r="AF986" s="599">
        <v>4.7029702970297027</v>
      </c>
      <c r="AG986" s="599">
        <v>21.782178217821784</v>
      </c>
      <c r="AH986" s="599">
        <v>36.138613861386141</v>
      </c>
      <c r="AI986" s="599">
        <v>28.960396039603957</v>
      </c>
      <c r="AJ986" s="599">
        <v>6.1881188118811883</v>
      </c>
      <c r="AK986" s="599">
        <v>1.4851485148514851</v>
      </c>
      <c r="AL986" s="599">
        <v>0.49504950495049505</v>
      </c>
      <c r="AM986" s="599">
        <v>0.24752475247524752</v>
      </c>
      <c r="AN986" s="599">
        <v>0</v>
      </c>
      <c r="AO986" s="599">
        <v>0</v>
      </c>
      <c r="AP986" s="591"/>
      <c r="AQ986" s="827"/>
      <c r="AR986" s="597" t="s">
        <v>45</v>
      </c>
      <c r="AS986" s="599">
        <v>4.8661800486618008</v>
      </c>
      <c r="AT986" s="599">
        <v>24.817518248175183</v>
      </c>
      <c r="AU986" s="599">
        <v>35.279805352798057</v>
      </c>
      <c r="AV986" s="599">
        <v>27.737226277372262</v>
      </c>
      <c r="AW986" s="599">
        <v>5.3527980535279802</v>
      </c>
      <c r="AX986" s="599">
        <v>1.2165450121654502</v>
      </c>
      <c r="AY986" s="599">
        <v>0.48661800486618007</v>
      </c>
      <c r="AZ986" s="599">
        <v>0.24330900243309003</v>
      </c>
      <c r="BA986" s="599">
        <v>0</v>
      </c>
      <c r="BB986" s="599">
        <v>0</v>
      </c>
      <c r="BC986" s="592"/>
      <c r="BD986" s="827"/>
      <c r="BE986" s="597" t="s">
        <v>45</v>
      </c>
      <c r="BF986" s="599">
        <v>3.0660377358490565</v>
      </c>
      <c r="BG986" s="599">
        <v>15.566037735849056</v>
      </c>
      <c r="BH986" s="599">
        <v>34.198113207547173</v>
      </c>
      <c r="BI986" s="599">
        <v>33.018867924528301</v>
      </c>
      <c r="BJ986" s="599">
        <v>8.4905660377358494</v>
      </c>
      <c r="BK986" s="599">
        <v>4.0094339622641506</v>
      </c>
      <c r="BL986" s="599">
        <v>1.6509433962264151</v>
      </c>
      <c r="BM986" s="599">
        <v>0</v>
      </c>
      <c r="BN986" s="599">
        <v>0</v>
      </c>
      <c r="BO986" s="599">
        <v>0</v>
      </c>
      <c r="BP986"/>
      <c r="BQ986" s="827"/>
      <c r="BR986" s="597" t="s">
        <v>45</v>
      </c>
      <c r="BS986" s="599">
        <v>3.8461538461538463</v>
      </c>
      <c r="BT986" s="599">
        <v>22.408026755852841</v>
      </c>
      <c r="BU986" s="599">
        <v>35.451505016722408</v>
      </c>
      <c r="BV986" s="599">
        <v>29.598662207357862</v>
      </c>
      <c r="BW986" s="599">
        <v>6.3545150501672243</v>
      </c>
      <c r="BX986" s="599">
        <v>1.8394648829431439</v>
      </c>
      <c r="BY986" s="599">
        <v>0.50167224080267558</v>
      </c>
      <c r="BZ986" s="599">
        <v>0</v>
      </c>
      <c r="CA986" s="599">
        <v>0</v>
      </c>
      <c r="CB986" s="599">
        <v>0</v>
      </c>
      <c r="CC986" s="592"/>
      <c r="CD986" s="827"/>
      <c r="CE986" s="597" t="s">
        <v>45</v>
      </c>
      <c r="CF986" s="599">
        <v>4.2194092827004219</v>
      </c>
      <c r="CG986" s="599">
        <v>14.345991561181433</v>
      </c>
      <c r="CH986" s="599">
        <v>32.911392405063289</v>
      </c>
      <c r="CI986" s="599">
        <v>32.489451476793249</v>
      </c>
      <c r="CJ986" s="599">
        <v>8.4388185654008439</v>
      </c>
      <c r="CK986" s="599">
        <v>4.6413502109704643</v>
      </c>
      <c r="CL986" s="599">
        <v>2.5316455696202533</v>
      </c>
      <c r="CM986" s="599">
        <v>0.42194092827004215</v>
      </c>
      <c r="CN986" s="599">
        <v>0</v>
      </c>
      <c r="CO986" s="599">
        <v>0</v>
      </c>
      <c r="CP986"/>
      <c r="CQ986" s="827"/>
      <c r="CR986" s="597" t="s">
        <v>45</v>
      </c>
      <c r="CS986" s="599">
        <v>3.1578947368421053</v>
      </c>
      <c r="CT986" s="599">
        <v>14.210526315789473</v>
      </c>
      <c r="CU986" s="599">
        <v>32.631578947368425</v>
      </c>
      <c r="CV986" s="599">
        <v>32.10526315789474</v>
      </c>
      <c r="CW986" s="599">
        <v>11.052631578947368</v>
      </c>
      <c r="CX986" s="599">
        <v>3.6842105263157889</v>
      </c>
      <c r="CY986" s="599">
        <v>3.1578947368421053</v>
      </c>
      <c r="CZ986" s="599">
        <v>0</v>
      </c>
      <c r="DA986" s="599">
        <v>0</v>
      </c>
      <c r="DB986" s="599">
        <v>0</v>
      </c>
      <c r="DC986" s="592"/>
      <c r="DD986" s="827"/>
      <c r="DE986" s="597" t="s">
        <v>45</v>
      </c>
      <c r="DF986" s="599">
        <v>4.1860465116279073</v>
      </c>
      <c r="DG986" s="599">
        <v>21.86046511627907</v>
      </c>
      <c r="DH986" s="599">
        <v>35.348837209302324</v>
      </c>
      <c r="DI986" s="599">
        <v>29.922480620155039</v>
      </c>
      <c r="DJ986" s="599">
        <v>5.7364341085271313</v>
      </c>
      <c r="DK986" s="599">
        <v>2.3255813953488373</v>
      </c>
      <c r="DL986" s="599">
        <v>0.46511627906976744</v>
      </c>
      <c r="DM986" s="599">
        <v>0.15503875968992248</v>
      </c>
      <c r="DN986" s="599">
        <v>0</v>
      </c>
      <c r="DO986" s="599">
        <v>0</v>
      </c>
    </row>
    <row r="987" spans="1:119" ht="13.5" customHeight="1" x14ac:dyDescent="0.2">
      <c r="A987"/>
      <c r="B987" s="324"/>
      <c r="C987" s="592"/>
      <c r="D987" s="827"/>
      <c r="E987" s="601" t="s">
        <v>33</v>
      </c>
      <c r="F987" s="599">
        <v>3.1496062992125982</v>
      </c>
      <c r="G987" s="599">
        <v>12.440944881889763</v>
      </c>
      <c r="H987" s="599">
        <v>34.803149606299208</v>
      </c>
      <c r="I987" s="599">
        <v>32.913385826771652</v>
      </c>
      <c r="J987" s="599">
        <v>10.393700787401574</v>
      </c>
      <c r="K987" s="599">
        <v>4.0944881889763778</v>
      </c>
      <c r="L987" s="599">
        <v>1.889763779527559</v>
      </c>
      <c r="M987" s="599">
        <v>0.31496062992125984</v>
      </c>
      <c r="N987" s="599">
        <v>0</v>
      </c>
      <c r="O987" s="599">
        <v>0</v>
      </c>
      <c r="P987" s="592"/>
      <c r="Q987" s="827"/>
      <c r="R987" s="597" t="s">
        <v>33</v>
      </c>
      <c r="S987" s="599">
        <v>1.1299435028248588</v>
      </c>
      <c r="T987" s="599">
        <v>9.8870056497175138</v>
      </c>
      <c r="U987" s="599">
        <v>30.225988700564972</v>
      </c>
      <c r="V987" s="599">
        <v>36.158192090395481</v>
      </c>
      <c r="W987" s="599">
        <v>12.711864406779661</v>
      </c>
      <c r="X987" s="599">
        <v>5.9322033898305087</v>
      </c>
      <c r="Y987" s="599">
        <v>3.3898305084745761</v>
      </c>
      <c r="Z987" s="599">
        <v>0.56497175141242939</v>
      </c>
      <c r="AA987" s="599">
        <v>0</v>
      </c>
      <c r="AB987" s="599">
        <v>0</v>
      </c>
      <c r="AC987" s="592"/>
      <c r="AD987" s="827"/>
      <c r="AE987" s="597" t="s">
        <v>33</v>
      </c>
      <c r="AF987" s="599">
        <v>5.6939501779359425</v>
      </c>
      <c r="AG987" s="599">
        <v>15.658362989323843</v>
      </c>
      <c r="AH987" s="599">
        <v>40.569395017793596</v>
      </c>
      <c r="AI987" s="599">
        <v>28.825622775800714</v>
      </c>
      <c r="AJ987" s="599">
        <v>7.4733096085409247</v>
      </c>
      <c r="AK987" s="599">
        <v>1.7793594306049825</v>
      </c>
      <c r="AL987" s="599">
        <v>0</v>
      </c>
      <c r="AM987" s="599">
        <v>0</v>
      </c>
      <c r="AN987" s="599">
        <v>0</v>
      </c>
      <c r="AO987" s="599">
        <v>0</v>
      </c>
      <c r="AP987" s="591"/>
      <c r="AQ987" s="827"/>
      <c r="AR987" s="597" t="s">
        <v>33</v>
      </c>
      <c r="AS987" s="599">
        <v>4.0892193308550189</v>
      </c>
      <c r="AT987" s="599">
        <v>17.843866171003718</v>
      </c>
      <c r="AU987" s="599">
        <v>35.687732342007436</v>
      </c>
      <c r="AV987" s="599">
        <v>30.483271375464682</v>
      </c>
      <c r="AW987" s="599">
        <v>8.921933085501859</v>
      </c>
      <c r="AX987" s="599">
        <v>2.2304832713754648</v>
      </c>
      <c r="AY987" s="599">
        <v>0.74349442379182151</v>
      </c>
      <c r="AZ987" s="599">
        <v>0</v>
      </c>
      <c r="BA987" s="599">
        <v>0</v>
      </c>
      <c r="BB987" s="599">
        <v>0</v>
      </c>
      <c r="BC987" s="592"/>
      <c r="BD987" s="827"/>
      <c r="BE987" s="597" t="s">
        <v>33</v>
      </c>
      <c r="BF987" s="599">
        <v>2.459016393442623</v>
      </c>
      <c r="BG987" s="599">
        <v>8.4699453551912569</v>
      </c>
      <c r="BH987" s="599">
        <v>34.15300546448087</v>
      </c>
      <c r="BI987" s="599">
        <v>34.699453551912569</v>
      </c>
      <c r="BJ987" s="599">
        <v>11.475409836065573</v>
      </c>
      <c r="BK987" s="599">
        <v>5.4644808743169397</v>
      </c>
      <c r="BL987" s="599">
        <v>2.7322404371584699</v>
      </c>
      <c r="BM987" s="599">
        <v>0.54644808743169404</v>
      </c>
      <c r="BN987" s="599">
        <v>0</v>
      </c>
      <c r="BO987" s="599">
        <v>0</v>
      </c>
      <c r="BP987"/>
      <c r="BQ987" s="827"/>
      <c r="BR987" s="597" t="s">
        <v>33</v>
      </c>
      <c r="BS987" s="599">
        <v>3.519061583577713</v>
      </c>
      <c r="BT987" s="599">
        <v>14.369501466275661</v>
      </c>
      <c r="BU987" s="599">
        <v>39.002932551319645</v>
      </c>
      <c r="BV987" s="599">
        <v>29.61876832844575</v>
      </c>
      <c r="BW987" s="599">
        <v>7.0381231671554261</v>
      </c>
      <c r="BX987" s="599">
        <v>4.3988269794721413</v>
      </c>
      <c r="BY987" s="599">
        <v>1.7595307917888565</v>
      </c>
      <c r="BZ987" s="599">
        <v>0.2932551319648094</v>
      </c>
      <c r="CA987" s="599">
        <v>0</v>
      </c>
      <c r="CB987" s="599">
        <v>0</v>
      </c>
      <c r="CC987" s="592"/>
      <c r="CD987" s="827"/>
      <c r="CE987" s="597" t="s">
        <v>33</v>
      </c>
      <c r="CF987" s="599">
        <v>2.7210884353741496</v>
      </c>
      <c r="CG987" s="599">
        <v>10.204081632653061</v>
      </c>
      <c r="CH987" s="599">
        <v>29.931972789115648</v>
      </c>
      <c r="CI987" s="599">
        <v>36.734693877551024</v>
      </c>
      <c r="CJ987" s="599">
        <v>14.285714285714285</v>
      </c>
      <c r="CK987" s="599">
        <v>3.7414965986394559</v>
      </c>
      <c r="CL987" s="599">
        <v>2.0408163265306123</v>
      </c>
      <c r="CM987" s="599">
        <v>0.3401360544217687</v>
      </c>
      <c r="CN987" s="599">
        <v>0</v>
      </c>
      <c r="CO987" s="599">
        <v>0</v>
      </c>
      <c r="CP987"/>
      <c r="CQ987" s="827"/>
      <c r="CR987" s="597" t="s">
        <v>33</v>
      </c>
      <c r="CS987" s="599">
        <v>6.140350877192982</v>
      </c>
      <c r="CT987" s="599">
        <v>14.035087719298245</v>
      </c>
      <c r="CU987" s="599">
        <v>33.333333333333329</v>
      </c>
      <c r="CV987" s="599">
        <v>31.578947368421051</v>
      </c>
      <c r="CW987" s="599">
        <v>9.6491228070175428</v>
      </c>
      <c r="CX987" s="599">
        <v>3.5087719298245612</v>
      </c>
      <c r="CY987" s="599">
        <v>1.7543859649122806</v>
      </c>
      <c r="CZ987" s="599">
        <v>0</v>
      </c>
      <c r="DA987" s="599">
        <v>0</v>
      </c>
      <c r="DB987" s="599">
        <v>0</v>
      </c>
      <c r="DC987" s="592"/>
      <c r="DD987" s="827"/>
      <c r="DE987" s="597" t="s">
        <v>33</v>
      </c>
      <c r="DF987" s="599">
        <v>2.4952015355086372</v>
      </c>
      <c r="DG987" s="599">
        <v>12.092130518234164</v>
      </c>
      <c r="DH987" s="599">
        <v>35.124760076775431</v>
      </c>
      <c r="DI987" s="599">
        <v>33.205374280230323</v>
      </c>
      <c r="DJ987" s="599">
        <v>10.556621880998081</v>
      </c>
      <c r="DK987" s="599">
        <v>4.2226487523992322</v>
      </c>
      <c r="DL987" s="599">
        <v>1.9193857965451053</v>
      </c>
      <c r="DM987" s="599">
        <v>0.38387715930902111</v>
      </c>
      <c r="DN987" s="599">
        <v>0</v>
      </c>
      <c r="DO987" s="599">
        <v>0</v>
      </c>
    </row>
    <row r="988" spans="1:119" ht="13.5" customHeight="1" x14ac:dyDescent="0.2">
      <c r="A988"/>
      <c r="B988" s="324"/>
      <c r="C988" s="592"/>
      <c r="D988" s="827"/>
      <c r="E988" s="601" t="s">
        <v>34</v>
      </c>
      <c r="F988" s="599">
        <v>2.1317829457364339</v>
      </c>
      <c r="G988" s="599">
        <v>10.65891472868217</v>
      </c>
      <c r="H988" s="599">
        <v>24.321705426356587</v>
      </c>
      <c r="I988" s="599">
        <v>36.627906976744185</v>
      </c>
      <c r="J988" s="599">
        <v>15.60077519379845</v>
      </c>
      <c r="K988" s="599">
        <v>7.7519379844961236</v>
      </c>
      <c r="L988" s="599">
        <v>2.4224806201550391</v>
      </c>
      <c r="M988" s="599">
        <v>0.38759689922480622</v>
      </c>
      <c r="N988" s="599">
        <v>0</v>
      </c>
      <c r="O988" s="599">
        <v>9.6899224806201556E-2</v>
      </c>
      <c r="P988" s="592"/>
      <c r="Q988" s="827"/>
      <c r="R988" s="597" t="s">
        <v>34</v>
      </c>
      <c r="S988" s="599">
        <v>2.2187004754358162</v>
      </c>
      <c r="T988" s="599">
        <v>7.7654516640253561</v>
      </c>
      <c r="U988" s="599">
        <v>21.870047543581617</v>
      </c>
      <c r="V988" s="599">
        <v>37.717908082408876</v>
      </c>
      <c r="W988" s="599">
        <v>17.432646592709986</v>
      </c>
      <c r="X988" s="599">
        <v>8.8748019017432647</v>
      </c>
      <c r="Y988" s="599">
        <v>3.4865293185419968</v>
      </c>
      <c r="Z988" s="599">
        <v>0.47543581616481778</v>
      </c>
      <c r="AA988" s="599">
        <v>0</v>
      </c>
      <c r="AB988" s="599">
        <v>0.15847860538827258</v>
      </c>
      <c r="AC988" s="592"/>
      <c r="AD988" s="827"/>
      <c r="AE988" s="597" t="s">
        <v>34</v>
      </c>
      <c r="AF988" s="599">
        <v>1.99501246882793</v>
      </c>
      <c r="AG988" s="599">
        <v>15.211970074812967</v>
      </c>
      <c r="AH988" s="599">
        <v>28.179551122194514</v>
      </c>
      <c r="AI988" s="599">
        <v>34.912718204488783</v>
      </c>
      <c r="AJ988" s="599">
        <v>12.718204488778055</v>
      </c>
      <c r="AK988" s="599">
        <v>5.9850374064837908</v>
      </c>
      <c r="AL988" s="599">
        <v>0.74812967581047385</v>
      </c>
      <c r="AM988" s="599">
        <v>0.24937655860349126</v>
      </c>
      <c r="AN988" s="599">
        <v>0</v>
      </c>
      <c r="AO988" s="599">
        <v>0</v>
      </c>
      <c r="AP988" s="591"/>
      <c r="AQ988" s="827"/>
      <c r="AR988" s="597" t="s">
        <v>34</v>
      </c>
      <c r="AS988" s="599">
        <v>1.6241299303944314</v>
      </c>
      <c r="AT988" s="599">
        <v>13.45707656612529</v>
      </c>
      <c r="AU988" s="599">
        <v>23.665893271461716</v>
      </c>
      <c r="AV988" s="599">
        <v>40.603248259860791</v>
      </c>
      <c r="AW988" s="599">
        <v>13.68909512761021</v>
      </c>
      <c r="AX988" s="599">
        <v>5.3364269141531322</v>
      </c>
      <c r="AY988" s="599">
        <v>1.3921113689095126</v>
      </c>
      <c r="AZ988" s="599">
        <v>0.23201856148491878</v>
      </c>
      <c r="BA988" s="599">
        <v>0</v>
      </c>
      <c r="BB988" s="599">
        <v>0</v>
      </c>
      <c r="BC988" s="592"/>
      <c r="BD988" s="827"/>
      <c r="BE988" s="597" t="s">
        <v>34</v>
      </c>
      <c r="BF988" s="599">
        <v>2.4958402662229617</v>
      </c>
      <c r="BG988" s="599">
        <v>8.6522462562396019</v>
      </c>
      <c r="BH988" s="599">
        <v>24.792013311148086</v>
      </c>
      <c r="BI988" s="599">
        <v>33.777038269550744</v>
      </c>
      <c r="BJ988" s="599">
        <v>16.971713810316139</v>
      </c>
      <c r="BK988" s="599">
        <v>9.484193011647255</v>
      </c>
      <c r="BL988" s="599">
        <v>3.1613976705490847</v>
      </c>
      <c r="BM988" s="599">
        <v>0.49916805324459235</v>
      </c>
      <c r="BN988" s="599">
        <v>0</v>
      </c>
      <c r="BO988" s="599">
        <v>0.16638935108153077</v>
      </c>
      <c r="BP988"/>
      <c r="BQ988" s="827"/>
      <c r="BR988" s="597" t="s">
        <v>34</v>
      </c>
      <c r="BS988" s="599">
        <v>1.3544018058690745</v>
      </c>
      <c r="BT988" s="599">
        <v>12.18961625282167</v>
      </c>
      <c r="BU988" s="599">
        <v>27.539503386004515</v>
      </c>
      <c r="BV988" s="599">
        <v>36.117381489841989</v>
      </c>
      <c r="BW988" s="599">
        <v>12.641083521444695</v>
      </c>
      <c r="BX988" s="599">
        <v>8.1264108352144468</v>
      </c>
      <c r="BY988" s="599">
        <v>1.3544018058690745</v>
      </c>
      <c r="BZ988" s="599">
        <v>0.45146726862302478</v>
      </c>
      <c r="CA988" s="599">
        <v>0</v>
      </c>
      <c r="CB988" s="599">
        <v>0.22573363431151239</v>
      </c>
      <c r="CC988" s="592"/>
      <c r="CD988" s="827"/>
      <c r="CE988" s="597" t="s">
        <v>34</v>
      </c>
      <c r="CF988" s="599">
        <v>2.7164685908319184</v>
      </c>
      <c r="CG988" s="599">
        <v>9.5076400679117139</v>
      </c>
      <c r="CH988" s="599">
        <v>21.901528013582343</v>
      </c>
      <c r="CI988" s="599">
        <v>37.011884550084886</v>
      </c>
      <c r="CJ988" s="599">
        <v>17.826825127334462</v>
      </c>
      <c r="CK988" s="599">
        <v>7.4702886247877753</v>
      </c>
      <c r="CL988" s="599">
        <v>3.225806451612903</v>
      </c>
      <c r="CM988" s="599">
        <v>0.3395585738539898</v>
      </c>
      <c r="CN988" s="599">
        <v>0</v>
      </c>
      <c r="CO988" s="599">
        <v>0</v>
      </c>
      <c r="CP988"/>
      <c r="CQ988" s="827"/>
      <c r="CR988" s="597" t="s">
        <v>34</v>
      </c>
      <c r="CS988" s="599">
        <v>3.278688524590164</v>
      </c>
      <c r="CT988" s="599">
        <v>6.557377049180328</v>
      </c>
      <c r="CU988" s="599">
        <v>18.032786885245901</v>
      </c>
      <c r="CV988" s="599">
        <v>42.076502732240442</v>
      </c>
      <c r="CW988" s="599">
        <v>19.125683060109289</v>
      </c>
      <c r="CX988" s="599">
        <v>8.1967213114754092</v>
      </c>
      <c r="CY988" s="599">
        <v>2.7322404371584699</v>
      </c>
      <c r="CZ988" s="599">
        <v>0</v>
      </c>
      <c r="DA988" s="599">
        <v>0</v>
      </c>
      <c r="DB988" s="599">
        <v>0</v>
      </c>
      <c r="DC988" s="592"/>
      <c r="DD988" s="827"/>
      <c r="DE988" s="597" t="s">
        <v>34</v>
      </c>
      <c r="DF988" s="599">
        <v>1.884570082449941</v>
      </c>
      <c r="DG988" s="599">
        <v>11.54299175500589</v>
      </c>
      <c r="DH988" s="599">
        <v>25.677267373380445</v>
      </c>
      <c r="DI988" s="599">
        <v>35.45347467608952</v>
      </c>
      <c r="DJ988" s="599">
        <v>14.840989399293287</v>
      </c>
      <c r="DK988" s="599">
        <v>7.656065959952886</v>
      </c>
      <c r="DL988" s="599">
        <v>2.3557126030624262</v>
      </c>
      <c r="DM988" s="599">
        <v>0.47114252061248524</v>
      </c>
      <c r="DN988" s="599">
        <v>0</v>
      </c>
      <c r="DO988" s="599">
        <v>0.11778563015312131</v>
      </c>
    </row>
    <row r="989" spans="1:119" ht="13.5" customHeight="1" x14ac:dyDescent="0.2">
      <c r="A989"/>
      <c r="B989" s="324"/>
      <c r="C989" s="592"/>
      <c r="D989" s="827"/>
      <c r="E989" s="601" t="s">
        <v>35</v>
      </c>
      <c r="F989" s="599">
        <v>1.6243654822335025</v>
      </c>
      <c r="G989" s="599">
        <v>6.3959390862944163</v>
      </c>
      <c r="H989" s="599">
        <v>21.065989847715734</v>
      </c>
      <c r="I989" s="599">
        <v>35.532994923857871</v>
      </c>
      <c r="J989" s="599">
        <v>18.477157360406089</v>
      </c>
      <c r="K989" s="599">
        <v>10.558375634517766</v>
      </c>
      <c r="L989" s="599">
        <v>4.7208121827411169</v>
      </c>
      <c r="M989" s="599">
        <v>1.0659898477157359</v>
      </c>
      <c r="N989" s="599">
        <v>0.50761421319796951</v>
      </c>
      <c r="O989" s="599">
        <v>5.0761421319796954E-2</v>
      </c>
      <c r="P989" s="592"/>
      <c r="Q989" s="827"/>
      <c r="R989" s="597" t="s">
        <v>35</v>
      </c>
      <c r="S989" s="599">
        <v>0.65040650406504064</v>
      </c>
      <c r="T989" s="599">
        <v>5.5284552845528454</v>
      </c>
      <c r="U989" s="599">
        <v>15.691056910569106</v>
      </c>
      <c r="V989" s="599">
        <v>36.260162601626014</v>
      </c>
      <c r="W989" s="599">
        <v>20.975609756097562</v>
      </c>
      <c r="X989" s="599">
        <v>13.089430894308943</v>
      </c>
      <c r="Y989" s="599">
        <v>6.0975609756097562</v>
      </c>
      <c r="Z989" s="599">
        <v>1.3008130081300813</v>
      </c>
      <c r="AA989" s="599">
        <v>0.40650406504065045</v>
      </c>
      <c r="AB989" s="599">
        <v>0</v>
      </c>
      <c r="AC989" s="592"/>
      <c r="AD989" s="827"/>
      <c r="AE989" s="597" t="s">
        <v>35</v>
      </c>
      <c r="AF989" s="599">
        <v>3.2432432432432434</v>
      </c>
      <c r="AG989" s="599">
        <v>7.8378378378378386</v>
      </c>
      <c r="AH989" s="599">
        <v>30</v>
      </c>
      <c r="AI989" s="599">
        <v>34.324324324324323</v>
      </c>
      <c r="AJ989" s="599">
        <v>14.324324324324325</v>
      </c>
      <c r="AK989" s="599">
        <v>6.3513513513513518</v>
      </c>
      <c r="AL989" s="599">
        <v>2.4324324324324325</v>
      </c>
      <c r="AM989" s="599">
        <v>0.67567567567567566</v>
      </c>
      <c r="AN989" s="599">
        <v>0.67567567567567566</v>
      </c>
      <c r="AO989" s="599">
        <v>0.13513513513513514</v>
      </c>
      <c r="AP989" s="591"/>
      <c r="AQ989" s="827"/>
      <c r="AR989" s="597" t="s">
        <v>35</v>
      </c>
      <c r="AS989" s="599">
        <v>2.200825309491059</v>
      </c>
      <c r="AT989" s="599">
        <v>10.316368638239339</v>
      </c>
      <c r="AU989" s="599">
        <v>23.246217331499309</v>
      </c>
      <c r="AV989" s="599">
        <v>36.451169188445661</v>
      </c>
      <c r="AW989" s="599">
        <v>14.718019257221457</v>
      </c>
      <c r="AX989" s="599">
        <v>8.1155433287482808</v>
      </c>
      <c r="AY989" s="599">
        <v>3.3012379642365883</v>
      </c>
      <c r="AZ989" s="599">
        <v>1.1004126547455295</v>
      </c>
      <c r="BA989" s="599">
        <v>0.55020632737276476</v>
      </c>
      <c r="BB989" s="599">
        <v>0</v>
      </c>
      <c r="BC989" s="592"/>
      <c r="BD989" s="827"/>
      <c r="BE989" s="597" t="s">
        <v>35</v>
      </c>
      <c r="BF989" s="599">
        <v>1.2872083668543846</v>
      </c>
      <c r="BG989" s="599">
        <v>4.1029766693483509</v>
      </c>
      <c r="BH989" s="599">
        <v>19.790828640386163</v>
      </c>
      <c r="BI989" s="599">
        <v>34.995977473853578</v>
      </c>
      <c r="BJ989" s="599">
        <v>20.675784392598551</v>
      </c>
      <c r="BK989" s="599">
        <v>11.987127916331456</v>
      </c>
      <c r="BL989" s="599">
        <v>5.551086082059534</v>
      </c>
      <c r="BM989" s="599">
        <v>1.0458567980691875</v>
      </c>
      <c r="BN989" s="599">
        <v>0.48270313757039418</v>
      </c>
      <c r="BO989" s="599">
        <v>8.0450522928399035E-2</v>
      </c>
      <c r="BP989"/>
      <c r="BQ989" s="827"/>
      <c r="BR989" s="597" t="s">
        <v>35</v>
      </c>
      <c r="BS989" s="599">
        <v>1.8867924528301887</v>
      </c>
      <c r="BT989" s="599">
        <v>7.7186963979416809</v>
      </c>
      <c r="BU989" s="599">
        <v>26.586620926243569</v>
      </c>
      <c r="BV989" s="599">
        <v>36.535162950257288</v>
      </c>
      <c r="BW989" s="599">
        <v>15.09433962264151</v>
      </c>
      <c r="BX989" s="599">
        <v>7.8902229845626071</v>
      </c>
      <c r="BY989" s="599">
        <v>2.9159519725557463</v>
      </c>
      <c r="BZ989" s="599">
        <v>0.68610634648370494</v>
      </c>
      <c r="CA989" s="599">
        <v>0.51457975986277882</v>
      </c>
      <c r="CB989" s="599">
        <v>0.17152658662092624</v>
      </c>
      <c r="CC989" s="592"/>
      <c r="CD989" s="827"/>
      <c r="CE989" s="597" t="s">
        <v>35</v>
      </c>
      <c r="CF989" s="599">
        <v>1.514059120403749</v>
      </c>
      <c r="CG989" s="599">
        <v>5.8399423215573174</v>
      </c>
      <c r="CH989" s="599">
        <v>18.745493871665463</v>
      </c>
      <c r="CI989" s="599">
        <v>35.111751982696468</v>
      </c>
      <c r="CJ989" s="599">
        <v>19.899062725306415</v>
      </c>
      <c r="CK989" s="599">
        <v>11.679884643114635</v>
      </c>
      <c r="CL989" s="599">
        <v>5.4794520547945202</v>
      </c>
      <c r="CM989" s="599">
        <v>1.2256669069935111</v>
      </c>
      <c r="CN989" s="599">
        <v>0.50468637346791634</v>
      </c>
      <c r="CO989" s="599">
        <v>0</v>
      </c>
      <c r="CP989"/>
      <c r="CQ989" s="827"/>
      <c r="CR989" s="597" t="s">
        <v>35</v>
      </c>
      <c r="CS989" s="599">
        <v>2.7586206896551726</v>
      </c>
      <c r="CT989" s="599">
        <v>4.4827586206896548</v>
      </c>
      <c r="CU989" s="599">
        <v>16.896551724137932</v>
      </c>
      <c r="CV989" s="599">
        <v>37.931034482758619</v>
      </c>
      <c r="CW989" s="599">
        <v>23.793103448275861</v>
      </c>
      <c r="CX989" s="599">
        <v>10</v>
      </c>
      <c r="CY989" s="599">
        <v>2.4137931034482758</v>
      </c>
      <c r="CZ989" s="599">
        <v>1.3793103448275863</v>
      </c>
      <c r="DA989" s="599">
        <v>0.34482758620689657</v>
      </c>
      <c r="DB989" s="599">
        <v>0</v>
      </c>
      <c r="DC989" s="592"/>
      <c r="DD989" s="827"/>
      <c r="DE989" s="597" t="s">
        <v>35</v>
      </c>
      <c r="DF989" s="599">
        <v>1.4285714285714286</v>
      </c>
      <c r="DG989" s="599">
        <v>6.7261904761904763</v>
      </c>
      <c r="DH989" s="599">
        <v>21.785714285714285</v>
      </c>
      <c r="DI989" s="599">
        <v>35.119047619047613</v>
      </c>
      <c r="DJ989" s="599">
        <v>17.559523809523807</v>
      </c>
      <c r="DK989" s="599">
        <v>10.654761904761905</v>
      </c>
      <c r="DL989" s="599">
        <v>5.1190476190476186</v>
      </c>
      <c r="DM989" s="599">
        <v>1.0119047619047619</v>
      </c>
      <c r="DN989" s="599">
        <v>0.5357142857142857</v>
      </c>
      <c r="DO989" s="599">
        <v>5.9523809523809527E-2</v>
      </c>
    </row>
    <row r="990" spans="1:119" ht="13.5" customHeight="1" x14ac:dyDescent="0.2">
      <c r="A990"/>
      <c r="B990" s="324"/>
      <c r="C990" s="592"/>
      <c r="D990" s="827"/>
      <c r="E990" s="601" t="s">
        <v>36</v>
      </c>
      <c r="F990" s="599">
        <v>1.0938259601361207</v>
      </c>
      <c r="G990" s="599">
        <v>4.059309674282936</v>
      </c>
      <c r="H990" s="599">
        <v>15.726786582401555</v>
      </c>
      <c r="I990" s="599">
        <v>32.620320855614978</v>
      </c>
      <c r="J990" s="599">
        <v>20.831307729703454</v>
      </c>
      <c r="K990" s="599">
        <v>15.094798249878464</v>
      </c>
      <c r="L990" s="599">
        <v>7.9484686436558096</v>
      </c>
      <c r="M990" s="599">
        <v>1.7258142926592124</v>
      </c>
      <c r="N990" s="599">
        <v>0.82644628099173556</v>
      </c>
      <c r="O990" s="599">
        <v>7.292173067574137E-2</v>
      </c>
      <c r="P990" s="592"/>
      <c r="Q990" s="827"/>
      <c r="R990" s="597" t="s">
        <v>36</v>
      </c>
      <c r="S990" s="599">
        <v>0.73274199768607784</v>
      </c>
      <c r="T990" s="599">
        <v>2.8924026224450441</v>
      </c>
      <c r="U990" s="599">
        <v>11.95526417277285</v>
      </c>
      <c r="V990" s="599">
        <v>30.312379483224067</v>
      </c>
      <c r="W990" s="599">
        <v>22.367913613575009</v>
      </c>
      <c r="X990" s="599">
        <v>17.971461627458542</v>
      </c>
      <c r="Y990" s="599">
        <v>10.258387967605092</v>
      </c>
      <c r="Z990" s="599">
        <v>2.3139220979560355</v>
      </c>
      <c r="AA990" s="599">
        <v>1.1183956806787505</v>
      </c>
      <c r="AB990" s="599">
        <v>7.7130736598534519E-2</v>
      </c>
      <c r="AC990" s="592"/>
      <c r="AD990" s="827"/>
      <c r="AE990" s="597" t="s">
        <v>36</v>
      </c>
      <c r="AF990" s="599">
        <v>1.7094017094017095</v>
      </c>
      <c r="AG990" s="599">
        <v>6.0486522024983564</v>
      </c>
      <c r="AH990" s="599">
        <v>22.156476002629848</v>
      </c>
      <c r="AI990" s="599">
        <v>36.554898093359633</v>
      </c>
      <c r="AJ990" s="599">
        <v>18.211702827087443</v>
      </c>
      <c r="AK990" s="599">
        <v>10.190664036817882</v>
      </c>
      <c r="AL990" s="599">
        <v>4.0105193951347795</v>
      </c>
      <c r="AM990" s="599">
        <v>0.72320841551610782</v>
      </c>
      <c r="AN990" s="599">
        <v>0.32873109796186722</v>
      </c>
      <c r="AO990" s="599">
        <v>6.5746219592373437E-2</v>
      </c>
      <c r="AP990" s="591"/>
      <c r="AQ990" s="827"/>
      <c r="AR990" s="597" t="s">
        <v>36</v>
      </c>
      <c r="AS990" s="599">
        <v>1.7793594306049825</v>
      </c>
      <c r="AT990" s="599">
        <v>5.5516014234875444</v>
      </c>
      <c r="AU990" s="599">
        <v>19.9288256227758</v>
      </c>
      <c r="AV990" s="599">
        <v>35.231316725978644</v>
      </c>
      <c r="AW990" s="599">
        <v>17.22419928825623</v>
      </c>
      <c r="AX990" s="599">
        <v>12.384341637010676</v>
      </c>
      <c r="AY990" s="599">
        <v>6.1209964412811386</v>
      </c>
      <c r="AZ990" s="599">
        <v>1.1387900355871887</v>
      </c>
      <c r="BA990" s="599">
        <v>0.56939501779359436</v>
      </c>
      <c r="BB990" s="599">
        <v>7.1174377224199295E-2</v>
      </c>
      <c r="BC990" s="592"/>
      <c r="BD990" s="827"/>
      <c r="BE990" s="597" t="s">
        <v>36</v>
      </c>
      <c r="BF990" s="599">
        <v>0.73827980804724991</v>
      </c>
      <c r="BG990" s="599">
        <v>3.2853451458102625</v>
      </c>
      <c r="BH990" s="599">
        <v>13.547434477667036</v>
      </c>
      <c r="BI990" s="599">
        <v>31.266149870801037</v>
      </c>
      <c r="BJ990" s="599">
        <v>22.702104097452935</v>
      </c>
      <c r="BK990" s="599">
        <v>16.500553709856035</v>
      </c>
      <c r="BL990" s="599">
        <v>8.8962716869693619</v>
      </c>
      <c r="BM990" s="599">
        <v>2.0302694721299375</v>
      </c>
      <c r="BN990" s="599">
        <v>0.95976375046142492</v>
      </c>
      <c r="BO990" s="599">
        <v>7.3827980804724982E-2</v>
      </c>
      <c r="BP990"/>
      <c r="BQ990" s="827"/>
      <c r="BR990" s="597" t="s">
        <v>36</v>
      </c>
      <c r="BS990" s="599">
        <v>1.7462165308498252</v>
      </c>
      <c r="BT990" s="599">
        <v>5.8207217694994178</v>
      </c>
      <c r="BU990" s="599">
        <v>21.536670547147846</v>
      </c>
      <c r="BV990" s="599">
        <v>35.85564610011641</v>
      </c>
      <c r="BW990" s="599">
        <v>18.044237485448196</v>
      </c>
      <c r="BX990" s="599">
        <v>9.1967403958090799</v>
      </c>
      <c r="BY990" s="599">
        <v>5.8207217694994178</v>
      </c>
      <c r="BZ990" s="599">
        <v>1.1641443538998837</v>
      </c>
      <c r="CA990" s="599">
        <v>0.58207217694994184</v>
      </c>
      <c r="CB990" s="599">
        <v>0.23282887077997672</v>
      </c>
      <c r="CC990" s="592"/>
      <c r="CD990" s="827"/>
      <c r="CE990" s="597" t="s">
        <v>36</v>
      </c>
      <c r="CF990" s="599">
        <v>0.92165898617511521</v>
      </c>
      <c r="CG990" s="599">
        <v>3.5944700460829497</v>
      </c>
      <c r="CH990" s="599">
        <v>14.193548387096774</v>
      </c>
      <c r="CI990" s="599">
        <v>31.766513056835638</v>
      </c>
      <c r="CJ990" s="599">
        <v>21.566820276497694</v>
      </c>
      <c r="CK990" s="599">
        <v>16.651305683563749</v>
      </c>
      <c r="CL990" s="599">
        <v>8.5099846390168974</v>
      </c>
      <c r="CM990" s="599">
        <v>1.8740399385560675</v>
      </c>
      <c r="CN990" s="599">
        <v>0.8909370199692781</v>
      </c>
      <c r="CO990" s="599">
        <v>3.0721966205837174E-2</v>
      </c>
      <c r="CP990"/>
      <c r="CQ990" s="827"/>
      <c r="CR990" s="597" t="s">
        <v>36</v>
      </c>
      <c r="CS990" s="599">
        <v>0.38684719535783368</v>
      </c>
      <c r="CT990" s="599">
        <v>4.4487427466150873</v>
      </c>
      <c r="CU990" s="599">
        <v>13.539651837524177</v>
      </c>
      <c r="CV990" s="599">
        <v>31.721470019342355</v>
      </c>
      <c r="CW990" s="599">
        <v>21.470019342359766</v>
      </c>
      <c r="CX990" s="599">
        <v>16.441005802707931</v>
      </c>
      <c r="CY990" s="599">
        <v>8.3172147001934231</v>
      </c>
      <c r="CZ990" s="599">
        <v>2.3210831721470022</v>
      </c>
      <c r="DA990" s="599">
        <v>1.3539651837524178</v>
      </c>
      <c r="DB990" s="599">
        <v>0</v>
      </c>
      <c r="DC990" s="592"/>
      <c r="DD990" s="827"/>
      <c r="DE990" s="597" t="s">
        <v>36</v>
      </c>
      <c r="DF990" s="599">
        <v>1.1954406449819293</v>
      </c>
      <c r="DG990" s="599">
        <v>4.0033361134278564</v>
      </c>
      <c r="DH990" s="599">
        <v>16.041145398943566</v>
      </c>
      <c r="DI990" s="599">
        <v>32.749513483458436</v>
      </c>
      <c r="DJ990" s="599">
        <v>20.73950514317487</v>
      </c>
      <c r="DK990" s="599">
        <v>14.90130664442591</v>
      </c>
      <c r="DL990" s="599">
        <v>7.895468445927162</v>
      </c>
      <c r="DM990" s="599">
        <v>1.6402557686961357</v>
      </c>
      <c r="DN990" s="599">
        <v>0.75062552126772308</v>
      </c>
      <c r="DO990" s="599">
        <v>8.3402835696413671E-2</v>
      </c>
    </row>
    <row r="991" spans="1:119" ht="13.5" customHeight="1" x14ac:dyDescent="0.2">
      <c r="A991"/>
      <c r="B991" s="324"/>
      <c r="C991" s="592"/>
      <c r="D991" s="827"/>
      <c r="E991" s="601" t="s">
        <v>37</v>
      </c>
      <c r="F991" s="599">
        <v>0.62378167641325533</v>
      </c>
      <c r="G991" s="599">
        <v>3.0409356725146197</v>
      </c>
      <c r="H991" s="599">
        <v>10.18843404808317</v>
      </c>
      <c r="I991" s="599">
        <v>28.343079922027293</v>
      </c>
      <c r="J991" s="599">
        <v>21.585445094217022</v>
      </c>
      <c r="K991" s="599">
        <v>18.830409356725148</v>
      </c>
      <c r="L991" s="599">
        <v>11.721897335932423</v>
      </c>
      <c r="M991" s="599">
        <v>3.9116309291747893</v>
      </c>
      <c r="N991" s="599">
        <v>1.4424951267056529</v>
      </c>
      <c r="O991" s="599">
        <v>0.31189083820662766</v>
      </c>
      <c r="P991" s="592"/>
      <c r="Q991" s="827"/>
      <c r="R991" s="597" t="s">
        <v>37</v>
      </c>
      <c r="S991" s="599">
        <v>0.34893267651888343</v>
      </c>
      <c r="T991" s="599">
        <v>1.4778325123152709</v>
      </c>
      <c r="U991" s="599">
        <v>6.999178981937602</v>
      </c>
      <c r="V991" s="599">
        <v>24.548440065681447</v>
      </c>
      <c r="W991" s="599">
        <v>21.798029556650249</v>
      </c>
      <c r="X991" s="599">
        <v>22.475369458128078</v>
      </c>
      <c r="Y991" s="599">
        <v>14.757799671592775</v>
      </c>
      <c r="Z991" s="599">
        <v>5.3160919540229878</v>
      </c>
      <c r="AA991" s="599">
        <v>1.8678160919540232</v>
      </c>
      <c r="AB991" s="599">
        <v>0.41050903119868637</v>
      </c>
      <c r="AC991" s="592"/>
      <c r="AD991" s="827"/>
      <c r="AE991" s="597" t="s">
        <v>37</v>
      </c>
      <c r="AF991" s="599">
        <v>1.0981225646475381</v>
      </c>
      <c r="AG991" s="599">
        <v>5.7385759829968119</v>
      </c>
      <c r="AH991" s="599">
        <v>15.692525681898688</v>
      </c>
      <c r="AI991" s="599">
        <v>34.891958908962096</v>
      </c>
      <c r="AJ991" s="599">
        <v>21.218561813673396</v>
      </c>
      <c r="AK991" s="599">
        <v>12.539851222104145</v>
      </c>
      <c r="AL991" s="599">
        <v>6.4824654622741766</v>
      </c>
      <c r="AM991" s="599">
        <v>1.487778958554729</v>
      </c>
      <c r="AN991" s="599">
        <v>0.70846617074034712</v>
      </c>
      <c r="AO991" s="599">
        <v>0.14169323414806942</v>
      </c>
      <c r="AP991" s="591"/>
      <c r="AQ991" s="827"/>
      <c r="AR991" s="597" t="s">
        <v>37</v>
      </c>
      <c r="AS991" s="599">
        <v>1.0443864229765014</v>
      </c>
      <c r="AT991" s="599">
        <v>5.2654482158398608</v>
      </c>
      <c r="AU991" s="599">
        <v>13.92515230635335</v>
      </c>
      <c r="AV991" s="599">
        <v>32.24543080939948</v>
      </c>
      <c r="AW991" s="599">
        <v>20.322019147084422</v>
      </c>
      <c r="AX991" s="599">
        <v>16.057441253263708</v>
      </c>
      <c r="AY991" s="599">
        <v>8.2245430809399469</v>
      </c>
      <c r="AZ991" s="599">
        <v>2.0452567449956485</v>
      </c>
      <c r="BA991" s="599">
        <v>0.73977371627502175</v>
      </c>
      <c r="BB991" s="599">
        <v>0.13054830287206268</v>
      </c>
      <c r="BC991" s="592"/>
      <c r="BD991" s="827"/>
      <c r="BE991" s="597" t="s">
        <v>37</v>
      </c>
      <c r="BF991" s="599">
        <v>0.44469149527515284</v>
      </c>
      <c r="BG991" s="599">
        <v>2.0937557902538444</v>
      </c>
      <c r="BH991" s="599">
        <v>8.597368908652955</v>
      </c>
      <c r="BI991" s="599">
        <v>26.681489716509173</v>
      </c>
      <c r="BJ991" s="599">
        <v>22.123401889938854</v>
      </c>
      <c r="BK991" s="599">
        <v>20.011117287381879</v>
      </c>
      <c r="BL991" s="599">
        <v>13.211043172132667</v>
      </c>
      <c r="BM991" s="599">
        <v>4.706318324995368</v>
      </c>
      <c r="BN991" s="599">
        <v>1.7417083564943487</v>
      </c>
      <c r="BO991" s="599">
        <v>0.38910505836575876</v>
      </c>
      <c r="BP991"/>
      <c r="BQ991" s="827"/>
      <c r="BR991" s="597" t="s">
        <v>37</v>
      </c>
      <c r="BS991" s="599">
        <v>1.20817843866171</v>
      </c>
      <c r="BT991" s="599">
        <v>5.6691449814126393</v>
      </c>
      <c r="BU991" s="599">
        <v>14.591078066914498</v>
      </c>
      <c r="BV991" s="599">
        <v>32.52788104089219</v>
      </c>
      <c r="BW991" s="599">
        <v>21.468401486988846</v>
      </c>
      <c r="BX991" s="599">
        <v>13.011152416356877</v>
      </c>
      <c r="BY991" s="599">
        <v>8.2713754646840147</v>
      </c>
      <c r="BZ991" s="599">
        <v>2.2304832713754648</v>
      </c>
      <c r="CA991" s="599">
        <v>0.83643122676579917</v>
      </c>
      <c r="CB991" s="599">
        <v>0.18587360594795538</v>
      </c>
      <c r="CC991" s="592"/>
      <c r="CD991" s="827"/>
      <c r="CE991" s="597" t="s">
        <v>37</v>
      </c>
      <c r="CF991" s="599">
        <v>0.52878078259555827</v>
      </c>
      <c r="CG991" s="599">
        <v>2.6136878682580451</v>
      </c>
      <c r="CH991" s="599">
        <v>9.47273001964043</v>
      </c>
      <c r="CI991" s="599">
        <v>27.662788940927634</v>
      </c>
      <c r="CJ991" s="599">
        <v>21.604471974618523</v>
      </c>
      <c r="CK991" s="599">
        <v>19.77640126907388</v>
      </c>
      <c r="CL991" s="599">
        <v>12.282822178576824</v>
      </c>
      <c r="CM991" s="599">
        <v>4.1849221936848462</v>
      </c>
      <c r="CN991" s="599">
        <v>1.5410182807070554</v>
      </c>
      <c r="CO991" s="599">
        <v>0.33237649191720803</v>
      </c>
      <c r="CP991"/>
      <c r="CQ991" s="827"/>
      <c r="CR991" s="597" t="s">
        <v>37</v>
      </c>
      <c r="CS991" s="599">
        <v>0.65645514223194745</v>
      </c>
      <c r="CT991" s="599">
        <v>3.1728665207877462</v>
      </c>
      <c r="CU991" s="599">
        <v>9.0809628008752732</v>
      </c>
      <c r="CV991" s="599">
        <v>28.227571115973742</v>
      </c>
      <c r="CW991" s="599">
        <v>21.225382932166301</v>
      </c>
      <c r="CX991" s="599">
        <v>19.365426695842451</v>
      </c>
      <c r="CY991" s="599">
        <v>12.582056892778992</v>
      </c>
      <c r="CZ991" s="599">
        <v>4.2669584245076591</v>
      </c>
      <c r="DA991" s="599">
        <v>0.98468271334792123</v>
      </c>
      <c r="DB991" s="599">
        <v>0.43763676148796499</v>
      </c>
      <c r="DC991" s="592"/>
      <c r="DD991" s="827"/>
      <c r="DE991" s="597" t="s">
        <v>37</v>
      </c>
      <c r="DF991" s="599">
        <v>0.61937767290960033</v>
      </c>
      <c r="DG991" s="599">
        <v>3.0231529272968589</v>
      </c>
      <c r="DH991" s="599">
        <v>10.337708302610235</v>
      </c>
      <c r="DI991" s="599">
        <v>28.358649166789558</v>
      </c>
      <c r="DJ991" s="599">
        <v>21.633977289485326</v>
      </c>
      <c r="DK991" s="599">
        <v>18.758295236690753</v>
      </c>
      <c r="DL991" s="599">
        <v>11.605957823329891</v>
      </c>
      <c r="DM991" s="599">
        <v>3.8637369119598879</v>
      </c>
      <c r="DN991" s="599">
        <v>1.5042029199233151</v>
      </c>
      <c r="DO991" s="599">
        <v>0.2949417490045716</v>
      </c>
    </row>
    <row r="992" spans="1:119" ht="13.5" customHeight="1" x14ac:dyDescent="0.2">
      <c r="A992"/>
      <c r="B992" s="324"/>
      <c r="C992" s="592"/>
      <c r="D992" s="827"/>
      <c r="E992" s="601" t="s">
        <v>38</v>
      </c>
      <c r="F992" s="599">
        <v>0.37442396313364051</v>
      </c>
      <c r="G992" s="599">
        <v>1.392089093701997</v>
      </c>
      <c r="H992" s="599">
        <v>5.577956989247312</v>
      </c>
      <c r="I992" s="599">
        <v>18.75</v>
      </c>
      <c r="J992" s="599">
        <v>19.527649769585253</v>
      </c>
      <c r="K992" s="599">
        <v>22.955069124423964</v>
      </c>
      <c r="L992" s="599">
        <v>19.153225806451612</v>
      </c>
      <c r="M992" s="599">
        <v>7.2484639016897088</v>
      </c>
      <c r="N992" s="599">
        <v>3.8210445468509984</v>
      </c>
      <c r="O992" s="599">
        <v>1.2000768049155146</v>
      </c>
      <c r="P992" s="592"/>
      <c r="Q992" s="827"/>
      <c r="R992" s="597" t="s">
        <v>38</v>
      </c>
      <c r="S992" s="599">
        <v>0.16098346260793209</v>
      </c>
      <c r="T992" s="599">
        <v>0.67320357090589777</v>
      </c>
      <c r="U992" s="599">
        <v>3.1903995316844722</v>
      </c>
      <c r="V992" s="599">
        <v>14.12264012878677</v>
      </c>
      <c r="W992" s="599">
        <v>18.32284501683009</v>
      </c>
      <c r="X992" s="599">
        <v>25.142689887311576</v>
      </c>
      <c r="Y992" s="599">
        <v>22.449875603687985</v>
      </c>
      <c r="Z992" s="599">
        <v>9.2638665300746386</v>
      </c>
      <c r="AA992" s="599">
        <v>5.1075662227425722</v>
      </c>
      <c r="AB992" s="599">
        <v>1.5659300453680667</v>
      </c>
      <c r="AC992" s="592"/>
      <c r="AD992" s="827"/>
      <c r="AE992" s="597" t="s">
        <v>38</v>
      </c>
      <c r="AF992" s="599">
        <v>0.78146804353893384</v>
      </c>
      <c r="AG992" s="599">
        <v>2.7630477253698018</v>
      </c>
      <c r="AH992" s="599">
        <v>10.131174993022608</v>
      </c>
      <c r="AI992" s="599">
        <v>27.574658107730954</v>
      </c>
      <c r="AJ992" s="599">
        <v>21.825286073123081</v>
      </c>
      <c r="AK992" s="599">
        <v>18.783142617917946</v>
      </c>
      <c r="AL992" s="599">
        <v>12.866313145408876</v>
      </c>
      <c r="AM992" s="599">
        <v>3.4049679039910692</v>
      </c>
      <c r="AN992" s="599">
        <v>1.3675690761931341</v>
      </c>
      <c r="AO992" s="599">
        <v>0.50237231370360036</v>
      </c>
      <c r="AP992" s="591"/>
      <c r="AQ992" s="827"/>
      <c r="AR992" s="597" t="s">
        <v>38</v>
      </c>
      <c r="AS992" s="599">
        <v>0.99731492136555433</v>
      </c>
      <c r="AT992" s="599">
        <v>2.9535864978902953</v>
      </c>
      <c r="AU992" s="599">
        <v>8.2470272343690052</v>
      </c>
      <c r="AV992" s="599">
        <v>24.472573839662449</v>
      </c>
      <c r="AW992" s="599">
        <v>19.984656693517451</v>
      </c>
      <c r="AX992" s="599">
        <v>21.173762945914845</v>
      </c>
      <c r="AY992" s="599">
        <v>14.652857690832374</v>
      </c>
      <c r="AZ992" s="599">
        <v>4.7564250095895666</v>
      </c>
      <c r="BA992" s="599">
        <v>2.339854238588416</v>
      </c>
      <c r="BB992" s="599">
        <v>0.42194092827004215</v>
      </c>
      <c r="BC992" s="592"/>
      <c r="BD992" s="827"/>
      <c r="BE992" s="597" t="s">
        <v>38</v>
      </c>
      <c r="BF992" s="599">
        <v>0.16647458061211423</v>
      </c>
      <c r="BG992" s="599">
        <v>0.8707901139710591</v>
      </c>
      <c r="BH992" s="599">
        <v>4.6868997310795235</v>
      </c>
      <c r="BI992" s="599">
        <v>16.839544115763864</v>
      </c>
      <c r="BJ992" s="599">
        <v>19.375080035856062</v>
      </c>
      <c r="BK992" s="599">
        <v>23.549750288129083</v>
      </c>
      <c r="BL992" s="599">
        <v>20.655653732872324</v>
      </c>
      <c r="BM992" s="599">
        <v>8.0804200281726217</v>
      </c>
      <c r="BN992" s="599">
        <v>4.3155333589448075</v>
      </c>
      <c r="BO992" s="599">
        <v>1.4598540145985401</v>
      </c>
      <c r="BP992"/>
      <c r="BQ992" s="827"/>
      <c r="BR992" s="597" t="s">
        <v>38</v>
      </c>
      <c r="BS992" s="599">
        <v>0.85836909871244638</v>
      </c>
      <c r="BT992" s="599">
        <v>3.3261802575107295</v>
      </c>
      <c r="BU992" s="599">
        <v>11.802575107296137</v>
      </c>
      <c r="BV992" s="599">
        <v>25.9656652360515</v>
      </c>
      <c r="BW992" s="599">
        <v>20.708154506437769</v>
      </c>
      <c r="BX992" s="599">
        <v>19.098712446351932</v>
      </c>
      <c r="BY992" s="599">
        <v>11.373390557939913</v>
      </c>
      <c r="BZ992" s="599">
        <v>4.6137339055793998</v>
      </c>
      <c r="CA992" s="599">
        <v>1.9313304721030045</v>
      </c>
      <c r="CB992" s="599">
        <v>0.32188841201716739</v>
      </c>
      <c r="CC992" s="592"/>
      <c r="CD992" s="827"/>
      <c r="CE992" s="597" t="s">
        <v>38</v>
      </c>
      <c r="CF992" s="599">
        <v>0.32686630113876003</v>
      </c>
      <c r="CG992" s="599">
        <v>1.2020244622522143</v>
      </c>
      <c r="CH992" s="599">
        <v>4.9662589624630957</v>
      </c>
      <c r="CI992" s="599">
        <v>18.040911008013495</v>
      </c>
      <c r="CJ992" s="599">
        <v>19.411640657950233</v>
      </c>
      <c r="CK992" s="599">
        <v>23.334036271615354</v>
      </c>
      <c r="CL992" s="599">
        <v>19.917756221003796</v>
      </c>
      <c r="CM992" s="599">
        <v>7.507380851961198</v>
      </c>
      <c r="CN992" s="599">
        <v>4.006748207507381</v>
      </c>
      <c r="CO992" s="599">
        <v>1.2863770560944749</v>
      </c>
      <c r="CP992"/>
      <c r="CQ992" s="827"/>
      <c r="CR992" s="597" t="s">
        <v>38</v>
      </c>
      <c r="CS992" s="599">
        <v>0.19267822736030829</v>
      </c>
      <c r="CT992" s="599">
        <v>1.7341040462427744</v>
      </c>
      <c r="CU992" s="599">
        <v>4.7206165703275529</v>
      </c>
      <c r="CV992" s="599">
        <v>21.290944123314066</v>
      </c>
      <c r="CW992" s="599">
        <v>20.809248554913296</v>
      </c>
      <c r="CX992" s="599">
        <v>19.942196531791907</v>
      </c>
      <c r="CY992" s="599">
        <v>19.942196531791907</v>
      </c>
      <c r="CZ992" s="599">
        <v>6.6473988439306355</v>
      </c>
      <c r="DA992" s="599">
        <v>4.0462427745664744</v>
      </c>
      <c r="DB992" s="599">
        <v>0.67437379576107903</v>
      </c>
      <c r="DC992" s="592"/>
      <c r="DD992" s="827"/>
      <c r="DE992" s="597" t="s">
        <v>38</v>
      </c>
      <c r="DF992" s="599">
        <v>0.39454041373427168</v>
      </c>
      <c r="DG992" s="599">
        <v>1.3542333120068246</v>
      </c>
      <c r="DH992" s="599">
        <v>5.6728513542333117</v>
      </c>
      <c r="DI992" s="599">
        <v>18.468756664534016</v>
      </c>
      <c r="DJ992" s="599">
        <v>19.385796545105567</v>
      </c>
      <c r="DK992" s="599">
        <v>23.288547664747281</v>
      </c>
      <c r="DL992" s="599">
        <v>19.065898912348047</v>
      </c>
      <c r="DM992" s="599">
        <v>7.3149925357219026</v>
      </c>
      <c r="DN992" s="599">
        <v>3.796118575389209</v>
      </c>
      <c r="DO992" s="599">
        <v>1.2582640221795691</v>
      </c>
    </row>
    <row r="993" spans="1:119" ht="13.5" customHeight="1" x14ac:dyDescent="0.2">
      <c r="A993"/>
      <c r="B993" s="324"/>
      <c r="C993" s="592"/>
      <c r="D993" s="827"/>
      <c r="E993" s="601" t="s">
        <v>39</v>
      </c>
      <c r="F993" s="599">
        <v>0.16536518144235185</v>
      </c>
      <c r="G993" s="599">
        <v>0.52365640790078094</v>
      </c>
      <c r="H993" s="599">
        <v>2.70096463022508</v>
      </c>
      <c r="I993" s="599">
        <v>10.390445567294442</v>
      </c>
      <c r="J993" s="599">
        <v>14.910427193385392</v>
      </c>
      <c r="K993" s="599">
        <v>21.616903996325217</v>
      </c>
      <c r="L993" s="599">
        <v>24.905833716123105</v>
      </c>
      <c r="M993" s="599">
        <v>12.521819016995867</v>
      </c>
      <c r="N993" s="599">
        <v>8.4703720716582449</v>
      </c>
      <c r="O993" s="599">
        <v>3.7942122186495175</v>
      </c>
      <c r="P993" s="592"/>
      <c r="Q993" s="827"/>
      <c r="R993" s="597" t="s">
        <v>39</v>
      </c>
      <c r="S993" s="599">
        <v>0.12369433754810336</v>
      </c>
      <c r="T993" s="599">
        <v>0.28862012094557449</v>
      </c>
      <c r="U993" s="599">
        <v>1.3056624518966464</v>
      </c>
      <c r="V993" s="599">
        <v>6.9956019791094004</v>
      </c>
      <c r="W993" s="599">
        <v>12.561847168774051</v>
      </c>
      <c r="X993" s="599">
        <v>20.986805937328199</v>
      </c>
      <c r="Y993" s="599">
        <v>27.130291368884002</v>
      </c>
      <c r="Z993" s="599">
        <v>15.186915887850466</v>
      </c>
      <c r="AA993" s="599">
        <v>10.486531061022539</v>
      </c>
      <c r="AB993" s="599">
        <v>4.9340296866410114</v>
      </c>
      <c r="AC993" s="592"/>
      <c r="AD993" s="827"/>
      <c r="AE993" s="597" t="s">
        <v>39</v>
      </c>
      <c r="AF993" s="599">
        <v>0.24937655860349126</v>
      </c>
      <c r="AG993" s="599">
        <v>0.99750623441396502</v>
      </c>
      <c r="AH993" s="599">
        <v>5.5139927957883073</v>
      </c>
      <c r="AI993" s="599">
        <v>17.234691050152399</v>
      </c>
      <c r="AJ993" s="599">
        <v>19.645331116652812</v>
      </c>
      <c r="AK993" s="599">
        <v>22.887226378498198</v>
      </c>
      <c r="AL993" s="599">
        <v>20.421169298974785</v>
      </c>
      <c r="AM993" s="599">
        <v>7.1487946799667492</v>
      </c>
      <c r="AN993" s="599">
        <v>4.405652535328346</v>
      </c>
      <c r="AO993" s="599">
        <v>1.4962593516209477</v>
      </c>
      <c r="AP993" s="591"/>
      <c r="AQ993" s="827"/>
      <c r="AR993" s="597" t="s">
        <v>39</v>
      </c>
      <c r="AS993" s="599">
        <v>0.348605577689243</v>
      </c>
      <c r="AT993" s="599">
        <v>1.394422310756972</v>
      </c>
      <c r="AU993" s="599">
        <v>4.6812749003984067</v>
      </c>
      <c r="AV993" s="599">
        <v>15.936254980079681</v>
      </c>
      <c r="AW993" s="599">
        <v>17.828685258964143</v>
      </c>
      <c r="AX993" s="599">
        <v>22.758964143426294</v>
      </c>
      <c r="AY993" s="599">
        <v>20.966135458167333</v>
      </c>
      <c r="AZ993" s="599">
        <v>8.5159362549800797</v>
      </c>
      <c r="BA993" s="599">
        <v>5.2290836653386457</v>
      </c>
      <c r="BB993" s="599">
        <v>2.3406374501992033</v>
      </c>
      <c r="BC993" s="592"/>
      <c r="BD993" s="827"/>
      <c r="BE993" s="597" t="s">
        <v>39</v>
      </c>
      <c r="BF993" s="599">
        <v>0.12391573729863693</v>
      </c>
      <c r="BG993" s="599">
        <v>0.3266869437873155</v>
      </c>
      <c r="BH993" s="599">
        <v>2.2530134054297624</v>
      </c>
      <c r="BI993" s="599">
        <v>9.135969359017686</v>
      </c>
      <c r="BJ993" s="599">
        <v>14.250309789343246</v>
      </c>
      <c r="BK993" s="599">
        <v>21.358567083474149</v>
      </c>
      <c r="BL993" s="599">
        <v>25.797003492170777</v>
      </c>
      <c r="BM993" s="599">
        <v>13.427959896361383</v>
      </c>
      <c r="BN993" s="599">
        <v>9.2035597611805784</v>
      </c>
      <c r="BO993" s="599">
        <v>4.1230145319364651</v>
      </c>
      <c r="BP993"/>
      <c r="BQ993" s="827"/>
      <c r="BR993" s="597" t="s">
        <v>39</v>
      </c>
      <c r="BS993" s="599">
        <v>0.78740157480314954</v>
      </c>
      <c r="BT993" s="599">
        <v>2.0472440944881889</v>
      </c>
      <c r="BU993" s="599">
        <v>5.6692913385826769</v>
      </c>
      <c r="BV993" s="599">
        <v>16.69291338582677</v>
      </c>
      <c r="BW993" s="599">
        <v>18.58267716535433</v>
      </c>
      <c r="BX993" s="599">
        <v>20</v>
      </c>
      <c r="BY993" s="599">
        <v>19.370078740157481</v>
      </c>
      <c r="BZ993" s="599">
        <v>9.7637795275590555</v>
      </c>
      <c r="CA993" s="599">
        <v>4.7244094488188972</v>
      </c>
      <c r="CB993" s="599">
        <v>2.3622047244094486</v>
      </c>
      <c r="CC993" s="592"/>
      <c r="CD993" s="827"/>
      <c r="CE993" s="597" t="s">
        <v>39</v>
      </c>
      <c r="CF993" s="599">
        <v>0.12682926829268293</v>
      </c>
      <c r="CG993" s="599">
        <v>0.42926829268292688</v>
      </c>
      <c r="CH993" s="599">
        <v>2.5170731707317073</v>
      </c>
      <c r="CI993" s="599">
        <v>10</v>
      </c>
      <c r="CJ993" s="599">
        <v>14.682926829268292</v>
      </c>
      <c r="CK993" s="599">
        <v>21.717073170731709</v>
      </c>
      <c r="CL993" s="599">
        <v>25.248780487804879</v>
      </c>
      <c r="CM993" s="599">
        <v>12.692682926829269</v>
      </c>
      <c r="CN993" s="599">
        <v>8.7024390243902427</v>
      </c>
      <c r="CO993" s="599">
        <v>3.8829268292682926</v>
      </c>
      <c r="CP993"/>
      <c r="CQ993" s="827"/>
      <c r="CR993" s="597" t="s">
        <v>39</v>
      </c>
      <c r="CS993" s="599">
        <v>0.31779661016949157</v>
      </c>
      <c r="CT993" s="599">
        <v>0.95338983050847459</v>
      </c>
      <c r="CU993" s="599">
        <v>2.1186440677966099</v>
      </c>
      <c r="CV993" s="599">
        <v>11.122881355932202</v>
      </c>
      <c r="CW993" s="599">
        <v>14.088983050847459</v>
      </c>
      <c r="CX993" s="599">
        <v>22.5635593220339</v>
      </c>
      <c r="CY993" s="599">
        <v>27.33050847457627</v>
      </c>
      <c r="CZ993" s="599">
        <v>11.016949152542372</v>
      </c>
      <c r="DA993" s="599">
        <v>7.2033898305084749</v>
      </c>
      <c r="DB993" s="599">
        <v>3.2838983050847461</v>
      </c>
      <c r="DC993" s="592"/>
      <c r="DD993" s="827"/>
      <c r="DE993" s="597" t="s">
        <v>39</v>
      </c>
      <c r="DF993" s="599">
        <v>0.15089025248968918</v>
      </c>
      <c r="DG993" s="599">
        <v>0.4828488079670053</v>
      </c>
      <c r="DH993" s="599">
        <v>2.7562619454783222</v>
      </c>
      <c r="DI993" s="599">
        <v>10.320893270294738</v>
      </c>
      <c r="DJ993" s="599">
        <v>14.988431747309125</v>
      </c>
      <c r="DK993" s="599">
        <v>21.527009355195652</v>
      </c>
      <c r="DL993" s="599">
        <v>24.675585957147167</v>
      </c>
      <c r="DM993" s="599">
        <v>12.664721858967912</v>
      </c>
      <c r="DN993" s="599">
        <v>8.590685041746303</v>
      </c>
      <c r="DO993" s="599">
        <v>3.8426717634040841</v>
      </c>
    </row>
    <row r="994" spans="1:119" ht="13.5" customHeight="1" x14ac:dyDescent="0.2">
      <c r="A994"/>
      <c r="B994" s="324"/>
      <c r="C994" s="592"/>
      <c r="D994" s="827"/>
      <c r="E994" s="601" t="s">
        <v>40</v>
      </c>
      <c r="F994" s="599">
        <v>9.6071733561058928E-2</v>
      </c>
      <c r="G994" s="599">
        <v>0.34158838599487618</v>
      </c>
      <c r="H994" s="599">
        <v>0.87532023911187018</v>
      </c>
      <c r="I994" s="599">
        <v>5.3693424423569596</v>
      </c>
      <c r="J994" s="599">
        <v>8.5824081981212643</v>
      </c>
      <c r="K994" s="599">
        <v>16.855251921434672</v>
      </c>
      <c r="L994" s="599">
        <v>25.928693424423571</v>
      </c>
      <c r="M994" s="599">
        <v>18.296327924850555</v>
      </c>
      <c r="N994" s="599">
        <v>14.784372331340734</v>
      </c>
      <c r="O994" s="599">
        <v>8.8706233988044403</v>
      </c>
      <c r="P994" s="592"/>
      <c r="Q994" s="827"/>
      <c r="R994" s="597" t="s">
        <v>40</v>
      </c>
      <c r="S994" s="599">
        <v>4.9277266754270695E-2</v>
      </c>
      <c r="T994" s="599">
        <v>0.11498028909329829</v>
      </c>
      <c r="U994" s="599">
        <v>0.39421813403416556</v>
      </c>
      <c r="V994" s="599">
        <v>2.9566360052562422</v>
      </c>
      <c r="W994" s="599">
        <v>5.896846254927727</v>
      </c>
      <c r="X994" s="599">
        <v>14.963863337713533</v>
      </c>
      <c r="Y994" s="599">
        <v>26.051248357424438</v>
      </c>
      <c r="Z994" s="599">
        <v>20.663600525624179</v>
      </c>
      <c r="AA994" s="599">
        <v>17.657687253613666</v>
      </c>
      <c r="AB994" s="599">
        <v>11.251642575558476</v>
      </c>
      <c r="AC994" s="592"/>
      <c r="AD994" s="827"/>
      <c r="AE994" s="597" t="s">
        <v>40</v>
      </c>
      <c r="AF994" s="599">
        <v>0.18292682926829271</v>
      </c>
      <c r="AG994" s="599">
        <v>0.76219512195121952</v>
      </c>
      <c r="AH994" s="599">
        <v>1.7682926829268291</v>
      </c>
      <c r="AI994" s="599">
        <v>9.8475609756097562</v>
      </c>
      <c r="AJ994" s="599">
        <v>13.567073170731708</v>
      </c>
      <c r="AK994" s="599">
        <v>20.365853658536583</v>
      </c>
      <c r="AL994" s="599">
        <v>25.701219512195124</v>
      </c>
      <c r="AM994" s="599">
        <v>13.902439024390246</v>
      </c>
      <c r="AN994" s="599">
        <v>9.4512195121951219</v>
      </c>
      <c r="AO994" s="599">
        <v>4.4512195121951219</v>
      </c>
      <c r="AP994" s="591"/>
      <c r="AQ994" s="827"/>
      <c r="AR994" s="597" t="s">
        <v>40</v>
      </c>
      <c r="AS994" s="599">
        <v>0.41911148365465212</v>
      </c>
      <c r="AT994" s="599">
        <v>1.0058675607711651</v>
      </c>
      <c r="AU994" s="599">
        <v>2.8499580888516345</v>
      </c>
      <c r="AV994" s="599">
        <v>10.226320201173513</v>
      </c>
      <c r="AW994" s="599">
        <v>11.232187761944678</v>
      </c>
      <c r="AX994" s="599">
        <v>20.704107292539817</v>
      </c>
      <c r="AY994" s="599">
        <v>24.308466051969823</v>
      </c>
      <c r="AZ994" s="599">
        <v>14.249790444258172</v>
      </c>
      <c r="BA994" s="599">
        <v>10.310142497904442</v>
      </c>
      <c r="BB994" s="599">
        <v>4.6940486169321041</v>
      </c>
      <c r="BC994" s="592"/>
      <c r="BD994" s="827"/>
      <c r="BE994" s="597" t="s">
        <v>40</v>
      </c>
      <c r="BF994" s="599">
        <v>4.8929663608562692E-2</v>
      </c>
      <c r="BG994" s="599">
        <v>0.24464831804281345</v>
      </c>
      <c r="BH994" s="599">
        <v>0.58715596330275233</v>
      </c>
      <c r="BI994" s="599">
        <v>4.6605504587155959</v>
      </c>
      <c r="BJ994" s="599">
        <v>8.1957186544342502</v>
      </c>
      <c r="BK994" s="599">
        <v>16.293577981651374</v>
      </c>
      <c r="BL994" s="599">
        <v>26.165137614678901</v>
      </c>
      <c r="BM994" s="599">
        <v>18.8868501529052</v>
      </c>
      <c r="BN994" s="599">
        <v>15.437308868501528</v>
      </c>
      <c r="BO994" s="599">
        <v>9.4801223241590211</v>
      </c>
      <c r="BP994"/>
      <c r="BQ994" s="827"/>
      <c r="BR994" s="597" t="s">
        <v>40</v>
      </c>
      <c r="BS994" s="599">
        <v>0</v>
      </c>
      <c r="BT994" s="599">
        <v>0.22831050228310501</v>
      </c>
      <c r="BU994" s="599">
        <v>2.5114155251141552</v>
      </c>
      <c r="BV994" s="599">
        <v>10.730593607305936</v>
      </c>
      <c r="BW994" s="599">
        <v>11.643835616438356</v>
      </c>
      <c r="BX994" s="599">
        <v>21.461187214611872</v>
      </c>
      <c r="BY994" s="599">
        <v>22.146118721461185</v>
      </c>
      <c r="BZ994" s="599">
        <v>15.068493150684931</v>
      </c>
      <c r="CA994" s="599">
        <v>9.8173515981735147</v>
      </c>
      <c r="CB994" s="599">
        <v>6.3926940639269407</v>
      </c>
      <c r="CC994" s="592"/>
      <c r="CD994" s="827"/>
      <c r="CE994" s="597" t="s">
        <v>40</v>
      </c>
      <c r="CF994" s="599">
        <v>0.1007838745800672</v>
      </c>
      <c r="CG994" s="599">
        <v>0.3471444568868981</v>
      </c>
      <c r="CH994" s="599">
        <v>0.79507278835386341</v>
      </c>
      <c r="CI994" s="599">
        <v>5.1063829787234036</v>
      </c>
      <c r="CJ994" s="599">
        <v>8.4322508398656204</v>
      </c>
      <c r="CK994" s="599">
        <v>16.629339305711085</v>
      </c>
      <c r="CL994" s="599">
        <v>26.114221724524079</v>
      </c>
      <c r="CM994" s="599">
        <v>18.454647256438967</v>
      </c>
      <c r="CN994" s="599">
        <v>15.027995520716686</v>
      </c>
      <c r="CO994" s="599">
        <v>8.9921612541993277</v>
      </c>
      <c r="CP994"/>
      <c r="CQ994" s="827"/>
      <c r="CR994" s="597" t="s">
        <v>40</v>
      </c>
      <c r="CS994" s="599">
        <v>0</v>
      </c>
      <c r="CT994" s="599">
        <v>0</v>
      </c>
      <c r="CU994" s="599">
        <v>1.2162162162162162</v>
      </c>
      <c r="CV994" s="599">
        <v>5.2702702702702702</v>
      </c>
      <c r="CW994" s="599">
        <v>9.8648648648648649</v>
      </c>
      <c r="CX994" s="599">
        <v>19.594594594594593</v>
      </c>
      <c r="CY994" s="599">
        <v>27.162162162162161</v>
      </c>
      <c r="CZ994" s="599">
        <v>15.945945945945947</v>
      </c>
      <c r="DA994" s="599">
        <v>12.837837837837837</v>
      </c>
      <c r="DB994" s="599">
        <v>8.1081081081081088</v>
      </c>
      <c r="DC994" s="592"/>
      <c r="DD994" s="827"/>
      <c r="DE994" s="597" t="s">
        <v>40</v>
      </c>
      <c r="DF994" s="599">
        <v>0.10431154381084839</v>
      </c>
      <c r="DG994" s="599">
        <v>0.37088548910523872</v>
      </c>
      <c r="DH994" s="599">
        <v>0.84608252202132594</v>
      </c>
      <c r="DI994" s="599">
        <v>5.3778395920259614</v>
      </c>
      <c r="DJ994" s="599">
        <v>8.4724153917477985</v>
      </c>
      <c r="DK994" s="599">
        <v>16.620305980528514</v>
      </c>
      <c r="DL994" s="599">
        <v>25.822902178952251</v>
      </c>
      <c r="DM994" s="599">
        <v>18.497913769123784</v>
      </c>
      <c r="DN994" s="599">
        <v>14.951321279554938</v>
      </c>
      <c r="DO994" s="599">
        <v>8.9360222531293463</v>
      </c>
    </row>
    <row r="995" spans="1:119" ht="13.5" customHeight="1" x14ac:dyDescent="0.2">
      <c r="A995"/>
      <c r="B995" s="324"/>
      <c r="C995" s="592"/>
      <c r="D995" s="828"/>
      <c r="E995" s="601" t="s">
        <v>41</v>
      </c>
      <c r="F995" s="599">
        <v>4.4923629829290213E-2</v>
      </c>
      <c r="G995" s="599">
        <v>4.4923629829290213E-2</v>
      </c>
      <c r="H995" s="599">
        <v>0.22461814914645103</v>
      </c>
      <c r="I995" s="599">
        <v>1.3926325247079965</v>
      </c>
      <c r="J995" s="599">
        <v>3.0997304582210243</v>
      </c>
      <c r="K995" s="599">
        <v>9.6585804132973951</v>
      </c>
      <c r="L995" s="599">
        <v>21.024258760107816</v>
      </c>
      <c r="M995" s="599">
        <v>21.743036837376458</v>
      </c>
      <c r="N995" s="599">
        <v>21.967654986522909</v>
      </c>
      <c r="O995" s="599">
        <v>20.799640610961365</v>
      </c>
      <c r="P995" s="592"/>
      <c r="Q995" s="828"/>
      <c r="R995" s="597" t="s">
        <v>41</v>
      </c>
      <c r="S995" s="599">
        <v>0</v>
      </c>
      <c r="T995" s="599">
        <v>6.6755674232309742E-2</v>
      </c>
      <c r="U995" s="599">
        <v>0.13351134846461948</v>
      </c>
      <c r="V995" s="599">
        <v>0.53404539385847793</v>
      </c>
      <c r="W995" s="599">
        <v>1.8024032042723632</v>
      </c>
      <c r="X995" s="599">
        <v>7.009345794392523</v>
      </c>
      <c r="Y995" s="599">
        <v>18.424566088117487</v>
      </c>
      <c r="Z995" s="599">
        <v>22.963951935914555</v>
      </c>
      <c r="AA995" s="599">
        <v>24.432576769025367</v>
      </c>
      <c r="AB995" s="599">
        <v>24.632843791722298</v>
      </c>
      <c r="AC995" s="592"/>
      <c r="AD995" s="828"/>
      <c r="AE995" s="597" t="s">
        <v>41</v>
      </c>
      <c r="AF995" s="599">
        <v>0.13736263736263737</v>
      </c>
      <c r="AG995" s="599">
        <v>0</v>
      </c>
      <c r="AH995" s="599">
        <v>0.41208791208791212</v>
      </c>
      <c r="AI995" s="599">
        <v>3.1593406593406592</v>
      </c>
      <c r="AJ995" s="599">
        <v>5.7692307692307692</v>
      </c>
      <c r="AK995" s="599">
        <v>15.109890109890109</v>
      </c>
      <c r="AL995" s="599">
        <v>26.373626373626376</v>
      </c>
      <c r="AM995" s="599">
        <v>19.230769230769234</v>
      </c>
      <c r="AN995" s="599">
        <v>16.895604395604398</v>
      </c>
      <c r="AO995" s="599">
        <v>12.912087912087914</v>
      </c>
      <c r="AP995" s="591"/>
      <c r="AQ995" s="828"/>
      <c r="AR995" s="597" t="s">
        <v>41</v>
      </c>
      <c r="AS995" s="599">
        <v>0</v>
      </c>
      <c r="AT995" s="599">
        <v>0.5617977528089888</v>
      </c>
      <c r="AU995" s="599">
        <v>0.5617977528089888</v>
      </c>
      <c r="AV995" s="599">
        <v>4.4943820224719104</v>
      </c>
      <c r="AW995" s="599">
        <v>6.179775280898876</v>
      </c>
      <c r="AX995" s="599">
        <v>8.4269662921348321</v>
      </c>
      <c r="AY995" s="599">
        <v>26.966292134831459</v>
      </c>
      <c r="AZ995" s="599">
        <v>24.719101123595504</v>
      </c>
      <c r="BA995" s="599">
        <v>17.415730337078653</v>
      </c>
      <c r="BB995" s="599">
        <v>10.674157303370785</v>
      </c>
      <c r="BC995" s="592"/>
      <c r="BD995" s="828"/>
      <c r="BE995" s="597" t="s">
        <v>41</v>
      </c>
      <c r="BF995" s="599">
        <v>4.8828125E-2</v>
      </c>
      <c r="BG995" s="599">
        <v>0</v>
      </c>
      <c r="BH995" s="599">
        <v>0.1953125</v>
      </c>
      <c r="BI995" s="599">
        <v>1.123046875</v>
      </c>
      <c r="BJ995" s="599">
        <v>2.83203125</v>
      </c>
      <c r="BK995" s="599">
        <v>9.765625</v>
      </c>
      <c r="BL995" s="599">
        <v>20.5078125</v>
      </c>
      <c r="BM995" s="599">
        <v>21.484375</v>
      </c>
      <c r="BN995" s="599">
        <v>22.36328125</v>
      </c>
      <c r="BO995" s="599">
        <v>21.6796875</v>
      </c>
      <c r="BP995"/>
      <c r="BQ995" s="828"/>
      <c r="BR995" s="597" t="s">
        <v>41</v>
      </c>
      <c r="BS995" s="599">
        <v>1.2820512820512819</v>
      </c>
      <c r="BT995" s="599">
        <v>0</v>
      </c>
      <c r="BU995" s="599">
        <v>0</v>
      </c>
      <c r="BV995" s="599">
        <v>3.8461538461538463</v>
      </c>
      <c r="BW995" s="599">
        <v>5.1282051282051277</v>
      </c>
      <c r="BX995" s="599">
        <v>7.6923076923076925</v>
      </c>
      <c r="BY995" s="599">
        <v>21.794871794871796</v>
      </c>
      <c r="BZ995" s="599">
        <v>20.512820512820511</v>
      </c>
      <c r="CA995" s="599">
        <v>19.230769230769234</v>
      </c>
      <c r="CB995" s="599">
        <v>20.512820512820511</v>
      </c>
      <c r="CC995" s="592"/>
      <c r="CD995" s="828"/>
      <c r="CE995" s="597" t="s">
        <v>41</v>
      </c>
      <c r="CF995" s="599">
        <v>0</v>
      </c>
      <c r="CG995" s="599">
        <v>4.6554934823091247E-2</v>
      </c>
      <c r="CH995" s="599">
        <v>0.23277467411545624</v>
      </c>
      <c r="CI995" s="599">
        <v>1.3035381750465549</v>
      </c>
      <c r="CJ995" s="599">
        <v>3.0260707635009312</v>
      </c>
      <c r="CK995" s="599">
        <v>9.7299813780260695</v>
      </c>
      <c r="CL995" s="599">
        <v>20.996275605214151</v>
      </c>
      <c r="CM995" s="599">
        <v>21.787709497206702</v>
      </c>
      <c r="CN995" s="599">
        <v>22.067039106145252</v>
      </c>
      <c r="CO995" s="599">
        <v>20.810055865921786</v>
      </c>
      <c r="CP995"/>
      <c r="CQ995" s="828"/>
      <c r="CR995" s="597" t="s">
        <v>41</v>
      </c>
      <c r="CS995" s="599">
        <v>0</v>
      </c>
      <c r="CT995" s="599">
        <v>0</v>
      </c>
      <c r="CU995" s="599">
        <v>0</v>
      </c>
      <c r="CV995" s="599">
        <v>3.5502958579881656</v>
      </c>
      <c r="CW995" s="599">
        <v>2.3668639053254439</v>
      </c>
      <c r="CX995" s="599">
        <v>9.4674556213017755</v>
      </c>
      <c r="CY995" s="599">
        <v>21.301775147928996</v>
      </c>
      <c r="CZ995" s="599">
        <v>18.34319526627219</v>
      </c>
      <c r="DA995" s="599">
        <v>24.852071005917161</v>
      </c>
      <c r="DB995" s="599">
        <v>20.118343195266274</v>
      </c>
      <c r="DC995" s="592"/>
      <c r="DD995" s="828"/>
      <c r="DE995" s="597" t="s">
        <v>41</v>
      </c>
      <c r="DF995" s="599">
        <v>4.8614487117160911E-2</v>
      </c>
      <c r="DG995" s="599">
        <v>4.8614487117160911E-2</v>
      </c>
      <c r="DH995" s="599">
        <v>0.24307243558580457</v>
      </c>
      <c r="DI995" s="599">
        <v>1.2153621779290227</v>
      </c>
      <c r="DJ995" s="599">
        <v>3.1599416626154593</v>
      </c>
      <c r="DK995" s="599">
        <v>9.6742829363150218</v>
      </c>
      <c r="DL995" s="599">
        <v>21.001458434613514</v>
      </c>
      <c r="DM995" s="599">
        <v>22.022362664073896</v>
      </c>
      <c r="DN995" s="599">
        <v>21.730675741370927</v>
      </c>
      <c r="DO995" s="599">
        <v>20.855614973262032</v>
      </c>
    </row>
    <row r="996" spans="1:119" ht="13.5" customHeight="1" x14ac:dyDescent="0.2">
      <c r="A996"/>
      <c r="B996" s="324"/>
      <c r="C996" s="592"/>
      <c r="D996" s="592"/>
      <c r="E996" s="592"/>
      <c r="F996" s="592"/>
      <c r="G996" s="592"/>
      <c r="H996" s="592"/>
      <c r="I996" s="592"/>
      <c r="J996" s="592"/>
      <c r="K996" s="592"/>
      <c r="L996" s="592"/>
      <c r="M996" s="592"/>
      <c r="N996" s="592"/>
      <c r="O996" s="592"/>
      <c r="P996" s="592"/>
      <c r="Q996" s="592"/>
      <c r="R996" s="592"/>
      <c r="S996" s="592"/>
      <c r="T996" s="592"/>
      <c r="U996" s="592"/>
      <c r="V996" s="592"/>
      <c r="W996" s="592"/>
      <c r="X996" s="592"/>
      <c r="Y996" s="592"/>
      <c r="Z996" s="592"/>
      <c r="AA996" s="592"/>
      <c r="AB996" s="592"/>
      <c r="AC996" s="592"/>
      <c r="AD996" s="592"/>
      <c r="AE996" s="592"/>
      <c r="AF996" s="592"/>
      <c r="AG996" s="592"/>
      <c r="AH996" s="592"/>
      <c r="AI996" s="592"/>
      <c r="AJ996" s="592"/>
      <c r="AK996" s="592"/>
      <c r="AL996" s="592"/>
      <c r="AM996" s="592"/>
      <c r="AN996" s="592"/>
      <c r="AO996" s="592"/>
      <c r="AP996"/>
      <c r="AQ996" s="592"/>
      <c r="AR996" s="592"/>
      <c r="AS996" s="592"/>
      <c r="AT996" s="592"/>
      <c r="AU996" s="592"/>
      <c r="AV996" s="592"/>
      <c r="AW996" s="592"/>
      <c r="AX996" s="592"/>
      <c r="AY996" s="592"/>
      <c r="AZ996" s="592"/>
      <c r="BA996" s="592"/>
      <c r="BB996" s="592"/>
      <c r="BC996" s="592"/>
      <c r="BD996" s="592"/>
      <c r="BE996" s="592"/>
      <c r="BF996" s="592"/>
      <c r="BG996" s="592"/>
      <c r="BH996" s="592"/>
      <c r="BI996" s="592"/>
      <c r="BJ996" s="592"/>
      <c r="BK996" s="592"/>
      <c r="BL996" s="592"/>
      <c r="BM996" s="592"/>
      <c r="BN996" s="592"/>
      <c r="BO996" s="592"/>
      <c r="BP996"/>
      <c r="BQ996" s="592"/>
      <c r="BR996" s="592"/>
      <c r="BS996" s="592"/>
      <c r="BT996" s="592"/>
      <c r="BU996" s="592"/>
      <c r="BV996" s="592"/>
      <c r="BW996" s="592"/>
      <c r="BX996" s="592"/>
      <c r="BY996" s="592"/>
      <c r="BZ996" s="592"/>
      <c r="CA996" s="592"/>
      <c r="CB996" s="592"/>
      <c r="CC996" s="592"/>
      <c r="CD996" s="592"/>
      <c r="CE996" s="592"/>
      <c r="CF996" s="592"/>
      <c r="CG996" s="592"/>
      <c r="CH996" s="592"/>
      <c r="CI996" s="592"/>
      <c r="CJ996" s="592"/>
      <c r="CK996" s="592"/>
      <c r="CL996" s="592"/>
      <c r="CM996" s="592"/>
      <c r="CN996" s="592"/>
      <c r="CO996" s="592"/>
      <c r="CP996"/>
      <c r="CQ996" s="592"/>
      <c r="CR996" s="592"/>
      <c r="CS996" s="592"/>
      <c r="CT996" s="592"/>
      <c r="CU996" s="592"/>
      <c r="CV996" s="592"/>
      <c r="CW996" s="592"/>
      <c r="CX996" s="592"/>
      <c r="CY996" s="592"/>
      <c r="CZ996" s="592"/>
      <c r="DA996" s="592"/>
      <c r="DB996" s="592"/>
      <c r="DC996" s="592"/>
      <c r="DD996" s="592"/>
      <c r="DE996" s="592"/>
      <c r="DF996" s="592"/>
      <c r="DG996" s="592"/>
      <c r="DH996" s="592"/>
      <c r="DI996" s="592"/>
      <c r="DJ996" s="592"/>
      <c r="DK996" s="592"/>
      <c r="DL996" s="592"/>
      <c r="DM996" s="592"/>
      <c r="DN996" s="592"/>
      <c r="DO996" s="592"/>
    </row>
    <row r="997" spans="1:119" ht="13.5" customHeight="1" x14ac:dyDescent="0.2">
      <c r="A997"/>
      <c r="B997" s="324"/>
      <c r="C997" s="592"/>
      <c r="D997" s="592"/>
      <c r="E997" s="592"/>
      <c r="F997" s="592"/>
      <c r="G997" s="592"/>
      <c r="H997" s="592"/>
      <c r="I997" s="592"/>
      <c r="J997" s="592"/>
      <c r="K997" s="592"/>
      <c r="L997" s="592"/>
      <c r="M997" s="592"/>
      <c r="N997" s="592"/>
      <c r="O997" s="592"/>
      <c r="P997" s="592"/>
      <c r="Q997" s="592"/>
      <c r="R997" s="592"/>
      <c r="S997" s="592"/>
      <c r="T997" s="592"/>
      <c r="U997" s="592"/>
      <c r="V997" s="592"/>
      <c r="W997" s="592"/>
      <c r="X997" s="592"/>
      <c r="Y997" s="592"/>
      <c r="Z997" s="592"/>
      <c r="AA997" s="592"/>
      <c r="AB997" s="592"/>
      <c r="AC997" s="592"/>
      <c r="AD997" s="592"/>
      <c r="AE997" s="592"/>
      <c r="AF997" s="592"/>
      <c r="AG997" s="592"/>
      <c r="AH997" s="592"/>
      <c r="AI997" s="592"/>
      <c r="AJ997" s="592"/>
      <c r="AK997" s="592"/>
      <c r="AL997" s="592"/>
      <c r="AM997" s="592"/>
      <c r="AN997" s="592"/>
      <c r="AO997" s="592"/>
      <c r="AP997"/>
      <c r="AQ997" s="592"/>
      <c r="AR997" s="592"/>
      <c r="AS997" s="592"/>
      <c r="AT997" s="592"/>
      <c r="AU997" s="592"/>
      <c r="AV997" s="592"/>
      <c r="AW997" s="592"/>
      <c r="AX997" s="592"/>
      <c r="AY997" s="592"/>
      <c r="AZ997" s="592"/>
      <c r="BA997" s="592"/>
      <c r="BB997" s="592"/>
      <c r="BC997" s="592"/>
      <c r="BD997" s="592"/>
      <c r="BE997" s="592"/>
      <c r="BF997" s="592"/>
      <c r="BG997" s="592"/>
      <c r="BH997" s="592"/>
      <c r="BI997" s="592"/>
      <c r="BJ997" s="592"/>
      <c r="BK997" s="592"/>
      <c r="BL997" s="592"/>
      <c r="BM997" s="592"/>
      <c r="BN997" s="592"/>
      <c r="BO997" s="592"/>
      <c r="BP997"/>
      <c r="BQ997" s="592"/>
      <c r="BR997" s="592"/>
      <c r="BS997" s="592"/>
      <c r="BT997" s="592"/>
      <c r="BU997" s="592"/>
      <c r="BV997" s="592"/>
      <c r="BW997" s="592"/>
      <c r="BX997" s="592"/>
      <c r="BY997" s="592"/>
      <c r="BZ997" s="592"/>
      <c r="CA997" s="592"/>
      <c r="CB997" s="592"/>
      <c r="CC997" s="592"/>
      <c r="CD997" s="592"/>
      <c r="CE997" s="592"/>
      <c r="CF997" s="592"/>
      <c r="CG997" s="592"/>
      <c r="CH997" s="592"/>
      <c r="CI997" s="592"/>
      <c r="CJ997" s="592"/>
      <c r="CK997" s="592"/>
      <c r="CL997" s="592"/>
      <c r="CM997" s="592"/>
      <c r="CN997" s="592"/>
      <c r="CO997" s="592"/>
      <c r="CP997"/>
      <c r="CQ997" s="592"/>
      <c r="CR997" s="592"/>
      <c r="CS997" s="592"/>
      <c r="CT997" s="592"/>
      <c r="CU997" s="592"/>
      <c r="CV997" s="592"/>
      <c r="CW997" s="592"/>
      <c r="CX997" s="592"/>
      <c r="CY997" s="592"/>
      <c r="CZ997" s="592"/>
      <c r="DA997" s="592"/>
      <c r="DB997" s="592"/>
      <c r="DC997" s="592"/>
      <c r="DD997" s="592"/>
      <c r="DE997" s="592"/>
      <c r="DF997" s="592"/>
      <c r="DG997" s="592"/>
      <c r="DH997" s="592"/>
      <c r="DI997" s="592"/>
      <c r="DJ997" s="592"/>
      <c r="DK997" s="592"/>
      <c r="DL997" s="592"/>
      <c r="DM997" s="592"/>
      <c r="DN997" s="592"/>
      <c r="DO997" s="592"/>
    </row>
    <row r="998" spans="1:119" ht="13.5" customHeight="1" x14ac:dyDescent="0.3">
      <c r="A998"/>
      <c r="B998" s="324"/>
      <c r="C998" s="592"/>
      <c r="D998" s="829" t="s">
        <v>245</v>
      </c>
      <c r="E998" s="829"/>
      <c r="F998" s="595"/>
      <c r="G998" s="595"/>
      <c r="H998" s="595"/>
      <c r="I998" s="595"/>
      <c r="J998" s="595"/>
      <c r="K998" s="595"/>
      <c r="L998" s="595"/>
      <c r="M998" s="595"/>
      <c r="N998" s="595"/>
      <c r="O998" s="595"/>
      <c r="P998" s="592"/>
      <c r="Q998" s="829" t="s">
        <v>245</v>
      </c>
      <c r="R998" s="829"/>
      <c r="S998" s="595"/>
      <c r="T998" s="595"/>
      <c r="U998" s="595"/>
      <c r="V998" s="595"/>
      <c r="W998" s="595"/>
      <c r="X998" s="595"/>
      <c r="Y998" s="595"/>
      <c r="Z998" s="595"/>
      <c r="AA998" s="595"/>
      <c r="AB998" s="595"/>
      <c r="AC998" s="592"/>
      <c r="AD998" s="829" t="s">
        <v>245</v>
      </c>
      <c r="AE998" s="829"/>
      <c r="AF998" s="595"/>
      <c r="AG998" s="595"/>
      <c r="AH998" s="595"/>
      <c r="AI998" s="595"/>
      <c r="AJ998" s="595"/>
      <c r="AK998" s="595"/>
      <c r="AL998" s="595"/>
      <c r="AM998" s="595"/>
      <c r="AN998" s="595"/>
      <c r="AO998" s="595"/>
      <c r="AP998" s="591"/>
      <c r="AQ998" s="829" t="s">
        <v>245</v>
      </c>
      <c r="AR998" s="829"/>
      <c r="AS998" s="595"/>
      <c r="AT998" s="595"/>
      <c r="AU998" s="595"/>
      <c r="AV998" s="595"/>
      <c r="AW998" s="595"/>
      <c r="AX998" s="595"/>
      <c r="AY998" s="595"/>
      <c r="AZ998" s="595"/>
      <c r="BA998" s="595"/>
      <c r="BB998" s="595"/>
      <c r="BC998" s="592"/>
      <c r="BD998" s="829" t="s">
        <v>245</v>
      </c>
      <c r="BE998" s="829"/>
      <c r="BF998" s="595"/>
      <c r="BG998" s="595"/>
      <c r="BH998" s="595"/>
      <c r="BI998" s="595"/>
      <c r="BJ998" s="595"/>
      <c r="BK998" s="595"/>
      <c r="BL998" s="595"/>
      <c r="BM998" s="595"/>
      <c r="BN998" s="595"/>
      <c r="BO998" s="595"/>
      <c r="BP998"/>
      <c r="BQ998" s="829" t="s">
        <v>245</v>
      </c>
      <c r="BR998" s="829"/>
      <c r="BS998" s="595"/>
      <c r="BT998" s="595"/>
      <c r="BU998" s="595"/>
      <c r="BV998" s="595"/>
      <c r="BW998" s="595"/>
      <c r="BX998" s="595"/>
      <c r="BY998" s="595"/>
      <c r="BZ998" s="595"/>
      <c r="CA998" s="595"/>
      <c r="CB998" s="595"/>
      <c r="CC998" s="592"/>
      <c r="CD998" s="829" t="s">
        <v>245</v>
      </c>
      <c r="CE998" s="829"/>
      <c r="CF998" s="595"/>
      <c r="CG998" s="595"/>
      <c r="CH998" s="595"/>
      <c r="CI998" s="595"/>
      <c r="CJ998" s="595"/>
      <c r="CK998" s="595"/>
      <c r="CL998" s="595"/>
      <c r="CM998" s="595"/>
      <c r="CN998" s="595"/>
      <c r="CO998" s="595"/>
      <c r="CP998"/>
      <c r="CQ998" s="829" t="s">
        <v>245</v>
      </c>
      <c r="CR998" s="829"/>
      <c r="CS998" s="595"/>
      <c r="CT998" s="595"/>
      <c r="CU998" s="595"/>
      <c r="CV998" s="595"/>
      <c r="CW998" s="595"/>
      <c r="CX998" s="595"/>
      <c r="CY998" s="595"/>
      <c r="CZ998" s="595"/>
      <c r="DA998" s="595"/>
      <c r="DB998" s="595"/>
      <c r="DC998" s="592"/>
      <c r="DD998" s="829" t="s">
        <v>245</v>
      </c>
      <c r="DE998" s="829"/>
      <c r="DF998" s="595"/>
      <c r="DG998" s="595"/>
      <c r="DH998" s="595"/>
      <c r="DI998" s="595"/>
      <c r="DJ998" s="595"/>
      <c r="DK998" s="595"/>
      <c r="DL998" s="595"/>
      <c r="DM998" s="595"/>
      <c r="DN998" s="595"/>
      <c r="DO998" s="595"/>
    </row>
    <row r="999" spans="1:119" ht="13.5" customHeight="1" x14ac:dyDescent="0.2">
      <c r="A999"/>
      <c r="B999" s="324"/>
      <c r="C999" s="592"/>
      <c r="D999" s="829"/>
      <c r="E999" s="829"/>
      <c r="F999" s="831" t="s">
        <v>171</v>
      </c>
      <c r="G999" s="831"/>
      <c r="H999" s="831"/>
      <c r="I999" s="831"/>
      <c r="J999" s="831"/>
      <c r="K999" s="831"/>
      <c r="L999" s="831"/>
      <c r="M999" s="831"/>
      <c r="N999" s="831"/>
      <c r="O999" s="831"/>
      <c r="P999" s="592"/>
      <c r="Q999" s="829"/>
      <c r="R999" s="829"/>
      <c r="S999" s="831" t="s">
        <v>171</v>
      </c>
      <c r="T999" s="831"/>
      <c r="U999" s="831"/>
      <c r="V999" s="831"/>
      <c r="W999" s="831"/>
      <c r="X999" s="831"/>
      <c r="Y999" s="831"/>
      <c r="Z999" s="831"/>
      <c r="AA999" s="831"/>
      <c r="AB999" s="831"/>
      <c r="AC999" s="592"/>
      <c r="AD999" s="829"/>
      <c r="AE999" s="829"/>
      <c r="AF999" s="831" t="s">
        <v>171</v>
      </c>
      <c r="AG999" s="831"/>
      <c r="AH999" s="831"/>
      <c r="AI999" s="831"/>
      <c r="AJ999" s="831"/>
      <c r="AK999" s="831"/>
      <c r="AL999" s="831"/>
      <c r="AM999" s="831"/>
      <c r="AN999" s="831"/>
      <c r="AO999" s="831"/>
      <c r="AP999" s="591"/>
      <c r="AQ999" s="829"/>
      <c r="AR999" s="829"/>
      <c r="AS999" s="831" t="s">
        <v>171</v>
      </c>
      <c r="AT999" s="831"/>
      <c r="AU999" s="831"/>
      <c r="AV999" s="831"/>
      <c r="AW999" s="831"/>
      <c r="AX999" s="831"/>
      <c r="AY999" s="831"/>
      <c r="AZ999" s="831"/>
      <c r="BA999" s="831"/>
      <c r="BB999" s="831"/>
      <c r="BC999" s="592"/>
      <c r="BD999" s="829"/>
      <c r="BE999" s="829"/>
      <c r="BF999" s="831" t="s">
        <v>171</v>
      </c>
      <c r="BG999" s="831"/>
      <c r="BH999" s="831"/>
      <c r="BI999" s="831"/>
      <c r="BJ999" s="831"/>
      <c r="BK999" s="831"/>
      <c r="BL999" s="831"/>
      <c r="BM999" s="831"/>
      <c r="BN999" s="831"/>
      <c r="BO999" s="831"/>
      <c r="BP999"/>
      <c r="BQ999" s="829"/>
      <c r="BR999" s="829"/>
      <c r="BS999" s="831" t="s">
        <v>171</v>
      </c>
      <c r="BT999" s="831"/>
      <c r="BU999" s="831"/>
      <c r="BV999" s="831"/>
      <c r="BW999" s="831"/>
      <c r="BX999" s="831"/>
      <c r="BY999" s="831"/>
      <c r="BZ999" s="831"/>
      <c r="CA999" s="831"/>
      <c r="CB999" s="831"/>
      <c r="CC999" s="592"/>
      <c r="CD999" s="829"/>
      <c r="CE999" s="829"/>
      <c r="CF999" s="831" t="s">
        <v>171</v>
      </c>
      <c r="CG999" s="831"/>
      <c r="CH999" s="831"/>
      <c r="CI999" s="831"/>
      <c r="CJ999" s="831"/>
      <c r="CK999" s="831"/>
      <c r="CL999" s="831"/>
      <c r="CM999" s="831"/>
      <c r="CN999" s="831"/>
      <c r="CO999" s="831"/>
      <c r="CP999"/>
      <c r="CQ999" s="829"/>
      <c r="CR999" s="829"/>
      <c r="CS999" s="831" t="s">
        <v>171</v>
      </c>
      <c r="CT999" s="831"/>
      <c r="CU999" s="831"/>
      <c r="CV999" s="831"/>
      <c r="CW999" s="831"/>
      <c r="CX999" s="831"/>
      <c r="CY999" s="831"/>
      <c r="CZ999" s="831"/>
      <c r="DA999" s="831"/>
      <c r="DB999" s="831"/>
      <c r="DC999" s="592"/>
      <c r="DD999" s="829"/>
      <c r="DE999" s="829"/>
      <c r="DF999" s="831" t="s">
        <v>171</v>
      </c>
      <c r="DG999" s="831"/>
      <c r="DH999" s="831"/>
      <c r="DI999" s="831"/>
      <c r="DJ999" s="831"/>
      <c r="DK999" s="831"/>
      <c r="DL999" s="831"/>
      <c r="DM999" s="831"/>
      <c r="DN999" s="831"/>
      <c r="DO999" s="831"/>
    </row>
    <row r="1000" spans="1:119" ht="13.5" customHeight="1" x14ac:dyDescent="0.2">
      <c r="A1000"/>
      <c r="B1000" s="324"/>
      <c r="C1000" s="592"/>
      <c r="D1000" s="830"/>
      <c r="E1000" s="830"/>
      <c r="F1000" s="596" t="s">
        <v>16</v>
      </c>
      <c r="G1000" s="596">
        <v>1</v>
      </c>
      <c r="H1000" s="596">
        <v>2</v>
      </c>
      <c r="I1000" s="596">
        <v>3</v>
      </c>
      <c r="J1000" s="596">
        <v>4</v>
      </c>
      <c r="K1000" s="596">
        <v>5</v>
      </c>
      <c r="L1000" s="596">
        <v>6</v>
      </c>
      <c r="M1000" s="596">
        <v>7</v>
      </c>
      <c r="N1000" s="596">
        <v>8</v>
      </c>
      <c r="O1000" s="596">
        <v>9</v>
      </c>
      <c r="P1000" s="592"/>
      <c r="Q1000" s="830"/>
      <c r="R1000" s="830"/>
      <c r="S1000" s="596" t="s">
        <v>16</v>
      </c>
      <c r="T1000" s="596">
        <v>1</v>
      </c>
      <c r="U1000" s="596">
        <v>2</v>
      </c>
      <c r="V1000" s="596">
        <v>3</v>
      </c>
      <c r="W1000" s="596">
        <v>4</v>
      </c>
      <c r="X1000" s="596">
        <v>5</v>
      </c>
      <c r="Y1000" s="596">
        <v>6</v>
      </c>
      <c r="Z1000" s="596">
        <v>7</v>
      </c>
      <c r="AA1000" s="596">
        <v>8</v>
      </c>
      <c r="AB1000" s="596">
        <v>9</v>
      </c>
      <c r="AC1000" s="592"/>
      <c r="AD1000" s="830"/>
      <c r="AE1000" s="830"/>
      <c r="AF1000" s="596" t="s">
        <v>16</v>
      </c>
      <c r="AG1000" s="596">
        <v>1</v>
      </c>
      <c r="AH1000" s="596">
        <v>2</v>
      </c>
      <c r="AI1000" s="596">
        <v>3</v>
      </c>
      <c r="AJ1000" s="596">
        <v>4</v>
      </c>
      <c r="AK1000" s="596">
        <v>5</v>
      </c>
      <c r="AL1000" s="596">
        <v>6</v>
      </c>
      <c r="AM1000" s="596">
        <v>7</v>
      </c>
      <c r="AN1000" s="596">
        <v>8</v>
      </c>
      <c r="AO1000" s="596">
        <v>9</v>
      </c>
      <c r="AP1000" s="591"/>
      <c r="AQ1000" s="830"/>
      <c r="AR1000" s="830"/>
      <c r="AS1000" s="596" t="s">
        <v>16</v>
      </c>
      <c r="AT1000" s="596">
        <v>1</v>
      </c>
      <c r="AU1000" s="596">
        <v>2</v>
      </c>
      <c r="AV1000" s="596">
        <v>3</v>
      </c>
      <c r="AW1000" s="596">
        <v>4</v>
      </c>
      <c r="AX1000" s="596">
        <v>5</v>
      </c>
      <c r="AY1000" s="596">
        <v>6</v>
      </c>
      <c r="AZ1000" s="596">
        <v>7</v>
      </c>
      <c r="BA1000" s="596">
        <v>8</v>
      </c>
      <c r="BB1000" s="596">
        <v>9</v>
      </c>
      <c r="BC1000" s="592"/>
      <c r="BD1000" s="830"/>
      <c r="BE1000" s="830"/>
      <c r="BF1000" s="596" t="s">
        <v>16</v>
      </c>
      <c r="BG1000" s="596">
        <v>1</v>
      </c>
      <c r="BH1000" s="596">
        <v>2</v>
      </c>
      <c r="BI1000" s="596">
        <v>3</v>
      </c>
      <c r="BJ1000" s="596">
        <v>4</v>
      </c>
      <c r="BK1000" s="596">
        <v>5</v>
      </c>
      <c r="BL1000" s="596">
        <v>6</v>
      </c>
      <c r="BM1000" s="596">
        <v>7</v>
      </c>
      <c r="BN1000" s="596">
        <v>8</v>
      </c>
      <c r="BO1000" s="596">
        <v>9</v>
      </c>
      <c r="BP1000"/>
      <c r="BQ1000" s="830"/>
      <c r="BR1000" s="830"/>
      <c r="BS1000" s="596" t="s">
        <v>16</v>
      </c>
      <c r="BT1000" s="596">
        <v>1</v>
      </c>
      <c r="BU1000" s="596">
        <v>2</v>
      </c>
      <c r="BV1000" s="596">
        <v>3</v>
      </c>
      <c r="BW1000" s="596">
        <v>4</v>
      </c>
      <c r="BX1000" s="596">
        <v>5</v>
      </c>
      <c r="BY1000" s="596">
        <v>6</v>
      </c>
      <c r="BZ1000" s="596">
        <v>7</v>
      </c>
      <c r="CA1000" s="596">
        <v>8</v>
      </c>
      <c r="CB1000" s="596">
        <v>9</v>
      </c>
      <c r="CC1000" s="592"/>
      <c r="CD1000" s="830"/>
      <c r="CE1000" s="830"/>
      <c r="CF1000" s="596" t="s">
        <v>16</v>
      </c>
      <c r="CG1000" s="596">
        <v>1</v>
      </c>
      <c r="CH1000" s="596">
        <v>2</v>
      </c>
      <c r="CI1000" s="596">
        <v>3</v>
      </c>
      <c r="CJ1000" s="596">
        <v>4</v>
      </c>
      <c r="CK1000" s="596">
        <v>5</v>
      </c>
      <c r="CL1000" s="596">
        <v>6</v>
      </c>
      <c r="CM1000" s="596">
        <v>7</v>
      </c>
      <c r="CN1000" s="596">
        <v>8</v>
      </c>
      <c r="CO1000" s="596">
        <v>9</v>
      </c>
      <c r="CP1000"/>
      <c r="CQ1000" s="830"/>
      <c r="CR1000" s="830"/>
      <c r="CS1000" s="596" t="s">
        <v>16</v>
      </c>
      <c r="CT1000" s="596">
        <v>1</v>
      </c>
      <c r="CU1000" s="596">
        <v>2</v>
      </c>
      <c r="CV1000" s="596">
        <v>3</v>
      </c>
      <c r="CW1000" s="596">
        <v>4</v>
      </c>
      <c r="CX1000" s="596">
        <v>5</v>
      </c>
      <c r="CY1000" s="596">
        <v>6</v>
      </c>
      <c r="CZ1000" s="596">
        <v>7</v>
      </c>
      <c r="DA1000" s="596">
        <v>8</v>
      </c>
      <c r="DB1000" s="596">
        <v>9</v>
      </c>
      <c r="DC1000" s="592"/>
      <c r="DD1000" s="830"/>
      <c r="DE1000" s="830"/>
      <c r="DF1000" s="596" t="s">
        <v>16</v>
      </c>
      <c r="DG1000" s="596">
        <v>1</v>
      </c>
      <c r="DH1000" s="596">
        <v>2</v>
      </c>
      <c r="DI1000" s="596">
        <v>3</v>
      </c>
      <c r="DJ1000" s="596">
        <v>4</v>
      </c>
      <c r="DK1000" s="596">
        <v>5</v>
      </c>
      <c r="DL1000" s="596">
        <v>6</v>
      </c>
      <c r="DM1000" s="596">
        <v>7</v>
      </c>
      <c r="DN1000" s="596">
        <v>8</v>
      </c>
      <c r="DO1000" s="596">
        <v>9</v>
      </c>
    </row>
    <row r="1001" spans="1:119" ht="13.5" customHeight="1" x14ac:dyDescent="0.2">
      <c r="A1001"/>
      <c r="B1001" s="838" t="s">
        <v>166</v>
      </c>
      <c r="C1001" s="592"/>
      <c r="D1001" s="826" t="s">
        <v>173</v>
      </c>
      <c r="E1001" s="597" t="s">
        <v>92</v>
      </c>
      <c r="F1001" s="599">
        <v>0</v>
      </c>
      <c r="G1001" s="599">
        <v>0</v>
      </c>
      <c r="H1001" s="599">
        <v>2</v>
      </c>
      <c r="I1001" s="599">
        <v>4</v>
      </c>
      <c r="J1001" s="599">
        <v>0</v>
      </c>
      <c r="K1001" s="599">
        <v>1</v>
      </c>
      <c r="L1001" s="599">
        <v>0</v>
      </c>
      <c r="M1001" s="599">
        <v>0</v>
      </c>
      <c r="N1001" s="599">
        <v>0</v>
      </c>
      <c r="O1001" s="600">
        <v>0</v>
      </c>
      <c r="P1001" s="592"/>
      <c r="Q1001" s="826" t="s">
        <v>173</v>
      </c>
      <c r="R1001" s="597" t="s">
        <v>92</v>
      </c>
      <c r="S1001" s="599">
        <v>0</v>
      </c>
      <c r="T1001" s="599">
        <v>0</v>
      </c>
      <c r="U1001" s="599">
        <v>0</v>
      </c>
      <c r="V1001" s="599">
        <v>0</v>
      </c>
      <c r="W1001" s="599">
        <v>0</v>
      </c>
      <c r="X1001" s="599">
        <v>1</v>
      </c>
      <c r="Y1001" s="599">
        <v>0</v>
      </c>
      <c r="Z1001" s="599">
        <v>0</v>
      </c>
      <c r="AA1001" s="599">
        <v>0</v>
      </c>
      <c r="AB1001" s="600">
        <v>0</v>
      </c>
      <c r="AC1001" s="592"/>
      <c r="AD1001" s="826" t="s">
        <v>173</v>
      </c>
      <c r="AE1001" s="597" t="s">
        <v>92</v>
      </c>
      <c r="AF1001" s="599">
        <v>0</v>
      </c>
      <c r="AG1001" s="599">
        <v>0</v>
      </c>
      <c r="AH1001" s="599">
        <v>2</v>
      </c>
      <c r="AI1001" s="599">
        <v>4</v>
      </c>
      <c r="AJ1001" s="599">
        <v>0</v>
      </c>
      <c r="AK1001" s="599">
        <v>0</v>
      </c>
      <c r="AL1001" s="599">
        <v>0</v>
      </c>
      <c r="AM1001" s="599">
        <v>0</v>
      </c>
      <c r="AN1001" s="599">
        <v>0</v>
      </c>
      <c r="AO1001" s="600">
        <v>0</v>
      </c>
      <c r="AP1001" s="591"/>
      <c r="AQ1001" s="826" t="s">
        <v>173</v>
      </c>
      <c r="AR1001" s="597" t="s">
        <v>92</v>
      </c>
      <c r="AS1001" s="599">
        <v>0</v>
      </c>
      <c r="AT1001" s="599">
        <v>0</v>
      </c>
      <c r="AU1001" s="599">
        <v>1</v>
      </c>
      <c r="AV1001" s="599">
        <v>3</v>
      </c>
      <c r="AW1001" s="599">
        <v>0</v>
      </c>
      <c r="AX1001" s="599">
        <v>0</v>
      </c>
      <c r="AY1001" s="599">
        <v>0</v>
      </c>
      <c r="AZ1001" s="599">
        <v>0</v>
      </c>
      <c r="BA1001" s="599">
        <v>0</v>
      </c>
      <c r="BB1001" s="600">
        <v>0</v>
      </c>
      <c r="BC1001" s="592"/>
      <c r="BD1001" s="826" t="s">
        <v>173</v>
      </c>
      <c r="BE1001" s="597" t="s">
        <v>92</v>
      </c>
      <c r="BF1001" s="599">
        <v>0</v>
      </c>
      <c r="BG1001" s="599">
        <v>0</v>
      </c>
      <c r="BH1001" s="599">
        <v>1</v>
      </c>
      <c r="BI1001" s="599">
        <v>1</v>
      </c>
      <c r="BJ1001" s="599">
        <v>0</v>
      </c>
      <c r="BK1001" s="599">
        <v>1</v>
      </c>
      <c r="BL1001" s="599">
        <v>0</v>
      </c>
      <c r="BM1001" s="599">
        <v>0</v>
      </c>
      <c r="BN1001" s="599">
        <v>0</v>
      </c>
      <c r="BO1001" s="600">
        <v>0</v>
      </c>
      <c r="BP1001"/>
      <c r="BQ1001" s="826" t="s">
        <v>173</v>
      </c>
      <c r="BR1001" s="597" t="s">
        <v>92</v>
      </c>
      <c r="BS1001" s="599">
        <v>0</v>
      </c>
      <c r="BT1001" s="599">
        <v>0</v>
      </c>
      <c r="BU1001" s="599">
        <v>1</v>
      </c>
      <c r="BV1001" s="599">
        <v>2</v>
      </c>
      <c r="BW1001" s="599">
        <v>0</v>
      </c>
      <c r="BX1001" s="599">
        <v>0</v>
      </c>
      <c r="BY1001" s="599">
        <v>0</v>
      </c>
      <c r="BZ1001" s="599">
        <v>0</v>
      </c>
      <c r="CA1001" s="599">
        <v>0</v>
      </c>
      <c r="CB1001" s="600">
        <v>0</v>
      </c>
      <c r="CC1001" s="592"/>
      <c r="CD1001" s="826" t="s">
        <v>173</v>
      </c>
      <c r="CE1001" s="597" t="s">
        <v>92</v>
      </c>
      <c r="CF1001" s="599">
        <v>0</v>
      </c>
      <c r="CG1001" s="599">
        <v>0</v>
      </c>
      <c r="CH1001" s="599">
        <v>1</v>
      </c>
      <c r="CI1001" s="599">
        <v>2</v>
      </c>
      <c r="CJ1001" s="599">
        <v>0</v>
      </c>
      <c r="CK1001" s="599">
        <v>1</v>
      </c>
      <c r="CL1001" s="599">
        <v>0</v>
      </c>
      <c r="CM1001" s="599">
        <v>0</v>
      </c>
      <c r="CN1001" s="599">
        <v>0</v>
      </c>
      <c r="CO1001" s="600">
        <v>0</v>
      </c>
      <c r="CP1001"/>
      <c r="CQ1001" s="826" t="s">
        <v>173</v>
      </c>
      <c r="CR1001" s="597" t="s">
        <v>92</v>
      </c>
      <c r="CS1001" s="599">
        <v>0</v>
      </c>
      <c r="CT1001" s="599">
        <v>0</v>
      </c>
      <c r="CU1001" s="599">
        <v>2</v>
      </c>
      <c r="CV1001" s="599">
        <v>3</v>
      </c>
      <c r="CW1001" s="599">
        <v>0</v>
      </c>
      <c r="CX1001" s="599">
        <v>1</v>
      </c>
      <c r="CY1001" s="599">
        <v>0</v>
      </c>
      <c r="CZ1001" s="599">
        <v>0</v>
      </c>
      <c r="DA1001" s="599">
        <v>0</v>
      </c>
      <c r="DB1001" s="600">
        <v>0</v>
      </c>
      <c r="DC1001" s="592"/>
      <c r="DD1001" s="826" t="s">
        <v>173</v>
      </c>
      <c r="DE1001" s="597" t="s">
        <v>92</v>
      </c>
      <c r="DF1001" s="599">
        <v>0</v>
      </c>
      <c r="DG1001" s="599">
        <v>0</v>
      </c>
      <c r="DH1001" s="599">
        <v>0</v>
      </c>
      <c r="DI1001" s="599">
        <v>1</v>
      </c>
      <c r="DJ1001" s="599">
        <v>0</v>
      </c>
      <c r="DK1001" s="599">
        <v>0</v>
      </c>
      <c r="DL1001" s="599">
        <v>0</v>
      </c>
      <c r="DM1001" s="599">
        <v>0</v>
      </c>
      <c r="DN1001" s="599">
        <v>0</v>
      </c>
      <c r="DO1001" s="600">
        <v>0</v>
      </c>
    </row>
    <row r="1002" spans="1:119" ht="13.5" customHeight="1" x14ac:dyDescent="0.2">
      <c r="A1002"/>
      <c r="B1002" s="838"/>
      <c r="C1002" s="592"/>
      <c r="D1002" s="827"/>
      <c r="E1002" s="597">
        <v>1</v>
      </c>
      <c r="F1002" s="599">
        <v>0</v>
      </c>
      <c r="G1002" s="599">
        <v>2</v>
      </c>
      <c r="H1002" s="599">
        <v>6</v>
      </c>
      <c r="I1002" s="599">
        <v>10</v>
      </c>
      <c r="J1002" s="599">
        <v>3</v>
      </c>
      <c r="K1002" s="599">
        <v>2</v>
      </c>
      <c r="L1002" s="599">
        <v>1</v>
      </c>
      <c r="M1002" s="599">
        <v>0</v>
      </c>
      <c r="N1002" s="599">
        <v>1</v>
      </c>
      <c r="O1002" s="599">
        <v>0</v>
      </c>
      <c r="P1002" s="592"/>
      <c r="Q1002" s="827"/>
      <c r="R1002" s="597">
        <v>1</v>
      </c>
      <c r="S1002" s="599">
        <v>0</v>
      </c>
      <c r="T1002" s="599">
        <v>0</v>
      </c>
      <c r="U1002" s="599">
        <v>2</v>
      </c>
      <c r="V1002" s="599">
        <v>7</v>
      </c>
      <c r="W1002" s="599">
        <v>2</v>
      </c>
      <c r="X1002" s="599">
        <v>0</v>
      </c>
      <c r="Y1002" s="599">
        <v>0</v>
      </c>
      <c r="Z1002" s="599">
        <v>0</v>
      </c>
      <c r="AA1002" s="599">
        <v>0</v>
      </c>
      <c r="AB1002" s="599">
        <v>0</v>
      </c>
      <c r="AC1002" s="592"/>
      <c r="AD1002" s="827"/>
      <c r="AE1002" s="597">
        <v>1</v>
      </c>
      <c r="AF1002" s="599">
        <v>0</v>
      </c>
      <c r="AG1002" s="599">
        <v>2</v>
      </c>
      <c r="AH1002" s="599">
        <v>4</v>
      </c>
      <c r="AI1002" s="599">
        <v>3</v>
      </c>
      <c r="AJ1002" s="599">
        <v>1</v>
      </c>
      <c r="AK1002" s="599">
        <v>2</v>
      </c>
      <c r="AL1002" s="599">
        <v>1</v>
      </c>
      <c r="AM1002" s="599">
        <v>0</v>
      </c>
      <c r="AN1002" s="599">
        <v>1</v>
      </c>
      <c r="AO1002" s="599">
        <v>0</v>
      </c>
      <c r="AP1002" s="591"/>
      <c r="AQ1002" s="827"/>
      <c r="AR1002" s="597">
        <v>1</v>
      </c>
      <c r="AS1002" s="599">
        <v>0</v>
      </c>
      <c r="AT1002" s="599">
        <v>0</v>
      </c>
      <c r="AU1002" s="599">
        <v>2</v>
      </c>
      <c r="AV1002" s="599">
        <v>5</v>
      </c>
      <c r="AW1002" s="599">
        <v>2</v>
      </c>
      <c r="AX1002" s="599">
        <v>1</v>
      </c>
      <c r="AY1002" s="599">
        <v>0</v>
      </c>
      <c r="AZ1002" s="599">
        <v>0</v>
      </c>
      <c r="BA1002" s="599">
        <v>0</v>
      </c>
      <c r="BB1002" s="599">
        <v>0</v>
      </c>
      <c r="BC1002" s="592"/>
      <c r="BD1002" s="827"/>
      <c r="BE1002" s="597">
        <v>1</v>
      </c>
      <c r="BF1002" s="599">
        <v>0</v>
      </c>
      <c r="BG1002" s="599">
        <v>2</v>
      </c>
      <c r="BH1002" s="599">
        <v>4</v>
      </c>
      <c r="BI1002" s="599">
        <v>5</v>
      </c>
      <c r="BJ1002" s="599">
        <v>1</v>
      </c>
      <c r="BK1002" s="599">
        <v>1</v>
      </c>
      <c r="BL1002" s="599">
        <v>1</v>
      </c>
      <c r="BM1002" s="599">
        <v>0</v>
      </c>
      <c r="BN1002" s="599">
        <v>1</v>
      </c>
      <c r="BO1002" s="599">
        <v>0</v>
      </c>
      <c r="BP1002"/>
      <c r="BQ1002" s="827"/>
      <c r="BR1002" s="597">
        <v>1</v>
      </c>
      <c r="BS1002" s="599">
        <v>0</v>
      </c>
      <c r="BT1002" s="599">
        <v>2</v>
      </c>
      <c r="BU1002" s="599">
        <v>5</v>
      </c>
      <c r="BV1002" s="599">
        <v>6</v>
      </c>
      <c r="BW1002" s="599">
        <v>3</v>
      </c>
      <c r="BX1002" s="599">
        <v>1</v>
      </c>
      <c r="BY1002" s="599">
        <v>0</v>
      </c>
      <c r="BZ1002" s="599">
        <v>0</v>
      </c>
      <c r="CA1002" s="599">
        <v>0</v>
      </c>
      <c r="CB1002" s="599">
        <v>0</v>
      </c>
      <c r="CC1002" s="592"/>
      <c r="CD1002" s="827"/>
      <c r="CE1002" s="597">
        <v>1</v>
      </c>
      <c r="CF1002" s="599">
        <v>0</v>
      </c>
      <c r="CG1002" s="599">
        <v>0</v>
      </c>
      <c r="CH1002" s="599">
        <v>1</v>
      </c>
      <c r="CI1002" s="599">
        <v>4</v>
      </c>
      <c r="CJ1002" s="599">
        <v>0</v>
      </c>
      <c r="CK1002" s="599">
        <v>1</v>
      </c>
      <c r="CL1002" s="599">
        <v>1</v>
      </c>
      <c r="CM1002" s="599">
        <v>0</v>
      </c>
      <c r="CN1002" s="599">
        <v>1</v>
      </c>
      <c r="CO1002" s="599">
        <v>0</v>
      </c>
      <c r="CP1002"/>
      <c r="CQ1002" s="827"/>
      <c r="CR1002" s="597">
        <v>1</v>
      </c>
      <c r="CS1002" s="599">
        <v>0</v>
      </c>
      <c r="CT1002" s="599">
        <v>0</v>
      </c>
      <c r="CU1002" s="599">
        <v>3</v>
      </c>
      <c r="CV1002" s="599">
        <v>6</v>
      </c>
      <c r="CW1002" s="599">
        <v>2</v>
      </c>
      <c r="CX1002" s="599">
        <v>1</v>
      </c>
      <c r="CY1002" s="599">
        <v>1</v>
      </c>
      <c r="CZ1002" s="599">
        <v>0</v>
      </c>
      <c r="DA1002" s="599">
        <v>1</v>
      </c>
      <c r="DB1002" s="599">
        <v>0</v>
      </c>
      <c r="DC1002" s="592"/>
      <c r="DD1002" s="827"/>
      <c r="DE1002" s="597">
        <v>1</v>
      </c>
      <c r="DF1002" s="599">
        <v>0</v>
      </c>
      <c r="DG1002" s="599">
        <v>2</v>
      </c>
      <c r="DH1002" s="599">
        <v>3</v>
      </c>
      <c r="DI1002" s="599">
        <v>4</v>
      </c>
      <c r="DJ1002" s="599">
        <v>1</v>
      </c>
      <c r="DK1002" s="599">
        <v>1</v>
      </c>
      <c r="DL1002" s="599">
        <v>0</v>
      </c>
      <c r="DM1002" s="599">
        <v>0</v>
      </c>
      <c r="DN1002" s="599">
        <v>0</v>
      </c>
      <c r="DO1002" s="599">
        <v>0</v>
      </c>
    </row>
    <row r="1003" spans="1:119" ht="13.5" customHeight="1" x14ac:dyDescent="0.2">
      <c r="A1003"/>
      <c r="B1003" s="838"/>
      <c r="C1003" s="592"/>
      <c r="D1003" s="827"/>
      <c r="E1003" s="597" t="s">
        <v>45</v>
      </c>
      <c r="F1003" s="599">
        <v>10</v>
      </c>
      <c r="G1003" s="599">
        <v>49</v>
      </c>
      <c r="H1003" s="599">
        <v>145</v>
      </c>
      <c r="I1003" s="599">
        <v>266</v>
      </c>
      <c r="J1003" s="599">
        <v>223</v>
      </c>
      <c r="K1003" s="599">
        <v>127</v>
      </c>
      <c r="L1003" s="599">
        <v>62</v>
      </c>
      <c r="M1003" s="599">
        <v>23</v>
      </c>
      <c r="N1003" s="599">
        <v>4</v>
      </c>
      <c r="O1003" s="599">
        <v>1</v>
      </c>
      <c r="P1003" s="592"/>
      <c r="Q1003" s="827"/>
      <c r="R1003" s="597" t="s">
        <v>45</v>
      </c>
      <c r="S1003" s="599">
        <v>2</v>
      </c>
      <c r="T1003" s="599">
        <v>19</v>
      </c>
      <c r="U1003" s="599">
        <v>66</v>
      </c>
      <c r="V1003" s="599">
        <v>118</v>
      </c>
      <c r="W1003" s="599">
        <v>125</v>
      </c>
      <c r="X1003" s="599">
        <v>69</v>
      </c>
      <c r="Y1003" s="599">
        <v>40</v>
      </c>
      <c r="Z1003" s="599">
        <v>17</v>
      </c>
      <c r="AA1003" s="599">
        <v>3</v>
      </c>
      <c r="AB1003" s="599">
        <v>1</v>
      </c>
      <c r="AC1003" s="592"/>
      <c r="AD1003" s="827"/>
      <c r="AE1003" s="597" t="s">
        <v>45</v>
      </c>
      <c r="AF1003" s="599">
        <v>8</v>
      </c>
      <c r="AG1003" s="599">
        <v>30</v>
      </c>
      <c r="AH1003" s="599">
        <v>79</v>
      </c>
      <c r="AI1003" s="599">
        <v>148</v>
      </c>
      <c r="AJ1003" s="599">
        <v>98</v>
      </c>
      <c r="AK1003" s="599">
        <v>58</v>
      </c>
      <c r="AL1003" s="599">
        <v>22</v>
      </c>
      <c r="AM1003" s="599">
        <v>6</v>
      </c>
      <c r="AN1003" s="599">
        <v>1</v>
      </c>
      <c r="AO1003" s="599">
        <v>0</v>
      </c>
      <c r="AP1003" s="591"/>
      <c r="AQ1003" s="827"/>
      <c r="AR1003" s="597" t="s">
        <v>45</v>
      </c>
      <c r="AS1003" s="599">
        <v>5</v>
      </c>
      <c r="AT1003" s="599">
        <v>30</v>
      </c>
      <c r="AU1003" s="599">
        <v>80</v>
      </c>
      <c r="AV1003" s="599">
        <v>119</v>
      </c>
      <c r="AW1003" s="599">
        <v>110</v>
      </c>
      <c r="AX1003" s="599">
        <v>61</v>
      </c>
      <c r="AY1003" s="599">
        <v>27</v>
      </c>
      <c r="AZ1003" s="599">
        <v>6</v>
      </c>
      <c r="BA1003" s="599">
        <v>1</v>
      </c>
      <c r="BB1003" s="599">
        <v>1</v>
      </c>
      <c r="BC1003" s="592"/>
      <c r="BD1003" s="827"/>
      <c r="BE1003" s="597" t="s">
        <v>45</v>
      </c>
      <c r="BF1003" s="599">
        <v>5</v>
      </c>
      <c r="BG1003" s="599">
        <v>19</v>
      </c>
      <c r="BH1003" s="599">
        <v>65</v>
      </c>
      <c r="BI1003" s="599">
        <v>147</v>
      </c>
      <c r="BJ1003" s="599">
        <v>113</v>
      </c>
      <c r="BK1003" s="599">
        <v>66</v>
      </c>
      <c r="BL1003" s="599">
        <v>35</v>
      </c>
      <c r="BM1003" s="599">
        <v>17</v>
      </c>
      <c r="BN1003" s="599">
        <v>3</v>
      </c>
      <c r="BO1003" s="599">
        <v>0</v>
      </c>
      <c r="BP1003"/>
      <c r="BQ1003" s="827"/>
      <c r="BR1003" s="597" t="s">
        <v>45</v>
      </c>
      <c r="BS1003" s="599">
        <v>8</v>
      </c>
      <c r="BT1003" s="599">
        <v>37</v>
      </c>
      <c r="BU1003" s="599">
        <v>114</v>
      </c>
      <c r="BV1003" s="599">
        <v>192</v>
      </c>
      <c r="BW1003" s="599">
        <v>165</v>
      </c>
      <c r="BX1003" s="599">
        <v>87</v>
      </c>
      <c r="BY1003" s="599">
        <v>43</v>
      </c>
      <c r="BZ1003" s="599">
        <v>12</v>
      </c>
      <c r="CA1003" s="599">
        <v>2</v>
      </c>
      <c r="CB1003" s="599">
        <v>0</v>
      </c>
      <c r="CC1003" s="592"/>
      <c r="CD1003" s="827"/>
      <c r="CE1003" s="597" t="s">
        <v>45</v>
      </c>
      <c r="CF1003" s="599">
        <v>2</v>
      </c>
      <c r="CG1003" s="599">
        <v>12</v>
      </c>
      <c r="CH1003" s="599">
        <v>31</v>
      </c>
      <c r="CI1003" s="599">
        <v>74</v>
      </c>
      <c r="CJ1003" s="599">
        <v>58</v>
      </c>
      <c r="CK1003" s="599">
        <v>40</v>
      </c>
      <c r="CL1003" s="599">
        <v>19</v>
      </c>
      <c r="CM1003" s="599">
        <v>11</v>
      </c>
      <c r="CN1003" s="599">
        <v>2</v>
      </c>
      <c r="CO1003" s="599">
        <v>1</v>
      </c>
      <c r="CP1003"/>
      <c r="CQ1003" s="827"/>
      <c r="CR1003" s="597" t="s">
        <v>45</v>
      </c>
      <c r="CS1003" s="599">
        <v>5</v>
      </c>
      <c r="CT1003" s="599">
        <v>13</v>
      </c>
      <c r="CU1003" s="599">
        <v>31</v>
      </c>
      <c r="CV1003" s="599">
        <v>61</v>
      </c>
      <c r="CW1003" s="599">
        <v>45</v>
      </c>
      <c r="CX1003" s="599">
        <v>31</v>
      </c>
      <c r="CY1003" s="599">
        <v>22</v>
      </c>
      <c r="CZ1003" s="599">
        <v>8</v>
      </c>
      <c r="DA1003" s="599">
        <v>3</v>
      </c>
      <c r="DB1003" s="599">
        <v>1</v>
      </c>
      <c r="DC1003" s="592"/>
      <c r="DD1003" s="827"/>
      <c r="DE1003" s="597" t="s">
        <v>45</v>
      </c>
      <c r="DF1003" s="599">
        <v>5</v>
      </c>
      <c r="DG1003" s="599">
        <v>36</v>
      </c>
      <c r="DH1003" s="599">
        <v>114</v>
      </c>
      <c r="DI1003" s="599">
        <v>205</v>
      </c>
      <c r="DJ1003" s="599">
        <v>178</v>
      </c>
      <c r="DK1003" s="599">
        <v>96</v>
      </c>
      <c r="DL1003" s="599">
        <v>40</v>
      </c>
      <c r="DM1003" s="599">
        <v>15</v>
      </c>
      <c r="DN1003" s="599">
        <v>1</v>
      </c>
      <c r="DO1003" s="599">
        <v>0</v>
      </c>
    </row>
    <row r="1004" spans="1:119" ht="13.5" customHeight="1" x14ac:dyDescent="0.2">
      <c r="A1004"/>
      <c r="B1004" s="838"/>
      <c r="C1004" s="592"/>
      <c r="D1004" s="827"/>
      <c r="E1004" s="597" t="s">
        <v>33</v>
      </c>
      <c r="F1004" s="599">
        <v>5</v>
      </c>
      <c r="G1004" s="599">
        <v>33</v>
      </c>
      <c r="H1004" s="599">
        <v>80</v>
      </c>
      <c r="I1004" s="599">
        <v>159</v>
      </c>
      <c r="J1004" s="599">
        <v>149</v>
      </c>
      <c r="K1004" s="599">
        <v>110</v>
      </c>
      <c r="L1004" s="599">
        <v>57</v>
      </c>
      <c r="M1004" s="599">
        <v>11</v>
      </c>
      <c r="N1004" s="599">
        <v>7</v>
      </c>
      <c r="O1004" s="599">
        <v>1</v>
      </c>
      <c r="P1004" s="592"/>
      <c r="Q1004" s="827"/>
      <c r="R1004" s="597" t="s">
        <v>33</v>
      </c>
      <c r="S1004" s="599">
        <v>3</v>
      </c>
      <c r="T1004" s="599">
        <v>11</v>
      </c>
      <c r="U1004" s="599">
        <v>33</v>
      </c>
      <c r="V1004" s="599">
        <v>89</v>
      </c>
      <c r="W1004" s="599">
        <v>77</v>
      </c>
      <c r="X1004" s="599">
        <v>67</v>
      </c>
      <c r="Y1004" s="599">
        <v>33</v>
      </c>
      <c r="Z1004" s="599">
        <v>7</v>
      </c>
      <c r="AA1004" s="599">
        <v>6</v>
      </c>
      <c r="AB1004" s="599">
        <v>1</v>
      </c>
      <c r="AC1004" s="592"/>
      <c r="AD1004" s="827"/>
      <c r="AE1004" s="597" t="s">
        <v>33</v>
      </c>
      <c r="AF1004" s="599">
        <v>2</v>
      </c>
      <c r="AG1004" s="599">
        <v>22</v>
      </c>
      <c r="AH1004" s="599">
        <v>47</v>
      </c>
      <c r="AI1004" s="599">
        <v>70</v>
      </c>
      <c r="AJ1004" s="599">
        <v>72</v>
      </c>
      <c r="AK1004" s="599">
        <v>43</v>
      </c>
      <c r="AL1004" s="599">
        <v>24</v>
      </c>
      <c r="AM1004" s="599">
        <v>4</v>
      </c>
      <c r="AN1004" s="599">
        <v>1</v>
      </c>
      <c r="AO1004" s="599">
        <v>0</v>
      </c>
      <c r="AP1004" s="591"/>
      <c r="AQ1004" s="827"/>
      <c r="AR1004" s="597" t="s">
        <v>33</v>
      </c>
      <c r="AS1004" s="599">
        <v>2</v>
      </c>
      <c r="AT1004" s="599">
        <v>16</v>
      </c>
      <c r="AU1004" s="599">
        <v>39</v>
      </c>
      <c r="AV1004" s="599">
        <v>87</v>
      </c>
      <c r="AW1004" s="599">
        <v>60</v>
      </c>
      <c r="AX1004" s="599">
        <v>51</v>
      </c>
      <c r="AY1004" s="599">
        <v>18</v>
      </c>
      <c r="AZ1004" s="599">
        <v>5</v>
      </c>
      <c r="BA1004" s="599">
        <v>0</v>
      </c>
      <c r="BB1004" s="599">
        <v>0</v>
      </c>
      <c r="BC1004" s="592"/>
      <c r="BD1004" s="827"/>
      <c r="BE1004" s="597" t="s">
        <v>33</v>
      </c>
      <c r="BF1004" s="599">
        <v>3</v>
      </c>
      <c r="BG1004" s="599">
        <v>17</v>
      </c>
      <c r="BH1004" s="599">
        <v>41</v>
      </c>
      <c r="BI1004" s="599">
        <v>72</v>
      </c>
      <c r="BJ1004" s="599">
        <v>89</v>
      </c>
      <c r="BK1004" s="599">
        <v>59</v>
      </c>
      <c r="BL1004" s="599">
        <v>39</v>
      </c>
      <c r="BM1004" s="599">
        <v>6</v>
      </c>
      <c r="BN1004" s="599">
        <v>7</v>
      </c>
      <c r="BO1004" s="599">
        <v>1</v>
      </c>
      <c r="BP1004"/>
      <c r="BQ1004" s="827"/>
      <c r="BR1004" s="597" t="s">
        <v>33</v>
      </c>
      <c r="BS1004" s="599">
        <v>4</v>
      </c>
      <c r="BT1004" s="599">
        <v>20</v>
      </c>
      <c r="BU1004" s="599">
        <v>44</v>
      </c>
      <c r="BV1004" s="599">
        <v>83</v>
      </c>
      <c r="BW1004" s="599">
        <v>88</v>
      </c>
      <c r="BX1004" s="599">
        <v>69</v>
      </c>
      <c r="BY1004" s="599">
        <v>28</v>
      </c>
      <c r="BZ1004" s="599">
        <v>4</v>
      </c>
      <c r="CA1004" s="599">
        <v>2</v>
      </c>
      <c r="CB1004" s="599">
        <v>1</v>
      </c>
      <c r="CC1004" s="592"/>
      <c r="CD1004" s="827"/>
      <c r="CE1004" s="597" t="s">
        <v>33</v>
      </c>
      <c r="CF1004" s="599">
        <v>1</v>
      </c>
      <c r="CG1004" s="599">
        <v>13</v>
      </c>
      <c r="CH1004" s="599">
        <v>36</v>
      </c>
      <c r="CI1004" s="599">
        <v>76</v>
      </c>
      <c r="CJ1004" s="599">
        <v>61</v>
      </c>
      <c r="CK1004" s="599">
        <v>41</v>
      </c>
      <c r="CL1004" s="599">
        <v>29</v>
      </c>
      <c r="CM1004" s="599">
        <v>7</v>
      </c>
      <c r="CN1004" s="599">
        <v>5</v>
      </c>
      <c r="CO1004" s="599">
        <v>0</v>
      </c>
      <c r="CP1004"/>
      <c r="CQ1004" s="827"/>
      <c r="CR1004" s="597" t="s">
        <v>33</v>
      </c>
      <c r="CS1004" s="599">
        <v>1</v>
      </c>
      <c r="CT1004" s="599">
        <v>7</v>
      </c>
      <c r="CU1004" s="599">
        <v>12</v>
      </c>
      <c r="CV1004" s="599">
        <v>25</v>
      </c>
      <c r="CW1004" s="599">
        <v>15</v>
      </c>
      <c r="CX1004" s="599">
        <v>15</v>
      </c>
      <c r="CY1004" s="599">
        <v>17</v>
      </c>
      <c r="CZ1004" s="599">
        <v>5</v>
      </c>
      <c r="DA1004" s="599">
        <v>4</v>
      </c>
      <c r="DB1004" s="599">
        <v>0</v>
      </c>
      <c r="DC1004" s="592"/>
      <c r="DD1004" s="827"/>
      <c r="DE1004" s="597" t="s">
        <v>33</v>
      </c>
      <c r="DF1004" s="599">
        <v>4</v>
      </c>
      <c r="DG1004" s="599">
        <v>26</v>
      </c>
      <c r="DH1004" s="599">
        <v>68</v>
      </c>
      <c r="DI1004" s="599">
        <v>134</v>
      </c>
      <c r="DJ1004" s="599">
        <v>134</v>
      </c>
      <c r="DK1004" s="599">
        <v>95</v>
      </c>
      <c r="DL1004" s="599">
        <v>40</v>
      </c>
      <c r="DM1004" s="599">
        <v>6</v>
      </c>
      <c r="DN1004" s="599">
        <v>3</v>
      </c>
      <c r="DO1004" s="599">
        <v>1</v>
      </c>
    </row>
    <row r="1005" spans="1:119" ht="13.5" customHeight="1" x14ac:dyDescent="0.2">
      <c r="A1005"/>
      <c r="B1005" s="838"/>
      <c r="C1005" s="592"/>
      <c r="D1005" s="827"/>
      <c r="E1005" s="597" t="s">
        <v>34</v>
      </c>
      <c r="F1005" s="599">
        <v>4</v>
      </c>
      <c r="G1005" s="599">
        <v>46</v>
      </c>
      <c r="H1005" s="599">
        <v>100</v>
      </c>
      <c r="I1005" s="599">
        <v>203</v>
      </c>
      <c r="J1005" s="599">
        <v>255</v>
      </c>
      <c r="K1005" s="599">
        <v>171</v>
      </c>
      <c r="L1005" s="599">
        <v>95</v>
      </c>
      <c r="M1005" s="599">
        <v>36</v>
      </c>
      <c r="N1005" s="599">
        <v>14</v>
      </c>
      <c r="O1005" s="599">
        <v>3</v>
      </c>
      <c r="P1005" s="592"/>
      <c r="Q1005" s="827"/>
      <c r="R1005" s="597" t="s">
        <v>34</v>
      </c>
      <c r="S1005" s="599">
        <v>2</v>
      </c>
      <c r="T1005" s="599">
        <v>21</v>
      </c>
      <c r="U1005" s="599">
        <v>33</v>
      </c>
      <c r="V1005" s="599">
        <v>94</v>
      </c>
      <c r="W1005" s="599">
        <v>140</v>
      </c>
      <c r="X1005" s="599">
        <v>111</v>
      </c>
      <c r="Y1005" s="599">
        <v>68</v>
      </c>
      <c r="Z1005" s="599">
        <v>23</v>
      </c>
      <c r="AA1005" s="599">
        <v>9</v>
      </c>
      <c r="AB1005" s="599">
        <v>3</v>
      </c>
      <c r="AC1005" s="592"/>
      <c r="AD1005" s="827"/>
      <c r="AE1005" s="597" t="s">
        <v>34</v>
      </c>
      <c r="AF1005" s="599">
        <v>2</v>
      </c>
      <c r="AG1005" s="599">
        <v>25</v>
      </c>
      <c r="AH1005" s="599">
        <v>67</v>
      </c>
      <c r="AI1005" s="599">
        <v>109</v>
      </c>
      <c r="AJ1005" s="599">
        <v>115</v>
      </c>
      <c r="AK1005" s="599">
        <v>60</v>
      </c>
      <c r="AL1005" s="599">
        <v>27</v>
      </c>
      <c r="AM1005" s="599">
        <v>13</v>
      </c>
      <c r="AN1005" s="599">
        <v>5</v>
      </c>
      <c r="AO1005" s="599">
        <v>0</v>
      </c>
      <c r="AP1005" s="591"/>
      <c r="AQ1005" s="827"/>
      <c r="AR1005" s="597" t="s">
        <v>34</v>
      </c>
      <c r="AS1005" s="599">
        <v>1</v>
      </c>
      <c r="AT1005" s="599">
        <v>25</v>
      </c>
      <c r="AU1005" s="599">
        <v>50</v>
      </c>
      <c r="AV1005" s="599">
        <v>94</v>
      </c>
      <c r="AW1005" s="599">
        <v>122</v>
      </c>
      <c r="AX1005" s="599">
        <v>73</v>
      </c>
      <c r="AY1005" s="599">
        <v>38</v>
      </c>
      <c r="AZ1005" s="599">
        <v>12</v>
      </c>
      <c r="BA1005" s="599">
        <v>3</v>
      </c>
      <c r="BB1005" s="599">
        <v>0</v>
      </c>
      <c r="BC1005" s="592"/>
      <c r="BD1005" s="827"/>
      <c r="BE1005" s="597" t="s">
        <v>34</v>
      </c>
      <c r="BF1005" s="599">
        <v>3</v>
      </c>
      <c r="BG1005" s="599">
        <v>21</v>
      </c>
      <c r="BH1005" s="599">
        <v>50</v>
      </c>
      <c r="BI1005" s="599">
        <v>109</v>
      </c>
      <c r="BJ1005" s="599">
        <v>133</v>
      </c>
      <c r="BK1005" s="599">
        <v>98</v>
      </c>
      <c r="BL1005" s="599">
        <v>57</v>
      </c>
      <c r="BM1005" s="599">
        <v>24</v>
      </c>
      <c r="BN1005" s="599">
        <v>11</v>
      </c>
      <c r="BO1005" s="599">
        <v>3</v>
      </c>
      <c r="BP1005"/>
      <c r="BQ1005" s="827"/>
      <c r="BR1005" s="597" t="s">
        <v>34</v>
      </c>
      <c r="BS1005" s="599">
        <v>4</v>
      </c>
      <c r="BT1005" s="599">
        <v>24</v>
      </c>
      <c r="BU1005" s="599">
        <v>46</v>
      </c>
      <c r="BV1005" s="599">
        <v>105</v>
      </c>
      <c r="BW1005" s="599">
        <v>111</v>
      </c>
      <c r="BX1005" s="599">
        <v>65</v>
      </c>
      <c r="BY1005" s="599">
        <v>44</v>
      </c>
      <c r="BZ1005" s="599">
        <v>19</v>
      </c>
      <c r="CA1005" s="599">
        <v>5</v>
      </c>
      <c r="CB1005" s="599">
        <v>1</v>
      </c>
      <c r="CC1005" s="592"/>
      <c r="CD1005" s="827"/>
      <c r="CE1005" s="597" t="s">
        <v>34</v>
      </c>
      <c r="CF1005" s="599">
        <v>0</v>
      </c>
      <c r="CG1005" s="599">
        <v>22</v>
      </c>
      <c r="CH1005" s="599">
        <v>54</v>
      </c>
      <c r="CI1005" s="599">
        <v>98</v>
      </c>
      <c r="CJ1005" s="599">
        <v>144</v>
      </c>
      <c r="CK1005" s="599">
        <v>106</v>
      </c>
      <c r="CL1005" s="599">
        <v>51</v>
      </c>
      <c r="CM1005" s="599">
        <v>17</v>
      </c>
      <c r="CN1005" s="599">
        <v>9</v>
      </c>
      <c r="CO1005" s="599">
        <v>2</v>
      </c>
      <c r="CP1005"/>
      <c r="CQ1005" s="827"/>
      <c r="CR1005" s="597" t="s">
        <v>34</v>
      </c>
      <c r="CS1005" s="599">
        <v>0</v>
      </c>
      <c r="CT1005" s="599">
        <v>4</v>
      </c>
      <c r="CU1005" s="599">
        <v>10</v>
      </c>
      <c r="CV1005" s="599">
        <v>27</v>
      </c>
      <c r="CW1005" s="599">
        <v>29</v>
      </c>
      <c r="CX1005" s="599">
        <v>31</v>
      </c>
      <c r="CY1005" s="599">
        <v>19</v>
      </c>
      <c r="CZ1005" s="599">
        <v>10</v>
      </c>
      <c r="DA1005" s="599">
        <v>2</v>
      </c>
      <c r="DB1005" s="599">
        <v>1</v>
      </c>
      <c r="DC1005" s="592"/>
      <c r="DD1005" s="827"/>
      <c r="DE1005" s="597" t="s">
        <v>34</v>
      </c>
      <c r="DF1005" s="599">
        <v>4</v>
      </c>
      <c r="DG1005" s="599">
        <v>42</v>
      </c>
      <c r="DH1005" s="599">
        <v>90</v>
      </c>
      <c r="DI1005" s="599">
        <v>176</v>
      </c>
      <c r="DJ1005" s="599">
        <v>226</v>
      </c>
      <c r="DK1005" s="599">
        <v>140</v>
      </c>
      <c r="DL1005" s="599">
        <v>76</v>
      </c>
      <c r="DM1005" s="599">
        <v>26</v>
      </c>
      <c r="DN1005" s="599">
        <v>12</v>
      </c>
      <c r="DO1005" s="599">
        <v>2</v>
      </c>
    </row>
    <row r="1006" spans="1:119" ht="13.5" customHeight="1" x14ac:dyDescent="0.2">
      <c r="A1006"/>
      <c r="B1006" s="838"/>
      <c r="C1006" s="592"/>
      <c r="D1006" s="827"/>
      <c r="E1006" s="597" t="s">
        <v>35</v>
      </c>
      <c r="F1006" s="599">
        <v>15</v>
      </c>
      <c r="G1006" s="599">
        <v>67</v>
      </c>
      <c r="H1006" s="599">
        <v>197</v>
      </c>
      <c r="I1006" s="599">
        <v>398</v>
      </c>
      <c r="J1006" s="599">
        <v>418</v>
      </c>
      <c r="K1006" s="599">
        <v>363</v>
      </c>
      <c r="L1006" s="599">
        <v>184</v>
      </c>
      <c r="M1006" s="599">
        <v>67</v>
      </c>
      <c r="N1006" s="599">
        <v>27</v>
      </c>
      <c r="O1006" s="599">
        <v>20</v>
      </c>
      <c r="P1006" s="592"/>
      <c r="Q1006" s="827"/>
      <c r="R1006" s="597" t="s">
        <v>35</v>
      </c>
      <c r="S1006" s="599">
        <v>3</v>
      </c>
      <c r="T1006" s="599">
        <v>23</v>
      </c>
      <c r="U1006" s="599">
        <v>98</v>
      </c>
      <c r="V1006" s="599">
        <v>213</v>
      </c>
      <c r="W1006" s="599">
        <v>260</v>
      </c>
      <c r="X1006" s="599">
        <v>248</v>
      </c>
      <c r="Y1006" s="599">
        <v>141</v>
      </c>
      <c r="Z1006" s="599">
        <v>45</v>
      </c>
      <c r="AA1006" s="599">
        <v>16</v>
      </c>
      <c r="AB1006" s="599">
        <v>16</v>
      </c>
      <c r="AC1006" s="592"/>
      <c r="AD1006" s="827"/>
      <c r="AE1006" s="597" t="s">
        <v>35</v>
      </c>
      <c r="AF1006" s="599">
        <v>12</v>
      </c>
      <c r="AG1006" s="599">
        <v>44</v>
      </c>
      <c r="AH1006" s="599">
        <v>99</v>
      </c>
      <c r="AI1006" s="599">
        <v>185</v>
      </c>
      <c r="AJ1006" s="599">
        <v>158</v>
      </c>
      <c r="AK1006" s="599">
        <v>115</v>
      </c>
      <c r="AL1006" s="599">
        <v>43</v>
      </c>
      <c r="AM1006" s="599">
        <v>22</v>
      </c>
      <c r="AN1006" s="599">
        <v>11</v>
      </c>
      <c r="AO1006" s="599">
        <v>4</v>
      </c>
      <c r="AP1006" s="591"/>
      <c r="AQ1006" s="827"/>
      <c r="AR1006" s="597" t="s">
        <v>35</v>
      </c>
      <c r="AS1006" s="599">
        <v>10</v>
      </c>
      <c r="AT1006" s="599">
        <v>32</v>
      </c>
      <c r="AU1006" s="599">
        <v>85</v>
      </c>
      <c r="AV1006" s="599">
        <v>157</v>
      </c>
      <c r="AW1006" s="599">
        <v>172</v>
      </c>
      <c r="AX1006" s="599">
        <v>123</v>
      </c>
      <c r="AY1006" s="599">
        <v>44</v>
      </c>
      <c r="AZ1006" s="599">
        <v>19</v>
      </c>
      <c r="BA1006" s="599">
        <v>9</v>
      </c>
      <c r="BB1006" s="599">
        <v>7</v>
      </c>
      <c r="BC1006" s="592"/>
      <c r="BD1006" s="827"/>
      <c r="BE1006" s="597" t="s">
        <v>35</v>
      </c>
      <c r="BF1006" s="599">
        <v>5</v>
      </c>
      <c r="BG1006" s="599">
        <v>35</v>
      </c>
      <c r="BH1006" s="599">
        <v>112</v>
      </c>
      <c r="BI1006" s="599">
        <v>241</v>
      </c>
      <c r="BJ1006" s="599">
        <v>246</v>
      </c>
      <c r="BK1006" s="599">
        <v>240</v>
      </c>
      <c r="BL1006" s="599">
        <v>140</v>
      </c>
      <c r="BM1006" s="599">
        <v>48</v>
      </c>
      <c r="BN1006" s="599">
        <v>18</v>
      </c>
      <c r="BO1006" s="599">
        <v>13</v>
      </c>
      <c r="BP1006"/>
      <c r="BQ1006" s="827"/>
      <c r="BR1006" s="597" t="s">
        <v>35</v>
      </c>
      <c r="BS1006" s="599">
        <v>8</v>
      </c>
      <c r="BT1006" s="599">
        <v>22</v>
      </c>
      <c r="BU1006" s="599">
        <v>67</v>
      </c>
      <c r="BV1006" s="599">
        <v>131</v>
      </c>
      <c r="BW1006" s="599">
        <v>123</v>
      </c>
      <c r="BX1006" s="599">
        <v>101</v>
      </c>
      <c r="BY1006" s="599">
        <v>44</v>
      </c>
      <c r="BZ1006" s="599">
        <v>17</v>
      </c>
      <c r="CA1006" s="599">
        <v>12</v>
      </c>
      <c r="CB1006" s="599">
        <v>6</v>
      </c>
      <c r="CC1006" s="592"/>
      <c r="CD1006" s="827"/>
      <c r="CE1006" s="597" t="s">
        <v>35</v>
      </c>
      <c r="CF1006" s="599">
        <v>7</v>
      </c>
      <c r="CG1006" s="599">
        <v>45</v>
      </c>
      <c r="CH1006" s="599">
        <v>130</v>
      </c>
      <c r="CI1006" s="599">
        <v>267</v>
      </c>
      <c r="CJ1006" s="599">
        <v>295</v>
      </c>
      <c r="CK1006" s="599">
        <v>262</v>
      </c>
      <c r="CL1006" s="599">
        <v>140</v>
      </c>
      <c r="CM1006" s="599">
        <v>50</v>
      </c>
      <c r="CN1006" s="599">
        <v>15</v>
      </c>
      <c r="CO1006" s="599">
        <v>14</v>
      </c>
      <c r="CP1006"/>
      <c r="CQ1006" s="827"/>
      <c r="CR1006" s="597" t="s">
        <v>35</v>
      </c>
      <c r="CS1006" s="599">
        <v>1</v>
      </c>
      <c r="CT1006" s="599">
        <v>5</v>
      </c>
      <c r="CU1006" s="599">
        <v>24</v>
      </c>
      <c r="CV1006" s="599">
        <v>46</v>
      </c>
      <c r="CW1006" s="599">
        <v>41</v>
      </c>
      <c r="CX1006" s="599">
        <v>48</v>
      </c>
      <c r="CY1006" s="599">
        <v>31</v>
      </c>
      <c r="CZ1006" s="599">
        <v>14</v>
      </c>
      <c r="DA1006" s="599">
        <v>6</v>
      </c>
      <c r="DB1006" s="599">
        <v>2</v>
      </c>
      <c r="DC1006" s="592"/>
      <c r="DD1006" s="827"/>
      <c r="DE1006" s="597" t="s">
        <v>35</v>
      </c>
      <c r="DF1006" s="599">
        <v>14</v>
      </c>
      <c r="DG1006" s="599">
        <v>62</v>
      </c>
      <c r="DH1006" s="599">
        <v>173</v>
      </c>
      <c r="DI1006" s="599">
        <v>352</v>
      </c>
      <c r="DJ1006" s="599">
        <v>377</v>
      </c>
      <c r="DK1006" s="599">
        <v>315</v>
      </c>
      <c r="DL1006" s="599">
        <v>153</v>
      </c>
      <c r="DM1006" s="599">
        <v>53</v>
      </c>
      <c r="DN1006" s="599">
        <v>21</v>
      </c>
      <c r="DO1006" s="599">
        <v>18</v>
      </c>
    </row>
    <row r="1007" spans="1:119" ht="13.5" customHeight="1" x14ac:dyDescent="0.2">
      <c r="A1007"/>
      <c r="B1007" s="838"/>
      <c r="C1007" s="592"/>
      <c r="D1007" s="827"/>
      <c r="E1007" s="597" t="s">
        <v>36</v>
      </c>
      <c r="F1007" s="599">
        <v>27</v>
      </c>
      <c r="G1007" s="599">
        <v>111</v>
      </c>
      <c r="H1007" s="599">
        <v>249</v>
      </c>
      <c r="I1007" s="599">
        <v>669</v>
      </c>
      <c r="J1007" s="599">
        <v>792</v>
      </c>
      <c r="K1007" s="599">
        <v>735</v>
      </c>
      <c r="L1007" s="599">
        <v>470</v>
      </c>
      <c r="M1007" s="599">
        <v>184</v>
      </c>
      <c r="N1007" s="599">
        <v>57</v>
      </c>
      <c r="O1007" s="599">
        <v>26</v>
      </c>
      <c r="P1007" s="592"/>
      <c r="Q1007" s="827"/>
      <c r="R1007" s="597" t="s">
        <v>36</v>
      </c>
      <c r="S1007" s="599">
        <v>12</v>
      </c>
      <c r="T1007" s="599">
        <v>39</v>
      </c>
      <c r="U1007" s="599">
        <v>101</v>
      </c>
      <c r="V1007" s="599">
        <v>317</v>
      </c>
      <c r="W1007" s="599">
        <v>488</v>
      </c>
      <c r="X1007" s="599">
        <v>463</v>
      </c>
      <c r="Y1007" s="599">
        <v>326</v>
      </c>
      <c r="Z1007" s="599">
        <v>138</v>
      </c>
      <c r="AA1007" s="599">
        <v>48</v>
      </c>
      <c r="AB1007" s="599">
        <v>18</v>
      </c>
      <c r="AC1007" s="592"/>
      <c r="AD1007" s="827"/>
      <c r="AE1007" s="597" t="s">
        <v>36</v>
      </c>
      <c r="AF1007" s="599">
        <v>15</v>
      </c>
      <c r="AG1007" s="599">
        <v>72</v>
      </c>
      <c r="AH1007" s="599">
        <v>148</v>
      </c>
      <c r="AI1007" s="599">
        <v>352</v>
      </c>
      <c r="AJ1007" s="599">
        <v>304</v>
      </c>
      <c r="AK1007" s="599">
        <v>272</v>
      </c>
      <c r="AL1007" s="599">
        <v>144</v>
      </c>
      <c r="AM1007" s="599">
        <v>46</v>
      </c>
      <c r="AN1007" s="599">
        <v>9</v>
      </c>
      <c r="AO1007" s="599">
        <v>8</v>
      </c>
      <c r="AP1007" s="591"/>
      <c r="AQ1007" s="827"/>
      <c r="AR1007" s="597" t="s">
        <v>36</v>
      </c>
      <c r="AS1007" s="599">
        <v>15</v>
      </c>
      <c r="AT1007" s="599">
        <v>64</v>
      </c>
      <c r="AU1007" s="599">
        <v>115</v>
      </c>
      <c r="AV1007" s="599">
        <v>268</v>
      </c>
      <c r="AW1007" s="599">
        <v>304</v>
      </c>
      <c r="AX1007" s="599">
        <v>258</v>
      </c>
      <c r="AY1007" s="599">
        <v>128</v>
      </c>
      <c r="AZ1007" s="599">
        <v>50</v>
      </c>
      <c r="BA1007" s="599">
        <v>12</v>
      </c>
      <c r="BB1007" s="599">
        <v>8</v>
      </c>
      <c r="BC1007" s="592"/>
      <c r="BD1007" s="827"/>
      <c r="BE1007" s="597" t="s">
        <v>36</v>
      </c>
      <c r="BF1007" s="599">
        <v>12</v>
      </c>
      <c r="BG1007" s="599">
        <v>47</v>
      </c>
      <c r="BH1007" s="599">
        <v>134</v>
      </c>
      <c r="BI1007" s="599">
        <v>401</v>
      </c>
      <c r="BJ1007" s="599">
        <v>488</v>
      </c>
      <c r="BK1007" s="599">
        <v>477</v>
      </c>
      <c r="BL1007" s="599">
        <v>342</v>
      </c>
      <c r="BM1007" s="599">
        <v>134</v>
      </c>
      <c r="BN1007" s="599">
        <v>45</v>
      </c>
      <c r="BO1007" s="599">
        <v>18</v>
      </c>
      <c r="BP1007"/>
      <c r="BQ1007" s="827"/>
      <c r="BR1007" s="597" t="s">
        <v>36</v>
      </c>
      <c r="BS1007" s="599">
        <v>8</v>
      </c>
      <c r="BT1007" s="599">
        <v>33</v>
      </c>
      <c r="BU1007" s="599">
        <v>59</v>
      </c>
      <c r="BV1007" s="599">
        <v>189</v>
      </c>
      <c r="BW1007" s="599">
        <v>149</v>
      </c>
      <c r="BX1007" s="599">
        <v>149</v>
      </c>
      <c r="BY1007" s="599">
        <v>81</v>
      </c>
      <c r="BZ1007" s="599">
        <v>23</v>
      </c>
      <c r="CA1007" s="599">
        <v>8</v>
      </c>
      <c r="CB1007" s="599">
        <v>2</v>
      </c>
      <c r="CC1007" s="592"/>
      <c r="CD1007" s="827"/>
      <c r="CE1007" s="597" t="s">
        <v>36</v>
      </c>
      <c r="CF1007" s="599">
        <v>19</v>
      </c>
      <c r="CG1007" s="599">
        <v>78</v>
      </c>
      <c r="CH1007" s="599">
        <v>190</v>
      </c>
      <c r="CI1007" s="599">
        <v>480</v>
      </c>
      <c r="CJ1007" s="599">
        <v>643</v>
      </c>
      <c r="CK1007" s="599">
        <v>586</v>
      </c>
      <c r="CL1007" s="599">
        <v>389</v>
      </c>
      <c r="CM1007" s="599">
        <v>161</v>
      </c>
      <c r="CN1007" s="599">
        <v>49</v>
      </c>
      <c r="CO1007" s="599">
        <v>24</v>
      </c>
      <c r="CP1007"/>
      <c r="CQ1007" s="827"/>
      <c r="CR1007" s="597" t="s">
        <v>36</v>
      </c>
      <c r="CS1007" s="599">
        <v>4</v>
      </c>
      <c r="CT1007" s="599">
        <v>14</v>
      </c>
      <c r="CU1007" s="599">
        <v>22</v>
      </c>
      <c r="CV1007" s="599">
        <v>55</v>
      </c>
      <c r="CW1007" s="599">
        <v>86</v>
      </c>
      <c r="CX1007" s="599">
        <v>87</v>
      </c>
      <c r="CY1007" s="599">
        <v>66</v>
      </c>
      <c r="CZ1007" s="599">
        <v>33</v>
      </c>
      <c r="DA1007" s="599">
        <v>7</v>
      </c>
      <c r="DB1007" s="599">
        <v>5</v>
      </c>
      <c r="DC1007" s="592"/>
      <c r="DD1007" s="827"/>
      <c r="DE1007" s="597" t="s">
        <v>36</v>
      </c>
      <c r="DF1007" s="599">
        <v>23</v>
      </c>
      <c r="DG1007" s="599">
        <v>97</v>
      </c>
      <c r="DH1007" s="599">
        <v>227</v>
      </c>
      <c r="DI1007" s="599">
        <v>614</v>
      </c>
      <c r="DJ1007" s="599">
        <v>706</v>
      </c>
      <c r="DK1007" s="599">
        <v>648</v>
      </c>
      <c r="DL1007" s="599">
        <v>404</v>
      </c>
      <c r="DM1007" s="599">
        <v>151</v>
      </c>
      <c r="DN1007" s="599">
        <v>50</v>
      </c>
      <c r="DO1007" s="599">
        <v>21</v>
      </c>
    </row>
    <row r="1008" spans="1:119" ht="13.5" customHeight="1" x14ac:dyDescent="0.2">
      <c r="A1008"/>
      <c r="B1008" s="838"/>
      <c r="C1008" s="592"/>
      <c r="D1008" s="827"/>
      <c r="E1008" s="597" t="s">
        <v>37</v>
      </c>
      <c r="F1008" s="599">
        <v>27</v>
      </c>
      <c r="G1008" s="599">
        <v>120</v>
      </c>
      <c r="H1008" s="599">
        <v>348</v>
      </c>
      <c r="I1008" s="599">
        <v>883</v>
      </c>
      <c r="J1008" s="599">
        <v>1140</v>
      </c>
      <c r="K1008" s="599">
        <v>1222</v>
      </c>
      <c r="L1008" s="599">
        <v>925</v>
      </c>
      <c r="M1008" s="599">
        <v>404</v>
      </c>
      <c r="N1008" s="599">
        <v>187</v>
      </c>
      <c r="O1008" s="599">
        <v>99</v>
      </c>
      <c r="P1008" s="592"/>
      <c r="Q1008" s="827"/>
      <c r="R1008" s="597" t="s">
        <v>37</v>
      </c>
      <c r="S1008" s="599">
        <v>11</v>
      </c>
      <c r="T1008" s="599">
        <v>46</v>
      </c>
      <c r="U1008" s="599">
        <v>152</v>
      </c>
      <c r="V1008" s="599">
        <v>425</v>
      </c>
      <c r="W1008" s="599">
        <v>642</v>
      </c>
      <c r="X1008" s="599">
        <v>808</v>
      </c>
      <c r="Y1008" s="599">
        <v>670</v>
      </c>
      <c r="Z1008" s="599">
        <v>331</v>
      </c>
      <c r="AA1008" s="599">
        <v>152</v>
      </c>
      <c r="AB1008" s="599">
        <v>79</v>
      </c>
      <c r="AC1008" s="592"/>
      <c r="AD1008" s="827"/>
      <c r="AE1008" s="597" t="s">
        <v>37</v>
      </c>
      <c r="AF1008" s="599">
        <v>16</v>
      </c>
      <c r="AG1008" s="599">
        <v>74</v>
      </c>
      <c r="AH1008" s="599">
        <v>196</v>
      </c>
      <c r="AI1008" s="599">
        <v>458</v>
      </c>
      <c r="AJ1008" s="599">
        <v>498</v>
      </c>
      <c r="AK1008" s="599">
        <v>414</v>
      </c>
      <c r="AL1008" s="599">
        <v>255</v>
      </c>
      <c r="AM1008" s="599">
        <v>73</v>
      </c>
      <c r="AN1008" s="599">
        <v>35</v>
      </c>
      <c r="AO1008" s="599">
        <v>20</v>
      </c>
      <c r="AP1008" s="591"/>
      <c r="AQ1008" s="827"/>
      <c r="AR1008" s="597" t="s">
        <v>37</v>
      </c>
      <c r="AS1008" s="599">
        <v>13</v>
      </c>
      <c r="AT1008" s="599">
        <v>58</v>
      </c>
      <c r="AU1008" s="599">
        <v>145</v>
      </c>
      <c r="AV1008" s="599">
        <v>344</v>
      </c>
      <c r="AW1008" s="599">
        <v>405</v>
      </c>
      <c r="AX1008" s="599">
        <v>378</v>
      </c>
      <c r="AY1008" s="599">
        <v>255</v>
      </c>
      <c r="AZ1008" s="599">
        <v>91</v>
      </c>
      <c r="BA1008" s="599">
        <v>38</v>
      </c>
      <c r="BB1008" s="599">
        <v>19</v>
      </c>
      <c r="BC1008" s="592"/>
      <c r="BD1008" s="827"/>
      <c r="BE1008" s="597" t="s">
        <v>37</v>
      </c>
      <c r="BF1008" s="599">
        <v>14</v>
      </c>
      <c r="BG1008" s="599">
        <v>62</v>
      </c>
      <c r="BH1008" s="599">
        <v>203</v>
      </c>
      <c r="BI1008" s="599">
        <v>539</v>
      </c>
      <c r="BJ1008" s="599">
        <v>735</v>
      </c>
      <c r="BK1008" s="599">
        <v>844</v>
      </c>
      <c r="BL1008" s="599">
        <v>670</v>
      </c>
      <c r="BM1008" s="599">
        <v>313</v>
      </c>
      <c r="BN1008" s="599">
        <v>149</v>
      </c>
      <c r="BO1008" s="599">
        <v>80</v>
      </c>
      <c r="BP1008"/>
      <c r="BQ1008" s="827"/>
      <c r="BR1008" s="597" t="s">
        <v>37</v>
      </c>
      <c r="BS1008" s="599">
        <v>9</v>
      </c>
      <c r="BT1008" s="599">
        <v>27</v>
      </c>
      <c r="BU1008" s="599">
        <v>70</v>
      </c>
      <c r="BV1008" s="599">
        <v>176</v>
      </c>
      <c r="BW1008" s="599">
        <v>176</v>
      </c>
      <c r="BX1008" s="599">
        <v>127</v>
      </c>
      <c r="BY1008" s="599">
        <v>107</v>
      </c>
      <c r="BZ1008" s="599">
        <v>25</v>
      </c>
      <c r="CA1008" s="599">
        <v>15</v>
      </c>
      <c r="CB1008" s="599">
        <v>14</v>
      </c>
      <c r="CC1008" s="592"/>
      <c r="CD1008" s="827"/>
      <c r="CE1008" s="597" t="s">
        <v>37</v>
      </c>
      <c r="CF1008" s="599">
        <v>18</v>
      </c>
      <c r="CG1008" s="599">
        <v>93</v>
      </c>
      <c r="CH1008" s="599">
        <v>278</v>
      </c>
      <c r="CI1008" s="599">
        <v>707</v>
      </c>
      <c r="CJ1008" s="599">
        <v>964</v>
      </c>
      <c r="CK1008" s="599">
        <v>1095</v>
      </c>
      <c r="CL1008" s="599">
        <v>818</v>
      </c>
      <c r="CM1008" s="599">
        <v>379</v>
      </c>
      <c r="CN1008" s="599">
        <v>172</v>
      </c>
      <c r="CO1008" s="599">
        <v>85</v>
      </c>
      <c r="CP1008"/>
      <c r="CQ1008" s="827"/>
      <c r="CR1008" s="597" t="s">
        <v>37</v>
      </c>
      <c r="CS1008" s="599">
        <v>1</v>
      </c>
      <c r="CT1008" s="599">
        <v>9</v>
      </c>
      <c r="CU1008" s="599">
        <v>36</v>
      </c>
      <c r="CV1008" s="599">
        <v>106</v>
      </c>
      <c r="CW1008" s="599">
        <v>98</v>
      </c>
      <c r="CX1008" s="599">
        <v>124</v>
      </c>
      <c r="CY1008" s="599">
        <v>111</v>
      </c>
      <c r="CZ1008" s="599">
        <v>50</v>
      </c>
      <c r="DA1008" s="599">
        <v>22</v>
      </c>
      <c r="DB1008" s="599">
        <v>5</v>
      </c>
      <c r="DC1008" s="592"/>
      <c r="DD1008" s="827"/>
      <c r="DE1008" s="597" t="s">
        <v>37</v>
      </c>
      <c r="DF1008" s="599">
        <v>26</v>
      </c>
      <c r="DG1008" s="599">
        <v>111</v>
      </c>
      <c r="DH1008" s="599">
        <v>312</v>
      </c>
      <c r="DI1008" s="599">
        <v>777</v>
      </c>
      <c r="DJ1008" s="599">
        <v>1042</v>
      </c>
      <c r="DK1008" s="599">
        <v>1098</v>
      </c>
      <c r="DL1008" s="599">
        <v>814</v>
      </c>
      <c r="DM1008" s="599">
        <v>354</v>
      </c>
      <c r="DN1008" s="599">
        <v>165</v>
      </c>
      <c r="DO1008" s="599">
        <v>94</v>
      </c>
    </row>
    <row r="1009" spans="1:119" ht="13.5" customHeight="1" x14ac:dyDescent="0.2">
      <c r="A1009"/>
      <c r="B1009" s="838"/>
      <c r="C1009" s="592"/>
      <c r="D1009" s="827"/>
      <c r="E1009" s="597" t="s">
        <v>38</v>
      </c>
      <c r="F1009" s="599">
        <v>22</v>
      </c>
      <c r="G1009" s="599">
        <v>108</v>
      </c>
      <c r="H1009" s="599">
        <v>294</v>
      </c>
      <c r="I1009" s="599">
        <v>781</v>
      </c>
      <c r="J1009" s="599">
        <v>1220</v>
      </c>
      <c r="K1009" s="599">
        <v>1420</v>
      </c>
      <c r="L1009" s="599">
        <v>1327</v>
      </c>
      <c r="M1009" s="599">
        <v>703</v>
      </c>
      <c r="N1009" s="599">
        <v>324</v>
      </c>
      <c r="O1009" s="599">
        <v>173</v>
      </c>
      <c r="P1009" s="592"/>
      <c r="Q1009" s="827"/>
      <c r="R1009" s="597" t="s">
        <v>38</v>
      </c>
      <c r="S1009" s="599">
        <v>7</v>
      </c>
      <c r="T1009" s="599">
        <v>37</v>
      </c>
      <c r="U1009" s="599">
        <v>111</v>
      </c>
      <c r="V1009" s="599">
        <v>342</v>
      </c>
      <c r="W1009" s="599">
        <v>632</v>
      </c>
      <c r="X1009" s="599">
        <v>896</v>
      </c>
      <c r="Y1009" s="599">
        <v>956</v>
      </c>
      <c r="Z1009" s="599">
        <v>534</v>
      </c>
      <c r="AA1009" s="599">
        <v>254</v>
      </c>
      <c r="AB1009" s="599">
        <v>148</v>
      </c>
      <c r="AC1009" s="592"/>
      <c r="AD1009" s="827"/>
      <c r="AE1009" s="597" t="s">
        <v>38</v>
      </c>
      <c r="AF1009" s="599">
        <v>15</v>
      </c>
      <c r="AG1009" s="599">
        <v>71</v>
      </c>
      <c r="AH1009" s="599">
        <v>183</v>
      </c>
      <c r="AI1009" s="599">
        <v>439</v>
      </c>
      <c r="AJ1009" s="599">
        <v>588</v>
      </c>
      <c r="AK1009" s="599">
        <v>524</v>
      </c>
      <c r="AL1009" s="599">
        <v>371</v>
      </c>
      <c r="AM1009" s="599">
        <v>169</v>
      </c>
      <c r="AN1009" s="599">
        <v>70</v>
      </c>
      <c r="AO1009" s="599">
        <v>25</v>
      </c>
      <c r="AP1009" s="591"/>
      <c r="AQ1009" s="827"/>
      <c r="AR1009" s="597" t="s">
        <v>38</v>
      </c>
      <c r="AS1009" s="599">
        <v>13</v>
      </c>
      <c r="AT1009" s="599">
        <v>55</v>
      </c>
      <c r="AU1009" s="599">
        <v>113</v>
      </c>
      <c r="AV1009" s="599">
        <v>270</v>
      </c>
      <c r="AW1009" s="599">
        <v>399</v>
      </c>
      <c r="AX1009" s="599">
        <v>383</v>
      </c>
      <c r="AY1009" s="599">
        <v>314</v>
      </c>
      <c r="AZ1009" s="599">
        <v>143</v>
      </c>
      <c r="BA1009" s="599">
        <v>62</v>
      </c>
      <c r="BB1009" s="599">
        <v>22</v>
      </c>
      <c r="BC1009" s="592"/>
      <c r="BD1009" s="827"/>
      <c r="BE1009" s="597" t="s">
        <v>38</v>
      </c>
      <c r="BF1009" s="599">
        <v>9</v>
      </c>
      <c r="BG1009" s="599">
        <v>53</v>
      </c>
      <c r="BH1009" s="599">
        <v>181</v>
      </c>
      <c r="BI1009" s="599">
        <v>511</v>
      </c>
      <c r="BJ1009" s="599">
        <v>821</v>
      </c>
      <c r="BK1009" s="599">
        <v>1037</v>
      </c>
      <c r="BL1009" s="599">
        <v>1013</v>
      </c>
      <c r="BM1009" s="599">
        <v>560</v>
      </c>
      <c r="BN1009" s="599">
        <v>262</v>
      </c>
      <c r="BO1009" s="599">
        <v>151</v>
      </c>
      <c r="BP1009"/>
      <c r="BQ1009" s="827"/>
      <c r="BR1009" s="597" t="s">
        <v>38</v>
      </c>
      <c r="BS1009" s="599">
        <v>6</v>
      </c>
      <c r="BT1009" s="599">
        <v>26</v>
      </c>
      <c r="BU1009" s="599">
        <v>46</v>
      </c>
      <c r="BV1009" s="599">
        <v>111</v>
      </c>
      <c r="BW1009" s="599">
        <v>145</v>
      </c>
      <c r="BX1009" s="599">
        <v>134</v>
      </c>
      <c r="BY1009" s="599">
        <v>94</v>
      </c>
      <c r="BZ1009" s="599">
        <v>38</v>
      </c>
      <c r="CA1009" s="599">
        <v>18</v>
      </c>
      <c r="CB1009" s="599">
        <v>11</v>
      </c>
      <c r="CC1009" s="592"/>
      <c r="CD1009" s="827"/>
      <c r="CE1009" s="597" t="s">
        <v>38</v>
      </c>
      <c r="CF1009" s="599">
        <v>16</v>
      </c>
      <c r="CG1009" s="599">
        <v>82</v>
      </c>
      <c r="CH1009" s="599">
        <v>248</v>
      </c>
      <c r="CI1009" s="599">
        <v>670</v>
      </c>
      <c r="CJ1009" s="599">
        <v>1075</v>
      </c>
      <c r="CK1009" s="599">
        <v>1286</v>
      </c>
      <c r="CL1009" s="599">
        <v>1233</v>
      </c>
      <c r="CM1009" s="599">
        <v>665</v>
      </c>
      <c r="CN1009" s="599">
        <v>306</v>
      </c>
      <c r="CO1009" s="599">
        <v>162</v>
      </c>
      <c r="CP1009"/>
      <c r="CQ1009" s="827"/>
      <c r="CR1009" s="597" t="s">
        <v>38</v>
      </c>
      <c r="CS1009" s="599">
        <v>1</v>
      </c>
      <c r="CT1009" s="599">
        <v>12</v>
      </c>
      <c r="CU1009" s="599">
        <v>35</v>
      </c>
      <c r="CV1009" s="599">
        <v>65</v>
      </c>
      <c r="CW1009" s="599">
        <v>96</v>
      </c>
      <c r="CX1009" s="599">
        <v>128</v>
      </c>
      <c r="CY1009" s="599">
        <v>133</v>
      </c>
      <c r="CZ1009" s="599">
        <v>59</v>
      </c>
      <c r="DA1009" s="599">
        <v>26</v>
      </c>
      <c r="DB1009" s="599">
        <v>8</v>
      </c>
      <c r="DC1009" s="592"/>
      <c r="DD1009" s="827"/>
      <c r="DE1009" s="597" t="s">
        <v>38</v>
      </c>
      <c r="DF1009" s="599">
        <v>21</v>
      </c>
      <c r="DG1009" s="599">
        <v>96</v>
      </c>
      <c r="DH1009" s="599">
        <v>259</v>
      </c>
      <c r="DI1009" s="599">
        <v>716</v>
      </c>
      <c r="DJ1009" s="599">
        <v>1124</v>
      </c>
      <c r="DK1009" s="599">
        <v>1292</v>
      </c>
      <c r="DL1009" s="599">
        <v>1194</v>
      </c>
      <c r="DM1009" s="599">
        <v>644</v>
      </c>
      <c r="DN1009" s="599">
        <v>298</v>
      </c>
      <c r="DO1009" s="599">
        <v>165</v>
      </c>
    </row>
    <row r="1010" spans="1:119" ht="13.5" customHeight="1" x14ac:dyDescent="0.2">
      <c r="A1010"/>
      <c r="B1010" s="838"/>
      <c r="C1010" s="592"/>
      <c r="D1010" s="827"/>
      <c r="E1010" s="597" t="s">
        <v>39</v>
      </c>
      <c r="F1010" s="599">
        <v>17</v>
      </c>
      <c r="G1010" s="599">
        <v>41</v>
      </c>
      <c r="H1010" s="599">
        <v>172</v>
      </c>
      <c r="I1010" s="599">
        <v>484</v>
      </c>
      <c r="J1010" s="599">
        <v>705</v>
      </c>
      <c r="K1010" s="599">
        <v>1055</v>
      </c>
      <c r="L1010" s="599">
        <v>1207</v>
      </c>
      <c r="M1010" s="599">
        <v>801</v>
      </c>
      <c r="N1010" s="599">
        <v>449</v>
      </c>
      <c r="O1010" s="599">
        <v>242</v>
      </c>
      <c r="P1010" s="592"/>
      <c r="Q1010" s="827"/>
      <c r="R1010" s="597" t="s">
        <v>39</v>
      </c>
      <c r="S1010" s="599">
        <v>5</v>
      </c>
      <c r="T1010" s="599">
        <v>15</v>
      </c>
      <c r="U1010" s="599">
        <v>64</v>
      </c>
      <c r="V1010" s="599">
        <v>188</v>
      </c>
      <c r="W1010" s="599">
        <v>330</v>
      </c>
      <c r="X1010" s="599">
        <v>621</v>
      </c>
      <c r="Y1010" s="599">
        <v>827</v>
      </c>
      <c r="Z1010" s="599">
        <v>596</v>
      </c>
      <c r="AA1010" s="599">
        <v>374</v>
      </c>
      <c r="AB1010" s="599">
        <v>200</v>
      </c>
      <c r="AC1010" s="592"/>
      <c r="AD1010" s="827"/>
      <c r="AE1010" s="597" t="s">
        <v>39</v>
      </c>
      <c r="AF1010" s="599">
        <v>12</v>
      </c>
      <c r="AG1010" s="599">
        <v>26</v>
      </c>
      <c r="AH1010" s="599">
        <v>108</v>
      </c>
      <c r="AI1010" s="599">
        <v>296</v>
      </c>
      <c r="AJ1010" s="599">
        <v>375</v>
      </c>
      <c r="AK1010" s="599">
        <v>434</v>
      </c>
      <c r="AL1010" s="599">
        <v>380</v>
      </c>
      <c r="AM1010" s="599">
        <v>205</v>
      </c>
      <c r="AN1010" s="599">
        <v>75</v>
      </c>
      <c r="AO1010" s="599">
        <v>42</v>
      </c>
      <c r="AP1010" s="591"/>
      <c r="AQ1010" s="827"/>
      <c r="AR1010" s="597" t="s">
        <v>39</v>
      </c>
      <c r="AS1010" s="599">
        <v>6</v>
      </c>
      <c r="AT1010" s="599">
        <v>17</v>
      </c>
      <c r="AU1010" s="599">
        <v>57</v>
      </c>
      <c r="AV1010" s="599">
        <v>164</v>
      </c>
      <c r="AW1010" s="599">
        <v>197</v>
      </c>
      <c r="AX1010" s="599">
        <v>235</v>
      </c>
      <c r="AY1010" s="599">
        <v>241</v>
      </c>
      <c r="AZ1010" s="599">
        <v>140</v>
      </c>
      <c r="BA1010" s="599">
        <v>66</v>
      </c>
      <c r="BB1010" s="599">
        <v>23</v>
      </c>
      <c r="BC1010" s="592"/>
      <c r="BD1010" s="827"/>
      <c r="BE1010" s="597" t="s">
        <v>39</v>
      </c>
      <c r="BF1010" s="599">
        <v>11</v>
      </c>
      <c r="BG1010" s="599">
        <v>24</v>
      </c>
      <c r="BH1010" s="599">
        <v>115</v>
      </c>
      <c r="BI1010" s="599">
        <v>320</v>
      </c>
      <c r="BJ1010" s="599">
        <v>508</v>
      </c>
      <c r="BK1010" s="599">
        <v>820</v>
      </c>
      <c r="BL1010" s="599">
        <v>966</v>
      </c>
      <c r="BM1010" s="599">
        <v>661</v>
      </c>
      <c r="BN1010" s="599">
        <v>383</v>
      </c>
      <c r="BO1010" s="599">
        <v>219</v>
      </c>
      <c r="BP1010"/>
      <c r="BQ1010" s="827"/>
      <c r="BR1010" s="597" t="s">
        <v>39</v>
      </c>
      <c r="BS1010" s="599">
        <v>2</v>
      </c>
      <c r="BT1010" s="599">
        <v>5</v>
      </c>
      <c r="BU1010" s="599">
        <v>18</v>
      </c>
      <c r="BV1010" s="599">
        <v>46</v>
      </c>
      <c r="BW1010" s="599">
        <v>62</v>
      </c>
      <c r="BX1010" s="599">
        <v>66</v>
      </c>
      <c r="BY1010" s="599">
        <v>65</v>
      </c>
      <c r="BZ1010" s="599">
        <v>34</v>
      </c>
      <c r="CA1010" s="599">
        <v>19</v>
      </c>
      <c r="CB1010" s="599">
        <v>6</v>
      </c>
      <c r="CC1010" s="592"/>
      <c r="CD1010" s="827"/>
      <c r="CE1010" s="597" t="s">
        <v>39</v>
      </c>
      <c r="CF1010" s="599">
        <v>15</v>
      </c>
      <c r="CG1010" s="599">
        <v>36</v>
      </c>
      <c r="CH1010" s="599">
        <v>154</v>
      </c>
      <c r="CI1010" s="599">
        <v>438</v>
      </c>
      <c r="CJ1010" s="599">
        <v>643</v>
      </c>
      <c r="CK1010" s="599">
        <v>989</v>
      </c>
      <c r="CL1010" s="599">
        <v>1142</v>
      </c>
      <c r="CM1010" s="599">
        <v>767</v>
      </c>
      <c r="CN1010" s="599">
        <v>430</v>
      </c>
      <c r="CO1010" s="599">
        <v>236</v>
      </c>
      <c r="CP1010"/>
      <c r="CQ1010" s="827"/>
      <c r="CR1010" s="597" t="s">
        <v>39</v>
      </c>
      <c r="CS1010" s="599">
        <v>1</v>
      </c>
      <c r="CT1010" s="599">
        <v>3</v>
      </c>
      <c r="CU1010" s="599">
        <v>7</v>
      </c>
      <c r="CV1010" s="599">
        <v>49</v>
      </c>
      <c r="CW1010" s="599">
        <v>40</v>
      </c>
      <c r="CX1010" s="599">
        <v>74</v>
      </c>
      <c r="CY1010" s="599">
        <v>108</v>
      </c>
      <c r="CZ1010" s="599">
        <v>66</v>
      </c>
      <c r="DA1010" s="599">
        <v>32</v>
      </c>
      <c r="DB1010" s="599">
        <v>11</v>
      </c>
      <c r="DC1010" s="592"/>
      <c r="DD1010" s="827"/>
      <c r="DE1010" s="597" t="s">
        <v>39</v>
      </c>
      <c r="DF1010" s="599">
        <v>16</v>
      </c>
      <c r="DG1010" s="599">
        <v>38</v>
      </c>
      <c r="DH1010" s="599">
        <v>165</v>
      </c>
      <c r="DI1010" s="599">
        <v>435</v>
      </c>
      <c r="DJ1010" s="599">
        <v>665</v>
      </c>
      <c r="DK1010" s="599">
        <v>981</v>
      </c>
      <c r="DL1010" s="599">
        <v>1099</v>
      </c>
      <c r="DM1010" s="599">
        <v>735</v>
      </c>
      <c r="DN1010" s="599">
        <v>417</v>
      </c>
      <c r="DO1010" s="599">
        <v>231</v>
      </c>
    </row>
    <row r="1011" spans="1:119" ht="13.5" customHeight="1" x14ac:dyDescent="0.2">
      <c r="A1011"/>
      <c r="B1011" s="838"/>
      <c r="C1011" s="592"/>
      <c r="D1011" s="827"/>
      <c r="E1011" s="597" t="s">
        <v>40</v>
      </c>
      <c r="F1011" s="599">
        <v>10</v>
      </c>
      <c r="G1011" s="599">
        <v>21</v>
      </c>
      <c r="H1011" s="599">
        <v>70</v>
      </c>
      <c r="I1011" s="599">
        <v>189</v>
      </c>
      <c r="J1011" s="599">
        <v>291</v>
      </c>
      <c r="K1011" s="599">
        <v>511</v>
      </c>
      <c r="L1011" s="599">
        <v>710</v>
      </c>
      <c r="M1011" s="599">
        <v>613</v>
      </c>
      <c r="N1011" s="599">
        <v>449</v>
      </c>
      <c r="O1011" s="599">
        <v>306</v>
      </c>
      <c r="P1011" s="592"/>
      <c r="Q1011" s="827"/>
      <c r="R1011" s="597" t="s">
        <v>40</v>
      </c>
      <c r="S1011" s="599">
        <v>2</v>
      </c>
      <c r="T1011" s="599">
        <v>7</v>
      </c>
      <c r="U1011" s="599">
        <v>17</v>
      </c>
      <c r="V1011" s="599">
        <v>66</v>
      </c>
      <c r="W1011" s="599">
        <v>127</v>
      </c>
      <c r="X1011" s="599">
        <v>256</v>
      </c>
      <c r="Y1011" s="599">
        <v>461</v>
      </c>
      <c r="Z1011" s="599">
        <v>455</v>
      </c>
      <c r="AA1011" s="599">
        <v>352</v>
      </c>
      <c r="AB1011" s="599">
        <v>240</v>
      </c>
      <c r="AC1011" s="592"/>
      <c r="AD1011" s="827"/>
      <c r="AE1011" s="597" t="s">
        <v>40</v>
      </c>
      <c r="AF1011" s="599">
        <v>8</v>
      </c>
      <c r="AG1011" s="599">
        <v>14</v>
      </c>
      <c r="AH1011" s="599">
        <v>53</v>
      </c>
      <c r="AI1011" s="599">
        <v>123</v>
      </c>
      <c r="AJ1011" s="599">
        <v>164</v>
      </c>
      <c r="AK1011" s="599">
        <v>255</v>
      </c>
      <c r="AL1011" s="599">
        <v>249</v>
      </c>
      <c r="AM1011" s="599">
        <v>158</v>
      </c>
      <c r="AN1011" s="599">
        <v>97</v>
      </c>
      <c r="AO1011" s="599">
        <v>66</v>
      </c>
      <c r="AP1011" s="591"/>
      <c r="AQ1011" s="827"/>
      <c r="AR1011" s="597" t="s">
        <v>40</v>
      </c>
      <c r="AS1011" s="599">
        <v>6</v>
      </c>
      <c r="AT1011" s="599">
        <v>8</v>
      </c>
      <c r="AU1011" s="599">
        <v>29</v>
      </c>
      <c r="AV1011" s="599">
        <v>47</v>
      </c>
      <c r="AW1011" s="599">
        <v>73</v>
      </c>
      <c r="AX1011" s="599">
        <v>104</v>
      </c>
      <c r="AY1011" s="599">
        <v>115</v>
      </c>
      <c r="AZ1011" s="599">
        <v>73</v>
      </c>
      <c r="BA1011" s="599">
        <v>52</v>
      </c>
      <c r="BB1011" s="599">
        <v>27</v>
      </c>
      <c r="BC1011" s="592"/>
      <c r="BD1011" s="827"/>
      <c r="BE1011" s="597" t="s">
        <v>40</v>
      </c>
      <c r="BF1011" s="599">
        <v>4</v>
      </c>
      <c r="BG1011" s="599">
        <v>13</v>
      </c>
      <c r="BH1011" s="599">
        <v>41</v>
      </c>
      <c r="BI1011" s="599">
        <v>142</v>
      </c>
      <c r="BJ1011" s="599">
        <v>218</v>
      </c>
      <c r="BK1011" s="599">
        <v>407</v>
      </c>
      <c r="BL1011" s="599">
        <v>595</v>
      </c>
      <c r="BM1011" s="599">
        <v>540</v>
      </c>
      <c r="BN1011" s="599">
        <v>397</v>
      </c>
      <c r="BO1011" s="599">
        <v>279</v>
      </c>
      <c r="BP1011"/>
      <c r="BQ1011" s="827"/>
      <c r="BR1011" s="597" t="s">
        <v>40</v>
      </c>
      <c r="BS1011" s="599">
        <v>4</v>
      </c>
      <c r="BT1011" s="599">
        <v>3</v>
      </c>
      <c r="BU1011" s="599">
        <v>5</v>
      </c>
      <c r="BV1011" s="599">
        <v>13</v>
      </c>
      <c r="BW1011" s="599">
        <v>14</v>
      </c>
      <c r="BX1011" s="599">
        <v>22</v>
      </c>
      <c r="BY1011" s="599">
        <v>31</v>
      </c>
      <c r="BZ1011" s="599">
        <v>14</v>
      </c>
      <c r="CA1011" s="599">
        <v>12</v>
      </c>
      <c r="CB1011" s="599">
        <v>7</v>
      </c>
      <c r="CC1011" s="592"/>
      <c r="CD1011" s="827"/>
      <c r="CE1011" s="597" t="s">
        <v>40</v>
      </c>
      <c r="CF1011" s="599">
        <v>6</v>
      </c>
      <c r="CG1011" s="599">
        <v>18</v>
      </c>
      <c r="CH1011" s="599">
        <v>65</v>
      </c>
      <c r="CI1011" s="599">
        <v>176</v>
      </c>
      <c r="CJ1011" s="599">
        <v>277</v>
      </c>
      <c r="CK1011" s="599">
        <v>489</v>
      </c>
      <c r="CL1011" s="599">
        <v>679</v>
      </c>
      <c r="CM1011" s="599">
        <v>599</v>
      </c>
      <c r="CN1011" s="599">
        <v>437</v>
      </c>
      <c r="CO1011" s="599">
        <v>299</v>
      </c>
      <c r="CP1011"/>
      <c r="CQ1011" s="827"/>
      <c r="CR1011" s="597" t="s">
        <v>40</v>
      </c>
      <c r="CS1011" s="599">
        <v>1</v>
      </c>
      <c r="CT1011" s="599">
        <v>0</v>
      </c>
      <c r="CU1011" s="599">
        <v>3</v>
      </c>
      <c r="CV1011" s="599">
        <v>13</v>
      </c>
      <c r="CW1011" s="599">
        <v>17</v>
      </c>
      <c r="CX1011" s="599">
        <v>32</v>
      </c>
      <c r="CY1011" s="599">
        <v>57</v>
      </c>
      <c r="CZ1011" s="599">
        <v>52</v>
      </c>
      <c r="DA1011" s="599">
        <v>30</v>
      </c>
      <c r="DB1011" s="599">
        <v>15</v>
      </c>
      <c r="DC1011" s="592"/>
      <c r="DD1011" s="827"/>
      <c r="DE1011" s="597" t="s">
        <v>40</v>
      </c>
      <c r="DF1011" s="599">
        <v>9</v>
      </c>
      <c r="DG1011" s="599">
        <v>21</v>
      </c>
      <c r="DH1011" s="599">
        <v>67</v>
      </c>
      <c r="DI1011" s="599">
        <v>176</v>
      </c>
      <c r="DJ1011" s="599">
        <v>274</v>
      </c>
      <c r="DK1011" s="599">
        <v>479</v>
      </c>
      <c r="DL1011" s="599">
        <v>653</v>
      </c>
      <c r="DM1011" s="599">
        <v>561</v>
      </c>
      <c r="DN1011" s="599">
        <v>419</v>
      </c>
      <c r="DO1011" s="599">
        <v>291</v>
      </c>
    </row>
    <row r="1012" spans="1:119" ht="13.5" customHeight="1" x14ac:dyDescent="0.2">
      <c r="A1012"/>
      <c r="B1012" s="838"/>
      <c r="C1012" s="592"/>
      <c r="D1012" s="828"/>
      <c r="E1012" s="597" t="s">
        <v>41</v>
      </c>
      <c r="F1012" s="599">
        <v>2</v>
      </c>
      <c r="G1012" s="599">
        <v>2</v>
      </c>
      <c r="H1012" s="599">
        <v>5</v>
      </c>
      <c r="I1012" s="599">
        <v>19</v>
      </c>
      <c r="J1012" s="599">
        <v>13</v>
      </c>
      <c r="K1012" s="599">
        <v>53</v>
      </c>
      <c r="L1012" s="599">
        <v>85</v>
      </c>
      <c r="M1012" s="599">
        <v>105</v>
      </c>
      <c r="N1012" s="599">
        <v>106</v>
      </c>
      <c r="O1012" s="599">
        <v>88</v>
      </c>
      <c r="P1012" s="592"/>
      <c r="Q1012" s="828"/>
      <c r="R1012" s="597" t="s">
        <v>41</v>
      </c>
      <c r="S1012" s="599">
        <v>0</v>
      </c>
      <c r="T1012" s="599">
        <v>0</v>
      </c>
      <c r="U1012" s="599">
        <v>1</v>
      </c>
      <c r="V1012" s="599">
        <v>7</v>
      </c>
      <c r="W1012" s="599">
        <v>3</v>
      </c>
      <c r="X1012" s="599">
        <v>19</v>
      </c>
      <c r="Y1012" s="599">
        <v>49</v>
      </c>
      <c r="Z1012" s="599">
        <v>71</v>
      </c>
      <c r="AA1012" s="599">
        <v>74</v>
      </c>
      <c r="AB1012" s="599">
        <v>67</v>
      </c>
      <c r="AC1012" s="592"/>
      <c r="AD1012" s="828"/>
      <c r="AE1012" s="597" t="s">
        <v>41</v>
      </c>
      <c r="AF1012" s="599">
        <v>2</v>
      </c>
      <c r="AG1012" s="599">
        <v>2</v>
      </c>
      <c r="AH1012" s="599">
        <v>4</v>
      </c>
      <c r="AI1012" s="599">
        <v>12</v>
      </c>
      <c r="AJ1012" s="599">
        <v>10</v>
      </c>
      <c r="AK1012" s="599">
        <v>34</v>
      </c>
      <c r="AL1012" s="599">
        <v>36</v>
      </c>
      <c r="AM1012" s="599">
        <v>34</v>
      </c>
      <c r="AN1012" s="599">
        <v>32</v>
      </c>
      <c r="AO1012" s="599">
        <v>21</v>
      </c>
      <c r="AP1012" s="591"/>
      <c r="AQ1012" s="828"/>
      <c r="AR1012" s="597" t="s">
        <v>41</v>
      </c>
      <c r="AS1012" s="599">
        <v>1</v>
      </c>
      <c r="AT1012" s="599">
        <v>1</v>
      </c>
      <c r="AU1012" s="599">
        <v>1</v>
      </c>
      <c r="AV1012" s="599">
        <v>2</v>
      </c>
      <c r="AW1012" s="599">
        <v>2</v>
      </c>
      <c r="AX1012" s="599">
        <v>8</v>
      </c>
      <c r="AY1012" s="599">
        <v>15</v>
      </c>
      <c r="AZ1012" s="599">
        <v>10</v>
      </c>
      <c r="BA1012" s="599">
        <v>7</v>
      </c>
      <c r="BB1012" s="599">
        <v>5</v>
      </c>
      <c r="BC1012" s="592"/>
      <c r="BD1012" s="828"/>
      <c r="BE1012" s="597" t="s">
        <v>41</v>
      </c>
      <c r="BF1012" s="599">
        <v>1</v>
      </c>
      <c r="BG1012" s="599">
        <v>1</v>
      </c>
      <c r="BH1012" s="599">
        <v>4</v>
      </c>
      <c r="BI1012" s="599">
        <v>17</v>
      </c>
      <c r="BJ1012" s="599">
        <v>11</v>
      </c>
      <c r="BK1012" s="599">
        <v>45</v>
      </c>
      <c r="BL1012" s="599">
        <v>70</v>
      </c>
      <c r="BM1012" s="599">
        <v>95</v>
      </c>
      <c r="BN1012" s="599">
        <v>99</v>
      </c>
      <c r="BO1012" s="599">
        <v>83</v>
      </c>
      <c r="BP1012"/>
      <c r="BQ1012" s="828"/>
      <c r="BR1012" s="597" t="s">
        <v>41</v>
      </c>
      <c r="BS1012" s="599">
        <v>0</v>
      </c>
      <c r="BT1012" s="599">
        <v>0</v>
      </c>
      <c r="BU1012" s="599">
        <v>2</v>
      </c>
      <c r="BV1012" s="599">
        <v>1</v>
      </c>
      <c r="BW1012" s="599">
        <v>0</v>
      </c>
      <c r="BX1012" s="599">
        <v>4</v>
      </c>
      <c r="BY1012" s="599">
        <v>6</v>
      </c>
      <c r="BZ1012" s="599">
        <v>3</v>
      </c>
      <c r="CA1012" s="599">
        <v>3</v>
      </c>
      <c r="CB1012" s="599">
        <v>3</v>
      </c>
      <c r="CC1012" s="592"/>
      <c r="CD1012" s="828"/>
      <c r="CE1012" s="597" t="s">
        <v>41</v>
      </c>
      <c r="CF1012" s="599">
        <v>2</v>
      </c>
      <c r="CG1012" s="599">
        <v>2</v>
      </c>
      <c r="CH1012" s="599">
        <v>3</v>
      </c>
      <c r="CI1012" s="599">
        <v>18</v>
      </c>
      <c r="CJ1012" s="599">
        <v>13</v>
      </c>
      <c r="CK1012" s="599">
        <v>49</v>
      </c>
      <c r="CL1012" s="599">
        <v>79</v>
      </c>
      <c r="CM1012" s="599">
        <v>102</v>
      </c>
      <c r="CN1012" s="599">
        <v>103</v>
      </c>
      <c r="CO1012" s="599">
        <v>85</v>
      </c>
      <c r="CP1012"/>
      <c r="CQ1012" s="828"/>
      <c r="CR1012" s="597" t="s">
        <v>41</v>
      </c>
      <c r="CS1012" s="599">
        <v>0</v>
      </c>
      <c r="CT1012" s="599">
        <v>0</v>
      </c>
      <c r="CU1012" s="599">
        <v>1</v>
      </c>
      <c r="CV1012" s="599">
        <v>1</v>
      </c>
      <c r="CW1012" s="599">
        <v>1</v>
      </c>
      <c r="CX1012" s="599">
        <v>3</v>
      </c>
      <c r="CY1012" s="599">
        <v>6</v>
      </c>
      <c r="CZ1012" s="599">
        <v>11</v>
      </c>
      <c r="DA1012" s="599">
        <v>8</v>
      </c>
      <c r="DB1012" s="599">
        <v>4</v>
      </c>
      <c r="DC1012" s="592"/>
      <c r="DD1012" s="828"/>
      <c r="DE1012" s="597" t="s">
        <v>41</v>
      </c>
      <c r="DF1012" s="599">
        <v>2</v>
      </c>
      <c r="DG1012" s="599">
        <v>2</v>
      </c>
      <c r="DH1012" s="599">
        <v>4</v>
      </c>
      <c r="DI1012" s="599">
        <v>18</v>
      </c>
      <c r="DJ1012" s="599">
        <v>12</v>
      </c>
      <c r="DK1012" s="599">
        <v>50</v>
      </c>
      <c r="DL1012" s="599">
        <v>79</v>
      </c>
      <c r="DM1012" s="599">
        <v>94</v>
      </c>
      <c r="DN1012" s="599">
        <v>98</v>
      </c>
      <c r="DO1012" s="599">
        <v>84</v>
      </c>
    </row>
    <row r="1013" spans="1:119" ht="13.5" customHeight="1" x14ac:dyDescent="0.2">
      <c r="A1013"/>
      <c r="B1013" s="324"/>
      <c r="C1013" s="592"/>
      <c r="D1013" s="592"/>
      <c r="E1013" s="592"/>
      <c r="F1013" s="592"/>
      <c r="G1013" s="592"/>
      <c r="H1013" s="592"/>
      <c r="I1013" s="592"/>
      <c r="J1013" s="592"/>
      <c r="K1013" s="592"/>
      <c r="L1013" s="592"/>
      <c r="M1013" s="592"/>
      <c r="N1013" s="592"/>
      <c r="O1013" s="592"/>
      <c r="P1013" s="592"/>
      <c r="Q1013" s="592"/>
      <c r="R1013" s="592"/>
      <c r="S1013" s="592"/>
      <c r="T1013" s="592"/>
      <c r="U1013" s="592"/>
      <c r="V1013" s="592"/>
      <c r="W1013" s="592"/>
      <c r="X1013" s="592"/>
      <c r="Y1013" s="592"/>
      <c r="Z1013" s="592"/>
      <c r="AA1013" s="592"/>
      <c r="AB1013" s="592"/>
      <c r="AC1013" s="592"/>
      <c r="AD1013" s="592"/>
      <c r="AE1013" s="592"/>
      <c r="AF1013" s="592"/>
      <c r="AG1013" s="592"/>
      <c r="AH1013" s="592"/>
      <c r="AI1013" s="592"/>
      <c r="AJ1013" s="592"/>
      <c r="AK1013" s="592"/>
      <c r="AL1013" s="592"/>
      <c r="AM1013" s="592"/>
      <c r="AN1013" s="592"/>
      <c r="AO1013" s="592"/>
      <c r="AP1013" s="591"/>
      <c r="AQ1013" s="592"/>
      <c r="AR1013" s="592"/>
      <c r="AS1013" s="592"/>
      <c r="AT1013" s="592"/>
      <c r="AU1013" s="592"/>
      <c r="AV1013" s="592"/>
      <c r="AW1013" s="592"/>
      <c r="AX1013" s="592"/>
      <c r="AY1013" s="592"/>
      <c r="AZ1013" s="592"/>
      <c r="BA1013" s="592"/>
      <c r="BB1013" s="592"/>
      <c r="BC1013" s="592"/>
      <c r="BD1013" s="592"/>
      <c r="BE1013" s="592"/>
      <c r="BF1013" s="592"/>
      <c r="BG1013" s="592"/>
      <c r="BH1013" s="592"/>
      <c r="BI1013" s="592"/>
      <c r="BJ1013" s="592"/>
      <c r="BK1013" s="592"/>
      <c r="BL1013" s="592"/>
      <c r="BM1013" s="592"/>
      <c r="BN1013" s="592"/>
      <c r="BO1013" s="592"/>
      <c r="BP1013"/>
      <c r="BQ1013" s="592"/>
      <c r="BR1013" s="592"/>
      <c r="BS1013" s="592"/>
      <c r="BT1013" s="592"/>
      <c r="BU1013" s="592"/>
      <c r="BV1013" s="592"/>
      <c r="BW1013" s="592"/>
      <c r="BX1013" s="592"/>
      <c r="BY1013" s="592"/>
      <c r="BZ1013" s="592"/>
      <c r="CA1013" s="592"/>
      <c r="CB1013" s="592"/>
      <c r="CC1013" s="592"/>
      <c r="CD1013" s="592"/>
      <c r="CE1013" s="592"/>
      <c r="CF1013" s="592"/>
      <c r="CG1013" s="592"/>
      <c r="CH1013" s="592"/>
      <c r="CI1013" s="592"/>
      <c r="CJ1013" s="592"/>
      <c r="CK1013" s="592"/>
      <c r="CL1013" s="592"/>
      <c r="CM1013" s="592"/>
      <c r="CN1013" s="592"/>
      <c r="CO1013" s="592"/>
      <c r="CP1013"/>
      <c r="CQ1013" s="592"/>
      <c r="CR1013" s="592"/>
      <c r="CS1013" s="592"/>
      <c r="CT1013" s="592"/>
      <c r="CU1013" s="592"/>
      <c r="CV1013" s="592"/>
      <c r="CW1013" s="592"/>
      <c r="CX1013" s="592"/>
      <c r="CY1013" s="592"/>
      <c r="CZ1013" s="592"/>
      <c r="DA1013" s="592"/>
      <c r="DB1013" s="592"/>
      <c r="DC1013" s="592"/>
      <c r="DD1013" s="592"/>
      <c r="DE1013" s="592"/>
      <c r="DF1013" s="592"/>
      <c r="DG1013" s="592"/>
      <c r="DH1013" s="592"/>
      <c r="DI1013" s="592"/>
      <c r="DJ1013" s="592"/>
      <c r="DK1013" s="592"/>
      <c r="DL1013" s="592"/>
      <c r="DM1013" s="592"/>
      <c r="DN1013" s="592"/>
      <c r="DO1013" s="592"/>
    </row>
    <row r="1014" spans="1:119" ht="13.5" customHeight="1" x14ac:dyDescent="0.3">
      <c r="A1014"/>
      <c r="B1014" s="324"/>
      <c r="C1014" s="592"/>
      <c r="D1014" s="829" t="s">
        <v>246</v>
      </c>
      <c r="E1014" s="829"/>
      <c r="F1014" s="595"/>
      <c r="G1014" s="595"/>
      <c r="H1014" s="595"/>
      <c r="I1014" s="595"/>
      <c r="J1014" s="595"/>
      <c r="K1014" s="595"/>
      <c r="L1014" s="595"/>
      <c r="M1014" s="595"/>
      <c r="N1014" s="595"/>
      <c r="O1014" s="595"/>
      <c r="P1014" s="592"/>
      <c r="Q1014" s="829" t="s">
        <v>246</v>
      </c>
      <c r="R1014" s="829"/>
      <c r="S1014" s="595"/>
      <c r="T1014" s="595"/>
      <c r="U1014" s="595"/>
      <c r="V1014" s="595"/>
      <c r="W1014" s="595"/>
      <c r="X1014" s="595"/>
      <c r="Y1014" s="595"/>
      <c r="Z1014" s="595"/>
      <c r="AA1014" s="595"/>
      <c r="AB1014" s="595"/>
      <c r="AC1014" s="592"/>
      <c r="AD1014" s="829" t="s">
        <v>246</v>
      </c>
      <c r="AE1014" s="829"/>
      <c r="AF1014" s="595"/>
      <c r="AG1014" s="595"/>
      <c r="AH1014" s="595"/>
      <c r="AI1014" s="595"/>
      <c r="AJ1014" s="595"/>
      <c r="AK1014" s="595"/>
      <c r="AL1014" s="595"/>
      <c r="AM1014" s="595"/>
      <c r="AN1014" s="595"/>
      <c r="AO1014" s="595"/>
      <c r="AP1014" s="591"/>
      <c r="AQ1014" s="829" t="s">
        <v>246</v>
      </c>
      <c r="AR1014" s="829"/>
      <c r="AS1014" s="595"/>
      <c r="AT1014" s="595"/>
      <c r="AU1014" s="595"/>
      <c r="AV1014" s="595"/>
      <c r="AW1014" s="595"/>
      <c r="AX1014" s="595"/>
      <c r="AY1014" s="595"/>
      <c r="AZ1014" s="595"/>
      <c r="BA1014" s="595"/>
      <c r="BB1014" s="595"/>
      <c r="BC1014" s="592"/>
      <c r="BD1014" s="829" t="s">
        <v>246</v>
      </c>
      <c r="BE1014" s="829"/>
      <c r="BF1014" s="595"/>
      <c r="BG1014" s="595"/>
      <c r="BH1014" s="595"/>
      <c r="BI1014" s="595"/>
      <c r="BJ1014" s="595"/>
      <c r="BK1014" s="595"/>
      <c r="BL1014" s="595"/>
      <c r="BM1014" s="595"/>
      <c r="BN1014" s="595"/>
      <c r="BO1014" s="595"/>
      <c r="BP1014"/>
      <c r="BQ1014" s="829" t="s">
        <v>246</v>
      </c>
      <c r="BR1014" s="829"/>
      <c r="BS1014" s="595"/>
      <c r="BT1014" s="595"/>
      <c r="BU1014" s="595"/>
      <c r="BV1014" s="595"/>
      <c r="BW1014" s="595"/>
      <c r="BX1014" s="595"/>
      <c r="BY1014" s="595"/>
      <c r="BZ1014" s="595"/>
      <c r="CA1014" s="595"/>
      <c r="CB1014" s="595"/>
      <c r="CC1014" s="592"/>
      <c r="CD1014" s="829" t="s">
        <v>246</v>
      </c>
      <c r="CE1014" s="829"/>
      <c r="CF1014" s="595"/>
      <c r="CG1014" s="595"/>
      <c r="CH1014" s="595"/>
      <c r="CI1014" s="595"/>
      <c r="CJ1014" s="595"/>
      <c r="CK1014" s="595"/>
      <c r="CL1014" s="595"/>
      <c r="CM1014" s="595"/>
      <c r="CN1014" s="595"/>
      <c r="CO1014" s="595"/>
      <c r="CP1014"/>
      <c r="CQ1014" s="829" t="s">
        <v>246</v>
      </c>
      <c r="CR1014" s="829"/>
      <c r="CS1014" s="595"/>
      <c r="CT1014" s="595"/>
      <c r="CU1014" s="595"/>
      <c r="CV1014" s="595"/>
      <c r="CW1014" s="595"/>
      <c r="CX1014" s="595"/>
      <c r="CY1014" s="595"/>
      <c r="CZ1014" s="595"/>
      <c r="DA1014" s="595"/>
      <c r="DB1014" s="595"/>
      <c r="DC1014" s="592"/>
      <c r="DD1014" s="829" t="s">
        <v>246</v>
      </c>
      <c r="DE1014" s="829"/>
      <c r="DF1014" s="595"/>
      <c r="DG1014" s="595"/>
      <c r="DH1014" s="595"/>
      <c r="DI1014" s="595"/>
      <c r="DJ1014" s="595"/>
      <c r="DK1014" s="595"/>
      <c r="DL1014" s="595"/>
      <c r="DM1014" s="595"/>
      <c r="DN1014" s="595"/>
      <c r="DO1014" s="595"/>
    </row>
    <row r="1015" spans="1:119" ht="13.5" customHeight="1" x14ac:dyDescent="0.2">
      <c r="A1015"/>
      <c r="B1015" s="324"/>
      <c r="C1015" s="592"/>
      <c r="D1015" s="829"/>
      <c r="E1015" s="829"/>
      <c r="F1015" s="831" t="s">
        <v>171</v>
      </c>
      <c r="G1015" s="831"/>
      <c r="H1015" s="831"/>
      <c r="I1015" s="831"/>
      <c r="J1015" s="831"/>
      <c r="K1015" s="831"/>
      <c r="L1015" s="831"/>
      <c r="M1015" s="831"/>
      <c r="N1015" s="831"/>
      <c r="O1015" s="831"/>
      <c r="P1015" s="592"/>
      <c r="Q1015" s="829"/>
      <c r="R1015" s="829"/>
      <c r="S1015" s="831" t="s">
        <v>171</v>
      </c>
      <c r="T1015" s="831"/>
      <c r="U1015" s="831"/>
      <c r="V1015" s="831"/>
      <c r="W1015" s="831"/>
      <c r="X1015" s="831"/>
      <c r="Y1015" s="831"/>
      <c r="Z1015" s="831"/>
      <c r="AA1015" s="831"/>
      <c r="AB1015" s="831"/>
      <c r="AC1015" s="592"/>
      <c r="AD1015" s="829"/>
      <c r="AE1015" s="829"/>
      <c r="AF1015" s="839" t="s">
        <v>171</v>
      </c>
      <c r="AG1015" s="840"/>
      <c r="AH1015" s="840"/>
      <c r="AI1015" s="840"/>
      <c r="AJ1015" s="840"/>
      <c r="AK1015" s="840"/>
      <c r="AL1015" s="840"/>
      <c r="AM1015" s="840"/>
      <c r="AN1015" s="840"/>
      <c r="AO1015" s="841"/>
      <c r="AP1015" s="591"/>
      <c r="AQ1015" s="829"/>
      <c r="AR1015" s="829"/>
      <c r="AS1015" s="831" t="s">
        <v>171</v>
      </c>
      <c r="AT1015" s="831"/>
      <c r="AU1015" s="831"/>
      <c r="AV1015" s="831"/>
      <c r="AW1015" s="831"/>
      <c r="AX1015" s="831"/>
      <c r="AY1015" s="831"/>
      <c r="AZ1015" s="831"/>
      <c r="BA1015" s="831"/>
      <c r="BB1015" s="831"/>
      <c r="BC1015" s="592"/>
      <c r="BD1015" s="829"/>
      <c r="BE1015" s="829"/>
      <c r="BF1015" s="831" t="s">
        <v>171</v>
      </c>
      <c r="BG1015" s="831"/>
      <c r="BH1015" s="831"/>
      <c r="BI1015" s="831"/>
      <c r="BJ1015" s="831"/>
      <c r="BK1015" s="831"/>
      <c r="BL1015" s="831"/>
      <c r="BM1015" s="831"/>
      <c r="BN1015" s="831"/>
      <c r="BO1015" s="831"/>
      <c r="BP1015"/>
      <c r="BQ1015" s="829"/>
      <c r="BR1015" s="829"/>
      <c r="BS1015" s="831" t="s">
        <v>171</v>
      </c>
      <c r="BT1015" s="831"/>
      <c r="BU1015" s="831"/>
      <c r="BV1015" s="831"/>
      <c r="BW1015" s="831"/>
      <c r="BX1015" s="831"/>
      <c r="BY1015" s="831"/>
      <c r="BZ1015" s="831"/>
      <c r="CA1015" s="831"/>
      <c r="CB1015" s="831"/>
      <c r="CC1015" s="592"/>
      <c r="CD1015" s="829"/>
      <c r="CE1015" s="829"/>
      <c r="CF1015" s="831" t="s">
        <v>171</v>
      </c>
      <c r="CG1015" s="831"/>
      <c r="CH1015" s="831"/>
      <c r="CI1015" s="831"/>
      <c r="CJ1015" s="831"/>
      <c r="CK1015" s="831"/>
      <c r="CL1015" s="831"/>
      <c r="CM1015" s="831"/>
      <c r="CN1015" s="831"/>
      <c r="CO1015" s="831"/>
      <c r="CP1015"/>
      <c r="CQ1015" s="829"/>
      <c r="CR1015" s="829"/>
      <c r="CS1015" s="831" t="s">
        <v>171</v>
      </c>
      <c r="CT1015" s="831"/>
      <c r="CU1015" s="831"/>
      <c r="CV1015" s="831"/>
      <c r="CW1015" s="831"/>
      <c r="CX1015" s="831"/>
      <c r="CY1015" s="831"/>
      <c r="CZ1015" s="831"/>
      <c r="DA1015" s="831"/>
      <c r="DB1015" s="831"/>
      <c r="DC1015" s="592"/>
      <c r="DD1015" s="829"/>
      <c r="DE1015" s="829"/>
      <c r="DF1015" s="831" t="s">
        <v>171</v>
      </c>
      <c r="DG1015" s="831"/>
      <c r="DH1015" s="831"/>
      <c r="DI1015" s="831"/>
      <c r="DJ1015" s="831"/>
      <c r="DK1015" s="831"/>
      <c r="DL1015" s="831"/>
      <c r="DM1015" s="831"/>
      <c r="DN1015" s="831"/>
      <c r="DO1015" s="831"/>
    </row>
    <row r="1016" spans="1:119" ht="13.5" customHeight="1" x14ac:dyDescent="0.2">
      <c r="A1016"/>
      <c r="B1016" s="324"/>
      <c r="C1016" s="592"/>
      <c r="D1016" s="830"/>
      <c r="E1016" s="830"/>
      <c r="F1016" s="596" t="s">
        <v>16</v>
      </c>
      <c r="G1016" s="596">
        <v>1</v>
      </c>
      <c r="H1016" s="596">
        <v>2</v>
      </c>
      <c r="I1016" s="596">
        <v>3</v>
      </c>
      <c r="J1016" s="596">
        <v>4</v>
      </c>
      <c r="K1016" s="596">
        <v>5</v>
      </c>
      <c r="L1016" s="596">
        <v>6</v>
      </c>
      <c r="M1016" s="596">
        <v>7</v>
      </c>
      <c r="N1016" s="596">
        <v>8</v>
      </c>
      <c r="O1016" s="596">
        <v>9</v>
      </c>
      <c r="P1016" s="592"/>
      <c r="Q1016" s="830"/>
      <c r="R1016" s="830"/>
      <c r="S1016" s="596" t="s">
        <v>16</v>
      </c>
      <c r="T1016" s="596">
        <v>1</v>
      </c>
      <c r="U1016" s="596">
        <v>2</v>
      </c>
      <c r="V1016" s="596">
        <v>3</v>
      </c>
      <c r="W1016" s="596">
        <v>4</v>
      </c>
      <c r="X1016" s="596">
        <v>5</v>
      </c>
      <c r="Y1016" s="596">
        <v>6</v>
      </c>
      <c r="Z1016" s="596">
        <v>7</v>
      </c>
      <c r="AA1016" s="596">
        <v>8</v>
      </c>
      <c r="AB1016" s="596">
        <v>9</v>
      </c>
      <c r="AC1016" s="592"/>
      <c r="AD1016" s="830"/>
      <c r="AE1016" s="830"/>
      <c r="AF1016" s="596" t="s">
        <v>16</v>
      </c>
      <c r="AG1016" s="596">
        <v>1</v>
      </c>
      <c r="AH1016" s="596">
        <v>2</v>
      </c>
      <c r="AI1016" s="596">
        <v>3</v>
      </c>
      <c r="AJ1016" s="596">
        <v>4</v>
      </c>
      <c r="AK1016" s="596">
        <v>5</v>
      </c>
      <c r="AL1016" s="596">
        <v>6</v>
      </c>
      <c r="AM1016" s="596">
        <v>7</v>
      </c>
      <c r="AN1016" s="596">
        <v>8</v>
      </c>
      <c r="AO1016" s="596">
        <v>9</v>
      </c>
      <c r="AP1016" s="591"/>
      <c r="AQ1016" s="830"/>
      <c r="AR1016" s="830"/>
      <c r="AS1016" s="596" t="s">
        <v>16</v>
      </c>
      <c r="AT1016" s="596">
        <v>1</v>
      </c>
      <c r="AU1016" s="596">
        <v>2</v>
      </c>
      <c r="AV1016" s="596">
        <v>3</v>
      </c>
      <c r="AW1016" s="596">
        <v>4</v>
      </c>
      <c r="AX1016" s="596">
        <v>5</v>
      </c>
      <c r="AY1016" s="596">
        <v>6</v>
      </c>
      <c r="AZ1016" s="596">
        <v>7</v>
      </c>
      <c r="BA1016" s="596">
        <v>8</v>
      </c>
      <c r="BB1016" s="596">
        <v>9</v>
      </c>
      <c r="BC1016" s="592"/>
      <c r="BD1016" s="830"/>
      <c r="BE1016" s="830"/>
      <c r="BF1016" s="596" t="s">
        <v>16</v>
      </c>
      <c r="BG1016" s="596">
        <v>1</v>
      </c>
      <c r="BH1016" s="596">
        <v>2</v>
      </c>
      <c r="BI1016" s="596">
        <v>3</v>
      </c>
      <c r="BJ1016" s="596">
        <v>4</v>
      </c>
      <c r="BK1016" s="596">
        <v>5</v>
      </c>
      <c r="BL1016" s="596">
        <v>6</v>
      </c>
      <c r="BM1016" s="596">
        <v>7</v>
      </c>
      <c r="BN1016" s="596">
        <v>8</v>
      </c>
      <c r="BO1016" s="596">
        <v>9</v>
      </c>
      <c r="BP1016"/>
      <c r="BQ1016" s="830"/>
      <c r="BR1016" s="830"/>
      <c r="BS1016" s="596" t="s">
        <v>16</v>
      </c>
      <c r="BT1016" s="596">
        <v>1</v>
      </c>
      <c r="BU1016" s="596">
        <v>2</v>
      </c>
      <c r="BV1016" s="596">
        <v>3</v>
      </c>
      <c r="BW1016" s="596">
        <v>4</v>
      </c>
      <c r="BX1016" s="596">
        <v>5</v>
      </c>
      <c r="BY1016" s="596">
        <v>6</v>
      </c>
      <c r="BZ1016" s="596">
        <v>7</v>
      </c>
      <c r="CA1016" s="596">
        <v>8</v>
      </c>
      <c r="CB1016" s="596">
        <v>9</v>
      </c>
      <c r="CC1016" s="592"/>
      <c r="CD1016" s="830"/>
      <c r="CE1016" s="830"/>
      <c r="CF1016" s="596" t="s">
        <v>16</v>
      </c>
      <c r="CG1016" s="596">
        <v>1</v>
      </c>
      <c r="CH1016" s="596">
        <v>2</v>
      </c>
      <c r="CI1016" s="596">
        <v>3</v>
      </c>
      <c r="CJ1016" s="596">
        <v>4</v>
      </c>
      <c r="CK1016" s="596">
        <v>5</v>
      </c>
      <c r="CL1016" s="596">
        <v>6</v>
      </c>
      <c r="CM1016" s="596">
        <v>7</v>
      </c>
      <c r="CN1016" s="596">
        <v>8</v>
      </c>
      <c r="CO1016" s="596">
        <v>9</v>
      </c>
      <c r="CP1016"/>
      <c r="CQ1016" s="830"/>
      <c r="CR1016" s="830"/>
      <c r="CS1016" s="596" t="s">
        <v>16</v>
      </c>
      <c r="CT1016" s="596">
        <v>1</v>
      </c>
      <c r="CU1016" s="596">
        <v>2</v>
      </c>
      <c r="CV1016" s="596">
        <v>3</v>
      </c>
      <c r="CW1016" s="596">
        <v>4</v>
      </c>
      <c r="CX1016" s="596">
        <v>5</v>
      </c>
      <c r="CY1016" s="596">
        <v>6</v>
      </c>
      <c r="CZ1016" s="596">
        <v>7</v>
      </c>
      <c r="DA1016" s="596">
        <v>8</v>
      </c>
      <c r="DB1016" s="596">
        <v>9</v>
      </c>
      <c r="DC1016" s="592"/>
      <c r="DD1016" s="830"/>
      <c r="DE1016" s="830"/>
      <c r="DF1016" s="596" t="s">
        <v>16</v>
      </c>
      <c r="DG1016" s="596">
        <v>1</v>
      </c>
      <c r="DH1016" s="596">
        <v>2</v>
      </c>
      <c r="DI1016" s="596">
        <v>3</v>
      </c>
      <c r="DJ1016" s="596">
        <v>4</v>
      </c>
      <c r="DK1016" s="596">
        <v>5</v>
      </c>
      <c r="DL1016" s="596">
        <v>6</v>
      </c>
      <c r="DM1016" s="596">
        <v>7</v>
      </c>
      <c r="DN1016" s="596">
        <v>8</v>
      </c>
      <c r="DO1016" s="596">
        <v>9</v>
      </c>
    </row>
    <row r="1017" spans="1:119" ht="13.5" customHeight="1" x14ac:dyDescent="0.2">
      <c r="A1017"/>
      <c r="B1017" s="324"/>
      <c r="C1017" s="592"/>
      <c r="D1017" s="826" t="s">
        <v>173</v>
      </c>
      <c r="E1017" s="601" t="s">
        <v>92</v>
      </c>
      <c r="F1017" s="599">
        <v>0</v>
      </c>
      <c r="G1017" s="599">
        <v>0</v>
      </c>
      <c r="H1017" s="599">
        <v>28.571428571428569</v>
      </c>
      <c r="I1017" s="599">
        <v>57.142857142857139</v>
      </c>
      <c r="J1017" s="599">
        <v>0</v>
      </c>
      <c r="K1017" s="599">
        <v>14.285714285714285</v>
      </c>
      <c r="L1017" s="599">
        <v>0</v>
      </c>
      <c r="M1017" s="599">
        <v>0</v>
      </c>
      <c r="N1017" s="599">
        <v>0</v>
      </c>
      <c r="O1017" s="600">
        <v>0</v>
      </c>
      <c r="P1017" s="592"/>
      <c r="Q1017" s="826" t="s">
        <v>173</v>
      </c>
      <c r="R1017" s="597" t="s">
        <v>92</v>
      </c>
      <c r="S1017" s="599">
        <v>0</v>
      </c>
      <c r="T1017" s="599">
        <v>0</v>
      </c>
      <c r="U1017" s="599">
        <v>0</v>
      </c>
      <c r="V1017" s="599">
        <v>0</v>
      </c>
      <c r="W1017" s="599">
        <v>0</v>
      </c>
      <c r="X1017" s="599">
        <v>100</v>
      </c>
      <c r="Y1017" s="599">
        <v>0</v>
      </c>
      <c r="Z1017" s="599">
        <v>0</v>
      </c>
      <c r="AA1017" s="599">
        <v>0</v>
      </c>
      <c r="AB1017" s="600">
        <v>0</v>
      </c>
      <c r="AC1017" s="592"/>
      <c r="AD1017" s="826" t="s">
        <v>173</v>
      </c>
      <c r="AE1017" s="597" t="s">
        <v>92</v>
      </c>
      <c r="AF1017" s="599">
        <v>0</v>
      </c>
      <c r="AG1017" s="599">
        <v>0</v>
      </c>
      <c r="AH1017" s="599">
        <v>33.333333333333329</v>
      </c>
      <c r="AI1017" s="599">
        <v>66.666666666666657</v>
      </c>
      <c r="AJ1017" s="599">
        <v>0</v>
      </c>
      <c r="AK1017" s="599">
        <v>0</v>
      </c>
      <c r="AL1017" s="599">
        <v>0</v>
      </c>
      <c r="AM1017" s="599">
        <v>0</v>
      </c>
      <c r="AN1017" s="599">
        <v>0</v>
      </c>
      <c r="AO1017" s="600">
        <v>0</v>
      </c>
      <c r="AP1017" s="591"/>
      <c r="AQ1017" s="826" t="s">
        <v>173</v>
      </c>
      <c r="AR1017" s="597" t="s">
        <v>92</v>
      </c>
      <c r="AS1017" s="599">
        <v>0</v>
      </c>
      <c r="AT1017" s="599">
        <v>0</v>
      </c>
      <c r="AU1017" s="599">
        <v>25</v>
      </c>
      <c r="AV1017" s="599">
        <v>75</v>
      </c>
      <c r="AW1017" s="599">
        <v>0</v>
      </c>
      <c r="AX1017" s="599">
        <v>0</v>
      </c>
      <c r="AY1017" s="599">
        <v>0</v>
      </c>
      <c r="AZ1017" s="599">
        <v>0</v>
      </c>
      <c r="BA1017" s="599">
        <v>0</v>
      </c>
      <c r="BB1017" s="600">
        <v>0</v>
      </c>
      <c r="BC1017" s="592"/>
      <c r="BD1017" s="826" t="s">
        <v>173</v>
      </c>
      <c r="BE1017" s="597" t="s">
        <v>92</v>
      </c>
      <c r="BF1017" s="599">
        <v>0</v>
      </c>
      <c r="BG1017" s="599">
        <v>0</v>
      </c>
      <c r="BH1017" s="599">
        <v>33.333333333333329</v>
      </c>
      <c r="BI1017" s="599">
        <v>33.333333333333329</v>
      </c>
      <c r="BJ1017" s="599">
        <v>0</v>
      </c>
      <c r="BK1017" s="599">
        <v>33.333333333333329</v>
      </c>
      <c r="BL1017" s="599">
        <v>0</v>
      </c>
      <c r="BM1017" s="599">
        <v>0</v>
      </c>
      <c r="BN1017" s="599">
        <v>0</v>
      </c>
      <c r="BO1017" s="600">
        <v>0</v>
      </c>
      <c r="BP1017"/>
      <c r="BQ1017" s="826" t="s">
        <v>173</v>
      </c>
      <c r="BR1017" s="597" t="s">
        <v>92</v>
      </c>
      <c r="BS1017" s="599">
        <v>0</v>
      </c>
      <c r="BT1017" s="599">
        <v>0</v>
      </c>
      <c r="BU1017" s="599">
        <v>33.333333333333329</v>
      </c>
      <c r="BV1017" s="599">
        <v>66.666666666666657</v>
      </c>
      <c r="BW1017" s="599">
        <v>0</v>
      </c>
      <c r="BX1017" s="599">
        <v>0</v>
      </c>
      <c r="BY1017" s="599">
        <v>0</v>
      </c>
      <c r="BZ1017" s="599">
        <v>0</v>
      </c>
      <c r="CA1017" s="599">
        <v>0</v>
      </c>
      <c r="CB1017" s="600">
        <v>0</v>
      </c>
      <c r="CC1017" s="592"/>
      <c r="CD1017" s="826" t="s">
        <v>173</v>
      </c>
      <c r="CE1017" s="597" t="s">
        <v>92</v>
      </c>
      <c r="CF1017" s="599">
        <v>0</v>
      </c>
      <c r="CG1017" s="599">
        <v>0</v>
      </c>
      <c r="CH1017" s="599">
        <v>25</v>
      </c>
      <c r="CI1017" s="599">
        <v>50</v>
      </c>
      <c r="CJ1017" s="599">
        <v>0</v>
      </c>
      <c r="CK1017" s="599">
        <v>25</v>
      </c>
      <c r="CL1017" s="599">
        <v>0</v>
      </c>
      <c r="CM1017" s="599">
        <v>0</v>
      </c>
      <c r="CN1017" s="599">
        <v>0</v>
      </c>
      <c r="CO1017" s="600">
        <v>0</v>
      </c>
      <c r="CP1017"/>
      <c r="CQ1017" s="826" t="s">
        <v>173</v>
      </c>
      <c r="CR1017" s="597" t="s">
        <v>92</v>
      </c>
      <c r="CS1017" s="599">
        <v>0</v>
      </c>
      <c r="CT1017" s="599">
        <v>0</v>
      </c>
      <c r="CU1017" s="599">
        <v>33.333333333333329</v>
      </c>
      <c r="CV1017" s="599">
        <v>50</v>
      </c>
      <c r="CW1017" s="599">
        <v>0</v>
      </c>
      <c r="CX1017" s="599">
        <v>16.666666666666664</v>
      </c>
      <c r="CY1017" s="599">
        <v>0</v>
      </c>
      <c r="CZ1017" s="599">
        <v>0</v>
      </c>
      <c r="DA1017" s="599">
        <v>0</v>
      </c>
      <c r="DB1017" s="600">
        <v>0</v>
      </c>
      <c r="DC1017" s="592"/>
      <c r="DD1017" s="826" t="s">
        <v>173</v>
      </c>
      <c r="DE1017" s="597" t="s">
        <v>92</v>
      </c>
      <c r="DF1017" s="599">
        <v>0</v>
      </c>
      <c r="DG1017" s="599">
        <v>0</v>
      </c>
      <c r="DH1017" s="599">
        <v>0</v>
      </c>
      <c r="DI1017" s="599">
        <v>100</v>
      </c>
      <c r="DJ1017" s="599">
        <v>0</v>
      </c>
      <c r="DK1017" s="599">
        <v>0</v>
      </c>
      <c r="DL1017" s="599">
        <v>0</v>
      </c>
      <c r="DM1017" s="599">
        <v>0</v>
      </c>
      <c r="DN1017" s="599">
        <v>0</v>
      </c>
      <c r="DO1017" s="600">
        <v>0</v>
      </c>
    </row>
    <row r="1018" spans="1:119" ht="13.5" customHeight="1" x14ac:dyDescent="0.2">
      <c r="A1018"/>
      <c r="B1018" s="324"/>
      <c r="C1018" s="592"/>
      <c r="D1018" s="827"/>
      <c r="E1018" s="601">
        <v>1</v>
      </c>
      <c r="F1018" s="599">
        <v>0</v>
      </c>
      <c r="G1018" s="599">
        <v>8</v>
      </c>
      <c r="H1018" s="599">
        <v>24</v>
      </c>
      <c r="I1018" s="599">
        <v>40</v>
      </c>
      <c r="J1018" s="599">
        <v>12</v>
      </c>
      <c r="K1018" s="599">
        <v>8</v>
      </c>
      <c r="L1018" s="599">
        <v>4</v>
      </c>
      <c r="M1018" s="599">
        <v>0</v>
      </c>
      <c r="N1018" s="599">
        <v>4</v>
      </c>
      <c r="O1018" s="599">
        <v>0</v>
      </c>
      <c r="P1018" s="592"/>
      <c r="Q1018" s="827"/>
      <c r="R1018" s="597">
        <v>1</v>
      </c>
      <c r="S1018" s="599">
        <v>0</v>
      </c>
      <c r="T1018" s="599">
        <v>0</v>
      </c>
      <c r="U1018" s="599">
        <v>18.181818181818183</v>
      </c>
      <c r="V1018" s="599">
        <v>63.636363636363633</v>
      </c>
      <c r="W1018" s="599">
        <v>18.181818181818183</v>
      </c>
      <c r="X1018" s="599">
        <v>0</v>
      </c>
      <c r="Y1018" s="599">
        <v>0</v>
      </c>
      <c r="Z1018" s="599">
        <v>0</v>
      </c>
      <c r="AA1018" s="599">
        <v>0</v>
      </c>
      <c r="AB1018" s="599">
        <v>0</v>
      </c>
      <c r="AC1018" s="592"/>
      <c r="AD1018" s="827"/>
      <c r="AE1018" s="597">
        <v>1</v>
      </c>
      <c r="AF1018" s="599">
        <v>0</v>
      </c>
      <c r="AG1018" s="599">
        <v>14.285714285714285</v>
      </c>
      <c r="AH1018" s="599">
        <v>28.571428571428569</v>
      </c>
      <c r="AI1018" s="599">
        <v>21.428571428571427</v>
      </c>
      <c r="AJ1018" s="599">
        <v>7.1428571428571423</v>
      </c>
      <c r="AK1018" s="599">
        <v>14.285714285714285</v>
      </c>
      <c r="AL1018" s="599">
        <v>7.1428571428571423</v>
      </c>
      <c r="AM1018" s="599">
        <v>0</v>
      </c>
      <c r="AN1018" s="599">
        <v>7.1428571428571423</v>
      </c>
      <c r="AO1018" s="599">
        <v>0</v>
      </c>
      <c r="AP1018" s="591"/>
      <c r="AQ1018" s="827"/>
      <c r="AR1018" s="597">
        <v>1</v>
      </c>
      <c r="AS1018" s="599">
        <v>0</v>
      </c>
      <c r="AT1018" s="599">
        <v>0</v>
      </c>
      <c r="AU1018" s="599">
        <v>20</v>
      </c>
      <c r="AV1018" s="599">
        <v>50</v>
      </c>
      <c r="AW1018" s="599">
        <v>20</v>
      </c>
      <c r="AX1018" s="599">
        <v>10</v>
      </c>
      <c r="AY1018" s="599">
        <v>0</v>
      </c>
      <c r="AZ1018" s="599">
        <v>0</v>
      </c>
      <c r="BA1018" s="599">
        <v>0</v>
      </c>
      <c r="BB1018" s="599">
        <v>0</v>
      </c>
      <c r="BC1018" s="592"/>
      <c r="BD1018" s="827"/>
      <c r="BE1018" s="597">
        <v>1</v>
      </c>
      <c r="BF1018" s="599">
        <v>0</v>
      </c>
      <c r="BG1018" s="599">
        <v>13.333333333333334</v>
      </c>
      <c r="BH1018" s="599">
        <v>26.666666666666668</v>
      </c>
      <c r="BI1018" s="599">
        <v>33.333333333333329</v>
      </c>
      <c r="BJ1018" s="599">
        <v>6.666666666666667</v>
      </c>
      <c r="BK1018" s="599">
        <v>6.666666666666667</v>
      </c>
      <c r="BL1018" s="599">
        <v>6.666666666666667</v>
      </c>
      <c r="BM1018" s="599">
        <v>0</v>
      </c>
      <c r="BN1018" s="599">
        <v>6.666666666666667</v>
      </c>
      <c r="BO1018" s="599">
        <v>0</v>
      </c>
      <c r="BP1018"/>
      <c r="BQ1018" s="827"/>
      <c r="BR1018" s="597">
        <v>1</v>
      </c>
      <c r="BS1018" s="599">
        <v>0</v>
      </c>
      <c r="BT1018" s="599">
        <v>11.76470588235294</v>
      </c>
      <c r="BU1018" s="599">
        <v>29.411764705882355</v>
      </c>
      <c r="BV1018" s="599">
        <v>35.294117647058826</v>
      </c>
      <c r="BW1018" s="599">
        <v>17.647058823529413</v>
      </c>
      <c r="BX1018" s="599">
        <v>5.8823529411764701</v>
      </c>
      <c r="BY1018" s="599">
        <v>0</v>
      </c>
      <c r="BZ1018" s="599">
        <v>0</v>
      </c>
      <c r="CA1018" s="599">
        <v>0</v>
      </c>
      <c r="CB1018" s="599">
        <v>0</v>
      </c>
      <c r="CC1018" s="592"/>
      <c r="CD1018" s="827"/>
      <c r="CE1018" s="597">
        <v>1</v>
      </c>
      <c r="CF1018" s="599">
        <v>0</v>
      </c>
      <c r="CG1018" s="599">
        <v>0</v>
      </c>
      <c r="CH1018" s="599">
        <v>12.5</v>
      </c>
      <c r="CI1018" s="599">
        <v>50</v>
      </c>
      <c r="CJ1018" s="599">
        <v>0</v>
      </c>
      <c r="CK1018" s="599">
        <v>12.5</v>
      </c>
      <c r="CL1018" s="599">
        <v>12.5</v>
      </c>
      <c r="CM1018" s="599">
        <v>0</v>
      </c>
      <c r="CN1018" s="599">
        <v>12.5</v>
      </c>
      <c r="CO1018" s="599">
        <v>0</v>
      </c>
      <c r="CP1018"/>
      <c r="CQ1018" s="827"/>
      <c r="CR1018" s="597">
        <v>1</v>
      </c>
      <c r="CS1018" s="599">
        <v>0</v>
      </c>
      <c r="CT1018" s="599">
        <v>0</v>
      </c>
      <c r="CU1018" s="599">
        <v>21.428571428571427</v>
      </c>
      <c r="CV1018" s="599">
        <v>42.857142857142854</v>
      </c>
      <c r="CW1018" s="599">
        <v>14.285714285714285</v>
      </c>
      <c r="CX1018" s="599">
        <v>7.1428571428571423</v>
      </c>
      <c r="CY1018" s="599">
        <v>7.1428571428571423</v>
      </c>
      <c r="CZ1018" s="599">
        <v>0</v>
      </c>
      <c r="DA1018" s="599">
        <v>7.1428571428571423</v>
      </c>
      <c r="DB1018" s="599">
        <v>0</v>
      </c>
      <c r="DC1018" s="592"/>
      <c r="DD1018" s="827"/>
      <c r="DE1018" s="597">
        <v>1</v>
      </c>
      <c r="DF1018" s="599">
        <v>0</v>
      </c>
      <c r="DG1018" s="599">
        <v>18.181818181818183</v>
      </c>
      <c r="DH1018" s="599">
        <v>27.27272727272727</v>
      </c>
      <c r="DI1018" s="599">
        <v>36.363636363636367</v>
      </c>
      <c r="DJ1018" s="599">
        <v>9.0909090909090917</v>
      </c>
      <c r="DK1018" s="599">
        <v>9.0909090909090917</v>
      </c>
      <c r="DL1018" s="599">
        <v>0</v>
      </c>
      <c r="DM1018" s="599">
        <v>0</v>
      </c>
      <c r="DN1018" s="599">
        <v>0</v>
      </c>
      <c r="DO1018" s="599">
        <v>0</v>
      </c>
    </row>
    <row r="1019" spans="1:119" ht="13.5" customHeight="1" x14ac:dyDescent="0.2">
      <c r="A1019"/>
      <c r="B1019" s="324"/>
      <c r="C1019" s="592"/>
      <c r="D1019" s="827"/>
      <c r="E1019" s="601" t="s">
        <v>45</v>
      </c>
      <c r="F1019" s="599">
        <v>1.098901098901099</v>
      </c>
      <c r="G1019" s="599">
        <v>5.384615384615385</v>
      </c>
      <c r="H1019" s="599">
        <v>15.934065934065933</v>
      </c>
      <c r="I1019" s="599">
        <v>29.230769230769234</v>
      </c>
      <c r="J1019" s="599">
        <v>24.505494505494504</v>
      </c>
      <c r="K1019" s="599">
        <v>13.956043956043956</v>
      </c>
      <c r="L1019" s="599">
        <v>6.813186813186813</v>
      </c>
      <c r="M1019" s="599">
        <v>2.5274725274725274</v>
      </c>
      <c r="N1019" s="599">
        <v>0.43956043956043955</v>
      </c>
      <c r="O1019" s="599">
        <v>0.10989010989010989</v>
      </c>
      <c r="P1019" s="592"/>
      <c r="Q1019" s="827"/>
      <c r="R1019" s="597" t="s">
        <v>45</v>
      </c>
      <c r="S1019" s="599">
        <v>0.43478260869565216</v>
      </c>
      <c r="T1019" s="599">
        <v>4.1304347826086953</v>
      </c>
      <c r="U1019" s="599">
        <v>14.347826086956522</v>
      </c>
      <c r="V1019" s="599">
        <v>25.65217391304348</v>
      </c>
      <c r="W1019" s="599">
        <v>27.173913043478258</v>
      </c>
      <c r="X1019" s="599">
        <v>15</v>
      </c>
      <c r="Y1019" s="599">
        <v>8.695652173913043</v>
      </c>
      <c r="Z1019" s="599">
        <v>3.6956521739130435</v>
      </c>
      <c r="AA1019" s="599">
        <v>0.65217391304347827</v>
      </c>
      <c r="AB1019" s="599">
        <v>0.21739130434782608</v>
      </c>
      <c r="AC1019" s="592"/>
      <c r="AD1019" s="827"/>
      <c r="AE1019" s="597" t="s">
        <v>45</v>
      </c>
      <c r="AF1019" s="599">
        <v>1.7777777777777777</v>
      </c>
      <c r="AG1019" s="599">
        <v>6.666666666666667</v>
      </c>
      <c r="AH1019" s="599">
        <v>17.555555555555554</v>
      </c>
      <c r="AI1019" s="599">
        <v>32.888888888888893</v>
      </c>
      <c r="AJ1019" s="599">
        <v>21.777777777777775</v>
      </c>
      <c r="AK1019" s="599">
        <v>12.888888888888889</v>
      </c>
      <c r="AL1019" s="599">
        <v>4.8888888888888893</v>
      </c>
      <c r="AM1019" s="599">
        <v>1.3333333333333335</v>
      </c>
      <c r="AN1019" s="599">
        <v>0.22222222222222221</v>
      </c>
      <c r="AO1019" s="599">
        <v>0</v>
      </c>
      <c r="AP1019" s="591"/>
      <c r="AQ1019" s="827"/>
      <c r="AR1019" s="597" t="s">
        <v>45</v>
      </c>
      <c r="AS1019" s="599">
        <v>1.1363636363636365</v>
      </c>
      <c r="AT1019" s="599">
        <v>6.8181818181818175</v>
      </c>
      <c r="AU1019" s="599">
        <v>18.181818181818183</v>
      </c>
      <c r="AV1019" s="599">
        <v>27.045454545454543</v>
      </c>
      <c r="AW1019" s="599">
        <v>25</v>
      </c>
      <c r="AX1019" s="599">
        <v>13.863636363636363</v>
      </c>
      <c r="AY1019" s="599">
        <v>6.1363636363636367</v>
      </c>
      <c r="AZ1019" s="599">
        <v>1.3636363636363635</v>
      </c>
      <c r="BA1019" s="599">
        <v>0.22727272727272727</v>
      </c>
      <c r="BB1019" s="599">
        <v>0.22727272727272727</v>
      </c>
      <c r="BC1019" s="592"/>
      <c r="BD1019" s="827"/>
      <c r="BE1019" s="597" t="s">
        <v>45</v>
      </c>
      <c r="BF1019" s="599">
        <v>1.0638297872340425</v>
      </c>
      <c r="BG1019" s="599">
        <v>4.042553191489362</v>
      </c>
      <c r="BH1019" s="599">
        <v>13.829787234042554</v>
      </c>
      <c r="BI1019" s="599">
        <v>31.276595744680851</v>
      </c>
      <c r="BJ1019" s="599">
        <v>24.042553191489361</v>
      </c>
      <c r="BK1019" s="599">
        <v>14.042553191489363</v>
      </c>
      <c r="BL1019" s="599">
        <v>7.4468085106382977</v>
      </c>
      <c r="BM1019" s="599">
        <v>3.6170212765957444</v>
      </c>
      <c r="BN1019" s="599">
        <v>0.63829787234042545</v>
      </c>
      <c r="BO1019" s="599">
        <v>0</v>
      </c>
      <c r="BP1019"/>
      <c r="BQ1019" s="827"/>
      <c r="BR1019" s="597" t="s">
        <v>45</v>
      </c>
      <c r="BS1019" s="599">
        <v>1.2121212121212122</v>
      </c>
      <c r="BT1019" s="599">
        <v>5.6060606060606064</v>
      </c>
      <c r="BU1019" s="599">
        <v>17.272727272727273</v>
      </c>
      <c r="BV1019" s="599">
        <v>29.09090909090909</v>
      </c>
      <c r="BW1019" s="599">
        <v>25</v>
      </c>
      <c r="BX1019" s="599">
        <v>13.18181818181818</v>
      </c>
      <c r="BY1019" s="599">
        <v>6.5151515151515156</v>
      </c>
      <c r="BZ1019" s="599">
        <v>1.8181818181818181</v>
      </c>
      <c r="CA1019" s="599">
        <v>0.30303030303030304</v>
      </c>
      <c r="CB1019" s="599">
        <v>0</v>
      </c>
      <c r="CC1019" s="592"/>
      <c r="CD1019" s="827"/>
      <c r="CE1019" s="597" t="s">
        <v>45</v>
      </c>
      <c r="CF1019" s="599">
        <v>0.8</v>
      </c>
      <c r="CG1019" s="599">
        <v>4.8</v>
      </c>
      <c r="CH1019" s="599">
        <v>12.4</v>
      </c>
      <c r="CI1019" s="599">
        <v>29.599999999999998</v>
      </c>
      <c r="CJ1019" s="599">
        <v>23.200000000000003</v>
      </c>
      <c r="CK1019" s="599">
        <v>16</v>
      </c>
      <c r="CL1019" s="599">
        <v>7.6</v>
      </c>
      <c r="CM1019" s="599">
        <v>4.3999999999999995</v>
      </c>
      <c r="CN1019" s="599">
        <v>0.8</v>
      </c>
      <c r="CO1019" s="599">
        <v>0.4</v>
      </c>
      <c r="CP1019"/>
      <c r="CQ1019" s="827"/>
      <c r="CR1019" s="597" t="s">
        <v>45</v>
      </c>
      <c r="CS1019" s="599">
        <v>2.2727272727272729</v>
      </c>
      <c r="CT1019" s="599">
        <v>5.9090909090909092</v>
      </c>
      <c r="CU1019" s="599">
        <v>14.09090909090909</v>
      </c>
      <c r="CV1019" s="599">
        <v>27.727272727272727</v>
      </c>
      <c r="CW1019" s="599">
        <v>20.454545454545457</v>
      </c>
      <c r="CX1019" s="599">
        <v>14.09090909090909</v>
      </c>
      <c r="CY1019" s="599">
        <v>10</v>
      </c>
      <c r="CZ1019" s="599">
        <v>3.6363636363636362</v>
      </c>
      <c r="DA1019" s="599">
        <v>1.3636363636363635</v>
      </c>
      <c r="DB1019" s="599">
        <v>0.45454545454545453</v>
      </c>
      <c r="DC1019" s="592"/>
      <c r="DD1019" s="827"/>
      <c r="DE1019" s="597" t="s">
        <v>45</v>
      </c>
      <c r="DF1019" s="599">
        <v>0.72463768115942029</v>
      </c>
      <c r="DG1019" s="599">
        <v>5.2173913043478262</v>
      </c>
      <c r="DH1019" s="599">
        <v>16.521739130434781</v>
      </c>
      <c r="DI1019" s="599">
        <v>29.710144927536231</v>
      </c>
      <c r="DJ1019" s="599">
        <v>25.79710144927536</v>
      </c>
      <c r="DK1019" s="599">
        <v>13.913043478260869</v>
      </c>
      <c r="DL1019" s="599">
        <v>5.7971014492753623</v>
      </c>
      <c r="DM1019" s="599">
        <v>2.1739130434782608</v>
      </c>
      <c r="DN1019" s="599">
        <v>0.14492753623188406</v>
      </c>
      <c r="DO1019" s="599">
        <v>0</v>
      </c>
    </row>
    <row r="1020" spans="1:119" ht="13.5" customHeight="1" x14ac:dyDescent="0.2">
      <c r="A1020"/>
      <c r="B1020" s="324"/>
      <c r="C1020" s="592"/>
      <c r="D1020" s="827"/>
      <c r="E1020" s="601" t="s">
        <v>33</v>
      </c>
      <c r="F1020" s="599">
        <v>0.81699346405228768</v>
      </c>
      <c r="G1020" s="599">
        <v>5.3921568627450984</v>
      </c>
      <c r="H1020" s="599">
        <v>13.071895424836603</v>
      </c>
      <c r="I1020" s="599">
        <v>25.980392156862749</v>
      </c>
      <c r="J1020" s="599">
        <v>24.346405228758169</v>
      </c>
      <c r="K1020" s="599">
        <v>17.973856209150327</v>
      </c>
      <c r="L1020" s="599">
        <v>9.3137254901960791</v>
      </c>
      <c r="M1020" s="599">
        <v>1.7973856209150325</v>
      </c>
      <c r="N1020" s="599">
        <v>1.1437908496732025</v>
      </c>
      <c r="O1020" s="599">
        <v>0.16339869281045752</v>
      </c>
      <c r="P1020" s="592"/>
      <c r="Q1020" s="827"/>
      <c r="R1020" s="597" t="s">
        <v>33</v>
      </c>
      <c r="S1020" s="599">
        <v>0.91743119266055051</v>
      </c>
      <c r="T1020" s="599">
        <v>3.3639143730886847</v>
      </c>
      <c r="U1020" s="599">
        <v>10.091743119266056</v>
      </c>
      <c r="V1020" s="599">
        <v>27.217125382262996</v>
      </c>
      <c r="W1020" s="599">
        <v>23.547400611620795</v>
      </c>
      <c r="X1020" s="599">
        <v>20.489296636085626</v>
      </c>
      <c r="Y1020" s="599">
        <v>10.091743119266056</v>
      </c>
      <c r="Z1020" s="599">
        <v>2.1406727828746175</v>
      </c>
      <c r="AA1020" s="599">
        <v>1.834862385321101</v>
      </c>
      <c r="AB1020" s="599">
        <v>0.3058103975535168</v>
      </c>
      <c r="AC1020" s="592"/>
      <c r="AD1020" s="827"/>
      <c r="AE1020" s="597" t="s">
        <v>33</v>
      </c>
      <c r="AF1020" s="599">
        <v>0.70175438596491224</v>
      </c>
      <c r="AG1020" s="599">
        <v>7.7192982456140351</v>
      </c>
      <c r="AH1020" s="599">
        <v>16.491228070175438</v>
      </c>
      <c r="AI1020" s="599">
        <v>24.561403508771928</v>
      </c>
      <c r="AJ1020" s="599">
        <v>25.263157894736842</v>
      </c>
      <c r="AK1020" s="599">
        <v>15.087719298245613</v>
      </c>
      <c r="AL1020" s="599">
        <v>8.4210526315789469</v>
      </c>
      <c r="AM1020" s="599">
        <v>1.4035087719298245</v>
      </c>
      <c r="AN1020" s="599">
        <v>0.35087719298245612</v>
      </c>
      <c r="AO1020" s="599">
        <v>0</v>
      </c>
      <c r="AP1020" s="591"/>
      <c r="AQ1020" s="827"/>
      <c r="AR1020" s="597" t="s">
        <v>33</v>
      </c>
      <c r="AS1020" s="599">
        <v>0.71942446043165476</v>
      </c>
      <c r="AT1020" s="599">
        <v>5.755395683453238</v>
      </c>
      <c r="AU1020" s="599">
        <v>14.028776978417264</v>
      </c>
      <c r="AV1020" s="599">
        <v>31.294964028776977</v>
      </c>
      <c r="AW1020" s="599">
        <v>21.582733812949641</v>
      </c>
      <c r="AX1020" s="599">
        <v>18.345323741007196</v>
      </c>
      <c r="AY1020" s="599">
        <v>6.4748201438848918</v>
      </c>
      <c r="AZ1020" s="599">
        <v>1.7985611510791366</v>
      </c>
      <c r="BA1020" s="599">
        <v>0</v>
      </c>
      <c r="BB1020" s="599">
        <v>0</v>
      </c>
      <c r="BC1020" s="592"/>
      <c r="BD1020" s="827"/>
      <c r="BE1020" s="597" t="s">
        <v>33</v>
      </c>
      <c r="BF1020" s="599">
        <v>0.89820359281437123</v>
      </c>
      <c r="BG1020" s="599">
        <v>5.0898203592814371</v>
      </c>
      <c r="BH1020" s="599">
        <v>12.275449101796406</v>
      </c>
      <c r="BI1020" s="599">
        <v>21.556886227544911</v>
      </c>
      <c r="BJ1020" s="599">
        <v>26.646706586826348</v>
      </c>
      <c r="BK1020" s="599">
        <v>17.664670658682635</v>
      </c>
      <c r="BL1020" s="599">
        <v>11.676646706586826</v>
      </c>
      <c r="BM1020" s="599">
        <v>1.7964071856287425</v>
      </c>
      <c r="BN1020" s="599">
        <v>2.0958083832335328</v>
      </c>
      <c r="BO1020" s="599">
        <v>0.29940119760479045</v>
      </c>
      <c r="BP1020"/>
      <c r="BQ1020" s="827"/>
      <c r="BR1020" s="597" t="s">
        <v>33</v>
      </c>
      <c r="BS1020" s="599">
        <v>1.1661807580174928</v>
      </c>
      <c r="BT1020" s="599">
        <v>5.8309037900874632</v>
      </c>
      <c r="BU1020" s="599">
        <v>12.827988338192419</v>
      </c>
      <c r="BV1020" s="599">
        <v>24.198250728862973</v>
      </c>
      <c r="BW1020" s="599">
        <v>25.655976676384839</v>
      </c>
      <c r="BX1020" s="599">
        <v>20.11661807580175</v>
      </c>
      <c r="BY1020" s="599">
        <v>8.1632653061224492</v>
      </c>
      <c r="BZ1020" s="599">
        <v>1.1661807580174928</v>
      </c>
      <c r="CA1020" s="599">
        <v>0.58309037900874638</v>
      </c>
      <c r="CB1020" s="599">
        <v>0.29154518950437319</v>
      </c>
      <c r="CC1020" s="592"/>
      <c r="CD1020" s="827"/>
      <c r="CE1020" s="597" t="s">
        <v>33</v>
      </c>
      <c r="CF1020" s="599">
        <v>0.37174721189591076</v>
      </c>
      <c r="CG1020" s="599">
        <v>4.8327137546468402</v>
      </c>
      <c r="CH1020" s="599">
        <v>13.382899628252787</v>
      </c>
      <c r="CI1020" s="599">
        <v>28.25278810408922</v>
      </c>
      <c r="CJ1020" s="599">
        <v>22.676579925650557</v>
      </c>
      <c r="CK1020" s="599">
        <v>15.241635687732341</v>
      </c>
      <c r="CL1020" s="599">
        <v>10.780669144981413</v>
      </c>
      <c r="CM1020" s="599">
        <v>2.6022304832713754</v>
      </c>
      <c r="CN1020" s="599">
        <v>1.8587360594795539</v>
      </c>
      <c r="CO1020" s="599">
        <v>0</v>
      </c>
      <c r="CP1020"/>
      <c r="CQ1020" s="827"/>
      <c r="CR1020" s="597" t="s">
        <v>33</v>
      </c>
      <c r="CS1020" s="599">
        <v>0.99009900990099009</v>
      </c>
      <c r="CT1020" s="599">
        <v>6.9306930693069315</v>
      </c>
      <c r="CU1020" s="599">
        <v>11.881188118811881</v>
      </c>
      <c r="CV1020" s="599">
        <v>24.752475247524753</v>
      </c>
      <c r="CW1020" s="599">
        <v>14.85148514851485</v>
      </c>
      <c r="CX1020" s="599">
        <v>14.85148514851485</v>
      </c>
      <c r="CY1020" s="599">
        <v>16.831683168316832</v>
      </c>
      <c r="CZ1020" s="599">
        <v>4.9504950495049505</v>
      </c>
      <c r="DA1020" s="599">
        <v>3.9603960396039604</v>
      </c>
      <c r="DB1020" s="599">
        <v>0</v>
      </c>
      <c r="DC1020" s="592"/>
      <c r="DD1020" s="827"/>
      <c r="DE1020" s="597" t="s">
        <v>33</v>
      </c>
      <c r="DF1020" s="599">
        <v>0.78277886497064575</v>
      </c>
      <c r="DG1020" s="599">
        <v>5.0880626223091969</v>
      </c>
      <c r="DH1020" s="599">
        <v>13.307240704500977</v>
      </c>
      <c r="DI1020" s="599">
        <v>26.223091976516631</v>
      </c>
      <c r="DJ1020" s="599">
        <v>26.223091976516631</v>
      </c>
      <c r="DK1020" s="599">
        <v>18.590998043052835</v>
      </c>
      <c r="DL1020" s="599">
        <v>7.8277886497064575</v>
      </c>
      <c r="DM1020" s="599">
        <v>1.1741682974559686</v>
      </c>
      <c r="DN1020" s="599">
        <v>0.58708414872798431</v>
      </c>
      <c r="DO1020" s="599">
        <v>0.19569471624266144</v>
      </c>
    </row>
    <row r="1021" spans="1:119" ht="13.5" customHeight="1" x14ac:dyDescent="0.2">
      <c r="A1021"/>
      <c r="B1021" s="324"/>
      <c r="C1021" s="592"/>
      <c r="D1021" s="827"/>
      <c r="E1021" s="601" t="s">
        <v>34</v>
      </c>
      <c r="F1021" s="599">
        <v>0.43149946062567418</v>
      </c>
      <c r="G1021" s="599">
        <v>4.9622437971952538</v>
      </c>
      <c r="H1021" s="599">
        <v>10.787486515641856</v>
      </c>
      <c r="I1021" s="599">
        <v>21.898597626752967</v>
      </c>
      <c r="J1021" s="599">
        <v>27.508090614886733</v>
      </c>
      <c r="K1021" s="599">
        <v>18.446601941747574</v>
      </c>
      <c r="L1021" s="599">
        <v>10.248112189859762</v>
      </c>
      <c r="M1021" s="599">
        <v>3.8834951456310676</v>
      </c>
      <c r="N1021" s="599">
        <v>1.5102481121898599</v>
      </c>
      <c r="O1021" s="599">
        <v>0.3236245954692557</v>
      </c>
      <c r="P1021" s="592"/>
      <c r="Q1021" s="827"/>
      <c r="R1021" s="597" t="s">
        <v>34</v>
      </c>
      <c r="S1021" s="599">
        <v>0.3968253968253968</v>
      </c>
      <c r="T1021" s="599">
        <v>4.1666666666666661</v>
      </c>
      <c r="U1021" s="599">
        <v>6.5476190476190483</v>
      </c>
      <c r="V1021" s="599">
        <v>18.650793650793652</v>
      </c>
      <c r="W1021" s="599">
        <v>27.777777777777779</v>
      </c>
      <c r="X1021" s="599">
        <v>22.023809523809522</v>
      </c>
      <c r="Y1021" s="599">
        <v>13.492063492063492</v>
      </c>
      <c r="Z1021" s="599">
        <v>4.5634920634920633</v>
      </c>
      <c r="AA1021" s="599">
        <v>1.7857142857142856</v>
      </c>
      <c r="AB1021" s="599">
        <v>0.59523809523809523</v>
      </c>
      <c r="AC1021" s="592"/>
      <c r="AD1021" s="827"/>
      <c r="AE1021" s="597" t="s">
        <v>34</v>
      </c>
      <c r="AF1021" s="599">
        <v>0.4728132387706856</v>
      </c>
      <c r="AG1021" s="599">
        <v>5.9101654846335698</v>
      </c>
      <c r="AH1021" s="599">
        <v>15.839243498817968</v>
      </c>
      <c r="AI1021" s="599">
        <v>25.768321513002363</v>
      </c>
      <c r="AJ1021" s="599">
        <v>27.186761229314421</v>
      </c>
      <c r="AK1021" s="599">
        <v>14.184397163120568</v>
      </c>
      <c r="AL1021" s="599">
        <v>6.3829787234042552</v>
      </c>
      <c r="AM1021" s="599">
        <v>3.0732860520094563</v>
      </c>
      <c r="AN1021" s="599">
        <v>1.1820330969267139</v>
      </c>
      <c r="AO1021" s="599">
        <v>0</v>
      </c>
      <c r="AP1021" s="591"/>
      <c r="AQ1021" s="827"/>
      <c r="AR1021" s="597" t="s">
        <v>34</v>
      </c>
      <c r="AS1021" s="599">
        <v>0.23923444976076555</v>
      </c>
      <c r="AT1021" s="599">
        <v>5.9808612440191391</v>
      </c>
      <c r="AU1021" s="599">
        <v>11.961722488038278</v>
      </c>
      <c r="AV1021" s="599">
        <v>22.488038277511961</v>
      </c>
      <c r="AW1021" s="599">
        <v>29.186602870813399</v>
      </c>
      <c r="AX1021" s="599">
        <v>17.464114832535884</v>
      </c>
      <c r="AY1021" s="599">
        <v>9.0909090909090917</v>
      </c>
      <c r="AZ1021" s="599">
        <v>2.8708133971291865</v>
      </c>
      <c r="BA1021" s="599">
        <v>0.71770334928229662</v>
      </c>
      <c r="BB1021" s="599">
        <v>0</v>
      </c>
      <c r="BC1021" s="592"/>
      <c r="BD1021" s="827"/>
      <c r="BE1021" s="597" t="s">
        <v>34</v>
      </c>
      <c r="BF1021" s="599">
        <v>0.58939096267190572</v>
      </c>
      <c r="BG1021" s="599">
        <v>4.1257367387033401</v>
      </c>
      <c r="BH1021" s="599">
        <v>9.8231827111984273</v>
      </c>
      <c r="BI1021" s="599">
        <v>21.414538310412574</v>
      </c>
      <c r="BJ1021" s="599">
        <v>26.129666011787815</v>
      </c>
      <c r="BK1021" s="599">
        <v>19.253438113948921</v>
      </c>
      <c r="BL1021" s="599">
        <v>11.198428290766209</v>
      </c>
      <c r="BM1021" s="599">
        <v>4.7151277013752457</v>
      </c>
      <c r="BN1021" s="599">
        <v>2.161100196463654</v>
      </c>
      <c r="BO1021" s="599">
        <v>0.58939096267190572</v>
      </c>
      <c r="BP1021"/>
      <c r="BQ1021" s="827"/>
      <c r="BR1021" s="597" t="s">
        <v>34</v>
      </c>
      <c r="BS1021" s="599">
        <v>0.94339622641509435</v>
      </c>
      <c r="BT1021" s="599">
        <v>5.6603773584905666</v>
      </c>
      <c r="BU1021" s="599">
        <v>10.849056603773585</v>
      </c>
      <c r="BV1021" s="599">
        <v>24.764150943396228</v>
      </c>
      <c r="BW1021" s="599">
        <v>26.179245283018872</v>
      </c>
      <c r="BX1021" s="599">
        <v>15.330188679245282</v>
      </c>
      <c r="BY1021" s="599">
        <v>10.377358490566039</v>
      </c>
      <c r="BZ1021" s="599">
        <v>4.4811320754716979</v>
      </c>
      <c r="CA1021" s="599">
        <v>1.179245283018868</v>
      </c>
      <c r="CB1021" s="599">
        <v>0.23584905660377359</v>
      </c>
      <c r="CC1021" s="592"/>
      <c r="CD1021" s="827"/>
      <c r="CE1021" s="597" t="s">
        <v>34</v>
      </c>
      <c r="CF1021" s="599">
        <v>0</v>
      </c>
      <c r="CG1021" s="599">
        <v>4.3737574552683895</v>
      </c>
      <c r="CH1021" s="599">
        <v>10.735586481113319</v>
      </c>
      <c r="CI1021" s="599">
        <v>19.483101391650099</v>
      </c>
      <c r="CJ1021" s="599">
        <v>28.628230616302186</v>
      </c>
      <c r="CK1021" s="599">
        <v>21.07355864811133</v>
      </c>
      <c r="CL1021" s="599">
        <v>10.139165009940358</v>
      </c>
      <c r="CM1021" s="599">
        <v>3.3797216699801194</v>
      </c>
      <c r="CN1021" s="599">
        <v>1.7892644135188867</v>
      </c>
      <c r="CO1021" s="599">
        <v>0.39761431411530812</v>
      </c>
      <c r="CP1021"/>
      <c r="CQ1021" s="827"/>
      <c r="CR1021" s="597" t="s">
        <v>34</v>
      </c>
      <c r="CS1021" s="599">
        <v>0</v>
      </c>
      <c r="CT1021" s="599">
        <v>3.007518796992481</v>
      </c>
      <c r="CU1021" s="599">
        <v>7.518796992481203</v>
      </c>
      <c r="CV1021" s="599">
        <v>20.300751879699249</v>
      </c>
      <c r="CW1021" s="599">
        <v>21.804511278195488</v>
      </c>
      <c r="CX1021" s="599">
        <v>23.308270676691727</v>
      </c>
      <c r="CY1021" s="599">
        <v>14.285714285714285</v>
      </c>
      <c r="CZ1021" s="599">
        <v>7.518796992481203</v>
      </c>
      <c r="DA1021" s="599">
        <v>1.5037593984962405</v>
      </c>
      <c r="DB1021" s="599">
        <v>0.75187969924812026</v>
      </c>
      <c r="DC1021" s="592"/>
      <c r="DD1021" s="827"/>
      <c r="DE1021" s="597" t="s">
        <v>34</v>
      </c>
      <c r="DF1021" s="599">
        <v>0.50377833753148615</v>
      </c>
      <c r="DG1021" s="599">
        <v>5.2896725440806041</v>
      </c>
      <c r="DH1021" s="599">
        <v>11.335012594458437</v>
      </c>
      <c r="DI1021" s="599">
        <v>22.166246851385392</v>
      </c>
      <c r="DJ1021" s="599">
        <v>28.463476070528966</v>
      </c>
      <c r="DK1021" s="599">
        <v>17.632241813602015</v>
      </c>
      <c r="DL1021" s="599">
        <v>9.5717884130982362</v>
      </c>
      <c r="DM1021" s="599">
        <v>3.2745591939546599</v>
      </c>
      <c r="DN1021" s="599">
        <v>1.5113350125944585</v>
      </c>
      <c r="DO1021" s="599">
        <v>0.25188916876574308</v>
      </c>
    </row>
    <row r="1022" spans="1:119" ht="13.5" customHeight="1" x14ac:dyDescent="0.2">
      <c r="A1022"/>
      <c r="B1022" s="324"/>
      <c r="C1022" s="592"/>
      <c r="D1022" s="827"/>
      <c r="E1022" s="601" t="s">
        <v>35</v>
      </c>
      <c r="F1022" s="599">
        <v>0.85421412300683375</v>
      </c>
      <c r="G1022" s="599">
        <v>3.8154897494305238</v>
      </c>
      <c r="H1022" s="599">
        <v>11.218678815489749</v>
      </c>
      <c r="I1022" s="599">
        <v>22.66514806378132</v>
      </c>
      <c r="J1022" s="599">
        <v>23.804100227790435</v>
      </c>
      <c r="K1022" s="599">
        <v>20.671981776765374</v>
      </c>
      <c r="L1022" s="599">
        <v>10.478359908883828</v>
      </c>
      <c r="M1022" s="599">
        <v>3.8154897494305238</v>
      </c>
      <c r="N1022" s="599">
        <v>1.5375854214123008</v>
      </c>
      <c r="O1022" s="599">
        <v>1.1389521640091116</v>
      </c>
      <c r="P1022" s="592"/>
      <c r="Q1022" s="827"/>
      <c r="R1022" s="597" t="s">
        <v>35</v>
      </c>
      <c r="S1022" s="599">
        <v>0.28222013170272814</v>
      </c>
      <c r="T1022" s="599">
        <v>2.1636876763875823</v>
      </c>
      <c r="U1022" s="599">
        <v>9.219190968955786</v>
      </c>
      <c r="V1022" s="599">
        <v>20.037629350893695</v>
      </c>
      <c r="W1022" s="599">
        <v>24.459078080903105</v>
      </c>
      <c r="X1022" s="599">
        <v>23.330197554092191</v>
      </c>
      <c r="Y1022" s="599">
        <v>13.264346190028222</v>
      </c>
      <c r="Z1022" s="599">
        <v>4.2333019755409218</v>
      </c>
      <c r="AA1022" s="599">
        <v>1.5051740357478833</v>
      </c>
      <c r="AB1022" s="599">
        <v>1.5051740357478833</v>
      </c>
      <c r="AC1022" s="592"/>
      <c r="AD1022" s="827"/>
      <c r="AE1022" s="597" t="s">
        <v>35</v>
      </c>
      <c r="AF1022" s="599">
        <v>1.7316017316017316</v>
      </c>
      <c r="AG1022" s="599">
        <v>6.3492063492063489</v>
      </c>
      <c r="AH1022" s="599">
        <v>14.285714285714285</v>
      </c>
      <c r="AI1022" s="599">
        <v>26.695526695526695</v>
      </c>
      <c r="AJ1022" s="599">
        <v>22.7994227994228</v>
      </c>
      <c r="AK1022" s="599">
        <v>16.594516594516595</v>
      </c>
      <c r="AL1022" s="599">
        <v>6.2049062049062051</v>
      </c>
      <c r="AM1022" s="599">
        <v>3.1746031746031744</v>
      </c>
      <c r="AN1022" s="599">
        <v>1.5873015873015872</v>
      </c>
      <c r="AO1022" s="599">
        <v>0.57720057720057716</v>
      </c>
      <c r="AP1022" s="591"/>
      <c r="AQ1022" s="827"/>
      <c r="AR1022" s="597" t="s">
        <v>35</v>
      </c>
      <c r="AS1022" s="599">
        <v>1.5197568389057752</v>
      </c>
      <c r="AT1022" s="599">
        <v>4.86322188449848</v>
      </c>
      <c r="AU1022" s="599">
        <v>12.917933130699089</v>
      </c>
      <c r="AV1022" s="599">
        <v>23.860182370820667</v>
      </c>
      <c r="AW1022" s="599">
        <v>26.13981762917933</v>
      </c>
      <c r="AX1022" s="599">
        <v>18.693009118541035</v>
      </c>
      <c r="AY1022" s="599">
        <v>6.6869300911854097</v>
      </c>
      <c r="AZ1022" s="599">
        <v>2.8875379939209727</v>
      </c>
      <c r="BA1022" s="599">
        <v>1.3677811550151975</v>
      </c>
      <c r="BB1022" s="599">
        <v>1.0638297872340425</v>
      </c>
      <c r="BC1022" s="592"/>
      <c r="BD1022" s="827"/>
      <c r="BE1022" s="597" t="s">
        <v>35</v>
      </c>
      <c r="BF1022" s="599">
        <v>0.45537340619307837</v>
      </c>
      <c r="BG1022" s="599">
        <v>3.1876138433515484</v>
      </c>
      <c r="BH1022" s="599">
        <v>10.200364298724955</v>
      </c>
      <c r="BI1022" s="599">
        <v>21.948998178506375</v>
      </c>
      <c r="BJ1022" s="599">
        <v>22.404371584699454</v>
      </c>
      <c r="BK1022" s="599">
        <v>21.857923497267759</v>
      </c>
      <c r="BL1022" s="599">
        <v>12.750455373406194</v>
      </c>
      <c r="BM1022" s="599">
        <v>4.3715846994535523</v>
      </c>
      <c r="BN1022" s="599">
        <v>1.639344262295082</v>
      </c>
      <c r="BO1022" s="599">
        <v>1.1839708561020037</v>
      </c>
      <c r="BP1022"/>
      <c r="BQ1022" s="827"/>
      <c r="BR1022" s="597" t="s">
        <v>35</v>
      </c>
      <c r="BS1022" s="599">
        <v>1.5065913370998116</v>
      </c>
      <c r="BT1022" s="599">
        <v>4.1431261770244827</v>
      </c>
      <c r="BU1022" s="599">
        <v>12.617702448210924</v>
      </c>
      <c r="BV1022" s="599">
        <v>24.670433145009415</v>
      </c>
      <c r="BW1022" s="599">
        <v>23.163841807909606</v>
      </c>
      <c r="BX1022" s="599">
        <v>19.020715630885121</v>
      </c>
      <c r="BY1022" s="599">
        <v>8.2862523540489654</v>
      </c>
      <c r="BZ1022" s="599">
        <v>3.2015065913370999</v>
      </c>
      <c r="CA1022" s="599">
        <v>2.2598870056497176</v>
      </c>
      <c r="CB1022" s="599">
        <v>1.1299435028248588</v>
      </c>
      <c r="CC1022" s="592"/>
      <c r="CD1022" s="827"/>
      <c r="CE1022" s="597" t="s">
        <v>35</v>
      </c>
      <c r="CF1022" s="599">
        <v>0.5714285714285714</v>
      </c>
      <c r="CG1022" s="599">
        <v>3.6734693877551026</v>
      </c>
      <c r="CH1022" s="599">
        <v>10.612244897959183</v>
      </c>
      <c r="CI1022" s="599">
        <v>21.795918367346939</v>
      </c>
      <c r="CJ1022" s="599">
        <v>24.081632653061224</v>
      </c>
      <c r="CK1022" s="599">
        <v>21.387755102040817</v>
      </c>
      <c r="CL1022" s="599">
        <v>11.428571428571429</v>
      </c>
      <c r="CM1022" s="599">
        <v>4.0816326530612246</v>
      </c>
      <c r="CN1022" s="599">
        <v>1.2244897959183674</v>
      </c>
      <c r="CO1022" s="599">
        <v>1.1428571428571428</v>
      </c>
      <c r="CP1022"/>
      <c r="CQ1022" s="827"/>
      <c r="CR1022" s="597" t="s">
        <v>35</v>
      </c>
      <c r="CS1022" s="599">
        <v>0.45871559633027525</v>
      </c>
      <c r="CT1022" s="599">
        <v>2.2935779816513762</v>
      </c>
      <c r="CU1022" s="599">
        <v>11.009174311926607</v>
      </c>
      <c r="CV1022" s="599">
        <v>21.100917431192663</v>
      </c>
      <c r="CW1022" s="599">
        <v>18.807339449541285</v>
      </c>
      <c r="CX1022" s="599">
        <v>22.018348623853214</v>
      </c>
      <c r="CY1022" s="599">
        <v>14.220183486238533</v>
      </c>
      <c r="CZ1022" s="599">
        <v>6.4220183486238538</v>
      </c>
      <c r="DA1022" s="599">
        <v>2.7522935779816518</v>
      </c>
      <c r="DB1022" s="599">
        <v>0.91743119266055051</v>
      </c>
      <c r="DC1022" s="592"/>
      <c r="DD1022" s="827"/>
      <c r="DE1022" s="597" t="s">
        <v>35</v>
      </c>
      <c r="DF1022" s="599">
        <v>0.91027308192457734</v>
      </c>
      <c r="DG1022" s="599">
        <v>4.031209362808843</v>
      </c>
      <c r="DH1022" s="599">
        <v>11.248374512353706</v>
      </c>
      <c r="DI1022" s="599">
        <v>22.886866059817944</v>
      </c>
      <c r="DJ1022" s="599">
        <v>24.512353706111835</v>
      </c>
      <c r="DK1022" s="599">
        <v>20.48114434330299</v>
      </c>
      <c r="DL1022" s="599">
        <v>9.9479843953185956</v>
      </c>
      <c r="DM1022" s="599">
        <v>3.4460338101430428</v>
      </c>
      <c r="DN1022" s="599">
        <v>1.3654096228868662</v>
      </c>
      <c r="DO1022" s="599">
        <v>1.1703511053315996</v>
      </c>
    </row>
    <row r="1023" spans="1:119" ht="13.5" customHeight="1" x14ac:dyDescent="0.2">
      <c r="A1023"/>
      <c r="B1023" s="324"/>
      <c r="C1023" s="592"/>
      <c r="D1023" s="827"/>
      <c r="E1023" s="601" t="s">
        <v>36</v>
      </c>
      <c r="F1023" s="599">
        <v>0.81325301204819267</v>
      </c>
      <c r="G1023" s="599">
        <v>3.3433734939759034</v>
      </c>
      <c r="H1023" s="599">
        <v>7.5</v>
      </c>
      <c r="I1023" s="599">
        <v>20.150602409638555</v>
      </c>
      <c r="J1023" s="599">
        <v>23.85542168674699</v>
      </c>
      <c r="K1023" s="599">
        <v>22.138554216867469</v>
      </c>
      <c r="L1023" s="599">
        <v>14.156626506024098</v>
      </c>
      <c r="M1023" s="599">
        <v>5.5421686746987948</v>
      </c>
      <c r="N1023" s="599">
        <v>1.7168674698795179</v>
      </c>
      <c r="O1023" s="599">
        <v>0.78313253012048201</v>
      </c>
      <c r="P1023" s="592"/>
      <c r="Q1023" s="827"/>
      <c r="R1023" s="597" t="s">
        <v>36</v>
      </c>
      <c r="S1023" s="599">
        <v>0.61538461538461542</v>
      </c>
      <c r="T1023" s="599">
        <v>2</v>
      </c>
      <c r="U1023" s="599">
        <v>5.1794871794871788</v>
      </c>
      <c r="V1023" s="599">
        <v>16.256410256410255</v>
      </c>
      <c r="W1023" s="599">
        <v>25.025641025641026</v>
      </c>
      <c r="X1023" s="599">
        <v>23.743589743589745</v>
      </c>
      <c r="Y1023" s="599">
        <v>16.717948717948719</v>
      </c>
      <c r="Z1023" s="599">
        <v>7.0769230769230766</v>
      </c>
      <c r="AA1023" s="599">
        <v>2.4615384615384617</v>
      </c>
      <c r="AB1023" s="599">
        <v>0.92307692307692313</v>
      </c>
      <c r="AC1023" s="592"/>
      <c r="AD1023" s="827"/>
      <c r="AE1023" s="597" t="s">
        <v>36</v>
      </c>
      <c r="AF1023" s="599">
        <v>1.0948905109489051</v>
      </c>
      <c r="AG1023" s="599">
        <v>5.2554744525547443</v>
      </c>
      <c r="AH1023" s="599">
        <v>10.802919708029197</v>
      </c>
      <c r="AI1023" s="599">
        <v>25.693430656934307</v>
      </c>
      <c r="AJ1023" s="599">
        <v>22.189781021897812</v>
      </c>
      <c r="AK1023" s="599">
        <v>19.854014598540147</v>
      </c>
      <c r="AL1023" s="599">
        <v>10.510948905109489</v>
      </c>
      <c r="AM1023" s="599">
        <v>3.3576642335766427</v>
      </c>
      <c r="AN1023" s="599">
        <v>0.65693430656934304</v>
      </c>
      <c r="AO1023" s="599">
        <v>0.58394160583941601</v>
      </c>
      <c r="AP1023" s="591"/>
      <c r="AQ1023" s="827"/>
      <c r="AR1023" s="597" t="s">
        <v>36</v>
      </c>
      <c r="AS1023" s="599">
        <v>1.2274959083469721</v>
      </c>
      <c r="AT1023" s="599">
        <v>5.2373158756137483</v>
      </c>
      <c r="AU1023" s="599">
        <v>9.4108019639934533</v>
      </c>
      <c r="AV1023" s="599">
        <v>21.931260229132572</v>
      </c>
      <c r="AW1023" s="599">
        <v>24.877250409165303</v>
      </c>
      <c r="AX1023" s="599">
        <v>21.112929623567922</v>
      </c>
      <c r="AY1023" s="599">
        <v>10.474631751227497</v>
      </c>
      <c r="AZ1023" s="599">
        <v>4.0916530278232406</v>
      </c>
      <c r="BA1023" s="599">
        <v>0.98199672667757776</v>
      </c>
      <c r="BB1023" s="599">
        <v>0.65466448445171854</v>
      </c>
      <c r="BC1023" s="592"/>
      <c r="BD1023" s="827"/>
      <c r="BE1023" s="597" t="s">
        <v>36</v>
      </c>
      <c r="BF1023" s="599">
        <v>0.57197330791229739</v>
      </c>
      <c r="BG1023" s="599">
        <v>2.2402287893231647</v>
      </c>
      <c r="BH1023" s="599">
        <v>6.3870352716873215</v>
      </c>
      <c r="BI1023" s="599">
        <v>19.113441372735942</v>
      </c>
      <c r="BJ1023" s="599">
        <v>23.260247855100094</v>
      </c>
      <c r="BK1023" s="599">
        <v>22.735938989513823</v>
      </c>
      <c r="BL1023" s="599">
        <v>16.301239275500475</v>
      </c>
      <c r="BM1023" s="599">
        <v>6.3870352716873215</v>
      </c>
      <c r="BN1023" s="599">
        <v>2.144899904671115</v>
      </c>
      <c r="BO1023" s="599">
        <v>0.85795996186844614</v>
      </c>
      <c r="BP1023"/>
      <c r="BQ1023" s="827"/>
      <c r="BR1023" s="597" t="s">
        <v>36</v>
      </c>
      <c r="BS1023" s="599">
        <v>1.1412268188302426</v>
      </c>
      <c r="BT1023" s="599">
        <v>4.7075606276747504</v>
      </c>
      <c r="BU1023" s="599">
        <v>8.4165477888730376</v>
      </c>
      <c r="BV1023" s="599">
        <v>26.961483594864475</v>
      </c>
      <c r="BW1023" s="599">
        <v>21.255349500713265</v>
      </c>
      <c r="BX1023" s="599">
        <v>21.255349500713265</v>
      </c>
      <c r="BY1023" s="599">
        <v>11.554921540656206</v>
      </c>
      <c r="BZ1023" s="599">
        <v>3.2810271041369474</v>
      </c>
      <c r="CA1023" s="599">
        <v>1.1412268188302426</v>
      </c>
      <c r="CB1023" s="599">
        <v>0.28530670470756064</v>
      </c>
      <c r="CC1023" s="592"/>
      <c r="CD1023" s="827"/>
      <c r="CE1023" s="597" t="s">
        <v>36</v>
      </c>
      <c r="CF1023" s="599">
        <v>0.72546773577701407</v>
      </c>
      <c r="CG1023" s="599">
        <v>2.9782359679266892</v>
      </c>
      <c r="CH1023" s="599">
        <v>7.2546773577701407</v>
      </c>
      <c r="CI1023" s="599">
        <v>18.327605956471935</v>
      </c>
      <c r="CJ1023" s="599">
        <v>24.55135547919053</v>
      </c>
      <c r="CK1023" s="599">
        <v>22.374952271859488</v>
      </c>
      <c r="CL1023" s="599">
        <v>14.852997327224132</v>
      </c>
      <c r="CM1023" s="599">
        <v>6.1473844978999619</v>
      </c>
      <c r="CN1023" s="599">
        <v>1.8709431080565102</v>
      </c>
      <c r="CO1023" s="599">
        <v>0.91638029782359687</v>
      </c>
      <c r="CP1023"/>
      <c r="CQ1023" s="827"/>
      <c r="CR1023" s="597" t="s">
        <v>36</v>
      </c>
      <c r="CS1023" s="599">
        <v>1.0554089709762533</v>
      </c>
      <c r="CT1023" s="599">
        <v>3.6939313984168867</v>
      </c>
      <c r="CU1023" s="599">
        <v>5.8047493403693933</v>
      </c>
      <c r="CV1023" s="599">
        <v>14.511873350923482</v>
      </c>
      <c r="CW1023" s="599">
        <v>22.691292875989447</v>
      </c>
      <c r="CX1023" s="599">
        <v>22.955145118733508</v>
      </c>
      <c r="CY1023" s="599">
        <v>17.414248021108179</v>
      </c>
      <c r="CZ1023" s="599">
        <v>8.7071240105540895</v>
      </c>
      <c r="DA1023" s="599">
        <v>1.8469656992084433</v>
      </c>
      <c r="DB1023" s="599">
        <v>1.3192612137203166</v>
      </c>
      <c r="DC1023" s="592"/>
      <c r="DD1023" s="827"/>
      <c r="DE1023" s="597" t="s">
        <v>36</v>
      </c>
      <c r="DF1023" s="599">
        <v>0.78204692281536892</v>
      </c>
      <c r="DG1023" s="599">
        <v>3.2981978918735124</v>
      </c>
      <c r="DH1023" s="599">
        <v>7.7184631077864676</v>
      </c>
      <c r="DI1023" s="599">
        <v>20.877252635158108</v>
      </c>
      <c r="DJ1023" s="599">
        <v>24.005440326419585</v>
      </c>
      <c r="DK1023" s="599">
        <v>22.033321999319959</v>
      </c>
      <c r="DL1023" s="599">
        <v>13.736824209452566</v>
      </c>
      <c r="DM1023" s="599">
        <v>5.1343080584835086</v>
      </c>
      <c r="DN1023" s="599">
        <v>1.7001020061203673</v>
      </c>
      <c r="DO1023" s="599">
        <v>0.71404284257055428</v>
      </c>
    </row>
    <row r="1024" spans="1:119" ht="13.5" customHeight="1" x14ac:dyDescent="0.2">
      <c r="A1024"/>
      <c r="B1024" s="324"/>
      <c r="C1024" s="592"/>
      <c r="D1024" s="827"/>
      <c r="E1024" s="601" t="s">
        <v>37</v>
      </c>
      <c r="F1024" s="599">
        <v>0.50420168067226889</v>
      </c>
      <c r="G1024" s="599">
        <v>2.2408963585434174</v>
      </c>
      <c r="H1024" s="599">
        <v>6.4985994397759113</v>
      </c>
      <c r="I1024" s="599">
        <v>16.489262371615311</v>
      </c>
      <c r="J1024" s="599">
        <v>21.288515406162464</v>
      </c>
      <c r="K1024" s="599">
        <v>22.819794584500467</v>
      </c>
      <c r="L1024" s="599">
        <v>17.273576097105508</v>
      </c>
      <c r="M1024" s="599">
        <v>7.5443510737628383</v>
      </c>
      <c r="N1024" s="599">
        <v>3.4920634920634921</v>
      </c>
      <c r="O1024" s="599">
        <v>1.8487394957983194</v>
      </c>
      <c r="P1024" s="592"/>
      <c r="Q1024" s="827"/>
      <c r="R1024" s="597" t="s">
        <v>37</v>
      </c>
      <c r="S1024" s="599">
        <v>0.33172496984318456</v>
      </c>
      <c r="T1024" s="599">
        <v>1.3872135102533172</v>
      </c>
      <c r="U1024" s="599">
        <v>4.5838359469240046</v>
      </c>
      <c r="V1024" s="599">
        <v>12.81664656212304</v>
      </c>
      <c r="W1024" s="599">
        <v>19.360675512665861</v>
      </c>
      <c r="X1024" s="599">
        <v>24.36670687575392</v>
      </c>
      <c r="Y1024" s="599">
        <v>20.20506634499397</v>
      </c>
      <c r="Z1024" s="599">
        <v>9.9819059107358257</v>
      </c>
      <c r="AA1024" s="599">
        <v>4.5838359469240046</v>
      </c>
      <c r="AB1024" s="599">
        <v>2.3823884197828709</v>
      </c>
      <c r="AC1024" s="592"/>
      <c r="AD1024" s="827"/>
      <c r="AE1024" s="597" t="s">
        <v>37</v>
      </c>
      <c r="AF1024" s="599">
        <v>0.78469838155958804</v>
      </c>
      <c r="AG1024" s="599">
        <v>3.6292300147130945</v>
      </c>
      <c r="AH1024" s="599">
        <v>9.6125551741049531</v>
      </c>
      <c r="AI1024" s="599">
        <v>22.461991172143208</v>
      </c>
      <c r="AJ1024" s="599">
        <v>24.423737126042177</v>
      </c>
      <c r="AK1024" s="599">
        <v>20.30407062285434</v>
      </c>
      <c r="AL1024" s="599">
        <v>12.506130456105936</v>
      </c>
      <c r="AM1024" s="599">
        <v>3.5801863658656203</v>
      </c>
      <c r="AN1024" s="599">
        <v>1.716527709661599</v>
      </c>
      <c r="AO1024" s="599">
        <v>0.98087297694948505</v>
      </c>
      <c r="AP1024" s="591"/>
      <c r="AQ1024" s="827"/>
      <c r="AR1024" s="597" t="s">
        <v>37</v>
      </c>
      <c r="AS1024" s="599">
        <v>0.7445589919816723</v>
      </c>
      <c r="AT1024" s="599">
        <v>3.3218785796105386</v>
      </c>
      <c r="AU1024" s="599">
        <v>8.3046964490263449</v>
      </c>
      <c r="AV1024" s="599">
        <v>19.702176403207332</v>
      </c>
      <c r="AW1024" s="599">
        <v>23.195876288659793</v>
      </c>
      <c r="AX1024" s="599">
        <v>21.649484536082475</v>
      </c>
      <c r="AY1024" s="599">
        <v>14.604810996563575</v>
      </c>
      <c r="AZ1024" s="599">
        <v>5.2119129438717069</v>
      </c>
      <c r="BA1024" s="599">
        <v>2.1764032073310422</v>
      </c>
      <c r="BB1024" s="599">
        <v>1.0882016036655211</v>
      </c>
      <c r="BC1024" s="592"/>
      <c r="BD1024" s="827"/>
      <c r="BE1024" s="597" t="s">
        <v>37</v>
      </c>
      <c r="BF1024" s="599">
        <v>0.38791909116098644</v>
      </c>
      <c r="BG1024" s="599">
        <v>1.7179274037129397</v>
      </c>
      <c r="BH1024" s="599">
        <v>5.6248268218343025</v>
      </c>
      <c r="BI1024" s="599">
        <v>14.934885009697977</v>
      </c>
      <c r="BJ1024" s="599">
        <v>20.365752285951789</v>
      </c>
      <c r="BK1024" s="599">
        <v>23.385979495705183</v>
      </c>
      <c r="BL1024" s="599">
        <v>18.564699362704353</v>
      </c>
      <c r="BM1024" s="599">
        <v>8.672762538099196</v>
      </c>
      <c r="BN1024" s="599">
        <v>4.1285674702133557</v>
      </c>
      <c r="BO1024" s="599">
        <v>2.2166805209199225</v>
      </c>
      <c r="BP1024"/>
      <c r="BQ1024" s="827"/>
      <c r="BR1024" s="597" t="s">
        <v>37</v>
      </c>
      <c r="BS1024" s="599">
        <v>1.2064343163538873</v>
      </c>
      <c r="BT1024" s="599">
        <v>3.6193029490616624</v>
      </c>
      <c r="BU1024" s="599">
        <v>9.3833780160857909</v>
      </c>
      <c r="BV1024" s="599">
        <v>23.592493297587129</v>
      </c>
      <c r="BW1024" s="599">
        <v>23.592493297587129</v>
      </c>
      <c r="BX1024" s="599">
        <v>17.024128686327078</v>
      </c>
      <c r="BY1024" s="599">
        <v>14.343163538873997</v>
      </c>
      <c r="BZ1024" s="599">
        <v>3.3512064343163539</v>
      </c>
      <c r="CA1024" s="599">
        <v>2.0107238605898123</v>
      </c>
      <c r="CB1024" s="599">
        <v>1.8766756032171581</v>
      </c>
      <c r="CC1024" s="592"/>
      <c r="CD1024" s="827"/>
      <c r="CE1024" s="597" t="s">
        <v>37</v>
      </c>
      <c r="CF1024" s="599">
        <v>0.39054024734215664</v>
      </c>
      <c r="CG1024" s="599">
        <v>2.0177912779344762</v>
      </c>
      <c r="CH1024" s="599">
        <v>6.0316771533955302</v>
      </c>
      <c r="CI1024" s="599">
        <v>15.339553048383598</v>
      </c>
      <c r="CJ1024" s="599">
        <v>20.915599913213278</v>
      </c>
      <c r="CK1024" s="599">
        <v>23.757865046647865</v>
      </c>
      <c r="CL1024" s="599">
        <v>17.74788457366023</v>
      </c>
      <c r="CM1024" s="599">
        <v>8.2230418745931875</v>
      </c>
      <c r="CN1024" s="599">
        <v>3.7318290301583859</v>
      </c>
      <c r="CO1024" s="599">
        <v>1.8442178346712954</v>
      </c>
      <c r="CP1024"/>
      <c r="CQ1024" s="827"/>
      <c r="CR1024" s="597" t="s">
        <v>37</v>
      </c>
      <c r="CS1024" s="599">
        <v>0.1779359430604982</v>
      </c>
      <c r="CT1024" s="599">
        <v>1.6014234875444839</v>
      </c>
      <c r="CU1024" s="599">
        <v>6.4056939501779357</v>
      </c>
      <c r="CV1024" s="599">
        <v>18.861209964412812</v>
      </c>
      <c r="CW1024" s="599">
        <v>17.437722419928825</v>
      </c>
      <c r="CX1024" s="599">
        <v>22.064056939501782</v>
      </c>
      <c r="CY1024" s="599">
        <v>19.750889679715304</v>
      </c>
      <c r="CZ1024" s="599">
        <v>8.8967971530249113</v>
      </c>
      <c r="DA1024" s="599">
        <v>3.9145907473309607</v>
      </c>
      <c r="DB1024" s="599">
        <v>0.88967971530249124</v>
      </c>
      <c r="DC1024" s="592"/>
      <c r="DD1024" s="827"/>
      <c r="DE1024" s="597" t="s">
        <v>37</v>
      </c>
      <c r="DF1024" s="599">
        <v>0.54245775088670978</v>
      </c>
      <c r="DG1024" s="599">
        <v>2.3158773210932608</v>
      </c>
      <c r="DH1024" s="599">
        <v>6.5094930106405169</v>
      </c>
      <c r="DI1024" s="599">
        <v>16.211141247652826</v>
      </c>
      <c r="DJ1024" s="599">
        <v>21.740037554767369</v>
      </c>
      <c r="DK1024" s="599">
        <v>22.908408095138743</v>
      </c>
      <c r="DL1024" s="599">
        <v>16.983100354683913</v>
      </c>
      <c r="DM1024" s="599">
        <v>7.385770915919049</v>
      </c>
      <c r="DN1024" s="599">
        <v>3.4425203421656581</v>
      </c>
      <c r="DO1024" s="599">
        <v>1.9611934070519508</v>
      </c>
    </row>
    <row r="1025" spans="1:119" ht="13.5" customHeight="1" x14ac:dyDescent="0.2">
      <c r="A1025"/>
      <c r="B1025" s="324"/>
      <c r="C1025" s="592"/>
      <c r="D1025" s="827"/>
      <c r="E1025" s="601" t="s">
        <v>38</v>
      </c>
      <c r="F1025" s="599">
        <v>0.34526051475204017</v>
      </c>
      <c r="G1025" s="599">
        <v>1.6949152542372881</v>
      </c>
      <c r="H1025" s="599">
        <v>4.6139359698681739</v>
      </c>
      <c r="I1025" s="599">
        <v>12.256748273697426</v>
      </c>
      <c r="J1025" s="599">
        <v>19.146264908976775</v>
      </c>
      <c r="K1025" s="599">
        <v>22.284996861268048</v>
      </c>
      <c r="L1025" s="599">
        <v>20.825486503452606</v>
      </c>
      <c r="M1025" s="599">
        <v>11.032642812303829</v>
      </c>
      <c r="N1025" s="599">
        <v>5.0847457627118651</v>
      </c>
      <c r="O1025" s="599">
        <v>2.715003138731952</v>
      </c>
      <c r="P1025" s="592"/>
      <c r="Q1025" s="827"/>
      <c r="R1025" s="597" t="s">
        <v>38</v>
      </c>
      <c r="S1025" s="599">
        <v>0.17870819504723004</v>
      </c>
      <c r="T1025" s="599">
        <v>0.94460045953535865</v>
      </c>
      <c r="U1025" s="599">
        <v>2.8338013786060761</v>
      </c>
      <c r="V1025" s="599">
        <v>8.7311718151646662</v>
      </c>
      <c r="W1025" s="599">
        <v>16.134797038549912</v>
      </c>
      <c r="X1025" s="599">
        <v>22.874648966045445</v>
      </c>
      <c r="Y1025" s="599">
        <v>24.406433495021702</v>
      </c>
      <c r="Z1025" s="599">
        <v>13.632882307888691</v>
      </c>
      <c r="AA1025" s="599">
        <v>6.4845545059994887</v>
      </c>
      <c r="AB1025" s="599">
        <v>3.7784018381414346</v>
      </c>
      <c r="AC1025" s="592"/>
      <c r="AD1025" s="827"/>
      <c r="AE1025" s="597" t="s">
        <v>38</v>
      </c>
      <c r="AF1025" s="599">
        <v>0.61099796334012213</v>
      </c>
      <c r="AG1025" s="599">
        <v>2.8920570264765786</v>
      </c>
      <c r="AH1025" s="599">
        <v>7.4541751527494915</v>
      </c>
      <c r="AI1025" s="599">
        <v>17.881873727087576</v>
      </c>
      <c r="AJ1025" s="599">
        <v>23.951120162932789</v>
      </c>
      <c r="AK1025" s="599">
        <v>21.344195519348268</v>
      </c>
      <c r="AL1025" s="599">
        <v>15.112016293279023</v>
      </c>
      <c r="AM1025" s="599">
        <v>6.8839103869653764</v>
      </c>
      <c r="AN1025" s="599">
        <v>2.8513238289205702</v>
      </c>
      <c r="AO1025" s="599">
        <v>1.0183299389002036</v>
      </c>
      <c r="AP1025" s="591"/>
      <c r="AQ1025" s="827"/>
      <c r="AR1025" s="597" t="s">
        <v>38</v>
      </c>
      <c r="AS1025" s="599">
        <v>0.73280721533258175</v>
      </c>
      <c r="AT1025" s="599">
        <v>3.1003382187147688</v>
      </c>
      <c r="AU1025" s="599">
        <v>6.3697857948139802</v>
      </c>
      <c r="AV1025" s="599">
        <v>15.219842164599775</v>
      </c>
      <c r="AW1025" s="599">
        <v>22.491544532130778</v>
      </c>
      <c r="AX1025" s="599">
        <v>21.589627959413754</v>
      </c>
      <c r="AY1025" s="599">
        <v>17.700112739571587</v>
      </c>
      <c r="AZ1025" s="599">
        <v>8.0608793686583997</v>
      </c>
      <c r="BA1025" s="599">
        <v>3.494926719278467</v>
      </c>
      <c r="BB1025" s="599">
        <v>1.2401352874859075</v>
      </c>
      <c r="BC1025" s="592"/>
      <c r="BD1025" s="827"/>
      <c r="BE1025" s="597" t="s">
        <v>38</v>
      </c>
      <c r="BF1025" s="599">
        <v>0.19573727707698999</v>
      </c>
      <c r="BG1025" s="599">
        <v>1.1526750761200522</v>
      </c>
      <c r="BH1025" s="599">
        <v>3.9364941278816881</v>
      </c>
      <c r="BI1025" s="599">
        <v>11.113527620704653</v>
      </c>
      <c r="BJ1025" s="599">
        <v>17.855589386689864</v>
      </c>
      <c r="BK1025" s="599">
        <v>22.553284036537626</v>
      </c>
      <c r="BL1025" s="599">
        <v>22.031317964332317</v>
      </c>
      <c r="BM1025" s="599">
        <v>12.179208351457154</v>
      </c>
      <c r="BN1025" s="599">
        <v>5.6981296215745978</v>
      </c>
      <c r="BO1025" s="599">
        <v>3.2840365376250542</v>
      </c>
      <c r="BP1025"/>
      <c r="BQ1025" s="827"/>
      <c r="BR1025" s="597" t="s">
        <v>38</v>
      </c>
      <c r="BS1025" s="599">
        <v>0.95389507154213027</v>
      </c>
      <c r="BT1025" s="599">
        <v>4.1335453100158981</v>
      </c>
      <c r="BU1025" s="599">
        <v>7.3131955484896665</v>
      </c>
      <c r="BV1025" s="599">
        <v>17.647058823529413</v>
      </c>
      <c r="BW1025" s="599">
        <v>23.052464228934817</v>
      </c>
      <c r="BX1025" s="599">
        <v>21.303656597774246</v>
      </c>
      <c r="BY1025" s="599">
        <v>14.944356120826709</v>
      </c>
      <c r="BZ1025" s="599">
        <v>6.0413354531001593</v>
      </c>
      <c r="CA1025" s="599">
        <v>2.8616852146263914</v>
      </c>
      <c r="CB1025" s="599">
        <v>1.7488076311605723</v>
      </c>
      <c r="CC1025" s="592"/>
      <c r="CD1025" s="827"/>
      <c r="CE1025" s="597" t="s">
        <v>38</v>
      </c>
      <c r="CF1025" s="599">
        <v>0.27860003482500439</v>
      </c>
      <c r="CG1025" s="599">
        <v>1.4278251784781473</v>
      </c>
      <c r="CH1025" s="599">
        <v>4.3183005397875673</v>
      </c>
      <c r="CI1025" s="599">
        <v>11.666376458297059</v>
      </c>
      <c r="CJ1025" s="599">
        <v>18.718439839804979</v>
      </c>
      <c r="CK1025" s="599">
        <v>22.392477799059726</v>
      </c>
      <c r="CL1025" s="599">
        <v>21.469615183701897</v>
      </c>
      <c r="CM1025" s="599">
        <v>11.579313947414244</v>
      </c>
      <c r="CN1025" s="599">
        <v>5.3282256660282084</v>
      </c>
      <c r="CO1025" s="599">
        <v>2.820825352603169</v>
      </c>
      <c r="CP1025"/>
      <c r="CQ1025" s="827"/>
      <c r="CR1025" s="597" t="s">
        <v>38</v>
      </c>
      <c r="CS1025" s="599">
        <v>0.17761989342806395</v>
      </c>
      <c r="CT1025" s="599">
        <v>2.1314387211367674</v>
      </c>
      <c r="CU1025" s="599">
        <v>6.2166962699822381</v>
      </c>
      <c r="CV1025" s="599">
        <v>11.545293072824157</v>
      </c>
      <c r="CW1025" s="599">
        <v>17.051509769094139</v>
      </c>
      <c r="CX1025" s="599">
        <v>22.735346358792185</v>
      </c>
      <c r="CY1025" s="599">
        <v>23.623445825932503</v>
      </c>
      <c r="CZ1025" s="599">
        <v>10.479573712255773</v>
      </c>
      <c r="DA1025" s="599">
        <v>4.6181172291296626</v>
      </c>
      <c r="DB1025" s="599">
        <v>1.4209591474245116</v>
      </c>
      <c r="DC1025" s="592"/>
      <c r="DD1025" s="827"/>
      <c r="DE1025" s="597" t="s">
        <v>38</v>
      </c>
      <c r="DF1025" s="599">
        <v>0.36150800482010675</v>
      </c>
      <c r="DG1025" s="599">
        <v>1.6526080220347734</v>
      </c>
      <c r="DH1025" s="599">
        <v>4.4585987261146496</v>
      </c>
      <c r="DI1025" s="599">
        <v>12.32570149767602</v>
      </c>
      <c r="DJ1025" s="599">
        <v>19.34928559132381</v>
      </c>
      <c r="DK1025" s="599">
        <v>22.241349629884663</v>
      </c>
      <c r="DL1025" s="599">
        <v>20.554312274057494</v>
      </c>
      <c r="DM1025" s="599">
        <v>11.086245481149939</v>
      </c>
      <c r="DN1025" s="599">
        <v>5.1299707350662764</v>
      </c>
      <c r="DO1025" s="599">
        <v>2.840420037872267</v>
      </c>
    </row>
    <row r="1026" spans="1:119" ht="13.5" customHeight="1" x14ac:dyDescent="0.2">
      <c r="A1026"/>
      <c r="B1026" s="324"/>
      <c r="C1026" s="592"/>
      <c r="D1026" s="827"/>
      <c r="E1026" s="601" t="s">
        <v>39</v>
      </c>
      <c r="F1026" s="599">
        <v>0.3286294219988401</v>
      </c>
      <c r="G1026" s="599">
        <v>0.79257684129132033</v>
      </c>
      <c r="H1026" s="599">
        <v>3.3249565049294412</v>
      </c>
      <c r="I1026" s="599">
        <v>9.3562729557316846</v>
      </c>
      <c r="J1026" s="599">
        <v>13.628455441716605</v>
      </c>
      <c r="K1026" s="599">
        <v>20.394355306398609</v>
      </c>
      <c r="L1026" s="599">
        <v>23.332688961917651</v>
      </c>
      <c r="M1026" s="599">
        <v>15.484245118886525</v>
      </c>
      <c r="N1026" s="599">
        <v>8.6796829692634834</v>
      </c>
      <c r="O1026" s="599">
        <v>4.6781364778658423</v>
      </c>
      <c r="P1026" s="592"/>
      <c r="Q1026" s="827"/>
      <c r="R1026" s="597" t="s">
        <v>39</v>
      </c>
      <c r="S1026" s="599">
        <v>0.15527950310559005</v>
      </c>
      <c r="T1026" s="599">
        <v>0.46583850931677018</v>
      </c>
      <c r="U1026" s="599">
        <v>1.9875776397515528</v>
      </c>
      <c r="V1026" s="599">
        <v>5.8385093167701863</v>
      </c>
      <c r="W1026" s="599">
        <v>10.248447204968944</v>
      </c>
      <c r="X1026" s="599">
        <v>19.285714285714288</v>
      </c>
      <c r="Y1026" s="599">
        <v>25.6832298136646</v>
      </c>
      <c r="Z1026" s="599">
        <v>18.509316770186334</v>
      </c>
      <c r="AA1026" s="599">
        <v>11.614906832298137</v>
      </c>
      <c r="AB1026" s="599">
        <v>6.2111801242236027</v>
      </c>
      <c r="AC1026" s="592"/>
      <c r="AD1026" s="827"/>
      <c r="AE1026" s="597" t="s">
        <v>39</v>
      </c>
      <c r="AF1026" s="599">
        <v>0.61443932411674351</v>
      </c>
      <c r="AG1026" s="599">
        <v>1.3312852022529442</v>
      </c>
      <c r="AH1026" s="599">
        <v>5.5299539170506913</v>
      </c>
      <c r="AI1026" s="599">
        <v>15.156169994879672</v>
      </c>
      <c r="AJ1026" s="599">
        <v>19.201228878648234</v>
      </c>
      <c r="AK1026" s="599">
        <v>22.222222222222221</v>
      </c>
      <c r="AL1026" s="599">
        <v>19.457245263696876</v>
      </c>
      <c r="AM1026" s="599">
        <v>10.496671786994368</v>
      </c>
      <c r="AN1026" s="599">
        <v>3.8402457757296471</v>
      </c>
      <c r="AO1026" s="599">
        <v>2.1505376344086025</v>
      </c>
      <c r="AP1026" s="591"/>
      <c r="AQ1026" s="827"/>
      <c r="AR1026" s="597" t="s">
        <v>39</v>
      </c>
      <c r="AS1026" s="599">
        <v>0.52356020942408377</v>
      </c>
      <c r="AT1026" s="599">
        <v>1.4834205933682374</v>
      </c>
      <c r="AU1026" s="599">
        <v>4.9738219895287958</v>
      </c>
      <c r="AV1026" s="599">
        <v>14.31064572425829</v>
      </c>
      <c r="AW1026" s="599">
        <v>17.190226876090751</v>
      </c>
      <c r="AX1026" s="599">
        <v>20.506108202443283</v>
      </c>
      <c r="AY1026" s="599">
        <v>21.029668411867362</v>
      </c>
      <c r="AZ1026" s="599">
        <v>12.216404886561955</v>
      </c>
      <c r="BA1026" s="599">
        <v>5.7591623036649215</v>
      </c>
      <c r="BB1026" s="599">
        <v>2.0069808027923211</v>
      </c>
      <c r="BC1026" s="592"/>
      <c r="BD1026" s="827"/>
      <c r="BE1026" s="597" t="s">
        <v>39</v>
      </c>
      <c r="BF1026" s="599">
        <v>0.2731561956791656</v>
      </c>
      <c r="BG1026" s="599">
        <v>0.5959771542090887</v>
      </c>
      <c r="BH1026" s="599">
        <v>2.8557238639185498</v>
      </c>
      <c r="BI1026" s="599">
        <v>7.946362056121183</v>
      </c>
      <c r="BJ1026" s="599">
        <v>12.614849764092376</v>
      </c>
      <c r="BK1026" s="599">
        <v>20.362552768810531</v>
      </c>
      <c r="BL1026" s="599">
        <v>23.988080456915821</v>
      </c>
      <c r="BM1026" s="599">
        <v>16.414204122175317</v>
      </c>
      <c r="BN1026" s="599">
        <v>9.5108020859200391</v>
      </c>
      <c r="BO1026" s="599">
        <v>5.4382915321579333</v>
      </c>
      <c r="BP1026"/>
      <c r="BQ1026" s="827"/>
      <c r="BR1026" s="597" t="s">
        <v>39</v>
      </c>
      <c r="BS1026" s="599">
        <v>0.61919504643962853</v>
      </c>
      <c r="BT1026" s="599">
        <v>1.5479876160990713</v>
      </c>
      <c r="BU1026" s="599">
        <v>5.5727554179566559</v>
      </c>
      <c r="BV1026" s="599">
        <v>14.241486068111456</v>
      </c>
      <c r="BW1026" s="599">
        <v>19.195046439628484</v>
      </c>
      <c r="BX1026" s="599">
        <v>20.433436532507741</v>
      </c>
      <c r="BY1026" s="599">
        <v>20.123839009287924</v>
      </c>
      <c r="BZ1026" s="599">
        <v>10.526315789473683</v>
      </c>
      <c r="CA1026" s="599">
        <v>5.8823529411764701</v>
      </c>
      <c r="CB1026" s="599">
        <v>1.8575851393188854</v>
      </c>
      <c r="CC1026" s="592"/>
      <c r="CD1026" s="827"/>
      <c r="CE1026" s="597" t="s">
        <v>39</v>
      </c>
      <c r="CF1026" s="599">
        <v>0.30927835051546393</v>
      </c>
      <c r="CG1026" s="599">
        <v>0.74226804123711343</v>
      </c>
      <c r="CH1026" s="599">
        <v>3.1752577319587632</v>
      </c>
      <c r="CI1026" s="599">
        <v>9.0309278350515463</v>
      </c>
      <c r="CJ1026" s="599">
        <v>13.257731958762886</v>
      </c>
      <c r="CK1026" s="599">
        <v>20.39175257731959</v>
      </c>
      <c r="CL1026" s="599">
        <v>23.546391752577321</v>
      </c>
      <c r="CM1026" s="599">
        <v>15.814432989690722</v>
      </c>
      <c r="CN1026" s="599">
        <v>8.8659793814432994</v>
      </c>
      <c r="CO1026" s="599">
        <v>4.8659793814432994</v>
      </c>
      <c r="CP1026"/>
      <c r="CQ1026" s="827"/>
      <c r="CR1026" s="597" t="s">
        <v>39</v>
      </c>
      <c r="CS1026" s="599">
        <v>0.25575447570332482</v>
      </c>
      <c r="CT1026" s="599">
        <v>0.76726342710997442</v>
      </c>
      <c r="CU1026" s="599">
        <v>1.7902813299232736</v>
      </c>
      <c r="CV1026" s="599">
        <v>12.531969309462914</v>
      </c>
      <c r="CW1026" s="599">
        <v>10.230179028132993</v>
      </c>
      <c r="CX1026" s="599">
        <v>18.925831202046037</v>
      </c>
      <c r="CY1026" s="599">
        <v>27.621483375959077</v>
      </c>
      <c r="CZ1026" s="599">
        <v>16.879795396419436</v>
      </c>
      <c r="DA1026" s="599">
        <v>8.1841432225063944</v>
      </c>
      <c r="DB1026" s="599">
        <v>2.8132992327365729</v>
      </c>
      <c r="DC1026" s="592"/>
      <c r="DD1026" s="827"/>
      <c r="DE1026" s="597" t="s">
        <v>39</v>
      </c>
      <c r="DF1026" s="599">
        <v>0.33458803847762442</v>
      </c>
      <c r="DG1026" s="599">
        <v>0.794646591384358</v>
      </c>
      <c r="DH1026" s="599">
        <v>3.4504391468005018</v>
      </c>
      <c r="DI1026" s="599">
        <v>9.096612296110413</v>
      </c>
      <c r="DJ1026" s="599">
        <v>13.906315349226265</v>
      </c>
      <c r="DK1026" s="599">
        <v>20.514429109159348</v>
      </c>
      <c r="DL1026" s="599">
        <v>22.982015892931827</v>
      </c>
      <c r="DM1026" s="599">
        <v>15.370138017565871</v>
      </c>
      <c r="DN1026" s="599">
        <v>8.7202007528230858</v>
      </c>
      <c r="DO1026" s="599">
        <v>4.8306148055207023</v>
      </c>
    </row>
    <row r="1027" spans="1:119" ht="13.5" customHeight="1" x14ac:dyDescent="0.2">
      <c r="A1027"/>
      <c r="B1027" s="324"/>
      <c r="C1027" s="592"/>
      <c r="D1027" s="827"/>
      <c r="E1027" s="601" t="s">
        <v>40</v>
      </c>
      <c r="F1027" s="599">
        <v>0.31545741324921134</v>
      </c>
      <c r="G1027" s="599">
        <v>0.66246056782334384</v>
      </c>
      <c r="H1027" s="599">
        <v>2.2082018927444795</v>
      </c>
      <c r="I1027" s="599">
        <v>5.9621451104100949</v>
      </c>
      <c r="J1027" s="599">
        <v>9.179810725552052</v>
      </c>
      <c r="K1027" s="599">
        <v>16.119873817034698</v>
      </c>
      <c r="L1027" s="599">
        <v>22.397476340694006</v>
      </c>
      <c r="M1027" s="599">
        <v>19.337539432176655</v>
      </c>
      <c r="N1027" s="599">
        <v>14.164037854889591</v>
      </c>
      <c r="O1027" s="599">
        <v>9.6529968454258679</v>
      </c>
      <c r="P1027" s="592"/>
      <c r="Q1027" s="827"/>
      <c r="R1027" s="597" t="s">
        <v>40</v>
      </c>
      <c r="S1027" s="599">
        <v>0.10085728693898136</v>
      </c>
      <c r="T1027" s="599">
        <v>0.3530005042864347</v>
      </c>
      <c r="U1027" s="599">
        <v>0.85728693898134145</v>
      </c>
      <c r="V1027" s="599">
        <v>3.3282904689863844</v>
      </c>
      <c r="W1027" s="599">
        <v>6.4044377206253156</v>
      </c>
      <c r="X1027" s="599">
        <v>12.909732728189613</v>
      </c>
      <c r="Y1027" s="599">
        <v>23.247604639435199</v>
      </c>
      <c r="Z1027" s="599">
        <v>22.945032778618256</v>
      </c>
      <c r="AA1027" s="599">
        <v>17.750882501260719</v>
      </c>
      <c r="AB1027" s="599">
        <v>12.102874432677762</v>
      </c>
      <c r="AC1027" s="592"/>
      <c r="AD1027" s="827"/>
      <c r="AE1027" s="597" t="s">
        <v>40</v>
      </c>
      <c r="AF1027" s="599">
        <v>0.67396798652064027</v>
      </c>
      <c r="AG1027" s="599">
        <v>1.1794439764111204</v>
      </c>
      <c r="AH1027" s="599">
        <v>4.4650379106992419</v>
      </c>
      <c r="AI1027" s="599">
        <v>10.362257792754844</v>
      </c>
      <c r="AJ1027" s="599">
        <v>13.816343723673125</v>
      </c>
      <c r="AK1027" s="599">
        <v>21.482729570345409</v>
      </c>
      <c r="AL1027" s="599">
        <v>20.977253580454928</v>
      </c>
      <c r="AM1027" s="599">
        <v>13.310867733782644</v>
      </c>
      <c r="AN1027" s="599">
        <v>8.1718618365627638</v>
      </c>
      <c r="AO1027" s="599">
        <v>5.5602358887952823</v>
      </c>
      <c r="AP1027" s="591"/>
      <c r="AQ1027" s="827"/>
      <c r="AR1027" s="597" t="s">
        <v>40</v>
      </c>
      <c r="AS1027" s="599">
        <v>1.1235955056179776</v>
      </c>
      <c r="AT1027" s="599">
        <v>1.4981273408239701</v>
      </c>
      <c r="AU1027" s="599">
        <v>5.4307116104868918</v>
      </c>
      <c r="AV1027" s="599">
        <v>8.8014981273408246</v>
      </c>
      <c r="AW1027" s="599">
        <v>13.670411985018728</v>
      </c>
      <c r="AX1027" s="599">
        <v>19.475655430711612</v>
      </c>
      <c r="AY1027" s="599">
        <v>21.535580524344571</v>
      </c>
      <c r="AZ1027" s="599">
        <v>13.670411985018728</v>
      </c>
      <c r="BA1027" s="599">
        <v>9.7378277153558059</v>
      </c>
      <c r="BB1027" s="599">
        <v>5.0561797752808983</v>
      </c>
      <c r="BC1027" s="592"/>
      <c r="BD1027" s="827"/>
      <c r="BE1027" s="597" t="s">
        <v>40</v>
      </c>
      <c r="BF1027" s="599">
        <v>0.15174506828528073</v>
      </c>
      <c r="BG1027" s="599">
        <v>0.49317147192716232</v>
      </c>
      <c r="BH1027" s="599">
        <v>1.5553869499241275</v>
      </c>
      <c r="BI1027" s="599">
        <v>5.3869499241274665</v>
      </c>
      <c r="BJ1027" s="599">
        <v>8.2701062215478007</v>
      </c>
      <c r="BK1027" s="599">
        <v>15.440060698027313</v>
      </c>
      <c r="BL1027" s="599">
        <v>22.572078907435507</v>
      </c>
      <c r="BM1027" s="599">
        <v>20.485584218512898</v>
      </c>
      <c r="BN1027" s="599">
        <v>15.060698027314112</v>
      </c>
      <c r="BO1027" s="599">
        <v>10.58421851289833</v>
      </c>
      <c r="BP1027"/>
      <c r="BQ1027" s="827"/>
      <c r="BR1027" s="597" t="s">
        <v>40</v>
      </c>
      <c r="BS1027" s="599">
        <v>3.2</v>
      </c>
      <c r="BT1027" s="599">
        <v>2.4</v>
      </c>
      <c r="BU1027" s="599">
        <v>4</v>
      </c>
      <c r="BV1027" s="599">
        <v>10.4</v>
      </c>
      <c r="BW1027" s="599">
        <v>11.200000000000001</v>
      </c>
      <c r="BX1027" s="599">
        <v>17.599999999999998</v>
      </c>
      <c r="BY1027" s="599">
        <v>24.8</v>
      </c>
      <c r="BZ1027" s="599">
        <v>11.200000000000001</v>
      </c>
      <c r="CA1027" s="599">
        <v>9.6</v>
      </c>
      <c r="CB1027" s="599">
        <v>5.6000000000000005</v>
      </c>
      <c r="CC1027" s="592"/>
      <c r="CD1027" s="827"/>
      <c r="CE1027" s="597" t="s">
        <v>40</v>
      </c>
      <c r="CF1027" s="599">
        <v>0.19704433497536944</v>
      </c>
      <c r="CG1027" s="599">
        <v>0.59113300492610843</v>
      </c>
      <c r="CH1027" s="599">
        <v>2.1346469622331692</v>
      </c>
      <c r="CI1027" s="599">
        <v>5.7799671592775042</v>
      </c>
      <c r="CJ1027" s="599">
        <v>9.0968801313628909</v>
      </c>
      <c r="CK1027" s="599">
        <v>16.059113300492612</v>
      </c>
      <c r="CL1027" s="599">
        <v>22.298850574712645</v>
      </c>
      <c r="CM1027" s="599">
        <v>19.671592775041049</v>
      </c>
      <c r="CN1027" s="599">
        <v>14.351395730706077</v>
      </c>
      <c r="CO1027" s="599">
        <v>9.8193760262725771</v>
      </c>
      <c r="CP1027"/>
      <c r="CQ1027" s="827"/>
      <c r="CR1027" s="597" t="s">
        <v>40</v>
      </c>
      <c r="CS1027" s="599">
        <v>0.45454545454545453</v>
      </c>
      <c r="CT1027" s="599">
        <v>0</v>
      </c>
      <c r="CU1027" s="599">
        <v>1.3636363636363635</v>
      </c>
      <c r="CV1027" s="599">
        <v>5.9090909090909092</v>
      </c>
      <c r="CW1027" s="599">
        <v>7.7272727272727266</v>
      </c>
      <c r="CX1027" s="599">
        <v>14.545454545454545</v>
      </c>
      <c r="CY1027" s="599">
        <v>25.90909090909091</v>
      </c>
      <c r="CZ1027" s="599">
        <v>23.636363636363637</v>
      </c>
      <c r="DA1027" s="599">
        <v>13.636363636363635</v>
      </c>
      <c r="DB1027" s="599">
        <v>6.8181818181818175</v>
      </c>
      <c r="DC1027" s="592"/>
      <c r="DD1027" s="827"/>
      <c r="DE1027" s="597" t="s">
        <v>40</v>
      </c>
      <c r="DF1027" s="599">
        <v>0.30508474576271188</v>
      </c>
      <c r="DG1027" s="599">
        <v>0.71186440677966101</v>
      </c>
      <c r="DH1027" s="599">
        <v>2.2711864406779658</v>
      </c>
      <c r="DI1027" s="599">
        <v>5.9661016949152543</v>
      </c>
      <c r="DJ1027" s="599">
        <v>9.2881355932203391</v>
      </c>
      <c r="DK1027" s="599">
        <v>16.237288135593218</v>
      </c>
      <c r="DL1027" s="599">
        <v>22.135593220338983</v>
      </c>
      <c r="DM1027" s="599">
        <v>19.016949152542374</v>
      </c>
      <c r="DN1027" s="599">
        <v>14.203389830508476</v>
      </c>
      <c r="DO1027" s="599">
        <v>9.8644067796610173</v>
      </c>
    </row>
    <row r="1028" spans="1:119" ht="13.5" customHeight="1" x14ac:dyDescent="0.2">
      <c r="A1028"/>
      <c r="B1028" s="324"/>
      <c r="C1028" s="592"/>
      <c r="D1028" s="828"/>
      <c r="E1028" s="601" t="s">
        <v>41</v>
      </c>
      <c r="F1028" s="599">
        <v>0.41841004184100417</v>
      </c>
      <c r="G1028" s="599">
        <v>0.41841004184100417</v>
      </c>
      <c r="H1028" s="599">
        <v>1.0460251046025104</v>
      </c>
      <c r="I1028" s="599">
        <v>3.9748953974895396</v>
      </c>
      <c r="J1028" s="599">
        <v>2.7196652719665275</v>
      </c>
      <c r="K1028" s="599">
        <v>11.08786610878661</v>
      </c>
      <c r="L1028" s="599">
        <v>17.782426778242677</v>
      </c>
      <c r="M1028" s="599">
        <v>21.96652719665272</v>
      </c>
      <c r="N1028" s="599">
        <v>22.17573221757322</v>
      </c>
      <c r="O1028" s="599">
        <v>18.410041841004183</v>
      </c>
      <c r="P1028" s="592"/>
      <c r="Q1028" s="828"/>
      <c r="R1028" s="597" t="s">
        <v>41</v>
      </c>
      <c r="S1028" s="599">
        <v>0</v>
      </c>
      <c r="T1028" s="599">
        <v>0</v>
      </c>
      <c r="U1028" s="599">
        <v>0.3436426116838488</v>
      </c>
      <c r="V1028" s="599">
        <v>2.4054982817869419</v>
      </c>
      <c r="W1028" s="599">
        <v>1.0309278350515463</v>
      </c>
      <c r="X1028" s="599">
        <v>6.5292096219931279</v>
      </c>
      <c r="Y1028" s="599">
        <v>16.838487972508592</v>
      </c>
      <c r="Z1028" s="599">
        <v>24.398625429553263</v>
      </c>
      <c r="AA1028" s="599">
        <v>25.429553264604809</v>
      </c>
      <c r="AB1028" s="599">
        <v>23.024054982817869</v>
      </c>
      <c r="AC1028" s="592"/>
      <c r="AD1028" s="828"/>
      <c r="AE1028" s="597" t="s">
        <v>41</v>
      </c>
      <c r="AF1028" s="599">
        <v>1.0695187165775399</v>
      </c>
      <c r="AG1028" s="599">
        <v>1.0695187165775399</v>
      </c>
      <c r="AH1028" s="599">
        <v>2.1390374331550799</v>
      </c>
      <c r="AI1028" s="599">
        <v>6.4171122994652414</v>
      </c>
      <c r="AJ1028" s="599">
        <v>5.3475935828877006</v>
      </c>
      <c r="AK1028" s="599">
        <v>18.181818181818183</v>
      </c>
      <c r="AL1028" s="599">
        <v>19.251336898395721</v>
      </c>
      <c r="AM1028" s="599">
        <v>18.181818181818183</v>
      </c>
      <c r="AN1028" s="599">
        <v>17.112299465240639</v>
      </c>
      <c r="AO1028" s="599">
        <v>11.229946524064172</v>
      </c>
      <c r="AP1028" s="591"/>
      <c r="AQ1028" s="828"/>
      <c r="AR1028" s="597" t="s">
        <v>41</v>
      </c>
      <c r="AS1028" s="599">
        <v>1.9230769230769231</v>
      </c>
      <c r="AT1028" s="599">
        <v>1.9230769230769231</v>
      </c>
      <c r="AU1028" s="599">
        <v>1.9230769230769231</v>
      </c>
      <c r="AV1028" s="599">
        <v>3.8461538461538463</v>
      </c>
      <c r="AW1028" s="599">
        <v>3.8461538461538463</v>
      </c>
      <c r="AX1028" s="599">
        <v>15.384615384615385</v>
      </c>
      <c r="AY1028" s="599">
        <v>28.846153846153843</v>
      </c>
      <c r="AZ1028" s="599">
        <v>19.230769230769234</v>
      </c>
      <c r="BA1028" s="599">
        <v>13.461538461538462</v>
      </c>
      <c r="BB1028" s="599">
        <v>9.6153846153846168</v>
      </c>
      <c r="BC1028" s="592"/>
      <c r="BD1028" s="828"/>
      <c r="BE1028" s="597" t="s">
        <v>41</v>
      </c>
      <c r="BF1028" s="599">
        <v>0.23474178403755869</v>
      </c>
      <c r="BG1028" s="599">
        <v>0.23474178403755869</v>
      </c>
      <c r="BH1028" s="599">
        <v>0.93896713615023475</v>
      </c>
      <c r="BI1028" s="599">
        <v>3.9906103286384975</v>
      </c>
      <c r="BJ1028" s="599">
        <v>2.5821596244131455</v>
      </c>
      <c r="BK1028" s="599">
        <v>10.56338028169014</v>
      </c>
      <c r="BL1028" s="599">
        <v>16.431924882629108</v>
      </c>
      <c r="BM1028" s="599">
        <v>22.300469483568076</v>
      </c>
      <c r="BN1028" s="599">
        <v>23.239436619718308</v>
      </c>
      <c r="BO1028" s="599">
        <v>19.483568075117372</v>
      </c>
      <c r="BP1028"/>
      <c r="BQ1028" s="828"/>
      <c r="BR1028" s="597" t="s">
        <v>41</v>
      </c>
      <c r="BS1028" s="599">
        <v>0</v>
      </c>
      <c r="BT1028" s="599">
        <v>0</v>
      </c>
      <c r="BU1028" s="599">
        <v>9.0909090909090917</v>
      </c>
      <c r="BV1028" s="599">
        <v>4.5454545454545459</v>
      </c>
      <c r="BW1028" s="599">
        <v>0</v>
      </c>
      <c r="BX1028" s="599">
        <v>18.181818181818183</v>
      </c>
      <c r="BY1028" s="599">
        <v>27.27272727272727</v>
      </c>
      <c r="BZ1028" s="599">
        <v>13.636363636363635</v>
      </c>
      <c r="CA1028" s="599">
        <v>13.636363636363635</v>
      </c>
      <c r="CB1028" s="599">
        <v>13.636363636363635</v>
      </c>
      <c r="CC1028" s="592"/>
      <c r="CD1028" s="828"/>
      <c r="CE1028" s="597" t="s">
        <v>41</v>
      </c>
      <c r="CF1028" s="599">
        <v>0.43859649122807015</v>
      </c>
      <c r="CG1028" s="599">
        <v>0.43859649122807015</v>
      </c>
      <c r="CH1028" s="599">
        <v>0.6578947368421052</v>
      </c>
      <c r="CI1028" s="599">
        <v>3.9473684210526314</v>
      </c>
      <c r="CJ1028" s="599">
        <v>2.8508771929824559</v>
      </c>
      <c r="CK1028" s="599">
        <v>10.745614035087719</v>
      </c>
      <c r="CL1028" s="599">
        <v>17.324561403508774</v>
      </c>
      <c r="CM1028" s="599">
        <v>22.368421052631579</v>
      </c>
      <c r="CN1028" s="599">
        <v>22.587719298245617</v>
      </c>
      <c r="CO1028" s="599">
        <v>18.640350877192983</v>
      </c>
      <c r="CP1028"/>
      <c r="CQ1028" s="828"/>
      <c r="CR1028" s="597" t="s">
        <v>41</v>
      </c>
      <c r="CS1028" s="599">
        <v>0</v>
      </c>
      <c r="CT1028" s="599">
        <v>0</v>
      </c>
      <c r="CU1028" s="599">
        <v>2.8571428571428572</v>
      </c>
      <c r="CV1028" s="599">
        <v>2.8571428571428572</v>
      </c>
      <c r="CW1028" s="599">
        <v>2.8571428571428572</v>
      </c>
      <c r="CX1028" s="599">
        <v>8.5714285714285712</v>
      </c>
      <c r="CY1028" s="599">
        <v>17.142857142857142</v>
      </c>
      <c r="CZ1028" s="599">
        <v>31.428571428571427</v>
      </c>
      <c r="DA1028" s="599">
        <v>22.857142857142858</v>
      </c>
      <c r="DB1028" s="599">
        <v>11.428571428571429</v>
      </c>
      <c r="DC1028" s="592"/>
      <c r="DD1028" s="828"/>
      <c r="DE1028" s="597" t="s">
        <v>41</v>
      </c>
      <c r="DF1028" s="599">
        <v>0.45146726862302478</v>
      </c>
      <c r="DG1028" s="599">
        <v>0.45146726862302478</v>
      </c>
      <c r="DH1028" s="599">
        <v>0.90293453724604955</v>
      </c>
      <c r="DI1028" s="599">
        <v>4.0632054176072234</v>
      </c>
      <c r="DJ1028" s="599">
        <v>2.7088036117381491</v>
      </c>
      <c r="DK1028" s="599">
        <v>11.286681715575622</v>
      </c>
      <c r="DL1028" s="599">
        <v>17.832957110609481</v>
      </c>
      <c r="DM1028" s="599">
        <v>21.218961625282169</v>
      </c>
      <c r="DN1028" s="599">
        <v>22.121896162528216</v>
      </c>
      <c r="DO1028" s="599">
        <v>18.961625282167045</v>
      </c>
    </row>
    <row r="1029" spans="1:119" ht="13.5" customHeight="1" x14ac:dyDescent="0.2">
      <c r="A1029"/>
      <c r="B1029" s="324"/>
      <c r="C1029" s="592"/>
      <c r="D1029" s="592"/>
      <c r="E1029" s="592"/>
      <c r="F1029" s="592"/>
      <c r="G1029" s="592"/>
      <c r="H1029" s="592"/>
      <c r="I1029" s="592"/>
      <c r="J1029" s="592"/>
      <c r="K1029" s="592"/>
      <c r="L1029" s="592"/>
      <c r="M1029" s="592"/>
      <c r="N1029" s="592"/>
      <c r="O1029" s="592"/>
      <c r="P1029" s="592"/>
      <c r="Q1029" s="592"/>
      <c r="R1029" s="592"/>
      <c r="S1029" s="592"/>
      <c r="T1029" s="592"/>
      <c r="U1029" s="592"/>
      <c r="V1029" s="592"/>
      <c r="W1029" s="592"/>
      <c r="X1029" s="592"/>
      <c r="Y1029" s="592"/>
      <c r="Z1029" s="592"/>
      <c r="AA1029" s="592"/>
      <c r="AB1029" s="592"/>
      <c r="AC1029" s="592"/>
      <c r="AD1029" s="592"/>
      <c r="AE1029" s="592"/>
      <c r="AF1029" s="592"/>
      <c r="AG1029" s="592"/>
      <c r="AH1029" s="592"/>
      <c r="AI1029" s="592"/>
      <c r="AJ1029" s="592"/>
      <c r="AK1029" s="592"/>
      <c r="AL1029" s="592"/>
      <c r="AM1029" s="592"/>
      <c r="AN1029" s="592"/>
      <c r="AO1029" s="592"/>
      <c r="AP1029"/>
      <c r="AQ1029" s="592"/>
      <c r="AR1029" s="592"/>
      <c r="AS1029" s="592"/>
      <c r="AT1029" s="592"/>
      <c r="AU1029" s="592"/>
      <c r="AV1029" s="592"/>
      <c r="AW1029" s="592"/>
      <c r="AX1029" s="592"/>
      <c r="AY1029" s="592"/>
      <c r="AZ1029" s="592"/>
      <c r="BA1029" s="592"/>
      <c r="BB1029" s="592"/>
      <c r="BC1029" s="592"/>
      <c r="BD1029" s="592"/>
      <c r="BE1029" s="592"/>
      <c r="BF1029" s="592"/>
      <c r="BG1029" s="592"/>
      <c r="BH1029" s="592"/>
      <c r="BI1029" s="592"/>
      <c r="BJ1029" s="592"/>
      <c r="BK1029" s="592"/>
      <c r="BL1029" s="592"/>
      <c r="BM1029" s="592"/>
      <c r="BN1029" s="592"/>
      <c r="BO1029" s="592"/>
      <c r="BP1029"/>
      <c r="BQ1029" s="592"/>
      <c r="BR1029" s="592"/>
      <c r="BS1029" s="592"/>
      <c r="BT1029" s="592"/>
      <c r="BU1029" s="592"/>
      <c r="BV1029" s="592"/>
      <c r="BW1029" s="592"/>
      <c r="BX1029" s="592"/>
      <c r="BY1029" s="592"/>
      <c r="BZ1029" s="592"/>
      <c r="CA1029" s="592"/>
      <c r="CB1029" s="592"/>
      <c r="CC1029" s="592"/>
      <c r="CD1029" s="592"/>
      <c r="CE1029" s="592"/>
      <c r="CF1029" s="592"/>
      <c r="CG1029" s="592"/>
      <c r="CH1029" s="592"/>
      <c r="CI1029" s="592"/>
      <c r="CJ1029" s="592"/>
      <c r="CK1029" s="592"/>
      <c r="CL1029" s="592"/>
      <c r="CM1029" s="592"/>
      <c r="CN1029" s="592"/>
      <c r="CO1029" s="592"/>
      <c r="CP1029"/>
      <c r="CQ1029" s="592"/>
      <c r="CR1029" s="592"/>
      <c r="CS1029" s="592"/>
      <c r="CT1029" s="592"/>
      <c r="CU1029" s="592"/>
      <c r="CV1029" s="592"/>
      <c r="CW1029" s="592"/>
      <c r="CX1029" s="592"/>
      <c r="CY1029" s="592"/>
      <c r="CZ1029" s="592"/>
      <c r="DA1029" s="592"/>
      <c r="DB1029" s="592"/>
      <c r="DC1029" s="592"/>
      <c r="DD1029" s="592"/>
      <c r="DE1029" s="592"/>
      <c r="DF1029" s="592"/>
      <c r="DG1029" s="592"/>
      <c r="DH1029" s="592"/>
      <c r="DI1029" s="592"/>
      <c r="DJ1029" s="592"/>
      <c r="DK1029" s="592"/>
      <c r="DL1029" s="592"/>
      <c r="DM1029" s="592"/>
      <c r="DN1029" s="592"/>
      <c r="DO1029" s="592"/>
    </row>
    <row r="1030" spans="1:119" ht="13.5" customHeight="1" x14ac:dyDescent="0.2">
      <c r="A1030"/>
      <c r="B1030" s="324"/>
      <c r="C1030" s="592"/>
      <c r="D1030" s="592"/>
      <c r="E1030" s="592"/>
      <c r="F1030" s="592"/>
      <c r="G1030" s="592"/>
      <c r="H1030" s="592"/>
      <c r="I1030" s="592"/>
      <c r="J1030" s="592"/>
      <c r="K1030" s="592"/>
      <c r="L1030" s="592"/>
      <c r="M1030" s="592"/>
      <c r="N1030" s="592"/>
      <c r="O1030" s="592"/>
      <c r="P1030" s="592"/>
      <c r="Q1030" s="592"/>
      <c r="R1030" s="592"/>
      <c r="S1030" s="592"/>
      <c r="T1030" s="592"/>
      <c r="U1030" s="592"/>
      <c r="V1030" s="592"/>
      <c r="W1030" s="592"/>
      <c r="X1030" s="592"/>
      <c r="Y1030" s="592"/>
      <c r="Z1030" s="592"/>
      <c r="AA1030" s="592"/>
      <c r="AB1030" s="592"/>
      <c r="AC1030" s="592"/>
      <c r="AD1030" s="592"/>
      <c r="AE1030" s="592"/>
      <c r="AF1030" s="592"/>
      <c r="AG1030" s="592"/>
      <c r="AH1030" s="592"/>
      <c r="AI1030" s="592"/>
      <c r="AJ1030" s="592"/>
      <c r="AK1030" s="592"/>
      <c r="AL1030" s="592"/>
      <c r="AM1030" s="592"/>
      <c r="AN1030" s="592"/>
      <c r="AO1030" s="592"/>
      <c r="AP1030"/>
      <c r="AQ1030" s="592"/>
      <c r="AR1030" s="592"/>
      <c r="AS1030" s="592"/>
      <c r="AT1030" s="592"/>
      <c r="AU1030" s="592"/>
      <c r="AV1030" s="592"/>
      <c r="AW1030" s="592"/>
      <c r="AX1030" s="592"/>
      <c r="AY1030" s="592"/>
      <c r="AZ1030" s="592"/>
      <c r="BA1030" s="592"/>
      <c r="BB1030" s="592"/>
      <c r="BC1030" s="592"/>
      <c r="BD1030" s="592"/>
      <c r="BE1030" s="592"/>
      <c r="BF1030" s="592"/>
      <c r="BG1030" s="592"/>
      <c r="BH1030" s="592"/>
      <c r="BI1030" s="592"/>
      <c r="BJ1030" s="592"/>
      <c r="BK1030" s="592"/>
      <c r="BL1030" s="592"/>
      <c r="BM1030" s="592"/>
      <c r="BN1030" s="592"/>
      <c r="BO1030" s="592"/>
      <c r="BP1030"/>
      <c r="BQ1030" s="592"/>
      <c r="BR1030" s="592"/>
      <c r="BS1030" s="592"/>
      <c r="BT1030" s="592"/>
      <c r="BU1030" s="592"/>
      <c r="BV1030" s="592"/>
      <c r="BW1030" s="592"/>
      <c r="BX1030" s="592"/>
      <c r="BY1030" s="592"/>
      <c r="BZ1030" s="592"/>
      <c r="CA1030" s="592"/>
      <c r="CB1030" s="592"/>
      <c r="CC1030" s="592"/>
      <c r="CD1030" s="592"/>
      <c r="CE1030" s="592"/>
      <c r="CF1030" s="592"/>
      <c r="CG1030" s="592"/>
      <c r="CH1030" s="592"/>
      <c r="CI1030" s="592"/>
      <c r="CJ1030" s="592"/>
      <c r="CK1030" s="592"/>
      <c r="CL1030" s="592"/>
      <c r="CM1030" s="592"/>
      <c r="CN1030" s="592"/>
      <c r="CO1030" s="592"/>
      <c r="CP1030"/>
      <c r="CQ1030" s="592"/>
      <c r="CR1030" s="592"/>
      <c r="CS1030" s="592"/>
      <c r="CT1030" s="592"/>
      <c r="CU1030" s="592"/>
      <c r="CV1030" s="592"/>
      <c r="CW1030" s="592"/>
      <c r="CX1030" s="592"/>
      <c r="CY1030" s="592"/>
      <c r="CZ1030" s="592"/>
      <c r="DA1030" s="592"/>
      <c r="DB1030" s="592"/>
      <c r="DC1030" s="592"/>
      <c r="DD1030" s="592"/>
      <c r="DE1030" s="592"/>
      <c r="DF1030" s="592"/>
      <c r="DG1030" s="592"/>
      <c r="DH1030" s="592"/>
      <c r="DI1030" s="592"/>
      <c r="DJ1030" s="592"/>
      <c r="DK1030" s="592"/>
      <c r="DL1030" s="592"/>
      <c r="DM1030" s="592"/>
      <c r="DN1030" s="592"/>
      <c r="DO1030" s="592"/>
    </row>
    <row r="1031" spans="1:119" ht="13.5" customHeight="1" x14ac:dyDescent="0.3">
      <c r="A1031"/>
      <c r="B1031" s="324"/>
      <c r="C1031" s="592"/>
      <c r="D1031" s="829" t="s">
        <v>245</v>
      </c>
      <c r="E1031" s="829"/>
      <c r="F1031" s="595"/>
      <c r="G1031" s="595"/>
      <c r="H1031" s="595"/>
      <c r="I1031" s="595"/>
      <c r="J1031" s="595"/>
      <c r="K1031" s="595"/>
      <c r="L1031" s="595"/>
      <c r="M1031" s="595"/>
      <c r="N1031" s="595"/>
      <c r="O1031" s="595"/>
      <c r="P1031" s="592"/>
      <c r="Q1031" s="829" t="s">
        <v>245</v>
      </c>
      <c r="R1031" s="829"/>
      <c r="S1031" s="595"/>
      <c r="T1031" s="595"/>
      <c r="U1031" s="595"/>
      <c r="V1031" s="595"/>
      <c r="W1031" s="595"/>
      <c r="X1031" s="595"/>
      <c r="Y1031" s="595"/>
      <c r="Z1031" s="595"/>
      <c r="AA1031" s="595"/>
      <c r="AB1031" s="595"/>
      <c r="AC1031" s="592"/>
      <c r="AD1031" s="829" t="s">
        <v>245</v>
      </c>
      <c r="AE1031" s="829"/>
      <c r="AF1031" s="595"/>
      <c r="AG1031" s="595"/>
      <c r="AH1031" s="595"/>
      <c r="AI1031" s="595"/>
      <c r="AJ1031" s="595"/>
      <c r="AK1031" s="595"/>
      <c r="AL1031" s="595"/>
      <c r="AM1031" s="595"/>
      <c r="AN1031" s="595"/>
      <c r="AO1031" s="595"/>
      <c r="AP1031" s="591"/>
      <c r="AQ1031" s="829" t="s">
        <v>245</v>
      </c>
      <c r="AR1031" s="829"/>
      <c r="AS1031" s="595"/>
      <c r="AT1031" s="595"/>
      <c r="AU1031" s="595"/>
      <c r="AV1031" s="595"/>
      <c r="AW1031" s="595"/>
      <c r="AX1031" s="595"/>
      <c r="AY1031" s="595"/>
      <c r="AZ1031" s="595"/>
      <c r="BA1031" s="595"/>
      <c r="BB1031" s="595"/>
      <c r="BC1031" s="592"/>
      <c r="BD1031" s="829" t="s">
        <v>245</v>
      </c>
      <c r="BE1031" s="829"/>
      <c r="BF1031" s="595"/>
      <c r="BG1031" s="595"/>
      <c r="BH1031" s="595"/>
      <c r="BI1031" s="595"/>
      <c r="BJ1031" s="595"/>
      <c r="BK1031" s="595"/>
      <c r="BL1031" s="595"/>
      <c r="BM1031" s="595"/>
      <c r="BN1031" s="595"/>
      <c r="BO1031" s="595"/>
      <c r="BP1031"/>
      <c r="BQ1031" s="829" t="s">
        <v>245</v>
      </c>
      <c r="BR1031" s="829"/>
      <c r="BS1031" s="595"/>
      <c r="BT1031" s="595"/>
      <c r="BU1031" s="595"/>
      <c r="BV1031" s="595"/>
      <c r="BW1031" s="595"/>
      <c r="BX1031" s="595"/>
      <c r="BY1031" s="595"/>
      <c r="BZ1031" s="595"/>
      <c r="CA1031" s="595"/>
      <c r="CB1031" s="595"/>
      <c r="CC1031" s="592"/>
      <c r="CD1031" s="829" t="s">
        <v>245</v>
      </c>
      <c r="CE1031" s="829"/>
      <c r="CF1031" s="595"/>
      <c r="CG1031" s="595"/>
      <c r="CH1031" s="595"/>
      <c r="CI1031" s="595"/>
      <c r="CJ1031" s="595"/>
      <c r="CK1031" s="595"/>
      <c r="CL1031" s="595"/>
      <c r="CM1031" s="595"/>
      <c r="CN1031" s="595"/>
      <c r="CO1031" s="595"/>
      <c r="CP1031"/>
      <c r="CQ1031" s="829" t="s">
        <v>245</v>
      </c>
      <c r="CR1031" s="829"/>
      <c r="CS1031" s="595"/>
      <c r="CT1031" s="595"/>
      <c r="CU1031" s="595"/>
      <c r="CV1031" s="595"/>
      <c r="CW1031" s="595"/>
      <c r="CX1031" s="595"/>
      <c r="CY1031" s="595"/>
      <c r="CZ1031" s="595"/>
      <c r="DA1031" s="595"/>
      <c r="DB1031" s="595"/>
      <c r="DC1031" s="592"/>
      <c r="DD1031" s="829" t="s">
        <v>245</v>
      </c>
      <c r="DE1031" s="829"/>
      <c r="DF1031" s="595"/>
      <c r="DG1031" s="595"/>
      <c r="DH1031" s="595"/>
      <c r="DI1031" s="595"/>
      <c r="DJ1031" s="595"/>
      <c r="DK1031" s="595"/>
      <c r="DL1031" s="595"/>
      <c r="DM1031" s="595"/>
      <c r="DN1031" s="595"/>
      <c r="DO1031" s="595"/>
    </row>
    <row r="1032" spans="1:119" ht="13.5" customHeight="1" x14ac:dyDescent="0.2">
      <c r="A1032"/>
      <c r="B1032" s="324"/>
      <c r="C1032" s="592"/>
      <c r="D1032" s="829"/>
      <c r="E1032" s="829"/>
      <c r="F1032" s="831" t="s">
        <v>171</v>
      </c>
      <c r="G1032" s="831"/>
      <c r="H1032" s="831"/>
      <c r="I1032" s="831"/>
      <c r="J1032" s="831"/>
      <c r="K1032" s="831"/>
      <c r="L1032" s="831"/>
      <c r="M1032" s="831"/>
      <c r="N1032" s="831"/>
      <c r="O1032" s="831"/>
      <c r="P1032" s="592"/>
      <c r="Q1032" s="829"/>
      <c r="R1032" s="829"/>
      <c r="S1032" s="831" t="s">
        <v>171</v>
      </c>
      <c r="T1032" s="831"/>
      <c r="U1032" s="831"/>
      <c r="V1032" s="831"/>
      <c r="W1032" s="831"/>
      <c r="X1032" s="831"/>
      <c r="Y1032" s="831"/>
      <c r="Z1032" s="831"/>
      <c r="AA1032" s="831"/>
      <c r="AB1032" s="831"/>
      <c r="AC1032" s="592"/>
      <c r="AD1032" s="829"/>
      <c r="AE1032" s="829"/>
      <c r="AF1032" s="831" t="s">
        <v>171</v>
      </c>
      <c r="AG1032" s="831"/>
      <c r="AH1032" s="831"/>
      <c r="AI1032" s="831"/>
      <c r="AJ1032" s="831"/>
      <c r="AK1032" s="831"/>
      <c r="AL1032" s="831"/>
      <c r="AM1032" s="831"/>
      <c r="AN1032" s="831"/>
      <c r="AO1032" s="831"/>
      <c r="AP1032" s="591"/>
      <c r="AQ1032" s="829"/>
      <c r="AR1032" s="829"/>
      <c r="AS1032" s="831" t="s">
        <v>171</v>
      </c>
      <c r="AT1032" s="831"/>
      <c r="AU1032" s="831"/>
      <c r="AV1032" s="831"/>
      <c r="AW1032" s="831"/>
      <c r="AX1032" s="831"/>
      <c r="AY1032" s="831"/>
      <c r="AZ1032" s="831"/>
      <c r="BA1032" s="831"/>
      <c r="BB1032" s="831"/>
      <c r="BC1032" s="592"/>
      <c r="BD1032" s="829"/>
      <c r="BE1032" s="829"/>
      <c r="BF1032" s="831" t="s">
        <v>171</v>
      </c>
      <c r="BG1032" s="831"/>
      <c r="BH1032" s="831"/>
      <c r="BI1032" s="831"/>
      <c r="BJ1032" s="831"/>
      <c r="BK1032" s="831"/>
      <c r="BL1032" s="831"/>
      <c r="BM1032" s="831"/>
      <c r="BN1032" s="831"/>
      <c r="BO1032" s="831"/>
      <c r="BP1032"/>
      <c r="BQ1032" s="829"/>
      <c r="BR1032" s="829"/>
      <c r="BS1032" s="831" t="s">
        <v>171</v>
      </c>
      <c r="BT1032" s="831"/>
      <c r="BU1032" s="831"/>
      <c r="BV1032" s="831"/>
      <c r="BW1032" s="831"/>
      <c r="BX1032" s="831"/>
      <c r="BY1032" s="831"/>
      <c r="BZ1032" s="831"/>
      <c r="CA1032" s="831"/>
      <c r="CB1032" s="831"/>
      <c r="CC1032" s="592"/>
      <c r="CD1032" s="829"/>
      <c r="CE1032" s="829"/>
      <c r="CF1032" s="831" t="s">
        <v>171</v>
      </c>
      <c r="CG1032" s="831"/>
      <c r="CH1032" s="831"/>
      <c r="CI1032" s="831"/>
      <c r="CJ1032" s="831"/>
      <c r="CK1032" s="831"/>
      <c r="CL1032" s="831"/>
      <c r="CM1032" s="831"/>
      <c r="CN1032" s="831"/>
      <c r="CO1032" s="831"/>
      <c r="CP1032"/>
      <c r="CQ1032" s="829"/>
      <c r="CR1032" s="829"/>
      <c r="CS1032" s="831" t="s">
        <v>171</v>
      </c>
      <c r="CT1032" s="831"/>
      <c r="CU1032" s="831"/>
      <c r="CV1032" s="831"/>
      <c r="CW1032" s="831"/>
      <c r="CX1032" s="831"/>
      <c r="CY1032" s="831"/>
      <c r="CZ1032" s="831"/>
      <c r="DA1032" s="831"/>
      <c r="DB1032" s="831"/>
      <c r="DC1032" s="592"/>
      <c r="DD1032" s="829"/>
      <c r="DE1032" s="829"/>
      <c r="DF1032" s="831" t="s">
        <v>171</v>
      </c>
      <c r="DG1032" s="831"/>
      <c r="DH1032" s="831"/>
      <c r="DI1032" s="831"/>
      <c r="DJ1032" s="831"/>
      <c r="DK1032" s="831"/>
      <c r="DL1032" s="831"/>
      <c r="DM1032" s="831"/>
      <c r="DN1032" s="831"/>
      <c r="DO1032" s="831"/>
    </row>
    <row r="1033" spans="1:119" ht="13.5" customHeight="1" x14ac:dyDescent="0.2">
      <c r="A1033"/>
      <c r="B1033" s="324"/>
      <c r="C1033" s="592"/>
      <c r="D1033" s="830"/>
      <c r="E1033" s="830"/>
      <c r="F1033" s="596" t="s">
        <v>16</v>
      </c>
      <c r="G1033" s="596">
        <v>1</v>
      </c>
      <c r="H1033" s="596">
        <v>2</v>
      </c>
      <c r="I1033" s="596">
        <v>3</v>
      </c>
      <c r="J1033" s="596">
        <v>4</v>
      </c>
      <c r="K1033" s="596">
        <v>5</v>
      </c>
      <c r="L1033" s="596">
        <v>6</v>
      </c>
      <c r="M1033" s="596">
        <v>7</v>
      </c>
      <c r="N1033" s="596">
        <v>8</v>
      </c>
      <c r="O1033" s="596">
        <v>9</v>
      </c>
      <c r="P1033" s="592"/>
      <c r="Q1033" s="830"/>
      <c r="R1033" s="830"/>
      <c r="S1033" s="596" t="s">
        <v>16</v>
      </c>
      <c r="T1033" s="596">
        <v>1</v>
      </c>
      <c r="U1033" s="596">
        <v>2</v>
      </c>
      <c r="V1033" s="596">
        <v>3</v>
      </c>
      <c r="W1033" s="596">
        <v>4</v>
      </c>
      <c r="X1033" s="596">
        <v>5</v>
      </c>
      <c r="Y1033" s="596">
        <v>6</v>
      </c>
      <c r="Z1033" s="596">
        <v>7</v>
      </c>
      <c r="AA1033" s="596">
        <v>8</v>
      </c>
      <c r="AB1033" s="596">
        <v>9</v>
      </c>
      <c r="AC1033" s="592"/>
      <c r="AD1033" s="830"/>
      <c r="AE1033" s="830"/>
      <c r="AF1033" s="596" t="s">
        <v>16</v>
      </c>
      <c r="AG1033" s="596">
        <v>1</v>
      </c>
      <c r="AH1033" s="596">
        <v>2</v>
      </c>
      <c r="AI1033" s="596">
        <v>3</v>
      </c>
      <c r="AJ1033" s="596">
        <v>4</v>
      </c>
      <c r="AK1033" s="596">
        <v>5</v>
      </c>
      <c r="AL1033" s="596">
        <v>6</v>
      </c>
      <c r="AM1033" s="596">
        <v>7</v>
      </c>
      <c r="AN1033" s="596">
        <v>8</v>
      </c>
      <c r="AO1033" s="596">
        <v>9</v>
      </c>
      <c r="AP1033" s="591"/>
      <c r="AQ1033" s="830"/>
      <c r="AR1033" s="830"/>
      <c r="AS1033" s="596" t="s">
        <v>16</v>
      </c>
      <c r="AT1033" s="596">
        <v>1</v>
      </c>
      <c r="AU1033" s="596">
        <v>2</v>
      </c>
      <c r="AV1033" s="596">
        <v>3</v>
      </c>
      <c r="AW1033" s="596">
        <v>4</v>
      </c>
      <c r="AX1033" s="596">
        <v>5</v>
      </c>
      <c r="AY1033" s="596">
        <v>6</v>
      </c>
      <c r="AZ1033" s="596">
        <v>7</v>
      </c>
      <c r="BA1033" s="596">
        <v>8</v>
      </c>
      <c r="BB1033" s="596">
        <v>9</v>
      </c>
      <c r="BC1033" s="592"/>
      <c r="BD1033" s="830"/>
      <c r="BE1033" s="830"/>
      <c r="BF1033" s="596" t="s">
        <v>16</v>
      </c>
      <c r="BG1033" s="596">
        <v>1</v>
      </c>
      <c r="BH1033" s="596">
        <v>2</v>
      </c>
      <c r="BI1033" s="596">
        <v>3</v>
      </c>
      <c r="BJ1033" s="596">
        <v>4</v>
      </c>
      <c r="BK1033" s="596">
        <v>5</v>
      </c>
      <c r="BL1033" s="596">
        <v>6</v>
      </c>
      <c r="BM1033" s="596">
        <v>7</v>
      </c>
      <c r="BN1033" s="596">
        <v>8</v>
      </c>
      <c r="BO1033" s="596">
        <v>9</v>
      </c>
      <c r="BP1033"/>
      <c r="BQ1033" s="830"/>
      <c r="BR1033" s="830"/>
      <c r="BS1033" s="596" t="s">
        <v>16</v>
      </c>
      <c r="BT1033" s="596">
        <v>1</v>
      </c>
      <c r="BU1033" s="596">
        <v>2</v>
      </c>
      <c r="BV1033" s="596">
        <v>3</v>
      </c>
      <c r="BW1033" s="596">
        <v>4</v>
      </c>
      <c r="BX1033" s="596">
        <v>5</v>
      </c>
      <c r="BY1033" s="596">
        <v>6</v>
      </c>
      <c r="BZ1033" s="596">
        <v>7</v>
      </c>
      <c r="CA1033" s="596">
        <v>8</v>
      </c>
      <c r="CB1033" s="596">
        <v>9</v>
      </c>
      <c r="CC1033" s="592"/>
      <c r="CD1033" s="830"/>
      <c r="CE1033" s="830"/>
      <c r="CF1033" s="596" t="s">
        <v>16</v>
      </c>
      <c r="CG1033" s="596">
        <v>1</v>
      </c>
      <c r="CH1033" s="596">
        <v>2</v>
      </c>
      <c r="CI1033" s="596">
        <v>3</v>
      </c>
      <c r="CJ1033" s="596">
        <v>4</v>
      </c>
      <c r="CK1033" s="596">
        <v>5</v>
      </c>
      <c r="CL1033" s="596">
        <v>6</v>
      </c>
      <c r="CM1033" s="596">
        <v>7</v>
      </c>
      <c r="CN1033" s="596">
        <v>8</v>
      </c>
      <c r="CO1033" s="596">
        <v>9</v>
      </c>
      <c r="CP1033"/>
      <c r="CQ1033" s="830"/>
      <c r="CR1033" s="830"/>
      <c r="CS1033" s="596" t="s">
        <v>16</v>
      </c>
      <c r="CT1033" s="596">
        <v>1</v>
      </c>
      <c r="CU1033" s="596">
        <v>2</v>
      </c>
      <c r="CV1033" s="596">
        <v>3</v>
      </c>
      <c r="CW1033" s="596">
        <v>4</v>
      </c>
      <c r="CX1033" s="596">
        <v>5</v>
      </c>
      <c r="CY1033" s="596">
        <v>6</v>
      </c>
      <c r="CZ1033" s="596">
        <v>7</v>
      </c>
      <c r="DA1033" s="596">
        <v>8</v>
      </c>
      <c r="DB1033" s="596">
        <v>9</v>
      </c>
      <c r="DC1033" s="592"/>
      <c r="DD1033" s="830"/>
      <c r="DE1033" s="830"/>
      <c r="DF1033" s="596" t="s">
        <v>16</v>
      </c>
      <c r="DG1033" s="596">
        <v>1</v>
      </c>
      <c r="DH1033" s="596">
        <v>2</v>
      </c>
      <c r="DI1033" s="596">
        <v>3</v>
      </c>
      <c r="DJ1033" s="596">
        <v>4</v>
      </c>
      <c r="DK1033" s="596">
        <v>5</v>
      </c>
      <c r="DL1033" s="596">
        <v>6</v>
      </c>
      <c r="DM1033" s="596">
        <v>7</v>
      </c>
      <c r="DN1033" s="596">
        <v>8</v>
      </c>
      <c r="DO1033" s="596">
        <v>9</v>
      </c>
    </row>
    <row r="1034" spans="1:119" ht="13.5" customHeight="1" x14ac:dyDescent="0.2">
      <c r="A1034"/>
      <c r="B1034" s="838" t="s">
        <v>103</v>
      </c>
      <c r="C1034" s="592"/>
      <c r="D1034" s="826" t="s">
        <v>173</v>
      </c>
      <c r="E1034" s="597" t="s">
        <v>92</v>
      </c>
      <c r="F1034" s="599">
        <v>1</v>
      </c>
      <c r="G1034" s="599">
        <v>0</v>
      </c>
      <c r="H1034" s="599">
        <v>1</v>
      </c>
      <c r="I1034" s="599">
        <v>1</v>
      </c>
      <c r="J1034" s="599">
        <v>0</v>
      </c>
      <c r="K1034" s="599">
        <v>0</v>
      </c>
      <c r="L1034" s="599">
        <v>0</v>
      </c>
      <c r="M1034" s="599">
        <v>0</v>
      </c>
      <c r="N1034" s="599">
        <v>0</v>
      </c>
      <c r="O1034" s="600">
        <v>0</v>
      </c>
      <c r="P1034" s="592"/>
      <c r="Q1034" s="826" t="s">
        <v>173</v>
      </c>
      <c r="R1034" s="597" t="s">
        <v>92</v>
      </c>
      <c r="S1034" s="599">
        <v>0</v>
      </c>
      <c r="T1034" s="599">
        <v>0</v>
      </c>
      <c r="U1034" s="599">
        <v>1</v>
      </c>
      <c r="V1034" s="599">
        <v>0</v>
      </c>
      <c r="W1034" s="599">
        <v>0</v>
      </c>
      <c r="X1034" s="599">
        <v>0</v>
      </c>
      <c r="Y1034" s="599">
        <v>0</v>
      </c>
      <c r="Z1034" s="599">
        <v>0</v>
      </c>
      <c r="AA1034" s="599">
        <v>0</v>
      </c>
      <c r="AB1034" s="600">
        <v>0</v>
      </c>
      <c r="AC1034" s="592"/>
      <c r="AD1034" s="826" t="s">
        <v>173</v>
      </c>
      <c r="AE1034" s="597" t="s">
        <v>92</v>
      </c>
      <c r="AF1034" s="599">
        <v>1</v>
      </c>
      <c r="AG1034" s="599">
        <v>0</v>
      </c>
      <c r="AH1034" s="599">
        <v>0</v>
      </c>
      <c r="AI1034" s="599">
        <v>1</v>
      </c>
      <c r="AJ1034" s="599">
        <v>0</v>
      </c>
      <c r="AK1034" s="599">
        <v>0</v>
      </c>
      <c r="AL1034" s="599">
        <v>0</v>
      </c>
      <c r="AM1034" s="599">
        <v>0</v>
      </c>
      <c r="AN1034" s="599">
        <v>0</v>
      </c>
      <c r="AO1034" s="600">
        <v>0</v>
      </c>
      <c r="AP1034" s="591"/>
      <c r="AQ1034" s="826" t="s">
        <v>173</v>
      </c>
      <c r="AR1034" s="597" t="s">
        <v>92</v>
      </c>
      <c r="AS1034" s="599">
        <v>0</v>
      </c>
      <c r="AT1034" s="599">
        <v>0</v>
      </c>
      <c r="AU1034" s="599">
        <v>1</v>
      </c>
      <c r="AV1034" s="599">
        <v>1</v>
      </c>
      <c r="AW1034" s="599">
        <v>0</v>
      </c>
      <c r="AX1034" s="599">
        <v>0</v>
      </c>
      <c r="AY1034" s="599">
        <v>0</v>
      </c>
      <c r="AZ1034" s="599">
        <v>0</v>
      </c>
      <c r="BA1034" s="599">
        <v>0</v>
      </c>
      <c r="BB1034" s="600">
        <v>0</v>
      </c>
      <c r="BC1034" s="592"/>
      <c r="BD1034" s="826" t="s">
        <v>173</v>
      </c>
      <c r="BE1034" s="597" t="s">
        <v>92</v>
      </c>
      <c r="BF1034" s="599">
        <v>1</v>
      </c>
      <c r="BG1034" s="599">
        <v>0</v>
      </c>
      <c r="BH1034" s="599">
        <v>0</v>
      </c>
      <c r="BI1034" s="599">
        <v>0</v>
      </c>
      <c r="BJ1034" s="599">
        <v>0</v>
      </c>
      <c r="BK1034" s="599">
        <v>0</v>
      </c>
      <c r="BL1034" s="599">
        <v>0</v>
      </c>
      <c r="BM1034" s="599">
        <v>0</v>
      </c>
      <c r="BN1034" s="599">
        <v>0</v>
      </c>
      <c r="BO1034" s="600">
        <v>0</v>
      </c>
      <c r="BP1034"/>
      <c r="BQ1034" s="826" t="s">
        <v>173</v>
      </c>
      <c r="BR1034" s="597" t="s">
        <v>92</v>
      </c>
      <c r="BS1034" s="599">
        <v>1</v>
      </c>
      <c r="BT1034" s="599">
        <v>0</v>
      </c>
      <c r="BU1034" s="599">
        <v>0</v>
      </c>
      <c r="BV1034" s="599">
        <v>0</v>
      </c>
      <c r="BW1034" s="599">
        <v>0</v>
      </c>
      <c r="BX1034" s="599">
        <v>0</v>
      </c>
      <c r="BY1034" s="599">
        <v>0</v>
      </c>
      <c r="BZ1034" s="599">
        <v>0</v>
      </c>
      <c r="CA1034" s="599">
        <v>0</v>
      </c>
      <c r="CB1034" s="600">
        <v>0</v>
      </c>
      <c r="CC1034" s="592"/>
      <c r="CD1034" s="826" t="s">
        <v>173</v>
      </c>
      <c r="CE1034" s="597" t="s">
        <v>92</v>
      </c>
      <c r="CF1034" s="599">
        <v>0</v>
      </c>
      <c r="CG1034" s="599">
        <v>0</v>
      </c>
      <c r="CH1034" s="599">
        <v>1</v>
      </c>
      <c r="CI1034" s="599">
        <v>1</v>
      </c>
      <c r="CJ1034" s="599">
        <v>0</v>
      </c>
      <c r="CK1034" s="599">
        <v>0</v>
      </c>
      <c r="CL1034" s="599">
        <v>0</v>
      </c>
      <c r="CM1034" s="599">
        <v>0</v>
      </c>
      <c r="CN1034" s="599">
        <v>0</v>
      </c>
      <c r="CO1034" s="600">
        <v>0</v>
      </c>
      <c r="CP1034"/>
      <c r="CQ1034" s="826" t="s">
        <v>173</v>
      </c>
      <c r="CR1034" s="597" t="s">
        <v>92</v>
      </c>
      <c r="CS1034" s="599">
        <v>1</v>
      </c>
      <c r="CT1034" s="599">
        <v>0</v>
      </c>
      <c r="CU1034" s="599">
        <v>1</v>
      </c>
      <c r="CV1034" s="599">
        <v>1</v>
      </c>
      <c r="CW1034" s="599">
        <v>0</v>
      </c>
      <c r="CX1034" s="599">
        <v>0</v>
      </c>
      <c r="CY1034" s="599">
        <v>0</v>
      </c>
      <c r="CZ1034" s="599">
        <v>0</v>
      </c>
      <c r="DA1034" s="599">
        <v>0</v>
      </c>
      <c r="DB1034" s="600">
        <v>0</v>
      </c>
      <c r="DC1034" s="592"/>
      <c r="DD1034" s="826" t="s">
        <v>173</v>
      </c>
      <c r="DE1034" s="597" t="s">
        <v>92</v>
      </c>
      <c r="DF1034" s="599">
        <v>0</v>
      </c>
      <c r="DG1034" s="599">
        <v>0</v>
      </c>
      <c r="DH1034" s="599">
        <v>0</v>
      </c>
      <c r="DI1034" s="599">
        <v>0</v>
      </c>
      <c r="DJ1034" s="599">
        <v>0</v>
      </c>
      <c r="DK1034" s="599">
        <v>0</v>
      </c>
      <c r="DL1034" s="599">
        <v>0</v>
      </c>
      <c r="DM1034" s="599">
        <v>0</v>
      </c>
      <c r="DN1034" s="599">
        <v>0</v>
      </c>
      <c r="DO1034" s="600">
        <v>0</v>
      </c>
    </row>
    <row r="1035" spans="1:119" ht="13.5" customHeight="1" x14ac:dyDescent="0.2">
      <c r="A1035"/>
      <c r="B1035" s="838"/>
      <c r="C1035" s="592"/>
      <c r="D1035" s="827"/>
      <c r="E1035" s="597">
        <v>1</v>
      </c>
      <c r="F1035" s="599">
        <v>1</v>
      </c>
      <c r="G1035" s="599">
        <v>2</v>
      </c>
      <c r="H1035" s="599">
        <v>3</v>
      </c>
      <c r="I1035" s="599">
        <v>3</v>
      </c>
      <c r="J1035" s="599">
        <v>1</v>
      </c>
      <c r="K1035" s="599">
        <v>2</v>
      </c>
      <c r="L1035" s="599">
        <v>0</v>
      </c>
      <c r="M1035" s="599">
        <v>0</v>
      </c>
      <c r="N1035" s="599">
        <v>0</v>
      </c>
      <c r="O1035" s="599">
        <v>0</v>
      </c>
      <c r="P1035" s="592"/>
      <c r="Q1035" s="827"/>
      <c r="R1035" s="597">
        <v>1</v>
      </c>
      <c r="S1035" s="599">
        <v>1</v>
      </c>
      <c r="T1035" s="599">
        <v>0</v>
      </c>
      <c r="U1035" s="599">
        <v>0</v>
      </c>
      <c r="V1035" s="599">
        <v>1</v>
      </c>
      <c r="W1035" s="599">
        <v>1</v>
      </c>
      <c r="X1035" s="599">
        <v>1</v>
      </c>
      <c r="Y1035" s="599">
        <v>0</v>
      </c>
      <c r="Z1035" s="599">
        <v>0</v>
      </c>
      <c r="AA1035" s="599">
        <v>0</v>
      </c>
      <c r="AB1035" s="599">
        <v>0</v>
      </c>
      <c r="AC1035" s="592"/>
      <c r="AD1035" s="827"/>
      <c r="AE1035" s="597">
        <v>1</v>
      </c>
      <c r="AF1035" s="599">
        <v>0</v>
      </c>
      <c r="AG1035" s="599">
        <v>2</v>
      </c>
      <c r="AH1035" s="599">
        <v>3</v>
      </c>
      <c r="AI1035" s="599">
        <v>2</v>
      </c>
      <c r="AJ1035" s="599">
        <v>0</v>
      </c>
      <c r="AK1035" s="599">
        <v>1</v>
      </c>
      <c r="AL1035" s="599">
        <v>0</v>
      </c>
      <c r="AM1035" s="599">
        <v>0</v>
      </c>
      <c r="AN1035" s="599">
        <v>0</v>
      </c>
      <c r="AO1035" s="599">
        <v>0</v>
      </c>
      <c r="AP1035" s="591"/>
      <c r="AQ1035" s="827"/>
      <c r="AR1035" s="597">
        <v>1</v>
      </c>
      <c r="AS1035" s="599">
        <v>1</v>
      </c>
      <c r="AT1035" s="599">
        <v>1</v>
      </c>
      <c r="AU1035" s="599">
        <v>3</v>
      </c>
      <c r="AV1035" s="599">
        <v>1</v>
      </c>
      <c r="AW1035" s="599">
        <v>0</v>
      </c>
      <c r="AX1035" s="599">
        <v>0</v>
      </c>
      <c r="AY1035" s="599">
        <v>0</v>
      </c>
      <c r="AZ1035" s="599">
        <v>0</v>
      </c>
      <c r="BA1035" s="599">
        <v>0</v>
      </c>
      <c r="BB1035" s="599">
        <v>0</v>
      </c>
      <c r="BC1035" s="592"/>
      <c r="BD1035" s="827"/>
      <c r="BE1035" s="597">
        <v>1</v>
      </c>
      <c r="BF1035" s="599">
        <v>0</v>
      </c>
      <c r="BG1035" s="599">
        <v>1</v>
      </c>
      <c r="BH1035" s="599">
        <v>0</v>
      </c>
      <c r="BI1035" s="599">
        <v>2</v>
      </c>
      <c r="BJ1035" s="599">
        <v>1</v>
      </c>
      <c r="BK1035" s="599">
        <v>2</v>
      </c>
      <c r="BL1035" s="599">
        <v>0</v>
      </c>
      <c r="BM1035" s="599">
        <v>0</v>
      </c>
      <c r="BN1035" s="599">
        <v>0</v>
      </c>
      <c r="BO1035" s="599">
        <v>0</v>
      </c>
      <c r="BP1035"/>
      <c r="BQ1035" s="827"/>
      <c r="BR1035" s="597">
        <v>1</v>
      </c>
      <c r="BS1035" s="599">
        <v>0</v>
      </c>
      <c r="BT1035" s="599">
        <v>2</v>
      </c>
      <c r="BU1035" s="599">
        <v>3</v>
      </c>
      <c r="BV1035" s="599">
        <v>0</v>
      </c>
      <c r="BW1035" s="599">
        <v>0</v>
      </c>
      <c r="BX1035" s="599">
        <v>0</v>
      </c>
      <c r="BY1035" s="599">
        <v>0</v>
      </c>
      <c r="BZ1035" s="599">
        <v>0</v>
      </c>
      <c r="CA1035" s="599">
        <v>0</v>
      </c>
      <c r="CB1035" s="599">
        <v>0</v>
      </c>
      <c r="CC1035" s="592"/>
      <c r="CD1035" s="827"/>
      <c r="CE1035" s="597">
        <v>1</v>
      </c>
      <c r="CF1035" s="599">
        <v>1</v>
      </c>
      <c r="CG1035" s="599">
        <v>0</v>
      </c>
      <c r="CH1035" s="599">
        <v>0</v>
      </c>
      <c r="CI1035" s="599">
        <v>3</v>
      </c>
      <c r="CJ1035" s="599">
        <v>1</v>
      </c>
      <c r="CK1035" s="599">
        <v>2</v>
      </c>
      <c r="CL1035" s="599">
        <v>0</v>
      </c>
      <c r="CM1035" s="599">
        <v>0</v>
      </c>
      <c r="CN1035" s="599">
        <v>0</v>
      </c>
      <c r="CO1035" s="599">
        <v>0</v>
      </c>
      <c r="CP1035"/>
      <c r="CQ1035" s="827"/>
      <c r="CR1035" s="597">
        <v>1</v>
      </c>
      <c r="CS1035" s="599">
        <v>0</v>
      </c>
      <c r="CT1035" s="599">
        <v>1</v>
      </c>
      <c r="CU1035" s="599">
        <v>2</v>
      </c>
      <c r="CV1035" s="599">
        <v>3</v>
      </c>
      <c r="CW1035" s="599">
        <v>1</v>
      </c>
      <c r="CX1035" s="599">
        <v>2</v>
      </c>
      <c r="CY1035" s="599">
        <v>0</v>
      </c>
      <c r="CZ1035" s="599">
        <v>0</v>
      </c>
      <c r="DA1035" s="599">
        <v>0</v>
      </c>
      <c r="DB1035" s="599">
        <v>0</v>
      </c>
      <c r="DC1035" s="592"/>
      <c r="DD1035" s="827"/>
      <c r="DE1035" s="597">
        <v>1</v>
      </c>
      <c r="DF1035" s="599">
        <v>1</v>
      </c>
      <c r="DG1035" s="599">
        <v>1</v>
      </c>
      <c r="DH1035" s="599">
        <v>1</v>
      </c>
      <c r="DI1035" s="599">
        <v>0</v>
      </c>
      <c r="DJ1035" s="599">
        <v>0</v>
      </c>
      <c r="DK1035" s="599">
        <v>0</v>
      </c>
      <c r="DL1035" s="599">
        <v>0</v>
      </c>
      <c r="DM1035" s="599">
        <v>0</v>
      </c>
      <c r="DN1035" s="599">
        <v>0</v>
      </c>
      <c r="DO1035" s="599">
        <v>0</v>
      </c>
    </row>
    <row r="1036" spans="1:119" ht="13.5" customHeight="1" x14ac:dyDescent="0.2">
      <c r="A1036"/>
      <c r="B1036" s="838"/>
      <c r="C1036" s="592"/>
      <c r="D1036" s="827"/>
      <c r="E1036" s="597" t="s">
        <v>45</v>
      </c>
      <c r="F1036" s="599">
        <v>20</v>
      </c>
      <c r="G1036" s="599">
        <v>151</v>
      </c>
      <c r="H1036" s="599">
        <v>194</v>
      </c>
      <c r="I1036" s="599">
        <v>103</v>
      </c>
      <c r="J1036" s="599">
        <v>19</v>
      </c>
      <c r="K1036" s="599">
        <v>12</v>
      </c>
      <c r="L1036" s="599">
        <v>3</v>
      </c>
      <c r="M1036" s="599">
        <v>2</v>
      </c>
      <c r="N1036" s="599">
        <v>0</v>
      </c>
      <c r="O1036" s="599">
        <v>0</v>
      </c>
      <c r="P1036" s="592"/>
      <c r="Q1036" s="827"/>
      <c r="R1036" s="597" t="s">
        <v>45</v>
      </c>
      <c r="S1036" s="599">
        <v>5</v>
      </c>
      <c r="T1036" s="599">
        <v>42</v>
      </c>
      <c r="U1036" s="599">
        <v>37</v>
      </c>
      <c r="V1036" s="599">
        <v>25</v>
      </c>
      <c r="W1036" s="599">
        <v>3</v>
      </c>
      <c r="X1036" s="599">
        <v>2</v>
      </c>
      <c r="Y1036" s="599">
        <v>2</v>
      </c>
      <c r="Z1036" s="599">
        <v>1</v>
      </c>
      <c r="AA1036" s="599">
        <v>0</v>
      </c>
      <c r="AB1036" s="599">
        <v>0</v>
      </c>
      <c r="AC1036" s="592"/>
      <c r="AD1036" s="827"/>
      <c r="AE1036" s="597" t="s">
        <v>45</v>
      </c>
      <c r="AF1036" s="599">
        <v>15</v>
      </c>
      <c r="AG1036" s="599">
        <v>109</v>
      </c>
      <c r="AH1036" s="599">
        <v>157</v>
      </c>
      <c r="AI1036" s="599">
        <v>78</v>
      </c>
      <c r="AJ1036" s="599">
        <v>16</v>
      </c>
      <c r="AK1036" s="599">
        <v>10</v>
      </c>
      <c r="AL1036" s="599">
        <v>1</v>
      </c>
      <c r="AM1036" s="599">
        <v>1</v>
      </c>
      <c r="AN1036" s="599">
        <v>0</v>
      </c>
      <c r="AO1036" s="599">
        <v>0</v>
      </c>
      <c r="AP1036" s="591"/>
      <c r="AQ1036" s="827"/>
      <c r="AR1036" s="597" t="s">
        <v>45</v>
      </c>
      <c r="AS1036" s="599">
        <v>11</v>
      </c>
      <c r="AT1036" s="599">
        <v>69</v>
      </c>
      <c r="AU1036" s="599">
        <v>80</v>
      </c>
      <c r="AV1036" s="599">
        <v>36</v>
      </c>
      <c r="AW1036" s="599">
        <v>3</v>
      </c>
      <c r="AX1036" s="599">
        <v>3</v>
      </c>
      <c r="AY1036" s="599">
        <v>1</v>
      </c>
      <c r="AZ1036" s="599">
        <v>0</v>
      </c>
      <c r="BA1036" s="599">
        <v>0</v>
      </c>
      <c r="BB1036" s="599">
        <v>0</v>
      </c>
      <c r="BC1036" s="592"/>
      <c r="BD1036" s="827"/>
      <c r="BE1036" s="597" t="s">
        <v>45</v>
      </c>
      <c r="BF1036" s="599">
        <v>9</v>
      </c>
      <c r="BG1036" s="599">
        <v>82</v>
      </c>
      <c r="BH1036" s="599">
        <v>114</v>
      </c>
      <c r="BI1036" s="599">
        <v>67</v>
      </c>
      <c r="BJ1036" s="599">
        <v>16</v>
      </c>
      <c r="BK1036" s="599">
        <v>9</v>
      </c>
      <c r="BL1036" s="599">
        <v>2</v>
      </c>
      <c r="BM1036" s="599">
        <v>2</v>
      </c>
      <c r="BN1036" s="599">
        <v>0</v>
      </c>
      <c r="BO1036" s="599">
        <v>0</v>
      </c>
      <c r="BP1036"/>
      <c r="BQ1036" s="827"/>
      <c r="BR1036" s="597" t="s">
        <v>45</v>
      </c>
      <c r="BS1036" s="599">
        <v>14</v>
      </c>
      <c r="BT1036" s="599">
        <v>109</v>
      </c>
      <c r="BU1036" s="599">
        <v>128</v>
      </c>
      <c r="BV1036" s="599">
        <v>62</v>
      </c>
      <c r="BW1036" s="599">
        <v>6</v>
      </c>
      <c r="BX1036" s="599">
        <v>6</v>
      </c>
      <c r="BY1036" s="599">
        <v>1</v>
      </c>
      <c r="BZ1036" s="599">
        <v>1</v>
      </c>
      <c r="CA1036" s="599">
        <v>0</v>
      </c>
      <c r="CB1036" s="599">
        <v>0</v>
      </c>
      <c r="CC1036" s="592"/>
      <c r="CD1036" s="827"/>
      <c r="CE1036" s="597" t="s">
        <v>45</v>
      </c>
      <c r="CF1036" s="599">
        <v>6</v>
      </c>
      <c r="CG1036" s="599">
        <v>42</v>
      </c>
      <c r="CH1036" s="599">
        <v>66</v>
      </c>
      <c r="CI1036" s="599">
        <v>41</v>
      </c>
      <c r="CJ1036" s="599">
        <v>13</v>
      </c>
      <c r="CK1036" s="599">
        <v>6</v>
      </c>
      <c r="CL1036" s="599">
        <v>2</v>
      </c>
      <c r="CM1036" s="599">
        <v>1</v>
      </c>
      <c r="CN1036" s="599">
        <v>0</v>
      </c>
      <c r="CO1036" s="599">
        <v>0</v>
      </c>
      <c r="CP1036"/>
      <c r="CQ1036" s="827"/>
      <c r="CR1036" s="597" t="s">
        <v>45</v>
      </c>
      <c r="CS1036" s="599">
        <v>6</v>
      </c>
      <c r="CT1036" s="599">
        <v>37</v>
      </c>
      <c r="CU1036" s="599">
        <v>50</v>
      </c>
      <c r="CV1036" s="599">
        <v>32</v>
      </c>
      <c r="CW1036" s="599">
        <v>10</v>
      </c>
      <c r="CX1036" s="599">
        <v>6</v>
      </c>
      <c r="CY1036" s="599">
        <v>2</v>
      </c>
      <c r="CZ1036" s="599">
        <v>1</v>
      </c>
      <c r="DA1036" s="599">
        <v>0</v>
      </c>
      <c r="DB1036" s="599">
        <v>0</v>
      </c>
      <c r="DC1036" s="592"/>
      <c r="DD1036" s="827"/>
      <c r="DE1036" s="597" t="s">
        <v>45</v>
      </c>
      <c r="DF1036" s="599">
        <v>14</v>
      </c>
      <c r="DG1036" s="599">
        <v>114</v>
      </c>
      <c r="DH1036" s="599">
        <v>144</v>
      </c>
      <c r="DI1036" s="599">
        <v>71</v>
      </c>
      <c r="DJ1036" s="599">
        <v>9</v>
      </c>
      <c r="DK1036" s="599">
        <v>6</v>
      </c>
      <c r="DL1036" s="599">
        <v>1</v>
      </c>
      <c r="DM1036" s="599">
        <v>1</v>
      </c>
      <c r="DN1036" s="599">
        <v>0</v>
      </c>
      <c r="DO1036" s="599">
        <v>0</v>
      </c>
    </row>
    <row r="1037" spans="1:119" ht="13.5" customHeight="1" x14ac:dyDescent="0.2">
      <c r="A1037"/>
      <c r="B1037" s="838"/>
      <c r="C1037" s="592"/>
      <c r="D1037" s="827"/>
      <c r="E1037" s="597" t="s">
        <v>33</v>
      </c>
      <c r="F1037" s="599">
        <v>17</v>
      </c>
      <c r="G1037" s="599">
        <v>82</v>
      </c>
      <c r="H1037" s="599">
        <v>200</v>
      </c>
      <c r="I1037" s="599">
        <v>105</v>
      </c>
      <c r="J1037" s="599">
        <v>22</v>
      </c>
      <c r="K1037" s="599">
        <v>6</v>
      </c>
      <c r="L1037" s="599">
        <v>3</v>
      </c>
      <c r="M1037" s="599">
        <v>0</v>
      </c>
      <c r="N1037" s="599">
        <v>0</v>
      </c>
      <c r="O1037" s="599">
        <v>0</v>
      </c>
      <c r="P1037" s="592"/>
      <c r="Q1037" s="827"/>
      <c r="R1037" s="597" t="s">
        <v>33</v>
      </c>
      <c r="S1037" s="599">
        <v>6</v>
      </c>
      <c r="T1037" s="599">
        <v>36</v>
      </c>
      <c r="U1037" s="599">
        <v>40</v>
      </c>
      <c r="V1037" s="599">
        <v>18</v>
      </c>
      <c r="W1037" s="599">
        <v>5</v>
      </c>
      <c r="X1037" s="599">
        <v>1</v>
      </c>
      <c r="Y1037" s="599">
        <v>0</v>
      </c>
      <c r="Z1037" s="599">
        <v>0</v>
      </c>
      <c r="AA1037" s="599">
        <v>0</v>
      </c>
      <c r="AB1037" s="599">
        <v>0</v>
      </c>
      <c r="AC1037" s="592"/>
      <c r="AD1037" s="827"/>
      <c r="AE1037" s="597" t="s">
        <v>33</v>
      </c>
      <c r="AF1037" s="599">
        <v>11</v>
      </c>
      <c r="AG1037" s="599">
        <v>46</v>
      </c>
      <c r="AH1037" s="599">
        <v>160</v>
      </c>
      <c r="AI1037" s="599">
        <v>87</v>
      </c>
      <c r="AJ1037" s="599">
        <v>17</v>
      </c>
      <c r="AK1037" s="599">
        <v>5</v>
      </c>
      <c r="AL1037" s="599">
        <v>3</v>
      </c>
      <c r="AM1037" s="599">
        <v>0</v>
      </c>
      <c r="AN1037" s="599">
        <v>0</v>
      </c>
      <c r="AO1037" s="599">
        <v>0</v>
      </c>
      <c r="AP1037" s="591"/>
      <c r="AQ1037" s="827"/>
      <c r="AR1037" s="597" t="s">
        <v>33</v>
      </c>
      <c r="AS1037" s="599">
        <v>9</v>
      </c>
      <c r="AT1037" s="599">
        <v>45</v>
      </c>
      <c r="AU1037" s="599">
        <v>72</v>
      </c>
      <c r="AV1037" s="599">
        <v>27</v>
      </c>
      <c r="AW1037" s="599">
        <v>3</v>
      </c>
      <c r="AX1037" s="599">
        <v>0</v>
      </c>
      <c r="AY1037" s="599">
        <v>0</v>
      </c>
      <c r="AZ1037" s="599">
        <v>0</v>
      </c>
      <c r="BA1037" s="599">
        <v>0</v>
      </c>
      <c r="BB1037" s="599">
        <v>0</v>
      </c>
      <c r="BC1037" s="592"/>
      <c r="BD1037" s="827"/>
      <c r="BE1037" s="597" t="s">
        <v>33</v>
      </c>
      <c r="BF1037" s="599">
        <v>8</v>
      </c>
      <c r="BG1037" s="599">
        <v>37</v>
      </c>
      <c r="BH1037" s="599">
        <v>128</v>
      </c>
      <c r="BI1037" s="599">
        <v>78</v>
      </c>
      <c r="BJ1037" s="599">
        <v>19</v>
      </c>
      <c r="BK1037" s="599">
        <v>6</v>
      </c>
      <c r="BL1037" s="599">
        <v>3</v>
      </c>
      <c r="BM1037" s="599">
        <v>0</v>
      </c>
      <c r="BN1037" s="599">
        <v>0</v>
      </c>
      <c r="BO1037" s="599">
        <v>0</v>
      </c>
      <c r="BP1037"/>
      <c r="BQ1037" s="827"/>
      <c r="BR1037" s="597" t="s">
        <v>33</v>
      </c>
      <c r="BS1037" s="599">
        <v>9</v>
      </c>
      <c r="BT1037" s="599">
        <v>38</v>
      </c>
      <c r="BU1037" s="599">
        <v>102</v>
      </c>
      <c r="BV1037" s="599">
        <v>50</v>
      </c>
      <c r="BW1037" s="599">
        <v>12</v>
      </c>
      <c r="BX1037" s="599">
        <v>3</v>
      </c>
      <c r="BY1037" s="599">
        <v>2</v>
      </c>
      <c r="BZ1037" s="599">
        <v>0</v>
      </c>
      <c r="CA1037" s="599">
        <v>0</v>
      </c>
      <c r="CB1037" s="599">
        <v>0</v>
      </c>
      <c r="CC1037" s="592"/>
      <c r="CD1037" s="827"/>
      <c r="CE1037" s="597" t="s">
        <v>33</v>
      </c>
      <c r="CF1037" s="599">
        <v>8</v>
      </c>
      <c r="CG1037" s="599">
        <v>44</v>
      </c>
      <c r="CH1037" s="599">
        <v>98</v>
      </c>
      <c r="CI1037" s="599">
        <v>55</v>
      </c>
      <c r="CJ1037" s="599">
        <v>10</v>
      </c>
      <c r="CK1037" s="599">
        <v>3</v>
      </c>
      <c r="CL1037" s="599">
        <v>1</v>
      </c>
      <c r="CM1037" s="599">
        <v>0</v>
      </c>
      <c r="CN1037" s="599">
        <v>0</v>
      </c>
      <c r="CO1037" s="599">
        <v>0</v>
      </c>
      <c r="CP1037"/>
      <c r="CQ1037" s="827"/>
      <c r="CR1037" s="597" t="s">
        <v>33</v>
      </c>
      <c r="CS1037" s="599">
        <v>5</v>
      </c>
      <c r="CT1037" s="599">
        <v>25</v>
      </c>
      <c r="CU1037" s="599">
        <v>31</v>
      </c>
      <c r="CV1037" s="599">
        <v>25</v>
      </c>
      <c r="CW1037" s="599">
        <v>6</v>
      </c>
      <c r="CX1037" s="599">
        <v>2</v>
      </c>
      <c r="CY1037" s="599">
        <v>0</v>
      </c>
      <c r="CZ1037" s="599">
        <v>0</v>
      </c>
      <c r="DA1037" s="599">
        <v>0</v>
      </c>
      <c r="DB1037" s="599">
        <v>0</v>
      </c>
      <c r="DC1037" s="592"/>
      <c r="DD1037" s="827"/>
      <c r="DE1037" s="597" t="s">
        <v>33</v>
      </c>
      <c r="DF1037" s="599">
        <v>12</v>
      </c>
      <c r="DG1037" s="599">
        <v>57</v>
      </c>
      <c r="DH1037" s="599">
        <v>169</v>
      </c>
      <c r="DI1037" s="599">
        <v>80</v>
      </c>
      <c r="DJ1037" s="599">
        <v>16</v>
      </c>
      <c r="DK1037" s="599">
        <v>4</v>
      </c>
      <c r="DL1037" s="599">
        <v>3</v>
      </c>
      <c r="DM1037" s="599">
        <v>0</v>
      </c>
      <c r="DN1037" s="599">
        <v>0</v>
      </c>
      <c r="DO1037" s="599">
        <v>0</v>
      </c>
    </row>
    <row r="1038" spans="1:119" ht="13.5" customHeight="1" x14ac:dyDescent="0.2">
      <c r="A1038"/>
      <c r="B1038" s="838"/>
      <c r="C1038" s="592"/>
      <c r="D1038" s="827"/>
      <c r="E1038" s="597" t="s">
        <v>34</v>
      </c>
      <c r="F1038" s="599">
        <v>9</v>
      </c>
      <c r="G1038" s="599">
        <v>92</v>
      </c>
      <c r="H1038" s="599">
        <v>320</v>
      </c>
      <c r="I1038" s="599">
        <v>280</v>
      </c>
      <c r="J1038" s="599">
        <v>85</v>
      </c>
      <c r="K1038" s="599">
        <v>20</v>
      </c>
      <c r="L1038" s="599">
        <v>5</v>
      </c>
      <c r="M1038" s="599">
        <v>1</v>
      </c>
      <c r="N1038" s="599">
        <v>0</v>
      </c>
      <c r="O1038" s="599">
        <v>0</v>
      </c>
      <c r="P1038" s="592"/>
      <c r="Q1038" s="827"/>
      <c r="R1038" s="597" t="s">
        <v>34</v>
      </c>
      <c r="S1038" s="599">
        <v>2</v>
      </c>
      <c r="T1038" s="599">
        <v>31</v>
      </c>
      <c r="U1038" s="599">
        <v>86</v>
      </c>
      <c r="V1038" s="599">
        <v>67</v>
      </c>
      <c r="W1038" s="599">
        <v>27</v>
      </c>
      <c r="X1038" s="599">
        <v>7</v>
      </c>
      <c r="Y1038" s="599">
        <v>3</v>
      </c>
      <c r="Z1038" s="599">
        <v>0</v>
      </c>
      <c r="AA1038" s="599">
        <v>0</v>
      </c>
      <c r="AB1038" s="599">
        <v>0</v>
      </c>
      <c r="AC1038" s="592"/>
      <c r="AD1038" s="827"/>
      <c r="AE1038" s="597" t="s">
        <v>34</v>
      </c>
      <c r="AF1038" s="599">
        <v>7</v>
      </c>
      <c r="AG1038" s="599">
        <v>61</v>
      </c>
      <c r="AH1038" s="599">
        <v>234</v>
      </c>
      <c r="AI1038" s="599">
        <v>213</v>
      </c>
      <c r="AJ1038" s="599">
        <v>58</v>
      </c>
      <c r="AK1038" s="599">
        <v>13</v>
      </c>
      <c r="AL1038" s="599">
        <v>2</v>
      </c>
      <c r="AM1038" s="599">
        <v>1</v>
      </c>
      <c r="AN1038" s="599">
        <v>0</v>
      </c>
      <c r="AO1038" s="599">
        <v>0</v>
      </c>
      <c r="AP1038" s="591"/>
      <c r="AQ1038" s="827"/>
      <c r="AR1038" s="597" t="s">
        <v>34</v>
      </c>
      <c r="AS1038" s="599">
        <v>7</v>
      </c>
      <c r="AT1038" s="599">
        <v>41</v>
      </c>
      <c r="AU1038" s="599">
        <v>123</v>
      </c>
      <c r="AV1038" s="599">
        <v>82</v>
      </c>
      <c r="AW1038" s="599">
        <v>24</v>
      </c>
      <c r="AX1038" s="599">
        <v>4</v>
      </c>
      <c r="AY1038" s="599">
        <v>2</v>
      </c>
      <c r="AZ1038" s="599">
        <v>0</v>
      </c>
      <c r="BA1038" s="599">
        <v>0</v>
      </c>
      <c r="BB1038" s="599">
        <v>0</v>
      </c>
      <c r="BC1038" s="592"/>
      <c r="BD1038" s="827"/>
      <c r="BE1038" s="597" t="s">
        <v>34</v>
      </c>
      <c r="BF1038" s="599">
        <v>2</v>
      </c>
      <c r="BG1038" s="599">
        <v>51</v>
      </c>
      <c r="BH1038" s="599">
        <v>197</v>
      </c>
      <c r="BI1038" s="599">
        <v>198</v>
      </c>
      <c r="BJ1038" s="599">
        <v>61</v>
      </c>
      <c r="BK1038" s="599">
        <v>16</v>
      </c>
      <c r="BL1038" s="599">
        <v>3</v>
      </c>
      <c r="BM1038" s="599">
        <v>1</v>
      </c>
      <c r="BN1038" s="599">
        <v>0</v>
      </c>
      <c r="BO1038" s="599">
        <v>0</v>
      </c>
      <c r="BP1038"/>
      <c r="BQ1038" s="827"/>
      <c r="BR1038" s="597" t="s">
        <v>34</v>
      </c>
      <c r="BS1038" s="599">
        <v>6</v>
      </c>
      <c r="BT1038" s="599">
        <v>45</v>
      </c>
      <c r="BU1038" s="599">
        <v>142</v>
      </c>
      <c r="BV1038" s="599">
        <v>101</v>
      </c>
      <c r="BW1038" s="599">
        <v>34</v>
      </c>
      <c r="BX1038" s="599">
        <v>9</v>
      </c>
      <c r="BY1038" s="599">
        <v>3</v>
      </c>
      <c r="BZ1038" s="599">
        <v>0</v>
      </c>
      <c r="CA1038" s="599">
        <v>0</v>
      </c>
      <c r="CB1038" s="599">
        <v>0</v>
      </c>
      <c r="CC1038" s="592"/>
      <c r="CD1038" s="827"/>
      <c r="CE1038" s="597" t="s">
        <v>34</v>
      </c>
      <c r="CF1038" s="599">
        <v>3</v>
      </c>
      <c r="CG1038" s="599">
        <v>47</v>
      </c>
      <c r="CH1038" s="599">
        <v>178</v>
      </c>
      <c r="CI1038" s="599">
        <v>179</v>
      </c>
      <c r="CJ1038" s="599">
        <v>51</v>
      </c>
      <c r="CK1038" s="599">
        <v>11</v>
      </c>
      <c r="CL1038" s="599">
        <v>2</v>
      </c>
      <c r="CM1038" s="599">
        <v>1</v>
      </c>
      <c r="CN1038" s="599">
        <v>0</v>
      </c>
      <c r="CO1038" s="599">
        <v>0</v>
      </c>
      <c r="CP1038"/>
      <c r="CQ1038" s="827"/>
      <c r="CR1038" s="597" t="s">
        <v>34</v>
      </c>
      <c r="CS1038" s="599">
        <v>1</v>
      </c>
      <c r="CT1038" s="599">
        <v>11</v>
      </c>
      <c r="CU1038" s="599">
        <v>47</v>
      </c>
      <c r="CV1038" s="599">
        <v>52</v>
      </c>
      <c r="CW1038" s="599">
        <v>13</v>
      </c>
      <c r="CX1038" s="599">
        <v>7</v>
      </c>
      <c r="CY1038" s="599">
        <v>1</v>
      </c>
      <c r="CZ1038" s="599">
        <v>0</v>
      </c>
      <c r="DA1038" s="599">
        <v>0</v>
      </c>
      <c r="DB1038" s="599">
        <v>0</v>
      </c>
      <c r="DC1038" s="592"/>
      <c r="DD1038" s="827"/>
      <c r="DE1038" s="597" t="s">
        <v>34</v>
      </c>
      <c r="DF1038" s="599">
        <v>8</v>
      </c>
      <c r="DG1038" s="599">
        <v>81</v>
      </c>
      <c r="DH1038" s="599">
        <v>273</v>
      </c>
      <c r="DI1038" s="599">
        <v>228</v>
      </c>
      <c r="DJ1038" s="599">
        <v>72</v>
      </c>
      <c r="DK1038" s="599">
        <v>13</v>
      </c>
      <c r="DL1038" s="599">
        <v>4</v>
      </c>
      <c r="DM1038" s="599">
        <v>1</v>
      </c>
      <c r="DN1038" s="599">
        <v>0</v>
      </c>
      <c r="DO1038" s="599">
        <v>0</v>
      </c>
    </row>
    <row r="1039" spans="1:119" ht="13.5" customHeight="1" x14ac:dyDescent="0.2">
      <c r="A1039"/>
      <c r="B1039" s="838"/>
      <c r="C1039" s="592"/>
      <c r="D1039" s="827"/>
      <c r="E1039" s="597" t="s">
        <v>35</v>
      </c>
      <c r="F1039" s="599">
        <v>20</v>
      </c>
      <c r="G1039" s="599">
        <v>143</v>
      </c>
      <c r="H1039" s="599">
        <v>520</v>
      </c>
      <c r="I1039" s="599">
        <v>714</v>
      </c>
      <c r="J1039" s="599">
        <v>204</v>
      </c>
      <c r="K1039" s="599">
        <v>102</v>
      </c>
      <c r="L1039" s="599">
        <v>23</v>
      </c>
      <c r="M1039" s="599">
        <v>4</v>
      </c>
      <c r="N1039" s="599">
        <v>1</v>
      </c>
      <c r="O1039" s="599">
        <v>0</v>
      </c>
      <c r="P1039" s="592"/>
      <c r="Q1039" s="827"/>
      <c r="R1039" s="597" t="s">
        <v>35</v>
      </c>
      <c r="S1039" s="599">
        <v>7</v>
      </c>
      <c r="T1039" s="599">
        <v>48</v>
      </c>
      <c r="U1039" s="599">
        <v>148</v>
      </c>
      <c r="V1039" s="599">
        <v>210</v>
      </c>
      <c r="W1039" s="599">
        <v>68</v>
      </c>
      <c r="X1039" s="599">
        <v>42</v>
      </c>
      <c r="Y1039" s="599">
        <v>11</v>
      </c>
      <c r="Z1039" s="599">
        <v>1</v>
      </c>
      <c r="AA1039" s="599">
        <v>0</v>
      </c>
      <c r="AB1039" s="599">
        <v>0</v>
      </c>
      <c r="AC1039" s="592"/>
      <c r="AD1039" s="827"/>
      <c r="AE1039" s="597" t="s">
        <v>35</v>
      </c>
      <c r="AF1039" s="599">
        <v>13</v>
      </c>
      <c r="AG1039" s="599">
        <v>95</v>
      </c>
      <c r="AH1039" s="599">
        <v>372</v>
      </c>
      <c r="AI1039" s="599">
        <v>504</v>
      </c>
      <c r="AJ1039" s="599">
        <v>136</v>
      </c>
      <c r="AK1039" s="599">
        <v>60</v>
      </c>
      <c r="AL1039" s="599">
        <v>12</v>
      </c>
      <c r="AM1039" s="599">
        <v>3</v>
      </c>
      <c r="AN1039" s="599">
        <v>1</v>
      </c>
      <c r="AO1039" s="599">
        <v>0</v>
      </c>
      <c r="AP1039" s="591"/>
      <c r="AQ1039" s="827"/>
      <c r="AR1039" s="597" t="s">
        <v>35</v>
      </c>
      <c r="AS1039" s="599">
        <v>8</v>
      </c>
      <c r="AT1039" s="599">
        <v>73</v>
      </c>
      <c r="AU1039" s="599">
        <v>187</v>
      </c>
      <c r="AV1039" s="599">
        <v>175</v>
      </c>
      <c r="AW1039" s="599">
        <v>43</v>
      </c>
      <c r="AX1039" s="599">
        <v>22</v>
      </c>
      <c r="AY1039" s="599">
        <v>4</v>
      </c>
      <c r="AZ1039" s="599">
        <v>1</v>
      </c>
      <c r="BA1039" s="599">
        <v>0</v>
      </c>
      <c r="BB1039" s="599">
        <v>0</v>
      </c>
      <c r="BC1039" s="592"/>
      <c r="BD1039" s="827"/>
      <c r="BE1039" s="597" t="s">
        <v>35</v>
      </c>
      <c r="BF1039" s="599">
        <v>12</v>
      </c>
      <c r="BG1039" s="599">
        <v>70</v>
      </c>
      <c r="BH1039" s="599">
        <v>333</v>
      </c>
      <c r="BI1039" s="599">
        <v>539</v>
      </c>
      <c r="BJ1039" s="599">
        <v>161</v>
      </c>
      <c r="BK1039" s="599">
        <v>80</v>
      </c>
      <c r="BL1039" s="599">
        <v>19</v>
      </c>
      <c r="BM1039" s="599">
        <v>3</v>
      </c>
      <c r="BN1039" s="599">
        <v>1</v>
      </c>
      <c r="BO1039" s="599">
        <v>0</v>
      </c>
      <c r="BP1039"/>
      <c r="BQ1039" s="827"/>
      <c r="BR1039" s="597" t="s">
        <v>35</v>
      </c>
      <c r="BS1039" s="599">
        <v>12</v>
      </c>
      <c r="BT1039" s="599">
        <v>58</v>
      </c>
      <c r="BU1039" s="599">
        <v>151</v>
      </c>
      <c r="BV1039" s="599">
        <v>166</v>
      </c>
      <c r="BW1039" s="599">
        <v>40</v>
      </c>
      <c r="BX1039" s="599">
        <v>28</v>
      </c>
      <c r="BY1039" s="599">
        <v>5</v>
      </c>
      <c r="BZ1039" s="599">
        <v>1</v>
      </c>
      <c r="CA1039" s="599">
        <v>0</v>
      </c>
      <c r="CB1039" s="599">
        <v>0</v>
      </c>
      <c r="CC1039" s="592"/>
      <c r="CD1039" s="827"/>
      <c r="CE1039" s="597" t="s">
        <v>35</v>
      </c>
      <c r="CF1039" s="599">
        <v>8</v>
      </c>
      <c r="CG1039" s="599">
        <v>85</v>
      </c>
      <c r="CH1039" s="599">
        <v>369</v>
      </c>
      <c r="CI1039" s="599">
        <v>548</v>
      </c>
      <c r="CJ1039" s="599">
        <v>164</v>
      </c>
      <c r="CK1039" s="599">
        <v>74</v>
      </c>
      <c r="CL1039" s="599">
        <v>18</v>
      </c>
      <c r="CM1039" s="599">
        <v>3</v>
      </c>
      <c r="CN1039" s="599">
        <v>1</v>
      </c>
      <c r="CO1039" s="599">
        <v>0</v>
      </c>
      <c r="CP1039"/>
      <c r="CQ1039" s="827"/>
      <c r="CR1039" s="597" t="s">
        <v>35</v>
      </c>
      <c r="CS1039" s="599">
        <v>1</v>
      </c>
      <c r="CT1039" s="599">
        <v>19</v>
      </c>
      <c r="CU1039" s="599">
        <v>57</v>
      </c>
      <c r="CV1039" s="599">
        <v>91</v>
      </c>
      <c r="CW1039" s="599">
        <v>27</v>
      </c>
      <c r="CX1039" s="599">
        <v>19</v>
      </c>
      <c r="CY1039" s="599">
        <v>6</v>
      </c>
      <c r="CZ1039" s="599">
        <v>2</v>
      </c>
      <c r="DA1039" s="599">
        <v>0</v>
      </c>
      <c r="DB1039" s="599">
        <v>0</v>
      </c>
      <c r="DC1039" s="592"/>
      <c r="DD1039" s="827"/>
      <c r="DE1039" s="597" t="s">
        <v>35</v>
      </c>
      <c r="DF1039" s="599">
        <v>19</v>
      </c>
      <c r="DG1039" s="599">
        <v>124</v>
      </c>
      <c r="DH1039" s="599">
        <v>463</v>
      </c>
      <c r="DI1039" s="599">
        <v>623</v>
      </c>
      <c r="DJ1039" s="599">
        <v>177</v>
      </c>
      <c r="DK1039" s="599">
        <v>83</v>
      </c>
      <c r="DL1039" s="599">
        <v>17</v>
      </c>
      <c r="DM1039" s="599">
        <v>2</v>
      </c>
      <c r="DN1039" s="599">
        <v>1</v>
      </c>
      <c r="DO1039" s="599">
        <v>0</v>
      </c>
    </row>
    <row r="1040" spans="1:119" ht="13.5" customHeight="1" x14ac:dyDescent="0.2">
      <c r="A1040"/>
      <c r="B1040" s="838"/>
      <c r="C1040" s="592"/>
      <c r="D1040" s="827"/>
      <c r="E1040" s="597" t="s">
        <v>36</v>
      </c>
      <c r="F1040" s="599">
        <v>20</v>
      </c>
      <c r="G1040" s="599">
        <v>179</v>
      </c>
      <c r="H1040" s="599">
        <v>952</v>
      </c>
      <c r="I1040" s="599">
        <v>1895</v>
      </c>
      <c r="J1040" s="599">
        <v>734</v>
      </c>
      <c r="K1040" s="599">
        <v>446</v>
      </c>
      <c r="L1040" s="599">
        <v>190</v>
      </c>
      <c r="M1040" s="599">
        <v>36</v>
      </c>
      <c r="N1040" s="599">
        <v>9</v>
      </c>
      <c r="O1040" s="599">
        <v>1</v>
      </c>
      <c r="P1040" s="592"/>
      <c r="Q1040" s="827"/>
      <c r="R1040" s="597" t="s">
        <v>36</v>
      </c>
      <c r="S1040" s="599">
        <v>4</v>
      </c>
      <c r="T1040" s="599">
        <v>66</v>
      </c>
      <c r="U1040" s="599">
        <v>291</v>
      </c>
      <c r="V1040" s="599">
        <v>588</v>
      </c>
      <c r="W1040" s="599">
        <v>253</v>
      </c>
      <c r="X1040" s="599">
        <v>189</v>
      </c>
      <c r="Y1040" s="599">
        <v>74</v>
      </c>
      <c r="Z1040" s="599">
        <v>16</v>
      </c>
      <c r="AA1040" s="599">
        <v>6</v>
      </c>
      <c r="AB1040" s="599">
        <v>1</v>
      </c>
      <c r="AC1040" s="592"/>
      <c r="AD1040" s="827"/>
      <c r="AE1040" s="597" t="s">
        <v>36</v>
      </c>
      <c r="AF1040" s="599">
        <v>16</v>
      </c>
      <c r="AG1040" s="599">
        <v>113</v>
      </c>
      <c r="AH1040" s="599">
        <v>661</v>
      </c>
      <c r="AI1040" s="599">
        <v>1307</v>
      </c>
      <c r="AJ1040" s="599">
        <v>481</v>
      </c>
      <c r="AK1040" s="599">
        <v>257</v>
      </c>
      <c r="AL1040" s="599">
        <v>116</v>
      </c>
      <c r="AM1040" s="599">
        <v>20</v>
      </c>
      <c r="AN1040" s="599">
        <v>3</v>
      </c>
      <c r="AO1040" s="599">
        <v>0</v>
      </c>
      <c r="AP1040" s="591"/>
      <c r="AQ1040" s="827"/>
      <c r="AR1040" s="597" t="s">
        <v>36</v>
      </c>
      <c r="AS1040" s="599">
        <v>11</v>
      </c>
      <c r="AT1040" s="599">
        <v>84</v>
      </c>
      <c r="AU1040" s="599">
        <v>312</v>
      </c>
      <c r="AV1040" s="599">
        <v>446</v>
      </c>
      <c r="AW1040" s="599">
        <v>133</v>
      </c>
      <c r="AX1040" s="599">
        <v>69</v>
      </c>
      <c r="AY1040" s="599">
        <v>22</v>
      </c>
      <c r="AZ1040" s="599">
        <v>3</v>
      </c>
      <c r="BA1040" s="599">
        <v>2</v>
      </c>
      <c r="BB1040" s="599">
        <v>1</v>
      </c>
      <c r="BC1040" s="592"/>
      <c r="BD1040" s="827"/>
      <c r="BE1040" s="597" t="s">
        <v>36</v>
      </c>
      <c r="BF1040" s="599">
        <v>9</v>
      </c>
      <c r="BG1040" s="599">
        <v>95</v>
      </c>
      <c r="BH1040" s="599">
        <v>640</v>
      </c>
      <c r="BI1040" s="599">
        <v>1449</v>
      </c>
      <c r="BJ1040" s="599">
        <v>601</v>
      </c>
      <c r="BK1040" s="599">
        <v>377</v>
      </c>
      <c r="BL1040" s="599">
        <v>168</v>
      </c>
      <c r="BM1040" s="599">
        <v>33</v>
      </c>
      <c r="BN1040" s="599">
        <v>7</v>
      </c>
      <c r="BO1040" s="599">
        <v>0</v>
      </c>
      <c r="BP1040"/>
      <c r="BQ1040" s="827"/>
      <c r="BR1040" s="597" t="s">
        <v>36</v>
      </c>
      <c r="BS1040" s="599">
        <v>10</v>
      </c>
      <c r="BT1040" s="599">
        <v>54</v>
      </c>
      <c r="BU1040" s="599">
        <v>212</v>
      </c>
      <c r="BV1040" s="599">
        <v>283</v>
      </c>
      <c r="BW1040" s="599">
        <v>91</v>
      </c>
      <c r="BX1040" s="599">
        <v>32</v>
      </c>
      <c r="BY1040" s="599">
        <v>21</v>
      </c>
      <c r="BZ1040" s="599">
        <v>7</v>
      </c>
      <c r="CA1040" s="599">
        <v>0</v>
      </c>
      <c r="CB1040" s="599">
        <v>0</v>
      </c>
      <c r="CC1040" s="592"/>
      <c r="CD1040" s="827"/>
      <c r="CE1040" s="597" t="s">
        <v>36</v>
      </c>
      <c r="CF1040" s="599">
        <v>10</v>
      </c>
      <c r="CG1040" s="599">
        <v>125</v>
      </c>
      <c r="CH1040" s="599">
        <v>740</v>
      </c>
      <c r="CI1040" s="599">
        <v>1612</v>
      </c>
      <c r="CJ1040" s="599">
        <v>643</v>
      </c>
      <c r="CK1040" s="599">
        <v>414</v>
      </c>
      <c r="CL1040" s="599">
        <v>169</v>
      </c>
      <c r="CM1040" s="599">
        <v>29</v>
      </c>
      <c r="CN1040" s="599">
        <v>9</v>
      </c>
      <c r="CO1040" s="599">
        <v>1</v>
      </c>
      <c r="CP1040"/>
      <c r="CQ1040" s="827"/>
      <c r="CR1040" s="597" t="s">
        <v>36</v>
      </c>
      <c r="CS1040" s="599">
        <v>2</v>
      </c>
      <c r="CT1040" s="599">
        <v>25</v>
      </c>
      <c r="CU1040" s="599">
        <v>118</v>
      </c>
      <c r="CV1040" s="599">
        <v>230</v>
      </c>
      <c r="CW1040" s="599">
        <v>89</v>
      </c>
      <c r="CX1040" s="599">
        <v>57</v>
      </c>
      <c r="CY1040" s="599">
        <v>22</v>
      </c>
      <c r="CZ1040" s="599">
        <v>5</v>
      </c>
      <c r="DA1040" s="599">
        <v>1</v>
      </c>
      <c r="DB1040" s="599">
        <v>0</v>
      </c>
      <c r="DC1040" s="592"/>
      <c r="DD1040" s="827"/>
      <c r="DE1040" s="597" t="s">
        <v>36</v>
      </c>
      <c r="DF1040" s="599">
        <v>18</v>
      </c>
      <c r="DG1040" s="599">
        <v>154</v>
      </c>
      <c r="DH1040" s="599">
        <v>834</v>
      </c>
      <c r="DI1040" s="599">
        <v>1665</v>
      </c>
      <c r="DJ1040" s="599">
        <v>645</v>
      </c>
      <c r="DK1040" s="599">
        <v>389</v>
      </c>
      <c r="DL1040" s="599">
        <v>168</v>
      </c>
      <c r="DM1040" s="599">
        <v>31</v>
      </c>
      <c r="DN1040" s="599">
        <v>8</v>
      </c>
      <c r="DO1040" s="599">
        <v>1</v>
      </c>
    </row>
    <row r="1041" spans="1:119" ht="13.5" customHeight="1" x14ac:dyDescent="0.2">
      <c r="A1041"/>
      <c r="B1041" s="838"/>
      <c r="C1041" s="592"/>
      <c r="D1041" s="827"/>
      <c r="E1041" s="597" t="s">
        <v>37</v>
      </c>
      <c r="F1041" s="599">
        <v>25</v>
      </c>
      <c r="G1041" s="599">
        <v>182</v>
      </c>
      <c r="H1041" s="599">
        <v>1177</v>
      </c>
      <c r="I1041" s="599">
        <v>3630</v>
      </c>
      <c r="J1041" s="599">
        <v>1992</v>
      </c>
      <c r="K1041" s="599">
        <v>1558</v>
      </c>
      <c r="L1041" s="599">
        <v>835</v>
      </c>
      <c r="M1041" s="599">
        <v>225</v>
      </c>
      <c r="N1041" s="599">
        <v>88</v>
      </c>
      <c r="O1041" s="599">
        <v>13</v>
      </c>
      <c r="P1041" s="592"/>
      <c r="Q1041" s="827"/>
      <c r="R1041" s="597" t="s">
        <v>37</v>
      </c>
      <c r="S1041" s="599">
        <v>12</v>
      </c>
      <c r="T1041" s="599">
        <v>52</v>
      </c>
      <c r="U1041" s="599">
        <v>377</v>
      </c>
      <c r="V1041" s="599">
        <v>1114</v>
      </c>
      <c r="W1041" s="599">
        <v>654</v>
      </c>
      <c r="X1041" s="599">
        <v>612</v>
      </c>
      <c r="Y1041" s="599">
        <v>358</v>
      </c>
      <c r="Z1041" s="599">
        <v>130</v>
      </c>
      <c r="AA1041" s="599">
        <v>52</v>
      </c>
      <c r="AB1041" s="599">
        <v>9</v>
      </c>
      <c r="AC1041" s="592"/>
      <c r="AD1041" s="827"/>
      <c r="AE1041" s="597" t="s">
        <v>37</v>
      </c>
      <c r="AF1041" s="599">
        <v>13</v>
      </c>
      <c r="AG1041" s="599">
        <v>130</v>
      </c>
      <c r="AH1041" s="599">
        <v>800</v>
      </c>
      <c r="AI1041" s="599">
        <v>2516</v>
      </c>
      <c r="AJ1041" s="599">
        <v>1338</v>
      </c>
      <c r="AK1041" s="599">
        <v>946</v>
      </c>
      <c r="AL1041" s="599">
        <v>477</v>
      </c>
      <c r="AM1041" s="599">
        <v>95</v>
      </c>
      <c r="AN1041" s="599">
        <v>36</v>
      </c>
      <c r="AO1041" s="599">
        <v>4</v>
      </c>
      <c r="AP1041" s="591"/>
      <c r="AQ1041" s="827"/>
      <c r="AR1041" s="597" t="s">
        <v>37</v>
      </c>
      <c r="AS1041" s="599">
        <v>16</v>
      </c>
      <c r="AT1041" s="599">
        <v>77</v>
      </c>
      <c r="AU1041" s="599">
        <v>399</v>
      </c>
      <c r="AV1041" s="599">
        <v>830</v>
      </c>
      <c r="AW1041" s="599">
        <v>361</v>
      </c>
      <c r="AX1041" s="599">
        <v>252</v>
      </c>
      <c r="AY1041" s="599">
        <v>113</v>
      </c>
      <c r="AZ1041" s="599">
        <v>31</v>
      </c>
      <c r="BA1041" s="599">
        <v>10</v>
      </c>
      <c r="BB1041" s="599">
        <v>0</v>
      </c>
      <c r="BC1041" s="592"/>
      <c r="BD1041" s="827"/>
      <c r="BE1041" s="597" t="s">
        <v>37</v>
      </c>
      <c r="BF1041" s="599">
        <v>9</v>
      </c>
      <c r="BG1041" s="599">
        <v>105</v>
      </c>
      <c r="BH1041" s="599">
        <v>778</v>
      </c>
      <c r="BI1041" s="599">
        <v>2800</v>
      </c>
      <c r="BJ1041" s="599">
        <v>1631</v>
      </c>
      <c r="BK1041" s="599">
        <v>1306</v>
      </c>
      <c r="BL1041" s="599">
        <v>722</v>
      </c>
      <c r="BM1041" s="599">
        <v>194</v>
      </c>
      <c r="BN1041" s="599">
        <v>78</v>
      </c>
      <c r="BO1041" s="599">
        <v>13</v>
      </c>
      <c r="BP1041"/>
      <c r="BQ1041" s="827"/>
      <c r="BR1041" s="597" t="s">
        <v>37</v>
      </c>
      <c r="BS1041" s="599">
        <v>5</v>
      </c>
      <c r="BT1041" s="599">
        <v>34</v>
      </c>
      <c r="BU1041" s="599">
        <v>179</v>
      </c>
      <c r="BV1041" s="599">
        <v>372</v>
      </c>
      <c r="BW1041" s="599">
        <v>156</v>
      </c>
      <c r="BX1041" s="599">
        <v>114</v>
      </c>
      <c r="BY1041" s="599">
        <v>62</v>
      </c>
      <c r="BZ1041" s="599">
        <v>16</v>
      </c>
      <c r="CA1041" s="599">
        <v>8</v>
      </c>
      <c r="CB1041" s="599">
        <v>2</v>
      </c>
      <c r="CC1041" s="592"/>
      <c r="CD1041" s="827"/>
      <c r="CE1041" s="597" t="s">
        <v>37</v>
      </c>
      <c r="CF1041" s="599">
        <v>20</v>
      </c>
      <c r="CG1041" s="599">
        <v>148</v>
      </c>
      <c r="CH1041" s="599">
        <v>998</v>
      </c>
      <c r="CI1041" s="599">
        <v>3258</v>
      </c>
      <c r="CJ1041" s="599">
        <v>1836</v>
      </c>
      <c r="CK1041" s="599">
        <v>1444</v>
      </c>
      <c r="CL1041" s="599">
        <v>773</v>
      </c>
      <c r="CM1041" s="599">
        <v>209</v>
      </c>
      <c r="CN1041" s="599">
        <v>80</v>
      </c>
      <c r="CO1041" s="599">
        <v>11</v>
      </c>
      <c r="CP1041"/>
      <c r="CQ1041" s="827"/>
      <c r="CR1041" s="597" t="s">
        <v>37</v>
      </c>
      <c r="CS1041" s="599">
        <v>4</v>
      </c>
      <c r="CT1041" s="599">
        <v>22</v>
      </c>
      <c r="CU1041" s="599">
        <v>134</v>
      </c>
      <c r="CV1041" s="599">
        <v>346</v>
      </c>
      <c r="CW1041" s="599">
        <v>215</v>
      </c>
      <c r="CX1041" s="599">
        <v>169</v>
      </c>
      <c r="CY1041" s="599">
        <v>107</v>
      </c>
      <c r="CZ1041" s="599">
        <v>23</v>
      </c>
      <c r="DA1041" s="599">
        <v>13</v>
      </c>
      <c r="DB1041" s="599">
        <v>0</v>
      </c>
      <c r="DC1041" s="592"/>
      <c r="DD1041" s="827"/>
      <c r="DE1041" s="597" t="s">
        <v>37</v>
      </c>
      <c r="DF1041" s="599">
        <v>21</v>
      </c>
      <c r="DG1041" s="599">
        <v>160</v>
      </c>
      <c r="DH1041" s="599">
        <v>1043</v>
      </c>
      <c r="DI1041" s="599">
        <v>3284</v>
      </c>
      <c r="DJ1041" s="599">
        <v>1777</v>
      </c>
      <c r="DK1041" s="599">
        <v>1389</v>
      </c>
      <c r="DL1041" s="599">
        <v>728</v>
      </c>
      <c r="DM1041" s="599">
        <v>202</v>
      </c>
      <c r="DN1041" s="599">
        <v>75</v>
      </c>
      <c r="DO1041" s="599">
        <v>13</v>
      </c>
    </row>
    <row r="1042" spans="1:119" ht="13.5" customHeight="1" x14ac:dyDescent="0.2">
      <c r="A1042"/>
      <c r="B1042" s="838"/>
      <c r="C1042" s="592"/>
      <c r="D1042" s="827"/>
      <c r="E1042" s="597" t="s">
        <v>38</v>
      </c>
      <c r="F1042" s="599">
        <v>16</v>
      </c>
      <c r="G1042" s="599">
        <v>140</v>
      </c>
      <c r="H1042" s="599">
        <v>972</v>
      </c>
      <c r="I1042" s="599">
        <v>4028</v>
      </c>
      <c r="J1042" s="599">
        <v>3254</v>
      </c>
      <c r="K1042" s="599">
        <v>3176</v>
      </c>
      <c r="L1042" s="599">
        <v>2326</v>
      </c>
      <c r="M1042" s="599">
        <v>831</v>
      </c>
      <c r="N1042" s="599">
        <v>328</v>
      </c>
      <c r="O1042" s="599">
        <v>84</v>
      </c>
      <c r="P1042" s="592"/>
      <c r="Q1042" s="827"/>
      <c r="R1042" s="597" t="s">
        <v>38</v>
      </c>
      <c r="S1042" s="599">
        <v>3</v>
      </c>
      <c r="T1042" s="599">
        <v>45</v>
      </c>
      <c r="U1042" s="599">
        <v>273</v>
      </c>
      <c r="V1042" s="599">
        <v>1272</v>
      </c>
      <c r="W1042" s="599">
        <v>1067</v>
      </c>
      <c r="X1042" s="599">
        <v>1213</v>
      </c>
      <c r="Y1042" s="599">
        <v>1052</v>
      </c>
      <c r="Z1042" s="599">
        <v>425</v>
      </c>
      <c r="AA1042" s="599">
        <v>180</v>
      </c>
      <c r="AB1042" s="599">
        <v>54</v>
      </c>
      <c r="AC1042" s="592"/>
      <c r="AD1042" s="827"/>
      <c r="AE1042" s="597" t="s">
        <v>38</v>
      </c>
      <c r="AF1042" s="599">
        <v>13</v>
      </c>
      <c r="AG1042" s="599">
        <v>95</v>
      </c>
      <c r="AH1042" s="599">
        <v>699</v>
      </c>
      <c r="AI1042" s="599">
        <v>2756</v>
      </c>
      <c r="AJ1042" s="599">
        <v>2187</v>
      </c>
      <c r="AK1042" s="599">
        <v>1963</v>
      </c>
      <c r="AL1042" s="599">
        <v>1274</v>
      </c>
      <c r="AM1042" s="599">
        <v>406</v>
      </c>
      <c r="AN1042" s="599">
        <v>148</v>
      </c>
      <c r="AO1042" s="599">
        <v>30</v>
      </c>
      <c r="AP1042" s="591"/>
      <c r="AQ1042" s="827"/>
      <c r="AR1042" s="597" t="s">
        <v>38</v>
      </c>
      <c r="AS1042" s="599">
        <v>8</v>
      </c>
      <c r="AT1042" s="599">
        <v>68</v>
      </c>
      <c r="AU1042" s="599">
        <v>345</v>
      </c>
      <c r="AV1042" s="599">
        <v>943</v>
      </c>
      <c r="AW1042" s="599">
        <v>533</v>
      </c>
      <c r="AX1042" s="599">
        <v>410</v>
      </c>
      <c r="AY1042" s="599">
        <v>263</v>
      </c>
      <c r="AZ1042" s="599">
        <v>80</v>
      </c>
      <c r="BA1042" s="599">
        <v>20</v>
      </c>
      <c r="BB1042" s="599">
        <v>6</v>
      </c>
      <c r="BC1042" s="592"/>
      <c r="BD1042" s="827"/>
      <c r="BE1042" s="597" t="s">
        <v>38</v>
      </c>
      <c r="BF1042" s="599">
        <v>8</v>
      </c>
      <c r="BG1042" s="599">
        <v>72</v>
      </c>
      <c r="BH1042" s="599">
        <v>627</v>
      </c>
      <c r="BI1042" s="599">
        <v>3085</v>
      </c>
      <c r="BJ1042" s="599">
        <v>2721</v>
      </c>
      <c r="BK1042" s="599">
        <v>2766</v>
      </c>
      <c r="BL1042" s="599">
        <v>2063</v>
      </c>
      <c r="BM1042" s="599">
        <v>751</v>
      </c>
      <c r="BN1042" s="599">
        <v>308</v>
      </c>
      <c r="BO1042" s="599">
        <v>78</v>
      </c>
      <c r="BP1042"/>
      <c r="BQ1042" s="827"/>
      <c r="BR1042" s="597" t="s">
        <v>38</v>
      </c>
      <c r="BS1042" s="599">
        <v>2</v>
      </c>
      <c r="BT1042" s="599">
        <v>32</v>
      </c>
      <c r="BU1042" s="599">
        <v>129</v>
      </c>
      <c r="BV1042" s="599">
        <v>284</v>
      </c>
      <c r="BW1042" s="599">
        <v>181</v>
      </c>
      <c r="BX1042" s="599">
        <v>142</v>
      </c>
      <c r="BY1042" s="599">
        <v>98</v>
      </c>
      <c r="BZ1042" s="599">
        <v>32</v>
      </c>
      <c r="CA1042" s="599">
        <v>17</v>
      </c>
      <c r="CB1042" s="599">
        <v>1</v>
      </c>
      <c r="CC1042" s="592"/>
      <c r="CD1042" s="827"/>
      <c r="CE1042" s="597" t="s">
        <v>38</v>
      </c>
      <c r="CF1042" s="599">
        <v>14</v>
      </c>
      <c r="CG1042" s="599">
        <v>108</v>
      </c>
      <c r="CH1042" s="599">
        <v>843</v>
      </c>
      <c r="CI1042" s="599">
        <v>3744</v>
      </c>
      <c r="CJ1042" s="599">
        <v>3073</v>
      </c>
      <c r="CK1042" s="599">
        <v>3034</v>
      </c>
      <c r="CL1042" s="599">
        <v>2228</v>
      </c>
      <c r="CM1042" s="599">
        <v>799</v>
      </c>
      <c r="CN1042" s="599">
        <v>311</v>
      </c>
      <c r="CO1042" s="599">
        <v>83</v>
      </c>
      <c r="CP1042"/>
      <c r="CQ1042" s="827"/>
      <c r="CR1042" s="597" t="s">
        <v>38</v>
      </c>
      <c r="CS1042" s="599">
        <v>1</v>
      </c>
      <c r="CT1042" s="599">
        <v>13</v>
      </c>
      <c r="CU1042" s="599">
        <v>97</v>
      </c>
      <c r="CV1042" s="599">
        <v>338</v>
      </c>
      <c r="CW1042" s="599">
        <v>254</v>
      </c>
      <c r="CX1042" s="599">
        <v>284</v>
      </c>
      <c r="CY1042" s="599">
        <v>183</v>
      </c>
      <c r="CZ1042" s="599">
        <v>54</v>
      </c>
      <c r="DA1042" s="599">
        <v>25</v>
      </c>
      <c r="DB1042" s="599">
        <v>4</v>
      </c>
      <c r="DC1042" s="592"/>
      <c r="DD1042" s="827"/>
      <c r="DE1042" s="597" t="s">
        <v>38</v>
      </c>
      <c r="DF1042" s="599">
        <v>15</v>
      </c>
      <c r="DG1042" s="599">
        <v>127</v>
      </c>
      <c r="DH1042" s="599">
        <v>875</v>
      </c>
      <c r="DI1042" s="599">
        <v>3690</v>
      </c>
      <c r="DJ1042" s="599">
        <v>3000</v>
      </c>
      <c r="DK1042" s="599">
        <v>2892</v>
      </c>
      <c r="DL1042" s="599">
        <v>2143</v>
      </c>
      <c r="DM1042" s="599">
        <v>777</v>
      </c>
      <c r="DN1042" s="599">
        <v>303</v>
      </c>
      <c r="DO1042" s="599">
        <v>80</v>
      </c>
    </row>
    <row r="1043" spans="1:119" ht="13.5" customHeight="1" x14ac:dyDescent="0.2">
      <c r="A1043"/>
      <c r="B1043" s="838"/>
      <c r="C1043" s="592"/>
      <c r="D1043" s="827"/>
      <c r="E1043" s="597" t="s">
        <v>39</v>
      </c>
      <c r="F1043" s="599">
        <v>8</v>
      </c>
      <c r="G1043" s="599">
        <v>65</v>
      </c>
      <c r="H1043" s="599">
        <v>443</v>
      </c>
      <c r="I1043" s="599">
        <v>2646</v>
      </c>
      <c r="J1043" s="599">
        <v>3010</v>
      </c>
      <c r="K1043" s="599">
        <v>4223</v>
      </c>
      <c r="L1043" s="599">
        <v>4061</v>
      </c>
      <c r="M1043" s="599">
        <v>2095</v>
      </c>
      <c r="N1043" s="599">
        <v>1051</v>
      </c>
      <c r="O1043" s="599">
        <v>358</v>
      </c>
      <c r="P1043" s="592"/>
      <c r="Q1043" s="827"/>
      <c r="R1043" s="597" t="s">
        <v>39</v>
      </c>
      <c r="S1043" s="599">
        <v>2</v>
      </c>
      <c r="T1043" s="599">
        <v>9</v>
      </c>
      <c r="U1043" s="599">
        <v>130</v>
      </c>
      <c r="V1043" s="599">
        <v>753</v>
      </c>
      <c r="W1043" s="599">
        <v>897</v>
      </c>
      <c r="X1043" s="599">
        <v>1460</v>
      </c>
      <c r="Y1043" s="599">
        <v>1602</v>
      </c>
      <c r="Z1043" s="599">
        <v>966</v>
      </c>
      <c r="AA1043" s="599">
        <v>553</v>
      </c>
      <c r="AB1043" s="599">
        <v>224</v>
      </c>
      <c r="AC1043" s="592"/>
      <c r="AD1043" s="827"/>
      <c r="AE1043" s="597" t="s">
        <v>39</v>
      </c>
      <c r="AF1043" s="599">
        <v>6</v>
      </c>
      <c r="AG1043" s="599">
        <v>56</v>
      </c>
      <c r="AH1043" s="599">
        <v>313</v>
      </c>
      <c r="AI1043" s="599">
        <v>1893</v>
      </c>
      <c r="AJ1043" s="599">
        <v>2113</v>
      </c>
      <c r="AK1043" s="599">
        <v>2763</v>
      </c>
      <c r="AL1043" s="599">
        <v>2459</v>
      </c>
      <c r="AM1043" s="599">
        <v>1129</v>
      </c>
      <c r="AN1043" s="599">
        <v>498</v>
      </c>
      <c r="AO1043" s="599">
        <v>134</v>
      </c>
      <c r="AP1043" s="591"/>
      <c r="AQ1043" s="827"/>
      <c r="AR1043" s="597" t="s">
        <v>39</v>
      </c>
      <c r="AS1043" s="599">
        <v>2</v>
      </c>
      <c r="AT1043" s="599">
        <v>26</v>
      </c>
      <c r="AU1043" s="599">
        <v>145</v>
      </c>
      <c r="AV1043" s="599">
        <v>603</v>
      </c>
      <c r="AW1043" s="599">
        <v>486</v>
      </c>
      <c r="AX1043" s="599">
        <v>539</v>
      </c>
      <c r="AY1043" s="599">
        <v>388</v>
      </c>
      <c r="AZ1043" s="599">
        <v>165</v>
      </c>
      <c r="BA1043" s="599">
        <v>76</v>
      </c>
      <c r="BB1043" s="599">
        <v>22</v>
      </c>
      <c r="BC1043" s="592"/>
      <c r="BD1043" s="827"/>
      <c r="BE1043" s="597" t="s">
        <v>39</v>
      </c>
      <c r="BF1043" s="599">
        <v>6</v>
      </c>
      <c r="BG1043" s="599">
        <v>39</v>
      </c>
      <c r="BH1043" s="599">
        <v>298</v>
      </c>
      <c r="BI1043" s="599">
        <v>2043</v>
      </c>
      <c r="BJ1043" s="599">
        <v>2524</v>
      </c>
      <c r="BK1043" s="599">
        <v>3684</v>
      </c>
      <c r="BL1043" s="599">
        <v>3673</v>
      </c>
      <c r="BM1043" s="599">
        <v>1930</v>
      </c>
      <c r="BN1043" s="599">
        <v>975</v>
      </c>
      <c r="BO1043" s="599">
        <v>336</v>
      </c>
      <c r="BP1043"/>
      <c r="BQ1043" s="827"/>
      <c r="BR1043" s="597" t="s">
        <v>39</v>
      </c>
      <c r="BS1043" s="599">
        <v>2</v>
      </c>
      <c r="BT1043" s="599">
        <v>15</v>
      </c>
      <c r="BU1043" s="599">
        <v>39</v>
      </c>
      <c r="BV1043" s="599">
        <v>155</v>
      </c>
      <c r="BW1043" s="599">
        <v>119</v>
      </c>
      <c r="BX1043" s="599">
        <v>155</v>
      </c>
      <c r="BY1043" s="599">
        <v>102</v>
      </c>
      <c r="BZ1043" s="599">
        <v>62</v>
      </c>
      <c r="CA1043" s="599">
        <v>31</v>
      </c>
      <c r="CB1043" s="599">
        <v>15</v>
      </c>
      <c r="CC1043" s="592"/>
      <c r="CD1043" s="827"/>
      <c r="CE1043" s="597" t="s">
        <v>39</v>
      </c>
      <c r="CF1043" s="599">
        <v>6</v>
      </c>
      <c r="CG1043" s="599">
        <v>50</v>
      </c>
      <c r="CH1043" s="599">
        <v>404</v>
      </c>
      <c r="CI1043" s="599">
        <v>2491</v>
      </c>
      <c r="CJ1043" s="599">
        <v>2891</v>
      </c>
      <c r="CK1043" s="599">
        <v>4068</v>
      </c>
      <c r="CL1043" s="599">
        <v>3959</v>
      </c>
      <c r="CM1043" s="599">
        <v>2033</v>
      </c>
      <c r="CN1043" s="599">
        <v>1020</v>
      </c>
      <c r="CO1043" s="599">
        <v>343</v>
      </c>
      <c r="CP1043"/>
      <c r="CQ1043" s="827"/>
      <c r="CR1043" s="597" t="s">
        <v>39</v>
      </c>
      <c r="CS1043" s="599">
        <v>1</v>
      </c>
      <c r="CT1043" s="599">
        <v>3</v>
      </c>
      <c r="CU1043" s="599">
        <v>27</v>
      </c>
      <c r="CV1043" s="599">
        <v>209</v>
      </c>
      <c r="CW1043" s="599">
        <v>242</v>
      </c>
      <c r="CX1043" s="599">
        <v>293</v>
      </c>
      <c r="CY1043" s="599">
        <v>285</v>
      </c>
      <c r="CZ1043" s="599">
        <v>137</v>
      </c>
      <c r="DA1043" s="599">
        <v>64</v>
      </c>
      <c r="DB1043" s="599">
        <v>24</v>
      </c>
      <c r="DC1043" s="592"/>
      <c r="DD1043" s="827"/>
      <c r="DE1043" s="597" t="s">
        <v>39</v>
      </c>
      <c r="DF1043" s="599">
        <v>7</v>
      </c>
      <c r="DG1043" s="599">
        <v>62</v>
      </c>
      <c r="DH1043" s="599">
        <v>416</v>
      </c>
      <c r="DI1043" s="599">
        <v>2437</v>
      </c>
      <c r="DJ1043" s="599">
        <v>2768</v>
      </c>
      <c r="DK1043" s="599">
        <v>3930</v>
      </c>
      <c r="DL1043" s="599">
        <v>3776</v>
      </c>
      <c r="DM1043" s="599">
        <v>1958</v>
      </c>
      <c r="DN1043" s="599">
        <v>987</v>
      </c>
      <c r="DO1043" s="599">
        <v>334</v>
      </c>
    </row>
    <row r="1044" spans="1:119" ht="13.5" customHeight="1" x14ac:dyDescent="0.2">
      <c r="A1044"/>
      <c r="B1044" s="838"/>
      <c r="C1044" s="592"/>
      <c r="D1044" s="827"/>
      <c r="E1044" s="597" t="s">
        <v>40</v>
      </c>
      <c r="F1044" s="599">
        <v>2</v>
      </c>
      <c r="G1044" s="599">
        <v>11</v>
      </c>
      <c r="H1044" s="599">
        <v>89</v>
      </c>
      <c r="I1044" s="599">
        <v>947</v>
      </c>
      <c r="J1044" s="599">
        <v>1570</v>
      </c>
      <c r="K1044" s="599">
        <v>2902</v>
      </c>
      <c r="L1044" s="599">
        <v>4239</v>
      </c>
      <c r="M1044" s="599">
        <v>3106</v>
      </c>
      <c r="N1044" s="599">
        <v>2223</v>
      </c>
      <c r="O1044" s="599">
        <v>1126</v>
      </c>
      <c r="P1044" s="592"/>
      <c r="Q1044" s="827"/>
      <c r="R1044" s="597" t="s">
        <v>40</v>
      </c>
      <c r="S1044" s="599">
        <v>1</v>
      </c>
      <c r="T1044" s="599">
        <v>3</v>
      </c>
      <c r="U1044" s="599">
        <v>21</v>
      </c>
      <c r="V1044" s="599">
        <v>250</v>
      </c>
      <c r="W1044" s="599">
        <v>432</v>
      </c>
      <c r="X1044" s="599">
        <v>869</v>
      </c>
      <c r="Y1044" s="599">
        <v>1484</v>
      </c>
      <c r="Z1044" s="599">
        <v>1273</v>
      </c>
      <c r="AA1044" s="599">
        <v>1042</v>
      </c>
      <c r="AB1044" s="599">
        <v>649</v>
      </c>
      <c r="AC1044" s="592"/>
      <c r="AD1044" s="827"/>
      <c r="AE1044" s="597" t="s">
        <v>40</v>
      </c>
      <c r="AF1044" s="599">
        <v>1</v>
      </c>
      <c r="AG1044" s="599">
        <v>8</v>
      </c>
      <c r="AH1044" s="599">
        <v>68</v>
      </c>
      <c r="AI1044" s="599">
        <v>697</v>
      </c>
      <c r="AJ1044" s="599">
        <v>1138</v>
      </c>
      <c r="AK1044" s="599">
        <v>2033</v>
      </c>
      <c r="AL1044" s="599">
        <v>2755</v>
      </c>
      <c r="AM1044" s="599">
        <v>1833</v>
      </c>
      <c r="AN1044" s="599">
        <v>1181</v>
      </c>
      <c r="AO1044" s="599">
        <v>477</v>
      </c>
      <c r="AP1044" s="591"/>
      <c r="AQ1044" s="827"/>
      <c r="AR1044" s="597" t="s">
        <v>40</v>
      </c>
      <c r="AS1044" s="599">
        <v>2</v>
      </c>
      <c r="AT1044" s="599">
        <v>4</v>
      </c>
      <c r="AU1044" s="599">
        <v>34</v>
      </c>
      <c r="AV1044" s="599">
        <v>210</v>
      </c>
      <c r="AW1044" s="599">
        <v>225</v>
      </c>
      <c r="AX1044" s="599">
        <v>335</v>
      </c>
      <c r="AY1044" s="599">
        <v>376</v>
      </c>
      <c r="AZ1044" s="599">
        <v>226</v>
      </c>
      <c r="BA1044" s="599">
        <v>107</v>
      </c>
      <c r="BB1044" s="599">
        <v>50</v>
      </c>
      <c r="BC1044" s="592"/>
      <c r="BD1044" s="827"/>
      <c r="BE1044" s="597" t="s">
        <v>40</v>
      </c>
      <c r="BF1044" s="599">
        <v>0</v>
      </c>
      <c r="BG1044" s="599">
        <v>7</v>
      </c>
      <c r="BH1044" s="599">
        <v>55</v>
      </c>
      <c r="BI1044" s="599">
        <v>737</v>
      </c>
      <c r="BJ1044" s="599">
        <v>1345</v>
      </c>
      <c r="BK1044" s="599">
        <v>2567</v>
      </c>
      <c r="BL1044" s="599">
        <v>3863</v>
      </c>
      <c r="BM1044" s="599">
        <v>2880</v>
      </c>
      <c r="BN1044" s="599">
        <v>2116</v>
      </c>
      <c r="BO1044" s="599">
        <v>1076</v>
      </c>
      <c r="BP1044"/>
      <c r="BQ1044" s="827"/>
      <c r="BR1044" s="597" t="s">
        <v>40</v>
      </c>
      <c r="BS1044" s="599">
        <v>0</v>
      </c>
      <c r="BT1044" s="599">
        <v>1</v>
      </c>
      <c r="BU1044" s="599">
        <v>10</v>
      </c>
      <c r="BV1044" s="599">
        <v>48</v>
      </c>
      <c r="BW1044" s="599">
        <v>58</v>
      </c>
      <c r="BX1044" s="599">
        <v>79</v>
      </c>
      <c r="BY1044" s="599">
        <v>87</v>
      </c>
      <c r="BZ1044" s="599">
        <v>65</v>
      </c>
      <c r="CA1044" s="599">
        <v>42</v>
      </c>
      <c r="CB1044" s="599">
        <v>19</v>
      </c>
      <c r="CC1044" s="592"/>
      <c r="CD1044" s="827"/>
      <c r="CE1044" s="597" t="s">
        <v>40</v>
      </c>
      <c r="CF1044" s="599">
        <v>2</v>
      </c>
      <c r="CG1044" s="599">
        <v>10</v>
      </c>
      <c r="CH1044" s="599">
        <v>79</v>
      </c>
      <c r="CI1044" s="599">
        <v>899</v>
      </c>
      <c r="CJ1044" s="599">
        <v>1512</v>
      </c>
      <c r="CK1044" s="599">
        <v>2823</v>
      </c>
      <c r="CL1044" s="599">
        <v>4152</v>
      </c>
      <c r="CM1044" s="599">
        <v>3041</v>
      </c>
      <c r="CN1044" s="599">
        <v>2181</v>
      </c>
      <c r="CO1044" s="599">
        <v>1107</v>
      </c>
      <c r="CP1044"/>
      <c r="CQ1044" s="827"/>
      <c r="CR1044" s="597" t="s">
        <v>40</v>
      </c>
      <c r="CS1044" s="599">
        <v>0</v>
      </c>
      <c r="CT1044" s="599">
        <v>0</v>
      </c>
      <c r="CU1044" s="599">
        <v>6</v>
      </c>
      <c r="CV1044" s="599">
        <v>73</v>
      </c>
      <c r="CW1044" s="599">
        <v>111</v>
      </c>
      <c r="CX1044" s="599">
        <v>213</v>
      </c>
      <c r="CY1044" s="599">
        <v>282</v>
      </c>
      <c r="CZ1044" s="599">
        <v>191</v>
      </c>
      <c r="DA1044" s="599">
        <v>113</v>
      </c>
      <c r="DB1044" s="599">
        <v>61</v>
      </c>
      <c r="DC1044" s="592"/>
      <c r="DD1044" s="827"/>
      <c r="DE1044" s="597" t="s">
        <v>40</v>
      </c>
      <c r="DF1044" s="599">
        <v>2</v>
      </c>
      <c r="DG1044" s="599">
        <v>11</v>
      </c>
      <c r="DH1044" s="599">
        <v>83</v>
      </c>
      <c r="DI1044" s="599">
        <v>874</v>
      </c>
      <c r="DJ1044" s="599">
        <v>1459</v>
      </c>
      <c r="DK1044" s="599">
        <v>2689</v>
      </c>
      <c r="DL1044" s="599">
        <v>3957</v>
      </c>
      <c r="DM1044" s="599">
        <v>2915</v>
      </c>
      <c r="DN1044" s="599">
        <v>2110</v>
      </c>
      <c r="DO1044" s="599">
        <v>1065</v>
      </c>
    </row>
    <row r="1045" spans="1:119" ht="13.5" customHeight="1" x14ac:dyDescent="0.2">
      <c r="A1045"/>
      <c r="B1045" s="838"/>
      <c r="C1045" s="592"/>
      <c r="D1045" s="828"/>
      <c r="E1045" s="597" t="s">
        <v>41</v>
      </c>
      <c r="F1045" s="599">
        <v>0</v>
      </c>
      <c r="G1045" s="599">
        <v>0</v>
      </c>
      <c r="H1045" s="599">
        <v>2</v>
      </c>
      <c r="I1045" s="599">
        <v>46</v>
      </c>
      <c r="J1045" s="599">
        <v>107</v>
      </c>
      <c r="K1045" s="599">
        <v>308</v>
      </c>
      <c r="L1045" s="599">
        <v>680</v>
      </c>
      <c r="M1045" s="599">
        <v>806</v>
      </c>
      <c r="N1045" s="599">
        <v>811</v>
      </c>
      <c r="O1045" s="599">
        <v>726</v>
      </c>
      <c r="P1045" s="592"/>
      <c r="Q1045" s="828"/>
      <c r="R1045" s="597" t="s">
        <v>41</v>
      </c>
      <c r="S1045" s="599">
        <v>0</v>
      </c>
      <c r="T1045" s="599">
        <v>0</v>
      </c>
      <c r="U1045" s="599">
        <v>1</v>
      </c>
      <c r="V1045" s="599">
        <v>14</v>
      </c>
      <c r="W1045" s="599">
        <v>34</v>
      </c>
      <c r="X1045" s="599">
        <v>80</v>
      </c>
      <c r="Y1045" s="599">
        <v>241</v>
      </c>
      <c r="Z1045" s="599">
        <v>328</v>
      </c>
      <c r="AA1045" s="599">
        <v>340</v>
      </c>
      <c r="AB1045" s="599">
        <v>392</v>
      </c>
      <c r="AC1045" s="592"/>
      <c r="AD1045" s="828"/>
      <c r="AE1045" s="597" t="s">
        <v>41</v>
      </c>
      <c r="AF1045" s="599">
        <v>0</v>
      </c>
      <c r="AG1045" s="599">
        <v>0</v>
      </c>
      <c r="AH1045" s="599">
        <v>1</v>
      </c>
      <c r="AI1045" s="599">
        <v>32</v>
      </c>
      <c r="AJ1045" s="599">
        <v>73</v>
      </c>
      <c r="AK1045" s="599">
        <v>228</v>
      </c>
      <c r="AL1045" s="599">
        <v>439</v>
      </c>
      <c r="AM1045" s="599">
        <v>478</v>
      </c>
      <c r="AN1045" s="599">
        <v>471</v>
      </c>
      <c r="AO1045" s="599">
        <v>334</v>
      </c>
      <c r="AP1045" s="591"/>
      <c r="AQ1045" s="828"/>
      <c r="AR1045" s="597" t="s">
        <v>41</v>
      </c>
      <c r="AS1045" s="599">
        <v>0</v>
      </c>
      <c r="AT1045" s="599">
        <v>0</v>
      </c>
      <c r="AU1045" s="599">
        <v>0</v>
      </c>
      <c r="AV1045" s="599">
        <v>12</v>
      </c>
      <c r="AW1045" s="599">
        <v>20</v>
      </c>
      <c r="AX1045" s="599">
        <v>33</v>
      </c>
      <c r="AY1045" s="599">
        <v>44</v>
      </c>
      <c r="AZ1045" s="599">
        <v>28</v>
      </c>
      <c r="BA1045" s="599">
        <v>27</v>
      </c>
      <c r="BB1045" s="599">
        <v>23</v>
      </c>
      <c r="BC1045" s="592"/>
      <c r="BD1045" s="828"/>
      <c r="BE1045" s="597" t="s">
        <v>41</v>
      </c>
      <c r="BF1045" s="599">
        <v>0</v>
      </c>
      <c r="BG1045" s="599">
        <v>0</v>
      </c>
      <c r="BH1045" s="599">
        <v>2</v>
      </c>
      <c r="BI1045" s="599">
        <v>34</v>
      </c>
      <c r="BJ1045" s="599">
        <v>87</v>
      </c>
      <c r="BK1045" s="599">
        <v>275</v>
      </c>
      <c r="BL1045" s="599">
        <v>636</v>
      </c>
      <c r="BM1045" s="599">
        <v>778</v>
      </c>
      <c r="BN1045" s="599">
        <v>784</v>
      </c>
      <c r="BO1045" s="599">
        <v>703</v>
      </c>
      <c r="BP1045"/>
      <c r="BQ1045" s="828"/>
      <c r="BR1045" s="597" t="s">
        <v>41</v>
      </c>
      <c r="BS1045" s="599">
        <v>0</v>
      </c>
      <c r="BT1045" s="599">
        <v>0</v>
      </c>
      <c r="BU1045" s="599">
        <v>1</v>
      </c>
      <c r="BV1045" s="599">
        <v>4</v>
      </c>
      <c r="BW1045" s="599">
        <v>6</v>
      </c>
      <c r="BX1045" s="599">
        <v>11</v>
      </c>
      <c r="BY1045" s="599">
        <v>8</v>
      </c>
      <c r="BZ1045" s="599">
        <v>18</v>
      </c>
      <c r="CA1045" s="599">
        <v>5</v>
      </c>
      <c r="CB1045" s="599">
        <v>12</v>
      </c>
      <c r="CC1045" s="592"/>
      <c r="CD1045" s="828"/>
      <c r="CE1045" s="597" t="s">
        <v>41</v>
      </c>
      <c r="CF1045" s="599">
        <v>0</v>
      </c>
      <c r="CG1045" s="599">
        <v>0</v>
      </c>
      <c r="CH1045" s="599">
        <v>1</v>
      </c>
      <c r="CI1045" s="599">
        <v>42</v>
      </c>
      <c r="CJ1045" s="599">
        <v>101</v>
      </c>
      <c r="CK1045" s="599">
        <v>297</v>
      </c>
      <c r="CL1045" s="599">
        <v>672</v>
      </c>
      <c r="CM1045" s="599">
        <v>788</v>
      </c>
      <c r="CN1045" s="599">
        <v>806</v>
      </c>
      <c r="CO1045" s="599">
        <v>714</v>
      </c>
      <c r="CP1045"/>
      <c r="CQ1045" s="828"/>
      <c r="CR1045" s="597" t="s">
        <v>41</v>
      </c>
      <c r="CS1045" s="599">
        <v>0</v>
      </c>
      <c r="CT1045" s="599">
        <v>0</v>
      </c>
      <c r="CU1045" s="599">
        <v>0</v>
      </c>
      <c r="CV1045" s="599">
        <v>8</v>
      </c>
      <c r="CW1045" s="599">
        <v>7</v>
      </c>
      <c r="CX1045" s="599">
        <v>16</v>
      </c>
      <c r="CY1045" s="599">
        <v>51</v>
      </c>
      <c r="CZ1045" s="599">
        <v>46</v>
      </c>
      <c r="DA1045" s="599">
        <v>44</v>
      </c>
      <c r="DB1045" s="599">
        <v>26</v>
      </c>
      <c r="DC1045" s="592"/>
      <c r="DD1045" s="828"/>
      <c r="DE1045" s="597" t="s">
        <v>41</v>
      </c>
      <c r="DF1045" s="599">
        <v>0</v>
      </c>
      <c r="DG1045" s="599">
        <v>0</v>
      </c>
      <c r="DH1045" s="599">
        <v>2</v>
      </c>
      <c r="DI1045" s="599">
        <v>38</v>
      </c>
      <c r="DJ1045" s="599">
        <v>100</v>
      </c>
      <c r="DK1045" s="599">
        <v>292</v>
      </c>
      <c r="DL1045" s="599">
        <v>629</v>
      </c>
      <c r="DM1045" s="599">
        <v>760</v>
      </c>
      <c r="DN1045" s="599">
        <v>767</v>
      </c>
      <c r="DO1045" s="599">
        <v>700</v>
      </c>
    </row>
    <row r="1046" spans="1:119" ht="13.5" customHeight="1" x14ac:dyDescent="0.2">
      <c r="A1046"/>
      <c r="B1046" s="324"/>
      <c r="C1046" s="592"/>
      <c r="D1046" s="592"/>
      <c r="E1046" s="592"/>
      <c r="F1046" s="592"/>
      <c r="G1046" s="592"/>
      <c r="H1046" s="592"/>
      <c r="I1046" s="592"/>
      <c r="J1046" s="592"/>
      <c r="K1046" s="592"/>
      <c r="L1046" s="592"/>
      <c r="M1046" s="592"/>
      <c r="N1046" s="592"/>
      <c r="O1046" s="592"/>
      <c r="P1046" s="592"/>
      <c r="Q1046" s="592"/>
      <c r="R1046" s="592"/>
      <c r="S1046" s="592"/>
      <c r="T1046" s="592"/>
      <c r="U1046" s="592"/>
      <c r="V1046" s="592"/>
      <c r="W1046" s="592"/>
      <c r="X1046" s="592"/>
      <c r="Y1046" s="592"/>
      <c r="Z1046" s="592"/>
      <c r="AA1046" s="592"/>
      <c r="AB1046" s="592"/>
      <c r="AC1046" s="592"/>
      <c r="AD1046" s="592"/>
      <c r="AE1046" s="592"/>
      <c r="AF1046" s="592"/>
      <c r="AG1046" s="592"/>
      <c r="AH1046" s="592"/>
      <c r="AI1046" s="592"/>
      <c r="AJ1046" s="592"/>
      <c r="AK1046" s="592"/>
      <c r="AL1046" s="592"/>
      <c r="AM1046" s="592"/>
      <c r="AN1046" s="592"/>
      <c r="AO1046" s="592"/>
      <c r="AP1046" s="591"/>
      <c r="AQ1046" s="592"/>
      <c r="AR1046" s="592"/>
      <c r="AS1046" s="592"/>
      <c r="AT1046" s="592"/>
      <c r="AU1046" s="592"/>
      <c r="AV1046" s="592"/>
      <c r="AW1046" s="592"/>
      <c r="AX1046" s="592"/>
      <c r="AY1046" s="592"/>
      <c r="AZ1046" s="592"/>
      <c r="BA1046" s="592"/>
      <c r="BB1046" s="592"/>
      <c r="BC1046" s="592"/>
      <c r="BD1046" s="592"/>
      <c r="BE1046" s="592"/>
      <c r="BF1046" s="592"/>
      <c r="BG1046" s="592"/>
      <c r="BH1046" s="592"/>
      <c r="BI1046" s="592"/>
      <c r="BJ1046" s="592"/>
      <c r="BK1046" s="592"/>
      <c r="BL1046" s="592"/>
      <c r="BM1046" s="592"/>
      <c r="BN1046" s="592"/>
      <c r="BO1046" s="592"/>
      <c r="BP1046"/>
      <c r="BQ1046" s="592"/>
      <c r="BR1046" s="592"/>
      <c r="BS1046" s="592"/>
      <c r="BT1046" s="592"/>
      <c r="BU1046" s="592"/>
      <c r="BV1046" s="592"/>
      <c r="BW1046" s="592"/>
      <c r="BX1046" s="592"/>
      <c r="BY1046" s="592"/>
      <c r="BZ1046" s="592"/>
      <c r="CA1046" s="592"/>
      <c r="CB1046" s="592"/>
      <c r="CC1046" s="592"/>
      <c r="CD1046" s="592"/>
      <c r="CE1046" s="592"/>
      <c r="CF1046" s="592"/>
      <c r="CG1046" s="592"/>
      <c r="CH1046" s="592"/>
      <c r="CI1046" s="592"/>
      <c r="CJ1046" s="592"/>
      <c r="CK1046" s="592"/>
      <c r="CL1046" s="592"/>
      <c r="CM1046" s="592"/>
      <c r="CN1046" s="592"/>
      <c r="CO1046" s="592"/>
      <c r="CP1046"/>
      <c r="CQ1046" s="592"/>
      <c r="CR1046" s="592"/>
      <c r="CS1046" s="592"/>
      <c r="CT1046" s="592"/>
      <c r="CU1046" s="592"/>
      <c r="CV1046" s="592"/>
      <c r="CW1046" s="592"/>
      <c r="CX1046" s="592"/>
      <c r="CY1046" s="592"/>
      <c r="CZ1046" s="592"/>
      <c r="DA1046" s="592"/>
      <c r="DB1046" s="592"/>
      <c r="DC1046" s="592"/>
      <c r="DD1046" s="592"/>
      <c r="DE1046" s="592"/>
      <c r="DF1046" s="592"/>
      <c r="DG1046" s="592"/>
      <c r="DH1046" s="592"/>
      <c r="DI1046" s="592"/>
      <c r="DJ1046" s="592"/>
      <c r="DK1046" s="592"/>
      <c r="DL1046" s="592"/>
      <c r="DM1046" s="592"/>
      <c r="DN1046" s="592"/>
      <c r="DO1046" s="592"/>
    </row>
    <row r="1047" spans="1:119" ht="13.5" customHeight="1" x14ac:dyDescent="0.3">
      <c r="A1047"/>
      <c r="B1047" s="324"/>
      <c r="C1047" s="592"/>
      <c r="D1047" s="829" t="s">
        <v>246</v>
      </c>
      <c r="E1047" s="829"/>
      <c r="F1047" s="595"/>
      <c r="G1047" s="595"/>
      <c r="H1047" s="595"/>
      <c r="I1047" s="595"/>
      <c r="J1047" s="595"/>
      <c r="K1047" s="595"/>
      <c r="L1047" s="595"/>
      <c r="M1047" s="595"/>
      <c r="N1047" s="595"/>
      <c r="O1047" s="595"/>
      <c r="P1047" s="592"/>
      <c r="Q1047" s="829" t="s">
        <v>246</v>
      </c>
      <c r="R1047" s="829"/>
      <c r="S1047" s="595"/>
      <c r="T1047" s="595"/>
      <c r="U1047" s="595"/>
      <c r="V1047" s="595"/>
      <c r="W1047" s="595"/>
      <c r="X1047" s="595"/>
      <c r="Y1047" s="595"/>
      <c r="Z1047" s="595"/>
      <c r="AA1047" s="595"/>
      <c r="AB1047" s="595"/>
      <c r="AC1047" s="592"/>
      <c r="AD1047" s="829" t="s">
        <v>246</v>
      </c>
      <c r="AE1047" s="829"/>
      <c r="AF1047" s="595"/>
      <c r="AG1047" s="595"/>
      <c r="AH1047" s="595"/>
      <c r="AI1047" s="595"/>
      <c r="AJ1047" s="595"/>
      <c r="AK1047" s="595"/>
      <c r="AL1047" s="595"/>
      <c r="AM1047" s="595"/>
      <c r="AN1047" s="595"/>
      <c r="AO1047" s="595"/>
      <c r="AP1047" s="591"/>
      <c r="AQ1047" s="829" t="s">
        <v>246</v>
      </c>
      <c r="AR1047" s="829"/>
      <c r="AS1047" s="595"/>
      <c r="AT1047" s="595"/>
      <c r="AU1047" s="595"/>
      <c r="AV1047" s="595"/>
      <c r="AW1047" s="595"/>
      <c r="AX1047" s="595"/>
      <c r="AY1047" s="595"/>
      <c r="AZ1047" s="595"/>
      <c r="BA1047" s="595"/>
      <c r="BB1047" s="595"/>
      <c r="BC1047" s="592"/>
      <c r="BD1047" s="829" t="s">
        <v>246</v>
      </c>
      <c r="BE1047" s="829"/>
      <c r="BF1047" s="595"/>
      <c r="BG1047" s="595"/>
      <c r="BH1047" s="595"/>
      <c r="BI1047" s="595"/>
      <c r="BJ1047" s="595"/>
      <c r="BK1047" s="595"/>
      <c r="BL1047" s="595"/>
      <c r="BM1047" s="595"/>
      <c r="BN1047" s="595"/>
      <c r="BO1047" s="595"/>
      <c r="BP1047"/>
      <c r="BQ1047" s="829" t="s">
        <v>246</v>
      </c>
      <c r="BR1047" s="829"/>
      <c r="BS1047" s="595"/>
      <c r="BT1047" s="595"/>
      <c r="BU1047" s="595"/>
      <c r="BV1047" s="595"/>
      <c r="BW1047" s="595"/>
      <c r="BX1047" s="595"/>
      <c r="BY1047" s="595"/>
      <c r="BZ1047" s="595"/>
      <c r="CA1047" s="595"/>
      <c r="CB1047" s="595"/>
      <c r="CC1047" s="592"/>
      <c r="CD1047" s="829" t="s">
        <v>246</v>
      </c>
      <c r="CE1047" s="829"/>
      <c r="CF1047" s="595"/>
      <c r="CG1047" s="595"/>
      <c r="CH1047" s="595"/>
      <c r="CI1047" s="595"/>
      <c r="CJ1047" s="595"/>
      <c r="CK1047" s="595"/>
      <c r="CL1047" s="595"/>
      <c r="CM1047" s="595"/>
      <c r="CN1047" s="595"/>
      <c r="CO1047" s="595"/>
      <c r="CP1047"/>
      <c r="CQ1047" s="829" t="s">
        <v>246</v>
      </c>
      <c r="CR1047" s="829"/>
      <c r="CS1047" s="595"/>
      <c r="CT1047" s="595"/>
      <c r="CU1047" s="595"/>
      <c r="CV1047" s="595"/>
      <c r="CW1047" s="595"/>
      <c r="CX1047" s="595"/>
      <c r="CY1047" s="595"/>
      <c r="CZ1047" s="595"/>
      <c r="DA1047" s="595"/>
      <c r="DB1047" s="595"/>
      <c r="DC1047" s="592"/>
      <c r="DD1047" s="829" t="s">
        <v>246</v>
      </c>
      <c r="DE1047" s="829"/>
      <c r="DF1047" s="595"/>
      <c r="DG1047" s="595"/>
      <c r="DH1047" s="595"/>
      <c r="DI1047" s="595"/>
      <c r="DJ1047" s="595"/>
      <c r="DK1047" s="595"/>
      <c r="DL1047" s="595"/>
      <c r="DM1047" s="595"/>
      <c r="DN1047" s="595"/>
      <c r="DO1047" s="595"/>
    </row>
    <row r="1048" spans="1:119" ht="13.5" customHeight="1" x14ac:dyDescent="0.2">
      <c r="A1048"/>
      <c r="B1048" s="324"/>
      <c r="C1048" s="592"/>
      <c r="D1048" s="829"/>
      <c r="E1048" s="829"/>
      <c r="F1048" s="831" t="s">
        <v>171</v>
      </c>
      <c r="G1048" s="831"/>
      <c r="H1048" s="831"/>
      <c r="I1048" s="831"/>
      <c r="J1048" s="831"/>
      <c r="K1048" s="831"/>
      <c r="L1048" s="831"/>
      <c r="M1048" s="831"/>
      <c r="N1048" s="831"/>
      <c r="O1048" s="831"/>
      <c r="P1048" s="592"/>
      <c r="Q1048" s="829"/>
      <c r="R1048" s="829"/>
      <c r="S1048" s="831" t="s">
        <v>171</v>
      </c>
      <c r="T1048" s="831"/>
      <c r="U1048" s="831"/>
      <c r="V1048" s="831"/>
      <c r="W1048" s="831"/>
      <c r="X1048" s="831"/>
      <c r="Y1048" s="831"/>
      <c r="Z1048" s="831"/>
      <c r="AA1048" s="831"/>
      <c r="AB1048" s="831"/>
      <c r="AC1048" s="592"/>
      <c r="AD1048" s="829"/>
      <c r="AE1048" s="829"/>
      <c r="AF1048" s="839" t="s">
        <v>171</v>
      </c>
      <c r="AG1048" s="840"/>
      <c r="AH1048" s="840"/>
      <c r="AI1048" s="840"/>
      <c r="AJ1048" s="840"/>
      <c r="AK1048" s="840"/>
      <c r="AL1048" s="840"/>
      <c r="AM1048" s="840"/>
      <c r="AN1048" s="840"/>
      <c r="AO1048" s="841"/>
      <c r="AP1048" s="591"/>
      <c r="AQ1048" s="829"/>
      <c r="AR1048" s="829"/>
      <c r="AS1048" s="831" t="s">
        <v>171</v>
      </c>
      <c r="AT1048" s="831"/>
      <c r="AU1048" s="831"/>
      <c r="AV1048" s="831"/>
      <c r="AW1048" s="831"/>
      <c r="AX1048" s="831"/>
      <c r="AY1048" s="831"/>
      <c r="AZ1048" s="831"/>
      <c r="BA1048" s="831"/>
      <c r="BB1048" s="831"/>
      <c r="BC1048" s="592"/>
      <c r="BD1048" s="829"/>
      <c r="BE1048" s="829"/>
      <c r="BF1048" s="831" t="s">
        <v>171</v>
      </c>
      <c r="BG1048" s="831"/>
      <c r="BH1048" s="831"/>
      <c r="BI1048" s="831"/>
      <c r="BJ1048" s="831"/>
      <c r="BK1048" s="831"/>
      <c r="BL1048" s="831"/>
      <c r="BM1048" s="831"/>
      <c r="BN1048" s="831"/>
      <c r="BO1048" s="831"/>
      <c r="BP1048"/>
      <c r="BQ1048" s="829"/>
      <c r="BR1048" s="829"/>
      <c r="BS1048" s="831" t="s">
        <v>171</v>
      </c>
      <c r="BT1048" s="831"/>
      <c r="BU1048" s="831"/>
      <c r="BV1048" s="831"/>
      <c r="BW1048" s="831"/>
      <c r="BX1048" s="831"/>
      <c r="BY1048" s="831"/>
      <c r="BZ1048" s="831"/>
      <c r="CA1048" s="831"/>
      <c r="CB1048" s="831"/>
      <c r="CC1048" s="592"/>
      <c r="CD1048" s="829"/>
      <c r="CE1048" s="829"/>
      <c r="CF1048" s="831" t="s">
        <v>171</v>
      </c>
      <c r="CG1048" s="831"/>
      <c r="CH1048" s="831"/>
      <c r="CI1048" s="831"/>
      <c r="CJ1048" s="831"/>
      <c r="CK1048" s="831"/>
      <c r="CL1048" s="831"/>
      <c r="CM1048" s="831"/>
      <c r="CN1048" s="831"/>
      <c r="CO1048" s="831"/>
      <c r="CP1048"/>
      <c r="CQ1048" s="829"/>
      <c r="CR1048" s="829"/>
      <c r="CS1048" s="831" t="s">
        <v>171</v>
      </c>
      <c r="CT1048" s="831"/>
      <c r="CU1048" s="831"/>
      <c r="CV1048" s="831"/>
      <c r="CW1048" s="831"/>
      <c r="CX1048" s="831"/>
      <c r="CY1048" s="831"/>
      <c r="CZ1048" s="831"/>
      <c r="DA1048" s="831"/>
      <c r="DB1048" s="831"/>
      <c r="DC1048" s="592"/>
      <c r="DD1048" s="829"/>
      <c r="DE1048" s="829"/>
      <c r="DF1048" s="831" t="s">
        <v>171</v>
      </c>
      <c r="DG1048" s="831"/>
      <c r="DH1048" s="831"/>
      <c r="DI1048" s="831"/>
      <c r="DJ1048" s="831"/>
      <c r="DK1048" s="831"/>
      <c r="DL1048" s="831"/>
      <c r="DM1048" s="831"/>
      <c r="DN1048" s="831"/>
      <c r="DO1048" s="831"/>
    </row>
    <row r="1049" spans="1:119" ht="13.5" customHeight="1" x14ac:dyDescent="0.2">
      <c r="A1049"/>
      <c r="B1049" s="324"/>
      <c r="C1049" s="592"/>
      <c r="D1049" s="830"/>
      <c r="E1049" s="830"/>
      <c r="F1049" s="596" t="s">
        <v>16</v>
      </c>
      <c r="G1049" s="596">
        <v>1</v>
      </c>
      <c r="H1049" s="596">
        <v>2</v>
      </c>
      <c r="I1049" s="596">
        <v>3</v>
      </c>
      <c r="J1049" s="596">
        <v>4</v>
      </c>
      <c r="K1049" s="596">
        <v>5</v>
      </c>
      <c r="L1049" s="596">
        <v>6</v>
      </c>
      <c r="M1049" s="596">
        <v>7</v>
      </c>
      <c r="N1049" s="596">
        <v>8</v>
      </c>
      <c r="O1049" s="596">
        <v>9</v>
      </c>
      <c r="P1049" s="592"/>
      <c r="Q1049" s="830"/>
      <c r="R1049" s="830"/>
      <c r="S1049" s="596" t="s">
        <v>16</v>
      </c>
      <c r="T1049" s="596">
        <v>1</v>
      </c>
      <c r="U1049" s="596">
        <v>2</v>
      </c>
      <c r="V1049" s="596">
        <v>3</v>
      </c>
      <c r="W1049" s="596">
        <v>4</v>
      </c>
      <c r="X1049" s="596">
        <v>5</v>
      </c>
      <c r="Y1049" s="596">
        <v>6</v>
      </c>
      <c r="Z1049" s="596">
        <v>7</v>
      </c>
      <c r="AA1049" s="596">
        <v>8</v>
      </c>
      <c r="AB1049" s="596">
        <v>9</v>
      </c>
      <c r="AC1049" s="592"/>
      <c r="AD1049" s="830"/>
      <c r="AE1049" s="830"/>
      <c r="AF1049" s="596" t="s">
        <v>16</v>
      </c>
      <c r="AG1049" s="596">
        <v>1</v>
      </c>
      <c r="AH1049" s="596">
        <v>2</v>
      </c>
      <c r="AI1049" s="596">
        <v>3</v>
      </c>
      <c r="AJ1049" s="596">
        <v>4</v>
      </c>
      <c r="AK1049" s="596">
        <v>5</v>
      </c>
      <c r="AL1049" s="596">
        <v>6</v>
      </c>
      <c r="AM1049" s="596">
        <v>7</v>
      </c>
      <c r="AN1049" s="596">
        <v>8</v>
      </c>
      <c r="AO1049" s="596">
        <v>9</v>
      </c>
      <c r="AP1049" s="591"/>
      <c r="AQ1049" s="830"/>
      <c r="AR1049" s="830"/>
      <c r="AS1049" s="596" t="s">
        <v>16</v>
      </c>
      <c r="AT1049" s="596">
        <v>1</v>
      </c>
      <c r="AU1049" s="596">
        <v>2</v>
      </c>
      <c r="AV1049" s="596">
        <v>3</v>
      </c>
      <c r="AW1049" s="596">
        <v>4</v>
      </c>
      <c r="AX1049" s="596">
        <v>5</v>
      </c>
      <c r="AY1049" s="596">
        <v>6</v>
      </c>
      <c r="AZ1049" s="596">
        <v>7</v>
      </c>
      <c r="BA1049" s="596">
        <v>8</v>
      </c>
      <c r="BB1049" s="596">
        <v>9</v>
      </c>
      <c r="BC1049" s="592"/>
      <c r="BD1049" s="830"/>
      <c r="BE1049" s="830"/>
      <c r="BF1049" s="596" t="s">
        <v>16</v>
      </c>
      <c r="BG1049" s="596">
        <v>1</v>
      </c>
      <c r="BH1049" s="596">
        <v>2</v>
      </c>
      <c r="BI1049" s="596">
        <v>3</v>
      </c>
      <c r="BJ1049" s="596">
        <v>4</v>
      </c>
      <c r="BK1049" s="596">
        <v>5</v>
      </c>
      <c r="BL1049" s="596">
        <v>6</v>
      </c>
      <c r="BM1049" s="596">
        <v>7</v>
      </c>
      <c r="BN1049" s="596">
        <v>8</v>
      </c>
      <c r="BO1049" s="596">
        <v>9</v>
      </c>
      <c r="BP1049"/>
      <c r="BQ1049" s="830"/>
      <c r="BR1049" s="830"/>
      <c r="BS1049" s="596" t="s">
        <v>16</v>
      </c>
      <c r="BT1049" s="596">
        <v>1</v>
      </c>
      <c r="BU1049" s="596">
        <v>2</v>
      </c>
      <c r="BV1049" s="596">
        <v>3</v>
      </c>
      <c r="BW1049" s="596">
        <v>4</v>
      </c>
      <c r="BX1049" s="596">
        <v>5</v>
      </c>
      <c r="BY1049" s="596">
        <v>6</v>
      </c>
      <c r="BZ1049" s="596">
        <v>7</v>
      </c>
      <c r="CA1049" s="596">
        <v>8</v>
      </c>
      <c r="CB1049" s="596">
        <v>9</v>
      </c>
      <c r="CC1049" s="592"/>
      <c r="CD1049" s="830"/>
      <c r="CE1049" s="830"/>
      <c r="CF1049" s="596" t="s">
        <v>16</v>
      </c>
      <c r="CG1049" s="596">
        <v>1</v>
      </c>
      <c r="CH1049" s="596">
        <v>2</v>
      </c>
      <c r="CI1049" s="596">
        <v>3</v>
      </c>
      <c r="CJ1049" s="596">
        <v>4</v>
      </c>
      <c r="CK1049" s="596">
        <v>5</v>
      </c>
      <c r="CL1049" s="596">
        <v>6</v>
      </c>
      <c r="CM1049" s="596">
        <v>7</v>
      </c>
      <c r="CN1049" s="596">
        <v>8</v>
      </c>
      <c r="CO1049" s="596">
        <v>9</v>
      </c>
      <c r="CP1049"/>
      <c r="CQ1049" s="830"/>
      <c r="CR1049" s="830"/>
      <c r="CS1049" s="596" t="s">
        <v>16</v>
      </c>
      <c r="CT1049" s="596">
        <v>1</v>
      </c>
      <c r="CU1049" s="596">
        <v>2</v>
      </c>
      <c r="CV1049" s="596">
        <v>3</v>
      </c>
      <c r="CW1049" s="596">
        <v>4</v>
      </c>
      <c r="CX1049" s="596">
        <v>5</v>
      </c>
      <c r="CY1049" s="596">
        <v>6</v>
      </c>
      <c r="CZ1049" s="596">
        <v>7</v>
      </c>
      <c r="DA1049" s="596">
        <v>8</v>
      </c>
      <c r="DB1049" s="596">
        <v>9</v>
      </c>
      <c r="DC1049" s="592"/>
      <c r="DD1049" s="830"/>
      <c r="DE1049" s="830"/>
      <c r="DF1049" s="596" t="s">
        <v>16</v>
      </c>
      <c r="DG1049" s="596">
        <v>1</v>
      </c>
      <c r="DH1049" s="596">
        <v>2</v>
      </c>
      <c r="DI1049" s="596">
        <v>3</v>
      </c>
      <c r="DJ1049" s="596">
        <v>4</v>
      </c>
      <c r="DK1049" s="596">
        <v>5</v>
      </c>
      <c r="DL1049" s="596">
        <v>6</v>
      </c>
      <c r="DM1049" s="596">
        <v>7</v>
      </c>
      <c r="DN1049" s="596">
        <v>8</v>
      </c>
      <c r="DO1049" s="596">
        <v>9</v>
      </c>
    </row>
    <row r="1050" spans="1:119" ht="13.5" customHeight="1" x14ac:dyDescent="0.2">
      <c r="A1050"/>
      <c r="B1050" s="324"/>
      <c r="C1050" s="592"/>
      <c r="D1050" s="826" t="s">
        <v>173</v>
      </c>
      <c r="E1050" s="601" t="s">
        <v>92</v>
      </c>
      <c r="F1050" s="599">
        <v>33.333333333333329</v>
      </c>
      <c r="G1050" s="599">
        <v>0</v>
      </c>
      <c r="H1050" s="599">
        <v>33.333333333333329</v>
      </c>
      <c r="I1050" s="599">
        <v>33.333333333333329</v>
      </c>
      <c r="J1050" s="599">
        <v>0</v>
      </c>
      <c r="K1050" s="599">
        <v>0</v>
      </c>
      <c r="L1050" s="599">
        <v>0</v>
      </c>
      <c r="M1050" s="599">
        <v>0</v>
      </c>
      <c r="N1050" s="599">
        <v>0</v>
      </c>
      <c r="O1050" s="600">
        <v>0</v>
      </c>
      <c r="P1050" s="592"/>
      <c r="Q1050" s="826" t="s">
        <v>173</v>
      </c>
      <c r="R1050" s="597" t="s">
        <v>92</v>
      </c>
      <c r="S1050" s="599">
        <v>0</v>
      </c>
      <c r="T1050" s="599">
        <v>0</v>
      </c>
      <c r="U1050" s="599">
        <v>100</v>
      </c>
      <c r="V1050" s="599">
        <v>0</v>
      </c>
      <c r="W1050" s="599">
        <v>0</v>
      </c>
      <c r="X1050" s="599">
        <v>0</v>
      </c>
      <c r="Y1050" s="599">
        <v>0</v>
      </c>
      <c r="Z1050" s="599">
        <v>0</v>
      </c>
      <c r="AA1050" s="599">
        <v>0</v>
      </c>
      <c r="AB1050" s="600">
        <v>0</v>
      </c>
      <c r="AC1050" s="592"/>
      <c r="AD1050" s="826" t="s">
        <v>173</v>
      </c>
      <c r="AE1050" s="597" t="s">
        <v>92</v>
      </c>
      <c r="AF1050" s="599">
        <v>50</v>
      </c>
      <c r="AG1050" s="599">
        <v>0</v>
      </c>
      <c r="AH1050" s="599">
        <v>0</v>
      </c>
      <c r="AI1050" s="599">
        <v>50</v>
      </c>
      <c r="AJ1050" s="599">
        <v>0</v>
      </c>
      <c r="AK1050" s="599">
        <v>0</v>
      </c>
      <c r="AL1050" s="599">
        <v>0</v>
      </c>
      <c r="AM1050" s="599">
        <v>0</v>
      </c>
      <c r="AN1050" s="599">
        <v>0</v>
      </c>
      <c r="AO1050" s="600">
        <v>0</v>
      </c>
      <c r="AP1050" s="591"/>
      <c r="AQ1050" s="826" t="s">
        <v>173</v>
      </c>
      <c r="AR1050" s="597" t="s">
        <v>92</v>
      </c>
      <c r="AS1050" s="599">
        <v>0</v>
      </c>
      <c r="AT1050" s="599">
        <v>0</v>
      </c>
      <c r="AU1050" s="599">
        <v>50</v>
      </c>
      <c r="AV1050" s="599">
        <v>50</v>
      </c>
      <c r="AW1050" s="599">
        <v>0</v>
      </c>
      <c r="AX1050" s="599">
        <v>0</v>
      </c>
      <c r="AY1050" s="599">
        <v>0</v>
      </c>
      <c r="AZ1050" s="599">
        <v>0</v>
      </c>
      <c r="BA1050" s="599">
        <v>0</v>
      </c>
      <c r="BB1050" s="600">
        <v>0</v>
      </c>
      <c r="BC1050" s="592"/>
      <c r="BD1050" s="826" t="s">
        <v>173</v>
      </c>
      <c r="BE1050" s="597" t="s">
        <v>92</v>
      </c>
      <c r="BF1050" s="599">
        <v>100</v>
      </c>
      <c r="BG1050" s="599">
        <v>0</v>
      </c>
      <c r="BH1050" s="599">
        <v>0</v>
      </c>
      <c r="BI1050" s="599">
        <v>0</v>
      </c>
      <c r="BJ1050" s="599">
        <v>0</v>
      </c>
      <c r="BK1050" s="599">
        <v>0</v>
      </c>
      <c r="BL1050" s="599">
        <v>0</v>
      </c>
      <c r="BM1050" s="599">
        <v>0</v>
      </c>
      <c r="BN1050" s="599">
        <v>0</v>
      </c>
      <c r="BO1050" s="600">
        <v>0</v>
      </c>
      <c r="BP1050"/>
      <c r="BQ1050" s="826" t="s">
        <v>173</v>
      </c>
      <c r="BR1050" s="597" t="s">
        <v>92</v>
      </c>
      <c r="BS1050" s="599">
        <v>100</v>
      </c>
      <c r="BT1050" s="599">
        <v>0</v>
      </c>
      <c r="BU1050" s="599">
        <v>0</v>
      </c>
      <c r="BV1050" s="599">
        <v>0</v>
      </c>
      <c r="BW1050" s="599">
        <v>0</v>
      </c>
      <c r="BX1050" s="599">
        <v>0</v>
      </c>
      <c r="BY1050" s="599">
        <v>0</v>
      </c>
      <c r="BZ1050" s="599">
        <v>0</v>
      </c>
      <c r="CA1050" s="599">
        <v>0</v>
      </c>
      <c r="CB1050" s="600">
        <v>0</v>
      </c>
      <c r="CC1050" s="592"/>
      <c r="CD1050" s="826" t="s">
        <v>173</v>
      </c>
      <c r="CE1050" s="597" t="s">
        <v>92</v>
      </c>
      <c r="CF1050" s="599">
        <v>0</v>
      </c>
      <c r="CG1050" s="599">
        <v>0</v>
      </c>
      <c r="CH1050" s="599">
        <v>50</v>
      </c>
      <c r="CI1050" s="599">
        <v>50</v>
      </c>
      <c r="CJ1050" s="599">
        <v>0</v>
      </c>
      <c r="CK1050" s="599">
        <v>0</v>
      </c>
      <c r="CL1050" s="599">
        <v>0</v>
      </c>
      <c r="CM1050" s="599">
        <v>0</v>
      </c>
      <c r="CN1050" s="599">
        <v>0</v>
      </c>
      <c r="CO1050" s="600">
        <v>0</v>
      </c>
      <c r="CP1050"/>
      <c r="CQ1050" s="826" t="s">
        <v>173</v>
      </c>
      <c r="CR1050" s="597" t="s">
        <v>92</v>
      </c>
      <c r="CS1050" s="599">
        <v>33.333333333333329</v>
      </c>
      <c r="CT1050" s="599">
        <v>0</v>
      </c>
      <c r="CU1050" s="599">
        <v>33.333333333333329</v>
      </c>
      <c r="CV1050" s="599">
        <v>33.333333333333329</v>
      </c>
      <c r="CW1050" s="599">
        <v>0</v>
      </c>
      <c r="CX1050" s="599">
        <v>0</v>
      </c>
      <c r="CY1050" s="599">
        <v>0</v>
      </c>
      <c r="CZ1050" s="599">
        <v>0</v>
      </c>
      <c r="DA1050" s="599">
        <v>0</v>
      </c>
      <c r="DB1050" s="600">
        <v>0</v>
      </c>
      <c r="DC1050" s="592"/>
      <c r="DD1050" s="826" t="s">
        <v>173</v>
      </c>
      <c r="DE1050" s="597" t="s">
        <v>92</v>
      </c>
      <c r="DF1050" s="599" t="s">
        <v>191</v>
      </c>
      <c r="DG1050" s="599" t="s">
        <v>191</v>
      </c>
      <c r="DH1050" s="599" t="s">
        <v>191</v>
      </c>
      <c r="DI1050" s="599" t="s">
        <v>191</v>
      </c>
      <c r="DJ1050" s="599" t="s">
        <v>191</v>
      </c>
      <c r="DK1050" s="599" t="s">
        <v>191</v>
      </c>
      <c r="DL1050" s="599" t="s">
        <v>191</v>
      </c>
      <c r="DM1050" s="599" t="s">
        <v>191</v>
      </c>
      <c r="DN1050" s="599" t="s">
        <v>191</v>
      </c>
      <c r="DO1050" s="600" t="s">
        <v>191</v>
      </c>
    </row>
    <row r="1051" spans="1:119" ht="13.5" customHeight="1" x14ac:dyDescent="0.2">
      <c r="A1051"/>
      <c r="B1051" s="324"/>
      <c r="C1051" s="592"/>
      <c r="D1051" s="827"/>
      <c r="E1051" s="601">
        <v>1</v>
      </c>
      <c r="F1051" s="599">
        <v>8.3333333333333321</v>
      </c>
      <c r="G1051" s="599">
        <v>16.666666666666664</v>
      </c>
      <c r="H1051" s="599">
        <v>25</v>
      </c>
      <c r="I1051" s="599">
        <v>25</v>
      </c>
      <c r="J1051" s="599">
        <v>8.3333333333333321</v>
      </c>
      <c r="K1051" s="599">
        <v>16.666666666666664</v>
      </c>
      <c r="L1051" s="599">
        <v>0</v>
      </c>
      <c r="M1051" s="599">
        <v>0</v>
      </c>
      <c r="N1051" s="599">
        <v>0</v>
      </c>
      <c r="O1051" s="599">
        <v>0</v>
      </c>
      <c r="P1051" s="592"/>
      <c r="Q1051" s="827"/>
      <c r="R1051" s="597">
        <v>1</v>
      </c>
      <c r="S1051" s="599">
        <v>25</v>
      </c>
      <c r="T1051" s="599">
        <v>0</v>
      </c>
      <c r="U1051" s="599">
        <v>0</v>
      </c>
      <c r="V1051" s="599">
        <v>25</v>
      </c>
      <c r="W1051" s="599">
        <v>25</v>
      </c>
      <c r="X1051" s="599">
        <v>25</v>
      </c>
      <c r="Y1051" s="599">
        <v>0</v>
      </c>
      <c r="Z1051" s="599">
        <v>0</v>
      </c>
      <c r="AA1051" s="599">
        <v>0</v>
      </c>
      <c r="AB1051" s="599">
        <v>0</v>
      </c>
      <c r="AC1051" s="592"/>
      <c r="AD1051" s="827"/>
      <c r="AE1051" s="597">
        <v>1</v>
      </c>
      <c r="AF1051" s="599">
        <v>0</v>
      </c>
      <c r="AG1051" s="599">
        <v>25</v>
      </c>
      <c r="AH1051" s="599">
        <v>37.5</v>
      </c>
      <c r="AI1051" s="599">
        <v>25</v>
      </c>
      <c r="AJ1051" s="599">
        <v>0</v>
      </c>
      <c r="AK1051" s="599">
        <v>12.5</v>
      </c>
      <c r="AL1051" s="599">
        <v>0</v>
      </c>
      <c r="AM1051" s="599">
        <v>0</v>
      </c>
      <c r="AN1051" s="599">
        <v>0</v>
      </c>
      <c r="AO1051" s="599">
        <v>0</v>
      </c>
      <c r="AP1051" s="591"/>
      <c r="AQ1051" s="827"/>
      <c r="AR1051" s="597">
        <v>1</v>
      </c>
      <c r="AS1051" s="599">
        <v>16.666666666666664</v>
      </c>
      <c r="AT1051" s="599">
        <v>16.666666666666664</v>
      </c>
      <c r="AU1051" s="599">
        <v>50</v>
      </c>
      <c r="AV1051" s="599">
        <v>16.666666666666664</v>
      </c>
      <c r="AW1051" s="599">
        <v>0</v>
      </c>
      <c r="AX1051" s="599">
        <v>0</v>
      </c>
      <c r="AY1051" s="599">
        <v>0</v>
      </c>
      <c r="AZ1051" s="599">
        <v>0</v>
      </c>
      <c r="BA1051" s="599">
        <v>0</v>
      </c>
      <c r="BB1051" s="599">
        <v>0</v>
      </c>
      <c r="BC1051" s="592"/>
      <c r="BD1051" s="827"/>
      <c r="BE1051" s="597">
        <v>1</v>
      </c>
      <c r="BF1051" s="599">
        <v>0</v>
      </c>
      <c r="BG1051" s="599">
        <v>16.666666666666664</v>
      </c>
      <c r="BH1051" s="599">
        <v>0</v>
      </c>
      <c r="BI1051" s="599">
        <v>33.333333333333329</v>
      </c>
      <c r="BJ1051" s="599">
        <v>16.666666666666664</v>
      </c>
      <c r="BK1051" s="599">
        <v>33.333333333333329</v>
      </c>
      <c r="BL1051" s="599">
        <v>0</v>
      </c>
      <c r="BM1051" s="599">
        <v>0</v>
      </c>
      <c r="BN1051" s="599">
        <v>0</v>
      </c>
      <c r="BO1051" s="599">
        <v>0</v>
      </c>
      <c r="BP1051"/>
      <c r="BQ1051" s="827"/>
      <c r="BR1051" s="597">
        <v>1</v>
      </c>
      <c r="BS1051" s="599">
        <v>0</v>
      </c>
      <c r="BT1051" s="599">
        <v>40</v>
      </c>
      <c r="BU1051" s="599">
        <v>60</v>
      </c>
      <c r="BV1051" s="599">
        <v>0</v>
      </c>
      <c r="BW1051" s="599">
        <v>0</v>
      </c>
      <c r="BX1051" s="599">
        <v>0</v>
      </c>
      <c r="BY1051" s="599">
        <v>0</v>
      </c>
      <c r="BZ1051" s="599">
        <v>0</v>
      </c>
      <c r="CA1051" s="599">
        <v>0</v>
      </c>
      <c r="CB1051" s="599">
        <v>0</v>
      </c>
      <c r="CC1051" s="592"/>
      <c r="CD1051" s="827"/>
      <c r="CE1051" s="597">
        <v>1</v>
      </c>
      <c r="CF1051" s="599">
        <v>14.285714285714285</v>
      </c>
      <c r="CG1051" s="599">
        <v>0</v>
      </c>
      <c r="CH1051" s="599">
        <v>0</v>
      </c>
      <c r="CI1051" s="599">
        <v>42.857142857142854</v>
      </c>
      <c r="CJ1051" s="599">
        <v>14.285714285714285</v>
      </c>
      <c r="CK1051" s="599">
        <v>28.571428571428569</v>
      </c>
      <c r="CL1051" s="599">
        <v>0</v>
      </c>
      <c r="CM1051" s="599">
        <v>0</v>
      </c>
      <c r="CN1051" s="599">
        <v>0</v>
      </c>
      <c r="CO1051" s="599">
        <v>0</v>
      </c>
      <c r="CP1051"/>
      <c r="CQ1051" s="827"/>
      <c r="CR1051" s="597">
        <v>1</v>
      </c>
      <c r="CS1051" s="599">
        <v>0</v>
      </c>
      <c r="CT1051" s="599">
        <v>11.111111111111111</v>
      </c>
      <c r="CU1051" s="599">
        <v>22.222222222222221</v>
      </c>
      <c r="CV1051" s="599">
        <v>33.333333333333329</v>
      </c>
      <c r="CW1051" s="599">
        <v>11.111111111111111</v>
      </c>
      <c r="CX1051" s="599">
        <v>22.222222222222221</v>
      </c>
      <c r="CY1051" s="599">
        <v>0</v>
      </c>
      <c r="CZ1051" s="599">
        <v>0</v>
      </c>
      <c r="DA1051" s="599">
        <v>0</v>
      </c>
      <c r="DB1051" s="599">
        <v>0</v>
      </c>
      <c r="DC1051" s="592"/>
      <c r="DD1051" s="827"/>
      <c r="DE1051" s="597">
        <v>1</v>
      </c>
      <c r="DF1051" s="599">
        <v>33.333333333333329</v>
      </c>
      <c r="DG1051" s="599">
        <v>33.333333333333329</v>
      </c>
      <c r="DH1051" s="599">
        <v>33.333333333333329</v>
      </c>
      <c r="DI1051" s="599">
        <v>0</v>
      </c>
      <c r="DJ1051" s="599">
        <v>0</v>
      </c>
      <c r="DK1051" s="599">
        <v>0</v>
      </c>
      <c r="DL1051" s="599">
        <v>0</v>
      </c>
      <c r="DM1051" s="599">
        <v>0</v>
      </c>
      <c r="DN1051" s="599">
        <v>0</v>
      </c>
      <c r="DO1051" s="599">
        <v>0</v>
      </c>
    </row>
    <row r="1052" spans="1:119" ht="13.5" customHeight="1" x14ac:dyDescent="0.2">
      <c r="A1052"/>
      <c r="B1052" s="324"/>
      <c r="C1052" s="592"/>
      <c r="D1052" s="827"/>
      <c r="E1052" s="601" t="s">
        <v>45</v>
      </c>
      <c r="F1052" s="599">
        <v>3.9682539682539679</v>
      </c>
      <c r="G1052" s="599">
        <v>29.960317460317459</v>
      </c>
      <c r="H1052" s="599">
        <v>38.492063492063494</v>
      </c>
      <c r="I1052" s="599">
        <v>20.436507936507937</v>
      </c>
      <c r="J1052" s="599">
        <v>3.7698412698412698</v>
      </c>
      <c r="K1052" s="599">
        <v>2.3809523809523809</v>
      </c>
      <c r="L1052" s="599">
        <v>0.59523809523809523</v>
      </c>
      <c r="M1052" s="599">
        <v>0.3968253968253968</v>
      </c>
      <c r="N1052" s="599">
        <v>0</v>
      </c>
      <c r="O1052" s="599">
        <v>0</v>
      </c>
      <c r="P1052" s="592"/>
      <c r="Q1052" s="827"/>
      <c r="R1052" s="597" t="s">
        <v>45</v>
      </c>
      <c r="S1052" s="599">
        <v>4.2735042735042734</v>
      </c>
      <c r="T1052" s="599">
        <v>35.897435897435898</v>
      </c>
      <c r="U1052" s="599">
        <v>31.623931623931622</v>
      </c>
      <c r="V1052" s="599">
        <v>21.367521367521366</v>
      </c>
      <c r="W1052" s="599">
        <v>2.5641025641025639</v>
      </c>
      <c r="X1052" s="599">
        <v>1.7094017094017095</v>
      </c>
      <c r="Y1052" s="599">
        <v>1.7094017094017095</v>
      </c>
      <c r="Z1052" s="599">
        <v>0.85470085470085477</v>
      </c>
      <c r="AA1052" s="599">
        <v>0</v>
      </c>
      <c r="AB1052" s="599">
        <v>0</v>
      </c>
      <c r="AC1052" s="592"/>
      <c r="AD1052" s="827"/>
      <c r="AE1052" s="597" t="s">
        <v>45</v>
      </c>
      <c r="AF1052" s="599">
        <v>3.8759689922480618</v>
      </c>
      <c r="AG1052" s="599">
        <v>28.165374677002585</v>
      </c>
      <c r="AH1052" s="599">
        <v>40.568475452196381</v>
      </c>
      <c r="AI1052" s="599">
        <v>20.155038759689923</v>
      </c>
      <c r="AJ1052" s="599">
        <v>4.1343669250646</v>
      </c>
      <c r="AK1052" s="599">
        <v>2.5839793281653747</v>
      </c>
      <c r="AL1052" s="599">
        <v>0.2583979328165375</v>
      </c>
      <c r="AM1052" s="599">
        <v>0.2583979328165375</v>
      </c>
      <c r="AN1052" s="599">
        <v>0</v>
      </c>
      <c r="AO1052" s="599">
        <v>0</v>
      </c>
      <c r="AP1052" s="591"/>
      <c r="AQ1052" s="827"/>
      <c r="AR1052" s="597" t="s">
        <v>45</v>
      </c>
      <c r="AS1052" s="599">
        <v>5.4187192118226601</v>
      </c>
      <c r="AT1052" s="599">
        <v>33.990147783251231</v>
      </c>
      <c r="AU1052" s="599">
        <v>39.408866995073893</v>
      </c>
      <c r="AV1052" s="599">
        <v>17.733990147783253</v>
      </c>
      <c r="AW1052" s="599">
        <v>1.4778325123152709</v>
      </c>
      <c r="AX1052" s="599">
        <v>1.4778325123152709</v>
      </c>
      <c r="AY1052" s="599">
        <v>0.49261083743842365</v>
      </c>
      <c r="AZ1052" s="599">
        <v>0</v>
      </c>
      <c r="BA1052" s="599">
        <v>0</v>
      </c>
      <c r="BB1052" s="599">
        <v>0</v>
      </c>
      <c r="BC1052" s="592"/>
      <c r="BD1052" s="827"/>
      <c r="BE1052" s="597" t="s">
        <v>45</v>
      </c>
      <c r="BF1052" s="599">
        <v>2.9900332225913622</v>
      </c>
      <c r="BG1052" s="599">
        <v>27.242524916943523</v>
      </c>
      <c r="BH1052" s="599">
        <v>37.873754152823921</v>
      </c>
      <c r="BI1052" s="599">
        <v>22.259136212624583</v>
      </c>
      <c r="BJ1052" s="599">
        <v>5.3156146179401995</v>
      </c>
      <c r="BK1052" s="599">
        <v>2.9900332225913622</v>
      </c>
      <c r="BL1052" s="599">
        <v>0.66445182724252494</v>
      </c>
      <c r="BM1052" s="599">
        <v>0.66445182724252494</v>
      </c>
      <c r="BN1052" s="599">
        <v>0</v>
      </c>
      <c r="BO1052" s="599">
        <v>0</v>
      </c>
      <c r="BP1052"/>
      <c r="BQ1052" s="827"/>
      <c r="BR1052" s="597" t="s">
        <v>45</v>
      </c>
      <c r="BS1052" s="599">
        <v>4.281345565749235</v>
      </c>
      <c r="BT1052" s="599">
        <v>33.333333333333329</v>
      </c>
      <c r="BU1052" s="599">
        <v>39.14373088685015</v>
      </c>
      <c r="BV1052" s="599">
        <v>18.960244648318042</v>
      </c>
      <c r="BW1052" s="599">
        <v>1.834862385321101</v>
      </c>
      <c r="BX1052" s="599">
        <v>1.834862385321101</v>
      </c>
      <c r="BY1052" s="599">
        <v>0.3058103975535168</v>
      </c>
      <c r="BZ1052" s="599">
        <v>0.3058103975535168</v>
      </c>
      <c r="CA1052" s="599">
        <v>0</v>
      </c>
      <c r="CB1052" s="599">
        <v>0</v>
      </c>
      <c r="CC1052" s="592"/>
      <c r="CD1052" s="827"/>
      <c r="CE1052" s="597" t="s">
        <v>45</v>
      </c>
      <c r="CF1052" s="599">
        <v>3.3898305084745761</v>
      </c>
      <c r="CG1052" s="599">
        <v>23.728813559322035</v>
      </c>
      <c r="CH1052" s="599">
        <v>37.288135593220339</v>
      </c>
      <c r="CI1052" s="599">
        <v>23.163841807909606</v>
      </c>
      <c r="CJ1052" s="599">
        <v>7.3446327683615822</v>
      </c>
      <c r="CK1052" s="599">
        <v>3.3898305084745761</v>
      </c>
      <c r="CL1052" s="599">
        <v>1.1299435028248588</v>
      </c>
      <c r="CM1052" s="599">
        <v>0.56497175141242939</v>
      </c>
      <c r="CN1052" s="599">
        <v>0</v>
      </c>
      <c r="CO1052" s="599">
        <v>0</v>
      </c>
      <c r="CP1052"/>
      <c r="CQ1052" s="827"/>
      <c r="CR1052" s="597" t="s">
        <v>45</v>
      </c>
      <c r="CS1052" s="599">
        <v>4.1666666666666661</v>
      </c>
      <c r="CT1052" s="599">
        <v>25.694444444444443</v>
      </c>
      <c r="CU1052" s="599">
        <v>34.722222222222221</v>
      </c>
      <c r="CV1052" s="599">
        <v>22.222222222222221</v>
      </c>
      <c r="CW1052" s="599">
        <v>6.9444444444444446</v>
      </c>
      <c r="CX1052" s="599">
        <v>4.1666666666666661</v>
      </c>
      <c r="CY1052" s="599">
        <v>1.3888888888888888</v>
      </c>
      <c r="CZ1052" s="599">
        <v>0.69444444444444442</v>
      </c>
      <c r="DA1052" s="599">
        <v>0</v>
      </c>
      <c r="DB1052" s="599">
        <v>0</v>
      </c>
      <c r="DC1052" s="592"/>
      <c r="DD1052" s="827"/>
      <c r="DE1052" s="597" t="s">
        <v>45</v>
      </c>
      <c r="DF1052" s="599">
        <v>3.8888888888888888</v>
      </c>
      <c r="DG1052" s="599">
        <v>31.666666666666664</v>
      </c>
      <c r="DH1052" s="599">
        <v>40</v>
      </c>
      <c r="DI1052" s="599">
        <v>19.722222222222221</v>
      </c>
      <c r="DJ1052" s="599">
        <v>2.5</v>
      </c>
      <c r="DK1052" s="599">
        <v>1.6666666666666667</v>
      </c>
      <c r="DL1052" s="599">
        <v>0.27777777777777779</v>
      </c>
      <c r="DM1052" s="599">
        <v>0.27777777777777779</v>
      </c>
      <c r="DN1052" s="599">
        <v>0</v>
      </c>
      <c r="DO1052" s="599">
        <v>0</v>
      </c>
    </row>
    <row r="1053" spans="1:119" ht="13.5" customHeight="1" x14ac:dyDescent="0.2">
      <c r="A1053"/>
      <c r="B1053" s="324"/>
      <c r="C1053" s="592"/>
      <c r="D1053" s="827"/>
      <c r="E1053" s="601" t="s">
        <v>33</v>
      </c>
      <c r="F1053" s="599">
        <v>3.9080459770114944</v>
      </c>
      <c r="G1053" s="599">
        <v>18.850574712643677</v>
      </c>
      <c r="H1053" s="599">
        <v>45.977011494252871</v>
      </c>
      <c r="I1053" s="599">
        <v>24.137931034482758</v>
      </c>
      <c r="J1053" s="599">
        <v>5.0574712643678161</v>
      </c>
      <c r="K1053" s="599">
        <v>1.3793103448275863</v>
      </c>
      <c r="L1053" s="599">
        <v>0.68965517241379315</v>
      </c>
      <c r="M1053" s="599">
        <v>0</v>
      </c>
      <c r="N1053" s="599">
        <v>0</v>
      </c>
      <c r="O1053" s="599">
        <v>0</v>
      </c>
      <c r="P1053" s="592"/>
      <c r="Q1053" s="827"/>
      <c r="R1053" s="597" t="s">
        <v>33</v>
      </c>
      <c r="S1053" s="599">
        <v>5.6603773584905666</v>
      </c>
      <c r="T1053" s="599">
        <v>33.962264150943398</v>
      </c>
      <c r="U1053" s="599">
        <v>37.735849056603776</v>
      </c>
      <c r="V1053" s="599">
        <v>16.981132075471699</v>
      </c>
      <c r="W1053" s="599">
        <v>4.716981132075472</v>
      </c>
      <c r="X1053" s="599">
        <v>0.94339622641509435</v>
      </c>
      <c r="Y1053" s="599">
        <v>0</v>
      </c>
      <c r="Z1053" s="599">
        <v>0</v>
      </c>
      <c r="AA1053" s="599">
        <v>0</v>
      </c>
      <c r="AB1053" s="599">
        <v>0</v>
      </c>
      <c r="AC1053" s="592"/>
      <c r="AD1053" s="827"/>
      <c r="AE1053" s="597" t="s">
        <v>33</v>
      </c>
      <c r="AF1053" s="599">
        <v>3.3434650455927049</v>
      </c>
      <c r="AG1053" s="599">
        <v>13.98176291793313</v>
      </c>
      <c r="AH1053" s="599">
        <v>48.632218844984806</v>
      </c>
      <c r="AI1053" s="599">
        <v>26.443768996960486</v>
      </c>
      <c r="AJ1053" s="599">
        <v>5.1671732522796354</v>
      </c>
      <c r="AK1053" s="599">
        <v>1.5197568389057752</v>
      </c>
      <c r="AL1053" s="599">
        <v>0.91185410334346495</v>
      </c>
      <c r="AM1053" s="599">
        <v>0</v>
      </c>
      <c r="AN1053" s="599">
        <v>0</v>
      </c>
      <c r="AO1053" s="599">
        <v>0</v>
      </c>
      <c r="AP1053" s="591"/>
      <c r="AQ1053" s="827"/>
      <c r="AR1053" s="597" t="s">
        <v>33</v>
      </c>
      <c r="AS1053" s="599">
        <v>5.7692307692307692</v>
      </c>
      <c r="AT1053" s="599">
        <v>28.846153846153843</v>
      </c>
      <c r="AU1053" s="599">
        <v>46.153846153846153</v>
      </c>
      <c r="AV1053" s="599">
        <v>17.307692307692307</v>
      </c>
      <c r="AW1053" s="599">
        <v>1.9230769230769231</v>
      </c>
      <c r="AX1053" s="599">
        <v>0</v>
      </c>
      <c r="AY1053" s="599">
        <v>0</v>
      </c>
      <c r="AZ1053" s="599">
        <v>0</v>
      </c>
      <c r="BA1053" s="599">
        <v>0</v>
      </c>
      <c r="BB1053" s="599">
        <v>0</v>
      </c>
      <c r="BC1053" s="592"/>
      <c r="BD1053" s="827"/>
      <c r="BE1053" s="597" t="s">
        <v>33</v>
      </c>
      <c r="BF1053" s="599">
        <v>2.8673835125448028</v>
      </c>
      <c r="BG1053" s="599">
        <v>13.261648745519713</v>
      </c>
      <c r="BH1053" s="599">
        <v>45.878136200716845</v>
      </c>
      <c r="BI1053" s="599">
        <v>27.956989247311824</v>
      </c>
      <c r="BJ1053" s="599">
        <v>6.8100358422939076</v>
      </c>
      <c r="BK1053" s="599">
        <v>2.1505376344086025</v>
      </c>
      <c r="BL1053" s="599">
        <v>1.0752688172043012</v>
      </c>
      <c r="BM1053" s="599">
        <v>0</v>
      </c>
      <c r="BN1053" s="599">
        <v>0</v>
      </c>
      <c r="BO1053" s="599">
        <v>0</v>
      </c>
      <c r="BP1053"/>
      <c r="BQ1053" s="827"/>
      <c r="BR1053" s="597" t="s">
        <v>33</v>
      </c>
      <c r="BS1053" s="599">
        <v>4.1666666666666661</v>
      </c>
      <c r="BT1053" s="599">
        <v>17.592592592592592</v>
      </c>
      <c r="BU1053" s="599">
        <v>47.222222222222221</v>
      </c>
      <c r="BV1053" s="599">
        <v>23.148148148148149</v>
      </c>
      <c r="BW1053" s="599">
        <v>5.5555555555555554</v>
      </c>
      <c r="BX1053" s="599">
        <v>1.3888888888888888</v>
      </c>
      <c r="BY1053" s="599">
        <v>0.92592592592592582</v>
      </c>
      <c r="BZ1053" s="599">
        <v>0</v>
      </c>
      <c r="CA1053" s="599">
        <v>0</v>
      </c>
      <c r="CB1053" s="599">
        <v>0</v>
      </c>
      <c r="CC1053" s="592"/>
      <c r="CD1053" s="827"/>
      <c r="CE1053" s="597" t="s">
        <v>33</v>
      </c>
      <c r="CF1053" s="599">
        <v>3.6529680365296802</v>
      </c>
      <c r="CG1053" s="599">
        <v>20.091324200913242</v>
      </c>
      <c r="CH1053" s="599">
        <v>44.74885844748858</v>
      </c>
      <c r="CI1053" s="599">
        <v>25.11415525114155</v>
      </c>
      <c r="CJ1053" s="599">
        <v>4.5662100456620998</v>
      </c>
      <c r="CK1053" s="599">
        <v>1.3698630136986301</v>
      </c>
      <c r="CL1053" s="599">
        <v>0.45662100456621002</v>
      </c>
      <c r="CM1053" s="599">
        <v>0</v>
      </c>
      <c r="CN1053" s="599">
        <v>0</v>
      </c>
      <c r="CO1053" s="599">
        <v>0</v>
      </c>
      <c r="CP1053"/>
      <c r="CQ1053" s="827"/>
      <c r="CR1053" s="597" t="s">
        <v>33</v>
      </c>
      <c r="CS1053" s="599">
        <v>5.3191489361702127</v>
      </c>
      <c r="CT1053" s="599">
        <v>26.595744680851062</v>
      </c>
      <c r="CU1053" s="599">
        <v>32.978723404255319</v>
      </c>
      <c r="CV1053" s="599">
        <v>26.595744680851062</v>
      </c>
      <c r="CW1053" s="599">
        <v>6.3829787234042552</v>
      </c>
      <c r="CX1053" s="599">
        <v>2.1276595744680851</v>
      </c>
      <c r="CY1053" s="599">
        <v>0</v>
      </c>
      <c r="CZ1053" s="599">
        <v>0</v>
      </c>
      <c r="DA1053" s="599">
        <v>0</v>
      </c>
      <c r="DB1053" s="599">
        <v>0</v>
      </c>
      <c r="DC1053" s="592"/>
      <c r="DD1053" s="827"/>
      <c r="DE1053" s="597" t="s">
        <v>33</v>
      </c>
      <c r="DF1053" s="599">
        <v>3.519061583577713</v>
      </c>
      <c r="DG1053" s="599">
        <v>16.715542521994134</v>
      </c>
      <c r="DH1053" s="599">
        <v>49.560117302052788</v>
      </c>
      <c r="DI1053" s="599">
        <v>23.460410557184751</v>
      </c>
      <c r="DJ1053" s="599">
        <v>4.6920821114369504</v>
      </c>
      <c r="DK1053" s="599">
        <v>1.1730205278592376</v>
      </c>
      <c r="DL1053" s="599">
        <v>0.87976539589442826</v>
      </c>
      <c r="DM1053" s="599">
        <v>0</v>
      </c>
      <c r="DN1053" s="599">
        <v>0</v>
      </c>
      <c r="DO1053" s="599">
        <v>0</v>
      </c>
    </row>
    <row r="1054" spans="1:119" ht="13.5" customHeight="1" x14ac:dyDescent="0.2">
      <c r="A1054"/>
      <c r="B1054" s="324"/>
      <c r="C1054" s="592"/>
      <c r="D1054" s="827"/>
      <c r="E1054" s="601" t="s">
        <v>34</v>
      </c>
      <c r="F1054" s="599">
        <v>1.1083743842364533</v>
      </c>
      <c r="G1054" s="599">
        <v>11.330049261083744</v>
      </c>
      <c r="H1054" s="599">
        <v>39.408866995073893</v>
      </c>
      <c r="I1054" s="599">
        <v>34.482758620689658</v>
      </c>
      <c r="J1054" s="599">
        <v>10.467980295566502</v>
      </c>
      <c r="K1054" s="599">
        <v>2.4630541871921183</v>
      </c>
      <c r="L1054" s="599">
        <v>0.61576354679802958</v>
      </c>
      <c r="M1054" s="599">
        <v>0.12315270935960591</v>
      </c>
      <c r="N1054" s="599">
        <v>0</v>
      </c>
      <c r="O1054" s="599">
        <v>0</v>
      </c>
      <c r="P1054" s="592"/>
      <c r="Q1054" s="827"/>
      <c r="R1054" s="597" t="s">
        <v>34</v>
      </c>
      <c r="S1054" s="599">
        <v>0.89686098654708524</v>
      </c>
      <c r="T1054" s="599">
        <v>13.901345291479823</v>
      </c>
      <c r="U1054" s="599">
        <v>38.565022421524667</v>
      </c>
      <c r="V1054" s="599">
        <v>30.044843049327351</v>
      </c>
      <c r="W1054" s="599">
        <v>12.107623318385651</v>
      </c>
      <c r="X1054" s="599">
        <v>3.1390134529147984</v>
      </c>
      <c r="Y1054" s="599">
        <v>1.3452914798206279</v>
      </c>
      <c r="Z1054" s="599">
        <v>0</v>
      </c>
      <c r="AA1054" s="599">
        <v>0</v>
      </c>
      <c r="AB1054" s="599">
        <v>0</v>
      </c>
      <c r="AC1054" s="592"/>
      <c r="AD1054" s="827"/>
      <c r="AE1054" s="597" t="s">
        <v>34</v>
      </c>
      <c r="AF1054" s="599">
        <v>1.1884550084889642</v>
      </c>
      <c r="AG1054" s="599">
        <v>10.356536502546691</v>
      </c>
      <c r="AH1054" s="599">
        <v>39.728353140916809</v>
      </c>
      <c r="AI1054" s="599">
        <v>36.16298811544992</v>
      </c>
      <c r="AJ1054" s="599">
        <v>9.8471986417657043</v>
      </c>
      <c r="AK1054" s="599">
        <v>2.2071307300509337</v>
      </c>
      <c r="AL1054" s="599">
        <v>0.3395585738539898</v>
      </c>
      <c r="AM1054" s="599">
        <v>0.1697792869269949</v>
      </c>
      <c r="AN1054" s="599">
        <v>0</v>
      </c>
      <c r="AO1054" s="599">
        <v>0</v>
      </c>
      <c r="AP1054" s="591"/>
      <c r="AQ1054" s="827"/>
      <c r="AR1054" s="597" t="s">
        <v>34</v>
      </c>
      <c r="AS1054" s="599">
        <v>2.4734982332155475</v>
      </c>
      <c r="AT1054" s="599">
        <v>14.487632508833922</v>
      </c>
      <c r="AU1054" s="599">
        <v>43.462897526501763</v>
      </c>
      <c r="AV1054" s="599">
        <v>28.975265017667844</v>
      </c>
      <c r="AW1054" s="599">
        <v>8.4805653710247348</v>
      </c>
      <c r="AX1054" s="599">
        <v>1.4134275618374559</v>
      </c>
      <c r="AY1054" s="599">
        <v>0.70671378091872794</v>
      </c>
      <c r="AZ1054" s="599">
        <v>0</v>
      </c>
      <c r="BA1054" s="599">
        <v>0</v>
      </c>
      <c r="BB1054" s="599">
        <v>0</v>
      </c>
      <c r="BC1054" s="592"/>
      <c r="BD1054" s="827"/>
      <c r="BE1054" s="597" t="s">
        <v>34</v>
      </c>
      <c r="BF1054" s="599">
        <v>0.3780718336483932</v>
      </c>
      <c r="BG1054" s="599">
        <v>9.640831758034027</v>
      </c>
      <c r="BH1054" s="599">
        <v>37.240075614366731</v>
      </c>
      <c r="BI1054" s="599">
        <v>37.429111531190927</v>
      </c>
      <c r="BJ1054" s="599">
        <v>11.531190926275993</v>
      </c>
      <c r="BK1054" s="599">
        <v>3.0245746691871456</v>
      </c>
      <c r="BL1054" s="599">
        <v>0.56710775047258988</v>
      </c>
      <c r="BM1054" s="599">
        <v>0.1890359168241966</v>
      </c>
      <c r="BN1054" s="599">
        <v>0</v>
      </c>
      <c r="BO1054" s="599">
        <v>0</v>
      </c>
      <c r="BP1054"/>
      <c r="BQ1054" s="827"/>
      <c r="BR1054" s="597" t="s">
        <v>34</v>
      </c>
      <c r="BS1054" s="599">
        <v>1.7647058823529411</v>
      </c>
      <c r="BT1054" s="599">
        <v>13.23529411764706</v>
      </c>
      <c r="BU1054" s="599">
        <v>41.764705882352942</v>
      </c>
      <c r="BV1054" s="599">
        <v>29.705882352941178</v>
      </c>
      <c r="BW1054" s="599">
        <v>10</v>
      </c>
      <c r="BX1054" s="599">
        <v>2.6470588235294117</v>
      </c>
      <c r="BY1054" s="599">
        <v>0.88235294117647056</v>
      </c>
      <c r="BZ1054" s="599">
        <v>0</v>
      </c>
      <c r="CA1054" s="599">
        <v>0</v>
      </c>
      <c r="CB1054" s="599">
        <v>0</v>
      </c>
      <c r="CC1054" s="592"/>
      <c r="CD1054" s="827"/>
      <c r="CE1054" s="597" t="s">
        <v>34</v>
      </c>
      <c r="CF1054" s="599">
        <v>0.63559322033898313</v>
      </c>
      <c r="CG1054" s="599">
        <v>9.9576271186440675</v>
      </c>
      <c r="CH1054" s="599">
        <v>37.711864406779661</v>
      </c>
      <c r="CI1054" s="599">
        <v>37.923728813559322</v>
      </c>
      <c r="CJ1054" s="599">
        <v>10.805084745762713</v>
      </c>
      <c r="CK1054" s="599">
        <v>2.3305084745762712</v>
      </c>
      <c r="CL1054" s="599">
        <v>0.42372881355932202</v>
      </c>
      <c r="CM1054" s="599">
        <v>0.21186440677966101</v>
      </c>
      <c r="CN1054" s="599">
        <v>0</v>
      </c>
      <c r="CO1054" s="599">
        <v>0</v>
      </c>
      <c r="CP1054"/>
      <c r="CQ1054" s="827"/>
      <c r="CR1054" s="597" t="s">
        <v>34</v>
      </c>
      <c r="CS1054" s="599">
        <v>0.75757575757575757</v>
      </c>
      <c r="CT1054" s="599">
        <v>8.3333333333333321</v>
      </c>
      <c r="CU1054" s="599">
        <v>35.606060606060609</v>
      </c>
      <c r="CV1054" s="599">
        <v>39.393939393939391</v>
      </c>
      <c r="CW1054" s="599">
        <v>9.8484848484848477</v>
      </c>
      <c r="CX1054" s="599">
        <v>5.3030303030303028</v>
      </c>
      <c r="CY1054" s="599">
        <v>0.75757575757575757</v>
      </c>
      <c r="CZ1054" s="599">
        <v>0</v>
      </c>
      <c r="DA1054" s="599">
        <v>0</v>
      </c>
      <c r="DB1054" s="599">
        <v>0</v>
      </c>
      <c r="DC1054" s="592"/>
      <c r="DD1054" s="827"/>
      <c r="DE1054" s="597" t="s">
        <v>34</v>
      </c>
      <c r="DF1054" s="599">
        <v>1.1764705882352942</v>
      </c>
      <c r="DG1054" s="599">
        <v>11.911764705882351</v>
      </c>
      <c r="DH1054" s="599">
        <v>40.147058823529413</v>
      </c>
      <c r="DI1054" s="599">
        <v>33.529411764705877</v>
      </c>
      <c r="DJ1054" s="599">
        <v>10.588235294117647</v>
      </c>
      <c r="DK1054" s="599">
        <v>1.911764705882353</v>
      </c>
      <c r="DL1054" s="599">
        <v>0.58823529411764708</v>
      </c>
      <c r="DM1054" s="599">
        <v>0.14705882352941177</v>
      </c>
      <c r="DN1054" s="599">
        <v>0</v>
      </c>
      <c r="DO1054" s="599">
        <v>0</v>
      </c>
    </row>
    <row r="1055" spans="1:119" ht="13.5" customHeight="1" x14ac:dyDescent="0.2">
      <c r="A1055"/>
      <c r="B1055" s="324"/>
      <c r="C1055" s="592"/>
      <c r="D1055" s="827"/>
      <c r="E1055" s="601" t="s">
        <v>35</v>
      </c>
      <c r="F1055" s="599">
        <v>1.1554015020219526</v>
      </c>
      <c r="G1055" s="599">
        <v>8.2611207394569615</v>
      </c>
      <c r="H1055" s="599">
        <v>30.040439052570768</v>
      </c>
      <c r="I1055" s="599">
        <v>41.247833622183713</v>
      </c>
      <c r="J1055" s="599">
        <v>11.785095320623917</v>
      </c>
      <c r="K1055" s="599">
        <v>5.8925476603119584</v>
      </c>
      <c r="L1055" s="599">
        <v>1.3287117273252456</v>
      </c>
      <c r="M1055" s="599">
        <v>0.23108030040439051</v>
      </c>
      <c r="N1055" s="599">
        <v>5.7770075101097627E-2</v>
      </c>
      <c r="O1055" s="599">
        <v>0</v>
      </c>
      <c r="P1055" s="592"/>
      <c r="Q1055" s="827"/>
      <c r="R1055" s="597" t="s">
        <v>35</v>
      </c>
      <c r="S1055" s="599">
        <v>1.3084112149532712</v>
      </c>
      <c r="T1055" s="599">
        <v>8.9719626168224291</v>
      </c>
      <c r="U1055" s="599">
        <v>27.663551401869157</v>
      </c>
      <c r="V1055" s="599">
        <v>39.252336448598129</v>
      </c>
      <c r="W1055" s="599">
        <v>12.710280373831775</v>
      </c>
      <c r="X1055" s="599">
        <v>7.8504672897196262</v>
      </c>
      <c r="Y1055" s="599">
        <v>2.0560747663551404</v>
      </c>
      <c r="Z1055" s="599">
        <v>0.18691588785046731</v>
      </c>
      <c r="AA1055" s="599">
        <v>0</v>
      </c>
      <c r="AB1055" s="599">
        <v>0</v>
      </c>
      <c r="AC1055" s="592"/>
      <c r="AD1055" s="827"/>
      <c r="AE1055" s="597" t="s">
        <v>35</v>
      </c>
      <c r="AF1055" s="599">
        <v>1.0869565217391304</v>
      </c>
      <c r="AG1055" s="599">
        <v>7.9431438127090299</v>
      </c>
      <c r="AH1055" s="599">
        <v>31.103678929765888</v>
      </c>
      <c r="AI1055" s="599">
        <v>42.140468227424748</v>
      </c>
      <c r="AJ1055" s="599">
        <v>11.371237458193979</v>
      </c>
      <c r="AK1055" s="599">
        <v>5.0167224080267561</v>
      </c>
      <c r="AL1055" s="599">
        <v>1.0033444816053512</v>
      </c>
      <c r="AM1055" s="599">
        <v>0.25083612040133779</v>
      </c>
      <c r="AN1055" s="599">
        <v>8.3612040133779264E-2</v>
      </c>
      <c r="AO1055" s="599">
        <v>0</v>
      </c>
      <c r="AP1055" s="591"/>
      <c r="AQ1055" s="827"/>
      <c r="AR1055" s="597" t="s">
        <v>35</v>
      </c>
      <c r="AS1055" s="599">
        <v>1.5594541910331383</v>
      </c>
      <c r="AT1055" s="599">
        <v>14.230019493177387</v>
      </c>
      <c r="AU1055" s="599">
        <v>36.452241715399609</v>
      </c>
      <c r="AV1055" s="599">
        <v>34.113060428849899</v>
      </c>
      <c r="AW1055" s="599">
        <v>8.3820662768031191</v>
      </c>
      <c r="AX1055" s="599">
        <v>4.2884990253411299</v>
      </c>
      <c r="AY1055" s="599">
        <v>0.77972709551656916</v>
      </c>
      <c r="AZ1055" s="599">
        <v>0.19493177387914229</v>
      </c>
      <c r="BA1055" s="599">
        <v>0</v>
      </c>
      <c r="BB1055" s="599">
        <v>0</v>
      </c>
      <c r="BC1055" s="592"/>
      <c r="BD1055" s="827"/>
      <c r="BE1055" s="597" t="s">
        <v>35</v>
      </c>
      <c r="BF1055" s="599">
        <v>0.98522167487684731</v>
      </c>
      <c r="BG1055" s="599">
        <v>5.7471264367816088</v>
      </c>
      <c r="BH1055" s="599">
        <v>27.339901477832512</v>
      </c>
      <c r="BI1055" s="599">
        <v>44.252873563218394</v>
      </c>
      <c r="BJ1055" s="599">
        <v>13.218390804597702</v>
      </c>
      <c r="BK1055" s="599">
        <v>6.5681444991789819</v>
      </c>
      <c r="BL1055" s="599">
        <v>1.5599343185550083</v>
      </c>
      <c r="BM1055" s="599">
        <v>0.24630541871921183</v>
      </c>
      <c r="BN1055" s="599">
        <v>8.2101806239737271E-2</v>
      </c>
      <c r="BO1055" s="599">
        <v>0</v>
      </c>
      <c r="BP1055"/>
      <c r="BQ1055" s="827"/>
      <c r="BR1055" s="597" t="s">
        <v>35</v>
      </c>
      <c r="BS1055" s="599">
        <v>2.6030368763557483</v>
      </c>
      <c r="BT1055" s="599">
        <v>12.581344902386119</v>
      </c>
      <c r="BU1055" s="599">
        <v>32.754880694143168</v>
      </c>
      <c r="BV1055" s="599">
        <v>36.008676789587852</v>
      </c>
      <c r="BW1055" s="599">
        <v>8.676789587852495</v>
      </c>
      <c r="BX1055" s="599">
        <v>6.0737527114967458</v>
      </c>
      <c r="BY1055" s="599">
        <v>1.0845986984815619</v>
      </c>
      <c r="BZ1055" s="599">
        <v>0.21691973969631237</v>
      </c>
      <c r="CA1055" s="599">
        <v>0</v>
      </c>
      <c r="CB1055" s="599">
        <v>0</v>
      </c>
      <c r="CC1055" s="592"/>
      <c r="CD1055" s="827"/>
      <c r="CE1055" s="597" t="s">
        <v>35</v>
      </c>
      <c r="CF1055" s="599">
        <v>0.62992125984251968</v>
      </c>
      <c r="CG1055" s="599">
        <v>6.6929133858267722</v>
      </c>
      <c r="CH1055" s="599">
        <v>29.055118110236222</v>
      </c>
      <c r="CI1055" s="599">
        <v>43.1496062992126</v>
      </c>
      <c r="CJ1055" s="599">
        <v>12.913385826771654</v>
      </c>
      <c r="CK1055" s="599">
        <v>5.8267716535433074</v>
      </c>
      <c r="CL1055" s="599">
        <v>1.4173228346456692</v>
      </c>
      <c r="CM1055" s="599">
        <v>0.23622047244094488</v>
      </c>
      <c r="CN1055" s="599">
        <v>7.874015748031496E-2</v>
      </c>
      <c r="CO1055" s="599">
        <v>0</v>
      </c>
      <c r="CP1055"/>
      <c r="CQ1055" s="827"/>
      <c r="CR1055" s="597" t="s">
        <v>35</v>
      </c>
      <c r="CS1055" s="599">
        <v>0.45045045045045046</v>
      </c>
      <c r="CT1055" s="599">
        <v>8.5585585585585591</v>
      </c>
      <c r="CU1055" s="599">
        <v>25.675675675675674</v>
      </c>
      <c r="CV1055" s="599">
        <v>40.990990990990987</v>
      </c>
      <c r="CW1055" s="599">
        <v>12.162162162162163</v>
      </c>
      <c r="CX1055" s="599">
        <v>8.5585585585585591</v>
      </c>
      <c r="CY1055" s="599">
        <v>2.7027027027027026</v>
      </c>
      <c r="CZ1055" s="599">
        <v>0.90090090090090091</v>
      </c>
      <c r="DA1055" s="599">
        <v>0</v>
      </c>
      <c r="DB1055" s="599">
        <v>0</v>
      </c>
      <c r="DC1055" s="592"/>
      <c r="DD1055" s="827"/>
      <c r="DE1055" s="597" t="s">
        <v>35</v>
      </c>
      <c r="DF1055" s="599">
        <v>1.2591119946984757</v>
      </c>
      <c r="DG1055" s="599">
        <v>8.2173624917163686</v>
      </c>
      <c r="DH1055" s="599">
        <v>30.682571239231276</v>
      </c>
      <c r="DI1055" s="599">
        <v>41.285619615639497</v>
      </c>
      <c r="DJ1055" s="599">
        <v>11.72962226640159</v>
      </c>
      <c r="DK1055" s="599">
        <v>5.5003313452617633</v>
      </c>
      <c r="DL1055" s="599">
        <v>1.126573889993373</v>
      </c>
      <c r="DM1055" s="599">
        <v>0.13253810470510272</v>
      </c>
      <c r="DN1055" s="599">
        <v>6.6269052352551358E-2</v>
      </c>
      <c r="DO1055" s="599">
        <v>0</v>
      </c>
    </row>
    <row r="1056" spans="1:119" ht="13.5" customHeight="1" x14ac:dyDescent="0.2">
      <c r="A1056"/>
      <c r="B1056" s="324"/>
      <c r="C1056" s="592"/>
      <c r="D1056" s="827"/>
      <c r="E1056" s="601" t="s">
        <v>36</v>
      </c>
      <c r="F1056" s="599">
        <v>0.44822949350067237</v>
      </c>
      <c r="G1056" s="599">
        <v>4.0116539668310178</v>
      </c>
      <c r="H1056" s="599">
        <v>21.335723890632003</v>
      </c>
      <c r="I1056" s="599">
        <v>42.469744509188708</v>
      </c>
      <c r="J1056" s="599">
        <v>16.450022411474674</v>
      </c>
      <c r="K1056" s="599">
        <v>9.9955177050649944</v>
      </c>
      <c r="L1056" s="599">
        <v>4.2581801882563868</v>
      </c>
      <c r="M1056" s="599">
        <v>0.80681308830121024</v>
      </c>
      <c r="N1056" s="599">
        <v>0.20170327207530256</v>
      </c>
      <c r="O1056" s="599">
        <v>2.241147467503362E-2</v>
      </c>
      <c r="P1056" s="592"/>
      <c r="Q1056" s="827"/>
      <c r="R1056" s="597" t="s">
        <v>36</v>
      </c>
      <c r="S1056" s="599">
        <v>0.26881720430107531</v>
      </c>
      <c r="T1056" s="599">
        <v>4.435483870967742</v>
      </c>
      <c r="U1056" s="599">
        <v>19.556451612903224</v>
      </c>
      <c r="V1056" s="599">
        <v>39.516129032258064</v>
      </c>
      <c r="W1056" s="599">
        <v>17.002688172043008</v>
      </c>
      <c r="X1056" s="599">
        <v>12.701612903225806</v>
      </c>
      <c r="Y1056" s="599">
        <v>4.9731182795698921</v>
      </c>
      <c r="Z1056" s="599">
        <v>1.0752688172043012</v>
      </c>
      <c r="AA1056" s="599">
        <v>0.40322580645161288</v>
      </c>
      <c r="AB1056" s="599">
        <v>6.7204301075268827E-2</v>
      </c>
      <c r="AC1056" s="592"/>
      <c r="AD1056" s="827"/>
      <c r="AE1056" s="597" t="s">
        <v>36</v>
      </c>
      <c r="AF1056" s="599">
        <v>0.53799596503026226</v>
      </c>
      <c r="AG1056" s="599">
        <v>3.7995965030262271</v>
      </c>
      <c r="AH1056" s="599">
        <v>22.225958305312709</v>
      </c>
      <c r="AI1056" s="599">
        <v>43.947545393409548</v>
      </c>
      <c r="AJ1056" s="599">
        <v>16.173503698722261</v>
      </c>
      <c r="AK1056" s="599">
        <v>8.6415601882985875</v>
      </c>
      <c r="AL1056" s="599">
        <v>3.9004707464694013</v>
      </c>
      <c r="AM1056" s="599">
        <v>0.67249495628782785</v>
      </c>
      <c r="AN1056" s="599">
        <v>0.10087424344317418</v>
      </c>
      <c r="AO1056" s="599">
        <v>0</v>
      </c>
      <c r="AP1056" s="591"/>
      <c r="AQ1056" s="827"/>
      <c r="AR1056" s="597" t="s">
        <v>36</v>
      </c>
      <c r="AS1056" s="599">
        <v>1.0156971375807942</v>
      </c>
      <c r="AT1056" s="599">
        <v>7.7562326869806091</v>
      </c>
      <c r="AU1056" s="599">
        <v>28.80886426592798</v>
      </c>
      <c r="AV1056" s="599">
        <v>41.181902123730382</v>
      </c>
      <c r="AW1056" s="599">
        <v>12.280701754385964</v>
      </c>
      <c r="AX1056" s="599">
        <v>6.3711911357340725</v>
      </c>
      <c r="AY1056" s="599">
        <v>2.0313942751615883</v>
      </c>
      <c r="AZ1056" s="599">
        <v>0.2770083102493075</v>
      </c>
      <c r="BA1056" s="599">
        <v>0.18467220683287164</v>
      </c>
      <c r="BB1056" s="599">
        <v>9.2336103416435819E-2</v>
      </c>
      <c r="BC1056" s="592"/>
      <c r="BD1056" s="827"/>
      <c r="BE1056" s="597" t="s">
        <v>36</v>
      </c>
      <c r="BF1056" s="599">
        <v>0.26635099141757917</v>
      </c>
      <c r="BG1056" s="599">
        <v>2.811482687185558</v>
      </c>
      <c r="BH1056" s="599">
        <v>18.940514945250072</v>
      </c>
      <c r="BI1056" s="599">
        <v>42.882509618230245</v>
      </c>
      <c r="BJ1056" s="599">
        <v>17.786327315773896</v>
      </c>
      <c r="BK1056" s="599">
        <v>11.157147084936371</v>
      </c>
      <c r="BL1056" s="599">
        <v>4.971885173128145</v>
      </c>
      <c r="BM1056" s="599">
        <v>0.97662030186445692</v>
      </c>
      <c r="BN1056" s="599">
        <v>0.20716188221367265</v>
      </c>
      <c r="BO1056" s="599">
        <v>0</v>
      </c>
      <c r="BP1056"/>
      <c r="BQ1056" s="827"/>
      <c r="BR1056" s="597" t="s">
        <v>36</v>
      </c>
      <c r="BS1056" s="599">
        <v>1.4084507042253522</v>
      </c>
      <c r="BT1056" s="599">
        <v>7.605633802816901</v>
      </c>
      <c r="BU1056" s="599">
        <v>29.859154929577464</v>
      </c>
      <c r="BV1056" s="599">
        <v>39.859154929577464</v>
      </c>
      <c r="BW1056" s="599">
        <v>12.816901408450704</v>
      </c>
      <c r="BX1056" s="599">
        <v>4.507042253521127</v>
      </c>
      <c r="BY1056" s="599">
        <v>2.9577464788732395</v>
      </c>
      <c r="BZ1056" s="599">
        <v>0.9859154929577465</v>
      </c>
      <c r="CA1056" s="599">
        <v>0</v>
      </c>
      <c r="CB1056" s="599">
        <v>0</v>
      </c>
      <c r="CC1056" s="592"/>
      <c r="CD1056" s="827"/>
      <c r="CE1056" s="597" t="s">
        <v>36</v>
      </c>
      <c r="CF1056" s="599">
        <v>0.26652452025586354</v>
      </c>
      <c r="CG1056" s="599">
        <v>3.3315565031982941</v>
      </c>
      <c r="CH1056" s="599">
        <v>19.722814498933904</v>
      </c>
      <c r="CI1056" s="599">
        <v>42.963752665245202</v>
      </c>
      <c r="CJ1056" s="599">
        <v>17.137526652452024</v>
      </c>
      <c r="CK1056" s="599">
        <v>11.034115138592751</v>
      </c>
      <c r="CL1056" s="599">
        <v>4.5042643923240933</v>
      </c>
      <c r="CM1056" s="599">
        <v>0.77292110874200426</v>
      </c>
      <c r="CN1056" s="599">
        <v>0.23987206823027721</v>
      </c>
      <c r="CO1056" s="599">
        <v>2.6652452025586353E-2</v>
      </c>
      <c r="CP1056"/>
      <c r="CQ1056" s="827"/>
      <c r="CR1056" s="597" t="s">
        <v>36</v>
      </c>
      <c r="CS1056" s="599">
        <v>0.36429872495446264</v>
      </c>
      <c r="CT1056" s="599">
        <v>4.5537340619307827</v>
      </c>
      <c r="CU1056" s="599">
        <v>21.493624772313296</v>
      </c>
      <c r="CV1056" s="599">
        <v>41.894353369763202</v>
      </c>
      <c r="CW1056" s="599">
        <v>16.211293260473589</v>
      </c>
      <c r="CX1056" s="599">
        <v>10.382513661202186</v>
      </c>
      <c r="CY1056" s="599">
        <v>4.007285974499089</v>
      </c>
      <c r="CZ1056" s="599">
        <v>0.91074681238615673</v>
      </c>
      <c r="DA1056" s="599">
        <v>0.18214936247723132</v>
      </c>
      <c r="DB1056" s="599">
        <v>0</v>
      </c>
      <c r="DC1056" s="592"/>
      <c r="DD1056" s="827"/>
      <c r="DE1056" s="597" t="s">
        <v>36</v>
      </c>
      <c r="DF1056" s="599">
        <v>0.46000511116790183</v>
      </c>
      <c r="DG1056" s="599">
        <v>3.9355992844364938</v>
      </c>
      <c r="DH1056" s="599">
        <v>21.313570150779455</v>
      </c>
      <c r="DI1056" s="599">
        <v>42.550472783030926</v>
      </c>
      <c r="DJ1056" s="599">
        <v>16.483516483516482</v>
      </c>
      <c r="DK1056" s="599">
        <v>9.9412215691285457</v>
      </c>
      <c r="DL1056" s="599">
        <v>4.2933810375670838</v>
      </c>
      <c r="DM1056" s="599">
        <v>0.7922310247891643</v>
      </c>
      <c r="DN1056" s="599">
        <v>0.20444671607462306</v>
      </c>
      <c r="DO1056" s="599">
        <v>2.5555839509327882E-2</v>
      </c>
    </row>
    <row r="1057" spans="1:119" ht="13.5" customHeight="1" x14ac:dyDescent="0.2">
      <c r="A1057"/>
      <c r="B1057" s="324"/>
      <c r="C1057" s="592"/>
      <c r="D1057" s="827"/>
      <c r="E1057" s="601" t="s">
        <v>37</v>
      </c>
      <c r="F1057" s="599">
        <v>0.25706940874035988</v>
      </c>
      <c r="G1057" s="599">
        <v>1.8714652956298201</v>
      </c>
      <c r="H1057" s="599">
        <v>12.102827763496144</v>
      </c>
      <c r="I1057" s="599">
        <v>37.326478149100254</v>
      </c>
      <c r="J1057" s="599">
        <v>20.483290488431876</v>
      </c>
      <c r="K1057" s="599">
        <v>16.020565552699228</v>
      </c>
      <c r="L1057" s="599">
        <v>8.5861182519280206</v>
      </c>
      <c r="M1057" s="599">
        <v>2.3136246786632388</v>
      </c>
      <c r="N1057" s="599">
        <v>0.9048843187660669</v>
      </c>
      <c r="O1057" s="599">
        <v>0.13367609254498714</v>
      </c>
      <c r="P1057" s="592"/>
      <c r="Q1057" s="827"/>
      <c r="R1057" s="597" t="s">
        <v>37</v>
      </c>
      <c r="S1057" s="599">
        <v>0.35608308605341243</v>
      </c>
      <c r="T1057" s="599">
        <v>1.543026706231454</v>
      </c>
      <c r="U1057" s="599">
        <v>11.186943620178042</v>
      </c>
      <c r="V1057" s="599">
        <v>33.056379821958458</v>
      </c>
      <c r="W1057" s="599">
        <v>19.406528189910979</v>
      </c>
      <c r="X1057" s="599">
        <v>18.160237388724035</v>
      </c>
      <c r="Y1057" s="599">
        <v>10.623145400593472</v>
      </c>
      <c r="Z1057" s="599">
        <v>3.857566765578635</v>
      </c>
      <c r="AA1057" s="599">
        <v>1.543026706231454</v>
      </c>
      <c r="AB1057" s="599">
        <v>0.26706231454005935</v>
      </c>
      <c r="AC1057" s="592"/>
      <c r="AD1057" s="827"/>
      <c r="AE1057" s="597" t="s">
        <v>37</v>
      </c>
      <c r="AF1057" s="599">
        <v>0.2045633359559402</v>
      </c>
      <c r="AG1057" s="599">
        <v>2.0456333595594023</v>
      </c>
      <c r="AH1057" s="599">
        <v>12.588512981904012</v>
      </c>
      <c r="AI1057" s="599">
        <v>39.590873328088122</v>
      </c>
      <c r="AJ1057" s="599">
        <v>21.054287962234461</v>
      </c>
      <c r="AK1057" s="599">
        <v>14.885916601101496</v>
      </c>
      <c r="AL1057" s="599">
        <v>7.5059008654602675</v>
      </c>
      <c r="AM1057" s="599">
        <v>1.4948859166011015</v>
      </c>
      <c r="AN1057" s="599">
        <v>0.56648308418568061</v>
      </c>
      <c r="AO1057" s="599">
        <v>6.2942564909520063E-2</v>
      </c>
      <c r="AP1057" s="591"/>
      <c r="AQ1057" s="827"/>
      <c r="AR1057" s="597" t="s">
        <v>37</v>
      </c>
      <c r="AS1057" s="599">
        <v>0.7659167065581618</v>
      </c>
      <c r="AT1057" s="599">
        <v>3.6859741503111541</v>
      </c>
      <c r="AU1057" s="599">
        <v>19.10004786979416</v>
      </c>
      <c r="AV1057" s="599">
        <v>39.731929152704645</v>
      </c>
      <c r="AW1057" s="599">
        <v>17.280995691718527</v>
      </c>
      <c r="AX1057" s="599">
        <v>12.063188128291049</v>
      </c>
      <c r="AY1057" s="599">
        <v>5.4092867400670182</v>
      </c>
      <c r="AZ1057" s="599">
        <v>1.4839636189564385</v>
      </c>
      <c r="BA1057" s="599">
        <v>0.47869794159885115</v>
      </c>
      <c r="BB1057" s="599">
        <v>0</v>
      </c>
      <c r="BC1057" s="592"/>
      <c r="BD1057" s="827"/>
      <c r="BE1057" s="597" t="s">
        <v>37</v>
      </c>
      <c r="BF1057" s="599">
        <v>0.11786275536930331</v>
      </c>
      <c r="BG1057" s="599">
        <v>1.3750654793085384</v>
      </c>
      <c r="BH1057" s="599">
        <v>10.188580408590884</v>
      </c>
      <c r="BI1057" s="599">
        <v>36.668412781561024</v>
      </c>
      <c r="BJ1057" s="599">
        <v>21.359350445259299</v>
      </c>
      <c r="BK1057" s="599">
        <v>17.10319539025668</v>
      </c>
      <c r="BL1057" s="599">
        <v>9.455212152959664</v>
      </c>
      <c r="BM1057" s="599">
        <v>2.5405971712938711</v>
      </c>
      <c r="BN1057" s="599">
        <v>1.0214772132006287</v>
      </c>
      <c r="BO1057" s="599">
        <v>0.17024620220010478</v>
      </c>
      <c r="BP1057"/>
      <c r="BQ1057" s="827"/>
      <c r="BR1057" s="597" t="s">
        <v>37</v>
      </c>
      <c r="BS1057" s="599">
        <v>0.52742616033755274</v>
      </c>
      <c r="BT1057" s="599">
        <v>3.5864978902953584</v>
      </c>
      <c r="BU1057" s="599">
        <v>18.881856540084389</v>
      </c>
      <c r="BV1057" s="599">
        <v>39.24050632911392</v>
      </c>
      <c r="BW1057" s="599">
        <v>16.455696202531644</v>
      </c>
      <c r="BX1057" s="599">
        <v>12.025316455696203</v>
      </c>
      <c r="BY1057" s="599">
        <v>6.5400843881856545</v>
      </c>
      <c r="BZ1057" s="599">
        <v>1.6877637130801686</v>
      </c>
      <c r="CA1057" s="599">
        <v>0.8438818565400843</v>
      </c>
      <c r="CB1057" s="599">
        <v>0.21097046413502107</v>
      </c>
      <c r="CC1057" s="592"/>
      <c r="CD1057" s="827"/>
      <c r="CE1057" s="597" t="s">
        <v>37</v>
      </c>
      <c r="CF1057" s="599">
        <v>0.22786829212715051</v>
      </c>
      <c r="CG1057" s="599">
        <v>1.6862253617409138</v>
      </c>
      <c r="CH1057" s="599">
        <v>11.370627777144811</v>
      </c>
      <c r="CI1057" s="599">
        <v>37.119744787512815</v>
      </c>
      <c r="CJ1057" s="599">
        <v>20.918309217272416</v>
      </c>
      <c r="CK1057" s="599">
        <v>16.452090691580267</v>
      </c>
      <c r="CL1057" s="599">
        <v>8.8071094907143674</v>
      </c>
      <c r="CM1057" s="599">
        <v>2.3812236527287229</v>
      </c>
      <c r="CN1057" s="599">
        <v>0.91147316850860205</v>
      </c>
      <c r="CO1057" s="599">
        <v>0.12532756066993278</v>
      </c>
      <c r="CP1057"/>
      <c r="CQ1057" s="827"/>
      <c r="CR1057" s="597" t="s">
        <v>37</v>
      </c>
      <c r="CS1057" s="599">
        <v>0.38722168441432719</v>
      </c>
      <c r="CT1057" s="599">
        <v>2.1297192642787994</v>
      </c>
      <c r="CU1057" s="599">
        <v>12.971926427879962</v>
      </c>
      <c r="CV1057" s="599">
        <v>33.494675701839306</v>
      </c>
      <c r="CW1057" s="599">
        <v>20.813165537270088</v>
      </c>
      <c r="CX1057" s="599">
        <v>16.360116166505321</v>
      </c>
      <c r="CY1057" s="599">
        <v>10.358180058083253</v>
      </c>
      <c r="CZ1057" s="599">
        <v>2.2265246853823815</v>
      </c>
      <c r="DA1057" s="599">
        <v>1.2584704743465636</v>
      </c>
      <c r="DB1057" s="599">
        <v>0</v>
      </c>
      <c r="DC1057" s="592"/>
      <c r="DD1057" s="827"/>
      <c r="DE1057" s="597" t="s">
        <v>37</v>
      </c>
      <c r="DF1057" s="599">
        <v>0.24160147261849976</v>
      </c>
      <c r="DG1057" s="599">
        <v>1.8407731247123791</v>
      </c>
      <c r="DH1057" s="599">
        <v>11.999539806718822</v>
      </c>
      <c r="DI1057" s="599">
        <v>37.781868384721584</v>
      </c>
      <c r="DJ1057" s="599">
        <v>20.444086516336863</v>
      </c>
      <c r="DK1057" s="599">
        <v>15.980211688909343</v>
      </c>
      <c r="DL1057" s="599">
        <v>8.3755177174413245</v>
      </c>
      <c r="DM1057" s="599">
        <v>2.3239760699493788</v>
      </c>
      <c r="DN1057" s="599">
        <v>0.86286240220892785</v>
      </c>
      <c r="DO1057" s="599">
        <v>0.1495628163828808</v>
      </c>
    </row>
    <row r="1058" spans="1:119" ht="13.5" customHeight="1" x14ac:dyDescent="0.2">
      <c r="A1058"/>
      <c r="B1058" s="324"/>
      <c r="C1058" s="592"/>
      <c r="D1058" s="827"/>
      <c r="E1058" s="601" t="s">
        <v>38</v>
      </c>
      <c r="F1058" s="599">
        <v>0.10557571758495546</v>
      </c>
      <c r="G1058" s="599">
        <v>0.92378752886836024</v>
      </c>
      <c r="H1058" s="599">
        <v>6.4137248432860439</v>
      </c>
      <c r="I1058" s="599">
        <v>26.578686902012539</v>
      </c>
      <c r="J1058" s="599">
        <v>21.471461563840315</v>
      </c>
      <c r="K1058" s="599">
        <v>20.956779940613661</v>
      </c>
      <c r="L1058" s="599">
        <v>15.3480699439129</v>
      </c>
      <c r="M1058" s="599">
        <v>5.4833388320686245</v>
      </c>
      <c r="N1058" s="599">
        <v>2.164302210491587</v>
      </c>
      <c r="O1058" s="599">
        <v>0.55427251732101612</v>
      </c>
      <c r="P1058" s="592"/>
      <c r="Q1058" s="827"/>
      <c r="R1058" s="597" t="s">
        <v>38</v>
      </c>
      <c r="S1058" s="599">
        <v>5.3724928366762181E-2</v>
      </c>
      <c r="T1058" s="599">
        <v>0.80587392550143266</v>
      </c>
      <c r="U1058" s="599">
        <v>4.8889684813753584</v>
      </c>
      <c r="V1058" s="599">
        <v>22.779369627507162</v>
      </c>
      <c r="W1058" s="599">
        <v>19.108166189111746</v>
      </c>
      <c r="X1058" s="599">
        <v>21.722779369627506</v>
      </c>
      <c r="Y1058" s="599">
        <v>18.839541547277939</v>
      </c>
      <c r="Z1058" s="599">
        <v>7.6110315186246416</v>
      </c>
      <c r="AA1058" s="599">
        <v>3.2234957020057307</v>
      </c>
      <c r="AB1058" s="599">
        <v>0.96704871060171915</v>
      </c>
      <c r="AC1058" s="592"/>
      <c r="AD1058" s="827"/>
      <c r="AE1058" s="597" t="s">
        <v>38</v>
      </c>
      <c r="AF1058" s="599">
        <v>0.135826977327343</v>
      </c>
      <c r="AG1058" s="599">
        <v>0.99258175739212195</v>
      </c>
      <c r="AH1058" s="599">
        <v>7.3033120886009826</v>
      </c>
      <c r="AI1058" s="599">
        <v>28.795319193396718</v>
      </c>
      <c r="AJ1058" s="599">
        <v>22.850276878069167</v>
      </c>
      <c r="AK1058" s="599">
        <v>20.509873576428795</v>
      </c>
      <c r="AL1058" s="599">
        <v>13.311043778079615</v>
      </c>
      <c r="AM1058" s="599">
        <v>4.2419809842231739</v>
      </c>
      <c r="AN1058" s="599">
        <v>1.5463378957266742</v>
      </c>
      <c r="AO1058" s="599">
        <v>0.31344687075540695</v>
      </c>
      <c r="AP1058" s="591"/>
      <c r="AQ1058" s="827"/>
      <c r="AR1058" s="597" t="s">
        <v>38</v>
      </c>
      <c r="AS1058" s="599">
        <v>0.29895366218236175</v>
      </c>
      <c r="AT1058" s="599">
        <v>2.5411061285500747</v>
      </c>
      <c r="AU1058" s="599">
        <v>12.892376681614351</v>
      </c>
      <c r="AV1058" s="599">
        <v>35.239162929745888</v>
      </c>
      <c r="AW1058" s="599">
        <v>19.917787742899851</v>
      </c>
      <c r="AX1058" s="599">
        <v>15.321375186846039</v>
      </c>
      <c r="AY1058" s="599">
        <v>9.8281016442451428</v>
      </c>
      <c r="AZ1058" s="599">
        <v>2.9895366218236172</v>
      </c>
      <c r="BA1058" s="599">
        <v>0.74738415545590431</v>
      </c>
      <c r="BB1058" s="599">
        <v>0.22421524663677131</v>
      </c>
      <c r="BC1058" s="592"/>
      <c r="BD1058" s="827"/>
      <c r="BE1058" s="597" t="s">
        <v>38</v>
      </c>
      <c r="BF1058" s="599">
        <v>6.4107700937575118E-2</v>
      </c>
      <c r="BG1058" s="599">
        <v>0.57696930843817618</v>
      </c>
      <c r="BH1058" s="599">
        <v>5.0244410609824506</v>
      </c>
      <c r="BI1058" s="599">
        <v>24.721532174052406</v>
      </c>
      <c r="BJ1058" s="599">
        <v>21.804631781392739</v>
      </c>
      <c r="BK1058" s="599">
        <v>22.165237599166602</v>
      </c>
      <c r="BL1058" s="599">
        <v>16.531773379277187</v>
      </c>
      <c r="BM1058" s="599">
        <v>6.0181104255148652</v>
      </c>
      <c r="BN1058" s="599">
        <v>2.4681464860966424</v>
      </c>
      <c r="BO1058" s="599">
        <v>0.62505008414135754</v>
      </c>
      <c r="BP1058"/>
      <c r="BQ1058" s="827"/>
      <c r="BR1058" s="597" t="s">
        <v>38</v>
      </c>
      <c r="BS1058" s="599">
        <v>0.2178649237472767</v>
      </c>
      <c r="BT1058" s="599">
        <v>3.4858387799564272</v>
      </c>
      <c r="BU1058" s="599">
        <v>14.052287581699346</v>
      </c>
      <c r="BV1058" s="599">
        <v>30.936819172113289</v>
      </c>
      <c r="BW1058" s="599">
        <v>19.716775599128542</v>
      </c>
      <c r="BX1058" s="599">
        <v>15.468409586056644</v>
      </c>
      <c r="BY1058" s="599">
        <v>10.675381263616558</v>
      </c>
      <c r="BZ1058" s="599">
        <v>3.4858387799564272</v>
      </c>
      <c r="CA1058" s="599">
        <v>1.8518518518518516</v>
      </c>
      <c r="CB1058" s="599">
        <v>0.10893246187363835</v>
      </c>
      <c r="CC1058" s="592"/>
      <c r="CD1058" s="827"/>
      <c r="CE1058" s="597" t="s">
        <v>38</v>
      </c>
      <c r="CF1058" s="599">
        <v>9.8335323452974646E-2</v>
      </c>
      <c r="CG1058" s="599">
        <v>0.75858678092294718</v>
      </c>
      <c r="CH1058" s="599">
        <v>5.9211912622041156</v>
      </c>
      <c r="CI1058" s="599">
        <v>26.297675071995503</v>
      </c>
      <c r="CJ1058" s="599">
        <v>21.584603497927933</v>
      </c>
      <c r="CK1058" s="599">
        <v>21.310669382594646</v>
      </c>
      <c r="CL1058" s="599">
        <v>15.649364332373395</v>
      </c>
      <c r="CM1058" s="599">
        <v>5.6121373884947676</v>
      </c>
      <c r="CN1058" s="599">
        <v>2.1844489709910797</v>
      </c>
      <c r="CO1058" s="599">
        <v>0.58298798904263538</v>
      </c>
      <c r="CP1058"/>
      <c r="CQ1058" s="827"/>
      <c r="CR1058" s="597" t="s">
        <v>38</v>
      </c>
      <c r="CS1058" s="599">
        <v>7.9808459696727854E-2</v>
      </c>
      <c r="CT1058" s="599">
        <v>1.0375099760574622</v>
      </c>
      <c r="CU1058" s="599">
        <v>7.7414205905826012</v>
      </c>
      <c r="CV1058" s="599">
        <v>26.975259377494016</v>
      </c>
      <c r="CW1058" s="599">
        <v>20.271348762968874</v>
      </c>
      <c r="CX1058" s="599">
        <v>22.665602553870709</v>
      </c>
      <c r="CY1058" s="599">
        <v>14.604948124501197</v>
      </c>
      <c r="CZ1058" s="599">
        <v>4.3096568236233042</v>
      </c>
      <c r="DA1058" s="599">
        <v>1.9952114924181963</v>
      </c>
      <c r="DB1058" s="599">
        <v>0.31923383878691142</v>
      </c>
      <c r="DC1058" s="592"/>
      <c r="DD1058" s="827"/>
      <c r="DE1058" s="597" t="s">
        <v>38</v>
      </c>
      <c r="DF1058" s="599">
        <v>0.10789814415192059</v>
      </c>
      <c r="DG1058" s="599">
        <v>0.91353762048626097</v>
      </c>
      <c r="DH1058" s="599">
        <v>6.2940584088620337</v>
      </c>
      <c r="DI1058" s="599">
        <v>26.542943461372463</v>
      </c>
      <c r="DJ1058" s="599">
        <v>21.579628830384117</v>
      </c>
      <c r="DK1058" s="599">
        <v>20.802762192490292</v>
      </c>
      <c r="DL1058" s="599">
        <v>15.415048194504388</v>
      </c>
      <c r="DM1058" s="599">
        <v>5.5891238670694863</v>
      </c>
      <c r="DN1058" s="599">
        <v>2.1795425118687959</v>
      </c>
      <c r="DO1058" s="599">
        <v>0.5754567688102431</v>
      </c>
    </row>
    <row r="1059" spans="1:119" ht="13.5" customHeight="1" x14ac:dyDescent="0.2">
      <c r="A1059"/>
      <c r="B1059" s="324"/>
      <c r="C1059" s="592"/>
      <c r="D1059" s="827"/>
      <c r="E1059" s="601" t="s">
        <v>39</v>
      </c>
      <c r="F1059" s="599">
        <v>4.4543429844097995E-2</v>
      </c>
      <c r="G1059" s="599">
        <v>0.36191536748329622</v>
      </c>
      <c r="H1059" s="599">
        <v>2.4665924276169262</v>
      </c>
      <c r="I1059" s="599">
        <v>14.732739420935411</v>
      </c>
      <c r="J1059" s="599">
        <v>16.759465478841872</v>
      </c>
      <c r="K1059" s="599">
        <v>23.513363028953229</v>
      </c>
      <c r="L1059" s="599">
        <v>22.611358574610247</v>
      </c>
      <c r="M1059" s="599">
        <v>11.664810690423161</v>
      </c>
      <c r="N1059" s="599">
        <v>5.8518930957683741</v>
      </c>
      <c r="O1059" s="599">
        <v>1.9933184855233852</v>
      </c>
      <c r="P1059" s="592"/>
      <c r="Q1059" s="827"/>
      <c r="R1059" s="597" t="s">
        <v>39</v>
      </c>
      <c r="S1059" s="599">
        <v>3.0321406913280776E-2</v>
      </c>
      <c r="T1059" s="599">
        <v>0.13644633110976348</v>
      </c>
      <c r="U1059" s="599">
        <v>1.9708914493632503</v>
      </c>
      <c r="V1059" s="599">
        <v>11.416009702850213</v>
      </c>
      <c r="W1059" s="599">
        <v>13.599151000606428</v>
      </c>
      <c r="X1059" s="599">
        <v>22.134627046694966</v>
      </c>
      <c r="Y1059" s="599">
        <v>24.287446937537901</v>
      </c>
      <c r="Z1059" s="599">
        <v>14.645239539114616</v>
      </c>
      <c r="AA1059" s="599">
        <v>8.3838690115221333</v>
      </c>
      <c r="AB1059" s="599">
        <v>3.3959975742874469</v>
      </c>
      <c r="AC1059" s="592"/>
      <c r="AD1059" s="827"/>
      <c r="AE1059" s="597" t="s">
        <v>39</v>
      </c>
      <c r="AF1059" s="599">
        <v>5.2798310454065467E-2</v>
      </c>
      <c r="AG1059" s="599">
        <v>0.4927842309046111</v>
      </c>
      <c r="AH1059" s="599">
        <v>2.7543118620204154</v>
      </c>
      <c r="AI1059" s="599">
        <v>16.657866948257656</v>
      </c>
      <c r="AJ1059" s="599">
        <v>18.593804998240056</v>
      </c>
      <c r="AK1059" s="599">
        <v>24.313621964097148</v>
      </c>
      <c r="AL1059" s="599">
        <v>21.638507567757831</v>
      </c>
      <c r="AM1059" s="599">
        <v>9.9348820837733189</v>
      </c>
      <c r="AN1059" s="599">
        <v>4.382259767687434</v>
      </c>
      <c r="AO1059" s="599">
        <v>1.1791622668074622</v>
      </c>
      <c r="AP1059" s="591"/>
      <c r="AQ1059" s="827"/>
      <c r="AR1059" s="597" t="s">
        <v>39</v>
      </c>
      <c r="AS1059" s="599">
        <v>8.1566068515497553E-2</v>
      </c>
      <c r="AT1059" s="599">
        <v>1.0603588907014683</v>
      </c>
      <c r="AU1059" s="599">
        <v>5.9135399673735725</v>
      </c>
      <c r="AV1059" s="599">
        <v>24.592169657422513</v>
      </c>
      <c r="AW1059" s="599">
        <v>19.820554649265905</v>
      </c>
      <c r="AX1059" s="599">
        <v>21.982055464926589</v>
      </c>
      <c r="AY1059" s="599">
        <v>15.823817292006526</v>
      </c>
      <c r="AZ1059" s="599">
        <v>6.7292006525285482</v>
      </c>
      <c r="BA1059" s="599">
        <v>3.0995106035889073</v>
      </c>
      <c r="BB1059" s="599">
        <v>0.897226753670473</v>
      </c>
      <c r="BC1059" s="592"/>
      <c r="BD1059" s="827"/>
      <c r="BE1059" s="597" t="s">
        <v>39</v>
      </c>
      <c r="BF1059" s="599">
        <v>3.8689708537529018E-2</v>
      </c>
      <c r="BG1059" s="599">
        <v>0.25148310549393865</v>
      </c>
      <c r="BH1059" s="599">
        <v>1.921588857363941</v>
      </c>
      <c r="BI1059" s="599">
        <v>13.17384575702863</v>
      </c>
      <c r="BJ1059" s="599">
        <v>16.275470724787205</v>
      </c>
      <c r="BK1059" s="599">
        <v>23.755481042042817</v>
      </c>
      <c r="BL1059" s="599">
        <v>23.684549909724016</v>
      </c>
      <c r="BM1059" s="599">
        <v>12.445189579571835</v>
      </c>
      <c r="BN1059" s="599">
        <v>6.2870776373484647</v>
      </c>
      <c r="BO1059" s="599">
        <v>2.166623678101625</v>
      </c>
      <c r="BP1059"/>
      <c r="BQ1059" s="827"/>
      <c r="BR1059" s="597" t="s">
        <v>39</v>
      </c>
      <c r="BS1059" s="599">
        <v>0.28776978417266186</v>
      </c>
      <c r="BT1059" s="599">
        <v>2.1582733812949639</v>
      </c>
      <c r="BU1059" s="599">
        <v>5.6115107913669062</v>
      </c>
      <c r="BV1059" s="599">
        <v>22.302158273381295</v>
      </c>
      <c r="BW1059" s="599">
        <v>17.122302158273381</v>
      </c>
      <c r="BX1059" s="599">
        <v>22.302158273381295</v>
      </c>
      <c r="BY1059" s="599">
        <v>14.676258992805755</v>
      </c>
      <c r="BZ1059" s="599">
        <v>8.9208633093525176</v>
      </c>
      <c r="CA1059" s="599">
        <v>4.4604316546762588</v>
      </c>
      <c r="CB1059" s="599">
        <v>2.1582733812949639</v>
      </c>
      <c r="CC1059" s="592"/>
      <c r="CD1059" s="827"/>
      <c r="CE1059" s="597" t="s">
        <v>39</v>
      </c>
      <c r="CF1059" s="599">
        <v>3.4752389226759342E-2</v>
      </c>
      <c r="CG1059" s="599">
        <v>0.28960324355632783</v>
      </c>
      <c r="CH1059" s="599">
        <v>2.339994207935129</v>
      </c>
      <c r="CI1059" s="599">
        <v>14.428033593976252</v>
      </c>
      <c r="CJ1059" s="599">
        <v>16.744859542426877</v>
      </c>
      <c r="CK1059" s="599">
        <v>23.562119895742832</v>
      </c>
      <c r="CL1059" s="599">
        <v>22.930784824790038</v>
      </c>
      <c r="CM1059" s="599">
        <v>11.775267883000289</v>
      </c>
      <c r="CN1059" s="599">
        <v>5.9079061685490872</v>
      </c>
      <c r="CO1059" s="599">
        <v>1.9866782507964091</v>
      </c>
      <c r="CP1059"/>
      <c r="CQ1059" s="827"/>
      <c r="CR1059" s="597" t="s">
        <v>39</v>
      </c>
      <c r="CS1059" s="599">
        <v>7.7821011673151752E-2</v>
      </c>
      <c r="CT1059" s="599">
        <v>0.23346303501945526</v>
      </c>
      <c r="CU1059" s="599">
        <v>2.1011673151750974</v>
      </c>
      <c r="CV1059" s="599">
        <v>16.264591439688715</v>
      </c>
      <c r="CW1059" s="599">
        <v>18.832684824902724</v>
      </c>
      <c r="CX1059" s="599">
        <v>22.801556420233464</v>
      </c>
      <c r="CY1059" s="599">
        <v>22.178988326848248</v>
      </c>
      <c r="CZ1059" s="599">
        <v>10.661478599221789</v>
      </c>
      <c r="DA1059" s="599">
        <v>4.9805447470817121</v>
      </c>
      <c r="DB1059" s="599">
        <v>1.867704280155642</v>
      </c>
      <c r="DC1059" s="592"/>
      <c r="DD1059" s="827"/>
      <c r="DE1059" s="597" t="s">
        <v>39</v>
      </c>
      <c r="DF1059" s="599">
        <v>4.1979010494752625E-2</v>
      </c>
      <c r="DG1059" s="599">
        <v>0.37181409295352325</v>
      </c>
      <c r="DH1059" s="599">
        <v>2.4947526236881559</v>
      </c>
      <c r="DI1059" s="599">
        <v>14.614692653673163</v>
      </c>
      <c r="DJ1059" s="599">
        <v>16.599700149925038</v>
      </c>
      <c r="DK1059" s="599">
        <v>23.568215892053974</v>
      </c>
      <c r="DL1059" s="599">
        <v>22.644677661169414</v>
      </c>
      <c r="DM1059" s="599">
        <v>11.742128935532234</v>
      </c>
      <c r="DN1059" s="599">
        <v>5.9190404797601204</v>
      </c>
      <c r="DO1059" s="599">
        <v>2.0029985007496252</v>
      </c>
    </row>
    <row r="1060" spans="1:119" ht="13.5" customHeight="1" x14ac:dyDescent="0.2">
      <c r="A1060"/>
      <c r="B1060" s="324"/>
      <c r="C1060" s="592"/>
      <c r="D1060" s="827"/>
      <c r="E1060" s="601" t="s">
        <v>40</v>
      </c>
      <c r="F1060" s="599">
        <v>1.2334258402713539E-2</v>
      </c>
      <c r="G1060" s="599">
        <v>6.7838421214924449E-2</v>
      </c>
      <c r="H1060" s="599">
        <v>0.54887449892075246</v>
      </c>
      <c r="I1060" s="599">
        <v>5.8402713536848596</v>
      </c>
      <c r="J1060" s="599">
        <v>9.6823928461301261</v>
      </c>
      <c r="K1060" s="599">
        <v>17.89700894233734</v>
      </c>
      <c r="L1060" s="599">
        <v>26.142460684551345</v>
      </c>
      <c r="M1060" s="599">
        <v>19.155103299414122</v>
      </c>
      <c r="N1060" s="599">
        <v>13.709528214616096</v>
      </c>
      <c r="O1060" s="599">
        <v>6.944187480727722</v>
      </c>
      <c r="P1060" s="592"/>
      <c r="Q1060" s="827"/>
      <c r="R1060" s="597" t="s">
        <v>40</v>
      </c>
      <c r="S1060" s="599">
        <v>1.6600265604249667E-2</v>
      </c>
      <c r="T1060" s="599">
        <v>4.9800796812749001E-2</v>
      </c>
      <c r="U1060" s="599">
        <v>0.348605577689243</v>
      </c>
      <c r="V1060" s="599">
        <v>4.1500664010624169</v>
      </c>
      <c r="W1060" s="599">
        <v>7.1713147410358573</v>
      </c>
      <c r="X1060" s="599">
        <v>14.425630810092963</v>
      </c>
      <c r="Y1060" s="599">
        <v>24.634794156706509</v>
      </c>
      <c r="Z1060" s="599">
        <v>21.132138114209827</v>
      </c>
      <c r="AA1060" s="599">
        <v>17.297476759628154</v>
      </c>
      <c r="AB1060" s="599">
        <v>10.773572377158034</v>
      </c>
      <c r="AC1060" s="592"/>
      <c r="AD1060" s="827"/>
      <c r="AE1060" s="597" t="s">
        <v>40</v>
      </c>
      <c r="AF1060" s="599">
        <v>9.8125797272102834E-3</v>
      </c>
      <c r="AG1060" s="599">
        <v>7.8500637817682267E-2</v>
      </c>
      <c r="AH1060" s="599">
        <v>0.66725542145029926</v>
      </c>
      <c r="AI1060" s="599">
        <v>6.839368069865567</v>
      </c>
      <c r="AJ1060" s="599">
        <v>11.166715729565304</v>
      </c>
      <c r="AK1060" s="599">
        <v>19.948974585418505</v>
      </c>
      <c r="AL1060" s="599">
        <v>27.033657148464329</v>
      </c>
      <c r="AM1060" s="599">
        <v>17.986458639976448</v>
      </c>
      <c r="AN1060" s="599">
        <v>11.588656657835344</v>
      </c>
      <c r="AO1060" s="599">
        <v>4.680600529879305</v>
      </c>
      <c r="AP1060" s="591"/>
      <c r="AQ1060" s="827"/>
      <c r="AR1060" s="597" t="s">
        <v>40</v>
      </c>
      <c r="AS1060" s="599">
        <v>0.12746972594008923</v>
      </c>
      <c r="AT1060" s="599">
        <v>0.25493945188017847</v>
      </c>
      <c r="AU1060" s="599">
        <v>2.1669853409815167</v>
      </c>
      <c r="AV1060" s="599">
        <v>13.384321223709369</v>
      </c>
      <c r="AW1060" s="599">
        <v>14.340344168260039</v>
      </c>
      <c r="AX1060" s="599">
        <v>21.351179094964944</v>
      </c>
      <c r="AY1060" s="599">
        <v>23.964308476736775</v>
      </c>
      <c r="AZ1060" s="599">
        <v>14.404079031230083</v>
      </c>
      <c r="BA1060" s="599">
        <v>6.8196303377947745</v>
      </c>
      <c r="BB1060" s="599">
        <v>3.1867431485022308</v>
      </c>
      <c r="BC1060" s="592"/>
      <c r="BD1060" s="827"/>
      <c r="BE1060" s="597" t="s">
        <v>40</v>
      </c>
      <c r="BF1060" s="599">
        <v>0</v>
      </c>
      <c r="BG1060" s="599">
        <v>4.7794619691383315E-2</v>
      </c>
      <c r="BH1060" s="599">
        <v>0.37552915471801174</v>
      </c>
      <c r="BI1060" s="599">
        <v>5.0320906732213571</v>
      </c>
      <c r="BJ1060" s="599">
        <v>9.1833947835586507</v>
      </c>
      <c r="BK1060" s="599">
        <v>17.526969821111564</v>
      </c>
      <c r="BL1060" s="599">
        <v>26.375802266830533</v>
      </c>
      <c r="BM1060" s="599">
        <v>19.664072101597707</v>
      </c>
      <c r="BN1060" s="599">
        <v>14.447630752423871</v>
      </c>
      <c r="BO1060" s="599">
        <v>7.3467158268469213</v>
      </c>
      <c r="BP1060"/>
      <c r="BQ1060" s="827"/>
      <c r="BR1060" s="597" t="s">
        <v>40</v>
      </c>
      <c r="BS1060" s="599">
        <v>0</v>
      </c>
      <c r="BT1060" s="599">
        <v>0.24449877750611246</v>
      </c>
      <c r="BU1060" s="599">
        <v>2.4449877750611249</v>
      </c>
      <c r="BV1060" s="599">
        <v>11.735941320293399</v>
      </c>
      <c r="BW1060" s="599">
        <v>14.180929095354522</v>
      </c>
      <c r="BX1060" s="599">
        <v>19.315403422982886</v>
      </c>
      <c r="BY1060" s="599">
        <v>21.271393643031786</v>
      </c>
      <c r="BZ1060" s="599">
        <v>15.892420537897312</v>
      </c>
      <c r="CA1060" s="599">
        <v>10.268948655256724</v>
      </c>
      <c r="CB1060" s="599">
        <v>4.6454767726161368</v>
      </c>
      <c r="CC1060" s="592"/>
      <c r="CD1060" s="827"/>
      <c r="CE1060" s="597" t="s">
        <v>40</v>
      </c>
      <c r="CF1060" s="599">
        <v>1.2653422750854106E-2</v>
      </c>
      <c r="CG1060" s="599">
        <v>6.3267113754270535E-2</v>
      </c>
      <c r="CH1060" s="599">
        <v>0.49981019865873721</v>
      </c>
      <c r="CI1060" s="599">
        <v>5.6877135265089214</v>
      </c>
      <c r="CJ1060" s="599">
        <v>9.5659875996457053</v>
      </c>
      <c r="CK1060" s="599">
        <v>17.860306212830572</v>
      </c>
      <c r="CL1060" s="599">
        <v>26.268505630773127</v>
      </c>
      <c r="CM1060" s="599">
        <v>19.239529292673669</v>
      </c>
      <c r="CN1060" s="599">
        <v>13.798557509806402</v>
      </c>
      <c r="CO1060" s="599">
        <v>7.003669492597747</v>
      </c>
      <c r="CP1060"/>
      <c r="CQ1060" s="827"/>
      <c r="CR1060" s="597" t="s">
        <v>40</v>
      </c>
      <c r="CS1060" s="599">
        <v>0</v>
      </c>
      <c r="CT1060" s="599">
        <v>0</v>
      </c>
      <c r="CU1060" s="599">
        <v>0.5714285714285714</v>
      </c>
      <c r="CV1060" s="599">
        <v>6.9523809523809526</v>
      </c>
      <c r="CW1060" s="599">
        <v>10.571428571428571</v>
      </c>
      <c r="CX1060" s="599">
        <v>20.285714285714285</v>
      </c>
      <c r="CY1060" s="599">
        <v>26.857142857142858</v>
      </c>
      <c r="CZ1060" s="599">
        <v>18.19047619047619</v>
      </c>
      <c r="DA1060" s="599">
        <v>10.761904761904761</v>
      </c>
      <c r="DB1060" s="599">
        <v>5.8095238095238093</v>
      </c>
      <c r="DC1060" s="592"/>
      <c r="DD1060" s="827"/>
      <c r="DE1060" s="597" t="s">
        <v>40</v>
      </c>
      <c r="DF1060" s="599">
        <v>1.3188262446422684E-2</v>
      </c>
      <c r="DG1060" s="599">
        <v>7.2535443455324769E-2</v>
      </c>
      <c r="DH1060" s="599">
        <v>0.54731289152654139</v>
      </c>
      <c r="DI1060" s="599">
        <v>5.7632706890867125</v>
      </c>
      <c r="DJ1060" s="599">
        <v>9.620837454665347</v>
      </c>
      <c r="DK1060" s="599">
        <v>17.731618859215299</v>
      </c>
      <c r="DL1060" s="599">
        <v>26.09297725024728</v>
      </c>
      <c r="DM1060" s="599">
        <v>19.221892515661061</v>
      </c>
      <c r="DN1060" s="599">
        <v>13.913616880975932</v>
      </c>
      <c r="DO1060" s="599">
        <v>7.0227497527200793</v>
      </c>
    </row>
    <row r="1061" spans="1:119" ht="13.5" customHeight="1" x14ac:dyDescent="0.2">
      <c r="A1061"/>
      <c r="B1061" s="324"/>
      <c r="C1061" s="592"/>
      <c r="D1061" s="828"/>
      <c r="E1061" s="601" t="s">
        <v>41</v>
      </c>
      <c r="F1061" s="599">
        <v>0</v>
      </c>
      <c r="G1061" s="599">
        <v>0</v>
      </c>
      <c r="H1061" s="599">
        <v>5.737234652897303E-2</v>
      </c>
      <c r="I1061" s="599">
        <v>1.3195639701663799</v>
      </c>
      <c r="J1061" s="599">
        <v>3.0694205393000575</v>
      </c>
      <c r="K1061" s="599">
        <v>8.8353413654618471</v>
      </c>
      <c r="L1061" s="599">
        <v>19.506597819850832</v>
      </c>
      <c r="M1061" s="599">
        <v>23.121055651176135</v>
      </c>
      <c r="N1061" s="599">
        <v>23.264486517498565</v>
      </c>
      <c r="O1061" s="599">
        <v>20.82616179001721</v>
      </c>
      <c r="P1061" s="592"/>
      <c r="Q1061" s="828"/>
      <c r="R1061" s="597" t="s">
        <v>41</v>
      </c>
      <c r="S1061" s="599">
        <v>0</v>
      </c>
      <c r="T1061" s="599">
        <v>0</v>
      </c>
      <c r="U1061" s="599">
        <v>6.9930069930069935E-2</v>
      </c>
      <c r="V1061" s="599">
        <v>0.97902097902097907</v>
      </c>
      <c r="W1061" s="599">
        <v>2.3776223776223775</v>
      </c>
      <c r="X1061" s="599">
        <v>5.5944055944055942</v>
      </c>
      <c r="Y1061" s="599">
        <v>16.853146853146853</v>
      </c>
      <c r="Z1061" s="599">
        <v>22.937062937062937</v>
      </c>
      <c r="AA1061" s="599">
        <v>23.776223776223777</v>
      </c>
      <c r="AB1061" s="599">
        <v>27.412587412587413</v>
      </c>
      <c r="AC1061" s="592"/>
      <c r="AD1061" s="828"/>
      <c r="AE1061" s="597" t="s">
        <v>41</v>
      </c>
      <c r="AF1061" s="599">
        <v>0</v>
      </c>
      <c r="AG1061" s="599">
        <v>0</v>
      </c>
      <c r="AH1061" s="599">
        <v>4.8638132295719845E-2</v>
      </c>
      <c r="AI1061" s="599">
        <v>1.556420233463035</v>
      </c>
      <c r="AJ1061" s="599">
        <v>3.5505836575875485</v>
      </c>
      <c r="AK1061" s="599">
        <v>11.089494163424124</v>
      </c>
      <c r="AL1061" s="599">
        <v>21.352140077821012</v>
      </c>
      <c r="AM1061" s="599">
        <v>23.249027237354085</v>
      </c>
      <c r="AN1061" s="599">
        <v>22.908560311284045</v>
      </c>
      <c r="AO1061" s="599">
        <v>16.245136186770427</v>
      </c>
      <c r="AP1061" s="591"/>
      <c r="AQ1061" s="828"/>
      <c r="AR1061" s="597" t="s">
        <v>41</v>
      </c>
      <c r="AS1061" s="599">
        <v>0</v>
      </c>
      <c r="AT1061" s="599">
        <v>0</v>
      </c>
      <c r="AU1061" s="599">
        <v>0</v>
      </c>
      <c r="AV1061" s="599">
        <v>6.4171122994652414</v>
      </c>
      <c r="AW1061" s="599">
        <v>10.695187165775401</v>
      </c>
      <c r="AX1061" s="599">
        <v>17.647058823529413</v>
      </c>
      <c r="AY1061" s="599">
        <v>23.52941176470588</v>
      </c>
      <c r="AZ1061" s="599">
        <v>14.973262032085561</v>
      </c>
      <c r="BA1061" s="599">
        <v>14.438502673796791</v>
      </c>
      <c r="BB1061" s="599">
        <v>12.299465240641712</v>
      </c>
      <c r="BC1061" s="592"/>
      <c r="BD1061" s="828"/>
      <c r="BE1061" s="597" t="s">
        <v>41</v>
      </c>
      <c r="BF1061" s="599">
        <v>0</v>
      </c>
      <c r="BG1061" s="599">
        <v>0</v>
      </c>
      <c r="BH1061" s="599">
        <v>6.0624431645953318E-2</v>
      </c>
      <c r="BI1061" s="599">
        <v>1.0306153379812064</v>
      </c>
      <c r="BJ1061" s="599">
        <v>2.6371627765989691</v>
      </c>
      <c r="BK1061" s="599">
        <v>8.3358593513185806</v>
      </c>
      <c r="BL1061" s="599">
        <v>19.278569263413157</v>
      </c>
      <c r="BM1061" s="599">
        <v>23.582903910275839</v>
      </c>
      <c r="BN1061" s="599">
        <v>23.764777205213701</v>
      </c>
      <c r="BO1061" s="599">
        <v>21.309487723552593</v>
      </c>
      <c r="BP1061"/>
      <c r="BQ1061" s="828"/>
      <c r="BR1061" s="597" t="s">
        <v>41</v>
      </c>
      <c r="BS1061" s="599">
        <v>0</v>
      </c>
      <c r="BT1061" s="599">
        <v>0</v>
      </c>
      <c r="BU1061" s="599">
        <v>1.5384615384615385</v>
      </c>
      <c r="BV1061" s="599">
        <v>6.1538461538461542</v>
      </c>
      <c r="BW1061" s="599">
        <v>9.2307692307692317</v>
      </c>
      <c r="BX1061" s="599">
        <v>16.923076923076923</v>
      </c>
      <c r="BY1061" s="599">
        <v>12.307692307692308</v>
      </c>
      <c r="BZ1061" s="599">
        <v>27.692307692307693</v>
      </c>
      <c r="CA1061" s="599">
        <v>7.6923076923076925</v>
      </c>
      <c r="CB1061" s="599">
        <v>18.461538461538463</v>
      </c>
      <c r="CC1061" s="592"/>
      <c r="CD1061" s="828"/>
      <c r="CE1061" s="597" t="s">
        <v>41</v>
      </c>
      <c r="CF1061" s="599">
        <v>0</v>
      </c>
      <c r="CG1061" s="599">
        <v>0</v>
      </c>
      <c r="CH1061" s="599">
        <v>2.9231218941829874E-2</v>
      </c>
      <c r="CI1061" s="599">
        <v>1.2277111955568547</v>
      </c>
      <c r="CJ1061" s="599">
        <v>2.9523531131248175</v>
      </c>
      <c r="CK1061" s="599">
        <v>8.6816720257234739</v>
      </c>
      <c r="CL1061" s="599">
        <v>19.643379128909675</v>
      </c>
      <c r="CM1061" s="599">
        <v>23.034200526161939</v>
      </c>
      <c r="CN1061" s="599">
        <v>23.560362467114878</v>
      </c>
      <c r="CO1061" s="599">
        <v>20.871090324466529</v>
      </c>
      <c r="CP1061"/>
      <c r="CQ1061" s="828"/>
      <c r="CR1061" s="597" t="s">
        <v>41</v>
      </c>
      <c r="CS1061" s="599">
        <v>0</v>
      </c>
      <c r="CT1061" s="599">
        <v>0</v>
      </c>
      <c r="CU1061" s="599">
        <v>0</v>
      </c>
      <c r="CV1061" s="599">
        <v>4.0404040404040407</v>
      </c>
      <c r="CW1061" s="599">
        <v>3.535353535353535</v>
      </c>
      <c r="CX1061" s="599">
        <v>8.0808080808080813</v>
      </c>
      <c r="CY1061" s="599">
        <v>25.757575757575758</v>
      </c>
      <c r="CZ1061" s="599">
        <v>23.232323232323232</v>
      </c>
      <c r="DA1061" s="599">
        <v>22.222222222222221</v>
      </c>
      <c r="DB1061" s="599">
        <v>13.131313131313133</v>
      </c>
      <c r="DC1061" s="592"/>
      <c r="DD1061" s="828"/>
      <c r="DE1061" s="597" t="s">
        <v>41</v>
      </c>
      <c r="DF1061" s="599">
        <v>0</v>
      </c>
      <c r="DG1061" s="599">
        <v>0</v>
      </c>
      <c r="DH1061" s="599">
        <v>6.0827250608272508E-2</v>
      </c>
      <c r="DI1061" s="599">
        <v>1.1557177615571776</v>
      </c>
      <c r="DJ1061" s="599">
        <v>3.0413625304136254</v>
      </c>
      <c r="DK1061" s="599">
        <v>8.8807785888077859</v>
      </c>
      <c r="DL1061" s="599">
        <v>19.130170316301705</v>
      </c>
      <c r="DM1061" s="599">
        <v>23.114355231143552</v>
      </c>
      <c r="DN1061" s="599">
        <v>23.327250608272507</v>
      </c>
      <c r="DO1061" s="599">
        <v>21.289537712895378</v>
      </c>
    </row>
    <row r="1062" spans="1:119" ht="13.5" customHeight="1" x14ac:dyDescent="0.2">
      <c r="A1062"/>
      <c r="B1062" s="324"/>
      <c r="C1062" s="592"/>
      <c r="D1062" s="592"/>
      <c r="E1062" s="592"/>
      <c r="F1062" s="592"/>
      <c r="G1062" s="592"/>
      <c r="H1062" s="592"/>
      <c r="I1062" s="592"/>
      <c r="J1062" s="592"/>
      <c r="K1062" s="592"/>
      <c r="L1062" s="592"/>
      <c r="M1062" s="592"/>
      <c r="N1062" s="592"/>
      <c r="O1062" s="592"/>
      <c r="P1062" s="592"/>
      <c r="Q1062" s="592"/>
      <c r="R1062" s="592"/>
      <c r="S1062" s="592"/>
      <c r="T1062" s="592"/>
      <c r="U1062" s="592"/>
      <c r="V1062" s="592"/>
      <c r="W1062" s="592"/>
      <c r="X1062" s="592"/>
      <c r="Y1062" s="592"/>
      <c r="Z1062" s="592"/>
      <c r="AA1062" s="592"/>
      <c r="AB1062" s="592"/>
      <c r="AC1062" s="592"/>
      <c r="AD1062" s="592"/>
      <c r="AE1062" s="592"/>
      <c r="AF1062" s="592"/>
      <c r="AG1062" s="592"/>
      <c r="AH1062" s="592"/>
      <c r="AI1062" s="592"/>
      <c r="AJ1062" s="592"/>
      <c r="AK1062" s="592"/>
      <c r="AL1062" s="592"/>
      <c r="AM1062" s="592"/>
      <c r="AN1062" s="592"/>
      <c r="AO1062" s="592"/>
      <c r="AP1062"/>
      <c r="AQ1062" s="592"/>
      <c r="AR1062" s="592"/>
      <c r="AS1062" s="592"/>
      <c r="AT1062" s="592"/>
      <c r="AU1062" s="592"/>
      <c r="AV1062" s="592"/>
      <c r="AW1062" s="592"/>
      <c r="AX1062" s="592"/>
      <c r="AY1062" s="592"/>
      <c r="AZ1062" s="592"/>
      <c r="BA1062" s="592"/>
      <c r="BB1062" s="592"/>
      <c r="BC1062" s="592"/>
      <c r="BD1062" s="592"/>
      <c r="BE1062" s="592"/>
      <c r="BF1062" s="592"/>
      <c r="BG1062" s="592"/>
      <c r="BH1062" s="592"/>
      <c r="BI1062" s="592"/>
      <c r="BJ1062" s="592"/>
      <c r="BK1062" s="592"/>
      <c r="BL1062" s="592"/>
      <c r="BM1062" s="592"/>
      <c r="BN1062" s="592"/>
      <c r="BO1062" s="592"/>
      <c r="BP1062"/>
      <c r="BQ1062" s="592"/>
      <c r="BR1062" s="592"/>
      <c r="BS1062" s="592"/>
      <c r="BT1062" s="592"/>
      <c r="BU1062" s="592"/>
      <c r="BV1062" s="592"/>
      <c r="BW1062" s="592"/>
      <c r="BX1062" s="592"/>
      <c r="BY1062" s="592"/>
      <c r="BZ1062" s="592"/>
      <c r="CA1062" s="592"/>
      <c r="CB1062" s="592"/>
      <c r="CC1062" s="592"/>
      <c r="CD1062" s="592"/>
      <c r="CE1062" s="592"/>
      <c r="CF1062" s="592"/>
      <c r="CG1062" s="592"/>
      <c r="CH1062" s="592"/>
      <c r="CI1062" s="592"/>
      <c r="CJ1062" s="592"/>
      <c r="CK1062" s="592"/>
      <c r="CL1062" s="592"/>
      <c r="CM1062" s="592"/>
      <c r="CN1062" s="592"/>
      <c r="CO1062" s="592"/>
      <c r="CP1062"/>
      <c r="CQ1062" s="592"/>
      <c r="CR1062" s="592"/>
      <c r="CS1062" s="592"/>
      <c r="CT1062" s="592"/>
      <c r="CU1062" s="592"/>
      <c r="CV1062" s="592"/>
      <c r="CW1062" s="592"/>
      <c r="CX1062" s="592"/>
      <c r="CY1062" s="592"/>
      <c r="CZ1062" s="592"/>
      <c r="DA1062" s="592"/>
      <c r="DB1062" s="592"/>
      <c r="DC1062" s="592"/>
      <c r="DD1062" s="592"/>
      <c r="DE1062" s="592"/>
      <c r="DF1062" s="592"/>
      <c r="DG1062" s="592"/>
      <c r="DH1062" s="592"/>
      <c r="DI1062" s="592"/>
      <c r="DJ1062" s="592"/>
      <c r="DK1062" s="592"/>
      <c r="DL1062" s="592"/>
      <c r="DM1062" s="592"/>
      <c r="DN1062" s="592"/>
      <c r="DO1062" s="592"/>
    </row>
    <row r="1063" spans="1:119" ht="13.5" customHeight="1" x14ac:dyDescent="0.2">
      <c r="A1063"/>
      <c r="B1063" s="324"/>
      <c r="C1063" s="592"/>
      <c r="D1063" s="592"/>
      <c r="E1063" s="592"/>
      <c r="F1063" s="592"/>
      <c r="G1063" s="592"/>
      <c r="H1063" s="592"/>
      <c r="I1063" s="592"/>
      <c r="J1063" s="592"/>
      <c r="K1063" s="592"/>
      <c r="L1063" s="592"/>
      <c r="M1063" s="592"/>
      <c r="N1063" s="592"/>
      <c r="O1063" s="592"/>
      <c r="P1063" s="592"/>
      <c r="Q1063" s="592"/>
      <c r="R1063" s="592"/>
      <c r="S1063" s="592"/>
      <c r="T1063" s="592"/>
      <c r="U1063" s="592"/>
      <c r="V1063" s="592"/>
      <c r="W1063" s="592"/>
      <c r="X1063" s="592"/>
      <c r="Y1063" s="592"/>
      <c r="Z1063" s="592"/>
      <c r="AA1063" s="592"/>
      <c r="AB1063" s="592"/>
      <c r="AC1063" s="592"/>
      <c r="AD1063" s="592"/>
      <c r="AE1063" s="592"/>
      <c r="AF1063" s="592"/>
      <c r="AG1063" s="592"/>
      <c r="AH1063" s="592"/>
      <c r="AI1063" s="592"/>
      <c r="AJ1063" s="592"/>
      <c r="AK1063" s="592"/>
      <c r="AL1063" s="592"/>
      <c r="AM1063" s="592"/>
      <c r="AN1063" s="592"/>
      <c r="AO1063" s="592"/>
      <c r="AP1063"/>
      <c r="AQ1063" s="592"/>
      <c r="AR1063" s="592"/>
      <c r="AS1063" s="592"/>
      <c r="AT1063" s="592"/>
      <c r="AU1063" s="592"/>
      <c r="AV1063" s="592"/>
      <c r="AW1063" s="592"/>
      <c r="AX1063" s="592"/>
      <c r="AY1063" s="592"/>
      <c r="AZ1063" s="592"/>
      <c r="BA1063" s="592"/>
      <c r="BB1063" s="592"/>
      <c r="BC1063" s="592"/>
      <c r="BD1063" s="592"/>
      <c r="BE1063" s="592"/>
      <c r="BF1063" s="592"/>
      <c r="BG1063" s="592"/>
      <c r="BH1063" s="592"/>
      <c r="BI1063" s="592"/>
      <c r="BJ1063" s="592"/>
      <c r="BK1063" s="592"/>
      <c r="BL1063" s="592"/>
      <c r="BM1063" s="592"/>
      <c r="BN1063" s="592"/>
      <c r="BO1063" s="592"/>
      <c r="BP1063"/>
      <c r="BQ1063" s="592"/>
      <c r="BR1063" s="592"/>
      <c r="BS1063" s="592"/>
      <c r="BT1063" s="592"/>
      <c r="BU1063" s="592"/>
      <c r="BV1063" s="592"/>
      <c r="BW1063" s="592"/>
      <c r="BX1063" s="592"/>
      <c r="BY1063" s="592"/>
      <c r="BZ1063" s="592"/>
      <c r="CA1063" s="592"/>
      <c r="CB1063" s="592"/>
      <c r="CC1063" s="592"/>
      <c r="CD1063" s="592"/>
      <c r="CE1063" s="592"/>
      <c r="CF1063" s="592"/>
      <c r="CG1063" s="592"/>
      <c r="CH1063" s="592"/>
      <c r="CI1063" s="592"/>
      <c r="CJ1063" s="592"/>
      <c r="CK1063" s="592"/>
      <c r="CL1063" s="592"/>
      <c r="CM1063" s="592"/>
      <c r="CN1063" s="592"/>
      <c r="CO1063" s="592"/>
      <c r="CP1063"/>
      <c r="CQ1063" s="592"/>
      <c r="CR1063" s="592"/>
      <c r="CS1063" s="592"/>
      <c r="CT1063" s="592"/>
      <c r="CU1063" s="592"/>
      <c r="CV1063" s="592"/>
      <c r="CW1063" s="592"/>
      <c r="CX1063" s="592"/>
      <c r="CY1063" s="592"/>
      <c r="CZ1063" s="592"/>
      <c r="DA1063" s="592"/>
      <c r="DB1063" s="592"/>
      <c r="DC1063" s="592"/>
      <c r="DD1063" s="592"/>
      <c r="DE1063" s="592"/>
      <c r="DF1063" s="592"/>
      <c r="DG1063" s="592"/>
      <c r="DH1063" s="592"/>
      <c r="DI1063" s="592"/>
      <c r="DJ1063" s="592"/>
      <c r="DK1063" s="592"/>
      <c r="DL1063" s="592"/>
      <c r="DM1063" s="592"/>
      <c r="DN1063" s="592"/>
      <c r="DO1063" s="592"/>
    </row>
    <row r="1064" spans="1:119" ht="13.5" customHeight="1" x14ac:dyDescent="0.3">
      <c r="A1064"/>
      <c r="B1064" s="324"/>
      <c r="C1064" s="592"/>
      <c r="D1064" s="829" t="s">
        <v>245</v>
      </c>
      <c r="E1064" s="829"/>
      <c r="F1064" s="595"/>
      <c r="G1064" s="595"/>
      <c r="H1064" s="595"/>
      <c r="I1064" s="595"/>
      <c r="J1064" s="595"/>
      <c r="K1064" s="595"/>
      <c r="L1064" s="595"/>
      <c r="M1064" s="595"/>
      <c r="N1064" s="595"/>
      <c r="O1064" s="595"/>
      <c r="P1064" s="592"/>
      <c r="Q1064" s="829" t="s">
        <v>245</v>
      </c>
      <c r="R1064" s="829"/>
      <c r="S1064" s="595"/>
      <c r="T1064" s="595"/>
      <c r="U1064" s="595"/>
      <c r="V1064" s="595"/>
      <c r="W1064" s="595"/>
      <c r="X1064" s="595"/>
      <c r="Y1064" s="595"/>
      <c r="Z1064" s="595"/>
      <c r="AA1064" s="595"/>
      <c r="AB1064" s="595"/>
      <c r="AC1064" s="592"/>
      <c r="AD1064" s="829" t="s">
        <v>245</v>
      </c>
      <c r="AE1064" s="829"/>
      <c r="AF1064" s="595"/>
      <c r="AG1064" s="595"/>
      <c r="AH1064" s="595"/>
      <c r="AI1064" s="595"/>
      <c r="AJ1064" s="595"/>
      <c r="AK1064" s="595"/>
      <c r="AL1064" s="595"/>
      <c r="AM1064" s="595"/>
      <c r="AN1064" s="595"/>
      <c r="AO1064" s="595"/>
      <c r="AP1064" s="591"/>
      <c r="AQ1064" s="829" t="s">
        <v>245</v>
      </c>
      <c r="AR1064" s="829"/>
      <c r="AS1064" s="595"/>
      <c r="AT1064" s="595"/>
      <c r="AU1064" s="595"/>
      <c r="AV1064" s="595"/>
      <c r="AW1064" s="595"/>
      <c r="AX1064" s="595"/>
      <c r="AY1064" s="595"/>
      <c r="AZ1064" s="595"/>
      <c r="BA1064" s="595"/>
      <c r="BB1064" s="595"/>
      <c r="BC1064" s="592"/>
      <c r="BD1064" s="829" t="s">
        <v>245</v>
      </c>
      <c r="BE1064" s="829"/>
      <c r="BF1064" s="595"/>
      <c r="BG1064" s="595"/>
      <c r="BH1064" s="595"/>
      <c r="BI1064" s="595"/>
      <c r="BJ1064" s="595"/>
      <c r="BK1064" s="595"/>
      <c r="BL1064" s="595"/>
      <c r="BM1064" s="595"/>
      <c r="BN1064" s="595"/>
      <c r="BO1064" s="595"/>
      <c r="BP1064"/>
      <c r="BQ1064" s="829" t="s">
        <v>245</v>
      </c>
      <c r="BR1064" s="829"/>
      <c r="BS1064" s="595"/>
      <c r="BT1064" s="595"/>
      <c r="BU1064" s="595"/>
      <c r="BV1064" s="595"/>
      <c r="BW1064" s="595"/>
      <c r="BX1064" s="595"/>
      <c r="BY1064" s="595"/>
      <c r="BZ1064" s="595"/>
      <c r="CA1064" s="595"/>
      <c r="CB1064" s="595"/>
      <c r="CC1064" s="592"/>
      <c r="CD1064" s="829" t="s">
        <v>245</v>
      </c>
      <c r="CE1064" s="829"/>
      <c r="CF1064" s="595"/>
      <c r="CG1064" s="595"/>
      <c r="CH1064" s="595"/>
      <c r="CI1064" s="595"/>
      <c r="CJ1064" s="595"/>
      <c r="CK1064" s="595"/>
      <c r="CL1064" s="595"/>
      <c r="CM1064" s="595"/>
      <c r="CN1064" s="595"/>
      <c r="CO1064" s="595"/>
      <c r="CP1064"/>
      <c r="CQ1064" s="829" t="s">
        <v>245</v>
      </c>
      <c r="CR1064" s="829"/>
      <c r="CS1064" s="595"/>
      <c r="CT1064" s="595"/>
      <c r="CU1064" s="595"/>
      <c r="CV1064" s="595"/>
      <c r="CW1064" s="595"/>
      <c r="CX1064" s="595"/>
      <c r="CY1064" s="595"/>
      <c r="CZ1064" s="595"/>
      <c r="DA1064" s="595"/>
      <c r="DB1064" s="595"/>
      <c r="DC1064" s="592"/>
      <c r="DD1064" s="829" t="s">
        <v>245</v>
      </c>
      <c r="DE1064" s="829"/>
      <c r="DF1064" s="595"/>
      <c r="DG1064" s="595"/>
      <c r="DH1064" s="595"/>
      <c r="DI1064" s="595"/>
      <c r="DJ1064" s="595"/>
      <c r="DK1064" s="595"/>
      <c r="DL1064" s="595"/>
      <c r="DM1064" s="595"/>
      <c r="DN1064" s="595"/>
      <c r="DO1064" s="595"/>
    </row>
    <row r="1065" spans="1:119" ht="13.5" customHeight="1" x14ac:dyDescent="0.2">
      <c r="A1065"/>
      <c r="B1065" s="324"/>
      <c r="C1065" s="592"/>
      <c r="D1065" s="829"/>
      <c r="E1065" s="829"/>
      <c r="F1065" s="831" t="s">
        <v>171</v>
      </c>
      <c r="G1065" s="831"/>
      <c r="H1065" s="831"/>
      <c r="I1065" s="831"/>
      <c r="J1065" s="831"/>
      <c r="K1065" s="831"/>
      <c r="L1065" s="831"/>
      <c r="M1065" s="831"/>
      <c r="N1065" s="831"/>
      <c r="O1065" s="831"/>
      <c r="P1065" s="592"/>
      <c r="Q1065" s="829"/>
      <c r="R1065" s="829"/>
      <c r="S1065" s="831" t="s">
        <v>171</v>
      </c>
      <c r="T1065" s="831"/>
      <c r="U1065" s="831"/>
      <c r="V1065" s="831"/>
      <c r="W1065" s="831"/>
      <c r="X1065" s="831"/>
      <c r="Y1065" s="831"/>
      <c r="Z1065" s="831"/>
      <c r="AA1065" s="831"/>
      <c r="AB1065" s="831"/>
      <c r="AC1065" s="592"/>
      <c r="AD1065" s="829"/>
      <c r="AE1065" s="829"/>
      <c r="AF1065" s="831" t="s">
        <v>171</v>
      </c>
      <c r="AG1065" s="831"/>
      <c r="AH1065" s="831"/>
      <c r="AI1065" s="831"/>
      <c r="AJ1065" s="831"/>
      <c r="AK1065" s="831"/>
      <c r="AL1065" s="831"/>
      <c r="AM1065" s="831"/>
      <c r="AN1065" s="831"/>
      <c r="AO1065" s="831"/>
      <c r="AP1065" s="591"/>
      <c r="AQ1065" s="829"/>
      <c r="AR1065" s="829"/>
      <c r="AS1065" s="831" t="s">
        <v>171</v>
      </c>
      <c r="AT1065" s="831"/>
      <c r="AU1065" s="831"/>
      <c r="AV1065" s="831"/>
      <c r="AW1065" s="831"/>
      <c r="AX1065" s="831"/>
      <c r="AY1065" s="831"/>
      <c r="AZ1065" s="831"/>
      <c r="BA1065" s="831"/>
      <c r="BB1065" s="831"/>
      <c r="BC1065" s="592"/>
      <c r="BD1065" s="829"/>
      <c r="BE1065" s="829"/>
      <c r="BF1065" s="831" t="s">
        <v>171</v>
      </c>
      <c r="BG1065" s="831"/>
      <c r="BH1065" s="831"/>
      <c r="BI1065" s="831"/>
      <c r="BJ1065" s="831"/>
      <c r="BK1065" s="831"/>
      <c r="BL1065" s="831"/>
      <c r="BM1065" s="831"/>
      <c r="BN1065" s="831"/>
      <c r="BO1065" s="831"/>
      <c r="BP1065"/>
      <c r="BQ1065" s="829"/>
      <c r="BR1065" s="829"/>
      <c r="BS1065" s="831" t="s">
        <v>171</v>
      </c>
      <c r="BT1065" s="831"/>
      <c r="BU1065" s="831"/>
      <c r="BV1065" s="831"/>
      <c r="BW1065" s="831"/>
      <c r="BX1065" s="831"/>
      <c r="BY1065" s="831"/>
      <c r="BZ1065" s="831"/>
      <c r="CA1065" s="831"/>
      <c r="CB1065" s="831"/>
      <c r="CC1065" s="592"/>
      <c r="CD1065" s="829"/>
      <c r="CE1065" s="829"/>
      <c r="CF1065" s="831" t="s">
        <v>171</v>
      </c>
      <c r="CG1065" s="831"/>
      <c r="CH1065" s="831"/>
      <c r="CI1065" s="831"/>
      <c r="CJ1065" s="831"/>
      <c r="CK1065" s="831"/>
      <c r="CL1065" s="831"/>
      <c r="CM1065" s="831"/>
      <c r="CN1065" s="831"/>
      <c r="CO1065" s="831"/>
      <c r="CP1065"/>
      <c r="CQ1065" s="829"/>
      <c r="CR1065" s="829"/>
      <c r="CS1065" s="831" t="s">
        <v>171</v>
      </c>
      <c r="CT1065" s="831"/>
      <c r="CU1065" s="831"/>
      <c r="CV1065" s="831"/>
      <c r="CW1065" s="831"/>
      <c r="CX1065" s="831"/>
      <c r="CY1065" s="831"/>
      <c r="CZ1065" s="831"/>
      <c r="DA1065" s="831"/>
      <c r="DB1065" s="831"/>
      <c r="DC1065" s="592"/>
      <c r="DD1065" s="829"/>
      <c r="DE1065" s="829"/>
      <c r="DF1065" s="831" t="s">
        <v>171</v>
      </c>
      <c r="DG1065" s="831"/>
      <c r="DH1065" s="831"/>
      <c r="DI1065" s="831"/>
      <c r="DJ1065" s="831"/>
      <c r="DK1065" s="831"/>
      <c r="DL1065" s="831"/>
      <c r="DM1065" s="831"/>
      <c r="DN1065" s="831"/>
      <c r="DO1065" s="831"/>
    </row>
    <row r="1066" spans="1:119" ht="13.5" customHeight="1" x14ac:dyDescent="0.2">
      <c r="A1066"/>
      <c r="B1066" s="324"/>
      <c r="C1066" s="592"/>
      <c r="D1066" s="830"/>
      <c r="E1066" s="830"/>
      <c r="F1066" s="596" t="s">
        <v>16</v>
      </c>
      <c r="G1066" s="596">
        <v>1</v>
      </c>
      <c r="H1066" s="596">
        <v>2</v>
      </c>
      <c r="I1066" s="596">
        <v>3</v>
      </c>
      <c r="J1066" s="596">
        <v>4</v>
      </c>
      <c r="K1066" s="596">
        <v>5</v>
      </c>
      <c r="L1066" s="596">
        <v>6</v>
      </c>
      <c r="M1066" s="596">
        <v>7</v>
      </c>
      <c r="N1066" s="596">
        <v>8</v>
      </c>
      <c r="O1066" s="596">
        <v>9</v>
      </c>
      <c r="P1066" s="592"/>
      <c r="Q1066" s="830"/>
      <c r="R1066" s="830"/>
      <c r="S1066" s="596" t="s">
        <v>16</v>
      </c>
      <c r="T1066" s="596">
        <v>1</v>
      </c>
      <c r="U1066" s="596">
        <v>2</v>
      </c>
      <c r="V1066" s="596">
        <v>3</v>
      </c>
      <c r="W1066" s="596">
        <v>4</v>
      </c>
      <c r="X1066" s="596">
        <v>5</v>
      </c>
      <c r="Y1066" s="596">
        <v>6</v>
      </c>
      <c r="Z1066" s="596">
        <v>7</v>
      </c>
      <c r="AA1066" s="596">
        <v>8</v>
      </c>
      <c r="AB1066" s="596">
        <v>9</v>
      </c>
      <c r="AC1066" s="592"/>
      <c r="AD1066" s="830"/>
      <c r="AE1066" s="830"/>
      <c r="AF1066" s="596" t="s">
        <v>16</v>
      </c>
      <c r="AG1066" s="596">
        <v>1</v>
      </c>
      <c r="AH1066" s="596">
        <v>2</v>
      </c>
      <c r="AI1066" s="596">
        <v>3</v>
      </c>
      <c r="AJ1066" s="596">
        <v>4</v>
      </c>
      <c r="AK1066" s="596">
        <v>5</v>
      </c>
      <c r="AL1066" s="596">
        <v>6</v>
      </c>
      <c r="AM1066" s="596">
        <v>7</v>
      </c>
      <c r="AN1066" s="596">
        <v>8</v>
      </c>
      <c r="AO1066" s="596">
        <v>9</v>
      </c>
      <c r="AP1066" s="591"/>
      <c r="AQ1066" s="830"/>
      <c r="AR1066" s="830"/>
      <c r="AS1066" s="596" t="s">
        <v>16</v>
      </c>
      <c r="AT1066" s="596">
        <v>1</v>
      </c>
      <c r="AU1066" s="596">
        <v>2</v>
      </c>
      <c r="AV1066" s="596">
        <v>3</v>
      </c>
      <c r="AW1066" s="596">
        <v>4</v>
      </c>
      <c r="AX1066" s="596">
        <v>5</v>
      </c>
      <c r="AY1066" s="596">
        <v>6</v>
      </c>
      <c r="AZ1066" s="596">
        <v>7</v>
      </c>
      <c r="BA1066" s="596">
        <v>8</v>
      </c>
      <c r="BB1066" s="596">
        <v>9</v>
      </c>
      <c r="BC1066" s="592"/>
      <c r="BD1066" s="830"/>
      <c r="BE1066" s="830"/>
      <c r="BF1066" s="596" t="s">
        <v>16</v>
      </c>
      <c r="BG1066" s="596">
        <v>1</v>
      </c>
      <c r="BH1066" s="596">
        <v>2</v>
      </c>
      <c r="BI1066" s="596">
        <v>3</v>
      </c>
      <c r="BJ1066" s="596">
        <v>4</v>
      </c>
      <c r="BK1066" s="596">
        <v>5</v>
      </c>
      <c r="BL1066" s="596">
        <v>6</v>
      </c>
      <c r="BM1066" s="596">
        <v>7</v>
      </c>
      <c r="BN1066" s="596">
        <v>8</v>
      </c>
      <c r="BO1066" s="596">
        <v>9</v>
      </c>
      <c r="BP1066"/>
      <c r="BQ1066" s="830"/>
      <c r="BR1066" s="830"/>
      <c r="BS1066" s="596" t="s">
        <v>16</v>
      </c>
      <c r="BT1066" s="596">
        <v>1</v>
      </c>
      <c r="BU1066" s="596">
        <v>2</v>
      </c>
      <c r="BV1066" s="596">
        <v>3</v>
      </c>
      <c r="BW1066" s="596">
        <v>4</v>
      </c>
      <c r="BX1066" s="596">
        <v>5</v>
      </c>
      <c r="BY1066" s="596">
        <v>6</v>
      </c>
      <c r="BZ1066" s="596">
        <v>7</v>
      </c>
      <c r="CA1066" s="596">
        <v>8</v>
      </c>
      <c r="CB1066" s="596">
        <v>9</v>
      </c>
      <c r="CC1066" s="592"/>
      <c r="CD1066" s="830"/>
      <c r="CE1066" s="830"/>
      <c r="CF1066" s="596" t="s">
        <v>16</v>
      </c>
      <c r="CG1066" s="596">
        <v>1</v>
      </c>
      <c r="CH1066" s="596">
        <v>2</v>
      </c>
      <c r="CI1066" s="596">
        <v>3</v>
      </c>
      <c r="CJ1066" s="596">
        <v>4</v>
      </c>
      <c r="CK1066" s="596">
        <v>5</v>
      </c>
      <c r="CL1066" s="596">
        <v>6</v>
      </c>
      <c r="CM1066" s="596">
        <v>7</v>
      </c>
      <c r="CN1066" s="596">
        <v>8</v>
      </c>
      <c r="CO1066" s="596">
        <v>9</v>
      </c>
      <c r="CP1066"/>
      <c r="CQ1066" s="830"/>
      <c r="CR1066" s="830"/>
      <c r="CS1066" s="596" t="s">
        <v>16</v>
      </c>
      <c r="CT1066" s="596">
        <v>1</v>
      </c>
      <c r="CU1066" s="596">
        <v>2</v>
      </c>
      <c r="CV1066" s="596">
        <v>3</v>
      </c>
      <c r="CW1066" s="596">
        <v>4</v>
      </c>
      <c r="CX1066" s="596">
        <v>5</v>
      </c>
      <c r="CY1066" s="596">
        <v>6</v>
      </c>
      <c r="CZ1066" s="596">
        <v>7</v>
      </c>
      <c r="DA1066" s="596">
        <v>8</v>
      </c>
      <c r="DB1066" s="596">
        <v>9</v>
      </c>
      <c r="DC1066" s="592"/>
      <c r="DD1066" s="830"/>
      <c r="DE1066" s="830"/>
      <c r="DF1066" s="596" t="s">
        <v>16</v>
      </c>
      <c r="DG1066" s="596">
        <v>1</v>
      </c>
      <c r="DH1066" s="596">
        <v>2</v>
      </c>
      <c r="DI1066" s="596">
        <v>3</v>
      </c>
      <c r="DJ1066" s="596">
        <v>4</v>
      </c>
      <c r="DK1066" s="596">
        <v>5</v>
      </c>
      <c r="DL1066" s="596">
        <v>6</v>
      </c>
      <c r="DM1066" s="596">
        <v>7</v>
      </c>
      <c r="DN1066" s="596">
        <v>8</v>
      </c>
      <c r="DO1066" s="596">
        <v>9</v>
      </c>
    </row>
    <row r="1067" spans="1:119" ht="13.5" customHeight="1" x14ac:dyDescent="0.2">
      <c r="A1067"/>
      <c r="B1067" s="838" t="s">
        <v>167</v>
      </c>
      <c r="C1067" s="592"/>
      <c r="D1067" s="826" t="s">
        <v>173</v>
      </c>
      <c r="E1067" s="597" t="s">
        <v>92</v>
      </c>
      <c r="F1067" s="599">
        <v>3</v>
      </c>
      <c r="G1067" s="599">
        <v>5</v>
      </c>
      <c r="H1067" s="599">
        <v>5</v>
      </c>
      <c r="I1067" s="599">
        <v>5</v>
      </c>
      <c r="J1067" s="599">
        <v>7</v>
      </c>
      <c r="K1067" s="599">
        <v>1</v>
      </c>
      <c r="L1067" s="599">
        <v>3</v>
      </c>
      <c r="M1067" s="599">
        <v>1</v>
      </c>
      <c r="N1067" s="599">
        <v>0</v>
      </c>
      <c r="O1067" s="600">
        <v>0</v>
      </c>
      <c r="P1067" s="592"/>
      <c r="Q1067" s="826" t="s">
        <v>173</v>
      </c>
      <c r="R1067" s="597" t="s">
        <v>92</v>
      </c>
      <c r="S1067" s="599">
        <v>1</v>
      </c>
      <c r="T1067" s="599">
        <v>0</v>
      </c>
      <c r="U1067" s="599">
        <v>2</v>
      </c>
      <c r="V1067" s="599">
        <v>3</v>
      </c>
      <c r="W1067" s="599">
        <v>4</v>
      </c>
      <c r="X1067" s="599">
        <v>1</v>
      </c>
      <c r="Y1067" s="599">
        <v>2</v>
      </c>
      <c r="Z1067" s="599">
        <v>1</v>
      </c>
      <c r="AA1067" s="599">
        <v>0</v>
      </c>
      <c r="AB1067" s="600">
        <v>0</v>
      </c>
      <c r="AC1067" s="592"/>
      <c r="AD1067" s="826" t="s">
        <v>173</v>
      </c>
      <c r="AE1067" s="597" t="s">
        <v>92</v>
      </c>
      <c r="AF1067" s="599">
        <v>2</v>
      </c>
      <c r="AG1067" s="599">
        <v>5</v>
      </c>
      <c r="AH1067" s="599">
        <v>3</v>
      </c>
      <c r="AI1067" s="599">
        <v>2</v>
      </c>
      <c r="AJ1067" s="599">
        <v>3</v>
      </c>
      <c r="AK1067" s="599">
        <v>0</v>
      </c>
      <c r="AL1067" s="599">
        <v>1</v>
      </c>
      <c r="AM1067" s="599">
        <v>0</v>
      </c>
      <c r="AN1067" s="599">
        <v>0</v>
      </c>
      <c r="AO1067" s="600">
        <v>0</v>
      </c>
      <c r="AP1067" s="591"/>
      <c r="AQ1067" s="826" t="s">
        <v>173</v>
      </c>
      <c r="AR1067" s="597" t="s">
        <v>92</v>
      </c>
      <c r="AS1067" s="599">
        <v>1</v>
      </c>
      <c r="AT1067" s="599">
        <v>2</v>
      </c>
      <c r="AU1067" s="599">
        <v>1</v>
      </c>
      <c r="AV1067" s="599">
        <v>1</v>
      </c>
      <c r="AW1067" s="599">
        <v>4</v>
      </c>
      <c r="AX1067" s="599">
        <v>1</v>
      </c>
      <c r="AY1067" s="599">
        <v>2</v>
      </c>
      <c r="AZ1067" s="599">
        <v>1</v>
      </c>
      <c r="BA1067" s="599">
        <v>0</v>
      </c>
      <c r="BB1067" s="600">
        <v>0</v>
      </c>
      <c r="BC1067" s="592"/>
      <c r="BD1067" s="826" t="s">
        <v>173</v>
      </c>
      <c r="BE1067" s="597" t="s">
        <v>92</v>
      </c>
      <c r="BF1067" s="599">
        <v>2</v>
      </c>
      <c r="BG1067" s="599">
        <v>3</v>
      </c>
      <c r="BH1067" s="599">
        <v>4</v>
      </c>
      <c r="BI1067" s="599">
        <v>4</v>
      </c>
      <c r="BJ1067" s="599">
        <v>3</v>
      </c>
      <c r="BK1067" s="599">
        <v>0</v>
      </c>
      <c r="BL1067" s="599">
        <v>1</v>
      </c>
      <c r="BM1067" s="599">
        <v>0</v>
      </c>
      <c r="BN1067" s="599">
        <v>0</v>
      </c>
      <c r="BO1067" s="600">
        <v>0</v>
      </c>
      <c r="BP1067"/>
      <c r="BQ1067" s="826" t="s">
        <v>173</v>
      </c>
      <c r="BR1067" s="597" t="s">
        <v>92</v>
      </c>
      <c r="BS1067" s="599">
        <v>1</v>
      </c>
      <c r="BT1067" s="599">
        <v>3</v>
      </c>
      <c r="BU1067" s="599">
        <v>1</v>
      </c>
      <c r="BV1067" s="599">
        <v>1</v>
      </c>
      <c r="BW1067" s="599">
        <v>5</v>
      </c>
      <c r="BX1067" s="599">
        <v>0</v>
      </c>
      <c r="BY1067" s="599">
        <v>0</v>
      </c>
      <c r="BZ1067" s="599">
        <v>0</v>
      </c>
      <c r="CA1067" s="599">
        <v>0</v>
      </c>
      <c r="CB1067" s="600">
        <v>0</v>
      </c>
      <c r="CC1067" s="592"/>
      <c r="CD1067" s="826" t="s">
        <v>173</v>
      </c>
      <c r="CE1067" s="597" t="s">
        <v>92</v>
      </c>
      <c r="CF1067" s="599">
        <v>2</v>
      </c>
      <c r="CG1067" s="599">
        <v>2</v>
      </c>
      <c r="CH1067" s="599">
        <v>4</v>
      </c>
      <c r="CI1067" s="599">
        <v>4</v>
      </c>
      <c r="CJ1067" s="599">
        <v>2</v>
      </c>
      <c r="CK1067" s="599">
        <v>1</v>
      </c>
      <c r="CL1067" s="599">
        <v>3</v>
      </c>
      <c r="CM1067" s="599">
        <v>1</v>
      </c>
      <c r="CN1067" s="599">
        <v>0</v>
      </c>
      <c r="CO1067" s="600">
        <v>0</v>
      </c>
      <c r="CP1067"/>
      <c r="CQ1067" s="826" t="s">
        <v>173</v>
      </c>
      <c r="CR1067" s="597" t="s">
        <v>92</v>
      </c>
      <c r="CS1067" s="599">
        <v>3</v>
      </c>
      <c r="CT1067" s="599">
        <v>5</v>
      </c>
      <c r="CU1067" s="599">
        <v>5</v>
      </c>
      <c r="CV1067" s="599">
        <v>5</v>
      </c>
      <c r="CW1067" s="599">
        <v>5</v>
      </c>
      <c r="CX1067" s="599">
        <v>1</v>
      </c>
      <c r="CY1067" s="599">
        <v>2</v>
      </c>
      <c r="CZ1067" s="599">
        <v>1</v>
      </c>
      <c r="DA1067" s="599">
        <v>0</v>
      </c>
      <c r="DB1067" s="600">
        <v>0</v>
      </c>
      <c r="DC1067" s="592"/>
      <c r="DD1067" s="826" t="s">
        <v>173</v>
      </c>
      <c r="DE1067" s="597" t="s">
        <v>92</v>
      </c>
      <c r="DF1067" s="599">
        <v>0</v>
      </c>
      <c r="DG1067" s="599">
        <v>0</v>
      </c>
      <c r="DH1067" s="599">
        <v>0</v>
      </c>
      <c r="DI1067" s="599">
        <v>0</v>
      </c>
      <c r="DJ1067" s="599">
        <v>2</v>
      </c>
      <c r="DK1067" s="599">
        <v>0</v>
      </c>
      <c r="DL1067" s="599">
        <v>1</v>
      </c>
      <c r="DM1067" s="599">
        <v>0</v>
      </c>
      <c r="DN1067" s="599">
        <v>0</v>
      </c>
      <c r="DO1067" s="600">
        <v>0</v>
      </c>
    </row>
    <row r="1068" spans="1:119" ht="13.5" customHeight="1" x14ac:dyDescent="0.2">
      <c r="A1068"/>
      <c r="B1068" s="838"/>
      <c r="C1068" s="592"/>
      <c r="D1068" s="827"/>
      <c r="E1068" s="597">
        <v>1</v>
      </c>
      <c r="F1068" s="599">
        <v>16</v>
      </c>
      <c r="G1068" s="599">
        <v>20</v>
      </c>
      <c r="H1068" s="599">
        <v>20</v>
      </c>
      <c r="I1068" s="599">
        <v>13</v>
      </c>
      <c r="J1068" s="599">
        <v>4</v>
      </c>
      <c r="K1068" s="599">
        <v>5</v>
      </c>
      <c r="L1068" s="599">
        <v>1</v>
      </c>
      <c r="M1068" s="599">
        <v>2</v>
      </c>
      <c r="N1068" s="599">
        <v>2</v>
      </c>
      <c r="O1068" s="599">
        <v>1</v>
      </c>
      <c r="P1068" s="592"/>
      <c r="Q1068" s="827"/>
      <c r="R1068" s="597">
        <v>1</v>
      </c>
      <c r="S1068" s="599">
        <v>8</v>
      </c>
      <c r="T1068" s="599">
        <v>9</v>
      </c>
      <c r="U1068" s="599">
        <v>11</v>
      </c>
      <c r="V1068" s="599">
        <v>8</v>
      </c>
      <c r="W1068" s="599">
        <v>2</v>
      </c>
      <c r="X1068" s="599">
        <v>4</v>
      </c>
      <c r="Y1068" s="599">
        <v>0</v>
      </c>
      <c r="Z1068" s="599">
        <v>2</v>
      </c>
      <c r="AA1068" s="599">
        <v>2</v>
      </c>
      <c r="AB1068" s="599">
        <v>0</v>
      </c>
      <c r="AC1068" s="592"/>
      <c r="AD1068" s="827"/>
      <c r="AE1068" s="597">
        <v>1</v>
      </c>
      <c r="AF1068" s="599">
        <v>8</v>
      </c>
      <c r="AG1068" s="599">
        <v>11</v>
      </c>
      <c r="AH1068" s="599">
        <v>9</v>
      </c>
      <c r="AI1068" s="599">
        <v>5</v>
      </c>
      <c r="AJ1068" s="599">
        <v>2</v>
      </c>
      <c r="AK1068" s="599">
        <v>1</v>
      </c>
      <c r="AL1068" s="599">
        <v>1</v>
      </c>
      <c r="AM1068" s="599">
        <v>0</v>
      </c>
      <c r="AN1068" s="599">
        <v>0</v>
      </c>
      <c r="AO1068" s="599">
        <v>1</v>
      </c>
      <c r="AP1068" s="591"/>
      <c r="AQ1068" s="827"/>
      <c r="AR1068" s="597">
        <v>1</v>
      </c>
      <c r="AS1068" s="599">
        <v>10</v>
      </c>
      <c r="AT1068" s="599">
        <v>10</v>
      </c>
      <c r="AU1068" s="599">
        <v>8</v>
      </c>
      <c r="AV1068" s="599">
        <v>4</v>
      </c>
      <c r="AW1068" s="599">
        <v>1</v>
      </c>
      <c r="AX1068" s="599">
        <v>2</v>
      </c>
      <c r="AY1068" s="599">
        <v>1</v>
      </c>
      <c r="AZ1068" s="599">
        <v>1</v>
      </c>
      <c r="BA1068" s="599">
        <v>0</v>
      </c>
      <c r="BB1068" s="599">
        <v>1</v>
      </c>
      <c r="BC1068" s="592"/>
      <c r="BD1068" s="827"/>
      <c r="BE1068" s="597">
        <v>1</v>
      </c>
      <c r="BF1068" s="599">
        <v>6</v>
      </c>
      <c r="BG1068" s="599">
        <v>10</v>
      </c>
      <c r="BH1068" s="599">
        <v>12</v>
      </c>
      <c r="BI1068" s="599">
        <v>9</v>
      </c>
      <c r="BJ1068" s="599">
        <v>3</v>
      </c>
      <c r="BK1068" s="599">
        <v>3</v>
      </c>
      <c r="BL1068" s="599">
        <v>0</v>
      </c>
      <c r="BM1068" s="599">
        <v>1</v>
      </c>
      <c r="BN1068" s="599">
        <v>2</v>
      </c>
      <c r="BO1068" s="599">
        <v>0</v>
      </c>
      <c r="BP1068"/>
      <c r="BQ1068" s="827"/>
      <c r="BR1068" s="597">
        <v>1</v>
      </c>
      <c r="BS1068" s="599">
        <v>13</v>
      </c>
      <c r="BT1068" s="599">
        <v>10</v>
      </c>
      <c r="BU1068" s="599">
        <v>14</v>
      </c>
      <c r="BV1068" s="599">
        <v>4</v>
      </c>
      <c r="BW1068" s="599">
        <v>0</v>
      </c>
      <c r="BX1068" s="599">
        <v>0</v>
      </c>
      <c r="BY1068" s="599">
        <v>0</v>
      </c>
      <c r="BZ1068" s="599">
        <v>0</v>
      </c>
      <c r="CA1068" s="599">
        <v>0</v>
      </c>
      <c r="CB1068" s="599">
        <v>0</v>
      </c>
      <c r="CC1068" s="592"/>
      <c r="CD1068" s="827"/>
      <c r="CE1068" s="597">
        <v>1</v>
      </c>
      <c r="CF1068" s="599">
        <v>3</v>
      </c>
      <c r="CG1068" s="599">
        <v>10</v>
      </c>
      <c r="CH1068" s="599">
        <v>6</v>
      </c>
      <c r="CI1068" s="599">
        <v>9</v>
      </c>
      <c r="CJ1068" s="599">
        <v>4</v>
      </c>
      <c r="CK1068" s="599">
        <v>5</v>
      </c>
      <c r="CL1068" s="599">
        <v>1</v>
      </c>
      <c r="CM1068" s="599">
        <v>2</v>
      </c>
      <c r="CN1068" s="599">
        <v>2</v>
      </c>
      <c r="CO1068" s="599">
        <v>1</v>
      </c>
      <c r="CP1068"/>
      <c r="CQ1068" s="827"/>
      <c r="CR1068" s="597">
        <v>1</v>
      </c>
      <c r="CS1068" s="599">
        <v>10</v>
      </c>
      <c r="CT1068" s="599">
        <v>15</v>
      </c>
      <c r="CU1068" s="599">
        <v>13</v>
      </c>
      <c r="CV1068" s="599">
        <v>13</v>
      </c>
      <c r="CW1068" s="599">
        <v>4</v>
      </c>
      <c r="CX1068" s="599">
        <v>5</v>
      </c>
      <c r="CY1068" s="599">
        <v>1</v>
      </c>
      <c r="CZ1068" s="599">
        <v>2</v>
      </c>
      <c r="DA1068" s="599">
        <v>2</v>
      </c>
      <c r="DB1068" s="599">
        <v>1</v>
      </c>
      <c r="DC1068" s="592"/>
      <c r="DD1068" s="827"/>
      <c r="DE1068" s="597">
        <v>1</v>
      </c>
      <c r="DF1068" s="599">
        <v>6</v>
      </c>
      <c r="DG1068" s="599">
        <v>5</v>
      </c>
      <c r="DH1068" s="599">
        <v>7</v>
      </c>
      <c r="DI1068" s="599">
        <v>0</v>
      </c>
      <c r="DJ1068" s="599">
        <v>0</v>
      </c>
      <c r="DK1068" s="599">
        <v>0</v>
      </c>
      <c r="DL1068" s="599">
        <v>0</v>
      </c>
      <c r="DM1068" s="599">
        <v>0</v>
      </c>
      <c r="DN1068" s="599">
        <v>0</v>
      </c>
      <c r="DO1068" s="599">
        <v>0</v>
      </c>
    </row>
    <row r="1069" spans="1:119" ht="13.5" customHeight="1" x14ac:dyDescent="0.2">
      <c r="A1069"/>
      <c r="B1069" s="838"/>
      <c r="C1069" s="592"/>
      <c r="D1069" s="827"/>
      <c r="E1069" s="597" t="s">
        <v>45</v>
      </c>
      <c r="F1069" s="599">
        <v>332</v>
      </c>
      <c r="G1069" s="599">
        <v>778</v>
      </c>
      <c r="H1069" s="599">
        <v>781</v>
      </c>
      <c r="I1069" s="599">
        <v>532</v>
      </c>
      <c r="J1069" s="599">
        <v>182</v>
      </c>
      <c r="K1069" s="599">
        <v>111</v>
      </c>
      <c r="L1069" s="599">
        <v>76</v>
      </c>
      <c r="M1069" s="599">
        <v>27</v>
      </c>
      <c r="N1069" s="599">
        <v>11</v>
      </c>
      <c r="O1069" s="599">
        <v>4</v>
      </c>
      <c r="P1069" s="592"/>
      <c r="Q1069" s="827"/>
      <c r="R1069" s="597" t="s">
        <v>45</v>
      </c>
      <c r="S1069" s="599">
        <v>116</v>
      </c>
      <c r="T1069" s="599">
        <v>357</v>
      </c>
      <c r="U1069" s="599">
        <v>400</v>
      </c>
      <c r="V1069" s="599">
        <v>270</v>
      </c>
      <c r="W1069" s="599">
        <v>98</v>
      </c>
      <c r="X1069" s="599">
        <v>64</v>
      </c>
      <c r="Y1069" s="599">
        <v>53</v>
      </c>
      <c r="Z1069" s="599">
        <v>17</v>
      </c>
      <c r="AA1069" s="599">
        <v>8</v>
      </c>
      <c r="AB1069" s="599">
        <v>4</v>
      </c>
      <c r="AC1069" s="592"/>
      <c r="AD1069" s="827"/>
      <c r="AE1069" s="597" t="s">
        <v>45</v>
      </c>
      <c r="AF1069" s="599">
        <v>216</v>
      </c>
      <c r="AG1069" s="599">
        <v>421</v>
      </c>
      <c r="AH1069" s="599">
        <v>381</v>
      </c>
      <c r="AI1069" s="599">
        <v>262</v>
      </c>
      <c r="AJ1069" s="599">
        <v>84</v>
      </c>
      <c r="AK1069" s="599">
        <v>47</v>
      </c>
      <c r="AL1069" s="599">
        <v>23</v>
      </c>
      <c r="AM1069" s="599">
        <v>10</v>
      </c>
      <c r="AN1069" s="599">
        <v>3</v>
      </c>
      <c r="AO1069" s="599">
        <v>0</v>
      </c>
      <c r="AP1069" s="591"/>
      <c r="AQ1069" s="827"/>
      <c r="AR1069" s="597" t="s">
        <v>45</v>
      </c>
      <c r="AS1069" s="599">
        <v>175</v>
      </c>
      <c r="AT1069" s="599">
        <v>370</v>
      </c>
      <c r="AU1069" s="599">
        <v>340</v>
      </c>
      <c r="AV1069" s="599">
        <v>225</v>
      </c>
      <c r="AW1069" s="599">
        <v>81</v>
      </c>
      <c r="AX1069" s="599">
        <v>51</v>
      </c>
      <c r="AY1069" s="599">
        <v>28</v>
      </c>
      <c r="AZ1069" s="599">
        <v>11</v>
      </c>
      <c r="BA1069" s="599">
        <v>5</v>
      </c>
      <c r="BB1069" s="599">
        <v>1</v>
      </c>
      <c r="BC1069" s="592"/>
      <c r="BD1069" s="827"/>
      <c r="BE1069" s="597" t="s">
        <v>45</v>
      </c>
      <c r="BF1069" s="599">
        <v>157</v>
      </c>
      <c r="BG1069" s="599">
        <v>408</v>
      </c>
      <c r="BH1069" s="599">
        <v>441</v>
      </c>
      <c r="BI1069" s="599">
        <v>307</v>
      </c>
      <c r="BJ1069" s="599">
        <v>101</v>
      </c>
      <c r="BK1069" s="599">
        <v>60</v>
      </c>
      <c r="BL1069" s="599">
        <v>48</v>
      </c>
      <c r="BM1069" s="599">
        <v>16</v>
      </c>
      <c r="BN1069" s="599">
        <v>6</v>
      </c>
      <c r="BO1069" s="599">
        <v>3</v>
      </c>
      <c r="BP1069"/>
      <c r="BQ1069" s="827"/>
      <c r="BR1069" s="597" t="s">
        <v>45</v>
      </c>
      <c r="BS1069" s="599">
        <v>258</v>
      </c>
      <c r="BT1069" s="599">
        <v>541</v>
      </c>
      <c r="BU1069" s="599">
        <v>515</v>
      </c>
      <c r="BV1069" s="599">
        <v>302</v>
      </c>
      <c r="BW1069" s="599">
        <v>87</v>
      </c>
      <c r="BX1069" s="599">
        <v>45</v>
      </c>
      <c r="BY1069" s="599">
        <v>18</v>
      </c>
      <c r="BZ1069" s="599">
        <v>9</v>
      </c>
      <c r="CA1069" s="599">
        <v>4</v>
      </c>
      <c r="CB1069" s="599">
        <v>0</v>
      </c>
      <c r="CC1069" s="592"/>
      <c r="CD1069" s="827"/>
      <c r="CE1069" s="597" t="s">
        <v>45</v>
      </c>
      <c r="CF1069" s="599">
        <v>74</v>
      </c>
      <c r="CG1069" s="599">
        <v>237</v>
      </c>
      <c r="CH1069" s="599">
        <v>266</v>
      </c>
      <c r="CI1069" s="599">
        <v>230</v>
      </c>
      <c r="CJ1069" s="599">
        <v>95</v>
      </c>
      <c r="CK1069" s="599">
        <v>66</v>
      </c>
      <c r="CL1069" s="599">
        <v>58</v>
      </c>
      <c r="CM1069" s="599">
        <v>18</v>
      </c>
      <c r="CN1069" s="599">
        <v>7</v>
      </c>
      <c r="CO1069" s="599">
        <v>4</v>
      </c>
      <c r="CP1069"/>
      <c r="CQ1069" s="827"/>
      <c r="CR1069" s="597" t="s">
        <v>45</v>
      </c>
      <c r="CS1069" s="599">
        <v>90</v>
      </c>
      <c r="CT1069" s="599">
        <v>248</v>
      </c>
      <c r="CU1069" s="599">
        <v>317</v>
      </c>
      <c r="CV1069" s="599">
        <v>285</v>
      </c>
      <c r="CW1069" s="599">
        <v>122</v>
      </c>
      <c r="CX1069" s="599">
        <v>75</v>
      </c>
      <c r="CY1069" s="599">
        <v>60</v>
      </c>
      <c r="CZ1069" s="599">
        <v>21</v>
      </c>
      <c r="DA1069" s="599">
        <v>11</v>
      </c>
      <c r="DB1069" s="599">
        <v>4</v>
      </c>
      <c r="DC1069" s="592"/>
      <c r="DD1069" s="827"/>
      <c r="DE1069" s="597" t="s">
        <v>45</v>
      </c>
      <c r="DF1069" s="599">
        <v>242</v>
      </c>
      <c r="DG1069" s="599">
        <v>530</v>
      </c>
      <c r="DH1069" s="599">
        <v>464</v>
      </c>
      <c r="DI1069" s="599">
        <v>247</v>
      </c>
      <c r="DJ1069" s="599">
        <v>60</v>
      </c>
      <c r="DK1069" s="599">
        <v>36</v>
      </c>
      <c r="DL1069" s="599">
        <v>16</v>
      </c>
      <c r="DM1069" s="599">
        <v>6</v>
      </c>
      <c r="DN1069" s="599">
        <v>0</v>
      </c>
      <c r="DO1069" s="599">
        <v>0</v>
      </c>
    </row>
    <row r="1070" spans="1:119" ht="13.5" customHeight="1" x14ac:dyDescent="0.2">
      <c r="A1070"/>
      <c r="B1070" s="838"/>
      <c r="C1070" s="592"/>
      <c r="D1070" s="827"/>
      <c r="E1070" s="597" t="s">
        <v>33</v>
      </c>
      <c r="F1070" s="599">
        <v>166</v>
      </c>
      <c r="G1070" s="599">
        <v>457</v>
      </c>
      <c r="H1070" s="599">
        <v>610</v>
      </c>
      <c r="I1070" s="599">
        <v>512</v>
      </c>
      <c r="J1070" s="599">
        <v>179</v>
      </c>
      <c r="K1070" s="599">
        <v>121</v>
      </c>
      <c r="L1070" s="599">
        <v>65</v>
      </c>
      <c r="M1070" s="599">
        <v>20</v>
      </c>
      <c r="N1070" s="599">
        <v>6</v>
      </c>
      <c r="O1070" s="599">
        <v>0</v>
      </c>
      <c r="P1070" s="592"/>
      <c r="Q1070" s="827"/>
      <c r="R1070" s="597" t="s">
        <v>33</v>
      </c>
      <c r="S1070" s="599">
        <v>46</v>
      </c>
      <c r="T1070" s="599">
        <v>201</v>
      </c>
      <c r="U1070" s="599">
        <v>302</v>
      </c>
      <c r="V1070" s="599">
        <v>296</v>
      </c>
      <c r="W1070" s="599">
        <v>107</v>
      </c>
      <c r="X1070" s="599">
        <v>79</v>
      </c>
      <c r="Y1070" s="599">
        <v>44</v>
      </c>
      <c r="Z1070" s="599">
        <v>11</v>
      </c>
      <c r="AA1070" s="599">
        <v>5</v>
      </c>
      <c r="AB1070" s="599">
        <v>0</v>
      </c>
      <c r="AC1070" s="592"/>
      <c r="AD1070" s="827"/>
      <c r="AE1070" s="597" t="s">
        <v>33</v>
      </c>
      <c r="AF1070" s="599">
        <v>120</v>
      </c>
      <c r="AG1070" s="599">
        <v>256</v>
      </c>
      <c r="AH1070" s="599">
        <v>308</v>
      </c>
      <c r="AI1070" s="599">
        <v>216</v>
      </c>
      <c r="AJ1070" s="599">
        <v>72</v>
      </c>
      <c r="AK1070" s="599">
        <v>42</v>
      </c>
      <c r="AL1070" s="599">
        <v>21</v>
      </c>
      <c r="AM1070" s="599">
        <v>9</v>
      </c>
      <c r="AN1070" s="599">
        <v>1</v>
      </c>
      <c r="AO1070" s="599">
        <v>0</v>
      </c>
      <c r="AP1070" s="591"/>
      <c r="AQ1070" s="827"/>
      <c r="AR1070" s="597" t="s">
        <v>33</v>
      </c>
      <c r="AS1070" s="599">
        <v>88</v>
      </c>
      <c r="AT1070" s="599">
        <v>217</v>
      </c>
      <c r="AU1070" s="599">
        <v>247</v>
      </c>
      <c r="AV1070" s="599">
        <v>205</v>
      </c>
      <c r="AW1070" s="599">
        <v>62</v>
      </c>
      <c r="AX1070" s="599">
        <v>49</v>
      </c>
      <c r="AY1070" s="599">
        <v>21</v>
      </c>
      <c r="AZ1070" s="599">
        <v>6</v>
      </c>
      <c r="BA1070" s="599">
        <v>0</v>
      </c>
      <c r="BB1070" s="599">
        <v>0</v>
      </c>
      <c r="BC1070" s="592"/>
      <c r="BD1070" s="827"/>
      <c r="BE1070" s="597" t="s">
        <v>33</v>
      </c>
      <c r="BF1070" s="599">
        <v>78</v>
      </c>
      <c r="BG1070" s="599">
        <v>240</v>
      </c>
      <c r="BH1070" s="599">
        <v>363</v>
      </c>
      <c r="BI1070" s="599">
        <v>307</v>
      </c>
      <c r="BJ1070" s="599">
        <v>117</v>
      </c>
      <c r="BK1070" s="599">
        <v>72</v>
      </c>
      <c r="BL1070" s="599">
        <v>44</v>
      </c>
      <c r="BM1070" s="599">
        <v>14</v>
      </c>
      <c r="BN1070" s="599">
        <v>6</v>
      </c>
      <c r="BO1070" s="599">
        <v>0</v>
      </c>
      <c r="BP1070"/>
      <c r="BQ1070" s="827"/>
      <c r="BR1070" s="597" t="s">
        <v>33</v>
      </c>
      <c r="BS1070" s="599">
        <v>95</v>
      </c>
      <c r="BT1070" s="599">
        <v>294</v>
      </c>
      <c r="BU1070" s="599">
        <v>339</v>
      </c>
      <c r="BV1070" s="599">
        <v>255</v>
      </c>
      <c r="BW1070" s="599">
        <v>86</v>
      </c>
      <c r="BX1070" s="599">
        <v>41</v>
      </c>
      <c r="BY1070" s="599">
        <v>26</v>
      </c>
      <c r="BZ1070" s="599">
        <v>6</v>
      </c>
      <c r="CA1070" s="599">
        <v>3</v>
      </c>
      <c r="CB1070" s="599">
        <v>0</v>
      </c>
      <c r="CC1070" s="592"/>
      <c r="CD1070" s="827"/>
      <c r="CE1070" s="597" t="s">
        <v>33</v>
      </c>
      <c r="CF1070" s="599">
        <v>71</v>
      </c>
      <c r="CG1070" s="599">
        <v>163</v>
      </c>
      <c r="CH1070" s="599">
        <v>271</v>
      </c>
      <c r="CI1070" s="599">
        <v>257</v>
      </c>
      <c r="CJ1070" s="599">
        <v>93</v>
      </c>
      <c r="CK1070" s="599">
        <v>80</v>
      </c>
      <c r="CL1070" s="599">
        <v>39</v>
      </c>
      <c r="CM1070" s="599">
        <v>14</v>
      </c>
      <c r="CN1070" s="599">
        <v>3</v>
      </c>
      <c r="CO1070" s="599">
        <v>0</v>
      </c>
      <c r="CP1070"/>
      <c r="CQ1070" s="827"/>
      <c r="CR1070" s="597" t="s">
        <v>33</v>
      </c>
      <c r="CS1070" s="599">
        <v>30</v>
      </c>
      <c r="CT1070" s="599">
        <v>88</v>
      </c>
      <c r="CU1070" s="599">
        <v>167</v>
      </c>
      <c r="CV1070" s="599">
        <v>207</v>
      </c>
      <c r="CW1070" s="599">
        <v>91</v>
      </c>
      <c r="CX1070" s="599">
        <v>82</v>
      </c>
      <c r="CY1070" s="599">
        <v>46</v>
      </c>
      <c r="CZ1070" s="599">
        <v>16</v>
      </c>
      <c r="DA1070" s="599">
        <v>3</v>
      </c>
      <c r="DB1070" s="599">
        <v>0</v>
      </c>
      <c r="DC1070" s="592"/>
      <c r="DD1070" s="827"/>
      <c r="DE1070" s="597" t="s">
        <v>33</v>
      </c>
      <c r="DF1070" s="599">
        <v>136</v>
      </c>
      <c r="DG1070" s="599">
        <v>369</v>
      </c>
      <c r="DH1070" s="599">
        <v>443</v>
      </c>
      <c r="DI1070" s="599">
        <v>305</v>
      </c>
      <c r="DJ1070" s="599">
        <v>88</v>
      </c>
      <c r="DK1070" s="599">
        <v>39</v>
      </c>
      <c r="DL1070" s="599">
        <v>19</v>
      </c>
      <c r="DM1070" s="599">
        <v>4</v>
      </c>
      <c r="DN1070" s="599">
        <v>3</v>
      </c>
      <c r="DO1070" s="599">
        <v>0</v>
      </c>
    </row>
    <row r="1071" spans="1:119" ht="13.5" customHeight="1" x14ac:dyDescent="0.2">
      <c r="A1071"/>
      <c r="B1071" s="838"/>
      <c r="C1071" s="592"/>
      <c r="D1071" s="827"/>
      <c r="E1071" s="597" t="s">
        <v>34</v>
      </c>
      <c r="F1071" s="599">
        <v>207</v>
      </c>
      <c r="G1071" s="599">
        <v>635</v>
      </c>
      <c r="H1071" s="599">
        <v>938</v>
      </c>
      <c r="I1071" s="599">
        <v>911</v>
      </c>
      <c r="J1071" s="599">
        <v>400</v>
      </c>
      <c r="K1071" s="599">
        <v>238</v>
      </c>
      <c r="L1071" s="599">
        <v>151</v>
      </c>
      <c r="M1071" s="599">
        <v>50</v>
      </c>
      <c r="N1071" s="599">
        <v>20</v>
      </c>
      <c r="O1071" s="599">
        <v>12</v>
      </c>
      <c r="P1071" s="592"/>
      <c r="Q1071" s="827"/>
      <c r="R1071" s="597" t="s">
        <v>34</v>
      </c>
      <c r="S1071" s="599">
        <v>51</v>
      </c>
      <c r="T1071" s="599">
        <v>263</v>
      </c>
      <c r="U1071" s="599">
        <v>464</v>
      </c>
      <c r="V1071" s="599">
        <v>526</v>
      </c>
      <c r="W1071" s="599">
        <v>252</v>
      </c>
      <c r="X1071" s="599">
        <v>163</v>
      </c>
      <c r="Y1071" s="599">
        <v>110</v>
      </c>
      <c r="Z1071" s="599">
        <v>42</v>
      </c>
      <c r="AA1071" s="599">
        <v>14</v>
      </c>
      <c r="AB1071" s="599">
        <v>9</v>
      </c>
      <c r="AC1071" s="592"/>
      <c r="AD1071" s="827"/>
      <c r="AE1071" s="597" t="s">
        <v>34</v>
      </c>
      <c r="AF1071" s="599">
        <v>156</v>
      </c>
      <c r="AG1071" s="599">
        <v>372</v>
      </c>
      <c r="AH1071" s="599">
        <v>474</v>
      </c>
      <c r="AI1071" s="599">
        <v>385</v>
      </c>
      <c r="AJ1071" s="599">
        <v>148</v>
      </c>
      <c r="AK1071" s="599">
        <v>75</v>
      </c>
      <c r="AL1071" s="599">
        <v>41</v>
      </c>
      <c r="AM1071" s="599">
        <v>8</v>
      </c>
      <c r="AN1071" s="599">
        <v>6</v>
      </c>
      <c r="AO1071" s="599">
        <v>3</v>
      </c>
      <c r="AP1071" s="591"/>
      <c r="AQ1071" s="827"/>
      <c r="AR1071" s="597" t="s">
        <v>34</v>
      </c>
      <c r="AS1071" s="599">
        <v>110</v>
      </c>
      <c r="AT1071" s="599">
        <v>285</v>
      </c>
      <c r="AU1071" s="599">
        <v>387</v>
      </c>
      <c r="AV1071" s="599">
        <v>362</v>
      </c>
      <c r="AW1071" s="599">
        <v>154</v>
      </c>
      <c r="AX1071" s="599">
        <v>83</v>
      </c>
      <c r="AY1071" s="599">
        <v>59</v>
      </c>
      <c r="AZ1071" s="599">
        <v>19</v>
      </c>
      <c r="BA1071" s="599">
        <v>9</v>
      </c>
      <c r="BB1071" s="599">
        <v>5</v>
      </c>
      <c r="BC1071" s="592"/>
      <c r="BD1071" s="827"/>
      <c r="BE1071" s="597" t="s">
        <v>34</v>
      </c>
      <c r="BF1071" s="599">
        <v>97</v>
      </c>
      <c r="BG1071" s="599">
        <v>350</v>
      </c>
      <c r="BH1071" s="599">
        <v>551</v>
      </c>
      <c r="BI1071" s="599">
        <v>549</v>
      </c>
      <c r="BJ1071" s="599">
        <v>246</v>
      </c>
      <c r="BK1071" s="599">
        <v>155</v>
      </c>
      <c r="BL1071" s="599">
        <v>92</v>
      </c>
      <c r="BM1071" s="599">
        <v>31</v>
      </c>
      <c r="BN1071" s="599">
        <v>11</v>
      </c>
      <c r="BO1071" s="599">
        <v>7</v>
      </c>
      <c r="BP1071"/>
      <c r="BQ1071" s="827"/>
      <c r="BR1071" s="597" t="s">
        <v>34</v>
      </c>
      <c r="BS1071" s="599">
        <v>117</v>
      </c>
      <c r="BT1071" s="599">
        <v>311</v>
      </c>
      <c r="BU1071" s="599">
        <v>405</v>
      </c>
      <c r="BV1071" s="599">
        <v>344</v>
      </c>
      <c r="BW1071" s="599">
        <v>149</v>
      </c>
      <c r="BX1071" s="599">
        <v>75</v>
      </c>
      <c r="BY1071" s="599">
        <v>31</v>
      </c>
      <c r="BZ1071" s="599">
        <v>12</v>
      </c>
      <c r="CA1071" s="599">
        <v>7</v>
      </c>
      <c r="CB1071" s="599">
        <v>1</v>
      </c>
      <c r="CC1071" s="592"/>
      <c r="CD1071" s="827"/>
      <c r="CE1071" s="597" t="s">
        <v>34</v>
      </c>
      <c r="CF1071" s="599">
        <v>90</v>
      </c>
      <c r="CG1071" s="599">
        <v>324</v>
      </c>
      <c r="CH1071" s="599">
        <v>533</v>
      </c>
      <c r="CI1071" s="599">
        <v>567</v>
      </c>
      <c r="CJ1071" s="599">
        <v>251</v>
      </c>
      <c r="CK1071" s="599">
        <v>163</v>
      </c>
      <c r="CL1071" s="599">
        <v>120</v>
      </c>
      <c r="CM1071" s="599">
        <v>38</v>
      </c>
      <c r="CN1071" s="599">
        <v>13</v>
      </c>
      <c r="CO1071" s="599">
        <v>11</v>
      </c>
      <c r="CP1071"/>
      <c r="CQ1071" s="827"/>
      <c r="CR1071" s="597" t="s">
        <v>34</v>
      </c>
      <c r="CS1071" s="599">
        <v>23</v>
      </c>
      <c r="CT1071" s="599">
        <v>115</v>
      </c>
      <c r="CU1071" s="599">
        <v>203</v>
      </c>
      <c r="CV1071" s="599">
        <v>294</v>
      </c>
      <c r="CW1071" s="599">
        <v>157</v>
      </c>
      <c r="CX1071" s="599">
        <v>120</v>
      </c>
      <c r="CY1071" s="599">
        <v>87</v>
      </c>
      <c r="CZ1071" s="599">
        <v>30</v>
      </c>
      <c r="DA1071" s="599">
        <v>12</v>
      </c>
      <c r="DB1071" s="599">
        <v>10</v>
      </c>
      <c r="DC1071" s="592"/>
      <c r="DD1071" s="827"/>
      <c r="DE1071" s="597" t="s">
        <v>34</v>
      </c>
      <c r="DF1071" s="599">
        <v>184</v>
      </c>
      <c r="DG1071" s="599">
        <v>520</v>
      </c>
      <c r="DH1071" s="599">
        <v>735</v>
      </c>
      <c r="DI1071" s="599">
        <v>617</v>
      </c>
      <c r="DJ1071" s="599">
        <v>243</v>
      </c>
      <c r="DK1071" s="599">
        <v>118</v>
      </c>
      <c r="DL1071" s="599">
        <v>64</v>
      </c>
      <c r="DM1071" s="599">
        <v>20</v>
      </c>
      <c r="DN1071" s="599">
        <v>8</v>
      </c>
      <c r="DO1071" s="599">
        <v>2</v>
      </c>
    </row>
    <row r="1072" spans="1:119" ht="13.5" customHeight="1" x14ac:dyDescent="0.2">
      <c r="A1072"/>
      <c r="B1072" s="838"/>
      <c r="C1072" s="592"/>
      <c r="D1072" s="827"/>
      <c r="E1072" s="597" t="s">
        <v>35</v>
      </c>
      <c r="F1072" s="599">
        <v>286</v>
      </c>
      <c r="G1072" s="599">
        <v>886</v>
      </c>
      <c r="H1072" s="599">
        <v>1578</v>
      </c>
      <c r="I1072" s="599">
        <v>1732</v>
      </c>
      <c r="J1072" s="599">
        <v>956</v>
      </c>
      <c r="K1072" s="599">
        <v>679</v>
      </c>
      <c r="L1072" s="599">
        <v>403</v>
      </c>
      <c r="M1072" s="599">
        <v>163</v>
      </c>
      <c r="N1072" s="599">
        <v>46</v>
      </c>
      <c r="O1072" s="599">
        <v>9</v>
      </c>
      <c r="P1072" s="592"/>
      <c r="Q1072" s="827"/>
      <c r="R1072" s="597" t="s">
        <v>35</v>
      </c>
      <c r="S1072" s="599">
        <v>74</v>
      </c>
      <c r="T1072" s="599">
        <v>336</v>
      </c>
      <c r="U1072" s="599">
        <v>791</v>
      </c>
      <c r="V1072" s="599">
        <v>997</v>
      </c>
      <c r="W1072" s="599">
        <v>587</v>
      </c>
      <c r="X1072" s="599">
        <v>476</v>
      </c>
      <c r="Y1072" s="599">
        <v>281</v>
      </c>
      <c r="Z1072" s="599">
        <v>125</v>
      </c>
      <c r="AA1072" s="599">
        <v>37</v>
      </c>
      <c r="AB1072" s="599">
        <v>8</v>
      </c>
      <c r="AC1072" s="592"/>
      <c r="AD1072" s="827"/>
      <c r="AE1072" s="597" t="s">
        <v>35</v>
      </c>
      <c r="AF1072" s="599">
        <v>212</v>
      </c>
      <c r="AG1072" s="599">
        <v>550</v>
      </c>
      <c r="AH1072" s="599">
        <v>787</v>
      </c>
      <c r="AI1072" s="599">
        <v>735</v>
      </c>
      <c r="AJ1072" s="599">
        <v>369</v>
      </c>
      <c r="AK1072" s="599">
        <v>203</v>
      </c>
      <c r="AL1072" s="599">
        <v>122</v>
      </c>
      <c r="AM1072" s="599">
        <v>38</v>
      </c>
      <c r="AN1072" s="599">
        <v>9</v>
      </c>
      <c r="AO1072" s="599">
        <v>1</v>
      </c>
      <c r="AP1072" s="591"/>
      <c r="AQ1072" s="827"/>
      <c r="AR1072" s="597" t="s">
        <v>35</v>
      </c>
      <c r="AS1072" s="599">
        <v>130</v>
      </c>
      <c r="AT1072" s="599">
        <v>397</v>
      </c>
      <c r="AU1072" s="599">
        <v>636</v>
      </c>
      <c r="AV1072" s="599">
        <v>624</v>
      </c>
      <c r="AW1072" s="599">
        <v>315</v>
      </c>
      <c r="AX1072" s="599">
        <v>208</v>
      </c>
      <c r="AY1072" s="599">
        <v>132</v>
      </c>
      <c r="AZ1072" s="599">
        <v>60</v>
      </c>
      <c r="BA1072" s="599">
        <v>14</v>
      </c>
      <c r="BB1072" s="599">
        <v>5</v>
      </c>
      <c r="BC1072" s="592"/>
      <c r="BD1072" s="827"/>
      <c r="BE1072" s="597" t="s">
        <v>35</v>
      </c>
      <c r="BF1072" s="599">
        <v>156</v>
      </c>
      <c r="BG1072" s="599">
        <v>489</v>
      </c>
      <c r="BH1072" s="599">
        <v>942</v>
      </c>
      <c r="BI1072" s="599">
        <v>1108</v>
      </c>
      <c r="BJ1072" s="599">
        <v>641</v>
      </c>
      <c r="BK1072" s="599">
        <v>471</v>
      </c>
      <c r="BL1072" s="599">
        <v>271</v>
      </c>
      <c r="BM1072" s="599">
        <v>103</v>
      </c>
      <c r="BN1072" s="599">
        <v>32</v>
      </c>
      <c r="BO1072" s="599">
        <v>4</v>
      </c>
      <c r="BP1072"/>
      <c r="BQ1072" s="827"/>
      <c r="BR1072" s="597" t="s">
        <v>35</v>
      </c>
      <c r="BS1072" s="599">
        <v>129</v>
      </c>
      <c r="BT1072" s="599">
        <v>338</v>
      </c>
      <c r="BU1072" s="599">
        <v>538</v>
      </c>
      <c r="BV1072" s="599">
        <v>487</v>
      </c>
      <c r="BW1072" s="599">
        <v>227</v>
      </c>
      <c r="BX1072" s="599">
        <v>145</v>
      </c>
      <c r="BY1072" s="599">
        <v>75</v>
      </c>
      <c r="BZ1072" s="599">
        <v>34</v>
      </c>
      <c r="CA1072" s="599">
        <v>6</v>
      </c>
      <c r="CB1072" s="599">
        <v>4</v>
      </c>
      <c r="CC1072" s="592"/>
      <c r="CD1072" s="827"/>
      <c r="CE1072" s="597" t="s">
        <v>35</v>
      </c>
      <c r="CF1072" s="599">
        <v>157</v>
      </c>
      <c r="CG1072" s="599">
        <v>548</v>
      </c>
      <c r="CH1072" s="599">
        <v>1040</v>
      </c>
      <c r="CI1072" s="599">
        <v>1245</v>
      </c>
      <c r="CJ1072" s="599">
        <v>729</v>
      </c>
      <c r="CK1072" s="599">
        <v>534</v>
      </c>
      <c r="CL1072" s="599">
        <v>328</v>
      </c>
      <c r="CM1072" s="599">
        <v>129</v>
      </c>
      <c r="CN1072" s="599">
        <v>40</v>
      </c>
      <c r="CO1072" s="599">
        <v>5</v>
      </c>
      <c r="CP1072"/>
      <c r="CQ1072" s="827"/>
      <c r="CR1072" s="597" t="s">
        <v>35</v>
      </c>
      <c r="CS1072" s="599">
        <v>27</v>
      </c>
      <c r="CT1072" s="599">
        <v>107</v>
      </c>
      <c r="CU1072" s="599">
        <v>272</v>
      </c>
      <c r="CV1072" s="599">
        <v>450</v>
      </c>
      <c r="CW1072" s="599">
        <v>312</v>
      </c>
      <c r="CX1072" s="599">
        <v>294</v>
      </c>
      <c r="CY1072" s="599">
        <v>198</v>
      </c>
      <c r="CZ1072" s="599">
        <v>76</v>
      </c>
      <c r="DA1072" s="599">
        <v>27</v>
      </c>
      <c r="DB1072" s="599">
        <v>5</v>
      </c>
      <c r="DC1072" s="592"/>
      <c r="DD1072" s="827"/>
      <c r="DE1072" s="597" t="s">
        <v>35</v>
      </c>
      <c r="DF1072" s="599">
        <v>259</v>
      </c>
      <c r="DG1072" s="599">
        <v>779</v>
      </c>
      <c r="DH1072" s="599">
        <v>1306</v>
      </c>
      <c r="DI1072" s="599">
        <v>1282</v>
      </c>
      <c r="DJ1072" s="599">
        <v>644</v>
      </c>
      <c r="DK1072" s="599">
        <v>385</v>
      </c>
      <c r="DL1072" s="599">
        <v>205</v>
      </c>
      <c r="DM1072" s="599">
        <v>87</v>
      </c>
      <c r="DN1072" s="599">
        <v>19</v>
      </c>
      <c r="DO1072" s="599">
        <v>4</v>
      </c>
    </row>
    <row r="1073" spans="1:119" ht="13.5" customHeight="1" x14ac:dyDescent="0.2">
      <c r="A1073"/>
      <c r="B1073" s="838"/>
      <c r="C1073" s="592"/>
      <c r="D1073" s="827"/>
      <c r="E1073" s="597" t="s">
        <v>36</v>
      </c>
      <c r="F1073" s="599">
        <v>432</v>
      </c>
      <c r="G1073" s="599">
        <v>1394</v>
      </c>
      <c r="H1073" s="599">
        <v>2766</v>
      </c>
      <c r="I1073" s="599">
        <v>3870</v>
      </c>
      <c r="J1073" s="599">
        <v>2324</v>
      </c>
      <c r="K1073" s="599">
        <v>1960</v>
      </c>
      <c r="L1073" s="599">
        <v>1275</v>
      </c>
      <c r="M1073" s="599">
        <v>541</v>
      </c>
      <c r="N1073" s="599">
        <v>215</v>
      </c>
      <c r="O1073" s="599">
        <v>51</v>
      </c>
      <c r="P1073" s="592"/>
      <c r="Q1073" s="827"/>
      <c r="R1073" s="597" t="s">
        <v>36</v>
      </c>
      <c r="S1073" s="599">
        <v>116</v>
      </c>
      <c r="T1073" s="599">
        <v>484</v>
      </c>
      <c r="U1073" s="599">
        <v>1278</v>
      </c>
      <c r="V1073" s="599">
        <v>2093</v>
      </c>
      <c r="W1073" s="599">
        <v>1414</v>
      </c>
      <c r="X1073" s="599">
        <v>1295</v>
      </c>
      <c r="Y1073" s="599">
        <v>871</v>
      </c>
      <c r="Z1073" s="599">
        <v>423</v>
      </c>
      <c r="AA1073" s="599">
        <v>174</v>
      </c>
      <c r="AB1073" s="599">
        <v>40</v>
      </c>
      <c r="AC1073" s="592"/>
      <c r="AD1073" s="827"/>
      <c r="AE1073" s="597" t="s">
        <v>36</v>
      </c>
      <c r="AF1073" s="599">
        <v>316</v>
      </c>
      <c r="AG1073" s="599">
        <v>910</v>
      </c>
      <c r="AH1073" s="599">
        <v>1488</v>
      </c>
      <c r="AI1073" s="599">
        <v>1777</v>
      </c>
      <c r="AJ1073" s="599">
        <v>910</v>
      </c>
      <c r="AK1073" s="599">
        <v>665</v>
      </c>
      <c r="AL1073" s="599">
        <v>404</v>
      </c>
      <c r="AM1073" s="599">
        <v>118</v>
      </c>
      <c r="AN1073" s="599">
        <v>41</v>
      </c>
      <c r="AO1073" s="599">
        <v>11</v>
      </c>
      <c r="AP1073" s="591"/>
      <c r="AQ1073" s="827"/>
      <c r="AR1073" s="597" t="s">
        <v>36</v>
      </c>
      <c r="AS1073" s="599">
        <v>193</v>
      </c>
      <c r="AT1073" s="599">
        <v>596</v>
      </c>
      <c r="AU1073" s="599">
        <v>1015</v>
      </c>
      <c r="AV1073" s="599">
        <v>1276</v>
      </c>
      <c r="AW1073" s="599">
        <v>723</v>
      </c>
      <c r="AX1073" s="599">
        <v>603</v>
      </c>
      <c r="AY1073" s="599">
        <v>386</v>
      </c>
      <c r="AZ1073" s="599">
        <v>164</v>
      </c>
      <c r="BA1073" s="599">
        <v>62</v>
      </c>
      <c r="BB1073" s="599">
        <v>15</v>
      </c>
      <c r="BC1073" s="592"/>
      <c r="BD1073" s="827"/>
      <c r="BE1073" s="597" t="s">
        <v>36</v>
      </c>
      <c r="BF1073" s="599">
        <v>239</v>
      </c>
      <c r="BG1073" s="599">
        <v>798</v>
      </c>
      <c r="BH1073" s="599">
        <v>1751</v>
      </c>
      <c r="BI1073" s="599">
        <v>2594</v>
      </c>
      <c r="BJ1073" s="599">
        <v>1601</v>
      </c>
      <c r="BK1073" s="599">
        <v>1357</v>
      </c>
      <c r="BL1073" s="599">
        <v>889</v>
      </c>
      <c r="BM1073" s="599">
        <v>377</v>
      </c>
      <c r="BN1073" s="599">
        <v>153</v>
      </c>
      <c r="BO1073" s="599">
        <v>36</v>
      </c>
      <c r="BP1073"/>
      <c r="BQ1073" s="827"/>
      <c r="BR1073" s="597" t="s">
        <v>36</v>
      </c>
      <c r="BS1073" s="599">
        <v>131</v>
      </c>
      <c r="BT1073" s="599">
        <v>387</v>
      </c>
      <c r="BU1073" s="599">
        <v>634</v>
      </c>
      <c r="BV1073" s="599">
        <v>719</v>
      </c>
      <c r="BW1073" s="599">
        <v>354</v>
      </c>
      <c r="BX1073" s="599">
        <v>290</v>
      </c>
      <c r="BY1073" s="599">
        <v>147</v>
      </c>
      <c r="BZ1073" s="599">
        <v>58</v>
      </c>
      <c r="CA1073" s="599">
        <v>17</v>
      </c>
      <c r="CB1073" s="599">
        <v>2</v>
      </c>
      <c r="CC1073" s="592"/>
      <c r="CD1073" s="827"/>
      <c r="CE1073" s="597" t="s">
        <v>36</v>
      </c>
      <c r="CF1073" s="599">
        <v>301</v>
      </c>
      <c r="CG1073" s="599">
        <v>1007</v>
      </c>
      <c r="CH1073" s="599">
        <v>2132</v>
      </c>
      <c r="CI1073" s="599">
        <v>3151</v>
      </c>
      <c r="CJ1073" s="599">
        <v>1970</v>
      </c>
      <c r="CK1073" s="599">
        <v>1670</v>
      </c>
      <c r="CL1073" s="599">
        <v>1128</v>
      </c>
      <c r="CM1073" s="599">
        <v>483</v>
      </c>
      <c r="CN1073" s="599">
        <v>198</v>
      </c>
      <c r="CO1073" s="599">
        <v>49</v>
      </c>
      <c r="CP1073"/>
      <c r="CQ1073" s="827"/>
      <c r="CR1073" s="597" t="s">
        <v>36</v>
      </c>
      <c r="CS1073" s="599">
        <v>37</v>
      </c>
      <c r="CT1073" s="599">
        <v>158</v>
      </c>
      <c r="CU1073" s="599">
        <v>431</v>
      </c>
      <c r="CV1073" s="599">
        <v>862</v>
      </c>
      <c r="CW1073" s="599">
        <v>644</v>
      </c>
      <c r="CX1073" s="599">
        <v>638</v>
      </c>
      <c r="CY1073" s="599">
        <v>480</v>
      </c>
      <c r="CZ1073" s="599">
        <v>238</v>
      </c>
      <c r="DA1073" s="599">
        <v>120</v>
      </c>
      <c r="DB1073" s="599">
        <v>31</v>
      </c>
      <c r="DC1073" s="592"/>
      <c r="DD1073" s="827"/>
      <c r="DE1073" s="597" t="s">
        <v>36</v>
      </c>
      <c r="DF1073" s="599">
        <v>395</v>
      </c>
      <c r="DG1073" s="599">
        <v>1236</v>
      </c>
      <c r="DH1073" s="599">
        <v>2335</v>
      </c>
      <c r="DI1073" s="599">
        <v>3008</v>
      </c>
      <c r="DJ1073" s="599">
        <v>1680</v>
      </c>
      <c r="DK1073" s="599">
        <v>1322</v>
      </c>
      <c r="DL1073" s="599">
        <v>795</v>
      </c>
      <c r="DM1073" s="599">
        <v>303</v>
      </c>
      <c r="DN1073" s="599">
        <v>95</v>
      </c>
      <c r="DO1073" s="599">
        <v>20</v>
      </c>
    </row>
    <row r="1074" spans="1:119" ht="13.5" customHeight="1" x14ac:dyDescent="0.2">
      <c r="A1074"/>
      <c r="B1074" s="838"/>
      <c r="C1074" s="592"/>
      <c r="D1074" s="827"/>
      <c r="E1074" s="597" t="s">
        <v>37</v>
      </c>
      <c r="F1074" s="599">
        <v>577</v>
      </c>
      <c r="G1074" s="599">
        <v>1792</v>
      </c>
      <c r="H1074" s="599">
        <v>3887</v>
      </c>
      <c r="I1074" s="599">
        <v>6722</v>
      </c>
      <c r="J1074" s="599">
        <v>4854</v>
      </c>
      <c r="K1074" s="599">
        <v>4831</v>
      </c>
      <c r="L1074" s="599">
        <v>3736</v>
      </c>
      <c r="M1074" s="599">
        <v>1899</v>
      </c>
      <c r="N1074" s="599">
        <v>824</v>
      </c>
      <c r="O1074" s="599">
        <v>222</v>
      </c>
      <c r="P1074" s="592"/>
      <c r="Q1074" s="827"/>
      <c r="R1074" s="597" t="s">
        <v>37</v>
      </c>
      <c r="S1074" s="599">
        <v>135</v>
      </c>
      <c r="T1074" s="599">
        <v>573</v>
      </c>
      <c r="U1074" s="599">
        <v>1588</v>
      </c>
      <c r="V1074" s="599">
        <v>3334</v>
      </c>
      <c r="W1074" s="599">
        <v>2747</v>
      </c>
      <c r="X1074" s="599">
        <v>3035</v>
      </c>
      <c r="Y1074" s="599">
        <v>2607</v>
      </c>
      <c r="Z1074" s="599">
        <v>1400</v>
      </c>
      <c r="AA1074" s="599">
        <v>645</v>
      </c>
      <c r="AB1074" s="599">
        <v>179</v>
      </c>
      <c r="AC1074" s="592"/>
      <c r="AD1074" s="827"/>
      <c r="AE1074" s="597" t="s">
        <v>37</v>
      </c>
      <c r="AF1074" s="599">
        <v>442</v>
      </c>
      <c r="AG1074" s="599">
        <v>1219</v>
      </c>
      <c r="AH1074" s="599">
        <v>2299</v>
      </c>
      <c r="AI1074" s="599">
        <v>3388</v>
      </c>
      <c r="AJ1074" s="599">
        <v>2107</v>
      </c>
      <c r="AK1074" s="599">
        <v>1796</v>
      </c>
      <c r="AL1074" s="599">
        <v>1129</v>
      </c>
      <c r="AM1074" s="599">
        <v>499</v>
      </c>
      <c r="AN1074" s="599">
        <v>179</v>
      </c>
      <c r="AO1074" s="599">
        <v>43</v>
      </c>
      <c r="AP1074" s="591"/>
      <c r="AQ1074" s="827"/>
      <c r="AR1074" s="597" t="s">
        <v>37</v>
      </c>
      <c r="AS1074" s="599">
        <v>259</v>
      </c>
      <c r="AT1074" s="599">
        <v>700</v>
      </c>
      <c r="AU1074" s="599">
        <v>1333</v>
      </c>
      <c r="AV1074" s="599">
        <v>2110</v>
      </c>
      <c r="AW1074" s="599">
        <v>1424</v>
      </c>
      <c r="AX1074" s="599">
        <v>1323</v>
      </c>
      <c r="AY1074" s="599">
        <v>1032</v>
      </c>
      <c r="AZ1074" s="599">
        <v>506</v>
      </c>
      <c r="BA1074" s="599">
        <v>206</v>
      </c>
      <c r="BB1074" s="599">
        <v>66</v>
      </c>
      <c r="BC1074" s="592"/>
      <c r="BD1074" s="827"/>
      <c r="BE1074" s="597" t="s">
        <v>37</v>
      </c>
      <c r="BF1074" s="599">
        <v>318</v>
      </c>
      <c r="BG1074" s="599">
        <v>1092</v>
      </c>
      <c r="BH1074" s="599">
        <v>2554</v>
      </c>
      <c r="BI1074" s="599">
        <v>4612</v>
      </c>
      <c r="BJ1074" s="599">
        <v>3430</v>
      </c>
      <c r="BK1074" s="599">
        <v>3508</v>
      </c>
      <c r="BL1074" s="599">
        <v>2704</v>
      </c>
      <c r="BM1074" s="599">
        <v>1393</v>
      </c>
      <c r="BN1074" s="599">
        <v>618</v>
      </c>
      <c r="BO1074" s="599">
        <v>156</v>
      </c>
      <c r="BP1074"/>
      <c r="BQ1074" s="827"/>
      <c r="BR1074" s="597" t="s">
        <v>37</v>
      </c>
      <c r="BS1074" s="599">
        <v>126</v>
      </c>
      <c r="BT1074" s="599">
        <v>346</v>
      </c>
      <c r="BU1074" s="599">
        <v>606</v>
      </c>
      <c r="BV1074" s="599">
        <v>865</v>
      </c>
      <c r="BW1074" s="599">
        <v>542</v>
      </c>
      <c r="BX1074" s="599">
        <v>394</v>
      </c>
      <c r="BY1074" s="599">
        <v>283</v>
      </c>
      <c r="BZ1074" s="599">
        <v>133</v>
      </c>
      <c r="CA1074" s="599">
        <v>57</v>
      </c>
      <c r="CB1074" s="599">
        <v>13</v>
      </c>
      <c r="CC1074" s="592"/>
      <c r="CD1074" s="827"/>
      <c r="CE1074" s="597" t="s">
        <v>37</v>
      </c>
      <c r="CF1074" s="599">
        <v>451</v>
      </c>
      <c r="CG1074" s="599">
        <v>1446</v>
      </c>
      <c r="CH1074" s="599">
        <v>3281</v>
      </c>
      <c r="CI1074" s="599">
        <v>5857</v>
      </c>
      <c r="CJ1074" s="599">
        <v>4312</v>
      </c>
      <c r="CK1074" s="599">
        <v>4437</v>
      </c>
      <c r="CL1074" s="599">
        <v>3453</v>
      </c>
      <c r="CM1074" s="599">
        <v>1766</v>
      </c>
      <c r="CN1074" s="599">
        <v>767</v>
      </c>
      <c r="CO1074" s="599">
        <v>209</v>
      </c>
      <c r="CP1074"/>
      <c r="CQ1074" s="827"/>
      <c r="CR1074" s="597" t="s">
        <v>37</v>
      </c>
      <c r="CS1074" s="599">
        <v>42</v>
      </c>
      <c r="CT1074" s="599">
        <v>165</v>
      </c>
      <c r="CU1074" s="599">
        <v>473</v>
      </c>
      <c r="CV1074" s="599">
        <v>1202</v>
      </c>
      <c r="CW1074" s="599">
        <v>1076</v>
      </c>
      <c r="CX1074" s="599">
        <v>1247</v>
      </c>
      <c r="CY1074" s="599">
        <v>1246</v>
      </c>
      <c r="CZ1074" s="599">
        <v>760</v>
      </c>
      <c r="DA1074" s="599">
        <v>349</v>
      </c>
      <c r="DB1074" s="599">
        <v>107</v>
      </c>
      <c r="DC1074" s="592"/>
      <c r="DD1074" s="827"/>
      <c r="DE1074" s="597" t="s">
        <v>37</v>
      </c>
      <c r="DF1074" s="599">
        <v>535</v>
      </c>
      <c r="DG1074" s="599">
        <v>1627</v>
      </c>
      <c r="DH1074" s="599">
        <v>3414</v>
      </c>
      <c r="DI1074" s="599">
        <v>5520</v>
      </c>
      <c r="DJ1074" s="599">
        <v>3778</v>
      </c>
      <c r="DK1074" s="599">
        <v>3584</v>
      </c>
      <c r="DL1074" s="599">
        <v>2490</v>
      </c>
      <c r="DM1074" s="599">
        <v>1139</v>
      </c>
      <c r="DN1074" s="599">
        <v>475</v>
      </c>
      <c r="DO1074" s="599">
        <v>115</v>
      </c>
    </row>
    <row r="1075" spans="1:119" ht="13.5" customHeight="1" x14ac:dyDescent="0.2">
      <c r="A1075"/>
      <c r="B1075" s="838"/>
      <c r="C1075" s="592"/>
      <c r="D1075" s="827"/>
      <c r="E1075" s="597" t="s">
        <v>38</v>
      </c>
      <c r="F1075" s="599">
        <v>481</v>
      </c>
      <c r="G1075" s="599">
        <v>1475</v>
      </c>
      <c r="H1075" s="599">
        <v>3467</v>
      </c>
      <c r="I1075" s="599">
        <v>7157</v>
      </c>
      <c r="J1075" s="599">
        <v>6119</v>
      </c>
      <c r="K1075" s="599">
        <v>7589</v>
      </c>
      <c r="L1075" s="599">
        <v>7129</v>
      </c>
      <c r="M1075" s="599">
        <v>4249</v>
      </c>
      <c r="N1075" s="599">
        <v>2416</v>
      </c>
      <c r="O1075" s="599">
        <v>846</v>
      </c>
      <c r="P1075" s="592"/>
      <c r="Q1075" s="827"/>
      <c r="R1075" s="597" t="s">
        <v>38</v>
      </c>
      <c r="S1075" s="599">
        <v>100</v>
      </c>
      <c r="T1075" s="599">
        <v>385</v>
      </c>
      <c r="U1075" s="599">
        <v>1233</v>
      </c>
      <c r="V1075" s="599">
        <v>3089</v>
      </c>
      <c r="W1075" s="599">
        <v>3203</v>
      </c>
      <c r="X1075" s="599">
        <v>4458</v>
      </c>
      <c r="Y1075" s="599">
        <v>4697</v>
      </c>
      <c r="Z1075" s="599">
        <v>3141</v>
      </c>
      <c r="AA1075" s="599">
        <v>1895</v>
      </c>
      <c r="AB1075" s="599">
        <v>704</v>
      </c>
      <c r="AC1075" s="592"/>
      <c r="AD1075" s="827"/>
      <c r="AE1075" s="597" t="s">
        <v>38</v>
      </c>
      <c r="AF1075" s="599">
        <v>381</v>
      </c>
      <c r="AG1075" s="599">
        <v>1090</v>
      </c>
      <c r="AH1075" s="599">
        <v>2234</v>
      </c>
      <c r="AI1075" s="599">
        <v>4068</v>
      </c>
      <c r="AJ1075" s="599">
        <v>2916</v>
      </c>
      <c r="AK1075" s="599">
        <v>3131</v>
      </c>
      <c r="AL1075" s="599">
        <v>2432</v>
      </c>
      <c r="AM1075" s="599">
        <v>1108</v>
      </c>
      <c r="AN1075" s="599">
        <v>521</v>
      </c>
      <c r="AO1075" s="599">
        <v>142</v>
      </c>
      <c r="AP1075" s="591"/>
      <c r="AQ1075" s="827"/>
      <c r="AR1075" s="597" t="s">
        <v>38</v>
      </c>
      <c r="AS1075" s="599">
        <v>212</v>
      </c>
      <c r="AT1075" s="599">
        <v>574</v>
      </c>
      <c r="AU1075" s="599">
        <v>1143</v>
      </c>
      <c r="AV1075" s="599">
        <v>1956</v>
      </c>
      <c r="AW1075" s="599">
        <v>1454</v>
      </c>
      <c r="AX1075" s="599">
        <v>1775</v>
      </c>
      <c r="AY1075" s="599">
        <v>1592</v>
      </c>
      <c r="AZ1075" s="599">
        <v>966</v>
      </c>
      <c r="BA1075" s="599">
        <v>545</v>
      </c>
      <c r="BB1075" s="599">
        <v>175</v>
      </c>
      <c r="BC1075" s="592"/>
      <c r="BD1075" s="827"/>
      <c r="BE1075" s="597" t="s">
        <v>38</v>
      </c>
      <c r="BF1075" s="599">
        <v>269</v>
      </c>
      <c r="BG1075" s="599">
        <v>901</v>
      </c>
      <c r="BH1075" s="599">
        <v>2324</v>
      </c>
      <c r="BI1075" s="599">
        <v>5201</v>
      </c>
      <c r="BJ1075" s="599">
        <v>4665</v>
      </c>
      <c r="BK1075" s="599">
        <v>5814</v>
      </c>
      <c r="BL1075" s="599">
        <v>5537</v>
      </c>
      <c r="BM1075" s="599">
        <v>3283</v>
      </c>
      <c r="BN1075" s="599">
        <v>1871</v>
      </c>
      <c r="BO1075" s="599">
        <v>671</v>
      </c>
      <c r="BP1075"/>
      <c r="BQ1075" s="827"/>
      <c r="BR1075" s="597" t="s">
        <v>38</v>
      </c>
      <c r="BS1075" s="599">
        <v>97</v>
      </c>
      <c r="BT1075" s="599">
        <v>238</v>
      </c>
      <c r="BU1075" s="599">
        <v>467</v>
      </c>
      <c r="BV1075" s="599">
        <v>683</v>
      </c>
      <c r="BW1075" s="599">
        <v>439</v>
      </c>
      <c r="BX1075" s="599">
        <v>495</v>
      </c>
      <c r="BY1075" s="599">
        <v>395</v>
      </c>
      <c r="BZ1075" s="599">
        <v>176</v>
      </c>
      <c r="CA1075" s="599">
        <v>98</v>
      </c>
      <c r="CB1075" s="599">
        <v>41</v>
      </c>
      <c r="CC1075" s="592"/>
      <c r="CD1075" s="827"/>
      <c r="CE1075" s="597" t="s">
        <v>38</v>
      </c>
      <c r="CF1075" s="599">
        <v>384</v>
      </c>
      <c r="CG1075" s="599">
        <v>1237</v>
      </c>
      <c r="CH1075" s="599">
        <v>3000</v>
      </c>
      <c r="CI1075" s="599">
        <v>6474</v>
      </c>
      <c r="CJ1075" s="599">
        <v>5680</v>
      </c>
      <c r="CK1075" s="599">
        <v>7094</v>
      </c>
      <c r="CL1075" s="599">
        <v>6734</v>
      </c>
      <c r="CM1075" s="599">
        <v>4073</v>
      </c>
      <c r="CN1075" s="599">
        <v>2318</v>
      </c>
      <c r="CO1075" s="599">
        <v>805</v>
      </c>
      <c r="CP1075"/>
      <c r="CQ1075" s="827"/>
      <c r="CR1075" s="597" t="s">
        <v>38</v>
      </c>
      <c r="CS1075" s="599">
        <v>30</v>
      </c>
      <c r="CT1075" s="599">
        <v>107</v>
      </c>
      <c r="CU1075" s="599">
        <v>332</v>
      </c>
      <c r="CV1075" s="599">
        <v>922</v>
      </c>
      <c r="CW1075" s="599">
        <v>964</v>
      </c>
      <c r="CX1075" s="599">
        <v>1448</v>
      </c>
      <c r="CY1075" s="599">
        <v>1751</v>
      </c>
      <c r="CZ1075" s="599">
        <v>1298</v>
      </c>
      <c r="DA1075" s="599">
        <v>786</v>
      </c>
      <c r="DB1075" s="599">
        <v>304</v>
      </c>
      <c r="DC1075" s="592"/>
      <c r="DD1075" s="827"/>
      <c r="DE1075" s="597" t="s">
        <v>38</v>
      </c>
      <c r="DF1075" s="599">
        <v>451</v>
      </c>
      <c r="DG1075" s="599">
        <v>1368</v>
      </c>
      <c r="DH1075" s="599">
        <v>3135</v>
      </c>
      <c r="DI1075" s="599">
        <v>6235</v>
      </c>
      <c r="DJ1075" s="599">
        <v>5155</v>
      </c>
      <c r="DK1075" s="599">
        <v>6141</v>
      </c>
      <c r="DL1075" s="599">
        <v>5378</v>
      </c>
      <c r="DM1075" s="599">
        <v>2951</v>
      </c>
      <c r="DN1075" s="599">
        <v>1630</v>
      </c>
      <c r="DO1075" s="599">
        <v>542</v>
      </c>
    </row>
    <row r="1076" spans="1:119" ht="13.5" customHeight="1" x14ac:dyDescent="0.2">
      <c r="A1076"/>
      <c r="B1076" s="838"/>
      <c r="C1076" s="592"/>
      <c r="D1076" s="827"/>
      <c r="E1076" s="597" t="s">
        <v>39</v>
      </c>
      <c r="F1076" s="599">
        <v>261</v>
      </c>
      <c r="G1076" s="599">
        <v>752</v>
      </c>
      <c r="H1076" s="599">
        <v>1999</v>
      </c>
      <c r="I1076" s="599">
        <v>5088</v>
      </c>
      <c r="J1076" s="599">
        <v>5469</v>
      </c>
      <c r="K1076" s="599">
        <v>7872</v>
      </c>
      <c r="L1076" s="599">
        <v>9521</v>
      </c>
      <c r="M1076" s="599">
        <v>7236</v>
      </c>
      <c r="N1076" s="599">
        <v>5198</v>
      </c>
      <c r="O1076" s="599">
        <v>2459</v>
      </c>
      <c r="P1076" s="592"/>
      <c r="Q1076" s="827"/>
      <c r="R1076" s="597" t="s">
        <v>39</v>
      </c>
      <c r="S1076" s="599">
        <v>52</v>
      </c>
      <c r="T1076" s="599">
        <v>160</v>
      </c>
      <c r="U1076" s="599">
        <v>568</v>
      </c>
      <c r="V1076" s="599">
        <v>1782</v>
      </c>
      <c r="W1076" s="599">
        <v>2307</v>
      </c>
      <c r="X1076" s="599">
        <v>3869</v>
      </c>
      <c r="Y1076" s="599">
        <v>5528</v>
      </c>
      <c r="Z1076" s="599">
        <v>4876</v>
      </c>
      <c r="AA1076" s="599">
        <v>3825</v>
      </c>
      <c r="AB1076" s="599">
        <v>1975</v>
      </c>
      <c r="AC1076" s="592"/>
      <c r="AD1076" s="827"/>
      <c r="AE1076" s="597" t="s">
        <v>39</v>
      </c>
      <c r="AF1076" s="599">
        <v>209</v>
      </c>
      <c r="AG1076" s="599">
        <v>592</v>
      </c>
      <c r="AH1076" s="599">
        <v>1431</v>
      </c>
      <c r="AI1076" s="599">
        <v>3306</v>
      </c>
      <c r="AJ1076" s="599">
        <v>3162</v>
      </c>
      <c r="AK1076" s="599">
        <v>4003</v>
      </c>
      <c r="AL1076" s="599">
        <v>3993</v>
      </c>
      <c r="AM1076" s="599">
        <v>2360</v>
      </c>
      <c r="AN1076" s="599">
        <v>1373</v>
      </c>
      <c r="AO1076" s="599">
        <v>484</v>
      </c>
      <c r="AP1076" s="591"/>
      <c r="AQ1076" s="827"/>
      <c r="AR1076" s="597" t="s">
        <v>39</v>
      </c>
      <c r="AS1076" s="599">
        <v>84</v>
      </c>
      <c r="AT1076" s="599">
        <v>234</v>
      </c>
      <c r="AU1076" s="599">
        <v>559</v>
      </c>
      <c r="AV1076" s="599">
        <v>1225</v>
      </c>
      <c r="AW1076" s="599">
        <v>1120</v>
      </c>
      <c r="AX1076" s="599">
        <v>1469</v>
      </c>
      <c r="AY1076" s="599">
        <v>1731</v>
      </c>
      <c r="AZ1076" s="599">
        <v>1261</v>
      </c>
      <c r="BA1076" s="599">
        <v>873</v>
      </c>
      <c r="BB1076" s="599">
        <v>410</v>
      </c>
      <c r="BC1076" s="592"/>
      <c r="BD1076" s="827"/>
      <c r="BE1076" s="597" t="s">
        <v>39</v>
      </c>
      <c r="BF1076" s="599">
        <v>177</v>
      </c>
      <c r="BG1076" s="599">
        <v>518</v>
      </c>
      <c r="BH1076" s="599">
        <v>1440</v>
      </c>
      <c r="BI1076" s="599">
        <v>3863</v>
      </c>
      <c r="BJ1076" s="599">
        <v>4349</v>
      </c>
      <c r="BK1076" s="599">
        <v>6403</v>
      </c>
      <c r="BL1076" s="599">
        <v>7790</v>
      </c>
      <c r="BM1076" s="599">
        <v>5975</v>
      </c>
      <c r="BN1076" s="599">
        <v>4325</v>
      </c>
      <c r="BO1076" s="599">
        <v>2049</v>
      </c>
      <c r="BP1076"/>
      <c r="BQ1076" s="827"/>
      <c r="BR1076" s="597" t="s">
        <v>39</v>
      </c>
      <c r="BS1076" s="599">
        <v>38</v>
      </c>
      <c r="BT1076" s="599">
        <v>93</v>
      </c>
      <c r="BU1076" s="599">
        <v>189</v>
      </c>
      <c r="BV1076" s="599">
        <v>405</v>
      </c>
      <c r="BW1076" s="599">
        <v>354</v>
      </c>
      <c r="BX1076" s="599">
        <v>408</v>
      </c>
      <c r="BY1076" s="599">
        <v>408</v>
      </c>
      <c r="BZ1076" s="599">
        <v>265</v>
      </c>
      <c r="CA1076" s="599">
        <v>188</v>
      </c>
      <c r="CB1076" s="599">
        <v>88</v>
      </c>
      <c r="CC1076" s="592"/>
      <c r="CD1076" s="827"/>
      <c r="CE1076" s="597" t="s">
        <v>39</v>
      </c>
      <c r="CF1076" s="599">
        <v>223</v>
      </c>
      <c r="CG1076" s="599">
        <v>659</v>
      </c>
      <c r="CH1076" s="599">
        <v>1810</v>
      </c>
      <c r="CI1076" s="599">
        <v>4683</v>
      </c>
      <c r="CJ1076" s="599">
        <v>5115</v>
      </c>
      <c r="CK1076" s="599">
        <v>7464</v>
      </c>
      <c r="CL1076" s="599">
        <v>9113</v>
      </c>
      <c r="CM1076" s="599">
        <v>6971</v>
      </c>
      <c r="CN1076" s="599">
        <v>5010</v>
      </c>
      <c r="CO1076" s="599">
        <v>2371</v>
      </c>
      <c r="CP1076"/>
      <c r="CQ1076" s="827"/>
      <c r="CR1076" s="597" t="s">
        <v>39</v>
      </c>
      <c r="CS1076" s="599">
        <v>14</v>
      </c>
      <c r="CT1076" s="599">
        <v>51</v>
      </c>
      <c r="CU1076" s="599">
        <v>149</v>
      </c>
      <c r="CV1076" s="599">
        <v>518</v>
      </c>
      <c r="CW1076" s="599">
        <v>666</v>
      </c>
      <c r="CX1076" s="599">
        <v>1156</v>
      </c>
      <c r="CY1076" s="599">
        <v>1784</v>
      </c>
      <c r="CZ1076" s="599">
        <v>1607</v>
      </c>
      <c r="DA1076" s="599">
        <v>1279</v>
      </c>
      <c r="DB1076" s="599">
        <v>667</v>
      </c>
      <c r="DC1076" s="592"/>
      <c r="DD1076" s="827"/>
      <c r="DE1076" s="597" t="s">
        <v>39</v>
      </c>
      <c r="DF1076" s="599">
        <v>247</v>
      </c>
      <c r="DG1076" s="599">
        <v>701</v>
      </c>
      <c r="DH1076" s="599">
        <v>1850</v>
      </c>
      <c r="DI1076" s="599">
        <v>4570</v>
      </c>
      <c r="DJ1076" s="599">
        <v>4803</v>
      </c>
      <c r="DK1076" s="599">
        <v>6716</v>
      </c>
      <c r="DL1076" s="599">
        <v>7737</v>
      </c>
      <c r="DM1076" s="599">
        <v>5629</v>
      </c>
      <c r="DN1076" s="599">
        <v>3919</v>
      </c>
      <c r="DO1076" s="599">
        <v>1792</v>
      </c>
    </row>
    <row r="1077" spans="1:119" ht="13.5" customHeight="1" x14ac:dyDescent="0.2">
      <c r="A1077"/>
      <c r="B1077" s="838"/>
      <c r="C1077" s="592"/>
      <c r="D1077" s="827"/>
      <c r="E1077" s="597" t="s">
        <v>40</v>
      </c>
      <c r="F1077" s="599">
        <v>92</v>
      </c>
      <c r="G1077" s="599">
        <v>274</v>
      </c>
      <c r="H1077" s="599">
        <v>671</v>
      </c>
      <c r="I1077" s="599">
        <v>2147</v>
      </c>
      <c r="J1077" s="599">
        <v>2945</v>
      </c>
      <c r="K1077" s="599">
        <v>5318</v>
      </c>
      <c r="L1077" s="599">
        <v>8342</v>
      </c>
      <c r="M1077" s="599">
        <v>8443</v>
      </c>
      <c r="N1077" s="599">
        <v>8065</v>
      </c>
      <c r="O1077" s="599">
        <v>5971</v>
      </c>
      <c r="P1077" s="592"/>
      <c r="Q1077" s="827"/>
      <c r="R1077" s="597" t="s">
        <v>40</v>
      </c>
      <c r="S1077" s="599">
        <v>11</v>
      </c>
      <c r="T1077" s="599">
        <v>55</v>
      </c>
      <c r="U1077" s="599">
        <v>150</v>
      </c>
      <c r="V1077" s="599">
        <v>561</v>
      </c>
      <c r="W1077" s="599">
        <v>956</v>
      </c>
      <c r="X1077" s="599">
        <v>1970</v>
      </c>
      <c r="Y1077" s="599">
        <v>3763</v>
      </c>
      <c r="Z1077" s="599">
        <v>4683</v>
      </c>
      <c r="AA1077" s="599">
        <v>5302</v>
      </c>
      <c r="AB1077" s="599">
        <v>4368</v>
      </c>
      <c r="AC1077" s="592"/>
      <c r="AD1077" s="827"/>
      <c r="AE1077" s="597" t="s">
        <v>40</v>
      </c>
      <c r="AF1077" s="599">
        <v>81</v>
      </c>
      <c r="AG1077" s="599">
        <v>219</v>
      </c>
      <c r="AH1077" s="599">
        <v>521</v>
      </c>
      <c r="AI1077" s="599">
        <v>1586</v>
      </c>
      <c r="AJ1077" s="599">
        <v>1989</v>
      </c>
      <c r="AK1077" s="599">
        <v>3348</v>
      </c>
      <c r="AL1077" s="599">
        <v>4579</v>
      </c>
      <c r="AM1077" s="599">
        <v>3760</v>
      </c>
      <c r="AN1077" s="599">
        <v>2763</v>
      </c>
      <c r="AO1077" s="599">
        <v>1603</v>
      </c>
      <c r="AP1077" s="591"/>
      <c r="AQ1077" s="827"/>
      <c r="AR1077" s="597" t="s">
        <v>40</v>
      </c>
      <c r="AS1077" s="599">
        <v>33</v>
      </c>
      <c r="AT1077" s="599">
        <v>79</v>
      </c>
      <c r="AU1077" s="599">
        <v>169</v>
      </c>
      <c r="AV1077" s="599">
        <v>436</v>
      </c>
      <c r="AW1077" s="599">
        <v>520</v>
      </c>
      <c r="AX1077" s="599">
        <v>834</v>
      </c>
      <c r="AY1077" s="599">
        <v>1148</v>
      </c>
      <c r="AZ1077" s="599">
        <v>1130</v>
      </c>
      <c r="BA1077" s="599">
        <v>950</v>
      </c>
      <c r="BB1077" s="599">
        <v>597</v>
      </c>
      <c r="BC1077" s="592"/>
      <c r="BD1077" s="827"/>
      <c r="BE1077" s="597" t="s">
        <v>40</v>
      </c>
      <c r="BF1077" s="599">
        <v>59</v>
      </c>
      <c r="BG1077" s="599">
        <v>195</v>
      </c>
      <c r="BH1077" s="599">
        <v>502</v>
      </c>
      <c r="BI1077" s="599">
        <v>1711</v>
      </c>
      <c r="BJ1077" s="599">
        <v>2425</v>
      </c>
      <c r="BK1077" s="599">
        <v>4484</v>
      </c>
      <c r="BL1077" s="599">
        <v>7194</v>
      </c>
      <c r="BM1077" s="599">
        <v>7313</v>
      </c>
      <c r="BN1077" s="599">
        <v>7115</v>
      </c>
      <c r="BO1077" s="599">
        <v>5374</v>
      </c>
      <c r="BP1077"/>
      <c r="BQ1077" s="827"/>
      <c r="BR1077" s="597" t="s">
        <v>40</v>
      </c>
      <c r="BS1077" s="599">
        <v>10</v>
      </c>
      <c r="BT1077" s="599">
        <v>28</v>
      </c>
      <c r="BU1077" s="599">
        <v>63</v>
      </c>
      <c r="BV1077" s="599">
        <v>143</v>
      </c>
      <c r="BW1077" s="599">
        <v>166</v>
      </c>
      <c r="BX1077" s="599">
        <v>212</v>
      </c>
      <c r="BY1077" s="599">
        <v>312</v>
      </c>
      <c r="BZ1077" s="599">
        <v>272</v>
      </c>
      <c r="CA1077" s="599">
        <v>209</v>
      </c>
      <c r="CB1077" s="599">
        <v>170</v>
      </c>
      <c r="CC1077" s="592"/>
      <c r="CD1077" s="827"/>
      <c r="CE1077" s="597" t="s">
        <v>40</v>
      </c>
      <c r="CF1077" s="599">
        <v>82</v>
      </c>
      <c r="CG1077" s="599">
        <v>246</v>
      </c>
      <c r="CH1077" s="599">
        <v>608</v>
      </c>
      <c r="CI1077" s="599">
        <v>2004</v>
      </c>
      <c r="CJ1077" s="599">
        <v>2779</v>
      </c>
      <c r="CK1077" s="599">
        <v>5106</v>
      </c>
      <c r="CL1077" s="599">
        <v>8030</v>
      </c>
      <c r="CM1077" s="599">
        <v>8171</v>
      </c>
      <c r="CN1077" s="599">
        <v>7856</v>
      </c>
      <c r="CO1077" s="599">
        <v>5801</v>
      </c>
      <c r="CP1077"/>
      <c r="CQ1077" s="827"/>
      <c r="CR1077" s="597" t="s">
        <v>40</v>
      </c>
      <c r="CS1077" s="599">
        <v>8</v>
      </c>
      <c r="CT1077" s="599">
        <v>9</v>
      </c>
      <c r="CU1077" s="599">
        <v>48</v>
      </c>
      <c r="CV1077" s="599">
        <v>193</v>
      </c>
      <c r="CW1077" s="599">
        <v>304</v>
      </c>
      <c r="CX1077" s="599">
        <v>606</v>
      </c>
      <c r="CY1077" s="599">
        <v>1171</v>
      </c>
      <c r="CZ1077" s="599">
        <v>1452</v>
      </c>
      <c r="DA1077" s="599">
        <v>1631</v>
      </c>
      <c r="DB1077" s="599">
        <v>1342</v>
      </c>
      <c r="DC1077" s="592"/>
      <c r="DD1077" s="827"/>
      <c r="DE1077" s="597" t="s">
        <v>40</v>
      </c>
      <c r="DF1077" s="599">
        <v>84</v>
      </c>
      <c r="DG1077" s="599">
        <v>265</v>
      </c>
      <c r="DH1077" s="599">
        <v>623</v>
      </c>
      <c r="DI1077" s="599">
        <v>1954</v>
      </c>
      <c r="DJ1077" s="599">
        <v>2641</v>
      </c>
      <c r="DK1077" s="599">
        <v>4712</v>
      </c>
      <c r="DL1077" s="599">
        <v>7171</v>
      </c>
      <c r="DM1077" s="599">
        <v>6991</v>
      </c>
      <c r="DN1077" s="599">
        <v>6434</v>
      </c>
      <c r="DO1077" s="599">
        <v>4629</v>
      </c>
    </row>
    <row r="1078" spans="1:119" ht="13.5" customHeight="1" x14ac:dyDescent="0.2">
      <c r="A1078"/>
      <c r="B1078" s="838"/>
      <c r="C1078" s="592"/>
      <c r="D1078" s="828"/>
      <c r="E1078" s="597" t="s">
        <v>41</v>
      </c>
      <c r="F1078" s="599">
        <v>5</v>
      </c>
      <c r="G1078" s="599">
        <v>22</v>
      </c>
      <c r="H1078" s="599">
        <v>54</v>
      </c>
      <c r="I1078" s="599">
        <v>167</v>
      </c>
      <c r="J1078" s="599">
        <v>255</v>
      </c>
      <c r="K1078" s="599">
        <v>645</v>
      </c>
      <c r="L1078" s="599">
        <v>1451</v>
      </c>
      <c r="M1078" s="599">
        <v>1970</v>
      </c>
      <c r="N1078" s="599">
        <v>2653</v>
      </c>
      <c r="O1078" s="599">
        <v>3433</v>
      </c>
      <c r="P1078" s="592"/>
      <c r="Q1078" s="828"/>
      <c r="R1078" s="597" t="s">
        <v>41</v>
      </c>
      <c r="S1078" s="599">
        <v>0</v>
      </c>
      <c r="T1078" s="599">
        <v>4</v>
      </c>
      <c r="U1078" s="599">
        <v>11</v>
      </c>
      <c r="V1078" s="599">
        <v>30</v>
      </c>
      <c r="W1078" s="599">
        <v>62</v>
      </c>
      <c r="X1078" s="599">
        <v>211</v>
      </c>
      <c r="Y1078" s="599">
        <v>549</v>
      </c>
      <c r="Z1078" s="599">
        <v>899</v>
      </c>
      <c r="AA1078" s="599">
        <v>1554</v>
      </c>
      <c r="AB1078" s="599">
        <v>2427</v>
      </c>
      <c r="AC1078" s="592"/>
      <c r="AD1078" s="828"/>
      <c r="AE1078" s="597" t="s">
        <v>41</v>
      </c>
      <c r="AF1078" s="599">
        <v>5</v>
      </c>
      <c r="AG1078" s="599">
        <v>18</v>
      </c>
      <c r="AH1078" s="599">
        <v>43</v>
      </c>
      <c r="AI1078" s="599">
        <v>137</v>
      </c>
      <c r="AJ1078" s="599">
        <v>193</v>
      </c>
      <c r="AK1078" s="599">
        <v>434</v>
      </c>
      <c r="AL1078" s="599">
        <v>902</v>
      </c>
      <c r="AM1078" s="599">
        <v>1071</v>
      </c>
      <c r="AN1078" s="599">
        <v>1099</v>
      </c>
      <c r="AO1078" s="599">
        <v>1006</v>
      </c>
      <c r="AP1078" s="591"/>
      <c r="AQ1078" s="828"/>
      <c r="AR1078" s="597" t="s">
        <v>41</v>
      </c>
      <c r="AS1078" s="599">
        <v>2</v>
      </c>
      <c r="AT1078" s="599">
        <v>8</v>
      </c>
      <c r="AU1078" s="599">
        <v>10</v>
      </c>
      <c r="AV1078" s="599">
        <v>27</v>
      </c>
      <c r="AW1078" s="599">
        <v>34</v>
      </c>
      <c r="AX1078" s="599">
        <v>77</v>
      </c>
      <c r="AY1078" s="599">
        <v>127</v>
      </c>
      <c r="AZ1078" s="599">
        <v>184</v>
      </c>
      <c r="BA1078" s="599">
        <v>215</v>
      </c>
      <c r="BB1078" s="599">
        <v>259</v>
      </c>
      <c r="BC1078" s="592"/>
      <c r="BD1078" s="828"/>
      <c r="BE1078" s="597" t="s">
        <v>41</v>
      </c>
      <c r="BF1078" s="599">
        <v>3</v>
      </c>
      <c r="BG1078" s="599">
        <v>14</v>
      </c>
      <c r="BH1078" s="599">
        <v>44</v>
      </c>
      <c r="BI1078" s="599">
        <v>140</v>
      </c>
      <c r="BJ1078" s="599">
        <v>221</v>
      </c>
      <c r="BK1078" s="599">
        <v>568</v>
      </c>
      <c r="BL1078" s="599">
        <v>1324</v>
      </c>
      <c r="BM1078" s="599">
        <v>1786</v>
      </c>
      <c r="BN1078" s="599">
        <v>2438</v>
      </c>
      <c r="BO1078" s="599">
        <v>3174</v>
      </c>
      <c r="BP1078"/>
      <c r="BQ1078" s="828"/>
      <c r="BR1078" s="597" t="s">
        <v>41</v>
      </c>
      <c r="BS1078" s="599">
        <v>1</v>
      </c>
      <c r="BT1078" s="599">
        <v>0</v>
      </c>
      <c r="BU1078" s="599">
        <v>5</v>
      </c>
      <c r="BV1078" s="599">
        <v>11</v>
      </c>
      <c r="BW1078" s="599">
        <v>18</v>
      </c>
      <c r="BX1078" s="599">
        <v>24</v>
      </c>
      <c r="BY1078" s="599">
        <v>45</v>
      </c>
      <c r="BZ1078" s="599">
        <v>59</v>
      </c>
      <c r="CA1078" s="599">
        <v>53</v>
      </c>
      <c r="CB1078" s="599">
        <v>74</v>
      </c>
      <c r="CC1078" s="592"/>
      <c r="CD1078" s="828"/>
      <c r="CE1078" s="597" t="s">
        <v>41</v>
      </c>
      <c r="CF1078" s="599">
        <v>4</v>
      </c>
      <c r="CG1078" s="599">
        <v>22</v>
      </c>
      <c r="CH1078" s="599">
        <v>49</v>
      </c>
      <c r="CI1078" s="599">
        <v>156</v>
      </c>
      <c r="CJ1078" s="599">
        <v>237</v>
      </c>
      <c r="CK1078" s="599">
        <v>621</v>
      </c>
      <c r="CL1078" s="599">
        <v>1406</v>
      </c>
      <c r="CM1078" s="599">
        <v>1911</v>
      </c>
      <c r="CN1078" s="599">
        <v>2600</v>
      </c>
      <c r="CO1078" s="599">
        <v>3359</v>
      </c>
      <c r="CP1078"/>
      <c r="CQ1078" s="828"/>
      <c r="CR1078" s="597" t="s">
        <v>41</v>
      </c>
      <c r="CS1078" s="599">
        <v>0</v>
      </c>
      <c r="CT1078" s="599">
        <v>0</v>
      </c>
      <c r="CU1078" s="599">
        <v>6</v>
      </c>
      <c r="CV1078" s="599">
        <v>10</v>
      </c>
      <c r="CW1078" s="599">
        <v>18</v>
      </c>
      <c r="CX1078" s="599">
        <v>54</v>
      </c>
      <c r="CY1078" s="599">
        <v>162</v>
      </c>
      <c r="CZ1078" s="599">
        <v>238</v>
      </c>
      <c r="DA1078" s="599">
        <v>401</v>
      </c>
      <c r="DB1078" s="599">
        <v>555</v>
      </c>
      <c r="DC1078" s="592"/>
      <c r="DD1078" s="828"/>
      <c r="DE1078" s="597" t="s">
        <v>41</v>
      </c>
      <c r="DF1078" s="599">
        <v>5</v>
      </c>
      <c r="DG1078" s="599">
        <v>22</v>
      </c>
      <c r="DH1078" s="599">
        <v>48</v>
      </c>
      <c r="DI1078" s="599">
        <v>157</v>
      </c>
      <c r="DJ1078" s="599">
        <v>237</v>
      </c>
      <c r="DK1078" s="599">
        <v>591</v>
      </c>
      <c r="DL1078" s="599">
        <v>1289</v>
      </c>
      <c r="DM1078" s="599">
        <v>1732</v>
      </c>
      <c r="DN1078" s="599">
        <v>2252</v>
      </c>
      <c r="DO1078" s="599">
        <v>2878</v>
      </c>
    </row>
    <row r="1079" spans="1:119" ht="13.5" customHeight="1" x14ac:dyDescent="0.2">
      <c r="A1079"/>
      <c r="B1079" s="324"/>
      <c r="C1079" s="592"/>
      <c r="D1079" s="592"/>
      <c r="E1079" s="592"/>
      <c r="F1079" s="592"/>
      <c r="G1079" s="592"/>
      <c r="H1079" s="592"/>
      <c r="I1079" s="592"/>
      <c r="J1079" s="592"/>
      <c r="K1079" s="592"/>
      <c r="L1079" s="592"/>
      <c r="M1079" s="592"/>
      <c r="N1079" s="592"/>
      <c r="O1079" s="592"/>
      <c r="P1079" s="592"/>
      <c r="Q1079" s="592"/>
      <c r="R1079" s="592"/>
      <c r="S1079" s="592"/>
      <c r="T1079" s="592"/>
      <c r="U1079" s="592"/>
      <c r="V1079" s="592"/>
      <c r="W1079" s="592"/>
      <c r="X1079" s="592"/>
      <c r="Y1079" s="592"/>
      <c r="Z1079" s="592"/>
      <c r="AA1079" s="592"/>
      <c r="AB1079" s="592"/>
      <c r="AC1079" s="592"/>
      <c r="AD1079" s="592"/>
      <c r="AE1079" s="592"/>
      <c r="AF1079" s="592"/>
      <c r="AG1079" s="592"/>
      <c r="AH1079" s="592"/>
      <c r="AI1079" s="592"/>
      <c r="AJ1079" s="592"/>
      <c r="AK1079" s="592"/>
      <c r="AL1079" s="592"/>
      <c r="AM1079" s="592"/>
      <c r="AN1079" s="592"/>
      <c r="AO1079" s="592"/>
      <c r="AP1079" s="591"/>
      <c r="AQ1079" s="592"/>
      <c r="AR1079" s="592"/>
      <c r="AS1079" s="592"/>
      <c r="AT1079" s="592"/>
      <c r="AU1079" s="592"/>
      <c r="AV1079" s="592"/>
      <c r="AW1079" s="592"/>
      <c r="AX1079" s="592"/>
      <c r="AY1079" s="592"/>
      <c r="AZ1079" s="592"/>
      <c r="BA1079" s="592"/>
      <c r="BB1079" s="592"/>
      <c r="BC1079" s="592"/>
      <c r="BD1079" s="592"/>
      <c r="BE1079" s="592"/>
      <c r="BF1079" s="592"/>
      <c r="BG1079" s="592"/>
      <c r="BH1079" s="592"/>
      <c r="BI1079" s="592"/>
      <c r="BJ1079" s="592"/>
      <c r="BK1079" s="592"/>
      <c r="BL1079" s="592"/>
      <c r="BM1079" s="592"/>
      <c r="BN1079" s="592"/>
      <c r="BO1079" s="592"/>
      <c r="BP1079"/>
      <c r="BQ1079" s="592"/>
      <c r="BR1079" s="592"/>
      <c r="BS1079" s="592"/>
      <c r="BT1079" s="592"/>
      <c r="BU1079" s="592"/>
      <c r="BV1079" s="592"/>
      <c r="BW1079" s="592"/>
      <c r="BX1079" s="592"/>
      <c r="BY1079" s="592"/>
      <c r="BZ1079" s="592"/>
      <c r="CA1079" s="592"/>
      <c r="CB1079" s="592"/>
      <c r="CC1079" s="592"/>
      <c r="CD1079" s="592"/>
      <c r="CE1079" s="592"/>
      <c r="CF1079" s="592"/>
      <c r="CG1079" s="592"/>
      <c r="CH1079" s="592"/>
      <c r="CI1079" s="592"/>
      <c r="CJ1079" s="592"/>
      <c r="CK1079" s="592"/>
      <c r="CL1079" s="592"/>
      <c r="CM1079" s="592"/>
      <c r="CN1079" s="592"/>
      <c r="CO1079" s="592"/>
      <c r="CP1079"/>
      <c r="CQ1079" s="592"/>
      <c r="CR1079" s="592"/>
      <c r="CS1079" s="592"/>
      <c r="CT1079" s="592"/>
      <c r="CU1079" s="592"/>
      <c r="CV1079" s="592"/>
      <c r="CW1079" s="592"/>
      <c r="CX1079" s="592"/>
      <c r="CY1079" s="592"/>
      <c r="CZ1079" s="592"/>
      <c r="DA1079" s="592"/>
      <c r="DB1079" s="592"/>
      <c r="DC1079" s="592"/>
      <c r="DD1079" s="592"/>
      <c r="DE1079" s="592"/>
      <c r="DF1079" s="592"/>
      <c r="DG1079" s="592"/>
      <c r="DH1079" s="592"/>
      <c r="DI1079" s="592"/>
      <c r="DJ1079" s="592"/>
      <c r="DK1079" s="592"/>
      <c r="DL1079" s="592"/>
      <c r="DM1079" s="592"/>
      <c r="DN1079" s="592"/>
      <c r="DO1079" s="592"/>
    </row>
    <row r="1080" spans="1:119" ht="13.5" customHeight="1" x14ac:dyDescent="0.3">
      <c r="A1080"/>
      <c r="B1080" s="324"/>
      <c r="C1080" s="592"/>
      <c r="D1080" s="829" t="s">
        <v>246</v>
      </c>
      <c r="E1080" s="829"/>
      <c r="F1080" s="595"/>
      <c r="G1080" s="595"/>
      <c r="H1080" s="595"/>
      <c r="I1080" s="595"/>
      <c r="J1080" s="595"/>
      <c r="K1080" s="595"/>
      <c r="L1080" s="595"/>
      <c r="M1080" s="595"/>
      <c r="N1080" s="595"/>
      <c r="O1080" s="595"/>
      <c r="P1080" s="592"/>
      <c r="Q1080" s="829" t="s">
        <v>246</v>
      </c>
      <c r="R1080" s="829"/>
      <c r="S1080" s="595"/>
      <c r="T1080" s="595"/>
      <c r="U1080" s="595"/>
      <c r="V1080" s="595"/>
      <c r="W1080" s="595"/>
      <c r="X1080" s="595"/>
      <c r="Y1080" s="595"/>
      <c r="Z1080" s="595"/>
      <c r="AA1080" s="595"/>
      <c r="AB1080" s="595"/>
      <c r="AC1080" s="592"/>
      <c r="AD1080" s="829" t="s">
        <v>246</v>
      </c>
      <c r="AE1080" s="829"/>
      <c r="AF1080" s="595"/>
      <c r="AG1080" s="595"/>
      <c r="AH1080" s="595"/>
      <c r="AI1080" s="595"/>
      <c r="AJ1080" s="595"/>
      <c r="AK1080" s="595"/>
      <c r="AL1080" s="595"/>
      <c r="AM1080" s="595"/>
      <c r="AN1080" s="595"/>
      <c r="AO1080" s="595"/>
      <c r="AP1080" s="591"/>
      <c r="AQ1080" s="829" t="s">
        <v>246</v>
      </c>
      <c r="AR1080" s="829"/>
      <c r="AS1080" s="595"/>
      <c r="AT1080" s="595"/>
      <c r="AU1080" s="595"/>
      <c r="AV1080" s="595"/>
      <c r="AW1080" s="595"/>
      <c r="AX1080" s="595"/>
      <c r="AY1080" s="595"/>
      <c r="AZ1080" s="595"/>
      <c r="BA1080" s="595"/>
      <c r="BB1080" s="595"/>
      <c r="BC1080" s="592"/>
      <c r="BD1080" s="829" t="s">
        <v>246</v>
      </c>
      <c r="BE1080" s="829"/>
      <c r="BF1080" s="595"/>
      <c r="BG1080" s="595"/>
      <c r="BH1080" s="595"/>
      <c r="BI1080" s="595"/>
      <c r="BJ1080" s="595"/>
      <c r="BK1080" s="595"/>
      <c r="BL1080" s="595"/>
      <c r="BM1080" s="595"/>
      <c r="BN1080" s="595"/>
      <c r="BO1080" s="595"/>
      <c r="BP1080"/>
      <c r="BQ1080" s="829" t="s">
        <v>246</v>
      </c>
      <c r="BR1080" s="829"/>
      <c r="BS1080" s="595"/>
      <c r="BT1080" s="595"/>
      <c r="BU1080" s="595"/>
      <c r="BV1080" s="595"/>
      <c r="BW1080" s="595"/>
      <c r="BX1080" s="595"/>
      <c r="BY1080" s="595"/>
      <c r="BZ1080" s="595"/>
      <c r="CA1080" s="595"/>
      <c r="CB1080" s="595"/>
      <c r="CC1080" s="592"/>
      <c r="CD1080" s="829" t="s">
        <v>246</v>
      </c>
      <c r="CE1080" s="829"/>
      <c r="CF1080" s="595"/>
      <c r="CG1080" s="595"/>
      <c r="CH1080" s="595"/>
      <c r="CI1080" s="595"/>
      <c r="CJ1080" s="595"/>
      <c r="CK1080" s="595"/>
      <c r="CL1080" s="595"/>
      <c r="CM1080" s="595"/>
      <c r="CN1080" s="595"/>
      <c r="CO1080" s="595"/>
      <c r="CP1080"/>
      <c r="CQ1080" s="829" t="s">
        <v>246</v>
      </c>
      <c r="CR1080" s="829"/>
      <c r="CS1080" s="595"/>
      <c r="CT1080" s="595"/>
      <c r="CU1080" s="595"/>
      <c r="CV1080" s="595"/>
      <c r="CW1080" s="595"/>
      <c r="CX1080" s="595"/>
      <c r="CY1080" s="595"/>
      <c r="CZ1080" s="595"/>
      <c r="DA1080" s="595"/>
      <c r="DB1080" s="595"/>
      <c r="DC1080" s="592"/>
      <c r="DD1080" s="829" t="s">
        <v>246</v>
      </c>
      <c r="DE1080" s="829"/>
      <c r="DF1080" s="595"/>
      <c r="DG1080" s="595"/>
      <c r="DH1080" s="595"/>
      <c r="DI1080" s="595"/>
      <c r="DJ1080" s="595"/>
      <c r="DK1080" s="595"/>
      <c r="DL1080" s="595"/>
      <c r="DM1080" s="595"/>
      <c r="DN1080" s="595"/>
      <c r="DO1080" s="595"/>
    </row>
    <row r="1081" spans="1:119" ht="13.5" customHeight="1" x14ac:dyDescent="0.2">
      <c r="A1081"/>
      <c r="B1081" s="324"/>
      <c r="C1081" s="592"/>
      <c r="D1081" s="829"/>
      <c r="E1081" s="829"/>
      <c r="F1081" s="831" t="s">
        <v>171</v>
      </c>
      <c r="G1081" s="831"/>
      <c r="H1081" s="831"/>
      <c r="I1081" s="831"/>
      <c r="J1081" s="831"/>
      <c r="K1081" s="831"/>
      <c r="L1081" s="831"/>
      <c r="M1081" s="831"/>
      <c r="N1081" s="831"/>
      <c r="O1081" s="831"/>
      <c r="P1081" s="592"/>
      <c r="Q1081" s="829"/>
      <c r="R1081" s="829"/>
      <c r="S1081" s="831" t="s">
        <v>171</v>
      </c>
      <c r="T1081" s="831"/>
      <c r="U1081" s="831"/>
      <c r="V1081" s="831"/>
      <c r="W1081" s="831"/>
      <c r="X1081" s="831"/>
      <c r="Y1081" s="831"/>
      <c r="Z1081" s="831"/>
      <c r="AA1081" s="831"/>
      <c r="AB1081" s="831"/>
      <c r="AC1081" s="592"/>
      <c r="AD1081" s="829"/>
      <c r="AE1081" s="829"/>
      <c r="AF1081" s="839" t="s">
        <v>171</v>
      </c>
      <c r="AG1081" s="840"/>
      <c r="AH1081" s="840"/>
      <c r="AI1081" s="840"/>
      <c r="AJ1081" s="840"/>
      <c r="AK1081" s="840"/>
      <c r="AL1081" s="840"/>
      <c r="AM1081" s="840"/>
      <c r="AN1081" s="840"/>
      <c r="AO1081" s="841"/>
      <c r="AP1081" s="591"/>
      <c r="AQ1081" s="829"/>
      <c r="AR1081" s="829"/>
      <c r="AS1081" s="831" t="s">
        <v>171</v>
      </c>
      <c r="AT1081" s="831"/>
      <c r="AU1081" s="831"/>
      <c r="AV1081" s="831"/>
      <c r="AW1081" s="831"/>
      <c r="AX1081" s="831"/>
      <c r="AY1081" s="831"/>
      <c r="AZ1081" s="831"/>
      <c r="BA1081" s="831"/>
      <c r="BB1081" s="831"/>
      <c r="BC1081" s="592"/>
      <c r="BD1081" s="829"/>
      <c r="BE1081" s="829"/>
      <c r="BF1081" s="831" t="s">
        <v>171</v>
      </c>
      <c r="BG1081" s="831"/>
      <c r="BH1081" s="831"/>
      <c r="BI1081" s="831"/>
      <c r="BJ1081" s="831"/>
      <c r="BK1081" s="831"/>
      <c r="BL1081" s="831"/>
      <c r="BM1081" s="831"/>
      <c r="BN1081" s="831"/>
      <c r="BO1081" s="831"/>
      <c r="BP1081"/>
      <c r="BQ1081" s="829"/>
      <c r="BR1081" s="829"/>
      <c r="BS1081" s="831" t="s">
        <v>171</v>
      </c>
      <c r="BT1081" s="831"/>
      <c r="BU1081" s="831"/>
      <c r="BV1081" s="831"/>
      <c r="BW1081" s="831"/>
      <c r="BX1081" s="831"/>
      <c r="BY1081" s="831"/>
      <c r="BZ1081" s="831"/>
      <c r="CA1081" s="831"/>
      <c r="CB1081" s="831"/>
      <c r="CC1081" s="592"/>
      <c r="CD1081" s="829"/>
      <c r="CE1081" s="829"/>
      <c r="CF1081" s="831" t="s">
        <v>171</v>
      </c>
      <c r="CG1081" s="831"/>
      <c r="CH1081" s="831"/>
      <c r="CI1081" s="831"/>
      <c r="CJ1081" s="831"/>
      <c r="CK1081" s="831"/>
      <c r="CL1081" s="831"/>
      <c r="CM1081" s="831"/>
      <c r="CN1081" s="831"/>
      <c r="CO1081" s="831"/>
      <c r="CP1081"/>
      <c r="CQ1081" s="829"/>
      <c r="CR1081" s="829"/>
      <c r="CS1081" s="831" t="s">
        <v>171</v>
      </c>
      <c r="CT1081" s="831"/>
      <c r="CU1081" s="831"/>
      <c r="CV1081" s="831"/>
      <c r="CW1081" s="831"/>
      <c r="CX1081" s="831"/>
      <c r="CY1081" s="831"/>
      <c r="CZ1081" s="831"/>
      <c r="DA1081" s="831"/>
      <c r="DB1081" s="831"/>
      <c r="DC1081" s="592"/>
      <c r="DD1081" s="829"/>
      <c r="DE1081" s="829"/>
      <c r="DF1081" s="831" t="s">
        <v>171</v>
      </c>
      <c r="DG1081" s="831"/>
      <c r="DH1081" s="831"/>
      <c r="DI1081" s="831"/>
      <c r="DJ1081" s="831"/>
      <c r="DK1081" s="831"/>
      <c r="DL1081" s="831"/>
      <c r="DM1081" s="831"/>
      <c r="DN1081" s="831"/>
      <c r="DO1081" s="831"/>
    </row>
    <row r="1082" spans="1:119" ht="13.5" customHeight="1" x14ac:dyDescent="0.2">
      <c r="A1082"/>
      <c r="B1082" s="324"/>
      <c r="C1082" s="592"/>
      <c r="D1082" s="830"/>
      <c r="E1082" s="830"/>
      <c r="F1082" s="596" t="s">
        <v>16</v>
      </c>
      <c r="G1082" s="596">
        <v>1</v>
      </c>
      <c r="H1082" s="596">
        <v>2</v>
      </c>
      <c r="I1082" s="596">
        <v>3</v>
      </c>
      <c r="J1082" s="596">
        <v>4</v>
      </c>
      <c r="K1082" s="596">
        <v>5</v>
      </c>
      <c r="L1082" s="596">
        <v>6</v>
      </c>
      <c r="M1082" s="596">
        <v>7</v>
      </c>
      <c r="N1082" s="596">
        <v>8</v>
      </c>
      <c r="O1082" s="596">
        <v>9</v>
      </c>
      <c r="P1082" s="592"/>
      <c r="Q1082" s="830"/>
      <c r="R1082" s="830"/>
      <c r="S1082" s="596" t="s">
        <v>16</v>
      </c>
      <c r="T1082" s="596">
        <v>1</v>
      </c>
      <c r="U1082" s="596">
        <v>2</v>
      </c>
      <c r="V1082" s="596">
        <v>3</v>
      </c>
      <c r="W1082" s="596">
        <v>4</v>
      </c>
      <c r="X1082" s="596">
        <v>5</v>
      </c>
      <c r="Y1082" s="596">
        <v>6</v>
      </c>
      <c r="Z1082" s="596">
        <v>7</v>
      </c>
      <c r="AA1082" s="596">
        <v>8</v>
      </c>
      <c r="AB1082" s="596">
        <v>9</v>
      </c>
      <c r="AC1082" s="592"/>
      <c r="AD1082" s="830"/>
      <c r="AE1082" s="830"/>
      <c r="AF1082" s="596" t="s">
        <v>16</v>
      </c>
      <c r="AG1082" s="596">
        <v>1</v>
      </c>
      <c r="AH1082" s="596">
        <v>2</v>
      </c>
      <c r="AI1082" s="596">
        <v>3</v>
      </c>
      <c r="AJ1082" s="596">
        <v>4</v>
      </c>
      <c r="AK1082" s="596">
        <v>5</v>
      </c>
      <c r="AL1082" s="596">
        <v>6</v>
      </c>
      <c r="AM1082" s="596">
        <v>7</v>
      </c>
      <c r="AN1082" s="596">
        <v>8</v>
      </c>
      <c r="AO1082" s="596">
        <v>9</v>
      </c>
      <c r="AP1082" s="591"/>
      <c r="AQ1082" s="830"/>
      <c r="AR1082" s="830"/>
      <c r="AS1082" s="596" t="s">
        <v>16</v>
      </c>
      <c r="AT1082" s="596">
        <v>1</v>
      </c>
      <c r="AU1082" s="596">
        <v>2</v>
      </c>
      <c r="AV1082" s="596">
        <v>3</v>
      </c>
      <c r="AW1082" s="596">
        <v>4</v>
      </c>
      <c r="AX1082" s="596">
        <v>5</v>
      </c>
      <c r="AY1082" s="596">
        <v>6</v>
      </c>
      <c r="AZ1082" s="596">
        <v>7</v>
      </c>
      <c r="BA1082" s="596">
        <v>8</v>
      </c>
      <c r="BB1082" s="596">
        <v>9</v>
      </c>
      <c r="BC1082" s="592"/>
      <c r="BD1082" s="830"/>
      <c r="BE1082" s="830"/>
      <c r="BF1082" s="596" t="s">
        <v>16</v>
      </c>
      <c r="BG1082" s="596">
        <v>1</v>
      </c>
      <c r="BH1082" s="596">
        <v>2</v>
      </c>
      <c r="BI1082" s="596">
        <v>3</v>
      </c>
      <c r="BJ1082" s="596">
        <v>4</v>
      </c>
      <c r="BK1082" s="596">
        <v>5</v>
      </c>
      <c r="BL1082" s="596">
        <v>6</v>
      </c>
      <c r="BM1082" s="596">
        <v>7</v>
      </c>
      <c r="BN1082" s="596">
        <v>8</v>
      </c>
      <c r="BO1082" s="596">
        <v>9</v>
      </c>
      <c r="BP1082"/>
      <c r="BQ1082" s="830"/>
      <c r="BR1082" s="830"/>
      <c r="BS1082" s="596" t="s">
        <v>16</v>
      </c>
      <c r="BT1082" s="596">
        <v>1</v>
      </c>
      <c r="BU1082" s="596">
        <v>2</v>
      </c>
      <c r="BV1082" s="596">
        <v>3</v>
      </c>
      <c r="BW1082" s="596">
        <v>4</v>
      </c>
      <c r="BX1082" s="596">
        <v>5</v>
      </c>
      <c r="BY1082" s="596">
        <v>6</v>
      </c>
      <c r="BZ1082" s="596">
        <v>7</v>
      </c>
      <c r="CA1082" s="596">
        <v>8</v>
      </c>
      <c r="CB1082" s="596">
        <v>9</v>
      </c>
      <c r="CC1082" s="592"/>
      <c r="CD1082" s="830"/>
      <c r="CE1082" s="830"/>
      <c r="CF1082" s="596" t="s">
        <v>16</v>
      </c>
      <c r="CG1082" s="596">
        <v>1</v>
      </c>
      <c r="CH1082" s="596">
        <v>2</v>
      </c>
      <c r="CI1082" s="596">
        <v>3</v>
      </c>
      <c r="CJ1082" s="596">
        <v>4</v>
      </c>
      <c r="CK1082" s="596">
        <v>5</v>
      </c>
      <c r="CL1082" s="596">
        <v>6</v>
      </c>
      <c r="CM1082" s="596">
        <v>7</v>
      </c>
      <c r="CN1082" s="596">
        <v>8</v>
      </c>
      <c r="CO1082" s="596">
        <v>9</v>
      </c>
      <c r="CP1082"/>
      <c r="CQ1082" s="830"/>
      <c r="CR1082" s="830"/>
      <c r="CS1082" s="596" t="s">
        <v>16</v>
      </c>
      <c r="CT1082" s="596">
        <v>1</v>
      </c>
      <c r="CU1082" s="596">
        <v>2</v>
      </c>
      <c r="CV1082" s="596">
        <v>3</v>
      </c>
      <c r="CW1082" s="596">
        <v>4</v>
      </c>
      <c r="CX1082" s="596">
        <v>5</v>
      </c>
      <c r="CY1082" s="596">
        <v>6</v>
      </c>
      <c r="CZ1082" s="596">
        <v>7</v>
      </c>
      <c r="DA1082" s="596">
        <v>8</v>
      </c>
      <c r="DB1082" s="596">
        <v>9</v>
      </c>
      <c r="DC1082" s="592"/>
      <c r="DD1082" s="830"/>
      <c r="DE1082" s="830"/>
      <c r="DF1082" s="596" t="s">
        <v>16</v>
      </c>
      <c r="DG1082" s="596">
        <v>1</v>
      </c>
      <c r="DH1082" s="596">
        <v>2</v>
      </c>
      <c r="DI1082" s="596">
        <v>3</v>
      </c>
      <c r="DJ1082" s="596">
        <v>4</v>
      </c>
      <c r="DK1082" s="596">
        <v>5</v>
      </c>
      <c r="DL1082" s="596">
        <v>6</v>
      </c>
      <c r="DM1082" s="596">
        <v>7</v>
      </c>
      <c r="DN1082" s="596">
        <v>8</v>
      </c>
      <c r="DO1082" s="596">
        <v>9</v>
      </c>
    </row>
    <row r="1083" spans="1:119" ht="13.5" customHeight="1" x14ac:dyDescent="0.2">
      <c r="A1083"/>
      <c r="B1083" s="324"/>
      <c r="C1083" s="592"/>
      <c r="D1083" s="826" t="s">
        <v>173</v>
      </c>
      <c r="E1083" s="601" t="s">
        <v>92</v>
      </c>
      <c r="F1083" s="599">
        <v>10</v>
      </c>
      <c r="G1083" s="599">
        <v>16.666666666666664</v>
      </c>
      <c r="H1083" s="599">
        <v>16.666666666666664</v>
      </c>
      <c r="I1083" s="599">
        <v>16.666666666666664</v>
      </c>
      <c r="J1083" s="599">
        <v>23.333333333333332</v>
      </c>
      <c r="K1083" s="599">
        <v>3.3333333333333335</v>
      </c>
      <c r="L1083" s="599">
        <v>10</v>
      </c>
      <c r="M1083" s="599">
        <v>3.3333333333333335</v>
      </c>
      <c r="N1083" s="599">
        <v>0</v>
      </c>
      <c r="O1083" s="600">
        <v>0</v>
      </c>
      <c r="P1083" s="592"/>
      <c r="Q1083" s="826" t="s">
        <v>173</v>
      </c>
      <c r="R1083" s="597" t="s">
        <v>92</v>
      </c>
      <c r="S1083" s="599">
        <v>7.1428571428571423</v>
      </c>
      <c r="T1083" s="599">
        <v>0</v>
      </c>
      <c r="U1083" s="599">
        <v>14.285714285714285</v>
      </c>
      <c r="V1083" s="599">
        <v>21.428571428571427</v>
      </c>
      <c r="W1083" s="599">
        <v>28.571428571428569</v>
      </c>
      <c r="X1083" s="599">
        <v>7.1428571428571423</v>
      </c>
      <c r="Y1083" s="599">
        <v>14.285714285714285</v>
      </c>
      <c r="Z1083" s="599">
        <v>7.1428571428571423</v>
      </c>
      <c r="AA1083" s="599">
        <v>0</v>
      </c>
      <c r="AB1083" s="600">
        <v>0</v>
      </c>
      <c r="AC1083" s="592"/>
      <c r="AD1083" s="826" t="s">
        <v>173</v>
      </c>
      <c r="AE1083" s="597" t="s">
        <v>92</v>
      </c>
      <c r="AF1083" s="599">
        <v>12.5</v>
      </c>
      <c r="AG1083" s="599">
        <v>31.25</v>
      </c>
      <c r="AH1083" s="599">
        <v>18.75</v>
      </c>
      <c r="AI1083" s="599">
        <v>12.5</v>
      </c>
      <c r="AJ1083" s="599">
        <v>18.75</v>
      </c>
      <c r="AK1083" s="599">
        <v>0</v>
      </c>
      <c r="AL1083" s="599">
        <v>6.25</v>
      </c>
      <c r="AM1083" s="599">
        <v>0</v>
      </c>
      <c r="AN1083" s="599">
        <v>0</v>
      </c>
      <c r="AO1083" s="600">
        <v>0</v>
      </c>
      <c r="AP1083" s="591"/>
      <c r="AQ1083" s="826" t="s">
        <v>173</v>
      </c>
      <c r="AR1083" s="597" t="s">
        <v>92</v>
      </c>
      <c r="AS1083" s="599">
        <v>7.6923076923076925</v>
      </c>
      <c r="AT1083" s="599">
        <v>15.384615384615385</v>
      </c>
      <c r="AU1083" s="599">
        <v>7.6923076923076925</v>
      </c>
      <c r="AV1083" s="599">
        <v>7.6923076923076925</v>
      </c>
      <c r="AW1083" s="599">
        <v>30.76923076923077</v>
      </c>
      <c r="AX1083" s="599">
        <v>7.6923076923076925</v>
      </c>
      <c r="AY1083" s="599">
        <v>15.384615384615385</v>
      </c>
      <c r="AZ1083" s="599">
        <v>7.6923076923076925</v>
      </c>
      <c r="BA1083" s="599">
        <v>0</v>
      </c>
      <c r="BB1083" s="600">
        <v>0</v>
      </c>
      <c r="BC1083" s="592"/>
      <c r="BD1083" s="826" t="s">
        <v>173</v>
      </c>
      <c r="BE1083" s="597" t="s">
        <v>92</v>
      </c>
      <c r="BF1083" s="599">
        <v>11.76470588235294</v>
      </c>
      <c r="BG1083" s="599">
        <v>17.647058823529413</v>
      </c>
      <c r="BH1083" s="599">
        <v>23.52941176470588</v>
      </c>
      <c r="BI1083" s="599">
        <v>23.52941176470588</v>
      </c>
      <c r="BJ1083" s="599">
        <v>17.647058823529413</v>
      </c>
      <c r="BK1083" s="599">
        <v>0</v>
      </c>
      <c r="BL1083" s="599">
        <v>5.8823529411764701</v>
      </c>
      <c r="BM1083" s="599">
        <v>0</v>
      </c>
      <c r="BN1083" s="599">
        <v>0</v>
      </c>
      <c r="BO1083" s="600">
        <v>0</v>
      </c>
      <c r="BP1083"/>
      <c r="BQ1083" s="826" t="s">
        <v>173</v>
      </c>
      <c r="BR1083" s="597" t="s">
        <v>92</v>
      </c>
      <c r="BS1083" s="599">
        <v>9.0909090909090917</v>
      </c>
      <c r="BT1083" s="599">
        <v>27.27272727272727</v>
      </c>
      <c r="BU1083" s="599">
        <v>9.0909090909090917</v>
      </c>
      <c r="BV1083" s="599">
        <v>9.0909090909090917</v>
      </c>
      <c r="BW1083" s="599">
        <v>45.454545454545453</v>
      </c>
      <c r="BX1083" s="599">
        <v>0</v>
      </c>
      <c r="BY1083" s="599">
        <v>0</v>
      </c>
      <c r="BZ1083" s="599">
        <v>0</v>
      </c>
      <c r="CA1083" s="599">
        <v>0</v>
      </c>
      <c r="CB1083" s="600">
        <v>0</v>
      </c>
      <c r="CC1083" s="592"/>
      <c r="CD1083" s="826" t="s">
        <v>173</v>
      </c>
      <c r="CE1083" s="597" t="s">
        <v>92</v>
      </c>
      <c r="CF1083" s="599">
        <v>10.526315789473683</v>
      </c>
      <c r="CG1083" s="599">
        <v>10.526315789473683</v>
      </c>
      <c r="CH1083" s="599">
        <v>21.052631578947366</v>
      </c>
      <c r="CI1083" s="599">
        <v>21.052631578947366</v>
      </c>
      <c r="CJ1083" s="599">
        <v>10.526315789473683</v>
      </c>
      <c r="CK1083" s="599">
        <v>5.2631578947368416</v>
      </c>
      <c r="CL1083" s="599">
        <v>15.789473684210526</v>
      </c>
      <c r="CM1083" s="599">
        <v>5.2631578947368416</v>
      </c>
      <c r="CN1083" s="599">
        <v>0</v>
      </c>
      <c r="CO1083" s="600">
        <v>0</v>
      </c>
      <c r="CP1083"/>
      <c r="CQ1083" s="826" t="s">
        <v>173</v>
      </c>
      <c r="CR1083" s="597" t="s">
        <v>92</v>
      </c>
      <c r="CS1083" s="599">
        <v>11.111111111111111</v>
      </c>
      <c r="CT1083" s="599">
        <v>18.518518518518519</v>
      </c>
      <c r="CU1083" s="599">
        <v>18.518518518518519</v>
      </c>
      <c r="CV1083" s="599">
        <v>18.518518518518519</v>
      </c>
      <c r="CW1083" s="599">
        <v>18.518518518518519</v>
      </c>
      <c r="CX1083" s="599">
        <v>3.7037037037037033</v>
      </c>
      <c r="CY1083" s="599">
        <v>7.4074074074074066</v>
      </c>
      <c r="CZ1083" s="599">
        <v>3.7037037037037033</v>
      </c>
      <c r="DA1083" s="599">
        <v>0</v>
      </c>
      <c r="DB1083" s="600">
        <v>0</v>
      </c>
      <c r="DC1083" s="592"/>
      <c r="DD1083" s="826" t="s">
        <v>173</v>
      </c>
      <c r="DE1083" s="597" t="s">
        <v>92</v>
      </c>
      <c r="DF1083" s="599">
        <v>0</v>
      </c>
      <c r="DG1083" s="599">
        <v>0</v>
      </c>
      <c r="DH1083" s="599">
        <v>0</v>
      </c>
      <c r="DI1083" s="599">
        <v>0</v>
      </c>
      <c r="DJ1083" s="599">
        <v>66.666666666666657</v>
      </c>
      <c r="DK1083" s="599">
        <v>0</v>
      </c>
      <c r="DL1083" s="599">
        <v>33.333333333333329</v>
      </c>
      <c r="DM1083" s="599">
        <v>0</v>
      </c>
      <c r="DN1083" s="599">
        <v>0</v>
      </c>
      <c r="DO1083" s="600">
        <v>0</v>
      </c>
    </row>
    <row r="1084" spans="1:119" ht="13.5" customHeight="1" x14ac:dyDescent="0.2">
      <c r="A1084"/>
      <c r="B1084" s="324"/>
      <c r="C1084" s="592"/>
      <c r="D1084" s="827"/>
      <c r="E1084" s="601">
        <v>1</v>
      </c>
      <c r="F1084" s="599">
        <v>19.047619047619047</v>
      </c>
      <c r="G1084" s="599">
        <v>23.809523809523807</v>
      </c>
      <c r="H1084" s="599">
        <v>23.809523809523807</v>
      </c>
      <c r="I1084" s="599">
        <v>15.476190476190476</v>
      </c>
      <c r="J1084" s="599">
        <v>4.7619047619047619</v>
      </c>
      <c r="K1084" s="599">
        <v>5.9523809523809517</v>
      </c>
      <c r="L1084" s="599">
        <v>1.1904761904761905</v>
      </c>
      <c r="M1084" s="599">
        <v>2.3809523809523809</v>
      </c>
      <c r="N1084" s="599">
        <v>2.3809523809523809</v>
      </c>
      <c r="O1084" s="599">
        <v>1.1904761904761905</v>
      </c>
      <c r="P1084" s="592"/>
      <c r="Q1084" s="827"/>
      <c r="R1084" s="597">
        <v>1</v>
      </c>
      <c r="S1084" s="599">
        <v>17.391304347826086</v>
      </c>
      <c r="T1084" s="599">
        <v>19.565217391304348</v>
      </c>
      <c r="U1084" s="599">
        <v>23.913043478260871</v>
      </c>
      <c r="V1084" s="599">
        <v>17.391304347826086</v>
      </c>
      <c r="W1084" s="599">
        <v>4.3478260869565215</v>
      </c>
      <c r="X1084" s="599">
        <v>8.695652173913043</v>
      </c>
      <c r="Y1084" s="599">
        <v>0</v>
      </c>
      <c r="Z1084" s="599">
        <v>4.3478260869565215</v>
      </c>
      <c r="AA1084" s="599">
        <v>4.3478260869565215</v>
      </c>
      <c r="AB1084" s="599">
        <v>0</v>
      </c>
      <c r="AC1084" s="592"/>
      <c r="AD1084" s="827"/>
      <c r="AE1084" s="597">
        <v>1</v>
      </c>
      <c r="AF1084" s="599">
        <v>21.052631578947366</v>
      </c>
      <c r="AG1084" s="599">
        <v>28.947368421052634</v>
      </c>
      <c r="AH1084" s="599">
        <v>23.684210526315788</v>
      </c>
      <c r="AI1084" s="599">
        <v>13.157894736842104</v>
      </c>
      <c r="AJ1084" s="599">
        <v>5.2631578947368416</v>
      </c>
      <c r="AK1084" s="599">
        <v>2.6315789473684208</v>
      </c>
      <c r="AL1084" s="599">
        <v>2.6315789473684208</v>
      </c>
      <c r="AM1084" s="599">
        <v>0</v>
      </c>
      <c r="AN1084" s="599">
        <v>0</v>
      </c>
      <c r="AO1084" s="599">
        <v>2.6315789473684208</v>
      </c>
      <c r="AP1084" s="591"/>
      <c r="AQ1084" s="827"/>
      <c r="AR1084" s="597">
        <v>1</v>
      </c>
      <c r="AS1084" s="599">
        <v>26.315789473684209</v>
      </c>
      <c r="AT1084" s="599">
        <v>26.315789473684209</v>
      </c>
      <c r="AU1084" s="599">
        <v>21.052631578947366</v>
      </c>
      <c r="AV1084" s="599">
        <v>10.526315789473683</v>
      </c>
      <c r="AW1084" s="599">
        <v>2.6315789473684208</v>
      </c>
      <c r="AX1084" s="599">
        <v>5.2631578947368416</v>
      </c>
      <c r="AY1084" s="599">
        <v>2.6315789473684208</v>
      </c>
      <c r="AZ1084" s="599">
        <v>2.6315789473684208</v>
      </c>
      <c r="BA1084" s="599">
        <v>0</v>
      </c>
      <c r="BB1084" s="599">
        <v>2.6315789473684208</v>
      </c>
      <c r="BC1084" s="592"/>
      <c r="BD1084" s="827"/>
      <c r="BE1084" s="597">
        <v>1</v>
      </c>
      <c r="BF1084" s="599">
        <v>13.043478260869565</v>
      </c>
      <c r="BG1084" s="599">
        <v>21.739130434782609</v>
      </c>
      <c r="BH1084" s="599">
        <v>26.086956521739129</v>
      </c>
      <c r="BI1084" s="599">
        <v>19.565217391304348</v>
      </c>
      <c r="BJ1084" s="599">
        <v>6.5217391304347823</v>
      </c>
      <c r="BK1084" s="599">
        <v>6.5217391304347823</v>
      </c>
      <c r="BL1084" s="599">
        <v>0</v>
      </c>
      <c r="BM1084" s="599">
        <v>2.1739130434782608</v>
      </c>
      <c r="BN1084" s="599">
        <v>4.3478260869565215</v>
      </c>
      <c r="BO1084" s="599">
        <v>0</v>
      </c>
      <c r="BP1084"/>
      <c r="BQ1084" s="827"/>
      <c r="BR1084" s="597">
        <v>1</v>
      </c>
      <c r="BS1084" s="599">
        <v>31.707317073170731</v>
      </c>
      <c r="BT1084" s="599">
        <v>24.390243902439025</v>
      </c>
      <c r="BU1084" s="599">
        <v>34.146341463414636</v>
      </c>
      <c r="BV1084" s="599">
        <v>9.7560975609756095</v>
      </c>
      <c r="BW1084" s="599">
        <v>0</v>
      </c>
      <c r="BX1084" s="599">
        <v>0</v>
      </c>
      <c r="BY1084" s="599">
        <v>0</v>
      </c>
      <c r="BZ1084" s="599">
        <v>0</v>
      </c>
      <c r="CA1084" s="599">
        <v>0</v>
      </c>
      <c r="CB1084" s="599">
        <v>0</v>
      </c>
      <c r="CC1084" s="592"/>
      <c r="CD1084" s="827"/>
      <c r="CE1084" s="597">
        <v>1</v>
      </c>
      <c r="CF1084" s="599">
        <v>6.9767441860465116</v>
      </c>
      <c r="CG1084" s="599">
        <v>23.255813953488371</v>
      </c>
      <c r="CH1084" s="599">
        <v>13.953488372093023</v>
      </c>
      <c r="CI1084" s="599">
        <v>20.930232558139537</v>
      </c>
      <c r="CJ1084" s="599">
        <v>9.3023255813953494</v>
      </c>
      <c r="CK1084" s="599">
        <v>11.627906976744185</v>
      </c>
      <c r="CL1084" s="599">
        <v>2.3255813953488373</v>
      </c>
      <c r="CM1084" s="599">
        <v>4.6511627906976747</v>
      </c>
      <c r="CN1084" s="599">
        <v>4.6511627906976747</v>
      </c>
      <c r="CO1084" s="599">
        <v>2.3255813953488373</v>
      </c>
      <c r="CP1084"/>
      <c r="CQ1084" s="827"/>
      <c r="CR1084" s="597">
        <v>1</v>
      </c>
      <c r="CS1084" s="599">
        <v>15.151515151515152</v>
      </c>
      <c r="CT1084" s="599">
        <v>22.727272727272727</v>
      </c>
      <c r="CU1084" s="599">
        <v>19.696969696969695</v>
      </c>
      <c r="CV1084" s="599">
        <v>19.696969696969695</v>
      </c>
      <c r="CW1084" s="599">
        <v>6.0606060606060606</v>
      </c>
      <c r="CX1084" s="599">
        <v>7.5757575757575761</v>
      </c>
      <c r="CY1084" s="599">
        <v>1.5151515151515151</v>
      </c>
      <c r="CZ1084" s="599">
        <v>3.0303030303030303</v>
      </c>
      <c r="DA1084" s="599">
        <v>3.0303030303030303</v>
      </c>
      <c r="DB1084" s="599">
        <v>1.5151515151515151</v>
      </c>
      <c r="DC1084" s="592"/>
      <c r="DD1084" s="827"/>
      <c r="DE1084" s="597">
        <v>1</v>
      </c>
      <c r="DF1084" s="599">
        <v>33.333333333333329</v>
      </c>
      <c r="DG1084" s="599">
        <v>27.777777777777779</v>
      </c>
      <c r="DH1084" s="599">
        <v>38.888888888888893</v>
      </c>
      <c r="DI1084" s="599">
        <v>0</v>
      </c>
      <c r="DJ1084" s="599">
        <v>0</v>
      </c>
      <c r="DK1084" s="599">
        <v>0</v>
      </c>
      <c r="DL1084" s="599">
        <v>0</v>
      </c>
      <c r="DM1084" s="599">
        <v>0</v>
      </c>
      <c r="DN1084" s="599">
        <v>0</v>
      </c>
      <c r="DO1084" s="599">
        <v>0</v>
      </c>
    </row>
    <row r="1085" spans="1:119" ht="13.5" customHeight="1" x14ac:dyDescent="0.2">
      <c r="A1085"/>
      <c r="B1085" s="324"/>
      <c r="C1085" s="592"/>
      <c r="D1085" s="827"/>
      <c r="E1085" s="601" t="s">
        <v>45</v>
      </c>
      <c r="F1085" s="599">
        <v>11.714890613973184</v>
      </c>
      <c r="G1085" s="599">
        <v>27.452364149611856</v>
      </c>
      <c r="H1085" s="599">
        <v>27.558221594918841</v>
      </c>
      <c r="I1085" s="599">
        <v>18.772053634438958</v>
      </c>
      <c r="J1085" s="599">
        <v>6.4220183486238538</v>
      </c>
      <c r="K1085" s="599">
        <v>3.9167254763585042</v>
      </c>
      <c r="L1085" s="599">
        <v>2.6817219477769938</v>
      </c>
      <c r="M1085" s="599">
        <v>0.95271700776287938</v>
      </c>
      <c r="N1085" s="599">
        <v>0.38814396612561752</v>
      </c>
      <c r="O1085" s="599">
        <v>0.14114326040931546</v>
      </c>
      <c r="P1085" s="592"/>
      <c r="Q1085" s="827"/>
      <c r="R1085" s="597" t="s">
        <v>45</v>
      </c>
      <c r="S1085" s="599">
        <v>8.3633741888968984</v>
      </c>
      <c r="T1085" s="599">
        <v>25.739005046863735</v>
      </c>
      <c r="U1085" s="599">
        <v>28.839221341023791</v>
      </c>
      <c r="V1085" s="599">
        <v>19.466474405191057</v>
      </c>
      <c r="W1085" s="599">
        <v>7.0656092285508283</v>
      </c>
      <c r="X1085" s="599">
        <v>4.6142754145638065</v>
      </c>
      <c r="Y1085" s="599">
        <v>3.8211968276856521</v>
      </c>
      <c r="Z1085" s="599">
        <v>1.2256669069935111</v>
      </c>
      <c r="AA1085" s="599">
        <v>0.57678442682047582</v>
      </c>
      <c r="AB1085" s="599">
        <v>0.28839221341023791</v>
      </c>
      <c r="AC1085" s="592"/>
      <c r="AD1085" s="827"/>
      <c r="AE1085" s="597" t="s">
        <v>45</v>
      </c>
      <c r="AF1085" s="599">
        <v>14.927436074637178</v>
      </c>
      <c r="AG1085" s="599">
        <v>29.094678645473394</v>
      </c>
      <c r="AH1085" s="599">
        <v>26.330338631651696</v>
      </c>
      <c r="AI1085" s="599">
        <v>18.106427090532133</v>
      </c>
      <c r="AJ1085" s="599">
        <v>5.8051140290255701</v>
      </c>
      <c r="AK1085" s="599">
        <v>3.2480995162404978</v>
      </c>
      <c r="AL1085" s="599">
        <v>1.5894955079474777</v>
      </c>
      <c r="AM1085" s="599">
        <v>0.69108500345542501</v>
      </c>
      <c r="AN1085" s="599">
        <v>0.2073255010366275</v>
      </c>
      <c r="AO1085" s="599">
        <v>0</v>
      </c>
      <c r="AP1085" s="591"/>
      <c r="AQ1085" s="827"/>
      <c r="AR1085" s="597" t="s">
        <v>45</v>
      </c>
      <c r="AS1085" s="599">
        <v>13.597513597513597</v>
      </c>
      <c r="AT1085" s="599">
        <v>28.749028749028749</v>
      </c>
      <c r="AU1085" s="599">
        <v>26.418026418026418</v>
      </c>
      <c r="AV1085" s="599">
        <v>17.482517482517483</v>
      </c>
      <c r="AW1085" s="599">
        <v>6.2937062937062942</v>
      </c>
      <c r="AX1085" s="599">
        <v>3.9627039627039626</v>
      </c>
      <c r="AY1085" s="599">
        <v>2.1756021756021755</v>
      </c>
      <c r="AZ1085" s="599">
        <v>0.85470085470085477</v>
      </c>
      <c r="BA1085" s="599">
        <v>0.38850038850038848</v>
      </c>
      <c r="BB1085" s="599">
        <v>7.7700077700077697E-2</v>
      </c>
      <c r="BC1085" s="592"/>
      <c r="BD1085" s="827"/>
      <c r="BE1085" s="597" t="s">
        <v>45</v>
      </c>
      <c r="BF1085" s="599">
        <v>10.148674854557207</v>
      </c>
      <c r="BG1085" s="599">
        <v>26.373626373626376</v>
      </c>
      <c r="BH1085" s="599">
        <v>28.50678733031674</v>
      </c>
      <c r="BI1085" s="599">
        <v>19.84486102133161</v>
      </c>
      <c r="BJ1085" s="599">
        <v>6.5287653522947648</v>
      </c>
      <c r="BK1085" s="599">
        <v>3.8784744667097608</v>
      </c>
      <c r="BL1085" s="599">
        <v>3.1027795733678087</v>
      </c>
      <c r="BM1085" s="599">
        <v>1.0342598577892694</v>
      </c>
      <c r="BN1085" s="599">
        <v>0.38784744667097609</v>
      </c>
      <c r="BO1085" s="599">
        <v>0.19392372333548805</v>
      </c>
      <c r="BP1085"/>
      <c r="BQ1085" s="827"/>
      <c r="BR1085" s="597" t="s">
        <v>45</v>
      </c>
      <c r="BS1085" s="599">
        <v>14.502529510961216</v>
      </c>
      <c r="BT1085" s="599">
        <v>30.410342889263632</v>
      </c>
      <c r="BU1085" s="599">
        <v>28.948847667228776</v>
      </c>
      <c r="BV1085" s="599">
        <v>16.97582911748173</v>
      </c>
      <c r="BW1085" s="599">
        <v>4.8903878583473865</v>
      </c>
      <c r="BX1085" s="599">
        <v>2.5295109612141653</v>
      </c>
      <c r="BY1085" s="599">
        <v>1.0118043844856661</v>
      </c>
      <c r="BZ1085" s="599">
        <v>0.50590219224283306</v>
      </c>
      <c r="CA1085" s="599">
        <v>0.22484541877459246</v>
      </c>
      <c r="CB1085" s="599">
        <v>0</v>
      </c>
      <c r="CC1085" s="592"/>
      <c r="CD1085" s="827"/>
      <c r="CE1085" s="597" t="s">
        <v>45</v>
      </c>
      <c r="CF1085" s="599">
        <v>7.0142180094786735</v>
      </c>
      <c r="CG1085" s="599">
        <v>22.464454976303315</v>
      </c>
      <c r="CH1085" s="599">
        <v>25.213270142180093</v>
      </c>
      <c r="CI1085" s="599">
        <v>21.800947867298579</v>
      </c>
      <c r="CJ1085" s="599">
        <v>9.0047393364928912</v>
      </c>
      <c r="CK1085" s="599">
        <v>6.2559241706161135</v>
      </c>
      <c r="CL1085" s="599">
        <v>5.4976303317535544</v>
      </c>
      <c r="CM1085" s="599">
        <v>1.7061611374407581</v>
      </c>
      <c r="CN1085" s="599">
        <v>0.6635071090047393</v>
      </c>
      <c r="CO1085" s="599">
        <v>0.37914691943127965</v>
      </c>
      <c r="CP1085"/>
      <c r="CQ1085" s="827"/>
      <c r="CR1085" s="597" t="s">
        <v>45</v>
      </c>
      <c r="CS1085" s="599">
        <v>7.2992700729926998</v>
      </c>
      <c r="CT1085" s="599">
        <v>20.11354420113544</v>
      </c>
      <c r="CU1085" s="599">
        <v>25.70965125709651</v>
      </c>
      <c r="CV1085" s="599">
        <v>23.114355231143552</v>
      </c>
      <c r="CW1085" s="599">
        <v>9.8945660989456599</v>
      </c>
      <c r="CX1085" s="599">
        <v>6.0827250608272507</v>
      </c>
      <c r="CY1085" s="599">
        <v>4.8661800486618008</v>
      </c>
      <c r="CZ1085" s="599">
        <v>1.7031630170316301</v>
      </c>
      <c r="DA1085" s="599">
        <v>0.89213300892133018</v>
      </c>
      <c r="DB1085" s="599">
        <v>0.32441200324412006</v>
      </c>
      <c r="DC1085" s="592"/>
      <c r="DD1085" s="827"/>
      <c r="DE1085" s="597" t="s">
        <v>45</v>
      </c>
      <c r="DF1085" s="599">
        <v>15.115552779512806</v>
      </c>
      <c r="DG1085" s="599">
        <v>33.10430980637102</v>
      </c>
      <c r="DH1085" s="599">
        <v>28.981886321049345</v>
      </c>
      <c r="DI1085" s="599">
        <v>15.427857589006871</v>
      </c>
      <c r="DJ1085" s="599">
        <v>3.7476577139287945</v>
      </c>
      <c r="DK1085" s="599">
        <v>2.2485946283572766</v>
      </c>
      <c r="DL1085" s="599">
        <v>0.99937539038101186</v>
      </c>
      <c r="DM1085" s="599">
        <v>0.37476577139287948</v>
      </c>
      <c r="DN1085" s="599">
        <v>0</v>
      </c>
      <c r="DO1085" s="599">
        <v>0</v>
      </c>
    </row>
    <row r="1086" spans="1:119" ht="13.5" customHeight="1" x14ac:dyDescent="0.2">
      <c r="A1086"/>
      <c r="B1086" s="324"/>
      <c r="C1086" s="592"/>
      <c r="D1086" s="827"/>
      <c r="E1086" s="601" t="s">
        <v>33</v>
      </c>
      <c r="F1086" s="599">
        <v>7.7715355805243442</v>
      </c>
      <c r="G1086" s="599">
        <v>21.395131086142321</v>
      </c>
      <c r="H1086" s="599">
        <v>28.558052434456926</v>
      </c>
      <c r="I1086" s="599">
        <v>23.970037453183522</v>
      </c>
      <c r="J1086" s="599">
        <v>8.3801498127340821</v>
      </c>
      <c r="K1086" s="599">
        <v>5.6647940074906362</v>
      </c>
      <c r="L1086" s="599">
        <v>3.0430711610486894</v>
      </c>
      <c r="M1086" s="599">
        <v>0.93632958801498134</v>
      </c>
      <c r="N1086" s="599">
        <v>0.2808988764044944</v>
      </c>
      <c r="O1086" s="599">
        <v>0</v>
      </c>
      <c r="P1086" s="592"/>
      <c r="Q1086" s="827"/>
      <c r="R1086" s="597" t="s">
        <v>33</v>
      </c>
      <c r="S1086" s="599">
        <v>4.2163153070577453</v>
      </c>
      <c r="T1086" s="599">
        <v>18.423464711274061</v>
      </c>
      <c r="U1086" s="599">
        <v>27.681026581118239</v>
      </c>
      <c r="V1086" s="599">
        <v>27.131072410632445</v>
      </c>
      <c r="W1086" s="599">
        <v>9.8075160403299719</v>
      </c>
      <c r="X1086" s="599">
        <v>7.2410632447296059</v>
      </c>
      <c r="Y1086" s="599">
        <v>4.0329972502291476</v>
      </c>
      <c r="Z1086" s="599">
        <v>1.0082493125572869</v>
      </c>
      <c r="AA1086" s="599">
        <v>0.45829514207149402</v>
      </c>
      <c r="AB1086" s="599">
        <v>0</v>
      </c>
      <c r="AC1086" s="592"/>
      <c r="AD1086" s="827"/>
      <c r="AE1086" s="597" t="s">
        <v>33</v>
      </c>
      <c r="AF1086" s="599">
        <v>11.483253588516746</v>
      </c>
      <c r="AG1086" s="599">
        <v>24.497607655502392</v>
      </c>
      <c r="AH1086" s="599">
        <v>29.473684210526311</v>
      </c>
      <c r="AI1086" s="599">
        <v>20.669856459330145</v>
      </c>
      <c r="AJ1086" s="599">
        <v>6.8899521531100474</v>
      </c>
      <c r="AK1086" s="599">
        <v>4.0191387559808609</v>
      </c>
      <c r="AL1086" s="599">
        <v>2.0095693779904304</v>
      </c>
      <c r="AM1086" s="599">
        <v>0.86124401913875592</v>
      </c>
      <c r="AN1086" s="599">
        <v>9.569377990430622E-2</v>
      </c>
      <c r="AO1086" s="599">
        <v>0</v>
      </c>
      <c r="AP1086" s="591"/>
      <c r="AQ1086" s="827"/>
      <c r="AR1086" s="597" t="s">
        <v>33</v>
      </c>
      <c r="AS1086" s="599">
        <v>9.83240223463687</v>
      </c>
      <c r="AT1086" s="599">
        <v>24.24581005586592</v>
      </c>
      <c r="AU1086" s="599">
        <v>27.597765363128492</v>
      </c>
      <c r="AV1086" s="599">
        <v>22.905027932960895</v>
      </c>
      <c r="AW1086" s="599">
        <v>6.927374301675977</v>
      </c>
      <c r="AX1086" s="599">
        <v>5.4748603351955305</v>
      </c>
      <c r="AY1086" s="599">
        <v>2.3463687150837989</v>
      </c>
      <c r="AZ1086" s="599">
        <v>0.67039106145251393</v>
      </c>
      <c r="BA1086" s="599">
        <v>0</v>
      </c>
      <c r="BB1086" s="599">
        <v>0</v>
      </c>
      <c r="BC1086" s="592"/>
      <c r="BD1086" s="827"/>
      <c r="BE1086" s="597" t="s">
        <v>33</v>
      </c>
      <c r="BF1086" s="599">
        <v>6.2852538275584209</v>
      </c>
      <c r="BG1086" s="599">
        <v>19.339242546333601</v>
      </c>
      <c r="BH1086" s="599">
        <v>29.250604351329574</v>
      </c>
      <c r="BI1086" s="599">
        <v>24.73811442385173</v>
      </c>
      <c r="BJ1086" s="599">
        <v>9.4278807413376313</v>
      </c>
      <c r="BK1086" s="599">
        <v>5.8017727639000807</v>
      </c>
      <c r="BL1086" s="599">
        <v>3.5455278001611608</v>
      </c>
      <c r="BM1086" s="599">
        <v>1.1281224818694602</v>
      </c>
      <c r="BN1086" s="599">
        <v>0.48348106365834009</v>
      </c>
      <c r="BO1086" s="599">
        <v>0</v>
      </c>
      <c r="BP1086"/>
      <c r="BQ1086" s="827"/>
      <c r="BR1086" s="597" t="s">
        <v>33</v>
      </c>
      <c r="BS1086" s="599">
        <v>8.2969432314410483</v>
      </c>
      <c r="BT1086" s="599">
        <v>25.676855895196503</v>
      </c>
      <c r="BU1086" s="599">
        <v>29.606986899563321</v>
      </c>
      <c r="BV1086" s="599">
        <v>22.270742358078603</v>
      </c>
      <c r="BW1086" s="599">
        <v>7.5109170305676862</v>
      </c>
      <c r="BX1086" s="599">
        <v>3.5807860262008733</v>
      </c>
      <c r="BY1086" s="599">
        <v>2.2707423580786026</v>
      </c>
      <c r="BZ1086" s="599">
        <v>0.5240174672489083</v>
      </c>
      <c r="CA1086" s="599">
        <v>0.26200873362445415</v>
      </c>
      <c r="CB1086" s="599">
        <v>0</v>
      </c>
      <c r="CC1086" s="592"/>
      <c r="CD1086" s="827"/>
      <c r="CE1086" s="597" t="s">
        <v>33</v>
      </c>
      <c r="CF1086" s="599">
        <v>7.1644803229061553</v>
      </c>
      <c r="CG1086" s="599">
        <v>16.44803229061554</v>
      </c>
      <c r="CH1086" s="599">
        <v>27.346115035317858</v>
      </c>
      <c r="CI1086" s="599">
        <v>25.933400605449041</v>
      </c>
      <c r="CJ1086" s="599">
        <v>9.3844601412714432</v>
      </c>
      <c r="CK1086" s="599">
        <v>8.0726538849646818</v>
      </c>
      <c r="CL1086" s="599">
        <v>3.9354187689202824</v>
      </c>
      <c r="CM1086" s="599">
        <v>1.4127144298688195</v>
      </c>
      <c r="CN1086" s="599">
        <v>0.30272452068617556</v>
      </c>
      <c r="CO1086" s="599">
        <v>0</v>
      </c>
      <c r="CP1086"/>
      <c r="CQ1086" s="827"/>
      <c r="CR1086" s="597" t="s">
        <v>33</v>
      </c>
      <c r="CS1086" s="599">
        <v>4.10958904109589</v>
      </c>
      <c r="CT1086" s="599">
        <v>12.054794520547945</v>
      </c>
      <c r="CU1086" s="599">
        <v>22.876712328767123</v>
      </c>
      <c r="CV1086" s="599">
        <v>28.356164383561644</v>
      </c>
      <c r="CW1086" s="599">
        <v>12.465753424657535</v>
      </c>
      <c r="CX1086" s="599">
        <v>11.232876712328768</v>
      </c>
      <c r="CY1086" s="599">
        <v>6.3013698630136989</v>
      </c>
      <c r="CZ1086" s="599">
        <v>2.1917808219178081</v>
      </c>
      <c r="DA1086" s="599">
        <v>0.41095890410958902</v>
      </c>
      <c r="DB1086" s="599">
        <v>0</v>
      </c>
      <c r="DC1086" s="592"/>
      <c r="DD1086" s="827"/>
      <c r="DE1086" s="597" t="s">
        <v>33</v>
      </c>
      <c r="DF1086" s="599">
        <v>9.6728307254623047</v>
      </c>
      <c r="DG1086" s="599">
        <v>26.244665718349928</v>
      </c>
      <c r="DH1086" s="599">
        <v>31.507823613086771</v>
      </c>
      <c r="DI1086" s="599">
        <v>21.692745376955902</v>
      </c>
      <c r="DJ1086" s="599">
        <v>6.2588904694167846</v>
      </c>
      <c r="DK1086" s="599">
        <v>2.7738264580369845</v>
      </c>
      <c r="DL1086" s="599">
        <v>1.3513513513513513</v>
      </c>
      <c r="DM1086" s="599">
        <v>0.28449502133712662</v>
      </c>
      <c r="DN1086" s="599">
        <v>0.21337126600284498</v>
      </c>
      <c r="DO1086" s="599">
        <v>0</v>
      </c>
    </row>
    <row r="1087" spans="1:119" ht="13.5" customHeight="1" x14ac:dyDescent="0.2">
      <c r="A1087"/>
      <c r="B1087" s="324"/>
      <c r="C1087" s="592"/>
      <c r="D1087" s="827"/>
      <c r="E1087" s="601" t="s">
        <v>34</v>
      </c>
      <c r="F1087" s="599">
        <v>5.811341942728804</v>
      </c>
      <c r="G1087" s="599">
        <v>17.827063447501406</v>
      </c>
      <c r="H1087" s="599">
        <v>26.333520494104434</v>
      </c>
      <c r="I1087" s="599">
        <v>25.575519371139809</v>
      </c>
      <c r="J1087" s="599">
        <v>11.229646266142616</v>
      </c>
      <c r="K1087" s="599">
        <v>6.6816395283548573</v>
      </c>
      <c r="L1087" s="599">
        <v>4.2391914654688376</v>
      </c>
      <c r="M1087" s="599">
        <v>1.403705783267827</v>
      </c>
      <c r="N1087" s="599">
        <v>0.56148231330713083</v>
      </c>
      <c r="O1087" s="599">
        <v>0.33688938798427848</v>
      </c>
      <c r="P1087" s="592"/>
      <c r="Q1087" s="827"/>
      <c r="R1087" s="597" t="s">
        <v>34</v>
      </c>
      <c r="S1087" s="599">
        <v>2.692713833157339</v>
      </c>
      <c r="T1087" s="599">
        <v>13.885955649419218</v>
      </c>
      <c r="U1087" s="599">
        <v>24.498416050686377</v>
      </c>
      <c r="V1087" s="599">
        <v>27.771911298838436</v>
      </c>
      <c r="W1087" s="599">
        <v>13.305174234424499</v>
      </c>
      <c r="X1087" s="599">
        <v>8.6061246040126722</v>
      </c>
      <c r="Y1087" s="599">
        <v>5.8078141499472018</v>
      </c>
      <c r="Z1087" s="599">
        <v>2.2175290390707496</v>
      </c>
      <c r="AA1087" s="599">
        <v>0.73917634635691654</v>
      </c>
      <c r="AB1087" s="599">
        <v>0.4751847940865892</v>
      </c>
      <c r="AC1087" s="592"/>
      <c r="AD1087" s="827"/>
      <c r="AE1087" s="597" t="s">
        <v>34</v>
      </c>
      <c r="AF1087" s="599">
        <v>9.3525179856115113</v>
      </c>
      <c r="AG1087" s="599">
        <v>22.302158273381295</v>
      </c>
      <c r="AH1087" s="599">
        <v>28.417266187050359</v>
      </c>
      <c r="AI1087" s="599">
        <v>23.081534772182255</v>
      </c>
      <c r="AJ1087" s="599">
        <v>8.8729016786570742</v>
      </c>
      <c r="AK1087" s="599">
        <v>4.4964028776978413</v>
      </c>
      <c r="AL1087" s="599">
        <v>2.4580335731414866</v>
      </c>
      <c r="AM1087" s="599">
        <v>0.47961630695443641</v>
      </c>
      <c r="AN1087" s="599">
        <v>0.35971223021582738</v>
      </c>
      <c r="AO1087" s="599">
        <v>0.17985611510791369</v>
      </c>
      <c r="AP1087" s="591"/>
      <c r="AQ1087" s="827"/>
      <c r="AR1087" s="597" t="s">
        <v>34</v>
      </c>
      <c r="AS1087" s="599">
        <v>7.4677528852681601</v>
      </c>
      <c r="AT1087" s="599">
        <v>19.34826883910387</v>
      </c>
      <c r="AU1087" s="599">
        <v>26.272912423625254</v>
      </c>
      <c r="AV1087" s="599">
        <v>24.575695858791583</v>
      </c>
      <c r="AW1087" s="599">
        <v>10.454854039375425</v>
      </c>
      <c r="AX1087" s="599">
        <v>5.6347589952477932</v>
      </c>
      <c r="AY1087" s="599">
        <v>4.0054310930074681</v>
      </c>
      <c r="AZ1087" s="599">
        <v>1.2898845892735913</v>
      </c>
      <c r="BA1087" s="599">
        <v>0.61099796334012213</v>
      </c>
      <c r="BB1087" s="599">
        <v>0.33944331296673458</v>
      </c>
      <c r="BC1087" s="592"/>
      <c r="BD1087" s="827"/>
      <c r="BE1087" s="597" t="s">
        <v>34</v>
      </c>
      <c r="BF1087" s="599">
        <v>4.6433700335088561</v>
      </c>
      <c r="BG1087" s="599">
        <v>16.754427955959788</v>
      </c>
      <c r="BH1087" s="599">
        <v>26.376256582096698</v>
      </c>
      <c r="BI1087" s="599">
        <v>26.280516993776924</v>
      </c>
      <c r="BJ1087" s="599">
        <v>11.775969363331738</v>
      </c>
      <c r="BK1087" s="599">
        <v>7.4198180947821921</v>
      </c>
      <c r="BL1087" s="599">
        <v>4.4040210627094307</v>
      </c>
      <c r="BM1087" s="599">
        <v>1.4839636189564385</v>
      </c>
      <c r="BN1087" s="599">
        <v>0.52656773575873628</v>
      </c>
      <c r="BO1087" s="599">
        <v>0.33508855911919577</v>
      </c>
      <c r="BP1087"/>
      <c r="BQ1087" s="827"/>
      <c r="BR1087" s="597" t="s">
        <v>34</v>
      </c>
      <c r="BS1087" s="599">
        <v>8.0578512396694215</v>
      </c>
      <c r="BT1087" s="599">
        <v>21.418732782369148</v>
      </c>
      <c r="BU1087" s="599">
        <v>27.892561983471076</v>
      </c>
      <c r="BV1087" s="599">
        <v>23.691460055096421</v>
      </c>
      <c r="BW1087" s="599">
        <v>10.261707988980715</v>
      </c>
      <c r="BX1087" s="599">
        <v>5.1652892561983474</v>
      </c>
      <c r="BY1087" s="599">
        <v>2.1349862258953167</v>
      </c>
      <c r="BZ1087" s="599">
        <v>0.82644628099173556</v>
      </c>
      <c r="CA1087" s="599">
        <v>0.48209366391184572</v>
      </c>
      <c r="CB1087" s="599">
        <v>6.8870523415977963E-2</v>
      </c>
      <c r="CC1087" s="592"/>
      <c r="CD1087" s="827"/>
      <c r="CE1087" s="597" t="s">
        <v>34</v>
      </c>
      <c r="CF1087" s="599">
        <v>4.2654028436018958</v>
      </c>
      <c r="CG1087" s="599">
        <v>15.355450236966824</v>
      </c>
      <c r="CH1087" s="599">
        <v>25.260663507109005</v>
      </c>
      <c r="CI1087" s="599">
        <v>26.872037914691944</v>
      </c>
      <c r="CJ1087" s="599">
        <v>11.895734597156398</v>
      </c>
      <c r="CK1087" s="599">
        <v>7.7251184834123228</v>
      </c>
      <c r="CL1087" s="599">
        <v>5.6872037914691944</v>
      </c>
      <c r="CM1087" s="599">
        <v>1.8009478672985781</v>
      </c>
      <c r="CN1087" s="599">
        <v>0.61611374407582942</v>
      </c>
      <c r="CO1087" s="599">
        <v>0.52132701421800953</v>
      </c>
      <c r="CP1087"/>
      <c r="CQ1087" s="827"/>
      <c r="CR1087" s="597" t="s">
        <v>34</v>
      </c>
      <c r="CS1087" s="599">
        <v>2.1883920076117986</v>
      </c>
      <c r="CT1087" s="599">
        <v>10.941960038058991</v>
      </c>
      <c r="CU1087" s="599">
        <v>19.314938154138915</v>
      </c>
      <c r="CV1087" s="599">
        <v>27.97335870599429</v>
      </c>
      <c r="CW1087" s="599">
        <v>14.938154138915319</v>
      </c>
      <c r="CX1087" s="599">
        <v>11.417697431018079</v>
      </c>
      <c r="CY1087" s="599">
        <v>8.2778306374881065</v>
      </c>
      <c r="CZ1087" s="599">
        <v>2.8544243577545196</v>
      </c>
      <c r="DA1087" s="599">
        <v>1.1417697431018079</v>
      </c>
      <c r="DB1087" s="599">
        <v>0.95147478591817314</v>
      </c>
      <c r="DC1087" s="592"/>
      <c r="DD1087" s="827"/>
      <c r="DE1087" s="597" t="s">
        <v>34</v>
      </c>
      <c r="DF1087" s="599">
        <v>7.3277578653922744</v>
      </c>
      <c r="DG1087" s="599">
        <v>20.708880923934686</v>
      </c>
      <c r="DH1087" s="599">
        <v>29.271206690561531</v>
      </c>
      <c r="DI1087" s="599">
        <v>24.571883711668658</v>
      </c>
      <c r="DJ1087" s="599">
        <v>9.67741935483871</v>
      </c>
      <c r="DK1087" s="599">
        <v>4.6993229788928712</v>
      </c>
      <c r="DL1087" s="599">
        <v>2.5487853444842692</v>
      </c>
      <c r="DM1087" s="599">
        <v>0.79649542015133401</v>
      </c>
      <c r="DN1087" s="599">
        <v>0.31859816806053365</v>
      </c>
      <c r="DO1087" s="599">
        <v>7.9649542015133412E-2</v>
      </c>
    </row>
    <row r="1088" spans="1:119" ht="13.5" customHeight="1" x14ac:dyDescent="0.2">
      <c r="A1088"/>
      <c r="B1088" s="324"/>
      <c r="C1088" s="592"/>
      <c r="D1088" s="827"/>
      <c r="E1088" s="601" t="s">
        <v>35</v>
      </c>
      <c r="F1088" s="599">
        <v>4.2445829623033537</v>
      </c>
      <c r="G1088" s="599">
        <v>13.149302463639062</v>
      </c>
      <c r="H1088" s="599">
        <v>23.419412288512913</v>
      </c>
      <c r="I1088" s="599">
        <v>25.704956960522413</v>
      </c>
      <c r="J1088" s="599">
        <v>14.188186405461561</v>
      </c>
      <c r="K1088" s="599">
        <v>10.077174235678243</v>
      </c>
      <c r="L1088" s="599">
        <v>5.9810032650638174</v>
      </c>
      <c r="M1088" s="599">
        <v>2.4191154645295341</v>
      </c>
      <c r="N1088" s="599">
        <v>0.68269516176907097</v>
      </c>
      <c r="O1088" s="599">
        <v>0.13357079252003562</v>
      </c>
      <c r="P1088" s="592"/>
      <c r="Q1088" s="827"/>
      <c r="R1088" s="597" t="s">
        <v>35</v>
      </c>
      <c r="S1088" s="599">
        <v>1.9935344827586208</v>
      </c>
      <c r="T1088" s="599">
        <v>9.0517241379310338</v>
      </c>
      <c r="U1088" s="599">
        <v>21.30926724137931</v>
      </c>
      <c r="V1088" s="599">
        <v>26.858836206896552</v>
      </c>
      <c r="W1088" s="599">
        <v>15.813577586206899</v>
      </c>
      <c r="X1088" s="599">
        <v>12.823275862068966</v>
      </c>
      <c r="Y1088" s="599">
        <v>7.5700431034482758</v>
      </c>
      <c r="Z1088" s="599">
        <v>3.3674568965517246</v>
      </c>
      <c r="AA1088" s="599">
        <v>0.99676724137931039</v>
      </c>
      <c r="AB1088" s="599">
        <v>0.21551724137931033</v>
      </c>
      <c r="AC1088" s="592"/>
      <c r="AD1088" s="827"/>
      <c r="AE1088" s="597" t="s">
        <v>35</v>
      </c>
      <c r="AF1088" s="599">
        <v>7.0059484467944477</v>
      </c>
      <c r="AG1088" s="599">
        <v>18.175809649702579</v>
      </c>
      <c r="AH1088" s="599">
        <v>26.007931262392596</v>
      </c>
      <c r="AI1088" s="599">
        <v>24.28949107732981</v>
      </c>
      <c r="AJ1088" s="599">
        <v>12.194315928618639</v>
      </c>
      <c r="AK1088" s="599">
        <v>6.7085261070720419</v>
      </c>
      <c r="AL1088" s="599">
        <v>4.0317250495703902</v>
      </c>
      <c r="AM1088" s="599">
        <v>1.2557832121612691</v>
      </c>
      <c r="AN1088" s="599">
        <v>0.29742233972240584</v>
      </c>
      <c r="AO1088" s="599">
        <v>3.3046926635822864E-2</v>
      </c>
      <c r="AP1088" s="591"/>
      <c r="AQ1088" s="827"/>
      <c r="AR1088" s="597" t="s">
        <v>35</v>
      </c>
      <c r="AS1088" s="599">
        <v>5.1566838556128518</v>
      </c>
      <c r="AT1088" s="599">
        <v>15.747719159063864</v>
      </c>
      <c r="AU1088" s="599">
        <v>25.228084093613646</v>
      </c>
      <c r="AV1088" s="599">
        <v>24.75208250694169</v>
      </c>
      <c r="AW1088" s="599">
        <v>12.495041650138834</v>
      </c>
      <c r="AX1088" s="599">
        <v>8.2506941689805622</v>
      </c>
      <c r="AY1088" s="599">
        <v>5.2360174533915114</v>
      </c>
      <c r="AZ1088" s="599">
        <v>2.3800079333597779</v>
      </c>
      <c r="BA1088" s="599">
        <v>0.5553351844506148</v>
      </c>
      <c r="BB1088" s="599">
        <v>0.19833399444664812</v>
      </c>
      <c r="BC1088" s="592"/>
      <c r="BD1088" s="827"/>
      <c r="BE1088" s="597" t="s">
        <v>35</v>
      </c>
      <c r="BF1088" s="599">
        <v>3.6993123073274838</v>
      </c>
      <c r="BG1088" s="599">
        <v>11.595921271045768</v>
      </c>
      <c r="BH1088" s="599">
        <v>22.338155086554423</v>
      </c>
      <c r="BI1088" s="599">
        <v>26.274602798197773</v>
      </c>
      <c r="BJ1088" s="599">
        <v>15.200379416646905</v>
      </c>
      <c r="BK1088" s="599">
        <v>11.169077543277211</v>
      </c>
      <c r="BL1088" s="599">
        <v>6.4263694569599235</v>
      </c>
      <c r="BM1088" s="599">
        <v>2.4424946644534029</v>
      </c>
      <c r="BN1088" s="599">
        <v>0.75883329381076603</v>
      </c>
      <c r="BO1088" s="599">
        <v>9.4854161726345754E-2</v>
      </c>
      <c r="BP1088"/>
      <c r="BQ1088" s="827"/>
      <c r="BR1088" s="597" t="s">
        <v>35</v>
      </c>
      <c r="BS1088" s="599">
        <v>6.5052950075642961</v>
      </c>
      <c r="BT1088" s="599">
        <v>17.044881492687846</v>
      </c>
      <c r="BU1088" s="599">
        <v>27.130610186585979</v>
      </c>
      <c r="BV1088" s="599">
        <v>24.558749369641959</v>
      </c>
      <c r="BW1088" s="599">
        <v>11.447302067574382</v>
      </c>
      <c r="BX1088" s="599">
        <v>7.3121533030761476</v>
      </c>
      <c r="BY1088" s="599">
        <v>3.7821482602118004</v>
      </c>
      <c r="BZ1088" s="599">
        <v>1.7145738779626829</v>
      </c>
      <c r="CA1088" s="599">
        <v>0.30257186081694404</v>
      </c>
      <c r="CB1088" s="599">
        <v>0.20171457387796271</v>
      </c>
      <c r="CC1088" s="592"/>
      <c r="CD1088" s="827"/>
      <c r="CE1088" s="597" t="s">
        <v>35</v>
      </c>
      <c r="CF1088" s="599">
        <v>3.3017875920084121</v>
      </c>
      <c r="CG1088" s="599">
        <v>11.524710830704521</v>
      </c>
      <c r="CH1088" s="599">
        <v>21.871713985278653</v>
      </c>
      <c r="CI1088" s="599">
        <v>26.18296529968454</v>
      </c>
      <c r="CJ1088" s="599">
        <v>15.331230283911673</v>
      </c>
      <c r="CK1088" s="599">
        <v>11.230283911671926</v>
      </c>
      <c r="CL1088" s="599">
        <v>6.8980021030494223</v>
      </c>
      <c r="CM1088" s="599">
        <v>2.7129337539432177</v>
      </c>
      <c r="CN1088" s="599">
        <v>0.84121976866456361</v>
      </c>
      <c r="CO1088" s="599">
        <v>0.10515247108307045</v>
      </c>
      <c r="CP1088"/>
      <c r="CQ1088" s="827"/>
      <c r="CR1088" s="597" t="s">
        <v>35</v>
      </c>
      <c r="CS1088" s="599">
        <v>1.5271493212669682</v>
      </c>
      <c r="CT1088" s="599">
        <v>6.0520361990950224</v>
      </c>
      <c r="CU1088" s="599">
        <v>15.384615384615385</v>
      </c>
      <c r="CV1088" s="599">
        <v>25.452488687782804</v>
      </c>
      <c r="CW1088" s="599">
        <v>17.647058823529413</v>
      </c>
      <c r="CX1088" s="599">
        <v>16.628959276018097</v>
      </c>
      <c r="CY1088" s="599">
        <v>11.199095022624435</v>
      </c>
      <c r="CZ1088" s="599">
        <v>4.2986425339366514</v>
      </c>
      <c r="DA1088" s="599">
        <v>1.5271493212669682</v>
      </c>
      <c r="DB1088" s="599">
        <v>0.28280542986425339</v>
      </c>
      <c r="DC1088" s="592"/>
      <c r="DD1088" s="827"/>
      <c r="DE1088" s="597" t="s">
        <v>35</v>
      </c>
      <c r="DF1088" s="599">
        <v>5.211267605633803</v>
      </c>
      <c r="DG1088" s="599">
        <v>15.674044265593562</v>
      </c>
      <c r="DH1088" s="599">
        <v>26.277665995975859</v>
      </c>
      <c r="DI1088" s="599">
        <v>25.794768611670023</v>
      </c>
      <c r="DJ1088" s="599">
        <v>12.957746478873238</v>
      </c>
      <c r="DK1088" s="599">
        <v>7.7464788732394361</v>
      </c>
      <c r="DL1088" s="599">
        <v>4.1247484909456738</v>
      </c>
      <c r="DM1088" s="599">
        <v>1.7505030181086518</v>
      </c>
      <c r="DN1088" s="599">
        <v>0.38229376257545272</v>
      </c>
      <c r="DO1088" s="599">
        <v>8.0482897384305835E-2</v>
      </c>
    </row>
    <row r="1089" spans="1:119" ht="13.5" customHeight="1" x14ac:dyDescent="0.2">
      <c r="A1089"/>
      <c r="B1089" s="324"/>
      <c r="C1089" s="592"/>
      <c r="D1089" s="827"/>
      <c r="E1089" s="601" t="s">
        <v>36</v>
      </c>
      <c r="F1089" s="599">
        <v>2.9134070677097381</v>
      </c>
      <c r="G1089" s="599">
        <v>9.4011329916374429</v>
      </c>
      <c r="H1089" s="599">
        <v>18.653898030752629</v>
      </c>
      <c r="I1089" s="599">
        <v>26.099271648233074</v>
      </c>
      <c r="J1089" s="599">
        <v>15.673050984623686</v>
      </c>
      <c r="K1089" s="599">
        <v>13.218235770164554</v>
      </c>
      <c r="L1089" s="599">
        <v>8.5985972484488808</v>
      </c>
      <c r="M1089" s="599">
        <v>3.6485028324790933</v>
      </c>
      <c r="N1089" s="599">
        <v>1.4499595360129485</v>
      </c>
      <c r="O1089" s="599">
        <v>0.34394388993795522</v>
      </c>
      <c r="P1089" s="592"/>
      <c r="Q1089" s="827"/>
      <c r="R1089" s="597" t="s">
        <v>36</v>
      </c>
      <c r="S1089" s="599">
        <v>1.4167073766487541</v>
      </c>
      <c r="T1089" s="599">
        <v>5.9110893991206641</v>
      </c>
      <c r="U1089" s="599">
        <v>15.608207132388863</v>
      </c>
      <c r="V1089" s="599">
        <v>25.561797752808989</v>
      </c>
      <c r="W1089" s="599">
        <v>17.269174401563266</v>
      </c>
      <c r="X1089" s="599">
        <v>15.815828041035662</v>
      </c>
      <c r="Y1089" s="599">
        <v>10.63751831949194</v>
      </c>
      <c r="Z1089" s="599">
        <v>5.1660967269174396</v>
      </c>
      <c r="AA1089" s="599">
        <v>2.1250610649731314</v>
      </c>
      <c r="AB1089" s="599">
        <v>0.48851978505129456</v>
      </c>
      <c r="AC1089" s="592"/>
      <c r="AD1089" s="827"/>
      <c r="AE1089" s="597" t="s">
        <v>36</v>
      </c>
      <c r="AF1089" s="599">
        <v>4.7590361445783129</v>
      </c>
      <c r="AG1089" s="599">
        <v>13.704819277108435</v>
      </c>
      <c r="AH1089" s="599">
        <v>22.409638554216869</v>
      </c>
      <c r="AI1089" s="599">
        <v>26.762048192771083</v>
      </c>
      <c r="AJ1089" s="599">
        <v>13.704819277108435</v>
      </c>
      <c r="AK1089" s="599">
        <v>10.015060240963855</v>
      </c>
      <c r="AL1089" s="599">
        <v>6.0843373493975905</v>
      </c>
      <c r="AM1089" s="599">
        <v>1.7771084337349399</v>
      </c>
      <c r="AN1089" s="599">
        <v>0.61746987951807231</v>
      </c>
      <c r="AO1089" s="599">
        <v>0.16566265060240964</v>
      </c>
      <c r="AP1089" s="591"/>
      <c r="AQ1089" s="827"/>
      <c r="AR1089" s="597" t="s">
        <v>36</v>
      </c>
      <c r="AS1089" s="599">
        <v>3.8346910391416649</v>
      </c>
      <c r="AT1089" s="599">
        <v>11.841843830717266</v>
      </c>
      <c r="AU1089" s="599">
        <v>20.166898470097358</v>
      </c>
      <c r="AV1089" s="599">
        <v>25.352672362408107</v>
      </c>
      <c r="AW1089" s="599">
        <v>14.365189747665408</v>
      </c>
      <c r="AX1089" s="599">
        <v>11.980925889131729</v>
      </c>
      <c r="AY1089" s="599">
        <v>7.6693820782833297</v>
      </c>
      <c r="AZ1089" s="599">
        <v>3.258493939996026</v>
      </c>
      <c r="BA1089" s="599">
        <v>1.2318696602424002</v>
      </c>
      <c r="BB1089" s="599">
        <v>0.29803298231670972</v>
      </c>
      <c r="BC1089" s="592"/>
      <c r="BD1089" s="827"/>
      <c r="BE1089" s="597" t="s">
        <v>36</v>
      </c>
      <c r="BF1089" s="599">
        <v>2.4400204185809087</v>
      </c>
      <c r="BG1089" s="599">
        <v>8.1470137825421141</v>
      </c>
      <c r="BH1089" s="599">
        <v>17.876467585502809</v>
      </c>
      <c r="BI1089" s="599">
        <v>26.482899438489028</v>
      </c>
      <c r="BJ1089" s="599">
        <v>16.345074017355792</v>
      </c>
      <c r="BK1089" s="599">
        <v>13.854007146503319</v>
      </c>
      <c r="BL1089" s="599">
        <v>9.0760592138846352</v>
      </c>
      <c r="BM1089" s="599">
        <v>3.8489025012761613</v>
      </c>
      <c r="BN1089" s="599">
        <v>1.5620214395099541</v>
      </c>
      <c r="BO1089" s="599">
        <v>0.36753445635528331</v>
      </c>
      <c r="BP1089"/>
      <c r="BQ1089" s="827"/>
      <c r="BR1089" s="597" t="s">
        <v>36</v>
      </c>
      <c r="BS1089" s="599">
        <v>4.7827674333698429</v>
      </c>
      <c r="BT1089" s="599">
        <v>14.129244249726177</v>
      </c>
      <c r="BU1089" s="599">
        <v>23.147133990507484</v>
      </c>
      <c r="BV1089" s="599">
        <v>26.250456370938295</v>
      </c>
      <c r="BW1089" s="599">
        <v>12.924424972617743</v>
      </c>
      <c r="BX1089" s="599">
        <v>10.587805768528661</v>
      </c>
      <c r="BY1089" s="599">
        <v>5.3669222343921135</v>
      </c>
      <c r="BZ1089" s="599">
        <v>2.1175611537057319</v>
      </c>
      <c r="CA1089" s="599">
        <v>0.62066447608616282</v>
      </c>
      <c r="CB1089" s="599">
        <v>7.3019350127783864E-2</v>
      </c>
      <c r="CC1089" s="592"/>
      <c r="CD1089" s="827"/>
      <c r="CE1089" s="597" t="s">
        <v>36</v>
      </c>
      <c r="CF1089" s="599">
        <v>2.4898668210770123</v>
      </c>
      <c r="CG1089" s="599">
        <v>8.329886673835718</v>
      </c>
      <c r="CH1089" s="599">
        <v>17.635867317395977</v>
      </c>
      <c r="CI1089" s="599">
        <v>26.065017784763008</v>
      </c>
      <c r="CJ1089" s="599">
        <v>16.295806104723301</v>
      </c>
      <c r="CK1089" s="599">
        <v>13.814211266440566</v>
      </c>
      <c r="CL1089" s="599">
        <v>9.3307965919430877</v>
      </c>
      <c r="CM1089" s="599">
        <v>3.9953676896352057</v>
      </c>
      <c r="CN1089" s="599">
        <v>1.6378525932666061</v>
      </c>
      <c r="CO1089" s="599">
        <v>0.4053271569195136</v>
      </c>
      <c r="CP1089"/>
      <c r="CQ1089" s="827"/>
      <c r="CR1089" s="597" t="s">
        <v>36</v>
      </c>
      <c r="CS1089" s="599">
        <v>1.0167628469359713</v>
      </c>
      <c r="CT1089" s="599">
        <v>4.3418521571860405</v>
      </c>
      <c r="CU1089" s="599">
        <v>11.843913162956857</v>
      </c>
      <c r="CV1089" s="599">
        <v>23.687826325913715</v>
      </c>
      <c r="CW1089" s="599">
        <v>17.697169552074747</v>
      </c>
      <c r="CX1089" s="599">
        <v>17.532289090409453</v>
      </c>
      <c r="CY1089" s="599">
        <v>13.190436933223411</v>
      </c>
      <c r="CZ1089" s="599">
        <v>6.5402583127232754</v>
      </c>
      <c r="DA1089" s="599">
        <v>3.2976092333058529</v>
      </c>
      <c r="DB1089" s="599">
        <v>0.85188238527067872</v>
      </c>
      <c r="DC1089" s="592"/>
      <c r="DD1089" s="827"/>
      <c r="DE1089" s="597" t="s">
        <v>36</v>
      </c>
      <c r="DF1089" s="599">
        <v>3.530252926981857</v>
      </c>
      <c r="DG1089" s="599">
        <v>11.046563589239431</v>
      </c>
      <c r="DH1089" s="599">
        <v>20.868710340513001</v>
      </c>
      <c r="DI1089" s="599">
        <v>26.883546340155512</v>
      </c>
      <c r="DJ1089" s="599">
        <v>15.014746626150682</v>
      </c>
      <c r="DK1089" s="599">
        <v>11.815175618911431</v>
      </c>
      <c r="DL1089" s="599">
        <v>7.1051925998748766</v>
      </c>
      <c r="DM1089" s="599">
        <v>2.7080168022164628</v>
      </c>
      <c r="DN1089" s="599">
        <v>0.84904817231209218</v>
      </c>
      <c r="DO1089" s="599">
        <v>0.178746983644651</v>
      </c>
    </row>
    <row r="1090" spans="1:119" ht="13.5" customHeight="1" x14ac:dyDescent="0.2">
      <c r="A1090"/>
      <c r="B1090" s="324"/>
      <c r="C1090" s="592"/>
      <c r="D1090" s="827"/>
      <c r="E1090" s="601" t="s">
        <v>37</v>
      </c>
      <c r="F1090" s="599">
        <v>1.966330425299891</v>
      </c>
      <c r="G1090" s="599">
        <v>6.1068702290076331</v>
      </c>
      <c r="H1090" s="599">
        <v>13.246319520174483</v>
      </c>
      <c r="I1090" s="599">
        <v>22.907579062159215</v>
      </c>
      <c r="J1090" s="599">
        <v>16.541712104689203</v>
      </c>
      <c r="K1090" s="599">
        <v>16.463331515812431</v>
      </c>
      <c r="L1090" s="599">
        <v>12.731733914940021</v>
      </c>
      <c r="M1090" s="599">
        <v>6.4715103598691384</v>
      </c>
      <c r="N1090" s="599">
        <v>2.808069792802617</v>
      </c>
      <c r="O1090" s="599">
        <v>0.75654307524536524</v>
      </c>
      <c r="P1090" s="592"/>
      <c r="Q1090" s="827"/>
      <c r="R1090" s="597" t="s">
        <v>37</v>
      </c>
      <c r="S1090" s="599">
        <v>0.83112725481745975</v>
      </c>
      <c r="T1090" s="599">
        <v>3.5276734593363295</v>
      </c>
      <c r="U1090" s="599">
        <v>9.7765191159268614</v>
      </c>
      <c r="V1090" s="599">
        <v>20.52576494489934</v>
      </c>
      <c r="W1090" s="599">
        <v>16.911900510989351</v>
      </c>
      <c r="X1090" s="599">
        <v>18.684971987933263</v>
      </c>
      <c r="Y1090" s="599">
        <v>16.049990765252726</v>
      </c>
      <c r="Z1090" s="599">
        <v>8.6190974573662498</v>
      </c>
      <c r="AA1090" s="599">
        <v>3.9709413285723083</v>
      </c>
      <c r="AB1090" s="599">
        <v>1.1020131749061133</v>
      </c>
      <c r="AC1090" s="592"/>
      <c r="AD1090" s="827"/>
      <c r="AE1090" s="597" t="s">
        <v>37</v>
      </c>
      <c r="AF1090" s="599">
        <v>3.3737882604381348</v>
      </c>
      <c r="AG1090" s="599">
        <v>9.3046332341042657</v>
      </c>
      <c r="AH1090" s="599">
        <v>17.548278757346765</v>
      </c>
      <c r="AI1090" s="599">
        <v>25.86062132661629</v>
      </c>
      <c r="AJ1090" s="599">
        <v>16.08274177543699</v>
      </c>
      <c r="AK1090" s="599">
        <v>13.708877184947713</v>
      </c>
      <c r="AL1090" s="599">
        <v>8.6176627738340592</v>
      </c>
      <c r="AM1090" s="599">
        <v>3.8088695519426001</v>
      </c>
      <c r="AN1090" s="599">
        <v>1.3663079154263034</v>
      </c>
      <c r="AO1090" s="599">
        <v>0.32821921990687736</v>
      </c>
      <c r="AP1090" s="591"/>
      <c r="AQ1090" s="827"/>
      <c r="AR1090" s="597" t="s">
        <v>37</v>
      </c>
      <c r="AS1090" s="599">
        <v>2.8909476504074116</v>
      </c>
      <c r="AT1090" s="599">
        <v>7.8133720281281391</v>
      </c>
      <c r="AU1090" s="599">
        <v>14.878892733564014</v>
      </c>
      <c r="AV1090" s="599">
        <v>23.551735684786248</v>
      </c>
      <c r="AW1090" s="599">
        <v>15.894631097220671</v>
      </c>
      <c r="AX1090" s="599">
        <v>14.767273133162185</v>
      </c>
      <c r="AY1090" s="599">
        <v>11.519142761468915</v>
      </c>
      <c r="AZ1090" s="599">
        <v>5.6479517803326269</v>
      </c>
      <c r="BA1090" s="599">
        <v>2.2993637682777095</v>
      </c>
      <c r="BB1090" s="599">
        <v>0.73668936265208174</v>
      </c>
      <c r="BC1090" s="592"/>
      <c r="BD1090" s="827"/>
      <c r="BE1090" s="597" t="s">
        <v>37</v>
      </c>
      <c r="BF1090" s="599">
        <v>1.5599705665930832</v>
      </c>
      <c r="BG1090" s="599">
        <v>5.356880058866814</v>
      </c>
      <c r="BH1090" s="599">
        <v>12.528820210939418</v>
      </c>
      <c r="BI1090" s="599">
        <v>22.624478783419182</v>
      </c>
      <c r="BJ1090" s="599">
        <v>16.826097620799608</v>
      </c>
      <c r="BK1090" s="599">
        <v>17.208731910718665</v>
      </c>
      <c r="BL1090" s="599">
        <v>13.264655383860683</v>
      </c>
      <c r="BM1090" s="599">
        <v>6.8334559725288209</v>
      </c>
      <c r="BN1090" s="599">
        <v>3.0316409124356145</v>
      </c>
      <c r="BO1090" s="599">
        <v>0.76526857983811625</v>
      </c>
      <c r="BP1090"/>
      <c r="BQ1090" s="827"/>
      <c r="BR1090" s="597" t="s">
        <v>37</v>
      </c>
      <c r="BS1090" s="599">
        <v>3.7444279346210996</v>
      </c>
      <c r="BT1090" s="599">
        <v>10.282317979197622</v>
      </c>
      <c r="BU1090" s="599">
        <v>18.008915304606241</v>
      </c>
      <c r="BV1090" s="599">
        <v>25.705794947994054</v>
      </c>
      <c r="BW1090" s="599">
        <v>16.106983655274888</v>
      </c>
      <c r="BX1090" s="599">
        <v>11.708766716196136</v>
      </c>
      <c r="BY1090" s="599">
        <v>8.4101040118870731</v>
      </c>
      <c r="BZ1090" s="599">
        <v>3.9524517087667159</v>
      </c>
      <c r="CA1090" s="599">
        <v>1.6939078751857355</v>
      </c>
      <c r="CB1090" s="599">
        <v>0.38632986627043092</v>
      </c>
      <c r="CC1090" s="592"/>
      <c r="CD1090" s="827"/>
      <c r="CE1090" s="597" t="s">
        <v>37</v>
      </c>
      <c r="CF1090" s="599">
        <v>1.7360175526386696</v>
      </c>
      <c r="CG1090" s="599">
        <v>5.5660341044689945</v>
      </c>
      <c r="CH1090" s="599">
        <v>12.629431463874669</v>
      </c>
      <c r="CI1090" s="599">
        <v>22.545132607105739</v>
      </c>
      <c r="CJ1090" s="599">
        <v>16.598021478886793</v>
      </c>
      <c r="CK1090" s="599">
        <v>17.079179337156937</v>
      </c>
      <c r="CL1090" s="599">
        <v>13.291504676854382</v>
      </c>
      <c r="CM1090" s="599">
        <v>6.797798221640555</v>
      </c>
      <c r="CN1090" s="599">
        <v>2.9523846183455866</v>
      </c>
      <c r="CO1090" s="599">
        <v>0.80449593902767613</v>
      </c>
      <c r="CP1090"/>
      <c r="CQ1090" s="827"/>
      <c r="CR1090" s="597" t="s">
        <v>37</v>
      </c>
      <c r="CS1090" s="599">
        <v>0.62996850157492124</v>
      </c>
      <c r="CT1090" s="599">
        <v>2.4748762561871906</v>
      </c>
      <c r="CU1090" s="599">
        <v>7.0946452677366132</v>
      </c>
      <c r="CV1090" s="599">
        <v>18.029098545072745</v>
      </c>
      <c r="CW1090" s="599">
        <v>16.139193040347983</v>
      </c>
      <c r="CX1090" s="599">
        <v>18.704064796760161</v>
      </c>
      <c r="CY1090" s="599">
        <v>18.689065546722663</v>
      </c>
      <c r="CZ1090" s="599">
        <v>11.399430028498575</v>
      </c>
      <c r="DA1090" s="599">
        <v>5.2347382630868458</v>
      </c>
      <c r="DB1090" s="599">
        <v>1.6049197540122992</v>
      </c>
      <c r="DC1090" s="592"/>
      <c r="DD1090" s="827"/>
      <c r="DE1090" s="597" t="s">
        <v>37</v>
      </c>
      <c r="DF1090" s="599">
        <v>2.3592185915244519</v>
      </c>
      <c r="DG1090" s="599">
        <v>7.1746703708603432</v>
      </c>
      <c r="DH1090" s="599">
        <v>15.054901441989681</v>
      </c>
      <c r="DI1090" s="599">
        <v>24.341844159280328</v>
      </c>
      <c r="DJ1090" s="599">
        <v>16.660052035101643</v>
      </c>
      <c r="DK1090" s="599">
        <v>15.804559686025488</v>
      </c>
      <c r="DL1090" s="599">
        <v>10.980288397936235</v>
      </c>
      <c r="DM1090" s="599">
        <v>5.0227102350399084</v>
      </c>
      <c r="DN1090" s="599">
        <v>2.094633328923579</v>
      </c>
      <c r="DO1090" s="599">
        <v>0.50712175331834008</v>
      </c>
    </row>
    <row r="1091" spans="1:119" ht="13.5" customHeight="1" x14ac:dyDescent="0.2">
      <c r="A1091"/>
      <c r="B1091" s="324"/>
      <c r="C1091" s="592"/>
      <c r="D1091" s="827"/>
      <c r="E1091" s="601" t="s">
        <v>38</v>
      </c>
      <c r="F1091" s="599">
        <v>1.1752345582486317</v>
      </c>
      <c r="G1091" s="599">
        <v>3.603889757623143</v>
      </c>
      <c r="H1091" s="599">
        <v>8.4709734167318231</v>
      </c>
      <c r="I1091" s="599">
        <v>17.486806098514464</v>
      </c>
      <c r="J1091" s="599">
        <v>14.950645035183738</v>
      </c>
      <c r="K1091" s="599">
        <v>18.542318217357309</v>
      </c>
      <c r="L1091" s="599">
        <v>17.41839327599687</v>
      </c>
      <c r="M1091" s="599">
        <v>10.381645817044566</v>
      </c>
      <c r="N1091" s="599">
        <v>5.9030492572322126</v>
      </c>
      <c r="O1091" s="599">
        <v>2.0670445660672403</v>
      </c>
      <c r="P1091" s="592"/>
      <c r="Q1091" s="827"/>
      <c r="R1091" s="597" t="s">
        <v>38</v>
      </c>
      <c r="S1091" s="599">
        <v>0.43658589827548566</v>
      </c>
      <c r="T1091" s="599">
        <v>1.6808557083606199</v>
      </c>
      <c r="U1091" s="599">
        <v>5.3831041257367387</v>
      </c>
      <c r="V1091" s="599">
        <v>13.486138397729752</v>
      </c>
      <c r="W1091" s="599">
        <v>13.983846321763806</v>
      </c>
      <c r="X1091" s="599">
        <v>19.462999345121151</v>
      </c>
      <c r="Y1091" s="599">
        <v>20.506439641999563</v>
      </c>
      <c r="Z1091" s="599">
        <v>13.713163064833006</v>
      </c>
      <c r="AA1091" s="599">
        <v>8.273302772320454</v>
      </c>
      <c r="AB1091" s="599">
        <v>3.0735647238594193</v>
      </c>
      <c r="AC1091" s="592"/>
      <c r="AD1091" s="827"/>
      <c r="AE1091" s="597" t="s">
        <v>38</v>
      </c>
      <c r="AF1091" s="599">
        <v>2.1139654885424179</v>
      </c>
      <c r="AG1091" s="599">
        <v>6.0478277756200409</v>
      </c>
      <c r="AH1091" s="599">
        <v>12.395272707096487</v>
      </c>
      <c r="AI1091" s="599">
        <v>22.571159074515894</v>
      </c>
      <c r="AJ1091" s="599">
        <v>16.17932641624591</v>
      </c>
      <c r="AK1091" s="599">
        <v>17.372246573822338</v>
      </c>
      <c r="AL1091" s="599">
        <v>13.493868945236642</v>
      </c>
      <c r="AM1091" s="599">
        <v>6.1477001609055097</v>
      </c>
      <c r="AN1091" s="599">
        <v>2.8907507074293957</v>
      </c>
      <c r="AO1091" s="599">
        <v>0.78788215058536304</v>
      </c>
      <c r="AP1091" s="591"/>
      <c r="AQ1091" s="827"/>
      <c r="AR1091" s="597" t="s">
        <v>38</v>
      </c>
      <c r="AS1091" s="599">
        <v>2.0400307929176291</v>
      </c>
      <c r="AT1091" s="599">
        <v>5.5234795996920711</v>
      </c>
      <c r="AU1091" s="599">
        <v>10.998845265588916</v>
      </c>
      <c r="AV1091" s="599">
        <v>18.822170900692843</v>
      </c>
      <c r="AW1091" s="599">
        <v>13.991531947652039</v>
      </c>
      <c r="AX1091" s="599">
        <v>17.080446497305619</v>
      </c>
      <c r="AY1091" s="599">
        <v>15.319476520400308</v>
      </c>
      <c r="AZ1091" s="599">
        <v>9.2956120092378747</v>
      </c>
      <c r="BA1091" s="599">
        <v>5.2444187836797536</v>
      </c>
      <c r="BB1091" s="599">
        <v>1.6839876828329485</v>
      </c>
      <c r="BC1091" s="592"/>
      <c r="BD1091" s="827"/>
      <c r="BE1091" s="597" t="s">
        <v>38</v>
      </c>
      <c r="BF1091" s="599">
        <v>0.88092742991878437</v>
      </c>
      <c r="BG1091" s="599">
        <v>2.9506156667539951</v>
      </c>
      <c r="BH1091" s="599">
        <v>7.6106890227927684</v>
      </c>
      <c r="BI1091" s="599">
        <v>17.032355252816348</v>
      </c>
      <c r="BJ1091" s="599">
        <v>15.27705003929788</v>
      </c>
      <c r="BK1091" s="599">
        <v>19.039821849620118</v>
      </c>
      <c r="BL1091" s="599">
        <v>18.132695834424943</v>
      </c>
      <c r="BM1091" s="599">
        <v>10.751244432800629</v>
      </c>
      <c r="BN1091" s="599">
        <v>6.1271941315168981</v>
      </c>
      <c r="BO1091" s="599">
        <v>2.1974063400576371</v>
      </c>
      <c r="BP1091"/>
      <c r="BQ1091" s="827"/>
      <c r="BR1091" s="597" t="s">
        <v>38</v>
      </c>
      <c r="BS1091" s="599">
        <v>3.100031959092362</v>
      </c>
      <c r="BT1091" s="599">
        <v>7.6062639821029077</v>
      </c>
      <c r="BU1091" s="599">
        <v>14.924896132949824</v>
      </c>
      <c r="BV1091" s="599">
        <v>21.828060083093639</v>
      </c>
      <c r="BW1091" s="599">
        <v>14.030041546820071</v>
      </c>
      <c r="BX1091" s="599">
        <v>15.819750719079579</v>
      </c>
      <c r="BY1091" s="599">
        <v>12.623841482901884</v>
      </c>
      <c r="BZ1091" s="599">
        <v>5.6248002556727394</v>
      </c>
      <c r="CA1091" s="599">
        <v>3.1319910514541389</v>
      </c>
      <c r="CB1091" s="599">
        <v>1.310322786832854</v>
      </c>
      <c r="CC1091" s="592"/>
      <c r="CD1091" s="827"/>
      <c r="CE1091" s="597" t="s">
        <v>38</v>
      </c>
      <c r="CF1091" s="599">
        <v>1.015899891531522</v>
      </c>
      <c r="CG1091" s="599">
        <v>3.2725733485012829</v>
      </c>
      <c r="CH1091" s="599">
        <v>7.936717902590015</v>
      </c>
      <c r="CI1091" s="599">
        <v>17.127437233789252</v>
      </c>
      <c r="CJ1091" s="599">
        <v>15.026852562237098</v>
      </c>
      <c r="CK1091" s="599">
        <v>18.76769226699119</v>
      </c>
      <c r="CL1091" s="599">
        <v>17.815286118680387</v>
      </c>
      <c r="CM1091" s="599">
        <v>10.775417339083045</v>
      </c>
      <c r="CN1091" s="599">
        <v>6.1324373660678857</v>
      </c>
      <c r="CO1091" s="599">
        <v>2.1296859705283206</v>
      </c>
      <c r="CP1091"/>
      <c r="CQ1091" s="827"/>
      <c r="CR1091" s="597" t="s">
        <v>38</v>
      </c>
      <c r="CS1091" s="599">
        <v>0.37773860488541933</v>
      </c>
      <c r="CT1091" s="599">
        <v>1.3472676907579955</v>
      </c>
      <c r="CU1091" s="599">
        <v>4.1803072273986404</v>
      </c>
      <c r="CV1091" s="599">
        <v>11.609166456811886</v>
      </c>
      <c r="CW1091" s="599">
        <v>12.138000503651474</v>
      </c>
      <c r="CX1091" s="599">
        <v>18.232183329136237</v>
      </c>
      <c r="CY1091" s="599">
        <v>22.047343238478973</v>
      </c>
      <c r="CZ1091" s="599">
        <v>16.343490304709142</v>
      </c>
      <c r="DA1091" s="599">
        <v>9.8967514479979855</v>
      </c>
      <c r="DB1091" s="599">
        <v>3.8277511961722488</v>
      </c>
      <c r="DC1091" s="592"/>
      <c r="DD1091" s="827"/>
      <c r="DE1091" s="597" t="s">
        <v>38</v>
      </c>
      <c r="DF1091" s="599">
        <v>1.3672467107257624</v>
      </c>
      <c r="DG1091" s="599">
        <v>4.1472139695628449</v>
      </c>
      <c r="DH1091" s="599">
        <v>9.5040320135815186</v>
      </c>
      <c r="DI1091" s="599">
        <v>18.901958406596737</v>
      </c>
      <c r="DJ1091" s="599">
        <v>15.627842114836598</v>
      </c>
      <c r="DK1091" s="599">
        <v>18.616989025647243</v>
      </c>
      <c r="DL1091" s="599">
        <v>16.303886497301885</v>
      </c>
      <c r="DM1091" s="599">
        <v>8.9462196083186818</v>
      </c>
      <c r="DN1091" s="599">
        <v>4.9414903292305832</v>
      </c>
      <c r="DO1091" s="599">
        <v>1.6431213241981446</v>
      </c>
    </row>
    <row r="1092" spans="1:119" ht="13.5" customHeight="1" x14ac:dyDescent="0.2">
      <c r="A1092"/>
      <c r="B1092" s="324"/>
      <c r="C1092" s="592"/>
      <c r="D1092" s="827"/>
      <c r="E1092" s="601" t="s">
        <v>39</v>
      </c>
      <c r="F1092" s="599">
        <v>0.56918547595682045</v>
      </c>
      <c r="G1092" s="599">
        <v>1.6399520226801876</v>
      </c>
      <c r="H1092" s="599">
        <v>4.3593937411405523</v>
      </c>
      <c r="I1092" s="599">
        <v>11.095845600261695</v>
      </c>
      <c r="J1092" s="599">
        <v>11.9267255479228</v>
      </c>
      <c r="K1092" s="599">
        <v>17.167157343801112</v>
      </c>
      <c r="L1092" s="599">
        <v>20.763275542470833</v>
      </c>
      <c r="M1092" s="599">
        <v>15.780176643768401</v>
      </c>
      <c r="N1092" s="599">
        <v>11.335732199323957</v>
      </c>
      <c r="O1092" s="599">
        <v>5.3625558826736457</v>
      </c>
      <c r="P1092" s="592"/>
      <c r="Q1092" s="827"/>
      <c r="R1092" s="597" t="s">
        <v>39</v>
      </c>
      <c r="S1092" s="599">
        <v>0.20848368214257074</v>
      </c>
      <c r="T1092" s="599">
        <v>0.64148825274637167</v>
      </c>
      <c r="U1092" s="599">
        <v>2.2772832972496193</v>
      </c>
      <c r="V1092" s="599">
        <v>7.1445754149627128</v>
      </c>
      <c r="W1092" s="599">
        <v>9.2494587442867449</v>
      </c>
      <c r="X1092" s="599">
        <v>15.511987811723198</v>
      </c>
      <c r="Y1092" s="599">
        <v>22.163419132387137</v>
      </c>
      <c r="Z1092" s="599">
        <v>19.549354502445674</v>
      </c>
      <c r="AA1092" s="599">
        <v>15.335578542217945</v>
      </c>
      <c r="AB1092" s="599">
        <v>7.9183706198380239</v>
      </c>
      <c r="AC1092" s="592"/>
      <c r="AD1092" s="827"/>
      <c r="AE1092" s="597" t="s">
        <v>39</v>
      </c>
      <c r="AF1092" s="599">
        <v>0.99937837708602306</v>
      </c>
      <c r="AG1092" s="599">
        <v>2.8307751159565822</v>
      </c>
      <c r="AH1092" s="599">
        <v>6.8426337684693737</v>
      </c>
      <c r="AI1092" s="599">
        <v>15.808348873906183</v>
      </c>
      <c r="AJ1092" s="599">
        <v>15.119781953808637</v>
      </c>
      <c r="AK1092" s="599">
        <v>19.141204035767228</v>
      </c>
      <c r="AL1092" s="599">
        <v>19.09338688853823</v>
      </c>
      <c r="AM1092" s="599">
        <v>11.284846746043131</v>
      </c>
      <c r="AN1092" s="599">
        <v>6.5652943145411955</v>
      </c>
      <c r="AO1092" s="599">
        <v>2.3143499258834219</v>
      </c>
      <c r="AP1092" s="591"/>
      <c r="AQ1092" s="827"/>
      <c r="AR1092" s="597" t="s">
        <v>39</v>
      </c>
      <c r="AS1092" s="599">
        <v>0.93687262993531129</v>
      </c>
      <c r="AT1092" s="599">
        <v>2.6098594691055097</v>
      </c>
      <c r="AU1092" s="599">
        <v>6.2346642873076066</v>
      </c>
      <c r="AV1092" s="599">
        <v>13.662725853223288</v>
      </c>
      <c r="AW1092" s="599">
        <v>12.491635065804148</v>
      </c>
      <c r="AX1092" s="599">
        <v>16.384117778273477</v>
      </c>
      <c r="AY1092" s="599">
        <v>19.30626812402409</v>
      </c>
      <c r="AZ1092" s="599">
        <v>14.064242694624134</v>
      </c>
      <c r="BA1092" s="599">
        <v>9.7367834039705556</v>
      </c>
      <c r="BB1092" s="599">
        <v>4.5728306937318761</v>
      </c>
      <c r="BC1092" s="592"/>
      <c r="BD1092" s="827"/>
      <c r="BE1092" s="597" t="s">
        <v>39</v>
      </c>
      <c r="BF1092" s="599">
        <v>0.4798178318740004</v>
      </c>
      <c r="BG1092" s="599">
        <v>1.4042126379137412</v>
      </c>
      <c r="BH1092" s="599">
        <v>3.9036026999918678</v>
      </c>
      <c r="BI1092" s="599">
        <v>10.471956409769851</v>
      </c>
      <c r="BJ1092" s="599">
        <v>11.789422321017105</v>
      </c>
      <c r="BK1092" s="599">
        <v>17.357477838922172</v>
      </c>
      <c r="BL1092" s="599">
        <v>21.117406272872671</v>
      </c>
      <c r="BM1092" s="599">
        <v>16.197240369757925</v>
      </c>
      <c r="BN1092" s="599">
        <v>11.72436227601724</v>
      </c>
      <c r="BO1092" s="599">
        <v>5.5545013418634284</v>
      </c>
      <c r="BP1092"/>
      <c r="BQ1092" s="827"/>
      <c r="BR1092" s="597" t="s">
        <v>39</v>
      </c>
      <c r="BS1092" s="599">
        <v>1.5599343185550083</v>
      </c>
      <c r="BT1092" s="599">
        <v>3.8177339901477834</v>
      </c>
      <c r="BU1092" s="599">
        <v>7.7586206896551726</v>
      </c>
      <c r="BV1092" s="599">
        <v>16.625615763546797</v>
      </c>
      <c r="BW1092" s="599">
        <v>14.532019704433496</v>
      </c>
      <c r="BX1092" s="599">
        <v>16.748768472906402</v>
      </c>
      <c r="BY1092" s="599">
        <v>16.748768472906402</v>
      </c>
      <c r="BZ1092" s="599">
        <v>10.878489326765189</v>
      </c>
      <c r="CA1092" s="599">
        <v>7.7175697865353037</v>
      </c>
      <c r="CB1092" s="599">
        <v>3.6124794745484397</v>
      </c>
      <c r="CC1092" s="592"/>
      <c r="CD1092" s="827"/>
      <c r="CE1092" s="597" t="s">
        <v>39</v>
      </c>
      <c r="CF1092" s="599">
        <v>0.51360003685022682</v>
      </c>
      <c r="CG1092" s="599">
        <v>1.5177687187636748</v>
      </c>
      <c r="CH1092" s="599">
        <v>4.1686819134480295</v>
      </c>
      <c r="CI1092" s="599">
        <v>10.785600773854764</v>
      </c>
      <c r="CJ1092" s="599">
        <v>11.78055689905341</v>
      </c>
      <c r="CK1092" s="599">
        <v>17.190630829821046</v>
      </c>
      <c r="CL1092" s="599">
        <v>20.988507335498284</v>
      </c>
      <c r="CM1092" s="599">
        <v>16.055183214721666</v>
      </c>
      <c r="CN1092" s="599">
        <v>11.53872728528985</v>
      </c>
      <c r="CO1092" s="599">
        <v>5.4607429926990489</v>
      </c>
      <c r="CP1092"/>
      <c r="CQ1092" s="827"/>
      <c r="CR1092" s="597" t="s">
        <v>39</v>
      </c>
      <c r="CS1092" s="599">
        <v>0.17741731086047396</v>
      </c>
      <c r="CT1092" s="599">
        <v>0.64630591813458371</v>
      </c>
      <c r="CU1092" s="599">
        <v>1.8882270941579016</v>
      </c>
      <c r="CV1092" s="599">
        <v>6.5644405018375362</v>
      </c>
      <c r="CW1092" s="599">
        <v>8.4399949309339757</v>
      </c>
      <c r="CX1092" s="599">
        <v>14.649600811050565</v>
      </c>
      <c r="CY1092" s="599">
        <v>22.608034469648967</v>
      </c>
      <c r="CZ1092" s="599">
        <v>20.364972753770118</v>
      </c>
      <c r="DA1092" s="599">
        <v>16.208338613610444</v>
      </c>
      <c r="DB1092" s="599">
        <v>8.4526675959954378</v>
      </c>
      <c r="DC1092" s="592"/>
      <c r="DD1092" s="827"/>
      <c r="DE1092" s="597" t="s">
        <v>39</v>
      </c>
      <c r="DF1092" s="599">
        <v>0.65061637340638501</v>
      </c>
      <c r="DG1092" s="599">
        <v>1.8464861447687282</v>
      </c>
      <c r="DH1092" s="599">
        <v>4.8730376145822358</v>
      </c>
      <c r="DI1092" s="599">
        <v>12.037719945211252</v>
      </c>
      <c r="DJ1092" s="599">
        <v>12.651459277209989</v>
      </c>
      <c r="DK1092" s="599">
        <v>17.690443578126647</v>
      </c>
      <c r="DL1092" s="599">
        <v>20.379833526498789</v>
      </c>
      <c r="DM1092" s="599">
        <v>14.8272047202613</v>
      </c>
      <c r="DN1092" s="599">
        <v>10.322937519755557</v>
      </c>
      <c r="DO1092" s="599">
        <v>4.7202613001791169</v>
      </c>
    </row>
    <row r="1093" spans="1:119" ht="13.5" customHeight="1" x14ac:dyDescent="0.2">
      <c r="A1093"/>
      <c r="B1093" s="324"/>
      <c r="C1093" s="592"/>
      <c r="D1093" s="827"/>
      <c r="E1093" s="601" t="s">
        <v>40</v>
      </c>
      <c r="F1093" s="599">
        <v>0.2176587489353648</v>
      </c>
      <c r="G1093" s="599">
        <v>0.64824453487271694</v>
      </c>
      <c r="H1093" s="599">
        <v>1.58748935364815</v>
      </c>
      <c r="I1093" s="599">
        <v>5.0794927604807416</v>
      </c>
      <c r="J1093" s="599">
        <v>6.9674458218983633</v>
      </c>
      <c r="K1093" s="599">
        <v>12.581622030850761</v>
      </c>
      <c r="L1093" s="599">
        <v>19.735970474117536</v>
      </c>
      <c r="M1093" s="599">
        <v>19.974921926753101</v>
      </c>
      <c r="N1093" s="599">
        <v>19.080628371344751</v>
      </c>
      <c r="O1093" s="599">
        <v>14.126525977098513</v>
      </c>
      <c r="P1093" s="592"/>
      <c r="Q1093" s="827"/>
      <c r="R1093" s="597" t="s">
        <v>40</v>
      </c>
      <c r="S1093" s="599">
        <v>5.0414776112562447E-2</v>
      </c>
      <c r="T1093" s="599">
        <v>0.25207388056281221</v>
      </c>
      <c r="U1093" s="599">
        <v>0.6874742197167607</v>
      </c>
      <c r="V1093" s="599">
        <v>2.5711535817406848</v>
      </c>
      <c r="W1093" s="599">
        <v>4.3815023603281542</v>
      </c>
      <c r="X1093" s="599">
        <v>9.0288280856134566</v>
      </c>
      <c r="Y1093" s="599">
        <v>17.246436591961135</v>
      </c>
      <c r="Z1093" s="599">
        <v>21.462945139557267</v>
      </c>
      <c r="AA1093" s="599">
        <v>24.299922086255098</v>
      </c>
      <c r="AB1093" s="599">
        <v>20.019249278152067</v>
      </c>
      <c r="AC1093" s="592"/>
      <c r="AD1093" s="827"/>
      <c r="AE1093" s="597" t="s">
        <v>40</v>
      </c>
      <c r="AF1093" s="599">
        <v>0.39610738911438209</v>
      </c>
      <c r="AG1093" s="599">
        <v>1.070957015012959</v>
      </c>
      <c r="AH1093" s="599">
        <v>2.5478018485011491</v>
      </c>
      <c r="AI1093" s="599">
        <v>7.7558804831532102</v>
      </c>
      <c r="AJ1093" s="599">
        <v>9.7266369993642723</v>
      </c>
      <c r="AK1093" s="599">
        <v>16.372438750061129</v>
      </c>
      <c r="AL1093" s="599">
        <v>22.392293021663651</v>
      </c>
      <c r="AM1093" s="599">
        <v>18.387207198396009</v>
      </c>
      <c r="AN1093" s="599">
        <v>13.511663162012812</v>
      </c>
      <c r="AO1093" s="599">
        <v>7.8390141327204264</v>
      </c>
      <c r="AP1093" s="591"/>
      <c r="AQ1093" s="827"/>
      <c r="AR1093" s="597" t="s">
        <v>40</v>
      </c>
      <c r="AS1093" s="599">
        <v>0.55970149253731338</v>
      </c>
      <c r="AT1093" s="599">
        <v>1.3398914518317504</v>
      </c>
      <c r="AU1093" s="599">
        <v>2.8663500678426055</v>
      </c>
      <c r="AV1093" s="599">
        <v>7.3948439620081405</v>
      </c>
      <c r="AW1093" s="599">
        <v>8.8195386702849383</v>
      </c>
      <c r="AX1093" s="599">
        <v>14.145183175033921</v>
      </c>
      <c r="AY1093" s="599">
        <v>19.470827679782904</v>
      </c>
      <c r="AZ1093" s="599">
        <v>19.165535956580733</v>
      </c>
      <c r="BA1093" s="599">
        <v>16.11261872455902</v>
      </c>
      <c r="BB1093" s="599">
        <v>10.12550881953867</v>
      </c>
      <c r="BC1093" s="592"/>
      <c r="BD1093" s="827"/>
      <c r="BE1093" s="597" t="s">
        <v>40</v>
      </c>
      <c r="BF1093" s="599">
        <v>0.16221269108105135</v>
      </c>
      <c r="BG1093" s="599">
        <v>0.53612669086110198</v>
      </c>
      <c r="BH1093" s="599">
        <v>1.3801825580116573</v>
      </c>
      <c r="BI1093" s="599">
        <v>4.7041680413504894</v>
      </c>
      <c r="BJ1093" s="599">
        <v>6.6672165401957555</v>
      </c>
      <c r="BK1093" s="599">
        <v>12.328164522159902</v>
      </c>
      <c r="BL1093" s="599">
        <v>19.7789508413065</v>
      </c>
      <c r="BM1093" s="599">
        <v>20.106125591114044</v>
      </c>
      <c r="BN1093" s="599">
        <v>19.56175079731662</v>
      </c>
      <c r="BO1093" s="599">
        <v>14.775101726602882</v>
      </c>
      <c r="BP1093"/>
      <c r="BQ1093" s="827"/>
      <c r="BR1093" s="597" t="s">
        <v>40</v>
      </c>
      <c r="BS1093" s="599">
        <v>0.63091482649842268</v>
      </c>
      <c r="BT1093" s="599">
        <v>1.7665615141955835</v>
      </c>
      <c r="BU1093" s="599">
        <v>3.9747634069400628</v>
      </c>
      <c r="BV1093" s="599">
        <v>9.0220820189274455</v>
      </c>
      <c r="BW1093" s="599">
        <v>10.473186119873818</v>
      </c>
      <c r="BX1093" s="599">
        <v>13.375394321766562</v>
      </c>
      <c r="BY1093" s="599">
        <v>19.684542586750791</v>
      </c>
      <c r="BZ1093" s="599">
        <v>17.160883280757098</v>
      </c>
      <c r="CA1093" s="599">
        <v>13.186119873817034</v>
      </c>
      <c r="CB1093" s="599">
        <v>10.725552050473187</v>
      </c>
      <c r="CC1093" s="592"/>
      <c r="CD1093" s="827"/>
      <c r="CE1093" s="597" t="s">
        <v>40</v>
      </c>
      <c r="CF1093" s="599">
        <v>0.20155839048251112</v>
      </c>
      <c r="CG1093" s="599">
        <v>0.60467517144753336</v>
      </c>
      <c r="CH1093" s="599">
        <v>1.4944817245532533</v>
      </c>
      <c r="CI1093" s="599">
        <v>4.9258904210603935</v>
      </c>
      <c r="CJ1093" s="599">
        <v>6.8308630140353461</v>
      </c>
      <c r="CK1093" s="599">
        <v>12.550696851264656</v>
      </c>
      <c r="CL1093" s="599">
        <v>19.737974092372735</v>
      </c>
      <c r="CM1093" s="599">
        <v>20.084556202836566</v>
      </c>
      <c r="CN1093" s="599">
        <v>19.310277019885454</v>
      </c>
      <c r="CO1093" s="599">
        <v>14.259027112061547</v>
      </c>
      <c r="CP1093"/>
      <c r="CQ1093" s="827"/>
      <c r="CR1093" s="597" t="s">
        <v>40</v>
      </c>
      <c r="CS1093" s="599">
        <v>0.11827321111768185</v>
      </c>
      <c r="CT1093" s="599">
        <v>0.13305736250739209</v>
      </c>
      <c r="CU1093" s="599">
        <v>0.70963926670609112</v>
      </c>
      <c r="CV1093" s="599">
        <v>2.8533412182140743</v>
      </c>
      <c r="CW1093" s="599">
        <v>4.4943820224719104</v>
      </c>
      <c r="CX1093" s="599">
        <v>8.9591957421644004</v>
      </c>
      <c r="CY1093" s="599">
        <v>17.31224127735068</v>
      </c>
      <c r="CZ1093" s="599">
        <v>21.466587817859256</v>
      </c>
      <c r="DA1093" s="599">
        <v>24.112950916617386</v>
      </c>
      <c r="DB1093" s="599">
        <v>19.840331164991127</v>
      </c>
      <c r="DC1093" s="592"/>
      <c r="DD1093" s="827"/>
      <c r="DE1093" s="597" t="s">
        <v>40</v>
      </c>
      <c r="DF1093" s="599">
        <v>0.23659305993690852</v>
      </c>
      <c r="DG1093" s="599">
        <v>0.74639477242000896</v>
      </c>
      <c r="DH1093" s="599">
        <v>1.7547318611987379</v>
      </c>
      <c r="DI1093" s="599">
        <v>5.5036052275799916</v>
      </c>
      <c r="DJ1093" s="599">
        <v>7.438598467778279</v>
      </c>
      <c r="DK1093" s="599">
        <v>13.27174402884182</v>
      </c>
      <c r="DL1093" s="599">
        <v>20.197724200090132</v>
      </c>
      <c r="DM1093" s="599">
        <v>19.690739071653898</v>
      </c>
      <c r="DN1093" s="599">
        <v>18.121901757548446</v>
      </c>
      <c r="DO1093" s="599">
        <v>13.037967552951779</v>
      </c>
    </row>
    <row r="1094" spans="1:119" ht="13.5" customHeight="1" x14ac:dyDescent="0.2">
      <c r="A1094"/>
      <c r="B1094" s="324"/>
      <c r="C1094" s="592"/>
      <c r="D1094" s="828"/>
      <c r="E1094" s="601" t="s">
        <v>41</v>
      </c>
      <c r="F1094" s="599">
        <v>4.6926325668700142E-2</v>
      </c>
      <c r="G1094" s="599">
        <v>0.20647583294228061</v>
      </c>
      <c r="H1094" s="599">
        <v>0.50680431722196151</v>
      </c>
      <c r="I1094" s="599">
        <v>1.5673392773345847</v>
      </c>
      <c r="J1094" s="599">
        <v>2.3932426091037073</v>
      </c>
      <c r="K1094" s="599">
        <v>6.0534960112623182</v>
      </c>
      <c r="L1094" s="599">
        <v>13.61801970905678</v>
      </c>
      <c r="M1094" s="599">
        <v>18.488972313467855</v>
      </c>
      <c r="N1094" s="599">
        <v>24.899108399812295</v>
      </c>
      <c r="O1094" s="599">
        <v>32.219615204129518</v>
      </c>
      <c r="P1094" s="592"/>
      <c r="Q1094" s="828"/>
      <c r="R1094" s="597" t="s">
        <v>41</v>
      </c>
      <c r="S1094" s="599">
        <v>0</v>
      </c>
      <c r="T1094" s="599">
        <v>6.9601531233687147E-2</v>
      </c>
      <c r="U1094" s="599">
        <v>0.19140421089263965</v>
      </c>
      <c r="V1094" s="599">
        <v>0.52201148425265353</v>
      </c>
      <c r="W1094" s="599">
        <v>1.0788237341221507</v>
      </c>
      <c r="X1094" s="599">
        <v>3.6714807725769969</v>
      </c>
      <c r="Y1094" s="599">
        <v>9.5528101618235599</v>
      </c>
      <c r="Z1094" s="599">
        <v>15.642944144771183</v>
      </c>
      <c r="AA1094" s="599">
        <v>27.040194884287455</v>
      </c>
      <c r="AB1094" s="599">
        <v>42.230729076039673</v>
      </c>
      <c r="AC1094" s="592"/>
      <c r="AD1094" s="828"/>
      <c r="AE1094" s="597" t="s">
        <v>41</v>
      </c>
      <c r="AF1094" s="599">
        <v>0.10187449062754686</v>
      </c>
      <c r="AG1094" s="599">
        <v>0.36674816625916873</v>
      </c>
      <c r="AH1094" s="599">
        <v>0.87612061939690311</v>
      </c>
      <c r="AI1094" s="599">
        <v>2.791361043194784</v>
      </c>
      <c r="AJ1094" s="599">
        <v>3.9323553382233092</v>
      </c>
      <c r="AK1094" s="599">
        <v>8.8427057864710683</v>
      </c>
      <c r="AL1094" s="599">
        <v>18.378158109209451</v>
      </c>
      <c r="AM1094" s="599">
        <v>21.821515892420535</v>
      </c>
      <c r="AN1094" s="599">
        <v>22.392013039934799</v>
      </c>
      <c r="AO1094" s="599">
        <v>20.49714751426243</v>
      </c>
      <c r="AP1094" s="591"/>
      <c r="AQ1094" s="828"/>
      <c r="AR1094" s="597" t="s">
        <v>41</v>
      </c>
      <c r="AS1094" s="599">
        <v>0.21208907741251329</v>
      </c>
      <c r="AT1094" s="599">
        <v>0.84835630965005315</v>
      </c>
      <c r="AU1094" s="599">
        <v>1.0604453870625663</v>
      </c>
      <c r="AV1094" s="599">
        <v>2.8632025450689289</v>
      </c>
      <c r="AW1094" s="599">
        <v>3.6055143160127257</v>
      </c>
      <c r="AX1094" s="599">
        <v>8.1654294803817606</v>
      </c>
      <c r="AY1094" s="599">
        <v>13.467656415694593</v>
      </c>
      <c r="AZ1094" s="599">
        <v>19.512195121951219</v>
      </c>
      <c r="BA1094" s="599">
        <v>22.799575821845174</v>
      </c>
      <c r="BB1094" s="599">
        <v>27.465535524920465</v>
      </c>
      <c r="BC1094" s="592"/>
      <c r="BD1094" s="828"/>
      <c r="BE1094" s="597" t="s">
        <v>41</v>
      </c>
      <c r="BF1094" s="599">
        <v>3.0889621087314661E-2</v>
      </c>
      <c r="BG1094" s="599">
        <v>0.1441515650741351</v>
      </c>
      <c r="BH1094" s="599">
        <v>0.45304777594728168</v>
      </c>
      <c r="BI1094" s="599">
        <v>1.4415156507413509</v>
      </c>
      <c r="BJ1094" s="599">
        <v>2.2755354200988469</v>
      </c>
      <c r="BK1094" s="599">
        <v>5.8484349258649093</v>
      </c>
      <c r="BL1094" s="599">
        <v>13.632619439868204</v>
      </c>
      <c r="BM1094" s="599">
        <v>18.389621087314662</v>
      </c>
      <c r="BN1094" s="599">
        <v>25.102965403624385</v>
      </c>
      <c r="BO1094" s="599">
        <v>32.681219110378912</v>
      </c>
      <c r="BP1094"/>
      <c r="BQ1094" s="828"/>
      <c r="BR1094" s="597" t="s">
        <v>41</v>
      </c>
      <c r="BS1094" s="599">
        <v>0.34482758620689657</v>
      </c>
      <c r="BT1094" s="599">
        <v>0</v>
      </c>
      <c r="BU1094" s="599">
        <v>1.7241379310344827</v>
      </c>
      <c r="BV1094" s="599">
        <v>3.7931034482758621</v>
      </c>
      <c r="BW1094" s="599">
        <v>6.2068965517241379</v>
      </c>
      <c r="BX1094" s="599">
        <v>8.2758620689655178</v>
      </c>
      <c r="BY1094" s="599">
        <v>15.517241379310345</v>
      </c>
      <c r="BZ1094" s="599">
        <v>20.344827586206897</v>
      </c>
      <c r="CA1094" s="599">
        <v>18.275862068965516</v>
      </c>
      <c r="CB1094" s="599">
        <v>25.517241379310345</v>
      </c>
      <c r="CC1094" s="592"/>
      <c r="CD1094" s="828"/>
      <c r="CE1094" s="597" t="s">
        <v>41</v>
      </c>
      <c r="CF1094" s="599">
        <v>3.8591413410516161E-2</v>
      </c>
      <c r="CG1094" s="599">
        <v>0.21225277375783888</v>
      </c>
      <c r="CH1094" s="599">
        <v>0.47274481427882298</v>
      </c>
      <c r="CI1094" s="599">
        <v>1.5050651230101302</v>
      </c>
      <c r="CJ1094" s="599">
        <v>2.2865412445730824</v>
      </c>
      <c r="CK1094" s="599">
        <v>5.9913169319826345</v>
      </c>
      <c r="CL1094" s="599">
        <v>13.564881813796431</v>
      </c>
      <c r="CM1094" s="599">
        <v>18.437047756874094</v>
      </c>
      <c r="CN1094" s="599">
        <v>25.084418716835504</v>
      </c>
      <c r="CO1094" s="599">
        <v>32.407139411480948</v>
      </c>
      <c r="CP1094"/>
      <c r="CQ1094" s="828"/>
      <c r="CR1094" s="597" t="s">
        <v>41</v>
      </c>
      <c r="CS1094" s="599">
        <v>0</v>
      </c>
      <c r="CT1094" s="599">
        <v>0</v>
      </c>
      <c r="CU1094" s="599">
        <v>0.41551246537396125</v>
      </c>
      <c r="CV1094" s="599">
        <v>0.69252077562326864</v>
      </c>
      <c r="CW1094" s="599">
        <v>1.2465373961218837</v>
      </c>
      <c r="CX1094" s="599">
        <v>3.7396121883656508</v>
      </c>
      <c r="CY1094" s="599">
        <v>11.218836565096952</v>
      </c>
      <c r="CZ1094" s="599">
        <v>16.481994459833796</v>
      </c>
      <c r="DA1094" s="599">
        <v>27.770083102493075</v>
      </c>
      <c r="DB1094" s="599">
        <v>38.43490304709141</v>
      </c>
      <c r="DC1094" s="592"/>
      <c r="DD1094" s="828"/>
      <c r="DE1094" s="597" t="s">
        <v>41</v>
      </c>
      <c r="DF1094" s="599">
        <v>5.428292259255238E-2</v>
      </c>
      <c r="DG1094" s="599">
        <v>0.23884485940723049</v>
      </c>
      <c r="DH1094" s="599">
        <v>0.52111605688850293</v>
      </c>
      <c r="DI1094" s="599">
        <v>1.7044837694061448</v>
      </c>
      <c r="DJ1094" s="599">
        <v>2.5730105308869828</v>
      </c>
      <c r="DK1094" s="599">
        <v>6.4162414504396912</v>
      </c>
      <c r="DL1094" s="599">
        <v>13.994137444360005</v>
      </c>
      <c r="DM1094" s="599">
        <v>18.803604386060147</v>
      </c>
      <c r="DN1094" s="599">
        <v>24.449028335685593</v>
      </c>
      <c r="DO1094" s="599">
        <v>31.245250244273155</v>
      </c>
    </row>
    <row r="1095" spans="1:119" ht="13.5" customHeight="1" x14ac:dyDescent="0.2">
      <c r="A1095"/>
      <c r="B1095" s="324"/>
      <c r="C1095" s="592"/>
      <c r="D1095" s="592"/>
      <c r="E1095" s="592"/>
      <c r="F1095" s="592"/>
      <c r="G1095" s="592"/>
      <c r="H1095" s="592"/>
      <c r="I1095" s="592"/>
      <c r="J1095" s="592"/>
      <c r="K1095" s="592"/>
      <c r="L1095" s="592"/>
      <c r="M1095" s="592"/>
      <c r="N1095" s="592"/>
      <c r="O1095" s="592"/>
      <c r="P1095" s="592"/>
      <c r="Q1095" s="592"/>
      <c r="R1095" s="592"/>
      <c r="S1095" s="592"/>
      <c r="T1095" s="592"/>
      <c r="U1095" s="592"/>
      <c r="V1095" s="592"/>
      <c r="W1095" s="592"/>
      <c r="X1095" s="592"/>
      <c r="Y1095" s="592"/>
      <c r="Z1095" s="592"/>
      <c r="AA1095" s="592"/>
      <c r="AB1095" s="592"/>
      <c r="AC1095" s="592"/>
      <c r="AD1095" s="592"/>
      <c r="AE1095" s="592"/>
      <c r="AF1095" s="592"/>
      <c r="AG1095" s="592"/>
      <c r="AH1095" s="592"/>
      <c r="AI1095" s="592"/>
      <c r="AJ1095" s="592"/>
      <c r="AK1095" s="592"/>
      <c r="AL1095" s="592"/>
      <c r="AM1095" s="592"/>
      <c r="AN1095" s="592"/>
      <c r="AO1095" s="592"/>
      <c r="AP1095"/>
      <c r="AQ1095" s="592"/>
      <c r="AR1095" s="592"/>
      <c r="AS1095" s="592"/>
      <c r="AT1095" s="592"/>
      <c r="AU1095" s="592"/>
      <c r="AV1095" s="592"/>
      <c r="AW1095" s="592"/>
      <c r="AX1095" s="592"/>
      <c r="AY1095" s="592"/>
      <c r="AZ1095" s="592"/>
      <c r="BA1095" s="592"/>
      <c r="BB1095" s="592"/>
      <c r="BC1095" s="592"/>
      <c r="BD1095" s="592"/>
      <c r="BE1095" s="592"/>
      <c r="BF1095" s="592"/>
      <c r="BG1095" s="592"/>
      <c r="BH1095" s="592"/>
      <c r="BI1095" s="592"/>
      <c r="BJ1095" s="592"/>
      <c r="BK1095" s="592"/>
      <c r="BL1095" s="592"/>
      <c r="BM1095" s="592"/>
      <c r="BN1095" s="592"/>
      <c r="BO1095" s="592"/>
      <c r="BP1095"/>
      <c r="BQ1095" s="592"/>
      <c r="BR1095" s="592"/>
      <c r="BS1095" s="592"/>
      <c r="BT1095" s="592"/>
      <c r="BU1095" s="592"/>
      <c r="BV1095" s="592"/>
      <c r="BW1095" s="592"/>
      <c r="BX1095" s="592"/>
      <c r="BY1095" s="592"/>
      <c r="BZ1095" s="592"/>
      <c r="CA1095" s="592"/>
      <c r="CB1095" s="592"/>
      <c r="CC1095" s="592"/>
      <c r="CD1095" s="592"/>
      <c r="CE1095" s="592"/>
      <c r="CF1095" s="592"/>
      <c r="CG1095" s="592"/>
      <c r="CH1095" s="592"/>
      <c r="CI1095" s="592"/>
      <c r="CJ1095" s="592"/>
      <c r="CK1095" s="592"/>
      <c r="CL1095" s="592"/>
      <c r="CM1095" s="592"/>
      <c r="CN1095" s="592"/>
      <c r="CO1095" s="592"/>
      <c r="CP1095"/>
      <c r="CQ1095" s="592"/>
      <c r="CR1095" s="592"/>
      <c r="CS1095" s="592"/>
      <c r="CT1095" s="592"/>
      <c r="CU1095" s="592"/>
      <c r="CV1095" s="592"/>
      <c r="CW1095" s="592"/>
      <c r="CX1095" s="592"/>
      <c r="CY1095" s="592"/>
      <c r="CZ1095" s="592"/>
      <c r="DA1095" s="592"/>
      <c r="DB1095" s="592"/>
      <c r="DC1095" s="592"/>
      <c r="DD1095" s="592"/>
      <c r="DE1095" s="592"/>
      <c r="DF1095" s="592"/>
      <c r="DG1095" s="592"/>
      <c r="DH1095" s="592"/>
      <c r="DI1095" s="592"/>
      <c r="DJ1095" s="592"/>
      <c r="DK1095" s="592"/>
      <c r="DL1095" s="592"/>
      <c r="DM1095" s="592"/>
      <c r="DN1095" s="592"/>
      <c r="DO1095" s="592"/>
    </row>
    <row r="1096" spans="1:119" ht="13.5" customHeight="1" x14ac:dyDescent="0.2">
      <c r="A1096"/>
      <c r="B1096" s="324"/>
      <c r="C1096" s="592"/>
      <c r="D1096" s="592"/>
      <c r="E1096" s="592"/>
      <c r="F1096" s="592"/>
      <c r="G1096" s="592"/>
      <c r="H1096" s="592"/>
      <c r="I1096" s="592"/>
      <c r="J1096" s="592"/>
      <c r="K1096" s="592"/>
      <c r="L1096" s="592"/>
      <c r="M1096" s="592"/>
      <c r="N1096" s="592"/>
      <c r="O1096" s="592"/>
      <c r="P1096" s="592"/>
      <c r="Q1096" s="592"/>
      <c r="R1096" s="592"/>
      <c r="S1096" s="592"/>
      <c r="T1096" s="592"/>
      <c r="U1096" s="592"/>
      <c r="V1096" s="592"/>
      <c r="W1096" s="592"/>
      <c r="X1096" s="592"/>
      <c r="Y1096" s="592"/>
      <c r="Z1096" s="592"/>
      <c r="AA1096" s="592"/>
      <c r="AB1096" s="592"/>
      <c r="AC1096" s="592"/>
      <c r="AD1096" s="592"/>
      <c r="AE1096" s="592"/>
      <c r="AF1096" s="592"/>
      <c r="AG1096" s="592"/>
      <c r="AH1096" s="592"/>
      <c r="AI1096" s="592"/>
      <c r="AJ1096" s="592"/>
      <c r="AK1096" s="592"/>
      <c r="AL1096" s="592"/>
      <c r="AM1096" s="592"/>
      <c r="AN1096" s="592"/>
      <c r="AO1096" s="592"/>
      <c r="AP1096"/>
      <c r="AQ1096" s="592"/>
      <c r="AR1096" s="592"/>
      <c r="AS1096" s="592"/>
      <c r="AT1096" s="592"/>
      <c r="AU1096" s="592"/>
      <c r="AV1096" s="592"/>
      <c r="AW1096" s="592"/>
      <c r="AX1096" s="592"/>
      <c r="AY1096" s="592"/>
      <c r="AZ1096" s="592"/>
      <c r="BA1096" s="592"/>
      <c r="BB1096" s="592"/>
      <c r="BC1096" s="592"/>
      <c r="BD1096" s="592"/>
      <c r="BE1096" s="592"/>
      <c r="BF1096" s="592"/>
      <c r="BG1096" s="592"/>
      <c r="BH1096" s="592"/>
      <c r="BI1096" s="592"/>
      <c r="BJ1096" s="592"/>
      <c r="BK1096" s="592"/>
      <c r="BL1096" s="592"/>
      <c r="BM1096" s="592"/>
      <c r="BN1096" s="592"/>
      <c r="BO1096" s="592"/>
      <c r="BP1096"/>
      <c r="BQ1096" s="592"/>
      <c r="BR1096" s="592"/>
      <c r="BS1096" s="592"/>
      <c r="BT1096" s="592"/>
      <c r="BU1096" s="592"/>
      <c r="BV1096" s="592"/>
      <c r="BW1096" s="592"/>
      <c r="BX1096" s="592"/>
      <c r="BY1096" s="592"/>
      <c r="BZ1096" s="592"/>
      <c r="CA1096" s="592"/>
      <c r="CB1096" s="592"/>
      <c r="CC1096" s="592"/>
      <c r="CD1096" s="592"/>
      <c r="CE1096" s="592"/>
      <c r="CF1096" s="592"/>
      <c r="CG1096" s="592"/>
      <c r="CH1096" s="592"/>
      <c r="CI1096" s="592"/>
      <c r="CJ1096" s="592"/>
      <c r="CK1096" s="592"/>
      <c r="CL1096" s="592"/>
      <c r="CM1096" s="592"/>
      <c r="CN1096" s="592"/>
      <c r="CO1096" s="592"/>
      <c r="CP1096"/>
      <c r="CQ1096" s="592"/>
      <c r="CR1096" s="592"/>
      <c r="CS1096" s="592"/>
      <c r="CT1096" s="592"/>
      <c r="CU1096" s="592"/>
      <c r="CV1096" s="592"/>
      <c r="CW1096" s="592"/>
      <c r="CX1096" s="592"/>
      <c r="CY1096" s="592"/>
      <c r="CZ1096" s="592"/>
      <c r="DA1096" s="592"/>
      <c r="DB1096" s="592"/>
      <c r="DC1096" s="592"/>
      <c r="DD1096" s="592"/>
      <c r="DE1096" s="592"/>
      <c r="DF1096" s="592"/>
      <c r="DG1096" s="592"/>
      <c r="DH1096" s="592"/>
      <c r="DI1096" s="592"/>
      <c r="DJ1096" s="592"/>
      <c r="DK1096" s="592"/>
      <c r="DL1096" s="592"/>
      <c r="DM1096" s="592"/>
      <c r="DN1096" s="592"/>
      <c r="DO1096" s="592"/>
    </row>
    <row r="1097" spans="1:119" ht="13.5" customHeight="1" x14ac:dyDescent="0.3">
      <c r="A1097"/>
      <c r="B1097" s="324"/>
      <c r="C1097" s="592"/>
      <c r="D1097" s="829" t="s">
        <v>245</v>
      </c>
      <c r="E1097" s="829"/>
      <c r="F1097" s="595"/>
      <c r="G1097" s="595"/>
      <c r="H1097" s="595"/>
      <c r="I1097" s="595"/>
      <c r="J1097" s="595"/>
      <c r="K1097" s="595"/>
      <c r="L1097" s="595"/>
      <c r="M1097" s="595"/>
      <c r="N1097" s="595"/>
      <c r="O1097" s="595"/>
      <c r="P1097" s="592"/>
      <c r="Q1097" s="829" t="s">
        <v>245</v>
      </c>
      <c r="R1097" s="829"/>
      <c r="S1097" s="595"/>
      <c r="T1097" s="595"/>
      <c r="U1097" s="595"/>
      <c r="V1097" s="595"/>
      <c r="W1097" s="595"/>
      <c r="X1097" s="595"/>
      <c r="Y1097" s="595"/>
      <c r="Z1097" s="595"/>
      <c r="AA1097" s="595"/>
      <c r="AB1097" s="595"/>
      <c r="AC1097" s="592"/>
      <c r="AD1097" s="829" t="s">
        <v>245</v>
      </c>
      <c r="AE1097" s="829"/>
      <c r="AF1097" s="595"/>
      <c r="AG1097" s="595"/>
      <c r="AH1097" s="595"/>
      <c r="AI1097" s="595"/>
      <c r="AJ1097" s="595"/>
      <c r="AK1097" s="595"/>
      <c r="AL1097" s="595"/>
      <c r="AM1097" s="595"/>
      <c r="AN1097" s="595"/>
      <c r="AO1097" s="595"/>
      <c r="AP1097" s="591"/>
      <c r="AQ1097" s="829" t="s">
        <v>245</v>
      </c>
      <c r="AR1097" s="829"/>
      <c r="AS1097" s="595"/>
      <c r="AT1097" s="595"/>
      <c r="AU1097" s="595"/>
      <c r="AV1097" s="595"/>
      <c r="AW1097" s="595"/>
      <c r="AX1097" s="595"/>
      <c r="AY1097" s="595"/>
      <c r="AZ1097" s="595"/>
      <c r="BA1097" s="595"/>
      <c r="BB1097" s="595"/>
      <c r="BC1097" s="592"/>
      <c r="BD1097" s="829" t="s">
        <v>245</v>
      </c>
      <c r="BE1097" s="829"/>
      <c r="BF1097" s="595"/>
      <c r="BG1097" s="595"/>
      <c r="BH1097" s="595"/>
      <c r="BI1097" s="595"/>
      <c r="BJ1097" s="595"/>
      <c r="BK1097" s="595"/>
      <c r="BL1097" s="595"/>
      <c r="BM1097" s="595"/>
      <c r="BN1097" s="595"/>
      <c r="BO1097" s="595"/>
      <c r="BP1097"/>
      <c r="BQ1097" s="829" t="s">
        <v>245</v>
      </c>
      <c r="BR1097" s="829"/>
      <c r="BS1097" s="595"/>
      <c r="BT1097" s="595"/>
      <c r="BU1097" s="595"/>
      <c r="BV1097" s="595"/>
      <c r="BW1097" s="595"/>
      <c r="BX1097" s="595"/>
      <c r="BY1097" s="595"/>
      <c r="BZ1097" s="595"/>
      <c r="CA1097" s="595"/>
      <c r="CB1097" s="595"/>
      <c r="CC1097" s="592"/>
      <c r="CD1097" s="829" t="s">
        <v>245</v>
      </c>
      <c r="CE1097" s="829"/>
      <c r="CF1097" s="595"/>
      <c r="CG1097" s="595"/>
      <c r="CH1097" s="595"/>
      <c r="CI1097" s="595"/>
      <c r="CJ1097" s="595"/>
      <c r="CK1097" s="595"/>
      <c r="CL1097" s="595"/>
      <c r="CM1097" s="595"/>
      <c r="CN1097" s="595"/>
      <c r="CO1097" s="595"/>
      <c r="CP1097"/>
      <c r="CQ1097" s="829" t="s">
        <v>245</v>
      </c>
      <c r="CR1097" s="829"/>
      <c r="CS1097" s="595"/>
      <c r="CT1097" s="595"/>
      <c r="CU1097" s="595"/>
      <c r="CV1097" s="595"/>
      <c r="CW1097" s="595"/>
      <c r="CX1097" s="595"/>
      <c r="CY1097" s="595"/>
      <c r="CZ1097" s="595"/>
      <c r="DA1097" s="595"/>
      <c r="DB1097" s="595"/>
      <c r="DC1097" s="592"/>
      <c r="DD1097" s="829" t="s">
        <v>245</v>
      </c>
      <c r="DE1097" s="829"/>
      <c r="DF1097" s="595"/>
      <c r="DG1097" s="595"/>
      <c r="DH1097" s="595"/>
      <c r="DI1097" s="595"/>
      <c r="DJ1097" s="595"/>
      <c r="DK1097" s="595"/>
      <c r="DL1097" s="595"/>
      <c r="DM1097" s="595"/>
      <c r="DN1097" s="595"/>
      <c r="DO1097" s="595"/>
    </row>
    <row r="1098" spans="1:119" ht="13.5" customHeight="1" x14ac:dyDescent="0.2">
      <c r="A1098"/>
      <c r="B1098" s="324"/>
      <c r="C1098" s="592"/>
      <c r="D1098" s="829"/>
      <c r="E1098" s="829"/>
      <c r="F1098" s="831" t="s">
        <v>171</v>
      </c>
      <c r="G1098" s="831"/>
      <c r="H1098" s="831"/>
      <c r="I1098" s="831"/>
      <c r="J1098" s="831"/>
      <c r="K1098" s="831"/>
      <c r="L1098" s="831"/>
      <c r="M1098" s="831"/>
      <c r="N1098" s="831"/>
      <c r="O1098" s="831"/>
      <c r="P1098" s="592"/>
      <c r="Q1098" s="829"/>
      <c r="R1098" s="829"/>
      <c r="S1098" s="831" t="s">
        <v>171</v>
      </c>
      <c r="T1098" s="831"/>
      <c r="U1098" s="831"/>
      <c r="V1098" s="831"/>
      <c r="W1098" s="831"/>
      <c r="X1098" s="831"/>
      <c r="Y1098" s="831"/>
      <c r="Z1098" s="831"/>
      <c r="AA1098" s="831"/>
      <c r="AB1098" s="831"/>
      <c r="AC1098" s="592"/>
      <c r="AD1098" s="829"/>
      <c r="AE1098" s="829"/>
      <c r="AF1098" s="831" t="s">
        <v>171</v>
      </c>
      <c r="AG1098" s="831"/>
      <c r="AH1098" s="831"/>
      <c r="AI1098" s="831"/>
      <c r="AJ1098" s="831"/>
      <c r="AK1098" s="831"/>
      <c r="AL1098" s="831"/>
      <c r="AM1098" s="831"/>
      <c r="AN1098" s="831"/>
      <c r="AO1098" s="831"/>
      <c r="AP1098" s="591"/>
      <c r="AQ1098" s="829"/>
      <c r="AR1098" s="829"/>
      <c r="AS1098" s="831" t="s">
        <v>171</v>
      </c>
      <c r="AT1098" s="831"/>
      <c r="AU1098" s="831"/>
      <c r="AV1098" s="831"/>
      <c r="AW1098" s="831"/>
      <c r="AX1098" s="831"/>
      <c r="AY1098" s="831"/>
      <c r="AZ1098" s="831"/>
      <c r="BA1098" s="831"/>
      <c r="BB1098" s="831"/>
      <c r="BC1098" s="592"/>
      <c r="BD1098" s="829"/>
      <c r="BE1098" s="829"/>
      <c r="BF1098" s="831" t="s">
        <v>171</v>
      </c>
      <c r="BG1098" s="831"/>
      <c r="BH1098" s="831"/>
      <c r="BI1098" s="831"/>
      <c r="BJ1098" s="831"/>
      <c r="BK1098" s="831"/>
      <c r="BL1098" s="831"/>
      <c r="BM1098" s="831"/>
      <c r="BN1098" s="831"/>
      <c r="BO1098" s="831"/>
      <c r="BP1098"/>
      <c r="BQ1098" s="829"/>
      <c r="BR1098" s="829"/>
      <c r="BS1098" s="831" t="s">
        <v>171</v>
      </c>
      <c r="BT1098" s="831"/>
      <c r="BU1098" s="831"/>
      <c r="BV1098" s="831"/>
      <c r="BW1098" s="831"/>
      <c r="BX1098" s="831"/>
      <c r="BY1098" s="831"/>
      <c r="BZ1098" s="831"/>
      <c r="CA1098" s="831"/>
      <c r="CB1098" s="831"/>
      <c r="CC1098" s="592"/>
      <c r="CD1098" s="829"/>
      <c r="CE1098" s="829"/>
      <c r="CF1098" s="831" t="s">
        <v>171</v>
      </c>
      <c r="CG1098" s="831"/>
      <c r="CH1098" s="831"/>
      <c r="CI1098" s="831"/>
      <c r="CJ1098" s="831"/>
      <c r="CK1098" s="831"/>
      <c r="CL1098" s="831"/>
      <c r="CM1098" s="831"/>
      <c r="CN1098" s="831"/>
      <c r="CO1098" s="831"/>
      <c r="CP1098"/>
      <c r="CQ1098" s="829"/>
      <c r="CR1098" s="829"/>
      <c r="CS1098" s="831" t="s">
        <v>171</v>
      </c>
      <c r="CT1098" s="831"/>
      <c r="CU1098" s="831"/>
      <c r="CV1098" s="831"/>
      <c r="CW1098" s="831"/>
      <c r="CX1098" s="831"/>
      <c r="CY1098" s="831"/>
      <c r="CZ1098" s="831"/>
      <c r="DA1098" s="831"/>
      <c r="DB1098" s="831"/>
      <c r="DC1098" s="592"/>
      <c r="DD1098" s="829"/>
      <c r="DE1098" s="829"/>
      <c r="DF1098" s="831" t="s">
        <v>171</v>
      </c>
      <c r="DG1098" s="831"/>
      <c r="DH1098" s="831"/>
      <c r="DI1098" s="831"/>
      <c r="DJ1098" s="831"/>
      <c r="DK1098" s="831"/>
      <c r="DL1098" s="831"/>
      <c r="DM1098" s="831"/>
      <c r="DN1098" s="831"/>
      <c r="DO1098" s="831"/>
    </row>
    <row r="1099" spans="1:119" ht="13.5" customHeight="1" x14ac:dyDescent="0.2">
      <c r="A1099"/>
      <c r="B1099" s="324"/>
      <c r="C1099" s="592"/>
      <c r="D1099" s="830"/>
      <c r="E1099" s="830"/>
      <c r="F1099" s="596" t="s">
        <v>16</v>
      </c>
      <c r="G1099" s="596">
        <v>1</v>
      </c>
      <c r="H1099" s="596">
        <v>2</v>
      </c>
      <c r="I1099" s="596">
        <v>3</v>
      </c>
      <c r="J1099" s="596">
        <v>4</v>
      </c>
      <c r="K1099" s="596">
        <v>5</v>
      </c>
      <c r="L1099" s="596">
        <v>6</v>
      </c>
      <c r="M1099" s="596">
        <v>7</v>
      </c>
      <c r="N1099" s="596">
        <v>8</v>
      </c>
      <c r="O1099" s="596">
        <v>9</v>
      </c>
      <c r="P1099" s="592"/>
      <c r="Q1099" s="830"/>
      <c r="R1099" s="830"/>
      <c r="S1099" s="596" t="s">
        <v>16</v>
      </c>
      <c r="T1099" s="596">
        <v>1</v>
      </c>
      <c r="U1099" s="596">
        <v>2</v>
      </c>
      <c r="V1099" s="596">
        <v>3</v>
      </c>
      <c r="W1099" s="596">
        <v>4</v>
      </c>
      <c r="X1099" s="596">
        <v>5</v>
      </c>
      <c r="Y1099" s="596">
        <v>6</v>
      </c>
      <c r="Z1099" s="596">
        <v>7</v>
      </c>
      <c r="AA1099" s="596">
        <v>8</v>
      </c>
      <c r="AB1099" s="596">
        <v>9</v>
      </c>
      <c r="AC1099" s="592"/>
      <c r="AD1099" s="830"/>
      <c r="AE1099" s="830"/>
      <c r="AF1099" s="596" t="s">
        <v>16</v>
      </c>
      <c r="AG1099" s="596">
        <v>1</v>
      </c>
      <c r="AH1099" s="596">
        <v>2</v>
      </c>
      <c r="AI1099" s="596">
        <v>3</v>
      </c>
      <c r="AJ1099" s="596">
        <v>4</v>
      </c>
      <c r="AK1099" s="596">
        <v>5</v>
      </c>
      <c r="AL1099" s="596">
        <v>6</v>
      </c>
      <c r="AM1099" s="596">
        <v>7</v>
      </c>
      <c r="AN1099" s="596">
        <v>8</v>
      </c>
      <c r="AO1099" s="596">
        <v>9</v>
      </c>
      <c r="AP1099" s="591"/>
      <c r="AQ1099" s="830"/>
      <c r="AR1099" s="830"/>
      <c r="AS1099" s="596" t="s">
        <v>16</v>
      </c>
      <c r="AT1099" s="596">
        <v>1</v>
      </c>
      <c r="AU1099" s="596">
        <v>2</v>
      </c>
      <c r="AV1099" s="596">
        <v>3</v>
      </c>
      <c r="AW1099" s="596">
        <v>4</v>
      </c>
      <c r="AX1099" s="596">
        <v>5</v>
      </c>
      <c r="AY1099" s="596">
        <v>6</v>
      </c>
      <c r="AZ1099" s="596">
        <v>7</v>
      </c>
      <c r="BA1099" s="596">
        <v>8</v>
      </c>
      <c r="BB1099" s="596">
        <v>9</v>
      </c>
      <c r="BC1099" s="592"/>
      <c r="BD1099" s="830"/>
      <c r="BE1099" s="830"/>
      <c r="BF1099" s="596" t="s">
        <v>16</v>
      </c>
      <c r="BG1099" s="596">
        <v>1</v>
      </c>
      <c r="BH1099" s="596">
        <v>2</v>
      </c>
      <c r="BI1099" s="596">
        <v>3</v>
      </c>
      <c r="BJ1099" s="596">
        <v>4</v>
      </c>
      <c r="BK1099" s="596">
        <v>5</v>
      </c>
      <c r="BL1099" s="596">
        <v>6</v>
      </c>
      <c r="BM1099" s="596">
        <v>7</v>
      </c>
      <c r="BN1099" s="596">
        <v>8</v>
      </c>
      <c r="BO1099" s="596">
        <v>9</v>
      </c>
      <c r="BP1099"/>
      <c r="BQ1099" s="830"/>
      <c r="BR1099" s="830"/>
      <c r="BS1099" s="596" t="s">
        <v>16</v>
      </c>
      <c r="BT1099" s="596">
        <v>1</v>
      </c>
      <c r="BU1099" s="596">
        <v>2</v>
      </c>
      <c r="BV1099" s="596">
        <v>3</v>
      </c>
      <c r="BW1099" s="596">
        <v>4</v>
      </c>
      <c r="BX1099" s="596">
        <v>5</v>
      </c>
      <c r="BY1099" s="596">
        <v>6</v>
      </c>
      <c r="BZ1099" s="596">
        <v>7</v>
      </c>
      <c r="CA1099" s="596">
        <v>8</v>
      </c>
      <c r="CB1099" s="596">
        <v>9</v>
      </c>
      <c r="CC1099" s="592"/>
      <c r="CD1099" s="830"/>
      <c r="CE1099" s="830"/>
      <c r="CF1099" s="596" t="s">
        <v>16</v>
      </c>
      <c r="CG1099" s="596">
        <v>1</v>
      </c>
      <c r="CH1099" s="596">
        <v>2</v>
      </c>
      <c r="CI1099" s="596">
        <v>3</v>
      </c>
      <c r="CJ1099" s="596">
        <v>4</v>
      </c>
      <c r="CK1099" s="596">
        <v>5</v>
      </c>
      <c r="CL1099" s="596">
        <v>6</v>
      </c>
      <c r="CM1099" s="596">
        <v>7</v>
      </c>
      <c r="CN1099" s="596">
        <v>8</v>
      </c>
      <c r="CO1099" s="596">
        <v>9</v>
      </c>
      <c r="CP1099"/>
      <c r="CQ1099" s="830"/>
      <c r="CR1099" s="830"/>
      <c r="CS1099" s="596" t="s">
        <v>16</v>
      </c>
      <c r="CT1099" s="596">
        <v>1</v>
      </c>
      <c r="CU1099" s="596">
        <v>2</v>
      </c>
      <c r="CV1099" s="596">
        <v>3</v>
      </c>
      <c r="CW1099" s="596">
        <v>4</v>
      </c>
      <c r="CX1099" s="596">
        <v>5</v>
      </c>
      <c r="CY1099" s="596">
        <v>6</v>
      </c>
      <c r="CZ1099" s="596">
        <v>7</v>
      </c>
      <c r="DA1099" s="596">
        <v>8</v>
      </c>
      <c r="DB1099" s="596">
        <v>9</v>
      </c>
      <c r="DC1099" s="592"/>
      <c r="DD1099" s="830"/>
      <c r="DE1099" s="830"/>
      <c r="DF1099" s="596" t="s">
        <v>16</v>
      </c>
      <c r="DG1099" s="596">
        <v>1</v>
      </c>
      <c r="DH1099" s="596">
        <v>2</v>
      </c>
      <c r="DI1099" s="596">
        <v>3</v>
      </c>
      <c r="DJ1099" s="596">
        <v>4</v>
      </c>
      <c r="DK1099" s="596">
        <v>5</v>
      </c>
      <c r="DL1099" s="596">
        <v>6</v>
      </c>
      <c r="DM1099" s="596">
        <v>7</v>
      </c>
      <c r="DN1099" s="596">
        <v>8</v>
      </c>
      <c r="DO1099" s="596">
        <v>9</v>
      </c>
    </row>
    <row r="1100" spans="1:119" ht="13.5" customHeight="1" x14ac:dyDescent="0.2">
      <c r="A1100"/>
      <c r="B1100" s="838" t="s">
        <v>106</v>
      </c>
      <c r="C1100" s="592"/>
      <c r="D1100" s="826" t="s">
        <v>173</v>
      </c>
      <c r="E1100" s="597" t="s">
        <v>92</v>
      </c>
      <c r="F1100" s="599">
        <v>0</v>
      </c>
      <c r="G1100" s="599">
        <v>0</v>
      </c>
      <c r="H1100" s="599">
        <v>1</v>
      </c>
      <c r="I1100" s="599">
        <v>1</v>
      </c>
      <c r="J1100" s="599">
        <v>0</v>
      </c>
      <c r="K1100" s="599">
        <v>0</v>
      </c>
      <c r="L1100" s="599">
        <v>0</v>
      </c>
      <c r="M1100" s="599">
        <v>0</v>
      </c>
      <c r="N1100" s="599">
        <v>0</v>
      </c>
      <c r="O1100" s="600">
        <v>0</v>
      </c>
      <c r="P1100" s="592"/>
      <c r="Q1100" s="826" t="s">
        <v>173</v>
      </c>
      <c r="R1100" s="597" t="s">
        <v>92</v>
      </c>
      <c r="S1100" s="599">
        <v>0</v>
      </c>
      <c r="T1100" s="599">
        <v>0</v>
      </c>
      <c r="U1100" s="599">
        <v>0</v>
      </c>
      <c r="V1100" s="599">
        <v>0</v>
      </c>
      <c r="W1100" s="599">
        <v>0</v>
      </c>
      <c r="X1100" s="599">
        <v>0</v>
      </c>
      <c r="Y1100" s="599">
        <v>0</v>
      </c>
      <c r="Z1100" s="599">
        <v>0</v>
      </c>
      <c r="AA1100" s="599">
        <v>0</v>
      </c>
      <c r="AB1100" s="600">
        <v>0</v>
      </c>
      <c r="AC1100" s="592"/>
      <c r="AD1100" s="826" t="s">
        <v>173</v>
      </c>
      <c r="AE1100" s="597" t="s">
        <v>92</v>
      </c>
      <c r="AF1100" s="599">
        <v>0</v>
      </c>
      <c r="AG1100" s="599">
        <v>0</v>
      </c>
      <c r="AH1100" s="599">
        <v>1</v>
      </c>
      <c r="AI1100" s="599">
        <v>1</v>
      </c>
      <c r="AJ1100" s="599">
        <v>0</v>
      </c>
      <c r="AK1100" s="599">
        <v>0</v>
      </c>
      <c r="AL1100" s="599">
        <v>0</v>
      </c>
      <c r="AM1100" s="599">
        <v>0</v>
      </c>
      <c r="AN1100" s="599">
        <v>0</v>
      </c>
      <c r="AO1100" s="600">
        <v>0</v>
      </c>
      <c r="AP1100" s="591"/>
      <c r="AQ1100" s="826" t="s">
        <v>173</v>
      </c>
      <c r="AR1100" s="597" t="s">
        <v>92</v>
      </c>
      <c r="AS1100" s="599">
        <v>0</v>
      </c>
      <c r="AT1100" s="599">
        <v>0</v>
      </c>
      <c r="AU1100" s="599">
        <v>0</v>
      </c>
      <c r="AV1100" s="599">
        <v>0</v>
      </c>
      <c r="AW1100" s="599">
        <v>0</v>
      </c>
      <c r="AX1100" s="599">
        <v>0</v>
      </c>
      <c r="AY1100" s="599">
        <v>0</v>
      </c>
      <c r="AZ1100" s="599">
        <v>0</v>
      </c>
      <c r="BA1100" s="599">
        <v>0</v>
      </c>
      <c r="BB1100" s="600">
        <v>0</v>
      </c>
      <c r="BC1100" s="592"/>
      <c r="BD1100" s="826" t="s">
        <v>173</v>
      </c>
      <c r="BE1100" s="597" t="s">
        <v>92</v>
      </c>
      <c r="BF1100" s="599">
        <v>0</v>
      </c>
      <c r="BG1100" s="599">
        <v>0</v>
      </c>
      <c r="BH1100" s="599">
        <v>1</v>
      </c>
      <c r="BI1100" s="599">
        <v>1</v>
      </c>
      <c r="BJ1100" s="599">
        <v>0</v>
      </c>
      <c r="BK1100" s="599">
        <v>0</v>
      </c>
      <c r="BL1100" s="599">
        <v>0</v>
      </c>
      <c r="BM1100" s="599">
        <v>0</v>
      </c>
      <c r="BN1100" s="599">
        <v>0</v>
      </c>
      <c r="BO1100" s="600">
        <v>0</v>
      </c>
      <c r="BP1100"/>
      <c r="BQ1100" s="826" t="s">
        <v>173</v>
      </c>
      <c r="BR1100" s="597" t="s">
        <v>92</v>
      </c>
      <c r="BS1100" s="599">
        <v>0</v>
      </c>
      <c r="BT1100" s="599">
        <v>0</v>
      </c>
      <c r="BU1100" s="599">
        <v>0</v>
      </c>
      <c r="BV1100" s="599">
        <v>0</v>
      </c>
      <c r="BW1100" s="599">
        <v>0</v>
      </c>
      <c r="BX1100" s="599">
        <v>0</v>
      </c>
      <c r="BY1100" s="599">
        <v>0</v>
      </c>
      <c r="BZ1100" s="599">
        <v>0</v>
      </c>
      <c r="CA1100" s="599">
        <v>0</v>
      </c>
      <c r="CB1100" s="600">
        <v>0</v>
      </c>
      <c r="CC1100" s="592"/>
      <c r="CD1100" s="826" t="s">
        <v>173</v>
      </c>
      <c r="CE1100" s="597" t="s">
        <v>92</v>
      </c>
      <c r="CF1100" s="599">
        <v>0</v>
      </c>
      <c r="CG1100" s="599">
        <v>0</v>
      </c>
      <c r="CH1100" s="599">
        <v>1</v>
      </c>
      <c r="CI1100" s="599">
        <v>1</v>
      </c>
      <c r="CJ1100" s="599">
        <v>0</v>
      </c>
      <c r="CK1100" s="599">
        <v>0</v>
      </c>
      <c r="CL1100" s="599">
        <v>0</v>
      </c>
      <c r="CM1100" s="599">
        <v>0</v>
      </c>
      <c r="CN1100" s="599">
        <v>0</v>
      </c>
      <c r="CO1100" s="600">
        <v>0</v>
      </c>
      <c r="CP1100"/>
      <c r="CQ1100" s="826" t="s">
        <v>173</v>
      </c>
      <c r="CR1100" s="597" t="s">
        <v>92</v>
      </c>
      <c r="CS1100" s="599">
        <v>0</v>
      </c>
      <c r="CT1100" s="599">
        <v>0</v>
      </c>
      <c r="CU1100" s="599">
        <v>1</v>
      </c>
      <c r="CV1100" s="599">
        <v>1</v>
      </c>
      <c r="CW1100" s="599">
        <v>0</v>
      </c>
      <c r="CX1100" s="599">
        <v>0</v>
      </c>
      <c r="CY1100" s="599">
        <v>0</v>
      </c>
      <c r="CZ1100" s="599">
        <v>0</v>
      </c>
      <c r="DA1100" s="599">
        <v>0</v>
      </c>
      <c r="DB1100" s="600">
        <v>0</v>
      </c>
      <c r="DC1100" s="592"/>
      <c r="DD1100" s="826" t="s">
        <v>173</v>
      </c>
      <c r="DE1100" s="597" t="s">
        <v>92</v>
      </c>
      <c r="DF1100" s="599">
        <v>0</v>
      </c>
      <c r="DG1100" s="599">
        <v>0</v>
      </c>
      <c r="DH1100" s="599">
        <v>0</v>
      </c>
      <c r="DI1100" s="599">
        <v>0</v>
      </c>
      <c r="DJ1100" s="599">
        <v>0</v>
      </c>
      <c r="DK1100" s="599">
        <v>0</v>
      </c>
      <c r="DL1100" s="599">
        <v>0</v>
      </c>
      <c r="DM1100" s="599">
        <v>0</v>
      </c>
      <c r="DN1100" s="599">
        <v>0</v>
      </c>
      <c r="DO1100" s="600">
        <v>0</v>
      </c>
    </row>
    <row r="1101" spans="1:119" ht="13.5" customHeight="1" x14ac:dyDescent="0.2">
      <c r="A1101"/>
      <c r="B1101" s="838"/>
      <c r="C1101" s="592"/>
      <c r="D1101" s="827"/>
      <c r="E1101" s="597">
        <v>1</v>
      </c>
      <c r="F1101" s="599">
        <v>1</v>
      </c>
      <c r="G1101" s="599">
        <v>0</v>
      </c>
      <c r="H1101" s="599">
        <v>0</v>
      </c>
      <c r="I1101" s="599">
        <v>1</v>
      </c>
      <c r="J1101" s="599">
        <v>0</v>
      </c>
      <c r="K1101" s="599">
        <v>0</v>
      </c>
      <c r="L1101" s="599">
        <v>0</v>
      </c>
      <c r="M1101" s="599">
        <v>0</v>
      </c>
      <c r="N1101" s="599">
        <v>0</v>
      </c>
      <c r="O1101" s="599">
        <v>0</v>
      </c>
      <c r="P1101" s="592"/>
      <c r="Q1101" s="827"/>
      <c r="R1101" s="597">
        <v>1</v>
      </c>
      <c r="S1101" s="599">
        <v>1</v>
      </c>
      <c r="T1101" s="599">
        <v>0</v>
      </c>
      <c r="U1101" s="599">
        <v>0</v>
      </c>
      <c r="V1101" s="599">
        <v>1</v>
      </c>
      <c r="W1101" s="599">
        <v>0</v>
      </c>
      <c r="X1101" s="599">
        <v>0</v>
      </c>
      <c r="Y1101" s="599">
        <v>0</v>
      </c>
      <c r="Z1101" s="599">
        <v>0</v>
      </c>
      <c r="AA1101" s="599">
        <v>0</v>
      </c>
      <c r="AB1101" s="599">
        <v>0</v>
      </c>
      <c r="AC1101" s="592"/>
      <c r="AD1101" s="827"/>
      <c r="AE1101" s="597">
        <v>1</v>
      </c>
      <c r="AF1101" s="599">
        <v>0</v>
      </c>
      <c r="AG1101" s="599">
        <v>0</v>
      </c>
      <c r="AH1101" s="599">
        <v>0</v>
      </c>
      <c r="AI1101" s="599">
        <v>0</v>
      </c>
      <c r="AJ1101" s="599">
        <v>0</v>
      </c>
      <c r="AK1101" s="599">
        <v>0</v>
      </c>
      <c r="AL1101" s="599">
        <v>0</v>
      </c>
      <c r="AM1101" s="599">
        <v>0</v>
      </c>
      <c r="AN1101" s="599">
        <v>0</v>
      </c>
      <c r="AO1101" s="599">
        <v>0</v>
      </c>
      <c r="AP1101" s="591"/>
      <c r="AQ1101" s="827"/>
      <c r="AR1101" s="597">
        <v>1</v>
      </c>
      <c r="AS1101" s="599">
        <v>1</v>
      </c>
      <c r="AT1101" s="599">
        <v>0</v>
      </c>
      <c r="AU1101" s="599">
        <v>0</v>
      </c>
      <c r="AV1101" s="599">
        <v>1</v>
      </c>
      <c r="AW1101" s="599">
        <v>0</v>
      </c>
      <c r="AX1101" s="599">
        <v>0</v>
      </c>
      <c r="AY1101" s="599">
        <v>0</v>
      </c>
      <c r="AZ1101" s="599">
        <v>0</v>
      </c>
      <c r="BA1101" s="599">
        <v>0</v>
      </c>
      <c r="BB1101" s="599">
        <v>0</v>
      </c>
      <c r="BC1101" s="592"/>
      <c r="BD1101" s="827"/>
      <c r="BE1101" s="597">
        <v>1</v>
      </c>
      <c r="BF1101" s="599">
        <v>0</v>
      </c>
      <c r="BG1101" s="599">
        <v>0</v>
      </c>
      <c r="BH1101" s="599">
        <v>0</v>
      </c>
      <c r="BI1101" s="599">
        <v>0</v>
      </c>
      <c r="BJ1101" s="599">
        <v>0</v>
      </c>
      <c r="BK1101" s="599">
        <v>0</v>
      </c>
      <c r="BL1101" s="599">
        <v>0</v>
      </c>
      <c r="BM1101" s="599">
        <v>0</v>
      </c>
      <c r="BN1101" s="599">
        <v>0</v>
      </c>
      <c r="BO1101" s="599">
        <v>0</v>
      </c>
      <c r="BP1101"/>
      <c r="BQ1101" s="827"/>
      <c r="BR1101" s="597">
        <v>1</v>
      </c>
      <c r="BS1101" s="599">
        <v>1</v>
      </c>
      <c r="BT1101" s="599">
        <v>0</v>
      </c>
      <c r="BU1101" s="599">
        <v>0</v>
      </c>
      <c r="BV1101" s="599">
        <v>1</v>
      </c>
      <c r="BW1101" s="599">
        <v>0</v>
      </c>
      <c r="BX1101" s="599">
        <v>0</v>
      </c>
      <c r="BY1101" s="599">
        <v>0</v>
      </c>
      <c r="BZ1101" s="599">
        <v>0</v>
      </c>
      <c r="CA1101" s="599">
        <v>0</v>
      </c>
      <c r="CB1101" s="599">
        <v>0</v>
      </c>
      <c r="CC1101" s="592"/>
      <c r="CD1101" s="827"/>
      <c r="CE1101" s="597">
        <v>1</v>
      </c>
      <c r="CF1101" s="599">
        <v>0</v>
      </c>
      <c r="CG1101" s="599">
        <v>0</v>
      </c>
      <c r="CH1101" s="599">
        <v>0</v>
      </c>
      <c r="CI1101" s="599">
        <v>0</v>
      </c>
      <c r="CJ1101" s="599">
        <v>0</v>
      </c>
      <c r="CK1101" s="599">
        <v>0</v>
      </c>
      <c r="CL1101" s="599">
        <v>0</v>
      </c>
      <c r="CM1101" s="599">
        <v>0</v>
      </c>
      <c r="CN1101" s="599">
        <v>0</v>
      </c>
      <c r="CO1101" s="599">
        <v>0</v>
      </c>
      <c r="CP1101"/>
      <c r="CQ1101" s="827"/>
      <c r="CR1101" s="597">
        <v>1</v>
      </c>
      <c r="CS1101" s="599">
        <v>0</v>
      </c>
      <c r="CT1101" s="599">
        <v>0</v>
      </c>
      <c r="CU1101" s="599">
        <v>0</v>
      </c>
      <c r="CV1101" s="599">
        <v>1</v>
      </c>
      <c r="CW1101" s="599">
        <v>0</v>
      </c>
      <c r="CX1101" s="599">
        <v>0</v>
      </c>
      <c r="CY1101" s="599">
        <v>0</v>
      </c>
      <c r="CZ1101" s="599">
        <v>0</v>
      </c>
      <c r="DA1101" s="599">
        <v>0</v>
      </c>
      <c r="DB1101" s="599">
        <v>0</v>
      </c>
      <c r="DC1101" s="592"/>
      <c r="DD1101" s="827"/>
      <c r="DE1101" s="597">
        <v>1</v>
      </c>
      <c r="DF1101" s="599">
        <v>1</v>
      </c>
      <c r="DG1101" s="599">
        <v>0</v>
      </c>
      <c r="DH1101" s="599">
        <v>0</v>
      </c>
      <c r="DI1101" s="599">
        <v>0</v>
      </c>
      <c r="DJ1101" s="599">
        <v>0</v>
      </c>
      <c r="DK1101" s="599">
        <v>0</v>
      </c>
      <c r="DL1101" s="599">
        <v>0</v>
      </c>
      <c r="DM1101" s="599">
        <v>0</v>
      </c>
      <c r="DN1101" s="599">
        <v>0</v>
      </c>
      <c r="DO1101" s="599">
        <v>0</v>
      </c>
    </row>
    <row r="1102" spans="1:119" ht="13.5" customHeight="1" x14ac:dyDescent="0.2">
      <c r="A1102"/>
      <c r="B1102" s="838"/>
      <c r="C1102" s="592"/>
      <c r="D1102" s="827"/>
      <c r="E1102" s="597" t="s">
        <v>45</v>
      </c>
      <c r="F1102" s="599">
        <v>23</v>
      </c>
      <c r="G1102" s="599">
        <v>56</v>
      </c>
      <c r="H1102" s="599">
        <v>43</v>
      </c>
      <c r="I1102" s="599">
        <v>15</v>
      </c>
      <c r="J1102" s="599">
        <v>8</v>
      </c>
      <c r="K1102" s="599">
        <v>4</v>
      </c>
      <c r="L1102" s="599">
        <v>0</v>
      </c>
      <c r="M1102" s="599">
        <v>0</v>
      </c>
      <c r="N1102" s="599">
        <v>0</v>
      </c>
      <c r="O1102" s="599">
        <v>0</v>
      </c>
      <c r="P1102" s="592"/>
      <c r="Q1102" s="827"/>
      <c r="R1102" s="597" t="s">
        <v>45</v>
      </c>
      <c r="S1102" s="599">
        <v>6</v>
      </c>
      <c r="T1102" s="599">
        <v>23</v>
      </c>
      <c r="U1102" s="599">
        <v>18</v>
      </c>
      <c r="V1102" s="599">
        <v>7</v>
      </c>
      <c r="W1102" s="599">
        <v>3</v>
      </c>
      <c r="X1102" s="599">
        <v>1</v>
      </c>
      <c r="Y1102" s="599">
        <v>0</v>
      </c>
      <c r="Z1102" s="599">
        <v>0</v>
      </c>
      <c r="AA1102" s="599">
        <v>0</v>
      </c>
      <c r="AB1102" s="599">
        <v>0</v>
      </c>
      <c r="AC1102" s="592"/>
      <c r="AD1102" s="827"/>
      <c r="AE1102" s="597" t="s">
        <v>45</v>
      </c>
      <c r="AF1102" s="599">
        <v>17</v>
      </c>
      <c r="AG1102" s="599">
        <v>33</v>
      </c>
      <c r="AH1102" s="599">
        <v>25</v>
      </c>
      <c r="AI1102" s="599">
        <v>8</v>
      </c>
      <c r="AJ1102" s="599">
        <v>5</v>
      </c>
      <c r="AK1102" s="599">
        <v>3</v>
      </c>
      <c r="AL1102" s="599">
        <v>0</v>
      </c>
      <c r="AM1102" s="599">
        <v>0</v>
      </c>
      <c r="AN1102" s="599">
        <v>0</v>
      </c>
      <c r="AO1102" s="599">
        <v>0</v>
      </c>
      <c r="AP1102" s="591"/>
      <c r="AQ1102" s="827"/>
      <c r="AR1102" s="597" t="s">
        <v>45</v>
      </c>
      <c r="AS1102" s="599">
        <v>14</v>
      </c>
      <c r="AT1102" s="599">
        <v>31</v>
      </c>
      <c r="AU1102" s="599">
        <v>22</v>
      </c>
      <c r="AV1102" s="599">
        <v>7</v>
      </c>
      <c r="AW1102" s="599">
        <v>1</v>
      </c>
      <c r="AX1102" s="599">
        <v>0</v>
      </c>
      <c r="AY1102" s="599">
        <v>0</v>
      </c>
      <c r="AZ1102" s="599">
        <v>0</v>
      </c>
      <c r="BA1102" s="599">
        <v>0</v>
      </c>
      <c r="BB1102" s="599">
        <v>0</v>
      </c>
      <c r="BC1102" s="592"/>
      <c r="BD1102" s="827"/>
      <c r="BE1102" s="597" t="s">
        <v>45</v>
      </c>
      <c r="BF1102" s="599">
        <v>9</v>
      </c>
      <c r="BG1102" s="599">
        <v>25</v>
      </c>
      <c r="BH1102" s="599">
        <v>21</v>
      </c>
      <c r="BI1102" s="599">
        <v>8</v>
      </c>
      <c r="BJ1102" s="599">
        <v>7</v>
      </c>
      <c r="BK1102" s="599">
        <v>4</v>
      </c>
      <c r="BL1102" s="599">
        <v>0</v>
      </c>
      <c r="BM1102" s="599">
        <v>0</v>
      </c>
      <c r="BN1102" s="599">
        <v>0</v>
      </c>
      <c r="BO1102" s="599">
        <v>0</v>
      </c>
      <c r="BP1102"/>
      <c r="BQ1102" s="827"/>
      <c r="BR1102" s="597" t="s">
        <v>45</v>
      </c>
      <c r="BS1102" s="599">
        <v>18</v>
      </c>
      <c r="BT1102" s="599">
        <v>38</v>
      </c>
      <c r="BU1102" s="599">
        <v>32</v>
      </c>
      <c r="BV1102" s="599">
        <v>6</v>
      </c>
      <c r="BW1102" s="599">
        <v>2</v>
      </c>
      <c r="BX1102" s="599">
        <v>1</v>
      </c>
      <c r="BY1102" s="599">
        <v>0</v>
      </c>
      <c r="BZ1102" s="599">
        <v>0</v>
      </c>
      <c r="CA1102" s="599">
        <v>0</v>
      </c>
      <c r="CB1102" s="599">
        <v>0</v>
      </c>
      <c r="CC1102" s="592"/>
      <c r="CD1102" s="827"/>
      <c r="CE1102" s="597" t="s">
        <v>45</v>
      </c>
      <c r="CF1102" s="599">
        <v>5</v>
      </c>
      <c r="CG1102" s="599">
        <v>18</v>
      </c>
      <c r="CH1102" s="599">
        <v>11</v>
      </c>
      <c r="CI1102" s="599">
        <v>9</v>
      </c>
      <c r="CJ1102" s="599">
        <v>6</v>
      </c>
      <c r="CK1102" s="599">
        <v>3</v>
      </c>
      <c r="CL1102" s="599">
        <v>0</v>
      </c>
      <c r="CM1102" s="599">
        <v>0</v>
      </c>
      <c r="CN1102" s="599">
        <v>0</v>
      </c>
      <c r="CO1102" s="599">
        <v>0</v>
      </c>
      <c r="CP1102"/>
      <c r="CQ1102" s="827"/>
      <c r="CR1102" s="597" t="s">
        <v>45</v>
      </c>
      <c r="CS1102" s="599">
        <v>6</v>
      </c>
      <c r="CT1102" s="599">
        <v>15</v>
      </c>
      <c r="CU1102" s="599">
        <v>12</v>
      </c>
      <c r="CV1102" s="599">
        <v>8</v>
      </c>
      <c r="CW1102" s="599">
        <v>7</v>
      </c>
      <c r="CX1102" s="599">
        <v>3</v>
      </c>
      <c r="CY1102" s="599">
        <v>0</v>
      </c>
      <c r="CZ1102" s="599">
        <v>0</v>
      </c>
      <c r="DA1102" s="599">
        <v>0</v>
      </c>
      <c r="DB1102" s="599">
        <v>0</v>
      </c>
      <c r="DC1102" s="592"/>
      <c r="DD1102" s="827"/>
      <c r="DE1102" s="597" t="s">
        <v>45</v>
      </c>
      <c r="DF1102" s="599">
        <v>17</v>
      </c>
      <c r="DG1102" s="599">
        <v>41</v>
      </c>
      <c r="DH1102" s="599">
        <v>31</v>
      </c>
      <c r="DI1102" s="599">
        <v>7</v>
      </c>
      <c r="DJ1102" s="599">
        <v>1</v>
      </c>
      <c r="DK1102" s="599">
        <v>1</v>
      </c>
      <c r="DL1102" s="599">
        <v>0</v>
      </c>
      <c r="DM1102" s="599">
        <v>0</v>
      </c>
      <c r="DN1102" s="599">
        <v>0</v>
      </c>
      <c r="DO1102" s="599">
        <v>0</v>
      </c>
    </row>
    <row r="1103" spans="1:119" ht="13.5" customHeight="1" x14ac:dyDescent="0.2">
      <c r="A1103"/>
      <c r="B1103" s="838"/>
      <c r="C1103" s="592"/>
      <c r="D1103" s="827"/>
      <c r="E1103" s="597" t="s">
        <v>33</v>
      </c>
      <c r="F1103" s="599">
        <v>5</v>
      </c>
      <c r="G1103" s="599">
        <v>27</v>
      </c>
      <c r="H1103" s="599">
        <v>31</v>
      </c>
      <c r="I1103" s="599">
        <v>12</v>
      </c>
      <c r="J1103" s="599">
        <v>1</v>
      </c>
      <c r="K1103" s="599">
        <v>2</v>
      </c>
      <c r="L1103" s="599">
        <v>0</v>
      </c>
      <c r="M1103" s="599">
        <v>2</v>
      </c>
      <c r="N1103" s="599">
        <v>0</v>
      </c>
      <c r="O1103" s="599">
        <v>0</v>
      </c>
      <c r="P1103" s="592"/>
      <c r="Q1103" s="827"/>
      <c r="R1103" s="597" t="s">
        <v>33</v>
      </c>
      <c r="S1103" s="599">
        <v>3</v>
      </c>
      <c r="T1103" s="599">
        <v>6</v>
      </c>
      <c r="U1103" s="599">
        <v>15</v>
      </c>
      <c r="V1103" s="599">
        <v>7</v>
      </c>
      <c r="W1103" s="599">
        <v>1</v>
      </c>
      <c r="X1103" s="599">
        <v>0</v>
      </c>
      <c r="Y1103" s="599">
        <v>0</v>
      </c>
      <c r="Z1103" s="599">
        <v>0</v>
      </c>
      <c r="AA1103" s="599">
        <v>0</v>
      </c>
      <c r="AB1103" s="599">
        <v>0</v>
      </c>
      <c r="AC1103" s="592"/>
      <c r="AD1103" s="827"/>
      <c r="AE1103" s="597" t="s">
        <v>33</v>
      </c>
      <c r="AF1103" s="599">
        <v>2</v>
      </c>
      <c r="AG1103" s="599">
        <v>21</v>
      </c>
      <c r="AH1103" s="599">
        <v>16</v>
      </c>
      <c r="AI1103" s="599">
        <v>5</v>
      </c>
      <c r="AJ1103" s="599">
        <v>0</v>
      </c>
      <c r="AK1103" s="599">
        <v>2</v>
      </c>
      <c r="AL1103" s="599">
        <v>0</v>
      </c>
      <c r="AM1103" s="599">
        <v>2</v>
      </c>
      <c r="AN1103" s="599">
        <v>0</v>
      </c>
      <c r="AO1103" s="599">
        <v>0</v>
      </c>
      <c r="AP1103" s="591"/>
      <c r="AQ1103" s="827"/>
      <c r="AR1103" s="597" t="s">
        <v>33</v>
      </c>
      <c r="AS1103" s="599">
        <v>3</v>
      </c>
      <c r="AT1103" s="599">
        <v>11</v>
      </c>
      <c r="AU1103" s="599">
        <v>16</v>
      </c>
      <c r="AV1103" s="599">
        <v>5</v>
      </c>
      <c r="AW1103" s="599">
        <v>0</v>
      </c>
      <c r="AX1103" s="599">
        <v>1</v>
      </c>
      <c r="AY1103" s="599">
        <v>0</v>
      </c>
      <c r="AZ1103" s="599">
        <v>0</v>
      </c>
      <c r="BA1103" s="599">
        <v>0</v>
      </c>
      <c r="BB1103" s="599">
        <v>0</v>
      </c>
      <c r="BC1103" s="592"/>
      <c r="BD1103" s="827"/>
      <c r="BE1103" s="597" t="s">
        <v>33</v>
      </c>
      <c r="BF1103" s="599">
        <v>2</v>
      </c>
      <c r="BG1103" s="599">
        <v>16</v>
      </c>
      <c r="BH1103" s="599">
        <v>15</v>
      </c>
      <c r="BI1103" s="599">
        <v>7</v>
      </c>
      <c r="BJ1103" s="599">
        <v>1</v>
      </c>
      <c r="BK1103" s="599">
        <v>1</v>
      </c>
      <c r="BL1103" s="599">
        <v>0</v>
      </c>
      <c r="BM1103" s="599">
        <v>2</v>
      </c>
      <c r="BN1103" s="599">
        <v>0</v>
      </c>
      <c r="BO1103" s="599">
        <v>0</v>
      </c>
      <c r="BP1103"/>
      <c r="BQ1103" s="827"/>
      <c r="BR1103" s="597" t="s">
        <v>33</v>
      </c>
      <c r="BS1103" s="599">
        <v>1</v>
      </c>
      <c r="BT1103" s="599">
        <v>14</v>
      </c>
      <c r="BU1103" s="599">
        <v>13</v>
      </c>
      <c r="BV1103" s="599">
        <v>7</v>
      </c>
      <c r="BW1103" s="599">
        <v>0</v>
      </c>
      <c r="BX1103" s="599">
        <v>0</v>
      </c>
      <c r="BY1103" s="599">
        <v>0</v>
      </c>
      <c r="BZ1103" s="599">
        <v>0</v>
      </c>
      <c r="CA1103" s="599">
        <v>0</v>
      </c>
      <c r="CB1103" s="599">
        <v>0</v>
      </c>
      <c r="CC1103" s="592"/>
      <c r="CD1103" s="827"/>
      <c r="CE1103" s="597" t="s">
        <v>33</v>
      </c>
      <c r="CF1103" s="599">
        <v>4</v>
      </c>
      <c r="CG1103" s="599">
        <v>13</v>
      </c>
      <c r="CH1103" s="599">
        <v>18</v>
      </c>
      <c r="CI1103" s="599">
        <v>5</v>
      </c>
      <c r="CJ1103" s="599">
        <v>1</v>
      </c>
      <c r="CK1103" s="599">
        <v>2</v>
      </c>
      <c r="CL1103" s="599">
        <v>0</v>
      </c>
      <c r="CM1103" s="599">
        <v>2</v>
      </c>
      <c r="CN1103" s="599">
        <v>0</v>
      </c>
      <c r="CO1103" s="599">
        <v>0</v>
      </c>
      <c r="CP1103"/>
      <c r="CQ1103" s="827"/>
      <c r="CR1103" s="597" t="s">
        <v>33</v>
      </c>
      <c r="CS1103" s="599">
        <v>0</v>
      </c>
      <c r="CT1103" s="599">
        <v>3</v>
      </c>
      <c r="CU1103" s="599">
        <v>5</v>
      </c>
      <c r="CV1103" s="599">
        <v>3</v>
      </c>
      <c r="CW1103" s="599">
        <v>1</v>
      </c>
      <c r="CX1103" s="599">
        <v>2</v>
      </c>
      <c r="CY1103" s="599">
        <v>0</v>
      </c>
      <c r="CZ1103" s="599">
        <v>2</v>
      </c>
      <c r="DA1103" s="599">
        <v>0</v>
      </c>
      <c r="DB1103" s="599">
        <v>0</v>
      </c>
      <c r="DC1103" s="592"/>
      <c r="DD1103" s="827"/>
      <c r="DE1103" s="597" t="s">
        <v>33</v>
      </c>
      <c r="DF1103" s="599">
        <v>5</v>
      </c>
      <c r="DG1103" s="599">
        <v>24</v>
      </c>
      <c r="DH1103" s="599">
        <v>26</v>
      </c>
      <c r="DI1103" s="599">
        <v>9</v>
      </c>
      <c r="DJ1103" s="599">
        <v>0</v>
      </c>
      <c r="DK1103" s="599">
        <v>0</v>
      </c>
      <c r="DL1103" s="599">
        <v>0</v>
      </c>
      <c r="DM1103" s="599">
        <v>0</v>
      </c>
      <c r="DN1103" s="599">
        <v>0</v>
      </c>
      <c r="DO1103" s="599">
        <v>0</v>
      </c>
    </row>
    <row r="1104" spans="1:119" ht="13.5" customHeight="1" x14ac:dyDescent="0.2">
      <c r="A1104"/>
      <c r="B1104" s="838"/>
      <c r="C1104" s="592"/>
      <c r="D1104" s="827"/>
      <c r="E1104" s="597" t="s">
        <v>34</v>
      </c>
      <c r="F1104" s="599">
        <v>5</v>
      </c>
      <c r="G1104" s="599">
        <v>39</v>
      </c>
      <c r="H1104" s="599">
        <v>61</v>
      </c>
      <c r="I1104" s="599">
        <v>33</v>
      </c>
      <c r="J1104" s="599">
        <v>11</v>
      </c>
      <c r="K1104" s="599">
        <v>5</v>
      </c>
      <c r="L1104" s="599">
        <v>1</v>
      </c>
      <c r="M1104" s="599">
        <v>1</v>
      </c>
      <c r="N1104" s="599">
        <v>0</v>
      </c>
      <c r="O1104" s="599">
        <v>0</v>
      </c>
      <c r="P1104" s="592"/>
      <c r="Q1104" s="827"/>
      <c r="R1104" s="597" t="s">
        <v>34</v>
      </c>
      <c r="S1104" s="599">
        <v>0</v>
      </c>
      <c r="T1104" s="599">
        <v>16</v>
      </c>
      <c r="U1104" s="599">
        <v>26</v>
      </c>
      <c r="V1104" s="599">
        <v>13</v>
      </c>
      <c r="W1104" s="599">
        <v>0</v>
      </c>
      <c r="X1104" s="599">
        <v>2</v>
      </c>
      <c r="Y1104" s="599">
        <v>1</v>
      </c>
      <c r="Z1104" s="599">
        <v>1</v>
      </c>
      <c r="AA1104" s="599">
        <v>0</v>
      </c>
      <c r="AB1104" s="599">
        <v>0</v>
      </c>
      <c r="AC1104" s="592"/>
      <c r="AD1104" s="827"/>
      <c r="AE1104" s="597" t="s">
        <v>34</v>
      </c>
      <c r="AF1104" s="599">
        <v>5</v>
      </c>
      <c r="AG1104" s="599">
        <v>23</v>
      </c>
      <c r="AH1104" s="599">
        <v>35</v>
      </c>
      <c r="AI1104" s="599">
        <v>20</v>
      </c>
      <c r="AJ1104" s="599">
        <v>11</v>
      </c>
      <c r="AK1104" s="599">
        <v>3</v>
      </c>
      <c r="AL1104" s="599">
        <v>0</v>
      </c>
      <c r="AM1104" s="599">
        <v>0</v>
      </c>
      <c r="AN1104" s="599">
        <v>0</v>
      </c>
      <c r="AO1104" s="599">
        <v>0</v>
      </c>
      <c r="AP1104" s="591"/>
      <c r="AQ1104" s="827"/>
      <c r="AR1104" s="597" t="s">
        <v>34</v>
      </c>
      <c r="AS1104" s="599">
        <v>3</v>
      </c>
      <c r="AT1104" s="599">
        <v>23</v>
      </c>
      <c r="AU1104" s="599">
        <v>30</v>
      </c>
      <c r="AV1104" s="599">
        <v>11</v>
      </c>
      <c r="AW1104" s="599">
        <v>3</v>
      </c>
      <c r="AX1104" s="599">
        <v>0</v>
      </c>
      <c r="AY1104" s="599">
        <v>0</v>
      </c>
      <c r="AZ1104" s="599">
        <v>0</v>
      </c>
      <c r="BA1104" s="599">
        <v>0</v>
      </c>
      <c r="BB1104" s="599">
        <v>0</v>
      </c>
      <c r="BC1104" s="592"/>
      <c r="BD1104" s="827"/>
      <c r="BE1104" s="597" t="s">
        <v>34</v>
      </c>
      <c r="BF1104" s="599">
        <v>2</v>
      </c>
      <c r="BG1104" s="599">
        <v>16</v>
      </c>
      <c r="BH1104" s="599">
        <v>31</v>
      </c>
      <c r="BI1104" s="599">
        <v>22</v>
      </c>
      <c r="BJ1104" s="599">
        <v>8</v>
      </c>
      <c r="BK1104" s="599">
        <v>5</v>
      </c>
      <c r="BL1104" s="599">
        <v>1</v>
      </c>
      <c r="BM1104" s="599">
        <v>1</v>
      </c>
      <c r="BN1104" s="599">
        <v>0</v>
      </c>
      <c r="BO1104" s="599">
        <v>0</v>
      </c>
      <c r="BP1104"/>
      <c r="BQ1104" s="827"/>
      <c r="BR1104" s="597" t="s">
        <v>34</v>
      </c>
      <c r="BS1104" s="599">
        <v>2</v>
      </c>
      <c r="BT1104" s="599">
        <v>13</v>
      </c>
      <c r="BU1104" s="599">
        <v>31</v>
      </c>
      <c r="BV1104" s="599">
        <v>15</v>
      </c>
      <c r="BW1104" s="599">
        <v>7</v>
      </c>
      <c r="BX1104" s="599">
        <v>5</v>
      </c>
      <c r="BY1104" s="599">
        <v>0</v>
      </c>
      <c r="BZ1104" s="599">
        <v>0</v>
      </c>
      <c r="CA1104" s="599">
        <v>0</v>
      </c>
      <c r="CB1104" s="599">
        <v>0</v>
      </c>
      <c r="CC1104" s="592"/>
      <c r="CD1104" s="827"/>
      <c r="CE1104" s="597" t="s">
        <v>34</v>
      </c>
      <c r="CF1104" s="599">
        <v>3</v>
      </c>
      <c r="CG1104" s="599">
        <v>26</v>
      </c>
      <c r="CH1104" s="599">
        <v>30</v>
      </c>
      <c r="CI1104" s="599">
        <v>18</v>
      </c>
      <c r="CJ1104" s="599">
        <v>4</v>
      </c>
      <c r="CK1104" s="599">
        <v>0</v>
      </c>
      <c r="CL1104" s="599">
        <v>1</v>
      </c>
      <c r="CM1104" s="599">
        <v>1</v>
      </c>
      <c r="CN1104" s="599">
        <v>0</v>
      </c>
      <c r="CO1104" s="599">
        <v>0</v>
      </c>
      <c r="CP1104"/>
      <c r="CQ1104" s="827"/>
      <c r="CR1104" s="597" t="s">
        <v>34</v>
      </c>
      <c r="CS1104" s="599">
        <v>2</v>
      </c>
      <c r="CT1104" s="599">
        <v>12</v>
      </c>
      <c r="CU1104" s="599">
        <v>20</v>
      </c>
      <c r="CV1104" s="599">
        <v>6</v>
      </c>
      <c r="CW1104" s="599">
        <v>3</v>
      </c>
      <c r="CX1104" s="599">
        <v>1</v>
      </c>
      <c r="CY1104" s="599">
        <v>1</v>
      </c>
      <c r="CZ1104" s="599">
        <v>1</v>
      </c>
      <c r="DA1104" s="599">
        <v>0</v>
      </c>
      <c r="DB1104" s="599">
        <v>0</v>
      </c>
      <c r="DC1104" s="592"/>
      <c r="DD1104" s="827"/>
      <c r="DE1104" s="597" t="s">
        <v>34</v>
      </c>
      <c r="DF1104" s="599">
        <v>3</v>
      </c>
      <c r="DG1104" s="599">
        <v>27</v>
      </c>
      <c r="DH1104" s="599">
        <v>41</v>
      </c>
      <c r="DI1104" s="599">
        <v>27</v>
      </c>
      <c r="DJ1104" s="599">
        <v>8</v>
      </c>
      <c r="DK1104" s="599">
        <v>4</v>
      </c>
      <c r="DL1104" s="599">
        <v>0</v>
      </c>
      <c r="DM1104" s="599">
        <v>0</v>
      </c>
      <c r="DN1104" s="599">
        <v>0</v>
      </c>
      <c r="DO1104" s="599">
        <v>0</v>
      </c>
    </row>
    <row r="1105" spans="1:119" ht="13.5" customHeight="1" x14ac:dyDescent="0.2">
      <c r="A1105"/>
      <c r="B1105" s="838"/>
      <c r="C1105" s="592"/>
      <c r="D1105" s="827"/>
      <c r="E1105" s="597" t="s">
        <v>35</v>
      </c>
      <c r="F1105" s="599">
        <v>16</v>
      </c>
      <c r="G1105" s="599">
        <v>60</v>
      </c>
      <c r="H1105" s="599">
        <v>127</v>
      </c>
      <c r="I1105" s="599">
        <v>75</v>
      </c>
      <c r="J1105" s="599">
        <v>28</v>
      </c>
      <c r="K1105" s="599">
        <v>11</v>
      </c>
      <c r="L1105" s="599">
        <v>2</v>
      </c>
      <c r="M1105" s="599">
        <v>0</v>
      </c>
      <c r="N1105" s="599">
        <v>0</v>
      </c>
      <c r="O1105" s="599">
        <v>1</v>
      </c>
      <c r="P1105" s="592"/>
      <c r="Q1105" s="827"/>
      <c r="R1105" s="597" t="s">
        <v>35</v>
      </c>
      <c r="S1105" s="599">
        <v>3</v>
      </c>
      <c r="T1105" s="599">
        <v>23</v>
      </c>
      <c r="U1105" s="599">
        <v>55</v>
      </c>
      <c r="V1105" s="599">
        <v>38</v>
      </c>
      <c r="W1105" s="599">
        <v>13</v>
      </c>
      <c r="X1105" s="599">
        <v>4</v>
      </c>
      <c r="Y1105" s="599">
        <v>0</v>
      </c>
      <c r="Z1105" s="599">
        <v>0</v>
      </c>
      <c r="AA1105" s="599">
        <v>0</v>
      </c>
      <c r="AB1105" s="599">
        <v>1</v>
      </c>
      <c r="AC1105" s="592"/>
      <c r="AD1105" s="827"/>
      <c r="AE1105" s="597" t="s">
        <v>35</v>
      </c>
      <c r="AF1105" s="599">
        <v>13</v>
      </c>
      <c r="AG1105" s="599">
        <v>37</v>
      </c>
      <c r="AH1105" s="599">
        <v>72</v>
      </c>
      <c r="AI1105" s="599">
        <v>37</v>
      </c>
      <c r="AJ1105" s="599">
        <v>15</v>
      </c>
      <c r="AK1105" s="599">
        <v>7</v>
      </c>
      <c r="AL1105" s="599">
        <v>2</v>
      </c>
      <c r="AM1105" s="599">
        <v>0</v>
      </c>
      <c r="AN1105" s="599">
        <v>0</v>
      </c>
      <c r="AO1105" s="599">
        <v>0</v>
      </c>
      <c r="AP1105" s="591"/>
      <c r="AQ1105" s="827"/>
      <c r="AR1105" s="597" t="s">
        <v>35</v>
      </c>
      <c r="AS1105" s="599">
        <v>12</v>
      </c>
      <c r="AT1105" s="599">
        <v>30</v>
      </c>
      <c r="AU1105" s="599">
        <v>48</v>
      </c>
      <c r="AV1105" s="599">
        <v>25</v>
      </c>
      <c r="AW1105" s="599">
        <v>9</v>
      </c>
      <c r="AX1105" s="599">
        <v>4</v>
      </c>
      <c r="AY1105" s="599">
        <v>1</v>
      </c>
      <c r="AZ1105" s="599">
        <v>0</v>
      </c>
      <c r="BA1105" s="599">
        <v>0</v>
      </c>
      <c r="BB1105" s="599">
        <v>0</v>
      </c>
      <c r="BC1105" s="592"/>
      <c r="BD1105" s="827"/>
      <c r="BE1105" s="597" t="s">
        <v>35</v>
      </c>
      <c r="BF1105" s="599">
        <v>4</v>
      </c>
      <c r="BG1105" s="599">
        <v>30</v>
      </c>
      <c r="BH1105" s="599">
        <v>79</v>
      </c>
      <c r="BI1105" s="599">
        <v>50</v>
      </c>
      <c r="BJ1105" s="599">
        <v>19</v>
      </c>
      <c r="BK1105" s="599">
        <v>7</v>
      </c>
      <c r="BL1105" s="599">
        <v>1</v>
      </c>
      <c r="BM1105" s="599">
        <v>0</v>
      </c>
      <c r="BN1105" s="599">
        <v>0</v>
      </c>
      <c r="BO1105" s="599">
        <v>1</v>
      </c>
      <c r="BP1105"/>
      <c r="BQ1105" s="827"/>
      <c r="BR1105" s="597" t="s">
        <v>35</v>
      </c>
      <c r="BS1105" s="599">
        <v>4</v>
      </c>
      <c r="BT1105" s="599">
        <v>16</v>
      </c>
      <c r="BU1105" s="599">
        <v>35</v>
      </c>
      <c r="BV1105" s="599">
        <v>14</v>
      </c>
      <c r="BW1105" s="599">
        <v>10</v>
      </c>
      <c r="BX1105" s="599">
        <v>3</v>
      </c>
      <c r="BY1105" s="599">
        <v>0</v>
      </c>
      <c r="BZ1105" s="599">
        <v>0</v>
      </c>
      <c r="CA1105" s="599">
        <v>0</v>
      </c>
      <c r="CB1105" s="599">
        <v>0</v>
      </c>
      <c r="CC1105" s="592"/>
      <c r="CD1105" s="827"/>
      <c r="CE1105" s="597" t="s">
        <v>35</v>
      </c>
      <c r="CF1105" s="599">
        <v>12</v>
      </c>
      <c r="CG1105" s="599">
        <v>44</v>
      </c>
      <c r="CH1105" s="599">
        <v>92</v>
      </c>
      <c r="CI1105" s="599">
        <v>61</v>
      </c>
      <c r="CJ1105" s="599">
        <v>18</v>
      </c>
      <c r="CK1105" s="599">
        <v>8</v>
      </c>
      <c r="CL1105" s="599">
        <v>2</v>
      </c>
      <c r="CM1105" s="599">
        <v>0</v>
      </c>
      <c r="CN1105" s="599">
        <v>0</v>
      </c>
      <c r="CO1105" s="599">
        <v>1</v>
      </c>
      <c r="CP1105"/>
      <c r="CQ1105" s="827"/>
      <c r="CR1105" s="597" t="s">
        <v>35</v>
      </c>
      <c r="CS1105" s="599">
        <v>3</v>
      </c>
      <c r="CT1105" s="599">
        <v>11</v>
      </c>
      <c r="CU1105" s="599">
        <v>27</v>
      </c>
      <c r="CV1105" s="599">
        <v>19</v>
      </c>
      <c r="CW1105" s="599">
        <v>12</v>
      </c>
      <c r="CX1105" s="599">
        <v>3</v>
      </c>
      <c r="CY1105" s="599">
        <v>2</v>
      </c>
      <c r="CZ1105" s="599">
        <v>0</v>
      </c>
      <c r="DA1105" s="599">
        <v>0</v>
      </c>
      <c r="DB1105" s="599">
        <v>1</v>
      </c>
      <c r="DC1105" s="592"/>
      <c r="DD1105" s="827"/>
      <c r="DE1105" s="597" t="s">
        <v>35</v>
      </c>
      <c r="DF1105" s="599">
        <v>13</v>
      </c>
      <c r="DG1105" s="599">
        <v>49</v>
      </c>
      <c r="DH1105" s="599">
        <v>100</v>
      </c>
      <c r="DI1105" s="599">
        <v>56</v>
      </c>
      <c r="DJ1105" s="599">
        <v>16</v>
      </c>
      <c r="DK1105" s="599">
        <v>8</v>
      </c>
      <c r="DL1105" s="599">
        <v>0</v>
      </c>
      <c r="DM1105" s="599">
        <v>0</v>
      </c>
      <c r="DN1105" s="599">
        <v>0</v>
      </c>
      <c r="DO1105" s="599">
        <v>0</v>
      </c>
    </row>
    <row r="1106" spans="1:119" ht="13.5" customHeight="1" x14ac:dyDescent="0.2">
      <c r="A1106"/>
      <c r="B1106" s="838"/>
      <c r="C1106" s="592"/>
      <c r="D1106" s="827"/>
      <c r="E1106" s="597" t="s">
        <v>36</v>
      </c>
      <c r="F1106" s="599">
        <v>27</v>
      </c>
      <c r="G1106" s="599">
        <v>65</v>
      </c>
      <c r="H1106" s="599">
        <v>199</v>
      </c>
      <c r="I1106" s="599">
        <v>240</v>
      </c>
      <c r="J1106" s="599">
        <v>116</v>
      </c>
      <c r="K1106" s="599">
        <v>54</v>
      </c>
      <c r="L1106" s="599">
        <v>6</v>
      </c>
      <c r="M1106" s="599">
        <v>3</v>
      </c>
      <c r="N1106" s="599">
        <v>2</v>
      </c>
      <c r="O1106" s="599">
        <v>0</v>
      </c>
      <c r="P1106" s="592"/>
      <c r="Q1106" s="827"/>
      <c r="R1106" s="597" t="s">
        <v>36</v>
      </c>
      <c r="S1106" s="599">
        <v>7</v>
      </c>
      <c r="T1106" s="599">
        <v>15</v>
      </c>
      <c r="U1106" s="599">
        <v>86</v>
      </c>
      <c r="V1106" s="599">
        <v>116</v>
      </c>
      <c r="W1106" s="599">
        <v>55</v>
      </c>
      <c r="X1106" s="599">
        <v>13</v>
      </c>
      <c r="Y1106" s="599">
        <v>1</v>
      </c>
      <c r="Z1106" s="599">
        <v>3</v>
      </c>
      <c r="AA1106" s="599">
        <v>0</v>
      </c>
      <c r="AB1106" s="599">
        <v>0</v>
      </c>
      <c r="AC1106" s="592"/>
      <c r="AD1106" s="827"/>
      <c r="AE1106" s="597" t="s">
        <v>36</v>
      </c>
      <c r="AF1106" s="599">
        <v>20</v>
      </c>
      <c r="AG1106" s="599">
        <v>50</v>
      </c>
      <c r="AH1106" s="599">
        <v>113</v>
      </c>
      <c r="AI1106" s="599">
        <v>124</v>
      </c>
      <c r="AJ1106" s="599">
        <v>61</v>
      </c>
      <c r="AK1106" s="599">
        <v>41</v>
      </c>
      <c r="AL1106" s="599">
        <v>5</v>
      </c>
      <c r="AM1106" s="599">
        <v>0</v>
      </c>
      <c r="AN1106" s="599">
        <v>2</v>
      </c>
      <c r="AO1106" s="599">
        <v>0</v>
      </c>
      <c r="AP1106" s="591"/>
      <c r="AQ1106" s="827"/>
      <c r="AR1106" s="597" t="s">
        <v>36</v>
      </c>
      <c r="AS1106" s="599">
        <v>6</v>
      </c>
      <c r="AT1106" s="599">
        <v>38</v>
      </c>
      <c r="AU1106" s="599">
        <v>91</v>
      </c>
      <c r="AV1106" s="599">
        <v>90</v>
      </c>
      <c r="AW1106" s="599">
        <v>33</v>
      </c>
      <c r="AX1106" s="599">
        <v>16</v>
      </c>
      <c r="AY1106" s="599">
        <v>2</v>
      </c>
      <c r="AZ1106" s="599">
        <v>1</v>
      </c>
      <c r="BA1106" s="599">
        <v>0</v>
      </c>
      <c r="BB1106" s="599">
        <v>0</v>
      </c>
      <c r="BC1106" s="592"/>
      <c r="BD1106" s="827"/>
      <c r="BE1106" s="597" t="s">
        <v>36</v>
      </c>
      <c r="BF1106" s="599">
        <v>21</v>
      </c>
      <c r="BG1106" s="599">
        <v>27</v>
      </c>
      <c r="BH1106" s="599">
        <v>108</v>
      </c>
      <c r="BI1106" s="599">
        <v>150</v>
      </c>
      <c r="BJ1106" s="599">
        <v>83</v>
      </c>
      <c r="BK1106" s="599">
        <v>38</v>
      </c>
      <c r="BL1106" s="599">
        <v>4</v>
      </c>
      <c r="BM1106" s="599">
        <v>2</v>
      </c>
      <c r="BN1106" s="599">
        <v>2</v>
      </c>
      <c r="BO1106" s="599">
        <v>0</v>
      </c>
      <c r="BP1106"/>
      <c r="BQ1106" s="827"/>
      <c r="BR1106" s="597" t="s">
        <v>36</v>
      </c>
      <c r="BS1106" s="599">
        <v>7</v>
      </c>
      <c r="BT1106" s="599">
        <v>18</v>
      </c>
      <c r="BU1106" s="599">
        <v>51</v>
      </c>
      <c r="BV1106" s="599">
        <v>46</v>
      </c>
      <c r="BW1106" s="599">
        <v>10</v>
      </c>
      <c r="BX1106" s="599">
        <v>10</v>
      </c>
      <c r="BY1106" s="599">
        <v>1</v>
      </c>
      <c r="BZ1106" s="599">
        <v>0</v>
      </c>
      <c r="CA1106" s="599">
        <v>1</v>
      </c>
      <c r="CB1106" s="599">
        <v>0</v>
      </c>
      <c r="CC1106" s="592"/>
      <c r="CD1106" s="827"/>
      <c r="CE1106" s="597" t="s">
        <v>36</v>
      </c>
      <c r="CF1106" s="599">
        <v>20</v>
      </c>
      <c r="CG1106" s="599">
        <v>47</v>
      </c>
      <c r="CH1106" s="599">
        <v>148</v>
      </c>
      <c r="CI1106" s="599">
        <v>194</v>
      </c>
      <c r="CJ1106" s="599">
        <v>106</v>
      </c>
      <c r="CK1106" s="599">
        <v>44</v>
      </c>
      <c r="CL1106" s="599">
        <v>5</v>
      </c>
      <c r="CM1106" s="599">
        <v>3</v>
      </c>
      <c r="CN1106" s="599">
        <v>1</v>
      </c>
      <c r="CO1106" s="599">
        <v>0</v>
      </c>
      <c r="CP1106"/>
      <c r="CQ1106" s="827"/>
      <c r="CR1106" s="597" t="s">
        <v>36</v>
      </c>
      <c r="CS1106" s="599">
        <v>8</v>
      </c>
      <c r="CT1106" s="599">
        <v>8</v>
      </c>
      <c r="CU1106" s="599">
        <v>38</v>
      </c>
      <c r="CV1106" s="599">
        <v>55</v>
      </c>
      <c r="CW1106" s="599">
        <v>36</v>
      </c>
      <c r="CX1106" s="599">
        <v>19</v>
      </c>
      <c r="CY1106" s="599">
        <v>1</v>
      </c>
      <c r="CZ1106" s="599">
        <v>2</v>
      </c>
      <c r="DA1106" s="599">
        <v>1</v>
      </c>
      <c r="DB1106" s="599">
        <v>0</v>
      </c>
      <c r="DC1106" s="592"/>
      <c r="DD1106" s="827"/>
      <c r="DE1106" s="597" t="s">
        <v>36</v>
      </c>
      <c r="DF1106" s="599">
        <v>19</v>
      </c>
      <c r="DG1106" s="599">
        <v>57</v>
      </c>
      <c r="DH1106" s="599">
        <v>161</v>
      </c>
      <c r="DI1106" s="599">
        <v>185</v>
      </c>
      <c r="DJ1106" s="599">
        <v>80</v>
      </c>
      <c r="DK1106" s="599">
        <v>35</v>
      </c>
      <c r="DL1106" s="599">
        <v>5</v>
      </c>
      <c r="DM1106" s="599">
        <v>1</v>
      </c>
      <c r="DN1106" s="599">
        <v>1</v>
      </c>
      <c r="DO1106" s="599">
        <v>0</v>
      </c>
    </row>
    <row r="1107" spans="1:119" ht="13.5" customHeight="1" x14ac:dyDescent="0.2">
      <c r="A1107"/>
      <c r="B1107" s="838"/>
      <c r="C1107" s="592"/>
      <c r="D1107" s="827"/>
      <c r="E1107" s="597" t="s">
        <v>37</v>
      </c>
      <c r="F1107" s="599">
        <v>42</v>
      </c>
      <c r="G1107" s="599">
        <v>70</v>
      </c>
      <c r="H1107" s="599">
        <v>253</v>
      </c>
      <c r="I1107" s="599">
        <v>459</v>
      </c>
      <c r="J1107" s="599">
        <v>377</v>
      </c>
      <c r="K1107" s="599">
        <v>159</v>
      </c>
      <c r="L1107" s="599">
        <v>43</v>
      </c>
      <c r="M1107" s="599">
        <v>12</v>
      </c>
      <c r="N1107" s="599">
        <v>4</v>
      </c>
      <c r="O1107" s="599">
        <v>0</v>
      </c>
      <c r="P1107" s="592"/>
      <c r="Q1107" s="827"/>
      <c r="R1107" s="597" t="s">
        <v>37</v>
      </c>
      <c r="S1107" s="599">
        <v>17</v>
      </c>
      <c r="T1107" s="599">
        <v>20</v>
      </c>
      <c r="U1107" s="599">
        <v>93</v>
      </c>
      <c r="V1107" s="599">
        <v>215</v>
      </c>
      <c r="W1107" s="599">
        <v>170</v>
      </c>
      <c r="X1107" s="599">
        <v>70</v>
      </c>
      <c r="Y1107" s="599">
        <v>15</v>
      </c>
      <c r="Z1107" s="599">
        <v>5</v>
      </c>
      <c r="AA1107" s="599">
        <v>2</v>
      </c>
      <c r="AB1107" s="599">
        <v>0</v>
      </c>
      <c r="AC1107" s="592"/>
      <c r="AD1107" s="827"/>
      <c r="AE1107" s="597" t="s">
        <v>37</v>
      </c>
      <c r="AF1107" s="599">
        <v>25</v>
      </c>
      <c r="AG1107" s="599">
        <v>50</v>
      </c>
      <c r="AH1107" s="599">
        <v>160</v>
      </c>
      <c r="AI1107" s="599">
        <v>244</v>
      </c>
      <c r="AJ1107" s="599">
        <v>207</v>
      </c>
      <c r="AK1107" s="599">
        <v>89</v>
      </c>
      <c r="AL1107" s="599">
        <v>28</v>
      </c>
      <c r="AM1107" s="599">
        <v>7</v>
      </c>
      <c r="AN1107" s="599">
        <v>2</v>
      </c>
      <c r="AO1107" s="599">
        <v>0</v>
      </c>
      <c r="AP1107" s="591"/>
      <c r="AQ1107" s="827"/>
      <c r="AR1107" s="597" t="s">
        <v>37</v>
      </c>
      <c r="AS1107" s="599">
        <v>16</v>
      </c>
      <c r="AT1107" s="599">
        <v>33</v>
      </c>
      <c r="AU1107" s="599">
        <v>106</v>
      </c>
      <c r="AV1107" s="599">
        <v>163</v>
      </c>
      <c r="AW1107" s="599">
        <v>113</v>
      </c>
      <c r="AX1107" s="599">
        <v>40</v>
      </c>
      <c r="AY1107" s="599">
        <v>14</v>
      </c>
      <c r="AZ1107" s="599">
        <v>3</v>
      </c>
      <c r="BA1107" s="599">
        <v>0</v>
      </c>
      <c r="BB1107" s="599">
        <v>0</v>
      </c>
      <c r="BC1107" s="592"/>
      <c r="BD1107" s="827"/>
      <c r="BE1107" s="597" t="s">
        <v>37</v>
      </c>
      <c r="BF1107" s="599">
        <v>26</v>
      </c>
      <c r="BG1107" s="599">
        <v>37</v>
      </c>
      <c r="BH1107" s="599">
        <v>147</v>
      </c>
      <c r="BI1107" s="599">
        <v>296</v>
      </c>
      <c r="BJ1107" s="599">
        <v>264</v>
      </c>
      <c r="BK1107" s="599">
        <v>119</v>
      </c>
      <c r="BL1107" s="599">
        <v>29</v>
      </c>
      <c r="BM1107" s="599">
        <v>9</v>
      </c>
      <c r="BN1107" s="599">
        <v>4</v>
      </c>
      <c r="BO1107" s="599">
        <v>0</v>
      </c>
      <c r="BP1107"/>
      <c r="BQ1107" s="827"/>
      <c r="BR1107" s="597" t="s">
        <v>37</v>
      </c>
      <c r="BS1107" s="599">
        <v>8</v>
      </c>
      <c r="BT1107" s="599">
        <v>20</v>
      </c>
      <c r="BU1107" s="599">
        <v>51</v>
      </c>
      <c r="BV1107" s="599">
        <v>68</v>
      </c>
      <c r="BW1107" s="599">
        <v>29</v>
      </c>
      <c r="BX1107" s="599">
        <v>16</v>
      </c>
      <c r="BY1107" s="599">
        <v>2</v>
      </c>
      <c r="BZ1107" s="599">
        <v>2</v>
      </c>
      <c r="CA1107" s="599">
        <v>1</v>
      </c>
      <c r="CB1107" s="599">
        <v>0</v>
      </c>
      <c r="CC1107" s="592"/>
      <c r="CD1107" s="827"/>
      <c r="CE1107" s="597" t="s">
        <v>37</v>
      </c>
      <c r="CF1107" s="599">
        <v>34</v>
      </c>
      <c r="CG1107" s="599">
        <v>50</v>
      </c>
      <c r="CH1107" s="599">
        <v>202</v>
      </c>
      <c r="CI1107" s="599">
        <v>391</v>
      </c>
      <c r="CJ1107" s="599">
        <v>348</v>
      </c>
      <c r="CK1107" s="599">
        <v>143</v>
      </c>
      <c r="CL1107" s="599">
        <v>41</v>
      </c>
      <c r="CM1107" s="599">
        <v>10</v>
      </c>
      <c r="CN1107" s="599">
        <v>3</v>
      </c>
      <c r="CO1107" s="599">
        <v>0</v>
      </c>
      <c r="CP1107"/>
      <c r="CQ1107" s="827"/>
      <c r="CR1107" s="597" t="s">
        <v>37</v>
      </c>
      <c r="CS1107" s="599">
        <v>6</v>
      </c>
      <c r="CT1107" s="599">
        <v>6</v>
      </c>
      <c r="CU1107" s="599">
        <v>49</v>
      </c>
      <c r="CV1107" s="599">
        <v>74</v>
      </c>
      <c r="CW1107" s="599">
        <v>83</v>
      </c>
      <c r="CX1107" s="599">
        <v>38</v>
      </c>
      <c r="CY1107" s="599">
        <v>20</v>
      </c>
      <c r="CZ1107" s="599">
        <v>9</v>
      </c>
      <c r="DA1107" s="599">
        <v>2</v>
      </c>
      <c r="DB1107" s="599">
        <v>0</v>
      </c>
      <c r="DC1107" s="592"/>
      <c r="DD1107" s="827"/>
      <c r="DE1107" s="597" t="s">
        <v>37</v>
      </c>
      <c r="DF1107" s="599">
        <v>36</v>
      </c>
      <c r="DG1107" s="599">
        <v>64</v>
      </c>
      <c r="DH1107" s="599">
        <v>204</v>
      </c>
      <c r="DI1107" s="599">
        <v>385</v>
      </c>
      <c r="DJ1107" s="599">
        <v>294</v>
      </c>
      <c r="DK1107" s="599">
        <v>121</v>
      </c>
      <c r="DL1107" s="599">
        <v>23</v>
      </c>
      <c r="DM1107" s="599">
        <v>3</v>
      </c>
      <c r="DN1107" s="599">
        <v>2</v>
      </c>
      <c r="DO1107" s="599">
        <v>0</v>
      </c>
    </row>
    <row r="1108" spans="1:119" ht="13.5" customHeight="1" x14ac:dyDescent="0.2">
      <c r="A1108"/>
      <c r="B1108" s="838"/>
      <c r="C1108" s="592"/>
      <c r="D1108" s="827"/>
      <c r="E1108" s="597" t="s">
        <v>38</v>
      </c>
      <c r="F1108" s="599">
        <v>45</v>
      </c>
      <c r="G1108" s="599">
        <v>46</v>
      </c>
      <c r="H1108" s="599">
        <v>139</v>
      </c>
      <c r="I1108" s="599">
        <v>493</v>
      </c>
      <c r="J1108" s="599">
        <v>701</v>
      </c>
      <c r="K1108" s="599">
        <v>474</v>
      </c>
      <c r="L1108" s="599">
        <v>174</v>
      </c>
      <c r="M1108" s="599">
        <v>50</v>
      </c>
      <c r="N1108" s="599">
        <v>22</v>
      </c>
      <c r="O1108" s="599">
        <v>3</v>
      </c>
      <c r="P1108" s="592"/>
      <c r="Q1108" s="827"/>
      <c r="R1108" s="597" t="s">
        <v>38</v>
      </c>
      <c r="S1108" s="599">
        <v>12</v>
      </c>
      <c r="T1108" s="599">
        <v>19</v>
      </c>
      <c r="U1108" s="599">
        <v>45</v>
      </c>
      <c r="V1108" s="599">
        <v>212</v>
      </c>
      <c r="W1108" s="599">
        <v>321</v>
      </c>
      <c r="X1108" s="599">
        <v>213</v>
      </c>
      <c r="Y1108" s="599">
        <v>86</v>
      </c>
      <c r="Z1108" s="599">
        <v>16</v>
      </c>
      <c r="AA1108" s="599">
        <v>7</v>
      </c>
      <c r="AB1108" s="599">
        <v>2</v>
      </c>
      <c r="AC1108" s="592"/>
      <c r="AD1108" s="827"/>
      <c r="AE1108" s="597" t="s">
        <v>38</v>
      </c>
      <c r="AF1108" s="599">
        <v>33</v>
      </c>
      <c r="AG1108" s="599">
        <v>27</v>
      </c>
      <c r="AH1108" s="599">
        <v>94</v>
      </c>
      <c r="AI1108" s="599">
        <v>281</v>
      </c>
      <c r="AJ1108" s="599">
        <v>380</v>
      </c>
      <c r="AK1108" s="599">
        <v>261</v>
      </c>
      <c r="AL1108" s="599">
        <v>88</v>
      </c>
      <c r="AM1108" s="599">
        <v>34</v>
      </c>
      <c r="AN1108" s="599">
        <v>15</v>
      </c>
      <c r="AO1108" s="599">
        <v>1</v>
      </c>
      <c r="AP1108" s="591"/>
      <c r="AQ1108" s="827"/>
      <c r="AR1108" s="597" t="s">
        <v>38</v>
      </c>
      <c r="AS1108" s="599">
        <v>17</v>
      </c>
      <c r="AT1108" s="599">
        <v>19</v>
      </c>
      <c r="AU1108" s="599">
        <v>56</v>
      </c>
      <c r="AV1108" s="599">
        <v>155</v>
      </c>
      <c r="AW1108" s="599">
        <v>176</v>
      </c>
      <c r="AX1108" s="599">
        <v>97</v>
      </c>
      <c r="AY1108" s="599">
        <v>34</v>
      </c>
      <c r="AZ1108" s="599">
        <v>6</v>
      </c>
      <c r="BA1108" s="599">
        <v>4</v>
      </c>
      <c r="BB1108" s="599">
        <v>0</v>
      </c>
      <c r="BC1108" s="592"/>
      <c r="BD1108" s="827"/>
      <c r="BE1108" s="597" t="s">
        <v>38</v>
      </c>
      <c r="BF1108" s="599">
        <v>28</v>
      </c>
      <c r="BG1108" s="599">
        <v>27</v>
      </c>
      <c r="BH1108" s="599">
        <v>83</v>
      </c>
      <c r="BI1108" s="599">
        <v>338</v>
      </c>
      <c r="BJ1108" s="599">
        <v>525</v>
      </c>
      <c r="BK1108" s="599">
        <v>377</v>
      </c>
      <c r="BL1108" s="599">
        <v>140</v>
      </c>
      <c r="BM1108" s="599">
        <v>44</v>
      </c>
      <c r="BN1108" s="599">
        <v>18</v>
      </c>
      <c r="BO1108" s="599">
        <v>3</v>
      </c>
      <c r="BP1108"/>
      <c r="BQ1108" s="827"/>
      <c r="BR1108" s="597" t="s">
        <v>38</v>
      </c>
      <c r="BS1108" s="599">
        <v>12</v>
      </c>
      <c r="BT1108" s="599">
        <v>5</v>
      </c>
      <c r="BU1108" s="599">
        <v>24</v>
      </c>
      <c r="BV1108" s="599">
        <v>46</v>
      </c>
      <c r="BW1108" s="599">
        <v>41</v>
      </c>
      <c r="BX1108" s="599">
        <v>27</v>
      </c>
      <c r="BY1108" s="599">
        <v>7</v>
      </c>
      <c r="BZ1108" s="599">
        <v>4</v>
      </c>
      <c r="CA1108" s="599">
        <v>0</v>
      </c>
      <c r="CB1108" s="599">
        <v>0</v>
      </c>
      <c r="CC1108" s="592"/>
      <c r="CD1108" s="827"/>
      <c r="CE1108" s="597" t="s">
        <v>38</v>
      </c>
      <c r="CF1108" s="599">
        <v>33</v>
      </c>
      <c r="CG1108" s="599">
        <v>41</v>
      </c>
      <c r="CH1108" s="599">
        <v>115</v>
      </c>
      <c r="CI1108" s="599">
        <v>447</v>
      </c>
      <c r="CJ1108" s="599">
        <v>660</v>
      </c>
      <c r="CK1108" s="599">
        <v>447</v>
      </c>
      <c r="CL1108" s="599">
        <v>167</v>
      </c>
      <c r="CM1108" s="599">
        <v>46</v>
      </c>
      <c r="CN1108" s="599">
        <v>22</v>
      </c>
      <c r="CO1108" s="599">
        <v>3</v>
      </c>
      <c r="CP1108"/>
      <c r="CQ1108" s="827"/>
      <c r="CR1108" s="597" t="s">
        <v>38</v>
      </c>
      <c r="CS1108" s="599">
        <v>9</v>
      </c>
      <c r="CT1108" s="599">
        <v>6</v>
      </c>
      <c r="CU1108" s="599">
        <v>13</v>
      </c>
      <c r="CV1108" s="599">
        <v>61</v>
      </c>
      <c r="CW1108" s="599">
        <v>133</v>
      </c>
      <c r="CX1108" s="599">
        <v>99</v>
      </c>
      <c r="CY1108" s="599">
        <v>49</v>
      </c>
      <c r="CZ1108" s="599">
        <v>14</v>
      </c>
      <c r="DA1108" s="599">
        <v>8</v>
      </c>
      <c r="DB1108" s="599">
        <v>1</v>
      </c>
      <c r="DC1108" s="592"/>
      <c r="DD1108" s="827"/>
      <c r="DE1108" s="597" t="s">
        <v>38</v>
      </c>
      <c r="DF1108" s="599">
        <v>36</v>
      </c>
      <c r="DG1108" s="599">
        <v>40</v>
      </c>
      <c r="DH1108" s="599">
        <v>126</v>
      </c>
      <c r="DI1108" s="599">
        <v>432</v>
      </c>
      <c r="DJ1108" s="599">
        <v>568</v>
      </c>
      <c r="DK1108" s="599">
        <v>375</v>
      </c>
      <c r="DL1108" s="599">
        <v>125</v>
      </c>
      <c r="DM1108" s="599">
        <v>36</v>
      </c>
      <c r="DN1108" s="599">
        <v>14</v>
      </c>
      <c r="DO1108" s="599">
        <v>2</v>
      </c>
    </row>
    <row r="1109" spans="1:119" ht="13.5" customHeight="1" x14ac:dyDescent="0.2">
      <c r="A1109"/>
      <c r="B1109" s="838"/>
      <c r="C1109" s="592"/>
      <c r="D1109" s="827"/>
      <c r="E1109" s="597" t="s">
        <v>39</v>
      </c>
      <c r="F1109" s="599">
        <v>39</v>
      </c>
      <c r="G1109" s="599">
        <v>17</v>
      </c>
      <c r="H1109" s="599">
        <v>56</v>
      </c>
      <c r="I1109" s="599">
        <v>267</v>
      </c>
      <c r="J1109" s="599">
        <v>662</v>
      </c>
      <c r="K1109" s="599">
        <v>867</v>
      </c>
      <c r="L1109" s="599">
        <v>518</v>
      </c>
      <c r="M1109" s="599">
        <v>237</v>
      </c>
      <c r="N1109" s="599">
        <v>70</v>
      </c>
      <c r="O1109" s="599">
        <v>22</v>
      </c>
      <c r="P1109" s="592"/>
      <c r="Q1109" s="827"/>
      <c r="R1109" s="597" t="s">
        <v>39</v>
      </c>
      <c r="S1109" s="599">
        <v>9</v>
      </c>
      <c r="T1109" s="599">
        <v>3</v>
      </c>
      <c r="U1109" s="599">
        <v>15</v>
      </c>
      <c r="V1109" s="599">
        <v>96</v>
      </c>
      <c r="W1109" s="599">
        <v>275</v>
      </c>
      <c r="X1109" s="599">
        <v>378</v>
      </c>
      <c r="Y1109" s="599">
        <v>217</v>
      </c>
      <c r="Z1109" s="599">
        <v>85</v>
      </c>
      <c r="AA1109" s="599">
        <v>26</v>
      </c>
      <c r="AB1109" s="599">
        <v>4</v>
      </c>
      <c r="AC1109" s="592"/>
      <c r="AD1109" s="827"/>
      <c r="AE1109" s="597" t="s">
        <v>39</v>
      </c>
      <c r="AF1109" s="599">
        <v>30</v>
      </c>
      <c r="AG1109" s="599">
        <v>14</v>
      </c>
      <c r="AH1109" s="599">
        <v>41</v>
      </c>
      <c r="AI1109" s="599">
        <v>171</v>
      </c>
      <c r="AJ1109" s="599">
        <v>387</v>
      </c>
      <c r="AK1109" s="599">
        <v>489</v>
      </c>
      <c r="AL1109" s="599">
        <v>301</v>
      </c>
      <c r="AM1109" s="599">
        <v>152</v>
      </c>
      <c r="AN1109" s="599">
        <v>44</v>
      </c>
      <c r="AO1109" s="599">
        <v>18</v>
      </c>
      <c r="AP1109" s="591"/>
      <c r="AQ1109" s="827"/>
      <c r="AR1109" s="597" t="s">
        <v>39</v>
      </c>
      <c r="AS1109" s="599">
        <v>17</v>
      </c>
      <c r="AT1109" s="599">
        <v>10</v>
      </c>
      <c r="AU1109" s="599">
        <v>24</v>
      </c>
      <c r="AV1109" s="599">
        <v>85</v>
      </c>
      <c r="AW1109" s="599">
        <v>164</v>
      </c>
      <c r="AX1109" s="599">
        <v>189</v>
      </c>
      <c r="AY1109" s="599">
        <v>91</v>
      </c>
      <c r="AZ1109" s="599">
        <v>31</v>
      </c>
      <c r="BA1109" s="599">
        <v>6</v>
      </c>
      <c r="BB1109" s="599">
        <v>3</v>
      </c>
      <c r="BC1109" s="592"/>
      <c r="BD1109" s="827"/>
      <c r="BE1109" s="597" t="s">
        <v>39</v>
      </c>
      <c r="BF1109" s="599">
        <v>22</v>
      </c>
      <c r="BG1109" s="599">
        <v>7</v>
      </c>
      <c r="BH1109" s="599">
        <v>32</v>
      </c>
      <c r="BI1109" s="599">
        <v>182</v>
      </c>
      <c r="BJ1109" s="599">
        <v>498</v>
      </c>
      <c r="BK1109" s="599">
        <v>678</v>
      </c>
      <c r="BL1109" s="599">
        <v>427</v>
      </c>
      <c r="BM1109" s="599">
        <v>206</v>
      </c>
      <c r="BN1109" s="599">
        <v>64</v>
      </c>
      <c r="BO1109" s="599">
        <v>19</v>
      </c>
      <c r="BP1109"/>
      <c r="BQ1109" s="827"/>
      <c r="BR1109" s="597" t="s">
        <v>39</v>
      </c>
      <c r="BS1109" s="599">
        <v>5</v>
      </c>
      <c r="BT1109" s="599">
        <v>3</v>
      </c>
      <c r="BU1109" s="599">
        <v>13</v>
      </c>
      <c r="BV1109" s="599">
        <v>26</v>
      </c>
      <c r="BW1109" s="599">
        <v>39</v>
      </c>
      <c r="BX1109" s="599">
        <v>48</v>
      </c>
      <c r="BY1109" s="599">
        <v>27</v>
      </c>
      <c r="BZ1109" s="599">
        <v>14</v>
      </c>
      <c r="CA1109" s="599">
        <v>6</v>
      </c>
      <c r="CB1109" s="599">
        <v>2</v>
      </c>
      <c r="CC1109" s="592"/>
      <c r="CD1109" s="827"/>
      <c r="CE1109" s="597" t="s">
        <v>39</v>
      </c>
      <c r="CF1109" s="599">
        <v>34</v>
      </c>
      <c r="CG1109" s="599">
        <v>14</v>
      </c>
      <c r="CH1109" s="599">
        <v>43</v>
      </c>
      <c r="CI1109" s="599">
        <v>241</v>
      </c>
      <c r="CJ1109" s="599">
        <v>623</v>
      </c>
      <c r="CK1109" s="599">
        <v>819</v>
      </c>
      <c r="CL1109" s="599">
        <v>491</v>
      </c>
      <c r="CM1109" s="599">
        <v>223</v>
      </c>
      <c r="CN1109" s="599">
        <v>64</v>
      </c>
      <c r="CO1109" s="599">
        <v>20</v>
      </c>
      <c r="CP1109"/>
      <c r="CQ1109" s="827"/>
      <c r="CR1109" s="597" t="s">
        <v>39</v>
      </c>
      <c r="CS1109" s="599">
        <v>4</v>
      </c>
      <c r="CT1109" s="599">
        <v>0</v>
      </c>
      <c r="CU1109" s="599">
        <v>7</v>
      </c>
      <c r="CV1109" s="599">
        <v>30</v>
      </c>
      <c r="CW1109" s="599">
        <v>102</v>
      </c>
      <c r="CX1109" s="599">
        <v>140</v>
      </c>
      <c r="CY1109" s="599">
        <v>109</v>
      </c>
      <c r="CZ1109" s="599">
        <v>45</v>
      </c>
      <c r="DA1109" s="599">
        <v>16</v>
      </c>
      <c r="DB1109" s="599">
        <v>7</v>
      </c>
      <c r="DC1109" s="592"/>
      <c r="DD1109" s="827"/>
      <c r="DE1109" s="597" t="s">
        <v>39</v>
      </c>
      <c r="DF1109" s="599">
        <v>35</v>
      </c>
      <c r="DG1109" s="599">
        <v>17</v>
      </c>
      <c r="DH1109" s="599">
        <v>49</v>
      </c>
      <c r="DI1109" s="599">
        <v>237</v>
      </c>
      <c r="DJ1109" s="599">
        <v>560</v>
      </c>
      <c r="DK1109" s="599">
        <v>727</v>
      </c>
      <c r="DL1109" s="599">
        <v>409</v>
      </c>
      <c r="DM1109" s="599">
        <v>192</v>
      </c>
      <c r="DN1109" s="599">
        <v>54</v>
      </c>
      <c r="DO1109" s="599">
        <v>15</v>
      </c>
    </row>
    <row r="1110" spans="1:119" ht="13.5" customHeight="1" x14ac:dyDescent="0.2">
      <c r="A1110"/>
      <c r="B1110" s="838"/>
      <c r="C1110" s="592"/>
      <c r="D1110" s="827"/>
      <c r="E1110" s="597" t="s">
        <v>40</v>
      </c>
      <c r="F1110" s="599">
        <v>14</v>
      </c>
      <c r="G1110" s="599">
        <v>5</v>
      </c>
      <c r="H1110" s="599">
        <v>12</v>
      </c>
      <c r="I1110" s="599">
        <v>67</v>
      </c>
      <c r="J1110" s="599">
        <v>313</v>
      </c>
      <c r="K1110" s="599">
        <v>712</v>
      </c>
      <c r="L1110" s="599">
        <v>821</v>
      </c>
      <c r="M1110" s="599">
        <v>673</v>
      </c>
      <c r="N1110" s="599">
        <v>456</v>
      </c>
      <c r="O1110" s="599">
        <v>179</v>
      </c>
      <c r="P1110" s="592"/>
      <c r="Q1110" s="827"/>
      <c r="R1110" s="597" t="s">
        <v>40</v>
      </c>
      <c r="S1110" s="599">
        <v>1</v>
      </c>
      <c r="T1110" s="599">
        <v>0</v>
      </c>
      <c r="U1110" s="599">
        <v>4</v>
      </c>
      <c r="V1110" s="599">
        <v>15</v>
      </c>
      <c r="W1110" s="599">
        <v>103</v>
      </c>
      <c r="X1110" s="599">
        <v>255</v>
      </c>
      <c r="Y1110" s="599">
        <v>316</v>
      </c>
      <c r="Z1110" s="599">
        <v>259</v>
      </c>
      <c r="AA1110" s="599">
        <v>162</v>
      </c>
      <c r="AB1110" s="599">
        <v>53</v>
      </c>
      <c r="AC1110" s="592"/>
      <c r="AD1110" s="827"/>
      <c r="AE1110" s="597" t="s">
        <v>40</v>
      </c>
      <c r="AF1110" s="599">
        <v>13</v>
      </c>
      <c r="AG1110" s="599">
        <v>5</v>
      </c>
      <c r="AH1110" s="599">
        <v>8</v>
      </c>
      <c r="AI1110" s="599">
        <v>52</v>
      </c>
      <c r="AJ1110" s="599">
        <v>210</v>
      </c>
      <c r="AK1110" s="599">
        <v>457</v>
      </c>
      <c r="AL1110" s="599">
        <v>505</v>
      </c>
      <c r="AM1110" s="599">
        <v>414</v>
      </c>
      <c r="AN1110" s="599">
        <v>294</v>
      </c>
      <c r="AO1110" s="599">
        <v>126</v>
      </c>
      <c r="AP1110" s="591"/>
      <c r="AQ1110" s="827"/>
      <c r="AR1110" s="597" t="s">
        <v>40</v>
      </c>
      <c r="AS1110" s="599">
        <v>7</v>
      </c>
      <c r="AT1110" s="599">
        <v>2</v>
      </c>
      <c r="AU1110" s="599">
        <v>6</v>
      </c>
      <c r="AV1110" s="599">
        <v>24</v>
      </c>
      <c r="AW1110" s="599">
        <v>77</v>
      </c>
      <c r="AX1110" s="599">
        <v>161</v>
      </c>
      <c r="AY1110" s="599">
        <v>106</v>
      </c>
      <c r="AZ1110" s="599">
        <v>79</v>
      </c>
      <c r="BA1110" s="599">
        <v>45</v>
      </c>
      <c r="BB1110" s="599">
        <v>18</v>
      </c>
      <c r="BC1110" s="592"/>
      <c r="BD1110" s="827"/>
      <c r="BE1110" s="597" t="s">
        <v>40</v>
      </c>
      <c r="BF1110" s="599">
        <v>7</v>
      </c>
      <c r="BG1110" s="599">
        <v>3</v>
      </c>
      <c r="BH1110" s="599">
        <v>6</v>
      </c>
      <c r="BI1110" s="599">
        <v>43</v>
      </c>
      <c r="BJ1110" s="599">
        <v>236</v>
      </c>
      <c r="BK1110" s="599">
        <v>551</v>
      </c>
      <c r="BL1110" s="599">
        <v>715</v>
      </c>
      <c r="BM1110" s="599">
        <v>594</v>
      </c>
      <c r="BN1110" s="599">
        <v>411</v>
      </c>
      <c r="BO1110" s="599">
        <v>161</v>
      </c>
      <c r="BP1110"/>
      <c r="BQ1110" s="827"/>
      <c r="BR1110" s="597" t="s">
        <v>40</v>
      </c>
      <c r="BS1110" s="599">
        <v>2</v>
      </c>
      <c r="BT1110" s="599">
        <v>0</v>
      </c>
      <c r="BU1110" s="599">
        <v>3</v>
      </c>
      <c r="BV1110" s="599">
        <v>7</v>
      </c>
      <c r="BW1110" s="599">
        <v>21</v>
      </c>
      <c r="BX1110" s="599">
        <v>35</v>
      </c>
      <c r="BY1110" s="599">
        <v>29</v>
      </c>
      <c r="BZ1110" s="599">
        <v>38</v>
      </c>
      <c r="CA1110" s="599">
        <v>18</v>
      </c>
      <c r="CB1110" s="599">
        <v>7</v>
      </c>
      <c r="CC1110" s="592"/>
      <c r="CD1110" s="827"/>
      <c r="CE1110" s="597" t="s">
        <v>40</v>
      </c>
      <c r="CF1110" s="599">
        <v>12</v>
      </c>
      <c r="CG1110" s="599">
        <v>5</v>
      </c>
      <c r="CH1110" s="599">
        <v>9</v>
      </c>
      <c r="CI1110" s="599">
        <v>60</v>
      </c>
      <c r="CJ1110" s="599">
        <v>292</v>
      </c>
      <c r="CK1110" s="599">
        <v>677</v>
      </c>
      <c r="CL1110" s="599">
        <v>792</v>
      </c>
      <c r="CM1110" s="599">
        <v>635</v>
      </c>
      <c r="CN1110" s="599">
        <v>438</v>
      </c>
      <c r="CO1110" s="599">
        <v>172</v>
      </c>
      <c r="CP1110"/>
      <c r="CQ1110" s="827"/>
      <c r="CR1110" s="597" t="s">
        <v>40</v>
      </c>
      <c r="CS1110" s="599">
        <v>4</v>
      </c>
      <c r="CT1110" s="599">
        <v>0</v>
      </c>
      <c r="CU1110" s="599">
        <v>3</v>
      </c>
      <c r="CV1110" s="599">
        <v>10</v>
      </c>
      <c r="CW1110" s="599">
        <v>50</v>
      </c>
      <c r="CX1110" s="599">
        <v>97</v>
      </c>
      <c r="CY1110" s="599">
        <v>96</v>
      </c>
      <c r="CZ1110" s="599">
        <v>86</v>
      </c>
      <c r="DA1110" s="599">
        <v>59</v>
      </c>
      <c r="DB1110" s="599">
        <v>26</v>
      </c>
      <c r="DC1110" s="592"/>
      <c r="DD1110" s="827"/>
      <c r="DE1110" s="597" t="s">
        <v>40</v>
      </c>
      <c r="DF1110" s="599">
        <v>10</v>
      </c>
      <c r="DG1110" s="599">
        <v>5</v>
      </c>
      <c r="DH1110" s="599">
        <v>9</v>
      </c>
      <c r="DI1110" s="599">
        <v>57</v>
      </c>
      <c r="DJ1110" s="599">
        <v>263</v>
      </c>
      <c r="DK1110" s="599">
        <v>615</v>
      </c>
      <c r="DL1110" s="599">
        <v>725</v>
      </c>
      <c r="DM1110" s="599">
        <v>587</v>
      </c>
      <c r="DN1110" s="599">
        <v>397</v>
      </c>
      <c r="DO1110" s="599">
        <v>153</v>
      </c>
    </row>
    <row r="1111" spans="1:119" ht="13.5" customHeight="1" x14ac:dyDescent="0.2">
      <c r="A1111"/>
      <c r="B1111" s="838"/>
      <c r="C1111" s="592"/>
      <c r="D1111" s="828"/>
      <c r="E1111" s="597" t="s">
        <v>41</v>
      </c>
      <c r="F1111" s="599">
        <v>2</v>
      </c>
      <c r="G1111" s="599">
        <v>1</v>
      </c>
      <c r="H1111" s="599">
        <v>0</v>
      </c>
      <c r="I1111" s="599">
        <v>1</v>
      </c>
      <c r="J1111" s="599">
        <v>15</v>
      </c>
      <c r="K1111" s="599">
        <v>71</v>
      </c>
      <c r="L1111" s="599">
        <v>140</v>
      </c>
      <c r="M1111" s="599">
        <v>235</v>
      </c>
      <c r="N1111" s="599">
        <v>245</v>
      </c>
      <c r="O1111" s="599">
        <v>224</v>
      </c>
      <c r="P1111" s="592"/>
      <c r="Q1111" s="828"/>
      <c r="R1111" s="597" t="s">
        <v>41</v>
      </c>
      <c r="S1111" s="599">
        <v>0</v>
      </c>
      <c r="T1111" s="599">
        <v>1</v>
      </c>
      <c r="U1111" s="599">
        <v>0</v>
      </c>
      <c r="V1111" s="599">
        <v>1</v>
      </c>
      <c r="W1111" s="599">
        <v>3</v>
      </c>
      <c r="X1111" s="599">
        <v>26</v>
      </c>
      <c r="Y1111" s="599">
        <v>43</v>
      </c>
      <c r="Z1111" s="599">
        <v>83</v>
      </c>
      <c r="AA1111" s="599">
        <v>74</v>
      </c>
      <c r="AB1111" s="599">
        <v>77</v>
      </c>
      <c r="AC1111" s="592"/>
      <c r="AD1111" s="828"/>
      <c r="AE1111" s="597" t="s">
        <v>41</v>
      </c>
      <c r="AF1111" s="599">
        <v>2</v>
      </c>
      <c r="AG1111" s="599">
        <v>0</v>
      </c>
      <c r="AH1111" s="599">
        <v>0</v>
      </c>
      <c r="AI1111" s="599">
        <v>0</v>
      </c>
      <c r="AJ1111" s="599">
        <v>12</v>
      </c>
      <c r="AK1111" s="599">
        <v>45</v>
      </c>
      <c r="AL1111" s="599">
        <v>97</v>
      </c>
      <c r="AM1111" s="599">
        <v>152</v>
      </c>
      <c r="AN1111" s="599">
        <v>171</v>
      </c>
      <c r="AO1111" s="599">
        <v>147</v>
      </c>
      <c r="AP1111" s="591"/>
      <c r="AQ1111" s="828"/>
      <c r="AR1111" s="597" t="s">
        <v>41</v>
      </c>
      <c r="AS1111" s="599">
        <v>1</v>
      </c>
      <c r="AT1111" s="599">
        <v>1</v>
      </c>
      <c r="AU1111" s="599">
        <v>0</v>
      </c>
      <c r="AV1111" s="599">
        <v>0</v>
      </c>
      <c r="AW1111" s="599">
        <v>4</v>
      </c>
      <c r="AX1111" s="599">
        <v>14</v>
      </c>
      <c r="AY1111" s="599">
        <v>18</v>
      </c>
      <c r="AZ1111" s="599">
        <v>18</v>
      </c>
      <c r="BA1111" s="599">
        <v>18</v>
      </c>
      <c r="BB1111" s="599">
        <v>10</v>
      </c>
      <c r="BC1111" s="592"/>
      <c r="BD1111" s="828"/>
      <c r="BE1111" s="597" t="s">
        <v>41</v>
      </c>
      <c r="BF1111" s="599">
        <v>1</v>
      </c>
      <c r="BG1111" s="599">
        <v>0</v>
      </c>
      <c r="BH1111" s="599">
        <v>0</v>
      </c>
      <c r="BI1111" s="599">
        <v>1</v>
      </c>
      <c r="BJ1111" s="599">
        <v>11</v>
      </c>
      <c r="BK1111" s="599">
        <v>57</v>
      </c>
      <c r="BL1111" s="599">
        <v>122</v>
      </c>
      <c r="BM1111" s="599">
        <v>217</v>
      </c>
      <c r="BN1111" s="599">
        <v>227</v>
      </c>
      <c r="BO1111" s="599">
        <v>214</v>
      </c>
      <c r="BP1111"/>
      <c r="BQ1111" s="828"/>
      <c r="BR1111" s="597" t="s">
        <v>41</v>
      </c>
      <c r="BS1111" s="599">
        <v>2</v>
      </c>
      <c r="BT1111" s="599">
        <v>0</v>
      </c>
      <c r="BU1111" s="599">
        <v>0</v>
      </c>
      <c r="BV1111" s="599">
        <v>0</v>
      </c>
      <c r="BW1111" s="599">
        <v>3</v>
      </c>
      <c r="BX1111" s="599">
        <v>5</v>
      </c>
      <c r="BY1111" s="599">
        <v>3</v>
      </c>
      <c r="BZ1111" s="599">
        <v>5</v>
      </c>
      <c r="CA1111" s="599">
        <v>3</v>
      </c>
      <c r="CB1111" s="599">
        <v>7</v>
      </c>
      <c r="CC1111" s="592"/>
      <c r="CD1111" s="828"/>
      <c r="CE1111" s="597" t="s">
        <v>41</v>
      </c>
      <c r="CF1111" s="599">
        <v>0</v>
      </c>
      <c r="CG1111" s="599">
        <v>1</v>
      </c>
      <c r="CH1111" s="599">
        <v>0</v>
      </c>
      <c r="CI1111" s="599">
        <v>1</v>
      </c>
      <c r="CJ1111" s="599">
        <v>12</v>
      </c>
      <c r="CK1111" s="599">
        <v>66</v>
      </c>
      <c r="CL1111" s="599">
        <v>137</v>
      </c>
      <c r="CM1111" s="599">
        <v>230</v>
      </c>
      <c r="CN1111" s="599">
        <v>242</v>
      </c>
      <c r="CO1111" s="599">
        <v>217</v>
      </c>
      <c r="CP1111"/>
      <c r="CQ1111" s="828"/>
      <c r="CR1111" s="597" t="s">
        <v>41</v>
      </c>
      <c r="CS1111" s="599">
        <v>0</v>
      </c>
      <c r="CT1111" s="599">
        <v>0</v>
      </c>
      <c r="CU1111" s="599">
        <v>0</v>
      </c>
      <c r="CV1111" s="599">
        <v>0</v>
      </c>
      <c r="CW1111" s="599">
        <v>1</v>
      </c>
      <c r="CX1111" s="599">
        <v>5</v>
      </c>
      <c r="CY1111" s="599">
        <v>18</v>
      </c>
      <c r="CZ1111" s="599">
        <v>18</v>
      </c>
      <c r="DA1111" s="599">
        <v>22</v>
      </c>
      <c r="DB1111" s="599">
        <v>19</v>
      </c>
      <c r="DC1111" s="592"/>
      <c r="DD1111" s="828"/>
      <c r="DE1111" s="597" t="s">
        <v>41</v>
      </c>
      <c r="DF1111" s="599">
        <v>2</v>
      </c>
      <c r="DG1111" s="599">
        <v>1</v>
      </c>
      <c r="DH1111" s="599">
        <v>0</v>
      </c>
      <c r="DI1111" s="599">
        <v>1</v>
      </c>
      <c r="DJ1111" s="599">
        <v>14</v>
      </c>
      <c r="DK1111" s="599">
        <v>66</v>
      </c>
      <c r="DL1111" s="599">
        <v>122</v>
      </c>
      <c r="DM1111" s="599">
        <v>217</v>
      </c>
      <c r="DN1111" s="599">
        <v>223</v>
      </c>
      <c r="DO1111" s="599">
        <v>205</v>
      </c>
    </row>
    <row r="1112" spans="1:119" ht="13.5" customHeight="1" x14ac:dyDescent="0.2">
      <c r="A1112"/>
      <c r="B1112" s="324"/>
      <c r="C1112" s="592"/>
      <c r="D1112" s="592"/>
      <c r="E1112" s="592"/>
      <c r="F1112" s="592"/>
      <c r="G1112" s="592"/>
      <c r="H1112" s="592"/>
      <c r="I1112" s="592"/>
      <c r="J1112" s="592"/>
      <c r="K1112" s="592"/>
      <c r="L1112" s="592"/>
      <c r="M1112" s="592"/>
      <c r="N1112" s="592"/>
      <c r="O1112" s="592"/>
      <c r="P1112" s="592"/>
      <c r="Q1112" s="592"/>
      <c r="R1112" s="592"/>
      <c r="S1112" s="592"/>
      <c r="T1112" s="592"/>
      <c r="U1112" s="592"/>
      <c r="V1112" s="592"/>
      <c r="W1112" s="592"/>
      <c r="X1112" s="592"/>
      <c r="Y1112" s="592"/>
      <c r="Z1112" s="592"/>
      <c r="AA1112" s="592"/>
      <c r="AB1112" s="592"/>
      <c r="AC1112" s="592"/>
      <c r="AD1112" s="592"/>
      <c r="AE1112" s="592"/>
      <c r="AF1112" s="592"/>
      <c r="AG1112" s="592"/>
      <c r="AH1112" s="592"/>
      <c r="AI1112" s="592"/>
      <c r="AJ1112" s="592"/>
      <c r="AK1112" s="592"/>
      <c r="AL1112" s="592"/>
      <c r="AM1112" s="592"/>
      <c r="AN1112" s="592"/>
      <c r="AO1112" s="592"/>
      <c r="AP1112" s="591"/>
      <c r="AQ1112" s="592"/>
      <c r="AR1112" s="592"/>
      <c r="AS1112" s="592"/>
      <c r="AT1112" s="592"/>
      <c r="AU1112" s="592"/>
      <c r="AV1112" s="592"/>
      <c r="AW1112" s="592"/>
      <c r="AX1112" s="592"/>
      <c r="AY1112" s="592"/>
      <c r="AZ1112" s="592"/>
      <c r="BA1112" s="592"/>
      <c r="BB1112" s="592"/>
      <c r="BC1112" s="592"/>
      <c r="BD1112" s="592"/>
      <c r="BE1112" s="592"/>
      <c r="BF1112" s="592"/>
      <c r="BG1112" s="592"/>
      <c r="BH1112" s="592"/>
      <c r="BI1112" s="592"/>
      <c r="BJ1112" s="592"/>
      <c r="BK1112" s="592"/>
      <c r="BL1112" s="592"/>
      <c r="BM1112" s="592"/>
      <c r="BN1112" s="592"/>
      <c r="BO1112" s="592"/>
      <c r="BP1112"/>
      <c r="BQ1112" s="592"/>
      <c r="BR1112" s="592"/>
      <c r="BS1112" s="592"/>
      <c r="BT1112" s="592"/>
      <c r="BU1112" s="592"/>
      <c r="BV1112" s="592"/>
      <c r="BW1112" s="592"/>
      <c r="BX1112" s="592"/>
      <c r="BY1112" s="592"/>
      <c r="BZ1112" s="592"/>
      <c r="CA1112" s="592"/>
      <c r="CB1112" s="592"/>
      <c r="CC1112" s="592"/>
      <c r="CD1112" s="592"/>
      <c r="CE1112" s="592"/>
      <c r="CF1112" s="592"/>
      <c r="CG1112" s="592"/>
      <c r="CH1112" s="592"/>
      <c r="CI1112" s="592"/>
      <c r="CJ1112" s="592"/>
      <c r="CK1112" s="592"/>
      <c r="CL1112" s="592"/>
      <c r="CM1112" s="592"/>
      <c r="CN1112" s="592"/>
      <c r="CO1112" s="592"/>
      <c r="CP1112"/>
      <c r="CQ1112" s="592"/>
      <c r="CR1112" s="592"/>
      <c r="CS1112" s="592"/>
      <c r="CT1112" s="592"/>
      <c r="CU1112" s="592"/>
      <c r="CV1112" s="592"/>
      <c r="CW1112" s="592"/>
      <c r="CX1112" s="592"/>
      <c r="CY1112" s="592"/>
      <c r="CZ1112" s="592"/>
      <c r="DA1112" s="592"/>
      <c r="DB1112" s="592"/>
      <c r="DC1112" s="592"/>
      <c r="DD1112" s="592"/>
      <c r="DE1112" s="592"/>
      <c r="DF1112" s="592"/>
      <c r="DG1112" s="592"/>
      <c r="DH1112" s="592"/>
      <c r="DI1112" s="592"/>
      <c r="DJ1112" s="592"/>
      <c r="DK1112" s="592"/>
      <c r="DL1112" s="592"/>
      <c r="DM1112" s="592"/>
      <c r="DN1112" s="592"/>
      <c r="DO1112" s="592"/>
    </row>
    <row r="1113" spans="1:119" ht="13.5" customHeight="1" x14ac:dyDescent="0.3">
      <c r="A1113"/>
      <c r="B1113" s="324"/>
      <c r="C1113" s="592"/>
      <c r="D1113" s="829" t="s">
        <v>246</v>
      </c>
      <c r="E1113" s="829"/>
      <c r="F1113" s="595"/>
      <c r="G1113" s="595"/>
      <c r="H1113" s="595"/>
      <c r="I1113" s="595"/>
      <c r="J1113" s="595"/>
      <c r="K1113" s="595"/>
      <c r="L1113" s="595"/>
      <c r="M1113" s="595"/>
      <c r="N1113" s="595"/>
      <c r="O1113" s="595"/>
      <c r="P1113" s="592"/>
      <c r="Q1113" s="829" t="s">
        <v>246</v>
      </c>
      <c r="R1113" s="829"/>
      <c r="S1113" s="595"/>
      <c r="T1113" s="595"/>
      <c r="U1113" s="595"/>
      <c r="V1113" s="595"/>
      <c r="W1113" s="595"/>
      <c r="X1113" s="595"/>
      <c r="Y1113" s="595"/>
      <c r="Z1113" s="595"/>
      <c r="AA1113" s="595"/>
      <c r="AB1113" s="595"/>
      <c r="AC1113" s="592"/>
      <c r="AD1113" s="829" t="s">
        <v>246</v>
      </c>
      <c r="AE1113" s="829"/>
      <c r="AF1113" s="595"/>
      <c r="AG1113" s="595"/>
      <c r="AH1113" s="595"/>
      <c r="AI1113" s="595"/>
      <c r="AJ1113" s="595"/>
      <c r="AK1113" s="595"/>
      <c r="AL1113" s="595"/>
      <c r="AM1113" s="595"/>
      <c r="AN1113" s="595"/>
      <c r="AO1113" s="595"/>
      <c r="AP1113" s="591"/>
      <c r="AQ1113" s="829" t="s">
        <v>246</v>
      </c>
      <c r="AR1113" s="829"/>
      <c r="AS1113" s="595"/>
      <c r="AT1113" s="595"/>
      <c r="AU1113" s="595"/>
      <c r="AV1113" s="595"/>
      <c r="AW1113" s="595"/>
      <c r="AX1113" s="595"/>
      <c r="AY1113" s="595"/>
      <c r="AZ1113" s="595"/>
      <c r="BA1113" s="595"/>
      <c r="BB1113" s="595"/>
      <c r="BC1113" s="592"/>
      <c r="BD1113" s="829" t="s">
        <v>246</v>
      </c>
      <c r="BE1113" s="829"/>
      <c r="BF1113" s="595"/>
      <c r="BG1113" s="595"/>
      <c r="BH1113" s="595"/>
      <c r="BI1113" s="595"/>
      <c r="BJ1113" s="595"/>
      <c r="BK1113" s="595"/>
      <c r="BL1113" s="595"/>
      <c r="BM1113" s="595"/>
      <c r="BN1113" s="595"/>
      <c r="BO1113" s="595"/>
      <c r="BP1113"/>
      <c r="BQ1113" s="829" t="s">
        <v>246</v>
      </c>
      <c r="BR1113" s="829"/>
      <c r="BS1113" s="595"/>
      <c r="BT1113" s="595"/>
      <c r="BU1113" s="595"/>
      <c r="BV1113" s="595"/>
      <c r="BW1113" s="595"/>
      <c r="BX1113" s="595"/>
      <c r="BY1113" s="595"/>
      <c r="BZ1113" s="595"/>
      <c r="CA1113" s="595"/>
      <c r="CB1113" s="595"/>
      <c r="CC1113" s="592"/>
      <c r="CD1113" s="829" t="s">
        <v>246</v>
      </c>
      <c r="CE1113" s="829"/>
      <c r="CF1113" s="595"/>
      <c r="CG1113" s="595"/>
      <c r="CH1113" s="595"/>
      <c r="CI1113" s="595"/>
      <c r="CJ1113" s="595"/>
      <c r="CK1113" s="595"/>
      <c r="CL1113" s="595"/>
      <c r="CM1113" s="595"/>
      <c r="CN1113" s="595"/>
      <c r="CO1113" s="595"/>
      <c r="CP1113"/>
      <c r="CQ1113" s="829" t="s">
        <v>246</v>
      </c>
      <c r="CR1113" s="829"/>
      <c r="CS1113" s="595"/>
      <c r="CT1113" s="595"/>
      <c r="CU1113" s="595"/>
      <c r="CV1113" s="595"/>
      <c r="CW1113" s="595"/>
      <c r="CX1113" s="595"/>
      <c r="CY1113" s="595"/>
      <c r="CZ1113" s="595"/>
      <c r="DA1113" s="595"/>
      <c r="DB1113" s="595"/>
      <c r="DC1113" s="592"/>
      <c r="DD1113" s="829" t="s">
        <v>246</v>
      </c>
      <c r="DE1113" s="829"/>
      <c r="DF1113" s="595"/>
      <c r="DG1113" s="595"/>
      <c r="DH1113" s="595"/>
      <c r="DI1113" s="595"/>
      <c r="DJ1113" s="595"/>
      <c r="DK1113" s="595"/>
      <c r="DL1113" s="595"/>
      <c r="DM1113" s="595"/>
      <c r="DN1113" s="595"/>
      <c r="DO1113" s="595"/>
    </row>
    <row r="1114" spans="1:119" ht="13.5" customHeight="1" x14ac:dyDescent="0.2">
      <c r="A1114"/>
      <c r="B1114" s="324"/>
      <c r="C1114" s="592"/>
      <c r="D1114" s="829"/>
      <c r="E1114" s="829"/>
      <c r="F1114" s="831" t="s">
        <v>171</v>
      </c>
      <c r="G1114" s="831"/>
      <c r="H1114" s="831"/>
      <c r="I1114" s="831"/>
      <c r="J1114" s="831"/>
      <c r="K1114" s="831"/>
      <c r="L1114" s="831"/>
      <c r="M1114" s="831"/>
      <c r="N1114" s="831"/>
      <c r="O1114" s="831"/>
      <c r="P1114" s="592"/>
      <c r="Q1114" s="829"/>
      <c r="R1114" s="829"/>
      <c r="S1114" s="831" t="s">
        <v>171</v>
      </c>
      <c r="T1114" s="831"/>
      <c r="U1114" s="831"/>
      <c r="V1114" s="831"/>
      <c r="W1114" s="831"/>
      <c r="X1114" s="831"/>
      <c r="Y1114" s="831"/>
      <c r="Z1114" s="831"/>
      <c r="AA1114" s="831"/>
      <c r="AB1114" s="831"/>
      <c r="AC1114" s="592"/>
      <c r="AD1114" s="829"/>
      <c r="AE1114" s="829"/>
      <c r="AF1114" s="839" t="s">
        <v>171</v>
      </c>
      <c r="AG1114" s="840"/>
      <c r="AH1114" s="840"/>
      <c r="AI1114" s="840"/>
      <c r="AJ1114" s="840"/>
      <c r="AK1114" s="840"/>
      <c r="AL1114" s="840"/>
      <c r="AM1114" s="840"/>
      <c r="AN1114" s="840"/>
      <c r="AO1114" s="841"/>
      <c r="AP1114" s="591"/>
      <c r="AQ1114" s="829"/>
      <c r="AR1114" s="829"/>
      <c r="AS1114" s="831" t="s">
        <v>171</v>
      </c>
      <c r="AT1114" s="831"/>
      <c r="AU1114" s="831"/>
      <c r="AV1114" s="831"/>
      <c r="AW1114" s="831"/>
      <c r="AX1114" s="831"/>
      <c r="AY1114" s="831"/>
      <c r="AZ1114" s="831"/>
      <c r="BA1114" s="831"/>
      <c r="BB1114" s="831"/>
      <c r="BC1114" s="592"/>
      <c r="BD1114" s="829"/>
      <c r="BE1114" s="829"/>
      <c r="BF1114" s="831" t="s">
        <v>171</v>
      </c>
      <c r="BG1114" s="831"/>
      <c r="BH1114" s="831"/>
      <c r="BI1114" s="831"/>
      <c r="BJ1114" s="831"/>
      <c r="BK1114" s="831"/>
      <c r="BL1114" s="831"/>
      <c r="BM1114" s="831"/>
      <c r="BN1114" s="831"/>
      <c r="BO1114" s="831"/>
      <c r="BP1114"/>
      <c r="BQ1114" s="829"/>
      <c r="BR1114" s="829"/>
      <c r="BS1114" s="831" t="s">
        <v>171</v>
      </c>
      <c r="BT1114" s="831"/>
      <c r="BU1114" s="831"/>
      <c r="BV1114" s="831"/>
      <c r="BW1114" s="831"/>
      <c r="BX1114" s="831"/>
      <c r="BY1114" s="831"/>
      <c r="BZ1114" s="831"/>
      <c r="CA1114" s="831"/>
      <c r="CB1114" s="831"/>
      <c r="CC1114" s="592"/>
      <c r="CD1114" s="829"/>
      <c r="CE1114" s="829"/>
      <c r="CF1114" s="831" t="s">
        <v>171</v>
      </c>
      <c r="CG1114" s="831"/>
      <c r="CH1114" s="831"/>
      <c r="CI1114" s="831"/>
      <c r="CJ1114" s="831"/>
      <c r="CK1114" s="831"/>
      <c r="CL1114" s="831"/>
      <c r="CM1114" s="831"/>
      <c r="CN1114" s="831"/>
      <c r="CO1114" s="831"/>
      <c r="CP1114"/>
      <c r="CQ1114" s="829"/>
      <c r="CR1114" s="829"/>
      <c r="CS1114" s="831" t="s">
        <v>171</v>
      </c>
      <c r="CT1114" s="831"/>
      <c r="CU1114" s="831"/>
      <c r="CV1114" s="831"/>
      <c r="CW1114" s="831"/>
      <c r="CX1114" s="831"/>
      <c r="CY1114" s="831"/>
      <c r="CZ1114" s="831"/>
      <c r="DA1114" s="831"/>
      <c r="DB1114" s="831"/>
      <c r="DC1114" s="592"/>
      <c r="DD1114" s="829"/>
      <c r="DE1114" s="829"/>
      <c r="DF1114" s="831" t="s">
        <v>171</v>
      </c>
      <c r="DG1114" s="831"/>
      <c r="DH1114" s="831"/>
      <c r="DI1114" s="831"/>
      <c r="DJ1114" s="831"/>
      <c r="DK1114" s="831"/>
      <c r="DL1114" s="831"/>
      <c r="DM1114" s="831"/>
      <c r="DN1114" s="831"/>
      <c r="DO1114" s="831"/>
    </row>
    <row r="1115" spans="1:119" ht="13.5" customHeight="1" x14ac:dyDescent="0.2">
      <c r="A1115"/>
      <c r="B1115" s="324"/>
      <c r="C1115" s="592"/>
      <c r="D1115" s="830"/>
      <c r="E1115" s="830"/>
      <c r="F1115" s="596" t="s">
        <v>16</v>
      </c>
      <c r="G1115" s="596">
        <v>1</v>
      </c>
      <c r="H1115" s="596">
        <v>2</v>
      </c>
      <c r="I1115" s="596">
        <v>3</v>
      </c>
      <c r="J1115" s="596">
        <v>4</v>
      </c>
      <c r="K1115" s="596">
        <v>5</v>
      </c>
      <c r="L1115" s="596">
        <v>6</v>
      </c>
      <c r="M1115" s="596">
        <v>7</v>
      </c>
      <c r="N1115" s="596">
        <v>8</v>
      </c>
      <c r="O1115" s="596">
        <v>9</v>
      </c>
      <c r="P1115" s="592"/>
      <c r="Q1115" s="830"/>
      <c r="R1115" s="830"/>
      <c r="S1115" s="596" t="s">
        <v>16</v>
      </c>
      <c r="T1115" s="596">
        <v>1</v>
      </c>
      <c r="U1115" s="596">
        <v>2</v>
      </c>
      <c r="V1115" s="596">
        <v>3</v>
      </c>
      <c r="W1115" s="596">
        <v>4</v>
      </c>
      <c r="X1115" s="596">
        <v>5</v>
      </c>
      <c r="Y1115" s="596">
        <v>6</v>
      </c>
      <c r="Z1115" s="596">
        <v>7</v>
      </c>
      <c r="AA1115" s="596">
        <v>8</v>
      </c>
      <c r="AB1115" s="596">
        <v>9</v>
      </c>
      <c r="AC1115" s="592"/>
      <c r="AD1115" s="830"/>
      <c r="AE1115" s="830"/>
      <c r="AF1115" s="596" t="s">
        <v>16</v>
      </c>
      <c r="AG1115" s="596">
        <v>1</v>
      </c>
      <c r="AH1115" s="596">
        <v>2</v>
      </c>
      <c r="AI1115" s="596">
        <v>3</v>
      </c>
      <c r="AJ1115" s="596">
        <v>4</v>
      </c>
      <c r="AK1115" s="596">
        <v>5</v>
      </c>
      <c r="AL1115" s="596">
        <v>6</v>
      </c>
      <c r="AM1115" s="596">
        <v>7</v>
      </c>
      <c r="AN1115" s="596">
        <v>8</v>
      </c>
      <c r="AO1115" s="596">
        <v>9</v>
      </c>
      <c r="AP1115" s="591"/>
      <c r="AQ1115" s="830"/>
      <c r="AR1115" s="830"/>
      <c r="AS1115" s="596" t="s">
        <v>16</v>
      </c>
      <c r="AT1115" s="596">
        <v>1</v>
      </c>
      <c r="AU1115" s="596">
        <v>2</v>
      </c>
      <c r="AV1115" s="596">
        <v>3</v>
      </c>
      <c r="AW1115" s="596">
        <v>4</v>
      </c>
      <c r="AX1115" s="596">
        <v>5</v>
      </c>
      <c r="AY1115" s="596">
        <v>6</v>
      </c>
      <c r="AZ1115" s="596">
        <v>7</v>
      </c>
      <c r="BA1115" s="596">
        <v>8</v>
      </c>
      <c r="BB1115" s="596">
        <v>9</v>
      </c>
      <c r="BC1115" s="592"/>
      <c r="BD1115" s="830"/>
      <c r="BE1115" s="830"/>
      <c r="BF1115" s="596" t="s">
        <v>16</v>
      </c>
      <c r="BG1115" s="596">
        <v>1</v>
      </c>
      <c r="BH1115" s="596">
        <v>2</v>
      </c>
      <c r="BI1115" s="596">
        <v>3</v>
      </c>
      <c r="BJ1115" s="596">
        <v>4</v>
      </c>
      <c r="BK1115" s="596">
        <v>5</v>
      </c>
      <c r="BL1115" s="596">
        <v>6</v>
      </c>
      <c r="BM1115" s="596">
        <v>7</v>
      </c>
      <c r="BN1115" s="596">
        <v>8</v>
      </c>
      <c r="BO1115" s="596">
        <v>9</v>
      </c>
      <c r="BP1115"/>
      <c r="BQ1115" s="830"/>
      <c r="BR1115" s="830"/>
      <c r="BS1115" s="596" t="s">
        <v>16</v>
      </c>
      <c r="BT1115" s="596">
        <v>1</v>
      </c>
      <c r="BU1115" s="596">
        <v>2</v>
      </c>
      <c r="BV1115" s="596">
        <v>3</v>
      </c>
      <c r="BW1115" s="596">
        <v>4</v>
      </c>
      <c r="BX1115" s="596">
        <v>5</v>
      </c>
      <c r="BY1115" s="596">
        <v>6</v>
      </c>
      <c r="BZ1115" s="596">
        <v>7</v>
      </c>
      <c r="CA1115" s="596">
        <v>8</v>
      </c>
      <c r="CB1115" s="596">
        <v>9</v>
      </c>
      <c r="CC1115" s="592"/>
      <c r="CD1115" s="830"/>
      <c r="CE1115" s="830"/>
      <c r="CF1115" s="596" t="s">
        <v>16</v>
      </c>
      <c r="CG1115" s="596">
        <v>1</v>
      </c>
      <c r="CH1115" s="596">
        <v>2</v>
      </c>
      <c r="CI1115" s="596">
        <v>3</v>
      </c>
      <c r="CJ1115" s="596">
        <v>4</v>
      </c>
      <c r="CK1115" s="596">
        <v>5</v>
      </c>
      <c r="CL1115" s="596">
        <v>6</v>
      </c>
      <c r="CM1115" s="596">
        <v>7</v>
      </c>
      <c r="CN1115" s="596">
        <v>8</v>
      </c>
      <c r="CO1115" s="596">
        <v>9</v>
      </c>
      <c r="CP1115"/>
      <c r="CQ1115" s="830"/>
      <c r="CR1115" s="830"/>
      <c r="CS1115" s="596" t="s">
        <v>16</v>
      </c>
      <c r="CT1115" s="596">
        <v>1</v>
      </c>
      <c r="CU1115" s="596">
        <v>2</v>
      </c>
      <c r="CV1115" s="596">
        <v>3</v>
      </c>
      <c r="CW1115" s="596">
        <v>4</v>
      </c>
      <c r="CX1115" s="596">
        <v>5</v>
      </c>
      <c r="CY1115" s="596">
        <v>6</v>
      </c>
      <c r="CZ1115" s="596">
        <v>7</v>
      </c>
      <c r="DA1115" s="596">
        <v>8</v>
      </c>
      <c r="DB1115" s="596">
        <v>9</v>
      </c>
      <c r="DC1115" s="592"/>
      <c r="DD1115" s="830"/>
      <c r="DE1115" s="830"/>
      <c r="DF1115" s="596" t="s">
        <v>16</v>
      </c>
      <c r="DG1115" s="596">
        <v>1</v>
      </c>
      <c r="DH1115" s="596">
        <v>2</v>
      </c>
      <c r="DI1115" s="596">
        <v>3</v>
      </c>
      <c r="DJ1115" s="596">
        <v>4</v>
      </c>
      <c r="DK1115" s="596">
        <v>5</v>
      </c>
      <c r="DL1115" s="596">
        <v>6</v>
      </c>
      <c r="DM1115" s="596">
        <v>7</v>
      </c>
      <c r="DN1115" s="596">
        <v>8</v>
      </c>
      <c r="DO1115" s="596">
        <v>9</v>
      </c>
    </row>
    <row r="1116" spans="1:119" ht="13.5" customHeight="1" x14ac:dyDescent="0.2">
      <c r="A1116"/>
      <c r="B1116" s="324"/>
      <c r="C1116" s="592"/>
      <c r="D1116" s="826" t="s">
        <v>173</v>
      </c>
      <c r="E1116" s="601" t="s">
        <v>92</v>
      </c>
      <c r="F1116" s="599">
        <v>0</v>
      </c>
      <c r="G1116" s="599">
        <v>0</v>
      </c>
      <c r="H1116" s="599">
        <v>50</v>
      </c>
      <c r="I1116" s="599">
        <v>50</v>
      </c>
      <c r="J1116" s="599">
        <v>0</v>
      </c>
      <c r="K1116" s="599">
        <v>0</v>
      </c>
      <c r="L1116" s="599">
        <v>0</v>
      </c>
      <c r="M1116" s="599">
        <v>0</v>
      </c>
      <c r="N1116" s="599">
        <v>0</v>
      </c>
      <c r="O1116" s="600">
        <v>0</v>
      </c>
      <c r="P1116" s="592"/>
      <c r="Q1116" s="826" t="s">
        <v>173</v>
      </c>
      <c r="R1116" s="597" t="s">
        <v>92</v>
      </c>
      <c r="S1116" s="599" t="s">
        <v>191</v>
      </c>
      <c r="T1116" s="599" t="s">
        <v>191</v>
      </c>
      <c r="U1116" s="599" t="s">
        <v>191</v>
      </c>
      <c r="V1116" s="599" t="s">
        <v>191</v>
      </c>
      <c r="W1116" s="599" t="s">
        <v>191</v>
      </c>
      <c r="X1116" s="599" t="s">
        <v>191</v>
      </c>
      <c r="Y1116" s="599" t="s">
        <v>191</v>
      </c>
      <c r="Z1116" s="599" t="s">
        <v>191</v>
      </c>
      <c r="AA1116" s="599" t="s">
        <v>191</v>
      </c>
      <c r="AB1116" s="600" t="s">
        <v>191</v>
      </c>
      <c r="AC1116" s="592"/>
      <c r="AD1116" s="826" t="s">
        <v>173</v>
      </c>
      <c r="AE1116" s="597" t="s">
        <v>92</v>
      </c>
      <c r="AF1116" s="599">
        <v>0</v>
      </c>
      <c r="AG1116" s="599">
        <v>0</v>
      </c>
      <c r="AH1116" s="599">
        <v>50</v>
      </c>
      <c r="AI1116" s="599">
        <v>50</v>
      </c>
      <c r="AJ1116" s="599">
        <v>0</v>
      </c>
      <c r="AK1116" s="599">
        <v>0</v>
      </c>
      <c r="AL1116" s="599">
        <v>0</v>
      </c>
      <c r="AM1116" s="599">
        <v>0</v>
      </c>
      <c r="AN1116" s="599">
        <v>0</v>
      </c>
      <c r="AO1116" s="600">
        <v>0</v>
      </c>
      <c r="AP1116" s="591"/>
      <c r="AQ1116" s="826" t="s">
        <v>173</v>
      </c>
      <c r="AR1116" s="597" t="s">
        <v>92</v>
      </c>
      <c r="AS1116" s="599" t="s">
        <v>191</v>
      </c>
      <c r="AT1116" s="599" t="s">
        <v>191</v>
      </c>
      <c r="AU1116" s="599" t="s">
        <v>191</v>
      </c>
      <c r="AV1116" s="599" t="s">
        <v>191</v>
      </c>
      <c r="AW1116" s="599" t="s">
        <v>191</v>
      </c>
      <c r="AX1116" s="599" t="s">
        <v>191</v>
      </c>
      <c r="AY1116" s="599" t="s">
        <v>191</v>
      </c>
      <c r="AZ1116" s="599" t="s">
        <v>191</v>
      </c>
      <c r="BA1116" s="599" t="s">
        <v>191</v>
      </c>
      <c r="BB1116" s="600" t="s">
        <v>191</v>
      </c>
      <c r="BC1116" s="592"/>
      <c r="BD1116" s="826" t="s">
        <v>173</v>
      </c>
      <c r="BE1116" s="597" t="s">
        <v>92</v>
      </c>
      <c r="BF1116" s="599">
        <v>0</v>
      </c>
      <c r="BG1116" s="599">
        <v>0</v>
      </c>
      <c r="BH1116" s="599">
        <v>50</v>
      </c>
      <c r="BI1116" s="599">
        <v>50</v>
      </c>
      <c r="BJ1116" s="599">
        <v>0</v>
      </c>
      <c r="BK1116" s="599">
        <v>0</v>
      </c>
      <c r="BL1116" s="599">
        <v>0</v>
      </c>
      <c r="BM1116" s="599">
        <v>0</v>
      </c>
      <c r="BN1116" s="599">
        <v>0</v>
      </c>
      <c r="BO1116" s="600">
        <v>0</v>
      </c>
      <c r="BP1116"/>
      <c r="BQ1116" s="826" t="s">
        <v>173</v>
      </c>
      <c r="BR1116" s="597" t="s">
        <v>92</v>
      </c>
      <c r="BS1116" s="599" t="s">
        <v>191</v>
      </c>
      <c r="BT1116" s="599" t="s">
        <v>191</v>
      </c>
      <c r="BU1116" s="599" t="s">
        <v>191</v>
      </c>
      <c r="BV1116" s="599" t="s">
        <v>191</v>
      </c>
      <c r="BW1116" s="599" t="s">
        <v>191</v>
      </c>
      <c r="BX1116" s="599" t="s">
        <v>191</v>
      </c>
      <c r="BY1116" s="599" t="s">
        <v>191</v>
      </c>
      <c r="BZ1116" s="599" t="s">
        <v>191</v>
      </c>
      <c r="CA1116" s="599" t="s">
        <v>191</v>
      </c>
      <c r="CB1116" s="600" t="s">
        <v>191</v>
      </c>
      <c r="CC1116" s="592"/>
      <c r="CD1116" s="826" t="s">
        <v>173</v>
      </c>
      <c r="CE1116" s="597" t="s">
        <v>92</v>
      </c>
      <c r="CF1116" s="599">
        <v>0</v>
      </c>
      <c r="CG1116" s="599">
        <v>0</v>
      </c>
      <c r="CH1116" s="599">
        <v>50</v>
      </c>
      <c r="CI1116" s="599">
        <v>50</v>
      </c>
      <c r="CJ1116" s="599">
        <v>0</v>
      </c>
      <c r="CK1116" s="599">
        <v>0</v>
      </c>
      <c r="CL1116" s="599">
        <v>0</v>
      </c>
      <c r="CM1116" s="599">
        <v>0</v>
      </c>
      <c r="CN1116" s="599">
        <v>0</v>
      </c>
      <c r="CO1116" s="600">
        <v>0</v>
      </c>
      <c r="CP1116"/>
      <c r="CQ1116" s="826" t="s">
        <v>173</v>
      </c>
      <c r="CR1116" s="597" t="s">
        <v>92</v>
      </c>
      <c r="CS1116" s="599">
        <v>0</v>
      </c>
      <c r="CT1116" s="599">
        <v>0</v>
      </c>
      <c r="CU1116" s="599">
        <v>50</v>
      </c>
      <c r="CV1116" s="599">
        <v>50</v>
      </c>
      <c r="CW1116" s="599">
        <v>0</v>
      </c>
      <c r="CX1116" s="599">
        <v>0</v>
      </c>
      <c r="CY1116" s="599">
        <v>0</v>
      </c>
      <c r="CZ1116" s="599">
        <v>0</v>
      </c>
      <c r="DA1116" s="599">
        <v>0</v>
      </c>
      <c r="DB1116" s="600">
        <v>0</v>
      </c>
      <c r="DC1116" s="592"/>
      <c r="DD1116" s="826" t="s">
        <v>173</v>
      </c>
      <c r="DE1116" s="597" t="s">
        <v>92</v>
      </c>
      <c r="DF1116" s="599" t="s">
        <v>191</v>
      </c>
      <c r="DG1116" s="599" t="s">
        <v>191</v>
      </c>
      <c r="DH1116" s="599" t="s">
        <v>191</v>
      </c>
      <c r="DI1116" s="599" t="s">
        <v>191</v>
      </c>
      <c r="DJ1116" s="599" t="s">
        <v>191</v>
      </c>
      <c r="DK1116" s="599" t="s">
        <v>191</v>
      </c>
      <c r="DL1116" s="599" t="s">
        <v>191</v>
      </c>
      <c r="DM1116" s="599" t="s">
        <v>191</v>
      </c>
      <c r="DN1116" s="599" t="s">
        <v>191</v>
      </c>
      <c r="DO1116" s="600" t="s">
        <v>191</v>
      </c>
    </row>
    <row r="1117" spans="1:119" ht="13.5" customHeight="1" x14ac:dyDescent="0.2">
      <c r="A1117"/>
      <c r="B1117" s="324"/>
      <c r="C1117" s="592"/>
      <c r="D1117" s="827"/>
      <c r="E1117" s="601">
        <v>1</v>
      </c>
      <c r="F1117" s="599">
        <v>50</v>
      </c>
      <c r="G1117" s="599">
        <v>0</v>
      </c>
      <c r="H1117" s="599">
        <v>0</v>
      </c>
      <c r="I1117" s="599">
        <v>50</v>
      </c>
      <c r="J1117" s="599">
        <v>0</v>
      </c>
      <c r="K1117" s="599">
        <v>0</v>
      </c>
      <c r="L1117" s="599">
        <v>0</v>
      </c>
      <c r="M1117" s="599">
        <v>0</v>
      </c>
      <c r="N1117" s="599">
        <v>0</v>
      </c>
      <c r="O1117" s="599">
        <v>0</v>
      </c>
      <c r="P1117" s="592"/>
      <c r="Q1117" s="827"/>
      <c r="R1117" s="597">
        <v>1</v>
      </c>
      <c r="S1117" s="599">
        <v>50</v>
      </c>
      <c r="T1117" s="599">
        <v>0</v>
      </c>
      <c r="U1117" s="599">
        <v>0</v>
      </c>
      <c r="V1117" s="599">
        <v>50</v>
      </c>
      <c r="W1117" s="599">
        <v>0</v>
      </c>
      <c r="X1117" s="599">
        <v>0</v>
      </c>
      <c r="Y1117" s="599">
        <v>0</v>
      </c>
      <c r="Z1117" s="599">
        <v>0</v>
      </c>
      <c r="AA1117" s="599">
        <v>0</v>
      </c>
      <c r="AB1117" s="599">
        <v>0</v>
      </c>
      <c r="AC1117" s="592"/>
      <c r="AD1117" s="827"/>
      <c r="AE1117" s="597">
        <v>1</v>
      </c>
      <c r="AF1117" s="599" t="s">
        <v>191</v>
      </c>
      <c r="AG1117" s="599" t="s">
        <v>191</v>
      </c>
      <c r="AH1117" s="599" t="s">
        <v>191</v>
      </c>
      <c r="AI1117" s="599" t="s">
        <v>191</v>
      </c>
      <c r="AJ1117" s="599" t="s">
        <v>191</v>
      </c>
      <c r="AK1117" s="599" t="s">
        <v>191</v>
      </c>
      <c r="AL1117" s="599" t="s">
        <v>191</v>
      </c>
      <c r="AM1117" s="599" t="s">
        <v>191</v>
      </c>
      <c r="AN1117" s="599" t="s">
        <v>191</v>
      </c>
      <c r="AO1117" s="599" t="s">
        <v>191</v>
      </c>
      <c r="AP1117" s="591"/>
      <c r="AQ1117" s="827"/>
      <c r="AR1117" s="597">
        <v>1</v>
      </c>
      <c r="AS1117" s="599">
        <v>50</v>
      </c>
      <c r="AT1117" s="599">
        <v>0</v>
      </c>
      <c r="AU1117" s="599">
        <v>0</v>
      </c>
      <c r="AV1117" s="599">
        <v>50</v>
      </c>
      <c r="AW1117" s="599">
        <v>0</v>
      </c>
      <c r="AX1117" s="599">
        <v>0</v>
      </c>
      <c r="AY1117" s="599">
        <v>0</v>
      </c>
      <c r="AZ1117" s="599">
        <v>0</v>
      </c>
      <c r="BA1117" s="599">
        <v>0</v>
      </c>
      <c r="BB1117" s="599">
        <v>0</v>
      </c>
      <c r="BC1117" s="592"/>
      <c r="BD1117" s="827"/>
      <c r="BE1117" s="597">
        <v>1</v>
      </c>
      <c r="BF1117" s="599" t="s">
        <v>191</v>
      </c>
      <c r="BG1117" s="599" t="s">
        <v>191</v>
      </c>
      <c r="BH1117" s="599" t="s">
        <v>191</v>
      </c>
      <c r="BI1117" s="599" t="s">
        <v>191</v>
      </c>
      <c r="BJ1117" s="599" t="s">
        <v>191</v>
      </c>
      <c r="BK1117" s="599" t="s">
        <v>191</v>
      </c>
      <c r="BL1117" s="599" t="s">
        <v>191</v>
      </c>
      <c r="BM1117" s="599" t="s">
        <v>191</v>
      </c>
      <c r="BN1117" s="599" t="s">
        <v>191</v>
      </c>
      <c r="BO1117" s="599" t="s">
        <v>191</v>
      </c>
      <c r="BP1117"/>
      <c r="BQ1117" s="827"/>
      <c r="BR1117" s="597">
        <v>1</v>
      </c>
      <c r="BS1117" s="599">
        <v>50</v>
      </c>
      <c r="BT1117" s="599">
        <v>0</v>
      </c>
      <c r="BU1117" s="599">
        <v>0</v>
      </c>
      <c r="BV1117" s="599">
        <v>50</v>
      </c>
      <c r="BW1117" s="599">
        <v>0</v>
      </c>
      <c r="BX1117" s="599">
        <v>0</v>
      </c>
      <c r="BY1117" s="599">
        <v>0</v>
      </c>
      <c r="BZ1117" s="599">
        <v>0</v>
      </c>
      <c r="CA1117" s="599">
        <v>0</v>
      </c>
      <c r="CB1117" s="599">
        <v>0</v>
      </c>
      <c r="CC1117" s="592"/>
      <c r="CD1117" s="827"/>
      <c r="CE1117" s="597">
        <v>1</v>
      </c>
      <c r="CF1117" s="599" t="s">
        <v>191</v>
      </c>
      <c r="CG1117" s="599" t="s">
        <v>191</v>
      </c>
      <c r="CH1117" s="599" t="s">
        <v>191</v>
      </c>
      <c r="CI1117" s="599" t="s">
        <v>191</v>
      </c>
      <c r="CJ1117" s="599" t="s">
        <v>191</v>
      </c>
      <c r="CK1117" s="599" t="s">
        <v>191</v>
      </c>
      <c r="CL1117" s="599" t="s">
        <v>191</v>
      </c>
      <c r="CM1117" s="599" t="s">
        <v>191</v>
      </c>
      <c r="CN1117" s="599" t="s">
        <v>191</v>
      </c>
      <c r="CO1117" s="599" t="s">
        <v>191</v>
      </c>
      <c r="CP1117"/>
      <c r="CQ1117" s="827"/>
      <c r="CR1117" s="597">
        <v>1</v>
      </c>
      <c r="CS1117" s="599">
        <v>0</v>
      </c>
      <c r="CT1117" s="599">
        <v>0</v>
      </c>
      <c r="CU1117" s="599">
        <v>0</v>
      </c>
      <c r="CV1117" s="599">
        <v>100</v>
      </c>
      <c r="CW1117" s="599">
        <v>0</v>
      </c>
      <c r="CX1117" s="599">
        <v>0</v>
      </c>
      <c r="CY1117" s="599">
        <v>0</v>
      </c>
      <c r="CZ1117" s="599">
        <v>0</v>
      </c>
      <c r="DA1117" s="599">
        <v>0</v>
      </c>
      <c r="DB1117" s="599">
        <v>0</v>
      </c>
      <c r="DC1117" s="592"/>
      <c r="DD1117" s="827"/>
      <c r="DE1117" s="597">
        <v>1</v>
      </c>
      <c r="DF1117" s="599">
        <v>100</v>
      </c>
      <c r="DG1117" s="599">
        <v>0</v>
      </c>
      <c r="DH1117" s="599">
        <v>0</v>
      </c>
      <c r="DI1117" s="599">
        <v>0</v>
      </c>
      <c r="DJ1117" s="599">
        <v>0</v>
      </c>
      <c r="DK1117" s="599">
        <v>0</v>
      </c>
      <c r="DL1117" s="599">
        <v>0</v>
      </c>
      <c r="DM1117" s="599">
        <v>0</v>
      </c>
      <c r="DN1117" s="599">
        <v>0</v>
      </c>
      <c r="DO1117" s="599">
        <v>0</v>
      </c>
    </row>
    <row r="1118" spans="1:119" ht="13.5" customHeight="1" x14ac:dyDescent="0.2">
      <c r="A1118"/>
      <c r="B1118" s="324"/>
      <c r="C1118" s="592"/>
      <c r="D1118" s="827"/>
      <c r="E1118" s="601" t="s">
        <v>45</v>
      </c>
      <c r="F1118" s="599">
        <v>15.436241610738255</v>
      </c>
      <c r="G1118" s="599">
        <v>37.583892617449663</v>
      </c>
      <c r="H1118" s="599">
        <v>28.859060402684566</v>
      </c>
      <c r="I1118" s="599">
        <v>10.067114093959731</v>
      </c>
      <c r="J1118" s="599">
        <v>5.3691275167785237</v>
      </c>
      <c r="K1118" s="599">
        <v>2.6845637583892619</v>
      </c>
      <c r="L1118" s="599">
        <v>0</v>
      </c>
      <c r="M1118" s="599">
        <v>0</v>
      </c>
      <c r="N1118" s="599">
        <v>0</v>
      </c>
      <c r="O1118" s="599">
        <v>0</v>
      </c>
      <c r="P1118" s="592"/>
      <c r="Q1118" s="827"/>
      <c r="R1118" s="597" t="s">
        <v>45</v>
      </c>
      <c r="S1118" s="599">
        <v>10.344827586206897</v>
      </c>
      <c r="T1118" s="599">
        <v>39.655172413793103</v>
      </c>
      <c r="U1118" s="599">
        <v>31.03448275862069</v>
      </c>
      <c r="V1118" s="599">
        <v>12.068965517241379</v>
      </c>
      <c r="W1118" s="599">
        <v>5.1724137931034484</v>
      </c>
      <c r="X1118" s="599">
        <v>1.7241379310344827</v>
      </c>
      <c r="Y1118" s="599">
        <v>0</v>
      </c>
      <c r="Z1118" s="599">
        <v>0</v>
      </c>
      <c r="AA1118" s="599">
        <v>0</v>
      </c>
      <c r="AB1118" s="599">
        <v>0</v>
      </c>
      <c r="AC1118" s="592"/>
      <c r="AD1118" s="827"/>
      <c r="AE1118" s="597" t="s">
        <v>45</v>
      </c>
      <c r="AF1118" s="599">
        <v>18.681318681318682</v>
      </c>
      <c r="AG1118" s="599">
        <v>36.263736263736263</v>
      </c>
      <c r="AH1118" s="599">
        <v>27.472527472527474</v>
      </c>
      <c r="AI1118" s="599">
        <v>8.791208791208792</v>
      </c>
      <c r="AJ1118" s="599">
        <v>5.4945054945054945</v>
      </c>
      <c r="AK1118" s="599">
        <v>3.296703296703297</v>
      </c>
      <c r="AL1118" s="599">
        <v>0</v>
      </c>
      <c r="AM1118" s="599">
        <v>0</v>
      </c>
      <c r="AN1118" s="599">
        <v>0</v>
      </c>
      <c r="AO1118" s="599">
        <v>0</v>
      </c>
      <c r="AP1118" s="591"/>
      <c r="AQ1118" s="827"/>
      <c r="AR1118" s="597" t="s">
        <v>45</v>
      </c>
      <c r="AS1118" s="599">
        <v>18.666666666666668</v>
      </c>
      <c r="AT1118" s="599">
        <v>41.333333333333336</v>
      </c>
      <c r="AU1118" s="599">
        <v>29.333333333333332</v>
      </c>
      <c r="AV1118" s="599">
        <v>9.3333333333333339</v>
      </c>
      <c r="AW1118" s="599">
        <v>1.3333333333333335</v>
      </c>
      <c r="AX1118" s="599">
        <v>0</v>
      </c>
      <c r="AY1118" s="599">
        <v>0</v>
      </c>
      <c r="AZ1118" s="599">
        <v>0</v>
      </c>
      <c r="BA1118" s="599">
        <v>0</v>
      </c>
      <c r="BB1118" s="599">
        <v>0</v>
      </c>
      <c r="BC1118" s="592"/>
      <c r="BD1118" s="827"/>
      <c r="BE1118" s="597" t="s">
        <v>45</v>
      </c>
      <c r="BF1118" s="599">
        <v>12.162162162162163</v>
      </c>
      <c r="BG1118" s="599">
        <v>33.783783783783782</v>
      </c>
      <c r="BH1118" s="599">
        <v>28.378378378378379</v>
      </c>
      <c r="BI1118" s="599">
        <v>10.810810810810811</v>
      </c>
      <c r="BJ1118" s="599">
        <v>9.4594594594594597</v>
      </c>
      <c r="BK1118" s="599">
        <v>5.4054054054054053</v>
      </c>
      <c r="BL1118" s="599">
        <v>0</v>
      </c>
      <c r="BM1118" s="599">
        <v>0</v>
      </c>
      <c r="BN1118" s="599">
        <v>0</v>
      </c>
      <c r="BO1118" s="599">
        <v>0</v>
      </c>
      <c r="BP1118"/>
      <c r="BQ1118" s="827"/>
      <c r="BR1118" s="597" t="s">
        <v>45</v>
      </c>
      <c r="BS1118" s="599">
        <v>18.556701030927837</v>
      </c>
      <c r="BT1118" s="599">
        <v>39.175257731958766</v>
      </c>
      <c r="BU1118" s="599">
        <v>32.989690721649481</v>
      </c>
      <c r="BV1118" s="599">
        <v>6.1855670103092786</v>
      </c>
      <c r="BW1118" s="599">
        <v>2.0618556701030926</v>
      </c>
      <c r="BX1118" s="599">
        <v>1.0309278350515463</v>
      </c>
      <c r="BY1118" s="599">
        <v>0</v>
      </c>
      <c r="BZ1118" s="599">
        <v>0</v>
      </c>
      <c r="CA1118" s="599">
        <v>0</v>
      </c>
      <c r="CB1118" s="599">
        <v>0</v>
      </c>
      <c r="CC1118" s="592"/>
      <c r="CD1118" s="827"/>
      <c r="CE1118" s="597" t="s">
        <v>45</v>
      </c>
      <c r="CF1118" s="599">
        <v>9.6153846153846168</v>
      </c>
      <c r="CG1118" s="599">
        <v>34.615384615384613</v>
      </c>
      <c r="CH1118" s="599">
        <v>21.153846153846153</v>
      </c>
      <c r="CI1118" s="599">
        <v>17.307692307692307</v>
      </c>
      <c r="CJ1118" s="599">
        <v>11.538461538461538</v>
      </c>
      <c r="CK1118" s="599">
        <v>5.7692307692307692</v>
      </c>
      <c r="CL1118" s="599">
        <v>0</v>
      </c>
      <c r="CM1118" s="599">
        <v>0</v>
      </c>
      <c r="CN1118" s="599">
        <v>0</v>
      </c>
      <c r="CO1118" s="599">
        <v>0</v>
      </c>
      <c r="CP1118"/>
      <c r="CQ1118" s="827"/>
      <c r="CR1118" s="597" t="s">
        <v>45</v>
      </c>
      <c r="CS1118" s="599">
        <v>11.76470588235294</v>
      </c>
      <c r="CT1118" s="599">
        <v>29.411764705882355</v>
      </c>
      <c r="CU1118" s="599">
        <v>23.52941176470588</v>
      </c>
      <c r="CV1118" s="599">
        <v>15.686274509803921</v>
      </c>
      <c r="CW1118" s="599">
        <v>13.725490196078432</v>
      </c>
      <c r="CX1118" s="599">
        <v>5.8823529411764701</v>
      </c>
      <c r="CY1118" s="599">
        <v>0</v>
      </c>
      <c r="CZ1118" s="599">
        <v>0</v>
      </c>
      <c r="DA1118" s="599">
        <v>0</v>
      </c>
      <c r="DB1118" s="599">
        <v>0</v>
      </c>
      <c r="DC1118" s="592"/>
      <c r="DD1118" s="827"/>
      <c r="DE1118" s="597" t="s">
        <v>45</v>
      </c>
      <c r="DF1118" s="599">
        <v>17.346938775510203</v>
      </c>
      <c r="DG1118" s="599">
        <v>41.836734693877553</v>
      </c>
      <c r="DH1118" s="599">
        <v>31.632653061224492</v>
      </c>
      <c r="DI1118" s="599">
        <v>7.1428571428571423</v>
      </c>
      <c r="DJ1118" s="599">
        <v>1.0204081632653061</v>
      </c>
      <c r="DK1118" s="599">
        <v>1.0204081632653061</v>
      </c>
      <c r="DL1118" s="599">
        <v>0</v>
      </c>
      <c r="DM1118" s="599">
        <v>0</v>
      </c>
      <c r="DN1118" s="599">
        <v>0</v>
      </c>
      <c r="DO1118" s="599">
        <v>0</v>
      </c>
    </row>
    <row r="1119" spans="1:119" ht="13.5" customHeight="1" x14ac:dyDescent="0.2">
      <c r="A1119"/>
      <c r="B1119" s="324"/>
      <c r="C1119" s="592"/>
      <c r="D1119" s="827"/>
      <c r="E1119" s="601" t="s">
        <v>33</v>
      </c>
      <c r="F1119" s="599">
        <v>6.25</v>
      </c>
      <c r="G1119" s="599">
        <v>33.75</v>
      </c>
      <c r="H1119" s="599">
        <v>38.75</v>
      </c>
      <c r="I1119" s="599">
        <v>15</v>
      </c>
      <c r="J1119" s="599">
        <v>1.25</v>
      </c>
      <c r="K1119" s="599">
        <v>2.5</v>
      </c>
      <c r="L1119" s="599">
        <v>0</v>
      </c>
      <c r="M1119" s="599">
        <v>2.5</v>
      </c>
      <c r="N1119" s="599">
        <v>0</v>
      </c>
      <c r="O1119" s="599">
        <v>0</v>
      </c>
      <c r="P1119" s="592"/>
      <c r="Q1119" s="827"/>
      <c r="R1119" s="597" t="s">
        <v>33</v>
      </c>
      <c r="S1119" s="599">
        <v>9.375</v>
      </c>
      <c r="T1119" s="599">
        <v>18.75</v>
      </c>
      <c r="U1119" s="599">
        <v>46.875</v>
      </c>
      <c r="V1119" s="599">
        <v>21.875</v>
      </c>
      <c r="W1119" s="599">
        <v>3.125</v>
      </c>
      <c r="X1119" s="599">
        <v>0</v>
      </c>
      <c r="Y1119" s="599">
        <v>0</v>
      </c>
      <c r="Z1119" s="599">
        <v>0</v>
      </c>
      <c r="AA1119" s="599">
        <v>0</v>
      </c>
      <c r="AB1119" s="599">
        <v>0</v>
      </c>
      <c r="AC1119" s="592"/>
      <c r="AD1119" s="827"/>
      <c r="AE1119" s="597" t="s">
        <v>33</v>
      </c>
      <c r="AF1119" s="599">
        <v>4.1666666666666661</v>
      </c>
      <c r="AG1119" s="599">
        <v>43.75</v>
      </c>
      <c r="AH1119" s="599">
        <v>33.333333333333329</v>
      </c>
      <c r="AI1119" s="599">
        <v>10.416666666666668</v>
      </c>
      <c r="AJ1119" s="599">
        <v>0</v>
      </c>
      <c r="AK1119" s="599">
        <v>4.1666666666666661</v>
      </c>
      <c r="AL1119" s="599">
        <v>0</v>
      </c>
      <c r="AM1119" s="599">
        <v>4.1666666666666661</v>
      </c>
      <c r="AN1119" s="599">
        <v>0</v>
      </c>
      <c r="AO1119" s="599">
        <v>0</v>
      </c>
      <c r="AP1119" s="591"/>
      <c r="AQ1119" s="827"/>
      <c r="AR1119" s="597" t="s">
        <v>33</v>
      </c>
      <c r="AS1119" s="599">
        <v>8.3333333333333321</v>
      </c>
      <c r="AT1119" s="599">
        <v>30.555555555555557</v>
      </c>
      <c r="AU1119" s="599">
        <v>44.444444444444443</v>
      </c>
      <c r="AV1119" s="599">
        <v>13.888888888888889</v>
      </c>
      <c r="AW1119" s="599">
        <v>0</v>
      </c>
      <c r="AX1119" s="599">
        <v>2.7777777777777777</v>
      </c>
      <c r="AY1119" s="599">
        <v>0</v>
      </c>
      <c r="AZ1119" s="599">
        <v>0</v>
      </c>
      <c r="BA1119" s="599">
        <v>0</v>
      </c>
      <c r="BB1119" s="599">
        <v>0</v>
      </c>
      <c r="BC1119" s="592"/>
      <c r="BD1119" s="827"/>
      <c r="BE1119" s="597" t="s">
        <v>33</v>
      </c>
      <c r="BF1119" s="599">
        <v>4.5454545454545459</v>
      </c>
      <c r="BG1119" s="599">
        <v>36.363636363636367</v>
      </c>
      <c r="BH1119" s="599">
        <v>34.090909090909086</v>
      </c>
      <c r="BI1119" s="599">
        <v>15.909090909090908</v>
      </c>
      <c r="BJ1119" s="599">
        <v>2.2727272727272729</v>
      </c>
      <c r="BK1119" s="599">
        <v>2.2727272727272729</v>
      </c>
      <c r="BL1119" s="599">
        <v>0</v>
      </c>
      <c r="BM1119" s="599">
        <v>4.5454545454545459</v>
      </c>
      <c r="BN1119" s="599">
        <v>0</v>
      </c>
      <c r="BO1119" s="599">
        <v>0</v>
      </c>
      <c r="BP1119"/>
      <c r="BQ1119" s="827"/>
      <c r="BR1119" s="597" t="s">
        <v>33</v>
      </c>
      <c r="BS1119" s="599">
        <v>2.8571428571428572</v>
      </c>
      <c r="BT1119" s="599">
        <v>40</v>
      </c>
      <c r="BU1119" s="599">
        <v>37.142857142857146</v>
      </c>
      <c r="BV1119" s="599">
        <v>20</v>
      </c>
      <c r="BW1119" s="599">
        <v>0</v>
      </c>
      <c r="BX1119" s="599">
        <v>0</v>
      </c>
      <c r="BY1119" s="599">
        <v>0</v>
      </c>
      <c r="BZ1119" s="599">
        <v>0</v>
      </c>
      <c r="CA1119" s="599">
        <v>0</v>
      </c>
      <c r="CB1119" s="599">
        <v>0</v>
      </c>
      <c r="CC1119" s="592"/>
      <c r="CD1119" s="827"/>
      <c r="CE1119" s="597" t="s">
        <v>33</v>
      </c>
      <c r="CF1119" s="599">
        <v>8.8888888888888893</v>
      </c>
      <c r="CG1119" s="599">
        <v>28.888888888888886</v>
      </c>
      <c r="CH1119" s="599">
        <v>40</v>
      </c>
      <c r="CI1119" s="599">
        <v>11.111111111111111</v>
      </c>
      <c r="CJ1119" s="599">
        <v>2.2222222222222223</v>
      </c>
      <c r="CK1119" s="599">
        <v>4.4444444444444446</v>
      </c>
      <c r="CL1119" s="599">
        <v>0</v>
      </c>
      <c r="CM1119" s="599">
        <v>4.4444444444444446</v>
      </c>
      <c r="CN1119" s="599">
        <v>0</v>
      </c>
      <c r="CO1119" s="599">
        <v>0</v>
      </c>
      <c r="CP1119"/>
      <c r="CQ1119" s="827"/>
      <c r="CR1119" s="597" t="s">
        <v>33</v>
      </c>
      <c r="CS1119" s="599">
        <v>0</v>
      </c>
      <c r="CT1119" s="599">
        <v>18.75</v>
      </c>
      <c r="CU1119" s="599">
        <v>31.25</v>
      </c>
      <c r="CV1119" s="599">
        <v>18.75</v>
      </c>
      <c r="CW1119" s="599">
        <v>6.25</v>
      </c>
      <c r="CX1119" s="599">
        <v>12.5</v>
      </c>
      <c r="CY1119" s="599">
        <v>0</v>
      </c>
      <c r="CZ1119" s="599">
        <v>12.5</v>
      </c>
      <c r="DA1119" s="599">
        <v>0</v>
      </c>
      <c r="DB1119" s="599">
        <v>0</v>
      </c>
      <c r="DC1119" s="592"/>
      <c r="DD1119" s="827"/>
      <c r="DE1119" s="597" t="s">
        <v>33</v>
      </c>
      <c r="DF1119" s="599">
        <v>7.8125</v>
      </c>
      <c r="DG1119" s="599">
        <v>37.5</v>
      </c>
      <c r="DH1119" s="599">
        <v>40.625</v>
      </c>
      <c r="DI1119" s="599">
        <v>14.0625</v>
      </c>
      <c r="DJ1119" s="599">
        <v>0</v>
      </c>
      <c r="DK1119" s="599">
        <v>0</v>
      </c>
      <c r="DL1119" s="599">
        <v>0</v>
      </c>
      <c r="DM1119" s="599">
        <v>0</v>
      </c>
      <c r="DN1119" s="599">
        <v>0</v>
      </c>
      <c r="DO1119" s="599">
        <v>0</v>
      </c>
    </row>
    <row r="1120" spans="1:119" ht="13.5" customHeight="1" x14ac:dyDescent="0.2">
      <c r="A1120"/>
      <c r="B1120" s="324"/>
      <c r="C1120" s="592"/>
      <c r="D1120" s="827"/>
      <c r="E1120" s="601" t="s">
        <v>34</v>
      </c>
      <c r="F1120" s="599">
        <v>3.2051282051282048</v>
      </c>
      <c r="G1120" s="599">
        <v>25</v>
      </c>
      <c r="H1120" s="599">
        <v>39.102564102564102</v>
      </c>
      <c r="I1120" s="599">
        <v>21.153846153846153</v>
      </c>
      <c r="J1120" s="599">
        <v>7.0512820512820511</v>
      </c>
      <c r="K1120" s="599">
        <v>3.2051282051282048</v>
      </c>
      <c r="L1120" s="599">
        <v>0.64102564102564097</v>
      </c>
      <c r="M1120" s="599">
        <v>0.64102564102564097</v>
      </c>
      <c r="N1120" s="599">
        <v>0</v>
      </c>
      <c r="O1120" s="599">
        <v>0</v>
      </c>
      <c r="P1120" s="592"/>
      <c r="Q1120" s="827"/>
      <c r="R1120" s="597" t="s">
        <v>34</v>
      </c>
      <c r="S1120" s="599">
        <v>0</v>
      </c>
      <c r="T1120" s="599">
        <v>27.118644067796609</v>
      </c>
      <c r="U1120" s="599">
        <v>44.067796610169488</v>
      </c>
      <c r="V1120" s="599">
        <v>22.033898305084744</v>
      </c>
      <c r="W1120" s="599">
        <v>0</v>
      </c>
      <c r="X1120" s="599">
        <v>3.3898305084745761</v>
      </c>
      <c r="Y1120" s="599">
        <v>1.6949152542372881</v>
      </c>
      <c r="Z1120" s="599">
        <v>1.6949152542372881</v>
      </c>
      <c r="AA1120" s="599">
        <v>0</v>
      </c>
      <c r="AB1120" s="599">
        <v>0</v>
      </c>
      <c r="AC1120" s="592"/>
      <c r="AD1120" s="827"/>
      <c r="AE1120" s="597" t="s">
        <v>34</v>
      </c>
      <c r="AF1120" s="599">
        <v>5.1546391752577314</v>
      </c>
      <c r="AG1120" s="599">
        <v>23.711340206185564</v>
      </c>
      <c r="AH1120" s="599">
        <v>36.082474226804123</v>
      </c>
      <c r="AI1120" s="599">
        <v>20.618556701030926</v>
      </c>
      <c r="AJ1120" s="599">
        <v>11.340206185567011</v>
      </c>
      <c r="AK1120" s="599">
        <v>3.0927835051546393</v>
      </c>
      <c r="AL1120" s="599">
        <v>0</v>
      </c>
      <c r="AM1120" s="599">
        <v>0</v>
      </c>
      <c r="AN1120" s="599">
        <v>0</v>
      </c>
      <c r="AO1120" s="599">
        <v>0</v>
      </c>
      <c r="AP1120" s="591"/>
      <c r="AQ1120" s="827"/>
      <c r="AR1120" s="597" t="s">
        <v>34</v>
      </c>
      <c r="AS1120" s="599">
        <v>4.2857142857142856</v>
      </c>
      <c r="AT1120" s="599">
        <v>32.857142857142854</v>
      </c>
      <c r="AU1120" s="599">
        <v>42.857142857142854</v>
      </c>
      <c r="AV1120" s="599">
        <v>15.714285714285714</v>
      </c>
      <c r="AW1120" s="599">
        <v>4.2857142857142856</v>
      </c>
      <c r="AX1120" s="599">
        <v>0</v>
      </c>
      <c r="AY1120" s="599">
        <v>0</v>
      </c>
      <c r="AZ1120" s="599">
        <v>0</v>
      </c>
      <c r="BA1120" s="599">
        <v>0</v>
      </c>
      <c r="BB1120" s="599">
        <v>0</v>
      </c>
      <c r="BC1120" s="592"/>
      <c r="BD1120" s="827"/>
      <c r="BE1120" s="597" t="s">
        <v>34</v>
      </c>
      <c r="BF1120" s="599">
        <v>2.3255813953488373</v>
      </c>
      <c r="BG1120" s="599">
        <v>18.604651162790699</v>
      </c>
      <c r="BH1120" s="599">
        <v>36.046511627906973</v>
      </c>
      <c r="BI1120" s="599">
        <v>25.581395348837212</v>
      </c>
      <c r="BJ1120" s="599">
        <v>9.3023255813953494</v>
      </c>
      <c r="BK1120" s="599">
        <v>5.8139534883720927</v>
      </c>
      <c r="BL1120" s="599">
        <v>1.1627906976744187</v>
      </c>
      <c r="BM1120" s="599">
        <v>1.1627906976744187</v>
      </c>
      <c r="BN1120" s="599">
        <v>0</v>
      </c>
      <c r="BO1120" s="599">
        <v>0</v>
      </c>
      <c r="BP1120"/>
      <c r="BQ1120" s="827"/>
      <c r="BR1120" s="597" t="s">
        <v>34</v>
      </c>
      <c r="BS1120" s="599">
        <v>2.7397260273972601</v>
      </c>
      <c r="BT1120" s="599">
        <v>17.80821917808219</v>
      </c>
      <c r="BU1120" s="599">
        <v>42.465753424657535</v>
      </c>
      <c r="BV1120" s="599">
        <v>20.547945205479451</v>
      </c>
      <c r="BW1120" s="599">
        <v>9.5890410958904102</v>
      </c>
      <c r="BX1120" s="599">
        <v>6.8493150684931505</v>
      </c>
      <c r="BY1120" s="599">
        <v>0</v>
      </c>
      <c r="BZ1120" s="599">
        <v>0</v>
      </c>
      <c r="CA1120" s="599">
        <v>0</v>
      </c>
      <c r="CB1120" s="599">
        <v>0</v>
      </c>
      <c r="CC1120" s="592"/>
      <c r="CD1120" s="827"/>
      <c r="CE1120" s="597" t="s">
        <v>34</v>
      </c>
      <c r="CF1120" s="599">
        <v>3.6144578313253009</v>
      </c>
      <c r="CG1120" s="599">
        <v>31.325301204819279</v>
      </c>
      <c r="CH1120" s="599">
        <v>36.144578313253014</v>
      </c>
      <c r="CI1120" s="599">
        <v>21.686746987951807</v>
      </c>
      <c r="CJ1120" s="599">
        <v>4.8192771084337354</v>
      </c>
      <c r="CK1120" s="599">
        <v>0</v>
      </c>
      <c r="CL1120" s="599">
        <v>1.2048192771084338</v>
      </c>
      <c r="CM1120" s="599">
        <v>1.2048192771084338</v>
      </c>
      <c r="CN1120" s="599">
        <v>0</v>
      </c>
      <c r="CO1120" s="599">
        <v>0</v>
      </c>
      <c r="CP1120"/>
      <c r="CQ1120" s="827"/>
      <c r="CR1120" s="597" t="s">
        <v>34</v>
      </c>
      <c r="CS1120" s="599">
        <v>4.3478260869565215</v>
      </c>
      <c r="CT1120" s="599">
        <v>26.086956521739129</v>
      </c>
      <c r="CU1120" s="599">
        <v>43.478260869565219</v>
      </c>
      <c r="CV1120" s="599">
        <v>13.043478260869565</v>
      </c>
      <c r="CW1120" s="599">
        <v>6.5217391304347823</v>
      </c>
      <c r="CX1120" s="599">
        <v>2.1739130434782608</v>
      </c>
      <c r="CY1120" s="599">
        <v>2.1739130434782608</v>
      </c>
      <c r="CZ1120" s="599">
        <v>2.1739130434782608</v>
      </c>
      <c r="DA1120" s="599">
        <v>0</v>
      </c>
      <c r="DB1120" s="599">
        <v>0</v>
      </c>
      <c r="DC1120" s="592"/>
      <c r="DD1120" s="827"/>
      <c r="DE1120" s="597" t="s">
        <v>34</v>
      </c>
      <c r="DF1120" s="599">
        <v>2.7272727272727271</v>
      </c>
      <c r="DG1120" s="599">
        <v>24.545454545454547</v>
      </c>
      <c r="DH1120" s="599">
        <v>37.272727272727273</v>
      </c>
      <c r="DI1120" s="599">
        <v>24.545454545454547</v>
      </c>
      <c r="DJ1120" s="599">
        <v>7.2727272727272725</v>
      </c>
      <c r="DK1120" s="599">
        <v>3.6363636363636362</v>
      </c>
      <c r="DL1120" s="599">
        <v>0</v>
      </c>
      <c r="DM1120" s="599">
        <v>0</v>
      </c>
      <c r="DN1120" s="599">
        <v>0</v>
      </c>
      <c r="DO1120" s="599">
        <v>0</v>
      </c>
    </row>
    <row r="1121" spans="1:119" ht="13.5" customHeight="1" x14ac:dyDescent="0.2">
      <c r="A1121"/>
      <c r="B1121" s="324"/>
      <c r="C1121" s="592"/>
      <c r="D1121" s="827"/>
      <c r="E1121" s="601" t="s">
        <v>35</v>
      </c>
      <c r="F1121" s="599">
        <v>5</v>
      </c>
      <c r="G1121" s="599">
        <v>18.75</v>
      </c>
      <c r="H1121" s="599">
        <v>39.6875</v>
      </c>
      <c r="I1121" s="599">
        <v>23.4375</v>
      </c>
      <c r="J1121" s="599">
        <v>8.75</v>
      </c>
      <c r="K1121" s="599">
        <v>3.4375000000000004</v>
      </c>
      <c r="L1121" s="599">
        <v>0.625</v>
      </c>
      <c r="M1121" s="599">
        <v>0</v>
      </c>
      <c r="N1121" s="599">
        <v>0</v>
      </c>
      <c r="O1121" s="599">
        <v>0.3125</v>
      </c>
      <c r="P1121" s="592"/>
      <c r="Q1121" s="827"/>
      <c r="R1121" s="597" t="s">
        <v>35</v>
      </c>
      <c r="S1121" s="599">
        <v>2.1897810218978102</v>
      </c>
      <c r="T1121" s="599">
        <v>16.788321167883211</v>
      </c>
      <c r="U1121" s="599">
        <v>40.145985401459853</v>
      </c>
      <c r="V1121" s="599">
        <v>27.737226277372262</v>
      </c>
      <c r="W1121" s="599">
        <v>9.4890510948905096</v>
      </c>
      <c r="X1121" s="599">
        <v>2.9197080291970803</v>
      </c>
      <c r="Y1121" s="599">
        <v>0</v>
      </c>
      <c r="Z1121" s="599">
        <v>0</v>
      </c>
      <c r="AA1121" s="599">
        <v>0</v>
      </c>
      <c r="AB1121" s="599">
        <v>0.72992700729927007</v>
      </c>
      <c r="AC1121" s="592"/>
      <c r="AD1121" s="827"/>
      <c r="AE1121" s="597" t="s">
        <v>35</v>
      </c>
      <c r="AF1121" s="599">
        <v>7.1038251366120218</v>
      </c>
      <c r="AG1121" s="599">
        <v>20.21857923497268</v>
      </c>
      <c r="AH1121" s="599">
        <v>39.344262295081968</v>
      </c>
      <c r="AI1121" s="599">
        <v>20.21857923497268</v>
      </c>
      <c r="AJ1121" s="599">
        <v>8.1967213114754092</v>
      </c>
      <c r="AK1121" s="599">
        <v>3.8251366120218582</v>
      </c>
      <c r="AL1121" s="599">
        <v>1.0928961748633881</v>
      </c>
      <c r="AM1121" s="599">
        <v>0</v>
      </c>
      <c r="AN1121" s="599">
        <v>0</v>
      </c>
      <c r="AO1121" s="599">
        <v>0</v>
      </c>
      <c r="AP1121" s="591"/>
      <c r="AQ1121" s="827"/>
      <c r="AR1121" s="597" t="s">
        <v>35</v>
      </c>
      <c r="AS1121" s="599">
        <v>9.3023255813953494</v>
      </c>
      <c r="AT1121" s="599">
        <v>23.255813953488371</v>
      </c>
      <c r="AU1121" s="599">
        <v>37.209302325581397</v>
      </c>
      <c r="AV1121" s="599">
        <v>19.379844961240313</v>
      </c>
      <c r="AW1121" s="599">
        <v>6.9767441860465116</v>
      </c>
      <c r="AX1121" s="599">
        <v>3.1007751937984498</v>
      </c>
      <c r="AY1121" s="599">
        <v>0.77519379844961245</v>
      </c>
      <c r="AZ1121" s="599">
        <v>0</v>
      </c>
      <c r="BA1121" s="599">
        <v>0</v>
      </c>
      <c r="BB1121" s="599">
        <v>0</v>
      </c>
      <c r="BC1121" s="592"/>
      <c r="BD1121" s="827"/>
      <c r="BE1121" s="597" t="s">
        <v>35</v>
      </c>
      <c r="BF1121" s="599">
        <v>2.0942408376963351</v>
      </c>
      <c r="BG1121" s="599">
        <v>15.706806282722512</v>
      </c>
      <c r="BH1121" s="599">
        <v>41.361256544502616</v>
      </c>
      <c r="BI1121" s="599">
        <v>26.178010471204189</v>
      </c>
      <c r="BJ1121" s="599">
        <v>9.9476439790575917</v>
      </c>
      <c r="BK1121" s="599">
        <v>3.664921465968586</v>
      </c>
      <c r="BL1121" s="599">
        <v>0.52356020942408377</v>
      </c>
      <c r="BM1121" s="599">
        <v>0</v>
      </c>
      <c r="BN1121" s="599">
        <v>0</v>
      </c>
      <c r="BO1121" s="599">
        <v>0.52356020942408377</v>
      </c>
      <c r="BP1121"/>
      <c r="BQ1121" s="827"/>
      <c r="BR1121" s="597" t="s">
        <v>35</v>
      </c>
      <c r="BS1121" s="599">
        <v>4.8780487804878048</v>
      </c>
      <c r="BT1121" s="599">
        <v>19.512195121951219</v>
      </c>
      <c r="BU1121" s="599">
        <v>42.68292682926829</v>
      </c>
      <c r="BV1121" s="599">
        <v>17.073170731707318</v>
      </c>
      <c r="BW1121" s="599">
        <v>12.195121951219512</v>
      </c>
      <c r="BX1121" s="599">
        <v>3.6585365853658534</v>
      </c>
      <c r="BY1121" s="599">
        <v>0</v>
      </c>
      <c r="BZ1121" s="599">
        <v>0</v>
      </c>
      <c r="CA1121" s="599">
        <v>0</v>
      </c>
      <c r="CB1121" s="599">
        <v>0</v>
      </c>
      <c r="CC1121" s="592"/>
      <c r="CD1121" s="827"/>
      <c r="CE1121" s="597" t="s">
        <v>35</v>
      </c>
      <c r="CF1121" s="599">
        <v>5.0420168067226889</v>
      </c>
      <c r="CG1121" s="599">
        <v>18.487394957983195</v>
      </c>
      <c r="CH1121" s="599">
        <v>38.655462184873954</v>
      </c>
      <c r="CI1121" s="599">
        <v>25.630252100840334</v>
      </c>
      <c r="CJ1121" s="599">
        <v>7.5630252100840334</v>
      </c>
      <c r="CK1121" s="599">
        <v>3.3613445378151261</v>
      </c>
      <c r="CL1121" s="599">
        <v>0.84033613445378152</v>
      </c>
      <c r="CM1121" s="599">
        <v>0</v>
      </c>
      <c r="CN1121" s="599">
        <v>0</v>
      </c>
      <c r="CO1121" s="599">
        <v>0.42016806722689076</v>
      </c>
      <c r="CP1121"/>
      <c r="CQ1121" s="827"/>
      <c r="CR1121" s="597" t="s">
        <v>35</v>
      </c>
      <c r="CS1121" s="599">
        <v>3.8461538461538463</v>
      </c>
      <c r="CT1121" s="599">
        <v>14.102564102564102</v>
      </c>
      <c r="CU1121" s="599">
        <v>34.615384615384613</v>
      </c>
      <c r="CV1121" s="599">
        <v>24.358974358974358</v>
      </c>
      <c r="CW1121" s="599">
        <v>15.384615384615385</v>
      </c>
      <c r="CX1121" s="599">
        <v>3.8461538461538463</v>
      </c>
      <c r="CY1121" s="599">
        <v>2.5641025641025639</v>
      </c>
      <c r="CZ1121" s="599">
        <v>0</v>
      </c>
      <c r="DA1121" s="599">
        <v>0</v>
      </c>
      <c r="DB1121" s="599">
        <v>1.2820512820512819</v>
      </c>
      <c r="DC1121" s="592"/>
      <c r="DD1121" s="827"/>
      <c r="DE1121" s="597" t="s">
        <v>35</v>
      </c>
      <c r="DF1121" s="599">
        <v>5.3719008264462813</v>
      </c>
      <c r="DG1121" s="599">
        <v>20.24793388429752</v>
      </c>
      <c r="DH1121" s="599">
        <v>41.32231404958678</v>
      </c>
      <c r="DI1121" s="599">
        <v>23.140495867768596</v>
      </c>
      <c r="DJ1121" s="599">
        <v>6.6115702479338845</v>
      </c>
      <c r="DK1121" s="599">
        <v>3.3057851239669422</v>
      </c>
      <c r="DL1121" s="599">
        <v>0</v>
      </c>
      <c r="DM1121" s="599">
        <v>0</v>
      </c>
      <c r="DN1121" s="599">
        <v>0</v>
      </c>
      <c r="DO1121" s="599">
        <v>0</v>
      </c>
    </row>
    <row r="1122" spans="1:119" ht="13.5" customHeight="1" x14ac:dyDescent="0.2">
      <c r="A1122"/>
      <c r="B1122" s="324"/>
      <c r="C1122" s="592"/>
      <c r="D1122" s="827"/>
      <c r="E1122" s="601" t="s">
        <v>36</v>
      </c>
      <c r="F1122" s="599">
        <v>3.7921348314606744</v>
      </c>
      <c r="G1122" s="599">
        <v>9.1292134831460672</v>
      </c>
      <c r="H1122" s="599">
        <v>27.94943820224719</v>
      </c>
      <c r="I1122" s="599">
        <v>33.707865168539328</v>
      </c>
      <c r="J1122" s="599">
        <v>16.292134831460675</v>
      </c>
      <c r="K1122" s="599">
        <v>7.5842696629213489</v>
      </c>
      <c r="L1122" s="599">
        <v>0.84269662921348309</v>
      </c>
      <c r="M1122" s="599">
        <v>0.42134831460674155</v>
      </c>
      <c r="N1122" s="599">
        <v>0.2808988764044944</v>
      </c>
      <c r="O1122" s="599">
        <v>0</v>
      </c>
      <c r="P1122" s="592"/>
      <c r="Q1122" s="827"/>
      <c r="R1122" s="597" t="s">
        <v>36</v>
      </c>
      <c r="S1122" s="599">
        <v>2.3648648648648649</v>
      </c>
      <c r="T1122" s="599">
        <v>5.0675675675675675</v>
      </c>
      <c r="U1122" s="599">
        <v>29.054054054054053</v>
      </c>
      <c r="V1122" s="599">
        <v>39.189189189189186</v>
      </c>
      <c r="W1122" s="599">
        <v>18.581081081081081</v>
      </c>
      <c r="X1122" s="599">
        <v>4.3918918918918921</v>
      </c>
      <c r="Y1122" s="599">
        <v>0.33783783783783783</v>
      </c>
      <c r="Z1122" s="599">
        <v>1.0135135135135136</v>
      </c>
      <c r="AA1122" s="599">
        <v>0</v>
      </c>
      <c r="AB1122" s="599">
        <v>0</v>
      </c>
      <c r="AC1122" s="592"/>
      <c r="AD1122" s="827"/>
      <c r="AE1122" s="597" t="s">
        <v>36</v>
      </c>
      <c r="AF1122" s="599">
        <v>4.8076923076923084</v>
      </c>
      <c r="AG1122" s="599">
        <v>12.01923076923077</v>
      </c>
      <c r="AH1122" s="599">
        <v>27.163461538461537</v>
      </c>
      <c r="AI1122" s="599">
        <v>29.807692307692307</v>
      </c>
      <c r="AJ1122" s="599">
        <v>14.663461538461538</v>
      </c>
      <c r="AK1122" s="599">
        <v>9.8557692307692299</v>
      </c>
      <c r="AL1122" s="599">
        <v>1.2019230769230771</v>
      </c>
      <c r="AM1122" s="599">
        <v>0</v>
      </c>
      <c r="AN1122" s="599">
        <v>0.48076923076923078</v>
      </c>
      <c r="AO1122" s="599">
        <v>0</v>
      </c>
      <c r="AP1122" s="591"/>
      <c r="AQ1122" s="827"/>
      <c r="AR1122" s="597" t="s">
        <v>36</v>
      </c>
      <c r="AS1122" s="599">
        <v>2.1660649819494582</v>
      </c>
      <c r="AT1122" s="599">
        <v>13.718411552346572</v>
      </c>
      <c r="AU1122" s="599">
        <v>32.851985559566785</v>
      </c>
      <c r="AV1122" s="599">
        <v>32.490974729241877</v>
      </c>
      <c r="AW1122" s="599">
        <v>11.913357400722022</v>
      </c>
      <c r="AX1122" s="599">
        <v>5.7761732851985563</v>
      </c>
      <c r="AY1122" s="599">
        <v>0.72202166064981954</v>
      </c>
      <c r="AZ1122" s="599">
        <v>0.36101083032490977</v>
      </c>
      <c r="BA1122" s="599">
        <v>0</v>
      </c>
      <c r="BB1122" s="599">
        <v>0</v>
      </c>
      <c r="BC1122" s="592"/>
      <c r="BD1122" s="827"/>
      <c r="BE1122" s="597" t="s">
        <v>36</v>
      </c>
      <c r="BF1122" s="599">
        <v>4.8275862068965516</v>
      </c>
      <c r="BG1122" s="599">
        <v>6.2068965517241379</v>
      </c>
      <c r="BH1122" s="599">
        <v>24.827586206896552</v>
      </c>
      <c r="BI1122" s="599">
        <v>34.482758620689658</v>
      </c>
      <c r="BJ1122" s="599">
        <v>19.080459770114942</v>
      </c>
      <c r="BK1122" s="599">
        <v>8.7356321839080451</v>
      </c>
      <c r="BL1122" s="599">
        <v>0.91954022988505746</v>
      </c>
      <c r="BM1122" s="599">
        <v>0.45977011494252873</v>
      </c>
      <c r="BN1122" s="599">
        <v>0.45977011494252873</v>
      </c>
      <c r="BO1122" s="599">
        <v>0</v>
      </c>
      <c r="BP1122"/>
      <c r="BQ1122" s="827"/>
      <c r="BR1122" s="597" t="s">
        <v>36</v>
      </c>
      <c r="BS1122" s="599">
        <v>4.8611111111111116</v>
      </c>
      <c r="BT1122" s="599">
        <v>12.5</v>
      </c>
      <c r="BU1122" s="599">
        <v>35.416666666666671</v>
      </c>
      <c r="BV1122" s="599">
        <v>31.944444444444443</v>
      </c>
      <c r="BW1122" s="599">
        <v>6.9444444444444446</v>
      </c>
      <c r="BX1122" s="599">
        <v>6.9444444444444446</v>
      </c>
      <c r="BY1122" s="599">
        <v>0.69444444444444442</v>
      </c>
      <c r="BZ1122" s="599">
        <v>0</v>
      </c>
      <c r="CA1122" s="599">
        <v>0.69444444444444442</v>
      </c>
      <c r="CB1122" s="599">
        <v>0</v>
      </c>
      <c r="CC1122" s="592"/>
      <c r="CD1122" s="827"/>
      <c r="CE1122" s="597" t="s">
        <v>36</v>
      </c>
      <c r="CF1122" s="599">
        <v>3.5211267605633805</v>
      </c>
      <c r="CG1122" s="599">
        <v>8.274647887323944</v>
      </c>
      <c r="CH1122" s="599">
        <v>26.056338028169012</v>
      </c>
      <c r="CI1122" s="599">
        <v>34.154929577464785</v>
      </c>
      <c r="CJ1122" s="599">
        <v>18.661971830985916</v>
      </c>
      <c r="CK1122" s="599">
        <v>7.7464788732394361</v>
      </c>
      <c r="CL1122" s="599">
        <v>0.88028169014084512</v>
      </c>
      <c r="CM1122" s="599">
        <v>0.528169014084507</v>
      </c>
      <c r="CN1122" s="599">
        <v>0.17605633802816903</v>
      </c>
      <c r="CO1122" s="599">
        <v>0</v>
      </c>
      <c r="CP1122"/>
      <c r="CQ1122" s="827"/>
      <c r="CR1122" s="597" t="s">
        <v>36</v>
      </c>
      <c r="CS1122" s="599">
        <v>4.7619047619047619</v>
      </c>
      <c r="CT1122" s="599">
        <v>4.7619047619047619</v>
      </c>
      <c r="CU1122" s="599">
        <v>22.61904761904762</v>
      </c>
      <c r="CV1122" s="599">
        <v>32.738095238095241</v>
      </c>
      <c r="CW1122" s="599">
        <v>21.428571428571427</v>
      </c>
      <c r="CX1122" s="599">
        <v>11.30952380952381</v>
      </c>
      <c r="CY1122" s="599">
        <v>0.59523809523809523</v>
      </c>
      <c r="CZ1122" s="599">
        <v>1.1904761904761905</v>
      </c>
      <c r="DA1122" s="599">
        <v>0.59523809523809523</v>
      </c>
      <c r="DB1122" s="599">
        <v>0</v>
      </c>
      <c r="DC1122" s="592"/>
      <c r="DD1122" s="827"/>
      <c r="DE1122" s="597" t="s">
        <v>36</v>
      </c>
      <c r="DF1122" s="599">
        <v>3.4926470588235294</v>
      </c>
      <c r="DG1122" s="599">
        <v>10.477941176470589</v>
      </c>
      <c r="DH1122" s="599">
        <v>29.59558823529412</v>
      </c>
      <c r="DI1122" s="599">
        <v>34.007352941176471</v>
      </c>
      <c r="DJ1122" s="599">
        <v>14.705882352941178</v>
      </c>
      <c r="DK1122" s="599">
        <v>6.4338235294117645</v>
      </c>
      <c r="DL1122" s="599">
        <v>0.91911764705882359</v>
      </c>
      <c r="DM1122" s="599">
        <v>0.18382352941176469</v>
      </c>
      <c r="DN1122" s="599">
        <v>0.18382352941176469</v>
      </c>
      <c r="DO1122" s="599">
        <v>0</v>
      </c>
    </row>
    <row r="1123" spans="1:119" ht="13.5" customHeight="1" x14ac:dyDescent="0.2">
      <c r="A1123"/>
      <c r="B1123" s="324"/>
      <c r="C1123" s="592"/>
      <c r="D1123" s="827"/>
      <c r="E1123" s="601" t="s">
        <v>37</v>
      </c>
      <c r="F1123" s="599">
        <v>2.9598308668076108</v>
      </c>
      <c r="G1123" s="599">
        <v>4.9330514446793519</v>
      </c>
      <c r="H1123" s="599">
        <v>17.829457364341085</v>
      </c>
      <c r="I1123" s="599">
        <v>32.346723044397464</v>
      </c>
      <c r="J1123" s="599">
        <v>26.56800563777308</v>
      </c>
      <c r="K1123" s="599">
        <v>11.20507399577167</v>
      </c>
      <c r="L1123" s="599">
        <v>3.0303030303030303</v>
      </c>
      <c r="M1123" s="599">
        <v>0.84566596194503174</v>
      </c>
      <c r="N1123" s="599">
        <v>0.28188865398167723</v>
      </c>
      <c r="O1123" s="599">
        <v>0</v>
      </c>
      <c r="P1123" s="592"/>
      <c r="Q1123" s="827"/>
      <c r="R1123" s="597" t="s">
        <v>37</v>
      </c>
      <c r="S1123" s="599">
        <v>2.8006589785831961</v>
      </c>
      <c r="T1123" s="599">
        <v>3.2948929159802307</v>
      </c>
      <c r="U1123" s="599">
        <v>15.321252059308071</v>
      </c>
      <c r="V1123" s="599">
        <v>35.420098846787482</v>
      </c>
      <c r="W1123" s="599">
        <v>28.006589785831959</v>
      </c>
      <c r="X1123" s="599">
        <v>11.532125205930807</v>
      </c>
      <c r="Y1123" s="599">
        <v>2.4711696869851729</v>
      </c>
      <c r="Z1123" s="599">
        <v>0.82372322899505768</v>
      </c>
      <c r="AA1123" s="599">
        <v>0.32948929159802309</v>
      </c>
      <c r="AB1123" s="599">
        <v>0</v>
      </c>
      <c r="AC1123" s="592"/>
      <c r="AD1123" s="827"/>
      <c r="AE1123" s="597" t="s">
        <v>37</v>
      </c>
      <c r="AF1123" s="599">
        <v>3.0788177339901477</v>
      </c>
      <c r="AG1123" s="599">
        <v>6.1576354679802954</v>
      </c>
      <c r="AH1123" s="599">
        <v>19.704433497536947</v>
      </c>
      <c r="AI1123" s="599">
        <v>30.049261083743843</v>
      </c>
      <c r="AJ1123" s="599">
        <v>25.492610837438423</v>
      </c>
      <c r="AK1123" s="599">
        <v>10.960591133004927</v>
      </c>
      <c r="AL1123" s="599">
        <v>3.4482758620689653</v>
      </c>
      <c r="AM1123" s="599">
        <v>0.86206896551724133</v>
      </c>
      <c r="AN1123" s="599">
        <v>0.24630541871921183</v>
      </c>
      <c r="AO1123" s="599">
        <v>0</v>
      </c>
      <c r="AP1123" s="591"/>
      <c r="AQ1123" s="827"/>
      <c r="AR1123" s="597" t="s">
        <v>37</v>
      </c>
      <c r="AS1123" s="599">
        <v>3.278688524590164</v>
      </c>
      <c r="AT1123" s="599">
        <v>6.7622950819672134</v>
      </c>
      <c r="AU1123" s="599">
        <v>21.721311475409834</v>
      </c>
      <c r="AV1123" s="599">
        <v>33.401639344262293</v>
      </c>
      <c r="AW1123" s="599">
        <v>23.155737704918032</v>
      </c>
      <c r="AX1123" s="599">
        <v>8.1967213114754092</v>
      </c>
      <c r="AY1123" s="599">
        <v>2.8688524590163933</v>
      </c>
      <c r="AZ1123" s="599">
        <v>0.61475409836065575</v>
      </c>
      <c r="BA1123" s="599">
        <v>0</v>
      </c>
      <c r="BB1123" s="599">
        <v>0</v>
      </c>
      <c r="BC1123" s="592"/>
      <c r="BD1123" s="827"/>
      <c r="BE1123" s="597" t="s">
        <v>37</v>
      </c>
      <c r="BF1123" s="599">
        <v>2.7926960257787328</v>
      </c>
      <c r="BG1123" s="599">
        <v>3.9742212674543502</v>
      </c>
      <c r="BH1123" s="599">
        <v>15.789473684210526</v>
      </c>
      <c r="BI1123" s="599">
        <v>31.793770139634802</v>
      </c>
      <c r="BJ1123" s="599">
        <v>28.356605800214822</v>
      </c>
      <c r="BK1123" s="599">
        <v>12.781954887218044</v>
      </c>
      <c r="BL1123" s="599">
        <v>3.1149301825993554</v>
      </c>
      <c r="BM1123" s="599">
        <v>0.96670247046186897</v>
      </c>
      <c r="BN1123" s="599">
        <v>0.42964554242749731</v>
      </c>
      <c r="BO1123" s="599">
        <v>0</v>
      </c>
      <c r="BP1123"/>
      <c r="BQ1123" s="827"/>
      <c r="BR1123" s="597" t="s">
        <v>37</v>
      </c>
      <c r="BS1123" s="599">
        <v>4.0609137055837561</v>
      </c>
      <c r="BT1123" s="599">
        <v>10.152284263959391</v>
      </c>
      <c r="BU1123" s="599">
        <v>25.888324873096447</v>
      </c>
      <c r="BV1123" s="599">
        <v>34.517766497461928</v>
      </c>
      <c r="BW1123" s="599">
        <v>14.720812182741117</v>
      </c>
      <c r="BX1123" s="599">
        <v>8.1218274111675122</v>
      </c>
      <c r="BY1123" s="599">
        <v>1.015228426395939</v>
      </c>
      <c r="BZ1123" s="599">
        <v>1.015228426395939</v>
      </c>
      <c r="CA1123" s="599">
        <v>0.50761421319796951</v>
      </c>
      <c r="CB1123" s="599">
        <v>0</v>
      </c>
      <c r="CC1123" s="592"/>
      <c r="CD1123" s="827"/>
      <c r="CE1123" s="597" t="s">
        <v>37</v>
      </c>
      <c r="CF1123" s="599">
        <v>2.7823240589198037</v>
      </c>
      <c r="CG1123" s="599">
        <v>4.0916530278232406</v>
      </c>
      <c r="CH1123" s="599">
        <v>16.530278232405891</v>
      </c>
      <c r="CI1123" s="599">
        <v>31.99672667757774</v>
      </c>
      <c r="CJ1123" s="599">
        <v>28.477905073649758</v>
      </c>
      <c r="CK1123" s="599">
        <v>11.702127659574469</v>
      </c>
      <c r="CL1123" s="599">
        <v>3.3551554828150572</v>
      </c>
      <c r="CM1123" s="599">
        <v>0.81833060556464821</v>
      </c>
      <c r="CN1123" s="599">
        <v>0.24549918166939444</v>
      </c>
      <c r="CO1123" s="599">
        <v>0</v>
      </c>
      <c r="CP1123"/>
      <c r="CQ1123" s="827"/>
      <c r="CR1123" s="597" t="s">
        <v>37</v>
      </c>
      <c r="CS1123" s="599">
        <v>2.0905923344947737</v>
      </c>
      <c r="CT1123" s="599">
        <v>2.0905923344947737</v>
      </c>
      <c r="CU1123" s="599">
        <v>17.073170731707318</v>
      </c>
      <c r="CV1123" s="599">
        <v>25.78397212543554</v>
      </c>
      <c r="CW1123" s="599">
        <v>28.919860627177702</v>
      </c>
      <c r="CX1123" s="599">
        <v>13.240418118466899</v>
      </c>
      <c r="CY1123" s="599">
        <v>6.968641114982578</v>
      </c>
      <c r="CZ1123" s="599">
        <v>3.1358885017421603</v>
      </c>
      <c r="DA1123" s="599">
        <v>0.69686411149825789</v>
      </c>
      <c r="DB1123" s="599">
        <v>0</v>
      </c>
      <c r="DC1123" s="592"/>
      <c r="DD1123" s="827"/>
      <c r="DE1123" s="597" t="s">
        <v>37</v>
      </c>
      <c r="DF1123" s="599">
        <v>3.1802120141342751</v>
      </c>
      <c r="DG1123" s="599">
        <v>5.6537102473498235</v>
      </c>
      <c r="DH1123" s="599">
        <v>18.021201413427562</v>
      </c>
      <c r="DI1123" s="599">
        <v>34.010600706713781</v>
      </c>
      <c r="DJ1123" s="599">
        <v>25.971731448763251</v>
      </c>
      <c r="DK1123" s="599">
        <v>10.689045936395759</v>
      </c>
      <c r="DL1123" s="599">
        <v>2.0318021201413425</v>
      </c>
      <c r="DM1123" s="599">
        <v>0.26501766784452296</v>
      </c>
      <c r="DN1123" s="599">
        <v>0.17667844522968199</v>
      </c>
      <c r="DO1123" s="599">
        <v>0</v>
      </c>
    </row>
    <row r="1124" spans="1:119" ht="13.5" customHeight="1" x14ac:dyDescent="0.2">
      <c r="A1124"/>
      <c r="B1124" s="324"/>
      <c r="C1124" s="592"/>
      <c r="D1124" s="827"/>
      <c r="E1124" s="601" t="s">
        <v>38</v>
      </c>
      <c r="F1124" s="599">
        <v>2.0959478341872382</v>
      </c>
      <c r="G1124" s="599">
        <v>2.1425244527247322</v>
      </c>
      <c r="H1124" s="599">
        <v>6.4741499767116908</v>
      </c>
      <c r="I1124" s="599">
        <v>22.962272938984629</v>
      </c>
      <c r="J1124" s="599">
        <v>32.650209594783419</v>
      </c>
      <c r="K1124" s="599">
        <v>22.077317186772241</v>
      </c>
      <c r="L1124" s="599">
        <v>8.1043316255239883</v>
      </c>
      <c r="M1124" s="599">
        <v>2.3288309268747089</v>
      </c>
      <c r="N1124" s="599">
        <v>1.0246856078248718</v>
      </c>
      <c r="O1124" s="599">
        <v>0.13972985561248255</v>
      </c>
      <c r="P1124" s="592"/>
      <c r="Q1124" s="827"/>
      <c r="R1124" s="597" t="s">
        <v>38</v>
      </c>
      <c r="S1124" s="599">
        <v>1.2861736334405145</v>
      </c>
      <c r="T1124" s="599">
        <v>2.0364415862808145</v>
      </c>
      <c r="U1124" s="599">
        <v>4.823151125401929</v>
      </c>
      <c r="V1124" s="599">
        <v>22.722400857449088</v>
      </c>
      <c r="W1124" s="599">
        <v>34.40514469453376</v>
      </c>
      <c r="X1124" s="599">
        <v>22.829581993569132</v>
      </c>
      <c r="Y1124" s="599">
        <v>9.2175777063236879</v>
      </c>
      <c r="Z1124" s="599">
        <v>1.714898177920686</v>
      </c>
      <c r="AA1124" s="599">
        <v>0.75026795284030012</v>
      </c>
      <c r="AB1124" s="599">
        <v>0.21436227224008575</v>
      </c>
      <c r="AC1124" s="592"/>
      <c r="AD1124" s="827"/>
      <c r="AE1124" s="597" t="s">
        <v>38</v>
      </c>
      <c r="AF1124" s="599">
        <v>2.7182866556836904</v>
      </c>
      <c r="AG1124" s="599">
        <v>2.2240527182866558</v>
      </c>
      <c r="AH1124" s="599">
        <v>7.7429983525535411</v>
      </c>
      <c r="AI1124" s="599">
        <v>23.14662273476112</v>
      </c>
      <c r="AJ1124" s="599">
        <v>31.301482701812191</v>
      </c>
      <c r="AK1124" s="599">
        <v>21.499176276771003</v>
      </c>
      <c r="AL1124" s="599">
        <v>7.2487644151565069</v>
      </c>
      <c r="AM1124" s="599">
        <v>2.8006589785831961</v>
      </c>
      <c r="AN1124" s="599">
        <v>1.2355848434925865</v>
      </c>
      <c r="AO1124" s="599">
        <v>8.2372322899505773E-2</v>
      </c>
      <c r="AP1124" s="591"/>
      <c r="AQ1124" s="827"/>
      <c r="AR1124" s="597" t="s">
        <v>38</v>
      </c>
      <c r="AS1124" s="599">
        <v>3.0141843971631204</v>
      </c>
      <c r="AT1124" s="599">
        <v>3.3687943262411348</v>
      </c>
      <c r="AU1124" s="599">
        <v>9.9290780141843982</v>
      </c>
      <c r="AV1124" s="599">
        <v>27.482269503546096</v>
      </c>
      <c r="AW1124" s="599">
        <v>31.205673758865249</v>
      </c>
      <c r="AX1124" s="599">
        <v>17.198581560283689</v>
      </c>
      <c r="AY1124" s="599">
        <v>6.0283687943262407</v>
      </c>
      <c r="AZ1124" s="599">
        <v>1.0638297872340425</v>
      </c>
      <c r="BA1124" s="599">
        <v>0.70921985815602839</v>
      </c>
      <c r="BB1124" s="599">
        <v>0</v>
      </c>
      <c r="BC1124" s="592"/>
      <c r="BD1124" s="827"/>
      <c r="BE1124" s="597" t="s">
        <v>38</v>
      </c>
      <c r="BF1124" s="599">
        <v>1.7687934301958308</v>
      </c>
      <c r="BG1124" s="599">
        <v>1.7056222362602651</v>
      </c>
      <c r="BH1124" s="599">
        <v>5.2432090966519267</v>
      </c>
      <c r="BI1124" s="599">
        <v>21.351863550221097</v>
      </c>
      <c r="BJ1124" s="599">
        <v>33.164876816171827</v>
      </c>
      <c r="BK1124" s="599">
        <v>23.815540113708149</v>
      </c>
      <c r="BL1124" s="599">
        <v>8.8439671509791538</v>
      </c>
      <c r="BM1124" s="599">
        <v>2.7795325331648768</v>
      </c>
      <c r="BN1124" s="599">
        <v>1.137081490840177</v>
      </c>
      <c r="BO1124" s="599">
        <v>0.18951358180669614</v>
      </c>
      <c r="BP1124"/>
      <c r="BQ1124" s="827"/>
      <c r="BR1124" s="597" t="s">
        <v>38</v>
      </c>
      <c r="BS1124" s="599">
        <v>7.2289156626506017</v>
      </c>
      <c r="BT1124" s="599">
        <v>3.0120481927710845</v>
      </c>
      <c r="BU1124" s="599">
        <v>14.457831325301203</v>
      </c>
      <c r="BV1124" s="599">
        <v>27.710843373493976</v>
      </c>
      <c r="BW1124" s="599">
        <v>24.69879518072289</v>
      </c>
      <c r="BX1124" s="599">
        <v>16.265060240963855</v>
      </c>
      <c r="BY1124" s="599">
        <v>4.2168674698795181</v>
      </c>
      <c r="BZ1124" s="599">
        <v>2.4096385542168677</v>
      </c>
      <c r="CA1124" s="599">
        <v>0</v>
      </c>
      <c r="CB1124" s="599">
        <v>0</v>
      </c>
      <c r="CC1124" s="592"/>
      <c r="CD1124" s="827"/>
      <c r="CE1124" s="597" t="s">
        <v>38</v>
      </c>
      <c r="CF1124" s="599">
        <v>1.6658253407370014</v>
      </c>
      <c r="CG1124" s="599">
        <v>2.0696617869762743</v>
      </c>
      <c r="CH1124" s="599">
        <v>5.8051489146895507</v>
      </c>
      <c r="CI1124" s="599">
        <v>22.564361433619386</v>
      </c>
      <c r="CJ1124" s="599">
        <v>33.316506814740031</v>
      </c>
      <c r="CK1124" s="599">
        <v>22.564361433619386</v>
      </c>
      <c r="CL1124" s="599">
        <v>8.4300858152448264</v>
      </c>
      <c r="CM1124" s="599">
        <v>2.3220595658758203</v>
      </c>
      <c r="CN1124" s="599">
        <v>1.110550227158001</v>
      </c>
      <c r="CO1124" s="599">
        <v>0.15143866733972741</v>
      </c>
      <c r="CP1124"/>
      <c r="CQ1124" s="827"/>
      <c r="CR1124" s="597" t="s">
        <v>38</v>
      </c>
      <c r="CS1124" s="599">
        <v>2.2900763358778624</v>
      </c>
      <c r="CT1124" s="599">
        <v>1.5267175572519083</v>
      </c>
      <c r="CU1124" s="599">
        <v>3.3078880407124678</v>
      </c>
      <c r="CV1124" s="599">
        <v>15.521628498727736</v>
      </c>
      <c r="CW1124" s="599">
        <v>33.842239185750635</v>
      </c>
      <c r="CX1124" s="599">
        <v>25.190839694656486</v>
      </c>
      <c r="CY1124" s="599">
        <v>12.46819338422392</v>
      </c>
      <c r="CZ1124" s="599">
        <v>3.5623409669211195</v>
      </c>
      <c r="DA1124" s="599">
        <v>2.0356234096692112</v>
      </c>
      <c r="DB1124" s="599">
        <v>0.2544529262086514</v>
      </c>
      <c r="DC1124" s="592"/>
      <c r="DD1124" s="827"/>
      <c r="DE1124" s="597" t="s">
        <v>38</v>
      </c>
      <c r="DF1124" s="599">
        <v>2.0524515393386547</v>
      </c>
      <c r="DG1124" s="599">
        <v>2.2805017103762828</v>
      </c>
      <c r="DH1124" s="599">
        <v>7.1835803876852911</v>
      </c>
      <c r="DI1124" s="599">
        <v>24.629418472063854</v>
      </c>
      <c r="DJ1124" s="599">
        <v>32.383124287343215</v>
      </c>
      <c r="DK1124" s="599">
        <v>21.379703534777651</v>
      </c>
      <c r="DL1124" s="599">
        <v>7.1265678449258836</v>
      </c>
      <c r="DM1124" s="599">
        <v>2.0524515393386547</v>
      </c>
      <c r="DN1124" s="599">
        <v>0.79817559863169896</v>
      </c>
      <c r="DO1124" s="599">
        <v>0.11402508551881414</v>
      </c>
    </row>
    <row r="1125" spans="1:119" ht="13.5" customHeight="1" x14ac:dyDescent="0.2">
      <c r="A1125"/>
      <c r="B1125" s="324"/>
      <c r="C1125" s="592"/>
      <c r="D1125" s="827"/>
      <c r="E1125" s="601" t="s">
        <v>39</v>
      </c>
      <c r="F1125" s="599">
        <v>1.4156079854809438</v>
      </c>
      <c r="G1125" s="599">
        <v>0.61705989110707804</v>
      </c>
      <c r="H1125" s="599">
        <v>2.0326678765880217</v>
      </c>
      <c r="I1125" s="599">
        <v>9.6914700544464605</v>
      </c>
      <c r="J1125" s="599">
        <v>24.029038112522684</v>
      </c>
      <c r="K1125" s="599">
        <v>31.470054446460981</v>
      </c>
      <c r="L1125" s="599">
        <v>18.802177858439201</v>
      </c>
      <c r="M1125" s="599">
        <v>8.6025408348457351</v>
      </c>
      <c r="N1125" s="599">
        <v>2.5408348457350272</v>
      </c>
      <c r="O1125" s="599">
        <v>0.79854809437386565</v>
      </c>
      <c r="P1125" s="592"/>
      <c r="Q1125" s="827"/>
      <c r="R1125" s="597" t="s">
        <v>39</v>
      </c>
      <c r="S1125" s="599">
        <v>0.81227436823104682</v>
      </c>
      <c r="T1125" s="599">
        <v>0.27075812274368227</v>
      </c>
      <c r="U1125" s="599">
        <v>1.3537906137184115</v>
      </c>
      <c r="V1125" s="599">
        <v>8.6642599277978327</v>
      </c>
      <c r="W1125" s="599">
        <v>24.819494584837546</v>
      </c>
      <c r="X1125" s="599">
        <v>34.115523465703973</v>
      </c>
      <c r="Y1125" s="599">
        <v>19.584837545126355</v>
      </c>
      <c r="Z1125" s="599">
        <v>7.6714801444043319</v>
      </c>
      <c r="AA1125" s="599">
        <v>2.3465703971119134</v>
      </c>
      <c r="AB1125" s="599">
        <v>0.36101083032490977</v>
      </c>
      <c r="AC1125" s="592"/>
      <c r="AD1125" s="827"/>
      <c r="AE1125" s="597" t="s">
        <v>39</v>
      </c>
      <c r="AF1125" s="599">
        <v>1.8214936247723135</v>
      </c>
      <c r="AG1125" s="599">
        <v>0.85003035822707951</v>
      </c>
      <c r="AH1125" s="599">
        <v>2.4893746205221614</v>
      </c>
      <c r="AI1125" s="599">
        <v>10.382513661202186</v>
      </c>
      <c r="AJ1125" s="599">
        <v>23.497267759562842</v>
      </c>
      <c r="AK1125" s="599">
        <v>29.690346083788704</v>
      </c>
      <c r="AL1125" s="599">
        <v>18.275652701882212</v>
      </c>
      <c r="AM1125" s="599">
        <v>9.2289010321797207</v>
      </c>
      <c r="AN1125" s="599">
        <v>2.6715239829993931</v>
      </c>
      <c r="AO1125" s="599">
        <v>1.0928961748633881</v>
      </c>
      <c r="AP1125" s="591"/>
      <c r="AQ1125" s="827"/>
      <c r="AR1125" s="597" t="s">
        <v>39</v>
      </c>
      <c r="AS1125" s="599">
        <v>2.741935483870968</v>
      </c>
      <c r="AT1125" s="599">
        <v>1.6129032258064515</v>
      </c>
      <c r="AU1125" s="599">
        <v>3.870967741935484</v>
      </c>
      <c r="AV1125" s="599">
        <v>13.709677419354838</v>
      </c>
      <c r="AW1125" s="599">
        <v>26.451612903225808</v>
      </c>
      <c r="AX1125" s="599">
        <v>30.483870967741932</v>
      </c>
      <c r="AY1125" s="599">
        <v>14.677419354838708</v>
      </c>
      <c r="AZ1125" s="599">
        <v>5</v>
      </c>
      <c r="BA1125" s="599">
        <v>0.967741935483871</v>
      </c>
      <c r="BB1125" s="599">
        <v>0.4838709677419355</v>
      </c>
      <c r="BC1125" s="592"/>
      <c r="BD1125" s="827"/>
      <c r="BE1125" s="597" t="s">
        <v>39</v>
      </c>
      <c r="BF1125" s="599">
        <v>1.0304449648711944</v>
      </c>
      <c r="BG1125" s="599">
        <v>0.32786885245901637</v>
      </c>
      <c r="BH1125" s="599">
        <v>1.4988290398126463</v>
      </c>
      <c r="BI1125" s="599">
        <v>8.524590163934425</v>
      </c>
      <c r="BJ1125" s="599">
        <v>23.325526932084308</v>
      </c>
      <c r="BK1125" s="599">
        <v>31.756440281030446</v>
      </c>
      <c r="BL1125" s="599">
        <v>20</v>
      </c>
      <c r="BM1125" s="599">
        <v>9.6487119437939111</v>
      </c>
      <c r="BN1125" s="599">
        <v>2.9976580796252925</v>
      </c>
      <c r="BO1125" s="599">
        <v>0.88992974238875888</v>
      </c>
      <c r="BP1125"/>
      <c r="BQ1125" s="827"/>
      <c r="BR1125" s="597" t="s">
        <v>39</v>
      </c>
      <c r="BS1125" s="599">
        <v>2.7322404371584699</v>
      </c>
      <c r="BT1125" s="599">
        <v>1.639344262295082</v>
      </c>
      <c r="BU1125" s="599">
        <v>7.1038251366120218</v>
      </c>
      <c r="BV1125" s="599">
        <v>14.207650273224044</v>
      </c>
      <c r="BW1125" s="599">
        <v>21.311475409836063</v>
      </c>
      <c r="BX1125" s="599">
        <v>26.229508196721312</v>
      </c>
      <c r="BY1125" s="599">
        <v>14.754098360655737</v>
      </c>
      <c r="BZ1125" s="599">
        <v>7.6502732240437163</v>
      </c>
      <c r="CA1125" s="599">
        <v>3.278688524590164</v>
      </c>
      <c r="CB1125" s="599">
        <v>1.0928961748633881</v>
      </c>
      <c r="CC1125" s="592"/>
      <c r="CD1125" s="827"/>
      <c r="CE1125" s="597" t="s">
        <v>39</v>
      </c>
      <c r="CF1125" s="599">
        <v>1.3219284603421462</v>
      </c>
      <c r="CG1125" s="599">
        <v>0.54432348367029548</v>
      </c>
      <c r="CH1125" s="599">
        <v>1.6718506998444789</v>
      </c>
      <c r="CI1125" s="599">
        <v>9.3701399688958009</v>
      </c>
      <c r="CJ1125" s="599">
        <v>24.222395023328151</v>
      </c>
      <c r="CK1125" s="599">
        <v>31.842923794712284</v>
      </c>
      <c r="CL1125" s="599">
        <v>19.090202177293936</v>
      </c>
      <c r="CM1125" s="599">
        <v>8.6702954898911351</v>
      </c>
      <c r="CN1125" s="599">
        <v>2.4883359253499222</v>
      </c>
      <c r="CO1125" s="599">
        <v>0.77760497667185069</v>
      </c>
      <c r="CP1125"/>
      <c r="CQ1125" s="827"/>
      <c r="CR1125" s="597" t="s">
        <v>39</v>
      </c>
      <c r="CS1125" s="599">
        <v>0.86956521739130432</v>
      </c>
      <c r="CT1125" s="599">
        <v>0</v>
      </c>
      <c r="CU1125" s="599">
        <v>1.5217391304347827</v>
      </c>
      <c r="CV1125" s="599">
        <v>6.5217391304347823</v>
      </c>
      <c r="CW1125" s="599">
        <v>22.173913043478262</v>
      </c>
      <c r="CX1125" s="599">
        <v>30.434782608695656</v>
      </c>
      <c r="CY1125" s="599">
        <v>23.695652173913043</v>
      </c>
      <c r="CZ1125" s="599">
        <v>9.7826086956521738</v>
      </c>
      <c r="DA1125" s="599">
        <v>3.4782608695652173</v>
      </c>
      <c r="DB1125" s="599">
        <v>1.5217391304347827</v>
      </c>
      <c r="DC1125" s="592"/>
      <c r="DD1125" s="827"/>
      <c r="DE1125" s="597" t="s">
        <v>39</v>
      </c>
      <c r="DF1125" s="599">
        <v>1.5250544662309369</v>
      </c>
      <c r="DG1125" s="599">
        <v>0.74074074074074081</v>
      </c>
      <c r="DH1125" s="599">
        <v>2.1350762527233118</v>
      </c>
      <c r="DI1125" s="599">
        <v>10.326797385620914</v>
      </c>
      <c r="DJ1125" s="599">
        <v>24.40087145969499</v>
      </c>
      <c r="DK1125" s="599">
        <v>31.677559912854029</v>
      </c>
      <c r="DL1125" s="599">
        <v>17.821350762527231</v>
      </c>
      <c r="DM1125" s="599">
        <v>8.3660130718954235</v>
      </c>
      <c r="DN1125" s="599">
        <v>2.3529411764705883</v>
      </c>
      <c r="DO1125" s="599">
        <v>0.65359477124183007</v>
      </c>
    </row>
    <row r="1126" spans="1:119" ht="13.5" customHeight="1" x14ac:dyDescent="0.2">
      <c r="A1126"/>
      <c r="B1126" s="324"/>
      <c r="C1126" s="592"/>
      <c r="D1126" s="827"/>
      <c r="E1126" s="601" t="s">
        <v>40</v>
      </c>
      <c r="F1126" s="599">
        <v>0.43050430504305043</v>
      </c>
      <c r="G1126" s="599">
        <v>0.15375153751537515</v>
      </c>
      <c r="H1126" s="599">
        <v>0.36900369003690037</v>
      </c>
      <c r="I1126" s="599">
        <v>2.0602706027060269</v>
      </c>
      <c r="J1126" s="599">
        <v>9.6248462484624842</v>
      </c>
      <c r="K1126" s="599">
        <v>21.894218942189422</v>
      </c>
      <c r="L1126" s="599">
        <v>25.246002460024602</v>
      </c>
      <c r="M1126" s="599">
        <v>20.694956949569494</v>
      </c>
      <c r="N1126" s="599">
        <v>14.022140221402212</v>
      </c>
      <c r="O1126" s="599">
        <v>5.5043050430504303</v>
      </c>
      <c r="P1126" s="592"/>
      <c r="Q1126" s="827"/>
      <c r="R1126" s="597" t="s">
        <v>40</v>
      </c>
      <c r="S1126" s="599">
        <v>8.5616438356164379E-2</v>
      </c>
      <c r="T1126" s="599">
        <v>0</v>
      </c>
      <c r="U1126" s="599">
        <v>0.34246575342465752</v>
      </c>
      <c r="V1126" s="599">
        <v>1.2842465753424657</v>
      </c>
      <c r="W1126" s="599">
        <v>8.8184931506849313</v>
      </c>
      <c r="X1126" s="599">
        <v>21.832191780821919</v>
      </c>
      <c r="Y1126" s="599">
        <v>27.054794520547947</v>
      </c>
      <c r="Z1126" s="599">
        <v>22.174657534246574</v>
      </c>
      <c r="AA1126" s="599">
        <v>13.86986301369863</v>
      </c>
      <c r="AB1126" s="599">
        <v>4.5376712328767121</v>
      </c>
      <c r="AC1126" s="592"/>
      <c r="AD1126" s="827"/>
      <c r="AE1126" s="597" t="s">
        <v>40</v>
      </c>
      <c r="AF1126" s="599">
        <v>0.6238003838771593</v>
      </c>
      <c r="AG1126" s="599">
        <v>0.23992322456813817</v>
      </c>
      <c r="AH1126" s="599">
        <v>0.38387715930902111</v>
      </c>
      <c r="AI1126" s="599">
        <v>2.4952015355086372</v>
      </c>
      <c r="AJ1126" s="599">
        <v>10.076775431861803</v>
      </c>
      <c r="AK1126" s="599">
        <v>21.928982725527831</v>
      </c>
      <c r="AL1126" s="599">
        <v>24.232245681381958</v>
      </c>
      <c r="AM1126" s="599">
        <v>19.865642994241842</v>
      </c>
      <c r="AN1126" s="599">
        <v>14.107485604606525</v>
      </c>
      <c r="AO1126" s="599">
        <v>6.046065259117082</v>
      </c>
      <c r="AP1126" s="591"/>
      <c r="AQ1126" s="827"/>
      <c r="AR1126" s="597" t="s">
        <v>40</v>
      </c>
      <c r="AS1126" s="599">
        <v>1.3333333333333335</v>
      </c>
      <c r="AT1126" s="599">
        <v>0.38095238095238093</v>
      </c>
      <c r="AU1126" s="599">
        <v>1.1428571428571428</v>
      </c>
      <c r="AV1126" s="599">
        <v>4.5714285714285712</v>
      </c>
      <c r="AW1126" s="599">
        <v>14.666666666666666</v>
      </c>
      <c r="AX1126" s="599">
        <v>30.666666666666664</v>
      </c>
      <c r="AY1126" s="599">
        <v>20.19047619047619</v>
      </c>
      <c r="AZ1126" s="599">
        <v>15.047619047619049</v>
      </c>
      <c r="BA1126" s="599">
        <v>8.5714285714285712</v>
      </c>
      <c r="BB1126" s="599">
        <v>3.4285714285714288</v>
      </c>
      <c r="BC1126" s="592"/>
      <c r="BD1126" s="827"/>
      <c r="BE1126" s="597" t="s">
        <v>40</v>
      </c>
      <c r="BF1126" s="599">
        <v>0.2566923359002567</v>
      </c>
      <c r="BG1126" s="599">
        <v>0.11001100110011</v>
      </c>
      <c r="BH1126" s="599">
        <v>0.22002200220022</v>
      </c>
      <c r="BI1126" s="599">
        <v>1.5768243491015768</v>
      </c>
      <c r="BJ1126" s="599">
        <v>8.6541987532086537</v>
      </c>
      <c r="BK1126" s="599">
        <v>20.205353868720206</v>
      </c>
      <c r="BL1126" s="599">
        <v>26.219288595526219</v>
      </c>
      <c r="BM1126" s="599">
        <v>21.782178217821784</v>
      </c>
      <c r="BN1126" s="599">
        <v>15.071507150715071</v>
      </c>
      <c r="BO1126" s="599">
        <v>5.9039237257059041</v>
      </c>
      <c r="BP1126"/>
      <c r="BQ1126" s="827"/>
      <c r="BR1126" s="597" t="s">
        <v>40</v>
      </c>
      <c r="BS1126" s="599">
        <v>1.25</v>
      </c>
      <c r="BT1126" s="599">
        <v>0</v>
      </c>
      <c r="BU1126" s="599">
        <v>1.875</v>
      </c>
      <c r="BV1126" s="599">
        <v>4.375</v>
      </c>
      <c r="BW1126" s="599">
        <v>13.125</v>
      </c>
      <c r="BX1126" s="599">
        <v>21.875</v>
      </c>
      <c r="BY1126" s="599">
        <v>18.125</v>
      </c>
      <c r="BZ1126" s="599">
        <v>23.75</v>
      </c>
      <c r="CA1126" s="599">
        <v>11.25</v>
      </c>
      <c r="CB1126" s="599">
        <v>4.375</v>
      </c>
      <c r="CC1126" s="592"/>
      <c r="CD1126" s="827"/>
      <c r="CE1126" s="597" t="s">
        <v>40</v>
      </c>
      <c r="CF1126" s="599">
        <v>0.38809831824062097</v>
      </c>
      <c r="CG1126" s="599">
        <v>0.16170763260025875</v>
      </c>
      <c r="CH1126" s="599">
        <v>0.29107373868046571</v>
      </c>
      <c r="CI1126" s="599">
        <v>1.9404915912031047</v>
      </c>
      <c r="CJ1126" s="599">
        <v>9.4437257438551097</v>
      </c>
      <c r="CK1126" s="599">
        <v>21.895213454075034</v>
      </c>
      <c r="CL1126" s="599">
        <v>25.614489003880987</v>
      </c>
      <c r="CM1126" s="599">
        <v>20.536869340232858</v>
      </c>
      <c r="CN1126" s="599">
        <v>14.165588615782665</v>
      </c>
      <c r="CO1126" s="599">
        <v>5.5627425614488999</v>
      </c>
      <c r="CP1126"/>
      <c r="CQ1126" s="827"/>
      <c r="CR1126" s="597" t="s">
        <v>40</v>
      </c>
      <c r="CS1126" s="599">
        <v>0.92807424593967514</v>
      </c>
      <c r="CT1126" s="599">
        <v>0</v>
      </c>
      <c r="CU1126" s="599">
        <v>0.6960556844547563</v>
      </c>
      <c r="CV1126" s="599">
        <v>2.3201856148491879</v>
      </c>
      <c r="CW1126" s="599">
        <v>11.600928074245939</v>
      </c>
      <c r="CX1126" s="599">
        <v>22.505800464037122</v>
      </c>
      <c r="CY1126" s="599">
        <v>22.273781902552201</v>
      </c>
      <c r="CZ1126" s="599">
        <v>19.953596287703014</v>
      </c>
      <c r="DA1126" s="599">
        <v>13.68909512761021</v>
      </c>
      <c r="DB1126" s="599">
        <v>6.0324825986078885</v>
      </c>
      <c r="DC1126" s="592"/>
      <c r="DD1126" s="827"/>
      <c r="DE1126" s="597" t="s">
        <v>40</v>
      </c>
      <c r="DF1126" s="599">
        <v>0.35448422545196739</v>
      </c>
      <c r="DG1126" s="599">
        <v>0.1772421127259837</v>
      </c>
      <c r="DH1126" s="599">
        <v>0.31903580290677064</v>
      </c>
      <c r="DI1126" s="599">
        <v>2.0205600850762142</v>
      </c>
      <c r="DJ1126" s="599">
        <v>9.3229351293867424</v>
      </c>
      <c r="DK1126" s="599">
        <v>21.800779865295993</v>
      </c>
      <c r="DL1126" s="599">
        <v>25.700106345267638</v>
      </c>
      <c r="DM1126" s="599">
        <v>20.808224034030488</v>
      </c>
      <c r="DN1126" s="599">
        <v>14.073023750443106</v>
      </c>
      <c r="DO1126" s="599">
        <v>5.423608649415101</v>
      </c>
    </row>
    <row r="1127" spans="1:119" ht="13.5" customHeight="1" x14ac:dyDescent="0.2">
      <c r="A1127"/>
      <c r="B1127" s="324"/>
      <c r="C1127" s="592"/>
      <c r="D1127" s="828"/>
      <c r="E1127" s="601" t="s">
        <v>41</v>
      </c>
      <c r="F1127" s="599">
        <v>0.21413276231263384</v>
      </c>
      <c r="G1127" s="599">
        <v>0.10706638115631692</v>
      </c>
      <c r="H1127" s="599">
        <v>0</v>
      </c>
      <c r="I1127" s="599">
        <v>0.10706638115631692</v>
      </c>
      <c r="J1127" s="599">
        <v>1.6059957173447537</v>
      </c>
      <c r="K1127" s="599">
        <v>7.6017130620985016</v>
      </c>
      <c r="L1127" s="599">
        <v>14.989293361884368</v>
      </c>
      <c r="M1127" s="599">
        <v>25.160599571734476</v>
      </c>
      <c r="N1127" s="599">
        <v>26.231263383297645</v>
      </c>
      <c r="O1127" s="599">
        <v>23.982869379014989</v>
      </c>
      <c r="P1127" s="592"/>
      <c r="Q1127" s="828"/>
      <c r="R1127" s="597" t="s">
        <v>41</v>
      </c>
      <c r="S1127" s="599">
        <v>0</v>
      </c>
      <c r="T1127" s="599">
        <v>0.32467532467532467</v>
      </c>
      <c r="U1127" s="599">
        <v>0</v>
      </c>
      <c r="V1127" s="599">
        <v>0.32467532467532467</v>
      </c>
      <c r="W1127" s="599">
        <v>0.97402597402597402</v>
      </c>
      <c r="X1127" s="599">
        <v>8.4415584415584419</v>
      </c>
      <c r="Y1127" s="599">
        <v>13.961038961038961</v>
      </c>
      <c r="Z1127" s="599">
        <v>26.948051948051948</v>
      </c>
      <c r="AA1127" s="599">
        <v>24.025974025974026</v>
      </c>
      <c r="AB1127" s="599">
        <v>25</v>
      </c>
      <c r="AC1127" s="592"/>
      <c r="AD1127" s="828"/>
      <c r="AE1127" s="597" t="s">
        <v>41</v>
      </c>
      <c r="AF1127" s="599">
        <v>0.31948881789137379</v>
      </c>
      <c r="AG1127" s="599">
        <v>0</v>
      </c>
      <c r="AH1127" s="599">
        <v>0</v>
      </c>
      <c r="AI1127" s="599">
        <v>0</v>
      </c>
      <c r="AJ1127" s="599">
        <v>1.9169329073482428</v>
      </c>
      <c r="AK1127" s="599">
        <v>7.1884984025559113</v>
      </c>
      <c r="AL1127" s="599">
        <v>15.495207667731629</v>
      </c>
      <c r="AM1127" s="599">
        <v>24.281150159744406</v>
      </c>
      <c r="AN1127" s="599">
        <v>27.316293929712458</v>
      </c>
      <c r="AO1127" s="599">
        <v>23.482428115015974</v>
      </c>
      <c r="AP1127" s="591"/>
      <c r="AQ1127" s="828"/>
      <c r="AR1127" s="597" t="s">
        <v>41</v>
      </c>
      <c r="AS1127" s="599">
        <v>1.1904761904761905</v>
      </c>
      <c r="AT1127" s="599">
        <v>1.1904761904761905</v>
      </c>
      <c r="AU1127" s="599">
        <v>0</v>
      </c>
      <c r="AV1127" s="599">
        <v>0</v>
      </c>
      <c r="AW1127" s="599">
        <v>4.7619047619047619</v>
      </c>
      <c r="AX1127" s="599">
        <v>16.666666666666664</v>
      </c>
      <c r="AY1127" s="599">
        <v>21.428571428571427</v>
      </c>
      <c r="AZ1127" s="599">
        <v>21.428571428571427</v>
      </c>
      <c r="BA1127" s="599">
        <v>21.428571428571427</v>
      </c>
      <c r="BB1127" s="599">
        <v>11.904761904761903</v>
      </c>
      <c r="BC1127" s="592"/>
      <c r="BD1127" s="828"/>
      <c r="BE1127" s="597" t="s">
        <v>41</v>
      </c>
      <c r="BF1127" s="599">
        <v>0.1176470588235294</v>
      </c>
      <c r="BG1127" s="599">
        <v>0</v>
      </c>
      <c r="BH1127" s="599">
        <v>0</v>
      </c>
      <c r="BI1127" s="599">
        <v>0.1176470588235294</v>
      </c>
      <c r="BJ1127" s="599">
        <v>1.2941176470588236</v>
      </c>
      <c r="BK1127" s="599">
        <v>6.7058823529411766</v>
      </c>
      <c r="BL1127" s="599">
        <v>14.352941176470587</v>
      </c>
      <c r="BM1127" s="599">
        <v>25.529411764705884</v>
      </c>
      <c r="BN1127" s="599">
        <v>26.705882352941174</v>
      </c>
      <c r="BO1127" s="599">
        <v>25.176470588235293</v>
      </c>
      <c r="BP1127"/>
      <c r="BQ1127" s="828"/>
      <c r="BR1127" s="597" t="s">
        <v>41</v>
      </c>
      <c r="BS1127" s="599">
        <v>7.1428571428571423</v>
      </c>
      <c r="BT1127" s="599">
        <v>0</v>
      </c>
      <c r="BU1127" s="599">
        <v>0</v>
      </c>
      <c r="BV1127" s="599">
        <v>0</v>
      </c>
      <c r="BW1127" s="599">
        <v>10.714285714285714</v>
      </c>
      <c r="BX1127" s="599">
        <v>17.857142857142858</v>
      </c>
      <c r="BY1127" s="599">
        <v>10.714285714285714</v>
      </c>
      <c r="BZ1127" s="599">
        <v>17.857142857142858</v>
      </c>
      <c r="CA1127" s="599">
        <v>10.714285714285714</v>
      </c>
      <c r="CB1127" s="599">
        <v>25</v>
      </c>
      <c r="CC1127" s="592"/>
      <c r="CD1127" s="828"/>
      <c r="CE1127" s="597" t="s">
        <v>41</v>
      </c>
      <c r="CF1127" s="599">
        <v>0</v>
      </c>
      <c r="CG1127" s="599">
        <v>0.11037527593818984</v>
      </c>
      <c r="CH1127" s="599">
        <v>0</v>
      </c>
      <c r="CI1127" s="599">
        <v>0.11037527593818984</v>
      </c>
      <c r="CJ1127" s="599">
        <v>1.3245033112582782</v>
      </c>
      <c r="CK1127" s="599">
        <v>7.2847682119205297</v>
      </c>
      <c r="CL1127" s="599">
        <v>15.121412803532008</v>
      </c>
      <c r="CM1127" s="599">
        <v>25.386313465783665</v>
      </c>
      <c r="CN1127" s="599">
        <v>26.710816777041941</v>
      </c>
      <c r="CO1127" s="599">
        <v>23.951434878587197</v>
      </c>
      <c r="CP1127"/>
      <c r="CQ1127" s="828"/>
      <c r="CR1127" s="597" t="s">
        <v>41</v>
      </c>
      <c r="CS1127" s="599">
        <v>0</v>
      </c>
      <c r="CT1127" s="599">
        <v>0</v>
      </c>
      <c r="CU1127" s="599">
        <v>0</v>
      </c>
      <c r="CV1127" s="599">
        <v>0</v>
      </c>
      <c r="CW1127" s="599">
        <v>1.2048192771084338</v>
      </c>
      <c r="CX1127" s="599">
        <v>6.024096385542169</v>
      </c>
      <c r="CY1127" s="599">
        <v>21.686746987951807</v>
      </c>
      <c r="CZ1127" s="599">
        <v>21.686746987951807</v>
      </c>
      <c r="DA1127" s="599">
        <v>26.506024096385545</v>
      </c>
      <c r="DB1127" s="599">
        <v>22.891566265060241</v>
      </c>
      <c r="DC1127" s="592"/>
      <c r="DD1127" s="828"/>
      <c r="DE1127" s="597" t="s">
        <v>41</v>
      </c>
      <c r="DF1127" s="599">
        <v>0.23501762632197415</v>
      </c>
      <c r="DG1127" s="599">
        <v>0.11750881316098707</v>
      </c>
      <c r="DH1127" s="599">
        <v>0</v>
      </c>
      <c r="DI1127" s="599">
        <v>0.11750881316098707</v>
      </c>
      <c r="DJ1127" s="599">
        <v>1.6451233842538191</v>
      </c>
      <c r="DK1127" s="599">
        <v>7.7555816686251475</v>
      </c>
      <c r="DL1127" s="599">
        <v>14.336075205640423</v>
      </c>
      <c r="DM1127" s="599">
        <v>25.499412455934195</v>
      </c>
      <c r="DN1127" s="599">
        <v>26.204465334900117</v>
      </c>
      <c r="DO1127" s="599">
        <v>24.08930669800235</v>
      </c>
    </row>
    <row r="1128" spans="1:119" x14ac:dyDescent="0.2">
      <c r="B1128" s="618"/>
      <c r="C1128" s="619"/>
      <c r="D1128" s="619"/>
      <c r="E1128" s="619"/>
      <c r="F1128" s="619"/>
      <c r="G1128" s="619"/>
      <c r="H1128" s="619"/>
      <c r="I1128" s="619"/>
      <c r="J1128" s="619"/>
      <c r="K1128" s="619"/>
      <c r="L1128" s="619"/>
      <c r="M1128" s="619"/>
      <c r="N1128" s="619"/>
      <c r="O1128" s="619"/>
      <c r="P1128" s="619"/>
      <c r="Q1128" s="619"/>
      <c r="R1128" s="619"/>
      <c r="S1128" s="619"/>
      <c r="T1128" s="619"/>
      <c r="U1128" s="619"/>
      <c r="V1128" s="619"/>
      <c r="W1128" s="619"/>
      <c r="X1128" s="619"/>
      <c r="Y1128" s="619"/>
      <c r="Z1128" s="619"/>
      <c r="AA1128" s="619"/>
      <c r="AB1128" s="619"/>
      <c r="AC1128" s="619"/>
      <c r="AD1128" s="619"/>
      <c r="AE1128" s="619"/>
      <c r="AF1128" s="619"/>
      <c r="AG1128" s="619"/>
      <c r="AH1128" s="619"/>
      <c r="AI1128" s="619"/>
      <c r="AJ1128" s="619"/>
      <c r="AK1128" s="619"/>
      <c r="AL1128" s="619"/>
      <c r="AM1128" s="619"/>
      <c r="AN1128" s="619"/>
      <c r="AO1128" s="619"/>
      <c r="AP1128" s="518"/>
      <c r="AQ1128" s="619"/>
      <c r="AR1128" s="619"/>
      <c r="AS1128" s="619"/>
      <c r="AT1128" s="619"/>
      <c r="AU1128" s="619"/>
      <c r="AV1128" s="619"/>
      <c r="AW1128" s="619"/>
      <c r="AX1128" s="619"/>
      <c r="AY1128" s="619"/>
      <c r="AZ1128" s="619"/>
      <c r="BA1128" s="619"/>
      <c r="BB1128" s="619"/>
      <c r="BC1128" s="619"/>
      <c r="BD1128" s="619"/>
      <c r="BE1128" s="619"/>
      <c r="BF1128" s="619"/>
      <c r="BG1128" s="619"/>
      <c r="BH1128" s="619"/>
      <c r="BI1128" s="619"/>
      <c r="BJ1128" s="619"/>
      <c r="BK1128" s="619"/>
      <c r="BL1128" s="619"/>
      <c r="BM1128" s="619"/>
      <c r="BN1128" s="619"/>
      <c r="BO1128" s="619"/>
      <c r="BQ1128" s="619"/>
      <c r="BR1128" s="619"/>
      <c r="BS1128" s="619"/>
      <c r="BT1128" s="619"/>
      <c r="BU1128" s="619"/>
      <c r="BV1128" s="619"/>
      <c r="BW1128" s="619"/>
      <c r="BX1128" s="619"/>
      <c r="BY1128" s="619"/>
      <c r="BZ1128" s="619"/>
      <c r="CA1128" s="619"/>
      <c r="CB1128" s="619"/>
      <c r="CC1128" s="619"/>
      <c r="CD1128" s="619"/>
      <c r="CE1128" s="619"/>
      <c r="CF1128" s="619"/>
      <c r="CG1128" s="619"/>
      <c r="CH1128" s="619"/>
      <c r="CI1128" s="619"/>
      <c r="CJ1128" s="619"/>
      <c r="CK1128" s="619"/>
      <c r="CL1128" s="619"/>
      <c r="CM1128" s="619"/>
      <c r="CN1128" s="619"/>
      <c r="CO1128" s="619"/>
      <c r="CP1128" s="619"/>
      <c r="CQ1128" s="619"/>
      <c r="CR1128" s="619"/>
      <c r="CS1128" s="619"/>
      <c r="CT1128" s="619"/>
      <c r="CU1128" s="619"/>
      <c r="CV1128" s="619"/>
      <c r="CW1128" s="619"/>
      <c r="CX1128" s="619"/>
      <c r="CY1128" s="619"/>
      <c r="CZ1128" s="619"/>
      <c r="DA1128" s="619"/>
      <c r="DB1128" s="619"/>
      <c r="DD1128" s="619"/>
      <c r="DE1128" s="619"/>
      <c r="DF1128" s="619"/>
      <c r="DG1128" s="619"/>
      <c r="DH1128" s="619"/>
      <c r="DI1128" s="619"/>
      <c r="DJ1128" s="619"/>
      <c r="DK1128" s="619"/>
      <c r="DL1128" s="619"/>
      <c r="DM1128" s="619"/>
      <c r="DN1128" s="619"/>
      <c r="DO1128" s="619"/>
    </row>
    <row r="1129" spans="1:119" x14ac:dyDescent="0.2">
      <c r="B1129" s="618"/>
      <c r="C1129" s="619"/>
      <c r="D1129" s="619"/>
      <c r="E1129" s="619"/>
      <c r="F1129" s="619"/>
      <c r="G1129" s="619"/>
      <c r="H1129" s="619"/>
      <c r="I1129" s="619"/>
      <c r="J1129" s="619"/>
      <c r="K1129" s="619"/>
      <c r="L1129" s="619"/>
      <c r="M1129" s="619"/>
      <c r="N1129" s="619"/>
      <c r="O1129" s="619"/>
      <c r="P1129" s="619"/>
      <c r="Q1129" s="619"/>
      <c r="R1129" s="619"/>
      <c r="S1129" s="619"/>
      <c r="T1129" s="619"/>
      <c r="U1129" s="619"/>
      <c r="V1129" s="619"/>
      <c r="W1129" s="619"/>
      <c r="X1129" s="619"/>
      <c r="Y1129" s="619"/>
      <c r="Z1129" s="619"/>
      <c r="AA1129" s="619"/>
      <c r="AB1129" s="619"/>
      <c r="AC1129" s="619"/>
      <c r="AD1129" s="619"/>
      <c r="AE1129" s="619"/>
      <c r="AF1129" s="619"/>
      <c r="AG1129" s="619"/>
      <c r="AH1129" s="619"/>
      <c r="AI1129" s="619"/>
      <c r="AJ1129" s="619"/>
      <c r="AK1129" s="619"/>
      <c r="AL1129" s="619"/>
      <c r="AM1129" s="619"/>
      <c r="AN1129" s="619"/>
      <c r="AO1129" s="619"/>
      <c r="AP1129" s="518"/>
      <c r="AQ1129" s="619"/>
      <c r="AR1129" s="619"/>
      <c r="AS1129" s="619"/>
      <c r="AT1129" s="619"/>
      <c r="AU1129" s="619"/>
      <c r="AV1129" s="619"/>
      <c r="AW1129" s="619"/>
      <c r="AX1129" s="619"/>
      <c r="AY1129" s="619"/>
      <c r="AZ1129" s="619"/>
      <c r="BA1129" s="619"/>
      <c r="BB1129" s="619"/>
      <c r="BC1129" s="619"/>
      <c r="BD1129" s="619"/>
      <c r="BE1129" s="619"/>
      <c r="BF1129" s="619"/>
      <c r="BG1129" s="619"/>
      <c r="BH1129" s="619"/>
      <c r="BI1129" s="619"/>
      <c r="BJ1129" s="619"/>
      <c r="BK1129" s="619"/>
      <c r="BL1129" s="619"/>
      <c r="BM1129" s="619"/>
      <c r="BN1129" s="619"/>
      <c r="BO1129" s="619"/>
      <c r="BQ1129" s="619"/>
      <c r="BR1129" s="619"/>
      <c r="BS1129" s="619"/>
      <c r="BT1129" s="619"/>
      <c r="BU1129" s="619"/>
      <c r="BV1129" s="619"/>
      <c r="BW1129" s="619"/>
      <c r="BX1129" s="619"/>
      <c r="BY1129" s="619"/>
      <c r="BZ1129" s="619"/>
      <c r="CA1129" s="619"/>
      <c r="CB1129" s="619"/>
      <c r="CC1129" s="619"/>
      <c r="CD1129" s="619"/>
      <c r="CE1129" s="619"/>
      <c r="CF1129" s="619"/>
      <c r="CG1129" s="619"/>
      <c r="CH1129" s="619"/>
      <c r="CI1129" s="619"/>
      <c r="CJ1129" s="619"/>
      <c r="CK1129" s="619"/>
      <c r="CL1129" s="619"/>
      <c r="CM1129" s="619"/>
      <c r="CN1129" s="619"/>
      <c r="CO1129" s="619"/>
      <c r="CP1129" s="619"/>
      <c r="CQ1129" s="619"/>
      <c r="CR1129" s="619"/>
      <c r="CS1129" s="619"/>
      <c r="CT1129" s="619"/>
      <c r="CU1129" s="619"/>
      <c r="CV1129" s="619"/>
      <c r="CW1129" s="619"/>
      <c r="CX1129" s="619"/>
      <c r="CY1129" s="619"/>
      <c r="CZ1129" s="619"/>
      <c r="DA1129" s="619"/>
      <c r="DB1129" s="619"/>
      <c r="DD1129" s="619"/>
      <c r="DE1129" s="619"/>
      <c r="DF1129" s="619"/>
      <c r="DG1129" s="619"/>
      <c r="DH1129" s="619"/>
      <c r="DI1129" s="619"/>
      <c r="DJ1129" s="619"/>
      <c r="DK1129" s="619"/>
      <c r="DL1129" s="619"/>
      <c r="DM1129" s="619"/>
      <c r="DN1129" s="619"/>
      <c r="DO1129" s="619"/>
    </row>
    <row r="1130" spans="1:119" x14ac:dyDescent="0.2">
      <c r="B1130" s="618"/>
      <c r="C1130" s="619"/>
      <c r="D1130" s="619"/>
      <c r="E1130" s="619"/>
      <c r="F1130" s="619"/>
      <c r="G1130" s="619"/>
      <c r="H1130" s="619"/>
      <c r="I1130" s="619"/>
      <c r="J1130" s="619"/>
      <c r="K1130" s="619"/>
      <c r="L1130" s="619"/>
      <c r="M1130" s="619"/>
      <c r="N1130" s="619"/>
      <c r="O1130" s="619"/>
      <c r="P1130" s="619"/>
      <c r="Q1130" s="619"/>
      <c r="R1130" s="619"/>
      <c r="S1130" s="619"/>
      <c r="T1130" s="619"/>
      <c r="U1130" s="619"/>
      <c r="V1130" s="619"/>
      <c r="W1130" s="619"/>
      <c r="X1130" s="619"/>
      <c r="Y1130" s="619"/>
      <c r="Z1130" s="619"/>
      <c r="AA1130" s="619"/>
      <c r="AB1130" s="619"/>
      <c r="AC1130" s="619"/>
      <c r="AD1130" s="619"/>
      <c r="AE1130" s="619"/>
      <c r="AF1130" s="619"/>
      <c r="AG1130" s="619"/>
      <c r="AH1130" s="619"/>
      <c r="AI1130" s="619"/>
      <c r="AJ1130" s="619"/>
      <c r="AK1130" s="619"/>
      <c r="AL1130" s="619"/>
      <c r="AM1130" s="619"/>
      <c r="AN1130" s="619"/>
      <c r="AO1130" s="619"/>
      <c r="AP1130" s="518"/>
      <c r="AQ1130" s="619"/>
      <c r="AR1130" s="619"/>
      <c r="AS1130" s="619"/>
      <c r="AT1130" s="619"/>
      <c r="AU1130" s="619"/>
      <c r="AV1130" s="619"/>
      <c r="AW1130" s="619"/>
      <c r="AX1130" s="619"/>
      <c r="AY1130" s="619"/>
      <c r="AZ1130" s="619"/>
      <c r="BA1130" s="619"/>
      <c r="BB1130" s="619"/>
      <c r="BC1130" s="619"/>
      <c r="BD1130" s="619"/>
      <c r="BE1130" s="619"/>
      <c r="BF1130" s="619"/>
      <c r="BG1130" s="619"/>
      <c r="BH1130" s="619"/>
      <c r="BI1130" s="619"/>
      <c r="BJ1130" s="619"/>
      <c r="BK1130" s="619"/>
      <c r="BL1130" s="619"/>
      <c r="BM1130" s="619"/>
      <c r="BN1130" s="619"/>
      <c r="BO1130" s="619"/>
      <c r="BQ1130" s="619"/>
      <c r="BR1130" s="619"/>
      <c r="BS1130" s="619"/>
      <c r="BT1130" s="619"/>
      <c r="BU1130" s="619"/>
      <c r="BV1130" s="619"/>
      <c r="BW1130" s="619"/>
      <c r="BX1130" s="619"/>
      <c r="BY1130" s="619"/>
      <c r="BZ1130" s="619"/>
      <c r="CA1130" s="619"/>
      <c r="CB1130" s="619"/>
      <c r="CC1130" s="619"/>
      <c r="CD1130" s="619"/>
      <c r="CE1130" s="619"/>
      <c r="CF1130" s="619"/>
      <c r="CG1130" s="619"/>
      <c r="CH1130" s="619"/>
      <c r="CI1130" s="619"/>
      <c r="CJ1130" s="619"/>
      <c r="CK1130" s="619"/>
      <c r="CL1130" s="619"/>
      <c r="CM1130" s="619"/>
      <c r="CN1130" s="619"/>
      <c r="CO1130" s="619"/>
      <c r="CP1130" s="619"/>
      <c r="CQ1130" s="619"/>
      <c r="CR1130" s="619"/>
      <c r="CS1130" s="619"/>
      <c r="CT1130" s="619"/>
      <c r="CU1130" s="619"/>
      <c r="CV1130" s="619"/>
      <c r="CW1130" s="619"/>
      <c r="CX1130" s="619"/>
      <c r="CY1130" s="619"/>
      <c r="CZ1130" s="619"/>
      <c r="DA1130" s="619"/>
      <c r="DB1130" s="619"/>
      <c r="DD1130" s="619"/>
      <c r="DE1130" s="619"/>
      <c r="DF1130" s="619"/>
      <c r="DG1130" s="619"/>
      <c r="DH1130" s="619"/>
      <c r="DI1130" s="619"/>
      <c r="DJ1130" s="619"/>
      <c r="DK1130" s="619"/>
      <c r="DL1130" s="619"/>
      <c r="DM1130" s="619"/>
      <c r="DN1130" s="619"/>
      <c r="DO1130" s="619"/>
    </row>
    <row r="1131" spans="1:119" ht="18.75" customHeight="1" x14ac:dyDescent="0.3">
      <c r="B1131" s="618"/>
      <c r="C1131" s="619"/>
      <c r="D1131" s="829" t="s">
        <v>245</v>
      </c>
      <c r="E1131" s="829"/>
      <c r="F1131" s="621"/>
      <c r="G1131" s="621"/>
      <c r="H1131" s="621"/>
      <c r="I1131" s="621"/>
      <c r="J1131" s="621"/>
      <c r="K1131" s="621"/>
      <c r="L1131" s="621"/>
      <c r="M1131" s="621"/>
      <c r="N1131" s="621"/>
      <c r="O1131" s="621"/>
      <c r="P1131" s="622"/>
      <c r="Q1131" s="660" t="s">
        <v>245</v>
      </c>
      <c r="R1131" s="660"/>
      <c r="S1131" s="621"/>
      <c r="T1131" s="621"/>
      <c r="U1131" s="621"/>
      <c r="V1131" s="621"/>
      <c r="W1131" s="621"/>
      <c r="X1131" s="621"/>
      <c r="Y1131" s="621"/>
      <c r="Z1131" s="621"/>
      <c r="AA1131" s="621"/>
      <c r="AB1131" s="621"/>
      <c r="AC1131" s="622"/>
      <c r="AD1131" s="660" t="s">
        <v>245</v>
      </c>
      <c r="AE1131" s="660"/>
      <c r="AF1131" s="621"/>
      <c r="AG1131" s="621"/>
      <c r="AH1131" s="621"/>
      <c r="AI1131" s="621"/>
      <c r="AJ1131" s="621"/>
      <c r="AK1131" s="621"/>
      <c r="AL1131" s="621"/>
      <c r="AM1131" s="621"/>
      <c r="AN1131" s="621"/>
      <c r="AO1131" s="621"/>
      <c r="AP1131" s="518"/>
      <c r="AQ1131" s="660" t="s">
        <v>245</v>
      </c>
      <c r="AR1131" s="660"/>
      <c r="AS1131" s="621"/>
      <c r="AT1131" s="621"/>
      <c r="AU1131" s="621"/>
      <c r="AV1131" s="621"/>
      <c r="AW1131" s="621"/>
      <c r="AX1131" s="621"/>
      <c r="AY1131" s="621"/>
      <c r="AZ1131" s="621"/>
      <c r="BA1131" s="621"/>
      <c r="BB1131" s="621"/>
      <c r="BC1131" s="622"/>
      <c r="BD1131" s="660" t="s">
        <v>245</v>
      </c>
      <c r="BE1131" s="660"/>
      <c r="BF1131" s="621"/>
      <c r="BG1131" s="621"/>
      <c r="BH1131" s="621"/>
      <c r="BI1131" s="621"/>
      <c r="BJ1131" s="621"/>
      <c r="BK1131" s="621"/>
      <c r="BL1131" s="621"/>
      <c r="BM1131" s="621"/>
      <c r="BN1131" s="621"/>
      <c r="BO1131" s="621"/>
      <c r="BQ1131" s="660" t="s">
        <v>245</v>
      </c>
      <c r="BR1131" s="660"/>
      <c r="BS1131" s="621"/>
      <c r="BT1131" s="621"/>
      <c r="BU1131" s="621"/>
      <c r="BV1131" s="621"/>
      <c r="BW1131" s="621"/>
      <c r="BX1131" s="621"/>
      <c r="BY1131" s="621"/>
      <c r="BZ1131" s="621"/>
      <c r="CA1131" s="621"/>
      <c r="CB1131" s="621"/>
      <c r="CC1131" s="622"/>
      <c r="CD1131" s="660" t="s">
        <v>245</v>
      </c>
      <c r="CE1131" s="660"/>
      <c r="CF1131" s="621"/>
      <c r="CG1131" s="621"/>
      <c r="CH1131" s="621"/>
      <c r="CI1131" s="621"/>
      <c r="CJ1131" s="621"/>
      <c r="CK1131" s="621"/>
      <c r="CL1131" s="621"/>
      <c r="CM1131" s="621"/>
      <c r="CN1131" s="621"/>
      <c r="CO1131" s="621"/>
      <c r="CP1131" s="622"/>
      <c r="CQ1131" s="660" t="s">
        <v>245</v>
      </c>
      <c r="CR1131" s="660"/>
      <c r="CS1131" s="621"/>
      <c r="CT1131" s="621"/>
      <c r="CU1131" s="621"/>
      <c r="CV1131" s="621"/>
      <c r="CW1131" s="621"/>
      <c r="CX1131" s="621"/>
      <c r="CY1131" s="621"/>
      <c r="CZ1131" s="621"/>
      <c r="DA1131" s="621"/>
      <c r="DB1131" s="621"/>
      <c r="DD1131" s="660" t="s">
        <v>245</v>
      </c>
      <c r="DE1131" s="660"/>
      <c r="DF1131" s="621"/>
      <c r="DG1131" s="621"/>
      <c r="DH1131" s="621"/>
      <c r="DI1131" s="621"/>
      <c r="DJ1131" s="621"/>
      <c r="DK1131" s="621"/>
      <c r="DL1131" s="621"/>
      <c r="DM1131" s="621"/>
      <c r="DN1131" s="621"/>
      <c r="DO1131" s="621"/>
    </row>
    <row r="1132" spans="1:119" ht="28.9" customHeight="1" x14ac:dyDescent="0.2">
      <c r="B1132" s="618"/>
      <c r="C1132" s="619"/>
      <c r="D1132" s="829"/>
      <c r="E1132" s="829"/>
      <c r="F1132" s="665" t="s">
        <v>171</v>
      </c>
      <c r="G1132" s="665"/>
      <c r="H1132" s="665"/>
      <c r="I1132" s="665"/>
      <c r="J1132" s="665"/>
      <c r="K1132" s="665"/>
      <c r="L1132" s="665"/>
      <c r="M1132" s="665"/>
      <c r="N1132" s="665"/>
      <c r="O1132" s="665"/>
      <c r="P1132" s="622"/>
      <c r="Q1132" s="660"/>
      <c r="R1132" s="660"/>
      <c r="S1132" s="665" t="s">
        <v>171</v>
      </c>
      <c r="T1132" s="665"/>
      <c r="U1132" s="665"/>
      <c r="V1132" s="665"/>
      <c r="W1132" s="665"/>
      <c r="X1132" s="665"/>
      <c r="Y1132" s="665"/>
      <c r="Z1132" s="665"/>
      <c r="AA1132" s="665"/>
      <c r="AB1132" s="665"/>
      <c r="AC1132" s="622"/>
      <c r="AD1132" s="660"/>
      <c r="AE1132" s="660"/>
      <c r="AF1132" s="665" t="s">
        <v>171</v>
      </c>
      <c r="AG1132" s="665"/>
      <c r="AH1132" s="665"/>
      <c r="AI1132" s="665"/>
      <c r="AJ1132" s="665"/>
      <c r="AK1132" s="665"/>
      <c r="AL1132" s="665"/>
      <c r="AM1132" s="665"/>
      <c r="AN1132" s="665"/>
      <c r="AO1132" s="665"/>
      <c r="AP1132" s="518"/>
      <c r="AQ1132" s="660"/>
      <c r="AR1132" s="660"/>
      <c r="AS1132" s="665" t="s">
        <v>171</v>
      </c>
      <c r="AT1132" s="665"/>
      <c r="AU1132" s="665"/>
      <c r="AV1132" s="665"/>
      <c r="AW1132" s="665"/>
      <c r="AX1132" s="665"/>
      <c r="AY1132" s="665"/>
      <c r="AZ1132" s="665"/>
      <c r="BA1132" s="665"/>
      <c r="BB1132" s="665"/>
      <c r="BC1132" s="622"/>
      <c r="BD1132" s="660"/>
      <c r="BE1132" s="660"/>
      <c r="BF1132" s="665" t="s">
        <v>171</v>
      </c>
      <c r="BG1132" s="665"/>
      <c r="BH1132" s="665"/>
      <c r="BI1132" s="665"/>
      <c r="BJ1132" s="665"/>
      <c r="BK1132" s="665"/>
      <c r="BL1132" s="665"/>
      <c r="BM1132" s="665"/>
      <c r="BN1132" s="665"/>
      <c r="BO1132" s="665"/>
      <c r="BQ1132" s="660"/>
      <c r="BR1132" s="660"/>
      <c r="BS1132" s="665" t="s">
        <v>171</v>
      </c>
      <c r="BT1132" s="665"/>
      <c r="BU1132" s="665"/>
      <c r="BV1132" s="665"/>
      <c r="BW1132" s="665"/>
      <c r="BX1132" s="665"/>
      <c r="BY1132" s="665"/>
      <c r="BZ1132" s="665"/>
      <c r="CA1132" s="665"/>
      <c r="CB1132" s="665"/>
      <c r="CC1132" s="622"/>
      <c r="CD1132" s="660"/>
      <c r="CE1132" s="660"/>
      <c r="CF1132" s="665" t="s">
        <v>171</v>
      </c>
      <c r="CG1132" s="665"/>
      <c r="CH1132" s="665"/>
      <c r="CI1132" s="665"/>
      <c r="CJ1132" s="665"/>
      <c r="CK1132" s="665"/>
      <c r="CL1132" s="665"/>
      <c r="CM1132" s="665"/>
      <c r="CN1132" s="665"/>
      <c r="CO1132" s="665"/>
      <c r="CP1132" s="622"/>
      <c r="CQ1132" s="660"/>
      <c r="CR1132" s="660"/>
      <c r="CS1132" s="665" t="s">
        <v>171</v>
      </c>
      <c r="CT1132" s="665"/>
      <c r="CU1132" s="665"/>
      <c r="CV1132" s="665"/>
      <c r="CW1132" s="665"/>
      <c r="CX1132" s="665"/>
      <c r="CY1132" s="665"/>
      <c r="CZ1132" s="665"/>
      <c r="DA1132" s="665"/>
      <c r="DB1132" s="665"/>
      <c r="DD1132" s="660"/>
      <c r="DE1132" s="660"/>
      <c r="DF1132" s="665" t="s">
        <v>171</v>
      </c>
      <c r="DG1132" s="665"/>
      <c r="DH1132" s="665"/>
      <c r="DI1132" s="665"/>
      <c r="DJ1132" s="665"/>
      <c r="DK1132" s="665"/>
      <c r="DL1132" s="665"/>
      <c r="DM1132" s="665"/>
      <c r="DN1132" s="665"/>
      <c r="DO1132" s="665"/>
    </row>
    <row r="1133" spans="1:119" ht="15" customHeight="1" x14ac:dyDescent="0.2">
      <c r="B1133" s="618"/>
      <c r="C1133" s="619"/>
      <c r="D1133" s="830"/>
      <c r="E1133" s="830"/>
      <c r="F1133" s="605" t="s">
        <v>16</v>
      </c>
      <c r="G1133" s="605">
        <v>1</v>
      </c>
      <c r="H1133" s="605">
        <v>2</v>
      </c>
      <c r="I1133" s="605">
        <v>3</v>
      </c>
      <c r="J1133" s="605">
        <v>4</v>
      </c>
      <c r="K1133" s="605">
        <v>5</v>
      </c>
      <c r="L1133" s="605">
        <v>6</v>
      </c>
      <c r="M1133" s="605">
        <v>7</v>
      </c>
      <c r="N1133" s="605">
        <v>8</v>
      </c>
      <c r="O1133" s="605">
        <v>9</v>
      </c>
      <c r="P1133" s="622"/>
      <c r="Q1133" s="661"/>
      <c r="R1133" s="661"/>
      <c r="S1133" s="605" t="s">
        <v>16</v>
      </c>
      <c r="T1133" s="605">
        <v>1</v>
      </c>
      <c r="U1133" s="605">
        <v>2</v>
      </c>
      <c r="V1133" s="605">
        <v>3</v>
      </c>
      <c r="W1133" s="605">
        <v>4</v>
      </c>
      <c r="X1133" s="605">
        <v>5</v>
      </c>
      <c r="Y1133" s="605">
        <v>6</v>
      </c>
      <c r="Z1133" s="605">
        <v>7</v>
      </c>
      <c r="AA1133" s="605">
        <v>8</v>
      </c>
      <c r="AB1133" s="605">
        <v>9</v>
      </c>
      <c r="AC1133" s="622"/>
      <c r="AD1133" s="661"/>
      <c r="AE1133" s="661"/>
      <c r="AF1133" s="605" t="s">
        <v>16</v>
      </c>
      <c r="AG1133" s="605">
        <v>1</v>
      </c>
      <c r="AH1133" s="605">
        <v>2</v>
      </c>
      <c r="AI1133" s="605">
        <v>3</v>
      </c>
      <c r="AJ1133" s="605">
        <v>4</v>
      </c>
      <c r="AK1133" s="605">
        <v>5</v>
      </c>
      <c r="AL1133" s="605">
        <v>6</v>
      </c>
      <c r="AM1133" s="605">
        <v>7</v>
      </c>
      <c r="AN1133" s="605">
        <v>8</v>
      </c>
      <c r="AO1133" s="605">
        <v>9</v>
      </c>
      <c r="AP1133" s="518"/>
      <c r="AQ1133" s="661"/>
      <c r="AR1133" s="661"/>
      <c r="AS1133" s="605" t="s">
        <v>16</v>
      </c>
      <c r="AT1133" s="605">
        <v>1</v>
      </c>
      <c r="AU1133" s="605">
        <v>2</v>
      </c>
      <c r="AV1133" s="605">
        <v>3</v>
      </c>
      <c r="AW1133" s="605">
        <v>4</v>
      </c>
      <c r="AX1133" s="605">
        <v>5</v>
      </c>
      <c r="AY1133" s="605">
        <v>6</v>
      </c>
      <c r="AZ1133" s="605">
        <v>7</v>
      </c>
      <c r="BA1133" s="605">
        <v>8</v>
      </c>
      <c r="BB1133" s="605">
        <v>9</v>
      </c>
      <c r="BC1133" s="622"/>
      <c r="BD1133" s="661"/>
      <c r="BE1133" s="661"/>
      <c r="BF1133" s="605" t="s">
        <v>16</v>
      </c>
      <c r="BG1133" s="605">
        <v>1</v>
      </c>
      <c r="BH1133" s="605">
        <v>2</v>
      </c>
      <c r="BI1133" s="605">
        <v>3</v>
      </c>
      <c r="BJ1133" s="605">
        <v>4</v>
      </c>
      <c r="BK1133" s="605">
        <v>5</v>
      </c>
      <c r="BL1133" s="605">
        <v>6</v>
      </c>
      <c r="BM1133" s="605">
        <v>7</v>
      </c>
      <c r="BN1133" s="605">
        <v>8</v>
      </c>
      <c r="BO1133" s="605">
        <v>9</v>
      </c>
      <c r="BQ1133" s="661"/>
      <c r="BR1133" s="661"/>
      <c r="BS1133" s="605" t="s">
        <v>16</v>
      </c>
      <c r="BT1133" s="605">
        <v>1</v>
      </c>
      <c r="BU1133" s="605">
        <v>2</v>
      </c>
      <c r="BV1133" s="605">
        <v>3</v>
      </c>
      <c r="BW1133" s="605">
        <v>4</v>
      </c>
      <c r="BX1133" s="605">
        <v>5</v>
      </c>
      <c r="BY1133" s="605">
        <v>6</v>
      </c>
      <c r="BZ1133" s="605">
        <v>7</v>
      </c>
      <c r="CA1133" s="605">
        <v>8</v>
      </c>
      <c r="CB1133" s="605">
        <v>9</v>
      </c>
      <c r="CC1133" s="622"/>
      <c r="CD1133" s="661"/>
      <c r="CE1133" s="661"/>
      <c r="CF1133" s="605" t="s">
        <v>16</v>
      </c>
      <c r="CG1133" s="605">
        <v>1</v>
      </c>
      <c r="CH1133" s="605">
        <v>2</v>
      </c>
      <c r="CI1133" s="605">
        <v>3</v>
      </c>
      <c r="CJ1133" s="605">
        <v>4</v>
      </c>
      <c r="CK1133" s="605">
        <v>5</v>
      </c>
      <c r="CL1133" s="605">
        <v>6</v>
      </c>
      <c r="CM1133" s="605">
        <v>7</v>
      </c>
      <c r="CN1133" s="605">
        <v>8</v>
      </c>
      <c r="CO1133" s="605">
        <v>9</v>
      </c>
      <c r="CP1133" s="622"/>
      <c r="CQ1133" s="661"/>
      <c r="CR1133" s="661"/>
      <c r="CS1133" s="605" t="s">
        <v>16</v>
      </c>
      <c r="CT1133" s="605">
        <v>1</v>
      </c>
      <c r="CU1133" s="605">
        <v>2</v>
      </c>
      <c r="CV1133" s="605">
        <v>3</v>
      </c>
      <c r="CW1133" s="605">
        <v>4</v>
      </c>
      <c r="CX1133" s="605">
        <v>5</v>
      </c>
      <c r="CY1133" s="605">
        <v>6</v>
      </c>
      <c r="CZ1133" s="605">
        <v>7</v>
      </c>
      <c r="DA1133" s="605">
        <v>8</v>
      </c>
      <c r="DB1133" s="605">
        <v>9</v>
      </c>
      <c r="DD1133" s="661"/>
      <c r="DE1133" s="661"/>
      <c r="DF1133" s="605" t="s">
        <v>16</v>
      </c>
      <c r="DG1133" s="605">
        <v>1</v>
      </c>
      <c r="DH1133" s="605">
        <v>2</v>
      </c>
      <c r="DI1133" s="605">
        <v>3</v>
      </c>
      <c r="DJ1133" s="605">
        <v>4</v>
      </c>
      <c r="DK1133" s="605">
        <v>5</v>
      </c>
      <c r="DL1133" s="605">
        <v>6</v>
      </c>
      <c r="DM1133" s="605">
        <v>7</v>
      </c>
      <c r="DN1133" s="605">
        <v>8</v>
      </c>
      <c r="DO1133" s="605">
        <v>9</v>
      </c>
    </row>
    <row r="1134" spans="1:119" ht="15" customHeight="1" x14ac:dyDescent="0.2">
      <c r="B1134" s="838" t="s">
        <v>254</v>
      </c>
      <c r="C1134" s="619"/>
      <c r="D1134" s="657" t="s">
        <v>173</v>
      </c>
      <c r="E1134" s="597" t="s">
        <v>92</v>
      </c>
      <c r="F1134" s="599">
        <v>6</v>
      </c>
      <c r="G1134" s="599">
        <v>5</v>
      </c>
      <c r="H1134" s="599">
        <v>21</v>
      </c>
      <c r="I1134" s="599">
        <v>20</v>
      </c>
      <c r="J1134" s="599">
        <v>6</v>
      </c>
      <c r="K1134" s="599">
        <v>4</v>
      </c>
      <c r="L1134" s="599">
        <v>2</v>
      </c>
      <c r="M1134" s="599">
        <v>3</v>
      </c>
      <c r="N1134" s="599">
        <v>0</v>
      </c>
      <c r="O1134" s="599">
        <v>0</v>
      </c>
      <c r="P1134" s="622"/>
      <c r="Q1134" s="657" t="s">
        <v>173</v>
      </c>
      <c r="R1134" s="606" t="s">
        <v>92</v>
      </c>
      <c r="S1134" s="599">
        <v>2</v>
      </c>
      <c r="T1134" s="599">
        <v>1</v>
      </c>
      <c r="U1134" s="599">
        <v>7</v>
      </c>
      <c r="V1134" s="599">
        <v>9</v>
      </c>
      <c r="W1134" s="599">
        <v>3</v>
      </c>
      <c r="X1134" s="599">
        <v>2</v>
      </c>
      <c r="Y1134" s="599">
        <v>1</v>
      </c>
      <c r="Z1134" s="599">
        <v>2</v>
      </c>
      <c r="AA1134" s="599">
        <v>0</v>
      </c>
      <c r="AB1134" s="599">
        <v>0</v>
      </c>
      <c r="AC1134" s="622"/>
      <c r="AD1134" s="657"/>
      <c r="AE1134" s="606"/>
      <c r="AF1134" s="599">
        <v>4</v>
      </c>
      <c r="AG1134" s="599">
        <v>4</v>
      </c>
      <c r="AH1134" s="599">
        <v>14</v>
      </c>
      <c r="AI1134" s="599">
        <v>11</v>
      </c>
      <c r="AJ1134" s="599">
        <v>3</v>
      </c>
      <c r="AK1134" s="599">
        <v>2</v>
      </c>
      <c r="AL1134" s="599">
        <v>1</v>
      </c>
      <c r="AM1134" s="599">
        <v>1</v>
      </c>
      <c r="AN1134" s="599">
        <v>0</v>
      </c>
      <c r="AO1134" s="599">
        <v>0</v>
      </c>
      <c r="AP1134" s="518"/>
      <c r="AQ1134" s="657"/>
      <c r="AR1134" s="606"/>
      <c r="AS1134" s="599">
        <v>3</v>
      </c>
      <c r="AT1134" s="599">
        <v>2</v>
      </c>
      <c r="AU1134" s="599">
        <v>12</v>
      </c>
      <c r="AV1134" s="599">
        <v>10</v>
      </c>
      <c r="AW1134" s="599">
        <v>3</v>
      </c>
      <c r="AX1134" s="599">
        <v>2</v>
      </c>
      <c r="AY1134" s="599">
        <v>1</v>
      </c>
      <c r="AZ1134" s="599">
        <v>0</v>
      </c>
      <c r="BA1134" s="599">
        <v>0</v>
      </c>
      <c r="BB1134" s="599">
        <v>0</v>
      </c>
      <c r="BC1134" s="622"/>
      <c r="BD1134" s="657"/>
      <c r="BE1134" s="606"/>
      <c r="BF1134" s="599">
        <v>3</v>
      </c>
      <c r="BG1134" s="599">
        <v>3</v>
      </c>
      <c r="BH1134" s="599">
        <v>9</v>
      </c>
      <c r="BI1134" s="599">
        <v>10</v>
      </c>
      <c r="BJ1134" s="599">
        <v>3</v>
      </c>
      <c r="BK1134" s="599">
        <v>2</v>
      </c>
      <c r="BL1134" s="599">
        <v>1</v>
      </c>
      <c r="BM1134" s="599">
        <v>3</v>
      </c>
      <c r="BN1134" s="599">
        <v>0</v>
      </c>
      <c r="BO1134" s="599">
        <v>0</v>
      </c>
      <c r="BQ1134" s="657"/>
      <c r="BR1134" s="606"/>
      <c r="BS1134" s="599">
        <v>3</v>
      </c>
      <c r="BT1134" s="599">
        <v>3</v>
      </c>
      <c r="BU1134" s="599">
        <v>11</v>
      </c>
      <c r="BV1134" s="599">
        <v>5</v>
      </c>
      <c r="BW1134" s="599">
        <v>1</v>
      </c>
      <c r="BX1134" s="599">
        <v>0</v>
      </c>
      <c r="BY1134" s="599">
        <v>1</v>
      </c>
      <c r="BZ1134" s="599">
        <v>0</v>
      </c>
      <c r="CA1134" s="599">
        <v>0</v>
      </c>
      <c r="CB1134" s="599">
        <v>0</v>
      </c>
      <c r="CC1134" s="622"/>
      <c r="CD1134" s="657"/>
      <c r="CE1134" s="606"/>
      <c r="CF1134" s="599">
        <v>3</v>
      </c>
      <c r="CG1134" s="599">
        <v>2</v>
      </c>
      <c r="CH1134" s="599">
        <v>10</v>
      </c>
      <c r="CI1134" s="599">
        <v>15</v>
      </c>
      <c r="CJ1134" s="599">
        <v>5</v>
      </c>
      <c r="CK1134" s="599">
        <v>4</v>
      </c>
      <c r="CL1134" s="599">
        <v>1</v>
      </c>
      <c r="CM1134" s="599">
        <v>3</v>
      </c>
      <c r="CN1134" s="599">
        <v>0</v>
      </c>
      <c r="CO1134" s="599">
        <v>0</v>
      </c>
      <c r="CP1134" s="622"/>
      <c r="CQ1134" s="657"/>
      <c r="CR1134" s="606"/>
      <c r="CS1134" s="599">
        <v>6</v>
      </c>
      <c r="CT1134" s="599">
        <v>5</v>
      </c>
      <c r="CU1134" s="599">
        <v>18</v>
      </c>
      <c r="CV1134" s="599">
        <v>17</v>
      </c>
      <c r="CW1134" s="599">
        <v>5</v>
      </c>
      <c r="CX1134" s="599">
        <v>4</v>
      </c>
      <c r="CY1134" s="599">
        <v>2</v>
      </c>
      <c r="CZ1134" s="599">
        <v>3</v>
      </c>
      <c r="DA1134" s="599">
        <v>0</v>
      </c>
      <c r="DB1134" s="599">
        <v>0</v>
      </c>
      <c r="DD1134" s="657"/>
      <c r="DE1134" s="606"/>
      <c r="DF1134" s="599">
        <v>0</v>
      </c>
      <c r="DG1134" s="599">
        <v>0</v>
      </c>
      <c r="DH1134" s="599">
        <v>3</v>
      </c>
      <c r="DI1134" s="599">
        <v>3</v>
      </c>
      <c r="DJ1134" s="599">
        <v>1</v>
      </c>
      <c r="DK1134" s="599">
        <v>0</v>
      </c>
      <c r="DL1134" s="599">
        <v>0</v>
      </c>
      <c r="DM1134" s="599">
        <v>0</v>
      </c>
      <c r="DN1134" s="599">
        <v>0</v>
      </c>
      <c r="DO1134" s="599">
        <v>0</v>
      </c>
    </row>
    <row r="1135" spans="1:119" ht="15" x14ac:dyDescent="0.2">
      <c r="B1135" s="838"/>
      <c r="C1135" s="619"/>
      <c r="D1135" s="658"/>
      <c r="E1135" s="597">
        <v>1</v>
      </c>
      <c r="F1135" s="599">
        <v>45</v>
      </c>
      <c r="G1135" s="599">
        <v>61</v>
      </c>
      <c r="H1135" s="599">
        <v>101</v>
      </c>
      <c r="I1135" s="599">
        <v>50</v>
      </c>
      <c r="J1135" s="599">
        <v>17</v>
      </c>
      <c r="K1135" s="599">
        <v>14</v>
      </c>
      <c r="L1135" s="599">
        <v>2</v>
      </c>
      <c r="M1135" s="599">
        <v>3</v>
      </c>
      <c r="N1135" s="599">
        <v>1</v>
      </c>
      <c r="O1135" s="599">
        <v>2</v>
      </c>
      <c r="P1135" s="622"/>
      <c r="Q1135" s="658"/>
      <c r="R1135" s="606">
        <v>1</v>
      </c>
      <c r="S1135" s="599">
        <v>19</v>
      </c>
      <c r="T1135" s="599">
        <v>24</v>
      </c>
      <c r="U1135" s="599">
        <v>48</v>
      </c>
      <c r="V1135" s="599">
        <v>22</v>
      </c>
      <c r="W1135" s="599">
        <v>11</v>
      </c>
      <c r="X1135" s="599">
        <v>9</v>
      </c>
      <c r="Y1135" s="599">
        <v>1</v>
      </c>
      <c r="Z1135" s="599">
        <v>2</v>
      </c>
      <c r="AA1135" s="599">
        <v>0</v>
      </c>
      <c r="AB1135" s="599">
        <v>1</v>
      </c>
      <c r="AC1135" s="622"/>
      <c r="AD1135" s="658"/>
      <c r="AE1135" s="606"/>
      <c r="AF1135" s="599">
        <v>26</v>
      </c>
      <c r="AG1135" s="599">
        <v>37</v>
      </c>
      <c r="AH1135" s="599">
        <v>53</v>
      </c>
      <c r="AI1135" s="599">
        <v>28</v>
      </c>
      <c r="AJ1135" s="599">
        <v>6</v>
      </c>
      <c r="AK1135" s="599">
        <v>5</v>
      </c>
      <c r="AL1135" s="599">
        <v>1</v>
      </c>
      <c r="AM1135" s="599">
        <v>1</v>
      </c>
      <c r="AN1135" s="599">
        <v>1</v>
      </c>
      <c r="AO1135" s="599">
        <v>1</v>
      </c>
      <c r="AP1135" s="518"/>
      <c r="AQ1135" s="658"/>
      <c r="AR1135" s="606"/>
      <c r="AS1135" s="599">
        <v>32</v>
      </c>
      <c r="AT1135" s="599">
        <v>28</v>
      </c>
      <c r="AU1135" s="599">
        <v>64</v>
      </c>
      <c r="AV1135" s="599">
        <v>25</v>
      </c>
      <c r="AW1135" s="599">
        <v>4</v>
      </c>
      <c r="AX1135" s="599">
        <v>3</v>
      </c>
      <c r="AY1135" s="599">
        <v>0</v>
      </c>
      <c r="AZ1135" s="599">
        <v>0</v>
      </c>
      <c r="BA1135" s="599">
        <v>1</v>
      </c>
      <c r="BB1135" s="599">
        <v>0</v>
      </c>
      <c r="BC1135" s="622"/>
      <c r="BD1135" s="658"/>
      <c r="BE1135" s="606"/>
      <c r="BF1135" s="599">
        <v>13</v>
      </c>
      <c r="BG1135" s="599">
        <v>33</v>
      </c>
      <c r="BH1135" s="599">
        <v>37</v>
      </c>
      <c r="BI1135" s="599">
        <v>25</v>
      </c>
      <c r="BJ1135" s="599">
        <v>13</v>
      </c>
      <c r="BK1135" s="599">
        <v>11</v>
      </c>
      <c r="BL1135" s="599">
        <v>2</v>
      </c>
      <c r="BM1135" s="599">
        <v>3</v>
      </c>
      <c r="BN1135" s="599">
        <v>0</v>
      </c>
      <c r="BO1135" s="599">
        <v>2</v>
      </c>
      <c r="BQ1135" s="658"/>
      <c r="BR1135" s="606"/>
      <c r="BS1135" s="599">
        <v>27</v>
      </c>
      <c r="BT1135" s="599">
        <v>48</v>
      </c>
      <c r="BU1135" s="599">
        <v>76</v>
      </c>
      <c r="BV1135" s="599">
        <v>22</v>
      </c>
      <c r="BW1135" s="599">
        <v>6</v>
      </c>
      <c r="BX1135" s="599">
        <v>0</v>
      </c>
      <c r="BY1135" s="599">
        <v>0</v>
      </c>
      <c r="BZ1135" s="599">
        <v>0</v>
      </c>
      <c r="CA1135" s="599">
        <v>0</v>
      </c>
      <c r="CB1135" s="599">
        <v>0</v>
      </c>
      <c r="CC1135" s="622"/>
      <c r="CD1135" s="658"/>
      <c r="CE1135" s="606"/>
      <c r="CF1135" s="599">
        <v>18</v>
      </c>
      <c r="CG1135" s="599">
        <v>13</v>
      </c>
      <c r="CH1135" s="599">
        <v>25</v>
      </c>
      <c r="CI1135" s="599">
        <v>28</v>
      </c>
      <c r="CJ1135" s="599">
        <v>11</v>
      </c>
      <c r="CK1135" s="599">
        <v>14</v>
      </c>
      <c r="CL1135" s="599">
        <v>2</v>
      </c>
      <c r="CM1135" s="599">
        <v>3</v>
      </c>
      <c r="CN1135" s="599">
        <v>1</v>
      </c>
      <c r="CO1135" s="599">
        <v>2</v>
      </c>
      <c r="CP1135" s="622"/>
      <c r="CQ1135" s="658"/>
      <c r="CR1135" s="606"/>
      <c r="CS1135" s="599">
        <v>28</v>
      </c>
      <c r="CT1135" s="599">
        <v>37</v>
      </c>
      <c r="CU1135" s="599">
        <v>47</v>
      </c>
      <c r="CV1135" s="599">
        <v>35</v>
      </c>
      <c r="CW1135" s="599">
        <v>14</v>
      </c>
      <c r="CX1135" s="599">
        <v>14</v>
      </c>
      <c r="CY1135" s="599">
        <v>2</v>
      </c>
      <c r="CZ1135" s="599">
        <v>3</v>
      </c>
      <c r="DA1135" s="599">
        <v>1</v>
      </c>
      <c r="DB1135" s="599">
        <v>2</v>
      </c>
      <c r="DD1135" s="658"/>
      <c r="DE1135" s="606"/>
      <c r="DF1135" s="599">
        <v>17</v>
      </c>
      <c r="DG1135" s="599">
        <v>24</v>
      </c>
      <c r="DH1135" s="599">
        <v>54</v>
      </c>
      <c r="DI1135" s="599">
        <v>15</v>
      </c>
      <c r="DJ1135" s="599">
        <v>3</v>
      </c>
      <c r="DK1135" s="599">
        <v>0</v>
      </c>
      <c r="DL1135" s="599">
        <v>0</v>
      </c>
      <c r="DM1135" s="599">
        <v>0</v>
      </c>
      <c r="DN1135" s="599">
        <v>0</v>
      </c>
      <c r="DO1135" s="599">
        <v>0</v>
      </c>
    </row>
    <row r="1136" spans="1:119" ht="15" x14ac:dyDescent="0.2">
      <c r="B1136" s="838"/>
      <c r="C1136" s="619"/>
      <c r="D1136" s="658"/>
      <c r="E1136" s="597" t="s">
        <v>45</v>
      </c>
      <c r="F1136" s="599">
        <v>634</v>
      </c>
      <c r="G1136" s="599">
        <v>1654</v>
      </c>
      <c r="H1136" s="599">
        <v>4424</v>
      </c>
      <c r="I1136" s="599">
        <v>2015</v>
      </c>
      <c r="J1136" s="599">
        <v>577</v>
      </c>
      <c r="K1136" s="599">
        <v>273</v>
      </c>
      <c r="L1136" s="599">
        <v>49</v>
      </c>
      <c r="M1136" s="599">
        <v>33</v>
      </c>
      <c r="N1136" s="599">
        <v>17</v>
      </c>
      <c r="O1136" s="599">
        <v>6</v>
      </c>
      <c r="P1136" s="622"/>
      <c r="Q1136" s="658"/>
      <c r="R1136" s="606" t="s">
        <v>45</v>
      </c>
      <c r="S1136" s="599">
        <v>240</v>
      </c>
      <c r="T1136" s="599">
        <v>725</v>
      </c>
      <c r="U1136" s="599">
        <v>2079</v>
      </c>
      <c r="V1136" s="599">
        <v>863</v>
      </c>
      <c r="W1136" s="599">
        <v>207</v>
      </c>
      <c r="X1136" s="599">
        <v>104</v>
      </c>
      <c r="Y1136" s="599">
        <v>15</v>
      </c>
      <c r="Z1136" s="599">
        <v>13</v>
      </c>
      <c r="AA1136" s="599">
        <v>5</v>
      </c>
      <c r="AB1136" s="599">
        <v>2</v>
      </c>
      <c r="AC1136" s="622"/>
      <c r="AD1136" s="658"/>
      <c r="AE1136" s="606"/>
      <c r="AF1136" s="599">
        <v>394</v>
      </c>
      <c r="AG1136" s="599">
        <v>929</v>
      </c>
      <c r="AH1136" s="599">
        <v>2345</v>
      </c>
      <c r="AI1136" s="599">
        <v>1152</v>
      </c>
      <c r="AJ1136" s="599">
        <v>370</v>
      </c>
      <c r="AK1136" s="599">
        <v>169</v>
      </c>
      <c r="AL1136" s="599">
        <v>34</v>
      </c>
      <c r="AM1136" s="599">
        <v>20</v>
      </c>
      <c r="AN1136" s="599">
        <v>12</v>
      </c>
      <c r="AO1136" s="599">
        <v>4</v>
      </c>
      <c r="AP1136" s="518"/>
      <c r="AQ1136" s="658"/>
      <c r="AR1136" s="606"/>
      <c r="AS1136" s="599">
        <v>412</v>
      </c>
      <c r="AT1136" s="599">
        <v>942</v>
      </c>
      <c r="AU1136" s="599">
        <v>2217</v>
      </c>
      <c r="AV1136" s="599">
        <v>868</v>
      </c>
      <c r="AW1136" s="599">
        <v>208</v>
      </c>
      <c r="AX1136" s="599">
        <v>89</v>
      </c>
      <c r="AY1136" s="599">
        <v>14</v>
      </c>
      <c r="AZ1136" s="599">
        <v>13</v>
      </c>
      <c r="BA1136" s="599">
        <v>3</v>
      </c>
      <c r="BB1136" s="599">
        <v>1</v>
      </c>
      <c r="BC1136" s="622"/>
      <c r="BD1136" s="658"/>
      <c r="BE1136" s="606"/>
      <c r="BF1136" s="599">
        <v>222</v>
      </c>
      <c r="BG1136" s="599">
        <v>712</v>
      </c>
      <c r="BH1136" s="599">
        <v>2207</v>
      </c>
      <c r="BI1136" s="599">
        <v>1147</v>
      </c>
      <c r="BJ1136" s="599">
        <v>369</v>
      </c>
      <c r="BK1136" s="599">
        <v>184</v>
      </c>
      <c r="BL1136" s="599">
        <v>35</v>
      </c>
      <c r="BM1136" s="599">
        <v>20</v>
      </c>
      <c r="BN1136" s="599">
        <v>14</v>
      </c>
      <c r="BO1136" s="599">
        <v>5</v>
      </c>
      <c r="BQ1136" s="658"/>
      <c r="BR1136" s="606"/>
      <c r="BS1136" s="599">
        <v>439</v>
      </c>
      <c r="BT1136" s="599">
        <v>1252</v>
      </c>
      <c r="BU1136" s="599">
        <v>3163</v>
      </c>
      <c r="BV1136" s="599">
        <v>1373</v>
      </c>
      <c r="BW1136" s="599">
        <v>324</v>
      </c>
      <c r="BX1136" s="599">
        <v>105</v>
      </c>
      <c r="BY1136" s="599">
        <v>10</v>
      </c>
      <c r="BZ1136" s="599">
        <v>6</v>
      </c>
      <c r="CA1136" s="599">
        <v>4</v>
      </c>
      <c r="CB1136" s="599">
        <v>2</v>
      </c>
      <c r="CC1136" s="622"/>
      <c r="CD1136" s="658"/>
      <c r="CE1136" s="606"/>
      <c r="CF1136" s="599">
        <v>195</v>
      </c>
      <c r="CG1136" s="599">
        <v>402</v>
      </c>
      <c r="CH1136" s="599">
        <v>1261</v>
      </c>
      <c r="CI1136" s="599">
        <v>642</v>
      </c>
      <c r="CJ1136" s="599">
        <v>253</v>
      </c>
      <c r="CK1136" s="599">
        <v>168</v>
      </c>
      <c r="CL1136" s="599">
        <v>39</v>
      </c>
      <c r="CM1136" s="599">
        <v>27</v>
      </c>
      <c r="CN1136" s="599">
        <v>13</v>
      </c>
      <c r="CO1136" s="599">
        <v>4</v>
      </c>
      <c r="CP1136" s="622"/>
      <c r="CQ1136" s="658"/>
      <c r="CR1136" s="606"/>
      <c r="CS1136" s="599">
        <v>213</v>
      </c>
      <c r="CT1136" s="599">
        <v>384</v>
      </c>
      <c r="CU1136" s="599">
        <v>1038</v>
      </c>
      <c r="CV1136" s="599">
        <v>614</v>
      </c>
      <c r="CW1136" s="599">
        <v>264</v>
      </c>
      <c r="CX1136" s="599">
        <v>181</v>
      </c>
      <c r="CY1136" s="599">
        <v>43</v>
      </c>
      <c r="CZ1136" s="599">
        <v>30</v>
      </c>
      <c r="DA1136" s="599">
        <v>16</v>
      </c>
      <c r="DB1136" s="599">
        <v>4</v>
      </c>
      <c r="DD1136" s="658"/>
      <c r="DE1136" s="606"/>
      <c r="DF1136" s="599">
        <v>421</v>
      </c>
      <c r="DG1136" s="599">
        <v>1270</v>
      </c>
      <c r="DH1136" s="599">
        <v>3386</v>
      </c>
      <c r="DI1136" s="599">
        <v>1401</v>
      </c>
      <c r="DJ1136" s="599">
        <v>313</v>
      </c>
      <c r="DK1136" s="599">
        <v>92</v>
      </c>
      <c r="DL1136" s="599">
        <v>6</v>
      </c>
      <c r="DM1136" s="599">
        <v>3</v>
      </c>
      <c r="DN1136" s="599">
        <v>1</v>
      </c>
      <c r="DO1136" s="599">
        <v>2</v>
      </c>
    </row>
    <row r="1137" spans="2:119" ht="15" x14ac:dyDescent="0.2">
      <c r="B1137" s="838"/>
      <c r="C1137" s="619"/>
      <c r="D1137" s="658"/>
      <c r="E1137" s="597" t="s">
        <v>33</v>
      </c>
      <c r="F1137" s="599">
        <v>258</v>
      </c>
      <c r="G1137" s="599">
        <v>684</v>
      </c>
      <c r="H1137" s="599">
        <v>2803</v>
      </c>
      <c r="I1137" s="599">
        <v>2163</v>
      </c>
      <c r="J1137" s="599">
        <v>735</v>
      </c>
      <c r="K1137" s="599">
        <v>213</v>
      </c>
      <c r="L1137" s="599">
        <v>29</v>
      </c>
      <c r="M1137" s="599">
        <v>15</v>
      </c>
      <c r="N1137" s="599">
        <v>4</v>
      </c>
      <c r="O1137" s="599">
        <v>1</v>
      </c>
      <c r="P1137" s="622"/>
      <c r="Q1137" s="658"/>
      <c r="R1137" s="606" t="s">
        <v>33</v>
      </c>
      <c r="S1137" s="599">
        <v>95</v>
      </c>
      <c r="T1137" s="599">
        <v>278</v>
      </c>
      <c r="U1137" s="599">
        <v>1357</v>
      </c>
      <c r="V1137" s="599">
        <v>1032</v>
      </c>
      <c r="W1137" s="599">
        <v>281</v>
      </c>
      <c r="X1137" s="599">
        <v>80</v>
      </c>
      <c r="Y1137" s="599">
        <v>12</v>
      </c>
      <c r="Z1137" s="599">
        <v>6</v>
      </c>
      <c r="AA1137" s="599">
        <v>1</v>
      </c>
      <c r="AB1137" s="599">
        <v>0</v>
      </c>
      <c r="AC1137" s="622"/>
      <c r="AD1137" s="658"/>
      <c r="AE1137" s="606"/>
      <c r="AF1137" s="599">
        <v>163</v>
      </c>
      <c r="AG1137" s="599">
        <v>406</v>
      </c>
      <c r="AH1137" s="599">
        <v>1446</v>
      </c>
      <c r="AI1137" s="599">
        <v>1131</v>
      </c>
      <c r="AJ1137" s="599">
        <v>454</v>
      </c>
      <c r="AK1137" s="599">
        <v>133</v>
      </c>
      <c r="AL1137" s="599">
        <v>17</v>
      </c>
      <c r="AM1137" s="599">
        <v>9</v>
      </c>
      <c r="AN1137" s="599">
        <v>3</v>
      </c>
      <c r="AO1137" s="599">
        <v>1</v>
      </c>
      <c r="AP1137" s="518"/>
      <c r="AQ1137" s="658"/>
      <c r="AR1137" s="606"/>
      <c r="AS1137" s="599">
        <v>173</v>
      </c>
      <c r="AT1137" s="599">
        <v>395</v>
      </c>
      <c r="AU1137" s="599">
        <v>1327</v>
      </c>
      <c r="AV1137" s="599">
        <v>890</v>
      </c>
      <c r="AW1137" s="599">
        <v>278</v>
      </c>
      <c r="AX1137" s="599">
        <v>58</v>
      </c>
      <c r="AY1137" s="599">
        <v>10</v>
      </c>
      <c r="AZ1137" s="599">
        <v>5</v>
      </c>
      <c r="BA1137" s="599">
        <v>2</v>
      </c>
      <c r="BB1137" s="599">
        <v>0</v>
      </c>
      <c r="BC1137" s="622"/>
      <c r="BD1137" s="658"/>
      <c r="BE1137" s="606"/>
      <c r="BF1137" s="599">
        <v>85</v>
      </c>
      <c r="BG1137" s="599">
        <v>289</v>
      </c>
      <c r="BH1137" s="599">
        <v>1476</v>
      </c>
      <c r="BI1137" s="599">
        <v>1273</v>
      </c>
      <c r="BJ1137" s="599">
        <v>457</v>
      </c>
      <c r="BK1137" s="599">
        <v>155</v>
      </c>
      <c r="BL1137" s="599">
        <v>19</v>
      </c>
      <c r="BM1137" s="599">
        <v>10</v>
      </c>
      <c r="BN1137" s="599">
        <v>2</v>
      </c>
      <c r="BO1137" s="599">
        <v>1</v>
      </c>
      <c r="BQ1137" s="658"/>
      <c r="BR1137" s="606"/>
      <c r="BS1137" s="599">
        <v>140</v>
      </c>
      <c r="BT1137" s="599">
        <v>402</v>
      </c>
      <c r="BU1137" s="599">
        <v>1582</v>
      </c>
      <c r="BV1137" s="599">
        <v>1163</v>
      </c>
      <c r="BW1137" s="599">
        <v>411</v>
      </c>
      <c r="BX1137" s="599">
        <v>117</v>
      </c>
      <c r="BY1137" s="599">
        <v>6</v>
      </c>
      <c r="BZ1137" s="599">
        <v>4</v>
      </c>
      <c r="CA1137" s="599">
        <v>1</v>
      </c>
      <c r="CB1137" s="599">
        <v>0</v>
      </c>
      <c r="CC1137" s="622"/>
      <c r="CD1137" s="658"/>
      <c r="CE1137" s="606"/>
      <c r="CF1137" s="599">
        <v>118</v>
      </c>
      <c r="CG1137" s="599">
        <v>282</v>
      </c>
      <c r="CH1137" s="599">
        <v>1221</v>
      </c>
      <c r="CI1137" s="599">
        <v>1000</v>
      </c>
      <c r="CJ1137" s="599">
        <v>324</v>
      </c>
      <c r="CK1137" s="599">
        <v>96</v>
      </c>
      <c r="CL1137" s="599">
        <v>23</v>
      </c>
      <c r="CM1137" s="599">
        <v>11</v>
      </c>
      <c r="CN1137" s="599">
        <v>3</v>
      </c>
      <c r="CO1137" s="599">
        <v>1</v>
      </c>
      <c r="CP1137" s="622"/>
      <c r="CQ1137" s="658"/>
      <c r="CR1137" s="606"/>
      <c r="CS1137" s="599">
        <v>62</v>
      </c>
      <c r="CT1137" s="599">
        <v>108</v>
      </c>
      <c r="CU1137" s="599">
        <v>487</v>
      </c>
      <c r="CV1137" s="599">
        <v>470</v>
      </c>
      <c r="CW1137" s="599">
        <v>229</v>
      </c>
      <c r="CX1137" s="599">
        <v>86</v>
      </c>
      <c r="CY1137" s="599">
        <v>26</v>
      </c>
      <c r="CZ1137" s="599">
        <v>12</v>
      </c>
      <c r="DA1137" s="599">
        <v>3</v>
      </c>
      <c r="DB1137" s="599">
        <v>1</v>
      </c>
      <c r="DD1137" s="658"/>
      <c r="DE1137" s="606"/>
      <c r="DF1137" s="599">
        <v>196</v>
      </c>
      <c r="DG1137" s="599">
        <v>576</v>
      </c>
      <c r="DH1137" s="599">
        <v>2316</v>
      </c>
      <c r="DI1137" s="599">
        <v>1693</v>
      </c>
      <c r="DJ1137" s="599">
        <v>506</v>
      </c>
      <c r="DK1137" s="599">
        <v>127</v>
      </c>
      <c r="DL1137" s="599">
        <v>3</v>
      </c>
      <c r="DM1137" s="599">
        <v>3</v>
      </c>
      <c r="DN1137" s="599">
        <v>1</v>
      </c>
      <c r="DO1137" s="599">
        <v>0</v>
      </c>
    </row>
    <row r="1138" spans="2:119" ht="15" x14ac:dyDescent="0.2">
      <c r="B1138" s="838"/>
      <c r="C1138" s="619"/>
      <c r="D1138" s="658"/>
      <c r="E1138" s="597" t="s">
        <v>34</v>
      </c>
      <c r="F1138" s="599">
        <v>330</v>
      </c>
      <c r="G1138" s="599">
        <v>785</v>
      </c>
      <c r="H1138" s="599">
        <v>3827</v>
      </c>
      <c r="I1138" s="599">
        <v>3755</v>
      </c>
      <c r="J1138" s="599">
        <v>1416</v>
      </c>
      <c r="K1138" s="599">
        <v>554</v>
      </c>
      <c r="L1138" s="599">
        <v>67</v>
      </c>
      <c r="M1138" s="599">
        <v>27</v>
      </c>
      <c r="N1138" s="599">
        <v>9</v>
      </c>
      <c r="O1138" s="599">
        <v>2</v>
      </c>
      <c r="P1138" s="622"/>
      <c r="Q1138" s="658"/>
      <c r="R1138" s="606" t="s">
        <v>34</v>
      </c>
      <c r="S1138" s="599">
        <v>116</v>
      </c>
      <c r="T1138" s="599">
        <v>300</v>
      </c>
      <c r="U1138" s="599">
        <v>1875</v>
      </c>
      <c r="V1138" s="599">
        <v>1853</v>
      </c>
      <c r="W1138" s="599">
        <v>647</v>
      </c>
      <c r="X1138" s="599">
        <v>233</v>
      </c>
      <c r="Y1138" s="599">
        <v>39</v>
      </c>
      <c r="Z1138" s="599">
        <v>16</v>
      </c>
      <c r="AA1138" s="599">
        <v>6</v>
      </c>
      <c r="AB1138" s="599">
        <v>0</v>
      </c>
      <c r="AC1138" s="622"/>
      <c r="AD1138" s="658"/>
      <c r="AE1138" s="606"/>
      <c r="AF1138" s="599">
        <v>214</v>
      </c>
      <c r="AG1138" s="599">
        <v>485</v>
      </c>
      <c r="AH1138" s="599">
        <v>1952</v>
      </c>
      <c r="AI1138" s="599">
        <v>1902</v>
      </c>
      <c r="AJ1138" s="599">
        <v>769</v>
      </c>
      <c r="AK1138" s="599">
        <v>321</v>
      </c>
      <c r="AL1138" s="599">
        <v>28</v>
      </c>
      <c r="AM1138" s="599">
        <v>11</v>
      </c>
      <c r="AN1138" s="599">
        <v>3</v>
      </c>
      <c r="AO1138" s="599">
        <v>2</v>
      </c>
      <c r="AP1138" s="518"/>
      <c r="AQ1138" s="658"/>
      <c r="AR1138" s="606"/>
      <c r="AS1138" s="599">
        <v>198</v>
      </c>
      <c r="AT1138" s="599">
        <v>422</v>
      </c>
      <c r="AU1138" s="599">
        <v>1839</v>
      </c>
      <c r="AV1138" s="599">
        <v>1517</v>
      </c>
      <c r="AW1138" s="599">
        <v>531</v>
      </c>
      <c r="AX1138" s="599">
        <v>172</v>
      </c>
      <c r="AY1138" s="599">
        <v>19</v>
      </c>
      <c r="AZ1138" s="599">
        <v>9</v>
      </c>
      <c r="BA1138" s="599">
        <v>6</v>
      </c>
      <c r="BB1138" s="599">
        <v>0</v>
      </c>
      <c r="BC1138" s="622"/>
      <c r="BD1138" s="658"/>
      <c r="BE1138" s="606"/>
      <c r="BF1138" s="599">
        <v>132</v>
      </c>
      <c r="BG1138" s="599">
        <v>363</v>
      </c>
      <c r="BH1138" s="599">
        <v>1988</v>
      </c>
      <c r="BI1138" s="599">
        <v>2238</v>
      </c>
      <c r="BJ1138" s="599">
        <v>885</v>
      </c>
      <c r="BK1138" s="599">
        <v>382</v>
      </c>
      <c r="BL1138" s="599">
        <v>48</v>
      </c>
      <c r="BM1138" s="599">
        <v>18</v>
      </c>
      <c r="BN1138" s="599">
        <v>3</v>
      </c>
      <c r="BO1138" s="599">
        <v>2</v>
      </c>
      <c r="BQ1138" s="658"/>
      <c r="BR1138" s="606"/>
      <c r="BS1138" s="599">
        <v>157</v>
      </c>
      <c r="BT1138" s="599">
        <v>396</v>
      </c>
      <c r="BU1138" s="599">
        <v>1777</v>
      </c>
      <c r="BV1138" s="599">
        <v>1589</v>
      </c>
      <c r="BW1138" s="599">
        <v>582</v>
      </c>
      <c r="BX1138" s="599">
        <v>221</v>
      </c>
      <c r="BY1138" s="599">
        <v>16</v>
      </c>
      <c r="BZ1138" s="599">
        <v>5</v>
      </c>
      <c r="CA1138" s="599">
        <v>1</v>
      </c>
      <c r="CB1138" s="599">
        <v>0</v>
      </c>
      <c r="CC1138" s="622"/>
      <c r="CD1138" s="658"/>
      <c r="CE1138" s="606"/>
      <c r="CF1138" s="599">
        <v>173</v>
      </c>
      <c r="CG1138" s="599">
        <v>389</v>
      </c>
      <c r="CH1138" s="599">
        <v>2050</v>
      </c>
      <c r="CI1138" s="599">
        <v>2166</v>
      </c>
      <c r="CJ1138" s="599">
        <v>834</v>
      </c>
      <c r="CK1138" s="599">
        <v>333</v>
      </c>
      <c r="CL1138" s="599">
        <v>51</v>
      </c>
      <c r="CM1138" s="599">
        <v>22</v>
      </c>
      <c r="CN1138" s="599">
        <v>8</v>
      </c>
      <c r="CO1138" s="599">
        <v>2</v>
      </c>
      <c r="CP1138" s="622"/>
      <c r="CQ1138" s="658"/>
      <c r="CR1138" s="606"/>
      <c r="CS1138" s="599">
        <v>60</v>
      </c>
      <c r="CT1138" s="599">
        <v>104</v>
      </c>
      <c r="CU1138" s="599">
        <v>613</v>
      </c>
      <c r="CV1138" s="599">
        <v>694</v>
      </c>
      <c r="CW1138" s="599">
        <v>386</v>
      </c>
      <c r="CX1138" s="599">
        <v>212</v>
      </c>
      <c r="CY1138" s="599">
        <v>47</v>
      </c>
      <c r="CZ1138" s="599">
        <v>22</v>
      </c>
      <c r="DA1138" s="599">
        <v>7</v>
      </c>
      <c r="DB1138" s="599">
        <v>2</v>
      </c>
      <c r="DD1138" s="658"/>
      <c r="DE1138" s="606"/>
      <c r="DF1138" s="599">
        <v>270</v>
      </c>
      <c r="DG1138" s="599">
        <v>681</v>
      </c>
      <c r="DH1138" s="599">
        <v>3214</v>
      </c>
      <c r="DI1138" s="599">
        <v>3061</v>
      </c>
      <c r="DJ1138" s="599">
        <v>1030</v>
      </c>
      <c r="DK1138" s="599">
        <v>342</v>
      </c>
      <c r="DL1138" s="599">
        <v>20</v>
      </c>
      <c r="DM1138" s="599">
        <v>5</v>
      </c>
      <c r="DN1138" s="599">
        <v>2</v>
      </c>
      <c r="DO1138" s="599">
        <v>0</v>
      </c>
    </row>
    <row r="1139" spans="2:119" ht="15" x14ac:dyDescent="0.2">
      <c r="B1139" s="838"/>
      <c r="C1139" s="619"/>
      <c r="D1139" s="658"/>
      <c r="E1139" s="597" t="s">
        <v>35</v>
      </c>
      <c r="F1139" s="599">
        <v>482</v>
      </c>
      <c r="G1139" s="599">
        <v>934</v>
      </c>
      <c r="H1139" s="599">
        <v>5304</v>
      </c>
      <c r="I1139" s="599">
        <v>7256</v>
      </c>
      <c r="J1139" s="599">
        <v>3628</v>
      </c>
      <c r="K1139" s="599">
        <v>1411</v>
      </c>
      <c r="L1139" s="599">
        <v>187</v>
      </c>
      <c r="M1139" s="599">
        <v>86</v>
      </c>
      <c r="N1139" s="599">
        <v>25</v>
      </c>
      <c r="O1139" s="599">
        <v>7</v>
      </c>
      <c r="P1139" s="622"/>
      <c r="Q1139" s="658"/>
      <c r="R1139" s="606" t="s">
        <v>35</v>
      </c>
      <c r="S1139" s="599">
        <v>198</v>
      </c>
      <c r="T1139" s="599">
        <v>338</v>
      </c>
      <c r="U1139" s="599">
        <v>2636</v>
      </c>
      <c r="V1139" s="599">
        <v>3821</v>
      </c>
      <c r="W1139" s="599">
        <v>1790</v>
      </c>
      <c r="X1139" s="599">
        <v>703</v>
      </c>
      <c r="Y1139" s="599">
        <v>91</v>
      </c>
      <c r="Z1139" s="599">
        <v>42</v>
      </c>
      <c r="AA1139" s="599">
        <v>7</v>
      </c>
      <c r="AB1139" s="599">
        <v>3</v>
      </c>
      <c r="AC1139" s="622"/>
      <c r="AD1139" s="658"/>
      <c r="AE1139" s="606"/>
      <c r="AF1139" s="599">
        <v>284</v>
      </c>
      <c r="AG1139" s="599">
        <v>596</v>
      </c>
      <c r="AH1139" s="599">
        <v>2668</v>
      </c>
      <c r="AI1139" s="599">
        <v>3435</v>
      </c>
      <c r="AJ1139" s="599">
        <v>1838</v>
      </c>
      <c r="AK1139" s="599">
        <v>708</v>
      </c>
      <c r="AL1139" s="599">
        <v>96</v>
      </c>
      <c r="AM1139" s="599">
        <v>44</v>
      </c>
      <c r="AN1139" s="599">
        <v>18</v>
      </c>
      <c r="AO1139" s="599">
        <v>4</v>
      </c>
      <c r="AP1139" s="518"/>
      <c r="AQ1139" s="658"/>
      <c r="AR1139" s="606"/>
      <c r="AS1139" s="599">
        <v>261</v>
      </c>
      <c r="AT1139" s="599">
        <v>528</v>
      </c>
      <c r="AU1139" s="599">
        <v>2503</v>
      </c>
      <c r="AV1139" s="599">
        <v>2726</v>
      </c>
      <c r="AW1139" s="599">
        <v>1093</v>
      </c>
      <c r="AX1139" s="599">
        <v>364</v>
      </c>
      <c r="AY1139" s="599">
        <v>54</v>
      </c>
      <c r="AZ1139" s="599">
        <v>24</v>
      </c>
      <c r="BA1139" s="599">
        <v>8</v>
      </c>
      <c r="BB1139" s="599">
        <v>2</v>
      </c>
      <c r="BC1139" s="622"/>
      <c r="BD1139" s="658"/>
      <c r="BE1139" s="606"/>
      <c r="BF1139" s="599">
        <v>221</v>
      </c>
      <c r="BG1139" s="599">
        <v>406</v>
      </c>
      <c r="BH1139" s="599">
        <v>2801</v>
      </c>
      <c r="BI1139" s="599">
        <v>4530</v>
      </c>
      <c r="BJ1139" s="599">
        <v>2535</v>
      </c>
      <c r="BK1139" s="599">
        <v>1047</v>
      </c>
      <c r="BL1139" s="599">
        <v>133</v>
      </c>
      <c r="BM1139" s="599">
        <v>62</v>
      </c>
      <c r="BN1139" s="599">
        <v>17</v>
      </c>
      <c r="BO1139" s="599">
        <v>5</v>
      </c>
      <c r="BQ1139" s="658"/>
      <c r="BR1139" s="606"/>
      <c r="BS1139" s="599">
        <v>170</v>
      </c>
      <c r="BT1139" s="599">
        <v>395</v>
      </c>
      <c r="BU1139" s="599">
        <v>1908</v>
      </c>
      <c r="BV1139" s="599">
        <v>2124</v>
      </c>
      <c r="BW1139" s="599">
        <v>988</v>
      </c>
      <c r="BX1139" s="599">
        <v>365</v>
      </c>
      <c r="BY1139" s="599">
        <v>40</v>
      </c>
      <c r="BZ1139" s="599">
        <v>17</v>
      </c>
      <c r="CA1139" s="599">
        <v>5</v>
      </c>
      <c r="CB1139" s="599">
        <v>0</v>
      </c>
      <c r="CC1139" s="622"/>
      <c r="CD1139" s="658"/>
      <c r="CE1139" s="606"/>
      <c r="CF1139" s="599">
        <v>312</v>
      </c>
      <c r="CG1139" s="599">
        <v>539</v>
      </c>
      <c r="CH1139" s="599">
        <v>3396</v>
      </c>
      <c r="CI1139" s="599">
        <v>5132</v>
      </c>
      <c r="CJ1139" s="599">
        <v>2640</v>
      </c>
      <c r="CK1139" s="599">
        <v>1046</v>
      </c>
      <c r="CL1139" s="599">
        <v>147</v>
      </c>
      <c r="CM1139" s="599">
        <v>69</v>
      </c>
      <c r="CN1139" s="599">
        <v>20</v>
      </c>
      <c r="CO1139" s="599">
        <v>7</v>
      </c>
      <c r="CP1139" s="622"/>
      <c r="CQ1139" s="658"/>
      <c r="CR1139" s="606"/>
      <c r="CS1139" s="599">
        <v>98</v>
      </c>
      <c r="CT1139" s="599">
        <v>108</v>
      </c>
      <c r="CU1139" s="599">
        <v>710</v>
      </c>
      <c r="CV1139" s="599">
        <v>1103</v>
      </c>
      <c r="CW1139" s="599">
        <v>757</v>
      </c>
      <c r="CX1139" s="599">
        <v>407</v>
      </c>
      <c r="CY1139" s="599">
        <v>84</v>
      </c>
      <c r="CZ1139" s="599">
        <v>51</v>
      </c>
      <c r="DA1139" s="599">
        <v>15</v>
      </c>
      <c r="DB1139" s="599">
        <v>7</v>
      </c>
      <c r="DD1139" s="658"/>
      <c r="DE1139" s="606"/>
      <c r="DF1139" s="599">
        <v>384</v>
      </c>
      <c r="DG1139" s="599">
        <v>826</v>
      </c>
      <c r="DH1139" s="599">
        <v>4594</v>
      </c>
      <c r="DI1139" s="599">
        <v>6153</v>
      </c>
      <c r="DJ1139" s="599">
        <v>2871</v>
      </c>
      <c r="DK1139" s="599">
        <v>1004</v>
      </c>
      <c r="DL1139" s="599">
        <v>103</v>
      </c>
      <c r="DM1139" s="599">
        <v>35</v>
      </c>
      <c r="DN1139" s="599">
        <v>10</v>
      </c>
      <c r="DO1139" s="599">
        <v>0</v>
      </c>
    </row>
    <row r="1140" spans="2:119" ht="15" x14ac:dyDescent="0.2">
      <c r="B1140" s="838"/>
      <c r="C1140" s="619"/>
      <c r="D1140" s="658"/>
      <c r="E1140" s="597" t="s">
        <v>36</v>
      </c>
      <c r="F1140" s="599">
        <v>862</v>
      </c>
      <c r="G1140" s="599">
        <v>1129</v>
      </c>
      <c r="H1140" s="599">
        <v>7080</v>
      </c>
      <c r="I1140" s="599">
        <v>14141</v>
      </c>
      <c r="J1140" s="599">
        <v>10422</v>
      </c>
      <c r="K1140" s="599">
        <v>5065</v>
      </c>
      <c r="L1140" s="599">
        <v>866</v>
      </c>
      <c r="M1140" s="599">
        <v>284</v>
      </c>
      <c r="N1140" s="599">
        <v>67</v>
      </c>
      <c r="O1140" s="599">
        <v>26</v>
      </c>
      <c r="P1140" s="622"/>
      <c r="Q1140" s="658"/>
      <c r="R1140" s="606" t="s">
        <v>36</v>
      </c>
      <c r="S1140" s="599">
        <v>362</v>
      </c>
      <c r="T1140" s="599">
        <v>395</v>
      </c>
      <c r="U1140" s="599">
        <v>3233</v>
      </c>
      <c r="V1140" s="599">
        <v>7207</v>
      </c>
      <c r="W1140" s="599">
        <v>5481</v>
      </c>
      <c r="X1140" s="599">
        <v>2659</v>
      </c>
      <c r="Y1140" s="599">
        <v>472</v>
      </c>
      <c r="Z1140" s="599">
        <v>150</v>
      </c>
      <c r="AA1140" s="599">
        <v>37</v>
      </c>
      <c r="AB1140" s="599">
        <v>12</v>
      </c>
      <c r="AC1140" s="622"/>
      <c r="AD1140" s="658"/>
      <c r="AE1140" s="606"/>
      <c r="AF1140" s="599">
        <v>500</v>
      </c>
      <c r="AG1140" s="599">
        <v>734</v>
      </c>
      <c r="AH1140" s="599">
        <v>3847</v>
      </c>
      <c r="AI1140" s="599">
        <v>6934</v>
      </c>
      <c r="AJ1140" s="599">
        <v>4941</v>
      </c>
      <c r="AK1140" s="599">
        <v>2406</v>
      </c>
      <c r="AL1140" s="599">
        <v>394</v>
      </c>
      <c r="AM1140" s="599">
        <v>134</v>
      </c>
      <c r="AN1140" s="599">
        <v>30</v>
      </c>
      <c r="AO1140" s="599">
        <v>14</v>
      </c>
      <c r="AP1140" s="518"/>
      <c r="AQ1140" s="658"/>
      <c r="AR1140" s="606"/>
      <c r="AS1140" s="599">
        <v>431</v>
      </c>
      <c r="AT1140" s="599">
        <v>613</v>
      </c>
      <c r="AU1140" s="599">
        <v>3389</v>
      </c>
      <c r="AV1140" s="599">
        <v>5234</v>
      </c>
      <c r="AW1140" s="599">
        <v>3150</v>
      </c>
      <c r="AX1140" s="599">
        <v>1287</v>
      </c>
      <c r="AY1140" s="599">
        <v>235</v>
      </c>
      <c r="AZ1140" s="599">
        <v>66</v>
      </c>
      <c r="BA1140" s="599">
        <v>14</v>
      </c>
      <c r="BB1140" s="599">
        <v>10</v>
      </c>
      <c r="BC1140" s="622"/>
      <c r="BD1140" s="658"/>
      <c r="BE1140" s="606"/>
      <c r="BF1140" s="599">
        <v>431</v>
      </c>
      <c r="BG1140" s="599">
        <v>516</v>
      </c>
      <c r="BH1140" s="599">
        <v>3691</v>
      </c>
      <c r="BI1140" s="599">
        <v>8907</v>
      </c>
      <c r="BJ1140" s="599">
        <v>7272</v>
      </c>
      <c r="BK1140" s="599">
        <v>3778</v>
      </c>
      <c r="BL1140" s="599">
        <v>631</v>
      </c>
      <c r="BM1140" s="599">
        <v>218</v>
      </c>
      <c r="BN1140" s="599">
        <v>53</v>
      </c>
      <c r="BO1140" s="599">
        <v>16</v>
      </c>
      <c r="BQ1140" s="658"/>
      <c r="BR1140" s="606"/>
      <c r="BS1140" s="599">
        <v>200</v>
      </c>
      <c r="BT1140" s="599">
        <v>389</v>
      </c>
      <c r="BU1140" s="599">
        <v>1925</v>
      </c>
      <c r="BV1140" s="599">
        <v>2737</v>
      </c>
      <c r="BW1140" s="599">
        <v>1767</v>
      </c>
      <c r="BX1140" s="599">
        <v>859</v>
      </c>
      <c r="BY1140" s="599">
        <v>115</v>
      </c>
      <c r="BZ1140" s="599">
        <v>36</v>
      </c>
      <c r="CA1140" s="599">
        <v>11</v>
      </c>
      <c r="CB1140" s="599">
        <v>3</v>
      </c>
      <c r="CC1140" s="622"/>
      <c r="CD1140" s="658"/>
      <c r="CE1140" s="606"/>
      <c r="CF1140" s="599">
        <v>662</v>
      </c>
      <c r="CG1140" s="599">
        <v>740</v>
      </c>
      <c r="CH1140" s="599">
        <v>5155</v>
      </c>
      <c r="CI1140" s="599">
        <v>11404</v>
      </c>
      <c r="CJ1140" s="599">
        <v>8655</v>
      </c>
      <c r="CK1140" s="599">
        <v>4206</v>
      </c>
      <c r="CL1140" s="599">
        <v>751</v>
      </c>
      <c r="CM1140" s="599">
        <v>248</v>
      </c>
      <c r="CN1140" s="599">
        <v>56</v>
      </c>
      <c r="CO1140" s="599">
        <v>23</v>
      </c>
      <c r="CP1140" s="622"/>
      <c r="CQ1140" s="658"/>
      <c r="CR1140" s="606"/>
      <c r="CS1140" s="599">
        <v>144</v>
      </c>
      <c r="CT1140" s="599">
        <v>136</v>
      </c>
      <c r="CU1140" s="599">
        <v>831</v>
      </c>
      <c r="CV1140" s="599">
        <v>1919</v>
      </c>
      <c r="CW1140" s="599">
        <v>1719</v>
      </c>
      <c r="CX1140" s="599">
        <v>1163</v>
      </c>
      <c r="CY1140" s="599">
        <v>352</v>
      </c>
      <c r="CZ1140" s="599">
        <v>142</v>
      </c>
      <c r="DA1140" s="599">
        <v>28</v>
      </c>
      <c r="DB1140" s="599">
        <v>13</v>
      </c>
      <c r="DD1140" s="658"/>
      <c r="DE1140" s="606"/>
      <c r="DF1140" s="599">
        <v>718</v>
      </c>
      <c r="DG1140" s="599">
        <v>993</v>
      </c>
      <c r="DH1140" s="599">
        <v>6249</v>
      </c>
      <c r="DI1140" s="599">
        <v>12222</v>
      </c>
      <c r="DJ1140" s="599">
        <v>8703</v>
      </c>
      <c r="DK1140" s="599">
        <v>3902</v>
      </c>
      <c r="DL1140" s="599">
        <v>514</v>
      </c>
      <c r="DM1140" s="599">
        <v>142</v>
      </c>
      <c r="DN1140" s="599">
        <v>39</v>
      </c>
      <c r="DO1140" s="599">
        <v>13</v>
      </c>
    </row>
    <row r="1141" spans="2:119" ht="15" x14ac:dyDescent="0.2">
      <c r="B1141" s="838"/>
      <c r="C1141" s="619"/>
      <c r="D1141" s="658"/>
      <c r="E1141" s="597" t="s">
        <v>37</v>
      </c>
      <c r="F1141" s="599">
        <v>1384</v>
      </c>
      <c r="G1141" s="599">
        <v>1114</v>
      </c>
      <c r="H1141" s="599">
        <v>7013</v>
      </c>
      <c r="I1141" s="599">
        <v>18855</v>
      </c>
      <c r="J1141" s="599">
        <v>21944</v>
      </c>
      <c r="K1141" s="599">
        <v>15202</v>
      </c>
      <c r="L1141" s="599">
        <v>3462</v>
      </c>
      <c r="M1141" s="599">
        <v>1308</v>
      </c>
      <c r="N1141" s="599">
        <v>370</v>
      </c>
      <c r="O1141" s="599">
        <v>94</v>
      </c>
      <c r="P1141" s="622"/>
      <c r="Q1141" s="658"/>
      <c r="R1141" s="606" t="s">
        <v>37</v>
      </c>
      <c r="S1141" s="599">
        <v>617</v>
      </c>
      <c r="T1141" s="599">
        <v>372</v>
      </c>
      <c r="U1141" s="599">
        <v>2975</v>
      </c>
      <c r="V1141" s="599">
        <v>9355</v>
      </c>
      <c r="W1141" s="599">
        <v>11343</v>
      </c>
      <c r="X1141" s="599">
        <v>8071</v>
      </c>
      <c r="Y1141" s="599">
        <v>1936</v>
      </c>
      <c r="Z1141" s="599">
        <v>710</v>
      </c>
      <c r="AA1141" s="599">
        <v>184</v>
      </c>
      <c r="AB1141" s="599">
        <v>35</v>
      </c>
      <c r="AC1141" s="622"/>
      <c r="AD1141" s="658"/>
      <c r="AE1141" s="606"/>
      <c r="AF1141" s="599">
        <v>767</v>
      </c>
      <c r="AG1141" s="599">
        <v>742</v>
      </c>
      <c r="AH1141" s="599">
        <v>4038</v>
      </c>
      <c r="AI1141" s="599">
        <v>9500</v>
      </c>
      <c r="AJ1141" s="599">
        <v>10601</v>
      </c>
      <c r="AK1141" s="599">
        <v>7131</v>
      </c>
      <c r="AL1141" s="599">
        <v>1526</v>
      </c>
      <c r="AM1141" s="599">
        <v>598</v>
      </c>
      <c r="AN1141" s="599">
        <v>186</v>
      </c>
      <c r="AO1141" s="599">
        <v>59</v>
      </c>
      <c r="AP1141" s="518"/>
      <c r="AQ1141" s="658"/>
      <c r="AR1141" s="606"/>
      <c r="AS1141" s="599">
        <v>594</v>
      </c>
      <c r="AT1141" s="599">
        <v>610</v>
      </c>
      <c r="AU1141" s="599">
        <v>3372</v>
      </c>
      <c r="AV1141" s="599">
        <v>7081</v>
      </c>
      <c r="AW1141" s="599">
        <v>6297</v>
      </c>
      <c r="AX1141" s="599">
        <v>3726</v>
      </c>
      <c r="AY1141" s="599">
        <v>769</v>
      </c>
      <c r="AZ1141" s="599">
        <v>303</v>
      </c>
      <c r="BA1141" s="599">
        <v>80</v>
      </c>
      <c r="BB1141" s="599">
        <v>12</v>
      </c>
      <c r="BC1141" s="622"/>
      <c r="BD1141" s="658"/>
      <c r="BE1141" s="606"/>
      <c r="BF1141" s="599">
        <v>790</v>
      </c>
      <c r="BG1141" s="599">
        <v>504</v>
      </c>
      <c r="BH1141" s="599">
        <v>3641</v>
      </c>
      <c r="BI1141" s="599">
        <v>11774</v>
      </c>
      <c r="BJ1141" s="599">
        <v>15647</v>
      </c>
      <c r="BK1141" s="599">
        <v>11476</v>
      </c>
      <c r="BL1141" s="599">
        <v>2693</v>
      </c>
      <c r="BM1141" s="599">
        <v>1005</v>
      </c>
      <c r="BN1141" s="599">
        <v>290</v>
      </c>
      <c r="BO1141" s="599">
        <v>82</v>
      </c>
      <c r="BQ1141" s="658"/>
      <c r="BR1141" s="606"/>
      <c r="BS1141" s="599">
        <v>239</v>
      </c>
      <c r="BT1141" s="599">
        <v>299</v>
      </c>
      <c r="BU1141" s="599">
        <v>1480</v>
      </c>
      <c r="BV1141" s="599">
        <v>2646</v>
      </c>
      <c r="BW1141" s="599">
        <v>2427</v>
      </c>
      <c r="BX1141" s="599">
        <v>1633</v>
      </c>
      <c r="BY1141" s="599">
        <v>311</v>
      </c>
      <c r="BZ1141" s="599">
        <v>118</v>
      </c>
      <c r="CA1141" s="599">
        <v>35</v>
      </c>
      <c r="CB1141" s="599">
        <v>12</v>
      </c>
      <c r="CC1141" s="622"/>
      <c r="CD1141" s="658"/>
      <c r="CE1141" s="606"/>
      <c r="CF1141" s="599">
        <v>1145</v>
      </c>
      <c r="CG1141" s="599">
        <v>815</v>
      </c>
      <c r="CH1141" s="599">
        <v>5533</v>
      </c>
      <c r="CI1141" s="599">
        <v>16209</v>
      </c>
      <c r="CJ1141" s="599">
        <v>19517</v>
      </c>
      <c r="CK1141" s="599">
        <v>13569</v>
      </c>
      <c r="CL1141" s="599">
        <v>3151</v>
      </c>
      <c r="CM1141" s="599">
        <v>1190</v>
      </c>
      <c r="CN1141" s="599">
        <v>335</v>
      </c>
      <c r="CO1141" s="599">
        <v>82</v>
      </c>
      <c r="CP1141" s="622"/>
      <c r="CQ1141" s="658"/>
      <c r="CR1141" s="606"/>
      <c r="CS1141" s="599">
        <v>266</v>
      </c>
      <c r="CT1141" s="599">
        <v>115</v>
      </c>
      <c r="CU1141" s="599">
        <v>779</v>
      </c>
      <c r="CV1141" s="599">
        <v>2115</v>
      </c>
      <c r="CW1141" s="599">
        <v>3070</v>
      </c>
      <c r="CX1141" s="599">
        <v>2580</v>
      </c>
      <c r="CY1141" s="599">
        <v>996</v>
      </c>
      <c r="CZ1141" s="599">
        <v>463</v>
      </c>
      <c r="DA1141" s="599">
        <v>162</v>
      </c>
      <c r="DB1141" s="599">
        <v>39</v>
      </c>
      <c r="DD1141" s="658"/>
      <c r="DE1141" s="606"/>
      <c r="DF1141" s="599">
        <v>1118</v>
      </c>
      <c r="DG1141" s="599">
        <v>999</v>
      </c>
      <c r="DH1141" s="599">
        <v>6234</v>
      </c>
      <c r="DI1141" s="599">
        <v>16740</v>
      </c>
      <c r="DJ1141" s="599">
        <v>18874</v>
      </c>
      <c r="DK1141" s="599">
        <v>12622</v>
      </c>
      <c r="DL1141" s="599">
        <v>2466</v>
      </c>
      <c r="DM1141" s="599">
        <v>845</v>
      </c>
      <c r="DN1141" s="599">
        <v>208</v>
      </c>
      <c r="DO1141" s="599">
        <v>55</v>
      </c>
    </row>
    <row r="1142" spans="2:119" ht="15" x14ac:dyDescent="0.2">
      <c r="B1142" s="838"/>
      <c r="C1142" s="619"/>
      <c r="D1142" s="658"/>
      <c r="E1142" s="597" t="s">
        <v>38</v>
      </c>
      <c r="F1142" s="599">
        <v>1519</v>
      </c>
      <c r="G1142" s="599">
        <v>600</v>
      </c>
      <c r="H1142" s="599">
        <v>3692</v>
      </c>
      <c r="I1142" s="599">
        <v>13172</v>
      </c>
      <c r="J1142" s="599">
        <v>24240</v>
      </c>
      <c r="K1142" s="599">
        <v>26025</v>
      </c>
      <c r="L1142" s="599">
        <v>9186</v>
      </c>
      <c r="M1142" s="599">
        <v>3899</v>
      </c>
      <c r="N1142" s="599">
        <v>1315</v>
      </c>
      <c r="O1142" s="599">
        <v>338</v>
      </c>
      <c r="P1142" s="622"/>
      <c r="Q1142" s="658"/>
      <c r="R1142" s="606" t="s">
        <v>38</v>
      </c>
      <c r="S1142" s="599">
        <v>701</v>
      </c>
      <c r="T1142" s="599">
        <v>177</v>
      </c>
      <c r="U1142" s="599">
        <v>1494</v>
      </c>
      <c r="V1142" s="599">
        <v>6025</v>
      </c>
      <c r="W1142" s="599">
        <v>12034</v>
      </c>
      <c r="X1142" s="599">
        <v>13791</v>
      </c>
      <c r="Y1142" s="599">
        <v>5314</v>
      </c>
      <c r="Z1142" s="599">
        <v>2245</v>
      </c>
      <c r="AA1142" s="599">
        <v>727</v>
      </c>
      <c r="AB1142" s="599">
        <v>166</v>
      </c>
      <c r="AC1142" s="622"/>
      <c r="AD1142" s="658"/>
      <c r="AE1142" s="606"/>
      <c r="AF1142" s="599">
        <v>818</v>
      </c>
      <c r="AG1142" s="599">
        <v>423</v>
      </c>
      <c r="AH1142" s="599">
        <v>2198</v>
      </c>
      <c r="AI1142" s="599">
        <v>7147</v>
      </c>
      <c r="AJ1142" s="599">
        <v>12206</v>
      </c>
      <c r="AK1142" s="599">
        <v>12234</v>
      </c>
      <c r="AL1142" s="599">
        <v>3872</v>
      </c>
      <c r="AM1142" s="599">
        <v>1654</v>
      </c>
      <c r="AN1142" s="599">
        <v>588</v>
      </c>
      <c r="AO1142" s="599">
        <v>172</v>
      </c>
      <c r="AP1142" s="518"/>
      <c r="AQ1142" s="658"/>
      <c r="AR1142" s="606"/>
      <c r="AS1142" s="599">
        <v>563</v>
      </c>
      <c r="AT1142" s="599">
        <v>320</v>
      </c>
      <c r="AU1142" s="599">
        <v>1795</v>
      </c>
      <c r="AV1142" s="599">
        <v>4921</v>
      </c>
      <c r="AW1142" s="599">
        <v>6832</v>
      </c>
      <c r="AX1142" s="599">
        <v>5880</v>
      </c>
      <c r="AY1142" s="599">
        <v>1819</v>
      </c>
      <c r="AZ1142" s="599">
        <v>749</v>
      </c>
      <c r="BA1142" s="599">
        <v>235</v>
      </c>
      <c r="BB1142" s="599">
        <v>68</v>
      </c>
      <c r="BC1142" s="622"/>
      <c r="BD1142" s="658"/>
      <c r="BE1142" s="606"/>
      <c r="BF1142" s="599">
        <v>956</v>
      </c>
      <c r="BG1142" s="599">
        <v>280</v>
      </c>
      <c r="BH1142" s="599">
        <v>1897</v>
      </c>
      <c r="BI1142" s="599">
        <v>8251</v>
      </c>
      <c r="BJ1142" s="599">
        <v>17408</v>
      </c>
      <c r="BK1142" s="599">
        <v>20145</v>
      </c>
      <c r="BL1142" s="599">
        <v>7367</v>
      </c>
      <c r="BM1142" s="599">
        <v>3150</v>
      </c>
      <c r="BN1142" s="599">
        <v>1080</v>
      </c>
      <c r="BO1142" s="599">
        <v>270</v>
      </c>
      <c r="BQ1142" s="658"/>
      <c r="BR1142" s="606"/>
      <c r="BS1142" s="599">
        <v>191</v>
      </c>
      <c r="BT1142" s="599">
        <v>126</v>
      </c>
      <c r="BU1142" s="599">
        <v>716</v>
      </c>
      <c r="BV1142" s="599">
        <v>1573</v>
      </c>
      <c r="BW1142" s="599">
        <v>1926</v>
      </c>
      <c r="BX1142" s="599">
        <v>1917</v>
      </c>
      <c r="BY1142" s="599">
        <v>547</v>
      </c>
      <c r="BZ1142" s="599">
        <v>244</v>
      </c>
      <c r="CA1142" s="599">
        <v>83</v>
      </c>
      <c r="CB1142" s="599">
        <v>25</v>
      </c>
      <c r="CC1142" s="622"/>
      <c r="CD1142" s="658"/>
      <c r="CE1142" s="606"/>
      <c r="CF1142" s="599">
        <v>1328</v>
      </c>
      <c r="CG1142" s="599">
        <v>474</v>
      </c>
      <c r="CH1142" s="599">
        <v>2976</v>
      </c>
      <c r="CI1142" s="599">
        <v>11599</v>
      </c>
      <c r="CJ1142" s="599">
        <v>22314</v>
      </c>
      <c r="CK1142" s="599">
        <v>24108</v>
      </c>
      <c r="CL1142" s="599">
        <v>8639</v>
      </c>
      <c r="CM1142" s="599">
        <v>3655</v>
      </c>
      <c r="CN1142" s="599">
        <v>1232</v>
      </c>
      <c r="CO1142" s="599">
        <v>313</v>
      </c>
      <c r="CP1142" s="622"/>
      <c r="CQ1142" s="658"/>
      <c r="CR1142" s="606"/>
      <c r="CS1142" s="599">
        <v>231</v>
      </c>
      <c r="CT1142" s="599">
        <v>45</v>
      </c>
      <c r="CU1142" s="599">
        <v>357</v>
      </c>
      <c r="CV1142" s="599">
        <v>1287</v>
      </c>
      <c r="CW1142" s="599">
        <v>2558</v>
      </c>
      <c r="CX1142" s="599">
        <v>3261</v>
      </c>
      <c r="CY1142" s="599">
        <v>1754</v>
      </c>
      <c r="CZ1142" s="599">
        <v>980</v>
      </c>
      <c r="DA1142" s="599">
        <v>384</v>
      </c>
      <c r="DB1142" s="599">
        <v>117</v>
      </c>
      <c r="DD1142" s="658"/>
      <c r="DE1142" s="606"/>
      <c r="DF1142" s="599">
        <v>1288</v>
      </c>
      <c r="DG1142" s="599">
        <v>555</v>
      </c>
      <c r="DH1142" s="599">
        <v>3335</v>
      </c>
      <c r="DI1142" s="599">
        <v>11885</v>
      </c>
      <c r="DJ1142" s="599">
        <v>21682</v>
      </c>
      <c r="DK1142" s="599">
        <v>22764</v>
      </c>
      <c r="DL1142" s="599">
        <v>7432</v>
      </c>
      <c r="DM1142" s="599">
        <v>2919</v>
      </c>
      <c r="DN1142" s="599">
        <v>931</v>
      </c>
      <c r="DO1142" s="599">
        <v>221</v>
      </c>
    </row>
    <row r="1143" spans="2:119" ht="15" x14ac:dyDescent="0.2">
      <c r="B1143" s="838"/>
      <c r="C1143" s="619"/>
      <c r="D1143" s="658"/>
      <c r="E1143" s="597" t="s">
        <v>39</v>
      </c>
      <c r="F1143" s="599">
        <v>911</v>
      </c>
      <c r="G1143" s="599">
        <v>158</v>
      </c>
      <c r="H1143" s="599">
        <v>1148</v>
      </c>
      <c r="I1143" s="599">
        <v>4531</v>
      </c>
      <c r="J1143" s="599">
        <v>13527</v>
      </c>
      <c r="K1143" s="599">
        <v>23126</v>
      </c>
      <c r="L1143" s="599">
        <v>13800</v>
      </c>
      <c r="M1143" s="599">
        <v>7909</v>
      </c>
      <c r="N1143" s="599">
        <v>3193</v>
      </c>
      <c r="O1143" s="599">
        <v>1134</v>
      </c>
      <c r="P1143" s="622"/>
      <c r="Q1143" s="658"/>
      <c r="R1143" s="606" t="s">
        <v>39</v>
      </c>
      <c r="S1143" s="599">
        <v>394</v>
      </c>
      <c r="T1143" s="599">
        <v>45</v>
      </c>
      <c r="U1143" s="599">
        <v>366</v>
      </c>
      <c r="V1143" s="599">
        <v>1861</v>
      </c>
      <c r="W1143" s="599">
        <v>6070</v>
      </c>
      <c r="X1143" s="599">
        <v>11350</v>
      </c>
      <c r="Y1143" s="599">
        <v>7550</v>
      </c>
      <c r="Z1143" s="599">
        <v>4471</v>
      </c>
      <c r="AA1143" s="599">
        <v>1834</v>
      </c>
      <c r="AB1143" s="599">
        <v>636</v>
      </c>
      <c r="AC1143" s="622"/>
      <c r="AD1143" s="658"/>
      <c r="AE1143" s="606"/>
      <c r="AF1143" s="599">
        <v>517</v>
      </c>
      <c r="AG1143" s="599">
        <v>113</v>
      </c>
      <c r="AH1143" s="599">
        <v>782</v>
      </c>
      <c r="AI1143" s="599">
        <v>2670</v>
      </c>
      <c r="AJ1143" s="599">
        <v>7457</v>
      </c>
      <c r="AK1143" s="599">
        <v>11776</v>
      </c>
      <c r="AL1143" s="599">
        <v>6250</v>
      </c>
      <c r="AM1143" s="599">
        <v>3438</v>
      </c>
      <c r="AN1143" s="599">
        <v>1359</v>
      </c>
      <c r="AO1143" s="599">
        <v>498</v>
      </c>
      <c r="AP1143" s="518"/>
      <c r="AQ1143" s="658"/>
      <c r="AR1143" s="606"/>
      <c r="AS1143" s="599">
        <v>312</v>
      </c>
      <c r="AT1143" s="599">
        <v>71</v>
      </c>
      <c r="AU1143" s="599">
        <v>551</v>
      </c>
      <c r="AV1143" s="599">
        <v>1676</v>
      </c>
      <c r="AW1143" s="599">
        <v>3807</v>
      </c>
      <c r="AX1143" s="599">
        <v>5020</v>
      </c>
      <c r="AY1143" s="599">
        <v>2445</v>
      </c>
      <c r="AZ1143" s="599">
        <v>1273</v>
      </c>
      <c r="BA1143" s="599">
        <v>496</v>
      </c>
      <c r="BB1143" s="599">
        <v>139</v>
      </c>
      <c r="BC1143" s="622"/>
      <c r="BD1143" s="658"/>
      <c r="BE1143" s="606"/>
      <c r="BF1143" s="599">
        <v>599</v>
      </c>
      <c r="BG1143" s="599">
        <v>87</v>
      </c>
      <c r="BH1143" s="599">
        <v>597</v>
      </c>
      <c r="BI1143" s="599">
        <v>2855</v>
      </c>
      <c r="BJ1143" s="599">
        <v>9720</v>
      </c>
      <c r="BK1143" s="599">
        <v>18106</v>
      </c>
      <c r="BL1143" s="599">
        <v>11355</v>
      </c>
      <c r="BM1143" s="599">
        <v>6636</v>
      </c>
      <c r="BN1143" s="599">
        <v>2697</v>
      </c>
      <c r="BO1143" s="599">
        <v>995</v>
      </c>
      <c r="BQ1143" s="658"/>
      <c r="BR1143" s="606"/>
      <c r="BS1143" s="599">
        <v>87</v>
      </c>
      <c r="BT1143" s="599">
        <v>33</v>
      </c>
      <c r="BU1143" s="599">
        <v>219</v>
      </c>
      <c r="BV1143" s="599">
        <v>499</v>
      </c>
      <c r="BW1143" s="599">
        <v>966</v>
      </c>
      <c r="BX1143" s="599">
        <v>1410</v>
      </c>
      <c r="BY1143" s="599">
        <v>605</v>
      </c>
      <c r="BZ1143" s="599">
        <v>351</v>
      </c>
      <c r="CA1143" s="599">
        <v>127</v>
      </c>
      <c r="CB1143" s="599">
        <v>49</v>
      </c>
      <c r="CC1143" s="622"/>
      <c r="CD1143" s="658"/>
      <c r="CE1143" s="606"/>
      <c r="CF1143" s="599">
        <v>824</v>
      </c>
      <c r="CG1143" s="599">
        <v>125</v>
      </c>
      <c r="CH1143" s="599">
        <v>929</v>
      </c>
      <c r="CI1143" s="599">
        <v>4032</v>
      </c>
      <c r="CJ1143" s="599">
        <v>12561</v>
      </c>
      <c r="CK1143" s="599">
        <v>21716</v>
      </c>
      <c r="CL1143" s="599">
        <v>13195</v>
      </c>
      <c r="CM1143" s="599">
        <v>7558</v>
      </c>
      <c r="CN1143" s="599">
        <v>3066</v>
      </c>
      <c r="CO1143" s="599">
        <v>1085</v>
      </c>
      <c r="CP1143" s="622"/>
      <c r="CQ1143" s="658"/>
      <c r="CR1143" s="606"/>
      <c r="CS1143" s="599">
        <v>114</v>
      </c>
      <c r="CT1143" s="599">
        <v>17</v>
      </c>
      <c r="CU1143" s="599">
        <v>108</v>
      </c>
      <c r="CV1143" s="599">
        <v>361</v>
      </c>
      <c r="CW1143" s="599">
        <v>1173</v>
      </c>
      <c r="CX1143" s="599">
        <v>2300</v>
      </c>
      <c r="CY1143" s="599">
        <v>1747</v>
      </c>
      <c r="CZ1143" s="599">
        <v>1312</v>
      </c>
      <c r="DA1143" s="599">
        <v>622</v>
      </c>
      <c r="DB1143" s="599">
        <v>287</v>
      </c>
      <c r="DD1143" s="658"/>
      <c r="DE1143" s="606"/>
      <c r="DF1143" s="599">
        <v>797</v>
      </c>
      <c r="DG1143" s="599">
        <v>141</v>
      </c>
      <c r="DH1143" s="599">
        <v>1040</v>
      </c>
      <c r="DI1143" s="599">
        <v>4170</v>
      </c>
      <c r="DJ1143" s="599">
        <v>12354</v>
      </c>
      <c r="DK1143" s="599">
        <v>20826</v>
      </c>
      <c r="DL1143" s="599">
        <v>12053</v>
      </c>
      <c r="DM1143" s="599">
        <v>6597</v>
      </c>
      <c r="DN1143" s="599">
        <v>2571</v>
      </c>
      <c r="DO1143" s="599">
        <v>847</v>
      </c>
    </row>
    <row r="1144" spans="2:119" ht="15" x14ac:dyDescent="0.2">
      <c r="B1144" s="838"/>
      <c r="C1144" s="619"/>
      <c r="D1144" s="658"/>
      <c r="E1144" s="597" t="s">
        <v>40</v>
      </c>
      <c r="F1144" s="599">
        <v>289</v>
      </c>
      <c r="G1144" s="599">
        <v>38</v>
      </c>
      <c r="H1144" s="599">
        <v>166</v>
      </c>
      <c r="I1144" s="599">
        <v>769</v>
      </c>
      <c r="J1144" s="599">
        <v>3395</v>
      </c>
      <c r="K1144" s="599">
        <v>8783</v>
      </c>
      <c r="L1144" s="599">
        <v>9212</v>
      </c>
      <c r="M1144" s="599">
        <v>7428</v>
      </c>
      <c r="N1144" s="599">
        <v>4584</v>
      </c>
      <c r="O1144" s="599">
        <v>2808</v>
      </c>
      <c r="P1144" s="622"/>
      <c r="Q1144" s="658"/>
      <c r="R1144" s="606" t="s">
        <v>40</v>
      </c>
      <c r="S1144" s="599">
        <v>105</v>
      </c>
      <c r="T1144" s="599">
        <v>8</v>
      </c>
      <c r="U1144" s="599">
        <v>48</v>
      </c>
      <c r="V1144" s="599">
        <v>246</v>
      </c>
      <c r="W1144" s="599">
        <v>1398</v>
      </c>
      <c r="X1144" s="599">
        <v>3823</v>
      </c>
      <c r="Y1144" s="599">
        <v>4525</v>
      </c>
      <c r="Z1144" s="599">
        <v>3931</v>
      </c>
      <c r="AA1144" s="599">
        <v>2527</v>
      </c>
      <c r="AB1144" s="599">
        <v>1587</v>
      </c>
      <c r="AC1144" s="622"/>
      <c r="AD1144" s="658"/>
      <c r="AE1144" s="606"/>
      <c r="AF1144" s="599">
        <v>184</v>
      </c>
      <c r="AG1144" s="599">
        <v>30</v>
      </c>
      <c r="AH1144" s="599">
        <v>118</v>
      </c>
      <c r="AI1144" s="599">
        <v>523</v>
      </c>
      <c r="AJ1144" s="599">
        <v>1997</v>
      </c>
      <c r="AK1144" s="599">
        <v>4960</v>
      </c>
      <c r="AL1144" s="599">
        <v>4687</v>
      </c>
      <c r="AM1144" s="599">
        <v>3497</v>
      </c>
      <c r="AN1144" s="599">
        <v>2057</v>
      </c>
      <c r="AO1144" s="599">
        <v>1221</v>
      </c>
      <c r="AP1144" s="518"/>
      <c r="AQ1144" s="658"/>
      <c r="AR1144" s="606"/>
      <c r="AS1144" s="599">
        <v>114</v>
      </c>
      <c r="AT1144" s="599">
        <v>22</v>
      </c>
      <c r="AU1144" s="599">
        <v>70</v>
      </c>
      <c r="AV1144" s="599">
        <v>308</v>
      </c>
      <c r="AW1144" s="599">
        <v>995</v>
      </c>
      <c r="AX1144" s="599">
        <v>1847</v>
      </c>
      <c r="AY1144" s="599">
        <v>1677</v>
      </c>
      <c r="AZ1144" s="599">
        <v>1096</v>
      </c>
      <c r="BA1144" s="599">
        <v>529</v>
      </c>
      <c r="BB1144" s="599">
        <v>283</v>
      </c>
      <c r="BC1144" s="622"/>
      <c r="BD1144" s="658"/>
      <c r="BE1144" s="606"/>
      <c r="BF1144" s="599">
        <v>175</v>
      </c>
      <c r="BG1144" s="599">
        <v>16</v>
      </c>
      <c r="BH1144" s="599">
        <v>96</v>
      </c>
      <c r="BI1144" s="599">
        <v>461</v>
      </c>
      <c r="BJ1144" s="599">
        <v>2400</v>
      </c>
      <c r="BK1144" s="599">
        <v>6936</v>
      </c>
      <c r="BL1144" s="599">
        <v>7535</v>
      </c>
      <c r="BM1144" s="599">
        <v>6332</v>
      </c>
      <c r="BN1144" s="599">
        <v>4055</v>
      </c>
      <c r="BO1144" s="599">
        <v>2525</v>
      </c>
      <c r="BQ1144" s="658"/>
      <c r="BR1144" s="606"/>
      <c r="BS1144" s="599">
        <v>40</v>
      </c>
      <c r="BT1144" s="599">
        <v>7</v>
      </c>
      <c r="BU1144" s="599">
        <v>19</v>
      </c>
      <c r="BV1144" s="599">
        <v>82</v>
      </c>
      <c r="BW1144" s="599">
        <v>271</v>
      </c>
      <c r="BX1144" s="599">
        <v>490</v>
      </c>
      <c r="BY1144" s="599">
        <v>357</v>
      </c>
      <c r="BZ1144" s="599">
        <v>291</v>
      </c>
      <c r="CA1144" s="599">
        <v>156</v>
      </c>
      <c r="CB1144" s="599">
        <v>87</v>
      </c>
      <c r="CC1144" s="622"/>
      <c r="CD1144" s="658"/>
      <c r="CE1144" s="606"/>
      <c r="CF1144" s="599">
        <v>249</v>
      </c>
      <c r="CG1144" s="599">
        <v>31</v>
      </c>
      <c r="CH1144" s="599">
        <v>147</v>
      </c>
      <c r="CI1144" s="599">
        <v>687</v>
      </c>
      <c r="CJ1144" s="599">
        <v>3124</v>
      </c>
      <c r="CK1144" s="599">
        <v>8293</v>
      </c>
      <c r="CL1144" s="599">
        <v>8855</v>
      </c>
      <c r="CM1144" s="599">
        <v>7137</v>
      </c>
      <c r="CN1144" s="599">
        <v>4428</v>
      </c>
      <c r="CO1144" s="599">
        <v>2721</v>
      </c>
      <c r="CP1144" s="622"/>
      <c r="CQ1144" s="658"/>
      <c r="CR1144" s="606"/>
      <c r="CS1144" s="599">
        <v>25</v>
      </c>
      <c r="CT1144" s="599">
        <v>1</v>
      </c>
      <c r="CU1144" s="599">
        <v>4</v>
      </c>
      <c r="CV1144" s="599">
        <v>52</v>
      </c>
      <c r="CW1144" s="599">
        <v>254</v>
      </c>
      <c r="CX1144" s="599">
        <v>715</v>
      </c>
      <c r="CY1144" s="599">
        <v>911</v>
      </c>
      <c r="CZ1144" s="599">
        <v>873</v>
      </c>
      <c r="DA1144" s="599">
        <v>650</v>
      </c>
      <c r="DB1144" s="599">
        <v>432</v>
      </c>
      <c r="DD1144" s="658"/>
      <c r="DE1144" s="606"/>
      <c r="DF1144" s="599">
        <v>264</v>
      </c>
      <c r="DG1144" s="599">
        <v>37</v>
      </c>
      <c r="DH1144" s="599">
        <v>162</v>
      </c>
      <c r="DI1144" s="599">
        <v>717</v>
      </c>
      <c r="DJ1144" s="599">
        <v>3141</v>
      </c>
      <c r="DK1144" s="599">
        <v>8068</v>
      </c>
      <c r="DL1144" s="599">
        <v>8301</v>
      </c>
      <c r="DM1144" s="599">
        <v>6555</v>
      </c>
      <c r="DN1144" s="599">
        <v>3934</v>
      </c>
      <c r="DO1144" s="599">
        <v>2376</v>
      </c>
    </row>
    <row r="1145" spans="2:119" ht="15" x14ac:dyDescent="0.2">
      <c r="B1145" s="838"/>
      <c r="C1145" s="619"/>
      <c r="D1145" s="659"/>
      <c r="E1145" s="597" t="s">
        <v>41</v>
      </c>
      <c r="F1145" s="599">
        <v>17</v>
      </c>
      <c r="G1145" s="599">
        <v>0</v>
      </c>
      <c r="H1145" s="599">
        <v>3</v>
      </c>
      <c r="I1145" s="599">
        <v>23</v>
      </c>
      <c r="J1145" s="599">
        <v>116</v>
      </c>
      <c r="K1145" s="599">
        <v>460</v>
      </c>
      <c r="L1145" s="599">
        <v>734</v>
      </c>
      <c r="M1145" s="599">
        <v>953</v>
      </c>
      <c r="N1145" s="599">
        <v>952</v>
      </c>
      <c r="O1145" s="599">
        <v>1251</v>
      </c>
      <c r="P1145" s="622"/>
      <c r="Q1145" s="659"/>
      <c r="R1145" s="606" t="s">
        <v>41</v>
      </c>
      <c r="S1145" s="599">
        <v>11</v>
      </c>
      <c r="T1145" s="599">
        <v>0</v>
      </c>
      <c r="U1145" s="599">
        <v>2</v>
      </c>
      <c r="V1145" s="599">
        <v>10</v>
      </c>
      <c r="W1145" s="599">
        <v>31</v>
      </c>
      <c r="X1145" s="599">
        <v>195</v>
      </c>
      <c r="Y1145" s="599">
        <v>339</v>
      </c>
      <c r="Z1145" s="599">
        <v>495</v>
      </c>
      <c r="AA1145" s="599">
        <v>513</v>
      </c>
      <c r="AB1145" s="599">
        <v>741</v>
      </c>
      <c r="AC1145" s="622"/>
      <c r="AD1145" s="659"/>
      <c r="AE1145" s="606"/>
      <c r="AF1145" s="599">
        <v>6</v>
      </c>
      <c r="AG1145" s="599">
        <v>0</v>
      </c>
      <c r="AH1145" s="599">
        <v>1</v>
      </c>
      <c r="AI1145" s="599">
        <v>13</v>
      </c>
      <c r="AJ1145" s="599">
        <v>85</v>
      </c>
      <c r="AK1145" s="599">
        <v>265</v>
      </c>
      <c r="AL1145" s="599">
        <v>395</v>
      </c>
      <c r="AM1145" s="599">
        <v>458</v>
      </c>
      <c r="AN1145" s="599">
        <v>439</v>
      </c>
      <c r="AO1145" s="599">
        <v>510</v>
      </c>
      <c r="AP1145" s="518"/>
      <c r="AQ1145" s="659"/>
      <c r="AR1145" s="606"/>
      <c r="AS1145" s="599">
        <v>11</v>
      </c>
      <c r="AT1145" s="599">
        <v>0</v>
      </c>
      <c r="AU1145" s="599">
        <v>1</v>
      </c>
      <c r="AV1145" s="599">
        <v>7</v>
      </c>
      <c r="AW1145" s="599">
        <v>42</v>
      </c>
      <c r="AX1145" s="599">
        <v>99</v>
      </c>
      <c r="AY1145" s="599">
        <v>116</v>
      </c>
      <c r="AZ1145" s="599">
        <v>130</v>
      </c>
      <c r="BA1145" s="599">
        <v>92</v>
      </c>
      <c r="BB1145" s="599">
        <v>100</v>
      </c>
      <c r="BC1145" s="622"/>
      <c r="BD1145" s="659"/>
      <c r="BE1145" s="606"/>
      <c r="BF1145" s="599">
        <v>6</v>
      </c>
      <c r="BG1145" s="599">
        <v>0</v>
      </c>
      <c r="BH1145" s="599">
        <v>2</v>
      </c>
      <c r="BI1145" s="599">
        <v>16</v>
      </c>
      <c r="BJ1145" s="599">
        <v>74</v>
      </c>
      <c r="BK1145" s="599">
        <v>361</v>
      </c>
      <c r="BL1145" s="599">
        <v>618</v>
      </c>
      <c r="BM1145" s="599">
        <v>823</v>
      </c>
      <c r="BN1145" s="599">
        <v>860</v>
      </c>
      <c r="BO1145" s="599">
        <v>1151</v>
      </c>
      <c r="BQ1145" s="659"/>
      <c r="BR1145" s="606"/>
      <c r="BS1145" s="599">
        <v>2</v>
      </c>
      <c r="BT1145" s="599">
        <v>0</v>
      </c>
      <c r="BU1145" s="599">
        <v>0</v>
      </c>
      <c r="BV1145" s="599">
        <v>2</v>
      </c>
      <c r="BW1145" s="599">
        <v>7</v>
      </c>
      <c r="BX1145" s="599">
        <v>31</v>
      </c>
      <c r="BY1145" s="599">
        <v>38</v>
      </c>
      <c r="BZ1145" s="599">
        <v>41</v>
      </c>
      <c r="CA1145" s="599">
        <v>30</v>
      </c>
      <c r="CB1145" s="599">
        <v>32</v>
      </c>
      <c r="CC1145" s="622"/>
      <c r="CD1145" s="659"/>
      <c r="CE1145" s="606"/>
      <c r="CF1145" s="599">
        <v>15</v>
      </c>
      <c r="CG1145" s="599">
        <v>0</v>
      </c>
      <c r="CH1145" s="599">
        <v>3</v>
      </c>
      <c r="CI1145" s="599">
        <v>21</v>
      </c>
      <c r="CJ1145" s="599">
        <v>109</v>
      </c>
      <c r="CK1145" s="599">
        <v>429</v>
      </c>
      <c r="CL1145" s="599">
        <v>696</v>
      </c>
      <c r="CM1145" s="599">
        <v>912</v>
      </c>
      <c r="CN1145" s="599">
        <v>922</v>
      </c>
      <c r="CO1145" s="599">
        <v>1219</v>
      </c>
      <c r="CP1145" s="622"/>
      <c r="CQ1145" s="659"/>
      <c r="CR1145" s="606"/>
      <c r="CS1145" s="599">
        <v>3</v>
      </c>
      <c r="CT1145" s="599">
        <v>0</v>
      </c>
      <c r="CU1145" s="599">
        <v>0</v>
      </c>
      <c r="CV1145" s="599">
        <v>3</v>
      </c>
      <c r="CW1145" s="599">
        <v>10</v>
      </c>
      <c r="CX1145" s="599">
        <v>25</v>
      </c>
      <c r="CY1145" s="599">
        <v>41</v>
      </c>
      <c r="CZ1145" s="599">
        <v>70</v>
      </c>
      <c r="DA1145" s="599">
        <v>95</v>
      </c>
      <c r="DB1145" s="599">
        <v>143</v>
      </c>
      <c r="DD1145" s="659"/>
      <c r="DE1145" s="606"/>
      <c r="DF1145" s="599">
        <v>14</v>
      </c>
      <c r="DG1145" s="599">
        <v>0</v>
      </c>
      <c r="DH1145" s="599">
        <v>3</v>
      </c>
      <c r="DI1145" s="599">
        <v>20</v>
      </c>
      <c r="DJ1145" s="599">
        <v>106</v>
      </c>
      <c r="DK1145" s="599">
        <v>435</v>
      </c>
      <c r="DL1145" s="599">
        <v>693</v>
      </c>
      <c r="DM1145" s="599">
        <v>883</v>
      </c>
      <c r="DN1145" s="599">
        <v>857</v>
      </c>
      <c r="DO1145" s="599">
        <v>1108</v>
      </c>
    </row>
    <row r="1146" spans="2:119" x14ac:dyDescent="0.2">
      <c r="B1146" s="618"/>
      <c r="C1146" s="619"/>
      <c r="D1146" s="622"/>
      <c r="E1146" s="622"/>
      <c r="F1146" s="622"/>
      <c r="G1146" s="622"/>
      <c r="H1146" s="622"/>
      <c r="I1146" s="622"/>
      <c r="J1146" s="622"/>
      <c r="K1146" s="622"/>
      <c r="L1146" s="622"/>
      <c r="M1146" s="622"/>
      <c r="N1146" s="622"/>
      <c r="O1146" s="622"/>
      <c r="P1146" s="622"/>
      <c r="Q1146" s="622"/>
      <c r="R1146" s="622"/>
      <c r="S1146" s="622"/>
      <c r="T1146" s="622"/>
      <c r="U1146" s="622"/>
      <c r="V1146" s="622"/>
      <c r="W1146" s="622"/>
      <c r="X1146" s="622"/>
      <c r="Y1146" s="622"/>
      <c r="Z1146" s="622"/>
      <c r="AA1146" s="622"/>
      <c r="AB1146" s="622"/>
      <c r="AC1146" s="622"/>
      <c r="AD1146" s="622"/>
      <c r="AE1146" s="622"/>
      <c r="AF1146" s="622"/>
      <c r="AG1146" s="622"/>
      <c r="AH1146" s="622"/>
      <c r="AI1146" s="622"/>
      <c r="AJ1146" s="622"/>
      <c r="AK1146" s="622"/>
      <c r="AL1146" s="622"/>
      <c r="AM1146" s="622"/>
      <c r="AN1146" s="622"/>
      <c r="AO1146" s="622"/>
      <c r="AP1146" s="518"/>
      <c r="AQ1146" s="622"/>
      <c r="AR1146" s="622"/>
      <c r="AS1146" s="622"/>
      <c r="AT1146" s="622"/>
      <c r="AU1146" s="622"/>
      <c r="AV1146" s="622"/>
      <c r="AW1146" s="622"/>
      <c r="AX1146" s="622"/>
      <c r="AY1146" s="622"/>
      <c r="AZ1146" s="622"/>
      <c r="BA1146" s="622"/>
      <c r="BB1146" s="622"/>
      <c r="BC1146" s="622"/>
      <c r="BD1146" s="622"/>
      <c r="BE1146" s="622"/>
      <c r="BF1146" s="622"/>
      <c r="BG1146" s="622"/>
      <c r="BH1146" s="622"/>
      <c r="BI1146" s="622"/>
      <c r="BJ1146" s="622"/>
      <c r="BK1146" s="622"/>
      <c r="BL1146" s="622"/>
      <c r="BM1146" s="622"/>
      <c r="BN1146" s="622"/>
      <c r="BO1146" s="622"/>
      <c r="BQ1146" s="622"/>
      <c r="BR1146" s="622"/>
      <c r="BS1146" s="622"/>
      <c r="BT1146" s="622"/>
      <c r="BU1146" s="622"/>
      <c r="BV1146" s="622"/>
      <c r="BW1146" s="622"/>
      <c r="BX1146" s="622"/>
      <c r="BY1146" s="622"/>
      <c r="BZ1146" s="622"/>
      <c r="CA1146" s="622"/>
      <c r="CB1146" s="622"/>
      <c r="CC1146" s="622"/>
      <c r="CD1146" s="622"/>
      <c r="CE1146" s="622"/>
      <c r="CF1146" s="622"/>
      <c r="CG1146" s="622"/>
      <c r="CH1146" s="622"/>
      <c r="CI1146" s="622"/>
      <c r="CJ1146" s="622"/>
      <c r="CK1146" s="622"/>
      <c r="CL1146" s="622"/>
      <c r="CM1146" s="622"/>
      <c r="CN1146" s="622"/>
      <c r="CO1146" s="622"/>
      <c r="CP1146" s="622"/>
      <c r="CQ1146" s="622"/>
      <c r="CR1146" s="622"/>
      <c r="CS1146" s="622"/>
      <c r="CT1146" s="622"/>
      <c r="CU1146" s="622"/>
      <c r="CV1146" s="622"/>
      <c r="CW1146" s="622"/>
      <c r="CX1146" s="622"/>
      <c r="CY1146" s="622"/>
      <c r="CZ1146" s="622"/>
      <c r="DA1146" s="622"/>
      <c r="DB1146" s="622"/>
      <c r="DD1146" s="622"/>
      <c r="DE1146" s="622"/>
      <c r="DF1146" s="622"/>
      <c r="DG1146" s="622"/>
      <c r="DH1146" s="622"/>
      <c r="DI1146" s="622"/>
      <c r="DJ1146" s="622"/>
      <c r="DK1146" s="622"/>
      <c r="DL1146" s="622"/>
      <c r="DM1146" s="622"/>
      <c r="DN1146" s="622"/>
      <c r="DO1146" s="622"/>
    </row>
    <row r="1147" spans="2:119" ht="18.75" customHeight="1" x14ac:dyDescent="0.3">
      <c r="B1147" s="618"/>
      <c r="C1147" s="619"/>
      <c r="D1147" s="829" t="s">
        <v>246</v>
      </c>
      <c r="E1147" s="829"/>
      <c r="F1147" s="621"/>
      <c r="G1147" s="621"/>
      <c r="H1147" s="621"/>
      <c r="I1147" s="621"/>
      <c r="J1147" s="621"/>
      <c r="K1147" s="621"/>
      <c r="L1147" s="621"/>
      <c r="M1147" s="621"/>
      <c r="N1147" s="621"/>
      <c r="O1147" s="621"/>
      <c r="P1147" s="622"/>
      <c r="Q1147" s="660" t="s">
        <v>246</v>
      </c>
      <c r="R1147" s="660"/>
      <c r="S1147" s="621"/>
      <c r="T1147" s="621"/>
      <c r="U1147" s="621"/>
      <c r="V1147" s="621"/>
      <c r="W1147" s="621"/>
      <c r="X1147" s="621"/>
      <c r="Y1147" s="621"/>
      <c r="Z1147" s="621"/>
      <c r="AA1147" s="621"/>
      <c r="AB1147" s="621"/>
      <c r="AC1147" s="622"/>
      <c r="AD1147" s="660"/>
      <c r="AE1147" s="660"/>
      <c r="AF1147" s="621"/>
      <c r="AG1147" s="621"/>
      <c r="AH1147" s="621"/>
      <c r="AI1147" s="621"/>
      <c r="AJ1147" s="621"/>
      <c r="AK1147" s="621"/>
      <c r="AL1147" s="621"/>
      <c r="AM1147" s="621"/>
      <c r="AN1147" s="621"/>
      <c r="AO1147" s="621"/>
      <c r="AP1147" s="518"/>
      <c r="AQ1147" s="660"/>
      <c r="AR1147" s="660"/>
      <c r="AS1147" s="621"/>
      <c r="AT1147" s="621"/>
      <c r="AU1147" s="621"/>
      <c r="AV1147" s="621"/>
      <c r="AW1147" s="621"/>
      <c r="AX1147" s="621"/>
      <c r="AY1147" s="621"/>
      <c r="AZ1147" s="621"/>
      <c r="BA1147" s="621"/>
      <c r="BB1147" s="621"/>
      <c r="BC1147" s="622"/>
      <c r="BD1147" s="660"/>
      <c r="BE1147" s="660"/>
      <c r="BF1147" s="621"/>
      <c r="BG1147" s="621"/>
      <c r="BH1147" s="621"/>
      <c r="BI1147" s="621"/>
      <c r="BJ1147" s="621"/>
      <c r="BK1147" s="621"/>
      <c r="BL1147" s="621"/>
      <c r="BM1147" s="621"/>
      <c r="BN1147" s="621"/>
      <c r="BO1147" s="621"/>
      <c r="BQ1147" s="660"/>
      <c r="BR1147" s="660"/>
      <c r="BS1147" s="621"/>
      <c r="BT1147" s="621"/>
      <c r="BU1147" s="621"/>
      <c r="BV1147" s="621"/>
      <c r="BW1147" s="621"/>
      <c r="BX1147" s="621"/>
      <c r="BY1147" s="621"/>
      <c r="BZ1147" s="621"/>
      <c r="CA1147" s="621"/>
      <c r="CB1147" s="621"/>
      <c r="CC1147" s="622"/>
      <c r="CD1147" s="660"/>
      <c r="CE1147" s="660"/>
      <c r="CF1147" s="621"/>
      <c r="CG1147" s="621"/>
      <c r="CH1147" s="621"/>
      <c r="CI1147" s="621"/>
      <c r="CJ1147" s="621"/>
      <c r="CK1147" s="621"/>
      <c r="CL1147" s="621"/>
      <c r="CM1147" s="621"/>
      <c r="CN1147" s="621"/>
      <c r="CO1147" s="621"/>
      <c r="CP1147" s="622"/>
      <c r="CQ1147" s="660"/>
      <c r="CR1147" s="660"/>
      <c r="CS1147" s="621"/>
      <c r="CT1147" s="621"/>
      <c r="CU1147" s="621"/>
      <c r="CV1147" s="621"/>
      <c r="CW1147" s="621"/>
      <c r="CX1147" s="621"/>
      <c r="CY1147" s="621"/>
      <c r="CZ1147" s="621"/>
      <c r="DA1147" s="621"/>
      <c r="DB1147" s="621"/>
      <c r="DD1147" s="660"/>
      <c r="DE1147" s="660"/>
      <c r="DF1147" s="621"/>
      <c r="DG1147" s="621"/>
      <c r="DH1147" s="621"/>
      <c r="DI1147" s="621"/>
      <c r="DJ1147" s="621"/>
      <c r="DK1147" s="621"/>
      <c r="DL1147" s="621"/>
      <c r="DM1147" s="621"/>
      <c r="DN1147" s="621"/>
      <c r="DO1147" s="621"/>
    </row>
    <row r="1148" spans="2:119" ht="28.9" customHeight="1" x14ac:dyDescent="0.2">
      <c r="B1148" s="618"/>
      <c r="C1148" s="619"/>
      <c r="D1148" s="829"/>
      <c r="E1148" s="829"/>
      <c r="F1148" s="662"/>
      <c r="G1148" s="663"/>
      <c r="H1148" s="663"/>
      <c r="I1148" s="663"/>
      <c r="J1148" s="663"/>
      <c r="K1148" s="663"/>
      <c r="L1148" s="663"/>
      <c r="M1148" s="663"/>
      <c r="N1148" s="663"/>
      <c r="O1148" s="664"/>
      <c r="P1148" s="622"/>
      <c r="Q1148" s="660"/>
      <c r="R1148" s="660"/>
      <c r="S1148" s="662"/>
      <c r="T1148" s="663"/>
      <c r="U1148" s="663"/>
      <c r="V1148" s="663"/>
      <c r="W1148" s="663"/>
      <c r="X1148" s="663"/>
      <c r="Y1148" s="663"/>
      <c r="Z1148" s="663"/>
      <c r="AA1148" s="663"/>
      <c r="AB1148" s="664"/>
      <c r="AC1148" s="622"/>
      <c r="AD1148" s="660"/>
      <c r="AE1148" s="660"/>
      <c r="AF1148" s="662"/>
      <c r="AG1148" s="663"/>
      <c r="AH1148" s="663"/>
      <c r="AI1148" s="663"/>
      <c r="AJ1148" s="663"/>
      <c r="AK1148" s="663"/>
      <c r="AL1148" s="663"/>
      <c r="AM1148" s="663"/>
      <c r="AN1148" s="663"/>
      <c r="AO1148" s="664"/>
      <c r="AP1148" s="518"/>
      <c r="AQ1148" s="660"/>
      <c r="AR1148" s="660"/>
      <c r="AS1148" s="662"/>
      <c r="AT1148" s="663"/>
      <c r="AU1148" s="663"/>
      <c r="AV1148" s="663"/>
      <c r="AW1148" s="663"/>
      <c r="AX1148" s="663"/>
      <c r="AY1148" s="663"/>
      <c r="AZ1148" s="663"/>
      <c r="BA1148" s="663"/>
      <c r="BB1148" s="664"/>
      <c r="BC1148" s="622"/>
      <c r="BD1148" s="660"/>
      <c r="BE1148" s="660"/>
      <c r="BF1148" s="662"/>
      <c r="BG1148" s="663"/>
      <c r="BH1148" s="663"/>
      <c r="BI1148" s="663"/>
      <c r="BJ1148" s="663"/>
      <c r="BK1148" s="663"/>
      <c r="BL1148" s="663"/>
      <c r="BM1148" s="663"/>
      <c r="BN1148" s="663"/>
      <c r="BO1148" s="664"/>
      <c r="BQ1148" s="660"/>
      <c r="BR1148" s="660"/>
      <c r="BS1148" s="662"/>
      <c r="BT1148" s="663"/>
      <c r="BU1148" s="663"/>
      <c r="BV1148" s="663"/>
      <c r="BW1148" s="663"/>
      <c r="BX1148" s="663"/>
      <c r="BY1148" s="663"/>
      <c r="BZ1148" s="663"/>
      <c r="CA1148" s="663"/>
      <c r="CB1148" s="664"/>
      <c r="CC1148" s="622"/>
      <c r="CD1148" s="660"/>
      <c r="CE1148" s="660"/>
      <c r="CF1148" s="662"/>
      <c r="CG1148" s="663"/>
      <c r="CH1148" s="663"/>
      <c r="CI1148" s="663"/>
      <c r="CJ1148" s="663"/>
      <c r="CK1148" s="663"/>
      <c r="CL1148" s="663"/>
      <c r="CM1148" s="663"/>
      <c r="CN1148" s="663"/>
      <c r="CO1148" s="664"/>
      <c r="CP1148" s="622"/>
      <c r="CQ1148" s="660"/>
      <c r="CR1148" s="660"/>
      <c r="CS1148" s="668"/>
      <c r="CT1148" s="669"/>
      <c r="CU1148" s="669"/>
      <c r="CV1148" s="669"/>
      <c r="CW1148" s="669"/>
      <c r="CX1148" s="669"/>
      <c r="CY1148" s="669"/>
      <c r="CZ1148" s="669"/>
      <c r="DA1148" s="669"/>
      <c r="DB1148" s="670"/>
      <c r="DD1148" s="660"/>
      <c r="DE1148" s="660"/>
      <c r="DF1148" s="668"/>
      <c r="DG1148" s="669"/>
      <c r="DH1148" s="669"/>
      <c r="DI1148" s="669"/>
      <c r="DJ1148" s="669"/>
      <c r="DK1148" s="669"/>
      <c r="DL1148" s="669"/>
      <c r="DM1148" s="669"/>
      <c r="DN1148" s="669"/>
      <c r="DO1148" s="670"/>
    </row>
    <row r="1149" spans="2:119" ht="15" customHeight="1" x14ac:dyDescent="0.2">
      <c r="B1149" s="618"/>
      <c r="C1149" s="619"/>
      <c r="D1149" s="830"/>
      <c r="E1149" s="830"/>
      <c r="F1149" s="605"/>
      <c r="G1149" s="605"/>
      <c r="H1149" s="605"/>
      <c r="I1149" s="605"/>
      <c r="J1149" s="605"/>
      <c r="K1149" s="605"/>
      <c r="L1149" s="605"/>
      <c r="M1149" s="605"/>
      <c r="N1149" s="605"/>
      <c r="O1149" s="605"/>
      <c r="P1149" s="622"/>
      <c r="Q1149" s="661"/>
      <c r="R1149" s="661"/>
      <c r="S1149" s="605"/>
      <c r="T1149" s="605"/>
      <c r="U1149" s="605"/>
      <c r="V1149" s="605"/>
      <c r="W1149" s="605"/>
      <c r="X1149" s="605"/>
      <c r="Y1149" s="605"/>
      <c r="Z1149" s="605"/>
      <c r="AA1149" s="605"/>
      <c r="AB1149" s="605"/>
      <c r="AC1149" s="622"/>
      <c r="AD1149" s="661"/>
      <c r="AE1149" s="661"/>
      <c r="AF1149" s="605"/>
      <c r="AG1149" s="605"/>
      <c r="AH1149" s="605"/>
      <c r="AI1149" s="605"/>
      <c r="AJ1149" s="605"/>
      <c r="AK1149" s="605"/>
      <c r="AL1149" s="605"/>
      <c r="AM1149" s="605"/>
      <c r="AN1149" s="605"/>
      <c r="AO1149" s="605"/>
      <c r="AP1149" s="518"/>
      <c r="AQ1149" s="661"/>
      <c r="AR1149" s="661"/>
      <c r="AS1149" s="605"/>
      <c r="AT1149" s="605"/>
      <c r="AU1149" s="605"/>
      <c r="AV1149" s="605"/>
      <c r="AW1149" s="605"/>
      <c r="AX1149" s="605"/>
      <c r="AY1149" s="605"/>
      <c r="AZ1149" s="605"/>
      <c r="BA1149" s="605"/>
      <c r="BB1149" s="605"/>
      <c r="BC1149" s="622"/>
      <c r="BD1149" s="661"/>
      <c r="BE1149" s="661"/>
      <c r="BF1149" s="605"/>
      <c r="BG1149" s="605"/>
      <c r="BH1149" s="605"/>
      <c r="BI1149" s="605"/>
      <c r="BJ1149" s="605"/>
      <c r="BK1149" s="605"/>
      <c r="BL1149" s="605"/>
      <c r="BM1149" s="605"/>
      <c r="BN1149" s="605"/>
      <c r="BO1149" s="605"/>
      <c r="BQ1149" s="661"/>
      <c r="BR1149" s="661"/>
      <c r="BS1149" s="605"/>
      <c r="BT1149" s="605"/>
      <c r="BU1149" s="605"/>
      <c r="BV1149" s="605"/>
      <c r="BW1149" s="605"/>
      <c r="BX1149" s="605"/>
      <c r="BY1149" s="605"/>
      <c r="BZ1149" s="605"/>
      <c r="CA1149" s="605"/>
      <c r="CB1149" s="605"/>
      <c r="CC1149" s="622"/>
      <c r="CD1149" s="661"/>
      <c r="CE1149" s="661"/>
      <c r="CF1149" s="605"/>
      <c r="CG1149" s="605"/>
      <c r="CH1149" s="605"/>
      <c r="CI1149" s="605"/>
      <c r="CJ1149" s="605"/>
      <c r="CK1149" s="605"/>
      <c r="CL1149" s="605"/>
      <c r="CM1149" s="605"/>
      <c r="CN1149" s="605"/>
      <c r="CO1149" s="605"/>
      <c r="CP1149" s="622"/>
      <c r="CQ1149" s="661"/>
      <c r="CR1149" s="661"/>
      <c r="CS1149" s="605"/>
      <c r="CT1149" s="605"/>
      <c r="CU1149" s="605"/>
      <c r="CV1149" s="605"/>
      <c r="CW1149" s="605"/>
      <c r="CX1149" s="605"/>
      <c r="CY1149" s="605"/>
      <c r="CZ1149" s="605"/>
      <c r="DA1149" s="605"/>
      <c r="DB1149" s="605"/>
      <c r="DD1149" s="661"/>
      <c r="DE1149" s="661"/>
      <c r="DF1149" s="605"/>
      <c r="DG1149" s="605"/>
      <c r="DH1149" s="605"/>
      <c r="DI1149" s="605"/>
      <c r="DJ1149" s="605"/>
      <c r="DK1149" s="605"/>
      <c r="DL1149" s="605"/>
      <c r="DM1149" s="605"/>
      <c r="DN1149" s="605"/>
      <c r="DO1149" s="605"/>
    </row>
    <row r="1150" spans="2:119" ht="15" customHeight="1" x14ac:dyDescent="0.2">
      <c r="B1150" s="618"/>
      <c r="C1150" s="619"/>
      <c r="D1150" s="657" t="s">
        <v>173</v>
      </c>
      <c r="E1150" s="597" t="s">
        <v>92</v>
      </c>
      <c r="F1150" s="598"/>
      <c r="G1150" s="598"/>
      <c r="H1150" s="598"/>
      <c r="I1150" s="598"/>
      <c r="J1150" s="598"/>
      <c r="K1150" s="598"/>
      <c r="L1150" s="598"/>
      <c r="M1150" s="598"/>
      <c r="N1150" s="598"/>
      <c r="O1150" s="598"/>
      <c r="P1150" s="622"/>
      <c r="Q1150" s="657" t="s">
        <v>173</v>
      </c>
      <c r="R1150" s="606" t="s">
        <v>92</v>
      </c>
      <c r="S1150" s="598"/>
      <c r="T1150" s="598"/>
      <c r="U1150" s="598"/>
      <c r="V1150" s="598"/>
      <c r="W1150" s="598"/>
      <c r="X1150" s="598"/>
      <c r="Y1150" s="598"/>
      <c r="Z1150" s="598"/>
      <c r="AA1150" s="598"/>
      <c r="AB1150" s="598"/>
      <c r="AC1150" s="622"/>
      <c r="AD1150" s="657"/>
      <c r="AE1150" s="606"/>
      <c r="AF1150" s="598"/>
      <c r="AG1150" s="598"/>
      <c r="AH1150" s="598"/>
      <c r="AI1150" s="598"/>
      <c r="AJ1150" s="598"/>
      <c r="AK1150" s="598"/>
      <c r="AL1150" s="598"/>
      <c r="AM1150" s="598"/>
      <c r="AN1150" s="598"/>
      <c r="AO1150" s="598"/>
      <c r="AP1150" s="518"/>
      <c r="AQ1150" s="657"/>
      <c r="AR1150" s="606"/>
      <c r="AS1150" s="598"/>
      <c r="AT1150" s="598"/>
      <c r="AU1150" s="598"/>
      <c r="AV1150" s="598"/>
      <c r="AW1150" s="598"/>
      <c r="AX1150" s="598"/>
      <c r="AY1150" s="598"/>
      <c r="AZ1150" s="598"/>
      <c r="BA1150" s="598"/>
      <c r="BB1150" s="598"/>
      <c r="BC1150" s="622"/>
      <c r="BD1150" s="657"/>
      <c r="BE1150" s="606"/>
      <c r="BF1150" s="598"/>
      <c r="BG1150" s="598"/>
      <c r="BH1150" s="598"/>
      <c r="BI1150" s="598"/>
      <c r="BJ1150" s="598"/>
      <c r="BK1150" s="598"/>
      <c r="BL1150" s="598"/>
      <c r="BM1150" s="598"/>
      <c r="BN1150" s="598"/>
      <c r="BO1150" s="598"/>
      <c r="BQ1150" s="657"/>
      <c r="BR1150" s="606"/>
      <c r="BS1150" s="598"/>
      <c r="BT1150" s="598"/>
      <c r="BU1150" s="598"/>
      <c r="BV1150" s="598"/>
      <c r="BW1150" s="598"/>
      <c r="BX1150" s="598"/>
      <c r="BY1150" s="598"/>
      <c r="BZ1150" s="598"/>
      <c r="CA1150" s="598"/>
      <c r="CB1150" s="598"/>
      <c r="CC1150" s="622"/>
      <c r="CD1150" s="657"/>
      <c r="CE1150" s="606"/>
      <c r="CF1150" s="598"/>
      <c r="CG1150" s="598"/>
      <c r="CH1150" s="598"/>
      <c r="CI1150" s="598"/>
      <c r="CJ1150" s="598"/>
      <c r="CK1150" s="598"/>
      <c r="CL1150" s="598"/>
      <c r="CM1150" s="598"/>
      <c r="CN1150" s="598"/>
      <c r="CO1150" s="598"/>
      <c r="CP1150" s="622"/>
      <c r="CQ1150" s="657"/>
      <c r="CR1150" s="606"/>
      <c r="CS1150" s="598"/>
      <c r="CT1150" s="598"/>
      <c r="CU1150" s="598"/>
      <c r="CV1150" s="598"/>
      <c r="CW1150" s="598"/>
      <c r="CX1150" s="598"/>
      <c r="CY1150" s="598"/>
      <c r="CZ1150" s="598"/>
      <c r="DA1150" s="598"/>
      <c r="DB1150" s="598"/>
      <c r="DD1150" s="657"/>
      <c r="DE1150" s="606"/>
      <c r="DF1150" s="598"/>
      <c r="DG1150" s="598"/>
      <c r="DH1150" s="598"/>
      <c r="DI1150" s="598"/>
      <c r="DJ1150" s="598"/>
      <c r="DK1150" s="598"/>
      <c r="DL1150" s="598"/>
      <c r="DM1150" s="598"/>
      <c r="DN1150" s="598"/>
      <c r="DO1150" s="598"/>
    </row>
    <row r="1151" spans="2:119" ht="15" x14ac:dyDescent="0.2">
      <c r="B1151" s="618"/>
      <c r="C1151" s="619"/>
      <c r="D1151" s="658"/>
      <c r="E1151" s="597">
        <v>1</v>
      </c>
      <c r="F1151" s="598"/>
      <c r="G1151" s="598"/>
      <c r="H1151" s="598"/>
      <c r="I1151" s="598"/>
      <c r="J1151" s="598"/>
      <c r="K1151" s="598"/>
      <c r="L1151" s="598"/>
      <c r="M1151" s="598"/>
      <c r="N1151" s="598"/>
      <c r="O1151" s="598"/>
      <c r="P1151" s="622"/>
      <c r="Q1151" s="658"/>
      <c r="R1151" s="606">
        <v>1</v>
      </c>
      <c r="S1151" s="598"/>
      <c r="T1151" s="598"/>
      <c r="U1151" s="598"/>
      <c r="V1151" s="598"/>
      <c r="W1151" s="598"/>
      <c r="X1151" s="598"/>
      <c r="Y1151" s="598"/>
      <c r="Z1151" s="598"/>
      <c r="AA1151" s="598"/>
      <c r="AB1151" s="598"/>
      <c r="AC1151" s="622"/>
      <c r="AD1151" s="658"/>
      <c r="AE1151" s="606"/>
      <c r="AF1151" s="598"/>
      <c r="AG1151" s="598"/>
      <c r="AH1151" s="598"/>
      <c r="AI1151" s="598"/>
      <c r="AJ1151" s="598"/>
      <c r="AK1151" s="598"/>
      <c r="AL1151" s="598"/>
      <c r="AM1151" s="598"/>
      <c r="AN1151" s="598"/>
      <c r="AO1151" s="598"/>
      <c r="AP1151" s="518"/>
      <c r="AQ1151" s="658"/>
      <c r="AR1151" s="606"/>
      <c r="AS1151" s="598"/>
      <c r="AT1151" s="598"/>
      <c r="AU1151" s="598"/>
      <c r="AV1151" s="598"/>
      <c r="AW1151" s="598"/>
      <c r="AX1151" s="598"/>
      <c r="AY1151" s="598"/>
      <c r="AZ1151" s="598"/>
      <c r="BA1151" s="598"/>
      <c r="BB1151" s="598"/>
      <c r="BC1151" s="622"/>
      <c r="BD1151" s="658"/>
      <c r="BE1151" s="606"/>
      <c r="BF1151" s="598"/>
      <c r="BG1151" s="598"/>
      <c r="BH1151" s="598"/>
      <c r="BI1151" s="598"/>
      <c r="BJ1151" s="598"/>
      <c r="BK1151" s="598"/>
      <c r="BL1151" s="598"/>
      <c r="BM1151" s="598"/>
      <c r="BN1151" s="598"/>
      <c r="BO1151" s="598"/>
      <c r="BQ1151" s="658"/>
      <c r="BR1151" s="606"/>
      <c r="BS1151" s="598"/>
      <c r="BT1151" s="598"/>
      <c r="BU1151" s="598"/>
      <c r="BV1151" s="598"/>
      <c r="BW1151" s="598"/>
      <c r="BX1151" s="598"/>
      <c r="BY1151" s="598"/>
      <c r="BZ1151" s="598"/>
      <c r="CA1151" s="598"/>
      <c r="CB1151" s="598"/>
      <c r="CC1151" s="622"/>
      <c r="CD1151" s="658"/>
      <c r="CE1151" s="606"/>
      <c r="CF1151" s="598"/>
      <c r="CG1151" s="598"/>
      <c r="CH1151" s="598"/>
      <c r="CI1151" s="598"/>
      <c r="CJ1151" s="598"/>
      <c r="CK1151" s="598"/>
      <c r="CL1151" s="598"/>
      <c r="CM1151" s="598"/>
      <c r="CN1151" s="598"/>
      <c r="CO1151" s="598"/>
      <c r="CP1151" s="622"/>
      <c r="CQ1151" s="658"/>
      <c r="CR1151" s="606"/>
      <c r="CS1151" s="598"/>
      <c r="CT1151" s="598"/>
      <c r="CU1151" s="598"/>
      <c r="CV1151" s="598"/>
      <c r="CW1151" s="598"/>
      <c r="CX1151" s="598"/>
      <c r="CY1151" s="598"/>
      <c r="CZ1151" s="598"/>
      <c r="DA1151" s="598"/>
      <c r="DB1151" s="598"/>
      <c r="DD1151" s="658"/>
      <c r="DE1151" s="606"/>
      <c r="DF1151" s="598"/>
      <c r="DG1151" s="598"/>
      <c r="DH1151" s="598"/>
      <c r="DI1151" s="598"/>
      <c r="DJ1151" s="598"/>
      <c r="DK1151" s="598"/>
      <c r="DL1151" s="598"/>
      <c r="DM1151" s="598"/>
      <c r="DN1151" s="598"/>
      <c r="DO1151" s="598"/>
    </row>
    <row r="1152" spans="2:119" ht="15" x14ac:dyDescent="0.2">
      <c r="B1152" s="618"/>
      <c r="C1152" s="619"/>
      <c r="D1152" s="658"/>
      <c r="E1152" s="597" t="s">
        <v>45</v>
      </c>
      <c r="F1152" s="598"/>
      <c r="G1152" s="598"/>
      <c r="H1152" s="598"/>
      <c r="I1152" s="598"/>
      <c r="J1152" s="598"/>
      <c r="K1152" s="598"/>
      <c r="L1152" s="598"/>
      <c r="M1152" s="598"/>
      <c r="N1152" s="598"/>
      <c r="O1152" s="598"/>
      <c r="P1152" s="622"/>
      <c r="Q1152" s="658"/>
      <c r="R1152" s="606" t="s">
        <v>45</v>
      </c>
      <c r="S1152" s="598"/>
      <c r="T1152" s="598"/>
      <c r="U1152" s="598"/>
      <c r="V1152" s="598"/>
      <c r="W1152" s="598"/>
      <c r="X1152" s="598"/>
      <c r="Y1152" s="598"/>
      <c r="Z1152" s="598"/>
      <c r="AA1152" s="598"/>
      <c r="AB1152" s="598"/>
      <c r="AC1152" s="622"/>
      <c r="AD1152" s="658"/>
      <c r="AE1152" s="606"/>
      <c r="AF1152" s="598"/>
      <c r="AG1152" s="598"/>
      <c r="AH1152" s="598"/>
      <c r="AI1152" s="598"/>
      <c r="AJ1152" s="598"/>
      <c r="AK1152" s="598"/>
      <c r="AL1152" s="598"/>
      <c r="AM1152" s="598"/>
      <c r="AN1152" s="598"/>
      <c r="AO1152" s="598"/>
      <c r="AP1152" s="518"/>
      <c r="AQ1152" s="658"/>
      <c r="AR1152" s="606"/>
      <c r="AS1152" s="598"/>
      <c r="AT1152" s="598"/>
      <c r="AU1152" s="598"/>
      <c r="AV1152" s="598"/>
      <c r="AW1152" s="598"/>
      <c r="AX1152" s="598"/>
      <c r="AY1152" s="598"/>
      <c r="AZ1152" s="598"/>
      <c r="BA1152" s="598"/>
      <c r="BB1152" s="598"/>
      <c r="BC1152" s="622"/>
      <c r="BD1152" s="658"/>
      <c r="BE1152" s="606"/>
      <c r="BF1152" s="598"/>
      <c r="BG1152" s="598"/>
      <c r="BH1152" s="598"/>
      <c r="BI1152" s="598"/>
      <c r="BJ1152" s="598"/>
      <c r="BK1152" s="598"/>
      <c r="BL1152" s="598"/>
      <c r="BM1152" s="598"/>
      <c r="BN1152" s="598"/>
      <c r="BO1152" s="598"/>
      <c r="BQ1152" s="658"/>
      <c r="BR1152" s="606"/>
      <c r="BS1152" s="598"/>
      <c r="BT1152" s="598"/>
      <c r="BU1152" s="598"/>
      <c r="BV1152" s="598"/>
      <c r="BW1152" s="598"/>
      <c r="BX1152" s="598"/>
      <c r="BY1152" s="598"/>
      <c r="BZ1152" s="598"/>
      <c r="CA1152" s="598"/>
      <c r="CB1152" s="598"/>
      <c r="CC1152" s="622"/>
      <c r="CD1152" s="658"/>
      <c r="CE1152" s="606"/>
      <c r="CF1152" s="598"/>
      <c r="CG1152" s="598"/>
      <c r="CH1152" s="598"/>
      <c r="CI1152" s="598"/>
      <c r="CJ1152" s="598"/>
      <c r="CK1152" s="598"/>
      <c r="CL1152" s="598"/>
      <c r="CM1152" s="598"/>
      <c r="CN1152" s="598"/>
      <c r="CO1152" s="598"/>
      <c r="CP1152" s="622"/>
      <c r="CQ1152" s="658"/>
      <c r="CR1152" s="606"/>
      <c r="CS1152" s="598"/>
      <c r="CT1152" s="598"/>
      <c r="CU1152" s="598"/>
      <c r="CV1152" s="598"/>
      <c r="CW1152" s="598"/>
      <c r="CX1152" s="598"/>
      <c r="CY1152" s="598"/>
      <c r="CZ1152" s="598"/>
      <c r="DA1152" s="598"/>
      <c r="DB1152" s="598"/>
      <c r="DD1152" s="658"/>
      <c r="DE1152" s="606"/>
      <c r="DF1152" s="598"/>
      <c r="DG1152" s="598"/>
      <c r="DH1152" s="598"/>
      <c r="DI1152" s="598"/>
      <c r="DJ1152" s="598"/>
      <c r="DK1152" s="598"/>
      <c r="DL1152" s="598"/>
      <c r="DM1152" s="598"/>
      <c r="DN1152" s="598"/>
      <c r="DO1152" s="598"/>
    </row>
    <row r="1153" spans="2:119" ht="15" x14ac:dyDescent="0.2">
      <c r="B1153" s="618"/>
      <c r="C1153" s="619"/>
      <c r="D1153" s="658"/>
      <c r="E1153" s="597" t="s">
        <v>33</v>
      </c>
      <c r="F1153" s="598"/>
      <c r="G1153" s="598"/>
      <c r="H1153" s="598"/>
      <c r="I1153" s="598"/>
      <c r="J1153" s="598"/>
      <c r="K1153" s="598"/>
      <c r="L1153" s="598"/>
      <c r="M1153" s="598"/>
      <c r="N1153" s="598"/>
      <c r="O1153" s="598"/>
      <c r="P1153" s="622"/>
      <c r="Q1153" s="658"/>
      <c r="R1153" s="606" t="s">
        <v>33</v>
      </c>
      <c r="S1153" s="598"/>
      <c r="T1153" s="598"/>
      <c r="U1153" s="598"/>
      <c r="V1153" s="598"/>
      <c r="W1153" s="598"/>
      <c r="X1153" s="598"/>
      <c r="Y1153" s="598"/>
      <c r="Z1153" s="598"/>
      <c r="AA1153" s="598"/>
      <c r="AB1153" s="598"/>
      <c r="AC1153" s="622"/>
      <c r="AD1153" s="658"/>
      <c r="AE1153" s="606"/>
      <c r="AF1153" s="598"/>
      <c r="AG1153" s="598"/>
      <c r="AH1153" s="598"/>
      <c r="AI1153" s="598"/>
      <c r="AJ1153" s="598"/>
      <c r="AK1153" s="598"/>
      <c r="AL1153" s="598"/>
      <c r="AM1153" s="598"/>
      <c r="AN1153" s="598"/>
      <c r="AO1153" s="598"/>
      <c r="AP1153" s="518"/>
      <c r="AQ1153" s="658"/>
      <c r="AR1153" s="606"/>
      <c r="AS1153" s="598"/>
      <c r="AT1153" s="598"/>
      <c r="AU1153" s="598"/>
      <c r="AV1153" s="598"/>
      <c r="AW1153" s="598"/>
      <c r="AX1153" s="598"/>
      <c r="AY1153" s="598"/>
      <c r="AZ1153" s="598"/>
      <c r="BA1153" s="598"/>
      <c r="BB1153" s="598"/>
      <c r="BC1153" s="622"/>
      <c r="BD1153" s="658"/>
      <c r="BE1153" s="606"/>
      <c r="BF1153" s="598"/>
      <c r="BG1153" s="598"/>
      <c r="BH1153" s="598"/>
      <c r="BI1153" s="598"/>
      <c r="BJ1153" s="598"/>
      <c r="BK1153" s="598"/>
      <c r="BL1153" s="598"/>
      <c r="BM1153" s="598"/>
      <c r="BN1153" s="598"/>
      <c r="BO1153" s="598"/>
      <c r="BQ1153" s="658"/>
      <c r="BR1153" s="606"/>
      <c r="BS1153" s="598"/>
      <c r="BT1153" s="598"/>
      <c r="BU1153" s="598"/>
      <c r="BV1153" s="598"/>
      <c r="BW1153" s="598"/>
      <c r="BX1153" s="598"/>
      <c r="BY1153" s="598"/>
      <c r="BZ1153" s="598"/>
      <c r="CA1153" s="598"/>
      <c r="CB1153" s="598"/>
      <c r="CC1153" s="622"/>
      <c r="CD1153" s="658"/>
      <c r="CE1153" s="606"/>
      <c r="CF1153" s="598"/>
      <c r="CG1153" s="598"/>
      <c r="CH1153" s="598"/>
      <c r="CI1153" s="598"/>
      <c r="CJ1153" s="598"/>
      <c r="CK1153" s="598"/>
      <c r="CL1153" s="598"/>
      <c r="CM1153" s="598"/>
      <c r="CN1153" s="598"/>
      <c r="CO1153" s="598"/>
      <c r="CP1153" s="622"/>
      <c r="CQ1153" s="658"/>
      <c r="CR1153" s="606"/>
      <c r="CS1153" s="598"/>
      <c r="CT1153" s="598"/>
      <c r="CU1153" s="598"/>
      <c r="CV1153" s="598"/>
      <c r="CW1153" s="598"/>
      <c r="CX1153" s="598"/>
      <c r="CY1153" s="598"/>
      <c r="CZ1153" s="598"/>
      <c r="DA1153" s="598"/>
      <c r="DB1153" s="598"/>
      <c r="DD1153" s="658"/>
      <c r="DE1153" s="606"/>
      <c r="DF1153" s="598"/>
      <c r="DG1153" s="598"/>
      <c r="DH1153" s="598"/>
      <c r="DI1153" s="598"/>
      <c r="DJ1153" s="598"/>
      <c r="DK1153" s="598"/>
      <c r="DL1153" s="598"/>
      <c r="DM1153" s="598"/>
      <c r="DN1153" s="598"/>
      <c r="DO1153" s="598"/>
    </row>
    <row r="1154" spans="2:119" ht="15" x14ac:dyDescent="0.2">
      <c r="B1154" s="618"/>
      <c r="C1154" s="619"/>
      <c r="D1154" s="658"/>
      <c r="E1154" s="597" t="s">
        <v>34</v>
      </c>
      <c r="F1154" s="598"/>
      <c r="G1154" s="598"/>
      <c r="H1154" s="598"/>
      <c r="I1154" s="598"/>
      <c r="J1154" s="598"/>
      <c r="K1154" s="598"/>
      <c r="L1154" s="598"/>
      <c r="M1154" s="598"/>
      <c r="N1154" s="598"/>
      <c r="O1154" s="598"/>
      <c r="P1154" s="622"/>
      <c r="Q1154" s="658"/>
      <c r="R1154" s="606" t="s">
        <v>34</v>
      </c>
      <c r="S1154" s="598"/>
      <c r="T1154" s="598"/>
      <c r="U1154" s="598"/>
      <c r="V1154" s="598"/>
      <c r="W1154" s="598"/>
      <c r="X1154" s="598"/>
      <c r="Y1154" s="598"/>
      <c r="Z1154" s="598"/>
      <c r="AA1154" s="598"/>
      <c r="AB1154" s="598"/>
      <c r="AC1154" s="622"/>
      <c r="AD1154" s="658"/>
      <c r="AE1154" s="606"/>
      <c r="AF1154" s="598"/>
      <c r="AG1154" s="598"/>
      <c r="AH1154" s="598"/>
      <c r="AI1154" s="598"/>
      <c r="AJ1154" s="598"/>
      <c r="AK1154" s="598"/>
      <c r="AL1154" s="598"/>
      <c r="AM1154" s="598"/>
      <c r="AN1154" s="598"/>
      <c r="AO1154" s="598"/>
      <c r="AP1154" s="518"/>
      <c r="AQ1154" s="658"/>
      <c r="AR1154" s="606"/>
      <c r="AS1154" s="598"/>
      <c r="AT1154" s="598"/>
      <c r="AU1154" s="598"/>
      <c r="AV1154" s="598"/>
      <c r="AW1154" s="598"/>
      <c r="AX1154" s="598"/>
      <c r="AY1154" s="598"/>
      <c r="AZ1154" s="598"/>
      <c r="BA1154" s="598"/>
      <c r="BB1154" s="598"/>
      <c r="BC1154" s="622"/>
      <c r="BD1154" s="658"/>
      <c r="BE1154" s="606"/>
      <c r="BF1154" s="598"/>
      <c r="BG1154" s="598"/>
      <c r="BH1154" s="598"/>
      <c r="BI1154" s="598"/>
      <c r="BJ1154" s="598"/>
      <c r="BK1154" s="598"/>
      <c r="BL1154" s="598"/>
      <c r="BM1154" s="598"/>
      <c r="BN1154" s="598"/>
      <c r="BO1154" s="598"/>
      <c r="BQ1154" s="658"/>
      <c r="BR1154" s="606"/>
      <c r="BS1154" s="598"/>
      <c r="BT1154" s="598"/>
      <c r="BU1154" s="598"/>
      <c r="BV1154" s="598"/>
      <c r="BW1154" s="598"/>
      <c r="BX1154" s="598"/>
      <c r="BY1154" s="598"/>
      <c r="BZ1154" s="598"/>
      <c r="CA1154" s="598"/>
      <c r="CB1154" s="598"/>
      <c r="CC1154" s="622"/>
      <c r="CD1154" s="658"/>
      <c r="CE1154" s="606"/>
      <c r="CF1154" s="598"/>
      <c r="CG1154" s="598"/>
      <c r="CH1154" s="598"/>
      <c r="CI1154" s="598"/>
      <c r="CJ1154" s="598"/>
      <c r="CK1154" s="598"/>
      <c r="CL1154" s="598"/>
      <c r="CM1154" s="598"/>
      <c r="CN1154" s="598"/>
      <c r="CO1154" s="598"/>
      <c r="CP1154" s="622"/>
      <c r="CQ1154" s="658"/>
      <c r="CR1154" s="606"/>
      <c r="CS1154" s="598"/>
      <c r="CT1154" s="598"/>
      <c r="CU1154" s="598"/>
      <c r="CV1154" s="598"/>
      <c r="CW1154" s="598"/>
      <c r="CX1154" s="598"/>
      <c r="CY1154" s="598"/>
      <c r="CZ1154" s="598"/>
      <c r="DA1154" s="598"/>
      <c r="DB1154" s="598"/>
      <c r="DD1154" s="658"/>
      <c r="DE1154" s="606"/>
      <c r="DF1154" s="598"/>
      <c r="DG1154" s="598"/>
      <c r="DH1154" s="598"/>
      <c r="DI1154" s="598"/>
      <c r="DJ1154" s="598"/>
      <c r="DK1154" s="598"/>
      <c r="DL1154" s="598"/>
      <c r="DM1154" s="598"/>
      <c r="DN1154" s="598"/>
      <c r="DO1154" s="598"/>
    </row>
    <row r="1155" spans="2:119" ht="15" x14ac:dyDescent="0.2">
      <c r="B1155" s="618"/>
      <c r="C1155" s="619"/>
      <c r="D1155" s="658"/>
      <c r="E1155" s="597" t="s">
        <v>35</v>
      </c>
      <c r="F1155" s="598"/>
      <c r="G1155" s="598"/>
      <c r="H1155" s="598"/>
      <c r="I1155" s="598"/>
      <c r="J1155" s="598"/>
      <c r="K1155" s="598"/>
      <c r="L1155" s="598"/>
      <c r="M1155" s="598"/>
      <c r="N1155" s="598"/>
      <c r="O1155" s="598"/>
      <c r="P1155" s="622"/>
      <c r="Q1155" s="658"/>
      <c r="R1155" s="606" t="s">
        <v>35</v>
      </c>
      <c r="S1155" s="598"/>
      <c r="T1155" s="598"/>
      <c r="U1155" s="598"/>
      <c r="V1155" s="598"/>
      <c r="W1155" s="598"/>
      <c r="X1155" s="598"/>
      <c r="Y1155" s="598"/>
      <c r="Z1155" s="598"/>
      <c r="AA1155" s="598"/>
      <c r="AB1155" s="598"/>
      <c r="AC1155" s="622"/>
      <c r="AD1155" s="658"/>
      <c r="AE1155" s="606"/>
      <c r="AF1155" s="598"/>
      <c r="AG1155" s="598"/>
      <c r="AH1155" s="598"/>
      <c r="AI1155" s="598"/>
      <c r="AJ1155" s="598"/>
      <c r="AK1155" s="598"/>
      <c r="AL1155" s="598"/>
      <c r="AM1155" s="598"/>
      <c r="AN1155" s="598"/>
      <c r="AO1155" s="598"/>
      <c r="AP1155" s="518"/>
      <c r="AQ1155" s="658"/>
      <c r="AR1155" s="606"/>
      <c r="AS1155" s="598"/>
      <c r="AT1155" s="598"/>
      <c r="AU1155" s="598"/>
      <c r="AV1155" s="598"/>
      <c r="AW1155" s="598"/>
      <c r="AX1155" s="598"/>
      <c r="AY1155" s="598"/>
      <c r="AZ1155" s="598"/>
      <c r="BA1155" s="598"/>
      <c r="BB1155" s="598"/>
      <c r="BC1155" s="622"/>
      <c r="BD1155" s="658"/>
      <c r="BE1155" s="606"/>
      <c r="BF1155" s="598"/>
      <c r="BG1155" s="598"/>
      <c r="BH1155" s="598"/>
      <c r="BI1155" s="598"/>
      <c r="BJ1155" s="598"/>
      <c r="BK1155" s="598"/>
      <c r="BL1155" s="598"/>
      <c r="BM1155" s="598"/>
      <c r="BN1155" s="598"/>
      <c r="BO1155" s="598"/>
      <c r="BQ1155" s="658"/>
      <c r="BR1155" s="606"/>
      <c r="BS1155" s="598"/>
      <c r="BT1155" s="598"/>
      <c r="BU1155" s="598"/>
      <c r="BV1155" s="598"/>
      <c r="BW1155" s="598"/>
      <c r="BX1155" s="598"/>
      <c r="BY1155" s="598"/>
      <c r="BZ1155" s="598"/>
      <c r="CA1155" s="598"/>
      <c r="CB1155" s="598"/>
      <c r="CC1155" s="622"/>
      <c r="CD1155" s="658"/>
      <c r="CE1155" s="606"/>
      <c r="CF1155" s="598"/>
      <c r="CG1155" s="598"/>
      <c r="CH1155" s="598"/>
      <c r="CI1155" s="598"/>
      <c r="CJ1155" s="598"/>
      <c r="CK1155" s="598"/>
      <c r="CL1155" s="598"/>
      <c r="CM1155" s="598"/>
      <c r="CN1155" s="598"/>
      <c r="CO1155" s="598"/>
      <c r="CP1155" s="622"/>
      <c r="CQ1155" s="658"/>
      <c r="CR1155" s="606"/>
      <c r="CS1155" s="598"/>
      <c r="CT1155" s="598"/>
      <c r="CU1155" s="598"/>
      <c r="CV1155" s="598"/>
      <c r="CW1155" s="598"/>
      <c r="CX1155" s="598"/>
      <c r="CY1155" s="598"/>
      <c r="CZ1155" s="598"/>
      <c r="DA1155" s="598"/>
      <c r="DB1155" s="598"/>
      <c r="DD1155" s="658"/>
      <c r="DE1155" s="606"/>
      <c r="DF1155" s="598"/>
      <c r="DG1155" s="598"/>
      <c r="DH1155" s="598"/>
      <c r="DI1155" s="598"/>
      <c r="DJ1155" s="598"/>
      <c r="DK1155" s="598"/>
      <c r="DL1155" s="598"/>
      <c r="DM1155" s="598"/>
      <c r="DN1155" s="598"/>
      <c r="DO1155" s="598"/>
    </row>
    <row r="1156" spans="2:119" ht="15" x14ac:dyDescent="0.2">
      <c r="B1156" s="618"/>
      <c r="C1156" s="619"/>
      <c r="D1156" s="658"/>
      <c r="E1156" s="597" t="s">
        <v>36</v>
      </c>
      <c r="F1156" s="598"/>
      <c r="G1156" s="598"/>
      <c r="H1156" s="598"/>
      <c r="I1156" s="598"/>
      <c r="J1156" s="598"/>
      <c r="K1156" s="598"/>
      <c r="L1156" s="598"/>
      <c r="M1156" s="598"/>
      <c r="N1156" s="598"/>
      <c r="O1156" s="598"/>
      <c r="P1156" s="622"/>
      <c r="Q1156" s="658"/>
      <c r="R1156" s="606" t="s">
        <v>36</v>
      </c>
      <c r="S1156" s="598"/>
      <c r="T1156" s="598"/>
      <c r="U1156" s="598"/>
      <c r="V1156" s="598"/>
      <c r="W1156" s="598"/>
      <c r="X1156" s="598"/>
      <c r="Y1156" s="598"/>
      <c r="Z1156" s="598"/>
      <c r="AA1156" s="598"/>
      <c r="AB1156" s="598"/>
      <c r="AC1156" s="622"/>
      <c r="AD1156" s="658"/>
      <c r="AE1156" s="606"/>
      <c r="AF1156" s="598"/>
      <c r="AG1156" s="598"/>
      <c r="AH1156" s="598"/>
      <c r="AI1156" s="598"/>
      <c r="AJ1156" s="598"/>
      <c r="AK1156" s="598"/>
      <c r="AL1156" s="598"/>
      <c r="AM1156" s="598"/>
      <c r="AN1156" s="598"/>
      <c r="AO1156" s="598"/>
      <c r="AP1156" s="518"/>
      <c r="AQ1156" s="658"/>
      <c r="AR1156" s="606"/>
      <c r="AS1156" s="598"/>
      <c r="AT1156" s="598"/>
      <c r="AU1156" s="598"/>
      <c r="AV1156" s="598"/>
      <c r="AW1156" s="598"/>
      <c r="AX1156" s="598"/>
      <c r="AY1156" s="598"/>
      <c r="AZ1156" s="598"/>
      <c r="BA1156" s="598"/>
      <c r="BB1156" s="598"/>
      <c r="BC1156" s="622"/>
      <c r="BD1156" s="658"/>
      <c r="BE1156" s="606"/>
      <c r="BF1156" s="598"/>
      <c r="BG1156" s="598"/>
      <c r="BH1156" s="598"/>
      <c r="BI1156" s="598"/>
      <c r="BJ1156" s="598"/>
      <c r="BK1156" s="598"/>
      <c r="BL1156" s="598"/>
      <c r="BM1156" s="598"/>
      <c r="BN1156" s="598"/>
      <c r="BO1156" s="598"/>
      <c r="BQ1156" s="658"/>
      <c r="BR1156" s="606"/>
      <c r="BS1156" s="598"/>
      <c r="BT1156" s="598"/>
      <c r="BU1156" s="598"/>
      <c r="BV1156" s="598"/>
      <c r="BW1156" s="598"/>
      <c r="BX1156" s="598"/>
      <c r="BY1156" s="598"/>
      <c r="BZ1156" s="598"/>
      <c r="CA1156" s="598"/>
      <c r="CB1156" s="598"/>
      <c r="CC1156" s="622"/>
      <c r="CD1156" s="658"/>
      <c r="CE1156" s="606"/>
      <c r="CF1156" s="598"/>
      <c r="CG1156" s="598"/>
      <c r="CH1156" s="598"/>
      <c r="CI1156" s="598"/>
      <c r="CJ1156" s="598"/>
      <c r="CK1156" s="598"/>
      <c r="CL1156" s="598"/>
      <c r="CM1156" s="598"/>
      <c r="CN1156" s="598"/>
      <c r="CO1156" s="598"/>
      <c r="CP1156" s="622"/>
      <c r="CQ1156" s="658"/>
      <c r="CR1156" s="606"/>
      <c r="CS1156" s="598"/>
      <c r="CT1156" s="598"/>
      <c r="CU1156" s="598"/>
      <c r="CV1156" s="598"/>
      <c r="CW1156" s="598"/>
      <c r="CX1156" s="598"/>
      <c r="CY1156" s="598"/>
      <c r="CZ1156" s="598"/>
      <c r="DA1156" s="598"/>
      <c r="DB1156" s="598"/>
      <c r="DD1156" s="658"/>
      <c r="DE1156" s="606"/>
      <c r="DF1156" s="598"/>
      <c r="DG1156" s="598"/>
      <c r="DH1156" s="598"/>
      <c r="DI1156" s="598"/>
      <c r="DJ1156" s="598"/>
      <c r="DK1156" s="598"/>
      <c r="DL1156" s="598"/>
      <c r="DM1156" s="598"/>
      <c r="DN1156" s="598"/>
      <c r="DO1156" s="598"/>
    </row>
    <row r="1157" spans="2:119" ht="15" x14ac:dyDescent="0.2">
      <c r="B1157" s="618"/>
      <c r="C1157" s="619"/>
      <c r="D1157" s="658"/>
      <c r="E1157" s="597" t="s">
        <v>37</v>
      </c>
      <c r="F1157" s="598"/>
      <c r="G1157" s="598"/>
      <c r="H1157" s="598"/>
      <c r="I1157" s="598"/>
      <c r="J1157" s="598"/>
      <c r="K1157" s="598"/>
      <c r="L1157" s="598"/>
      <c r="M1157" s="598"/>
      <c r="N1157" s="598"/>
      <c r="O1157" s="598"/>
      <c r="P1157" s="622"/>
      <c r="Q1157" s="658"/>
      <c r="R1157" s="606" t="s">
        <v>37</v>
      </c>
      <c r="S1157" s="598"/>
      <c r="T1157" s="598"/>
      <c r="U1157" s="598"/>
      <c r="V1157" s="598"/>
      <c r="W1157" s="598"/>
      <c r="X1157" s="598"/>
      <c r="Y1157" s="598"/>
      <c r="Z1157" s="598"/>
      <c r="AA1157" s="598"/>
      <c r="AB1157" s="598"/>
      <c r="AC1157" s="622"/>
      <c r="AD1157" s="658"/>
      <c r="AE1157" s="606"/>
      <c r="AF1157" s="598"/>
      <c r="AG1157" s="598"/>
      <c r="AH1157" s="598"/>
      <c r="AI1157" s="598"/>
      <c r="AJ1157" s="598"/>
      <c r="AK1157" s="598"/>
      <c r="AL1157" s="598"/>
      <c r="AM1157" s="598"/>
      <c r="AN1157" s="598"/>
      <c r="AO1157" s="598"/>
      <c r="AP1157" s="518"/>
      <c r="AQ1157" s="658"/>
      <c r="AR1157" s="606"/>
      <c r="AS1157" s="598"/>
      <c r="AT1157" s="598"/>
      <c r="AU1157" s="598"/>
      <c r="AV1157" s="598"/>
      <c r="AW1157" s="598"/>
      <c r="AX1157" s="598"/>
      <c r="AY1157" s="598"/>
      <c r="AZ1157" s="598"/>
      <c r="BA1157" s="598"/>
      <c r="BB1157" s="598"/>
      <c r="BC1157" s="622"/>
      <c r="BD1157" s="658"/>
      <c r="BE1157" s="606"/>
      <c r="BF1157" s="598"/>
      <c r="BG1157" s="598"/>
      <c r="BH1157" s="598"/>
      <c r="BI1157" s="598"/>
      <c r="BJ1157" s="598"/>
      <c r="BK1157" s="598"/>
      <c r="BL1157" s="598"/>
      <c r="BM1157" s="598"/>
      <c r="BN1157" s="598"/>
      <c r="BO1157" s="598"/>
      <c r="BQ1157" s="658"/>
      <c r="BR1157" s="606"/>
      <c r="BS1157" s="598"/>
      <c r="BT1157" s="598"/>
      <c r="BU1157" s="598"/>
      <c r="BV1157" s="598"/>
      <c r="BW1157" s="598"/>
      <c r="BX1157" s="598"/>
      <c r="BY1157" s="598"/>
      <c r="BZ1157" s="598"/>
      <c r="CA1157" s="598"/>
      <c r="CB1157" s="598"/>
      <c r="CC1157" s="622"/>
      <c r="CD1157" s="658"/>
      <c r="CE1157" s="606"/>
      <c r="CF1157" s="598"/>
      <c r="CG1157" s="598"/>
      <c r="CH1157" s="598"/>
      <c r="CI1157" s="598"/>
      <c r="CJ1157" s="598"/>
      <c r="CK1157" s="598"/>
      <c r="CL1157" s="598"/>
      <c r="CM1157" s="598"/>
      <c r="CN1157" s="598"/>
      <c r="CO1157" s="598"/>
      <c r="CP1157" s="622"/>
      <c r="CQ1157" s="658"/>
      <c r="CR1157" s="606"/>
      <c r="CS1157" s="598"/>
      <c r="CT1157" s="598"/>
      <c r="CU1157" s="598"/>
      <c r="CV1157" s="598"/>
      <c r="CW1157" s="598"/>
      <c r="CX1157" s="598"/>
      <c r="CY1157" s="598"/>
      <c r="CZ1157" s="598"/>
      <c r="DA1157" s="598"/>
      <c r="DB1157" s="598"/>
      <c r="DD1157" s="658"/>
      <c r="DE1157" s="606"/>
      <c r="DF1157" s="598"/>
      <c r="DG1157" s="598"/>
      <c r="DH1157" s="598"/>
      <c r="DI1157" s="598"/>
      <c r="DJ1157" s="598"/>
      <c r="DK1157" s="598"/>
      <c r="DL1157" s="598"/>
      <c r="DM1157" s="598"/>
      <c r="DN1157" s="598"/>
      <c r="DO1157" s="598"/>
    </row>
    <row r="1158" spans="2:119" ht="15" x14ac:dyDescent="0.2">
      <c r="B1158" s="618"/>
      <c r="C1158" s="619"/>
      <c r="D1158" s="658"/>
      <c r="E1158" s="597" t="s">
        <v>38</v>
      </c>
      <c r="F1158" s="598"/>
      <c r="G1158" s="598"/>
      <c r="H1158" s="598"/>
      <c r="I1158" s="598"/>
      <c r="J1158" s="598"/>
      <c r="K1158" s="598"/>
      <c r="L1158" s="598"/>
      <c r="M1158" s="598"/>
      <c r="N1158" s="598"/>
      <c r="O1158" s="598"/>
      <c r="P1158" s="622"/>
      <c r="Q1158" s="658"/>
      <c r="R1158" s="606" t="s">
        <v>38</v>
      </c>
      <c r="S1158" s="598"/>
      <c r="T1158" s="598"/>
      <c r="U1158" s="598"/>
      <c r="V1158" s="598"/>
      <c r="W1158" s="598"/>
      <c r="X1158" s="598"/>
      <c r="Y1158" s="598"/>
      <c r="Z1158" s="598"/>
      <c r="AA1158" s="598"/>
      <c r="AB1158" s="598"/>
      <c r="AC1158" s="622"/>
      <c r="AD1158" s="658"/>
      <c r="AE1158" s="606"/>
      <c r="AF1158" s="598"/>
      <c r="AG1158" s="598"/>
      <c r="AH1158" s="598"/>
      <c r="AI1158" s="598"/>
      <c r="AJ1158" s="598"/>
      <c r="AK1158" s="598"/>
      <c r="AL1158" s="598"/>
      <c r="AM1158" s="598"/>
      <c r="AN1158" s="598"/>
      <c r="AO1158" s="598"/>
      <c r="AP1158" s="518"/>
      <c r="AQ1158" s="658"/>
      <c r="AR1158" s="606"/>
      <c r="AS1158" s="598"/>
      <c r="AT1158" s="598"/>
      <c r="AU1158" s="598"/>
      <c r="AV1158" s="598"/>
      <c r="AW1158" s="598"/>
      <c r="AX1158" s="598"/>
      <c r="AY1158" s="598"/>
      <c r="AZ1158" s="598"/>
      <c r="BA1158" s="598"/>
      <c r="BB1158" s="598"/>
      <c r="BC1158" s="622"/>
      <c r="BD1158" s="658"/>
      <c r="BE1158" s="606"/>
      <c r="BF1158" s="598"/>
      <c r="BG1158" s="598"/>
      <c r="BH1158" s="598"/>
      <c r="BI1158" s="598"/>
      <c r="BJ1158" s="598"/>
      <c r="BK1158" s="598"/>
      <c r="BL1158" s="598"/>
      <c r="BM1158" s="598"/>
      <c r="BN1158" s="598"/>
      <c r="BO1158" s="598"/>
      <c r="BQ1158" s="658"/>
      <c r="BR1158" s="606"/>
      <c r="BS1158" s="598"/>
      <c r="BT1158" s="598"/>
      <c r="BU1158" s="598"/>
      <c r="BV1158" s="598"/>
      <c r="BW1158" s="598"/>
      <c r="BX1158" s="598"/>
      <c r="BY1158" s="598"/>
      <c r="BZ1158" s="598"/>
      <c r="CA1158" s="598"/>
      <c r="CB1158" s="598"/>
      <c r="CC1158" s="622"/>
      <c r="CD1158" s="658"/>
      <c r="CE1158" s="606"/>
      <c r="CF1158" s="598"/>
      <c r="CG1158" s="598"/>
      <c r="CH1158" s="598"/>
      <c r="CI1158" s="598"/>
      <c r="CJ1158" s="598"/>
      <c r="CK1158" s="598"/>
      <c r="CL1158" s="598"/>
      <c r="CM1158" s="598"/>
      <c r="CN1158" s="598"/>
      <c r="CO1158" s="598"/>
      <c r="CP1158" s="622"/>
      <c r="CQ1158" s="658"/>
      <c r="CR1158" s="606"/>
      <c r="CS1158" s="598"/>
      <c r="CT1158" s="598"/>
      <c r="CU1158" s="598"/>
      <c r="CV1158" s="598"/>
      <c r="CW1158" s="598"/>
      <c r="CX1158" s="598"/>
      <c r="CY1158" s="598"/>
      <c r="CZ1158" s="598"/>
      <c r="DA1158" s="598"/>
      <c r="DB1158" s="598"/>
      <c r="DD1158" s="658"/>
      <c r="DE1158" s="606"/>
      <c r="DF1158" s="598"/>
      <c r="DG1158" s="598"/>
      <c r="DH1158" s="598"/>
      <c r="DI1158" s="598"/>
      <c r="DJ1158" s="598"/>
      <c r="DK1158" s="598"/>
      <c r="DL1158" s="598"/>
      <c r="DM1158" s="598"/>
      <c r="DN1158" s="598"/>
      <c r="DO1158" s="598"/>
    </row>
    <row r="1159" spans="2:119" ht="15" x14ac:dyDescent="0.2">
      <c r="B1159" s="618"/>
      <c r="C1159" s="619"/>
      <c r="D1159" s="658"/>
      <c r="E1159" s="597" t="s">
        <v>39</v>
      </c>
      <c r="F1159" s="598"/>
      <c r="G1159" s="598"/>
      <c r="H1159" s="598"/>
      <c r="I1159" s="598"/>
      <c r="J1159" s="598"/>
      <c r="K1159" s="598"/>
      <c r="L1159" s="598"/>
      <c r="M1159" s="598"/>
      <c r="N1159" s="598"/>
      <c r="O1159" s="598"/>
      <c r="P1159" s="622"/>
      <c r="Q1159" s="658"/>
      <c r="R1159" s="606" t="s">
        <v>39</v>
      </c>
      <c r="S1159" s="598"/>
      <c r="T1159" s="598"/>
      <c r="U1159" s="598"/>
      <c r="V1159" s="598"/>
      <c r="W1159" s="598"/>
      <c r="X1159" s="598"/>
      <c r="Y1159" s="598"/>
      <c r="Z1159" s="598"/>
      <c r="AA1159" s="598"/>
      <c r="AB1159" s="598"/>
      <c r="AC1159" s="622"/>
      <c r="AD1159" s="658"/>
      <c r="AE1159" s="606"/>
      <c r="AF1159" s="598"/>
      <c r="AG1159" s="598"/>
      <c r="AH1159" s="598"/>
      <c r="AI1159" s="598"/>
      <c r="AJ1159" s="598"/>
      <c r="AK1159" s="598"/>
      <c r="AL1159" s="598"/>
      <c r="AM1159" s="598"/>
      <c r="AN1159" s="598"/>
      <c r="AO1159" s="598"/>
      <c r="AP1159" s="518"/>
      <c r="AQ1159" s="658"/>
      <c r="AR1159" s="606"/>
      <c r="AS1159" s="598"/>
      <c r="AT1159" s="598"/>
      <c r="AU1159" s="598"/>
      <c r="AV1159" s="598"/>
      <c r="AW1159" s="598"/>
      <c r="AX1159" s="598"/>
      <c r="AY1159" s="598"/>
      <c r="AZ1159" s="598"/>
      <c r="BA1159" s="598"/>
      <c r="BB1159" s="598"/>
      <c r="BC1159" s="622"/>
      <c r="BD1159" s="658"/>
      <c r="BE1159" s="606"/>
      <c r="BF1159" s="598"/>
      <c r="BG1159" s="598"/>
      <c r="BH1159" s="598"/>
      <c r="BI1159" s="598"/>
      <c r="BJ1159" s="598"/>
      <c r="BK1159" s="598"/>
      <c r="BL1159" s="598"/>
      <c r="BM1159" s="598"/>
      <c r="BN1159" s="598"/>
      <c r="BO1159" s="598"/>
      <c r="BQ1159" s="658"/>
      <c r="BR1159" s="606"/>
      <c r="BS1159" s="598"/>
      <c r="BT1159" s="598"/>
      <c r="BU1159" s="598"/>
      <c r="BV1159" s="598"/>
      <c r="BW1159" s="598"/>
      <c r="BX1159" s="598"/>
      <c r="BY1159" s="598"/>
      <c r="BZ1159" s="598"/>
      <c r="CA1159" s="598"/>
      <c r="CB1159" s="598"/>
      <c r="CC1159" s="622"/>
      <c r="CD1159" s="658"/>
      <c r="CE1159" s="606"/>
      <c r="CF1159" s="598"/>
      <c r="CG1159" s="598"/>
      <c r="CH1159" s="598"/>
      <c r="CI1159" s="598"/>
      <c r="CJ1159" s="598"/>
      <c r="CK1159" s="598"/>
      <c r="CL1159" s="598"/>
      <c r="CM1159" s="598"/>
      <c r="CN1159" s="598"/>
      <c r="CO1159" s="598"/>
      <c r="CP1159" s="622"/>
      <c r="CQ1159" s="658"/>
      <c r="CR1159" s="606"/>
      <c r="CS1159" s="598"/>
      <c r="CT1159" s="598"/>
      <c r="CU1159" s="598"/>
      <c r="CV1159" s="598"/>
      <c r="CW1159" s="598"/>
      <c r="CX1159" s="598"/>
      <c r="CY1159" s="598"/>
      <c r="CZ1159" s="598"/>
      <c r="DA1159" s="598"/>
      <c r="DB1159" s="598"/>
      <c r="DD1159" s="658"/>
      <c r="DE1159" s="606"/>
      <c r="DF1159" s="598"/>
      <c r="DG1159" s="598"/>
      <c r="DH1159" s="598"/>
      <c r="DI1159" s="598"/>
      <c r="DJ1159" s="598"/>
      <c r="DK1159" s="598"/>
      <c r="DL1159" s="598"/>
      <c r="DM1159" s="598"/>
      <c r="DN1159" s="598"/>
      <c r="DO1159" s="598"/>
    </row>
    <row r="1160" spans="2:119" ht="15" x14ac:dyDescent="0.2">
      <c r="B1160" s="618"/>
      <c r="C1160" s="619"/>
      <c r="D1160" s="658"/>
      <c r="E1160" s="597" t="s">
        <v>40</v>
      </c>
      <c r="F1160" s="598"/>
      <c r="G1160" s="598"/>
      <c r="H1160" s="598"/>
      <c r="I1160" s="598"/>
      <c r="J1160" s="598"/>
      <c r="K1160" s="598"/>
      <c r="L1160" s="598"/>
      <c r="M1160" s="598"/>
      <c r="N1160" s="598"/>
      <c r="O1160" s="598"/>
      <c r="P1160" s="622"/>
      <c r="Q1160" s="658"/>
      <c r="R1160" s="606" t="s">
        <v>40</v>
      </c>
      <c r="S1160" s="598"/>
      <c r="T1160" s="598"/>
      <c r="U1160" s="598"/>
      <c r="V1160" s="598"/>
      <c r="W1160" s="598"/>
      <c r="X1160" s="598"/>
      <c r="Y1160" s="598"/>
      <c r="Z1160" s="598"/>
      <c r="AA1160" s="598"/>
      <c r="AB1160" s="598"/>
      <c r="AC1160" s="622"/>
      <c r="AD1160" s="658"/>
      <c r="AE1160" s="606"/>
      <c r="AF1160" s="598"/>
      <c r="AG1160" s="598"/>
      <c r="AH1160" s="598"/>
      <c r="AI1160" s="598"/>
      <c r="AJ1160" s="598"/>
      <c r="AK1160" s="598"/>
      <c r="AL1160" s="598"/>
      <c r="AM1160" s="598"/>
      <c r="AN1160" s="598"/>
      <c r="AO1160" s="598"/>
      <c r="AP1160" s="518"/>
      <c r="AQ1160" s="658"/>
      <c r="AR1160" s="606"/>
      <c r="AS1160" s="598"/>
      <c r="AT1160" s="598"/>
      <c r="AU1160" s="598"/>
      <c r="AV1160" s="598"/>
      <c r="AW1160" s="598"/>
      <c r="AX1160" s="598"/>
      <c r="AY1160" s="598"/>
      <c r="AZ1160" s="598"/>
      <c r="BA1160" s="598"/>
      <c r="BB1160" s="598"/>
      <c r="BC1160" s="622"/>
      <c r="BD1160" s="658"/>
      <c r="BE1160" s="606"/>
      <c r="BF1160" s="598"/>
      <c r="BG1160" s="598"/>
      <c r="BH1160" s="598"/>
      <c r="BI1160" s="598"/>
      <c r="BJ1160" s="598"/>
      <c r="BK1160" s="598"/>
      <c r="BL1160" s="598"/>
      <c r="BM1160" s="598"/>
      <c r="BN1160" s="598"/>
      <c r="BO1160" s="598"/>
      <c r="BQ1160" s="658"/>
      <c r="BR1160" s="606"/>
      <c r="BS1160" s="598"/>
      <c r="BT1160" s="598"/>
      <c r="BU1160" s="598"/>
      <c r="BV1160" s="598"/>
      <c r="BW1160" s="598"/>
      <c r="BX1160" s="598"/>
      <c r="BY1160" s="598"/>
      <c r="BZ1160" s="598"/>
      <c r="CA1160" s="598"/>
      <c r="CB1160" s="598"/>
      <c r="CC1160" s="622"/>
      <c r="CD1160" s="658"/>
      <c r="CE1160" s="606"/>
      <c r="CF1160" s="598"/>
      <c r="CG1160" s="598"/>
      <c r="CH1160" s="598"/>
      <c r="CI1160" s="598"/>
      <c r="CJ1160" s="598"/>
      <c r="CK1160" s="598"/>
      <c r="CL1160" s="598"/>
      <c r="CM1160" s="598"/>
      <c r="CN1160" s="598"/>
      <c r="CO1160" s="598"/>
      <c r="CP1160" s="622"/>
      <c r="CQ1160" s="658"/>
      <c r="CR1160" s="606"/>
      <c r="CS1160" s="598"/>
      <c r="CT1160" s="598"/>
      <c r="CU1160" s="598"/>
      <c r="CV1160" s="598"/>
      <c r="CW1160" s="598"/>
      <c r="CX1160" s="598"/>
      <c r="CY1160" s="598"/>
      <c r="CZ1160" s="598"/>
      <c r="DA1160" s="598"/>
      <c r="DB1160" s="598"/>
      <c r="DD1160" s="658"/>
      <c r="DE1160" s="606"/>
      <c r="DF1160" s="598"/>
      <c r="DG1160" s="598"/>
      <c r="DH1160" s="598"/>
      <c r="DI1160" s="598"/>
      <c r="DJ1160" s="598"/>
      <c r="DK1160" s="598"/>
      <c r="DL1160" s="598"/>
      <c r="DM1160" s="598"/>
      <c r="DN1160" s="598"/>
      <c r="DO1160" s="598"/>
    </row>
    <row r="1161" spans="2:119" ht="15" x14ac:dyDescent="0.2">
      <c r="B1161" s="618"/>
      <c r="C1161" s="619"/>
      <c r="D1161" s="659"/>
      <c r="E1161" s="597" t="s">
        <v>41</v>
      </c>
      <c r="F1161" s="598"/>
      <c r="G1161" s="598"/>
      <c r="H1161" s="598"/>
      <c r="I1161" s="598"/>
      <c r="J1161" s="598"/>
      <c r="K1161" s="598"/>
      <c r="L1161" s="598"/>
      <c r="M1161" s="598"/>
      <c r="N1161" s="598"/>
      <c r="O1161" s="598"/>
      <c r="P1161" s="622"/>
      <c r="Q1161" s="659"/>
      <c r="R1161" s="606" t="s">
        <v>41</v>
      </c>
      <c r="S1161" s="598"/>
      <c r="T1161" s="598"/>
      <c r="U1161" s="598"/>
      <c r="V1161" s="598"/>
      <c r="W1161" s="598"/>
      <c r="X1161" s="598"/>
      <c r="Y1161" s="598"/>
      <c r="Z1161" s="598"/>
      <c r="AA1161" s="598"/>
      <c r="AB1161" s="598"/>
      <c r="AC1161" s="622"/>
      <c r="AD1161" s="659"/>
      <c r="AE1161" s="606"/>
      <c r="AF1161" s="598"/>
      <c r="AG1161" s="598"/>
      <c r="AH1161" s="598"/>
      <c r="AI1161" s="598"/>
      <c r="AJ1161" s="598"/>
      <c r="AK1161" s="598"/>
      <c r="AL1161" s="598"/>
      <c r="AM1161" s="598"/>
      <c r="AN1161" s="598"/>
      <c r="AO1161" s="598"/>
      <c r="AP1161" s="518"/>
      <c r="AQ1161" s="659"/>
      <c r="AR1161" s="606"/>
      <c r="AS1161" s="598"/>
      <c r="AT1161" s="598"/>
      <c r="AU1161" s="598"/>
      <c r="AV1161" s="598"/>
      <c r="AW1161" s="598"/>
      <c r="AX1161" s="598"/>
      <c r="AY1161" s="598"/>
      <c r="AZ1161" s="598"/>
      <c r="BA1161" s="598"/>
      <c r="BB1161" s="598"/>
      <c r="BC1161" s="622"/>
      <c r="BD1161" s="659"/>
      <c r="BE1161" s="606"/>
      <c r="BF1161" s="598"/>
      <c r="BG1161" s="598"/>
      <c r="BH1161" s="598"/>
      <c r="BI1161" s="598"/>
      <c r="BJ1161" s="598"/>
      <c r="BK1161" s="598"/>
      <c r="BL1161" s="598"/>
      <c r="BM1161" s="598"/>
      <c r="BN1161" s="598"/>
      <c r="BO1161" s="598"/>
      <c r="BQ1161" s="659"/>
      <c r="BR1161" s="606"/>
      <c r="BS1161" s="598"/>
      <c r="BT1161" s="598"/>
      <c r="BU1161" s="598"/>
      <c r="BV1161" s="598"/>
      <c r="BW1161" s="598"/>
      <c r="BX1161" s="598"/>
      <c r="BY1161" s="598"/>
      <c r="BZ1161" s="598"/>
      <c r="CA1161" s="598"/>
      <c r="CB1161" s="598"/>
      <c r="CC1161" s="622"/>
      <c r="CD1161" s="659"/>
      <c r="CE1161" s="606"/>
      <c r="CF1161" s="598"/>
      <c r="CG1161" s="598"/>
      <c r="CH1161" s="598"/>
      <c r="CI1161" s="598"/>
      <c r="CJ1161" s="598"/>
      <c r="CK1161" s="598"/>
      <c r="CL1161" s="598"/>
      <c r="CM1161" s="598"/>
      <c r="CN1161" s="598"/>
      <c r="CO1161" s="598"/>
      <c r="CP1161" s="622"/>
      <c r="CQ1161" s="659"/>
      <c r="CR1161" s="606"/>
      <c r="CS1161" s="598"/>
      <c r="CT1161" s="598"/>
      <c r="CU1161" s="598"/>
      <c r="CV1161" s="598"/>
      <c r="CW1161" s="598"/>
      <c r="CX1161" s="598"/>
      <c r="CY1161" s="598"/>
      <c r="CZ1161" s="598"/>
      <c r="DA1161" s="598"/>
      <c r="DB1161" s="598"/>
      <c r="DD1161" s="659"/>
      <c r="DE1161" s="606"/>
      <c r="DF1161" s="598"/>
      <c r="DG1161" s="598"/>
      <c r="DH1161" s="598"/>
      <c r="DI1161" s="598"/>
      <c r="DJ1161" s="598"/>
      <c r="DK1161" s="598"/>
      <c r="DL1161" s="598"/>
      <c r="DM1161" s="598"/>
      <c r="DN1161" s="598"/>
      <c r="DO1161" s="598"/>
    </row>
    <row r="1162" spans="2:119" x14ac:dyDescent="0.2">
      <c r="B1162" s="618"/>
      <c r="C1162" s="619"/>
      <c r="D1162" s="619"/>
      <c r="E1162" s="619"/>
      <c r="F1162" s="619"/>
      <c r="G1162" s="619"/>
      <c r="H1162" s="619"/>
      <c r="I1162" s="619"/>
      <c r="J1162" s="619"/>
      <c r="K1162" s="619"/>
      <c r="L1162" s="619"/>
      <c r="M1162" s="619"/>
      <c r="N1162" s="619"/>
      <c r="O1162" s="619"/>
      <c r="P1162" s="619"/>
      <c r="Q1162" s="619"/>
      <c r="R1162" s="619"/>
      <c r="S1162" s="619"/>
      <c r="T1162" s="619"/>
      <c r="U1162" s="619"/>
      <c r="V1162" s="619"/>
      <c r="W1162" s="619"/>
      <c r="X1162" s="619"/>
      <c r="Y1162" s="619"/>
      <c r="Z1162" s="619"/>
      <c r="AA1162" s="619"/>
      <c r="AB1162" s="619"/>
      <c r="AC1162" s="619"/>
      <c r="AD1162" s="619"/>
      <c r="AE1162" s="619"/>
      <c r="AF1162" s="619"/>
      <c r="AG1162" s="619"/>
      <c r="AH1162" s="619"/>
      <c r="AI1162" s="619"/>
      <c r="AJ1162" s="619"/>
      <c r="AK1162" s="619"/>
      <c r="AL1162" s="619"/>
      <c r="AM1162" s="619"/>
      <c r="AN1162" s="619"/>
      <c r="AO1162" s="619"/>
      <c r="AP1162" s="518"/>
      <c r="AQ1162" s="619"/>
      <c r="AR1162" s="619"/>
      <c r="AS1162" s="619"/>
      <c r="AT1162" s="619"/>
      <c r="AU1162" s="619"/>
      <c r="AV1162" s="619"/>
      <c r="AW1162" s="619"/>
      <c r="AX1162" s="619"/>
      <c r="AY1162" s="619"/>
      <c r="AZ1162" s="619"/>
      <c r="BA1162" s="619"/>
      <c r="BB1162" s="619"/>
      <c r="BC1162" s="619"/>
      <c r="BD1162" s="619"/>
      <c r="BE1162" s="619"/>
      <c r="BF1162" s="619"/>
      <c r="BG1162" s="619"/>
      <c r="BH1162" s="619"/>
      <c r="BI1162" s="619"/>
      <c r="BJ1162" s="619"/>
      <c r="BK1162" s="619"/>
      <c r="BL1162" s="619"/>
      <c r="BM1162" s="619"/>
      <c r="BN1162" s="619"/>
      <c r="BO1162" s="619"/>
      <c r="BQ1162" s="619"/>
      <c r="BR1162" s="619"/>
      <c r="BS1162" s="619"/>
      <c r="BT1162" s="619"/>
      <c r="BU1162" s="619"/>
      <c r="BV1162" s="619"/>
      <c r="BW1162" s="619"/>
      <c r="BX1162" s="619"/>
      <c r="BY1162" s="619"/>
      <c r="BZ1162" s="619"/>
      <c r="CA1162" s="619"/>
      <c r="CB1162" s="619"/>
      <c r="CC1162" s="619"/>
      <c r="CD1162" s="619"/>
      <c r="CE1162" s="619"/>
      <c r="CF1162" s="619"/>
      <c r="CG1162" s="619"/>
      <c r="CH1162" s="619"/>
      <c r="CI1162" s="619"/>
      <c r="CJ1162" s="619"/>
      <c r="CK1162" s="619"/>
      <c r="CL1162" s="619"/>
      <c r="CM1162" s="619"/>
      <c r="CN1162" s="619"/>
      <c r="CO1162" s="619"/>
      <c r="CP1162" s="619"/>
      <c r="CQ1162" s="619"/>
      <c r="CR1162" s="619"/>
      <c r="CS1162" s="619"/>
      <c r="CT1162" s="619"/>
      <c r="CU1162" s="619"/>
      <c r="CV1162" s="619"/>
      <c r="CW1162" s="619"/>
      <c r="CX1162" s="619"/>
      <c r="CY1162" s="619"/>
      <c r="CZ1162" s="619"/>
      <c r="DA1162" s="619"/>
      <c r="DB1162" s="619"/>
      <c r="DD1162" s="619"/>
      <c r="DE1162" s="619"/>
      <c r="DF1162" s="619"/>
      <c r="DG1162" s="619"/>
      <c r="DH1162" s="619"/>
      <c r="DI1162" s="619"/>
      <c r="DJ1162" s="619"/>
      <c r="DK1162" s="619"/>
      <c r="DL1162" s="619"/>
      <c r="DM1162" s="619"/>
      <c r="DN1162" s="619"/>
      <c r="DO1162" s="619"/>
    </row>
    <row r="1163" spans="2:119" x14ac:dyDescent="0.2">
      <c r="B1163" s="618"/>
      <c r="C1163" s="619"/>
      <c r="D1163" s="619"/>
      <c r="E1163" s="619"/>
      <c r="F1163" s="619"/>
      <c r="G1163" s="619"/>
      <c r="H1163" s="619"/>
      <c r="I1163" s="619"/>
      <c r="J1163" s="619"/>
      <c r="K1163" s="619"/>
      <c r="L1163" s="619"/>
      <c r="M1163" s="619"/>
      <c r="N1163" s="619"/>
      <c r="O1163" s="619"/>
      <c r="P1163" s="619"/>
      <c r="Q1163" s="619"/>
      <c r="R1163" s="619"/>
      <c r="S1163" s="619"/>
      <c r="T1163" s="619"/>
      <c r="U1163" s="619"/>
      <c r="V1163" s="619"/>
      <c r="W1163" s="619"/>
      <c r="X1163" s="619"/>
      <c r="Y1163" s="619"/>
      <c r="Z1163" s="619"/>
      <c r="AA1163" s="619"/>
      <c r="AB1163" s="619"/>
      <c r="AC1163" s="619"/>
      <c r="AD1163" s="619"/>
      <c r="AE1163" s="619"/>
      <c r="AF1163" s="619"/>
      <c r="AG1163" s="619"/>
      <c r="AH1163" s="619"/>
      <c r="AI1163" s="619"/>
      <c r="AJ1163" s="619"/>
      <c r="AK1163" s="619"/>
      <c r="AL1163" s="619"/>
      <c r="AM1163" s="619"/>
      <c r="AN1163" s="619"/>
      <c r="AO1163" s="619"/>
      <c r="AP1163" s="518"/>
      <c r="AQ1163" s="619"/>
      <c r="AR1163" s="619"/>
      <c r="AS1163" s="619"/>
      <c r="AT1163" s="619"/>
      <c r="AU1163" s="619"/>
      <c r="AV1163" s="619"/>
      <c r="AW1163" s="619"/>
      <c r="AX1163" s="619"/>
      <c r="AY1163" s="619"/>
      <c r="AZ1163" s="619"/>
      <c r="BA1163" s="619"/>
      <c r="BB1163" s="619"/>
      <c r="BC1163" s="619"/>
      <c r="BD1163" s="619"/>
      <c r="BE1163" s="619"/>
      <c r="BF1163" s="619"/>
      <c r="BG1163" s="619"/>
      <c r="BH1163" s="619"/>
      <c r="BI1163" s="619"/>
      <c r="BJ1163" s="619"/>
      <c r="BK1163" s="619"/>
      <c r="BL1163" s="619"/>
      <c r="BM1163" s="619"/>
      <c r="BN1163" s="619"/>
      <c r="BO1163" s="619"/>
      <c r="BQ1163" s="619"/>
      <c r="BR1163" s="619"/>
      <c r="BS1163" s="619"/>
      <c r="BT1163" s="619"/>
      <c r="BU1163" s="619"/>
      <c r="BV1163" s="619"/>
      <c r="BW1163" s="619"/>
      <c r="BX1163" s="619"/>
      <c r="BY1163" s="619"/>
      <c r="BZ1163" s="619"/>
      <c r="CA1163" s="619"/>
      <c r="CB1163" s="619"/>
      <c r="CC1163" s="619"/>
      <c r="CD1163" s="619"/>
      <c r="CE1163" s="619"/>
      <c r="CF1163" s="619"/>
      <c r="CG1163" s="619"/>
      <c r="CH1163" s="619"/>
      <c r="CI1163" s="619"/>
      <c r="CJ1163" s="619"/>
      <c r="CK1163" s="619"/>
      <c r="CL1163" s="619"/>
      <c r="CM1163" s="619"/>
      <c r="CN1163" s="619"/>
      <c r="CO1163" s="619"/>
      <c r="CP1163" s="619"/>
      <c r="CQ1163" s="619"/>
      <c r="CR1163" s="619"/>
      <c r="CS1163" s="619"/>
      <c r="CT1163" s="619"/>
      <c r="CU1163" s="619"/>
      <c r="CV1163" s="619"/>
      <c r="CW1163" s="619"/>
      <c r="CX1163" s="619"/>
      <c r="CY1163" s="619"/>
      <c r="CZ1163" s="619"/>
      <c r="DA1163" s="619"/>
      <c r="DB1163" s="619"/>
      <c r="DD1163" s="619"/>
      <c r="DE1163" s="619"/>
      <c r="DF1163" s="619"/>
      <c r="DG1163" s="619"/>
      <c r="DH1163" s="619"/>
      <c r="DI1163" s="619"/>
      <c r="DJ1163" s="619"/>
      <c r="DK1163" s="619"/>
      <c r="DL1163" s="619"/>
      <c r="DM1163" s="619"/>
      <c r="DN1163" s="619"/>
      <c r="DO1163" s="619"/>
    </row>
    <row r="1164" spans="2:119" ht="18.75" customHeight="1" x14ac:dyDescent="0.3">
      <c r="B1164" s="618"/>
      <c r="C1164" s="619"/>
      <c r="D1164" s="829" t="s">
        <v>245</v>
      </c>
      <c r="E1164" s="829"/>
      <c r="F1164" s="621"/>
      <c r="G1164" s="621"/>
      <c r="H1164" s="621"/>
      <c r="I1164" s="621"/>
      <c r="J1164" s="621"/>
      <c r="K1164" s="621"/>
      <c r="L1164" s="621"/>
      <c r="M1164" s="621"/>
      <c r="N1164" s="621"/>
      <c r="O1164" s="621"/>
      <c r="P1164" s="622"/>
      <c r="Q1164" s="660" t="s">
        <v>245</v>
      </c>
      <c r="R1164" s="660"/>
      <c r="S1164" s="621"/>
      <c r="T1164" s="621"/>
      <c r="U1164" s="621"/>
      <c r="V1164" s="621"/>
      <c r="W1164" s="621"/>
      <c r="X1164" s="621"/>
      <c r="Y1164" s="621"/>
      <c r="Z1164" s="621"/>
      <c r="AA1164" s="621"/>
      <c r="AB1164" s="621"/>
      <c r="AC1164" s="622"/>
      <c r="AD1164" s="660"/>
      <c r="AE1164" s="660"/>
      <c r="AF1164" s="621"/>
      <c r="AG1164" s="621"/>
      <c r="AH1164" s="621"/>
      <c r="AI1164" s="621"/>
      <c r="AJ1164" s="621"/>
      <c r="AK1164" s="621"/>
      <c r="AL1164" s="621"/>
      <c r="AM1164" s="621"/>
      <c r="AN1164" s="621"/>
      <c r="AO1164" s="621"/>
      <c r="AP1164" s="518"/>
      <c r="AQ1164" s="660"/>
      <c r="AR1164" s="660"/>
      <c r="AS1164" s="621"/>
      <c r="AT1164" s="621"/>
      <c r="AU1164" s="621"/>
      <c r="AV1164" s="621"/>
      <c r="AW1164" s="621"/>
      <c r="AX1164" s="621"/>
      <c r="AY1164" s="621"/>
      <c r="AZ1164" s="621"/>
      <c r="BA1164" s="621"/>
      <c r="BB1164" s="621"/>
      <c r="BC1164" s="622"/>
      <c r="BD1164" s="660"/>
      <c r="BE1164" s="660"/>
      <c r="BF1164" s="621"/>
      <c r="BG1164" s="621"/>
      <c r="BH1164" s="621"/>
      <c r="BI1164" s="621"/>
      <c r="BJ1164" s="621"/>
      <c r="BK1164" s="621"/>
      <c r="BL1164" s="621"/>
      <c r="BM1164" s="621"/>
      <c r="BN1164" s="621"/>
      <c r="BO1164" s="621"/>
      <c r="BQ1164" s="660"/>
      <c r="BR1164" s="660"/>
      <c r="BS1164" s="621"/>
      <c r="BT1164" s="621"/>
      <c r="BU1164" s="621"/>
      <c r="BV1164" s="621"/>
      <c r="BW1164" s="621"/>
      <c r="BX1164" s="621"/>
      <c r="BY1164" s="621"/>
      <c r="BZ1164" s="621"/>
      <c r="CA1164" s="621"/>
      <c r="CB1164" s="621"/>
      <c r="CC1164" s="622"/>
      <c r="CD1164" s="660"/>
      <c r="CE1164" s="660"/>
      <c r="CF1164" s="621"/>
      <c r="CG1164" s="621"/>
      <c r="CH1164" s="621"/>
      <c r="CI1164" s="621"/>
      <c r="CJ1164" s="621"/>
      <c r="CK1164" s="621"/>
      <c r="CL1164" s="621"/>
      <c r="CM1164" s="621"/>
      <c r="CN1164" s="621"/>
      <c r="CO1164" s="621"/>
      <c r="CP1164" s="622"/>
      <c r="CQ1164" s="660"/>
      <c r="CR1164" s="660"/>
      <c r="CS1164" s="621"/>
      <c r="CT1164" s="621"/>
      <c r="CU1164" s="621"/>
      <c r="CV1164" s="621"/>
      <c r="CW1164" s="621"/>
      <c r="CX1164" s="621"/>
      <c r="CY1164" s="621"/>
      <c r="CZ1164" s="621"/>
      <c r="DA1164" s="621"/>
      <c r="DB1164" s="621"/>
      <c r="DD1164" s="660"/>
      <c r="DE1164" s="660"/>
      <c r="DF1164" s="621"/>
      <c r="DG1164" s="621"/>
      <c r="DH1164" s="621"/>
      <c r="DI1164" s="621"/>
      <c r="DJ1164" s="621"/>
      <c r="DK1164" s="621"/>
      <c r="DL1164" s="621"/>
      <c r="DM1164" s="621"/>
      <c r="DN1164" s="621"/>
      <c r="DO1164" s="621"/>
    </row>
    <row r="1165" spans="2:119" ht="28.9" customHeight="1" x14ac:dyDescent="0.2">
      <c r="B1165" s="618"/>
      <c r="C1165" s="619"/>
      <c r="D1165" s="829"/>
      <c r="E1165" s="829"/>
      <c r="F1165" s="665"/>
      <c r="G1165" s="665"/>
      <c r="H1165" s="665"/>
      <c r="I1165" s="665"/>
      <c r="J1165" s="665"/>
      <c r="K1165" s="665"/>
      <c r="L1165" s="665"/>
      <c r="M1165" s="665"/>
      <c r="N1165" s="665"/>
      <c r="O1165" s="665"/>
      <c r="P1165" s="622"/>
      <c r="Q1165" s="660"/>
      <c r="R1165" s="660"/>
      <c r="S1165" s="665"/>
      <c r="T1165" s="665"/>
      <c r="U1165" s="665"/>
      <c r="V1165" s="665"/>
      <c r="W1165" s="665"/>
      <c r="X1165" s="665"/>
      <c r="Y1165" s="665"/>
      <c r="Z1165" s="665"/>
      <c r="AA1165" s="665"/>
      <c r="AB1165" s="665"/>
      <c r="AC1165" s="622"/>
      <c r="AD1165" s="660"/>
      <c r="AE1165" s="660"/>
      <c r="AF1165" s="665"/>
      <c r="AG1165" s="665"/>
      <c r="AH1165" s="665"/>
      <c r="AI1165" s="665"/>
      <c r="AJ1165" s="665"/>
      <c r="AK1165" s="665"/>
      <c r="AL1165" s="665"/>
      <c r="AM1165" s="665"/>
      <c r="AN1165" s="665"/>
      <c r="AO1165" s="665"/>
      <c r="AP1165" s="518"/>
      <c r="AQ1165" s="660"/>
      <c r="AR1165" s="660"/>
      <c r="AS1165" s="665"/>
      <c r="AT1165" s="665"/>
      <c r="AU1165" s="665"/>
      <c r="AV1165" s="665"/>
      <c r="AW1165" s="665"/>
      <c r="AX1165" s="665"/>
      <c r="AY1165" s="665"/>
      <c r="AZ1165" s="665"/>
      <c r="BA1165" s="665"/>
      <c r="BB1165" s="665"/>
      <c r="BC1165" s="622"/>
      <c r="BD1165" s="660"/>
      <c r="BE1165" s="660"/>
      <c r="BF1165" s="665"/>
      <c r="BG1165" s="665"/>
      <c r="BH1165" s="665"/>
      <c r="BI1165" s="665"/>
      <c r="BJ1165" s="665"/>
      <c r="BK1165" s="665"/>
      <c r="BL1165" s="665"/>
      <c r="BM1165" s="665"/>
      <c r="BN1165" s="665"/>
      <c r="BO1165" s="665"/>
      <c r="BQ1165" s="660"/>
      <c r="BR1165" s="660"/>
      <c r="BS1165" s="665"/>
      <c r="BT1165" s="665"/>
      <c r="BU1165" s="665"/>
      <c r="BV1165" s="665"/>
      <c r="BW1165" s="665"/>
      <c r="BX1165" s="665"/>
      <c r="BY1165" s="665"/>
      <c r="BZ1165" s="665"/>
      <c r="CA1165" s="665"/>
      <c r="CB1165" s="665"/>
      <c r="CC1165" s="622"/>
      <c r="CD1165" s="660"/>
      <c r="CE1165" s="660"/>
      <c r="CF1165" s="665"/>
      <c r="CG1165" s="665"/>
      <c r="CH1165" s="665"/>
      <c r="CI1165" s="665"/>
      <c r="CJ1165" s="665"/>
      <c r="CK1165" s="665"/>
      <c r="CL1165" s="665"/>
      <c r="CM1165" s="665"/>
      <c r="CN1165" s="665"/>
      <c r="CO1165" s="665"/>
      <c r="CP1165" s="622"/>
      <c r="CQ1165" s="660"/>
      <c r="CR1165" s="660"/>
      <c r="CS1165" s="665"/>
      <c r="CT1165" s="665"/>
      <c r="CU1165" s="665"/>
      <c r="CV1165" s="665"/>
      <c r="CW1165" s="665"/>
      <c r="CX1165" s="665"/>
      <c r="CY1165" s="665"/>
      <c r="CZ1165" s="665"/>
      <c r="DA1165" s="665"/>
      <c r="DB1165" s="665"/>
      <c r="DD1165" s="660"/>
      <c r="DE1165" s="660"/>
      <c r="DF1165" s="665"/>
      <c r="DG1165" s="665"/>
      <c r="DH1165" s="665"/>
      <c r="DI1165" s="665"/>
      <c r="DJ1165" s="665"/>
      <c r="DK1165" s="665"/>
      <c r="DL1165" s="665"/>
      <c r="DM1165" s="665"/>
      <c r="DN1165" s="665"/>
      <c r="DO1165" s="665"/>
    </row>
    <row r="1166" spans="2:119" ht="15" customHeight="1" x14ac:dyDescent="0.2">
      <c r="B1166" s="618"/>
      <c r="C1166" s="619"/>
      <c r="D1166" s="830"/>
      <c r="E1166" s="830"/>
      <c r="F1166" s="605"/>
      <c r="G1166" s="605"/>
      <c r="H1166" s="605"/>
      <c r="I1166" s="605"/>
      <c r="J1166" s="605"/>
      <c r="K1166" s="605"/>
      <c r="L1166" s="605"/>
      <c r="M1166" s="605"/>
      <c r="N1166" s="605"/>
      <c r="O1166" s="605"/>
      <c r="P1166" s="622"/>
      <c r="Q1166" s="661"/>
      <c r="R1166" s="661"/>
      <c r="S1166" s="605"/>
      <c r="T1166" s="605"/>
      <c r="U1166" s="605"/>
      <c r="V1166" s="605"/>
      <c r="W1166" s="605"/>
      <c r="X1166" s="605"/>
      <c r="Y1166" s="605"/>
      <c r="Z1166" s="605"/>
      <c r="AA1166" s="605"/>
      <c r="AB1166" s="605"/>
      <c r="AC1166" s="622"/>
      <c r="AD1166" s="661"/>
      <c r="AE1166" s="661"/>
      <c r="AF1166" s="605"/>
      <c r="AG1166" s="605"/>
      <c r="AH1166" s="605"/>
      <c r="AI1166" s="605"/>
      <c r="AJ1166" s="605"/>
      <c r="AK1166" s="605"/>
      <c r="AL1166" s="605"/>
      <c r="AM1166" s="605"/>
      <c r="AN1166" s="605"/>
      <c r="AO1166" s="605"/>
      <c r="AP1166" s="518"/>
      <c r="AQ1166" s="661"/>
      <c r="AR1166" s="661"/>
      <c r="AS1166" s="605"/>
      <c r="AT1166" s="605"/>
      <c r="AU1166" s="605"/>
      <c r="AV1166" s="605"/>
      <c r="AW1166" s="605"/>
      <c r="AX1166" s="605"/>
      <c r="AY1166" s="605"/>
      <c r="AZ1166" s="605"/>
      <c r="BA1166" s="605"/>
      <c r="BB1166" s="605"/>
      <c r="BC1166" s="622"/>
      <c r="BD1166" s="661"/>
      <c r="BE1166" s="661"/>
      <c r="BF1166" s="605"/>
      <c r="BG1166" s="605"/>
      <c r="BH1166" s="605"/>
      <c r="BI1166" s="605"/>
      <c r="BJ1166" s="605"/>
      <c r="BK1166" s="605"/>
      <c r="BL1166" s="605"/>
      <c r="BM1166" s="605"/>
      <c r="BN1166" s="605"/>
      <c r="BO1166" s="605"/>
      <c r="BQ1166" s="661"/>
      <c r="BR1166" s="661"/>
      <c r="BS1166" s="605"/>
      <c r="BT1166" s="605"/>
      <c r="BU1166" s="605"/>
      <c r="BV1166" s="605"/>
      <c r="BW1166" s="605"/>
      <c r="BX1166" s="605"/>
      <c r="BY1166" s="605"/>
      <c r="BZ1166" s="605"/>
      <c r="CA1166" s="605"/>
      <c r="CB1166" s="605"/>
      <c r="CC1166" s="622"/>
      <c r="CD1166" s="661"/>
      <c r="CE1166" s="661"/>
      <c r="CF1166" s="605"/>
      <c r="CG1166" s="605"/>
      <c r="CH1166" s="605"/>
      <c r="CI1166" s="605"/>
      <c r="CJ1166" s="605"/>
      <c r="CK1166" s="605"/>
      <c r="CL1166" s="605"/>
      <c r="CM1166" s="605"/>
      <c r="CN1166" s="605"/>
      <c r="CO1166" s="605"/>
      <c r="CP1166" s="622"/>
      <c r="CQ1166" s="661"/>
      <c r="CR1166" s="661"/>
      <c r="CS1166" s="605"/>
      <c r="CT1166" s="605"/>
      <c r="CU1166" s="605"/>
      <c r="CV1166" s="605"/>
      <c r="CW1166" s="605"/>
      <c r="CX1166" s="605"/>
      <c r="CY1166" s="605"/>
      <c r="CZ1166" s="605"/>
      <c r="DA1166" s="605"/>
      <c r="DB1166" s="605"/>
      <c r="DD1166" s="661"/>
      <c r="DE1166" s="661"/>
      <c r="DF1166" s="605"/>
      <c r="DG1166" s="605"/>
      <c r="DH1166" s="605"/>
      <c r="DI1166" s="605"/>
      <c r="DJ1166" s="605"/>
      <c r="DK1166" s="605"/>
      <c r="DL1166" s="605"/>
      <c r="DM1166" s="605"/>
      <c r="DN1166" s="605"/>
      <c r="DO1166" s="605"/>
    </row>
    <row r="1167" spans="2:119" ht="15" customHeight="1" x14ac:dyDescent="0.2">
      <c r="B1167" s="838" t="s">
        <v>253</v>
      </c>
      <c r="C1167" s="619"/>
      <c r="D1167" s="657" t="s">
        <v>173</v>
      </c>
      <c r="E1167" s="597" t="s">
        <v>92</v>
      </c>
      <c r="F1167" s="599">
        <v>6</v>
      </c>
      <c r="G1167" s="599">
        <v>14</v>
      </c>
      <c r="H1167" s="599">
        <v>24</v>
      </c>
      <c r="I1167" s="599">
        <v>11</v>
      </c>
      <c r="J1167" s="599">
        <v>5</v>
      </c>
      <c r="K1167" s="599">
        <v>2</v>
      </c>
      <c r="L1167" s="599">
        <v>3</v>
      </c>
      <c r="M1167" s="599">
        <v>2</v>
      </c>
      <c r="N1167" s="599">
        <v>0</v>
      </c>
      <c r="O1167" s="599">
        <v>0</v>
      </c>
      <c r="P1167" s="622"/>
      <c r="Q1167" s="657" t="s">
        <v>173</v>
      </c>
      <c r="R1167" s="606" t="s">
        <v>92</v>
      </c>
      <c r="S1167" s="599">
        <v>2</v>
      </c>
      <c r="T1167" s="599">
        <v>3</v>
      </c>
      <c r="U1167" s="599">
        <v>10</v>
      </c>
      <c r="V1167" s="599">
        <v>6</v>
      </c>
      <c r="W1167" s="599">
        <v>2</v>
      </c>
      <c r="X1167" s="599">
        <v>1</v>
      </c>
      <c r="Y1167" s="599">
        <v>2</v>
      </c>
      <c r="Z1167" s="599">
        <v>1</v>
      </c>
      <c r="AA1167" s="599">
        <v>0</v>
      </c>
      <c r="AB1167" s="599">
        <v>0</v>
      </c>
      <c r="AC1167" s="622"/>
      <c r="AD1167" s="657"/>
      <c r="AE1167" s="606"/>
      <c r="AF1167" s="599">
        <v>4</v>
      </c>
      <c r="AG1167" s="599">
        <v>11</v>
      </c>
      <c r="AH1167" s="599">
        <v>14</v>
      </c>
      <c r="AI1167" s="599">
        <v>5</v>
      </c>
      <c r="AJ1167" s="599">
        <v>3</v>
      </c>
      <c r="AK1167" s="599">
        <v>1</v>
      </c>
      <c r="AL1167" s="599">
        <v>1</v>
      </c>
      <c r="AM1167" s="599">
        <v>1</v>
      </c>
      <c r="AN1167" s="599">
        <v>0</v>
      </c>
      <c r="AO1167" s="599">
        <v>0</v>
      </c>
      <c r="AP1167" s="518"/>
      <c r="AQ1167" s="657"/>
      <c r="AR1167" s="606"/>
      <c r="AS1167" s="599">
        <v>3</v>
      </c>
      <c r="AT1167" s="599">
        <v>7</v>
      </c>
      <c r="AU1167" s="599">
        <v>14</v>
      </c>
      <c r="AV1167" s="599">
        <v>4</v>
      </c>
      <c r="AW1167" s="599">
        <v>3</v>
      </c>
      <c r="AX1167" s="599">
        <v>1</v>
      </c>
      <c r="AY1167" s="599">
        <v>1</v>
      </c>
      <c r="AZ1167" s="599">
        <v>0</v>
      </c>
      <c r="BA1167" s="599">
        <v>0</v>
      </c>
      <c r="BB1167" s="599">
        <v>0</v>
      </c>
      <c r="BC1167" s="622"/>
      <c r="BD1167" s="657"/>
      <c r="BE1167" s="606"/>
      <c r="BF1167" s="599">
        <v>3</v>
      </c>
      <c r="BG1167" s="599">
        <v>7</v>
      </c>
      <c r="BH1167" s="599">
        <v>10</v>
      </c>
      <c r="BI1167" s="599">
        <v>7</v>
      </c>
      <c r="BJ1167" s="599">
        <v>2</v>
      </c>
      <c r="BK1167" s="599">
        <v>1</v>
      </c>
      <c r="BL1167" s="599">
        <v>2</v>
      </c>
      <c r="BM1167" s="599">
        <v>2</v>
      </c>
      <c r="BN1167" s="599">
        <v>0</v>
      </c>
      <c r="BO1167" s="599">
        <v>0</v>
      </c>
      <c r="BQ1167" s="657"/>
      <c r="BR1167" s="606"/>
      <c r="BS1167" s="599">
        <v>3</v>
      </c>
      <c r="BT1167" s="599">
        <v>8</v>
      </c>
      <c r="BU1167" s="599">
        <v>8</v>
      </c>
      <c r="BV1167" s="599">
        <v>4</v>
      </c>
      <c r="BW1167" s="599">
        <v>0</v>
      </c>
      <c r="BX1167" s="599">
        <v>0</v>
      </c>
      <c r="BY1167" s="599">
        <v>1</v>
      </c>
      <c r="BZ1167" s="599">
        <v>0</v>
      </c>
      <c r="CA1167" s="599">
        <v>0</v>
      </c>
      <c r="CB1167" s="599">
        <v>0</v>
      </c>
      <c r="CC1167" s="622"/>
      <c r="CD1167" s="657"/>
      <c r="CE1167" s="606"/>
      <c r="CF1167" s="599">
        <v>3</v>
      </c>
      <c r="CG1167" s="599">
        <v>6</v>
      </c>
      <c r="CH1167" s="599">
        <v>16</v>
      </c>
      <c r="CI1167" s="599">
        <v>7</v>
      </c>
      <c r="CJ1167" s="599">
        <v>5</v>
      </c>
      <c r="CK1167" s="599">
        <v>2</v>
      </c>
      <c r="CL1167" s="599">
        <v>2</v>
      </c>
      <c r="CM1167" s="599">
        <v>2</v>
      </c>
      <c r="CN1167" s="599">
        <v>0</v>
      </c>
      <c r="CO1167" s="599">
        <v>0</v>
      </c>
      <c r="CP1167" s="622"/>
      <c r="CQ1167" s="657"/>
      <c r="CR1167" s="606"/>
      <c r="CS1167" s="599">
        <v>6</v>
      </c>
      <c r="CT1167" s="599">
        <v>13</v>
      </c>
      <c r="CU1167" s="599">
        <v>20</v>
      </c>
      <c r="CV1167" s="599">
        <v>9</v>
      </c>
      <c r="CW1167" s="599">
        <v>5</v>
      </c>
      <c r="CX1167" s="599">
        <v>2</v>
      </c>
      <c r="CY1167" s="599">
        <v>3</v>
      </c>
      <c r="CZ1167" s="599">
        <v>2</v>
      </c>
      <c r="DA1167" s="599">
        <v>0</v>
      </c>
      <c r="DB1167" s="599">
        <v>0</v>
      </c>
      <c r="DD1167" s="657"/>
      <c r="DE1167" s="606"/>
      <c r="DF1167" s="599">
        <v>0</v>
      </c>
      <c r="DG1167" s="599">
        <v>1</v>
      </c>
      <c r="DH1167" s="599">
        <v>4</v>
      </c>
      <c r="DI1167" s="599">
        <v>2</v>
      </c>
      <c r="DJ1167" s="599">
        <v>0</v>
      </c>
      <c r="DK1167" s="599">
        <v>0</v>
      </c>
      <c r="DL1167" s="599">
        <v>0</v>
      </c>
      <c r="DM1167" s="599">
        <v>0</v>
      </c>
      <c r="DN1167" s="599">
        <v>0</v>
      </c>
      <c r="DO1167" s="599">
        <v>0</v>
      </c>
    </row>
    <row r="1168" spans="2:119" ht="15" x14ac:dyDescent="0.2">
      <c r="B1168" s="838"/>
      <c r="C1168" s="619"/>
      <c r="D1168" s="658"/>
      <c r="E1168" s="597">
        <v>1</v>
      </c>
      <c r="F1168" s="599">
        <v>45</v>
      </c>
      <c r="G1168" s="599">
        <v>121</v>
      </c>
      <c r="H1168" s="599">
        <v>63</v>
      </c>
      <c r="I1168" s="599">
        <v>42</v>
      </c>
      <c r="J1168" s="599">
        <v>7</v>
      </c>
      <c r="K1168" s="599">
        <v>11</v>
      </c>
      <c r="L1168" s="599">
        <v>3</v>
      </c>
      <c r="M1168" s="599">
        <v>1</v>
      </c>
      <c r="N1168" s="599">
        <v>3</v>
      </c>
      <c r="O1168" s="599">
        <v>0</v>
      </c>
      <c r="P1168" s="622"/>
      <c r="Q1168" s="658"/>
      <c r="R1168" s="606">
        <v>1</v>
      </c>
      <c r="S1168" s="599">
        <v>19</v>
      </c>
      <c r="T1168" s="599">
        <v>59</v>
      </c>
      <c r="U1168" s="599">
        <v>23</v>
      </c>
      <c r="V1168" s="599">
        <v>22</v>
      </c>
      <c r="W1168" s="599">
        <v>5</v>
      </c>
      <c r="X1168" s="599">
        <v>6</v>
      </c>
      <c r="Y1168" s="599">
        <v>1</v>
      </c>
      <c r="Z1168" s="599">
        <v>1</v>
      </c>
      <c r="AA1168" s="599">
        <v>1</v>
      </c>
      <c r="AB1168" s="599">
        <v>0</v>
      </c>
      <c r="AC1168" s="622"/>
      <c r="AD1168" s="658"/>
      <c r="AE1168" s="606"/>
      <c r="AF1168" s="599">
        <v>26</v>
      </c>
      <c r="AG1168" s="599">
        <v>62</v>
      </c>
      <c r="AH1168" s="599">
        <v>40</v>
      </c>
      <c r="AI1168" s="599">
        <v>20</v>
      </c>
      <c r="AJ1168" s="599">
        <v>2</v>
      </c>
      <c r="AK1168" s="599">
        <v>5</v>
      </c>
      <c r="AL1168" s="599">
        <v>2</v>
      </c>
      <c r="AM1168" s="599">
        <v>0</v>
      </c>
      <c r="AN1168" s="599">
        <v>2</v>
      </c>
      <c r="AO1168" s="599">
        <v>0</v>
      </c>
      <c r="AP1168" s="518"/>
      <c r="AQ1168" s="658"/>
      <c r="AR1168" s="606"/>
      <c r="AS1168" s="599">
        <v>32</v>
      </c>
      <c r="AT1168" s="599">
        <v>63</v>
      </c>
      <c r="AU1168" s="599">
        <v>41</v>
      </c>
      <c r="AV1168" s="599">
        <v>16</v>
      </c>
      <c r="AW1168" s="599">
        <v>1</v>
      </c>
      <c r="AX1168" s="599">
        <v>3</v>
      </c>
      <c r="AY1168" s="599">
        <v>0</v>
      </c>
      <c r="AZ1168" s="599">
        <v>0</v>
      </c>
      <c r="BA1168" s="599">
        <v>1</v>
      </c>
      <c r="BB1168" s="599">
        <v>0</v>
      </c>
      <c r="BC1168" s="622"/>
      <c r="BD1168" s="658"/>
      <c r="BE1168" s="606"/>
      <c r="BF1168" s="599">
        <v>13</v>
      </c>
      <c r="BG1168" s="599">
        <v>58</v>
      </c>
      <c r="BH1168" s="599">
        <v>22</v>
      </c>
      <c r="BI1168" s="599">
        <v>26</v>
      </c>
      <c r="BJ1168" s="599">
        <v>6</v>
      </c>
      <c r="BK1168" s="599">
        <v>8</v>
      </c>
      <c r="BL1168" s="599">
        <v>3</v>
      </c>
      <c r="BM1168" s="599">
        <v>1</v>
      </c>
      <c r="BN1168" s="599">
        <v>2</v>
      </c>
      <c r="BO1168" s="599">
        <v>0</v>
      </c>
      <c r="BQ1168" s="658"/>
      <c r="BR1168" s="606"/>
      <c r="BS1168" s="599">
        <v>27</v>
      </c>
      <c r="BT1168" s="599">
        <v>92</v>
      </c>
      <c r="BU1168" s="599">
        <v>44</v>
      </c>
      <c r="BV1168" s="599">
        <v>16</v>
      </c>
      <c r="BW1168" s="599">
        <v>0</v>
      </c>
      <c r="BX1168" s="599">
        <v>0</v>
      </c>
      <c r="BY1168" s="599">
        <v>0</v>
      </c>
      <c r="BZ1168" s="599">
        <v>0</v>
      </c>
      <c r="CA1168" s="599">
        <v>0</v>
      </c>
      <c r="CB1168" s="599">
        <v>0</v>
      </c>
      <c r="CC1168" s="622"/>
      <c r="CD1168" s="658"/>
      <c r="CE1168" s="606"/>
      <c r="CF1168" s="599">
        <v>18</v>
      </c>
      <c r="CG1168" s="599">
        <v>29</v>
      </c>
      <c r="CH1168" s="599">
        <v>19</v>
      </c>
      <c r="CI1168" s="599">
        <v>26</v>
      </c>
      <c r="CJ1168" s="599">
        <v>7</v>
      </c>
      <c r="CK1168" s="599">
        <v>11</v>
      </c>
      <c r="CL1168" s="599">
        <v>3</v>
      </c>
      <c r="CM1168" s="599">
        <v>1</v>
      </c>
      <c r="CN1168" s="599">
        <v>3</v>
      </c>
      <c r="CO1168" s="599">
        <v>0</v>
      </c>
      <c r="CP1168" s="622"/>
      <c r="CQ1168" s="658"/>
      <c r="CR1168" s="606"/>
      <c r="CS1168" s="599">
        <v>28</v>
      </c>
      <c r="CT1168" s="599">
        <v>66</v>
      </c>
      <c r="CU1168" s="599">
        <v>34</v>
      </c>
      <c r="CV1168" s="599">
        <v>30</v>
      </c>
      <c r="CW1168" s="599">
        <v>7</v>
      </c>
      <c r="CX1168" s="599">
        <v>11</v>
      </c>
      <c r="CY1168" s="599">
        <v>3</v>
      </c>
      <c r="CZ1168" s="599">
        <v>1</v>
      </c>
      <c r="DA1168" s="599">
        <v>3</v>
      </c>
      <c r="DB1168" s="599">
        <v>0</v>
      </c>
      <c r="DD1168" s="658"/>
      <c r="DE1168" s="606"/>
      <c r="DF1168" s="599">
        <v>17</v>
      </c>
      <c r="DG1168" s="599">
        <v>55</v>
      </c>
      <c r="DH1168" s="599">
        <v>29</v>
      </c>
      <c r="DI1168" s="599">
        <v>12</v>
      </c>
      <c r="DJ1168" s="599">
        <v>0</v>
      </c>
      <c r="DK1168" s="599">
        <v>0</v>
      </c>
      <c r="DL1168" s="599">
        <v>0</v>
      </c>
      <c r="DM1168" s="599">
        <v>0</v>
      </c>
      <c r="DN1168" s="599">
        <v>0</v>
      </c>
      <c r="DO1168" s="599">
        <v>0</v>
      </c>
    </row>
    <row r="1169" spans="2:119" ht="15" x14ac:dyDescent="0.2">
      <c r="B1169" s="838"/>
      <c r="C1169" s="619"/>
      <c r="D1169" s="658"/>
      <c r="E1169" s="597" t="s">
        <v>45</v>
      </c>
      <c r="F1169" s="599">
        <v>634</v>
      </c>
      <c r="G1169" s="599">
        <v>4043</v>
      </c>
      <c r="H1169" s="599">
        <v>3298</v>
      </c>
      <c r="I1169" s="599">
        <v>1127</v>
      </c>
      <c r="J1169" s="599">
        <v>351</v>
      </c>
      <c r="K1169" s="599">
        <v>151</v>
      </c>
      <c r="L1169" s="599">
        <v>44</v>
      </c>
      <c r="M1169" s="599">
        <v>20</v>
      </c>
      <c r="N1169" s="599">
        <v>11</v>
      </c>
      <c r="O1169" s="599">
        <v>3</v>
      </c>
      <c r="P1169" s="622"/>
      <c r="Q1169" s="658"/>
      <c r="R1169" s="606" t="s">
        <v>45</v>
      </c>
      <c r="S1169" s="599">
        <v>240</v>
      </c>
      <c r="T1169" s="599">
        <v>1842</v>
      </c>
      <c r="U1169" s="599">
        <v>1534</v>
      </c>
      <c r="V1169" s="599">
        <v>426</v>
      </c>
      <c r="W1169" s="599">
        <v>129</v>
      </c>
      <c r="X1169" s="599">
        <v>55</v>
      </c>
      <c r="Y1169" s="599">
        <v>14</v>
      </c>
      <c r="Z1169" s="599">
        <v>8</v>
      </c>
      <c r="AA1169" s="599">
        <v>4</v>
      </c>
      <c r="AB1169" s="599">
        <v>1</v>
      </c>
      <c r="AC1169" s="622"/>
      <c r="AD1169" s="658"/>
      <c r="AE1169" s="606"/>
      <c r="AF1169" s="599">
        <v>394</v>
      </c>
      <c r="AG1169" s="599">
        <v>2201</v>
      </c>
      <c r="AH1169" s="599">
        <v>1764</v>
      </c>
      <c r="AI1169" s="599">
        <v>701</v>
      </c>
      <c r="AJ1169" s="599">
        <v>222</v>
      </c>
      <c r="AK1169" s="599">
        <v>96</v>
      </c>
      <c r="AL1169" s="599">
        <v>30</v>
      </c>
      <c r="AM1169" s="599">
        <v>12</v>
      </c>
      <c r="AN1169" s="599">
        <v>7</v>
      </c>
      <c r="AO1169" s="599">
        <v>2</v>
      </c>
      <c r="AP1169" s="518"/>
      <c r="AQ1169" s="658"/>
      <c r="AR1169" s="606"/>
      <c r="AS1169" s="599">
        <v>412</v>
      </c>
      <c r="AT1169" s="599">
        <v>2200</v>
      </c>
      <c r="AU1169" s="599">
        <v>1517</v>
      </c>
      <c r="AV1169" s="599">
        <v>447</v>
      </c>
      <c r="AW1169" s="599">
        <v>118</v>
      </c>
      <c r="AX1169" s="599">
        <v>50</v>
      </c>
      <c r="AY1169" s="599">
        <v>15</v>
      </c>
      <c r="AZ1169" s="599">
        <v>6</v>
      </c>
      <c r="BA1169" s="599">
        <v>1</v>
      </c>
      <c r="BB1169" s="599">
        <v>1</v>
      </c>
      <c r="BC1169" s="622"/>
      <c r="BD1169" s="658"/>
      <c r="BE1169" s="606"/>
      <c r="BF1169" s="599">
        <v>222</v>
      </c>
      <c r="BG1169" s="599">
        <v>1843</v>
      </c>
      <c r="BH1169" s="599">
        <v>1781</v>
      </c>
      <c r="BI1169" s="599">
        <v>680</v>
      </c>
      <c r="BJ1169" s="599">
        <v>233</v>
      </c>
      <c r="BK1169" s="599">
        <v>101</v>
      </c>
      <c r="BL1169" s="599">
        <v>29</v>
      </c>
      <c r="BM1169" s="599">
        <v>14</v>
      </c>
      <c r="BN1169" s="599">
        <v>10</v>
      </c>
      <c r="BO1169" s="599">
        <v>2</v>
      </c>
      <c r="BQ1169" s="658"/>
      <c r="BR1169" s="606"/>
      <c r="BS1169" s="599">
        <v>439</v>
      </c>
      <c r="BT1169" s="599">
        <v>2974</v>
      </c>
      <c r="BU1169" s="599">
        <v>2309</v>
      </c>
      <c r="BV1169" s="599">
        <v>728</v>
      </c>
      <c r="BW1169" s="599">
        <v>162</v>
      </c>
      <c r="BX1169" s="599">
        <v>48</v>
      </c>
      <c r="BY1169" s="599">
        <v>10</v>
      </c>
      <c r="BZ1169" s="599">
        <v>3</v>
      </c>
      <c r="CA1169" s="599">
        <v>3</v>
      </c>
      <c r="CB1169" s="599">
        <v>2</v>
      </c>
      <c r="CC1169" s="622"/>
      <c r="CD1169" s="658"/>
      <c r="CE1169" s="606"/>
      <c r="CF1169" s="599">
        <v>195</v>
      </c>
      <c r="CG1169" s="599">
        <v>1069</v>
      </c>
      <c r="CH1169" s="599">
        <v>989</v>
      </c>
      <c r="CI1169" s="599">
        <v>399</v>
      </c>
      <c r="CJ1169" s="599">
        <v>189</v>
      </c>
      <c r="CK1169" s="599">
        <v>103</v>
      </c>
      <c r="CL1169" s="599">
        <v>34</v>
      </c>
      <c r="CM1169" s="599">
        <v>17</v>
      </c>
      <c r="CN1169" s="599">
        <v>8</v>
      </c>
      <c r="CO1169" s="599">
        <v>1</v>
      </c>
      <c r="CP1169" s="622"/>
      <c r="CQ1169" s="658"/>
      <c r="CR1169" s="606"/>
      <c r="CS1169" s="599">
        <v>213</v>
      </c>
      <c r="CT1169" s="599">
        <v>918</v>
      </c>
      <c r="CU1169" s="599">
        <v>867</v>
      </c>
      <c r="CV1169" s="599">
        <v>413</v>
      </c>
      <c r="CW1169" s="599">
        <v>197</v>
      </c>
      <c r="CX1169" s="599">
        <v>110</v>
      </c>
      <c r="CY1169" s="599">
        <v>38</v>
      </c>
      <c r="CZ1169" s="599">
        <v>20</v>
      </c>
      <c r="DA1169" s="599">
        <v>9</v>
      </c>
      <c r="DB1169" s="599">
        <v>2</v>
      </c>
      <c r="DD1169" s="658"/>
      <c r="DE1169" s="606"/>
      <c r="DF1169" s="599">
        <v>421</v>
      </c>
      <c r="DG1169" s="599">
        <v>3125</v>
      </c>
      <c r="DH1169" s="599">
        <v>2431</v>
      </c>
      <c r="DI1169" s="599">
        <v>714</v>
      </c>
      <c r="DJ1169" s="599">
        <v>154</v>
      </c>
      <c r="DK1169" s="599">
        <v>41</v>
      </c>
      <c r="DL1169" s="599">
        <v>6</v>
      </c>
      <c r="DM1169" s="599">
        <v>0</v>
      </c>
      <c r="DN1169" s="599">
        <v>2</v>
      </c>
      <c r="DO1169" s="599">
        <v>1</v>
      </c>
    </row>
    <row r="1170" spans="2:119" ht="15" x14ac:dyDescent="0.2">
      <c r="B1170" s="838"/>
      <c r="C1170" s="619"/>
      <c r="D1170" s="658"/>
      <c r="E1170" s="597" t="s">
        <v>33</v>
      </c>
      <c r="F1170" s="599">
        <v>258</v>
      </c>
      <c r="G1170" s="599">
        <v>1921</v>
      </c>
      <c r="H1170" s="599">
        <v>2919</v>
      </c>
      <c r="I1170" s="599">
        <v>1306</v>
      </c>
      <c r="J1170" s="599">
        <v>351</v>
      </c>
      <c r="K1170" s="599">
        <v>117</v>
      </c>
      <c r="L1170" s="599">
        <v>25</v>
      </c>
      <c r="M1170" s="599">
        <v>6</v>
      </c>
      <c r="N1170" s="599">
        <v>2</v>
      </c>
      <c r="O1170" s="599">
        <v>0</v>
      </c>
      <c r="P1170" s="622"/>
      <c r="Q1170" s="658"/>
      <c r="R1170" s="606" t="s">
        <v>33</v>
      </c>
      <c r="S1170" s="599">
        <v>95</v>
      </c>
      <c r="T1170" s="599">
        <v>863</v>
      </c>
      <c r="U1170" s="599">
        <v>1431</v>
      </c>
      <c r="V1170" s="599">
        <v>566</v>
      </c>
      <c r="W1170" s="599">
        <v>132</v>
      </c>
      <c r="X1170" s="599">
        <v>42</v>
      </c>
      <c r="Y1170" s="599">
        <v>10</v>
      </c>
      <c r="Z1170" s="599">
        <v>3</v>
      </c>
      <c r="AA1170" s="599">
        <v>0</v>
      </c>
      <c r="AB1170" s="599">
        <v>0</v>
      </c>
      <c r="AC1170" s="622"/>
      <c r="AD1170" s="658"/>
      <c r="AE1170" s="606"/>
      <c r="AF1170" s="599">
        <v>163</v>
      </c>
      <c r="AG1170" s="599">
        <v>1058</v>
      </c>
      <c r="AH1170" s="599">
        <v>1488</v>
      </c>
      <c r="AI1170" s="599">
        <v>740</v>
      </c>
      <c r="AJ1170" s="599">
        <v>219</v>
      </c>
      <c r="AK1170" s="599">
        <v>75</v>
      </c>
      <c r="AL1170" s="599">
        <v>15</v>
      </c>
      <c r="AM1170" s="599">
        <v>3</v>
      </c>
      <c r="AN1170" s="599">
        <v>2</v>
      </c>
      <c r="AO1170" s="599">
        <v>0</v>
      </c>
      <c r="AP1170" s="518"/>
      <c r="AQ1170" s="658"/>
      <c r="AR1170" s="606"/>
      <c r="AS1170" s="599">
        <v>173</v>
      </c>
      <c r="AT1170" s="599">
        <v>1003</v>
      </c>
      <c r="AU1170" s="599">
        <v>1313</v>
      </c>
      <c r="AV1170" s="599">
        <v>485</v>
      </c>
      <c r="AW1170" s="599">
        <v>117</v>
      </c>
      <c r="AX1170" s="599">
        <v>35</v>
      </c>
      <c r="AY1170" s="599">
        <v>9</v>
      </c>
      <c r="AZ1170" s="599">
        <v>2</v>
      </c>
      <c r="BA1170" s="599">
        <v>1</v>
      </c>
      <c r="BB1170" s="599">
        <v>0</v>
      </c>
      <c r="BC1170" s="622"/>
      <c r="BD1170" s="658"/>
      <c r="BE1170" s="606"/>
      <c r="BF1170" s="599">
        <v>85</v>
      </c>
      <c r="BG1170" s="599">
        <v>918</v>
      </c>
      <c r="BH1170" s="599">
        <v>1606</v>
      </c>
      <c r="BI1170" s="599">
        <v>821</v>
      </c>
      <c r="BJ1170" s="599">
        <v>234</v>
      </c>
      <c r="BK1170" s="599">
        <v>82</v>
      </c>
      <c r="BL1170" s="599">
        <v>16</v>
      </c>
      <c r="BM1170" s="599">
        <v>4</v>
      </c>
      <c r="BN1170" s="599">
        <v>1</v>
      </c>
      <c r="BO1170" s="599">
        <v>0</v>
      </c>
      <c r="BQ1170" s="658"/>
      <c r="BR1170" s="606"/>
      <c r="BS1170" s="599">
        <v>140</v>
      </c>
      <c r="BT1170" s="599">
        <v>1112</v>
      </c>
      <c r="BU1170" s="599">
        <v>1623</v>
      </c>
      <c r="BV1170" s="599">
        <v>671</v>
      </c>
      <c r="BW1170" s="599">
        <v>212</v>
      </c>
      <c r="BX1170" s="599">
        <v>61</v>
      </c>
      <c r="BY1170" s="599">
        <v>6</v>
      </c>
      <c r="BZ1170" s="599">
        <v>1</v>
      </c>
      <c r="CA1170" s="599">
        <v>0</v>
      </c>
      <c r="CB1170" s="599">
        <v>0</v>
      </c>
      <c r="CC1170" s="622"/>
      <c r="CD1170" s="658"/>
      <c r="CE1170" s="606"/>
      <c r="CF1170" s="599">
        <v>118</v>
      </c>
      <c r="CG1170" s="599">
        <v>809</v>
      </c>
      <c r="CH1170" s="599">
        <v>1296</v>
      </c>
      <c r="CI1170" s="599">
        <v>635</v>
      </c>
      <c r="CJ1170" s="599">
        <v>139</v>
      </c>
      <c r="CK1170" s="599">
        <v>56</v>
      </c>
      <c r="CL1170" s="599">
        <v>19</v>
      </c>
      <c r="CM1170" s="599">
        <v>5</v>
      </c>
      <c r="CN1170" s="599">
        <v>2</v>
      </c>
      <c r="CO1170" s="599">
        <v>0</v>
      </c>
      <c r="CP1170" s="622"/>
      <c r="CQ1170" s="658"/>
      <c r="CR1170" s="606"/>
      <c r="CS1170" s="599">
        <v>62</v>
      </c>
      <c r="CT1170" s="599">
        <v>313</v>
      </c>
      <c r="CU1170" s="599">
        <v>558</v>
      </c>
      <c r="CV1170" s="599">
        <v>344</v>
      </c>
      <c r="CW1170" s="599">
        <v>120</v>
      </c>
      <c r="CX1170" s="599">
        <v>60</v>
      </c>
      <c r="CY1170" s="599">
        <v>20</v>
      </c>
      <c r="CZ1170" s="599">
        <v>5</v>
      </c>
      <c r="DA1170" s="599">
        <v>2</v>
      </c>
      <c r="DB1170" s="599">
        <v>0</v>
      </c>
      <c r="DD1170" s="658"/>
      <c r="DE1170" s="606"/>
      <c r="DF1170" s="599">
        <v>196</v>
      </c>
      <c r="DG1170" s="599">
        <v>1608</v>
      </c>
      <c r="DH1170" s="599">
        <v>2361</v>
      </c>
      <c r="DI1170" s="599">
        <v>962</v>
      </c>
      <c r="DJ1170" s="599">
        <v>231</v>
      </c>
      <c r="DK1170" s="599">
        <v>57</v>
      </c>
      <c r="DL1170" s="599">
        <v>5</v>
      </c>
      <c r="DM1170" s="599">
        <v>1</v>
      </c>
      <c r="DN1170" s="599">
        <v>0</v>
      </c>
      <c r="DO1170" s="599">
        <v>0</v>
      </c>
    </row>
    <row r="1171" spans="2:119" ht="15" x14ac:dyDescent="0.2">
      <c r="B1171" s="838"/>
      <c r="C1171" s="619"/>
      <c r="D1171" s="658"/>
      <c r="E1171" s="597" t="s">
        <v>34</v>
      </c>
      <c r="F1171" s="599">
        <v>330</v>
      </c>
      <c r="G1171" s="599">
        <v>2409</v>
      </c>
      <c r="H1171" s="599">
        <v>4395</v>
      </c>
      <c r="I1171" s="599">
        <v>2535</v>
      </c>
      <c r="J1171" s="599">
        <v>758</v>
      </c>
      <c r="K1171" s="599">
        <v>277</v>
      </c>
      <c r="L1171" s="599">
        <v>44</v>
      </c>
      <c r="M1171" s="599">
        <v>19</v>
      </c>
      <c r="N1171" s="599">
        <v>5</v>
      </c>
      <c r="O1171" s="599">
        <v>0</v>
      </c>
      <c r="P1171" s="622"/>
      <c r="Q1171" s="658"/>
      <c r="R1171" s="606" t="s">
        <v>34</v>
      </c>
      <c r="S1171" s="599">
        <v>116</v>
      </c>
      <c r="T1171" s="599">
        <v>1066</v>
      </c>
      <c r="U1171" s="599">
        <v>2217</v>
      </c>
      <c r="V1171" s="599">
        <v>1196</v>
      </c>
      <c r="W1171" s="599">
        <v>338</v>
      </c>
      <c r="X1171" s="599">
        <v>115</v>
      </c>
      <c r="Y1171" s="599">
        <v>23</v>
      </c>
      <c r="Z1171" s="599">
        <v>12</v>
      </c>
      <c r="AA1171" s="599">
        <v>2</v>
      </c>
      <c r="AB1171" s="599">
        <v>0</v>
      </c>
      <c r="AC1171" s="622"/>
      <c r="AD1171" s="658"/>
      <c r="AE1171" s="606"/>
      <c r="AF1171" s="599">
        <v>214</v>
      </c>
      <c r="AG1171" s="599">
        <v>1343</v>
      </c>
      <c r="AH1171" s="599">
        <v>2178</v>
      </c>
      <c r="AI1171" s="599">
        <v>1339</v>
      </c>
      <c r="AJ1171" s="599">
        <v>420</v>
      </c>
      <c r="AK1171" s="599">
        <v>162</v>
      </c>
      <c r="AL1171" s="599">
        <v>21</v>
      </c>
      <c r="AM1171" s="599">
        <v>7</v>
      </c>
      <c r="AN1171" s="599">
        <v>3</v>
      </c>
      <c r="AO1171" s="599">
        <v>0</v>
      </c>
      <c r="AP1171" s="518"/>
      <c r="AQ1171" s="658"/>
      <c r="AR1171" s="606"/>
      <c r="AS1171" s="599">
        <v>198</v>
      </c>
      <c r="AT1171" s="599">
        <v>1258</v>
      </c>
      <c r="AU1171" s="599">
        <v>1946</v>
      </c>
      <c r="AV1171" s="599">
        <v>940</v>
      </c>
      <c r="AW1171" s="599">
        <v>269</v>
      </c>
      <c r="AX1171" s="599">
        <v>80</v>
      </c>
      <c r="AY1171" s="599">
        <v>11</v>
      </c>
      <c r="AZ1171" s="599">
        <v>9</v>
      </c>
      <c r="BA1171" s="599">
        <v>2</v>
      </c>
      <c r="BB1171" s="599">
        <v>0</v>
      </c>
      <c r="BC1171" s="622"/>
      <c r="BD1171" s="658"/>
      <c r="BE1171" s="606"/>
      <c r="BF1171" s="599">
        <v>132</v>
      </c>
      <c r="BG1171" s="599">
        <v>1151</v>
      </c>
      <c r="BH1171" s="599">
        <v>2449</v>
      </c>
      <c r="BI1171" s="599">
        <v>1595</v>
      </c>
      <c r="BJ1171" s="599">
        <v>489</v>
      </c>
      <c r="BK1171" s="599">
        <v>197</v>
      </c>
      <c r="BL1171" s="599">
        <v>33</v>
      </c>
      <c r="BM1171" s="599">
        <v>10</v>
      </c>
      <c r="BN1171" s="599">
        <v>3</v>
      </c>
      <c r="BO1171" s="599">
        <v>0</v>
      </c>
      <c r="BQ1171" s="658"/>
      <c r="BR1171" s="606"/>
      <c r="BS1171" s="599">
        <v>157</v>
      </c>
      <c r="BT1171" s="599">
        <v>1198</v>
      </c>
      <c r="BU1171" s="599">
        <v>1910</v>
      </c>
      <c r="BV1171" s="599">
        <v>1080</v>
      </c>
      <c r="BW1171" s="599">
        <v>281</v>
      </c>
      <c r="BX1171" s="599">
        <v>103</v>
      </c>
      <c r="BY1171" s="599">
        <v>12</v>
      </c>
      <c r="BZ1171" s="599">
        <v>3</v>
      </c>
      <c r="CA1171" s="599">
        <v>0</v>
      </c>
      <c r="CB1171" s="599">
        <v>0</v>
      </c>
      <c r="CC1171" s="622"/>
      <c r="CD1171" s="658"/>
      <c r="CE1171" s="606"/>
      <c r="CF1171" s="599">
        <v>173</v>
      </c>
      <c r="CG1171" s="599">
        <v>1211</v>
      </c>
      <c r="CH1171" s="599">
        <v>2485</v>
      </c>
      <c r="CI1171" s="599">
        <v>1455</v>
      </c>
      <c r="CJ1171" s="599">
        <v>477</v>
      </c>
      <c r="CK1171" s="599">
        <v>174</v>
      </c>
      <c r="CL1171" s="599">
        <v>32</v>
      </c>
      <c r="CM1171" s="599">
        <v>16</v>
      </c>
      <c r="CN1171" s="599">
        <v>5</v>
      </c>
      <c r="CO1171" s="599">
        <v>0</v>
      </c>
      <c r="CP1171" s="622"/>
      <c r="CQ1171" s="658"/>
      <c r="CR1171" s="606"/>
      <c r="CS1171" s="599">
        <v>60</v>
      </c>
      <c r="CT1171" s="599">
        <v>353</v>
      </c>
      <c r="CU1171" s="599">
        <v>734</v>
      </c>
      <c r="CV1171" s="599">
        <v>563</v>
      </c>
      <c r="CW1171" s="599">
        <v>258</v>
      </c>
      <c r="CX1171" s="599">
        <v>130</v>
      </c>
      <c r="CY1171" s="599">
        <v>29</v>
      </c>
      <c r="CZ1171" s="599">
        <v>15</v>
      </c>
      <c r="DA1171" s="599">
        <v>5</v>
      </c>
      <c r="DB1171" s="599">
        <v>0</v>
      </c>
      <c r="DD1171" s="658"/>
      <c r="DE1171" s="606"/>
      <c r="DF1171" s="599">
        <v>270</v>
      </c>
      <c r="DG1171" s="599">
        <v>2056</v>
      </c>
      <c r="DH1171" s="599">
        <v>3661</v>
      </c>
      <c r="DI1171" s="599">
        <v>1972</v>
      </c>
      <c r="DJ1171" s="599">
        <v>500</v>
      </c>
      <c r="DK1171" s="599">
        <v>147</v>
      </c>
      <c r="DL1171" s="599">
        <v>15</v>
      </c>
      <c r="DM1171" s="599">
        <v>4</v>
      </c>
      <c r="DN1171" s="599">
        <v>0</v>
      </c>
      <c r="DO1171" s="599">
        <v>0</v>
      </c>
    </row>
    <row r="1172" spans="2:119" ht="15" x14ac:dyDescent="0.2">
      <c r="B1172" s="838"/>
      <c r="C1172" s="619"/>
      <c r="D1172" s="658"/>
      <c r="E1172" s="597" t="s">
        <v>35</v>
      </c>
      <c r="F1172" s="599">
        <v>482</v>
      </c>
      <c r="G1172" s="599">
        <v>2937</v>
      </c>
      <c r="H1172" s="599">
        <v>7199</v>
      </c>
      <c r="I1172" s="599">
        <v>5769</v>
      </c>
      <c r="J1172" s="599">
        <v>2010</v>
      </c>
      <c r="K1172" s="599">
        <v>723</v>
      </c>
      <c r="L1172" s="599">
        <v>137</v>
      </c>
      <c r="M1172" s="599">
        <v>47</v>
      </c>
      <c r="N1172" s="599">
        <v>10</v>
      </c>
      <c r="O1172" s="599">
        <v>6</v>
      </c>
      <c r="P1172" s="622"/>
      <c r="Q1172" s="658"/>
      <c r="R1172" s="606" t="s">
        <v>35</v>
      </c>
      <c r="S1172" s="599">
        <v>198</v>
      </c>
      <c r="T1172" s="599">
        <v>1265</v>
      </c>
      <c r="U1172" s="599">
        <v>3752</v>
      </c>
      <c r="V1172" s="599">
        <v>2982</v>
      </c>
      <c r="W1172" s="599">
        <v>996</v>
      </c>
      <c r="X1172" s="599">
        <v>338</v>
      </c>
      <c r="Y1172" s="599">
        <v>74</v>
      </c>
      <c r="Z1172" s="599">
        <v>20</v>
      </c>
      <c r="AA1172" s="599">
        <v>1</v>
      </c>
      <c r="AB1172" s="599">
        <v>3</v>
      </c>
      <c r="AC1172" s="622"/>
      <c r="AD1172" s="658"/>
      <c r="AE1172" s="606"/>
      <c r="AF1172" s="599">
        <v>284</v>
      </c>
      <c r="AG1172" s="599">
        <v>1672</v>
      </c>
      <c r="AH1172" s="599">
        <v>3447</v>
      </c>
      <c r="AI1172" s="599">
        <v>2787</v>
      </c>
      <c r="AJ1172" s="599">
        <v>1014</v>
      </c>
      <c r="AK1172" s="599">
        <v>385</v>
      </c>
      <c r="AL1172" s="599">
        <v>63</v>
      </c>
      <c r="AM1172" s="599">
        <v>27</v>
      </c>
      <c r="AN1172" s="599">
        <v>9</v>
      </c>
      <c r="AO1172" s="599">
        <v>3</v>
      </c>
      <c r="AP1172" s="518"/>
      <c r="AQ1172" s="658"/>
      <c r="AR1172" s="606"/>
      <c r="AS1172" s="599">
        <v>261</v>
      </c>
      <c r="AT1172" s="599">
        <v>1525</v>
      </c>
      <c r="AU1172" s="599">
        <v>3070</v>
      </c>
      <c r="AV1172" s="599">
        <v>1896</v>
      </c>
      <c r="AW1172" s="599">
        <v>580</v>
      </c>
      <c r="AX1172" s="599">
        <v>172</v>
      </c>
      <c r="AY1172" s="599">
        <v>40</v>
      </c>
      <c r="AZ1172" s="599">
        <v>13</v>
      </c>
      <c r="BA1172" s="599">
        <v>4</v>
      </c>
      <c r="BB1172" s="599">
        <v>2</v>
      </c>
      <c r="BC1172" s="622"/>
      <c r="BD1172" s="658"/>
      <c r="BE1172" s="606"/>
      <c r="BF1172" s="599">
        <v>221</v>
      </c>
      <c r="BG1172" s="599">
        <v>1412</v>
      </c>
      <c r="BH1172" s="599">
        <v>4129</v>
      </c>
      <c r="BI1172" s="599">
        <v>3873</v>
      </c>
      <c r="BJ1172" s="599">
        <v>1430</v>
      </c>
      <c r="BK1172" s="599">
        <v>551</v>
      </c>
      <c r="BL1172" s="599">
        <v>97</v>
      </c>
      <c r="BM1172" s="599">
        <v>34</v>
      </c>
      <c r="BN1172" s="599">
        <v>6</v>
      </c>
      <c r="BO1172" s="599">
        <v>4</v>
      </c>
      <c r="BQ1172" s="658"/>
      <c r="BR1172" s="606"/>
      <c r="BS1172" s="599">
        <v>170</v>
      </c>
      <c r="BT1172" s="599">
        <v>1187</v>
      </c>
      <c r="BU1172" s="599">
        <v>2289</v>
      </c>
      <c r="BV1172" s="599">
        <v>1606</v>
      </c>
      <c r="BW1172" s="599">
        <v>527</v>
      </c>
      <c r="BX1172" s="599">
        <v>195</v>
      </c>
      <c r="BY1172" s="599">
        <v>25</v>
      </c>
      <c r="BZ1172" s="599">
        <v>12</v>
      </c>
      <c r="CA1172" s="599">
        <v>1</v>
      </c>
      <c r="CB1172" s="599">
        <v>0</v>
      </c>
      <c r="CC1172" s="622"/>
      <c r="CD1172" s="658"/>
      <c r="CE1172" s="606"/>
      <c r="CF1172" s="599">
        <v>312</v>
      </c>
      <c r="CG1172" s="599">
        <v>1750</v>
      </c>
      <c r="CH1172" s="599">
        <v>4910</v>
      </c>
      <c r="CI1172" s="599">
        <v>4163</v>
      </c>
      <c r="CJ1172" s="599">
        <v>1483</v>
      </c>
      <c r="CK1172" s="599">
        <v>528</v>
      </c>
      <c r="CL1172" s="599">
        <v>112</v>
      </c>
      <c r="CM1172" s="599">
        <v>35</v>
      </c>
      <c r="CN1172" s="599">
        <v>9</v>
      </c>
      <c r="CO1172" s="599">
        <v>6</v>
      </c>
      <c r="CP1172" s="622"/>
      <c r="CQ1172" s="658"/>
      <c r="CR1172" s="606"/>
      <c r="CS1172" s="599">
        <v>98</v>
      </c>
      <c r="CT1172" s="599">
        <v>374</v>
      </c>
      <c r="CU1172" s="599">
        <v>1013</v>
      </c>
      <c r="CV1172" s="599">
        <v>1011</v>
      </c>
      <c r="CW1172" s="599">
        <v>502</v>
      </c>
      <c r="CX1172" s="599">
        <v>227</v>
      </c>
      <c r="CY1172" s="599">
        <v>74</v>
      </c>
      <c r="CZ1172" s="599">
        <v>28</v>
      </c>
      <c r="DA1172" s="599">
        <v>7</v>
      </c>
      <c r="DB1172" s="599">
        <v>6</v>
      </c>
      <c r="DD1172" s="658"/>
      <c r="DE1172" s="606"/>
      <c r="DF1172" s="599">
        <v>384</v>
      </c>
      <c r="DG1172" s="599">
        <v>2563</v>
      </c>
      <c r="DH1172" s="599">
        <v>6186</v>
      </c>
      <c r="DI1172" s="599">
        <v>4758</v>
      </c>
      <c r="DJ1172" s="599">
        <v>1508</v>
      </c>
      <c r="DK1172" s="599">
        <v>496</v>
      </c>
      <c r="DL1172" s="599">
        <v>63</v>
      </c>
      <c r="DM1172" s="599">
        <v>19</v>
      </c>
      <c r="DN1172" s="599">
        <v>3</v>
      </c>
      <c r="DO1172" s="599">
        <v>0</v>
      </c>
    </row>
    <row r="1173" spans="2:119" ht="15" x14ac:dyDescent="0.2">
      <c r="B1173" s="838"/>
      <c r="C1173" s="619"/>
      <c r="D1173" s="658"/>
      <c r="E1173" s="597" t="s">
        <v>36</v>
      </c>
      <c r="F1173" s="599">
        <v>862</v>
      </c>
      <c r="G1173" s="599">
        <v>3599</v>
      </c>
      <c r="H1173" s="599">
        <v>11475</v>
      </c>
      <c r="I1173" s="599">
        <v>13768</v>
      </c>
      <c r="J1173" s="599">
        <v>6773</v>
      </c>
      <c r="K1173" s="599">
        <v>2738</v>
      </c>
      <c r="L1173" s="599">
        <v>531</v>
      </c>
      <c r="M1173" s="599">
        <v>144</v>
      </c>
      <c r="N1173" s="599">
        <v>46</v>
      </c>
      <c r="O1173" s="599">
        <v>6</v>
      </c>
      <c r="P1173" s="622"/>
      <c r="Q1173" s="658"/>
      <c r="R1173" s="606" t="s">
        <v>36</v>
      </c>
      <c r="S1173" s="599">
        <v>362</v>
      </c>
      <c r="T1173" s="599">
        <v>1425</v>
      </c>
      <c r="U1173" s="599">
        <v>5668</v>
      </c>
      <c r="V1173" s="599">
        <v>7134</v>
      </c>
      <c r="W1173" s="599">
        <v>3608</v>
      </c>
      <c r="X1173" s="599">
        <v>1422</v>
      </c>
      <c r="Y1173" s="599">
        <v>288</v>
      </c>
      <c r="Z1173" s="599">
        <v>73</v>
      </c>
      <c r="AA1173" s="599">
        <v>24</v>
      </c>
      <c r="AB1173" s="599">
        <v>4</v>
      </c>
      <c r="AC1173" s="622"/>
      <c r="AD1173" s="658"/>
      <c r="AE1173" s="606"/>
      <c r="AF1173" s="599">
        <v>500</v>
      </c>
      <c r="AG1173" s="599">
        <v>2174</v>
      </c>
      <c r="AH1173" s="599">
        <v>5807</v>
      </c>
      <c r="AI1173" s="599">
        <v>6634</v>
      </c>
      <c r="AJ1173" s="599">
        <v>3165</v>
      </c>
      <c r="AK1173" s="599">
        <v>1316</v>
      </c>
      <c r="AL1173" s="599">
        <v>243</v>
      </c>
      <c r="AM1173" s="599">
        <v>71</v>
      </c>
      <c r="AN1173" s="599">
        <v>22</v>
      </c>
      <c r="AO1173" s="599">
        <v>2</v>
      </c>
      <c r="AP1173" s="518"/>
      <c r="AQ1173" s="658"/>
      <c r="AR1173" s="606"/>
      <c r="AS1173" s="599">
        <v>431</v>
      </c>
      <c r="AT1173" s="599">
        <v>1892</v>
      </c>
      <c r="AU1173" s="599">
        <v>4800</v>
      </c>
      <c r="AV1173" s="599">
        <v>4557</v>
      </c>
      <c r="AW1173" s="599">
        <v>1888</v>
      </c>
      <c r="AX1173" s="599">
        <v>674</v>
      </c>
      <c r="AY1173" s="599">
        <v>140</v>
      </c>
      <c r="AZ1173" s="599">
        <v>31</v>
      </c>
      <c r="BA1173" s="599">
        <v>14</v>
      </c>
      <c r="BB1173" s="599">
        <v>2</v>
      </c>
      <c r="BC1173" s="622"/>
      <c r="BD1173" s="658"/>
      <c r="BE1173" s="606"/>
      <c r="BF1173" s="599">
        <v>431</v>
      </c>
      <c r="BG1173" s="599">
        <v>1707</v>
      </c>
      <c r="BH1173" s="599">
        <v>6675</v>
      </c>
      <c r="BI1173" s="599">
        <v>9211</v>
      </c>
      <c r="BJ1173" s="599">
        <v>4885</v>
      </c>
      <c r="BK1173" s="599">
        <v>2064</v>
      </c>
      <c r="BL1173" s="599">
        <v>391</v>
      </c>
      <c r="BM1173" s="599">
        <v>113</v>
      </c>
      <c r="BN1173" s="599">
        <v>32</v>
      </c>
      <c r="BO1173" s="599">
        <v>4</v>
      </c>
      <c r="BQ1173" s="658"/>
      <c r="BR1173" s="606"/>
      <c r="BS1173" s="599">
        <v>200</v>
      </c>
      <c r="BT1173" s="599">
        <v>1145</v>
      </c>
      <c r="BU1173" s="599">
        <v>2543</v>
      </c>
      <c r="BV1173" s="599">
        <v>2470</v>
      </c>
      <c r="BW1173" s="599">
        <v>1117</v>
      </c>
      <c r="BX1173" s="599">
        <v>473</v>
      </c>
      <c r="BY1173" s="599">
        <v>64</v>
      </c>
      <c r="BZ1173" s="599">
        <v>24</v>
      </c>
      <c r="CA1173" s="599">
        <v>6</v>
      </c>
      <c r="CB1173" s="599">
        <v>0</v>
      </c>
      <c r="CC1173" s="622"/>
      <c r="CD1173" s="658"/>
      <c r="CE1173" s="606"/>
      <c r="CF1173" s="599">
        <v>662</v>
      </c>
      <c r="CG1173" s="599">
        <v>2454</v>
      </c>
      <c r="CH1173" s="599">
        <v>8932</v>
      </c>
      <c r="CI1173" s="599">
        <v>11298</v>
      </c>
      <c r="CJ1173" s="599">
        <v>5656</v>
      </c>
      <c r="CK1173" s="599">
        <v>2265</v>
      </c>
      <c r="CL1173" s="599">
        <v>467</v>
      </c>
      <c r="CM1173" s="599">
        <v>120</v>
      </c>
      <c r="CN1173" s="599">
        <v>40</v>
      </c>
      <c r="CO1173" s="599">
        <v>6</v>
      </c>
      <c r="CP1173" s="622"/>
      <c r="CQ1173" s="658"/>
      <c r="CR1173" s="606"/>
      <c r="CS1173" s="599">
        <v>144</v>
      </c>
      <c r="CT1173" s="599">
        <v>431</v>
      </c>
      <c r="CU1173" s="599">
        <v>1399</v>
      </c>
      <c r="CV1173" s="599">
        <v>2053</v>
      </c>
      <c r="CW1173" s="599">
        <v>1331</v>
      </c>
      <c r="CX1173" s="599">
        <v>747</v>
      </c>
      <c r="CY1173" s="599">
        <v>245</v>
      </c>
      <c r="CZ1173" s="599">
        <v>72</v>
      </c>
      <c r="DA1173" s="599">
        <v>20</v>
      </c>
      <c r="DB1173" s="599">
        <v>5</v>
      </c>
      <c r="DD1173" s="658"/>
      <c r="DE1173" s="606"/>
      <c r="DF1173" s="599">
        <v>718</v>
      </c>
      <c r="DG1173" s="599">
        <v>3168</v>
      </c>
      <c r="DH1173" s="599">
        <v>10076</v>
      </c>
      <c r="DI1173" s="599">
        <v>11715</v>
      </c>
      <c r="DJ1173" s="599">
        <v>5442</v>
      </c>
      <c r="DK1173" s="599">
        <v>1991</v>
      </c>
      <c r="DL1173" s="599">
        <v>286</v>
      </c>
      <c r="DM1173" s="599">
        <v>72</v>
      </c>
      <c r="DN1173" s="599">
        <v>26</v>
      </c>
      <c r="DO1173" s="599">
        <v>1</v>
      </c>
    </row>
    <row r="1174" spans="2:119" ht="15" x14ac:dyDescent="0.2">
      <c r="B1174" s="838"/>
      <c r="C1174" s="619"/>
      <c r="D1174" s="658"/>
      <c r="E1174" s="597" t="s">
        <v>37</v>
      </c>
      <c r="F1174" s="599">
        <v>1384</v>
      </c>
      <c r="G1174" s="599">
        <v>3410</v>
      </c>
      <c r="H1174" s="599">
        <v>12687</v>
      </c>
      <c r="I1174" s="599">
        <v>23131</v>
      </c>
      <c r="J1174" s="599">
        <v>17829</v>
      </c>
      <c r="K1174" s="599">
        <v>9123</v>
      </c>
      <c r="L1174" s="599">
        <v>2248</v>
      </c>
      <c r="M1174" s="599">
        <v>728</v>
      </c>
      <c r="N1174" s="599">
        <v>169</v>
      </c>
      <c r="O1174" s="599">
        <v>37</v>
      </c>
      <c r="P1174" s="622"/>
      <c r="Q1174" s="658"/>
      <c r="R1174" s="606" t="s">
        <v>37</v>
      </c>
      <c r="S1174" s="599">
        <v>617</v>
      </c>
      <c r="T1174" s="599">
        <v>1285</v>
      </c>
      <c r="U1174" s="599">
        <v>5961</v>
      </c>
      <c r="V1174" s="599">
        <v>11745</v>
      </c>
      <c r="W1174" s="599">
        <v>9373</v>
      </c>
      <c r="X1174" s="599">
        <v>4893</v>
      </c>
      <c r="Y1174" s="599">
        <v>1268</v>
      </c>
      <c r="Z1174" s="599">
        <v>367</v>
      </c>
      <c r="AA1174" s="599">
        <v>75</v>
      </c>
      <c r="AB1174" s="599">
        <v>14</v>
      </c>
      <c r="AC1174" s="622"/>
      <c r="AD1174" s="658"/>
      <c r="AE1174" s="606"/>
      <c r="AF1174" s="599">
        <v>767</v>
      </c>
      <c r="AG1174" s="599">
        <v>2125</v>
      </c>
      <c r="AH1174" s="599">
        <v>6726</v>
      </c>
      <c r="AI1174" s="599">
        <v>11386</v>
      </c>
      <c r="AJ1174" s="599">
        <v>8456</v>
      </c>
      <c r="AK1174" s="599">
        <v>4230</v>
      </c>
      <c r="AL1174" s="599">
        <v>980</v>
      </c>
      <c r="AM1174" s="599">
        <v>361</v>
      </c>
      <c r="AN1174" s="599">
        <v>94</v>
      </c>
      <c r="AO1174" s="599">
        <v>23</v>
      </c>
      <c r="AP1174" s="518"/>
      <c r="AQ1174" s="658"/>
      <c r="AR1174" s="606"/>
      <c r="AS1174" s="599">
        <v>594</v>
      </c>
      <c r="AT1174" s="599">
        <v>1802</v>
      </c>
      <c r="AU1174" s="599">
        <v>5401</v>
      </c>
      <c r="AV1174" s="599">
        <v>7509</v>
      </c>
      <c r="AW1174" s="599">
        <v>4759</v>
      </c>
      <c r="AX1174" s="599">
        <v>2069</v>
      </c>
      <c r="AY1174" s="599">
        <v>509</v>
      </c>
      <c r="AZ1174" s="599">
        <v>162</v>
      </c>
      <c r="BA1174" s="599">
        <v>34</v>
      </c>
      <c r="BB1174" s="599">
        <v>5</v>
      </c>
      <c r="BC1174" s="622"/>
      <c r="BD1174" s="658"/>
      <c r="BE1174" s="606"/>
      <c r="BF1174" s="599">
        <v>790</v>
      </c>
      <c r="BG1174" s="599">
        <v>1608</v>
      </c>
      <c r="BH1174" s="599">
        <v>7286</v>
      </c>
      <c r="BI1174" s="599">
        <v>15622</v>
      </c>
      <c r="BJ1174" s="599">
        <v>13070</v>
      </c>
      <c r="BK1174" s="599">
        <v>7054</v>
      </c>
      <c r="BL1174" s="599">
        <v>1739</v>
      </c>
      <c r="BM1174" s="599">
        <v>566</v>
      </c>
      <c r="BN1174" s="599">
        <v>135</v>
      </c>
      <c r="BO1174" s="599">
        <v>32</v>
      </c>
      <c r="BQ1174" s="658"/>
      <c r="BR1174" s="606"/>
      <c r="BS1174" s="599">
        <v>239</v>
      </c>
      <c r="BT1174" s="599">
        <v>855</v>
      </c>
      <c r="BU1174" s="599">
        <v>2174</v>
      </c>
      <c r="BV1174" s="599">
        <v>2788</v>
      </c>
      <c r="BW1174" s="599">
        <v>1901</v>
      </c>
      <c r="BX1174" s="599">
        <v>940</v>
      </c>
      <c r="BY1174" s="599">
        <v>209</v>
      </c>
      <c r="BZ1174" s="599">
        <v>73</v>
      </c>
      <c r="CA1174" s="599">
        <v>13</v>
      </c>
      <c r="CB1174" s="599">
        <v>8</v>
      </c>
      <c r="CC1174" s="622"/>
      <c r="CD1174" s="658"/>
      <c r="CE1174" s="606"/>
      <c r="CF1174" s="599">
        <v>1145</v>
      </c>
      <c r="CG1174" s="599">
        <v>2555</v>
      </c>
      <c r="CH1174" s="599">
        <v>10513</v>
      </c>
      <c r="CI1174" s="599">
        <v>20343</v>
      </c>
      <c r="CJ1174" s="599">
        <v>15928</v>
      </c>
      <c r="CK1174" s="599">
        <v>8183</v>
      </c>
      <c r="CL1174" s="599">
        <v>2039</v>
      </c>
      <c r="CM1174" s="599">
        <v>655</v>
      </c>
      <c r="CN1174" s="599">
        <v>156</v>
      </c>
      <c r="CO1174" s="599">
        <v>29</v>
      </c>
      <c r="CP1174" s="622"/>
      <c r="CQ1174" s="658"/>
      <c r="CR1174" s="606"/>
      <c r="CS1174" s="599">
        <v>266</v>
      </c>
      <c r="CT1174" s="599">
        <v>370</v>
      </c>
      <c r="CU1174" s="599">
        <v>1402</v>
      </c>
      <c r="CV1174" s="599">
        <v>2825</v>
      </c>
      <c r="CW1174" s="599">
        <v>2832</v>
      </c>
      <c r="CX1174" s="599">
        <v>1778</v>
      </c>
      <c r="CY1174" s="599">
        <v>743</v>
      </c>
      <c r="CZ1174" s="599">
        <v>282</v>
      </c>
      <c r="DA1174" s="599">
        <v>73</v>
      </c>
      <c r="DB1174" s="599">
        <v>14</v>
      </c>
      <c r="DD1174" s="658"/>
      <c r="DE1174" s="606"/>
      <c r="DF1174" s="599">
        <v>1118</v>
      </c>
      <c r="DG1174" s="599">
        <v>3040</v>
      </c>
      <c r="DH1174" s="599">
        <v>11285</v>
      </c>
      <c r="DI1174" s="599">
        <v>20306</v>
      </c>
      <c r="DJ1174" s="599">
        <v>14997</v>
      </c>
      <c r="DK1174" s="599">
        <v>7345</v>
      </c>
      <c r="DL1174" s="599">
        <v>1505</v>
      </c>
      <c r="DM1174" s="599">
        <v>446</v>
      </c>
      <c r="DN1174" s="599">
        <v>96</v>
      </c>
      <c r="DO1174" s="599">
        <v>23</v>
      </c>
    </row>
    <row r="1175" spans="2:119" ht="15" x14ac:dyDescent="0.2">
      <c r="B1175" s="838"/>
      <c r="C1175" s="619"/>
      <c r="D1175" s="658"/>
      <c r="E1175" s="597" t="s">
        <v>38</v>
      </c>
      <c r="F1175" s="599">
        <v>1519</v>
      </c>
      <c r="G1175" s="599">
        <v>1799</v>
      </c>
      <c r="H1175" s="599">
        <v>7558</v>
      </c>
      <c r="I1175" s="599">
        <v>20079</v>
      </c>
      <c r="J1175" s="599">
        <v>24992</v>
      </c>
      <c r="K1175" s="599">
        <v>18579</v>
      </c>
      <c r="L1175" s="599">
        <v>6414</v>
      </c>
      <c r="M1175" s="599">
        <v>2255</v>
      </c>
      <c r="N1175" s="599">
        <v>677</v>
      </c>
      <c r="O1175" s="599">
        <v>114</v>
      </c>
      <c r="P1175" s="622"/>
      <c r="Q1175" s="658"/>
      <c r="R1175" s="606" t="s">
        <v>38</v>
      </c>
      <c r="S1175" s="599">
        <v>701</v>
      </c>
      <c r="T1175" s="599">
        <v>607</v>
      </c>
      <c r="U1175" s="599">
        <v>3319</v>
      </c>
      <c r="V1175" s="599">
        <v>9579</v>
      </c>
      <c r="W1175" s="599">
        <v>12854</v>
      </c>
      <c r="X1175" s="599">
        <v>10251</v>
      </c>
      <c r="Y1175" s="599">
        <v>3678</v>
      </c>
      <c r="Z1175" s="599">
        <v>1275</v>
      </c>
      <c r="AA1175" s="599">
        <v>365</v>
      </c>
      <c r="AB1175" s="599">
        <v>45</v>
      </c>
      <c r="AC1175" s="622"/>
      <c r="AD1175" s="658"/>
      <c r="AE1175" s="606"/>
      <c r="AF1175" s="599">
        <v>818</v>
      </c>
      <c r="AG1175" s="599">
        <v>1192</v>
      </c>
      <c r="AH1175" s="599">
        <v>4239</v>
      </c>
      <c r="AI1175" s="599">
        <v>10500</v>
      </c>
      <c r="AJ1175" s="599">
        <v>12138</v>
      </c>
      <c r="AK1175" s="599">
        <v>8328</v>
      </c>
      <c r="AL1175" s="599">
        <v>2736</v>
      </c>
      <c r="AM1175" s="599">
        <v>980</v>
      </c>
      <c r="AN1175" s="599">
        <v>312</v>
      </c>
      <c r="AO1175" s="599">
        <v>69</v>
      </c>
      <c r="AP1175" s="518"/>
      <c r="AQ1175" s="658"/>
      <c r="AR1175" s="606"/>
      <c r="AS1175" s="599">
        <v>563</v>
      </c>
      <c r="AT1175" s="599">
        <v>947</v>
      </c>
      <c r="AU1175" s="599">
        <v>3218</v>
      </c>
      <c r="AV1175" s="599">
        <v>6469</v>
      </c>
      <c r="AW1175" s="599">
        <v>6233</v>
      </c>
      <c r="AX1175" s="599">
        <v>3916</v>
      </c>
      <c r="AY1175" s="599">
        <v>1278</v>
      </c>
      <c r="AZ1175" s="599">
        <v>405</v>
      </c>
      <c r="BA1175" s="599">
        <v>131</v>
      </c>
      <c r="BB1175" s="599">
        <v>22</v>
      </c>
      <c r="BC1175" s="622"/>
      <c r="BD1175" s="658"/>
      <c r="BE1175" s="606"/>
      <c r="BF1175" s="599">
        <v>956</v>
      </c>
      <c r="BG1175" s="599">
        <v>852</v>
      </c>
      <c r="BH1175" s="599">
        <v>4340</v>
      </c>
      <c r="BI1175" s="599">
        <v>13610</v>
      </c>
      <c r="BJ1175" s="599">
        <v>18759</v>
      </c>
      <c r="BK1175" s="599">
        <v>14663</v>
      </c>
      <c r="BL1175" s="599">
        <v>5136</v>
      </c>
      <c r="BM1175" s="599">
        <v>1850</v>
      </c>
      <c r="BN1175" s="599">
        <v>546</v>
      </c>
      <c r="BO1175" s="599">
        <v>92</v>
      </c>
      <c r="BQ1175" s="658"/>
      <c r="BR1175" s="606"/>
      <c r="BS1175" s="599">
        <v>191</v>
      </c>
      <c r="BT1175" s="599">
        <v>395</v>
      </c>
      <c r="BU1175" s="599">
        <v>1160</v>
      </c>
      <c r="BV1175" s="599">
        <v>1870</v>
      </c>
      <c r="BW1175" s="599">
        <v>1872</v>
      </c>
      <c r="BX1175" s="599">
        <v>1282</v>
      </c>
      <c r="BY1175" s="599">
        <v>393</v>
      </c>
      <c r="BZ1175" s="599">
        <v>125</v>
      </c>
      <c r="CA1175" s="599">
        <v>51</v>
      </c>
      <c r="CB1175" s="599">
        <v>9</v>
      </c>
      <c r="CC1175" s="622"/>
      <c r="CD1175" s="658"/>
      <c r="CE1175" s="606"/>
      <c r="CF1175" s="599">
        <v>1328</v>
      </c>
      <c r="CG1175" s="599">
        <v>1404</v>
      </c>
      <c r="CH1175" s="599">
        <v>6398</v>
      </c>
      <c r="CI1175" s="599">
        <v>18209</v>
      </c>
      <c r="CJ1175" s="599">
        <v>23120</v>
      </c>
      <c r="CK1175" s="599">
        <v>17297</v>
      </c>
      <c r="CL1175" s="599">
        <v>6021</v>
      </c>
      <c r="CM1175" s="599">
        <v>2130</v>
      </c>
      <c r="CN1175" s="599">
        <v>626</v>
      </c>
      <c r="CO1175" s="599">
        <v>105</v>
      </c>
      <c r="CP1175" s="622"/>
      <c r="CQ1175" s="658"/>
      <c r="CR1175" s="606"/>
      <c r="CS1175" s="599">
        <v>231</v>
      </c>
      <c r="CT1175" s="599">
        <v>159</v>
      </c>
      <c r="CU1175" s="599">
        <v>715</v>
      </c>
      <c r="CV1175" s="599">
        <v>1993</v>
      </c>
      <c r="CW1175" s="599">
        <v>2896</v>
      </c>
      <c r="CX1175" s="599">
        <v>2673</v>
      </c>
      <c r="CY1175" s="599">
        <v>1447</v>
      </c>
      <c r="CZ1175" s="599">
        <v>611</v>
      </c>
      <c r="DA1175" s="599">
        <v>205</v>
      </c>
      <c r="DB1175" s="599">
        <v>44</v>
      </c>
      <c r="DD1175" s="658"/>
      <c r="DE1175" s="606"/>
      <c r="DF1175" s="599">
        <v>1288</v>
      </c>
      <c r="DG1175" s="599">
        <v>1640</v>
      </c>
      <c r="DH1175" s="599">
        <v>6843</v>
      </c>
      <c r="DI1175" s="599">
        <v>18086</v>
      </c>
      <c r="DJ1175" s="599">
        <v>22096</v>
      </c>
      <c r="DK1175" s="599">
        <v>15906</v>
      </c>
      <c r="DL1175" s="599">
        <v>4967</v>
      </c>
      <c r="DM1175" s="599">
        <v>1644</v>
      </c>
      <c r="DN1175" s="599">
        <v>472</v>
      </c>
      <c r="DO1175" s="599">
        <v>70</v>
      </c>
    </row>
    <row r="1176" spans="2:119" ht="15" x14ac:dyDescent="0.2">
      <c r="B1176" s="838"/>
      <c r="C1176" s="619"/>
      <c r="D1176" s="658"/>
      <c r="E1176" s="597" t="s">
        <v>39</v>
      </c>
      <c r="F1176" s="599">
        <v>911</v>
      </c>
      <c r="G1176" s="599">
        <v>552</v>
      </c>
      <c r="H1176" s="599">
        <v>2312</v>
      </c>
      <c r="I1176" s="599">
        <v>8795</v>
      </c>
      <c r="J1176" s="599">
        <v>17766</v>
      </c>
      <c r="K1176" s="599">
        <v>20490</v>
      </c>
      <c r="L1176" s="599">
        <v>11224</v>
      </c>
      <c r="M1176" s="599">
        <v>5047</v>
      </c>
      <c r="N1176" s="599">
        <v>1894</v>
      </c>
      <c r="O1176" s="599">
        <v>446</v>
      </c>
      <c r="P1176" s="622"/>
      <c r="Q1176" s="658"/>
      <c r="R1176" s="606" t="s">
        <v>39</v>
      </c>
      <c r="S1176" s="599">
        <v>394</v>
      </c>
      <c r="T1176" s="599">
        <v>148</v>
      </c>
      <c r="U1176" s="599">
        <v>882</v>
      </c>
      <c r="V1176" s="599">
        <v>3771</v>
      </c>
      <c r="W1176" s="599">
        <v>8383</v>
      </c>
      <c r="X1176" s="599">
        <v>10525</v>
      </c>
      <c r="Y1176" s="599">
        <v>6240</v>
      </c>
      <c r="Z1176" s="599">
        <v>2907</v>
      </c>
      <c r="AA1176" s="599">
        <v>1085</v>
      </c>
      <c r="AB1176" s="599">
        <v>242</v>
      </c>
      <c r="AC1176" s="622"/>
      <c r="AD1176" s="658"/>
      <c r="AE1176" s="606"/>
      <c r="AF1176" s="599">
        <v>517</v>
      </c>
      <c r="AG1176" s="599">
        <v>404</v>
      </c>
      <c r="AH1176" s="599">
        <v>1430</v>
      </c>
      <c r="AI1176" s="599">
        <v>5024</v>
      </c>
      <c r="AJ1176" s="599">
        <v>9383</v>
      </c>
      <c r="AK1176" s="599">
        <v>9965</v>
      </c>
      <c r="AL1176" s="599">
        <v>4984</v>
      </c>
      <c r="AM1176" s="599">
        <v>2140</v>
      </c>
      <c r="AN1176" s="599">
        <v>809</v>
      </c>
      <c r="AO1176" s="599">
        <v>204</v>
      </c>
      <c r="AP1176" s="518"/>
      <c r="AQ1176" s="658"/>
      <c r="AR1176" s="606"/>
      <c r="AS1176" s="599">
        <v>312</v>
      </c>
      <c r="AT1176" s="599">
        <v>283</v>
      </c>
      <c r="AU1176" s="599">
        <v>1011</v>
      </c>
      <c r="AV1176" s="599">
        <v>2777</v>
      </c>
      <c r="AW1176" s="599">
        <v>4382</v>
      </c>
      <c r="AX1176" s="599">
        <v>4032</v>
      </c>
      <c r="AY1176" s="599">
        <v>1862</v>
      </c>
      <c r="AZ1176" s="599">
        <v>813</v>
      </c>
      <c r="BA1176" s="599">
        <v>264</v>
      </c>
      <c r="BB1176" s="599">
        <v>54</v>
      </c>
      <c r="BC1176" s="622"/>
      <c r="BD1176" s="658"/>
      <c r="BE1176" s="606"/>
      <c r="BF1176" s="599">
        <v>599</v>
      </c>
      <c r="BG1176" s="599">
        <v>269</v>
      </c>
      <c r="BH1176" s="599">
        <v>1301</v>
      </c>
      <c r="BI1176" s="599">
        <v>6018</v>
      </c>
      <c r="BJ1176" s="599">
        <v>13384</v>
      </c>
      <c r="BK1176" s="599">
        <v>16458</v>
      </c>
      <c r="BL1176" s="599">
        <v>9362</v>
      </c>
      <c r="BM1176" s="599">
        <v>4234</v>
      </c>
      <c r="BN1176" s="599">
        <v>1630</v>
      </c>
      <c r="BO1176" s="599">
        <v>392</v>
      </c>
      <c r="BQ1176" s="658"/>
      <c r="BR1176" s="606"/>
      <c r="BS1176" s="599">
        <v>87</v>
      </c>
      <c r="BT1176" s="599">
        <v>120</v>
      </c>
      <c r="BU1176" s="599">
        <v>344</v>
      </c>
      <c r="BV1176" s="599">
        <v>747</v>
      </c>
      <c r="BW1176" s="599">
        <v>1104</v>
      </c>
      <c r="BX1176" s="599">
        <v>1142</v>
      </c>
      <c r="BY1176" s="599">
        <v>486</v>
      </c>
      <c r="BZ1176" s="599">
        <v>224</v>
      </c>
      <c r="CA1176" s="599">
        <v>69</v>
      </c>
      <c r="CB1176" s="599">
        <v>23</v>
      </c>
      <c r="CC1176" s="622"/>
      <c r="CD1176" s="658"/>
      <c r="CE1176" s="606"/>
      <c r="CF1176" s="599">
        <v>824</v>
      </c>
      <c r="CG1176" s="599">
        <v>432</v>
      </c>
      <c r="CH1176" s="599">
        <v>1968</v>
      </c>
      <c r="CI1176" s="599">
        <v>8048</v>
      </c>
      <c r="CJ1176" s="599">
        <v>16662</v>
      </c>
      <c r="CK1176" s="599">
        <v>19348</v>
      </c>
      <c r="CL1176" s="599">
        <v>10738</v>
      </c>
      <c r="CM1176" s="599">
        <v>4823</v>
      </c>
      <c r="CN1176" s="599">
        <v>1825</v>
      </c>
      <c r="CO1176" s="599">
        <v>423</v>
      </c>
      <c r="CP1176" s="622"/>
      <c r="CQ1176" s="658"/>
      <c r="CR1176" s="606"/>
      <c r="CS1176" s="599">
        <v>114</v>
      </c>
      <c r="CT1176" s="599">
        <v>54</v>
      </c>
      <c r="CU1176" s="599">
        <v>193</v>
      </c>
      <c r="CV1176" s="599">
        <v>718</v>
      </c>
      <c r="CW1176" s="599">
        <v>1670</v>
      </c>
      <c r="CX1176" s="599">
        <v>2218</v>
      </c>
      <c r="CY1176" s="599">
        <v>1655</v>
      </c>
      <c r="CZ1176" s="599">
        <v>872</v>
      </c>
      <c r="DA1176" s="599">
        <v>432</v>
      </c>
      <c r="DB1176" s="599">
        <v>115</v>
      </c>
      <c r="DD1176" s="658"/>
      <c r="DE1176" s="606"/>
      <c r="DF1176" s="599">
        <v>797</v>
      </c>
      <c r="DG1176" s="599">
        <v>498</v>
      </c>
      <c r="DH1176" s="599">
        <v>2119</v>
      </c>
      <c r="DI1176" s="599">
        <v>8077</v>
      </c>
      <c r="DJ1176" s="599">
        <v>16096</v>
      </c>
      <c r="DK1176" s="599">
        <v>18272</v>
      </c>
      <c r="DL1176" s="599">
        <v>9569</v>
      </c>
      <c r="DM1176" s="599">
        <v>4175</v>
      </c>
      <c r="DN1176" s="599">
        <v>1462</v>
      </c>
      <c r="DO1176" s="599">
        <v>331</v>
      </c>
    </row>
    <row r="1177" spans="2:119" ht="15" x14ac:dyDescent="0.2">
      <c r="B1177" s="838"/>
      <c r="C1177" s="619"/>
      <c r="D1177" s="658"/>
      <c r="E1177" s="597" t="s">
        <v>40</v>
      </c>
      <c r="F1177" s="599">
        <v>289</v>
      </c>
      <c r="G1177" s="599">
        <v>97</v>
      </c>
      <c r="H1177" s="599">
        <v>361</v>
      </c>
      <c r="I1177" s="599">
        <v>1733</v>
      </c>
      <c r="J1177" s="599">
        <v>5560</v>
      </c>
      <c r="K1177" s="599">
        <v>9838</v>
      </c>
      <c r="L1177" s="599">
        <v>9024</v>
      </c>
      <c r="M1177" s="599">
        <v>5730</v>
      </c>
      <c r="N1177" s="599">
        <v>3403</v>
      </c>
      <c r="O1177" s="599">
        <v>1437</v>
      </c>
      <c r="P1177" s="622"/>
      <c r="Q1177" s="658"/>
      <c r="R1177" s="606" t="s">
        <v>40</v>
      </c>
      <c r="S1177" s="599">
        <v>105</v>
      </c>
      <c r="T1177" s="599">
        <v>23</v>
      </c>
      <c r="U1177" s="599">
        <v>113</v>
      </c>
      <c r="V1177" s="599">
        <v>664</v>
      </c>
      <c r="W1177" s="599">
        <v>2320</v>
      </c>
      <c r="X1177" s="599">
        <v>4568</v>
      </c>
      <c r="Y1177" s="599">
        <v>4548</v>
      </c>
      <c r="Z1177" s="599">
        <v>3113</v>
      </c>
      <c r="AA1177" s="599">
        <v>1947</v>
      </c>
      <c r="AB1177" s="599">
        <v>797</v>
      </c>
      <c r="AC1177" s="622"/>
      <c r="AD1177" s="658"/>
      <c r="AE1177" s="606"/>
      <c r="AF1177" s="599">
        <v>184</v>
      </c>
      <c r="AG1177" s="599">
        <v>74</v>
      </c>
      <c r="AH1177" s="599">
        <v>248</v>
      </c>
      <c r="AI1177" s="599">
        <v>1069</v>
      </c>
      <c r="AJ1177" s="599">
        <v>3240</v>
      </c>
      <c r="AK1177" s="599">
        <v>5270</v>
      </c>
      <c r="AL1177" s="599">
        <v>4476</v>
      </c>
      <c r="AM1177" s="599">
        <v>2617</v>
      </c>
      <c r="AN1177" s="599">
        <v>1456</v>
      </c>
      <c r="AO1177" s="599">
        <v>640</v>
      </c>
      <c r="AP1177" s="518"/>
      <c r="AQ1177" s="658"/>
      <c r="AR1177" s="606"/>
      <c r="AS1177" s="599">
        <v>114</v>
      </c>
      <c r="AT1177" s="599">
        <v>43</v>
      </c>
      <c r="AU1177" s="599">
        <v>161</v>
      </c>
      <c r="AV1177" s="599">
        <v>588</v>
      </c>
      <c r="AW1177" s="599">
        <v>1374</v>
      </c>
      <c r="AX1177" s="599">
        <v>1934</v>
      </c>
      <c r="AY1177" s="599">
        <v>1459</v>
      </c>
      <c r="AZ1177" s="599">
        <v>771</v>
      </c>
      <c r="BA1177" s="599">
        <v>360</v>
      </c>
      <c r="BB1177" s="599">
        <v>137</v>
      </c>
      <c r="BC1177" s="622"/>
      <c r="BD1177" s="658"/>
      <c r="BE1177" s="606"/>
      <c r="BF1177" s="599">
        <v>175</v>
      </c>
      <c r="BG1177" s="599">
        <v>54</v>
      </c>
      <c r="BH1177" s="599">
        <v>200</v>
      </c>
      <c r="BI1177" s="599">
        <v>1145</v>
      </c>
      <c r="BJ1177" s="599">
        <v>4186</v>
      </c>
      <c r="BK1177" s="599">
        <v>7904</v>
      </c>
      <c r="BL1177" s="599">
        <v>7565</v>
      </c>
      <c r="BM1177" s="599">
        <v>4959</v>
      </c>
      <c r="BN1177" s="599">
        <v>3043</v>
      </c>
      <c r="BO1177" s="599">
        <v>1300</v>
      </c>
      <c r="BQ1177" s="658"/>
      <c r="BR1177" s="606"/>
      <c r="BS1177" s="599">
        <v>40</v>
      </c>
      <c r="BT1177" s="599">
        <v>12</v>
      </c>
      <c r="BU1177" s="599">
        <v>47</v>
      </c>
      <c r="BV1177" s="599">
        <v>153</v>
      </c>
      <c r="BW1177" s="599">
        <v>331</v>
      </c>
      <c r="BX1177" s="599">
        <v>496</v>
      </c>
      <c r="BY1177" s="599">
        <v>354</v>
      </c>
      <c r="BZ1177" s="599">
        <v>201</v>
      </c>
      <c r="CA1177" s="599">
        <v>119</v>
      </c>
      <c r="CB1177" s="599">
        <v>47</v>
      </c>
      <c r="CC1177" s="622"/>
      <c r="CD1177" s="658"/>
      <c r="CE1177" s="606"/>
      <c r="CF1177" s="599">
        <v>249</v>
      </c>
      <c r="CG1177" s="599">
        <v>85</v>
      </c>
      <c r="CH1177" s="599">
        <v>314</v>
      </c>
      <c r="CI1177" s="599">
        <v>1580</v>
      </c>
      <c r="CJ1177" s="599">
        <v>5229</v>
      </c>
      <c r="CK1177" s="599">
        <v>9342</v>
      </c>
      <c r="CL1177" s="599">
        <v>8670</v>
      </c>
      <c r="CM1177" s="599">
        <v>5529</v>
      </c>
      <c r="CN1177" s="599">
        <v>3284</v>
      </c>
      <c r="CO1177" s="599">
        <v>1390</v>
      </c>
      <c r="CP1177" s="622"/>
      <c r="CQ1177" s="658"/>
      <c r="CR1177" s="606"/>
      <c r="CS1177" s="599">
        <v>25</v>
      </c>
      <c r="CT1177" s="599">
        <v>1</v>
      </c>
      <c r="CU1177" s="599">
        <v>19</v>
      </c>
      <c r="CV1177" s="599">
        <v>122</v>
      </c>
      <c r="CW1177" s="599">
        <v>445</v>
      </c>
      <c r="CX1177" s="599">
        <v>850</v>
      </c>
      <c r="CY1177" s="599">
        <v>1006</v>
      </c>
      <c r="CZ1177" s="599">
        <v>718</v>
      </c>
      <c r="DA1177" s="599">
        <v>503</v>
      </c>
      <c r="DB1177" s="599">
        <v>228</v>
      </c>
      <c r="DD1177" s="658"/>
      <c r="DE1177" s="606"/>
      <c r="DF1177" s="599">
        <v>264</v>
      </c>
      <c r="DG1177" s="599">
        <v>96</v>
      </c>
      <c r="DH1177" s="599">
        <v>342</v>
      </c>
      <c r="DI1177" s="599">
        <v>1611</v>
      </c>
      <c r="DJ1177" s="599">
        <v>5115</v>
      </c>
      <c r="DK1177" s="599">
        <v>8988</v>
      </c>
      <c r="DL1177" s="599">
        <v>8018</v>
      </c>
      <c r="DM1177" s="599">
        <v>5012</v>
      </c>
      <c r="DN1177" s="599">
        <v>2900</v>
      </c>
      <c r="DO1177" s="599">
        <v>1209</v>
      </c>
    </row>
    <row r="1178" spans="2:119" ht="15" x14ac:dyDescent="0.2">
      <c r="B1178" s="838"/>
      <c r="C1178" s="619"/>
      <c r="D1178" s="659"/>
      <c r="E1178" s="597" t="s">
        <v>41</v>
      </c>
      <c r="F1178" s="599">
        <v>17</v>
      </c>
      <c r="G1178" s="599">
        <v>2</v>
      </c>
      <c r="H1178" s="599">
        <v>7</v>
      </c>
      <c r="I1178" s="599">
        <v>59</v>
      </c>
      <c r="J1178" s="599">
        <v>212</v>
      </c>
      <c r="K1178" s="599">
        <v>657</v>
      </c>
      <c r="L1178" s="599">
        <v>866</v>
      </c>
      <c r="M1178" s="599">
        <v>972</v>
      </c>
      <c r="N1178" s="599">
        <v>900</v>
      </c>
      <c r="O1178" s="599">
        <v>817</v>
      </c>
      <c r="P1178" s="622"/>
      <c r="Q1178" s="659"/>
      <c r="R1178" s="606" t="s">
        <v>41</v>
      </c>
      <c r="S1178" s="599">
        <v>11</v>
      </c>
      <c r="T1178" s="599">
        <v>1</v>
      </c>
      <c r="U1178" s="599">
        <v>3</v>
      </c>
      <c r="V1178" s="599">
        <v>17</v>
      </c>
      <c r="W1178" s="599">
        <v>71</v>
      </c>
      <c r="X1178" s="599">
        <v>285</v>
      </c>
      <c r="Y1178" s="599">
        <v>442</v>
      </c>
      <c r="Z1178" s="599">
        <v>515</v>
      </c>
      <c r="AA1178" s="599">
        <v>495</v>
      </c>
      <c r="AB1178" s="599">
        <v>497</v>
      </c>
      <c r="AC1178" s="622"/>
      <c r="AD1178" s="659"/>
      <c r="AE1178" s="606"/>
      <c r="AF1178" s="599">
        <v>6</v>
      </c>
      <c r="AG1178" s="599">
        <v>1</v>
      </c>
      <c r="AH1178" s="599">
        <v>4</v>
      </c>
      <c r="AI1178" s="599">
        <v>42</v>
      </c>
      <c r="AJ1178" s="599">
        <v>141</v>
      </c>
      <c r="AK1178" s="599">
        <v>372</v>
      </c>
      <c r="AL1178" s="599">
        <v>424</v>
      </c>
      <c r="AM1178" s="599">
        <v>457</v>
      </c>
      <c r="AN1178" s="599">
        <v>405</v>
      </c>
      <c r="AO1178" s="599">
        <v>320</v>
      </c>
      <c r="AP1178" s="518"/>
      <c r="AQ1178" s="659"/>
      <c r="AR1178" s="606"/>
      <c r="AS1178" s="599">
        <v>11</v>
      </c>
      <c r="AT1178" s="599">
        <v>1</v>
      </c>
      <c r="AU1178" s="599">
        <v>3</v>
      </c>
      <c r="AV1178" s="599">
        <v>20</v>
      </c>
      <c r="AW1178" s="599">
        <v>62</v>
      </c>
      <c r="AX1178" s="599">
        <v>114</v>
      </c>
      <c r="AY1178" s="599">
        <v>133</v>
      </c>
      <c r="AZ1178" s="599">
        <v>119</v>
      </c>
      <c r="BA1178" s="599">
        <v>75</v>
      </c>
      <c r="BB1178" s="599">
        <v>60</v>
      </c>
      <c r="BC1178" s="622"/>
      <c r="BD1178" s="659"/>
      <c r="BE1178" s="606"/>
      <c r="BF1178" s="599">
        <v>6</v>
      </c>
      <c r="BG1178" s="599">
        <v>1</v>
      </c>
      <c r="BH1178" s="599">
        <v>4</v>
      </c>
      <c r="BI1178" s="599">
        <v>39</v>
      </c>
      <c r="BJ1178" s="599">
        <v>150</v>
      </c>
      <c r="BK1178" s="599">
        <v>543</v>
      </c>
      <c r="BL1178" s="599">
        <v>733</v>
      </c>
      <c r="BM1178" s="599">
        <v>853</v>
      </c>
      <c r="BN1178" s="599">
        <v>825</v>
      </c>
      <c r="BO1178" s="599">
        <v>757</v>
      </c>
      <c r="BQ1178" s="659"/>
      <c r="BR1178" s="606"/>
      <c r="BS1178" s="599">
        <v>2</v>
      </c>
      <c r="BT1178" s="599">
        <v>0</v>
      </c>
      <c r="BU1178" s="599">
        <v>0</v>
      </c>
      <c r="BV1178" s="599">
        <v>7</v>
      </c>
      <c r="BW1178" s="599">
        <v>10</v>
      </c>
      <c r="BX1178" s="599">
        <v>40</v>
      </c>
      <c r="BY1178" s="599">
        <v>43</v>
      </c>
      <c r="BZ1178" s="599">
        <v>34</v>
      </c>
      <c r="CA1178" s="599">
        <v>30</v>
      </c>
      <c r="CB1178" s="599">
        <v>17</v>
      </c>
      <c r="CC1178" s="622"/>
      <c r="CD1178" s="659"/>
      <c r="CE1178" s="606"/>
      <c r="CF1178" s="599">
        <v>15</v>
      </c>
      <c r="CG1178" s="599">
        <v>2</v>
      </c>
      <c r="CH1178" s="599">
        <v>7</v>
      </c>
      <c r="CI1178" s="599">
        <v>52</v>
      </c>
      <c r="CJ1178" s="599">
        <v>202</v>
      </c>
      <c r="CK1178" s="599">
        <v>617</v>
      </c>
      <c r="CL1178" s="599">
        <v>823</v>
      </c>
      <c r="CM1178" s="599">
        <v>938</v>
      </c>
      <c r="CN1178" s="599">
        <v>870</v>
      </c>
      <c r="CO1178" s="599">
        <v>800</v>
      </c>
      <c r="CP1178" s="622"/>
      <c r="CQ1178" s="659"/>
      <c r="CR1178" s="606"/>
      <c r="CS1178" s="599">
        <v>3</v>
      </c>
      <c r="CT1178" s="599">
        <v>0</v>
      </c>
      <c r="CU1178" s="599">
        <v>0</v>
      </c>
      <c r="CV1178" s="599">
        <v>8</v>
      </c>
      <c r="CW1178" s="599">
        <v>11</v>
      </c>
      <c r="CX1178" s="599">
        <v>43</v>
      </c>
      <c r="CY1178" s="599">
        <v>54</v>
      </c>
      <c r="CZ1178" s="599">
        <v>78</v>
      </c>
      <c r="DA1178" s="599">
        <v>95</v>
      </c>
      <c r="DB1178" s="599">
        <v>98</v>
      </c>
      <c r="DD1178" s="659"/>
      <c r="DE1178" s="606"/>
      <c r="DF1178" s="599">
        <v>14</v>
      </c>
      <c r="DG1178" s="599">
        <v>2</v>
      </c>
      <c r="DH1178" s="599">
        <v>7</v>
      </c>
      <c r="DI1178" s="599">
        <v>51</v>
      </c>
      <c r="DJ1178" s="599">
        <v>201</v>
      </c>
      <c r="DK1178" s="599">
        <v>614</v>
      </c>
      <c r="DL1178" s="599">
        <v>812</v>
      </c>
      <c r="DM1178" s="599">
        <v>894</v>
      </c>
      <c r="DN1178" s="599">
        <v>805</v>
      </c>
      <c r="DO1178" s="599">
        <v>719</v>
      </c>
    </row>
    <row r="1179" spans="2:119" x14ac:dyDescent="0.2">
      <c r="B1179" s="618"/>
      <c r="C1179" s="619"/>
      <c r="D1179" s="622"/>
      <c r="E1179" s="622"/>
      <c r="F1179" s="622"/>
      <c r="G1179" s="622"/>
      <c r="H1179" s="622"/>
      <c r="I1179" s="622"/>
      <c r="J1179" s="622"/>
      <c r="K1179" s="622"/>
      <c r="L1179" s="622"/>
      <c r="M1179" s="622"/>
      <c r="N1179" s="622"/>
      <c r="O1179" s="622"/>
      <c r="P1179" s="622"/>
      <c r="Q1179" s="622"/>
      <c r="R1179" s="622"/>
      <c r="S1179" s="622"/>
      <c r="T1179" s="622"/>
      <c r="U1179" s="622"/>
      <c r="V1179" s="622"/>
      <c r="W1179" s="622"/>
      <c r="X1179" s="622"/>
      <c r="Y1179" s="622"/>
      <c r="Z1179" s="622"/>
      <c r="AA1179" s="622"/>
      <c r="AB1179" s="622"/>
      <c r="AC1179" s="622"/>
      <c r="AD1179" s="622"/>
      <c r="AE1179" s="622"/>
      <c r="AF1179" s="622"/>
      <c r="AG1179" s="622"/>
      <c r="AH1179" s="622"/>
      <c r="AI1179" s="622"/>
      <c r="AJ1179" s="622"/>
      <c r="AK1179" s="622"/>
      <c r="AL1179" s="622"/>
      <c r="AM1179" s="622"/>
      <c r="AN1179" s="622"/>
      <c r="AO1179" s="622"/>
      <c r="AP1179" s="518"/>
      <c r="AQ1179" s="622"/>
      <c r="AR1179" s="622"/>
      <c r="AS1179" s="622"/>
      <c r="AT1179" s="622"/>
      <c r="AU1179" s="622"/>
      <c r="AV1179" s="622"/>
      <c r="AW1179" s="622"/>
      <c r="AX1179" s="622"/>
      <c r="AY1179" s="622"/>
      <c r="AZ1179" s="622"/>
      <c r="BA1179" s="622"/>
      <c r="BB1179" s="622"/>
      <c r="BC1179" s="622"/>
      <c r="BD1179" s="622"/>
      <c r="BE1179" s="622"/>
      <c r="BF1179" s="622"/>
      <c r="BG1179" s="622"/>
      <c r="BH1179" s="622"/>
      <c r="BI1179" s="622"/>
      <c r="BJ1179" s="622"/>
      <c r="BK1179" s="622"/>
      <c r="BL1179" s="622"/>
      <c r="BM1179" s="622"/>
      <c r="BN1179" s="622"/>
      <c r="BO1179" s="622"/>
      <c r="BQ1179" s="622"/>
      <c r="BR1179" s="622"/>
      <c r="BS1179" s="622"/>
      <c r="BT1179" s="622"/>
      <c r="BU1179" s="622"/>
      <c r="BV1179" s="622"/>
      <c r="BW1179" s="622"/>
      <c r="BX1179" s="622"/>
      <c r="BY1179" s="622"/>
      <c r="BZ1179" s="622"/>
      <c r="CA1179" s="622"/>
      <c r="CB1179" s="622"/>
      <c r="CC1179" s="622"/>
      <c r="CD1179" s="622"/>
      <c r="CE1179" s="622"/>
      <c r="CF1179" s="622"/>
      <c r="CG1179" s="622"/>
      <c r="CH1179" s="622"/>
      <c r="CI1179" s="622"/>
      <c r="CJ1179" s="622"/>
      <c r="CK1179" s="622"/>
      <c r="CL1179" s="622"/>
      <c r="CM1179" s="622"/>
      <c r="CN1179" s="622"/>
      <c r="CO1179" s="622"/>
      <c r="CP1179" s="622"/>
      <c r="CQ1179" s="622"/>
      <c r="CR1179" s="622"/>
      <c r="CS1179" s="622"/>
      <c r="CT1179" s="622"/>
      <c r="CU1179" s="622"/>
      <c r="CV1179" s="622"/>
      <c r="CW1179" s="622"/>
      <c r="CX1179" s="622"/>
      <c r="CY1179" s="622"/>
      <c r="CZ1179" s="622"/>
      <c r="DA1179" s="622"/>
      <c r="DB1179" s="622"/>
      <c r="DD1179" s="622"/>
      <c r="DE1179" s="622"/>
      <c r="DF1179" s="622"/>
      <c r="DG1179" s="622"/>
      <c r="DH1179" s="622"/>
      <c r="DI1179" s="622"/>
      <c r="DJ1179" s="622"/>
      <c r="DK1179" s="622"/>
      <c r="DL1179" s="622"/>
      <c r="DM1179" s="622"/>
      <c r="DN1179" s="622"/>
      <c r="DO1179" s="622"/>
    </row>
    <row r="1180" spans="2:119" ht="18.75" customHeight="1" x14ac:dyDescent="0.3">
      <c r="B1180" s="618"/>
      <c r="C1180" s="619"/>
      <c r="D1180" s="829" t="s">
        <v>246</v>
      </c>
      <c r="E1180" s="829"/>
      <c r="F1180" s="621"/>
      <c r="G1180" s="621"/>
      <c r="H1180" s="621"/>
      <c r="I1180" s="621"/>
      <c r="J1180" s="621"/>
      <c r="K1180" s="621"/>
      <c r="L1180" s="621"/>
      <c r="M1180" s="621"/>
      <c r="N1180" s="621"/>
      <c r="O1180" s="621"/>
      <c r="P1180" s="622"/>
      <c r="Q1180" s="660" t="s">
        <v>246</v>
      </c>
      <c r="R1180" s="660"/>
      <c r="S1180" s="621"/>
      <c r="T1180" s="621"/>
      <c r="U1180" s="621"/>
      <c r="V1180" s="621"/>
      <c r="W1180" s="621"/>
      <c r="X1180" s="621"/>
      <c r="Y1180" s="621"/>
      <c r="Z1180" s="621"/>
      <c r="AA1180" s="621"/>
      <c r="AB1180" s="621"/>
      <c r="AC1180" s="622"/>
      <c r="AD1180" s="660"/>
      <c r="AE1180" s="660"/>
      <c r="AF1180" s="621"/>
      <c r="AG1180" s="621"/>
      <c r="AH1180" s="621"/>
      <c r="AI1180" s="621"/>
      <c r="AJ1180" s="621"/>
      <c r="AK1180" s="621"/>
      <c r="AL1180" s="621"/>
      <c r="AM1180" s="621"/>
      <c r="AN1180" s="621"/>
      <c r="AO1180" s="621"/>
      <c r="AP1180" s="518"/>
      <c r="AQ1180" s="660"/>
      <c r="AR1180" s="660"/>
      <c r="AS1180" s="621"/>
      <c r="AT1180" s="621"/>
      <c r="AU1180" s="621"/>
      <c r="AV1180" s="621"/>
      <c r="AW1180" s="621"/>
      <c r="AX1180" s="621"/>
      <c r="AY1180" s="621"/>
      <c r="AZ1180" s="621"/>
      <c r="BA1180" s="621"/>
      <c r="BB1180" s="621"/>
      <c r="BC1180" s="622"/>
      <c r="BD1180" s="660"/>
      <c r="BE1180" s="660"/>
      <c r="BF1180" s="621"/>
      <c r="BG1180" s="621"/>
      <c r="BH1180" s="621"/>
      <c r="BI1180" s="621"/>
      <c r="BJ1180" s="621"/>
      <c r="BK1180" s="621"/>
      <c r="BL1180" s="621"/>
      <c r="BM1180" s="621"/>
      <c r="BN1180" s="621"/>
      <c r="BO1180" s="621"/>
      <c r="BQ1180" s="660"/>
      <c r="BR1180" s="660"/>
      <c r="BS1180" s="621"/>
      <c r="BT1180" s="621"/>
      <c r="BU1180" s="621"/>
      <c r="BV1180" s="621"/>
      <c r="BW1180" s="621"/>
      <c r="BX1180" s="621"/>
      <c r="BY1180" s="621"/>
      <c r="BZ1180" s="621"/>
      <c r="CA1180" s="621"/>
      <c r="CB1180" s="621"/>
      <c r="CC1180" s="622"/>
      <c r="CD1180" s="660"/>
      <c r="CE1180" s="660"/>
      <c r="CF1180" s="621"/>
      <c r="CG1180" s="621"/>
      <c r="CH1180" s="621"/>
      <c r="CI1180" s="621"/>
      <c r="CJ1180" s="621"/>
      <c r="CK1180" s="621"/>
      <c r="CL1180" s="621"/>
      <c r="CM1180" s="621"/>
      <c r="CN1180" s="621"/>
      <c r="CO1180" s="621"/>
      <c r="CP1180" s="622"/>
      <c r="CQ1180" s="660"/>
      <c r="CR1180" s="660"/>
      <c r="CS1180" s="621"/>
      <c r="CT1180" s="621"/>
      <c r="CU1180" s="621"/>
      <c r="CV1180" s="621"/>
      <c r="CW1180" s="621"/>
      <c r="CX1180" s="621"/>
      <c r="CY1180" s="621"/>
      <c r="CZ1180" s="621"/>
      <c r="DA1180" s="621"/>
      <c r="DB1180" s="621"/>
      <c r="DD1180" s="660"/>
      <c r="DE1180" s="660"/>
      <c r="DF1180" s="621"/>
      <c r="DG1180" s="621"/>
      <c r="DH1180" s="621"/>
      <c r="DI1180" s="621"/>
      <c r="DJ1180" s="621"/>
      <c r="DK1180" s="621"/>
      <c r="DL1180" s="621"/>
      <c r="DM1180" s="621"/>
      <c r="DN1180" s="621"/>
      <c r="DO1180" s="621"/>
    </row>
    <row r="1181" spans="2:119" ht="28.9" customHeight="1" x14ac:dyDescent="0.2">
      <c r="B1181" s="618"/>
      <c r="C1181" s="619"/>
      <c r="D1181" s="829"/>
      <c r="E1181" s="829"/>
      <c r="F1181" s="662"/>
      <c r="G1181" s="663"/>
      <c r="H1181" s="663"/>
      <c r="I1181" s="663"/>
      <c r="J1181" s="663"/>
      <c r="K1181" s="663"/>
      <c r="L1181" s="663"/>
      <c r="M1181" s="663"/>
      <c r="N1181" s="663"/>
      <c r="O1181" s="664"/>
      <c r="P1181" s="622"/>
      <c r="Q1181" s="660"/>
      <c r="R1181" s="660"/>
      <c r="S1181" s="662"/>
      <c r="T1181" s="663"/>
      <c r="U1181" s="663"/>
      <c r="V1181" s="663"/>
      <c r="W1181" s="663"/>
      <c r="X1181" s="663"/>
      <c r="Y1181" s="663"/>
      <c r="Z1181" s="663"/>
      <c r="AA1181" s="663"/>
      <c r="AB1181" s="664"/>
      <c r="AC1181" s="622"/>
      <c r="AD1181" s="660"/>
      <c r="AE1181" s="660"/>
      <c r="AF1181" s="662"/>
      <c r="AG1181" s="663"/>
      <c r="AH1181" s="663"/>
      <c r="AI1181" s="663"/>
      <c r="AJ1181" s="663"/>
      <c r="AK1181" s="663"/>
      <c r="AL1181" s="663"/>
      <c r="AM1181" s="663"/>
      <c r="AN1181" s="663"/>
      <c r="AO1181" s="664"/>
      <c r="AP1181" s="518"/>
      <c r="AQ1181" s="660"/>
      <c r="AR1181" s="660"/>
      <c r="AS1181" s="662"/>
      <c r="AT1181" s="663"/>
      <c r="AU1181" s="663"/>
      <c r="AV1181" s="663"/>
      <c r="AW1181" s="663"/>
      <c r="AX1181" s="663"/>
      <c r="AY1181" s="663"/>
      <c r="AZ1181" s="663"/>
      <c r="BA1181" s="663"/>
      <c r="BB1181" s="664"/>
      <c r="BC1181" s="622"/>
      <c r="BD1181" s="660"/>
      <c r="BE1181" s="660"/>
      <c r="BF1181" s="662"/>
      <c r="BG1181" s="663"/>
      <c r="BH1181" s="663"/>
      <c r="BI1181" s="663"/>
      <c r="BJ1181" s="663"/>
      <c r="BK1181" s="663"/>
      <c r="BL1181" s="663"/>
      <c r="BM1181" s="663"/>
      <c r="BN1181" s="663"/>
      <c r="BO1181" s="664"/>
      <c r="BQ1181" s="660"/>
      <c r="BR1181" s="660"/>
      <c r="BS1181" s="662"/>
      <c r="BT1181" s="663"/>
      <c r="BU1181" s="663"/>
      <c r="BV1181" s="663"/>
      <c r="BW1181" s="663"/>
      <c r="BX1181" s="663"/>
      <c r="BY1181" s="663"/>
      <c r="BZ1181" s="663"/>
      <c r="CA1181" s="663"/>
      <c r="CB1181" s="664"/>
      <c r="CC1181" s="622"/>
      <c r="CD1181" s="660"/>
      <c r="CE1181" s="660"/>
      <c r="CF1181" s="662"/>
      <c r="CG1181" s="663"/>
      <c r="CH1181" s="663"/>
      <c r="CI1181" s="663"/>
      <c r="CJ1181" s="663"/>
      <c r="CK1181" s="663"/>
      <c r="CL1181" s="663"/>
      <c r="CM1181" s="663"/>
      <c r="CN1181" s="663"/>
      <c r="CO1181" s="664"/>
      <c r="CP1181" s="622"/>
      <c r="CQ1181" s="660"/>
      <c r="CR1181" s="660"/>
      <c r="CS1181" s="668"/>
      <c r="CT1181" s="669"/>
      <c r="CU1181" s="669"/>
      <c r="CV1181" s="669"/>
      <c r="CW1181" s="669"/>
      <c r="CX1181" s="669"/>
      <c r="CY1181" s="669"/>
      <c r="CZ1181" s="669"/>
      <c r="DA1181" s="669"/>
      <c r="DB1181" s="670"/>
      <c r="DD1181" s="660"/>
      <c r="DE1181" s="660"/>
      <c r="DF1181" s="668"/>
      <c r="DG1181" s="669"/>
      <c r="DH1181" s="669"/>
      <c r="DI1181" s="669"/>
      <c r="DJ1181" s="669"/>
      <c r="DK1181" s="669"/>
      <c r="DL1181" s="669"/>
      <c r="DM1181" s="669"/>
      <c r="DN1181" s="669"/>
      <c r="DO1181" s="670"/>
    </row>
    <row r="1182" spans="2:119" ht="15" customHeight="1" x14ac:dyDescent="0.2">
      <c r="B1182" s="618"/>
      <c r="C1182" s="619"/>
      <c r="D1182" s="830"/>
      <c r="E1182" s="830"/>
      <c r="F1182" s="605"/>
      <c r="G1182" s="605"/>
      <c r="H1182" s="605"/>
      <c r="I1182" s="605"/>
      <c r="J1182" s="605"/>
      <c r="K1182" s="605"/>
      <c r="L1182" s="605"/>
      <c r="M1182" s="605"/>
      <c r="N1182" s="605"/>
      <c r="O1182" s="605"/>
      <c r="P1182" s="622"/>
      <c r="Q1182" s="661"/>
      <c r="R1182" s="661"/>
      <c r="S1182" s="605"/>
      <c r="T1182" s="605"/>
      <c r="U1182" s="605"/>
      <c r="V1182" s="605"/>
      <c r="W1182" s="605"/>
      <c r="X1182" s="605"/>
      <c r="Y1182" s="605"/>
      <c r="Z1182" s="605"/>
      <c r="AA1182" s="605"/>
      <c r="AB1182" s="605"/>
      <c r="AC1182" s="622"/>
      <c r="AD1182" s="661"/>
      <c r="AE1182" s="661"/>
      <c r="AF1182" s="605"/>
      <c r="AG1182" s="605"/>
      <c r="AH1182" s="605"/>
      <c r="AI1182" s="605"/>
      <c r="AJ1182" s="605"/>
      <c r="AK1182" s="605"/>
      <c r="AL1182" s="605"/>
      <c r="AM1182" s="605"/>
      <c r="AN1182" s="605"/>
      <c r="AO1182" s="605"/>
      <c r="AP1182" s="518"/>
      <c r="AQ1182" s="661"/>
      <c r="AR1182" s="661"/>
      <c r="AS1182" s="605"/>
      <c r="AT1182" s="605"/>
      <c r="AU1182" s="605"/>
      <c r="AV1182" s="605"/>
      <c r="AW1182" s="605"/>
      <c r="AX1182" s="605"/>
      <c r="AY1182" s="605"/>
      <c r="AZ1182" s="605"/>
      <c r="BA1182" s="605"/>
      <c r="BB1182" s="605"/>
      <c r="BC1182" s="622"/>
      <c r="BD1182" s="661"/>
      <c r="BE1182" s="661"/>
      <c r="BF1182" s="605"/>
      <c r="BG1182" s="605"/>
      <c r="BH1182" s="605"/>
      <c r="BI1182" s="605"/>
      <c r="BJ1182" s="605"/>
      <c r="BK1182" s="605"/>
      <c r="BL1182" s="605"/>
      <c r="BM1182" s="605"/>
      <c r="BN1182" s="605"/>
      <c r="BO1182" s="605"/>
      <c r="BQ1182" s="661"/>
      <c r="BR1182" s="661"/>
      <c r="BS1182" s="605"/>
      <c r="BT1182" s="605"/>
      <c r="BU1182" s="605"/>
      <c r="BV1182" s="605"/>
      <c r="BW1182" s="605"/>
      <c r="BX1182" s="605"/>
      <c r="BY1182" s="605"/>
      <c r="BZ1182" s="605"/>
      <c r="CA1182" s="605"/>
      <c r="CB1182" s="605"/>
      <c r="CC1182" s="622"/>
      <c r="CD1182" s="661"/>
      <c r="CE1182" s="661"/>
      <c r="CF1182" s="605"/>
      <c r="CG1182" s="605"/>
      <c r="CH1182" s="605"/>
      <c r="CI1182" s="605"/>
      <c r="CJ1182" s="605"/>
      <c r="CK1182" s="605"/>
      <c r="CL1182" s="605"/>
      <c r="CM1182" s="605"/>
      <c r="CN1182" s="605"/>
      <c r="CO1182" s="605"/>
      <c r="CP1182" s="622"/>
      <c r="CQ1182" s="661"/>
      <c r="CR1182" s="661"/>
      <c r="CS1182" s="605"/>
      <c r="CT1182" s="605"/>
      <c r="CU1182" s="605"/>
      <c r="CV1182" s="605"/>
      <c r="CW1182" s="605"/>
      <c r="CX1182" s="605"/>
      <c r="CY1182" s="605"/>
      <c r="CZ1182" s="605"/>
      <c r="DA1182" s="605"/>
      <c r="DB1182" s="605"/>
      <c r="DD1182" s="661"/>
      <c r="DE1182" s="661"/>
      <c r="DF1182" s="605"/>
      <c r="DG1182" s="605"/>
      <c r="DH1182" s="605"/>
      <c r="DI1182" s="605"/>
      <c r="DJ1182" s="605"/>
      <c r="DK1182" s="605"/>
      <c r="DL1182" s="605"/>
      <c r="DM1182" s="605"/>
      <c r="DN1182" s="605"/>
      <c r="DO1182" s="605"/>
    </row>
    <row r="1183" spans="2:119" ht="15" customHeight="1" x14ac:dyDescent="0.2">
      <c r="B1183" s="618"/>
      <c r="C1183" s="619"/>
      <c r="D1183" s="657" t="s">
        <v>173</v>
      </c>
      <c r="E1183" s="597" t="s">
        <v>92</v>
      </c>
      <c r="F1183" s="598"/>
      <c r="G1183" s="598"/>
      <c r="H1183" s="598"/>
      <c r="I1183" s="598"/>
      <c r="J1183" s="598"/>
      <c r="K1183" s="598"/>
      <c r="L1183" s="598"/>
      <c r="M1183" s="598"/>
      <c r="N1183" s="598"/>
      <c r="O1183" s="598"/>
      <c r="P1183" s="622"/>
      <c r="Q1183" s="657" t="s">
        <v>173</v>
      </c>
      <c r="R1183" s="606" t="s">
        <v>92</v>
      </c>
      <c r="S1183" s="598"/>
      <c r="T1183" s="598"/>
      <c r="U1183" s="598"/>
      <c r="V1183" s="598"/>
      <c r="W1183" s="598"/>
      <c r="X1183" s="598"/>
      <c r="Y1183" s="598"/>
      <c r="Z1183" s="598"/>
      <c r="AA1183" s="598"/>
      <c r="AB1183" s="598"/>
      <c r="AC1183" s="622"/>
      <c r="AD1183" s="657"/>
      <c r="AE1183" s="606"/>
      <c r="AF1183" s="598"/>
      <c r="AG1183" s="598"/>
      <c r="AH1183" s="598"/>
      <c r="AI1183" s="598"/>
      <c r="AJ1183" s="598"/>
      <c r="AK1183" s="598"/>
      <c r="AL1183" s="598"/>
      <c r="AM1183" s="598"/>
      <c r="AN1183" s="598"/>
      <c r="AO1183" s="598"/>
      <c r="AP1183" s="518"/>
      <c r="AQ1183" s="657"/>
      <c r="AR1183" s="606"/>
      <c r="AS1183" s="598"/>
      <c r="AT1183" s="598"/>
      <c r="AU1183" s="598"/>
      <c r="AV1183" s="598"/>
      <c r="AW1183" s="598"/>
      <c r="AX1183" s="598"/>
      <c r="AY1183" s="598"/>
      <c r="AZ1183" s="598"/>
      <c r="BA1183" s="598"/>
      <c r="BB1183" s="598"/>
      <c r="BC1183" s="622"/>
      <c r="BD1183" s="657"/>
      <c r="BE1183" s="606"/>
      <c r="BF1183" s="598"/>
      <c r="BG1183" s="598"/>
      <c r="BH1183" s="598"/>
      <c r="BI1183" s="598"/>
      <c r="BJ1183" s="598"/>
      <c r="BK1183" s="598"/>
      <c r="BL1183" s="598"/>
      <c r="BM1183" s="598"/>
      <c r="BN1183" s="598"/>
      <c r="BO1183" s="598"/>
      <c r="BQ1183" s="657"/>
      <c r="BR1183" s="606"/>
      <c r="BS1183" s="598"/>
      <c r="BT1183" s="598"/>
      <c r="BU1183" s="598"/>
      <c r="BV1183" s="598"/>
      <c r="BW1183" s="598"/>
      <c r="BX1183" s="598"/>
      <c r="BY1183" s="598"/>
      <c r="BZ1183" s="598"/>
      <c r="CA1183" s="598"/>
      <c r="CB1183" s="598"/>
      <c r="CC1183" s="622"/>
      <c r="CD1183" s="657"/>
      <c r="CE1183" s="606"/>
      <c r="CF1183" s="598"/>
      <c r="CG1183" s="598"/>
      <c r="CH1183" s="598"/>
      <c r="CI1183" s="598"/>
      <c r="CJ1183" s="598"/>
      <c r="CK1183" s="598"/>
      <c r="CL1183" s="598"/>
      <c r="CM1183" s="598"/>
      <c r="CN1183" s="598"/>
      <c r="CO1183" s="598"/>
      <c r="CP1183" s="622"/>
      <c r="CQ1183" s="657"/>
      <c r="CR1183" s="606"/>
      <c r="CS1183" s="598"/>
      <c r="CT1183" s="598"/>
      <c r="CU1183" s="598"/>
      <c r="CV1183" s="598"/>
      <c r="CW1183" s="598"/>
      <c r="CX1183" s="598"/>
      <c r="CY1183" s="598"/>
      <c r="CZ1183" s="598"/>
      <c r="DA1183" s="598"/>
      <c r="DB1183" s="598"/>
      <c r="DD1183" s="657"/>
      <c r="DE1183" s="606"/>
      <c r="DF1183" s="598"/>
      <c r="DG1183" s="598"/>
      <c r="DH1183" s="598"/>
      <c r="DI1183" s="598"/>
      <c r="DJ1183" s="598"/>
      <c r="DK1183" s="598"/>
      <c r="DL1183" s="598"/>
      <c r="DM1183" s="598"/>
      <c r="DN1183" s="598"/>
      <c r="DO1183" s="598"/>
    </row>
    <row r="1184" spans="2:119" ht="15" x14ac:dyDescent="0.2">
      <c r="B1184" s="618"/>
      <c r="C1184" s="619"/>
      <c r="D1184" s="658"/>
      <c r="E1184" s="597">
        <v>1</v>
      </c>
      <c r="F1184" s="598"/>
      <c r="G1184" s="598"/>
      <c r="H1184" s="598"/>
      <c r="I1184" s="598"/>
      <c r="J1184" s="598"/>
      <c r="K1184" s="598"/>
      <c r="L1184" s="598"/>
      <c r="M1184" s="598"/>
      <c r="N1184" s="598"/>
      <c r="O1184" s="598"/>
      <c r="P1184" s="622"/>
      <c r="Q1184" s="658"/>
      <c r="R1184" s="606">
        <v>1</v>
      </c>
      <c r="S1184" s="598"/>
      <c r="T1184" s="598"/>
      <c r="U1184" s="598"/>
      <c r="V1184" s="598"/>
      <c r="W1184" s="598"/>
      <c r="X1184" s="598"/>
      <c r="Y1184" s="598"/>
      <c r="Z1184" s="598"/>
      <c r="AA1184" s="598"/>
      <c r="AB1184" s="598"/>
      <c r="AC1184" s="622"/>
      <c r="AD1184" s="658"/>
      <c r="AE1184" s="606"/>
      <c r="AF1184" s="598"/>
      <c r="AG1184" s="598"/>
      <c r="AH1184" s="598"/>
      <c r="AI1184" s="598"/>
      <c r="AJ1184" s="598"/>
      <c r="AK1184" s="598"/>
      <c r="AL1184" s="598"/>
      <c r="AM1184" s="598"/>
      <c r="AN1184" s="598"/>
      <c r="AO1184" s="598"/>
      <c r="AP1184" s="518"/>
      <c r="AQ1184" s="658"/>
      <c r="AR1184" s="606"/>
      <c r="AS1184" s="598"/>
      <c r="AT1184" s="598"/>
      <c r="AU1184" s="598"/>
      <c r="AV1184" s="598"/>
      <c r="AW1184" s="598"/>
      <c r="AX1184" s="598"/>
      <c r="AY1184" s="598"/>
      <c r="AZ1184" s="598"/>
      <c r="BA1184" s="598"/>
      <c r="BB1184" s="598"/>
      <c r="BC1184" s="622"/>
      <c r="BD1184" s="658"/>
      <c r="BE1184" s="606"/>
      <c r="BF1184" s="598"/>
      <c r="BG1184" s="598"/>
      <c r="BH1184" s="598"/>
      <c r="BI1184" s="598"/>
      <c r="BJ1184" s="598"/>
      <c r="BK1184" s="598"/>
      <c r="BL1184" s="598"/>
      <c r="BM1184" s="598"/>
      <c r="BN1184" s="598"/>
      <c r="BO1184" s="598"/>
      <c r="BQ1184" s="658"/>
      <c r="BR1184" s="606"/>
      <c r="BS1184" s="598"/>
      <c r="BT1184" s="598"/>
      <c r="BU1184" s="598"/>
      <c r="BV1184" s="598"/>
      <c r="BW1184" s="598"/>
      <c r="BX1184" s="598"/>
      <c r="BY1184" s="598"/>
      <c r="BZ1184" s="598"/>
      <c r="CA1184" s="598"/>
      <c r="CB1184" s="598"/>
      <c r="CC1184" s="622"/>
      <c r="CD1184" s="658"/>
      <c r="CE1184" s="606"/>
      <c r="CF1184" s="598"/>
      <c r="CG1184" s="598"/>
      <c r="CH1184" s="598"/>
      <c r="CI1184" s="598"/>
      <c r="CJ1184" s="598"/>
      <c r="CK1184" s="598"/>
      <c r="CL1184" s="598"/>
      <c r="CM1184" s="598"/>
      <c r="CN1184" s="598"/>
      <c r="CO1184" s="598"/>
      <c r="CP1184" s="622"/>
      <c r="CQ1184" s="658"/>
      <c r="CR1184" s="606"/>
      <c r="CS1184" s="598"/>
      <c r="CT1184" s="598"/>
      <c r="CU1184" s="598"/>
      <c r="CV1184" s="598"/>
      <c r="CW1184" s="598"/>
      <c r="CX1184" s="598"/>
      <c r="CY1184" s="598"/>
      <c r="CZ1184" s="598"/>
      <c r="DA1184" s="598"/>
      <c r="DB1184" s="598"/>
      <c r="DD1184" s="658"/>
      <c r="DE1184" s="606"/>
      <c r="DF1184" s="598"/>
      <c r="DG1184" s="598"/>
      <c r="DH1184" s="598"/>
      <c r="DI1184" s="598"/>
      <c r="DJ1184" s="598"/>
      <c r="DK1184" s="598"/>
      <c r="DL1184" s="598"/>
      <c r="DM1184" s="598"/>
      <c r="DN1184" s="598"/>
      <c r="DO1184" s="598"/>
    </row>
    <row r="1185" spans="2:119" ht="15" x14ac:dyDescent="0.2">
      <c r="B1185" s="618"/>
      <c r="C1185" s="619"/>
      <c r="D1185" s="658"/>
      <c r="E1185" s="597" t="s">
        <v>45</v>
      </c>
      <c r="F1185" s="598"/>
      <c r="G1185" s="598"/>
      <c r="H1185" s="598"/>
      <c r="I1185" s="598"/>
      <c r="J1185" s="598"/>
      <c r="K1185" s="598"/>
      <c r="L1185" s="598"/>
      <c r="M1185" s="598"/>
      <c r="N1185" s="598"/>
      <c r="O1185" s="598"/>
      <c r="P1185" s="622"/>
      <c r="Q1185" s="658"/>
      <c r="R1185" s="606" t="s">
        <v>45</v>
      </c>
      <c r="S1185" s="598"/>
      <c r="T1185" s="598"/>
      <c r="U1185" s="598"/>
      <c r="V1185" s="598"/>
      <c r="W1185" s="598"/>
      <c r="X1185" s="598"/>
      <c r="Y1185" s="598"/>
      <c r="Z1185" s="598"/>
      <c r="AA1185" s="598"/>
      <c r="AB1185" s="598"/>
      <c r="AC1185" s="622"/>
      <c r="AD1185" s="658"/>
      <c r="AE1185" s="606"/>
      <c r="AF1185" s="598"/>
      <c r="AG1185" s="598"/>
      <c r="AH1185" s="598"/>
      <c r="AI1185" s="598"/>
      <c r="AJ1185" s="598"/>
      <c r="AK1185" s="598"/>
      <c r="AL1185" s="598"/>
      <c r="AM1185" s="598"/>
      <c r="AN1185" s="598"/>
      <c r="AO1185" s="598"/>
      <c r="AP1185" s="518"/>
      <c r="AQ1185" s="658"/>
      <c r="AR1185" s="606"/>
      <c r="AS1185" s="598"/>
      <c r="AT1185" s="598"/>
      <c r="AU1185" s="598"/>
      <c r="AV1185" s="598"/>
      <c r="AW1185" s="598"/>
      <c r="AX1185" s="598"/>
      <c r="AY1185" s="598"/>
      <c r="AZ1185" s="598"/>
      <c r="BA1185" s="598"/>
      <c r="BB1185" s="598"/>
      <c r="BC1185" s="622"/>
      <c r="BD1185" s="658"/>
      <c r="BE1185" s="606"/>
      <c r="BF1185" s="598"/>
      <c r="BG1185" s="598"/>
      <c r="BH1185" s="598"/>
      <c r="BI1185" s="598"/>
      <c r="BJ1185" s="598"/>
      <c r="BK1185" s="598"/>
      <c r="BL1185" s="598"/>
      <c r="BM1185" s="598"/>
      <c r="BN1185" s="598"/>
      <c r="BO1185" s="598"/>
      <c r="BQ1185" s="658"/>
      <c r="BR1185" s="606"/>
      <c r="BS1185" s="598"/>
      <c r="BT1185" s="598"/>
      <c r="BU1185" s="598"/>
      <c r="BV1185" s="598"/>
      <c r="BW1185" s="598"/>
      <c r="BX1185" s="598"/>
      <c r="BY1185" s="598"/>
      <c r="BZ1185" s="598"/>
      <c r="CA1185" s="598"/>
      <c r="CB1185" s="598"/>
      <c r="CC1185" s="622"/>
      <c r="CD1185" s="658"/>
      <c r="CE1185" s="606"/>
      <c r="CF1185" s="598"/>
      <c r="CG1185" s="598"/>
      <c r="CH1185" s="598"/>
      <c r="CI1185" s="598"/>
      <c r="CJ1185" s="598"/>
      <c r="CK1185" s="598"/>
      <c r="CL1185" s="598"/>
      <c r="CM1185" s="598"/>
      <c r="CN1185" s="598"/>
      <c r="CO1185" s="598"/>
      <c r="CP1185" s="622"/>
      <c r="CQ1185" s="658"/>
      <c r="CR1185" s="606"/>
      <c r="CS1185" s="598"/>
      <c r="CT1185" s="598"/>
      <c r="CU1185" s="598"/>
      <c r="CV1185" s="598"/>
      <c r="CW1185" s="598"/>
      <c r="CX1185" s="598"/>
      <c r="CY1185" s="598"/>
      <c r="CZ1185" s="598"/>
      <c r="DA1185" s="598"/>
      <c r="DB1185" s="598"/>
      <c r="DD1185" s="658"/>
      <c r="DE1185" s="606"/>
      <c r="DF1185" s="598"/>
      <c r="DG1185" s="598"/>
      <c r="DH1185" s="598"/>
      <c r="DI1185" s="598"/>
      <c r="DJ1185" s="598"/>
      <c r="DK1185" s="598"/>
      <c r="DL1185" s="598"/>
      <c r="DM1185" s="598"/>
      <c r="DN1185" s="598"/>
      <c r="DO1185" s="598"/>
    </row>
    <row r="1186" spans="2:119" ht="15" x14ac:dyDescent="0.2">
      <c r="B1186" s="618"/>
      <c r="C1186" s="619"/>
      <c r="D1186" s="658"/>
      <c r="E1186" s="597" t="s">
        <v>33</v>
      </c>
      <c r="F1186" s="598"/>
      <c r="G1186" s="598"/>
      <c r="H1186" s="598"/>
      <c r="I1186" s="598"/>
      <c r="J1186" s="598"/>
      <c r="K1186" s="598"/>
      <c r="L1186" s="598"/>
      <c r="M1186" s="598"/>
      <c r="N1186" s="598"/>
      <c r="O1186" s="598"/>
      <c r="P1186" s="622"/>
      <c r="Q1186" s="658"/>
      <c r="R1186" s="606" t="s">
        <v>33</v>
      </c>
      <c r="S1186" s="598"/>
      <c r="T1186" s="598"/>
      <c r="U1186" s="598"/>
      <c r="V1186" s="598"/>
      <c r="W1186" s="598"/>
      <c r="X1186" s="598"/>
      <c r="Y1186" s="598"/>
      <c r="Z1186" s="598"/>
      <c r="AA1186" s="598"/>
      <c r="AB1186" s="598"/>
      <c r="AC1186" s="622"/>
      <c r="AD1186" s="658"/>
      <c r="AE1186" s="606"/>
      <c r="AF1186" s="598"/>
      <c r="AG1186" s="598"/>
      <c r="AH1186" s="598"/>
      <c r="AI1186" s="598"/>
      <c r="AJ1186" s="598"/>
      <c r="AK1186" s="598"/>
      <c r="AL1186" s="598"/>
      <c r="AM1186" s="598"/>
      <c r="AN1186" s="598"/>
      <c r="AO1186" s="598"/>
      <c r="AP1186" s="518"/>
      <c r="AQ1186" s="658"/>
      <c r="AR1186" s="606"/>
      <c r="AS1186" s="598"/>
      <c r="AT1186" s="598"/>
      <c r="AU1186" s="598"/>
      <c r="AV1186" s="598"/>
      <c r="AW1186" s="598"/>
      <c r="AX1186" s="598"/>
      <c r="AY1186" s="598"/>
      <c r="AZ1186" s="598"/>
      <c r="BA1186" s="598"/>
      <c r="BB1186" s="598"/>
      <c r="BC1186" s="622"/>
      <c r="BD1186" s="658"/>
      <c r="BE1186" s="606"/>
      <c r="BF1186" s="598"/>
      <c r="BG1186" s="598"/>
      <c r="BH1186" s="598"/>
      <c r="BI1186" s="598"/>
      <c r="BJ1186" s="598"/>
      <c r="BK1186" s="598"/>
      <c r="BL1186" s="598"/>
      <c r="BM1186" s="598"/>
      <c r="BN1186" s="598"/>
      <c r="BO1186" s="598"/>
      <c r="BQ1186" s="658"/>
      <c r="BR1186" s="606"/>
      <c r="BS1186" s="598"/>
      <c r="BT1186" s="598"/>
      <c r="BU1186" s="598"/>
      <c r="BV1186" s="598"/>
      <c r="BW1186" s="598"/>
      <c r="BX1186" s="598"/>
      <c r="BY1186" s="598"/>
      <c r="BZ1186" s="598"/>
      <c r="CA1186" s="598"/>
      <c r="CB1186" s="598"/>
      <c r="CC1186" s="622"/>
      <c r="CD1186" s="658"/>
      <c r="CE1186" s="606"/>
      <c r="CF1186" s="598"/>
      <c r="CG1186" s="598"/>
      <c r="CH1186" s="598"/>
      <c r="CI1186" s="598"/>
      <c r="CJ1186" s="598"/>
      <c r="CK1186" s="598"/>
      <c r="CL1186" s="598"/>
      <c r="CM1186" s="598"/>
      <c r="CN1186" s="598"/>
      <c r="CO1186" s="598"/>
      <c r="CP1186" s="622"/>
      <c r="CQ1186" s="658"/>
      <c r="CR1186" s="606"/>
      <c r="CS1186" s="598"/>
      <c r="CT1186" s="598"/>
      <c r="CU1186" s="598"/>
      <c r="CV1186" s="598"/>
      <c r="CW1186" s="598"/>
      <c r="CX1186" s="598"/>
      <c r="CY1186" s="598"/>
      <c r="CZ1186" s="598"/>
      <c r="DA1186" s="598"/>
      <c r="DB1186" s="598"/>
      <c r="DD1186" s="658"/>
      <c r="DE1186" s="606"/>
      <c r="DF1186" s="598"/>
      <c r="DG1186" s="598"/>
      <c r="DH1186" s="598"/>
      <c r="DI1186" s="598"/>
      <c r="DJ1186" s="598"/>
      <c r="DK1186" s="598"/>
      <c r="DL1186" s="598"/>
      <c r="DM1186" s="598"/>
      <c r="DN1186" s="598"/>
      <c r="DO1186" s="598"/>
    </row>
    <row r="1187" spans="2:119" ht="15" x14ac:dyDescent="0.2">
      <c r="B1187" s="618"/>
      <c r="C1187" s="619"/>
      <c r="D1187" s="658"/>
      <c r="E1187" s="597" t="s">
        <v>34</v>
      </c>
      <c r="F1187" s="598"/>
      <c r="G1187" s="598"/>
      <c r="H1187" s="598"/>
      <c r="I1187" s="598"/>
      <c r="J1187" s="598"/>
      <c r="K1187" s="598"/>
      <c r="L1187" s="598"/>
      <c r="M1187" s="598"/>
      <c r="N1187" s="598"/>
      <c r="O1187" s="598"/>
      <c r="P1187" s="622"/>
      <c r="Q1187" s="658"/>
      <c r="R1187" s="606" t="s">
        <v>34</v>
      </c>
      <c r="S1187" s="598"/>
      <c r="T1187" s="598"/>
      <c r="U1187" s="598"/>
      <c r="V1187" s="598"/>
      <c r="W1187" s="598"/>
      <c r="X1187" s="598"/>
      <c r="Y1187" s="598"/>
      <c r="Z1187" s="598"/>
      <c r="AA1187" s="598"/>
      <c r="AB1187" s="598"/>
      <c r="AC1187" s="622"/>
      <c r="AD1187" s="658"/>
      <c r="AE1187" s="606"/>
      <c r="AF1187" s="598"/>
      <c r="AG1187" s="598"/>
      <c r="AH1187" s="598"/>
      <c r="AI1187" s="598"/>
      <c r="AJ1187" s="598"/>
      <c r="AK1187" s="598"/>
      <c r="AL1187" s="598"/>
      <c r="AM1187" s="598"/>
      <c r="AN1187" s="598"/>
      <c r="AO1187" s="598"/>
      <c r="AP1187" s="518"/>
      <c r="AQ1187" s="658"/>
      <c r="AR1187" s="606"/>
      <c r="AS1187" s="598"/>
      <c r="AT1187" s="598"/>
      <c r="AU1187" s="598"/>
      <c r="AV1187" s="598"/>
      <c r="AW1187" s="598"/>
      <c r="AX1187" s="598"/>
      <c r="AY1187" s="598"/>
      <c r="AZ1187" s="598"/>
      <c r="BA1187" s="598"/>
      <c r="BB1187" s="598"/>
      <c r="BC1187" s="622"/>
      <c r="BD1187" s="658"/>
      <c r="BE1187" s="606"/>
      <c r="BF1187" s="598"/>
      <c r="BG1187" s="598"/>
      <c r="BH1187" s="598"/>
      <c r="BI1187" s="598"/>
      <c r="BJ1187" s="598"/>
      <c r="BK1187" s="598"/>
      <c r="BL1187" s="598"/>
      <c r="BM1187" s="598"/>
      <c r="BN1187" s="598"/>
      <c r="BO1187" s="598"/>
      <c r="BQ1187" s="658"/>
      <c r="BR1187" s="606"/>
      <c r="BS1187" s="598"/>
      <c r="BT1187" s="598"/>
      <c r="BU1187" s="598"/>
      <c r="BV1187" s="598"/>
      <c r="BW1187" s="598"/>
      <c r="BX1187" s="598"/>
      <c r="BY1187" s="598"/>
      <c r="BZ1187" s="598"/>
      <c r="CA1187" s="598"/>
      <c r="CB1187" s="598"/>
      <c r="CC1187" s="622"/>
      <c r="CD1187" s="658"/>
      <c r="CE1187" s="606"/>
      <c r="CF1187" s="598"/>
      <c r="CG1187" s="598"/>
      <c r="CH1187" s="598"/>
      <c r="CI1187" s="598"/>
      <c r="CJ1187" s="598"/>
      <c r="CK1187" s="598"/>
      <c r="CL1187" s="598"/>
      <c r="CM1187" s="598"/>
      <c r="CN1187" s="598"/>
      <c r="CO1187" s="598"/>
      <c r="CP1187" s="622"/>
      <c r="CQ1187" s="658"/>
      <c r="CR1187" s="606"/>
      <c r="CS1187" s="598"/>
      <c r="CT1187" s="598"/>
      <c r="CU1187" s="598"/>
      <c r="CV1187" s="598"/>
      <c r="CW1187" s="598"/>
      <c r="CX1187" s="598"/>
      <c r="CY1187" s="598"/>
      <c r="CZ1187" s="598"/>
      <c r="DA1187" s="598"/>
      <c r="DB1187" s="598"/>
      <c r="DD1187" s="658"/>
      <c r="DE1187" s="606"/>
      <c r="DF1187" s="598"/>
      <c r="DG1187" s="598"/>
      <c r="DH1187" s="598"/>
      <c r="DI1187" s="598"/>
      <c r="DJ1187" s="598"/>
      <c r="DK1187" s="598"/>
      <c r="DL1187" s="598"/>
      <c r="DM1187" s="598"/>
      <c r="DN1187" s="598"/>
      <c r="DO1187" s="598"/>
    </row>
    <row r="1188" spans="2:119" ht="15" x14ac:dyDescent="0.2">
      <c r="B1188" s="618"/>
      <c r="C1188" s="619"/>
      <c r="D1188" s="658"/>
      <c r="E1188" s="597" t="s">
        <v>35</v>
      </c>
      <c r="F1188" s="598"/>
      <c r="G1188" s="598"/>
      <c r="H1188" s="598"/>
      <c r="I1188" s="598"/>
      <c r="J1188" s="598"/>
      <c r="K1188" s="598"/>
      <c r="L1188" s="598"/>
      <c r="M1188" s="598"/>
      <c r="N1188" s="598"/>
      <c r="O1188" s="598"/>
      <c r="P1188" s="622"/>
      <c r="Q1188" s="658"/>
      <c r="R1188" s="606" t="s">
        <v>35</v>
      </c>
      <c r="S1188" s="598"/>
      <c r="T1188" s="598"/>
      <c r="U1188" s="598"/>
      <c r="V1188" s="598"/>
      <c r="W1188" s="598"/>
      <c r="X1188" s="598"/>
      <c r="Y1188" s="598"/>
      <c r="Z1188" s="598"/>
      <c r="AA1188" s="598"/>
      <c r="AB1188" s="598"/>
      <c r="AC1188" s="622"/>
      <c r="AD1188" s="658"/>
      <c r="AE1188" s="606"/>
      <c r="AF1188" s="598"/>
      <c r="AG1188" s="598"/>
      <c r="AH1188" s="598"/>
      <c r="AI1188" s="598"/>
      <c r="AJ1188" s="598"/>
      <c r="AK1188" s="598"/>
      <c r="AL1188" s="598"/>
      <c r="AM1188" s="598"/>
      <c r="AN1188" s="598"/>
      <c r="AO1188" s="598"/>
      <c r="AP1188" s="518"/>
      <c r="AQ1188" s="658"/>
      <c r="AR1188" s="606"/>
      <c r="AS1188" s="598"/>
      <c r="AT1188" s="598"/>
      <c r="AU1188" s="598"/>
      <c r="AV1188" s="598"/>
      <c r="AW1188" s="598"/>
      <c r="AX1188" s="598"/>
      <c r="AY1188" s="598"/>
      <c r="AZ1188" s="598"/>
      <c r="BA1188" s="598"/>
      <c r="BB1188" s="598"/>
      <c r="BC1188" s="622"/>
      <c r="BD1188" s="658"/>
      <c r="BE1188" s="606"/>
      <c r="BF1188" s="598"/>
      <c r="BG1188" s="598"/>
      <c r="BH1188" s="598"/>
      <c r="BI1188" s="598"/>
      <c r="BJ1188" s="598"/>
      <c r="BK1188" s="598"/>
      <c r="BL1188" s="598"/>
      <c r="BM1188" s="598"/>
      <c r="BN1188" s="598"/>
      <c r="BO1188" s="598"/>
      <c r="BQ1188" s="658"/>
      <c r="BR1188" s="606"/>
      <c r="BS1188" s="598"/>
      <c r="BT1188" s="598"/>
      <c r="BU1188" s="598"/>
      <c r="BV1188" s="598"/>
      <c r="BW1188" s="598"/>
      <c r="BX1188" s="598"/>
      <c r="BY1188" s="598"/>
      <c r="BZ1188" s="598"/>
      <c r="CA1188" s="598"/>
      <c r="CB1188" s="598"/>
      <c r="CC1188" s="622"/>
      <c r="CD1188" s="658"/>
      <c r="CE1188" s="606"/>
      <c r="CF1188" s="598"/>
      <c r="CG1188" s="598"/>
      <c r="CH1188" s="598"/>
      <c r="CI1188" s="598"/>
      <c r="CJ1188" s="598"/>
      <c r="CK1188" s="598"/>
      <c r="CL1188" s="598"/>
      <c r="CM1188" s="598"/>
      <c r="CN1188" s="598"/>
      <c r="CO1188" s="598"/>
      <c r="CP1188" s="622"/>
      <c r="CQ1188" s="658"/>
      <c r="CR1188" s="606"/>
      <c r="CS1188" s="598"/>
      <c r="CT1188" s="598"/>
      <c r="CU1188" s="598"/>
      <c r="CV1188" s="598"/>
      <c r="CW1188" s="598"/>
      <c r="CX1188" s="598"/>
      <c r="CY1188" s="598"/>
      <c r="CZ1188" s="598"/>
      <c r="DA1188" s="598"/>
      <c r="DB1188" s="598"/>
      <c r="DD1188" s="658"/>
      <c r="DE1188" s="606"/>
      <c r="DF1188" s="598"/>
      <c r="DG1188" s="598"/>
      <c r="DH1188" s="598"/>
      <c r="DI1188" s="598"/>
      <c r="DJ1188" s="598"/>
      <c r="DK1188" s="598"/>
      <c r="DL1188" s="598"/>
      <c r="DM1188" s="598"/>
      <c r="DN1188" s="598"/>
      <c r="DO1188" s="598"/>
    </row>
    <row r="1189" spans="2:119" ht="15" x14ac:dyDescent="0.2">
      <c r="B1189" s="618"/>
      <c r="C1189" s="619"/>
      <c r="D1189" s="658"/>
      <c r="E1189" s="597" t="s">
        <v>36</v>
      </c>
      <c r="F1189" s="598"/>
      <c r="G1189" s="598"/>
      <c r="H1189" s="598"/>
      <c r="I1189" s="598"/>
      <c r="J1189" s="598"/>
      <c r="K1189" s="598"/>
      <c r="L1189" s="598"/>
      <c r="M1189" s="598"/>
      <c r="N1189" s="598"/>
      <c r="O1189" s="598"/>
      <c r="P1189" s="622"/>
      <c r="Q1189" s="658"/>
      <c r="R1189" s="606" t="s">
        <v>36</v>
      </c>
      <c r="S1189" s="598"/>
      <c r="T1189" s="598"/>
      <c r="U1189" s="598"/>
      <c r="V1189" s="598"/>
      <c r="W1189" s="598"/>
      <c r="X1189" s="598"/>
      <c r="Y1189" s="598"/>
      <c r="Z1189" s="598"/>
      <c r="AA1189" s="598"/>
      <c r="AB1189" s="598"/>
      <c r="AC1189" s="622"/>
      <c r="AD1189" s="658"/>
      <c r="AE1189" s="606"/>
      <c r="AF1189" s="598"/>
      <c r="AG1189" s="598"/>
      <c r="AH1189" s="598"/>
      <c r="AI1189" s="598"/>
      <c r="AJ1189" s="598"/>
      <c r="AK1189" s="598"/>
      <c r="AL1189" s="598"/>
      <c r="AM1189" s="598"/>
      <c r="AN1189" s="598"/>
      <c r="AO1189" s="598"/>
      <c r="AP1189" s="518"/>
      <c r="AQ1189" s="658"/>
      <c r="AR1189" s="606"/>
      <c r="AS1189" s="598"/>
      <c r="AT1189" s="598"/>
      <c r="AU1189" s="598"/>
      <c r="AV1189" s="598"/>
      <c r="AW1189" s="598"/>
      <c r="AX1189" s="598"/>
      <c r="AY1189" s="598"/>
      <c r="AZ1189" s="598"/>
      <c r="BA1189" s="598"/>
      <c r="BB1189" s="598"/>
      <c r="BC1189" s="622"/>
      <c r="BD1189" s="658"/>
      <c r="BE1189" s="606"/>
      <c r="BF1189" s="598"/>
      <c r="BG1189" s="598"/>
      <c r="BH1189" s="598"/>
      <c r="BI1189" s="598"/>
      <c r="BJ1189" s="598"/>
      <c r="BK1189" s="598"/>
      <c r="BL1189" s="598"/>
      <c r="BM1189" s="598"/>
      <c r="BN1189" s="598"/>
      <c r="BO1189" s="598"/>
      <c r="BQ1189" s="658"/>
      <c r="BR1189" s="606"/>
      <c r="BS1189" s="598"/>
      <c r="BT1189" s="598"/>
      <c r="BU1189" s="598"/>
      <c r="BV1189" s="598"/>
      <c r="BW1189" s="598"/>
      <c r="BX1189" s="598"/>
      <c r="BY1189" s="598"/>
      <c r="BZ1189" s="598"/>
      <c r="CA1189" s="598"/>
      <c r="CB1189" s="598"/>
      <c r="CC1189" s="622"/>
      <c r="CD1189" s="658"/>
      <c r="CE1189" s="606"/>
      <c r="CF1189" s="598"/>
      <c r="CG1189" s="598"/>
      <c r="CH1189" s="598"/>
      <c r="CI1189" s="598"/>
      <c r="CJ1189" s="598"/>
      <c r="CK1189" s="598"/>
      <c r="CL1189" s="598"/>
      <c r="CM1189" s="598"/>
      <c r="CN1189" s="598"/>
      <c r="CO1189" s="598"/>
      <c r="CP1189" s="622"/>
      <c r="CQ1189" s="658"/>
      <c r="CR1189" s="606"/>
      <c r="CS1189" s="598"/>
      <c r="CT1189" s="598"/>
      <c r="CU1189" s="598"/>
      <c r="CV1189" s="598"/>
      <c r="CW1189" s="598"/>
      <c r="CX1189" s="598"/>
      <c r="CY1189" s="598"/>
      <c r="CZ1189" s="598"/>
      <c r="DA1189" s="598"/>
      <c r="DB1189" s="598"/>
      <c r="DD1189" s="658"/>
      <c r="DE1189" s="606"/>
      <c r="DF1189" s="598"/>
      <c r="DG1189" s="598"/>
      <c r="DH1189" s="598"/>
      <c r="DI1189" s="598"/>
      <c r="DJ1189" s="598"/>
      <c r="DK1189" s="598"/>
      <c r="DL1189" s="598"/>
      <c r="DM1189" s="598"/>
      <c r="DN1189" s="598"/>
      <c r="DO1189" s="598"/>
    </row>
    <row r="1190" spans="2:119" ht="15" x14ac:dyDescent="0.2">
      <c r="B1190" s="618"/>
      <c r="C1190" s="619"/>
      <c r="D1190" s="658"/>
      <c r="E1190" s="597" t="s">
        <v>37</v>
      </c>
      <c r="F1190" s="598"/>
      <c r="G1190" s="598"/>
      <c r="H1190" s="598"/>
      <c r="I1190" s="598"/>
      <c r="J1190" s="598"/>
      <c r="K1190" s="598"/>
      <c r="L1190" s="598"/>
      <c r="M1190" s="598"/>
      <c r="N1190" s="598"/>
      <c r="O1190" s="598"/>
      <c r="P1190" s="622"/>
      <c r="Q1190" s="658"/>
      <c r="R1190" s="606" t="s">
        <v>37</v>
      </c>
      <c r="S1190" s="598"/>
      <c r="T1190" s="598"/>
      <c r="U1190" s="598"/>
      <c r="V1190" s="598"/>
      <c r="W1190" s="598"/>
      <c r="X1190" s="598"/>
      <c r="Y1190" s="598"/>
      <c r="Z1190" s="598"/>
      <c r="AA1190" s="598"/>
      <c r="AB1190" s="598"/>
      <c r="AC1190" s="622"/>
      <c r="AD1190" s="658"/>
      <c r="AE1190" s="606"/>
      <c r="AF1190" s="598"/>
      <c r="AG1190" s="598"/>
      <c r="AH1190" s="598"/>
      <c r="AI1190" s="598"/>
      <c r="AJ1190" s="598"/>
      <c r="AK1190" s="598"/>
      <c r="AL1190" s="598"/>
      <c r="AM1190" s="598"/>
      <c r="AN1190" s="598"/>
      <c r="AO1190" s="598"/>
      <c r="AP1190" s="518"/>
      <c r="AQ1190" s="658"/>
      <c r="AR1190" s="606"/>
      <c r="AS1190" s="598"/>
      <c r="AT1190" s="598"/>
      <c r="AU1190" s="598"/>
      <c r="AV1190" s="598"/>
      <c r="AW1190" s="598"/>
      <c r="AX1190" s="598"/>
      <c r="AY1190" s="598"/>
      <c r="AZ1190" s="598"/>
      <c r="BA1190" s="598"/>
      <c r="BB1190" s="598"/>
      <c r="BC1190" s="622"/>
      <c r="BD1190" s="658"/>
      <c r="BE1190" s="606"/>
      <c r="BF1190" s="598"/>
      <c r="BG1190" s="598"/>
      <c r="BH1190" s="598"/>
      <c r="BI1190" s="598"/>
      <c r="BJ1190" s="598"/>
      <c r="BK1190" s="598"/>
      <c r="BL1190" s="598"/>
      <c r="BM1190" s="598"/>
      <c r="BN1190" s="598"/>
      <c r="BO1190" s="598"/>
      <c r="BQ1190" s="658"/>
      <c r="BR1190" s="606"/>
      <c r="BS1190" s="598"/>
      <c r="BT1190" s="598"/>
      <c r="BU1190" s="598"/>
      <c r="BV1190" s="598"/>
      <c r="BW1190" s="598"/>
      <c r="BX1190" s="598"/>
      <c r="BY1190" s="598"/>
      <c r="BZ1190" s="598"/>
      <c r="CA1190" s="598"/>
      <c r="CB1190" s="598"/>
      <c r="CC1190" s="622"/>
      <c r="CD1190" s="658"/>
      <c r="CE1190" s="606"/>
      <c r="CF1190" s="598"/>
      <c r="CG1190" s="598"/>
      <c r="CH1190" s="598"/>
      <c r="CI1190" s="598"/>
      <c r="CJ1190" s="598"/>
      <c r="CK1190" s="598"/>
      <c r="CL1190" s="598"/>
      <c r="CM1190" s="598"/>
      <c r="CN1190" s="598"/>
      <c r="CO1190" s="598"/>
      <c r="CP1190" s="622"/>
      <c r="CQ1190" s="658"/>
      <c r="CR1190" s="606"/>
      <c r="CS1190" s="598"/>
      <c r="CT1190" s="598"/>
      <c r="CU1190" s="598"/>
      <c r="CV1190" s="598"/>
      <c r="CW1190" s="598"/>
      <c r="CX1190" s="598"/>
      <c r="CY1190" s="598"/>
      <c r="CZ1190" s="598"/>
      <c r="DA1190" s="598"/>
      <c r="DB1190" s="598"/>
      <c r="DD1190" s="658"/>
      <c r="DE1190" s="606"/>
      <c r="DF1190" s="598"/>
      <c r="DG1190" s="598"/>
      <c r="DH1190" s="598"/>
      <c r="DI1190" s="598"/>
      <c r="DJ1190" s="598"/>
      <c r="DK1190" s="598"/>
      <c r="DL1190" s="598"/>
      <c r="DM1190" s="598"/>
      <c r="DN1190" s="598"/>
      <c r="DO1190" s="598"/>
    </row>
    <row r="1191" spans="2:119" ht="15" x14ac:dyDescent="0.2">
      <c r="B1191" s="618"/>
      <c r="C1191" s="619"/>
      <c r="D1191" s="658"/>
      <c r="E1191" s="597" t="s">
        <v>38</v>
      </c>
      <c r="F1191" s="598"/>
      <c r="G1191" s="598"/>
      <c r="H1191" s="598"/>
      <c r="I1191" s="598"/>
      <c r="J1191" s="598"/>
      <c r="K1191" s="598"/>
      <c r="L1191" s="598"/>
      <c r="M1191" s="598"/>
      <c r="N1191" s="598"/>
      <c r="O1191" s="598"/>
      <c r="P1191" s="622"/>
      <c r="Q1191" s="658"/>
      <c r="R1191" s="606" t="s">
        <v>38</v>
      </c>
      <c r="S1191" s="598"/>
      <c r="T1191" s="598"/>
      <c r="U1191" s="598"/>
      <c r="V1191" s="598"/>
      <c r="W1191" s="598"/>
      <c r="X1191" s="598"/>
      <c r="Y1191" s="598"/>
      <c r="Z1191" s="598"/>
      <c r="AA1191" s="598"/>
      <c r="AB1191" s="598"/>
      <c r="AC1191" s="622"/>
      <c r="AD1191" s="658"/>
      <c r="AE1191" s="606"/>
      <c r="AF1191" s="598"/>
      <c r="AG1191" s="598"/>
      <c r="AH1191" s="598"/>
      <c r="AI1191" s="598"/>
      <c r="AJ1191" s="598"/>
      <c r="AK1191" s="598"/>
      <c r="AL1191" s="598"/>
      <c r="AM1191" s="598"/>
      <c r="AN1191" s="598"/>
      <c r="AO1191" s="598"/>
      <c r="AP1191" s="518"/>
      <c r="AQ1191" s="658"/>
      <c r="AR1191" s="606"/>
      <c r="AS1191" s="598"/>
      <c r="AT1191" s="598"/>
      <c r="AU1191" s="598"/>
      <c r="AV1191" s="598"/>
      <c r="AW1191" s="598"/>
      <c r="AX1191" s="598"/>
      <c r="AY1191" s="598"/>
      <c r="AZ1191" s="598"/>
      <c r="BA1191" s="598"/>
      <c r="BB1191" s="598"/>
      <c r="BC1191" s="622"/>
      <c r="BD1191" s="658"/>
      <c r="BE1191" s="606"/>
      <c r="BF1191" s="598"/>
      <c r="BG1191" s="598"/>
      <c r="BH1191" s="598"/>
      <c r="BI1191" s="598"/>
      <c r="BJ1191" s="598"/>
      <c r="BK1191" s="598"/>
      <c r="BL1191" s="598"/>
      <c r="BM1191" s="598"/>
      <c r="BN1191" s="598"/>
      <c r="BO1191" s="598"/>
      <c r="BQ1191" s="658"/>
      <c r="BR1191" s="606"/>
      <c r="BS1191" s="598"/>
      <c r="BT1191" s="598"/>
      <c r="BU1191" s="598"/>
      <c r="BV1191" s="598"/>
      <c r="BW1191" s="598"/>
      <c r="BX1191" s="598"/>
      <c r="BY1191" s="598"/>
      <c r="BZ1191" s="598"/>
      <c r="CA1191" s="598"/>
      <c r="CB1191" s="598"/>
      <c r="CC1191" s="622"/>
      <c r="CD1191" s="658"/>
      <c r="CE1191" s="606"/>
      <c r="CF1191" s="598"/>
      <c r="CG1191" s="598"/>
      <c r="CH1191" s="598"/>
      <c r="CI1191" s="598"/>
      <c r="CJ1191" s="598"/>
      <c r="CK1191" s="598"/>
      <c r="CL1191" s="598"/>
      <c r="CM1191" s="598"/>
      <c r="CN1191" s="598"/>
      <c r="CO1191" s="598"/>
      <c r="CP1191" s="622"/>
      <c r="CQ1191" s="658"/>
      <c r="CR1191" s="606"/>
      <c r="CS1191" s="598"/>
      <c r="CT1191" s="598"/>
      <c r="CU1191" s="598"/>
      <c r="CV1191" s="598"/>
      <c r="CW1191" s="598"/>
      <c r="CX1191" s="598"/>
      <c r="CY1191" s="598"/>
      <c r="CZ1191" s="598"/>
      <c r="DA1191" s="598"/>
      <c r="DB1191" s="598"/>
      <c r="DD1191" s="658"/>
      <c r="DE1191" s="606"/>
      <c r="DF1191" s="598"/>
      <c r="DG1191" s="598"/>
      <c r="DH1191" s="598"/>
      <c r="DI1191" s="598"/>
      <c r="DJ1191" s="598"/>
      <c r="DK1191" s="598"/>
      <c r="DL1191" s="598"/>
      <c r="DM1191" s="598"/>
      <c r="DN1191" s="598"/>
      <c r="DO1191" s="598"/>
    </row>
    <row r="1192" spans="2:119" ht="15" x14ac:dyDescent="0.2">
      <c r="B1192" s="618"/>
      <c r="C1192" s="619"/>
      <c r="D1192" s="658"/>
      <c r="E1192" s="597" t="s">
        <v>39</v>
      </c>
      <c r="F1192" s="598"/>
      <c r="G1192" s="598"/>
      <c r="H1192" s="598"/>
      <c r="I1192" s="598"/>
      <c r="J1192" s="598"/>
      <c r="K1192" s="598"/>
      <c r="L1192" s="598"/>
      <c r="M1192" s="598"/>
      <c r="N1192" s="598"/>
      <c r="O1192" s="598"/>
      <c r="P1192" s="622"/>
      <c r="Q1192" s="658"/>
      <c r="R1192" s="606" t="s">
        <v>39</v>
      </c>
      <c r="S1192" s="598"/>
      <c r="T1192" s="598"/>
      <c r="U1192" s="598"/>
      <c r="V1192" s="598"/>
      <c r="W1192" s="598"/>
      <c r="X1192" s="598"/>
      <c r="Y1192" s="598"/>
      <c r="Z1192" s="598"/>
      <c r="AA1192" s="598"/>
      <c r="AB1192" s="598"/>
      <c r="AC1192" s="622"/>
      <c r="AD1192" s="658"/>
      <c r="AE1192" s="606"/>
      <c r="AF1192" s="598"/>
      <c r="AG1192" s="598"/>
      <c r="AH1192" s="598"/>
      <c r="AI1192" s="598"/>
      <c r="AJ1192" s="598"/>
      <c r="AK1192" s="598"/>
      <c r="AL1192" s="598"/>
      <c r="AM1192" s="598"/>
      <c r="AN1192" s="598"/>
      <c r="AO1192" s="598"/>
      <c r="AP1192" s="518"/>
      <c r="AQ1192" s="658"/>
      <c r="AR1192" s="606"/>
      <c r="AS1192" s="598"/>
      <c r="AT1192" s="598"/>
      <c r="AU1192" s="598"/>
      <c r="AV1192" s="598"/>
      <c r="AW1192" s="598"/>
      <c r="AX1192" s="598"/>
      <c r="AY1192" s="598"/>
      <c r="AZ1192" s="598"/>
      <c r="BA1192" s="598"/>
      <c r="BB1192" s="598"/>
      <c r="BC1192" s="622"/>
      <c r="BD1192" s="658"/>
      <c r="BE1192" s="606"/>
      <c r="BF1192" s="598"/>
      <c r="BG1192" s="598"/>
      <c r="BH1192" s="598"/>
      <c r="BI1192" s="598"/>
      <c r="BJ1192" s="598"/>
      <c r="BK1192" s="598"/>
      <c r="BL1192" s="598"/>
      <c r="BM1192" s="598"/>
      <c r="BN1192" s="598"/>
      <c r="BO1192" s="598"/>
      <c r="BQ1192" s="658"/>
      <c r="BR1192" s="606"/>
      <c r="BS1192" s="598"/>
      <c r="BT1192" s="598"/>
      <c r="BU1192" s="598"/>
      <c r="BV1192" s="598"/>
      <c r="BW1192" s="598"/>
      <c r="BX1192" s="598"/>
      <c r="BY1192" s="598"/>
      <c r="BZ1192" s="598"/>
      <c r="CA1192" s="598"/>
      <c r="CB1192" s="598"/>
      <c r="CC1192" s="622"/>
      <c r="CD1192" s="658"/>
      <c r="CE1192" s="606"/>
      <c r="CF1192" s="598"/>
      <c r="CG1192" s="598"/>
      <c r="CH1192" s="598"/>
      <c r="CI1192" s="598"/>
      <c r="CJ1192" s="598"/>
      <c r="CK1192" s="598"/>
      <c r="CL1192" s="598"/>
      <c r="CM1192" s="598"/>
      <c r="CN1192" s="598"/>
      <c r="CO1192" s="598"/>
      <c r="CP1192" s="622"/>
      <c r="CQ1192" s="658"/>
      <c r="CR1192" s="606"/>
      <c r="CS1192" s="598"/>
      <c r="CT1192" s="598"/>
      <c r="CU1192" s="598"/>
      <c r="CV1192" s="598"/>
      <c r="CW1192" s="598"/>
      <c r="CX1192" s="598"/>
      <c r="CY1192" s="598"/>
      <c r="CZ1192" s="598"/>
      <c r="DA1192" s="598"/>
      <c r="DB1192" s="598"/>
      <c r="DD1192" s="658"/>
      <c r="DE1192" s="606"/>
      <c r="DF1192" s="598"/>
      <c r="DG1192" s="598"/>
      <c r="DH1192" s="598"/>
      <c r="DI1192" s="598"/>
      <c r="DJ1192" s="598"/>
      <c r="DK1192" s="598"/>
      <c r="DL1192" s="598"/>
      <c r="DM1192" s="598"/>
      <c r="DN1192" s="598"/>
      <c r="DO1192" s="598"/>
    </row>
    <row r="1193" spans="2:119" ht="15" x14ac:dyDescent="0.2">
      <c r="B1193" s="618"/>
      <c r="C1193" s="619"/>
      <c r="D1193" s="658"/>
      <c r="E1193" s="597" t="s">
        <v>40</v>
      </c>
      <c r="F1193" s="598"/>
      <c r="G1193" s="598"/>
      <c r="H1193" s="598"/>
      <c r="I1193" s="598"/>
      <c r="J1193" s="598"/>
      <c r="K1193" s="598"/>
      <c r="L1193" s="598"/>
      <c r="M1193" s="598"/>
      <c r="N1193" s="598"/>
      <c r="O1193" s="598"/>
      <c r="P1193" s="622"/>
      <c r="Q1193" s="658"/>
      <c r="R1193" s="606" t="s">
        <v>40</v>
      </c>
      <c r="S1193" s="598"/>
      <c r="T1193" s="598"/>
      <c r="U1193" s="598"/>
      <c r="V1193" s="598"/>
      <c r="W1193" s="598"/>
      <c r="X1193" s="598"/>
      <c r="Y1193" s="598"/>
      <c r="Z1193" s="598"/>
      <c r="AA1193" s="598"/>
      <c r="AB1193" s="598"/>
      <c r="AC1193" s="622"/>
      <c r="AD1193" s="658"/>
      <c r="AE1193" s="606"/>
      <c r="AF1193" s="598"/>
      <c r="AG1193" s="598"/>
      <c r="AH1193" s="598"/>
      <c r="AI1193" s="598"/>
      <c r="AJ1193" s="598"/>
      <c r="AK1193" s="598"/>
      <c r="AL1193" s="598"/>
      <c r="AM1193" s="598"/>
      <c r="AN1193" s="598"/>
      <c r="AO1193" s="598"/>
      <c r="AP1193" s="518"/>
      <c r="AQ1193" s="658"/>
      <c r="AR1193" s="606"/>
      <c r="AS1193" s="598"/>
      <c r="AT1193" s="598"/>
      <c r="AU1193" s="598"/>
      <c r="AV1193" s="598"/>
      <c r="AW1193" s="598"/>
      <c r="AX1193" s="598"/>
      <c r="AY1193" s="598"/>
      <c r="AZ1193" s="598"/>
      <c r="BA1193" s="598"/>
      <c r="BB1193" s="598"/>
      <c r="BC1193" s="622"/>
      <c r="BD1193" s="658"/>
      <c r="BE1193" s="606"/>
      <c r="BF1193" s="598"/>
      <c r="BG1193" s="598"/>
      <c r="BH1193" s="598"/>
      <c r="BI1193" s="598"/>
      <c r="BJ1193" s="598"/>
      <c r="BK1193" s="598"/>
      <c r="BL1193" s="598"/>
      <c r="BM1193" s="598"/>
      <c r="BN1193" s="598"/>
      <c r="BO1193" s="598"/>
      <c r="BQ1193" s="658"/>
      <c r="BR1193" s="606"/>
      <c r="BS1193" s="598"/>
      <c r="BT1193" s="598"/>
      <c r="BU1193" s="598"/>
      <c r="BV1193" s="598"/>
      <c r="BW1193" s="598"/>
      <c r="BX1193" s="598"/>
      <c r="BY1193" s="598"/>
      <c r="BZ1193" s="598"/>
      <c r="CA1193" s="598"/>
      <c r="CB1193" s="598"/>
      <c r="CC1193" s="622"/>
      <c r="CD1193" s="658"/>
      <c r="CE1193" s="606"/>
      <c r="CF1193" s="598"/>
      <c r="CG1193" s="598"/>
      <c r="CH1193" s="598"/>
      <c r="CI1193" s="598"/>
      <c r="CJ1193" s="598"/>
      <c r="CK1193" s="598"/>
      <c r="CL1193" s="598"/>
      <c r="CM1193" s="598"/>
      <c r="CN1193" s="598"/>
      <c r="CO1193" s="598"/>
      <c r="CP1193" s="622"/>
      <c r="CQ1193" s="658"/>
      <c r="CR1193" s="606"/>
      <c r="CS1193" s="598"/>
      <c r="CT1193" s="598"/>
      <c r="CU1193" s="598"/>
      <c r="CV1193" s="598"/>
      <c r="CW1193" s="598"/>
      <c r="CX1193" s="598"/>
      <c r="CY1193" s="598"/>
      <c r="CZ1193" s="598"/>
      <c r="DA1193" s="598"/>
      <c r="DB1193" s="598"/>
      <c r="DD1193" s="658"/>
      <c r="DE1193" s="606"/>
      <c r="DF1193" s="598"/>
      <c r="DG1193" s="598"/>
      <c r="DH1193" s="598"/>
      <c r="DI1193" s="598"/>
      <c r="DJ1193" s="598"/>
      <c r="DK1193" s="598"/>
      <c r="DL1193" s="598"/>
      <c r="DM1193" s="598"/>
      <c r="DN1193" s="598"/>
      <c r="DO1193" s="598"/>
    </row>
    <row r="1194" spans="2:119" ht="15" x14ac:dyDescent="0.2">
      <c r="B1194" s="618"/>
      <c r="C1194" s="619"/>
      <c r="D1194" s="659"/>
      <c r="E1194" s="597" t="s">
        <v>41</v>
      </c>
      <c r="F1194" s="598"/>
      <c r="G1194" s="598"/>
      <c r="H1194" s="598"/>
      <c r="I1194" s="598"/>
      <c r="J1194" s="598"/>
      <c r="K1194" s="598"/>
      <c r="L1194" s="598"/>
      <c r="M1194" s="598"/>
      <c r="N1194" s="598"/>
      <c r="O1194" s="598"/>
      <c r="P1194" s="622"/>
      <c r="Q1194" s="659"/>
      <c r="R1194" s="606" t="s">
        <v>41</v>
      </c>
      <c r="S1194" s="598"/>
      <c r="T1194" s="598"/>
      <c r="U1194" s="598"/>
      <c r="V1194" s="598"/>
      <c r="W1194" s="598"/>
      <c r="X1194" s="598"/>
      <c r="Y1194" s="598"/>
      <c r="Z1194" s="598"/>
      <c r="AA1194" s="598"/>
      <c r="AB1194" s="598"/>
      <c r="AC1194" s="622"/>
      <c r="AD1194" s="659"/>
      <c r="AE1194" s="606"/>
      <c r="AF1194" s="598"/>
      <c r="AG1194" s="598"/>
      <c r="AH1194" s="598"/>
      <c r="AI1194" s="598"/>
      <c r="AJ1194" s="598"/>
      <c r="AK1194" s="598"/>
      <c r="AL1194" s="598"/>
      <c r="AM1194" s="598"/>
      <c r="AN1194" s="598"/>
      <c r="AO1194" s="598"/>
      <c r="AP1194" s="518"/>
      <c r="AQ1194" s="659"/>
      <c r="AR1194" s="606"/>
      <c r="AS1194" s="598"/>
      <c r="AT1194" s="598"/>
      <c r="AU1194" s="598"/>
      <c r="AV1194" s="598"/>
      <c r="AW1194" s="598"/>
      <c r="AX1194" s="598"/>
      <c r="AY1194" s="598"/>
      <c r="AZ1194" s="598"/>
      <c r="BA1194" s="598"/>
      <c r="BB1194" s="598"/>
      <c r="BC1194" s="622"/>
      <c r="BD1194" s="659"/>
      <c r="BE1194" s="606"/>
      <c r="BF1194" s="598"/>
      <c r="BG1194" s="598"/>
      <c r="BH1194" s="598"/>
      <c r="BI1194" s="598"/>
      <c r="BJ1194" s="598"/>
      <c r="BK1194" s="598"/>
      <c r="BL1194" s="598"/>
      <c r="BM1194" s="598"/>
      <c r="BN1194" s="598"/>
      <c r="BO1194" s="598"/>
      <c r="BQ1194" s="659"/>
      <c r="BR1194" s="606"/>
      <c r="BS1194" s="598"/>
      <c r="BT1194" s="598"/>
      <c r="BU1194" s="598"/>
      <c r="BV1194" s="598"/>
      <c r="BW1194" s="598"/>
      <c r="BX1194" s="598"/>
      <c r="BY1194" s="598"/>
      <c r="BZ1194" s="598"/>
      <c r="CA1194" s="598"/>
      <c r="CB1194" s="598"/>
      <c r="CC1194" s="622"/>
      <c r="CD1194" s="659"/>
      <c r="CE1194" s="606"/>
      <c r="CF1194" s="598"/>
      <c r="CG1194" s="598"/>
      <c r="CH1194" s="598"/>
      <c r="CI1194" s="598"/>
      <c r="CJ1194" s="598"/>
      <c r="CK1194" s="598"/>
      <c r="CL1194" s="598"/>
      <c r="CM1194" s="598"/>
      <c r="CN1194" s="598"/>
      <c r="CO1194" s="598"/>
      <c r="CP1194" s="622"/>
      <c r="CQ1194" s="659"/>
      <c r="CR1194" s="606"/>
      <c r="CS1194" s="598"/>
      <c r="CT1194" s="598"/>
      <c r="CU1194" s="598"/>
      <c r="CV1194" s="598"/>
      <c r="CW1194" s="598"/>
      <c r="CX1194" s="598"/>
      <c r="CY1194" s="598"/>
      <c r="CZ1194" s="598"/>
      <c r="DA1194" s="598"/>
      <c r="DB1194" s="598"/>
      <c r="DD1194" s="659"/>
      <c r="DE1194" s="606"/>
      <c r="DF1194" s="598"/>
      <c r="DG1194" s="598"/>
      <c r="DH1194" s="598"/>
      <c r="DI1194" s="598"/>
      <c r="DJ1194" s="598"/>
      <c r="DK1194" s="598"/>
      <c r="DL1194" s="598"/>
      <c r="DM1194" s="598"/>
      <c r="DN1194" s="598"/>
      <c r="DO1194" s="598"/>
    </row>
  </sheetData>
  <mergeCells count="1885">
    <mergeCell ref="F5:N6"/>
    <mergeCell ref="S5:AA6"/>
    <mergeCell ref="AF5:AN6"/>
    <mergeCell ref="D8:E10"/>
    <mergeCell ref="Q8:R10"/>
    <mergeCell ref="AD8:AE10"/>
    <mergeCell ref="F9:O9"/>
    <mergeCell ref="S9:AB9"/>
    <mergeCell ref="AF9:AO9"/>
    <mergeCell ref="AF25:AO25"/>
    <mergeCell ref="D27:D38"/>
    <mergeCell ref="Q27:Q38"/>
    <mergeCell ref="AD27:AD38"/>
    <mergeCell ref="D41:E43"/>
    <mergeCell ref="Q41:R43"/>
    <mergeCell ref="AD41:AE43"/>
    <mergeCell ref="F42:O42"/>
    <mergeCell ref="S42:AB42"/>
    <mergeCell ref="AF42:AO42"/>
    <mergeCell ref="B11:B22"/>
    <mergeCell ref="D11:D22"/>
    <mergeCell ref="Q11:Q22"/>
    <mergeCell ref="AD11:AD22"/>
    <mergeCell ref="D24:E26"/>
    <mergeCell ref="Q24:R26"/>
    <mergeCell ref="AD24:AE26"/>
    <mergeCell ref="F25:O25"/>
    <mergeCell ref="S25:AB25"/>
    <mergeCell ref="AF58:AO58"/>
    <mergeCell ref="D60:D71"/>
    <mergeCell ref="Q60:Q71"/>
    <mergeCell ref="AD60:AD71"/>
    <mergeCell ref="D74:E76"/>
    <mergeCell ref="Q74:R76"/>
    <mergeCell ref="AD74:AE76"/>
    <mergeCell ref="F75:O75"/>
    <mergeCell ref="S75:AB75"/>
    <mergeCell ref="AF75:AO75"/>
    <mergeCell ref="B44:B55"/>
    <mergeCell ref="D44:D55"/>
    <mergeCell ref="Q44:Q55"/>
    <mergeCell ref="AD44:AD55"/>
    <mergeCell ref="D57:E59"/>
    <mergeCell ref="Q57:R59"/>
    <mergeCell ref="AD57:AE59"/>
    <mergeCell ref="F58:O58"/>
    <mergeCell ref="S58:AB58"/>
    <mergeCell ref="AF91:AO91"/>
    <mergeCell ref="D93:D104"/>
    <mergeCell ref="Q93:Q104"/>
    <mergeCell ref="AD93:AD104"/>
    <mergeCell ref="D107:E109"/>
    <mergeCell ref="Q107:R109"/>
    <mergeCell ref="AD107:AE109"/>
    <mergeCell ref="B77:B88"/>
    <mergeCell ref="D77:D88"/>
    <mergeCell ref="Q77:Q88"/>
    <mergeCell ref="AD77:AD88"/>
    <mergeCell ref="D90:E92"/>
    <mergeCell ref="Q90:R92"/>
    <mergeCell ref="AD90:AE92"/>
    <mergeCell ref="F91:O91"/>
    <mergeCell ref="S91:AB91"/>
    <mergeCell ref="F108:O108"/>
    <mergeCell ref="S108:AB108"/>
    <mergeCell ref="AF108:AO108"/>
    <mergeCell ref="D126:D137"/>
    <mergeCell ref="Q126:Q137"/>
    <mergeCell ref="AD126:AD137"/>
    <mergeCell ref="D140:E142"/>
    <mergeCell ref="Q140:R142"/>
    <mergeCell ref="AD140:AE142"/>
    <mergeCell ref="B110:B121"/>
    <mergeCell ref="D110:D121"/>
    <mergeCell ref="Q110:Q121"/>
    <mergeCell ref="AD110:AD121"/>
    <mergeCell ref="D123:E125"/>
    <mergeCell ref="Q123:R125"/>
    <mergeCell ref="AD123:AE125"/>
    <mergeCell ref="F124:O124"/>
    <mergeCell ref="S124:AB124"/>
    <mergeCell ref="AF124:AO124"/>
    <mergeCell ref="F141:O141"/>
    <mergeCell ref="S141:AB141"/>
    <mergeCell ref="AF141:AO141"/>
    <mergeCell ref="D159:D170"/>
    <mergeCell ref="Q159:Q170"/>
    <mergeCell ref="AD159:AD170"/>
    <mergeCell ref="D173:E175"/>
    <mergeCell ref="Q173:R175"/>
    <mergeCell ref="AD173:AE175"/>
    <mergeCell ref="B143:B154"/>
    <mergeCell ref="D143:D154"/>
    <mergeCell ref="Q143:Q154"/>
    <mergeCell ref="AD143:AD154"/>
    <mergeCell ref="D156:E158"/>
    <mergeCell ref="Q156:R158"/>
    <mergeCell ref="AD156:AE158"/>
    <mergeCell ref="F157:O157"/>
    <mergeCell ref="S157:AB157"/>
    <mergeCell ref="AF157:AO157"/>
    <mergeCell ref="F174:O174"/>
    <mergeCell ref="S174:AB174"/>
    <mergeCell ref="AF174:AO174"/>
    <mergeCell ref="D192:D203"/>
    <mergeCell ref="Q192:Q203"/>
    <mergeCell ref="AD192:AD203"/>
    <mergeCell ref="D206:E208"/>
    <mergeCell ref="Q206:R208"/>
    <mergeCell ref="AD206:AE208"/>
    <mergeCell ref="B176:B187"/>
    <mergeCell ref="D176:D187"/>
    <mergeCell ref="Q176:Q187"/>
    <mergeCell ref="AD176:AD187"/>
    <mergeCell ref="D189:E191"/>
    <mergeCell ref="Q189:R191"/>
    <mergeCell ref="AD189:AE191"/>
    <mergeCell ref="F190:O190"/>
    <mergeCell ref="S190:AB190"/>
    <mergeCell ref="AF190:AO190"/>
    <mergeCell ref="F207:O207"/>
    <mergeCell ref="S207:AB207"/>
    <mergeCell ref="AF207:AO207"/>
    <mergeCell ref="D225:D236"/>
    <mergeCell ref="Q225:Q236"/>
    <mergeCell ref="AD225:AD236"/>
    <mergeCell ref="D239:E241"/>
    <mergeCell ref="Q239:R241"/>
    <mergeCell ref="AD239:AE241"/>
    <mergeCell ref="B209:B220"/>
    <mergeCell ref="D209:D220"/>
    <mergeCell ref="Q209:Q220"/>
    <mergeCell ref="AD209:AD220"/>
    <mergeCell ref="D222:E224"/>
    <mergeCell ref="Q222:R224"/>
    <mergeCell ref="AD222:AE224"/>
    <mergeCell ref="F223:O223"/>
    <mergeCell ref="S223:AB223"/>
    <mergeCell ref="AF223:AO223"/>
    <mergeCell ref="F240:O240"/>
    <mergeCell ref="S240:AB240"/>
    <mergeCell ref="AF240:AO240"/>
    <mergeCell ref="D258:D269"/>
    <mergeCell ref="Q258:Q269"/>
    <mergeCell ref="AD258:AD269"/>
    <mergeCell ref="D272:E274"/>
    <mergeCell ref="Q272:R274"/>
    <mergeCell ref="AD272:AE274"/>
    <mergeCell ref="B242:B253"/>
    <mergeCell ref="D242:D253"/>
    <mergeCell ref="Q242:Q253"/>
    <mergeCell ref="AD242:AD253"/>
    <mergeCell ref="D255:E257"/>
    <mergeCell ref="Q255:R257"/>
    <mergeCell ref="AD255:AE257"/>
    <mergeCell ref="F256:O256"/>
    <mergeCell ref="S256:AB256"/>
    <mergeCell ref="AF256:AO256"/>
    <mergeCell ref="F273:O273"/>
    <mergeCell ref="S273:AB273"/>
    <mergeCell ref="AF273:AO273"/>
    <mergeCell ref="D291:D302"/>
    <mergeCell ref="Q291:Q302"/>
    <mergeCell ref="AD291:AD302"/>
    <mergeCell ref="D305:E307"/>
    <mergeCell ref="Q305:R307"/>
    <mergeCell ref="AD305:AE307"/>
    <mergeCell ref="B275:B286"/>
    <mergeCell ref="D275:D286"/>
    <mergeCell ref="Q275:Q286"/>
    <mergeCell ref="AD275:AD286"/>
    <mergeCell ref="D288:E290"/>
    <mergeCell ref="Q288:R290"/>
    <mergeCell ref="AD288:AE290"/>
    <mergeCell ref="F306:O306"/>
    <mergeCell ref="S306:AB306"/>
    <mergeCell ref="AF306:AO306"/>
    <mergeCell ref="F289:O289"/>
    <mergeCell ref="S289:AB289"/>
    <mergeCell ref="AF289:AO289"/>
    <mergeCell ref="D324:D335"/>
    <mergeCell ref="Q324:Q335"/>
    <mergeCell ref="AD324:AD335"/>
    <mergeCell ref="D338:E340"/>
    <mergeCell ref="Q338:R340"/>
    <mergeCell ref="AD338:AE340"/>
    <mergeCell ref="B308:B319"/>
    <mergeCell ref="D308:D319"/>
    <mergeCell ref="Q308:Q319"/>
    <mergeCell ref="AD308:AD319"/>
    <mergeCell ref="D321:E323"/>
    <mergeCell ref="Q321:R323"/>
    <mergeCell ref="AD321:AE323"/>
    <mergeCell ref="F322:O322"/>
    <mergeCell ref="S322:AB322"/>
    <mergeCell ref="AF322:AO322"/>
    <mergeCell ref="F339:O339"/>
    <mergeCell ref="S339:AB339"/>
    <mergeCell ref="AF339:AO339"/>
    <mergeCell ref="D357:D368"/>
    <mergeCell ref="Q357:Q368"/>
    <mergeCell ref="AD357:AD368"/>
    <mergeCell ref="D371:E373"/>
    <mergeCell ref="Q371:R373"/>
    <mergeCell ref="AD371:AE373"/>
    <mergeCell ref="B341:B352"/>
    <mergeCell ref="D341:D352"/>
    <mergeCell ref="Q341:Q352"/>
    <mergeCell ref="AD341:AD352"/>
    <mergeCell ref="D354:E356"/>
    <mergeCell ref="Q354:R356"/>
    <mergeCell ref="AD354:AE356"/>
    <mergeCell ref="F355:O355"/>
    <mergeCell ref="S355:AB355"/>
    <mergeCell ref="AF355:AO355"/>
    <mergeCell ref="F372:O372"/>
    <mergeCell ref="S372:AB372"/>
    <mergeCell ref="AF372:AO372"/>
    <mergeCell ref="D390:D401"/>
    <mergeCell ref="Q390:Q401"/>
    <mergeCell ref="AD390:AD401"/>
    <mergeCell ref="D404:E406"/>
    <mergeCell ref="Q404:R406"/>
    <mergeCell ref="AD404:AE406"/>
    <mergeCell ref="B374:B385"/>
    <mergeCell ref="D374:D385"/>
    <mergeCell ref="Q374:Q385"/>
    <mergeCell ref="AD374:AD385"/>
    <mergeCell ref="D387:E389"/>
    <mergeCell ref="Q387:R389"/>
    <mergeCell ref="AD387:AE389"/>
    <mergeCell ref="F388:O388"/>
    <mergeCell ref="S388:AB388"/>
    <mergeCell ref="AF388:AO388"/>
    <mergeCell ref="F405:O405"/>
    <mergeCell ref="S405:AB405"/>
    <mergeCell ref="AF405:AO405"/>
    <mergeCell ref="D423:D434"/>
    <mergeCell ref="Q423:Q434"/>
    <mergeCell ref="AD423:AD434"/>
    <mergeCell ref="D437:E439"/>
    <mergeCell ref="Q437:R439"/>
    <mergeCell ref="AD437:AE439"/>
    <mergeCell ref="B407:B418"/>
    <mergeCell ref="D407:D418"/>
    <mergeCell ref="Q407:Q418"/>
    <mergeCell ref="AD407:AD418"/>
    <mergeCell ref="D420:E422"/>
    <mergeCell ref="Q420:R422"/>
    <mergeCell ref="AD420:AE422"/>
    <mergeCell ref="F421:O421"/>
    <mergeCell ref="S421:AB421"/>
    <mergeCell ref="AF421:AO421"/>
    <mergeCell ref="F438:O438"/>
    <mergeCell ref="S438:AB438"/>
    <mergeCell ref="AF438:AO438"/>
    <mergeCell ref="D456:D467"/>
    <mergeCell ref="Q456:Q467"/>
    <mergeCell ref="AD456:AD467"/>
    <mergeCell ref="D470:E472"/>
    <mergeCell ref="Q470:R472"/>
    <mergeCell ref="AD470:AE472"/>
    <mergeCell ref="B440:B451"/>
    <mergeCell ref="D440:D451"/>
    <mergeCell ref="Q440:Q451"/>
    <mergeCell ref="AD440:AD451"/>
    <mergeCell ref="D453:E455"/>
    <mergeCell ref="Q453:R455"/>
    <mergeCell ref="AD453:AE455"/>
    <mergeCell ref="F454:O454"/>
    <mergeCell ref="S454:AB454"/>
    <mergeCell ref="AF454:AO454"/>
    <mergeCell ref="F471:O471"/>
    <mergeCell ref="S471:AB471"/>
    <mergeCell ref="AF471:AO471"/>
    <mergeCell ref="D489:D500"/>
    <mergeCell ref="Q489:Q500"/>
    <mergeCell ref="AD489:AD500"/>
    <mergeCell ref="D503:E505"/>
    <mergeCell ref="Q503:R505"/>
    <mergeCell ref="AD503:AE505"/>
    <mergeCell ref="B473:B484"/>
    <mergeCell ref="D473:D484"/>
    <mergeCell ref="Q473:Q484"/>
    <mergeCell ref="AD473:AD484"/>
    <mergeCell ref="D486:E488"/>
    <mergeCell ref="Q486:R488"/>
    <mergeCell ref="AD486:AE488"/>
    <mergeCell ref="F487:O487"/>
    <mergeCell ref="S487:AB487"/>
    <mergeCell ref="AF487:AO487"/>
    <mergeCell ref="F504:O504"/>
    <mergeCell ref="S504:AB504"/>
    <mergeCell ref="AF504:AO504"/>
    <mergeCell ref="D522:D533"/>
    <mergeCell ref="Q522:Q533"/>
    <mergeCell ref="AD522:AD533"/>
    <mergeCell ref="D536:E538"/>
    <mergeCell ref="Q536:R538"/>
    <mergeCell ref="AD536:AE538"/>
    <mergeCell ref="B506:B517"/>
    <mergeCell ref="D506:D517"/>
    <mergeCell ref="Q506:Q517"/>
    <mergeCell ref="AD506:AD517"/>
    <mergeCell ref="D519:E521"/>
    <mergeCell ref="Q519:R521"/>
    <mergeCell ref="AD519:AE521"/>
    <mergeCell ref="F520:O520"/>
    <mergeCell ref="S520:AB520"/>
    <mergeCell ref="AF520:AO520"/>
    <mergeCell ref="F537:O537"/>
    <mergeCell ref="S537:AB537"/>
    <mergeCell ref="AF537:AO537"/>
    <mergeCell ref="D555:D566"/>
    <mergeCell ref="Q555:Q566"/>
    <mergeCell ref="AD555:AD566"/>
    <mergeCell ref="D569:E571"/>
    <mergeCell ref="Q569:R571"/>
    <mergeCell ref="AD569:AE571"/>
    <mergeCell ref="B539:B550"/>
    <mergeCell ref="D539:D550"/>
    <mergeCell ref="Q539:Q550"/>
    <mergeCell ref="AD539:AD550"/>
    <mergeCell ref="D552:E554"/>
    <mergeCell ref="Q552:R554"/>
    <mergeCell ref="AD552:AE554"/>
    <mergeCell ref="F553:O553"/>
    <mergeCell ref="S553:AB553"/>
    <mergeCell ref="AF553:AO553"/>
    <mergeCell ref="F570:O570"/>
    <mergeCell ref="S570:AB570"/>
    <mergeCell ref="AF570:AO570"/>
    <mergeCell ref="D588:D599"/>
    <mergeCell ref="Q588:Q599"/>
    <mergeCell ref="AD588:AD599"/>
    <mergeCell ref="D602:E604"/>
    <mergeCell ref="Q602:R604"/>
    <mergeCell ref="AD602:AE604"/>
    <mergeCell ref="B572:B583"/>
    <mergeCell ref="D572:D583"/>
    <mergeCell ref="Q572:Q583"/>
    <mergeCell ref="AD572:AD583"/>
    <mergeCell ref="D585:E587"/>
    <mergeCell ref="Q585:R587"/>
    <mergeCell ref="AD585:AE587"/>
    <mergeCell ref="F586:O586"/>
    <mergeCell ref="S586:AB586"/>
    <mergeCell ref="AF586:AO586"/>
    <mergeCell ref="F603:O603"/>
    <mergeCell ref="S603:AB603"/>
    <mergeCell ref="AF603:AO603"/>
    <mergeCell ref="D621:D632"/>
    <mergeCell ref="Q621:Q632"/>
    <mergeCell ref="AD621:AD632"/>
    <mergeCell ref="D635:E637"/>
    <mergeCell ref="Q635:R637"/>
    <mergeCell ref="AD635:AE637"/>
    <mergeCell ref="B605:B616"/>
    <mergeCell ref="D605:D616"/>
    <mergeCell ref="Q605:Q616"/>
    <mergeCell ref="AD605:AD616"/>
    <mergeCell ref="D618:E620"/>
    <mergeCell ref="Q618:R620"/>
    <mergeCell ref="AD618:AE620"/>
    <mergeCell ref="F636:O636"/>
    <mergeCell ref="S636:AB636"/>
    <mergeCell ref="AF636:AO636"/>
    <mergeCell ref="F619:O619"/>
    <mergeCell ref="S619:AB619"/>
    <mergeCell ref="AF619:AO619"/>
    <mergeCell ref="AF685:AO685"/>
    <mergeCell ref="D654:D665"/>
    <mergeCell ref="Q654:Q665"/>
    <mergeCell ref="AD654:AD665"/>
    <mergeCell ref="D668:E670"/>
    <mergeCell ref="Q668:R670"/>
    <mergeCell ref="AD668:AE670"/>
    <mergeCell ref="B638:B649"/>
    <mergeCell ref="D638:D649"/>
    <mergeCell ref="Q638:Q649"/>
    <mergeCell ref="AD638:AD649"/>
    <mergeCell ref="D651:E653"/>
    <mergeCell ref="Q651:R653"/>
    <mergeCell ref="AD651:AE653"/>
    <mergeCell ref="F652:O652"/>
    <mergeCell ref="S652:AB652"/>
    <mergeCell ref="AF652:AO652"/>
    <mergeCell ref="F669:O669"/>
    <mergeCell ref="S669:AB669"/>
    <mergeCell ref="AF669:AO669"/>
    <mergeCell ref="D687:D698"/>
    <mergeCell ref="Q687:Q698"/>
    <mergeCell ref="AD687:AD698"/>
    <mergeCell ref="D701:E703"/>
    <mergeCell ref="Q701:R703"/>
    <mergeCell ref="AD701:AE703"/>
    <mergeCell ref="F702:N702"/>
    <mergeCell ref="S702:AA702"/>
    <mergeCell ref="B671:B682"/>
    <mergeCell ref="D671:D682"/>
    <mergeCell ref="Q671:Q682"/>
    <mergeCell ref="AD671:AD682"/>
    <mergeCell ref="D684:E686"/>
    <mergeCell ref="Q684:R686"/>
    <mergeCell ref="AD684:AE686"/>
    <mergeCell ref="F685:O685"/>
    <mergeCell ref="S685:AB685"/>
    <mergeCell ref="AF718:AN718"/>
    <mergeCell ref="D720:D731"/>
    <mergeCell ref="Q720:Q731"/>
    <mergeCell ref="AD720:AD731"/>
    <mergeCell ref="D734:E736"/>
    <mergeCell ref="Q734:R736"/>
    <mergeCell ref="AD734:AE736"/>
    <mergeCell ref="AF702:AN702"/>
    <mergeCell ref="B704:B715"/>
    <mergeCell ref="D704:D715"/>
    <mergeCell ref="Q704:Q715"/>
    <mergeCell ref="AD704:AD715"/>
    <mergeCell ref="D717:E719"/>
    <mergeCell ref="Q717:R719"/>
    <mergeCell ref="AD717:AE719"/>
    <mergeCell ref="F718:N718"/>
    <mergeCell ref="S718:AA718"/>
    <mergeCell ref="F735:O735"/>
    <mergeCell ref="S735:AB735"/>
    <mergeCell ref="AF735:AO735"/>
    <mergeCell ref="D753:D764"/>
    <mergeCell ref="Q753:Q764"/>
    <mergeCell ref="AD753:AD764"/>
    <mergeCell ref="D767:E769"/>
    <mergeCell ref="Q767:R769"/>
    <mergeCell ref="AD767:AE769"/>
    <mergeCell ref="F768:N768"/>
    <mergeCell ref="S768:AA768"/>
    <mergeCell ref="AF768:AN768"/>
    <mergeCell ref="B737:B748"/>
    <mergeCell ref="D737:D748"/>
    <mergeCell ref="Q737:Q748"/>
    <mergeCell ref="AD737:AD748"/>
    <mergeCell ref="D750:E752"/>
    <mergeCell ref="Q750:R752"/>
    <mergeCell ref="AD750:AE752"/>
    <mergeCell ref="F751:O751"/>
    <mergeCell ref="S751:AB751"/>
    <mergeCell ref="AF751:AO751"/>
    <mergeCell ref="AF784:AN784"/>
    <mergeCell ref="D786:D797"/>
    <mergeCell ref="Q786:Q797"/>
    <mergeCell ref="AD786:AD797"/>
    <mergeCell ref="D800:E802"/>
    <mergeCell ref="Q800:R802"/>
    <mergeCell ref="AD800:AE802"/>
    <mergeCell ref="B770:B781"/>
    <mergeCell ref="D770:D781"/>
    <mergeCell ref="Q770:Q781"/>
    <mergeCell ref="AD770:AD781"/>
    <mergeCell ref="D783:E785"/>
    <mergeCell ref="Q783:R785"/>
    <mergeCell ref="AD783:AE785"/>
    <mergeCell ref="F784:N784"/>
    <mergeCell ref="S784:AA784"/>
    <mergeCell ref="F801:O801"/>
    <mergeCell ref="S801:AB801"/>
    <mergeCell ref="AF801:AO801"/>
    <mergeCell ref="D819:D830"/>
    <mergeCell ref="Q819:Q830"/>
    <mergeCell ref="AD819:AD830"/>
    <mergeCell ref="D833:E835"/>
    <mergeCell ref="Q833:R835"/>
    <mergeCell ref="AD833:AE835"/>
    <mergeCell ref="B803:B814"/>
    <mergeCell ref="D803:D814"/>
    <mergeCell ref="Q803:Q814"/>
    <mergeCell ref="AD803:AD814"/>
    <mergeCell ref="D816:E818"/>
    <mergeCell ref="Q816:R818"/>
    <mergeCell ref="AD816:AE818"/>
    <mergeCell ref="F817:O817"/>
    <mergeCell ref="S817:AB817"/>
    <mergeCell ref="AF817:AO817"/>
    <mergeCell ref="F834:O834"/>
    <mergeCell ref="S834:AB834"/>
    <mergeCell ref="AF834:AO834"/>
    <mergeCell ref="D852:D863"/>
    <mergeCell ref="Q852:Q863"/>
    <mergeCell ref="AD852:AD863"/>
    <mergeCell ref="D866:E868"/>
    <mergeCell ref="Q866:R868"/>
    <mergeCell ref="AD866:AE868"/>
    <mergeCell ref="B836:B847"/>
    <mergeCell ref="D836:D847"/>
    <mergeCell ref="Q836:Q847"/>
    <mergeCell ref="AD836:AD847"/>
    <mergeCell ref="D849:E851"/>
    <mergeCell ref="Q849:R851"/>
    <mergeCell ref="AD849:AE851"/>
    <mergeCell ref="F850:O850"/>
    <mergeCell ref="S850:AB850"/>
    <mergeCell ref="AF850:AO850"/>
    <mergeCell ref="F867:O867"/>
    <mergeCell ref="S867:AB867"/>
    <mergeCell ref="AF867:AO867"/>
    <mergeCell ref="D885:D896"/>
    <mergeCell ref="Q885:Q896"/>
    <mergeCell ref="AD885:AD896"/>
    <mergeCell ref="D899:E901"/>
    <mergeCell ref="Q899:R901"/>
    <mergeCell ref="AD899:AE901"/>
    <mergeCell ref="B869:B880"/>
    <mergeCell ref="D869:D880"/>
    <mergeCell ref="Q869:Q880"/>
    <mergeCell ref="AD869:AD880"/>
    <mergeCell ref="D882:E884"/>
    <mergeCell ref="Q882:R884"/>
    <mergeCell ref="AD882:AE884"/>
    <mergeCell ref="F883:O883"/>
    <mergeCell ref="S883:AB883"/>
    <mergeCell ref="AF883:AO883"/>
    <mergeCell ref="F900:O900"/>
    <mergeCell ref="S900:AB900"/>
    <mergeCell ref="AF900:AO900"/>
    <mergeCell ref="D918:D929"/>
    <mergeCell ref="Q918:Q929"/>
    <mergeCell ref="AD918:AD929"/>
    <mergeCell ref="D932:E934"/>
    <mergeCell ref="Q932:R934"/>
    <mergeCell ref="AD932:AE934"/>
    <mergeCell ref="B902:B913"/>
    <mergeCell ref="D902:D913"/>
    <mergeCell ref="Q902:Q913"/>
    <mergeCell ref="AD902:AD913"/>
    <mergeCell ref="D915:E917"/>
    <mergeCell ref="Q915:R917"/>
    <mergeCell ref="AD915:AE917"/>
    <mergeCell ref="F933:O933"/>
    <mergeCell ref="S933:AB933"/>
    <mergeCell ref="AF933:AO933"/>
    <mergeCell ref="F916:O916"/>
    <mergeCell ref="S916:AB916"/>
    <mergeCell ref="AF916:AO916"/>
    <mergeCell ref="D951:D962"/>
    <mergeCell ref="Q951:Q962"/>
    <mergeCell ref="AD951:AD962"/>
    <mergeCell ref="D965:E967"/>
    <mergeCell ref="Q965:R967"/>
    <mergeCell ref="AD965:AE967"/>
    <mergeCell ref="B935:B946"/>
    <mergeCell ref="D935:D946"/>
    <mergeCell ref="Q935:Q946"/>
    <mergeCell ref="AD935:AD946"/>
    <mergeCell ref="D948:E950"/>
    <mergeCell ref="Q948:R950"/>
    <mergeCell ref="AD948:AE950"/>
    <mergeCell ref="F949:O949"/>
    <mergeCell ref="S949:AB949"/>
    <mergeCell ref="AF949:AO949"/>
    <mergeCell ref="F966:O966"/>
    <mergeCell ref="S966:AB966"/>
    <mergeCell ref="AF966:AO966"/>
    <mergeCell ref="D984:D995"/>
    <mergeCell ref="Q984:Q995"/>
    <mergeCell ref="AD984:AD995"/>
    <mergeCell ref="D998:E1000"/>
    <mergeCell ref="Q998:R1000"/>
    <mergeCell ref="AD998:AE1000"/>
    <mergeCell ref="B968:B979"/>
    <mergeCell ref="D968:D979"/>
    <mergeCell ref="Q968:Q979"/>
    <mergeCell ref="AD968:AD979"/>
    <mergeCell ref="D981:E983"/>
    <mergeCell ref="Q981:R983"/>
    <mergeCell ref="AD981:AE983"/>
    <mergeCell ref="F982:O982"/>
    <mergeCell ref="S982:AB982"/>
    <mergeCell ref="AF982:AO982"/>
    <mergeCell ref="F999:O999"/>
    <mergeCell ref="S999:AB999"/>
    <mergeCell ref="AF999:AO999"/>
    <mergeCell ref="D1017:D1028"/>
    <mergeCell ref="Q1017:Q1028"/>
    <mergeCell ref="AD1017:AD1028"/>
    <mergeCell ref="D1031:E1033"/>
    <mergeCell ref="Q1031:R1033"/>
    <mergeCell ref="AD1031:AE1033"/>
    <mergeCell ref="B1001:B1012"/>
    <mergeCell ref="D1001:D1012"/>
    <mergeCell ref="Q1001:Q1012"/>
    <mergeCell ref="AD1001:AD1012"/>
    <mergeCell ref="D1014:E1016"/>
    <mergeCell ref="Q1014:R1016"/>
    <mergeCell ref="AD1014:AE1016"/>
    <mergeCell ref="F1015:O1015"/>
    <mergeCell ref="S1015:AB1015"/>
    <mergeCell ref="AF1015:AO1015"/>
    <mergeCell ref="F1032:O1032"/>
    <mergeCell ref="S1032:AB1032"/>
    <mergeCell ref="AF1032:AO1032"/>
    <mergeCell ref="D1050:D1061"/>
    <mergeCell ref="Q1050:Q1061"/>
    <mergeCell ref="AD1050:AD1061"/>
    <mergeCell ref="D1064:E1066"/>
    <mergeCell ref="Q1064:R1066"/>
    <mergeCell ref="AD1064:AE1066"/>
    <mergeCell ref="B1034:B1045"/>
    <mergeCell ref="D1034:D1045"/>
    <mergeCell ref="Q1034:Q1045"/>
    <mergeCell ref="AD1034:AD1045"/>
    <mergeCell ref="D1047:E1049"/>
    <mergeCell ref="Q1047:R1049"/>
    <mergeCell ref="AD1047:AE1049"/>
    <mergeCell ref="F1048:O1048"/>
    <mergeCell ref="S1048:AB1048"/>
    <mergeCell ref="AF1048:AO1048"/>
    <mergeCell ref="F1065:O1065"/>
    <mergeCell ref="S1065:AB1065"/>
    <mergeCell ref="AF1065:AO1065"/>
    <mergeCell ref="AF1114:AO1114"/>
    <mergeCell ref="D1083:D1094"/>
    <mergeCell ref="Q1083:Q1094"/>
    <mergeCell ref="AD1083:AD1094"/>
    <mergeCell ref="D1097:E1099"/>
    <mergeCell ref="Q1097:R1099"/>
    <mergeCell ref="AD1097:AE1099"/>
    <mergeCell ref="B1067:B1078"/>
    <mergeCell ref="D1067:D1078"/>
    <mergeCell ref="Q1067:Q1078"/>
    <mergeCell ref="AD1067:AD1078"/>
    <mergeCell ref="D1080:E1082"/>
    <mergeCell ref="Q1080:R1082"/>
    <mergeCell ref="AD1080:AE1082"/>
    <mergeCell ref="F1081:O1081"/>
    <mergeCell ref="S1081:AB1081"/>
    <mergeCell ref="AF1081:AO1081"/>
    <mergeCell ref="F1098:O1098"/>
    <mergeCell ref="S1098:AB1098"/>
    <mergeCell ref="AF1098:AO1098"/>
    <mergeCell ref="B1167:B1178"/>
    <mergeCell ref="D1180:E1182"/>
    <mergeCell ref="D1164:E1166"/>
    <mergeCell ref="B1134:B1145"/>
    <mergeCell ref="D1147:E1149"/>
    <mergeCell ref="D1116:D1127"/>
    <mergeCell ref="Q1116:Q1127"/>
    <mergeCell ref="AD1116:AD1127"/>
    <mergeCell ref="B1100:B1111"/>
    <mergeCell ref="D1100:D1111"/>
    <mergeCell ref="Q1100:Q1111"/>
    <mergeCell ref="AD1100:AD1111"/>
    <mergeCell ref="D1113:E1115"/>
    <mergeCell ref="Q1113:R1115"/>
    <mergeCell ref="AD1113:AE1115"/>
    <mergeCell ref="F1114:O1114"/>
    <mergeCell ref="S1114:AB1114"/>
    <mergeCell ref="D1131:E1133"/>
    <mergeCell ref="AQ27:AQ38"/>
    <mergeCell ref="BD27:BD38"/>
    <mergeCell ref="AQ41:AR43"/>
    <mergeCell ref="BD41:BE43"/>
    <mergeCell ref="AS42:BB42"/>
    <mergeCell ref="BF42:BO42"/>
    <mergeCell ref="AQ11:AQ22"/>
    <mergeCell ref="BD11:BD22"/>
    <mergeCell ref="AQ24:AR26"/>
    <mergeCell ref="BD24:BE26"/>
    <mergeCell ref="AS25:BB25"/>
    <mergeCell ref="BF25:BO25"/>
    <mergeCell ref="AS5:BA6"/>
    <mergeCell ref="BF5:BN6"/>
    <mergeCell ref="AQ8:AR10"/>
    <mergeCell ref="BD8:BE10"/>
    <mergeCell ref="AS9:BB9"/>
    <mergeCell ref="BF9:BO9"/>
    <mergeCell ref="AQ77:AQ88"/>
    <mergeCell ref="BD77:BD88"/>
    <mergeCell ref="AQ90:AR92"/>
    <mergeCell ref="BD90:BE92"/>
    <mergeCell ref="AS91:BB91"/>
    <mergeCell ref="BF91:BO91"/>
    <mergeCell ref="AQ60:AQ71"/>
    <mergeCell ref="BD60:BD71"/>
    <mergeCell ref="AQ74:AR76"/>
    <mergeCell ref="BD74:BE76"/>
    <mergeCell ref="AS75:BB75"/>
    <mergeCell ref="BF75:BO75"/>
    <mergeCell ref="AQ44:AQ55"/>
    <mergeCell ref="BD44:BD55"/>
    <mergeCell ref="AQ57:AR59"/>
    <mergeCell ref="BD57:BE59"/>
    <mergeCell ref="AS58:BB58"/>
    <mergeCell ref="BF58:BO58"/>
    <mergeCell ref="AQ126:AQ137"/>
    <mergeCell ref="BD126:BD137"/>
    <mergeCell ref="AQ140:AR142"/>
    <mergeCell ref="BD140:BE142"/>
    <mergeCell ref="AQ110:AQ121"/>
    <mergeCell ref="BD110:BD121"/>
    <mergeCell ref="AQ123:AR125"/>
    <mergeCell ref="BD123:BE125"/>
    <mergeCell ref="AQ93:AQ104"/>
    <mergeCell ref="BD93:BD104"/>
    <mergeCell ref="AQ107:AR109"/>
    <mergeCell ref="BD107:BE109"/>
    <mergeCell ref="AS108:BB108"/>
    <mergeCell ref="BF108:BO108"/>
    <mergeCell ref="AS124:BB124"/>
    <mergeCell ref="BF124:BO124"/>
    <mergeCell ref="AS141:BB141"/>
    <mergeCell ref="BF141:BO141"/>
    <mergeCell ref="AQ176:AQ187"/>
    <mergeCell ref="BD176:BD187"/>
    <mergeCell ref="AQ189:AR191"/>
    <mergeCell ref="BD189:BE191"/>
    <mergeCell ref="AQ159:AQ170"/>
    <mergeCell ref="BD159:BD170"/>
    <mergeCell ref="AQ173:AR175"/>
    <mergeCell ref="BD173:BE175"/>
    <mergeCell ref="AQ143:AQ154"/>
    <mergeCell ref="BD143:BD154"/>
    <mergeCell ref="AQ156:AR158"/>
    <mergeCell ref="BD156:BE158"/>
    <mergeCell ref="AS157:BB157"/>
    <mergeCell ref="BF157:BO157"/>
    <mergeCell ref="AS174:BB174"/>
    <mergeCell ref="BF174:BO174"/>
    <mergeCell ref="AS190:BB190"/>
    <mergeCell ref="BF190:BO190"/>
    <mergeCell ref="AQ225:AQ236"/>
    <mergeCell ref="BD225:BD236"/>
    <mergeCell ref="AQ239:AR241"/>
    <mergeCell ref="BD239:BE241"/>
    <mergeCell ref="AQ209:AQ220"/>
    <mergeCell ref="BD209:BD220"/>
    <mergeCell ref="AQ222:AR224"/>
    <mergeCell ref="BD222:BE224"/>
    <mergeCell ref="AQ192:AQ203"/>
    <mergeCell ref="BD192:BD203"/>
    <mergeCell ref="AQ206:AR208"/>
    <mergeCell ref="BD206:BE208"/>
    <mergeCell ref="AS207:BB207"/>
    <mergeCell ref="BF207:BO207"/>
    <mergeCell ref="AS223:BB223"/>
    <mergeCell ref="BF223:BO223"/>
    <mergeCell ref="AS240:BB240"/>
    <mergeCell ref="BF240:BO240"/>
    <mergeCell ref="AQ275:AQ286"/>
    <mergeCell ref="BD275:BD286"/>
    <mergeCell ref="AQ288:AR290"/>
    <mergeCell ref="BD288:BE290"/>
    <mergeCell ref="AQ258:AQ269"/>
    <mergeCell ref="BD258:BD269"/>
    <mergeCell ref="AQ272:AR274"/>
    <mergeCell ref="BD272:BE274"/>
    <mergeCell ref="AQ242:AQ253"/>
    <mergeCell ref="BD242:BD253"/>
    <mergeCell ref="AQ255:AR257"/>
    <mergeCell ref="BD255:BE257"/>
    <mergeCell ref="AS256:BB256"/>
    <mergeCell ref="BF256:BO256"/>
    <mergeCell ref="AS273:BB273"/>
    <mergeCell ref="BF273:BO273"/>
    <mergeCell ref="AS289:BB289"/>
    <mergeCell ref="BF289:BO289"/>
    <mergeCell ref="AQ324:AQ335"/>
    <mergeCell ref="BD324:BD335"/>
    <mergeCell ref="AQ338:AR340"/>
    <mergeCell ref="BD338:BE340"/>
    <mergeCell ref="AQ308:AQ319"/>
    <mergeCell ref="BD308:BD319"/>
    <mergeCell ref="AQ321:AR323"/>
    <mergeCell ref="BD321:BE323"/>
    <mergeCell ref="AQ291:AQ302"/>
    <mergeCell ref="BD291:BD302"/>
    <mergeCell ref="AQ305:AR307"/>
    <mergeCell ref="BD305:BE307"/>
    <mergeCell ref="AS306:BB306"/>
    <mergeCell ref="BF306:BO306"/>
    <mergeCell ref="AS322:BB322"/>
    <mergeCell ref="BF322:BO322"/>
    <mergeCell ref="AS339:BB339"/>
    <mergeCell ref="BF339:BO339"/>
    <mergeCell ref="AQ374:AQ385"/>
    <mergeCell ref="BD374:BD385"/>
    <mergeCell ref="AQ387:AR389"/>
    <mergeCell ref="BD387:BE389"/>
    <mergeCell ref="AQ357:AQ368"/>
    <mergeCell ref="BD357:BD368"/>
    <mergeCell ref="AQ371:AR373"/>
    <mergeCell ref="BD371:BE373"/>
    <mergeCell ref="AQ341:AQ352"/>
    <mergeCell ref="BD341:BD352"/>
    <mergeCell ref="AQ354:AR356"/>
    <mergeCell ref="BD354:BE356"/>
    <mergeCell ref="AS355:BB355"/>
    <mergeCell ref="BF355:BO355"/>
    <mergeCell ref="AS372:BB372"/>
    <mergeCell ref="BF372:BO372"/>
    <mergeCell ref="AS388:BB388"/>
    <mergeCell ref="BF388:BO388"/>
    <mergeCell ref="AQ423:AQ434"/>
    <mergeCell ref="BD423:BD434"/>
    <mergeCell ref="AQ437:AR439"/>
    <mergeCell ref="BD437:BE439"/>
    <mergeCell ref="AQ407:AQ418"/>
    <mergeCell ref="BD407:BD418"/>
    <mergeCell ref="AQ420:AR422"/>
    <mergeCell ref="BD420:BE422"/>
    <mergeCell ref="AQ390:AQ401"/>
    <mergeCell ref="BD390:BD401"/>
    <mergeCell ref="AQ404:AR406"/>
    <mergeCell ref="BD404:BE406"/>
    <mergeCell ref="AS405:BB405"/>
    <mergeCell ref="BF405:BO405"/>
    <mergeCell ref="AS421:BB421"/>
    <mergeCell ref="BF421:BO421"/>
    <mergeCell ref="AS438:BB438"/>
    <mergeCell ref="BF438:BO438"/>
    <mergeCell ref="AQ473:AQ484"/>
    <mergeCell ref="BD473:BD484"/>
    <mergeCell ref="AQ486:AR488"/>
    <mergeCell ref="BD486:BE488"/>
    <mergeCell ref="AQ456:AQ467"/>
    <mergeCell ref="BD456:BD467"/>
    <mergeCell ref="AQ470:AR472"/>
    <mergeCell ref="BD470:BE472"/>
    <mergeCell ref="AQ440:AQ451"/>
    <mergeCell ref="BD440:BD451"/>
    <mergeCell ref="AQ453:AR455"/>
    <mergeCell ref="BD453:BE455"/>
    <mergeCell ref="AS454:BB454"/>
    <mergeCell ref="BF454:BO454"/>
    <mergeCell ref="AS471:BB471"/>
    <mergeCell ref="BF471:BO471"/>
    <mergeCell ref="AS487:BB487"/>
    <mergeCell ref="BF487:BO487"/>
    <mergeCell ref="AQ522:AQ533"/>
    <mergeCell ref="BD522:BD533"/>
    <mergeCell ref="AQ536:AR538"/>
    <mergeCell ref="BD536:BE538"/>
    <mergeCell ref="AQ506:AQ517"/>
    <mergeCell ref="BD506:BD517"/>
    <mergeCell ref="AQ519:AR521"/>
    <mergeCell ref="BD519:BE521"/>
    <mergeCell ref="AQ489:AQ500"/>
    <mergeCell ref="BD489:BD500"/>
    <mergeCell ref="AQ503:AR505"/>
    <mergeCell ref="BD503:BE505"/>
    <mergeCell ref="AS504:BB504"/>
    <mergeCell ref="BF504:BO504"/>
    <mergeCell ref="AS520:BB520"/>
    <mergeCell ref="BF520:BO520"/>
    <mergeCell ref="AS537:BB537"/>
    <mergeCell ref="BF537:BO537"/>
    <mergeCell ref="AQ572:AQ583"/>
    <mergeCell ref="BD572:BD583"/>
    <mergeCell ref="AQ585:AR587"/>
    <mergeCell ref="BD585:BE587"/>
    <mergeCell ref="AQ555:AQ566"/>
    <mergeCell ref="BD555:BD566"/>
    <mergeCell ref="AQ569:AR571"/>
    <mergeCell ref="BD569:BE571"/>
    <mergeCell ref="AQ539:AQ550"/>
    <mergeCell ref="BD539:BD550"/>
    <mergeCell ref="AQ552:AR554"/>
    <mergeCell ref="BD552:BE554"/>
    <mergeCell ref="AS553:BB553"/>
    <mergeCell ref="BF553:BO553"/>
    <mergeCell ref="AS570:BB570"/>
    <mergeCell ref="BF570:BO570"/>
    <mergeCell ref="AS586:BB586"/>
    <mergeCell ref="BF586:BO586"/>
    <mergeCell ref="AQ621:AQ632"/>
    <mergeCell ref="BD621:BD632"/>
    <mergeCell ref="AQ635:AR637"/>
    <mergeCell ref="BD635:BE637"/>
    <mergeCell ref="AQ605:AQ616"/>
    <mergeCell ref="BD605:BD616"/>
    <mergeCell ref="AQ618:AR620"/>
    <mergeCell ref="BD618:BE620"/>
    <mergeCell ref="AQ588:AQ599"/>
    <mergeCell ref="BD588:BD599"/>
    <mergeCell ref="AQ602:AR604"/>
    <mergeCell ref="BD602:BE604"/>
    <mergeCell ref="AS636:BB636"/>
    <mergeCell ref="BF636:BO636"/>
    <mergeCell ref="AS603:BB603"/>
    <mergeCell ref="BF603:BO603"/>
    <mergeCell ref="AS619:BB619"/>
    <mergeCell ref="BF619:BO619"/>
    <mergeCell ref="AQ671:AQ682"/>
    <mergeCell ref="BD671:BD682"/>
    <mergeCell ref="AQ684:AR686"/>
    <mergeCell ref="BD684:BE686"/>
    <mergeCell ref="AQ654:AQ665"/>
    <mergeCell ref="BD654:BD665"/>
    <mergeCell ref="AQ668:AR670"/>
    <mergeCell ref="BD668:BE670"/>
    <mergeCell ref="AQ638:AQ649"/>
    <mergeCell ref="BD638:BD649"/>
    <mergeCell ref="AQ651:AR653"/>
    <mergeCell ref="BD651:BE653"/>
    <mergeCell ref="AS652:BB652"/>
    <mergeCell ref="BF652:BO652"/>
    <mergeCell ref="AS669:BB669"/>
    <mergeCell ref="BF669:BO669"/>
    <mergeCell ref="AS685:BB685"/>
    <mergeCell ref="BF685:BO685"/>
    <mergeCell ref="AQ720:AQ731"/>
    <mergeCell ref="BD720:BD731"/>
    <mergeCell ref="AQ734:AR736"/>
    <mergeCell ref="BD734:BE736"/>
    <mergeCell ref="AQ704:AQ715"/>
    <mergeCell ref="BD704:BD715"/>
    <mergeCell ref="AQ717:AR719"/>
    <mergeCell ref="BD717:BE719"/>
    <mergeCell ref="AS718:BA718"/>
    <mergeCell ref="BF718:BN718"/>
    <mergeCell ref="AQ687:AQ698"/>
    <mergeCell ref="BD687:BD698"/>
    <mergeCell ref="AQ701:AR703"/>
    <mergeCell ref="BD701:BE703"/>
    <mergeCell ref="AS702:BA702"/>
    <mergeCell ref="BF702:BN702"/>
    <mergeCell ref="AS735:BB735"/>
    <mergeCell ref="BF735:BO735"/>
    <mergeCell ref="AQ770:AQ781"/>
    <mergeCell ref="BD770:BD781"/>
    <mergeCell ref="AQ783:AR785"/>
    <mergeCell ref="BD783:BE785"/>
    <mergeCell ref="AS784:BA784"/>
    <mergeCell ref="BF784:BN784"/>
    <mergeCell ref="AQ753:AQ764"/>
    <mergeCell ref="BD753:BD764"/>
    <mergeCell ref="AQ767:AR769"/>
    <mergeCell ref="BD767:BE769"/>
    <mergeCell ref="AS768:BA768"/>
    <mergeCell ref="BF768:BN768"/>
    <mergeCell ref="AQ737:AQ748"/>
    <mergeCell ref="BD737:BD748"/>
    <mergeCell ref="AQ750:AR752"/>
    <mergeCell ref="BD750:BE752"/>
    <mergeCell ref="AS751:BB751"/>
    <mergeCell ref="BF751:BO751"/>
    <mergeCell ref="AQ819:AQ830"/>
    <mergeCell ref="BD819:BD830"/>
    <mergeCell ref="AQ833:AR835"/>
    <mergeCell ref="BD833:BE835"/>
    <mergeCell ref="AQ803:AQ814"/>
    <mergeCell ref="BD803:BD814"/>
    <mergeCell ref="AQ816:AR818"/>
    <mergeCell ref="BD816:BE818"/>
    <mergeCell ref="AQ786:AQ797"/>
    <mergeCell ref="BD786:BD797"/>
    <mergeCell ref="AQ800:AR802"/>
    <mergeCell ref="BD800:BE802"/>
    <mergeCell ref="AS801:BB801"/>
    <mergeCell ref="BF801:BO801"/>
    <mergeCell ref="AS817:BB817"/>
    <mergeCell ref="BF817:BO817"/>
    <mergeCell ref="AS834:BB834"/>
    <mergeCell ref="BF834:BO834"/>
    <mergeCell ref="AQ885:AQ896"/>
    <mergeCell ref="BD885:BD896"/>
    <mergeCell ref="AQ899:AR901"/>
    <mergeCell ref="BD899:BE901"/>
    <mergeCell ref="AS933:BB933"/>
    <mergeCell ref="BF933:BO933"/>
    <mergeCell ref="AQ869:AQ880"/>
    <mergeCell ref="BD869:BD880"/>
    <mergeCell ref="AQ882:AR884"/>
    <mergeCell ref="BD882:BE884"/>
    <mergeCell ref="AQ852:AQ863"/>
    <mergeCell ref="BD852:BD863"/>
    <mergeCell ref="AQ866:AR868"/>
    <mergeCell ref="BD866:BE868"/>
    <mergeCell ref="AQ836:AQ847"/>
    <mergeCell ref="BD836:BD847"/>
    <mergeCell ref="AQ849:AR851"/>
    <mergeCell ref="BD849:BE851"/>
    <mergeCell ref="AS850:BB850"/>
    <mergeCell ref="BF850:BO850"/>
    <mergeCell ref="AS867:BB867"/>
    <mergeCell ref="BF867:BO867"/>
    <mergeCell ref="AS883:BB883"/>
    <mergeCell ref="BF883:BO883"/>
    <mergeCell ref="AS900:BB900"/>
    <mergeCell ref="BF900:BO900"/>
    <mergeCell ref="AQ935:AQ946"/>
    <mergeCell ref="BD935:BD946"/>
    <mergeCell ref="AQ948:AR950"/>
    <mergeCell ref="BD948:BE950"/>
    <mergeCell ref="AS949:BB949"/>
    <mergeCell ref="BF949:BO949"/>
    <mergeCell ref="AS966:BB966"/>
    <mergeCell ref="BF966:BO966"/>
    <mergeCell ref="AS982:BB982"/>
    <mergeCell ref="BF982:BO982"/>
    <mergeCell ref="AQ918:AQ929"/>
    <mergeCell ref="BD918:BD929"/>
    <mergeCell ref="AQ932:AR934"/>
    <mergeCell ref="BD932:BE934"/>
    <mergeCell ref="AQ902:AQ913"/>
    <mergeCell ref="BD902:BD913"/>
    <mergeCell ref="AQ915:AR917"/>
    <mergeCell ref="BD915:BE917"/>
    <mergeCell ref="AS916:BB916"/>
    <mergeCell ref="BF916:BO916"/>
    <mergeCell ref="AQ984:AQ995"/>
    <mergeCell ref="BD984:BD995"/>
    <mergeCell ref="AQ998:AR1000"/>
    <mergeCell ref="BD998:BE1000"/>
    <mergeCell ref="AS999:BB999"/>
    <mergeCell ref="BF999:BO999"/>
    <mergeCell ref="AS1015:BB1015"/>
    <mergeCell ref="BF1015:BO1015"/>
    <mergeCell ref="AS1032:BB1032"/>
    <mergeCell ref="BF1032:BO1032"/>
    <mergeCell ref="AQ968:AQ979"/>
    <mergeCell ref="BD968:BD979"/>
    <mergeCell ref="AQ981:AR983"/>
    <mergeCell ref="BD981:BE983"/>
    <mergeCell ref="AQ951:AQ962"/>
    <mergeCell ref="BD951:BD962"/>
    <mergeCell ref="AQ965:AR967"/>
    <mergeCell ref="BD965:BE967"/>
    <mergeCell ref="AQ1050:AQ1061"/>
    <mergeCell ref="BD1050:BD1061"/>
    <mergeCell ref="AQ1064:AR1066"/>
    <mergeCell ref="BD1064:BE1066"/>
    <mergeCell ref="AQ1034:AQ1045"/>
    <mergeCell ref="BD1034:BD1045"/>
    <mergeCell ref="AQ1047:AR1049"/>
    <mergeCell ref="BD1047:BE1049"/>
    <mergeCell ref="AS1048:BB1048"/>
    <mergeCell ref="BF1048:BO1048"/>
    <mergeCell ref="AQ1017:AQ1028"/>
    <mergeCell ref="BD1017:BD1028"/>
    <mergeCell ref="AQ1031:AR1033"/>
    <mergeCell ref="BD1031:BE1033"/>
    <mergeCell ref="AQ1001:AQ1012"/>
    <mergeCell ref="BD1001:BD1012"/>
    <mergeCell ref="AQ1014:AR1016"/>
    <mergeCell ref="BD1014:BE1016"/>
    <mergeCell ref="AS1065:BB1065"/>
    <mergeCell ref="BF1065:BO1065"/>
    <mergeCell ref="AQ1116:AQ1127"/>
    <mergeCell ref="BD1116:BD1127"/>
    <mergeCell ref="AQ1100:AQ1111"/>
    <mergeCell ref="BD1100:BD1111"/>
    <mergeCell ref="AQ1113:AR1115"/>
    <mergeCell ref="BD1113:BE1115"/>
    <mergeCell ref="AQ1083:AQ1094"/>
    <mergeCell ref="BD1083:BD1094"/>
    <mergeCell ref="AQ1097:AR1099"/>
    <mergeCell ref="BD1097:BE1099"/>
    <mergeCell ref="AQ1067:AQ1078"/>
    <mergeCell ref="BD1067:BD1078"/>
    <mergeCell ref="AQ1080:AR1082"/>
    <mergeCell ref="BD1080:BE1082"/>
    <mergeCell ref="AS1081:BB1081"/>
    <mergeCell ref="BF1081:BO1081"/>
    <mergeCell ref="AS1098:BB1098"/>
    <mergeCell ref="BF1098:BO1098"/>
    <mergeCell ref="AS1114:BB1114"/>
    <mergeCell ref="BF1114:BO1114"/>
    <mergeCell ref="BS5:CA6"/>
    <mergeCell ref="CF5:CN6"/>
    <mergeCell ref="BQ8:BR10"/>
    <mergeCell ref="CD8:CE10"/>
    <mergeCell ref="BS9:CB9"/>
    <mergeCell ref="CF9:CO9"/>
    <mergeCell ref="BQ11:BQ22"/>
    <mergeCell ref="CD11:CD22"/>
    <mergeCell ref="BQ24:BR26"/>
    <mergeCell ref="CD24:CE26"/>
    <mergeCell ref="BS25:CB25"/>
    <mergeCell ref="CF25:CO25"/>
    <mergeCell ref="BQ27:BQ38"/>
    <mergeCell ref="CD27:CD38"/>
    <mergeCell ref="BQ41:BR43"/>
    <mergeCell ref="CD41:CE43"/>
    <mergeCell ref="BS42:CB42"/>
    <mergeCell ref="CF42:CO42"/>
    <mergeCell ref="BQ44:BQ55"/>
    <mergeCell ref="CD44:CD55"/>
    <mergeCell ref="BQ57:BR59"/>
    <mergeCell ref="CD57:CE59"/>
    <mergeCell ref="BS58:CB58"/>
    <mergeCell ref="CF58:CO58"/>
    <mergeCell ref="BQ60:BQ71"/>
    <mergeCell ref="CD60:CD71"/>
    <mergeCell ref="BQ74:BR76"/>
    <mergeCell ref="CD74:CE76"/>
    <mergeCell ref="BS75:CB75"/>
    <mergeCell ref="CF75:CO75"/>
    <mergeCell ref="BQ77:BQ88"/>
    <mergeCell ref="CD77:CD88"/>
    <mergeCell ref="BQ90:BR92"/>
    <mergeCell ref="CD90:CE92"/>
    <mergeCell ref="BS91:CB91"/>
    <mergeCell ref="CF91:CO91"/>
    <mergeCell ref="BQ93:BQ104"/>
    <mergeCell ref="CD93:CD104"/>
    <mergeCell ref="BQ107:BR109"/>
    <mergeCell ref="CD107:CE109"/>
    <mergeCell ref="BS108:CB108"/>
    <mergeCell ref="CF108:CO108"/>
    <mergeCell ref="BQ110:BQ121"/>
    <mergeCell ref="CD110:CD121"/>
    <mergeCell ref="BQ123:BR125"/>
    <mergeCell ref="CD123:CE125"/>
    <mergeCell ref="BS124:CB124"/>
    <mergeCell ref="CF124:CO124"/>
    <mergeCell ref="BQ126:BQ137"/>
    <mergeCell ref="CD126:CD137"/>
    <mergeCell ref="BQ140:BR142"/>
    <mergeCell ref="CD140:CE142"/>
    <mergeCell ref="BS141:CB141"/>
    <mergeCell ref="CF141:CO141"/>
    <mergeCell ref="BQ143:BQ154"/>
    <mergeCell ref="CD143:CD154"/>
    <mergeCell ref="BQ156:BR158"/>
    <mergeCell ref="CD156:CE158"/>
    <mergeCell ref="BS157:CB157"/>
    <mergeCell ref="CF157:CO157"/>
    <mergeCell ref="BQ159:BQ170"/>
    <mergeCell ref="CD159:CD170"/>
    <mergeCell ref="BQ173:BR175"/>
    <mergeCell ref="CD173:CE175"/>
    <mergeCell ref="BS174:CB174"/>
    <mergeCell ref="CF174:CO174"/>
    <mergeCell ref="BQ176:BQ187"/>
    <mergeCell ref="CD176:CD187"/>
    <mergeCell ref="BQ189:BR191"/>
    <mergeCell ref="CD189:CE191"/>
    <mergeCell ref="BS190:CB190"/>
    <mergeCell ref="CF190:CO190"/>
    <mergeCell ref="BQ192:BQ203"/>
    <mergeCell ref="CD192:CD203"/>
    <mergeCell ref="BQ206:BR208"/>
    <mergeCell ref="CD206:CE208"/>
    <mergeCell ref="BS207:CB207"/>
    <mergeCell ref="CF207:CO207"/>
    <mergeCell ref="BQ209:BQ220"/>
    <mergeCell ref="CD209:CD220"/>
    <mergeCell ref="BQ222:BR224"/>
    <mergeCell ref="CD222:CE224"/>
    <mergeCell ref="BS223:CB223"/>
    <mergeCell ref="CF223:CO223"/>
    <mergeCell ref="BQ225:BQ236"/>
    <mergeCell ref="CD225:CD236"/>
    <mergeCell ref="BQ239:BR241"/>
    <mergeCell ref="CD239:CE241"/>
    <mergeCell ref="BS240:CB240"/>
    <mergeCell ref="CF240:CO240"/>
    <mergeCell ref="BQ242:BQ253"/>
    <mergeCell ref="CD242:CD253"/>
    <mergeCell ref="BQ255:BR257"/>
    <mergeCell ref="CD255:CE257"/>
    <mergeCell ref="BQ258:BQ269"/>
    <mergeCell ref="CD258:CD269"/>
    <mergeCell ref="BQ272:BR274"/>
    <mergeCell ref="CD272:CE274"/>
    <mergeCell ref="BQ275:BQ286"/>
    <mergeCell ref="CD275:CD286"/>
    <mergeCell ref="BQ288:BR290"/>
    <mergeCell ref="CD288:CE290"/>
    <mergeCell ref="BS256:CB256"/>
    <mergeCell ref="CF256:CO256"/>
    <mergeCell ref="BS273:CB273"/>
    <mergeCell ref="CF273:CO273"/>
    <mergeCell ref="BS289:CB289"/>
    <mergeCell ref="CF289:CO289"/>
    <mergeCell ref="BQ291:BQ302"/>
    <mergeCell ref="CD291:CD302"/>
    <mergeCell ref="BQ305:BR307"/>
    <mergeCell ref="CD305:CE307"/>
    <mergeCell ref="BS306:CB306"/>
    <mergeCell ref="CF306:CO306"/>
    <mergeCell ref="BQ308:BQ319"/>
    <mergeCell ref="CD308:CD319"/>
    <mergeCell ref="BQ321:BR323"/>
    <mergeCell ref="CD321:CE323"/>
    <mergeCell ref="BS322:CB322"/>
    <mergeCell ref="CF322:CO322"/>
    <mergeCell ref="BQ324:BQ335"/>
    <mergeCell ref="CD324:CD335"/>
    <mergeCell ref="BQ338:BR340"/>
    <mergeCell ref="CD338:CE340"/>
    <mergeCell ref="BS339:CB339"/>
    <mergeCell ref="CF339:CO339"/>
    <mergeCell ref="BQ341:BQ352"/>
    <mergeCell ref="CD341:CD352"/>
    <mergeCell ref="BQ354:BR356"/>
    <mergeCell ref="CD354:CE356"/>
    <mergeCell ref="BQ357:BQ368"/>
    <mergeCell ref="CD357:CD368"/>
    <mergeCell ref="BQ371:BR373"/>
    <mergeCell ref="CD371:CE373"/>
    <mergeCell ref="BQ374:BQ385"/>
    <mergeCell ref="CD374:CD385"/>
    <mergeCell ref="BQ387:BR389"/>
    <mergeCell ref="CD387:CE389"/>
    <mergeCell ref="BS355:CB355"/>
    <mergeCell ref="CF355:CO355"/>
    <mergeCell ref="BS372:CB372"/>
    <mergeCell ref="CF372:CO372"/>
    <mergeCell ref="BS388:CB388"/>
    <mergeCell ref="CF388:CO388"/>
    <mergeCell ref="BQ390:BQ401"/>
    <mergeCell ref="CD390:CD401"/>
    <mergeCell ref="BQ404:BR406"/>
    <mergeCell ref="CD404:CE406"/>
    <mergeCell ref="BQ407:BQ418"/>
    <mergeCell ref="CD407:CD418"/>
    <mergeCell ref="BQ420:BR422"/>
    <mergeCell ref="CD420:CE422"/>
    <mergeCell ref="BQ423:BQ434"/>
    <mergeCell ref="CD423:CD434"/>
    <mergeCell ref="BQ437:BR439"/>
    <mergeCell ref="CD437:CE439"/>
    <mergeCell ref="BS405:CB405"/>
    <mergeCell ref="CF405:CO405"/>
    <mergeCell ref="BS421:CB421"/>
    <mergeCell ref="CF421:CO421"/>
    <mergeCell ref="BS438:CB438"/>
    <mergeCell ref="CF438:CO438"/>
    <mergeCell ref="BQ440:BQ451"/>
    <mergeCell ref="CD440:CD451"/>
    <mergeCell ref="BQ453:BR455"/>
    <mergeCell ref="CD453:CE455"/>
    <mergeCell ref="BQ456:BQ467"/>
    <mergeCell ref="CD456:CD467"/>
    <mergeCell ref="BQ470:BR472"/>
    <mergeCell ref="CD470:CE472"/>
    <mergeCell ref="BQ473:BQ484"/>
    <mergeCell ref="CD473:CD484"/>
    <mergeCell ref="BQ486:BR488"/>
    <mergeCell ref="CD486:CE488"/>
    <mergeCell ref="BS454:CB454"/>
    <mergeCell ref="CF454:CO454"/>
    <mergeCell ref="BS471:CB471"/>
    <mergeCell ref="CF471:CO471"/>
    <mergeCell ref="BS487:CB487"/>
    <mergeCell ref="CF487:CO487"/>
    <mergeCell ref="BQ489:BQ500"/>
    <mergeCell ref="CD489:CD500"/>
    <mergeCell ref="BQ503:BR505"/>
    <mergeCell ref="CD503:CE505"/>
    <mergeCell ref="BQ506:BQ517"/>
    <mergeCell ref="CD506:CD517"/>
    <mergeCell ref="BQ519:BR521"/>
    <mergeCell ref="CD519:CE521"/>
    <mergeCell ref="BQ522:BQ533"/>
    <mergeCell ref="CD522:CD533"/>
    <mergeCell ref="BQ536:BR538"/>
    <mergeCell ref="CD536:CE538"/>
    <mergeCell ref="BS504:CB504"/>
    <mergeCell ref="CF504:CO504"/>
    <mergeCell ref="BS520:CB520"/>
    <mergeCell ref="CF520:CO520"/>
    <mergeCell ref="BS537:CB537"/>
    <mergeCell ref="CF537:CO537"/>
    <mergeCell ref="BQ539:BQ550"/>
    <mergeCell ref="CD539:CD550"/>
    <mergeCell ref="BQ552:BR554"/>
    <mergeCell ref="CD552:CE554"/>
    <mergeCell ref="BQ555:BQ566"/>
    <mergeCell ref="CD555:CD566"/>
    <mergeCell ref="BQ569:BR571"/>
    <mergeCell ref="CD569:CE571"/>
    <mergeCell ref="BQ572:BQ583"/>
    <mergeCell ref="CD572:CD583"/>
    <mergeCell ref="BQ585:BR587"/>
    <mergeCell ref="CD585:CE587"/>
    <mergeCell ref="BS553:CB553"/>
    <mergeCell ref="CF553:CO553"/>
    <mergeCell ref="BS570:CB570"/>
    <mergeCell ref="CF570:CO570"/>
    <mergeCell ref="BS586:CB586"/>
    <mergeCell ref="CF586:CO586"/>
    <mergeCell ref="BQ588:BQ599"/>
    <mergeCell ref="CD588:CD599"/>
    <mergeCell ref="BQ602:BR604"/>
    <mergeCell ref="CD602:CE604"/>
    <mergeCell ref="BQ605:BQ616"/>
    <mergeCell ref="CD605:CD616"/>
    <mergeCell ref="BQ618:BR620"/>
    <mergeCell ref="CD618:CE620"/>
    <mergeCell ref="BQ621:BQ632"/>
    <mergeCell ref="CD621:CD632"/>
    <mergeCell ref="BQ635:BR637"/>
    <mergeCell ref="CD635:CE637"/>
    <mergeCell ref="BS636:CB636"/>
    <mergeCell ref="CF636:CO636"/>
    <mergeCell ref="BS603:CB603"/>
    <mergeCell ref="CF603:CO603"/>
    <mergeCell ref="BS619:CB619"/>
    <mergeCell ref="CF619:CO619"/>
    <mergeCell ref="BQ638:BQ649"/>
    <mergeCell ref="CD638:CD649"/>
    <mergeCell ref="BQ651:BR653"/>
    <mergeCell ref="CD651:CE653"/>
    <mergeCell ref="BS652:CB652"/>
    <mergeCell ref="CF652:CO652"/>
    <mergeCell ref="BQ654:BQ665"/>
    <mergeCell ref="CD654:CD665"/>
    <mergeCell ref="BQ668:BR670"/>
    <mergeCell ref="CD668:CE670"/>
    <mergeCell ref="BS669:CB669"/>
    <mergeCell ref="CF669:CO669"/>
    <mergeCell ref="BQ671:BQ682"/>
    <mergeCell ref="CD671:CD682"/>
    <mergeCell ref="BQ684:BR686"/>
    <mergeCell ref="CD684:CE686"/>
    <mergeCell ref="BS685:CB685"/>
    <mergeCell ref="CF685:CO685"/>
    <mergeCell ref="BQ687:BQ698"/>
    <mergeCell ref="CD687:CD698"/>
    <mergeCell ref="BQ701:BR703"/>
    <mergeCell ref="CD701:CE703"/>
    <mergeCell ref="BS702:CA702"/>
    <mergeCell ref="CF702:CN702"/>
    <mergeCell ref="BQ704:BQ715"/>
    <mergeCell ref="CD704:CD715"/>
    <mergeCell ref="BQ717:BR719"/>
    <mergeCell ref="CD717:CE719"/>
    <mergeCell ref="BS718:CA718"/>
    <mergeCell ref="CF718:CN718"/>
    <mergeCell ref="BQ720:BQ731"/>
    <mergeCell ref="CD720:CD731"/>
    <mergeCell ref="BQ734:BR736"/>
    <mergeCell ref="CD734:CE736"/>
    <mergeCell ref="BS735:CB735"/>
    <mergeCell ref="CF735:CO735"/>
    <mergeCell ref="BQ737:BQ748"/>
    <mergeCell ref="CD737:CD748"/>
    <mergeCell ref="BQ750:BR752"/>
    <mergeCell ref="CD750:CE752"/>
    <mergeCell ref="BQ753:BQ764"/>
    <mergeCell ref="CD753:CD764"/>
    <mergeCell ref="BQ767:BR769"/>
    <mergeCell ref="CD767:CE769"/>
    <mergeCell ref="BS768:CA768"/>
    <mergeCell ref="CF768:CN768"/>
    <mergeCell ref="BQ770:BQ781"/>
    <mergeCell ref="CD770:CD781"/>
    <mergeCell ref="BQ783:BR785"/>
    <mergeCell ref="CD783:CE785"/>
    <mergeCell ref="BS784:CA784"/>
    <mergeCell ref="CF784:CN784"/>
    <mergeCell ref="BS751:CB751"/>
    <mergeCell ref="CF751:CO751"/>
    <mergeCell ref="BQ786:BQ797"/>
    <mergeCell ref="CD786:CD797"/>
    <mergeCell ref="BQ800:BR802"/>
    <mergeCell ref="CD800:CE802"/>
    <mergeCell ref="BS801:CB801"/>
    <mergeCell ref="CF801:CO801"/>
    <mergeCell ref="BQ803:BQ814"/>
    <mergeCell ref="CD803:CD814"/>
    <mergeCell ref="BQ816:BR818"/>
    <mergeCell ref="CD816:CE818"/>
    <mergeCell ref="BS817:CB817"/>
    <mergeCell ref="CF817:CO817"/>
    <mergeCell ref="BQ819:BQ830"/>
    <mergeCell ref="CD819:CD830"/>
    <mergeCell ref="BQ833:BR835"/>
    <mergeCell ref="CD833:CE835"/>
    <mergeCell ref="BS834:CB834"/>
    <mergeCell ref="CF834:CO834"/>
    <mergeCell ref="BQ836:BQ847"/>
    <mergeCell ref="CD836:CD847"/>
    <mergeCell ref="BQ849:BR851"/>
    <mergeCell ref="CD849:CE851"/>
    <mergeCell ref="BS850:CB850"/>
    <mergeCell ref="CF850:CO850"/>
    <mergeCell ref="BQ852:BQ863"/>
    <mergeCell ref="CD852:CD863"/>
    <mergeCell ref="BQ866:BR868"/>
    <mergeCell ref="CD866:CE868"/>
    <mergeCell ref="BS867:CB867"/>
    <mergeCell ref="CF867:CO867"/>
    <mergeCell ref="BQ869:BQ880"/>
    <mergeCell ref="CD869:CD880"/>
    <mergeCell ref="BQ882:BR884"/>
    <mergeCell ref="CD882:CE884"/>
    <mergeCell ref="BS883:CB883"/>
    <mergeCell ref="CF883:CO883"/>
    <mergeCell ref="BQ885:BQ896"/>
    <mergeCell ref="CD885:CD896"/>
    <mergeCell ref="BQ899:BR901"/>
    <mergeCell ref="CD899:CE901"/>
    <mergeCell ref="BQ902:BQ913"/>
    <mergeCell ref="CD902:CD913"/>
    <mergeCell ref="BQ915:BR917"/>
    <mergeCell ref="CD915:CE917"/>
    <mergeCell ref="BQ918:BQ929"/>
    <mergeCell ref="CD918:CD929"/>
    <mergeCell ref="BQ932:BR934"/>
    <mergeCell ref="CD932:CE934"/>
    <mergeCell ref="BS933:CB933"/>
    <mergeCell ref="CF933:CO933"/>
    <mergeCell ref="BS900:CB900"/>
    <mergeCell ref="CF900:CO900"/>
    <mergeCell ref="BS916:CB916"/>
    <mergeCell ref="CF916:CO916"/>
    <mergeCell ref="BQ935:BQ946"/>
    <mergeCell ref="CD935:CD946"/>
    <mergeCell ref="BQ948:BR950"/>
    <mergeCell ref="CD948:CE950"/>
    <mergeCell ref="BS949:CB949"/>
    <mergeCell ref="CF949:CO949"/>
    <mergeCell ref="BQ951:BQ962"/>
    <mergeCell ref="CD951:CD962"/>
    <mergeCell ref="BQ965:BR967"/>
    <mergeCell ref="CD965:CE967"/>
    <mergeCell ref="BS966:CB966"/>
    <mergeCell ref="CF966:CO966"/>
    <mergeCell ref="BQ968:BQ979"/>
    <mergeCell ref="CD968:CD979"/>
    <mergeCell ref="BQ981:BR983"/>
    <mergeCell ref="CD981:CE983"/>
    <mergeCell ref="BS982:CB982"/>
    <mergeCell ref="CF982:CO982"/>
    <mergeCell ref="BQ984:BQ995"/>
    <mergeCell ref="CD984:CD995"/>
    <mergeCell ref="BQ998:BR1000"/>
    <mergeCell ref="CD998:CE1000"/>
    <mergeCell ref="BS999:CB999"/>
    <mergeCell ref="CF999:CO999"/>
    <mergeCell ref="BQ1001:BQ1012"/>
    <mergeCell ref="CD1001:CD1012"/>
    <mergeCell ref="BQ1014:BR1016"/>
    <mergeCell ref="CD1014:CE1016"/>
    <mergeCell ref="BS1015:CB1015"/>
    <mergeCell ref="CF1015:CO1015"/>
    <mergeCell ref="BQ1017:BQ1028"/>
    <mergeCell ref="CD1017:CD1028"/>
    <mergeCell ref="BQ1031:BR1033"/>
    <mergeCell ref="CD1031:CE1033"/>
    <mergeCell ref="BS1032:CB1032"/>
    <mergeCell ref="CF1032:CO1032"/>
    <mergeCell ref="BQ1083:BQ1094"/>
    <mergeCell ref="CD1083:CD1094"/>
    <mergeCell ref="BQ1097:BR1099"/>
    <mergeCell ref="CD1097:CE1099"/>
    <mergeCell ref="BQ1100:BQ1111"/>
    <mergeCell ref="CD1100:CD1111"/>
    <mergeCell ref="BQ1113:BR1115"/>
    <mergeCell ref="CD1113:CE1115"/>
    <mergeCell ref="BQ1116:BQ1127"/>
    <mergeCell ref="CD1116:CD1127"/>
    <mergeCell ref="BS1098:CB1098"/>
    <mergeCell ref="CF1098:CO1098"/>
    <mergeCell ref="BS1114:CB1114"/>
    <mergeCell ref="CF1114:CO1114"/>
    <mergeCell ref="BQ1034:BQ1045"/>
    <mergeCell ref="CD1034:CD1045"/>
    <mergeCell ref="BQ1047:BR1049"/>
    <mergeCell ref="CD1047:CE1049"/>
    <mergeCell ref="BS1048:CB1048"/>
    <mergeCell ref="CF1048:CO1048"/>
    <mergeCell ref="BQ1050:BQ1061"/>
    <mergeCell ref="CD1050:CD1061"/>
    <mergeCell ref="BQ1064:BR1066"/>
    <mergeCell ref="CD1064:CE1066"/>
    <mergeCell ref="BQ1067:BQ1078"/>
    <mergeCell ref="CD1067:CD1078"/>
    <mergeCell ref="BQ1080:BR1082"/>
    <mergeCell ref="CD1080:CE1082"/>
    <mergeCell ref="BS1065:CB1065"/>
    <mergeCell ref="CF1065:CO1065"/>
    <mergeCell ref="BS1081:CB1081"/>
    <mergeCell ref="CF1081:CO1081"/>
    <mergeCell ref="CS5:DA6"/>
    <mergeCell ref="DF5:DN6"/>
    <mergeCell ref="DD8:DE10"/>
    <mergeCell ref="CQ8:CR10"/>
    <mergeCell ref="DF9:DO9"/>
    <mergeCell ref="CS9:DB9"/>
    <mergeCell ref="DD11:DD22"/>
    <mergeCell ref="CQ11:CQ22"/>
    <mergeCell ref="DD24:DE26"/>
    <mergeCell ref="CQ24:CR26"/>
    <mergeCell ref="DF25:DO25"/>
    <mergeCell ref="CS25:DB25"/>
    <mergeCell ref="DD27:DD38"/>
    <mergeCell ref="CQ27:CQ38"/>
    <mergeCell ref="DD41:DE43"/>
    <mergeCell ref="CQ41:CR43"/>
    <mergeCell ref="DF42:DO42"/>
    <mergeCell ref="CS42:DB42"/>
    <mergeCell ref="DD44:DD55"/>
    <mergeCell ref="CQ44:CQ55"/>
    <mergeCell ref="DD57:DE59"/>
    <mergeCell ref="CQ57:CR59"/>
    <mergeCell ref="DF58:DO58"/>
    <mergeCell ref="CS58:DB58"/>
    <mergeCell ref="DD60:DD71"/>
    <mergeCell ref="CQ60:CQ71"/>
    <mergeCell ref="DD74:DE76"/>
    <mergeCell ref="CQ74:CR76"/>
    <mergeCell ref="DF75:DO75"/>
    <mergeCell ref="CS75:DB75"/>
    <mergeCell ref="DD77:DD88"/>
    <mergeCell ref="CQ77:CQ88"/>
    <mergeCell ref="DD90:DE92"/>
    <mergeCell ref="CQ90:CR92"/>
    <mergeCell ref="DF91:DO91"/>
    <mergeCell ref="CS91:DB91"/>
    <mergeCell ref="DD93:DD104"/>
    <mergeCell ref="CQ93:CQ104"/>
    <mergeCell ref="DD107:DE109"/>
    <mergeCell ref="CQ107:CR109"/>
    <mergeCell ref="DF108:DO108"/>
    <mergeCell ref="CS108:DB108"/>
    <mergeCell ref="DD110:DD121"/>
    <mergeCell ref="CQ110:CQ121"/>
    <mergeCell ref="DD123:DE125"/>
    <mergeCell ref="CQ123:CR125"/>
    <mergeCell ref="DF124:DO124"/>
    <mergeCell ref="CS124:DB124"/>
    <mergeCell ref="DD126:DD137"/>
    <mergeCell ref="CQ126:CQ137"/>
    <mergeCell ref="DD140:DE142"/>
    <mergeCell ref="CQ140:CR142"/>
    <mergeCell ref="DF141:DO141"/>
    <mergeCell ref="CS141:DB141"/>
    <mergeCell ref="DD143:DD154"/>
    <mergeCell ref="CQ143:CQ154"/>
    <mergeCell ref="DD156:DE158"/>
    <mergeCell ref="CQ156:CR158"/>
    <mergeCell ref="DF157:DO157"/>
    <mergeCell ref="CS157:DB157"/>
    <mergeCell ref="DD159:DD170"/>
    <mergeCell ref="CQ159:CQ170"/>
    <mergeCell ref="DD173:DE175"/>
    <mergeCell ref="CQ173:CR175"/>
    <mergeCell ref="DF174:DO174"/>
    <mergeCell ref="CS174:DB174"/>
    <mergeCell ref="DD176:DD187"/>
    <mergeCell ref="CQ176:CQ187"/>
    <mergeCell ref="DD189:DE191"/>
    <mergeCell ref="CQ189:CR191"/>
    <mergeCell ref="DF190:DO190"/>
    <mergeCell ref="CS190:DB190"/>
    <mergeCell ref="DD192:DD203"/>
    <mergeCell ref="CQ192:CQ203"/>
    <mergeCell ref="DD206:DE208"/>
    <mergeCell ref="CQ206:CR208"/>
    <mergeCell ref="DF207:DO207"/>
    <mergeCell ref="CS207:DB207"/>
    <mergeCell ref="DD209:DD220"/>
    <mergeCell ref="CQ209:CQ220"/>
    <mergeCell ref="DD222:DE224"/>
    <mergeCell ref="CQ222:CR224"/>
    <mergeCell ref="DF223:DO223"/>
    <mergeCell ref="CS223:DB223"/>
    <mergeCell ref="DD225:DD236"/>
    <mergeCell ref="CQ225:CQ236"/>
    <mergeCell ref="DD239:DE241"/>
    <mergeCell ref="CQ239:CR241"/>
    <mergeCell ref="CS240:DB240"/>
    <mergeCell ref="DF240:DO240"/>
    <mergeCell ref="DD242:DD253"/>
    <mergeCell ref="CQ242:CQ253"/>
    <mergeCell ref="DD255:DE257"/>
    <mergeCell ref="CQ255:CR257"/>
    <mergeCell ref="DD258:DD269"/>
    <mergeCell ref="CQ258:CQ269"/>
    <mergeCell ref="DD272:DE274"/>
    <mergeCell ref="CQ272:CR274"/>
    <mergeCell ref="DD275:DD286"/>
    <mergeCell ref="CQ275:CQ286"/>
    <mergeCell ref="DD288:DE290"/>
    <mergeCell ref="CQ288:CR290"/>
    <mergeCell ref="CS256:DB256"/>
    <mergeCell ref="DF256:DO256"/>
    <mergeCell ref="CS273:DB273"/>
    <mergeCell ref="DF273:DO273"/>
    <mergeCell ref="CS289:DB289"/>
    <mergeCell ref="DF289:DO289"/>
    <mergeCell ref="DD291:DD302"/>
    <mergeCell ref="CQ291:CQ302"/>
    <mergeCell ref="DD305:DE307"/>
    <mergeCell ref="CQ305:CR307"/>
    <mergeCell ref="DF306:DO306"/>
    <mergeCell ref="CS306:DB306"/>
    <mergeCell ref="DD308:DD319"/>
    <mergeCell ref="CQ308:CQ319"/>
    <mergeCell ref="DD321:DE323"/>
    <mergeCell ref="CQ321:CR323"/>
    <mergeCell ref="DF322:DO322"/>
    <mergeCell ref="CS322:DB322"/>
    <mergeCell ref="DD324:DD335"/>
    <mergeCell ref="CQ324:CQ335"/>
    <mergeCell ref="DD338:DE340"/>
    <mergeCell ref="CQ338:CR340"/>
    <mergeCell ref="CS339:DB339"/>
    <mergeCell ref="DF339:DO339"/>
    <mergeCell ref="DD341:DD352"/>
    <mergeCell ref="CQ341:CQ352"/>
    <mergeCell ref="DD354:DE356"/>
    <mergeCell ref="CQ354:CR356"/>
    <mergeCell ref="DD357:DD368"/>
    <mergeCell ref="CQ357:CQ368"/>
    <mergeCell ref="DD371:DE373"/>
    <mergeCell ref="CQ371:CR373"/>
    <mergeCell ref="DD374:DD385"/>
    <mergeCell ref="CQ374:CQ385"/>
    <mergeCell ref="DD387:DE389"/>
    <mergeCell ref="CQ387:CR389"/>
    <mergeCell ref="CS355:DB355"/>
    <mergeCell ref="DF355:DO355"/>
    <mergeCell ref="CS372:DB372"/>
    <mergeCell ref="DF372:DO372"/>
    <mergeCell ref="CS388:DB388"/>
    <mergeCell ref="DF388:DO388"/>
    <mergeCell ref="DD390:DD401"/>
    <mergeCell ref="CQ390:CQ401"/>
    <mergeCell ref="DD404:DE406"/>
    <mergeCell ref="CQ404:CR406"/>
    <mergeCell ref="DD407:DD418"/>
    <mergeCell ref="CQ407:CQ418"/>
    <mergeCell ref="DD420:DE422"/>
    <mergeCell ref="CQ420:CR422"/>
    <mergeCell ref="DD423:DD434"/>
    <mergeCell ref="CQ423:CQ434"/>
    <mergeCell ref="DD437:DE439"/>
    <mergeCell ref="CQ437:CR439"/>
    <mergeCell ref="CS405:DB405"/>
    <mergeCell ref="DF405:DO405"/>
    <mergeCell ref="CS421:DB421"/>
    <mergeCell ref="DF421:DO421"/>
    <mergeCell ref="CS438:DB438"/>
    <mergeCell ref="DF438:DO438"/>
    <mergeCell ref="DD440:DD451"/>
    <mergeCell ref="CQ440:CQ451"/>
    <mergeCell ref="DD453:DE455"/>
    <mergeCell ref="CQ453:CR455"/>
    <mergeCell ref="DD456:DD467"/>
    <mergeCell ref="CQ456:CQ467"/>
    <mergeCell ref="DD470:DE472"/>
    <mergeCell ref="CQ470:CR472"/>
    <mergeCell ref="DD473:DD484"/>
    <mergeCell ref="CQ473:CQ484"/>
    <mergeCell ref="DD486:DE488"/>
    <mergeCell ref="CQ486:CR488"/>
    <mergeCell ref="CS454:DB454"/>
    <mergeCell ref="DF454:DO454"/>
    <mergeCell ref="CS471:DB471"/>
    <mergeCell ref="DF471:DO471"/>
    <mergeCell ref="CS487:DB487"/>
    <mergeCell ref="DF487:DO487"/>
    <mergeCell ref="DD489:DD500"/>
    <mergeCell ref="CQ489:CQ500"/>
    <mergeCell ref="DD503:DE505"/>
    <mergeCell ref="CQ503:CR505"/>
    <mergeCell ref="DD506:DD517"/>
    <mergeCell ref="CQ506:CQ517"/>
    <mergeCell ref="DD519:DE521"/>
    <mergeCell ref="CQ519:CR521"/>
    <mergeCell ref="DD522:DD533"/>
    <mergeCell ref="CQ522:CQ533"/>
    <mergeCell ref="DD536:DE538"/>
    <mergeCell ref="CQ536:CR538"/>
    <mergeCell ref="CS504:DB504"/>
    <mergeCell ref="DF504:DO504"/>
    <mergeCell ref="CS520:DB520"/>
    <mergeCell ref="DF520:DO520"/>
    <mergeCell ref="CS537:DB537"/>
    <mergeCell ref="DF537:DO537"/>
    <mergeCell ref="DD539:DD550"/>
    <mergeCell ref="CQ539:CQ550"/>
    <mergeCell ref="DD552:DE554"/>
    <mergeCell ref="CQ552:CR554"/>
    <mergeCell ref="DD555:DD566"/>
    <mergeCell ref="CQ555:CQ566"/>
    <mergeCell ref="DD569:DE571"/>
    <mergeCell ref="CQ569:CR571"/>
    <mergeCell ref="DD572:DD583"/>
    <mergeCell ref="CQ572:CQ583"/>
    <mergeCell ref="DD585:DE587"/>
    <mergeCell ref="CQ585:CR587"/>
    <mergeCell ref="CS553:DB553"/>
    <mergeCell ref="DF553:DO553"/>
    <mergeCell ref="CS570:DB570"/>
    <mergeCell ref="DF570:DO570"/>
    <mergeCell ref="CS586:DB586"/>
    <mergeCell ref="DF586:DO586"/>
    <mergeCell ref="DD588:DD599"/>
    <mergeCell ref="CQ588:CQ599"/>
    <mergeCell ref="DD602:DE604"/>
    <mergeCell ref="CQ602:CR604"/>
    <mergeCell ref="DD605:DD616"/>
    <mergeCell ref="CQ605:CQ616"/>
    <mergeCell ref="DD618:DE620"/>
    <mergeCell ref="CQ618:CR620"/>
    <mergeCell ref="DD621:DD632"/>
    <mergeCell ref="CQ621:CQ632"/>
    <mergeCell ref="DD635:DE637"/>
    <mergeCell ref="CQ635:CR637"/>
    <mergeCell ref="DF636:DO636"/>
    <mergeCell ref="CS636:DB636"/>
    <mergeCell ref="CS603:DB603"/>
    <mergeCell ref="DF603:DO603"/>
    <mergeCell ref="CS619:DB619"/>
    <mergeCell ref="DF619:DO619"/>
    <mergeCell ref="DD638:DD649"/>
    <mergeCell ref="CQ638:CQ649"/>
    <mergeCell ref="DD651:DE653"/>
    <mergeCell ref="CQ651:CR653"/>
    <mergeCell ref="DF652:DO652"/>
    <mergeCell ref="CS652:DB652"/>
    <mergeCell ref="DD654:DD665"/>
    <mergeCell ref="CQ654:CQ665"/>
    <mergeCell ref="DD668:DE670"/>
    <mergeCell ref="CQ668:CR670"/>
    <mergeCell ref="DF669:DO669"/>
    <mergeCell ref="CS669:DB669"/>
    <mergeCell ref="DD671:DD682"/>
    <mergeCell ref="CQ671:CQ682"/>
    <mergeCell ref="DD684:DE686"/>
    <mergeCell ref="CQ684:CR686"/>
    <mergeCell ref="DF685:DO685"/>
    <mergeCell ref="CS685:DB685"/>
    <mergeCell ref="DD687:DD698"/>
    <mergeCell ref="CQ687:CQ698"/>
    <mergeCell ref="DD701:DE703"/>
    <mergeCell ref="CQ701:CR703"/>
    <mergeCell ref="DF702:DN702"/>
    <mergeCell ref="CS702:DA702"/>
    <mergeCell ref="DD704:DD715"/>
    <mergeCell ref="CQ704:CQ715"/>
    <mergeCell ref="DD717:DE719"/>
    <mergeCell ref="CQ717:CR719"/>
    <mergeCell ref="DF718:DN718"/>
    <mergeCell ref="CS718:DA718"/>
    <mergeCell ref="DD720:DD731"/>
    <mergeCell ref="CQ720:CQ731"/>
    <mergeCell ref="DD734:DE736"/>
    <mergeCell ref="CQ734:CR736"/>
    <mergeCell ref="CS735:DB735"/>
    <mergeCell ref="DF735:DO735"/>
    <mergeCell ref="DD737:DD748"/>
    <mergeCell ref="CQ737:CQ748"/>
    <mergeCell ref="DD750:DE752"/>
    <mergeCell ref="CQ750:CR752"/>
    <mergeCell ref="DD753:DD764"/>
    <mergeCell ref="CQ753:CQ764"/>
    <mergeCell ref="DD767:DE769"/>
    <mergeCell ref="CQ767:CR769"/>
    <mergeCell ref="DF768:DN768"/>
    <mergeCell ref="CS768:DA768"/>
    <mergeCell ref="DD770:DD781"/>
    <mergeCell ref="CQ770:CQ781"/>
    <mergeCell ref="DD783:DE785"/>
    <mergeCell ref="CQ783:CR785"/>
    <mergeCell ref="DF784:DN784"/>
    <mergeCell ref="CS784:DA784"/>
    <mergeCell ref="CS751:DB751"/>
    <mergeCell ref="DF751:DO751"/>
    <mergeCell ref="DD786:DD797"/>
    <mergeCell ref="CQ786:CQ797"/>
    <mergeCell ref="DD800:DE802"/>
    <mergeCell ref="CQ800:CR802"/>
    <mergeCell ref="DF801:DO801"/>
    <mergeCell ref="CS801:DB801"/>
    <mergeCell ref="DD803:DD814"/>
    <mergeCell ref="CQ803:CQ814"/>
    <mergeCell ref="DD816:DE818"/>
    <mergeCell ref="CQ816:CR818"/>
    <mergeCell ref="DF817:DO817"/>
    <mergeCell ref="CS817:DB817"/>
    <mergeCell ref="DD819:DD830"/>
    <mergeCell ref="CQ819:CQ830"/>
    <mergeCell ref="DD833:DE835"/>
    <mergeCell ref="CQ833:CR835"/>
    <mergeCell ref="DF834:DO834"/>
    <mergeCell ref="CS834:DB834"/>
    <mergeCell ref="DD836:DD847"/>
    <mergeCell ref="CQ836:CQ847"/>
    <mergeCell ref="DD849:DE851"/>
    <mergeCell ref="CQ849:CR851"/>
    <mergeCell ref="DF850:DO850"/>
    <mergeCell ref="CS850:DB850"/>
    <mergeCell ref="DD852:DD863"/>
    <mergeCell ref="CQ852:CQ863"/>
    <mergeCell ref="DD866:DE868"/>
    <mergeCell ref="CQ866:CR868"/>
    <mergeCell ref="DF867:DO867"/>
    <mergeCell ref="CS867:DB867"/>
    <mergeCell ref="DD869:DD880"/>
    <mergeCell ref="CQ869:CQ880"/>
    <mergeCell ref="DD882:DE884"/>
    <mergeCell ref="CQ882:CR884"/>
    <mergeCell ref="DF883:DO883"/>
    <mergeCell ref="CS883:DB883"/>
    <mergeCell ref="DD885:DD896"/>
    <mergeCell ref="CQ885:CQ896"/>
    <mergeCell ref="DD899:DE901"/>
    <mergeCell ref="CQ899:CR901"/>
    <mergeCell ref="DD902:DD913"/>
    <mergeCell ref="CQ902:CQ913"/>
    <mergeCell ref="DD915:DE917"/>
    <mergeCell ref="CQ915:CR917"/>
    <mergeCell ref="DD918:DD929"/>
    <mergeCell ref="CQ918:CQ929"/>
    <mergeCell ref="DD932:DE934"/>
    <mergeCell ref="CQ932:CR934"/>
    <mergeCell ref="DF933:DO933"/>
    <mergeCell ref="CS933:DB933"/>
    <mergeCell ref="CS900:DB900"/>
    <mergeCell ref="DF900:DO900"/>
    <mergeCell ref="CS916:DB916"/>
    <mergeCell ref="DF916:DO916"/>
    <mergeCell ref="DD935:DD946"/>
    <mergeCell ref="CQ935:CQ946"/>
    <mergeCell ref="DD948:DE950"/>
    <mergeCell ref="CQ948:CR950"/>
    <mergeCell ref="DF949:DO949"/>
    <mergeCell ref="CS949:DB949"/>
    <mergeCell ref="DD951:DD962"/>
    <mergeCell ref="CQ951:CQ962"/>
    <mergeCell ref="DD965:DE967"/>
    <mergeCell ref="CQ965:CR967"/>
    <mergeCell ref="DF966:DO966"/>
    <mergeCell ref="CS966:DB966"/>
    <mergeCell ref="DD968:DD979"/>
    <mergeCell ref="CQ968:CQ979"/>
    <mergeCell ref="DD981:DE983"/>
    <mergeCell ref="CQ981:CR983"/>
    <mergeCell ref="DF982:DO982"/>
    <mergeCell ref="CS982:DB982"/>
    <mergeCell ref="DD984:DD995"/>
    <mergeCell ref="CQ984:CQ995"/>
    <mergeCell ref="DD998:DE1000"/>
    <mergeCell ref="CQ998:CR1000"/>
    <mergeCell ref="DF999:DO999"/>
    <mergeCell ref="CS999:DB999"/>
    <mergeCell ref="DD1001:DD1012"/>
    <mergeCell ref="CQ1001:CQ1012"/>
    <mergeCell ref="DD1014:DE1016"/>
    <mergeCell ref="CQ1014:CR1016"/>
    <mergeCell ref="DF1015:DO1015"/>
    <mergeCell ref="CS1015:DB1015"/>
    <mergeCell ref="DD1017:DD1028"/>
    <mergeCell ref="CQ1017:CQ1028"/>
    <mergeCell ref="DD1031:DE1033"/>
    <mergeCell ref="CQ1031:CR1033"/>
    <mergeCell ref="DF1032:DO1032"/>
    <mergeCell ref="CS1032:DB1032"/>
    <mergeCell ref="DD1083:DD1094"/>
    <mergeCell ref="CQ1083:CQ1094"/>
    <mergeCell ref="DD1097:DE1099"/>
    <mergeCell ref="CQ1097:CR1099"/>
    <mergeCell ref="DD1100:DD1111"/>
    <mergeCell ref="CQ1100:CQ1111"/>
    <mergeCell ref="DD1113:DE1115"/>
    <mergeCell ref="CQ1113:CR1115"/>
    <mergeCell ref="DD1116:DD1127"/>
    <mergeCell ref="CQ1116:CQ1127"/>
    <mergeCell ref="CS1098:DB1098"/>
    <mergeCell ref="DF1098:DO1098"/>
    <mergeCell ref="CS1114:DB1114"/>
    <mergeCell ref="DF1114:DO1114"/>
    <mergeCell ref="DD1034:DD1045"/>
    <mergeCell ref="CQ1034:CQ1045"/>
    <mergeCell ref="DD1047:DE1049"/>
    <mergeCell ref="CQ1047:CR1049"/>
    <mergeCell ref="DF1048:DO1048"/>
    <mergeCell ref="CS1048:DB1048"/>
    <mergeCell ref="DD1050:DD1061"/>
    <mergeCell ref="CQ1050:CQ1061"/>
    <mergeCell ref="DD1064:DE1066"/>
    <mergeCell ref="CQ1064:CR1066"/>
    <mergeCell ref="DD1067:DD1078"/>
    <mergeCell ref="CQ1067:CQ1078"/>
    <mergeCell ref="DD1080:DE1082"/>
    <mergeCell ref="CQ1080:CR1082"/>
    <mergeCell ref="CS1065:DB1065"/>
    <mergeCell ref="DF1065:DO1065"/>
    <mergeCell ref="CS1081:DB1081"/>
    <mergeCell ref="DF1081:DO1081"/>
  </mergeCells>
  <printOptions gridLines="1"/>
  <pageMargins left="0.55118110236220474" right="0.55118110236220474" top="0.78740157480314965" bottom="0.98425196850393704" header="0.51181102362204722" footer="0.51181102362204722"/>
  <pageSetup paperSize="9" orientation="portrait" r:id="rId1"/>
  <headerFooter alignWithMargins="0">
    <oddFooter>&amp;L&amp;8&amp;Z&amp;F \ &amp;A &amp;R&amp;8&amp;P of &amp;N       &amp;D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287"/>
  <sheetViews>
    <sheetView topLeftCell="EV43" zoomScale="60" zoomScaleNormal="60" workbookViewId="0">
      <pane ySplit="900" topLeftCell="A64" activePane="bottomLeft"/>
      <selection activeCell="A62" sqref="A62"/>
      <selection pane="bottomLeft" activeCell="GI77" sqref="FZ66:GI77"/>
    </sheetView>
    <sheetView workbookViewId="1"/>
    <sheetView workbookViewId="2"/>
  </sheetViews>
  <sheetFormatPr defaultRowHeight="12.75" x14ac:dyDescent="0.2"/>
  <cols>
    <col min="1" max="1" width="4.5" style="518" customWidth="1"/>
    <col min="2" max="2" width="14.83203125" style="568" customWidth="1"/>
    <col min="3" max="3" width="8.33203125" style="568" customWidth="1"/>
    <col min="4" max="4" width="8" style="568" customWidth="1"/>
    <col min="5" max="5" width="13" style="568" customWidth="1"/>
    <col min="6" max="11" width="10.6640625" style="568" customWidth="1"/>
    <col min="12" max="12" width="11.83203125" style="568" customWidth="1"/>
    <col min="13" max="15" width="10.6640625" style="568" customWidth="1"/>
    <col min="16" max="16" width="8.1640625" style="568" customWidth="1"/>
    <col min="17" max="17" width="8" style="568" customWidth="1"/>
    <col min="18" max="18" width="13" style="568" customWidth="1"/>
    <col min="19" max="28" width="10.6640625" style="568" customWidth="1"/>
    <col min="29" max="29" width="8.83203125" style="568" customWidth="1"/>
    <col min="30" max="30" width="8" style="568" customWidth="1"/>
    <col min="31" max="31" width="13" style="568" customWidth="1"/>
    <col min="32" max="41" width="10.6640625" style="568" customWidth="1"/>
    <col min="42" max="42" width="8.1640625" style="568" customWidth="1"/>
    <col min="43" max="43" width="8" style="568" customWidth="1"/>
    <col min="44" max="44" width="13" style="568" customWidth="1"/>
    <col min="45" max="54" width="10.6640625" style="568" customWidth="1"/>
    <col min="55" max="55" width="8.83203125" style="568" customWidth="1"/>
    <col min="56" max="56" width="8" style="568" customWidth="1"/>
    <col min="57" max="57" width="13" style="568" customWidth="1"/>
    <col min="58" max="67" width="10.6640625" style="568" customWidth="1"/>
    <col min="68" max="149" width="9.33203125" style="518"/>
    <col min="150" max="150" width="9.83203125" style="518" customWidth="1"/>
    <col min="151" max="171" width="9.33203125" style="518"/>
    <col min="172" max="172" width="10.1640625" style="518" customWidth="1"/>
    <col min="173" max="16384" width="9.33203125" style="518"/>
  </cols>
  <sheetData>
    <row r="1" spans="1:200" x14ac:dyDescent="0.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row>
    <row r="2" spans="1:200" x14ac:dyDescent="0.2">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row>
    <row r="3" spans="1:200" x14ac:dyDescent="0.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row>
    <row r="4" spans="1:200" x14ac:dyDescent="0.2">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row>
    <row r="5" spans="1:200" ht="14.25" customHeight="1" x14ac:dyDescent="0.2">
      <c r="A5"/>
      <c r="B5"/>
      <c r="C5"/>
      <c r="D5"/>
      <c r="E5"/>
      <c r="F5" s="850" t="s">
        <v>168</v>
      </c>
      <c r="G5" s="850"/>
      <c r="H5" s="850"/>
      <c r="I5" s="850"/>
      <c r="J5" s="850"/>
      <c r="K5" s="850"/>
      <c r="L5" s="850"/>
      <c r="M5" s="850"/>
      <c r="N5" s="850"/>
      <c r="O5" s="591"/>
      <c r="P5" s="591"/>
      <c r="Q5" s="591"/>
      <c r="R5" s="591"/>
      <c r="S5" s="518"/>
      <c r="T5" s="518"/>
      <c r="U5" s="518"/>
      <c r="V5" s="518"/>
      <c r="W5" s="518"/>
      <c r="X5" s="518"/>
      <c r="Y5" s="518"/>
      <c r="Z5" s="518"/>
      <c r="AA5" s="518"/>
      <c r="AB5" s="850" t="s">
        <v>169</v>
      </c>
      <c r="AC5" s="850"/>
      <c r="AD5" s="850"/>
      <c r="AE5" s="850"/>
      <c r="AF5" s="850"/>
      <c r="AG5" s="850"/>
      <c r="AH5" s="850"/>
      <c r="AI5" s="850"/>
      <c r="AJ5" s="850"/>
      <c r="AK5" s="518"/>
      <c r="AL5" s="518"/>
      <c r="AM5" s="518"/>
      <c r="AN5" s="518"/>
      <c r="AO5" s="591"/>
      <c r="AP5" s="591"/>
      <c r="AQ5" s="591"/>
      <c r="AR5" s="591"/>
      <c r="AS5" s="591"/>
      <c r="AT5"/>
      <c r="AU5"/>
      <c r="AV5"/>
      <c r="AW5"/>
      <c r="AX5" s="850" t="s">
        <v>170</v>
      </c>
      <c r="AY5" s="850"/>
      <c r="AZ5" s="850"/>
      <c r="BA5" s="850"/>
      <c r="BB5" s="850"/>
      <c r="BC5" s="850"/>
      <c r="BD5" s="850"/>
      <c r="BE5" s="850"/>
      <c r="BF5" s="850"/>
      <c r="BG5"/>
      <c r="BH5"/>
      <c r="BI5"/>
      <c r="BJ5"/>
      <c r="BK5"/>
      <c r="BL5"/>
      <c r="BM5"/>
      <c r="BN5"/>
      <c r="BO5"/>
      <c r="BP5"/>
      <c r="BS5" s="591"/>
      <c r="BT5" s="591"/>
      <c r="BU5" s="850" t="s">
        <v>194</v>
      </c>
      <c r="BV5" s="850"/>
      <c r="BW5" s="850"/>
      <c r="BX5" s="850"/>
      <c r="BY5" s="850"/>
      <c r="BZ5" s="850"/>
      <c r="CA5" s="850"/>
      <c r="CB5" s="850"/>
      <c r="CC5" s="850"/>
      <c r="CD5" s="591"/>
      <c r="CE5"/>
      <c r="CF5" s="591"/>
      <c r="CG5" s="591"/>
      <c r="CQ5" s="850" t="s">
        <v>195</v>
      </c>
      <c r="CR5" s="850"/>
      <c r="CS5" s="850"/>
      <c r="CT5" s="850"/>
      <c r="CU5" s="850"/>
      <c r="CV5" s="850"/>
      <c r="CW5" s="850"/>
      <c r="CX5" s="850"/>
      <c r="CY5" s="850"/>
      <c r="DM5" s="850" t="s">
        <v>249</v>
      </c>
      <c r="DN5" s="850"/>
      <c r="DO5" s="850"/>
      <c r="DP5" s="850"/>
      <c r="DQ5" s="850"/>
      <c r="DR5" s="850"/>
      <c r="DS5" s="850"/>
      <c r="DT5" s="850"/>
      <c r="DU5" s="850"/>
      <c r="DV5" s="591"/>
      <c r="DW5"/>
      <c r="DX5" s="591"/>
      <c r="DY5" s="591"/>
      <c r="EK5" s="850" t="s">
        <v>250</v>
      </c>
      <c r="EL5" s="850"/>
      <c r="EM5" s="850"/>
      <c r="EN5" s="850"/>
      <c r="EO5" s="850"/>
      <c r="EP5" s="850"/>
      <c r="EQ5" s="850"/>
      <c r="ER5" s="850"/>
      <c r="ES5" s="850"/>
      <c r="FD5" s="850" t="s">
        <v>251</v>
      </c>
      <c r="FE5" s="850"/>
      <c r="FF5" s="850"/>
      <c r="FG5" s="850"/>
      <c r="FH5" s="850"/>
      <c r="FI5" s="850"/>
      <c r="FJ5" s="850"/>
      <c r="FK5" s="850"/>
      <c r="FL5" s="850"/>
      <c r="FM5" s="591"/>
      <c r="FN5"/>
      <c r="FO5" s="591"/>
      <c r="FP5" s="591"/>
      <c r="GA5" s="850" t="s">
        <v>252</v>
      </c>
      <c r="GB5" s="850"/>
      <c r="GC5" s="850"/>
      <c r="GD5" s="850"/>
      <c r="GE5" s="850"/>
      <c r="GF5" s="850"/>
      <c r="GG5" s="850"/>
      <c r="GH5" s="850"/>
      <c r="GI5" s="850"/>
    </row>
    <row r="6" spans="1:200" ht="14.25" customHeight="1" x14ac:dyDescent="0.2">
      <c r="A6"/>
      <c r="B6"/>
      <c r="C6"/>
      <c r="D6"/>
      <c r="E6"/>
      <c r="F6" s="850"/>
      <c r="G6" s="850"/>
      <c r="H6" s="850"/>
      <c r="I6" s="850"/>
      <c r="J6" s="850"/>
      <c r="K6" s="850"/>
      <c r="L6" s="850"/>
      <c r="M6" s="850"/>
      <c r="N6" s="850"/>
      <c r="O6" s="591"/>
      <c r="P6" s="591"/>
      <c r="Q6" s="591"/>
      <c r="R6" s="591"/>
      <c r="S6" s="518"/>
      <c r="T6" s="518"/>
      <c r="U6" s="518"/>
      <c r="V6" s="518"/>
      <c r="W6" s="518"/>
      <c r="X6" s="518"/>
      <c r="Y6" s="518"/>
      <c r="Z6" s="518"/>
      <c r="AA6" s="518"/>
      <c r="AB6" s="850"/>
      <c r="AC6" s="850"/>
      <c r="AD6" s="850"/>
      <c r="AE6" s="850"/>
      <c r="AF6" s="850"/>
      <c r="AG6" s="850"/>
      <c r="AH6" s="850"/>
      <c r="AI6" s="850"/>
      <c r="AJ6" s="850"/>
      <c r="AK6" s="518"/>
      <c r="AL6" s="518"/>
      <c r="AM6" s="518"/>
      <c r="AN6" s="518"/>
      <c r="AO6" s="591"/>
      <c r="AP6" s="591"/>
      <c r="AQ6" s="591"/>
      <c r="AR6" s="591"/>
      <c r="AS6" s="591"/>
      <c r="AT6"/>
      <c r="AU6"/>
      <c r="AV6"/>
      <c r="AW6"/>
      <c r="AX6" s="850"/>
      <c r="AY6" s="850"/>
      <c r="AZ6" s="850"/>
      <c r="BA6" s="850"/>
      <c r="BB6" s="850"/>
      <c r="BC6" s="850"/>
      <c r="BD6" s="850"/>
      <c r="BE6" s="850"/>
      <c r="BF6" s="850"/>
      <c r="BG6"/>
      <c r="BH6"/>
      <c r="BI6"/>
      <c r="BJ6"/>
      <c r="BK6"/>
      <c r="BL6"/>
      <c r="BM6"/>
      <c r="BN6"/>
      <c r="BO6"/>
      <c r="BP6"/>
      <c r="BS6" s="591"/>
      <c r="BT6" s="591"/>
      <c r="BU6" s="850"/>
      <c r="BV6" s="850"/>
      <c r="BW6" s="850"/>
      <c r="BX6" s="850"/>
      <c r="BY6" s="850"/>
      <c r="BZ6" s="850"/>
      <c r="CA6" s="850"/>
      <c r="CB6" s="850"/>
      <c r="CC6" s="850"/>
      <c r="CD6" s="591"/>
      <c r="CE6"/>
      <c r="CF6" s="591"/>
      <c r="CG6" s="591"/>
      <c r="CQ6" s="850"/>
      <c r="CR6" s="850"/>
      <c r="CS6" s="850"/>
      <c r="CT6" s="850"/>
      <c r="CU6" s="850"/>
      <c r="CV6" s="850"/>
      <c r="CW6" s="850"/>
      <c r="CX6" s="850"/>
      <c r="CY6" s="850"/>
      <c r="DM6" s="850"/>
      <c r="DN6" s="850"/>
      <c r="DO6" s="850"/>
      <c r="DP6" s="850"/>
      <c r="DQ6" s="850"/>
      <c r="DR6" s="850"/>
      <c r="DS6" s="850"/>
      <c r="DT6" s="850"/>
      <c r="DU6" s="850"/>
      <c r="DV6" s="591"/>
      <c r="DW6"/>
      <c r="DX6" s="591"/>
      <c r="DY6" s="591"/>
      <c r="EK6" s="850"/>
      <c r="EL6" s="850"/>
      <c r="EM6" s="850"/>
      <c r="EN6" s="850"/>
      <c r="EO6" s="850"/>
      <c r="EP6" s="850"/>
      <c r="EQ6" s="850"/>
      <c r="ER6" s="850"/>
      <c r="ES6" s="850"/>
      <c r="FD6" s="850"/>
      <c r="FE6" s="850"/>
      <c r="FF6" s="850"/>
      <c r="FG6" s="850"/>
      <c r="FH6" s="850"/>
      <c r="FI6" s="850"/>
      <c r="FJ6" s="850"/>
      <c r="FK6" s="850"/>
      <c r="FL6" s="850"/>
      <c r="FM6" s="591"/>
      <c r="FN6"/>
      <c r="FO6" s="591"/>
      <c r="FP6" s="591"/>
      <c r="GA6" s="850"/>
      <c r="GB6" s="850"/>
      <c r="GC6" s="850"/>
      <c r="GD6" s="850"/>
      <c r="GE6" s="850"/>
      <c r="GF6" s="850"/>
      <c r="GG6" s="850"/>
      <c r="GH6" s="850"/>
      <c r="GI6" s="850"/>
    </row>
    <row r="7" spans="1:200" ht="14.25" customHeight="1" x14ac:dyDescent="0.2">
      <c r="A7"/>
      <c r="B7"/>
      <c r="C7" s="592"/>
      <c r="D7" s="592"/>
      <c r="E7" s="592"/>
      <c r="F7" s="593"/>
      <c r="G7" s="593"/>
      <c r="H7" s="593"/>
      <c r="I7" s="593"/>
      <c r="J7" s="593"/>
      <c r="K7" s="593"/>
      <c r="L7" s="593"/>
      <c r="M7" s="593"/>
      <c r="N7" s="593"/>
      <c r="O7" s="594"/>
      <c r="P7" s="594"/>
      <c r="Q7" s="594"/>
      <c r="R7" s="594"/>
      <c r="S7" s="593"/>
      <c r="T7" s="593"/>
      <c r="U7" s="593"/>
      <c r="V7" s="593"/>
      <c r="W7" s="593"/>
      <c r="X7" s="593"/>
      <c r="Y7" s="593"/>
      <c r="Z7" s="593"/>
      <c r="AA7" s="593"/>
      <c r="AB7" s="594"/>
      <c r="AC7" s="592"/>
      <c r="AD7" s="594"/>
      <c r="AE7" s="594"/>
      <c r="AF7" s="593"/>
      <c r="AG7" s="593"/>
      <c r="AH7" s="593"/>
      <c r="AI7" s="593"/>
      <c r="AJ7" s="593"/>
      <c r="AK7" s="593"/>
      <c r="AL7" s="593"/>
      <c r="AM7" s="593"/>
      <c r="AN7" s="593"/>
      <c r="AO7" s="594"/>
      <c r="AP7" s="591"/>
      <c r="AQ7" s="591"/>
      <c r="AR7" s="591"/>
      <c r="AS7" s="591"/>
      <c r="AT7"/>
      <c r="AU7"/>
      <c r="AV7"/>
      <c r="AW7"/>
      <c r="AX7"/>
      <c r="AY7"/>
      <c r="AZ7"/>
      <c r="BA7"/>
      <c r="BB7"/>
      <c r="BC7"/>
      <c r="BD7"/>
      <c r="BE7"/>
      <c r="BF7"/>
      <c r="BG7"/>
      <c r="BH7"/>
      <c r="BI7"/>
      <c r="BJ7"/>
      <c r="BK7"/>
      <c r="BL7"/>
      <c r="BM7"/>
      <c r="BN7"/>
      <c r="BO7"/>
      <c r="BP7"/>
    </row>
    <row r="8" spans="1:200" x14ac:dyDescent="0.2">
      <c r="A8"/>
      <c r="B8" s="324"/>
      <c r="C8" s="592"/>
      <c r="D8" s="592"/>
      <c r="E8" s="592"/>
      <c r="F8" s="592"/>
      <c r="G8" s="592"/>
      <c r="H8" s="592"/>
      <c r="I8" s="592"/>
      <c r="J8" s="592"/>
      <c r="K8" s="592"/>
      <c r="L8" s="592"/>
      <c r="M8" s="592"/>
      <c r="N8" s="592"/>
      <c r="O8" s="592"/>
      <c r="P8" s="592"/>
      <c r="Q8" s="592"/>
      <c r="R8" s="592"/>
      <c r="S8" s="592"/>
      <c r="T8" s="592"/>
      <c r="U8" s="592"/>
      <c r="V8" s="592"/>
      <c r="W8" s="592"/>
      <c r="X8" s="592"/>
      <c r="Y8" s="592"/>
      <c r="Z8" s="592"/>
      <c r="AA8" s="592"/>
      <c r="AB8" s="592"/>
      <c r="AC8" s="592"/>
      <c r="AD8" s="592"/>
      <c r="AE8" s="592"/>
      <c r="AF8" s="592"/>
      <c r="AG8" s="592"/>
      <c r="AH8" s="592"/>
      <c r="AI8" s="592"/>
      <c r="AJ8" s="592"/>
      <c r="AK8" s="592"/>
      <c r="AL8" s="592"/>
      <c r="AM8" s="592"/>
      <c r="AN8" s="592"/>
      <c r="AO8" s="592"/>
      <c r="AP8"/>
      <c r="AQ8"/>
      <c r="AR8"/>
      <c r="AS8"/>
      <c r="AT8"/>
      <c r="AU8"/>
      <c r="AV8"/>
      <c r="AW8"/>
      <c r="AX8"/>
      <c r="AY8"/>
      <c r="AZ8"/>
      <c r="BA8"/>
      <c r="BB8"/>
      <c r="BC8"/>
      <c r="BD8"/>
      <c r="BE8"/>
      <c r="BF8"/>
      <c r="BG8"/>
      <c r="BH8"/>
      <c r="BI8"/>
      <c r="BJ8"/>
      <c r="BK8"/>
      <c r="BL8"/>
      <c r="BM8"/>
      <c r="BN8"/>
      <c r="BO8"/>
      <c r="BP8"/>
    </row>
    <row r="9" spans="1:200" ht="18.75" customHeight="1" x14ac:dyDescent="0.3">
      <c r="B9" s="618"/>
      <c r="C9" s="619"/>
      <c r="D9" s="660" t="s">
        <v>245</v>
      </c>
      <c r="E9" s="660"/>
      <c r="F9" s="621"/>
      <c r="G9" s="621"/>
      <c r="H9" s="621"/>
      <c r="I9" s="621"/>
      <c r="J9" s="621"/>
      <c r="K9" s="666"/>
      <c r="L9" s="666"/>
      <c r="M9" s="666"/>
      <c r="N9" s="666"/>
      <c r="O9" s="666"/>
      <c r="P9" s="666"/>
      <c r="Q9" s="666"/>
      <c r="R9" s="666"/>
      <c r="S9" s="666"/>
      <c r="T9" s="518"/>
      <c r="U9" s="518"/>
      <c r="V9" s="518"/>
      <c r="W9" s="518"/>
      <c r="X9" s="518"/>
      <c r="Y9" s="518"/>
      <c r="Z9" s="660" t="s">
        <v>245</v>
      </c>
      <c r="AA9" s="660"/>
      <c r="AB9" s="621"/>
      <c r="AC9" s="621"/>
      <c r="AD9" s="621"/>
      <c r="AE9" s="621"/>
      <c r="AF9" s="621"/>
      <c r="AG9" s="666"/>
      <c r="AH9" s="666"/>
      <c r="AI9" s="666"/>
      <c r="AJ9" s="666"/>
      <c r="AK9" s="666"/>
      <c r="AL9" s="666"/>
      <c r="AM9" s="666"/>
      <c r="AN9" s="666"/>
      <c r="AO9" s="666"/>
      <c r="AP9" s="518"/>
      <c r="AQ9" s="518"/>
      <c r="AR9" s="518"/>
      <c r="AS9" s="518"/>
      <c r="AT9" s="518"/>
      <c r="AU9" s="518"/>
      <c r="AV9" s="660" t="s">
        <v>245</v>
      </c>
      <c r="AW9" s="660"/>
      <c r="AX9" s="621"/>
      <c r="AY9" s="621"/>
      <c r="AZ9" s="621"/>
      <c r="BA9" s="621"/>
      <c r="BB9" s="621"/>
      <c r="BC9" s="621"/>
      <c r="BD9" s="666"/>
      <c r="BE9" s="666"/>
      <c r="BF9" s="666"/>
      <c r="BG9" s="666"/>
      <c r="BH9" s="666"/>
      <c r="BI9" s="666"/>
      <c r="BJ9" s="666"/>
      <c r="BK9" s="666"/>
      <c r="BL9" s="666"/>
      <c r="BM9" s="518"/>
      <c r="BN9" s="518"/>
      <c r="BO9" s="518"/>
      <c r="BR9" s="660" t="s">
        <v>245</v>
      </c>
      <c r="BS9" s="660"/>
      <c r="BT9" s="621"/>
      <c r="BU9" s="621"/>
      <c r="BV9" s="621"/>
      <c r="BW9" s="621"/>
      <c r="BX9" s="621"/>
      <c r="BY9" s="666"/>
      <c r="BZ9" s="666"/>
      <c r="CA9" s="666"/>
      <c r="CB9" s="666"/>
      <c r="CC9" s="666"/>
      <c r="CD9" s="666"/>
      <c r="CE9" s="666"/>
      <c r="CF9" s="666"/>
      <c r="CG9" s="666"/>
      <c r="CN9" s="660" t="s">
        <v>245</v>
      </c>
      <c r="CO9" s="660"/>
      <c r="CP9" s="621"/>
      <c r="CQ9" s="621"/>
      <c r="CR9" s="621"/>
      <c r="CS9" s="621"/>
      <c r="CT9" s="621"/>
      <c r="CU9" s="621"/>
      <c r="CV9" s="666"/>
      <c r="CW9" s="666"/>
      <c r="CX9" s="666"/>
      <c r="CY9" s="666"/>
      <c r="CZ9" s="666"/>
      <c r="DA9" s="666"/>
      <c r="DB9" s="666"/>
      <c r="DC9" s="666"/>
      <c r="DD9" s="666"/>
      <c r="DJ9" s="660" t="s">
        <v>245</v>
      </c>
      <c r="DK9" s="660"/>
      <c r="DL9" s="621"/>
      <c r="DM9" s="621"/>
      <c r="DN9" s="621"/>
      <c r="DO9" s="621"/>
      <c r="DP9" s="621"/>
      <c r="DQ9" s="666"/>
      <c r="DR9" s="666"/>
      <c r="DS9" s="666"/>
      <c r="DT9" s="666"/>
      <c r="DU9" s="666"/>
      <c r="DV9" s="666"/>
      <c r="DW9" s="666"/>
      <c r="DX9" s="666"/>
      <c r="DY9" s="666"/>
      <c r="EF9" s="660" t="s">
        <v>245</v>
      </c>
      <c r="EG9" s="660"/>
      <c r="EH9" s="621"/>
      <c r="EI9" s="621"/>
      <c r="EJ9" s="621"/>
      <c r="EK9" s="621"/>
      <c r="EL9" s="621"/>
      <c r="EM9" s="621"/>
      <c r="EN9" s="666"/>
      <c r="EO9" s="666"/>
      <c r="EP9" s="666"/>
      <c r="EQ9" s="666"/>
      <c r="ER9" s="666"/>
      <c r="ES9" s="666"/>
      <c r="ET9" s="666"/>
      <c r="EU9" s="666"/>
      <c r="EV9" s="666"/>
      <c r="FB9" s="660" t="s">
        <v>245</v>
      </c>
      <c r="FC9" s="660"/>
      <c r="FD9" s="621"/>
      <c r="FE9" s="621"/>
      <c r="FF9" s="621"/>
      <c r="FG9" s="621"/>
      <c r="FH9" s="621"/>
      <c r="FI9" s="666"/>
      <c r="FJ9" s="666"/>
      <c r="FK9" s="666"/>
      <c r="FL9" s="666"/>
      <c r="FM9" s="666"/>
      <c r="FN9" s="666"/>
      <c r="FO9" s="666"/>
      <c r="FP9" s="666"/>
      <c r="FQ9" s="666"/>
      <c r="FX9" s="660" t="s">
        <v>245</v>
      </c>
      <c r="FY9" s="660"/>
      <c r="FZ9" s="621"/>
      <c r="GA9" s="621"/>
      <c r="GB9" s="621"/>
      <c r="GC9" s="621"/>
      <c r="GD9" s="621"/>
      <c r="GE9" s="621"/>
      <c r="GF9" s="666"/>
      <c r="GG9" s="666"/>
      <c r="GH9" s="666"/>
      <c r="GI9" s="666"/>
      <c r="GJ9" s="666"/>
      <c r="GK9" s="666"/>
      <c r="GL9" s="666"/>
      <c r="GM9" s="666"/>
      <c r="GN9" s="666"/>
    </row>
    <row r="10" spans="1:200" ht="28.9" customHeight="1" x14ac:dyDescent="0.2">
      <c r="B10" s="618"/>
      <c r="C10" s="619"/>
      <c r="D10" s="660"/>
      <c r="E10" s="660"/>
      <c r="F10" s="665" t="s">
        <v>171</v>
      </c>
      <c r="G10" s="665"/>
      <c r="H10" s="665"/>
      <c r="I10" s="665"/>
      <c r="J10" s="665"/>
      <c r="K10" s="665"/>
      <c r="L10" s="665"/>
      <c r="M10" s="665"/>
      <c r="N10" s="665"/>
      <c r="O10" s="665"/>
      <c r="P10" s="665"/>
      <c r="Q10" s="665"/>
      <c r="R10" s="665"/>
      <c r="S10" s="665"/>
      <c r="T10" s="665"/>
      <c r="U10" s="665"/>
      <c r="V10" s="665"/>
      <c r="W10" s="665"/>
      <c r="X10" s="665"/>
      <c r="Y10" s="518"/>
      <c r="Z10" s="660"/>
      <c r="AA10" s="660"/>
      <c r="AB10" s="665" t="s">
        <v>171</v>
      </c>
      <c r="AC10" s="665"/>
      <c r="AD10" s="665"/>
      <c r="AE10" s="665"/>
      <c r="AF10" s="665"/>
      <c r="AG10" s="665"/>
      <c r="AH10" s="665"/>
      <c r="AI10" s="665"/>
      <c r="AJ10" s="665"/>
      <c r="AK10" s="665"/>
      <c r="AL10" s="665"/>
      <c r="AM10" s="665"/>
      <c r="AN10" s="665"/>
      <c r="AO10" s="665"/>
      <c r="AP10" s="665"/>
      <c r="AQ10" s="665"/>
      <c r="AR10" s="665"/>
      <c r="AS10" s="665"/>
      <c r="AT10" s="665"/>
      <c r="AU10" s="518"/>
      <c r="AV10" s="660"/>
      <c r="AW10" s="660"/>
      <c r="AX10" s="665" t="s">
        <v>171</v>
      </c>
      <c r="AY10" s="665"/>
      <c r="AZ10" s="665"/>
      <c r="BA10" s="665"/>
      <c r="BB10" s="665"/>
      <c r="BC10" s="665"/>
      <c r="BD10" s="665"/>
      <c r="BE10" s="665"/>
      <c r="BF10" s="665"/>
      <c r="BG10" s="665"/>
      <c r="BH10" s="665"/>
      <c r="BI10" s="665"/>
      <c r="BJ10" s="665"/>
      <c r="BK10" s="665"/>
      <c r="BL10" s="665"/>
      <c r="BM10" s="665"/>
      <c r="BN10" s="665"/>
      <c r="BO10" s="665"/>
      <c r="BP10" s="665"/>
      <c r="BR10" s="660"/>
      <c r="BS10" s="660"/>
      <c r="BT10" s="665" t="s">
        <v>171</v>
      </c>
      <c r="BU10" s="665"/>
      <c r="BV10" s="665"/>
      <c r="BW10" s="665"/>
      <c r="BX10" s="665"/>
      <c r="BY10" s="665"/>
      <c r="BZ10" s="665"/>
      <c r="CA10" s="665"/>
      <c r="CB10" s="665"/>
      <c r="CC10" s="665"/>
      <c r="CD10" s="665"/>
      <c r="CE10" s="665"/>
      <c r="CF10" s="665"/>
      <c r="CG10" s="665"/>
      <c r="CH10" s="665"/>
      <c r="CI10" s="665"/>
      <c r="CJ10" s="665"/>
      <c r="CK10" s="665"/>
      <c r="CL10" s="665"/>
      <c r="CN10" s="660"/>
      <c r="CO10" s="660"/>
      <c r="CP10" s="665" t="s">
        <v>171</v>
      </c>
      <c r="CQ10" s="665"/>
      <c r="CR10" s="665"/>
      <c r="CS10" s="665"/>
      <c r="CT10" s="665"/>
      <c r="CU10" s="665"/>
      <c r="CV10" s="665"/>
      <c r="CW10" s="665"/>
      <c r="CX10" s="665"/>
      <c r="CY10" s="665"/>
      <c r="CZ10" s="665"/>
      <c r="DA10" s="665"/>
      <c r="DB10" s="665"/>
      <c r="DC10" s="665"/>
      <c r="DD10" s="665"/>
      <c r="DE10" s="665"/>
      <c r="DF10" s="665"/>
      <c r="DG10" s="665"/>
      <c r="DH10" s="665"/>
      <c r="DJ10" s="660"/>
      <c r="DK10" s="660"/>
      <c r="DL10" s="665" t="s">
        <v>171</v>
      </c>
      <c r="DM10" s="665"/>
      <c r="DN10" s="665"/>
      <c r="DO10" s="665"/>
      <c r="DP10" s="665"/>
      <c r="DQ10" s="665"/>
      <c r="DR10" s="665"/>
      <c r="DS10" s="665"/>
      <c r="DT10" s="665"/>
      <c r="DU10" s="665"/>
      <c r="DV10" s="665"/>
      <c r="DW10" s="665"/>
      <c r="DX10" s="665"/>
      <c r="DY10" s="665"/>
      <c r="DZ10" s="665"/>
      <c r="EA10" s="665"/>
      <c r="EB10" s="665"/>
      <c r="EC10" s="665"/>
      <c r="ED10" s="665"/>
      <c r="EF10" s="660"/>
      <c r="EG10" s="660"/>
      <c r="EH10" s="665" t="s">
        <v>171</v>
      </c>
      <c r="EI10" s="665"/>
      <c r="EJ10" s="665"/>
      <c r="EK10" s="665"/>
      <c r="EL10" s="665"/>
      <c r="EM10" s="665"/>
      <c r="EN10" s="665"/>
      <c r="EO10" s="665"/>
      <c r="EP10" s="665"/>
      <c r="EQ10" s="665"/>
      <c r="ER10" s="665"/>
      <c r="ES10" s="665"/>
      <c r="ET10" s="665"/>
      <c r="EU10" s="665"/>
      <c r="EV10" s="665"/>
      <c r="EW10" s="665"/>
      <c r="EX10" s="665"/>
      <c r="EY10" s="665"/>
      <c r="EZ10" s="665"/>
      <c r="FB10" s="660"/>
      <c r="FC10" s="660"/>
      <c r="FD10" s="665" t="s">
        <v>171</v>
      </c>
      <c r="FE10" s="665"/>
      <c r="FF10" s="665"/>
      <c r="FG10" s="665"/>
      <c r="FH10" s="665"/>
      <c r="FI10" s="665"/>
      <c r="FJ10" s="665"/>
      <c r="FK10" s="665"/>
      <c r="FL10" s="665"/>
      <c r="FM10" s="665"/>
      <c r="FN10" s="665"/>
      <c r="FO10" s="665"/>
      <c r="FP10" s="665"/>
      <c r="FQ10" s="665"/>
      <c r="FR10" s="665"/>
      <c r="FS10" s="665"/>
      <c r="FT10" s="665"/>
      <c r="FU10" s="665"/>
      <c r="FV10" s="665"/>
      <c r="FX10" s="660"/>
      <c r="FY10" s="660"/>
      <c r="FZ10" s="665" t="s">
        <v>171</v>
      </c>
      <c r="GA10" s="665"/>
      <c r="GB10" s="665"/>
      <c r="GC10" s="665"/>
      <c r="GD10" s="665"/>
      <c r="GE10" s="665"/>
      <c r="GF10" s="665"/>
      <c r="GG10" s="665"/>
      <c r="GH10" s="665"/>
      <c r="GI10" s="665"/>
      <c r="GJ10" s="665"/>
      <c r="GK10" s="665"/>
      <c r="GL10" s="665"/>
      <c r="GM10" s="665"/>
      <c r="GN10" s="665"/>
      <c r="GO10" s="665"/>
      <c r="GP10" s="665"/>
      <c r="GQ10" s="665"/>
      <c r="GR10" s="665"/>
    </row>
    <row r="11" spans="1:200" ht="15" customHeight="1" x14ac:dyDescent="0.2">
      <c r="B11" s="667" t="s">
        <v>248</v>
      </c>
      <c r="C11" s="619"/>
      <c r="D11" s="661"/>
      <c r="E11" s="661"/>
      <c r="F11" s="605" t="s">
        <v>16</v>
      </c>
      <c r="G11" s="605">
        <v>11</v>
      </c>
      <c r="H11" s="605">
        <v>21</v>
      </c>
      <c r="I11" s="605">
        <v>22</v>
      </c>
      <c r="J11" s="605">
        <v>32</v>
      </c>
      <c r="K11" s="605">
        <v>33</v>
      </c>
      <c r="L11" s="605">
        <v>43</v>
      </c>
      <c r="M11" s="605">
        <v>44</v>
      </c>
      <c r="N11" s="605">
        <v>54</v>
      </c>
      <c r="O11" s="605">
        <v>55</v>
      </c>
      <c r="P11" s="605">
        <v>65</v>
      </c>
      <c r="Q11" s="605">
        <v>66</v>
      </c>
      <c r="R11" s="605">
        <v>76</v>
      </c>
      <c r="S11" s="605">
        <v>77</v>
      </c>
      <c r="T11" s="605">
        <v>87</v>
      </c>
      <c r="U11" s="605">
        <v>88</v>
      </c>
      <c r="V11" s="605">
        <v>98</v>
      </c>
      <c r="W11" s="605">
        <v>99</v>
      </c>
      <c r="X11" s="605" t="s">
        <v>20</v>
      </c>
      <c r="Y11" s="4" t="s">
        <v>302</v>
      </c>
      <c r="Z11" s="661"/>
      <c r="AA11" s="661"/>
      <c r="AB11" s="605" t="s">
        <v>16</v>
      </c>
      <c r="AC11" s="605">
        <v>11</v>
      </c>
      <c r="AD11" s="605">
        <v>21</v>
      </c>
      <c r="AE11" s="605">
        <v>22</v>
      </c>
      <c r="AF11" s="605">
        <v>32</v>
      </c>
      <c r="AG11" s="605">
        <v>33</v>
      </c>
      <c r="AH11" s="605">
        <v>43</v>
      </c>
      <c r="AI11" s="605">
        <v>44</v>
      </c>
      <c r="AJ11" s="605">
        <v>54</v>
      </c>
      <c r="AK11" s="605">
        <v>55</v>
      </c>
      <c r="AL11" s="605">
        <v>65</v>
      </c>
      <c r="AM11" s="605">
        <v>66</v>
      </c>
      <c r="AN11" s="605">
        <v>76</v>
      </c>
      <c r="AO11" s="605">
        <v>77</v>
      </c>
      <c r="AP11" s="605">
        <v>87</v>
      </c>
      <c r="AQ11" s="605">
        <v>88</v>
      </c>
      <c r="AR11" s="605">
        <v>98</v>
      </c>
      <c r="AS11" s="605">
        <v>99</v>
      </c>
      <c r="AT11" s="605" t="s">
        <v>20</v>
      </c>
      <c r="AU11" s="4" t="s">
        <v>302</v>
      </c>
      <c r="AV11" s="661"/>
      <c r="AW11" s="661"/>
      <c r="AX11" s="605" t="s">
        <v>16</v>
      </c>
      <c r="AY11" s="605">
        <v>11</v>
      </c>
      <c r="AZ11" s="605">
        <v>21</v>
      </c>
      <c r="BA11" s="605">
        <v>22</v>
      </c>
      <c r="BB11" s="605">
        <v>32</v>
      </c>
      <c r="BC11" s="605">
        <v>33</v>
      </c>
      <c r="BD11" s="605">
        <v>43</v>
      </c>
      <c r="BE11" s="605">
        <v>44</v>
      </c>
      <c r="BF11" s="605">
        <v>54</v>
      </c>
      <c r="BG11" s="605">
        <v>55</v>
      </c>
      <c r="BH11" s="605">
        <v>65</v>
      </c>
      <c r="BI11" s="605">
        <v>66</v>
      </c>
      <c r="BJ11" s="605">
        <v>76</v>
      </c>
      <c r="BK11" s="605">
        <v>77</v>
      </c>
      <c r="BL11" s="605">
        <v>87</v>
      </c>
      <c r="BM11" s="605">
        <v>88</v>
      </c>
      <c r="BN11" s="605">
        <v>98</v>
      </c>
      <c r="BO11" s="605">
        <v>99</v>
      </c>
      <c r="BP11" s="605" t="s">
        <v>20</v>
      </c>
      <c r="BR11" s="661"/>
      <c r="BS11" s="661"/>
      <c r="BT11" s="605" t="s">
        <v>16</v>
      </c>
      <c r="BU11" s="605">
        <v>11</v>
      </c>
      <c r="BV11" s="605">
        <v>21</v>
      </c>
      <c r="BW11" s="605">
        <v>22</v>
      </c>
      <c r="BX11" s="605">
        <v>32</v>
      </c>
      <c r="BY11" s="605">
        <v>33</v>
      </c>
      <c r="BZ11" s="605">
        <v>43</v>
      </c>
      <c r="CA11" s="605">
        <v>44</v>
      </c>
      <c r="CB11" s="605">
        <v>54</v>
      </c>
      <c r="CC11" s="605">
        <v>55</v>
      </c>
      <c r="CD11" s="605">
        <v>65</v>
      </c>
      <c r="CE11" s="605">
        <v>66</v>
      </c>
      <c r="CF11" s="605">
        <v>76</v>
      </c>
      <c r="CG11" s="605">
        <v>77</v>
      </c>
      <c r="CH11" s="605">
        <v>87</v>
      </c>
      <c r="CI11" s="605">
        <v>88</v>
      </c>
      <c r="CJ11" s="605">
        <v>98</v>
      </c>
      <c r="CK11" s="605">
        <v>99</v>
      </c>
      <c r="CL11" s="605" t="s">
        <v>20</v>
      </c>
      <c r="CN11" s="661"/>
      <c r="CO11" s="661"/>
      <c r="CP11" s="605" t="s">
        <v>16</v>
      </c>
      <c r="CQ11" s="605">
        <v>11</v>
      </c>
      <c r="CR11" s="605">
        <v>21</v>
      </c>
      <c r="CS11" s="605">
        <v>22</v>
      </c>
      <c r="CT11" s="605">
        <v>32</v>
      </c>
      <c r="CU11" s="605">
        <v>33</v>
      </c>
      <c r="CV11" s="605">
        <v>43</v>
      </c>
      <c r="CW11" s="605">
        <v>44</v>
      </c>
      <c r="CX11" s="605">
        <v>54</v>
      </c>
      <c r="CY11" s="605">
        <v>55</v>
      </c>
      <c r="CZ11" s="605">
        <v>65</v>
      </c>
      <c r="DA11" s="605">
        <v>66</v>
      </c>
      <c r="DB11" s="605">
        <v>76</v>
      </c>
      <c r="DC11" s="605">
        <v>77</v>
      </c>
      <c r="DD11" s="605">
        <v>87</v>
      </c>
      <c r="DE11" s="605">
        <v>88</v>
      </c>
      <c r="DF11" s="605">
        <v>98</v>
      </c>
      <c r="DG11" s="605">
        <v>99</v>
      </c>
      <c r="DH11" s="605" t="s">
        <v>20</v>
      </c>
      <c r="DJ11" s="661"/>
      <c r="DK11" s="661"/>
      <c r="DL11" s="605" t="s">
        <v>16</v>
      </c>
      <c r="DM11" s="605">
        <v>11</v>
      </c>
      <c r="DN11" s="605">
        <v>21</v>
      </c>
      <c r="DO11" s="605">
        <v>22</v>
      </c>
      <c r="DP11" s="605">
        <v>32</v>
      </c>
      <c r="DQ11" s="605">
        <v>33</v>
      </c>
      <c r="DR11" s="605">
        <v>43</v>
      </c>
      <c r="DS11" s="605">
        <v>44</v>
      </c>
      <c r="DT11" s="605">
        <v>54</v>
      </c>
      <c r="DU11" s="605">
        <v>55</v>
      </c>
      <c r="DV11" s="605">
        <v>65</v>
      </c>
      <c r="DW11" s="605">
        <v>66</v>
      </c>
      <c r="DX11" s="605">
        <v>76</v>
      </c>
      <c r="DY11" s="605">
        <v>77</v>
      </c>
      <c r="DZ11" s="605">
        <v>87</v>
      </c>
      <c r="EA11" s="605">
        <v>88</v>
      </c>
      <c r="EB11" s="605">
        <v>98</v>
      </c>
      <c r="EC11" s="605">
        <v>99</v>
      </c>
      <c r="ED11" s="605" t="s">
        <v>20</v>
      </c>
      <c r="EF11" s="661"/>
      <c r="EG11" s="661"/>
      <c r="EH11" s="605" t="s">
        <v>16</v>
      </c>
      <c r="EI11" s="605">
        <v>11</v>
      </c>
      <c r="EJ11" s="605">
        <v>21</v>
      </c>
      <c r="EK11" s="605">
        <v>22</v>
      </c>
      <c r="EL11" s="605">
        <v>32</v>
      </c>
      <c r="EM11" s="605">
        <v>33</v>
      </c>
      <c r="EN11" s="605">
        <v>43</v>
      </c>
      <c r="EO11" s="605">
        <v>44</v>
      </c>
      <c r="EP11" s="605">
        <v>54</v>
      </c>
      <c r="EQ11" s="605">
        <v>55</v>
      </c>
      <c r="ER11" s="605">
        <v>65</v>
      </c>
      <c r="ES11" s="605">
        <v>66</v>
      </c>
      <c r="ET11" s="605">
        <v>76</v>
      </c>
      <c r="EU11" s="605">
        <v>77</v>
      </c>
      <c r="EV11" s="605">
        <v>87</v>
      </c>
      <c r="EW11" s="605">
        <v>88</v>
      </c>
      <c r="EX11" s="605">
        <v>98</v>
      </c>
      <c r="EY11" s="605">
        <v>99</v>
      </c>
      <c r="EZ11" s="605" t="s">
        <v>20</v>
      </c>
      <c r="FB11" s="661"/>
      <c r="FC11" s="661"/>
      <c r="FD11" s="605" t="s">
        <v>16</v>
      </c>
      <c r="FE11" s="605">
        <v>11</v>
      </c>
      <c r="FF11" s="605">
        <v>21</v>
      </c>
      <c r="FG11" s="605">
        <v>22</v>
      </c>
      <c r="FH11" s="605">
        <v>32</v>
      </c>
      <c r="FI11" s="605">
        <v>33</v>
      </c>
      <c r="FJ11" s="605">
        <v>43</v>
      </c>
      <c r="FK11" s="605">
        <v>44</v>
      </c>
      <c r="FL11" s="605">
        <v>54</v>
      </c>
      <c r="FM11" s="605">
        <v>55</v>
      </c>
      <c r="FN11" s="605">
        <v>65</v>
      </c>
      <c r="FO11" s="605">
        <v>66</v>
      </c>
      <c r="FP11" s="605">
        <v>76</v>
      </c>
      <c r="FQ11" s="605">
        <v>77</v>
      </c>
      <c r="FR11" s="605">
        <v>87</v>
      </c>
      <c r="FS11" s="605">
        <v>88</v>
      </c>
      <c r="FT11" s="605">
        <v>98</v>
      </c>
      <c r="FU11" s="605">
        <v>99</v>
      </c>
      <c r="FV11" s="605" t="s">
        <v>20</v>
      </c>
      <c r="FX11" s="661"/>
      <c r="FY11" s="661"/>
      <c r="FZ11" s="605" t="s">
        <v>16</v>
      </c>
      <c r="GA11" s="605">
        <v>11</v>
      </c>
      <c r="GB11" s="605">
        <v>21</v>
      </c>
      <c r="GC11" s="605">
        <v>22</v>
      </c>
      <c r="GD11" s="605">
        <v>32</v>
      </c>
      <c r="GE11" s="605">
        <v>33</v>
      </c>
      <c r="GF11" s="605">
        <v>43</v>
      </c>
      <c r="GG11" s="605">
        <v>44</v>
      </c>
      <c r="GH11" s="605">
        <v>54</v>
      </c>
      <c r="GI11" s="605">
        <v>55</v>
      </c>
      <c r="GJ11" s="605">
        <v>65</v>
      </c>
      <c r="GK11" s="605">
        <v>66</v>
      </c>
      <c r="GL11" s="605">
        <v>76</v>
      </c>
      <c r="GM11" s="605">
        <v>77</v>
      </c>
      <c r="GN11" s="605">
        <v>87</v>
      </c>
      <c r="GO11" s="605">
        <v>88</v>
      </c>
      <c r="GP11" s="605">
        <v>98</v>
      </c>
      <c r="GQ11" s="605">
        <v>99</v>
      </c>
      <c r="GR11" s="605" t="s">
        <v>20</v>
      </c>
    </row>
    <row r="12" spans="1:200" ht="15" customHeight="1" x14ac:dyDescent="0.2">
      <c r="B12" s="667"/>
      <c r="C12" s="619"/>
      <c r="D12" s="657" t="s">
        <v>173</v>
      </c>
      <c r="E12" s="601" t="s">
        <v>92</v>
      </c>
      <c r="F12" s="599">
        <v>6</v>
      </c>
      <c r="G12" s="599">
        <v>5</v>
      </c>
      <c r="H12" s="599">
        <v>9</v>
      </c>
      <c r="I12" s="599">
        <v>12</v>
      </c>
      <c r="J12" s="599">
        <v>12</v>
      </c>
      <c r="K12" s="599">
        <v>8</v>
      </c>
      <c r="L12" s="599">
        <v>3</v>
      </c>
      <c r="M12" s="599">
        <v>3</v>
      </c>
      <c r="N12" s="599">
        <v>2</v>
      </c>
      <c r="O12" s="599">
        <v>2</v>
      </c>
      <c r="P12" s="599">
        <v>0</v>
      </c>
      <c r="Q12" s="599">
        <v>2</v>
      </c>
      <c r="R12" s="599">
        <v>1</v>
      </c>
      <c r="S12" s="599">
        <v>2</v>
      </c>
      <c r="T12" s="599">
        <v>0</v>
      </c>
      <c r="U12" s="599">
        <v>0</v>
      </c>
      <c r="V12" s="599">
        <v>0</v>
      </c>
      <c r="W12" s="599">
        <v>0</v>
      </c>
      <c r="X12" s="599">
        <v>0</v>
      </c>
      <c r="Y12" s="624"/>
      <c r="Z12" s="657" t="s">
        <v>173</v>
      </c>
      <c r="AA12" s="601" t="s">
        <v>92</v>
      </c>
      <c r="AB12" s="599">
        <v>2</v>
      </c>
      <c r="AC12" s="599">
        <v>1</v>
      </c>
      <c r="AD12" s="599">
        <v>2</v>
      </c>
      <c r="AE12" s="599">
        <v>5</v>
      </c>
      <c r="AF12" s="599">
        <v>5</v>
      </c>
      <c r="AG12" s="599">
        <v>4</v>
      </c>
      <c r="AH12" s="599">
        <v>2</v>
      </c>
      <c r="AI12" s="599">
        <v>1</v>
      </c>
      <c r="AJ12" s="599">
        <v>1</v>
      </c>
      <c r="AK12" s="599">
        <v>1</v>
      </c>
      <c r="AL12" s="599">
        <v>0</v>
      </c>
      <c r="AM12" s="599">
        <v>1</v>
      </c>
      <c r="AN12" s="599">
        <v>1</v>
      </c>
      <c r="AO12" s="599">
        <v>1</v>
      </c>
      <c r="AP12" s="599">
        <v>0</v>
      </c>
      <c r="AQ12" s="599">
        <v>0</v>
      </c>
      <c r="AR12" s="599">
        <v>0</v>
      </c>
      <c r="AS12" s="599">
        <v>0</v>
      </c>
      <c r="AT12" s="599">
        <v>0</v>
      </c>
      <c r="AU12" s="624"/>
      <c r="AV12" s="657" t="s">
        <v>173</v>
      </c>
      <c r="AW12" s="601" t="s">
        <v>92</v>
      </c>
      <c r="AX12" s="599">
        <v>4</v>
      </c>
      <c r="AY12" s="599">
        <v>4</v>
      </c>
      <c r="AZ12" s="599">
        <v>7</v>
      </c>
      <c r="BA12" s="599">
        <v>7</v>
      </c>
      <c r="BB12" s="599">
        <v>7</v>
      </c>
      <c r="BC12" s="599">
        <v>4</v>
      </c>
      <c r="BD12" s="599">
        <v>1</v>
      </c>
      <c r="BE12" s="599">
        <v>2</v>
      </c>
      <c r="BF12" s="599">
        <v>1</v>
      </c>
      <c r="BG12" s="599">
        <v>1</v>
      </c>
      <c r="BH12" s="599">
        <v>0</v>
      </c>
      <c r="BI12" s="599">
        <v>1</v>
      </c>
      <c r="BJ12" s="599">
        <v>0</v>
      </c>
      <c r="BK12" s="599">
        <v>1</v>
      </c>
      <c r="BL12" s="599">
        <v>0</v>
      </c>
      <c r="BM12" s="599">
        <v>0</v>
      </c>
      <c r="BN12" s="599">
        <v>0</v>
      </c>
      <c r="BO12" s="599">
        <v>0</v>
      </c>
      <c r="BP12" s="599">
        <v>0</v>
      </c>
      <c r="BR12" s="657" t="s">
        <v>173</v>
      </c>
      <c r="BS12" s="601" t="s">
        <v>92</v>
      </c>
      <c r="BT12" s="599">
        <v>3</v>
      </c>
      <c r="BU12" s="599">
        <v>2</v>
      </c>
      <c r="BV12" s="599">
        <v>5</v>
      </c>
      <c r="BW12" s="599">
        <v>7</v>
      </c>
      <c r="BX12" s="599">
        <v>7</v>
      </c>
      <c r="BY12" s="599">
        <v>3</v>
      </c>
      <c r="BZ12" s="599">
        <v>1</v>
      </c>
      <c r="CA12" s="599">
        <v>2</v>
      </c>
      <c r="CB12" s="599">
        <v>1</v>
      </c>
      <c r="CC12" s="599">
        <v>1</v>
      </c>
      <c r="CD12" s="599">
        <v>0</v>
      </c>
      <c r="CE12" s="599">
        <v>1</v>
      </c>
      <c r="CF12" s="599">
        <v>0</v>
      </c>
      <c r="CG12" s="599">
        <v>0</v>
      </c>
      <c r="CH12" s="599">
        <v>0</v>
      </c>
      <c r="CI12" s="599">
        <v>0</v>
      </c>
      <c r="CJ12" s="599">
        <v>0</v>
      </c>
      <c r="CK12" s="599">
        <v>0</v>
      </c>
      <c r="CL12" s="599">
        <v>0</v>
      </c>
      <c r="CN12" s="657" t="s">
        <v>173</v>
      </c>
      <c r="CO12" s="601" t="s">
        <v>92</v>
      </c>
      <c r="CP12" s="599">
        <v>3</v>
      </c>
      <c r="CQ12" s="599">
        <v>3</v>
      </c>
      <c r="CR12" s="599">
        <v>4</v>
      </c>
      <c r="CS12" s="599">
        <v>5</v>
      </c>
      <c r="CT12" s="599">
        <v>5</v>
      </c>
      <c r="CU12" s="599">
        <v>5</v>
      </c>
      <c r="CV12" s="599">
        <v>2</v>
      </c>
      <c r="CW12" s="599">
        <v>1</v>
      </c>
      <c r="CX12" s="599">
        <v>1</v>
      </c>
      <c r="CY12" s="599">
        <v>1</v>
      </c>
      <c r="CZ12" s="599">
        <v>0</v>
      </c>
      <c r="DA12" s="599">
        <v>1</v>
      </c>
      <c r="DB12" s="599">
        <v>1</v>
      </c>
      <c r="DC12" s="599">
        <v>2</v>
      </c>
      <c r="DD12" s="599">
        <v>0</v>
      </c>
      <c r="DE12" s="599">
        <v>0</v>
      </c>
      <c r="DF12" s="599">
        <v>0</v>
      </c>
      <c r="DG12" s="599">
        <v>0</v>
      </c>
      <c r="DH12" s="599">
        <v>0</v>
      </c>
      <c r="DJ12" s="657" t="s">
        <v>173</v>
      </c>
      <c r="DK12" s="601" t="s">
        <v>92</v>
      </c>
      <c r="DL12" s="599">
        <v>3</v>
      </c>
      <c r="DM12" s="599">
        <v>3</v>
      </c>
      <c r="DN12" s="599">
        <v>5</v>
      </c>
      <c r="DO12" s="599">
        <v>6</v>
      </c>
      <c r="DP12" s="599">
        <v>2</v>
      </c>
      <c r="DQ12" s="599">
        <v>3</v>
      </c>
      <c r="DR12" s="599">
        <v>1</v>
      </c>
      <c r="DS12" s="599">
        <v>0</v>
      </c>
      <c r="DT12" s="599">
        <v>0</v>
      </c>
      <c r="DU12" s="599">
        <v>0</v>
      </c>
      <c r="DV12" s="599">
        <v>0</v>
      </c>
      <c r="DW12" s="599">
        <v>1</v>
      </c>
      <c r="DX12" s="599">
        <v>0</v>
      </c>
      <c r="DY12" s="599">
        <v>0</v>
      </c>
      <c r="DZ12" s="599">
        <v>0</v>
      </c>
      <c r="EA12" s="599">
        <v>0</v>
      </c>
      <c r="EB12" s="599">
        <v>0</v>
      </c>
      <c r="EC12" s="599">
        <v>0</v>
      </c>
      <c r="ED12" s="599">
        <v>0</v>
      </c>
      <c r="EF12" s="657" t="s">
        <v>173</v>
      </c>
      <c r="EG12" s="601" t="s">
        <v>92</v>
      </c>
      <c r="EH12" s="599">
        <v>3</v>
      </c>
      <c r="EI12" s="599">
        <v>2</v>
      </c>
      <c r="EJ12" s="599">
        <v>4</v>
      </c>
      <c r="EK12" s="599">
        <v>6</v>
      </c>
      <c r="EL12" s="599">
        <v>10</v>
      </c>
      <c r="EM12" s="599">
        <v>5</v>
      </c>
      <c r="EN12" s="599">
        <v>2</v>
      </c>
      <c r="EO12" s="599">
        <v>3</v>
      </c>
      <c r="EP12" s="599">
        <v>2</v>
      </c>
      <c r="EQ12" s="599">
        <v>2</v>
      </c>
      <c r="ER12" s="599">
        <v>0</v>
      </c>
      <c r="ES12" s="599">
        <v>1</v>
      </c>
      <c r="ET12" s="599">
        <v>1</v>
      </c>
      <c r="EU12" s="599">
        <v>2</v>
      </c>
      <c r="EV12" s="599">
        <v>0</v>
      </c>
      <c r="EW12" s="599">
        <v>0</v>
      </c>
      <c r="EX12" s="599">
        <v>0</v>
      </c>
      <c r="EY12" s="599">
        <v>0</v>
      </c>
      <c r="EZ12" s="599">
        <v>0</v>
      </c>
      <c r="FB12" s="657" t="s">
        <v>173</v>
      </c>
      <c r="FC12" s="601" t="s">
        <v>92</v>
      </c>
      <c r="FD12" s="599">
        <v>0</v>
      </c>
      <c r="FE12" s="599">
        <v>0</v>
      </c>
      <c r="FF12" s="599">
        <v>1</v>
      </c>
      <c r="FG12" s="599">
        <v>2</v>
      </c>
      <c r="FH12" s="599">
        <v>2</v>
      </c>
      <c r="FI12" s="599">
        <v>1</v>
      </c>
      <c r="FJ12" s="599">
        <v>1</v>
      </c>
      <c r="FK12" s="599">
        <v>0</v>
      </c>
      <c r="FL12" s="599">
        <v>0</v>
      </c>
      <c r="FM12" s="599">
        <v>0</v>
      </c>
      <c r="FN12" s="599">
        <v>0</v>
      </c>
      <c r="FO12" s="599">
        <v>0</v>
      </c>
      <c r="FP12" s="599">
        <v>0</v>
      </c>
      <c r="FQ12" s="599">
        <v>0</v>
      </c>
      <c r="FR12" s="599">
        <v>0</v>
      </c>
      <c r="FS12" s="599">
        <v>0</v>
      </c>
      <c r="FT12" s="599">
        <v>0</v>
      </c>
      <c r="FU12" s="599">
        <v>0</v>
      </c>
      <c r="FV12" s="599">
        <v>0</v>
      </c>
      <c r="FX12" s="657" t="s">
        <v>173</v>
      </c>
      <c r="FY12" s="601" t="s">
        <v>92</v>
      </c>
      <c r="FZ12" s="599">
        <v>6</v>
      </c>
      <c r="GA12" s="599">
        <v>5</v>
      </c>
      <c r="GB12" s="599">
        <v>8</v>
      </c>
      <c r="GC12" s="599">
        <v>10</v>
      </c>
      <c r="GD12" s="599">
        <v>10</v>
      </c>
      <c r="GE12" s="599">
        <v>7</v>
      </c>
      <c r="GF12" s="599">
        <v>2</v>
      </c>
      <c r="GG12" s="599">
        <v>3</v>
      </c>
      <c r="GH12" s="599">
        <v>2</v>
      </c>
      <c r="GI12" s="599">
        <v>2</v>
      </c>
      <c r="GJ12" s="599">
        <v>0</v>
      </c>
      <c r="GK12" s="599">
        <v>2</v>
      </c>
      <c r="GL12" s="599">
        <v>1</v>
      </c>
      <c r="GM12" s="599">
        <v>2</v>
      </c>
      <c r="GN12" s="599">
        <v>0</v>
      </c>
      <c r="GO12" s="599">
        <v>0</v>
      </c>
      <c r="GP12" s="599">
        <v>0</v>
      </c>
      <c r="GQ12" s="599">
        <v>0</v>
      </c>
      <c r="GR12" s="599">
        <v>0</v>
      </c>
    </row>
    <row r="13" spans="1:200" ht="15" x14ac:dyDescent="0.2">
      <c r="B13" s="667"/>
      <c r="C13" s="619"/>
      <c r="D13" s="658"/>
      <c r="E13" s="601">
        <v>1</v>
      </c>
      <c r="F13" s="599">
        <v>45</v>
      </c>
      <c r="G13" s="599">
        <v>61</v>
      </c>
      <c r="H13" s="599">
        <v>60</v>
      </c>
      <c r="I13" s="599">
        <v>41</v>
      </c>
      <c r="J13" s="599">
        <v>22</v>
      </c>
      <c r="K13" s="599">
        <v>28</v>
      </c>
      <c r="L13" s="599">
        <v>14</v>
      </c>
      <c r="M13" s="599">
        <v>3</v>
      </c>
      <c r="N13" s="599">
        <v>4</v>
      </c>
      <c r="O13" s="599">
        <v>10</v>
      </c>
      <c r="P13" s="599">
        <v>1</v>
      </c>
      <c r="Q13" s="599">
        <v>1</v>
      </c>
      <c r="R13" s="599">
        <v>2</v>
      </c>
      <c r="S13" s="599">
        <v>1</v>
      </c>
      <c r="T13" s="599">
        <v>0</v>
      </c>
      <c r="U13" s="599">
        <v>1</v>
      </c>
      <c r="V13" s="599">
        <v>2</v>
      </c>
      <c r="W13" s="599">
        <v>0</v>
      </c>
      <c r="X13" s="599">
        <v>3</v>
      </c>
      <c r="Y13" s="624"/>
      <c r="Z13" s="658"/>
      <c r="AA13" s="601">
        <v>1</v>
      </c>
      <c r="AB13" s="599">
        <v>19</v>
      </c>
      <c r="AC13" s="599">
        <v>24</v>
      </c>
      <c r="AD13" s="599">
        <v>35</v>
      </c>
      <c r="AE13" s="599">
        <v>13</v>
      </c>
      <c r="AF13" s="599">
        <v>10</v>
      </c>
      <c r="AG13" s="599">
        <v>12</v>
      </c>
      <c r="AH13" s="599">
        <v>10</v>
      </c>
      <c r="AI13" s="599">
        <v>1</v>
      </c>
      <c r="AJ13" s="599">
        <v>4</v>
      </c>
      <c r="AK13" s="599">
        <v>5</v>
      </c>
      <c r="AL13" s="599">
        <v>1</v>
      </c>
      <c r="AM13" s="599">
        <v>0</v>
      </c>
      <c r="AN13" s="599">
        <v>1</v>
      </c>
      <c r="AO13" s="599">
        <v>1</v>
      </c>
      <c r="AP13" s="599">
        <v>0</v>
      </c>
      <c r="AQ13" s="599">
        <v>0</v>
      </c>
      <c r="AR13" s="599">
        <v>1</v>
      </c>
      <c r="AS13" s="599">
        <v>0</v>
      </c>
      <c r="AT13" s="599">
        <v>1</v>
      </c>
      <c r="AU13" s="624"/>
      <c r="AV13" s="658"/>
      <c r="AW13" s="601">
        <v>1</v>
      </c>
      <c r="AX13" s="599">
        <v>26</v>
      </c>
      <c r="AY13" s="599">
        <v>37</v>
      </c>
      <c r="AZ13" s="599">
        <v>25</v>
      </c>
      <c r="BA13" s="599">
        <v>28</v>
      </c>
      <c r="BB13" s="599">
        <v>12</v>
      </c>
      <c r="BC13" s="599">
        <v>16</v>
      </c>
      <c r="BD13" s="599">
        <v>4</v>
      </c>
      <c r="BE13" s="599">
        <v>2</v>
      </c>
      <c r="BF13" s="599">
        <v>0</v>
      </c>
      <c r="BG13" s="599">
        <v>5</v>
      </c>
      <c r="BH13" s="599">
        <v>0</v>
      </c>
      <c r="BI13" s="599">
        <v>1</v>
      </c>
      <c r="BJ13" s="599">
        <v>1</v>
      </c>
      <c r="BK13" s="599">
        <v>0</v>
      </c>
      <c r="BL13" s="599">
        <v>0</v>
      </c>
      <c r="BM13" s="599">
        <v>1</v>
      </c>
      <c r="BN13" s="599">
        <v>1</v>
      </c>
      <c r="BO13" s="599">
        <v>0</v>
      </c>
      <c r="BP13" s="599">
        <v>2</v>
      </c>
      <c r="BR13" s="658"/>
      <c r="BS13" s="601">
        <v>1</v>
      </c>
      <c r="BT13" s="599">
        <v>32</v>
      </c>
      <c r="BU13" s="599">
        <v>28</v>
      </c>
      <c r="BV13" s="599">
        <v>35</v>
      </c>
      <c r="BW13" s="599">
        <v>29</v>
      </c>
      <c r="BX13" s="599">
        <v>12</v>
      </c>
      <c r="BY13" s="599">
        <v>13</v>
      </c>
      <c r="BZ13" s="599">
        <v>3</v>
      </c>
      <c r="CA13" s="599">
        <v>1</v>
      </c>
      <c r="CB13" s="599">
        <v>0</v>
      </c>
      <c r="CC13" s="599">
        <v>3</v>
      </c>
      <c r="CD13" s="599">
        <v>0</v>
      </c>
      <c r="CE13" s="599">
        <v>0</v>
      </c>
      <c r="CF13" s="599">
        <v>0</v>
      </c>
      <c r="CG13" s="599">
        <v>0</v>
      </c>
      <c r="CH13" s="599">
        <v>0</v>
      </c>
      <c r="CI13" s="599">
        <v>1</v>
      </c>
      <c r="CJ13" s="599">
        <v>0</v>
      </c>
      <c r="CK13" s="599">
        <v>0</v>
      </c>
      <c r="CL13" s="599">
        <v>2</v>
      </c>
      <c r="CN13" s="658"/>
      <c r="CO13" s="601">
        <v>1</v>
      </c>
      <c r="CP13" s="599">
        <v>13</v>
      </c>
      <c r="CQ13" s="599">
        <v>33</v>
      </c>
      <c r="CR13" s="599">
        <v>25</v>
      </c>
      <c r="CS13" s="599">
        <v>12</v>
      </c>
      <c r="CT13" s="599">
        <v>10</v>
      </c>
      <c r="CU13" s="599">
        <v>15</v>
      </c>
      <c r="CV13" s="599">
        <v>11</v>
      </c>
      <c r="CW13" s="599">
        <v>2</v>
      </c>
      <c r="CX13" s="599">
        <v>4</v>
      </c>
      <c r="CY13" s="599">
        <v>7</v>
      </c>
      <c r="CZ13" s="599">
        <v>1</v>
      </c>
      <c r="DA13" s="599">
        <v>1</v>
      </c>
      <c r="DB13" s="599">
        <v>2</v>
      </c>
      <c r="DC13" s="599">
        <v>1</v>
      </c>
      <c r="DD13" s="599">
        <v>0</v>
      </c>
      <c r="DE13" s="599">
        <v>0</v>
      </c>
      <c r="DF13" s="599">
        <v>2</v>
      </c>
      <c r="DG13" s="599">
        <v>0</v>
      </c>
      <c r="DH13" s="599">
        <v>1</v>
      </c>
      <c r="DJ13" s="658"/>
      <c r="DK13" s="601">
        <v>1</v>
      </c>
      <c r="DL13" s="599">
        <v>27</v>
      </c>
      <c r="DM13" s="599">
        <v>48</v>
      </c>
      <c r="DN13" s="599">
        <v>44</v>
      </c>
      <c r="DO13" s="599">
        <v>32</v>
      </c>
      <c r="DP13" s="599">
        <v>12</v>
      </c>
      <c r="DQ13" s="599">
        <v>10</v>
      </c>
      <c r="DR13" s="599">
        <v>6</v>
      </c>
      <c r="DS13" s="599">
        <v>0</v>
      </c>
      <c r="DT13" s="599">
        <v>0</v>
      </c>
      <c r="DU13" s="599">
        <v>0</v>
      </c>
      <c r="DV13" s="599">
        <v>0</v>
      </c>
      <c r="DW13" s="599">
        <v>0</v>
      </c>
      <c r="DX13" s="599">
        <v>0</v>
      </c>
      <c r="DY13" s="599">
        <v>0</v>
      </c>
      <c r="DZ13" s="599">
        <v>0</v>
      </c>
      <c r="EA13" s="599">
        <v>0</v>
      </c>
      <c r="EB13" s="599">
        <v>0</v>
      </c>
      <c r="EC13" s="599">
        <v>0</v>
      </c>
      <c r="ED13" s="599">
        <v>1</v>
      </c>
      <c r="EF13" s="658"/>
      <c r="EG13" s="601">
        <v>1</v>
      </c>
      <c r="EH13" s="599">
        <v>18</v>
      </c>
      <c r="EI13" s="599">
        <v>13</v>
      </c>
      <c r="EJ13" s="599">
        <v>16</v>
      </c>
      <c r="EK13" s="599">
        <v>9</v>
      </c>
      <c r="EL13" s="599">
        <v>10</v>
      </c>
      <c r="EM13" s="599">
        <v>18</v>
      </c>
      <c r="EN13" s="599">
        <v>8</v>
      </c>
      <c r="EO13" s="599">
        <v>3</v>
      </c>
      <c r="EP13" s="599">
        <v>4</v>
      </c>
      <c r="EQ13" s="599">
        <v>10</v>
      </c>
      <c r="ER13" s="599">
        <v>1</v>
      </c>
      <c r="ES13" s="599">
        <v>1</v>
      </c>
      <c r="ET13" s="599">
        <v>2</v>
      </c>
      <c r="EU13" s="599">
        <v>1</v>
      </c>
      <c r="EV13" s="599">
        <v>0</v>
      </c>
      <c r="EW13" s="599">
        <v>1</v>
      </c>
      <c r="EX13" s="599">
        <v>2</v>
      </c>
      <c r="EY13" s="599">
        <v>0</v>
      </c>
      <c r="EZ13" s="599">
        <v>2</v>
      </c>
      <c r="FB13" s="658"/>
      <c r="FC13" s="601">
        <v>1</v>
      </c>
      <c r="FD13" s="599">
        <v>17</v>
      </c>
      <c r="FE13" s="599">
        <v>24</v>
      </c>
      <c r="FF13" s="599">
        <v>31</v>
      </c>
      <c r="FG13" s="599">
        <v>23</v>
      </c>
      <c r="FH13" s="599">
        <v>6</v>
      </c>
      <c r="FI13" s="599">
        <v>9</v>
      </c>
      <c r="FJ13" s="599">
        <v>3</v>
      </c>
      <c r="FK13" s="599">
        <v>0</v>
      </c>
      <c r="FL13" s="599">
        <v>0</v>
      </c>
      <c r="FM13" s="599">
        <v>0</v>
      </c>
      <c r="FN13" s="599">
        <v>0</v>
      </c>
      <c r="FO13" s="599">
        <v>0</v>
      </c>
      <c r="FP13" s="599">
        <v>0</v>
      </c>
      <c r="FQ13" s="599">
        <v>0</v>
      </c>
      <c r="FR13" s="599">
        <v>0</v>
      </c>
      <c r="FS13" s="599">
        <v>0</v>
      </c>
      <c r="FT13" s="599">
        <v>0</v>
      </c>
      <c r="FU13" s="599">
        <v>0</v>
      </c>
      <c r="FV13" s="599">
        <v>1</v>
      </c>
      <c r="FX13" s="658"/>
      <c r="FY13" s="601">
        <v>1</v>
      </c>
      <c r="FZ13" s="599">
        <v>28</v>
      </c>
      <c r="GA13" s="599">
        <v>37</v>
      </c>
      <c r="GB13" s="599">
        <v>29</v>
      </c>
      <c r="GC13" s="599">
        <v>18</v>
      </c>
      <c r="GD13" s="599">
        <v>16</v>
      </c>
      <c r="GE13" s="599">
        <v>19</v>
      </c>
      <c r="GF13" s="599">
        <v>11</v>
      </c>
      <c r="GG13" s="599">
        <v>3</v>
      </c>
      <c r="GH13" s="599">
        <v>4</v>
      </c>
      <c r="GI13" s="599">
        <v>10</v>
      </c>
      <c r="GJ13" s="599">
        <v>1</v>
      </c>
      <c r="GK13" s="599">
        <v>1</v>
      </c>
      <c r="GL13" s="599">
        <v>2</v>
      </c>
      <c r="GM13" s="599">
        <v>1</v>
      </c>
      <c r="GN13" s="599">
        <v>0</v>
      </c>
      <c r="GO13" s="599">
        <v>1</v>
      </c>
      <c r="GP13" s="599">
        <v>2</v>
      </c>
      <c r="GQ13" s="599">
        <v>0</v>
      </c>
      <c r="GR13" s="599">
        <v>2</v>
      </c>
    </row>
    <row r="14" spans="1:200" ht="15" x14ac:dyDescent="0.2">
      <c r="B14" s="667"/>
      <c r="C14" s="619"/>
      <c r="D14" s="658"/>
      <c r="E14" s="601" t="s">
        <v>45</v>
      </c>
      <c r="F14" s="599">
        <v>634</v>
      </c>
      <c r="G14" s="599">
        <v>1654</v>
      </c>
      <c r="H14" s="599">
        <v>2389</v>
      </c>
      <c r="I14" s="599">
        <v>2035</v>
      </c>
      <c r="J14" s="599">
        <v>1263</v>
      </c>
      <c r="K14" s="599">
        <v>752</v>
      </c>
      <c r="L14" s="599">
        <v>375</v>
      </c>
      <c r="M14" s="599">
        <v>202</v>
      </c>
      <c r="N14" s="599">
        <v>149</v>
      </c>
      <c r="O14" s="599">
        <v>124</v>
      </c>
      <c r="P14" s="599">
        <v>27</v>
      </c>
      <c r="Q14" s="599">
        <v>22</v>
      </c>
      <c r="R14" s="599">
        <v>22</v>
      </c>
      <c r="S14" s="599">
        <v>11</v>
      </c>
      <c r="T14" s="599">
        <v>9</v>
      </c>
      <c r="U14" s="599">
        <v>8</v>
      </c>
      <c r="V14" s="599">
        <v>3</v>
      </c>
      <c r="W14" s="599">
        <v>3</v>
      </c>
      <c r="X14" s="599">
        <v>97</v>
      </c>
      <c r="Y14" s="624"/>
      <c r="Z14" s="658"/>
      <c r="AA14" s="601" t="s">
        <v>45</v>
      </c>
      <c r="AB14" s="599">
        <v>240</v>
      </c>
      <c r="AC14" s="599">
        <v>725</v>
      </c>
      <c r="AD14" s="599">
        <v>1117</v>
      </c>
      <c r="AE14" s="599">
        <v>962</v>
      </c>
      <c r="AF14" s="599">
        <v>572</v>
      </c>
      <c r="AG14" s="599">
        <v>291</v>
      </c>
      <c r="AH14" s="599">
        <v>135</v>
      </c>
      <c r="AI14" s="599">
        <v>72</v>
      </c>
      <c r="AJ14" s="599">
        <v>57</v>
      </c>
      <c r="AK14" s="599">
        <v>47</v>
      </c>
      <c r="AL14" s="599">
        <v>8</v>
      </c>
      <c r="AM14" s="599">
        <v>7</v>
      </c>
      <c r="AN14" s="599">
        <v>7</v>
      </c>
      <c r="AO14" s="599">
        <v>6</v>
      </c>
      <c r="AP14" s="599">
        <v>2</v>
      </c>
      <c r="AQ14" s="599">
        <v>3</v>
      </c>
      <c r="AR14" s="599">
        <v>1</v>
      </c>
      <c r="AS14" s="599">
        <v>1</v>
      </c>
      <c r="AT14" s="599">
        <v>51</v>
      </c>
      <c r="AU14" s="624"/>
      <c r="AV14" s="658"/>
      <c r="AW14" s="601" t="s">
        <v>45</v>
      </c>
      <c r="AX14" s="599">
        <v>394</v>
      </c>
      <c r="AY14" s="599">
        <v>929</v>
      </c>
      <c r="AZ14" s="599">
        <v>1272</v>
      </c>
      <c r="BA14" s="599">
        <v>1073</v>
      </c>
      <c r="BB14" s="599">
        <v>691</v>
      </c>
      <c r="BC14" s="599">
        <v>461</v>
      </c>
      <c r="BD14" s="599">
        <v>240</v>
      </c>
      <c r="BE14" s="599">
        <v>130</v>
      </c>
      <c r="BF14" s="599">
        <v>92</v>
      </c>
      <c r="BG14" s="599">
        <v>77</v>
      </c>
      <c r="BH14" s="599">
        <v>19</v>
      </c>
      <c r="BI14" s="599">
        <v>15</v>
      </c>
      <c r="BJ14" s="599">
        <v>15</v>
      </c>
      <c r="BK14" s="599">
        <v>5</v>
      </c>
      <c r="BL14" s="599">
        <v>7</v>
      </c>
      <c r="BM14" s="599">
        <v>5</v>
      </c>
      <c r="BN14" s="599">
        <v>2</v>
      </c>
      <c r="BO14" s="599">
        <v>2</v>
      </c>
      <c r="BP14" s="599">
        <v>46</v>
      </c>
      <c r="BR14" s="658"/>
      <c r="BS14" s="601" t="s">
        <v>45</v>
      </c>
      <c r="BT14" s="599">
        <v>412</v>
      </c>
      <c r="BU14" s="599">
        <v>942</v>
      </c>
      <c r="BV14" s="599">
        <v>1258</v>
      </c>
      <c r="BW14" s="599">
        <v>959</v>
      </c>
      <c r="BX14" s="599">
        <v>558</v>
      </c>
      <c r="BY14" s="599">
        <v>310</v>
      </c>
      <c r="BZ14" s="599">
        <v>137</v>
      </c>
      <c r="CA14" s="599">
        <v>71</v>
      </c>
      <c r="CB14" s="599">
        <v>47</v>
      </c>
      <c r="CC14" s="599">
        <v>42</v>
      </c>
      <c r="CD14" s="599">
        <v>8</v>
      </c>
      <c r="CE14" s="599">
        <v>6</v>
      </c>
      <c r="CF14" s="599">
        <v>9</v>
      </c>
      <c r="CG14" s="599">
        <v>4</v>
      </c>
      <c r="CH14" s="599">
        <v>2</v>
      </c>
      <c r="CI14" s="599">
        <v>1</v>
      </c>
      <c r="CJ14" s="599">
        <v>0</v>
      </c>
      <c r="CK14" s="599">
        <v>1</v>
      </c>
      <c r="CL14" s="599">
        <v>67</v>
      </c>
      <c r="CN14" s="658"/>
      <c r="CO14" s="601" t="s">
        <v>45</v>
      </c>
      <c r="CP14" s="599">
        <v>222</v>
      </c>
      <c r="CQ14" s="599">
        <v>712</v>
      </c>
      <c r="CR14" s="599">
        <v>1131</v>
      </c>
      <c r="CS14" s="599">
        <v>1076</v>
      </c>
      <c r="CT14" s="599">
        <v>705</v>
      </c>
      <c r="CU14" s="599">
        <v>442</v>
      </c>
      <c r="CV14" s="599">
        <v>238</v>
      </c>
      <c r="CW14" s="599">
        <v>131</v>
      </c>
      <c r="CX14" s="599">
        <v>102</v>
      </c>
      <c r="CY14" s="599">
        <v>82</v>
      </c>
      <c r="CZ14" s="599">
        <v>19</v>
      </c>
      <c r="DA14" s="599">
        <v>16</v>
      </c>
      <c r="DB14" s="599">
        <v>13</v>
      </c>
      <c r="DC14" s="599">
        <v>7</v>
      </c>
      <c r="DD14" s="599">
        <v>7</v>
      </c>
      <c r="DE14" s="599">
        <v>7</v>
      </c>
      <c r="DF14" s="599">
        <v>3</v>
      </c>
      <c r="DG14" s="599">
        <v>2</v>
      </c>
      <c r="DH14" s="599">
        <v>30</v>
      </c>
      <c r="DJ14" s="658"/>
      <c r="DK14" s="601" t="s">
        <v>45</v>
      </c>
      <c r="DL14" s="599">
        <v>439</v>
      </c>
      <c r="DM14" s="599">
        <v>1252</v>
      </c>
      <c r="DN14" s="599">
        <v>1722</v>
      </c>
      <c r="DO14" s="599">
        <v>1441</v>
      </c>
      <c r="DP14" s="599">
        <v>868</v>
      </c>
      <c r="DQ14" s="599">
        <v>505</v>
      </c>
      <c r="DR14" s="599">
        <v>223</v>
      </c>
      <c r="DS14" s="599">
        <v>101</v>
      </c>
      <c r="DT14" s="599">
        <v>61</v>
      </c>
      <c r="DU14" s="599">
        <v>44</v>
      </c>
      <c r="DV14" s="599">
        <v>4</v>
      </c>
      <c r="DW14" s="599">
        <v>6</v>
      </c>
      <c r="DX14" s="599">
        <v>4</v>
      </c>
      <c r="DY14" s="599">
        <v>2</v>
      </c>
      <c r="DZ14" s="599">
        <v>1</v>
      </c>
      <c r="EA14" s="599">
        <v>3</v>
      </c>
      <c r="EB14" s="599">
        <v>0</v>
      </c>
      <c r="EC14" s="599">
        <v>2</v>
      </c>
      <c r="ED14" s="599">
        <v>63</v>
      </c>
      <c r="EF14" s="658"/>
      <c r="EG14" s="601" t="s">
        <v>45</v>
      </c>
      <c r="EH14" s="599">
        <v>195</v>
      </c>
      <c r="EI14" s="599">
        <v>402</v>
      </c>
      <c r="EJ14" s="599">
        <v>667</v>
      </c>
      <c r="EK14" s="599">
        <v>594</v>
      </c>
      <c r="EL14" s="599">
        <v>395</v>
      </c>
      <c r="EM14" s="599">
        <v>247</v>
      </c>
      <c r="EN14" s="599">
        <v>152</v>
      </c>
      <c r="EO14" s="599">
        <v>101</v>
      </c>
      <c r="EP14" s="599">
        <v>88</v>
      </c>
      <c r="EQ14" s="599">
        <v>80</v>
      </c>
      <c r="ER14" s="599">
        <v>23</v>
      </c>
      <c r="ES14" s="599">
        <v>16</v>
      </c>
      <c r="ET14" s="599">
        <v>18</v>
      </c>
      <c r="EU14" s="599">
        <v>9</v>
      </c>
      <c r="EV14" s="599">
        <v>8</v>
      </c>
      <c r="EW14" s="599">
        <v>5</v>
      </c>
      <c r="EX14" s="599">
        <v>3</v>
      </c>
      <c r="EY14" s="599">
        <v>1</v>
      </c>
      <c r="EZ14" s="599">
        <v>34</v>
      </c>
      <c r="FB14" s="658"/>
      <c r="FC14" s="601" t="s">
        <v>45</v>
      </c>
      <c r="FD14" s="599">
        <v>421</v>
      </c>
      <c r="FE14" s="599">
        <v>1270</v>
      </c>
      <c r="FF14" s="599">
        <v>1855</v>
      </c>
      <c r="FG14" s="599">
        <v>1531</v>
      </c>
      <c r="FH14" s="599">
        <v>900</v>
      </c>
      <c r="FI14" s="599">
        <v>501</v>
      </c>
      <c r="FJ14" s="599">
        <v>213</v>
      </c>
      <c r="FK14" s="599">
        <v>100</v>
      </c>
      <c r="FL14" s="599">
        <v>54</v>
      </c>
      <c r="FM14" s="599">
        <v>38</v>
      </c>
      <c r="FN14" s="599">
        <v>3</v>
      </c>
      <c r="FO14" s="599">
        <v>3</v>
      </c>
      <c r="FP14" s="599">
        <v>3</v>
      </c>
      <c r="FQ14" s="599">
        <v>0</v>
      </c>
      <c r="FR14" s="599">
        <v>0</v>
      </c>
      <c r="FS14" s="599">
        <v>1</v>
      </c>
      <c r="FT14" s="599">
        <v>1</v>
      </c>
      <c r="FU14" s="599">
        <v>1</v>
      </c>
      <c r="FV14" s="599">
        <v>77</v>
      </c>
      <c r="FX14" s="658"/>
      <c r="FY14" s="601" t="s">
        <v>45</v>
      </c>
      <c r="FZ14" s="599">
        <v>213</v>
      </c>
      <c r="GA14" s="599">
        <v>384</v>
      </c>
      <c r="GB14" s="599">
        <v>534</v>
      </c>
      <c r="GC14" s="599">
        <v>504</v>
      </c>
      <c r="GD14" s="599">
        <v>363</v>
      </c>
      <c r="GE14" s="599">
        <v>251</v>
      </c>
      <c r="GF14" s="599">
        <v>162</v>
      </c>
      <c r="GG14" s="599">
        <v>102</v>
      </c>
      <c r="GH14" s="599">
        <v>95</v>
      </c>
      <c r="GI14" s="599">
        <v>86</v>
      </c>
      <c r="GJ14" s="599">
        <v>24</v>
      </c>
      <c r="GK14" s="599">
        <v>19</v>
      </c>
      <c r="GL14" s="599">
        <v>19</v>
      </c>
      <c r="GM14" s="599">
        <v>11</v>
      </c>
      <c r="GN14" s="599">
        <v>9</v>
      </c>
      <c r="GO14" s="599">
        <v>7</v>
      </c>
      <c r="GP14" s="599">
        <v>2</v>
      </c>
      <c r="GQ14" s="599">
        <v>2</v>
      </c>
      <c r="GR14" s="599">
        <v>20</v>
      </c>
    </row>
    <row r="15" spans="1:200" ht="15" x14ac:dyDescent="0.2">
      <c r="B15" s="667"/>
      <c r="C15" s="619"/>
      <c r="D15" s="658"/>
      <c r="E15" s="601" t="s">
        <v>33</v>
      </c>
      <c r="F15" s="599">
        <v>258</v>
      </c>
      <c r="G15" s="599">
        <v>684</v>
      </c>
      <c r="H15" s="599">
        <v>1237</v>
      </c>
      <c r="I15" s="599">
        <v>1566</v>
      </c>
      <c r="J15" s="599">
        <v>1353</v>
      </c>
      <c r="K15" s="599">
        <v>810</v>
      </c>
      <c r="L15" s="599">
        <v>496</v>
      </c>
      <c r="M15" s="599">
        <v>239</v>
      </c>
      <c r="N15" s="599">
        <v>112</v>
      </c>
      <c r="O15" s="599">
        <v>101</v>
      </c>
      <c r="P15" s="599">
        <v>16</v>
      </c>
      <c r="Q15" s="599">
        <v>13</v>
      </c>
      <c r="R15" s="599">
        <v>12</v>
      </c>
      <c r="S15" s="599">
        <v>3</v>
      </c>
      <c r="T15" s="599">
        <v>3</v>
      </c>
      <c r="U15" s="599">
        <v>1</v>
      </c>
      <c r="V15" s="599">
        <v>1</v>
      </c>
      <c r="W15" s="599">
        <v>0</v>
      </c>
      <c r="X15" s="599">
        <v>61</v>
      </c>
      <c r="Y15" s="624"/>
      <c r="Z15" s="658"/>
      <c r="AA15" s="601" t="s">
        <v>33</v>
      </c>
      <c r="AB15" s="599">
        <v>95</v>
      </c>
      <c r="AC15" s="599">
        <v>278</v>
      </c>
      <c r="AD15" s="599">
        <v>585</v>
      </c>
      <c r="AE15" s="599">
        <v>772</v>
      </c>
      <c r="AF15" s="599">
        <v>659</v>
      </c>
      <c r="AG15" s="599">
        <v>373</v>
      </c>
      <c r="AH15" s="599">
        <v>193</v>
      </c>
      <c r="AI15" s="599">
        <v>88</v>
      </c>
      <c r="AJ15" s="599">
        <v>44</v>
      </c>
      <c r="AK15" s="599">
        <v>36</v>
      </c>
      <c r="AL15" s="599">
        <v>6</v>
      </c>
      <c r="AM15" s="599">
        <v>6</v>
      </c>
      <c r="AN15" s="599">
        <v>4</v>
      </c>
      <c r="AO15" s="599">
        <v>2</v>
      </c>
      <c r="AP15" s="599">
        <v>1</v>
      </c>
      <c r="AQ15" s="599">
        <v>0</v>
      </c>
      <c r="AR15" s="599">
        <v>0</v>
      </c>
      <c r="AS15" s="599">
        <v>0</v>
      </c>
      <c r="AT15" s="599">
        <v>22</v>
      </c>
      <c r="AU15" s="624"/>
      <c r="AV15" s="658"/>
      <c r="AW15" s="601" t="s">
        <v>33</v>
      </c>
      <c r="AX15" s="599">
        <v>163</v>
      </c>
      <c r="AY15" s="599">
        <v>406</v>
      </c>
      <c r="AZ15" s="599">
        <v>652</v>
      </c>
      <c r="BA15" s="599">
        <v>794</v>
      </c>
      <c r="BB15" s="599">
        <v>694</v>
      </c>
      <c r="BC15" s="599">
        <v>437</v>
      </c>
      <c r="BD15" s="599">
        <v>303</v>
      </c>
      <c r="BE15" s="599">
        <v>151</v>
      </c>
      <c r="BF15" s="599">
        <v>68</v>
      </c>
      <c r="BG15" s="599">
        <v>65</v>
      </c>
      <c r="BH15" s="599">
        <v>10</v>
      </c>
      <c r="BI15" s="599">
        <v>7</v>
      </c>
      <c r="BJ15" s="599">
        <v>8</v>
      </c>
      <c r="BK15" s="599">
        <v>1</v>
      </c>
      <c r="BL15" s="599">
        <v>2</v>
      </c>
      <c r="BM15" s="599">
        <v>1</v>
      </c>
      <c r="BN15" s="599">
        <v>1</v>
      </c>
      <c r="BO15" s="599">
        <v>0</v>
      </c>
      <c r="BP15" s="599">
        <v>39</v>
      </c>
      <c r="BR15" s="658"/>
      <c r="BS15" s="601" t="s">
        <v>33</v>
      </c>
      <c r="BT15" s="599">
        <v>173</v>
      </c>
      <c r="BU15" s="599">
        <v>395</v>
      </c>
      <c r="BV15" s="599">
        <v>608</v>
      </c>
      <c r="BW15" s="599">
        <v>719</v>
      </c>
      <c r="BX15" s="599">
        <v>594</v>
      </c>
      <c r="BY15" s="599">
        <v>296</v>
      </c>
      <c r="BZ15" s="599">
        <v>189</v>
      </c>
      <c r="CA15" s="599">
        <v>89</v>
      </c>
      <c r="CB15" s="599">
        <v>28</v>
      </c>
      <c r="CC15" s="599">
        <v>30</v>
      </c>
      <c r="CD15" s="599">
        <v>5</v>
      </c>
      <c r="CE15" s="599">
        <v>5</v>
      </c>
      <c r="CF15" s="599">
        <v>4</v>
      </c>
      <c r="CG15" s="599">
        <v>1</v>
      </c>
      <c r="CH15" s="599">
        <v>1</v>
      </c>
      <c r="CI15" s="599">
        <v>1</v>
      </c>
      <c r="CJ15" s="599">
        <v>0</v>
      </c>
      <c r="CK15" s="599">
        <v>0</v>
      </c>
      <c r="CL15" s="599">
        <v>42</v>
      </c>
      <c r="CN15" s="658"/>
      <c r="CO15" s="601" t="s">
        <v>33</v>
      </c>
      <c r="CP15" s="599">
        <v>85</v>
      </c>
      <c r="CQ15" s="599">
        <v>289</v>
      </c>
      <c r="CR15" s="599">
        <v>629</v>
      </c>
      <c r="CS15" s="599">
        <v>847</v>
      </c>
      <c r="CT15" s="599">
        <v>759</v>
      </c>
      <c r="CU15" s="599">
        <v>514</v>
      </c>
      <c r="CV15" s="599">
        <v>307</v>
      </c>
      <c r="CW15" s="599">
        <v>150</v>
      </c>
      <c r="CX15" s="599">
        <v>84</v>
      </c>
      <c r="CY15" s="599">
        <v>71</v>
      </c>
      <c r="CZ15" s="599">
        <v>11</v>
      </c>
      <c r="DA15" s="599">
        <v>8</v>
      </c>
      <c r="DB15" s="599">
        <v>8</v>
      </c>
      <c r="DC15" s="599">
        <v>2</v>
      </c>
      <c r="DD15" s="599">
        <v>2</v>
      </c>
      <c r="DE15" s="599">
        <v>0</v>
      </c>
      <c r="DF15" s="599">
        <v>1</v>
      </c>
      <c r="DG15" s="599">
        <v>0</v>
      </c>
      <c r="DH15" s="599">
        <v>19</v>
      </c>
      <c r="DJ15" s="658"/>
      <c r="DK15" s="601" t="s">
        <v>33</v>
      </c>
      <c r="DL15" s="599">
        <v>140</v>
      </c>
      <c r="DM15" s="599">
        <v>402</v>
      </c>
      <c r="DN15" s="599">
        <v>710</v>
      </c>
      <c r="DO15" s="599">
        <v>872</v>
      </c>
      <c r="DP15" s="599">
        <v>751</v>
      </c>
      <c r="DQ15" s="599">
        <v>412</v>
      </c>
      <c r="DR15" s="599">
        <v>259</v>
      </c>
      <c r="DS15" s="599">
        <v>152</v>
      </c>
      <c r="DT15" s="599">
        <v>60</v>
      </c>
      <c r="DU15" s="599">
        <v>57</v>
      </c>
      <c r="DV15" s="599">
        <v>4</v>
      </c>
      <c r="DW15" s="599">
        <v>2</v>
      </c>
      <c r="DX15" s="599">
        <v>4</v>
      </c>
      <c r="DY15" s="599">
        <v>0</v>
      </c>
      <c r="DZ15" s="599">
        <v>1</v>
      </c>
      <c r="EA15" s="599">
        <v>0</v>
      </c>
      <c r="EB15" s="599">
        <v>0</v>
      </c>
      <c r="EC15" s="599">
        <v>0</v>
      </c>
      <c r="ED15" s="599">
        <v>42</v>
      </c>
      <c r="EF15" s="658"/>
      <c r="EG15" s="601" t="s">
        <v>33</v>
      </c>
      <c r="EH15" s="599">
        <v>118</v>
      </c>
      <c r="EI15" s="599">
        <v>282</v>
      </c>
      <c r="EJ15" s="599">
        <v>527</v>
      </c>
      <c r="EK15" s="599">
        <v>694</v>
      </c>
      <c r="EL15" s="599">
        <v>602</v>
      </c>
      <c r="EM15" s="599">
        <v>398</v>
      </c>
      <c r="EN15" s="599">
        <v>237</v>
      </c>
      <c r="EO15" s="599">
        <v>87</v>
      </c>
      <c r="EP15" s="599">
        <v>52</v>
      </c>
      <c r="EQ15" s="599">
        <v>44</v>
      </c>
      <c r="ER15" s="599">
        <v>12</v>
      </c>
      <c r="ES15" s="599">
        <v>11</v>
      </c>
      <c r="ET15" s="599">
        <v>8</v>
      </c>
      <c r="EU15" s="599">
        <v>3</v>
      </c>
      <c r="EV15" s="599">
        <v>2</v>
      </c>
      <c r="EW15" s="599">
        <v>1</v>
      </c>
      <c r="EX15" s="599">
        <v>1</v>
      </c>
      <c r="EY15" s="599">
        <v>0</v>
      </c>
      <c r="EZ15" s="599">
        <v>19</v>
      </c>
      <c r="FB15" s="658"/>
      <c r="FC15" s="601" t="s">
        <v>33</v>
      </c>
      <c r="FD15" s="599">
        <v>196</v>
      </c>
      <c r="FE15" s="599">
        <v>576</v>
      </c>
      <c r="FF15" s="599">
        <v>1032</v>
      </c>
      <c r="FG15" s="599">
        <v>1284</v>
      </c>
      <c r="FH15" s="599">
        <v>1077</v>
      </c>
      <c r="FI15" s="599">
        <v>616</v>
      </c>
      <c r="FJ15" s="599">
        <v>346</v>
      </c>
      <c r="FK15" s="599">
        <v>160</v>
      </c>
      <c r="FL15" s="599">
        <v>71</v>
      </c>
      <c r="FM15" s="599">
        <v>56</v>
      </c>
      <c r="FN15" s="599">
        <v>1</v>
      </c>
      <c r="FO15" s="599">
        <v>2</v>
      </c>
      <c r="FP15" s="599">
        <v>3</v>
      </c>
      <c r="FQ15" s="599">
        <v>0</v>
      </c>
      <c r="FR15" s="599">
        <v>1</v>
      </c>
      <c r="FS15" s="599">
        <v>0</v>
      </c>
      <c r="FT15" s="599">
        <v>0</v>
      </c>
      <c r="FU15" s="599">
        <v>0</v>
      </c>
      <c r="FV15" s="599">
        <v>56</v>
      </c>
      <c r="FX15" s="658"/>
      <c r="FY15" s="601" t="s">
        <v>33</v>
      </c>
      <c r="FZ15" s="599">
        <v>62</v>
      </c>
      <c r="GA15" s="599">
        <v>108</v>
      </c>
      <c r="GB15" s="599">
        <v>205</v>
      </c>
      <c r="GC15" s="599">
        <v>282</v>
      </c>
      <c r="GD15" s="599">
        <v>276</v>
      </c>
      <c r="GE15" s="599">
        <v>194</v>
      </c>
      <c r="GF15" s="599">
        <v>150</v>
      </c>
      <c r="GG15" s="599">
        <v>79</v>
      </c>
      <c r="GH15" s="599">
        <v>41</v>
      </c>
      <c r="GI15" s="599">
        <v>45</v>
      </c>
      <c r="GJ15" s="599">
        <v>15</v>
      </c>
      <c r="GK15" s="599">
        <v>11</v>
      </c>
      <c r="GL15" s="599">
        <v>9</v>
      </c>
      <c r="GM15" s="599">
        <v>3</v>
      </c>
      <c r="GN15" s="599">
        <v>2</v>
      </c>
      <c r="GO15" s="599">
        <v>1</v>
      </c>
      <c r="GP15" s="599">
        <v>1</v>
      </c>
      <c r="GQ15" s="599">
        <v>0</v>
      </c>
      <c r="GR15" s="599">
        <v>5</v>
      </c>
    </row>
    <row r="16" spans="1:200" ht="15" x14ac:dyDescent="0.2">
      <c r="B16" s="667"/>
      <c r="C16" s="619"/>
      <c r="D16" s="658"/>
      <c r="E16" s="601" t="s">
        <v>34</v>
      </c>
      <c r="F16" s="599">
        <v>330</v>
      </c>
      <c r="G16" s="599">
        <v>785</v>
      </c>
      <c r="H16" s="599">
        <v>1624</v>
      </c>
      <c r="I16" s="599">
        <v>2203</v>
      </c>
      <c r="J16" s="599">
        <v>2192</v>
      </c>
      <c r="K16" s="599">
        <v>1563</v>
      </c>
      <c r="L16" s="599">
        <v>972</v>
      </c>
      <c r="M16" s="599">
        <v>444</v>
      </c>
      <c r="N16" s="599">
        <v>314</v>
      </c>
      <c r="O16" s="599">
        <v>240</v>
      </c>
      <c r="P16" s="599">
        <v>37</v>
      </c>
      <c r="Q16" s="599">
        <v>30</v>
      </c>
      <c r="R16" s="599">
        <v>14</v>
      </c>
      <c r="S16" s="599">
        <v>13</v>
      </c>
      <c r="T16" s="599">
        <v>6</v>
      </c>
      <c r="U16" s="599">
        <v>3</v>
      </c>
      <c r="V16" s="599">
        <v>2</v>
      </c>
      <c r="W16" s="599">
        <v>0</v>
      </c>
      <c r="X16" s="599">
        <v>89</v>
      </c>
      <c r="Y16" s="624"/>
      <c r="Z16" s="658"/>
      <c r="AA16" s="601" t="s">
        <v>34</v>
      </c>
      <c r="AB16" s="599">
        <v>116</v>
      </c>
      <c r="AC16" s="599">
        <v>300</v>
      </c>
      <c r="AD16" s="599">
        <v>766</v>
      </c>
      <c r="AE16" s="599">
        <v>1109</v>
      </c>
      <c r="AF16" s="599">
        <v>1108</v>
      </c>
      <c r="AG16" s="599">
        <v>745</v>
      </c>
      <c r="AH16" s="599">
        <v>451</v>
      </c>
      <c r="AI16" s="599">
        <v>196</v>
      </c>
      <c r="AJ16" s="599">
        <v>142</v>
      </c>
      <c r="AK16" s="599">
        <v>91</v>
      </c>
      <c r="AL16" s="599">
        <v>24</v>
      </c>
      <c r="AM16" s="599">
        <v>15</v>
      </c>
      <c r="AN16" s="599">
        <v>8</v>
      </c>
      <c r="AO16" s="599">
        <v>8</v>
      </c>
      <c r="AP16" s="599">
        <v>4</v>
      </c>
      <c r="AQ16" s="599">
        <v>2</v>
      </c>
      <c r="AR16" s="599">
        <v>0</v>
      </c>
      <c r="AS16" s="599">
        <v>0</v>
      </c>
      <c r="AT16" s="599">
        <v>39</v>
      </c>
      <c r="AU16" s="624"/>
      <c r="AV16" s="658"/>
      <c r="AW16" s="601" t="s">
        <v>34</v>
      </c>
      <c r="AX16" s="599">
        <v>214</v>
      </c>
      <c r="AY16" s="599">
        <v>485</v>
      </c>
      <c r="AZ16" s="599">
        <v>858</v>
      </c>
      <c r="BA16" s="599">
        <v>1094</v>
      </c>
      <c r="BB16" s="599">
        <v>1084</v>
      </c>
      <c r="BC16" s="599">
        <v>818</v>
      </c>
      <c r="BD16" s="599">
        <v>521</v>
      </c>
      <c r="BE16" s="599">
        <v>248</v>
      </c>
      <c r="BF16" s="599">
        <v>172</v>
      </c>
      <c r="BG16" s="599">
        <v>149</v>
      </c>
      <c r="BH16" s="599">
        <v>13</v>
      </c>
      <c r="BI16" s="599">
        <v>15</v>
      </c>
      <c r="BJ16" s="599">
        <v>6</v>
      </c>
      <c r="BK16" s="599">
        <v>5</v>
      </c>
      <c r="BL16" s="599">
        <v>2</v>
      </c>
      <c r="BM16" s="599">
        <v>1</v>
      </c>
      <c r="BN16" s="599">
        <v>2</v>
      </c>
      <c r="BO16" s="599">
        <v>0</v>
      </c>
      <c r="BP16" s="599">
        <v>50</v>
      </c>
      <c r="BR16" s="658"/>
      <c r="BS16" s="601" t="s">
        <v>34</v>
      </c>
      <c r="BT16" s="599">
        <v>198</v>
      </c>
      <c r="BU16" s="599">
        <v>422</v>
      </c>
      <c r="BV16" s="599">
        <v>836</v>
      </c>
      <c r="BW16" s="599">
        <v>1003</v>
      </c>
      <c r="BX16" s="599">
        <v>943</v>
      </c>
      <c r="BY16" s="599">
        <v>574</v>
      </c>
      <c r="BZ16" s="599">
        <v>366</v>
      </c>
      <c r="CA16" s="599">
        <v>165</v>
      </c>
      <c r="CB16" s="599">
        <v>104</v>
      </c>
      <c r="CC16" s="599">
        <v>68</v>
      </c>
      <c r="CD16" s="599">
        <v>12</v>
      </c>
      <c r="CE16" s="599">
        <v>7</v>
      </c>
      <c r="CF16" s="599">
        <v>4</v>
      </c>
      <c r="CG16" s="599">
        <v>5</v>
      </c>
      <c r="CH16" s="599">
        <v>4</v>
      </c>
      <c r="CI16" s="599">
        <v>2</v>
      </c>
      <c r="CJ16" s="599">
        <v>0</v>
      </c>
      <c r="CK16" s="599">
        <v>0</v>
      </c>
      <c r="CL16" s="599">
        <v>59</v>
      </c>
      <c r="CN16" s="658"/>
      <c r="CO16" s="601" t="s">
        <v>34</v>
      </c>
      <c r="CP16" s="599">
        <v>132</v>
      </c>
      <c r="CQ16" s="599">
        <v>363</v>
      </c>
      <c r="CR16" s="599">
        <v>788</v>
      </c>
      <c r="CS16" s="599">
        <v>1200</v>
      </c>
      <c r="CT16" s="599">
        <v>1249</v>
      </c>
      <c r="CU16" s="599">
        <v>989</v>
      </c>
      <c r="CV16" s="599">
        <v>606</v>
      </c>
      <c r="CW16" s="599">
        <v>279</v>
      </c>
      <c r="CX16" s="599">
        <v>210</v>
      </c>
      <c r="CY16" s="599">
        <v>172</v>
      </c>
      <c r="CZ16" s="599">
        <v>25</v>
      </c>
      <c r="DA16" s="599">
        <v>23</v>
      </c>
      <c r="DB16" s="599">
        <v>10</v>
      </c>
      <c r="DC16" s="599">
        <v>8</v>
      </c>
      <c r="DD16" s="599">
        <v>2</v>
      </c>
      <c r="DE16" s="599">
        <v>1</v>
      </c>
      <c r="DF16" s="599">
        <v>2</v>
      </c>
      <c r="DG16" s="599">
        <v>0</v>
      </c>
      <c r="DH16" s="599">
        <v>30</v>
      </c>
      <c r="DJ16" s="658"/>
      <c r="DK16" s="601" t="s">
        <v>34</v>
      </c>
      <c r="DL16" s="599">
        <v>157</v>
      </c>
      <c r="DM16" s="599">
        <v>396</v>
      </c>
      <c r="DN16" s="599">
        <v>802</v>
      </c>
      <c r="DO16" s="599">
        <v>975</v>
      </c>
      <c r="DP16" s="599">
        <v>935</v>
      </c>
      <c r="DQ16" s="599">
        <v>654</v>
      </c>
      <c r="DR16" s="599">
        <v>426</v>
      </c>
      <c r="DS16" s="599">
        <v>156</v>
      </c>
      <c r="DT16" s="599">
        <v>125</v>
      </c>
      <c r="DU16" s="599">
        <v>96</v>
      </c>
      <c r="DV16" s="599">
        <v>7</v>
      </c>
      <c r="DW16" s="599">
        <v>9</v>
      </c>
      <c r="DX16" s="599">
        <v>3</v>
      </c>
      <c r="DY16" s="599">
        <v>2</v>
      </c>
      <c r="DZ16" s="599">
        <v>1</v>
      </c>
      <c r="EA16" s="599">
        <v>0</v>
      </c>
      <c r="EB16" s="599">
        <v>0</v>
      </c>
      <c r="EC16" s="599">
        <v>0</v>
      </c>
      <c r="ED16" s="599">
        <v>54</v>
      </c>
      <c r="EF16" s="658"/>
      <c r="EG16" s="601" t="s">
        <v>34</v>
      </c>
      <c r="EH16" s="599">
        <v>173</v>
      </c>
      <c r="EI16" s="599">
        <v>389</v>
      </c>
      <c r="EJ16" s="599">
        <v>822</v>
      </c>
      <c r="EK16" s="599">
        <v>1228</v>
      </c>
      <c r="EL16" s="599">
        <v>1257</v>
      </c>
      <c r="EM16" s="599">
        <v>909</v>
      </c>
      <c r="EN16" s="599">
        <v>546</v>
      </c>
      <c r="EO16" s="599">
        <v>288</v>
      </c>
      <c r="EP16" s="599">
        <v>189</v>
      </c>
      <c r="EQ16" s="599">
        <v>144</v>
      </c>
      <c r="ER16" s="599">
        <v>30</v>
      </c>
      <c r="ES16" s="599">
        <v>21</v>
      </c>
      <c r="ET16" s="599">
        <v>11</v>
      </c>
      <c r="EU16" s="599">
        <v>11</v>
      </c>
      <c r="EV16" s="599">
        <v>5</v>
      </c>
      <c r="EW16" s="599">
        <v>3</v>
      </c>
      <c r="EX16" s="599">
        <v>2</v>
      </c>
      <c r="EY16" s="599">
        <v>0</v>
      </c>
      <c r="EZ16" s="599">
        <v>35</v>
      </c>
      <c r="FB16" s="658"/>
      <c r="FC16" s="601" t="s">
        <v>34</v>
      </c>
      <c r="FD16" s="599">
        <v>270</v>
      </c>
      <c r="FE16" s="599">
        <v>681</v>
      </c>
      <c r="FF16" s="599">
        <v>1375</v>
      </c>
      <c r="FG16" s="599">
        <v>1839</v>
      </c>
      <c r="FH16" s="599">
        <v>1822</v>
      </c>
      <c r="FI16" s="599">
        <v>1239</v>
      </c>
      <c r="FJ16" s="599">
        <v>733</v>
      </c>
      <c r="FK16" s="599">
        <v>297</v>
      </c>
      <c r="FL16" s="599">
        <v>203</v>
      </c>
      <c r="FM16" s="599">
        <v>139</v>
      </c>
      <c r="FN16" s="599">
        <v>8</v>
      </c>
      <c r="FO16" s="599">
        <v>12</v>
      </c>
      <c r="FP16" s="599">
        <v>3</v>
      </c>
      <c r="FQ16" s="599">
        <v>2</v>
      </c>
      <c r="FR16" s="599">
        <v>2</v>
      </c>
      <c r="FS16" s="599">
        <v>0</v>
      </c>
      <c r="FT16" s="599">
        <v>0</v>
      </c>
      <c r="FU16" s="599">
        <v>0</v>
      </c>
      <c r="FV16" s="599">
        <v>78</v>
      </c>
      <c r="FX16" s="658"/>
      <c r="FY16" s="601" t="s">
        <v>34</v>
      </c>
      <c r="FZ16" s="599">
        <v>60</v>
      </c>
      <c r="GA16" s="599">
        <v>104</v>
      </c>
      <c r="GB16" s="599">
        <v>249</v>
      </c>
      <c r="GC16" s="599">
        <v>364</v>
      </c>
      <c r="GD16" s="599">
        <v>370</v>
      </c>
      <c r="GE16" s="599">
        <v>324</v>
      </c>
      <c r="GF16" s="599">
        <v>239</v>
      </c>
      <c r="GG16" s="599">
        <v>147</v>
      </c>
      <c r="GH16" s="599">
        <v>111</v>
      </c>
      <c r="GI16" s="599">
        <v>101</v>
      </c>
      <c r="GJ16" s="599">
        <v>29</v>
      </c>
      <c r="GK16" s="599">
        <v>18</v>
      </c>
      <c r="GL16" s="599">
        <v>11</v>
      </c>
      <c r="GM16" s="599">
        <v>11</v>
      </c>
      <c r="GN16" s="599">
        <v>4</v>
      </c>
      <c r="GO16" s="599">
        <v>3</v>
      </c>
      <c r="GP16" s="599">
        <v>2</v>
      </c>
      <c r="GQ16" s="599">
        <v>0</v>
      </c>
      <c r="GR16" s="599">
        <v>11</v>
      </c>
    </row>
    <row r="17" spans="2:200" ht="15" x14ac:dyDescent="0.2">
      <c r="B17" s="667"/>
      <c r="C17" s="619"/>
      <c r="D17" s="658"/>
      <c r="E17" s="601" t="s">
        <v>35</v>
      </c>
      <c r="F17" s="599">
        <v>482</v>
      </c>
      <c r="G17" s="599">
        <v>934</v>
      </c>
      <c r="H17" s="599">
        <v>2003</v>
      </c>
      <c r="I17" s="599">
        <v>3301</v>
      </c>
      <c r="J17" s="599">
        <v>3898</v>
      </c>
      <c r="K17" s="599">
        <v>3358</v>
      </c>
      <c r="L17" s="599">
        <v>2411</v>
      </c>
      <c r="M17" s="599">
        <v>1217</v>
      </c>
      <c r="N17" s="599">
        <v>793</v>
      </c>
      <c r="O17" s="599">
        <v>618</v>
      </c>
      <c r="P17" s="599">
        <v>105</v>
      </c>
      <c r="Q17" s="599">
        <v>82</v>
      </c>
      <c r="R17" s="599">
        <v>55</v>
      </c>
      <c r="S17" s="599">
        <v>31</v>
      </c>
      <c r="T17" s="599">
        <v>16</v>
      </c>
      <c r="U17" s="599">
        <v>9</v>
      </c>
      <c r="V17" s="599">
        <v>1</v>
      </c>
      <c r="W17" s="599">
        <v>6</v>
      </c>
      <c r="X17" s="599">
        <v>114</v>
      </c>
      <c r="Y17" s="624"/>
      <c r="Z17" s="658"/>
      <c r="AA17" s="601" t="s">
        <v>35</v>
      </c>
      <c r="AB17" s="599">
        <v>198</v>
      </c>
      <c r="AC17" s="599">
        <v>338</v>
      </c>
      <c r="AD17" s="599">
        <v>927</v>
      </c>
      <c r="AE17" s="599">
        <v>1709</v>
      </c>
      <c r="AF17" s="599">
        <v>2043</v>
      </c>
      <c r="AG17" s="599">
        <v>1778</v>
      </c>
      <c r="AH17" s="599">
        <v>1204</v>
      </c>
      <c r="AI17" s="599">
        <v>586</v>
      </c>
      <c r="AJ17" s="599">
        <v>410</v>
      </c>
      <c r="AK17" s="599">
        <v>293</v>
      </c>
      <c r="AL17" s="599">
        <v>45</v>
      </c>
      <c r="AM17" s="599">
        <v>46</v>
      </c>
      <c r="AN17" s="599">
        <v>28</v>
      </c>
      <c r="AO17" s="599">
        <v>14</v>
      </c>
      <c r="AP17" s="599">
        <v>6</v>
      </c>
      <c r="AQ17" s="599">
        <v>1</v>
      </c>
      <c r="AR17" s="599">
        <v>0</v>
      </c>
      <c r="AS17" s="599">
        <v>3</v>
      </c>
      <c r="AT17" s="599">
        <v>57</v>
      </c>
      <c r="AU17" s="624"/>
      <c r="AV17" s="658"/>
      <c r="AW17" s="601" t="s">
        <v>35</v>
      </c>
      <c r="AX17" s="599">
        <v>284</v>
      </c>
      <c r="AY17" s="599">
        <v>596</v>
      </c>
      <c r="AZ17" s="599">
        <v>1076</v>
      </c>
      <c r="BA17" s="599">
        <v>1592</v>
      </c>
      <c r="BB17" s="599">
        <v>1855</v>
      </c>
      <c r="BC17" s="599">
        <v>1580</v>
      </c>
      <c r="BD17" s="599">
        <v>1207</v>
      </c>
      <c r="BE17" s="599">
        <v>631</v>
      </c>
      <c r="BF17" s="599">
        <v>383</v>
      </c>
      <c r="BG17" s="599">
        <v>325</v>
      </c>
      <c r="BH17" s="599">
        <v>60</v>
      </c>
      <c r="BI17" s="599">
        <v>36</v>
      </c>
      <c r="BJ17" s="599">
        <v>27</v>
      </c>
      <c r="BK17" s="599">
        <v>17</v>
      </c>
      <c r="BL17" s="599">
        <v>10</v>
      </c>
      <c r="BM17" s="599">
        <v>8</v>
      </c>
      <c r="BN17" s="599">
        <v>1</v>
      </c>
      <c r="BO17" s="599">
        <v>3</v>
      </c>
      <c r="BP17" s="599">
        <v>57</v>
      </c>
      <c r="BR17" s="658"/>
      <c r="BS17" s="601" t="s">
        <v>35</v>
      </c>
      <c r="BT17" s="599">
        <v>261</v>
      </c>
      <c r="BU17" s="599">
        <v>528</v>
      </c>
      <c r="BV17" s="599">
        <v>997</v>
      </c>
      <c r="BW17" s="599">
        <v>1506</v>
      </c>
      <c r="BX17" s="599">
        <v>1564</v>
      </c>
      <c r="BY17" s="599">
        <v>1162</v>
      </c>
      <c r="BZ17" s="599">
        <v>734</v>
      </c>
      <c r="CA17" s="599">
        <v>359</v>
      </c>
      <c r="CB17" s="599">
        <v>221</v>
      </c>
      <c r="CC17" s="599">
        <v>143</v>
      </c>
      <c r="CD17" s="599">
        <v>29</v>
      </c>
      <c r="CE17" s="599">
        <v>25</v>
      </c>
      <c r="CF17" s="599">
        <v>15</v>
      </c>
      <c r="CG17" s="599">
        <v>9</v>
      </c>
      <c r="CH17" s="599">
        <v>4</v>
      </c>
      <c r="CI17" s="599">
        <v>4</v>
      </c>
      <c r="CJ17" s="599">
        <v>0</v>
      </c>
      <c r="CK17" s="599">
        <v>2</v>
      </c>
      <c r="CL17" s="599">
        <v>81</v>
      </c>
      <c r="CN17" s="658"/>
      <c r="CO17" s="601" t="s">
        <v>35</v>
      </c>
      <c r="CP17" s="599">
        <v>221</v>
      </c>
      <c r="CQ17" s="599">
        <v>406</v>
      </c>
      <c r="CR17" s="599">
        <v>1006</v>
      </c>
      <c r="CS17" s="599">
        <v>1795</v>
      </c>
      <c r="CT17" s="599">
        <v>2334</v>
      </c>
      <c r="CU17" s="599">
        <v>2196</v>
      </c>
      <c r="CV17" s="599">
        <v>1677</v>
      </c>
      <c r="CW17" s="599">
        <v>858</v>
      </c>
      <c r="CX17" s="599">
        <v>572</v>
      </c>
      <c r="CY17" s="599">
        <v>475</v>
      </c>
      <c r="CZ17" s="599">
        <v>76</v>
      </c>
      <c r="DA17" s="599">
        <v>57</v>
      </c>
      <c r="DB17" s="599">
        <v>40</v>
      </c>
      <c r="DC17" s="599">
        <v>22</v>
      </c>
      <c r="DD17" s="599">
        <v>12</v>
      </c>
      <c r="DE17" s="599">
        <v>5</v>
      </c>
      <c r="DF17" s="599">
        <v>1</v>
      </c>
      <c r="DG17" s="599">
        <v>4</v>
      </c>
      <c r="DH17" s="599">
        <v>33</v>
      </c>
      <c r="DJ17" s="658"/>
      <c r="DK17" s="601" t="s">
        <v>35</v>
      </c>
      <c r="DL17" s="599">
        <v>170</v>
      </c>
      <c r="DM17" s="599">
        <v>395</v>
      </c>
      <c r="DN17" s="599">
        <v>792</v>
      </c>
      <c r="DO17" s="599">
        <v>1116</v>
      </c>
      <c r="DP17" s="599">
        <v>1173</v>
      </c>
      <c r="DQ17" s="599">
        <v>951</v>
      </c>
      <c r="DR17" s="599">
        <v>655</v>
      </c>
      <c r="DS17" s="599">
        <v>333</v>
      </c>
      <c r="DT17" s="599">
        <v>194</v>
      </c>
      <c r="DU17" s="599">
        <v>171</v>
      </c>
      <c r="DV17" s="599">
        <v>24</v>
      </c>
      <c r="DW17" s="599">
        <v>16</v>
      </c>
      <c r="DX17" s="599">
        <v>9</v>
      </c>
      <c r="DY17" s="599">
        <v>8</v>
      </c>
      <c r="DZ17" s="599">
        <v>4</v>
      </c>
      <c r="EA17" s="599">
        <v>1</v>
      </c>
      <c r="EB17" s="599">
        <v>0</v>
      </c>
      <c r="EC17" s="599">
        <v>0</v>
      </c>
      <c r="ED17" s="599">
        <v>41</v>
      </c>
      <c r="EF17" s="658"/>
      <c r="EG17" s="601" t="s">
        <v>35</v>
      </c>
      <c r="EH17" s="599">
        <v>312</v>
      </c>
      <c r="EI17" s="599">
        <v>539</v>
      </c>
      <c r="EJ17" s="599">
        <v>1211</v>
      </c>
      <c r="EK17" s="599">
        <v>2185</v>
      </c>
      <c r="EL17" s="599">
        <v>2725</v>
      </c>
      <c r="EM17" s="599">
        <v>2407</v>
      </c>
      <c r="EN17" s="599">
        <v>1756</v>
      </c>
      <c r="EO17" s="599">
        <v>884</v>
      </c>
      <c r="EP17" s="599">
        <v>599</v>
      </c>
      <c r="EQ17" s="599">
        <v>447</v>
      </c>
      <c r="ER17" s="599">
        <v>81</v>
      </c>
      <c r="ES17" s="599">
        <v>66</v>
      </c>
      <c r="ET17" s="599">
        <v>46</v>
      </c>
      <c r="EU17" s="599">
        <v>23</v>
      </c>
      <c r="EV17" s="599">
        <v>12</v>
      </c>
      <c r="EW17" s="599">
        <v>8</v>
      </c>
      <c r="EX17" s="599">
        <v>1</v>
      </c>
      <c r="EY17" s="599">
        <v>6</v>
      </c>
      <c r="EZ17" s="599">
        <v>73</v>
      </c>
      <c r="FB17" s="658"/>
      <c r="FC17" s="601" t="s">
        <v>35</v>
      </c>
      <c r="FD17" s="599">
        <v>384</v>
      </c>
      <c r="FE17" s="599">
        <v>826</v>
      </c>
      <c r="FF17" s="599">
        <v>1737</v>
      </c>
      <c r="FG17" s="599">
        <v>2857</v>
      </c>
      <c r="FH17" s="599">
        <v>3329</v>
      </c>
      <c r="FI17" s="599">
        <v>2824</v>
      </c>
      <c r="FJ17" s="599">
        <v>1934</v>
      </c>
      <c r="FK17" s="599">
        <v>937</v>
      </c>
      <c r="FL17" s="599">
        <v>571</v>
      </c>
      <c r="FM17" s="599">
        <v>433</v>
      </c>
      <c r="FN17" s="599">
        <v>63</v>
      </c>
      <c r="FO17" s="599">
        <v>40</v>
      </c>
      <c r="FP17" s="599">
        <v>23</v>
      </c>
      <c r="FQ17" s="599">
        <v>12</v>
      </c>
      <c r="FR17" s="599">
        <v>7</v>
      </c>
      <c r="FS17" s="599">
        <v>3</v>
      </c>
      <c r="FT17" s="599">
        <v>0</v>
      </c>
      <c r="FU17" s="599">
        <v>0</v>
      </c>
      <c r="FV17" s="599">
        <v>108</v>
      </c>
      <c r="FX17" s="658"/>
      <c r="FY17" s="601" t="s">
        <v>35</v>
      </c>
      <c r="FZ17" s="599">
        <v>98</v>
      </c>
      <c r="GA17" s="599">
        <v>108</v>
      </c>
      <c r="GB17" s="599">
        <v>266</v>
      </c>
      <c r="GC17" s="599">
        <v>444</v>
      </c>
      <c r="GD17" s="599">
        <v>569</v>
      </c>
      <c r="GE17" s="599">
        <v>534</v>
      </c>
      <c r="GF17" s="599">
        <v>477</v>
      </c>
      <c r="GG17" s="599">
        <v>280</v>
      </c>
      <c r="GH17" s="599">
        <v>222</v>
      </c>
      <c r="GI17" s="599">
        <v>185</v>
      </c>
      <c r="GJ17" s="599">
        <v>42</v>
      </c>
      <c r="GK17" s="599">
        <v>42</v>
      </c>
      <c r="GL17" s="599">
        <v>32</v>
      </c>
      <c r="GM17" s="599">
        <v>19</v>
      </c>
      <c r="GN17" s="599">
        <v>9</v>
      </c>
      <c r="GO17" s="599">
        <v>6</v>
      </c>
      <c r="GP17" s="599">
        <v>1</v>
      </c>
      <c r="GQ17" s="599">
        <v>6</v>
      </c>
      <c r="GR17" s="599">
        <v>6</v>
      </c>
    </row>
    <row r="18" spans="2:200" ht="15" x14ac:dyDescent="0.2">
      <c r="B18" s="667"/>
      <c r="C18" s="619"/>
      <c r="D18" s="658"/>
      <c r="E18" s="601" t="s">
        <v>36</v>
      </c>
      <c r="F18" s="599">
        <v>862</v>
      </c>
      <c r="G18" s="599">
        <v>1129</v>
      </c>
      <c r="H18" s="599">
        <v>2470</v>
      </c>
      <c r="I18" s="599">
        <v>4610</v>
      </c>
      <c r="J18" s="599">
        <v>6865</v>
      </c>
      <c r="K18" s="599">
        <v>7276</v>
      </c>
      <c r="L18" s="599">
        <v>6492</v>
      </c>
      <c r="M18" s="599">
        <v>3930</v>
      </c>
      <c r="N18" s="599">
        <v>2843</v>
      </c>
      <c r="O18" s="599">
        <v>2222</v>
      </c>
      <c r="P18" s="599">
        <v>516</v>
      </c>
      <c r="Q18" s="599">
        <v>350</v>
      </c>
      <c r="R18" s="599">
        <v>181</v>
      </c>
      <c r="S18" s="599">
        <v>103</v>
      </c>
      <c r="T18" s="599">
        <v>41</v>
      </c>
      <c r="U18" s="599">
        <v>26</v>
      </c>
      <c r="V18" s="599">
        <v>20</v>
      </c>
      <c r="W18" s="599">
        <v>6</v>
      </c>
      <c r="X18" s="599">
        <v>191</v>
      </c>
      <c r="Y18" s="624"/>
      <c r="Z18" s="658"/>
      <c r="AA18" s="601" t="s">
        <v>36</v>
      </c>
      <c r="AB18" s="599">
        <v>362</v>
      </c>
      <c r="AC18" s="599">
        <v>395</v>
      </c>
      <c r="AD18" s="599">
        <v>1030</v>
      </c>
      <c r="AE18" s="599">
        <v>2203</v>
      </c>
      <c r="AF18" s="599">
        <v>3465</v>
      </c>
      <c r="AG18" s="599">
        <v>3742</v>
      </c>
      <c r="AH18" s="599">
        <v>3392</v>
      </c>
      <c r="AI18" s="599">
        <v>2089</v>
      </c>
      <c r="AJ18" s="599">
        <v>1519</v>
      </c>
      <c r="AK18" s="599">
        <v>1140</v>
      </c>
      <c r="AL18" s="599">
        <v>282</v>
      </c>
      <c r="AM18" s="599">
        <v>190</v>
      </c>
      <c r="AN18" s="599">
        <v>98</v>
      </c>
      <c r="AO18" s="599">
        <v>52</v>
      </c>
      <c r="AP18" s="599">
        <v>21</v>
      </c>
      <c r="AQ18" s="599">
        <v>16</v>
      </c>
      <c r="AR18" s="599">
        <v>8</v>
      </c>
      <c r="AS18" s="599">
        <v>4</v>
      </c>
      <c r="AT18" s="599">
        <v>89</v>
      </c>
      <c r="AU18" s="624"/>
      <c r="AV18" s="658"/>
      <c r="AW18" s="601" t="s">
        <v>36</v>
      </c>
      <c r="AX18" s="599">
        <v>500</v>
      </c>
      <c r="AY18" s="599">
        <v>734</v>
      </c>
      <c r="AZ18" s="599">
        <v>1440</v>
      </c>
      <c r="BA18" s="599">
        <v>2407</v>
      </c>
      <c r="BB18" s="599">
        <v>3400</v>
      </c>
      <c r="BC18" s="599">
        <v>3534</v>
      </c>
      <c r="BD18" s="599">
        <v>3100</v>
      </c>
      <c r="BE18" s="599">
        <v>1841</v>
      </c>
      <c r="BF18" s="599">
        <v>1324</v>
      </c>
      <c r="BG18" s="599">
        <v>1082</v>
      </c>
      <c r="BH18" s="599">
        <v>234</v>
      </c>
      <c r="BI18" s="599">
        <v>160</v>
      </c>
      <c r="BJ18" s="599">
        <v>83</v>
      </c>
      <c r="BK18" s="599">
        <v>51</v>
      </c>
      <c r="BL18" s="599">
        <v>20</v>
      </c>
      <c r="BM18" s="599">
        <v>10</v>
      </c>
      <c r="BN18" s="599">
        <v>12</v>
      </c>
      <c r="BO18" s="599">
        <v>2</v>
      </c>
      <c r="BP18" s="599">
        <v>102</v>
      </c>
      <c r="BR18" s="658"/>
      <c r="BS18" s="601" t="s">
        <v>36</v>
      </c>
      <c r="BT18" s="599">
        <v>431</v>
      </c>
      <c r="BU18" s="599">
        <v>613</v>
      </c>
      <c r="BV18" s="599">
        <v>1279</v>
      </c>
      <c r="BW18" s="599">
        <v>2110</v>
      </c>
      <c r="BX18" s="599">
        <v>2690</v>
      </c>
      <c r="BY18" s="599">
        <v>2544</v>
      </c>
      <c r="BZ18" s="599">
        <v>2013</v>
      </c>
      <c r="CA18" s="599">
        <v>1137</v>
      </c>
      <c r="CB18" s="599">
        <v>751</v>
      </c>
      <c r="CC18" s="599">
        <v>536</v>
      </c>
      <c r="CD18" s="599">
        <v>138</v>
      </c>
      <c r="CE18" s="599">
        <v>97</v>
      </c>
      <c r="CF18" s="599">
        <v>43</v>
      </c>
      <c r="CG18" s="599">
        <v>23</v>
      </c>
      <c r="CH18" s="599">
        <v>8</v>
      </c>
      <c r="CI18" s="599">
        <v>6</v>
      </c>
      <c r="CJ18" s="599">
        <v>8</v>
      </c>
      <c r="CK18" s="599">
        <v>2</v>
      </c>
      <c r="CL18" s="599">
        <v>112</v>
      </c>
      <c r="CN18" s="658"/>
      <c r="CO18" s="601" t="s">
        <v>36</v>
      </c>
      <c r="CP18" s="599">
        <v>431</v>
      </c>
      <c r="CQ18" s="599">
        <v>516</v>
      </c>
      <c r="CR18" s="599">
        <v>1191</v>
      </c>
      <c r="CS18" s="599">
        <v>2500</v>
      </c>
      <c r="CT18" s="599">
        <v>4175</v>
      </c>
      <c r="CU18" s="599">
        <v>4732</v>
      </c>
      <c r="CV18" s="599">
        <v>4479</v>
      </c>
      <c r="CW18" s="599">
        <v>2793</v>
      </c>
      <c r="CX18" s="599">
        <v>2092</v>
      </c>
      <c r="CY18" s="599">
        <v>1686</v>
      </c>
      <c r="CZ18" s="599">
        <v>378</v>
      </c>
      <c r="DA18" s="599">
        <v>253</v>
      </c>
      <c r="DB18" s="599">
        <v>138</v>
      </c>
      <c r="DC18" s="599">
        <v>80</v>
      </c>
      <c r="DD18" s="599">
        <v>33</v>
      </c>
      <c r="DE18" s="599">
        <v>20</v>
      </c>
      <c r="DF18" s="599">
        <v>12</v>
      </c>
      <c r="DG18" s="599">
        <v>4</v>
      </c>
      <c r="DH18" s="599">
        <v>79</v>
      </c>
      <c r="DJ18" s="658"/>
      <c r="DK18" s="601" t="s">
        <v>36</v>
      </c>
      <c r="DL18" s="599">
        <v>200</v>
      </c>
      <c r="DM18" s="599">
        <v>389</v>
      </c>
      <c r="DN18" s="599">
        <v>756</v>
      </c>
      <c r="DO18" s="599">
        <v>1169</v>
      </c>
      <c r="DP18" s="599">
        <v>1374</v>
      </c>
      <c r="DQ18" s="599">
        <v>1363</v>
      </c>
      <c r="DR18" s="599">
        <v>1107</v>
      </c>
      <c r="DS18" s="599">
        <v>660</v>
      </c>
      <c r="DT18" s="599">
        <v>457</v>
      </c>
      <c r="DU18" s="599">
        <v>402</v>
      </c>
      <c r="DV18" s="599">
        <v>71</v>
      </c>
      <c r="DW18" s="599">
        <v>44</v>
      </c>
      <c r="DX18" s="599">
        <v>20</v>
      </c>
      <c r="DY18" s="599">
        <v>16</v>
      </c>
      <c r="DZ18" s="599">
        <v>8</v>
      </c>
      <c r="EA18" s="599">
        <v>3</v>
      </c>
      <c r="EB18" s="599">
        <v>3</v>
      </c>
      <c r="EC18" s="599">
        <v>0</v>
      </c>
      <c r="ED18" s="599">
        <v>64</v>
      </c>
      <c r="EF18" s="658"/>
      <c r="EG18" s="601" t="s">
        <v>36</v>
      </c>
      <c r="EH18" s="599">
        <v>662</v>
      </c>
      <c r="EI18" s="599">
        <v>740</v>
      </c>
      <c r="EJ18" s="599">
        <v>1714</v>
      </c>
      <c r="EK18" s="599">
        <v>3441</v>
      </c>
      <c r="EL18" s="599">
        <v>5491</v>
      </c>
      <c r="EM18" s="599">
        <v>5913</v>
      </c>
      <c r="EN18" s="599">
        <v>5385</v>
      </c>
      <c r="EO18" s="599">
        <v>3270</v>
      </c>
      <c r="EP18" s="599">
        <v>2386</v>
      </c>
      <c r="EQ18" s="599">
        <v>1820</v>
      </c>
      <c r="ER18" s="599">
        <v>445</v>
      </c>
      <c r="ES18" s="599">
        <v>306</v>
      </c>
      <c r="ET18" s="599">
        <v>161</v>
      </c>
      <c r="EU18" s="599">
        <v>87</v>
      </c>
      <c r="EV18" s="599">
        <v>33</v>
      </c>
      <c r="EW18" s="599">
        <v>23</v>
      </c>
      <c r="EX18" s="599">
        <v>17</v>
      </c>
      <c r="EY18" s="599">
        <v>6</v>
      </c>
      <c r="EZ18" s="599">
        <v>127</v>
      </c>
      <c r="FB18" s="658"/>
      <c r="FC18" s="601" t="s">
        <v>36</v>
      </c>
      <c r="FD18" s="599">
        <v>718</v>
      </c>
      <c r="FE18" s="599">
        <v>993</v>
      </c>
      <c r="FF18" s="599">
        <v>2175</v>
      </c>
      <c r="FG18" s="599">
        <v>4074</v>
      </c>
      <c r="FH18" s="599">
        <v>6002</v>
      </c>
      <c r="FI18" s="599">
        <v>6220</v>
      </c>
      <c r="FJ18" s="599">
        <v>5495</v>
      </c>
      <c r="FK18" s="599">
        <v>3208</v>
      </c>
      <c r="FL18" s="599">
        <v>2234</v>
      </c>
      <c r="FM18" s="599">
        <v>1668</v>
      </c>
      <c r="FN18" s="599">
        <v>323</v>
      </c>
      <c r="FO18" s="599">
        <v>191</v>
      </c>
      <c r="FP18" s="599">
        <v>95</v>
      </c>
      <c r="FQ18" s="599">
        <v>47</v>
      </c>
      <c r="FR18" s="599">
        <v>25</v>
      </c>
      <c r="FS18" s="599">
        <v>14</v>
      </c>
      <c r="FT18" s="599">
        <v>12</v>
      </c>
      <c r="FU18" s="599">
        <v>1</v>
      </c>
      <c r="FV18" s="599">
        <v>179</v>
      </c>
      <c r="FX18" s="658"/>
      <c r="FY18" s="601" t="s">
        <v>36</v>
      </c>
      <c r="FZ18" s="599">
        <v>144</v>
      </c>
      <c r="GA18" s="599">
        <v>136</v>
      </c>
      <c r="GB18" s="599">
        <v>295</v>
      </c>
      <c r="GC18" s="599">
        <v>536</v>
      </c>
      <c r="GD18" s="599">
        <v>863</v>
      </c>
      <c r="GE18" s="599">
        <v>1056</v>
      </c>
      <c r="GF18" s="599">
        <v>997</v>
      </c>
      <c r="GG18" s="599">
        <v>722</v>
      </c>
      <c r="GH18" s="599">
        <v>609</v>
      </c>
      <c r="GI18" s="599">
        <v>554</v>
      </c>
      <c r="GJ18" s="599">
        <v>193</v>
      </c>
      <c r="GK18" s="599">
        <v>159</v>
      </c>
      <c r="GL18" s="599">
        <v>86</v>
      </c>
      <c r="GM18" s="599">
        <v>56</v>
      </c>
      <c r="GN18" s="599">
        <v>16</v>
      </c>
      <c r="GO18" s="599">
        <v>12</v>
      </c>
      <c r="GP18" s="599">
        <v>8</v>
      </c>
      <c r="GQ18" s="599">
        <v>5</v>
      </c>
      <c r="GR18" s="599">
        <v>12</v>
      </c>
    </row>
    <row r="19" spans="2:200" ht="15" x14ac:dyDescent="0.2">
      <c r="B19" s="667"/>
      <c r="C19" s="619"/>
      <c r="D19" s="658"/>
      <c r="E19" s="601" t="s">
        <v>37</v>
      </c>
      <c r="F19" s="599">
        <v>1384</v>
      </c>
      <c r="G19" s="599">
        <v>1114</v>
      </c>
      <c r="H19" s="599">
        <v>2296</v>
      </c>
      <c r="I19" s="599">
        <v>4717</v>
      </c>
      <c r="J19" s="599">
        <v>7970</v>
      </c>
      <c r="K19" s="599">
        <v>10885</v>
      </c>
      <c r="L19" s="599">
        <v>12246</v>
      </c>
      <c r="M19" s="599">
        <v>9698</v>
      </c>
      <c r="N19" s="599">
        <v>8131</v>
      </c>
      <c r="O19" s="599">
        <v>7071</v>
      </c>
      <c r="P19" s="599">
        <v>2052</v>
      </c>
      <c r="Q19" s="599">
        <v>1410</v>
      </c>
      <c r="R19" s="599">
        <v>838</v>
      </c>
      <c r="S19" s="599">
        <v>470</v>
      </c>
      <c r="T19" s="599">
        <v>258</v>
      </c>
      <c r="U19" s="599">
        <v>112</v>
      </c>
      <c r="V19" s="599">
        <v>57</v>
      </c>
      <c r="W19" s="599">
        <v>37</v>
      </c>
      <c r="X19" s="599">
        <v>289</v>
      </c>
      <c r="Y19" s="624"/>
      <c r="Z19" s="658"/>
      <c r="AA19" s="601" t="s">
        <v>37</v>
      </c>
      <c r="AB19" s="599">
        <v>617</v>
      </c>
      <c r="AC19" s="599">
        <v>372</v>
      </c>
      <c r="AD19" s="599">
        <v>913</v>
      </c>
      <c r="AE19" s="599">
        <v>2062</v>
      </c>
      <c r="AF19" s="599">
        <v>3899</v>
      </c>
      <c r="AG19" s="599">
        <v>5456</v>
      </c>
      <c r="AH19" s="599">
        <v>6289</v>
      </c>
      <c r="AI19" s="599">
        <v>5054</v>
      </c>
      <c r="AJ19" s="599">
        <v>4319</v>
      </c>
      <c r="AK19" s="599">
        <v>3752</v>
      </c>
      <c r="AL19" s="599">
        <v>1141</v>
      </c>
      <c r="AM19" s="599">
        <v>795</v>
      </c>
      <c r="AN19" s="599">
        <v>473</v>
      </c>
      <c r="AO19" s="599">
        <v>237</v>
      </c>
      <c r="AP19" s="599">
        <v>130</v>
      </c>
      <c r="AQ19" s="599">
        <v>54</v>
      </c>
      <c r="AR19" s="599">
        <v>21</v>
      </c>
      <c r="AS19" s="599">
        <v>14</v>
      </c>
      <c r="AT19" s="599">
        <v>134</v>
      </c>
      <c r="AU19" s="624"/>
      <c r="AV19" s="658"/>
      <c r="AW19" s="601" t="s">
        <v>37</v>
      </c>
      <c r="AX19" s="599">
        <v>767</v>
      </c>
      <c r="AY19" s="599">
        <v>742</v>
      </c>
      <c r="AZ19" s="599">
        <v>1383</v>
      </c>
      <c r="BA19" s="599">
        <v>2655</v>
      </c>
      <c r="BB19" s="599">
        <v>4071</v>
      </c>
      <c r="BC19" s="599">
        <v>5429</v>
      </c>
      <c r="BD19" s="599">
        <v>5957</v>
      </c>
      <c r="BE19" s="599">
        <v>4644</v>
      </c>
      <c r="BF19" s="599">
        <v>3812</v>
      </c>
      <c r="BG19" s="599">
        <v>3319</v>
      </c>
      <c r="BH19" s="599">
        <v>911</v>
      </c>
      <c r="BI19" s="599">
        <v>615</v>
      </c>
      <c r="BJ19" s="599">
        <v>365</v>
      </c>
      <c r="BK19" s="599">
        <v>233</v>
      </c>
      <c r="BL19" s="599">
        <v>128</v>
      </c>
      <c r="BM19" s="599">
        <v>58</v>
      </c>
      <c r="BN19" s="599">
        <v>36</v>
      </c>
      <c r="BO19" s="599">
        <v>23</v>
      </c>
      <c r="BP19" s="599">
        <v>155</v>
      </c>
      <c r="BR19" s="658"/>
      <c r="BS19" s="601" t="s">
        <v>37</v>
      </c>
      <c r="BT19" s="599">
        <v>594</v>
      </c>
      <c r="BU19" s="599">
        <v>610</v>
      </c>
      <c r="BV19" s="599">
        <v>1192</v>
      </c>
      <c r="BW19" s="599">
        <v>2180</v>
      </c>
      <c r="BX19" s="599">
        <v>3221</v>
      </c>
      <c r="BY19" s="599">
        <v>3860</v>
      </c>
      <c r="BZ19" s="599">
        <v>3649</v>
      </c>
      <c r="CA19" s="599">
        <v>2648</v>
      </c>
      <c r="CB19" s="599">
        <v>2111</v>
      </c>
      <c r="CC19" s="599">
        <v>1615</v>
      </c>
      <c r="CD19" s="599">
        <v>454</v>
      </c>
      <c r="CE19" s="599">
        <v>315</v>
      </c>
      <c r="CF19" s="599">
        <v>194</v>
      </c>
      <c r="CG19" s="599">
        <v>109</v>
      </c>
      <c r="CH19" s="599">
        <v>53</v>
      </c>
      <c r="CI19" s="599">
        <v>27</v>
      </c>
      <c r="CJ19" s="599">
        <v>7</v>
      </c>
      <c r="CK19" s="599">
        <v>5</v>
      </c>
      <c r="CL19" s="599">
        <v>180</v>
      </c>
      <c r="CN19" s="658"/>
      <c r="CO19" s="601" t="s">
        <v>37</v>
      </c>
      <c r="CP19" s="599">
        <v>790</v>
      </c>
      <c r="CQ19" s="599">
        <v>504</v>
      </c>
      <c r="CR19" s="599">
        <v>1104</v>
      </c>
      <c r="CS19" s="599">
        <v>2537</v>
      </c>
      <c r="CT19" s="599">
        <v>4749</v>
      </c>
      <c r="CU19" s="599">
        <v>7025</v>
      </c>
      <c r="CV19" s="599">
        <v>8597</v>
      </c>
      <c r="CW19" s="599">
        <v>7050</v>
      </c>
      <c r="CX19" s="599">
        <v>6020</v>
      </c>
      <c r="CY19" s="599">
        <v>5456</v>
      </c>
      <c r="CZ19" s="599">
        <v>1598</v>
      </c>
      <c r="DA19" s="599">
        <v>1095</v>
      </c>
      <c r="DB19" s="599">
        <v>644</v>
      </c>
      <c r="DC19" s="599">
        <v>361</v>
      </c>
      <c r="DD19" s="599">
        <v>205</v>
      </c>
      <c r="DE19" s="599">
        <v>85</v>
      </c>
      <c r="DF19" s="599">
        <v>50</v>
      </c>
      <c r="DG19" s="599">
        <v>32</v>
      </c>
      <c r="DH19" s="599">
        <v>109</v>
      </c>
      <c r="DJ19" s="658"/>
      <c r="DK19" s="601" t="s">
        <v>37</v>
      </c>
      <c r="DL19" s="599">
        <v>239</v>
      </c>
      <c r="DM19" s="599">
        <v>299</v>
      </c>
      <c r="DN19" s="599">
        <v>556</v>
      </c>
      <c r="DO19" s="599">
        <v>924</v>
      </c>
      <c r="DP19" s="599">
        <v>1250</v>
      </c>
      <c r="DQ19" s="599">
        <v>1396</v>
      </c>
      <c r="DR19" s="599">
        <v>1392</v>
      </c>
      <c r="DS19" s="599">
        <v>1035</v>
      </c>
      <c r="DT19" s="599">
        <v>866</v>
      </c>
      <c r="DU19" s="599">
        <v>767</v>
      </c>
      <c r="DV19" s="599">
        <v>173</v>
      </c>
      <c r="DW19" s="599">
        <v>138</v>
      </c>
      <c r="DX19" s="599">
        <v>71</v>
      </c>
      <c r="DY19" s="599">
        <v>47</v>
      </c>
      <c r="DZ19" s="599">
        <v>26</v>
      </c>
      <c r="EA19" s="599">
        <v>9</v>
      </c>
      <c r="EB19" s="599">
        <v>4</v>
      </c>
      <c r="EC19" s="599">
        <v>8</v>
      </c>
      <c r="ED19" s="599">
        <v>72</v>
      </c>
      <c r="EF19" s="658"/>
      <c r="EG19" s="601" t="s">
        <v>37</v>
      </c>
      <c r="EH19" s="599">
        <v>1145</v>
      </c>
      <c r="EI19" s="599">
        <v>815</v>
      </c>
      <c r="EJ19" s="599">
        <v>1740</v>
      </c>
      <c r="EK19" s="599">
        <v>3793</v>
      </c>
      <c r="EL19" s="599">
        <v>6720</v>
      </c>
      <c r="EM19" s="599">
        <v>9489</v>
      </c>
      <c r="EN19" s="599">
        <v>10854</v>
      </c>
      <c r="EO19" s="599">
        <v>8663</v>
      </c>
      <c r="EP19" s="599">
        <v>7265</v>
      </c>
      <c r="EQ19" s="599">
        <v>6304</v>
      </c>
      <c r="ER19" s="599">
        <v>1879</v>
      </c>
      <c r="ES19" s="599">
        <v>1272</v>
      </c>
      <c r="ET19" s="599">
        <v>767</v>
      </c>
      <c r="EU19" s="599">
        <v>423</v>
      </c>
      <c r="EV19" s="599">
        <v>232</v>
      </c>
      <c r="EW19" s="599">
        <v>103</v>
      </c>
      <c r="EX19" s="599">
        <v>53</v>
      </c>
      <c r="EY19" s="599">
        <v>29</v>
      </c>
      <c r="EZ19" s="599">
        <v>217</v>
      </c>
      <c r="FB19" s="658"/>
      <c r="FC19" s="601" t="s">
        <v>37</v>
      </c>
      <c r="FD19" s="599">
        <v>1118</v>
      </c>
      <c r="FE19" s="599">
        <v>999</v>
      </c>
      <c r="FF19" s="599">
        <v>2041</v>
      </c>
      <c r="FG19" s="599">
        <v>4193</v>
      </c>
      <c r="FH19" s="599">
        <v>7092</v>
      </c>
      <c r="FI19" s="599">
        <v>9648</v>
      </c>
      <c r="FJ19" s="599">
        <v>10658</v>
      </c>
      <c r="FK19" s="599">
        <v>8216</v>
      </c>
      <c r="FL19" s="599">
        <v>6781</v>
      </c>
      <c r="FM19" s="599">
        <v>5841</v>
      </c>
      <c r="FN19" s="599">
        <v>1504</v>
      </c>
      <c r="FO19" s="599">
        <v>962</v>
      </c>
      <c r="FP19" s="599">
        <v>543</v>
      </c>
      <c r="FQ19" s="599">
        <v>302</v>
      </c>
      <c r="FR19" s="599">
        <v>144</v>
      </c>
      <c r="FS19" s="599">
        <v>64</v>
      </c>
      <c r="FT19" s="599">
        <v>32</v>
      </c>
      <c r="FU19" s="599">
        <v>23</v>
      </c>
      <c r="FV19" s="599">
        <v>272</v>
      </c>
      <c r="FX19" s="658"/>
      <c r="FY19" s="601" t="s">
        <v>37</v>
      </c>
      <c r="FZ19" s="599">
        <v>266</v>
      </c>
      <c r="GA19" s="599">
        <v>115</v>
      </c>
      <c r="GB19" s="599">
        <v>255</v>
      </c>
      <c r="GC19" s="599">
        <v>524</v>
      </c>
      <c r="GD19" s="599">
        <v>878</v>
      </c>
      <c r="GE19" s="599">
        <v>1237</v>
      </c>
      <c r="GF19" s="599">
        <v>1588</v>
      </c>
      <c r="GG19" s="599">
        <v>1482</v>
      </c>
      <c r="GH19" s="599">
        <v>1350</v>
      </c>
      <c r="GI19" s="599">
        <v>1230</v>
      </c>
      <c r="GJ19" s="599">
        <v>548</v>
      </c>
      <c r="GK19" s="599">
        <v>448</v>
      </c>
      <c r="GL19" s="599">
        <v>295</v>
      </c>
      <c r="GM19" s="599">
        <v>168</v>
      </c>
      <c r="GN19" s="599">
        <v>114</v>
      </c>
      <c r="GO19" s="599">
        <v>48</v>
      </c>
      <c r="GP19" s="599">
        <v>25</v>
      </c>
      <c r="GQ19" s="599">
        <v>14</v>
      </c>
      <c r="GR19" s="599">
        <v>17</v>
      </c>
    </row>
    <row r="20" spans="2:200" ht="15" x14ac:dyDescent="0.2">
      <c r="B20" s="667"/>
      <c r="C20" s="619"/>
      <c r="D20" s="658"/>
      <c r="E20" s="601" t="s">
        <v>38</v>
      </c>
      <c r="F20" s="599">
        <v>1519</v>
      </c>
      <c r="G20" s="599">
        <v>600</v>
      </c>
      <c r="H20" s="599">
        <v>1199</v>
      </c>
      <c r="I20" s="599">
        <v>2493</v>
      </c>
      <c r="J20" s="599">
        <v>5065</v>
      </c>
      <c r="K20" s="599">
        <v>8107</v>
      </c>
      <c r="L20" s="599">
        <v>11972</v>
      </c>
      <c r="M20" s="599">
        <v>12268</v>
      </c>
      <c r="N20" s="599">
        <v>12724</v>
      </c>
      <c r="O20" s="599">
        <v>13301</v>
      </c>
      <c r="P20" s="599">
        <v>5278</v>
      </c>
      <c r="Q20" s="599">
        <v>3908</v>
      </c>
      <c r="R20" s="599">
        <v>2506</v>
      </c>
      <c r="S20" s="599">
        <v>1393</v>
      </c>
      <c r="T20" s="599">
        <v>862</v>
      </c>
      <c r="U20" s="599">
        <v>453</v>
      </c>
      <c r="V20" s="599">
        <v>224</v>
      </c>
      <c r="W20" s="599">
        <v>114</v>
      </c>
      <c r="X20" s="599">
        <v>244</v>
      </c>
      <c r="Y20" s="624"/>
      <c r="Z20" s="658"/>
      <c r="AA20" s="601" t="s">
        <v>38</v>
      </c>
      <c r="AB20" s="599">
        <v>701</v>
      </c>
      <c r="AC20" s="599">
        <v>177</v>
      </c>
      <c r="AD20" s="599">
        <v>430</v>
      </c>
      <c r="AE20" s="599">
        <v>1064</v>
      </c>
      <c r="AF20" s="599">
        <v>2255</v>
      </c>
      <c r="AG20" s="599">
        <v>3770</v>
      </c>
      <c r="AH20" s="599">
        <v>5809</v>
      </c>
      <c r="AI20" s="599">
        <v>6225</v>
      </c>
      <c r="AJ20" s="599">
        <v>6629</v>
      </c>
      <c r="AK20" s="599">
        <v>7162</v>
      </c>
      <c r="AL20" s="599">
        <v>3089</v>
      </c>
      <c r="AM20" s="599">
        <v>2225</v>
      </c>
      <c r="AN20" s="599">
        <v>1453</v>
      </c>
      <c r="AO20" s="599">
        <v>792</v>
      </c>
      <c r="AP20" s="599">
        <v>483</v>
      </c>
      <c r="AQ20" s="599">
        <v>244</v>
      </c>
      <c r="AR20" s="599">
        <v>121</v>
      </c>
      <c r="AS20" s="599">
        <v>45</v>
      </c>
      <c r="AT20" s="599">
        <v>103</v>
      </c>
      <c r="AU20" s="624"/>
      <c r="AV20" s="658"/>
      <c r="AW20" s="601" t="s">
        <v>38</v>
      </c>
      <c r="AX20" s="599">
        <v>818</v>
      </c>
      <c r="AY20" s="599">
        <v>423</v>
      </c>
      <c r="AZ20" s="599">
        <v>769</v>
      </c>
      <c r="BA20" s="599">
        <v>1429</v>
      </c>
      <c r="BB20" s="599">
        <v>2810</v>
      </c>
      <c r="BC20" s="599">
        <v>4337</v>
      </c>
      <c r="BD20" s="599">
        <v>6163</v>
      </c>
      <c r="BE20" s="599">
        <v>6043</v>
      </c>
      <c r="BF20" s="599">
        <v>6095</v>
      </c>
      <c r="BG20" s="599">
        <v>6139</v>
      </c>
      <c r="BH20" s="599">
        <v>2189</v>
      </c>
      <c r="BI20" s="599">
        <v>1683</v>
      </c>
      <c r="BJ20" s="599">
        <v>1053</v>
      </c>
      <c r="BK20" s="599">
        <v>601</v>
      </c>
      <c r="BL20" s="599">
        <v>379</v>
      </c>
      <c r="BM20" s="599">
        <v>209</v>
      </c>
      <c r="BN20" s="599">
        <v>103</v>
      </c>
      <c r="BO20" s="599">
        <v>69</v>
      </c>
      <c r="BP20" s="599">
        <v>141</v>
      </c>
      <c r="BR20" s="658"/>
      <c r="BS20" s="601" t="s">
        <v>38</v>
      </c>
      <c r="BT20" s="599">
        <v>563</v>
      </c>
      <c r="BU20" s="599">
        <v>320</v>
      </c>
      <c r="BV20" s="599">
        <v>627</v>
      </c>
      <c r="BW20" s="599">
        <v>1168</v>
      </c>
      <c r="BX20" s="599">
        <v>2050</v>
      </c>
      <c r="BY20" s="599">
        <v>2871</v>
      </c>
      <c r="BZ20" s="599">
        <v>3598</v>
      </c>
      <c r="CA20" s="599">
        <v>3234</v>
      </c>
      <c r="CB20" s="599">
        <v>2999</v>
      </c>
      <c r="CC20" s="599">
        <v>2881</v>
      </c>
      <c r="CD20" s="599">
        <v>1035</v>
      </c>
      <c r="CE20" s="599">
        <v>784</v>
      </c>
      <c r="CF20" s="599">
        <v>494</v>
      </c>
      <c r="CG20" s="599">
        <v>255</v>
      </c>
      <c r="CH20" s="599">
        <v>150</v>
      </c>
      <c r="CI20" s="599">
        <v>85</v>
      </c>
      <c r="CJ20" s="599">
        <v>46</v>
      </c>
      <c r="CK20" s="599">
        <v>22</v>
      </c>
      <c r="CL20" s="599">
        <v>152</v>
      </c>
      <c r="CN20" s="658"/>
      <c r="CO20" s="601" t="s">
        <v>38</v>
      </c>
      <c r="CP20" s="599">
        <v>956</v>
      </c>
      <c r="CQ20" s="599">
        <v>280</v>
      </c>
      <c r="CR20" s="599">
        <v>572</v>
      </c>
      <c r="CS20" s="599">
        <v>1325</v>
      </c>
      <c r="CT20" s="599">
        <v>3015</v>
      </c>
      <c r="CU20" s="599">
        <v>5236</v>
      </c>
      <c r="CV20" s="599">
        <v>8374</v>
      </c>
      <c r="CW20" s="599">
        <v>9034</v>
      </c>
      <c r="CX20" s="599">
        <v>9725</v>
      </c>
      <c r="CY20" s="599">
        <v>10420</v>
      </c>
      <c r="CZ20" s="599">
        <v>4243</v>
      </c>
      <c r="DA20" s="599">
        <v>3124</v>
      </c>
      <c r="DB20" s="599">
        <v>2012</v>
      </c>
      <c r="DC20" s="599">
        <v>1138</v>
      </c>
      <c r="DD20" s="599">
        <v>712</v>
      </c>
      <c r="DE20" s="599">
        <v>368</v>
      </c>
      <c r="DF20" s="599">
        <v>178</v>
      </c>
      <c r="DG20" s="599">
        <v>92</v>
      </c>
      <c r="DH20" s="599">
        <v>92</v>
      </c>
      <c r="DJ20" s="658"/>
      <c r="DK20" s="601" t="s">
        <v>38</v>
      </c>
      <c r="DL20" s="599">
        <v>191</v>
      </c>
      <c r="DM20" s="599">
        <v>126</v>
      </c>
      <c r="DN20" s="599">
        <v>269</v>
      </c>
      <c r="DO20" s="599">
        <v>447</v>
      </c>
      <c r="DP20" s="599">
        <v>713</v>
      </c>
      <c r="DQ20" s="599">
        <v>860</v>
      </c>
      <c r="DR20" s="599">
        <v>1010</v>
      </c>
      <c r="DS20" s="599">
        <v>916</v>
      </c>
      <c r="DT20" s="599">
        <v>956</v>
      </c>
      <c r="DU20" s="599">
        <v>961</v>
      </c>
      <c r="DV20" s="599">
        <v>321</v>
      </c>
      <c r="DW20" s="599">
        <v>226</v>
      </c>
      <c r="DX20" s="599">
        <v>167</v>
      </c>
      <c r="DY20" s="599">
        <v>77</v>
      </c>
      <c r="DZ20" s="599">
        <v>48</v>
      </c>
      <c r="EA20" s="599">
        <v>35</v>
      </c>
      <c r="EB20" s="599">
        <v>16</v>
      </c>
      <c r="EC20" s="599">
        <v>9</v>
      </c>
      <c r="ED20" s="599">
        <v>61</v>
      </c>
      <c r="EF20" s="658"/>
      <c r="EG20" s="601" t="s">
        <v>38</v>
      </c>
      <c r="EH20" s="599">
        <v>1328</v>
      </c>
      <c r="EI20" s="599">
        <v>474</v>
      </c>
      <c r="EJ20" s="599">
        <v>930</v>
      </c>
      <c r="EK20" s="599">
        <v>2046</v>
      </c>
      <c r="EL20" s="599">
        <v>4352</v>
      </c>
      <c r="EM20" s="599">
        <v>7247</v>
      </c>
      <c r="EN20" s="599">
        <v>10962</v>
      </c>
      <c r="EO20" s="599">
        <v>11352</v>
      </c>
      <c r="EP20" s="599">
        <v>11768</v>
      </c>
      <c r="EQ20" s="599">
        <v>12340</v>
      </c>
      <c r="ER20" s="599">
        <v>4957</v>
      </c>
      <c r="ES20" s="599">
        <v>3682</v>
      </c>
      <c r="ET20" s="599">
        <v>2339</v>
      </c>
      <c r="EU20" s="599">
        <v>1316</v>
      </c>
      <c r="EV20" s="599">
        <v>814</v>
      </c>
      <c r="EW20" s="599">
        <v>418</v>
      </c>
      <c r="EX20" s="599">
        <v>208</v>
      </c>
      <c r="EY20" s="599">
        <v>105</v>
      </c>
      <c r="EZ20" s="599">
        <v>183</v>
      </c>
      <c r="FB20" s="658"/>
      <c r="FC20" s="601" t="s">
        <v>38</v>
      </c>
      <c r="FD20" s="599">
        <v>1288</v>
      </c>
      <c r="FE20" s="599">
        <v>555</v>
      </c>
      <c r="FF20" s="599">
        <v>1085</v>
      </c>
      <c r="FG20" s="599">
        <v>2250</v>
      </c>
      <c r="FH20" s="599">
        <v>4593</v>
      </c>
      <c r="FI20" s="599">
        <v>7292</v>
      </c>
      <c r="FJ20" s="599">
        <v>10794</v>
      </c>
      <c r="FK20" s="599">
        <v>10888</v>
      </c>
      <c r="FL20" s="599">
        <v>11208</v>
      </c>
      <c r="FM20" s="599">
        <v>11556</v>
      </c>
      <c r="FN20" s="599">
        <v>4350</v>
      </c>
      <c r="FO20" s="599">
        <v>3082</v>
      </c>
      <c r="FP20" s="599">
        <v>1885</v>
      </c>
      <c r="FQ20" s="599">
        <v>1034</v>
      </c>
      <c r="FR20" s="599">
        <v>610</v>
      </c>
      <c r="FS20" s="599">
        <v>321</v>
      </c>
      <c r="FT20" s="599">
        <v>151</v>
      </c>
      <c r="FU20" s="599">
        <v>70</v>
      </c>
      <c r="FV20" s="599">
        <v>230</v>
      </c>
      <c r="FX20" s="658"/>
      <c r="FY20" s="601" t="s">
        <v>38</v>
      </c>
      <c r="FZ20" s="599">
        <v>231</v>
      </c>
      <c r="GA20" s="599">
        <v>45</v>
      </c>
      <c r="GB20" s="599">
        <v>114</v>
      </c>
      <c r="GC20" s="599">
        <v>243</v>
      </c>
      <c r="GD20" s="599">
        <v>472</v>
      </c>
      <c r="GE20" s="599">
        <v>815</v>
      </c>
      <c r="GF20" s="599">
        <v>1178</v>
      </c>
      <c r="GG20" s="599">
        <v>1380</v>
      </c>
      <c r="GH20" s="599">
        <v>1516</v>
      </c>
      <c r="GI20" s="599">
        <v>1745</v>
      </c>
      <c r="GJ20" s="599">
        <v>928</v>
      </c>
      <c r="GK20" s="599">
        <v>826</v>
      </c>
      <c r="GL20" s="599">
        <v>621</v>
      </c>
      <c r="GM20" s="599">
        <v>359</v>
      </c>
      <c r="GN20" s="599">
        <v>252</v>
      </c>
      <c r="GO20" s="599">
        <v>132</v>
      </c>
      <c r="GP20" s="599">
        <v>73</v>
      </c>
      <c r="GQ20" s="599">
        <v>44</v>
      </c>
      <c r="GR20" s="599">
        <v>14</v>
      </c>
    </row>
    <row r="21" spans="2:200" ht="15" x14ac:dyDescent="0.2">
      <c r="B21" s="667"/>
      <c r="C21" s="619"/>
      <c r="D21" s="658"/>
      <c r="E21" s="601" t="s">
        <v>39</v>
      </c>
      <c r="F21" s="599">
        <v>911</v>
      </c>
      <c r="G21" s="599">
        <v>158</v>
      </c>
      <c r="H21" s="599">
        <v>394</v>
      </c>
      <c r="I21" s="599">
        <v>754</v>
      </c>
      <c r="J21" s="599">
        <v>1558</v>
      </c>
      <c r="K21" s="599">
        <v>2973</v>
      </c>
      <c r="L21" s="599">
        <v>5822</v>
      </c>
      <c r="M21" s="599">
        <v>7705</v>
      </c>
      <c r="N21" s="599">
        <v>10061</v>
      </c>
      <c r="O21" s="599">
        <v>13065</v>
      </c>
      <c r="P21" s="599">
        <v>7425</v>
      </c>
      <c r="Q21" s="599">
        <v>6375</v>
      </c>
      <c r="R21" s="599">
        <v>4849</v>
      </c>
      <c r="S21" s="599">
        <v>3060</v>
      </c>
      <c r="T21" s="599">
        <v>1987</v>
      </c>
      <c r="U21" s="599">
        <v>1206</v>
      </c>
      <c r="V21" s="599">
        <v>688</v>
      </c>
      <c r="W21" s="599">
        <v>446</v>
      </c>
      <c r="X21" s="599">
        <v>141</v>
      </c>
      <c r="Y21" s="624"/>
      <c r="Z21" s="658"/>
      <c r="AA21" s="601" t="s">
        <v>39</v>
      </c>
      <c r="AB21" s="599">
        <v>394</v>
      </c>
      <c r="AC21" s="599">
        <v>45</v>
      </c>
      <c r="AD21" s="599">
        <v>103</v>
      </c>
      <c r="AE21" s="599">
        <v>263</v>
      </c>
      <c r="AF21" s="599">
        <v>619</v>
      </c>
      <c r="AG21" s="599">
        <v>1242</v>
      </c>
      <c r="AH21" s="599">
        <v>2529</v>
      </c>
      <c r="AI21" s="599">
        <v>3541</v>
      </c>
      <c r="AJ21" s="599">
        <v>4842</v>
      </c>
      <c r="AK21" s="599">
        <v>6508</v>
      </c>
      <c r="AL21" s="599">
        <v>4017</v>
      </c>
      <c r="AM21" s="599">
        <v>3533</v>
      </c>
      <c r="AN21" s="599">
        <v>2707</v>
      </c>
      <c r="AO21" s="599">
        <v>1764</v>
      </c>
      <c r="AP21" s="599">
        <v>1143</v>
      </c>
      <c r="AQ21" s="599">
        <v>691</v>
      </c>
      <c r="AR21" s="599">
        <v>394</v>
      </c>
      <c r="AS21" s="599">
        <v>242</v>
      </c>
      <c r="AT21" s="599">
        <v>66</v>
      </c>
      <c r="AU21" s="624"/>
      <c r="AV21" s="658"/>
      <c r="AW21" s="601" t="s">
        <v>39</v>
      </c>
      <c r="AX21" s="599">
        <v>517</v>
      </c>
      <c r="AY21" s="599">
        <v>113</v>
      </c>
      <c r="AZ21" s="599">
        <v>291</v>
      </c>
      <c r="BA21" s="599">
        <v>491</v>
      </c>
      <c r="BB21" s="599">
        <v>939</v>
      </c>
      <c r="BC21" s="599">
        <v>1731</v>
      </c>
      <c r="BD21" s="599">
        <v>3293</v>
      </c>
      <c r="BE21" s="599">
        <v>4164</v>
      </c>
      <c r="BF21" s="599">
        <v>5219</v>
      </c>
      <c r="BG21" s="599">
        <v>6557</v>
      </c>
      <c r="BH21" s="599">
        <v>3408</v>
      </c>
      <c r="BI21" s="599">
        <v>2842</v>
      </c>
      <c r="BJ21" s="599">
        <v>2142</v>
      </c>
      <c r="BK21" s="599">
        <v>1296</v>
      </c>
      <c r="BL21" s="599">
        <v>844</v>
      </c>
      <c r="BM21" s="599">
        <v>515</v>
      </c>
      <c r="BN21" s="599">
        <v>294</v>
      </c>
      <c r="BO21" s="599">
        <v>204</v>
      </c>
      <c r="BP21" s="599">
        <v>75</v>
      </c>
      <c r="BR21" s="658"/>
      <c r="BS21" s="601" t="s">
        <v>39</v>
      </c>
      <c r="BT21" s="599">
        <v>312</v>
      </c>
      <c r="BU21" s="599">
        <v>71</v>
      </c>
      <c r="BV21" s="599">
        <v>212</v>
      </c>
      <c r="BW21" s="599">
        <v>339</v>
      </c>
      <c r="BX21" s="599">
        <v>672</v>
      </c>
      <c r="BY21" s="599">
        <v>1004</v>
      </c>
      <c r="BZ21" s="599">
        <v>1773</v>
      </c>
      <c r="CA21" s="599">
        <v>2034</v>
      </c>
      <c r="CB21" s="599">
        <v>2348</v>
      </c>
      <c r="CC21" s="599">
        <v>2672</v>
      </c>
      <c r="CD21" s="599">
        <v>1360</v>
      </c>
      <c r="CE21" s="599">
        <v>1085</v>
      </c>
      <c r="CF21" s="599">
        <v>777</v>
      </c>
      <c r="CG21" s="599">
        <v>496</v>
      </c>
      <c r="CH21" s="599">
        <v>317</v>
      </c>
      <c r="CI21" s="599">
        <v>179</v>
      </c>
      <c r="CJ21" s="599">
        <v>85</v>
      </c>
      <c r="CK21" s="599">
        <v>54</v>
      </c>
      <c r="CL21" s="599">
        <v>74</v>
      </c>
      <c r="CN21" s="658"/>
      <c r="CO21" s="601" t="s">
        <v>39</v>
      </c>
      <c r="CP21" s="599">
        <v>599</v>
      </c>
      <c r="CQ21" s="599">
        <v>87</v>
      </c>
      <c r="CR21" s="599">
        <v>182</v>
      </c>
      <c r="CS21" s="599">
        <v>415</v>
      </c>
      <c r="CT21" s="599">
        <v>886</v>
      </c>
      <c r="CU21" s="599">
        <v>1969</v>
      </c>
      <c r="CV21" s="599">
        <v>4049</v>
      </c>
      <c r="CW21" s="599">
        <v>5671</v>
      </c>
      <c r="CX21" s="599">
        <v>7713</v>
      </c>
      <c r="CY21" s="599">
        <v>10393</v>
      </c>
      <c r="CZ21" s="599">
        <v>6065</v>
      </c>
      <c r="DA21" s="599">
        <v>5290</v>
      </c>
      <c r="DB21" s="599">
        <v>4072</v>
      </c>
      <c r="DC21" s="599">
        <v>2564</v>
      </c>
      <c r="DD21" s="599">
        <v>1670</v>
      </c>
      <c r="DE21" s="599">
        <v>1027</v>
      </c>
      <c r="DF21" s="599">
        <v>603</v>
      </c>
      <c r="DG21" s="599">
        <v>392</v>
      </c>
      <c r="DH21" s="599">
        <v>67</v>
      </c>
      <c r="DJ21" s="658"/>
      <c r="DK21" s="601" t="s">
        <v>39</v>
      </c>
      <c r="DL21" s="599">
        <v>87</v>
      </c>
      <c r="DM21" s="599">
        <v>33</v>
      </c>
      <c r="DN21" s="599">
        <v>87</v>
      </c>
      <c r="DO21" s="599">
        <v>132</v>
      </c>
      <c r="DP21" s="599">
        <v>212</v>
      </c>
      <c r="DQ21" s="599">
        <v>287</v>
      </c>
      <c r="DR21" s="599">
        <v>460</v>
      </c>
      <c r="DS21" s="599">
        <v>506</v>
      </c>
      <c r="DT21" s="599">
        <v>598</v>
      </c>
      <c r="DU21" s="599">
        <v>812</v>
      </c>
      <c r="DV21" s="599">
        <v>330</v>
      </c>
      <c r="DW21" s="599">
        <v>275</v>
      </c>
      <c r="DX21" s="599">
        <v>211</v>
      </c>
      <c r="DY21" s="599">
        <v>140</v>
      </c>
      <c r="DZ21" s="599">
        <v>84</v>
      </c>
      <c r="EA21" s="599">
        <v>43</v>
      </c>
      <c r="EB21" s="599">
        <v>26</v>
      </c>
      <c r="EC21" s="599">
        <v>23</v>
      </c>
      <c r="ED21" s="599">
        <v>33</v>
      </c>
      <c r="EF21" s="658"/>
      <c r="EG21" s="601" t="s">
        <v>39</v>
      </c>
      <c r="EH21" s="599">
        <v>824</v>
      </c>
      <c r="EI21" s="599">
        <v>125</v>
      </c>
      <c r="EJ21" s="599">
        <v>307</v>
      </c>
      <c r="EK21" s="599">
        <v>622</v>
      </c>
      <c r="EL21" s="599">
        <v>1346</v>
      </c>
      <c r="EM21" s="599">
        <v>2686</v>
      </c>
      <c r="EN21" s="599">
        <v>5362</v>
      </c>
      <c r="EO21" s="599">
        <v>7199</v>
      </c>
      <c r="EP21" s="599">
        <v>9463</v>
      </c>
      <c r="EQ21" s="599">
        <v>12253</v>
      </c>
      <c r="ER21" s="599">
        <v>7095</v>
      </c>
      <c r="ES21" s="599">
        <v>6100</v>
      </c>
      <c r="ET21" s="599">
        <v>4638</v>
      </c>
      <c r="EU21" s="599">
        <v>2920</v>
      </c>
      <c r="EV21" s="599">
        <v>1903</v>
      </c>
      <c r="EW21" s="599">
        <v>1163</v>
      </c>
      <c r="EX21" s="599">
        <v>662</v>
      </c>
      <c r="EY21" s="599">
        <v>423</v>
      </c>
      <c r="EZ21" s="599">
        <v>108</v>
      </c>
      <c r="FB21" s="658"/>
      <c r="FC21" s="601" t="s">
        <v>39</v>
      </c>
      <c r="FD21" s="599">
        <v>797</v>
      </c>
      <c r="FE21" s="599">
        <v>141</v>
      </c>
      <c r="FF21" s="599">
        <v>357</v>
      </c>
      <c r="FG21" s="599">
        <v>683</v>
      </c>
      <c r="FH21" s="599">
        <v>1436</v>
      </c>
      <c r="FI21" s="599">
        <v>2734</v>
      </c>
      <c r="FJ21" s="599">
        <v>5343</v>
      </c>
      <c r="FK21" s="599">
        <v>7011</v>
      </c>
      <c r="FL21" s="599">
        <v>9085</v>
      </c>
      <c r="FM21" s="599">
        <v>11741</v>
      </c>
      <c r="FN21" s="599">
        <v>6531</v>
      </c>
      <c r="FO21" s="599">
        <v>5522</v>
      </c>
      <c r="FP21" s="599">
        <v>4047</v>
      </c>
      <c r="FQ21" s="599">
        <v>2550</v>
      </c>
      <c r="FR21" s="599">
        <v>1625</v>
      </c>
      <c r="FS21" s="599">
        <v>946</v>
      </c>
      <c r="FT21" s="599">
        <v>516</v>
      </c>
      <c r="FU21" s="599">
        <v>331</v>
      </c>
      <c r="FV21" s="599">
        <v>129</v>
      </c>
      <c r="FX21" s="658"/>
      <c r="FY21" s="601" t="s">
        <v>39</v>
      </c>
      <c r="FZ21" s="599">
        <v>114</v>
      </c>
      <c r="GA21" s="599">
        <v>17</v>
      </c>
      <c r="GB21" s="599">
        <v>37</v>
      </c>
      <c r="GC21" s="599">
        <v>71</v>
      </c>
      <c r="GD21" s="599">
        <v>122</v>
      </c>
      <c r="GE21" s="599">
        <v>239</v>
      </c>
      <c r="GF21" s="599">
        <v>479</v>
      </c>
      <c r="GG21" s="599">
        <v>694</v>
      </c>
      <c r="GH21" s="599">
        <v>976</v>
      </c>
      <c r="GI21" s="599">
        <v>1324</v>
      </c>
      <c r="GJ21" s="599">
        <v>894</v>
      </c>
      <c r="GK21" s="599">
        <v>853</v>
      </c>
      <c r="GL21" s="599">
        <v>802</v>
      </c>
      <c r="GM21" s="599">
        <v>510</v>
      </c>
      <c r="GN21" s="599">
        <v>362</v>
      </c>
      <c r="GO21" s="599">
        <v>260</v>
      </c>
      <c r="GP21" s="599">
        <v>172</v>
      </c>
      <c r="GQ21" s="599">
        <v>115</v>
      </c>
      <c r="GR21" s="599">
        <v>12</v>
      </c>
    </row>
    <row r="22" spans="2:200" ht="15" x14ac:dyDescent="0.2">
      <c r="B22" s="667"/>
      <c r="C22" s="619"/>
      <c r="D22" s="658"/>
      <c r="E22" s="601" t="s">
        <v>40</v>
      </c>
      <c r="F22" s="599">
        <v>289</v>
      </c>
      <c r="G22" s="599">
        <v>38</v>
      </c>
      <c r="H22" s="599">
        <v>59</v>
      </c>
      <c r="I22" s="599">
        <v>107</v>
      </c>
      <c r="J22" s="599">
        <v>254</v>
      </c>
      <c r="K22" s="599">
        <v>515</v>
      </c>
      <c r="L22" s="599">
        <v>1218</v>
      </c>
      <c r="M22" s="599">
        <v>2177</v>
      </c>
      <c r="N22" s="599">
        <v>3383</v>
      </c>
      <c r="O22" s="599">
        <v>5400</v>
      </c>
      <c r="P22" s="599">
        <v>4438</v>
      </c>
      <c r="Q22" s="599">
        <v>4774</v>
      </c>
      <c r="R22" s="599">
        <v>4250</v>
      </c>
      <c r="S22" s="599">
        <v>3178</v>
      </c>
      <c r="T22" s="599">
        <v>2552</v>
      </c>
      <c r="U22" s="599">
        <v>2032</v>
      </c>
      <c r="V22" s="599">
        <v>1371</v>
      </c>
      <c r="W22" s="599">
        <v>1437</v>
      </c>
      <c r="X22" s="599">
        <v>73</v>
      </c>
      <c r="Y22" s="624"/>
      <c r="Z22" s="658"/>
      <c r="AA22" s="601" t="s">
        <v>40</v>
      </c>
      <c r="AB22" s="599">
        <v>105</v>
      </c>
      <c r="AC22" s="599">
        <v>8</v>
      </c>
      <c r="AD22" s="599">
        <v>15</v>
      </c>
      <c r="AE22" s="599">
        <v>33</v>
      </c>
      <c r="AF22" s="599">
        <v>80</v>
      </c>
      <c r="AG22" s="599">
        <v>166</v>
      </c>
      <c r="AH22" s="599">
        <v>498</v>
      </c>
      <c r="AI22" s="599">
        <v>900</v>
      </c>
      <c r="AJ22" s="599">
        <v>1420</v>
      </c>
      <c r="AK22" s="599">
        <v>2403</v>
      </c>
      <c r="AL22" s="599">
        <v>2165</v>
      </c>
      <c r="AM22" s="599">
        <v>2360</v>
      </c>
      <c r="AN22" s="599">
        <v>2188</v>
      </c>
      <c r="AO22" s="599">
        <v>1743</v>
      </c>
      <c r="AP22" s="599">
        <v>1370</v>
      </c>
      <c r="AQ22" s="599">
        <v>1157</v>
      </c>
      <c r="AR22" s="599">
        <v>790</v>
      </c>
      <c r="AS22" s="599">
        <v>797</v>
      </c>
      <c r="AT22" s="599">
        <v>27</v>
      </c>
      <c r="AU22" s="624"/>
      <c r="AV22" s="658"/>
      <c r="AW22" s="601" t="s">
        <v>40</v>
      </c>
      <c r="AX22" s="599">
        <v>184</v>
      </c>
      <c r="AY22" s="599">
        <v>30</v>
      </c>
      <c r="AZ22" s="599">
        <v>44</v>
      </c>
      <c r="BA22" s="599">
        <v>74</v>
      </c>
      <c r="BB22" s="599">
        <v>174</v>
      </c>
      <c r="BC22" s="599">
        <v>349</v>
      </c>
      <c r="BD22" s="599">
        <v>720</v>
      </c>
      <c r="BE22" s="599">
        <v>1277</v>
      </c>
      <c r="BF22" s="599">
        <v>1963</v>
      </c>
      <c r="BG22" s="599">
        <v>2997</v>
      </c>
      <c r="BH22" s="599">
        <v>2273</v>
      </c>
      <c r="BI22" s="599">
        <v>2414</v>
      </c>
      <c r="BJ22" s="599">
        <v>2062</v>
      </c>
      <c r="BK22" s="599">
        <v>1435</v>
      </c>
      <c r="BL22" s="599">
        <v>1182</v>
      </c>
      <c r="BM22" s="599">
        <v>875</v>
      </c>
      <c r="BN22" s="599">
        <v>581</v>
      </c>
      <c r="BO22" s="599">
        <v>640</v>
      </c>
      <c r="BP22" s="599">
        <v>46</v>
      </c>
      <c r="BR22" s="658"/>
      <c r="BS22" s="601" t="s">
        <v>40</v>
      </c>
      <c r="BT22" s="599">
        <v>114</v>
      </c>
      <c r="BU22" s="599">
        <v>22</v>
      </c>
      <c r="BV22" s="599">
        <v>21</v>
      </c>
      <c r="BW22" s="599">
        <v>49</v>
      </c>
      <c r="BX22" s="599">
        <v>112</v>
      </c>
      <c r="BY22" s="599">
        <v>196</v>
      </c>
      <c r="BZ22" s="599">
        <v>392</v>
      </c>
      <c r="CA22" s="599">
        <v>603</v>
      </c>
      <c r="CB22" s="599">
        <v>771</v>
      </c>
      <c r="CC22" s="599">
        <v>1076</v>
      </c>
      <c r="CD22" s="599">
        <v>858</v>
      </c>
      <c r="CE22" s="599">
        <v>819</v>
      </c>
      <c r="CF22" s="599">
        <v>640</v>
      </c>
      <c r="CG22" s="599">
        <v>456</v>
      </c>
      <c r="CH22" s="599">
        <v>315</v>
      </c>
      <c r="CI22" s="599">
        <v>214</v>
      </c>
      <c r="CJ22" s="599">
        <v>146</v>
      </c>
      <c r="CK22" s="599">
        <v>137</v>
      </c>
      <c r="CL22" s="599">
        <v>39</v>
      </c>
      <c r="CN22" s="658"/>
      <c r="CO22" s="601" t="s">
        <v>40</v>
      </c>
      <c r="CP22" s="599">
        <v>175</v>
      </c>
      <c r="CQ22" s="599">
        <v>16</v>
      </c>
      <c r="CR22" s="599">
        <v>38</v>
      </c>
      <c r="CS22" s="599">
        <v>58</v>
      </c>
      <c r="CT22" s="599">
        <v>142</v>
      </c>
      <c r="CU22" s="599">
        <v>319</v>
      </c>
      <c r="CV22" s="599">
        <v>826</v>
      </c>
      <c r="CW22" s="599">
        <v>1574</v>
      </c>
      <c r="CX22" s="599">
        <v>2612</v>
      </c>
      <c r="CY22" s="599">
        <v>4324</v>
      </c>
      <c r="CZ22" s="599">
        <v>3580</v>
      </c>
      <c r="DA22" s="599">
        <v>3955</v>
      </c>
      <c r="DB22" s="599">
        <v>3610</v>
      </c>
      <c r="DC22" s="599">
        <v>2722</v>
      </c>
      <c r="DD22" s="599">
        <v>2237</v>
      </c>
      <c r="DE22" s="599">
        <v>1818</v>
      </c>
      <c r="DF22" s="599">
        <v>1225</v>
      </c>
      <c r="DG22" s="599">
        <v>1300</v>
      </c>
      <c r="DH22" s="599">
        <v>34</v>
      </c>
      <c r="DJ22" s="658"/>
      <c r="DK22" s="601" t="s">
        <v>40</v>
      </c>
      <c r="DL22" s="599">
        <v>40</v>
      </c>
      <c r="DM22" s="599">
        <v>7</v>
      </c>
      <c r="DN22" s="599">
        <v>5</v>
      </c>
      <c r="DO22" s="599">
        <v>14</v>
      </c>
      <c r="DP22" s="599">
        <v>33</v>
      </c>
      <c r="DQ22" s="599">
        <v>49</v>
      </c>
      <c r="DR22" s="599">
        <v>104</v>
      </c>
      <c r="DS22" s="599">
        <v>167</v>
      </c>
      <c r="DT22" s="599">
        <v>164</v>
      </c>
      <c r="DU22" s="599">
        <v>326</v>
      </c>
      <c r="DV22" s="599">
        <v>170</v>
      </c>
      <c r="DW22" s="599">
        <v>187</v>
      </c>
      <c r="DX22" s="599">
        <v>167</v>
      </c>
      <c r="DY22" s="599">
        <v>124</v>
      </c>
      <c r="DZ22" s="599">
        <v>77</v>
      </c>
      <c r="EA22" s="599">
        <v>79</v>
      </c>
      <c r="EB22" s="599">
        <v>40</v>
      </c>
      <c r="EC22" s="599">
        <v>47</v>
      </c>
      <c r="ED22" s="599">
        <v>19</v>
      </c>
      <c r="EF22" s="658"/>
      <c r="EG22" s="601" t="s">
        <v>40</v>
      </c>
      <c r="EH22" s="599">
        <v>249</v>
      </c>
      <c r="EI22" s="599">
        <v>31</v>
      </c>
      <c r="EJ22" s="599">
        <v>54</v>
      </c>
      <c r="EK22" s="599">
        <v>93</v>
      </c>
      <c r="EL22" s="599">
        <v>221</v>
      </c>
      <c r="EM22" s="599">
        <v>466</v>
      </c>
      <c r="EN22" s="599">
        <v>1114</v>
      </c>
      <c r="EO22" s="599">
        <v>2010</v>
      </c>
      <c r="EP22" s="599">
        <v>3219</v>
      </c>
      <c r="EQ22" s="599">
        <v>5074</v>
      </c>
      <c r="ER22" s="599">
        <v>4268</v>
      </c>
      <c r="ES22" s="599">
        <v>4587</v>
      </c>
      <c r="ET22" s="599">
        <v>4083</v>
      </c>
      <c r="EU22" s="599">
        <v>3054</v>
      </c>
      <c r="EV22" s="599">
        <v>2475</v>
      </c>
      <c r="EW22" s="599">
        <v>1953</v>
      </c>
      <c r="EX22" s="599">
        <v>1331</v>
      </c>
      <c r="EY22" s="599">
        <v>1390</v>
      </c>
      <c r="EZ22" s="599">
        <v>54</v>
      </c>
      <c r="FB22" s="658"/>
      <c r="FC22" s="601" t="s">
        <v>40</v>
      </c>
      <c r="FD22" s="599">
        <v>264</v>
      </c>
      <c r="FE22" s="599">
        <v>37</v>
      </c>
      <c r="FF22" s="599">
        <v>59</v>
      </c>
      <c r="FG22" s="599">
        <v>103</v>
      </c>
      <c r="FH22" s="599">
        <v>239</v>
      </c>
      <c r="FI22" s="599">
        <v>478</v>
      </c>
      <c r="FJ22" s="599">
        <v>1133</v>
      </c>
      <c r="FK22" s="599">
        <v>2008</v>
      </c>
      <c r="FL22" s="599">
        <v>3107</v>
      </c>
      <c r="FM22" s="599">
        <v>4961</v>
      </c>
      <c r="FN22" s="599">
        <v>4027</v>
      </c>
      <c r="FO22" s="599">
        <v>4274</v>
      </c>
      <c r="FP22" s="599">
        <v>3744</v>
      </c>
      <c r="FQ22" s="599">
        <v>2811</v>
      </c>
      <c r="FR22" s="599">
        <v>2201</v>
      </c>
      <c r="FS22" s="599">
        <v>1733</v>
      </c>
      <c r="FT22" s="599">
        <v>1167</v>
      </c>
      <c r="FU22" s="599">
        <v>1209</v>
      </c>
      <c r="FV22" s="599">
        <v>70</v>
      </c>
      <c r="FX22" s="658"/>
      <c r="FY22" s="601" t="s">
        <v>40</v>
      </c>
      <c r="FZ22" s="599">
        <v>25</v>
      </c>
      <c r="GA22" s="599">
        <v>1</v>
      </c>
      <c r="GB22" s="599">
        <v>0</v>
      </c>
      <c r="GC22" s="599">
        <v>4</v>
      </c>
      <c r="GD22" s="599">
        <v>15</v>
      </c>
      <c r="GE22" s="599">
        <v>37</v>
      </c>
      <c r="GF22" s="599">
        <v>85</v>
      </c>
      <c r="GG22" s="599">
        <v>169</v>
      </c>
      <c r="GH22" s="599">
        <v>276</v>
      </c>
      <c r="GI22" s="599">
        <v>439</v>
      </c>
      <c r="GJ22" s="599">
        <v>411</v>
      </c>
      <c r="GK22" s="599">
        <v>500</v>
      </c>
      <c r="GL22" s="599">
        <v>506</v>
      </c>
      <c r="GM22" s="599">
        <v>367</v>
      </c>
      <c r="GN22" s="599">
        <v>351</v>
      </c>
      <c r="GO22" s="599">
        <v>299</v>
      </c>
      <c r="GP22" s="599">
        <v>204</v>
      </c>
      <c r="GQ22" s="599">
        <v>228</v>
      </c>
      <c r="GR22" s="599">
        <v>3</v>
      </c>
    </row>
    <row r="23" spans="2:200" ht="15" x14ac:dyDescent="0.2">
      <c r="B23" s="618"/>
      <c r="C23" s="619"/>
      <c r="D23" s="659"/>
      <c r="E23" s="601" t="s">
        <v>41</v>
      </c>
      <c r="F23" s="599">
        <v>17</v>
      </c>
      <c r="G23" s="599">
        <v>0</v>
      </c>
      <c r="H23" s="599">
        <v>2</v>
      </c>
      <c r="I23" s="599">
        <v>1</v>
      </c>
      <c r="J23" s="599">
        <v>6</v>
      </c>
      <c r="K23" s="599">
        <v>17</v>
      </c>
      <c r="L23" s="599">
        <v>42</v>
      </c>
      <c r="M23" s="599">
        <v>74</v>
      </c>
      <c r="N23" s="599">
        <v>138</v>
      </c>
      <c r="O23" s="599">
        <v>322</v>
      </c>
      <c r="P23" s="599">
        <v>335</v>
      </c>
      <c r="Q23" s="599">
        <v>399</v>
      </c>
      <c r="R23" s="599">
        <v>467</v>
      </c>
      <c r="S23" s="599">
        <v>486</v>
      </c>
      <c r="T23" s="599">
        <v>486</v>
      </c>
      <c r="U23" s="599">
        <v>466</v>
      </c>
      <c r="V23" s="599">
        <v>434</v>
      </c>
      <c r="W23" s="599">
        <v>817</v>
      </c>
      <c r="X23" s="599">
        <v>5</v>
      </c>
      <c r="Y23" s="624"/>
      <c r="Z23" s="659"/>
      <c r="AA23" s="601" t="s">
        <v>41</v>
      </c>
      <c r="AB23" s="599">
        <v>11</v>
      </c>
      <c r="AC23" s="599">
        <v>0</v>
      </c>
      <c r="AD23" s="599">
        <v>1</v>
      </c>
      <c r="AE23" s="599">
        <v>1</v>
      </c>
      <c r="AF23" s="599">
        <v>2</v>
      </c>
      <c r="AG23" s="599">
        <v>8</v>
      </c>
      <c r="AH23" s="599">
        <v>9</v>
      </c>
      <c r="AI23" s="599">
        <v>22</v>
      </c>
      <c r="AJ23" s="599">
        <v>49</v>
      </c>
      <c r="AK23" s="599">
        <v>146</v>
      </c>
      <c r="AL23" s="599">
        <v>139</v>
      </c>
      <c r="AM23" s="599">
        <v>200</v>
      </c>
      <c r="AN23" s="599">
        <v>242</v>
      </c>
      <c r="AO23" s="599">
        <v>253</v>
      </c>
      <c r="AP23" s="599">
        <v>262</v>
      </c>
      <c r="AQ23" s="599">
        <v>251</v>
      </c>
      <c r="AR23" s="599">
        <v>244</v>
      </c>
      <c r="AS23" s="599">
        <v>497</v>
      </c>
      <c r="AT23" s="599">
        <v>1</v>
      </c>
      <c r="AU23" s="624"/>
      <c r="AV23" s="659"/>
      <c r="AW23" s="601" t="s">
        <v>41</v>
      </c>
      <c r="AX23" s="599">
        <v>6</v>
      </c>
      <c r="AY23" s="599">
        <v>0</v>
      </c>
      <c r="AZ23" s="599">
        <v>1</v>
      </c>
      <c r="BA23" s="599">
        <v>0</v>
      </c>
      <c r="BB23" s="599">
        <v>4</v>
      </c>
      <c r="BC23" s="599">
        <v>9</v>
      </c>
      <c r="BD23" s="599">
        <v>33</v>
      </c>
      <c r="BE23" s="599">
        <v>52</v>
      </c>
      <c r="BF23" s="599">
        <v>89</v>
      </c>
      <c r="BG23" s="599">
        <v>176</v>
      </c>
      <c r="BH23" s="599">
        <v>196</v>
      </c>
      <c r="BI23" s="599">
        <v>199</v>
      </c>
      <c r="BJ23" s="599">
        <v>225</v>
      </c>
      <c r="BK23" s="599">
        <v>233</v>
      </c>
      <c r="BL23" s="599">
        <v>224</v>
      </c>
      <c r="BM23" s="599">
        <v>215</v>
      </c>
      <c r="BN23" s="599">
        <v>190</v>
      </c>
      <c r="BO23" s="599">
        <v>320</v>
      </c>
      <c r="BP23" s="599">
        <v>4</v>
      </c>
      <c r="BR23" s="659"/>
      <c r="BS23" s="601" t="s">
        <v>41</v>
      </c>
      <c r="BT23" s="599">
        <v>11</v>
      </c>
      <c r="BU23" s="599">
        <v>0</v>
      </c>
      <c r="BV23" s="599">
        <v>1</v>
      </c>
      <c r="BW23" s="599">
        <v>0</v>
      </c>
      <c r="BX23" s="599">
        <v>3</v>
      </c>
      <c r="BY23" s="599">
        <v>4</v>
      </c>
      <c r="BZ23" s="599">
        <v>16</v>
      </c>
      <c r="CA23" s="599">
        <v>26</v>
      </c>
      <c r="CB23" s="599">
        <v>36</v>
      </c>
      <c r="CC23" s="599">
        <v>63</v>
      </c>
      <c r="CD23" s="599">
        <v>51</v>
      </c>
      <c r="CE23" s="599">
        <v>65</v>
      </c>
      <c r="CF23" s="599">
        <v>68</v>
      </c>
      <c r="CG23" s="599">
        <v>62</v>
      </c>
      <c r="CH23" s="599">
        <v>57</v>
      </c>
      <c r="CI23" s="599">
        <v>35</v>
      </c>
      <c r="CJ23" s="599">
        <v>40</v>
      </c>
      <c r="CK23" s="599">
        <v>60</v>
      </c>
      <c r="CL23" s="599">
        <v>3</v>
      </c>
      <c r="CN23" s="659"/>
      <c r="CO23" s="601" t="s">
        <v>41</v>
      </c>
      <c r="CP23" s="599">
        <v>6</v>
      </c>
      <c r="CQ23" s="599">
        <v>0</v>
      </c>
      <c r="CR23" s="599">
        <v>1</v>
      </c>
      <c r="CS23" s="599">
        <v>1</v>
      </c>
      <c r="CT23" s="599">
        <v>3</v>
      </c>
      <c r="CU23" s="599">
        <v>13</v>
      </c>
      <c r="CV23" s="599">
        <v>26</v>
      </c>
      <c r="CW23" s="599">
        <v>48</v>
      </c>
      <c r="CX23" s="599">
        <v>102</v>
      </c>
      <c r="CY23" s="599">
        <v>259</v>
      </c>
      <c r="CZ23" s="599">
        <v>284</v>
      </c>
      <c r="DA23" s="599">
        <v>334</v>
      </c>
      <c r="DB23" s="599">
        <v>399</v>
      </c>
      <c r="DC23" s="599">
        <v>424</v>
      </c>
      <c r="DD23" s="599">
        <v>429</v>
      </c>
      <c r="DE23" s="599">
        <v>431</v>
      </c>
      <c r="DF23" s="599">
        <v>394</v>
      </c>
      <c r="DG23" s="599">
        <v>757</v>
      </c>
      <c r="DH23" s="599">
        <v>2</v>
      </c>
      <c r="DJ23" s="659"/>
      <c r="DK23" s="601" t="s">
        <v>41</v>
      </c>
      <c r="DL23" s="599">
        <v>2</v>
      </c>
      <c r="DM23" s="599">
        <v>0</v>
      </c>
      <c r="DN23" s="599">
        <v>0</v>
      </c>
      <c r="DO23" s="599">
        <v>0</v>
      </c>
      <c r="DP23" s="599">
        <v>0</v>
      </c>
      <c r="DQ23" s="599">
        <v>2</v>
      </c>
      <c r="DR23" s="599">
        <v>5</v>
      </c>
      <c r="DS23" s="599">
        <v>2</v>
      </c>
      <c r="DT23" s="599">
        <v>8</v>
      </c>
      <c r="DU23" s="599">
        <v>23</v>
      </c>
      <c r="DV23" s="599">
        <v>17</v>
      </c>
      <c r="DW23" s="599">
        <v>21</v>
      </c>
      <c r="DX23" s="599">
        <v>22</v>
      </c>
      <c r="DY23" s="599">
        <v>19</v>
      </c>
      <c r="DZ23" s="599">
        <v>15</v>
      </c>
      <c r="EA23" s="599">
        <v>15</v>
      </c>
      <c r="EB23" s="599">
        <v>15</v>
      </c>
      <c r="EC23" s="599">
        <v>17</v>
      </c>
      <c r="ED23" s="599">
        <v>1</v>
      </c>
      <c r="EF23" s="659"/>
      <c r="EG23" s="601" t="s">
        <v>41</v>
      </c>
      <c r="EH23" s="599">
        <v>15</v>
      </c>
      <c r="EI23" s="599">
        <v>0</v>
      </c>
      <c r="EJ23" s="599">
        <v>2</v>
      </c>
      <c r="EK23" s="599">
        <v>1</v>
      </c>
      <c r="EL23" s="599">
        <v>6</v>
      </c>
      <c r="EM23" s="599">
        <v>15</v>
      </c>
      <c r="EN23" s="599">
        <v>37</v>
      </c>
      <c r="EO23" s="599">
        <v>72</v>
      </c>
      <c r="EP23" s="599">
        <v>130</v>
      </c>
      <c r="EQ23" s="599">
        <v>299</v>
      </c>
      <c r="ER23" s="599">
        <v>318</v>
      </c>
      <c r="ES23" s="599">
        <v>378</v>
      </c>
      <c r="ET23" s="599">
        <v>445</v>
      </c>
      <c r="EU23" s="599">
        <v>467</v>
      </c>
      <c r="EV23" s="599">
        <v>471</v>
      </c>
      <c r="EW23" s="599">
        <v>451</v>
      </c>
      <c r="EX23" s="599">
        <v>419</v>
      </c>
      <c r="EY23" s="599">
        <v>800</v>
      </c>
      <c r="EZ23" s="599">
        <v>4</v>
      </c>
      <c r="FB23" s="659"/>
      <c r="FC23" s="601" t="s">
        <v>41</v>
      </c>
      <c r="FD23" s="599">
        <v>14</v>
      </c>
      <c r="FE23" s="599">
        <v>0</v>
      </c>
      <c r="FF23" s="599">
        <v>2</v>
      </c>
      <c r="FG23" s="599">
        <v>1</v>
      </c>
      <c r="FH23" s="599">
        <v>6</v>
      </c>
      <c r="FI23" s="599">
        <v>14</v>
      </c>
      <c r="FJ23" s="599">
        <v>37</v>
      </c>
      <c r="FK23" s="599">
        <v>69</v>
      </c>
      <c r="FL23" s="599">
        <v>132</v>
      </c>
      <c r="FM23" s="599">
        <v>303</v>
      </c>
      <c r="FN23" s="599">
        <v>311</v>
      </c>
      <c r="FO23" s="599">
        <v>382</v>
      </c>
      <c r="FP23" s="599">
        <v>430</v>
      </c>
      <c r="FQ23" s="599">
        <v>453</v>
      </c>
      <c r="FR23" s="599">
        <v>441</v>
      </c>
      <c r="FS23" s="599">
        <v>416</v>
      </c>
      <c r="FT23" s="599">
        <v>389</v>
      </c>
      <c r="FU23" s="599">
        <v>719</v>
      </c>
      <c r="FV23" s="599">
        <v>4</v>
      </c>
      <c r="FX23" s="659"/>
      <c r="FY23" s="601" t="s">
        <v>41</v>
      </c>
      <c r="FZ23" s="599">
        <v>3</v>
      </c>
      <c r="GA23" s="599">
        <v>0</v>
      </c>
      <c r="GB23" s="599">
        <v>0</v>
      </c>
      <c r="GC23" s="599">
        <v>0</v>
      </c>
      <c r="GD23" s="599">
        <v>0</v>
      </c>
      <c r="GE23" s="599">
        <v>3</v>
      </c>
      <c r="GF23" s="599">
        <v>5</v>
      </c>
      <c r="GG23" s="599">
        <v>5</v>
      </c>
      <c r="GH23" s="599">
        <v>6</v>
      </c>
      <c r="GI23" s="599">
        <v>19</v>
      </c>
      <c r="GJ23" s="599">
        <v>24</v>
      </c>
      <c r="GK23" s="599">
        <v>17</v>
      </c>
      <c r="GL23" s="599">
        <v>37</v>
      </c>
      <c r="GM23" s="599">
        <v>33</v>
      </c>
      <c r="GN23" s="599">
        <v>45</v>
      </c>
      <c r="GO23" s="599">
        <v>50</v>
      </c>
      <c r="GP23" s="599">
        <v>45</v>
      </c>
      <c r="GQ23" s="599">
        <v>98</v>
      </c>
      <c r="GR23" s="599">
        <v>1</v>
      </c>
    </row>
    <row r="24" spans="2:200" x14ac:dyDescent="0.2">
      <c r="B24" s="618"/>
      <c r="C24" s="619"/>
      <c r="D24" s="622"/>
      <c r="E24" s="622"/>
      <c r="F24" s="656"/>
      <c r="G24" s="656"/>
      <c r="H24" s="656"/>
      <c r="I24" s="656"/>
      <c r="J24" s="656"/>
      <c r="K24" s="656"/>
      <c r="L24" s="656"/>
      <c r="M24" s="656"/>
      <c r="N24" s="656"/>
      <c r="O24" s="656"/>
      <c r="P24" s="656"/>
      <c r="Q24" s="656"/>
      <c r="R24" s="656"/>
      <c r="S24" s="656"/>
      <c r="T24" s="656"/>
      <c r="U24" s="656"/>
      <c r="V24" s="656"/>
      <c r="W24" s="656"/>
      <c r="X24" s="656"/>
      <c r="Y24" s="619"/>
      <c r="Z24" s="622"/>
      <c r="AA24" s="622"/>
      <c r="AB24" s="622"/>
      <c r="AC24" s="622"/>
      <c r="AD24" s="622"/>
      <c r="AE24" s="622"/>
      <c r="AF24" s="622"/>
      <c r="AG24" s="622"/>
      <c r="AH24" s="622"/>
      <c r="AI24" s="622"/>
      <c r="AJ24" s="622"/>
      <c r="AK24" s="622"/>
      <c r="AL24" s="518"/>
      <c r="AM24" s="518"/>
      <c r="AN24" s="518"/>
      <c r="AO24" s="518"/>
      <c r="AP24" s="518"/>
      <c r="AQ24" s="518"/>
      <c r="AR24" s="518"/>
      <c r="AS24" s="518"/>
      <c r="AT24" s="518"/>
      <c r="AU24" s="619"/>
      <c r="AV24" s="622"/>
      <c r="AW24" s="622"/>
      <c r="AX24" s="622"/>
      <c r="AY24" s="622"/>
      <c r="AZ24" s="622"/>
      <c r="BA24" s="622"/>
      <c r="BB24" s="622"/>
      <c r="BC24" s="622"/>
      <c r="BD24" s="622"/>
      <c r="BE24" s="622"/>
      <c r="BF24" s="622"/>
      <c r="BG24" s="622"/>
      <c r="BH24" s="518"/>
      <c r="BI24" s="518"/>
      <c r="BJ24" s="518"/>
      <c r="BK24" s="518"/>
      <c r="BL24" s="518"/>
      <c r="BM24" s="518"/>
      <c r="BN24" s="518"/>
      <c r="BO24" s="518"/>
      <c r="BR24" s="622"/>
      <c r="BS24" s="622"/>
      <c r="BT24" s="622"/>
      <c r="BU24" s="622"/>
      <c r="BV24" s="622"/>
      <c r="BW24" s="622"/>
      <c r="BX24" s="622"/>
      <c r="BY24" s="622"/>
      <c r="BZ24" s="622"/>
      <c r="CA24" s="622"/>
      <c r="CB24" s="622"/>
      <c r="CC24" s="622"/>
      <c r="CN24" s="622"/>
      <c r="CO24" s="622"/>
      <c r="CP24" s="622"/>
      <c r="CQ24" s="622"/>
      <c r="CR24" s="622"/>
      <c r="CS24" s="622"/>
      <c r="CT24" s="622"/>
      <c r="CU24" s="622"/>
      <c r="CV24" s="622"/>
      <c r="CW24" s="622"/>
      <c r="CX24" s="622"/>
      <c r="CY24" s="622"/>
      <c r="DJ24" s="622"/>
      <c r="DK24" s="622"/>
      <c r="DL24" s="622"/>
      <c r="DM24" s="622"/>
      <c r="DN24" s="622"/>
      <c r="DO24" s="622"/>
      <c r="DP24" s="622"/>
      <c r="DQ24" s="622"/>
      <c r="DR24" s="622"/>
      <c r="DS24" s="622"/>
      <c r="DT24" s="622"/>
      <c r="DU24" s="622"/>
      <c r="EF24" s="622"/>
      <c r="EG24" s="622"/>
      <c r="EH24" s="622"/>
      <c r="EI24" s="622"/>
      <c r="EJ24" s="622"/>
      <c r="EK24" s="622"/>
      <c r="EL24" s="622"/>
      <c r="EM24" s="622"/>
      <c r="EN24" s="622"/>
      <c r="EO24" s="622"/>
      <c r="EP24" s="622"/>
      <c r="EQ24" s="622"/>
      <c r="FB24" s="622"/>
      <c r="FC24" s="622"/>
      <c r="FD24" s="622"/>
      <c r="FE24" s="622"/>
      <c r="FF24" s="622"/>
      <c r="FG24" s="622"/>
      <c r="FH24" s="622"/>
      <c r="FI24" s="622"/>
      <c r="FJ24" s="622"/>
      <c r="FK24" s="622"/>
      <c r="FL24" s="622"/>
      <c r="FM24" s="622"/>
      <c r="FX24" s="622"/>
      <c r="FY24" s="622"/>
      <c r="FZ24" s="622"/>
      <c r="GA24" s="622"/>
      <c r="GB24" s="622"/>
      <c r="GC24" s="622"/>
      <c r="GD24" s="622"/>
      <c r="GE24" s="622"/>
      <c r="GF24" s="622"/>
      <c r="GG24" s="622"/>
      <c r="GH24" s="622"/>
      <c r="GI24" s="622"/>
    </row>
    <row r="25" spans="2:200" ht="18.75" customHeight="1" x14ac:dyDescent="0.3">
      <c r="B25" s="618"/>
      <c r="C25" s="619"/>
      <c r="D25" s="660" t="s">
        <v>246</v>
      </c>
      <c r="E25" s="660"/>
      <c r="F25" s="621"/>
      <c r="G25" s="621"/>
      <c r="H25" s="621"/>
      <c r="I25" s="621"/>
      <c r="J25" s="621"/>
      <c r="K25" s="621"/>
      <c r="L25" s="621"/>
      <c r="M25" s="621"/>
      <c r="N25" s="621"/>
      <c r="O25" s="621"/>
      <c r="P25" s="518"/>
      <c r="Q25" s="518"/>
      <c r="R25" s="518"/>
      <c r="S25" s="518"/>
      <c r="T25" s="518"/>
      <c r="U25" s="518"/>
      <c r="V25" s="518"/>
      <c r="W25" s="518"/>
      <c r="X25" s="518"/>
      <c r="Y25" s="518"/>
      <c r="Z25" s="660" t="s">
        <v>246</v>
      </c>
      <c r="AA25" s="660"/>
      <c r="AB25" s="621"/>
      <c r="AC25" s="621"/>
      <c r="AD25" s="621"/>
      <c r="AE25" s="621"/>
      <c r="AF25" s="621"/>
      <c r="AG25" s="621"/>
      <c r="AH25" s="621"/>
      <c r="AI25" s="621"/>
      <c r="AJ25" s="621"/>
      <c r="AK25" s="621"/>
      <c r="AL25" s="518"/>
      <c r="AM25" s="518"/>
      <c r="AN25" s="518"/>
      <c r="AO25" s="518"/>
      <c r="AP25" s="518"/>
      <c r="AQ25" s="518"/>
      <c r="AR25" s="518"/>
      <c r="AS25" s="518"/>
      <c r="AT25" s="518"/>
      <c r="AU25" s="518"/>
      <c r="AV25" s="660" t="s">
        <v>246</v>
      </c>
      <c r="AW25" s="660"/>
      <c r="AX25" s="621"/>
      <c r="AY25" s="621"/>
      <c r="AZ25" s="621"/>
      <c r="BA25" s="621"/>
      <c r="BB25" s="621"/>
      <c r="BC25" s="621"/>
      <c r="BD25" s="621"/>
      <c r="BE25" s="621"/>
      <c r="BF25" s="621"/>
      <c r="BG25" s="621"/>
      <c r="BH25" s="518"/>
      <c r="BI25" s="518"/>
      <c r="BJ25" s="518"/>
      <c r="BK25" s="518"/>
      <c r="BL25" s="518"/>
      <c r="BM25" s="518"/>
      <c r="BN25" s="518"/>
      <c r="BO25" s="518"/>
      <c r="BR25" s="660" t="s">
        <v>246</v>
      </c>
      <c r="BS25" s="660"/>
      <c r="BT25" s="621"/>
      <c r="BU25" s="621"/>
      <c r="BV25" s="621"/>
      <c r="BW25" s="621"/>
      <c r="BX25" s="621"/>
      <c r="BY25" s="621"/>
      <c r="BZ25" s="621"/>
      <c r="CA25" s="621"/>
      <c r="CB25" s="621"/>
      <c r="CC25" s="621"/>
      <c r="CN25" s="660" t="s">
        <v>246</v>
      </c>
      <c r="CO25" s="660"/>
      <c r="CP25" s="621"/>
      <c r="CQ25" s="621"/>
      <c r="CR25" s="621"/>
      <c r="CS25" s="621"/>
      <c r="CT25" s="621"/>
      <c r="CU25" s="621"/>
      <c r="CV25" s="621"/>
      <c r="CW25" s="621"/>
      <c r="CX25" s="621"/>
      <c r="CY25" s="621"/>
      <c r="DJ25" s="660" t="s">
        <v>246</v>
      </c>
      <c r="DK25" s="660"/>
      <c r="DL25" s="621"/>
      <c r="DM25" s="621"/>
      <c r="DN25" s="621"/>
      <c r="DO25" s="621"/>
      <c r="DP25" s="621"/>
      <c r="DQ25" s="621"/>
      <c r="DR25" s="621"/>
      <c r="DS25" s="621"/>
      <c r="DT25" s="621"/>
      <c r="DU25" s="621"/>
      <c r="EF25" s="660" t="s">
        <v>246</v>
      </c>
      <c r="EG25" s="660"/>
      <c r="EH25" s="621"/>
      <c r="EI25" s="621"/>
      <c r="EJ25" s="621"/>
      <c r="EK25" s="621"/>
      <c r="EL25" s="621"/>
      <c r="EM25" s="621"/>
      <c r="EN25" s="621"/>
      <c r="EO25" s="621"/>
      <c r="EP25" s="621"/>
      <c r="EQ25" s="621"/>
      <c r="FB25" s="660" t="s">
        <v>246</v>
      </c>
      <c r="FC25" s="660"/>
      <c r="FD25" s="621"/>
      <c r="FE25" s="621"/>
      <c r="FF25" s="621"/>
      <c r="FG25" s="621"/>
      <c r="FH25" s="621"/>
      <c r="FI25" s="621"/>
      <c r="FJ25" s="621"/>
      <c r="FK25" s="621"/>
      <c r="FL25" s="621"/>
      <c r="FM25" s="621"/>
      <c r="FX25" s="660" t="s">
        <v>246</v>
      </c>
      <c r="FY25" s="660"/>
      <c r="FZ25" s="621"/>
      <c r="GA25" s="621"/>
      <c r="GB25" s="621"/>
      <c r="GC25" s="621"/>
      <c r="GD25" s="621"/>
      <c r="GE25" s="621"/>
      <c r="GF25" s="621"/>
      <c r="GG25" s="621"/>
      <c r="GH25" s="621"/>
      <c r="GI25" s="621"/>
    </row>
    <row r="26" spans="2:200" ht="28.9" customHeight="1" x14ac:dyDescent="0.2">
      <c r="B26" s="618"/>
      <c r="C26" s="619"/>
      <c r="D26" s="660"/>
      <c r="E26" s="660"/>
      <c r="F26" s="665" t="s">
        <v>171</v>
      </c>
      <c r="G26" s="665"/>
      <c r="H26" s="665"/>
      <c r="I26" s="665"/>
      <c r="J26" s="665"/>
      <c r="K26" s="665"/>
      <c r="L26" s="665"/>
      <c r="M26" s="665"/>
      <c r="N26" s="665"/>
      <c r="O26" s="665"/>
      <c r="P26" s="665"/>
      <c r="Q26" s="665"/>
      <c r="R26" s="665"/>
      <c r="S26" s="665"/>
      <c r="T26" s="665"/>
      <c r="U26" s="665"/>
      <c r="V26" s="665"/>
      <c r="W26" s="665"/>
      <c r="X26" s="665"/>
      <c r="Y26" s="518"/>
      <c r="Z26" s="660"/>
      <c r="AA26" s="660"/>
      <c r="AB26" s="665" t="s">
        <v>171</v>
      </c>
      <c r="AC26" s="665"/>
      <c r="AD26" s="665"/>
      <c r="AE26" s="665"/>
      <c r="AF26" s="665"/>
      <c r="AG26" s="665"/>
      <c r="AH26" s="665"/>
      <c r="AI26" s="665"/>
      <c r="AJ26" s="665"/>
      <c r="AK26" s="665"/>
      <c r="AL26" s="665"/>
      <c r="AM26" s="665"/>
      <c r="AN26" s="665"/>
      <c r="AO26" s="665"/>
      <c r="AP26" s="665"/>
      <c r="AQ26" s="665"/>
      <c r="AR26" s="665"/>
      <c r="AS26" s="665"/>
      <c r="AT26" s="665"/>
      <c r="AU26" s="518"/>
      <c r="AV26" s="660"/>
      <c r="AW26" s="660"/>
      <c r="AX26" s="665" t="s">
        <v>171</v>
      </c>
      <c r="AY26" s="665"/>
      <c r="AZ26" s="665"/>
      <c r="BA26" s="665"/>
      <c r="BB26" s="665"/>
      <c r="BC26" s="665"/>
      <c r="BD26" s="665"/>
      <c r="BE26" s="665"/>
      <c r="BF26" s="665"/>
      <c r="BG26" s="665"/>
      <c r="BH26" s="665"/>
      <c r="BI26" s="665"/>
      <c r="BJ26" s="665"/>
      <c r="BK26" s="665"/>
      <c r="BL26" s="665"/>
      <c r="BM26" s="665"/>
      <c r="BN26" s="665"/>
      <c r="BO26" s="665"/>
      <c r="BP26" s="665"/>
      <c r="BR26" s="660"/>
      <c r="BS26" s="660"/>
      <c r="BT26" s="665" t="s">
        <v>171</v>
      </c>
      <c r="BU26" s="665"/>
      <c r="BV26" s="665"/>
      <c r="BW26" s="665"/>
      <c r="BX26" s="665"/>
      <c r="BY26" s="665"/>
      <c r="BZ26" s="665"/>
      <c r="CA26" s="665"/>
      <c r="CB26" s="665"/>
      <c r="CC26" s="665"/>
      <c r="CD26" s="665"/>
      <c r="CE26" s="665"/>
      <c r="CF26" s="665"/>
      <c r="CG26" s="665"/>
      <c r="CH26" s="665"/>
      <c r="CI26" s="665"/>
      <c r="CJ26" s="665"/>
      <c r="CK26" s="665"/>
      <c r="CL26" s="665"/>
      <c r="CN26" s="660"/>
      <c r="CO26" s="660"/>
      <c r="CP26" s="665" t="s">
        <v>171</v>
      </c>
      <c r="CQ26" s="665"/>
      <c r="CR26" s="665"/>
      <c r="CS26" s="665"/>
      <c r="CT26" s="665"/>
      <c r="CU26" s="665"/>
      <c r="CV26" s="665"/>
      <c r="CW26" s="665"/>
      <c r="CX26" s="665"/>
      <c r="CY26" s="665"/>
      <c r="CZ26" s="665"/>
      <c r="DA26" s="665"/>
      <c r="DB26" s="665"/>
      <c r="DC26" s="665"/>
      <c r="DD26" s="665"/>
      <c r="DE26" s="665"/>
      <c r="DF26" s="665"/>
      <c r="DG26" s="665"/>
      <c r="DH26" s="665"/>
      <c r="DJ26" s="660"/>
      <c r="DK26" s="660"/>
      <c r="DL26" s="665" t="s">
        <v>171</v>
      </c>
      <c r="DM26" s="665"/>
      <c r="DN26" s="665"/>
      <c r="DO26" s="665"/>
      <c r="DP26" s="665"/>
      <c r="DQ26" s="665"/>
      <c r="DR26" s="665"/>
      <c r="DS26" s="665"/>
      <c r="DT26" s="665"/>
      <c r="DU26" s="665"/>
      <c r="DV26" s="665"/>
      <c r="DW26" s="665"/>
      <c r="DX26" s="665"/>
      <c r="DY26" s="665"/>
      <c r="DZ26" s="665"/>
      <c r="EA26" s="665"/>
      <c r="EB26" s="665"/>
      <c r="EC26" s="665"/>
      <c r="ED26" s="665"/>
      <c r="EF26" s="660"/>
      <c r="EG26" s="660"/>
      <c r="EH26" s="665" t="s">
        <v>171</v>
      </c>
      <c r="EI26" s="665"/>
      <c r="EJ26" s="665"/>
      <c r="EK26" s="665"/>
      <c r="EL26" s="665"/>
      <c r="EM26" s="665"/>
      <c r="EN26" s="665"/>
      <c r="EO26" s="665"/>
      <c r="EP26" s="665"/>
      <c r="EQ26" s="665"/>
      <c r="ER26" s="665"/>
      <c r="ES26" s="665"/>
      <c r="ET26" s="665"/>
      <c r="EU26" s="665"/>
      <c r="EV26" s="665"/>
      <c r="EW26" s="665"/>
      <c r="EX26" s="665"/>
      <c r="EY26" s="665"/>
      <c r="EZ26" s="665"/>
      <c r="FB26" s="660"/>
      <c r="FC26" s="660"/>
      <c r="FD26" s="665" t="s">
        <v>171</v>
      </c>
      <c r="FE26" s="665"/>
      <c r="FF26" s="665"/>
      <c r="FG26" s="665"/>
      <c r="FH26" s="665"/>
      <c r="FI26" s="665"/>
      <c r="FJ26" s="665"/>
      <c r="FK26" s="665"/>
      <c r="FL26" s="665"/>
      <c r="FM26" s="665"/>
      <c r="FN26" s="665"/>
      <c r="FO26" s="665"/>
      <c r="FP26" s="665"/>
      <c r="FQ26" s="665"/>
      <c r="FR26" s="665"/>
      <c r="FS26" s="665"/>
      <c r="FT26" s="665"/>
      <c r="FU26" s="665"/>
      <c r="FV26" s="665"/>
      <c r="FX26" s="660"/>
      <c r="FY26" s="660"/>
      <c r="FZ26" s="665" t="s">
        <v>171</v>
      </c>
      <c r="GA26" s="665"/>
      <c r="GB26" s="665"/>
      <c r="GC26" s="665"/>
      <c r="GD26" s="665"/>
      <c r="GE26" s="665"/>
      <c r="GF26" s="665"/>
      <c r="GG26" s="665"/>
      <c r="GH26" s="665"/>
      <c r="GI26" s="665"/>
      <c r="GJ26" s="665"/>
      <c r="GK26" s="665"/>
      <c r="GL26" s="665"/>
      <c r="GM26" s="665"/>
      <c r="GN26" s="665"/>
      <c r="GO26" s="665"/>
      <c r="GP26" s="665"/>
      <c r="GQ26" s="665"/>
      <c r="GR26" s="665"/>
    </row>
    <row r="27" spans="2:200" ht="15" customHeight="1" x14ac:dyDescent="0.2">
      <c r="B27" s="618"/>
      <c r="C27" s="619"/>
      <c r="D27" s="661"/>
      <c r="E27" s="661"/>
      <c r="F27" s="605" t="s">
        <v>16</v>
      </c>
      <c r="G27" s="605">
        <v>11</v>
      </c>
      <c r="H27" s="605">
        <v>21</v>
      </c>
      <c r="I27" s="605">
        <v>22</v>
      </c>
      <c r="J27" s="605">
        <v>32</v>
      </c>
      <c r="K27" s="605">
        <v>33</v>
      </c>
      <c r="L27" s="605">
        <v>43</v>
      </c>
      <c r="M27" s="605">
        <v>44</v>
      </c>
      <c r="N27" s="605">
        <v>54</v>
      </c>
      <c r="O27" s="605">
        <v>55</v>
      </c>
      <c r="P27" s="605">
        <v>65</v>
      </c>
      <c r="Q27" s="605">
        <v>66</v>
      </c>
      <c r="R27" s="605">
        <v>76</v>
      </c>
      <c r="S27" s="605">
        <v>77</v>
      </c>
      <c r="T27" s="605">
        <v>87</v>
      </c>
      <c r="U27" s="605">
        <v>88</v>
      </c>
      <c r="V27" s="605">
        <v>98</v>
      </c>
      <c r="W27" s="605">
        <v>99</v>
      </c>
      <c r="X27" s="605" t="s">
        <v>20</v>
      </c>
      <c r="Y27" s="518"/>
      <c r="Z27" s="661"/>
      <c r="AA27" s="661"/>
      <c r="AB27" s="605" t="s">
        <v>16</v>
      </c>
      <c r="AC27" s="605">
        <v>11</v>
      </c>
      <c r="AD27" s="605">
        <v>21</v>
      </c>
      <c r="AE27" s="605">
        <v>22</v>
      </c>
      <c r="AF27" s="605">
        <v>32</v>
      </c>
      <c r="AG27" s="605">
        <v>33</v>
      </c>
      <c r="AH27" s="605">
        <v>43</v>
      </c>
      <c r="AI27" s="605">
        <v>44</v>
      </c>
      <c r="AJ27" s="605">
        <v>54</v>
      </c>
      <c r="AK27" s="605">
        <v>55</v>
      </c>
      <c r="AL27" s="605">
        <v>65</v>
      </c>
      <c r="AM27" s="605">
        <v>66</v>
      </c>
      <c r="AN27" s="605">
        <v>76</v>
      </c>
      <c r="AO27" s="605">
        <v>77</v>
      </c>
      <c r="AP27" s="605">
        <v>87</v>
      </c>
      <c r="AQ27" s="605">
        <v>88</v>
      </c>
      <c r="AR27" s="605">
        <v>98</v>
      </c>
      <c r="AS27" s="605">
        <v>99</v>
      </c>
      <c r="AT27" s="605" t="s">
        <v>20</v>
      </c>
      <c r="AU27" s="518"/>
      <c r="AV27" s="661"/>
      <c r="AW27" s="661"/>
      <c r="AX27" s="605" t="s">
        <v>16</v>
      </c>
      <c r="AY27" s="605">
        <v>11</v>
      </c>
      <c r="AZ27" s="605">
        <v>21</v>
      </c>
      <c r="BA27" s="605">
        <v>22</v>
      </c>
      <c r="BB27" s="605">
        <v>32</v>
      </c>
      <c r="BC27" s="605">
        <v>33</v>
      </c>
      <c r="BD27" s="605">
        <v>43</v>
      </c>
      <c r="BE27" s="605">
        <v>44</v>
      </c>
      <c r="BF27" s="605">
        <v>54</v>
      </c>
      <c r="BG27" s="605">
        <v>55</v>
      </c>
      <c r="BH27" s="605">
        <v>65</v>
      </c>
      <c r="BI27" s="605">
        <v>66</v>
      </c>
      <c r="BJ27" s="605">
        <v>76</v>
      </c>
      <c r="BK27" s="605">
        <v>77</v>
      </c>
      <c r="BL27" s="605">
        <v>87</v>
      </c>
      <c r="BM27" s="605">
        <v>88</v>
      </c>
      <c r="BN27" s="605">
        <v>98</v>
      </c>
      <c r="BO27" s="605">
        <v>99</v>
      </c>
      <c r="BP27" s="605" t="s">
        <v>20</v>
      </c>
      <c r="BR27" s="661"/>
      <c r="BS27" s="661"/>
      <c r="BT27" s="605" t="s">
        <v>16</v>
      </c>
      <c r="BU27" s="605">
        <v>11</v>
      </c>
      <c r="BV27" s="605">
        <v>21</v>
      </c>
      <c r="BW27" s="605">
        <v>22</v>
      </c>
      <c r="BX27" s="605">
        <v>32</v>
      </c>
      <c r="BY27" s="605">
        <v>33</v>
      </c>
      <c r="BZ27" s="605">
        <v>43</v>
      </c>
      <c r="CA27" s="605">
        <v>44</v>
      </c>
      <c r="CB27" s="605">
        <v>54</v>
      </c>
      <c r="CC27" s="605">
        <v>55</v>
      </c>
      <c r="CD27" s="605">
        <v>65</v>
      </c>
      <c r="CE27" s="605">
        <v>66</v>
      </c>
      <c r="CF27" s="605">
        <v>76</v>
      </c>
      <c r="CG27" s="605">
        <v>77</v>
      </c>
      <c r="CH27" s="605">
        <v>87</v>
      </c>
      <c r="CI27" s="605">
        <v>88</v>
      </c>
      <c r="CJ27" s="605">
        <v>98</v>
      </c>
      <c r="CK27" s="605">
        <v>99</v>
      </c>
      <c r="CL27" s="605" t="s">
        <v>20</v>
      </c>
      <c r="CN27" s="661"/>
      <c r="CO27" s="661"/>
      <c r="CP27" s="605" t="s">
        <v>16</v>
      </c>
      <c r="CQ27" s="605">
        <v>11</v>
      </c>
      <c r="CR27" s="605">
        <v>21</v>
      </c>
      <c r="CS27" s="605">
        <v>22</v>
      </c>
      <c r="CT27" s="605">
        <v>32</v>
      </c>
      <c r="CU27" s="605">
        <v>33</v>
      </c>
      <c r="CV27" s="605">
        <v>43</v>
      </c>
      <c r="CW27" s="605">
        <v>44</v>
      </c>
      <c r="CX27" s="605">
        <v>54</v>
      </c>
      <c r="CY27" s="605">
        <v>55</v>
      </c>
      <c r="CZ27" s="605">
        <v>65</v>
      </c>
      <c r="DA27" s="605">
        <v>66</v>
      </c>
      <c r="DB27" s="605">
        <v>76</v>
      </c>
      <c r="DC27" s="605">
        <v>77</v>
      </c>
      <c r="DD27" s="605">
        <v>87</v>
      </c>
      <c r="DE27" s="605">
        <v>88</v>
      </c>
      <c r="DF27" s="605">
        <v>98</v>
      </c>
      <c r="DG27" s="605">
        <v>99</v>
      </c>
      <c r="DH27" s="605" t="s">
        <v>20</v>
      </c>
      <c r="DJ27" s="661"/>
      <c r="DK27" s="661"/>
      <c r="DL27" s="605" t="s">
        <v>16</v>
      </c>
      <c r="DM27" s="605">
        <v>11</v>
      </c>
      <c r="DN27" s="605">
        <v>21</v>
      </c>
      <c r="DO27" s="605">
        <v>22</v>
      </c>
      <c r="DP27" s="605">
        <v>32</v>
      </c>
      <c r="DQ27" s="605">
        <v>33</v>
      </c>
      <c r="DR27" s="605">
        <v>43</v>
      </c>
      <c r="DS27" s="605">
        <v>44</v>
      </c>
      <c r="DT27" s="605">
        <v>54</v>
      </c>
      <c r="DU27" s="605">
        <v>55</v>
      </c>
      <c r="DV27" s="605">
        <v>65</v>
      </c>
      <c r="DW27" s="605">
        <v>66</v>
      </c>
      <c r="DX27" s="605">
        <v>76</v>
      </c>
      <c r="DY27" s="605">
        <v>77</v>
      </c>
      <c r="DZ27" s="605">
        <v>87</v>
      </c>
      <c r="EA27" s="605">
        <v>88</v>
      </c>
      <c r="EB27" s="605">
        <v>98</v>
      </c>
      <c r="EC27" s="605">
        <v>99</v>
      </c>
      <c r="ED27" s="605" t="s">
        <v>20</v>
      </c>
      <c r="EF27" s="661"/>
      <c r="EG27" s="661"/>
      <c r="EH27" s="605" t="s">
        <v>16</v>
      </c>
      <c r="EI27" s="605">
        <v>11</v>
      </c>
      <c r="EJ27" s="605">
        <v>21</v>
      </c>
      <c r="EK27" s="605">
        <v>22</v>
      </c>
      <c r="EL27" s="605">
        <v>32</v>
      </c>
      <c r="EM27" s="605">
        <v>33</v>
      </c>
      <c r="EN27" s="605">
        <v>43</v>
      </c>
      <c r="EO27" s="605">
        <v>44</v>
      </c>
      <c r="EP27" s="605">
        <v>54</v>
      </c>
      <c r="EQ27" s="605">
        <v>55</v>
      </c>
      <c r="ER27" s="605">
        <v>65</v>
      </c>
      <c r="ES27" s="605">
        <v>66</v>
      </c>
      <c r="ET27" s="605">
        <v>76</v>
      </c>
      <c r="EU27" s="605">
        <v>77</v>
      </c>
      <c r="EV27" s="605">
        <v>87</v>
      </c>
      <c r="EW27" s="605">
        <v>88</v>
      </c>
      <c r="EX27" s="605">
        <v>98</v>
      </c>
      <c r="EY27" s="605">
        <v>99</v>
      </c>
      <c r="EZ27" s="605" t="s">
        <v>20</v>
      </c>
      <c r="FB27" s="661"/>
      <c r="FC27" s="661"/>
      <c r="FD27" s="605" t="s">
        <v>16</v>
      </c>
      <c r="FE27" s="605">
        <v>11</v>
      </c>
      <c r="FF27" s="605">
        <v>21</v>
      </c>
      <c r="FG27" s="605">
        <v>22</v>
      </c>
      <c r="FH27" s="605">
        <v>32</v>
      </c>
      <c r="FI27" s="605">
        <v>33</v>
      </c>
      <c r="FJ27" s="605">
        <v>43</v>
      </c>
      <c r="FK27" s="605">
        <v>44</v>
      </c>
      <c r="FL27" s="605">
        <v>54</v>
      </c>
      <c r="FM27" s="605">
        <v>55</v>
      </c>
      <c r="FN27" s="605">
        <v>65</v>
      </c>
      <c r="FO27" s="605">
        <v>66</v>
      </c>
      <c r="FP27" s="605">
        <v>76</v>
      </c>
      <c r="FQ27" s="605">
        <v>77</v>
      </c>
      <c r="FR27" s="605">
        <v>87</v>
      </c>
      <c r="FS27" s="605">
        <v>88</v>
      </c>
      <c r="FT27" s="605">
        <v>98</v>
      </c>
      <c r="FU27" s="605">
        <v>99</v>
      </c>
      <c r="FV27" s="605" t="s">
        <v>20</v>
      </c>
      <c r="FX27" s="661"/>
      <c r="FY27" s="661"/>
      <c r="FZ27" s="605" t="s">
        <v>16</v>
      </c>
      <c r="GA27" s="605">
        <v>11</v>
      </c>
      <c r="GB27" s="605">
        <v>21</v>
      </c>
      <c r="GC27" s="605">
        <v>22</v>
      </c>
      <c r="GD27" s="605">
        <v>32</v>
      </c>
      <c r="GE27" s="605">
        <v>33</v>
      </c>
      <c r="GF27" s="605">
        <v>43</v>
      </c>
      <c r="GG27" s="605">
        <v>44</v>
      </c>
      <c r="GH27" s="605">
        <v>54</v>
      </c>
      <c r="GI27" s="605">
        <v>55</v>
      </c>
      <c r="GJ27" s="605">
        <v>65</v>
      </c>
      <c r="GK27" s="605">
        <v>66</v>
      </c>
      <c r="GL27" s="605">
        <v>76</v>
      </c>
      <c r="GM27" s="605">
        <v>77</v>
      </c>
      <c r="GN27" s="605">
        <v>87</v>
      </c>
      <c r="GO27" s="605">
        <v>88</v>
      </c>
      <c r="GP27" s="605">
        <v>98</v>
      </c>
      <c r="GQ27" s="605">
        <v>99</v>
      </c>
      <c r="GR27" s="605" t="s">
        <v>20</v>
      </c>
    </row>
    <row r="28" spans="2:200" ht="15" customHeight="1" x14ac:dyDescent="0.2">
      <c r="B28" s="618"/>
      <c r="C28" s="619"/>
      <c r="D28" s="657" t="s">
        <v>173</v>
      </c>
      <c r="E28" s="601" t="s">
        <v>92</v>
      </c>
      <c r="F28" s="598">
        <v>8.9552238805970141</v>
      </c>
      <c r="G28" s="598">
        <v>7.4626865671641784</v>
      </c>
      <c r="H28" s="598">
        <v>13.432835820895523</v>
      </c>
      <c r="I28" s="598">
        <v>17.910447761194028</v>
      </c>
      <c r="J28" s="598">
        <v>17.910447761194028</v>
      </c>
      <c r="K28" s="598">
        <v>11.940298507462686</v>
      </c>
      <c r="L28" s="598">
        <v>4.4776119402985071</v>
      </c>
      <c r="M28" s="598">
        <v>4.4776119402985071</v>
      </c>
      <c r="N28" s="598">
        <v>2.9850746268656714</v>
      </c>
      <c r="O28" s="598">
        <v>2.9850746268656714</v>
      </c>
      <c r="P28" s="598">
        <v>0</v>
      </c>
      <c r="Q28" s="598">
        <v>2.9850746268656714</v>
      </c>
      <c r="R28" s="598">
        <v>1.4925373134328357</v>
      </c>
      <c r="S28" s="598">
        <v>2.9850746268656714</v>
      </c>
      <c r="T28" s="598">
        <v>0</v>
      </c>
      <c r="U28" s="598">
        <v>0</v>
      </c>
      <c r="V28" s="598">
        <v>0</v>
      </c>
      <c r="W28" s="598">
        <v>0</v>
      </c>
      <c r="X28" s="598">
        <v>0</v>
      </c>
      <c r="Y28" s="518"/>
      <c r="Z28" s="657" t="s">
        <v>173</v>
      </c>
      <c r="AA28" s="601" t="s">
        <v>92</v>
      </c>
      <c r="AB28" s="598">
        <v>7.4074074074074066</v>
      </c>
      <c r="AC28" s="598">
        <v>3.7037037037037033</v>
      </c>
      <c r="AD28" s="598">
        <v>7.4074074074074066</v>
      </c>
      <c r="AE28" s="598">
        <v>18.518518518518519</v>
      </c>
      <c r="AF28" s="598">
        <v>18.518518518518519</v>
      </c>
      <c r="AG28" s="598">
        <v>14.814814814814813</v>
      </c>
      <c r="AH28" s="598">
        <v>7.4074074074074066</v>
      </c>
      <c r="AI28" s="598">
        <v>3.7037037037037033</v>
      </c>
      <c r="AJ28" s="598">
        <v>3.7037037037037033</v>
      </c>
      <c r="AK28" s="598">
        <v>3.7037037037037033</v>
      </c>
      <c r="AL28" s="598">
        <v>0</v>
      </c>
      <c r="AM28" s="598">
        <v>3.7037037037037033</v>
      </c>
      <c r="AN28" s="598">
        <v>3.7037037037037033</v>
      </c>
      <c r="AO28" s="598">
        <v>3.7037037037037033</v>
      </c>
      <c r="AP28" s="598">
        <v>0</v>
      </c>
      <c r="AQ28" s="598">
        <v>0</v>
      </c>
      <c r="AR28" s="598">
        <v>0</v>
      </c>
      <c r="AS28" s="598">
        <v>0</v>
      </c>
      <c r="AT28" s="598">
        <v>0</v>
      </c>
      <c r="AU28" s="518"/>
      <c r="AV28" s="657" t="s">
        <v>173</v>
      </c>
      <c r="AW28" s="601" t="s">
        <v>92</v>
      </c>
      <c r="AX28" s="598">
        <v>10</v>
      </c>
      <c r="AY28" s="598">
        <v>10</v>
      </c>
      <c r="AZ28" s="598">
        <v>17.5</v>
      </c>
      <c r="BA28" s="598">
        <v>17.5</v>
      </c>
      <c r="BB28" s="598">
        <v>17.5</v>
      </c>
      <c r="BC28" s="598">
        <v>10</v>
      </c>
      <c r="BD28" s="598">
        <v>2.5</v>
      </c>
      <c r="BE28" s="598">
        <v>5</v>
      </c>
      <c r="BF28" s="598">
        <v>2.5</v>
      </c>
      <c r="BG28" s="598">
        <v>2.5</v>
      </c>
      <c r="BH28" s="598">
        <v>0</v>
      </c>
      <c r="BI28" s="598">
        <v>2.5</v>
      </c>
      <c r="BJ28" s="598">
        <v>0</v>
      </c>
      <c r="BK28" s="598">
        <v>2.5</v>
      </c>
      <c r="BL28" s="598">
        <v>0</v>
      </c>
      <c r="BM28" s="598">
        <v>0</v>
      </c>
      <c r="BN28" s="598">
        <v>0</v>
      </c>
      <c r="BO28" s="598">
        <v>0</v>
      </c>
      <c r="BP28" s="598">
        <v>0</v>
      </c>
      <c r="BR28" s="657" t="s">
        <v>173</v>
      </c>
      <c r="BS28" s="601" t="s">
        <v>92</v>
      </c>
      <c r="BT28" s="598">
        <v>9.0909090909090917</v>
      </c>
      <c r="BU28" s="598">
        <v>6.0606060606060606</v>
      </c>
      <c r="BV28" s="598">
        <v>15.151515151515152</v>
      </c>
      <c r="BW28" s="598">
        <v>21.212121212121211</v>
      </c>
      <c r="BX28" s="598">
        <v>21.212121212121211</v>
      </c>
      <c r="BY28" s="598">
        <v>9.0909090909090917</v>
      </c>
      <c r="BZ28" s="598">
        <v>3.0303030303030303</v>
      </c>
      <c r="CA28" s="598">
        <v>6.0606060606060606</v>
      </c>
      <c r="CB28" s="598">
        <v>3.0303030303030303</v>
      </c>
      <c r="CC28" s="598">
        <v>3.0303030303030303</v>
      </c>
      <c r="CD28" s="598">
        <v>0</v>
      </c>
      <c r="CE28" s="598">
        <v>3.0303030303030303</v>
      </c>
      <c r="CF28" s="598">
        <v>0</v>
      </c>
      <c r="CG28" s="598">
        <v>0</v>
      </c>
      <c r="CH28" s="598">
        <v>0</v>
      </c>
      <c r="CI28" s="598">
        <v>0</v>
      </c>
      <c r="CJ28" s="598">
        <v>0</v>
      </c>
      <c r="CK28" s="598">
        <v>0</v>
      </c>
      <c r="CL28" s="598">
        <v>0</v>
      </c>
      <c r="CN28" s="657" t="s">
        <v>173</v>
      </c>
      <c r="CO28" s="601" t="s">
        <v>92</v>
      </c>
      <c r="CP28" s="598">
        <v>8.8235294117647065</v>
      </c>
      <c r="CQ28" s="598">
        <v>8.8235294117647065</v>
      </c>
      <c r="CR28" s="598">
        <v>11.76470588235294</v>
      </c>
      <c r="CS28" s="598">
        <v>14.705882352941178</v>
      </c>
      <c r="CT28" s="598">
        <v>14.705882352941178</v>
      </c>
      <c r="CU28" s="598">
        <v>14.705882352941178</v>
      </c>
      <c r="CV28" s="598">
        <v>5.8823529411764701</v>
      </c>
      <c r="CW28" s="598">
        <v>2.9411764705882351</v>
      </c>
      <c r="CX28" s="598">
        <v>2.9411764705882351</v>
      </c>
      <c r="CY28" s="598">
        <v>2.9411764705882351</v>
      </c>
      <c r="CZ28" s="598">
        <v>0</v>
      </c>
      <c r="DA28" s="598">
        <v>2.9411764705882351</v>
      </c>
      <c r="DB28" s="598">
        <v>2.9411764705882351</v>
      </c>
      <c r="DC28" s="598">
        <v>5.8823529411764701</v>
      </c>
      <c r="DD28" s="598">
        <v>0</v>
      </c>
      <c r="DE28" s="598">
        <v>0</v>
      </c>
      <c r="DF28" s="598">
        <v>0</v>
      </c>
      <c r="DG28" s="598">
        <v>0</v>
      </c>
      <c r="DH28" s="598">
        <v>0</v>
      </c>
      <c r="DJ28" s="657" t="s">
        <v>173</v>
      </c>
      <c r="DK28" s="601" t="s">
        <v>92</v>
      </c>
      <c r="DL28" s="598">
        <v>12.5</v>
      </c>
      <c r="DM28" s="598">
        <v>12.5</v>
      </c>
      <c r="DN28" s="598">
        <v>20.833333333333336</v>
      </c>
      <c r="DO28" s="598">
        <v>25</v>
      </c>
      <c r="DP28" s="598">
        <v>8.3333333333333321</v>
      </c>
      <c r="DQ28" s="598">
        <v>12.5</v>
      </c>
      <c r="DR28" s="598">
        <v>4.1666666666666661</v>
      </c>
      <c r="DS28" s="598">
        <v>0</v>
      </c>
      <c r="DT28" s="598">
        <v>0</v>
      </c>
      <c r="DU28" s="598">
        <v>0</v>
      </c>
      <c r="DV28" s="598">
        <v>0</v>
      </c>
      <c r="DW28" s="598">
        <v>4.1666666666666661</v>
      </c>
      <c r="DX28" s="598">
        <v>0</v>
      </c>
      <c r="DY28" s="598">
        <v>0</v>
      </c>
      <c r="DZ28" s="598">
        <v>0</v>
      </c>
      <c r="EA28" s="598">
        <v>0</v>
      </c>
      <c r="EB28" s="598">
        <v>0</v>
      </c>
      <c r="EC28" s="598">
        <v>0</v>
      </c>
      <c r="ED28" s="598">
        <v>0</v>
      </c>
      <c r="EF28" s="657" t="s">
        <v>173</v>
      </c>
      <c r="EG28" s="601" t="s">
        <v>92</v>
      </c>
      <c r="EH28" s="598">
        <v>6.9767441860465116</v>
      </c>
      <c r="EI28" s="598">
        <v>4.6511627906976747</v>
      </c>
      <c r="EJ28" s="598">
        <v>9.3023255813953494</v>
      </c>
      <c r="EK28" s="598">
        <v>13.953488372093023</v>
      </c>
      <c r="EL28" s="598">
        <v>23.255813953488371</v>
      </c>
      <c r="EM28" s="598">
        <v>11.627906976744185</v>
      </c>
      <c r="EN28" s="598">
        <v>4.6511627906976747</v>
      </c>
      <c r="EO28" s="598">
        <v>6.9767441860465116</v>
      </c>
      <c r="EP28" s="598">
        <v>4.6511627906976747</v>
      </c>
      <c r="EQ28" s="598">
        <v>4.6511627906976747</v>
      </c>
      <c r="ER28" s="598">
        <v>0</v>
      </c>
      <c r="ES28" s="598">
        <v>2.3255813953488373</v>
      </c>
      <c r="ET28" s="598">
        <v>2.3255813953488373</v>
      </c>
      <c r="EU28" s="598">
        <v>4.6511627906976747</v>
      </c>
      <c r="EV28" s="598">
        <v>0</v>
      </c>
      <c r="EW28" s="598">
        <v>0</v>
      </c>
      <c r="EX28" s="598">
        <v>0</v>
      </c>
      <c r="EY28" s="598">
        <v>0</v>
      </c>
      <c r="EZ28" s="598">
        <v>0</v>
      </c>
      <c r="FB28" s="657" t="s">
        <v>173</v>
      </c>
      <c r="FC28" s="601" t="s">
        <v>92</v>
      </c>
      <c r="FD28" s="598">
        <v>0</v>
      </c>
      <c r="FE28" s="598">
        <v>0</v>
      </c>
      <c r="FF28" s="598">
        <v>14.285714285714285</v>
      </c>
      <c r="FG28" s="598">
        <v>28.571428571428569</v>
      </c>
      <c r="FH28" s="598">
        <v>28.571428571428569</v>
      </c>
      <c r="FI28" s="598">
        <v>14.285714285714285</v>
      </c>
      <c r="FJ28" s="598">
        <v>14.285714285714285</v>
      </c>
      <c r="FK28" s="598">
        <v>0</v>
      </c>
      <c r="FL28" s="598">
        <v>0</v>
      </c>
      <c r="FM28" s="598">
        <v>0</v>
      </c>
      <c r="FN28" s="598">
        <v>0</v>
      </c>
      <c r="FO28" s="598">
        <v>0</v>
      </c>
      <c r="FP28" s="598">
        <v>0</v>
      </c>
      <c r="FQ28" s="598">
        <v>0</v>
      </c>
      <c r="FR28" s="598">
        <v>0</v>
      </c>
      <c r="FS28" s="598">
        <v>0</v>
      </c>
      <c r="FT28" s="598">
        <v>0</v>
      </c>
      <c r="FU28" s="598">
        <v>0</v>
      </c>
      <c r="FV28" s="598">
        <v>0</v>
      </c>
      <c r="FX28" s="657" t="s">
        <v>173</v>
      </c>
      <c r="FY28" s="601" t="s">
        <v>92</v>
      </c>
      <c r="FZ28" s="598">
        <v>10</v>
      </c>
      <c r="GA28" s="598">
        <v>8.3333333333333321</v>
      </c>
      <c r="GB28" s="598">
        <v>13.333333333333334</v>
      </c>
      <c r="GC28" s="598">
        <v>16.666666666666664</v>
      </c>
      <c r="GD28" s="598">
        <v>16.666666666666664</v>
      </c>
      <c r="GE28" s="598">
        <v>11.666666666666666</v>
      </c>
      <c r="GF28" s="598">
        <v>3.3333333333333335</v>
      </c>
      <c r="GG28" s="598">
        <v>5</v>
      </c>
      <c r="GH28" s="598">
        <v>3.3333333333333335</v>
      </c>
      <c r="GI28" s="598">
        <v>3.3333333333333335</v>
      </c>
      <c r="GJ28" s="598">
        <v>0</v>
      </c>
      <c r="GK28" s="598">
        <v>3.3333333333333335</v>
      </c>
      <c r="GL28" s="598">
        <v>1.6666666666666667</v>
      </c>
      <c r="GM28" s="598">
        <v>3.3333333333333335</v>
      </c>
      <c r="GN28" s="598">
        <v>0</v>
      </c>
      <c r="GO28" s="598">
        <v>0</v>
      </c>
      <c r="GP28" s="598">
        <v>0</v>
      </c>
      <c r="GQ28" s="598">
        <v>0</v>
      </c>
      <c r="GR28" s="598">
        <v>0</v>
      </c>
    </row>
    <row r="29" spans="2:200" ht="15" x14ac:dyDescent="0.2">
      <c r="B29" s="618"/>
      <c r="C29" s="619"/>
      <c r="D29" s="658"/>
      <c r="E29" s="601">
        <v>1</v>
      </c>
      <c r="F29" s="598">
        <v>15.050167224080269</v>
      </c>
      <c r="G29" s="598">
        <v>20.401337792642142</v>
      </c>
      <c r="H29" s="598">
        <v>20.066889632107024</v>
      </c>
      <c r="I29" s="598">
        <v>13.712374581939798</v>
      </c>
      <c r="J29" s="598">
        <v>7.3578595317725757</v>
      </c>
      <c r="K29" s="598">
        <v>9.3645484949832767</v>
      </c>
      <c r="L29" s="598">
        <v>4.6822742474916383</v>
      </c>
      <c r="M29" s="598">
        <v>1.0033444816053512</v>
      </c>
      <c r="N29" s="598">
        <v>1.3377926421404682</v>
      </c>
      <c r="O29" s="598">
        <v>3.3444816053511706</v>
      </c>
      <c r="P29" s="598">
        <v>0.33444816053511706</v>
      </c>
      <c r="Q29" s="598">
        <v>0.33444816053511706</v>
      </c>
      <c r="R29" s="598">
        <v>0.66889632107023411</v>
      </c>
      <c r="S29" s="598">
        <v>0.33444816053511706</v>
      </c>
      <c r="T29" s="598">
        <v>0</v>
      </c>
      <c r="U29" s="598">
        <v>0.33444816053511706</v>
      </c>
      <c r="V29" s="598">
        <v>0.66889632107023411</v>
      </c>
      <c r="W29" s="598">
        <v>0</v>
      </c>
      <c r="X29" s="598">
        <v>1.0033444816053512</v>
      </c>
      <c r="Y29" s="518"/>
      <c r="Z29" s="658"/>
      <c r="AA29" s="601">
        <v>1</v>
      </c>
      <c r="AB29" s="598">
        <v>13.768115942028986</v>
      </c>
      <c r="AC29" s="598">
        <v>17.391304347826086</v>
      </c>
      <c r="AD29" s="598">
        <v>25.362318840579711</v>
      </c>
      <c r="AE29" s="598">
        <v>9.4202898550724647</v>
      </c>
      <c r="AF29" s="598">
        <v>7.2463768115942031</v>
      </c>
      <c r="AG29" s="598">
        <v>8.695652173913043</v>
      </c>
      <c r="AH29" s="598">
        <v>7.2463768115942031</v>
      </c>
      <c r="AI29" s="598">
        <v>0.72463768115942029</v>
      </c>
      <c r="AJ29" s="598">
        <v>2.8985507246376812</v>
      </c>
      <c r="AK29" s="598">
        <v>3.6231884057971016</v>
      </c>
      <c r="AL29" s="598">
        <v>0.72463768115942029</v>
      </c>
      <c r="AM29" s="598">
        <v>0</v>
      </c>
      <c r="AN29" s="598">
        <v>0.72463768115942029</v>
      </c>
      <c r="AO29" s="598">
        <v>0.72463768115942029</v>
      </c>
      <c r="AP29" s="598">
        <v>0</v>
      </c>
      <c r="AQ29" s="598">
        <v>0</v>
      </c>
      <c r="AR29" s="598">
        <v>0.72463768115942029</v>
      </c>
      <c r="AS29" s="598">
        <v>0</v>
      </c>
      <c r="AT29" s="598">
        <v>0.72463768115942029</v>
      </c>
      <c r="AU29" s="518"/>
      <c r="AV29" s="658"/>
      <c r="AW29" s="601">
        <v>1</v>
      </c>
      <c r="AX29" s="598">
        <v>16.149068322981368</v>
      </c>
      <c r="AY29" s="598">
        <v>22.981366459627328</v>
      </c>
      <c r="AZ29" s="598">
        <v>15.527950310559005</v>
      </c>
      <c r="BA29" s="598">
        <v>17.391304347826086</v>
      </c>
      <c r="BB29" s="598">
        <v>7.4534161490683228</v>
      </c>
      <c r="BC29" s="598">
        <v>9.9378881987577632</v>
      </c>
      <c r="BD29" s="598">
        <v>2.4844720496894408</v>
      </c>
      <c r="BE29" s="598">
        <v>1.2422360248447204</v>
      </c>
      <c r="BF29" s="598">
        <v>0</v>
      </c>
      <c r="BG29" s="598">
        <v>3.1055900621118013</v>
      </c>
      <c r="BH29" s="598">
        <v>0</v>
      </c>
      <c r="BI29" s="598">
        <v>0.6211180124223602</v>
      </c>
      <c r="BJ29" s="598">
        <v>0.6211180124223602</v>
      </c>
      <c r="BK29" s="598">
        <v>0</v>
      </c>
      <c r="BL29" s="598">
        <v>0</v>
      </c>
      <c r="BM29" s="598">
        <v>0.6211180124223602</v>
      </c>
      <c r="BN29" s="598">
        <v>0.6211180124223602</v>
      </c>
      <c r="BO29" s="598">
        <v>0</v>
      </c>
      <c r="BP29" s="598">
        <v>1.2422360248447204</v>
      </c>
      <c r="BR29" s="658"/>
      <c r="BS29" s="601">
        <v>1</v>
      </c>
      <c r="BT29" s="598">
        <v>20.125786163522015</v>
      </c>
      <c r="BU29" s="598">
        <v>17.610062893081761</v>
      </c>
      <c r="BV29" s="598">
        <v>22.012578616352201</v>
      </c>
      <c r="BW29" s="598">
        <v>18.238993710691823</v>
      </c>
      <c r="BX29" s="598">
        <v>7.5471698113207548</v>
      </c>
      <c r="BY29" s="598">
        <v>8.1761006289308167</v>
      </c>
      <c r="BZ29" s="598">
        <v>1.8867924528301887</v>
      </c>
      <c r="CA29" s="598">
        <v>0.62893081761006298</v>
      </c>
      <c r="CB29" s="598">
        <v>0</v>
      </c>
      <c r="CC29" s="598">
        <v>1.8867924528301887</v>
      </c>
      <c r="CD29" s="598">
        <v>0</v>
      </c>
      <c r="CE29" s="598">
        <v>0</v>
      </c>
      <c r="CF29" s="598">
        <v>0</v>
      </c>
      <c r="CG29" s="598">
        <v>0</v>
      </c>
      <c r="CH29" s="598">
        <v>0</v>
      </c>
      <c r="CI29" s="598">
        <v>0.62893081761006298</v>
      </c>
      <c r="CJ29" s="598">
        <v>0</v>
      </c>
      <c r="CK29" s="598">
        <v>0</v>
      </c>
      <c r="CL29" s="598">
        <v>1.257861635220126</v>
      </c>
      <c r="CN29" s="658"/>
      <c r="CO29" s="601">
        <v>1</v>
      </c>
      <c r="CP29" s="598">
        <v>9.2857142857142865</v>
      </c>
      <c r="CQ29" s="598">
        <v>23.571428571428569</v>
      </c>
      <c r="CR29" s="598">
        <v>17.857142857142858</v>
      </c>
      <c r="CS29" s="598">
        <v>8.5714285714285712</v>
      </c>
      <c r="CT29" s="598">
        <v>7.1428571428571423</v>
      </c>
      <c r="CU29" s="598">
        <v>10.714285714285714</v>
      </c>
      <c r="CV29" s="598">
        <v>7.8571428571428568</v>
      </c>
      <c r="CW29" s="598">
        <v>1.4285714285714286</v>
      </c>
      <c r="CX29" s="598">
        <v>2.8571428571428572</v>
      </c>
      <c r="CY29" s="598">
        <v>5</v>
      </c>
      <c r="CZ29" s="598">
        <v>0.7142857142857143</v>
      </c>
      <c r="DA29" s="598">
        <v>0.7142857142857143</v>
      </c>
      <c r="DB29" s="598">
        <v>1.4285714285714286</v>
      </c>
      <c r="DC29" s="598">
        <v>0.7142857142857143</v>
      </c>
      <c r="DD29" s="598">
        <v>0</v>
      </c>
      <c r="DE29" s="598">
        <v>0</v>
      </c>
      <c r="DF29" s="598">
        <v>1.4285714285714286</v>
      </c>
      <c r="DG29" s="598">
        <v>0</v>
      </c>
      <c r="DH29" s="598">
        <v>0.7142857142857143</v>
      </c>
      <c r="DJ29" s="658"/>
      <c r="DK29" s="601">
        <v>1</v>
      </c>
      <c r="DL29" s="598">
        <v>15</v>
      </c>
      <c r="DM29" s="598">
        <v>26.666666666666668</v>
      </c>
      <c r="DN29" s="598">
        <v>24.444444444444443</v>
      </c>
      <c r="DO29" s="598">
        <v>17.777777777777779</v>
      </c>
      <c r="DP29" s="598">
        <v>6.666666666666667</v>
      </c>
      <c r="DQ29" s="598">
        <v>5.5555555555555554</v>
      </c>
      <c r="DR29" s="598">
        <v>3.3333333333333335</v>
      </c>
      <c r="DS29" s="598">
        <v>0</v>
      </c>
      <c r="DT29" s="598">
        <v>0</v>
      </c>
      <c r="DU29" s="598">
        <v>0</v>
      </c>
      <c r="DV29" s="598">
        <v>0</v>
      </c>
      <c r="DW29" s="598">
        <v>0</v>
      </c>
      <c r="DX29" s="598">
        <v>0</v>
      </c>
      <c r="DY29" s="598">
        <v>0</v>
      </c>
      <c r="DZ29" s="598">
        <v>0</v>
      </c>
      <c r="EA29" s="598">
        <v>0</v>
      </c>
      <c r="EB29" s="598">
        <v>0</v>
      </c>
      <c r="EC29" s="598">
        <v>0</v>
      </c>
      <c r="ED29" s="598">
        <v>0.55555555555555558</v>
      </c>
      <c r="EF29" s="658"/>
      <c r="EG29" s="601">
        <v>1</v>
      </c>
      <c r="EH29" s="598">
        <v>15.126050420168067</v>
      </c>
      <c r="EI29" s="598">
        <v>10.92436974789916</v>
      </c>
      <c r="EJ29" s="598">
        <v>13.445378151260504</v>
      </c>
      <c r="EK29" s="598">
        <v>7.5630252100840334</v>
      </c>
      <c r="EL29" s="598">
        <v>8.4033613445378155</v>
      </c>
      <c r="EM29" s="598">
        <v>15.126050420168067</v>
      </c>
      <c r="EN29" s="598">
        <v>6.7226890756302522</v>
      </c>
      <c r="EO29" s="598">
        <v>2.5210084033613445</v>
      </c>
      <c r="EP29" s="598">
        <v>3.3613445378151261</v>
      </c>
      <c r="EQ29" s="598">
        <v>8.4033613445378155</v>
      </c>
      <c r="ER29" s="598">
        <v>0.84033613445378152</v>
      </c>
      <c r="ES29" s="598">
        <v>0.84033613445378152</v>
      </c>
      <c r="ET29" s="598">
        <v>1.680672268907563</v>
      </c>
      <c r="EU29" s="598">
        <v>0.84033613445378152</v>
      </c>
      <c r="EV29" s="598">
        <v>0</v>
      </c>
      <c r="EW29" s="598">
        <v>0.84033613445378152</v>
      </c>
      <c r="EX29" s="598">
        <v>1.680672268907563</v>
      </c>
      <c r="EY29" s="598">
        <v>0</v>
      </c>
      <c r="EZ29" s="598">
        <v>1.680672268907563</v>
      </c>
      <c r="FB29" s="658"/>
      <c r="FC29" s="601">
        <v>1</v>
      </c>
      <c r="FD29" s="598">
        <v>14.912280701754385</v>
      </c>
      <c r="FE29" s="598">
        <v>21.052631578947366</v>
      </c>
      <c r="FF29" s="598">
        <v>27.192982456140353</v>
      </c>
      <c r="FG29" s="598">
        <v>20.175438596491226</v>
      </c>
      <c r="FH29" s="598">
        <v>5.2631578947368416</v>
      </c>
      <c r="FI29" s="598">
        <v>7.8947368421052628</v>
      </c>
      <c r="FJ29" s="598">
        <v>2.6315789473684208</v>
      </c>
      <c r="FK29" s="598">
        <v>0</v>
      </c>
      <c r="FL29" s="598">
        <v>0</v>
      </c>
      <c r="FM29" s="598">
        <v>0</v>
      </c>
      <c r="FN29" s="598">
        <v>0</v>
      </c>
      <c r="FO29" s="598">
        <v>0</v>
      </c>
      <c r="FP29" s="598">
        <v>0</v>
      </c>
      <c r="FQ29" s="598">
        <v>0</v>
      </c>
      <c r="FR29" s="598">
        <v>0</v>
      </c>
      <c r="FS29" s="598">
        <v>0</v>
      </c>
      <c r="FT29" s="598">
        <v>0</v>
      </c>
      <c r="FU29" s="598">
        <v>0</v>
      </c>
      <c r="FV29" s="598">
        <v>0.8771929824561403</v>
      </c>
      <c r="FX29" s="658"/>
      <c r="FY29" s="601">
        <v>1</v>
      </c>
      <c r="FZ29" s="598">
        <v>15.135135135135137</v>
      </c>
      <c r="GA29" s="598">
        <v>20</v>
      </c>
      <c r="GB29" s="598">
        <v>15.675675675675677</v>
      </c>
      <c r="GC29" s="598">
        <v>9.7297297297297298</v>
      </c>
      <c r="GD29" s="598">
        <v>8.6486486486486491</v>
      </c>
      <c r="GE29" s="598">
        <v>10.27027027027027</v>
      </c>
      <c r="GF29" s="598">
        <v>5.9459459459459465</v>
      </c>
      <c r="GG29" s="598">
        <v>1.6216216216216217</v>
      </c>
      <c r="GH29" s="598">
        <v>2.1621621621621623</v>
      </c>
      <c r="GI29" s="598">
        <v>5.4054054054054053</v>
      </c>
      <c r="GJ29" s="598">
        <v>0.54054054054054057</v>
      </c>
      <c r="GK29" s="598">
        <v>0.54054054054054057</v>
      </c>
      <c r="GL29" s="598">
        <v>1.0810810810810811</v>
      </c>
      <c r="GM29" s="598">
        <v>0.54054054054054057</v>
      </c>
      <c r="GN29" s="598">
        <v>0</v>
      </c>
      <c r="GO29" s="598">
        <v>0.54054054054054057</v>
      </c>
      <c r="GP29" s="598">
        <v>1.0810810810810811</v>
      </c>
      <c r="GQ29" s="598">
        <v>0</v>
      </c>
      <c r="GR29" s="598">
        <v>1.0810810810810811</v>
      </c>
    </row>
    <row r="30" spans="2:200" ht="15" x14ac:dyDescent="0.2">
      <c r="B30" s="618"/>
      <c r="C30" s="619"/>
      <c r="D30" s="658"/>
      <c r="E30" s="601" t="s">
        <v>45</v>
      </c>
      <c r="F30" s="598">
        <v>6.4832804990285302</v>
      </c>
      <c r="G30" s="598">
        <v>16.91379486655077</v>
      </c>
      <c r="H30" s="598">
        <v>24.429900807853564</v>
      </c>
      <c r="I30" s="598">
        <v>20.809898762654669</v>
      </c>
      <c r="J30" s="598">
        <v>12.915431025667246</v>
      </c>
      <c r="K30" s="598">
        <v>7.6899478474281624</v>
      </c>
      <c r="L30" s="598">
        <v>3.834747929236118</v>
      </c>
      <c r="M30" s="598">
        <v>2.0656508845485222</v>
      </c>
      <c r="N30" s="598">
        <v>1.5236731772164842</v>
      </c>
      <c r="O30" s="598">
        <v>1.2680233152674099</v>
      </c>
      <c r="P30" s="598">
        <v>0.2761018509050005</v>
      </c>
      <c r="Q30" s="598">
        <v>0.22497187851518563</v>
      </c>
      <c r="R30" s="598">
        <v>0.22497187851518563</v>
      </c>
      <c r="S30" s="598">
        <v>0.11248593925759282</v>
      </c>
      <c r="T30" s="598">
        <v>9.2033950301666848E-2</v>
      </c>
      <c r="U30" s="598">
        <v>8.1807955823703857E-2</v>
      </c>
      <c r="V30" s="598">
        <v>3.0677983433888945E-2</v>
      </c>
      <c r="W30" s="598">
        <v>3.0677983433888945E-2</v>
      </c>
      <c r="X30" s="598">
        <v>0.99192146436240924</v>
      </c>
      <c r="Y30" s="518"/>
      <c r="Z30" s="658"/>
      <c r="AA30" s="601" t="s">
        <v>45</v>
      </c>
      <c r="AB30" s="598">
        <v>5.5762081784386615</v>
      </c>
      <c r="AC30" s="598">
        <v>16.844795539033459</v>
      </c>
      <c r="AD30" s="598">
        <v>25.952602230483272</v>
      </c>
      <c r="AE30" s="598">
        <v>22.351301115241636</v>
      </c>
      <c r="AF30" s="598">
        <v>13.289962825278812</v>
      </c>
      <c r="AG30" s="598">
        <v>6.7611524163568779</v>
      </c>
      <c r="AH30" s="598">
        <v>3.1366171003717467</v>
      </c>
      <c r="AI30" s="598">
        <v>1.6728624535315983</v>
      </c>
      <c r="AJ30" s="598">
        <v>1.3243494423791822</v>
      </c>
      <c r="AK30" s="598">
        <v>1.0920074349442379</v>
      </c>
      <c r="AL30" s="598">
        <v>0.18587360594795538</v>
      </c>
      <c r="AM30" s="598">
        <v>0.16263940520446096</v>
      </c>
      <c r="AN30" s="598">
        <v>0.16263940520446096</v>
      </c>
      <c r="AO30" s="598">
        <v>0.13940520446096655</v>
      </c>
      <c r="AP30" s="598">
        <v>4.6468401486988845E-2</v>
      </c>
      <c r="AQ30" s="598">
        <v>6.9702602230483274E-2</v>
      </c>
      <c r="AR30" s="598">
        <v>2.3234200743494422E-2</v>
      </c>
      <c r="AS30" s="598">
        <v>2.3234200743494422E-2</v>
      </c>
      <c r="AT30" s="598">
        <v>1.1849442379182156</v>
      </c>
      <c r="AU30" s="518"/>
      <c r="AV30" s="658"/>
      <c r="AW30" s="601" t="s">
        <v>45</v>
      </c>
      <c r="AX30" s="598">
        <v>7.1963470319634713</v>
      </c>
      <c r="AY30" s="598">
        <v>16.968036529680365</v>
      </c>
      <c r="AZ30" s="598">
        <v>23.232876712328768</v>
      </c>
      <c r="BA30" s="598">
        <v>19.598173515981735</v>
      </c>
      <c r="BB30" s="598">
        <v>12.621004566210045</v>
      </c>
      <c r="BC30" s="598">
        <v>8.4200913242009143</v>
      </c>
      <c r="BD30" s="598">
        <v>4.3835616438356162</v>
      </c>
      <c r="BE30" s="598">
        <v>2.3744292237442921</v>
      </c>
      <c r="BF30" s="598">
        <v>1.6803652968036529</v>
      </c>
      <c r="BG30" s="598">
        <v>1.4063926940639269</v>
      </c>
      <c r="BH30" s="598">
        <v>0.34703196347031962</v>
      </c>
      <c r="BI30" s="598">
        <v>0.27397260273972601</v>
      </c>
      <c r="BJ30" s="598">
        <v>0.27397260273972601</v>
      </c>
      <c r="BK30" s="598">
        <v>9.1324200913242004E-2</v>
      </c>
      <c r="BL30" s="598">
        <v>0.12785388127853881</v>
      </c>
      <c r="BM30" s="598">
        <v>9.1324200913242004E-2</v>
      </c>
      <c r="BN30" s="598">
        <v>3.6529680365296802E-2</v>
      </c>
      <c r="BO30" s="598">
        <v>3.6529680365296802E-2</v>
      </c>
      <c r="BP30" s="598">
        <v>0.84018264840182644</v>
      </c>
      <c r="BR30" s="658"/>
      <c r="BS30" s="601" t="s">
        <v>45</v>
      </c>
      <c r="BT30" s="598">
        <v>8.5229623500206859</v>
      </c>
      <c r="BU30" s="598">
        <v>19.486967314853125</v>
      </c>
      <c r="BV30" s="598">
        <v>26.023996690111712</v>
      </c>
      <c r="BW30" s="598">
        <v>19.838642945800579</v>
      </c>
      <c r="BX30" s="598">
        <v>11.543235415804716</v>
      </c>
      <c r="BY30" s="598">
        <v>6.4129085643359538</v>
      </c>
      <c r="BZ30" s="598">
        <v>2.8340918494000826</v>
      </c>
      <c r="CA30" s="598">
        <v>1.4687629292511377</v>
      </c>
      <c r="CB30" s="598">
        <v>0.97227968556061228</v>
      </c>
      <c r="CC30" s="598">
        <v>0.86884567645841948</v>
      </c>
      <c r="CD30" s="598">
        <v>0.16549441456350847</v>
      </c>
      <c r="CE30" s="598">
        <v>0.12412081092263137</v>
      </c>
      <c r="CF30" s="598">
        <v>0.18618121638394705</v>
      </c>
      <c r="CG30" s="598">
        <v>8.2747207281754234E-2</v>
      </c>
      <c r="CH30" s="598">
        <v>4.1373603640877117E-2</v>
      </c>
      <c r="CI30" s="598">
        <v>2.0686801820438559E-2</v>
      </c>
      <c r="CJ30" s="598">
        <v>0</v>
      </c>
      <c r="CK30" s="598">
        <v>2.0686801820438559E-2</v>
      </c>
      <c r="CL30" s="598">
        <v>1.3860157219693836</v>
      </c>
      <c r="CN30" s="658"/>
      <c r="CO30" s="601" t="s">
        <v>45</v>
      </c>
      <c r="CP30" s="598">
        <v>4.4893832153690596</v>
      </c>
      <c r="CQ30" s="598">
        <v>14.398382204246715</v>
      </c>
      <c r="CR30" s="598">
        <v>22.871587462082914</v>
      </c>
      <c r="CS30" s="598">
        <v>21.759352881698685</v>
      </c>
      <c r="CT30" s="598">
        <v>14.256825075834175</v>
      </c>
      <c r="CU30" s="598">
        <v>8.9383215369059652</v>
      </c>
      <c r="CV30" s="598">
        <v>4.8129423660262889</v>
      </c>
      <c r="CW30" s="598">
        <v>2.6491405460060666</v>
      </c>
      <c r="CX30" s="598">
        <v>2.0626895854398382</v>
      </c>
      <c r="CY30" s="598">
        <v>1.6582406471183013</v>
      </c>
      <c r="CZ30" s="598">
        <v>0.38422649140546006</v>
      </c>
      <c r="DA30" s="598">
        <v>0.32355915065722951</v>
      </c>
      <c r="DB30" s="598">
        <v>0.26289180990899896</v>
      </c>
      <c r="DC30" s="598">
        <v>0.14155712841253792</v>
      </c>
      <c r="DD30" s="598">
        <v>0.14155712841253792</v>
      </c>
      <c r="DE30" s="598">
        <v>0.14155712841253792</v>
      </c>
      <c r="DF30" s="598">
        <v>6.0667340748230533E-2</v>
      </c>
      <c r="DG30" s="598">
        <v>4.0444893832153689E-2</v>
      </c>
      <c r="DH30" s="598">
        <v>0.60667340748230536</v>
      </c>
      <c r="DJ30" s="658"/>
      <c r="DK30" s="601" t="s">
        <v>45</v>
      </c>
      <c r="DL30" s="598">
        <v>6.5123868862186614</v>
      </c>
      <c r="DM30" s="598">
        <v>18.572912030855957</v>
      </c>
      <c r="DN30" s="598">
        <v>25.545171339563861</v>
      </c>
      <c r="DO30" s="598">
        <v>21.376650348612966</v>
      </c>
      <c r="DP30" s="598">
        <v>12.876427829698859</v>
      </c>
      <c r="DQ30" s="598">
        <v>7.4914701082925372</v>
      </c>
      <c r="DR30" s="598">
        <v>3.3081145230677942</v>
      </c>
      <c r="DS30" s="598">
        <v>1.4982940216585077</v>
      </c>
      <c r="DT30" s="598">
        <v>0.90491025070464326</v>
      </c>
      <c r="DU30" s="598">
        <v>0.65272214804925088</v>
      </c>
      <c r="DV30" s="598">
        <v>5.933837709538644E-2</v>
      </c>
      <c r="DW30" s="598">
        <v>8.9007565643079656E-2</v>
      </c>
      <c r="DX30" s="598">
        <v>5.933837709538644E-2</v>
      </c>
      <c r="DY30" s="598">
        <v>2.966918854769322E-2</v>
      </c>
      <c r="DZ30" s="598">
        <v>1.483459427384661E-2</v>
      </c>
      <c r="EA30" s="598">
        <v>4.4503782821539828E-2</v>
      </c>
      <c r="EB30" s="598">
        <v>0</v>
      </c>
      <c r="EC30" s="598">
        <v>2.966918854769322E-2</v>
      </c>
      <c r="ED30" s="598">
        <v>0.93457943925233633</v>
      </c>
      <c r="EF30" s="658"/>
      <c r="EG30" s="601" t="s">
        <v>45</v>
      </c>
      <c r="EH30" s="598">
        <v>6.418696510862409</v>
      </c>
      <c r="EI30" s="598">
        <v>13.232389730085584</v>
      </c>
      <c r="EJ30" s="598">
        <v>21.95523370638578</v>
      </c>
      <c r="EK30" s="598">
        <v>19.552337063857802</v>
      </c>
      <c r="EL30" s="598">
        <v>13.001974983541803</v>
      </c>
      <c r="EM30" s="598">
        <v>8.1303489137590521</v>
      </c>
      <c r="EN30" s="598">
        <v>5.0032916392363393</v>
      </c>
      <c r="EO30" s="598">
        <v>3.3245556287030942</v>
      </c>
      <c r="EP30" s="598">
        <v>2.8966425279789334</v>
      </c>
      <c r="EQ30" s="598">
        <v>2.6333113890717579</v>
      </c>
      <c r="ER30" s="598">
        <v>0.7570770243581304</v>
      </c>
      <c r="ES30" s="598">
        <v>0.52666227781435149</v>
      </c>
      <c r="ET30" s="598">
        <v>0.59249506254114548</v>
      </c>
      <c r="EU30" s="598">
        <v>0.29624753127057274</v>
      </c>
      <c r="EV30" s="598">
        <v>0.26333113890717574</v>
      </c>
      <c r="EW30" s="598">
        <v>0.16458196181698487</v>
      </c>
      <c r="EX30" s="598">
        <v>9.8749177090190918E-2</v>
      </c>
      <c r="EY30" s="598">
        <v>3.2916392363396968E-2</v>
      </c>
      <c r="EZ30" s="598">
        <v>1.1191573403554971</v>
      </c>
      <c r="FB30" s="658"/>
      <c r="FC30" s="601" t="s">
        <v>45</v>
      </c>
      <c r="FD30" s="598">
        <v>6.0384394721744119</v>
      </c>
      <c r="FE30" s="598">
        <v>18.21572002294894</v>
      </c>
      <c r="FF30" s="598">
        <v>26.606425702811244</v>
      </c>
      <c r="FG30" s="598">
        <v>21.959265633964428</v>
      </c>
      <c r="FH30" s="598">
        <v>12.908777969018933</v>
      </c>
      <c r="FI30" s="598">
        <v>7.1858864027538729</v>
      </c>
      <c r="FJ30" s="598">
        <v>3.0550774526678142</v>
      </c>
      <c r="FK30" s="598">
        <v>1.4343086632243258</v>
      </c>
      <c r="FL30" s="598">
        <v>0.77452667814113596</v>
      </c>
      <c r="FM30" s="598">
        <v>0.54503729202524387</v>
      </c>
      <c r="FN30" s="598">
        <v>4.3029259896729781E-2</v>
      </c>
      <c r="FO30" s="598">
        <v>4.3029259896729781E-2</v>
      </c>
      <c r="FP30" s="598">
        <v>4.3029259896729781E-2</v>
      </c>
      <c r="FQ30" s="598">
        <v>0</v>
      </c>
      <c r="FR30" s="598">
        <v>0</v>
      </c>
      <c r="FS30" s="598">
        <v>1.4343086632243257E-2</v>
      </c>
      <c r="FT30" s="598">
        <v>1.4343086632243257E-2</v>
      </c>
      <c r="FU30" s="598">
        <v>1.4343086632243257E-2</v>
      </c>
      <c r="FV30" s="598">
        <v>1.1044176706827309</v>
      </c>
      <c r="FX30" s="658"/>
      <c r="FY30" s="601" t="s">
        <v>45</v>
      </c>
      <c r="FZ30" s="598">
        <v>7.5881724260776631</v>
      </c>
      <c r="GA30" s="598">
        <v>13.680085500534378</v>
      </c>
      <c r="GB30" s="598">
        <v>19.02386889918062</v>
      </c>
      <c r="GC30" s="598">
        <v>17.955112219451372</v>
      </c>
      <c r="GD30" s="598">
        <v>12.931955824723904</v>
      </c>
      <c r="GE30" s="598">
        <v>8.941930887068045</v>
      </c>
      <c r="GF30" s="598">
        <v>5.7712860705379407</v>
      </c>
      <c r="GG30" s="598">
        <v>3.6337727110794442</v>
      </c>
      <c r="GH30" s="598">
        <v>3.3843961524759525</v>
      </c>
      <c r="GI30" s="598">
        <v>3.0637691485571787</v>
      </c>
      <c r="GJ30" s="598">
        <v>0.85500534378339865</v>
      </c>
      <c r="GK30" s="598">
        <v>0.67687923049519061</v>
      </c>
      <c r="GL30" s="598">
        <v>0.67687923049519061</v>
      </c>
      <c r="GM30" s="598">
        <v>0.39187744923405771</v>
      </c>
      <c r="GN30" s="598">
        <v>0.32062700391877447</v>
      </c>
      <c r="GO30" s="598">
        <v>0.24937655860349126</v>
      </c>
      <c r="GP30" s="598">
        <v>7.1250445315283212E-2</v>
      </c>
      <c r="GQ30" s="598">
        <v>7.1250445315283212E-2</v>
      </c>
      <c r="GR30" s="598">
        <v>0.71250445315283217</v>
      </c>
    </row>
    <row r="31" spans="2:200" ht="15" x14ac:dyDescent="0.2">
      <c r="B31" s="618"/>
      <c r="C31" s="619"/>
      <c r="D31" s="658"/>
      <c r="E31" s="601" t="s">
        <v>33</v>
      </c>
      <c r="F31" s="598">
        <v>3.7037037037037033</v>
      </c>
      <c r="G31" s="598">
        <v>9.819121447028424</v>
      </c>
      <c r="H31" s="598">
        <v>17.757680160780936</v>
      </c>
      <c r="I31" s="598">
        <v>22.480620155038761</v>
      </c>
      <c r="J31" s="598">
        <v>19.422911283376397</v>
      </c>
      <c r="K31" s="598">
        <v>11.627906976744185</v>
      </c>
      <c r="L31" s="598">
        <v>7.1202985931668099</v>
      </c>
      <c r="M31" s="598">
        <v>3.4309503301751363</v>
      </c>
      <c r="N31" s="598">
        <v>1.6078093597473444</v>
      </c>
      <c r="O31" s="598">
        <v>1.4498995119150158</v>
      </c>
      <c r="P31" s="598">
        <v>0.22968705139247778</v>
      </c>
      <c r="Q31" s="598">
        <v>0.18662072925638817</v>
      </c>
      <c r="R31" s="598">
        <v>0.17226528854435832</v>
      </c>
      <c r="S31" s="598">
        <v>4.3066322136089581E-2</v>
      </c>
      <c r="T31" s="598">
        <v>4.3066322136089581E-2</v>
      </c>
      <c r="U31" s="598">
        <v>1.4355440712029861E-2</v>
      </c>
      <c r="V31" s="598">
        <v>1.4355440712029861E-2</v>
      </c>
      <c r="W31" s="598">
        <v>0</v>
      </c>
      <c r="X31" s="598">
        <v>0.87568188343382147</v>
      </c>
      <c r="Y31" s="518"/>
      <c r="Z31" s="658"/>
      <c r="AA31" s="601" t="s">
        <v>33</v>
      </c>
      <c r="AB31" s="598">
        <v>3.002528445006321</v>
      </c>
      <c r="AC31" s="598">
        <v>8.7863463969658664</v>
      </c>
      <c r="AD31" s="598">
        <v>18.489254108723134</v>
      </c>
      <c r="AE31" s="598">
        <v>24.399494310998733</v>
      </c>
      <c r="AF31" s="598">
        <v>20.828065739570164</v>
      </c>
      <c r="AG31" s="598">
        <v>11.788874841972188</v>
      </c>
      <c r="AH31" s="598">
        <v>6.0998735777496833</v>
      </c>
      <c r="AI31" s="598">
        <v>2.781289506953224</v>
      </c>
      <c r="AJ31" s="598">
        <v>1.390644753476612</v>
      </c>
      <c r="AK31" s="598">
        <v>1.1378002528445006</v>
      </c>
      <c r="AL31" s="598">
        <v>0.18963337547408343</v>
      </c>
      <c r="AM31" s="598">
        <v>0.18963337547408343</v>
      </c>
      <c r="AN31" s="598">
        <v>0.12642225031605564</v>
      </c>
      <c r="AO31" s="598">
        <v>6.321112515802782E-2</v>
      </c>
      <c r="AP31" s="598">
        <v>3.160556257901391E-2</v>
      </c>
      <c r="AQ31" s="598">
        <v>0</v>
      </c>
      <c r="AR31" s="598">
        <v>0</v>
      </c>
      <c r="AS31" s="598">
        <v>0</v>
      </c>
      <c r="AT31" s="598">
        <v>0.69532237673830599</v>
      </c>
      <c r="AU31" s="518"/>
      <c r="AV31" s="658"/>
      <c r="AW31" s="601" t="s">
        <v>33</v>
      </c>
      <c r="AX31" s="598">
        <v>4.2872172540768014</v>
      </c>
      <c r="AY31" s="598">
        <v>10.678590215675959</v>
      </c>
      <c r="AZ31" s="598">
        <v>17.148869016307206</v>
      </c>
      <c r="BA31" s="598">
        <v>20.883745397159391</v>
      </c>
      <c r="BB31" s="598">
        <v>18.253550762756444</v>
      </c>
      <c r="BC31" s="598">
        <v>11.493950552340873</v>
      </c>
      <c r="BD31" s="598">
        <v>7.9694897422409259</v>
      </c>
      <c r="BE31" s="598">
        <v>3.971593897948448</v>
      </c>
      <c r="BF31" s="598">
        <v>1.788532351394003</v>
      </c>
      <c r="BG31" s="598">
        <v>1.709626512361915</v>
      </c>
      <c r="BH31" s="598">
        <v>0.26301946344029459</v>
      </c>
      <c r="BI31" s="598">
        <v>0.18411362440820619</v>
      </c>
      <c r="BJ31" s="598">
        <v>0.21041557075223566</v>
      </c>
      <c r="BK31" s="598">
        <v>2.6301946344029457E-2</v>
      </c>
      <c r="BL31" s="598">
        <v>5.2603892688058915E-2</v>
      </c>
      <c r="BM31" s="598">
        <v>2.6301946344029457E-2</v>
      </c>
      <c r="BN31" s="598">
        <v>2.6301946344029457E-2</v>
      </c>
      <c r="BO31" s="598">
        <v>0</v>
      </c>
      <c r="BP31" s="598">
        <v>1.0257759074171489</v>
      </c>
      <c r="BR31" s="658"/>
      <c r="BS31" s="601" t="s">
        <v>33</v>
      </c>
      <c r="BT31" s="598">
        <v>5.4402515723270444</v>
      </c>
      <c r="BU31" s="598">
        <v>12.421383647798741</v>
      </c>
      <c r="BV31" s="598">
        <v>19.119496855345915</v>
      </c>
      <c r="BW31" s="598">
        <v>22.610062893081761</v>
      </c>
      <c r="BX31" s="598">
        <v>18.679245283018865</v>
      </c>
      <c r="BY31" s="598">
        <v>9.3081761006289305</v>
      </c>
      <c r="BZ31" s="598">
        <v>5.9433962264150946</v>
      </c>
      <c r="CA31" s="598">
        <v>2.7987421383647799</v>
      </c>
      <c r="CB31" s="598">
        <v>0.88050314465408808</v>
      </c>
      <c r="CC31" s="598">
        <v>0.94339622641509435</v>
      </c>
      <c r="CD31" s="598">
        <v>0.15723270440251574</v>
      </c>
      <c r="CE31" s="598">
        <v>0.15723270440251574</v>
      </c>
      <c r="CF31" s="598">
        <v>0.12578616352201258</v>
      </c>
      <c r="CG31" s="598">
        <v>3.1446540880503145E-2</v>
      </c>
      <c r="CH31" s="598">
        <v>3.1446540880503145E-2</v>
      </c>
      <c r="CI31" s="598">
        <v>3.1446540880503145E-2</v>
      </c>
      <c r="CJ31" s="598">
        <v>0</v>
      </c>
      <c r="CK31" s="598">
        <v>0</v>
      </c>
      <c r="CL31" s="598">
        <v>1.3207547169811322</v>
      </c>
      <c r="CN31" s="658"/>
      <c r="CO31" s="601" t="s">
        <v>33</v>
      </c>
      <c r="CP31" s="598">
        <v>2.2451135763338614</v>
      </c>
      <c r="CQ31" s="598">
        <v>7.6333861595351298</v>
      </c>
      <c r="CR31" s="598">
        <v>16.613840464870574</v>
      </c>
      <c r="CS31" s="598">
        <v>22.371896460644479</v>
      </c>
      <c r="CT31" s="598">
        <v>20.04754358161648</v>
      </c>
      <c r="CU31" s="598">
        <v>13.576333861595351</v>
      </c>
      <c r="CV31" s="598">
        <v>8.1088219756999464</v>
      </c>
      <c r="CW31" s="598">
        <v>3.9619651347068143</v>
      </c>
      <c r="CX31" s="598">
        <v>2.2187004754358162</v>
      </c>
      <c r="CY31" s="598">
        <v>1.8753301637612254</v>
      </c>
      <c r="CZ31" s="598">
        <v>0.29054410987849977</v>
      </c>
      <c r="DA31" s="598">
        <v>0.21130480718436345</v>
      </c>
      <c r="DB31" s="598">
        <v>0.21130480718436345</v>
      </c>
      <c r="DC31" s="598">
        <v>5.2826201796090863E-2</v>
      </c>
      <c r="DD31" s="598">
        <v>5.2826201796090863E-2</v>
      </c>
      <c r="DE31" s="598">
        <v>0</v>
      </c>
      <c r="DF31" s="598">
        <v>2.6413100898045432E-2</v>
      </c>
      <c r="DG31" s="598">
        <v>0</v>
      </c>
      <c r="DH31" s="598">
        <v>0.50184891706286316</v>
      </c>
      <c r="DJ31" s="658"/>
      <c r="DK31" s="601" t="s">
        <v>33</v>
      </c>
      <c r="DL31" s="598">
        <v>3.6194415718717683</v>
      </c>
      <c r="DM31" s="598">
        <v>10.392967942088935</v>
      </c>
      <c r="DN31" s="598">
        <v>18.355739400206826</v>
      </c>
      <c r="DO31" s="598">
        <v>22.543950361944155</v>
      </c>
      <c r="DP31" s="598">
        <v>19.415718717683557</v>
      </c>
      <c r="DQ31" s="598">
        <v>10.651499482936918</v>
      </c>
      <c r="DR31" s="598">
        <v>6.6959669079627719</v>
      </c>
      <c r="DS31" s="598">
        <v>3.9296794208893484</v>
      </c>
      <c r="DT31" s="598">
        <v>1.5511892450879008</v>
      </c>
      <c r="DU31" s="598">
        <v>1.4736297828335057</v>
      </c>
      <c r="DV31" s="598">
        <v>0.10341261633919339</v>
      </c>
      <c r="DW31" s="598">
        <v>5.1706308169596697E-2</v>
      </c>
      <c r="DX31" s="598">
        <v>0.10341261633919339</v>
      </c>
      <c r="DY31" s="598">
        <v>0</v>
      </c>
      <c r="DZ31" s="598">
        <v>2.5853154084798349E-2</v>
      </c>
      <c r="EA31" s="598">
        <v>0</v>
      </c>
      <c r="EB31" s="598">
        <v>0</v>
      </c>
      <c r="EC31" s="598">
        <v>0</v>
      </c>
      <c r="ED31" s="598">
        <v>1.0858324715615306</v>
      </c>
      <c r="EF31" s="658"/>
      <c r="EG31" s="601" t="s">
        <v>33</v>
      </c>
      <c r="EH31" s="598">
        <v>3.8089089735313109</v>
      </c>
      <c r="EI31" s="598">
        <v>9.1026468689477085</v>
      </c>
      <c r="EJ31" s="598">
        <v>17.010974822466107</v>
      </c>
      <c r="EK31" s="598">
        <v>22.401549386701099</v>
      </c>
      <c r="EL31" s="598">
        <v>19.431891542930924</v>
      </c>
      <c r="EM31" s="598">
        <v>12.846998063266623</v>
      </c>
      <c r="EN31" s="598">
        <v>7.6500968366688182</v>
      </c>
      <c r="EO31" s="598">
        <v>2.8082633957391865</v>
      </c>
      <c r="EP31" s="598">
        <v>1.6785022595222725</v>
      </c>
      <c r="EQ31" s="598">
        <v>1.4202711426726922</v>
      </c>
      <c r="ER31" s="598">
        <v>0.38734667527437056</v>
      </c>
      <c r="ES31" s="598">
        <v>0.35506778566817304</v>
      </c>
      <c r="ET31" s="598">
        <v>0.25823111684958033</v>
      </c>
      <c r="EU31" s="598">
        <v>9.6836668818592639E-2</v>
      </c>
      <c r="EV31" s="598">
        <v>6.4557779212395083E-2</v>
      </c>
      <c r="EW31" s="598">
        <v>3.2278889606197542E-2</v>
      </c>
      <c r="EX31" s="598">
        <v>3.2278889606197542E-2</v>
      </c>
      <c r="EY31" s="598">
        <v>0</v>
      </c>
      <c r="EZ31" s="598">
        <v>0.61329890251775343</v>
      </c>
      <c r="FB31" s="658"/>
      <c r="FC31" s="601" t="s">
        <v>33</v>
      </c>
      <c r="FD31" s="598">
        <v>3.5786014241373016</v>
      </c>
      <c r="FE31" s="598">
        <v>10.516706226036151</v>
      </c>
      <c r="FF31" s="598">
        <v>18.842431988314772</v>
      </c>
      <c r="FG31" s="598">
        <v>23.443490962205587</v>
      </c>
      <c r="FH31" s="598">
        <v>19.664049662223846</v>
      </c>
      <c r="FI31" s="598">
        <v>11.247033047288662</v>
      </c>
      <c r="FJ31" s="598">
        <v>6.3173270038342153</v>
      </c>
      <c r="FK31" s="598">
        <v>2.9213072850100419</v>
      </c>
      <c r="FL31" s="598">
        <v>1.2963301077232061</v>
      </c>
      <c r="FM31" s="598">
        <v>1.0224575497535147</v>
      </c>
      <c r="FN31" s="598">
        <v>1.8258170531312765E-2</v>
      </c>
      <c r="FO31" s="598">
        <v>3.6516341062625531E-2</v>
      </c>
      <c r="FP31" s="598">
        <v>5.4774511593938285E-2</v>
      </c>
      <c r="FQ31" s="598">
        <v>0</v>
      </c>
      <c r="FR31" s="598">
        <v>1.8258170531312765E-2</v>
      </c>
      <c r="FS31" s="598">
        <v>0</v>
      </c>
      <c r="FT31" s="598">
        <v>0</v>
      </c>
      <c r="FU31" s="598">
        <v>0</v>
      </c>
      <c r="FV31" s="598">
        <v>1.0224575497535147</v>
      </c>
      <c r="FX31" s="658"/>
      <c r="FY31" s="601" t="s">
        <v>33</v>
      </c>
      <c r="FZ31" s="598">
        <v>4.1638683680322366</v>
      </c>
      <c r="GA31" s="598">
        <v>7.2531900604432504</v>
      </c>
      <c r="GB31" s="598">
        <v>13.767629281396912</v>
      </c>
      <c r="GC31" s="598">
        <v>18.938885157824043</v>
      </c>
      <c r="GD31" s="598">
        <v>18.535930154466087</v>
      </c>
      <c r="GE31" s="598">
        <v>13.02887844190732</v>
      </c>
      <c r="GF31" s="598">
        <v>10.073875083948959</v>
      </c>
      <c r="GG31" s="598">
        <v>5.3055742108797848</v>
      </c>
      <c r="GH31" s="598">
        <v>2.7535258562793823</v>
      </c>
      <c r="GI31" s="598">
        <v>3.022162525184688</v>
      </c>
      <c r="GJ31" s="598">
        <v>1.0073875083948958</v>
      </c>
      <c r="GK31" s="598">
        <v>0.73875083948959031</v>
      </c>
      <c r="GL31" s="598">
        <v>0.60443250503693746</v>
      </c>
      <c r="GM31" s="598">
        <v>0.20147750167897915</v>
      </c>
      <c r="GN31" s="598">
        <v>0.13431833445265279</v>
      </c>
      <c r="GO31" s="598">
        <v>6.7159167226326394E-2</v>
      </c>
      <c r="GP31" s="598">
        <v>6.7159167226326394E-2</v>
      </c>
      <c r="GQ31" s="598">
        <v>0</v>
      </c>
      <c r="GR31" s="598">
        <v>0.33579583613163194</v>
      </c>
    </row>
    <row r="32" spans="2:200" ht="15" x14ac:dyDescent="0.2">
      <c r="B32" s="618"/>
      <c r="C32" s="619"/>
      <c r="D32" s="658"/>
      <c r="E32" s="601" t="s">
        <v>34</v>
      </c>
      <c r="F32" s="598">
        <v>3.0383942546726819</v>
      </c>
      <c r="G32" s="598">
        <v>7.2276954239941071</v>
      </c>
      <c r="H32" s="598">
        <v>14.952582635116471</v>
      </c>
      <c r="I32" s="598">
        <v>20.28358346376945</v>
      </c>
      <c r="J32" s="598">
        <v>20.182303655280361</v>
      </c>
      <c r="K32" s="598">
        <v>14.390940060767884</v>
      </c>
      <c r="L32" s="598">
        <v>8.9494521683086283</v>
      </c>
      <c r="M32" s="598">
        <v>4.0880213608323359</v>
      </c>
      <c r="N32" s="598">
        <v>2.8910781695976429</v>
      </c>
      <c r="O32" s="598">
        <v>2.209741276125587</v>
      </c>
      <c r="P32" s="598">
        <v>0.34066844673602797</v>
      </c>
      <c r="Q32" s="598">
        <v>0.27621765951569838</v>
      </c>
      <c r="R32" s="598">
        <v>0.12890157444065925</v>
      </c>
      <c r="S32" s="598">
        <v>0.1196943191234693</v>
      </c>
      <c r="T32" s="598">
        <v>5.524353190313968E-2</v>
      </c>
      <c r="U32" s="598">
        <v>2.762176595156984E-2</v>
      </c>
      <c r="V32" s="598">
        <v>1.8414510634379891E-2</v>
      </c>
      <c r="W32" s="598">
        <v>0</v>
      </c>
      <c r="X32" s="598">
        <v>0.81944572322990517</v>
      </c>
      <c r="Y32" s="518"/>
      <c r="Z32" s="658"/>
      <c r="AA32" s="601" t="s">
        <v>34</v>
      </c>
      <c r="AB32" s="598">
        <v>2.2638563622170182</v>
      </c>
      <c r="AC32" s="598">
        <v>5.8548009367681502</v>
      </c>
      <c r="AD32" s="598">
        <v>14.949258391881342</v>
      </c>
      <c r="AE32" s="598">
        <v>21.643247462919593</v>
      </c>
      <c r="AF32" s="598">
        <v>21.623731459797032</v>
      </c>
      <c r="AG32" s="598">
        <v>14.539422326307571</v>
      </c>
      <c r="AH32" s="598">
        <v>8.8017174082747847</v>
      </c>
      <c r="AI32" s="598">
        <v>3.8251366120218582</v>
      </c>
      <c r="AJ32" s="598">
        <v>2.7712724434035909</v>
      </c>
      <c r="AK32" s="598">
        <v>1.7759562841530054</v>
      </c>
      <c r="AL32" s="598">
        <v>0.46838407494145201</v>
      </c>
      <c r="AM32" s="598">
        <v>0.29274004683840754</v>
      </c>
      <c r="AN32" s="598">
        <v>0.156128024980484</v>
      </c>
      <c r="AO32" s="598">
        <v>0.156128024980484</v>
      </c>
      <c r="AP32" s="598">
        <v>7.8064012490242002E-2</v>
      </c>
      <c r="AQ32" s="598">
        <v>3.9032006245121001E-2</v>
      </c>
      <c r="AR32" s="598">
        <v>0</v>
      </c>
      <c r="AS32" s="598">
        <v>0</v>
      </c>
      <c r="AT32" s="598">
        <v>0.76112412177985944</v>
      </c>
      <c r="AU32" s="518"/>
      <c r="AV32" s="658"/>
      <c r="AW32" s="601" t="s">
        <v>34</v>
      </c>
      <c r="AX32" s="598">
        <v>3.7301725640578702</v>
      </c>
      <c r="AY32" s="598">
        <v>8.4538957643367603</v>
      </c>
      <c r="AZ32" s="598">
        <v>14.955551682063797</v>
      </c>
      <c r="BA32" s="598">
        <v>19.069199930277147</v>
      </c>
      <c r="BB32" s="598">
        <v>18.894892801115564</v>
      </c>
      <c r="BC32" s="598">
        <v>14.258323165417467</v>
      </c>
      <c r="BD32" s="598">
        <v>9.0814014293184577</v>
      </c>
      <c r="BE32" s="598">
        <v>4.3228168032072505</v>
      </c>
      <c r="BF32" s="598">
        <v>2.9980826215792225</v>
      </c>
      <c r="BG32" s="598">
        <v>2.5971762245075825</v>
      </c>
      <c r="BH32" s="598">
        <v>0.22659926791005752</v>
      </c>
      <c r="BI32" s="598">
        <v>0.26146069374237402</v>
      </c>
      <c r="BJ32" s="598">
        <v>0.10458427749694962</v>
      </c>
      <c r="BK32" s="598">
        <v>8.7153564580791348E-2</v>
      </c>
      <c r="BL32" s="598">
        <v>3.4861425832316537E-2</v>
      </c>
      <c r="BM32" s="598">
        <v>1.7430712916158268E-2</v>
      </c>
      <c r="BN32" s="598">
        <v>3.4861425832316537E-2</v>
      </c>
      <c r="BO32" s="598">
        <v>0</v>
      </c>
      <c r="BP32" s="598">
        <v>0.87153564580791354</v>
      </c>
      <c r="BR32" s="658"/>
      <c r="BS32" s="601" t="s">
        <v>34</v>
      </c>
      <c r="BT32" s="598">
        <v>4.1492036881810561</v>
      </c>
      <c r="BU32" s="598">
        <v>8.8432523051131593</v>
      </c>
      <c r="BV32" s="598">
        <v>17.51886001676446</v>
      </c>
      <c r="BW32" s="598">
        <v>21.018440905280805</v>
      </c>
      <c r="BX32" s="598">
        <v>19.761106454316849</v>
      </c>
      <c r="BY32" s="598">
        <v>12.028499580888516</v>
      </c>
      <c r="BZ32" s="598">
        <v>7.6697401508801351</v>
      </c>
      <c r="CA32" s="598">
        <v>3.4576697401508802</v>
      </c>
      <c r="CB32" s="598">
        <v>2.1793797150041909</v>
      </c>
      <c r="CC32" s="598">
        <v>1.4249790444258172</v>
      </c>
      <c r="CD32" s="598">
        <v>0.25146689019279128</v>
      </c>
      <c r="CE32" s="598">
        <v>0.14668901927912825</v>
      </c>
      <c r="CF32" s="598">
        <v>8.3822296730930432E-2</v>
      </c>
      <c r="CG32" s="598">
        <v>0.10477787091366303</v>
      </c>
      <c r="CH32" s="598">
        <v>8.3822296730930432E-2</v>
      </c>
      <c r="CI32" s="598">
        <v>4.1911148365465216E-2</v>
      </c>
      <c r="CJ32" s="598">
        <v>0</v>
      </c>
      <c r="CK32" s="598">
        <v>0</v>
      </c>
      <c r="CL32" s="598">
        <v>1.2363788767812238</v>
      </c>
      <c r="CN32" s="658"/>
      <c r="CO32" s="601" t="s">
        <v>34</v>
      </c>
      <c r="CP32" s="598">
        <v>2.1678436524880933</v>
      </c>
      <c r="CQ32" s="598">
        <v>5.9615700443422561</v>
      </c>
      <c r="CR32" s="598">
        <v>12.941369683034981</v>
      </c>
      <c r="CS32" s="598">
        <v>19.707669568073573</v>
      </c>
      <c r="CT32" s="598">
        <v>20.512399408769912</v>
      </c>
      <c r="CU32" s="598">
        <v>16.242404335687304</v>
      </c>
      <c r="CV32" s="598">
        <v>9.952373131877156</v>
      </c>
      <c r="CW32" s="598">
        <v>4.5820331745771066</v>
      </c>
      <c r="CX32" s="598">
        <v>3.4488421744128757</v>
      </c>
      <c r="CY32" s="598">
        <v>2.8247659714238793</v>
      </c>
      <c r="CZ32" s="598">
        <v>0.4105764493348662</v>
      </c>
      <c r="DA32" s="598">
        <v>0.37773033338807688</v>
      </c>
      <c r="DB32" s="598">
        <v>0.16423057973394645</v>
      </c>
      <c r="DC32" s="598">
        <v>0.13138446378715718</v>
      </c>
      <c r="DD32" s="598">
        <v>3.2846115946789295E-2</v>
      </c>
      <c r="DE32" s="598">
        <v>1.6423057973394647E-2</v>
      </c>
      <c r="DF32" s="598">
        <v>3.2846115946789295E-2</v>
      </c>
      <c r="DG32" s="598">
        <v>0</v>
      </c>
      <c r="DH32" s="598">
        <v>0.4926917392018394</v>
      </c>
      <c r="DJ32" s="658"/>
      <c r="DK32" s="601" t="s">
        <v>34</v>
      </c>
      <c r="DL32" s="598">
        <v>3.272196748645269</v>
      </c>
      <c r="DM32" s="598">
        <v>8.2534389328887041</v>
      </c>
      <c r="DN32" s="598">
        <v>16.715298040850353</v>
      </c>
      <c r="DO32" s="598">
        <v>20.32096706961234</v>
      </c>
      <c r="DP32" s="598">
        <v>19.48728636932055</v>
      </c>
      <c r="DQ32" s="598">
        <v>13.630679449770739</v>
      </c>
      <c r="DR32" s="598">
        <v>8.878699458107544</v>
      </c>
      <c r="DS32" s="598">
        <v>3.2513547311379738</v>
      </c>
      <c r="DT32" s="598">
        <v>2.6052521884118383</v>
      </c>
      <c r="DU32" s="598">
        <v>2.0008336807002918</v>
      </c>
      <c r="DV32" s="598">
        <v>0.14589412255106293</v>
      </c>
      <c r="DW32" s="598">
        <v>0.18757815756565235</v>
      </c>
      <c r="DX32" s="598">
        <v>6.2526052521884118E-2</v>
      </c>
      <c r="DY32" s="598">
        <v>4.1684035014589414E-2</v>
      </c>
      <c r="DZ32" s="598">
        <v>2.0842017507294707E-2</v>
      </c>
      <c r="EA32" s="598">
        <v>0</v>
      </c>
      <c r="EB32" s="598">
        <v>0</v>
      </c>
      <c r="EC32" s="598">
        <v>0</v>
      </c>
      <c r="ED32" s="598">
        <v>1.1254689453939142</v>
      </c>
      <c r="EF32" s="658"/>
      <c r="EG32" s="601" t="s">
        <v>34</v>
      </c>
      <c r="EH32" s="598">
        <v>2.8533729176975093</v>
      </c>
      <c r="EI32" s="598">
        <v>6.4159656935510467</v>
      </c>
      <c r="EJ32" s="598">
        <v>13.55764473033152</v>
      </c>
      <c r="EK32" s="598">
        <v>20.253999670130298</v>
      </c>
      <c r="EL32" s="598">
        <v>20.732310737258782</v>
      </c>
      <c r="EM32" s="598">
        <v>14.992577931716971</v>
      </c>
      <c r="EN32" s="598">
        <v>9.0054428500742212</v>
      </c>
      <c r="EO32" s="598">
        <v>4.7501237011380502</v>
      </c>
      <c r="EP32" s="598">
        <v>3.1172686788718456</v>
      </c>
      <c r="EQ32" s="598">
        <v>2.3750618505690251</v>
      </c>
      <c r="ER32" s="598">
        <v>0.49480455220188024</v>
      </c>
      <c r="ES32" s="598">
        <v>0.34636318654131615</v>
      </c>
      <c r="ET32" s="598">
        <v>0.18142833580735609</v>
      </c>
      <c r="EU32" s="598">
        <v>0.18142833580735609</v>
      </c>
      <c r="EV32" s="598">
        <v>8.2467425366980041E-2</v>
      </c>
      <c r="EW32" s="598">
        <v>4.9480455220188027E-2</v>
      </c>
      <c r="EX32" s="598">
        <v>3.2986970146792013E-2</v>
      </c>
      <c r="EY32" s="598">
        <v>0</v>
      </c>
      <c r="EZ32" s="598">
        <v>0.57727197756886028</v>
      </c>
      <c r="FB32" s="658"/>
      <c r="FC32" s="601" t="s">
        <v>34</v>
      </c>
      <c r="FD32" s="598">
        <v>3.1023784901758016</v>
      </c>
      <c r="FE32" s="598">
        <v>7.8248879696656326</v>
      </c>
      <c r="FF32" s="598">
        <v>15.799149718487879</v>
      </c>
      <c r="FG32" s="598">
        <v>21.130644605308515</v>
      </c>
      <c r="FH32" s="598">
        <v>20.935309663334483</v>
      </c>
      <c r="FI32" s="598">
        <v>14.236470182695621</v>
      </c>
      <c r="FJ32" s="598">
        <v>8.4223830862920828</v>
      </c>
      <c r="FK32" s="598">
        <v>3.4126163391933813</v>
      </c>
      <c r="FL32" s="598">
        <v>2.3325290129840286</v>
      </c>
      <c r="FM32" s="598">
        <v>1.5971504079053198</v>
      </c>
      <c r="FN32" s="598">
        <v>9.1922325634838556E-2</v>
      </c>
      <c r="FO32" s="598">
        <v>0.13788348845225784</v>
      </c>
      <c r="FP32" s="598">
        <v>3.447087211306446E-2</v>
      </c>
      <c r="FQ32" s="598">
        <v>2.2980581408709639E-2</v>
      </c>
      <c r="FR32" s="598">
        <v>2.2980581408709639E-2</v>
      </c>
      <c r="FS32" s="598">
        <v>0</v>
      </c>
      <c r="FT32" s="598">
        <v>0</v>
      </c>
      <c r="FU32" s="598">
        <v>0</v>
      </c>
      <c r="FV32" s="598">
        <v>0.89624267493967591</v>
      </c>
      <c r="FX32" s="658"/>
      <c r="FY32" s="601" t="s">
        <v>34</v>
      </c>
      <c r="FZ32" s="598">
        <v>2.7803521779425395</v>
      </c>
      <c r="GA32" s="598">
        <v>4.8192771084337354</v>
      </c>
      <c r="GB32" s="598">
        <v>11.538461538461538</v>
      </c>
      <c r="GC32" s="598">
        <v>16.867469879518072</v>
      </c>
      <c r="GD32" s="598">
        <v>17.145505097312327</v>
      </c>
      <c r="GE32" s="598">
        <v>15.013901760889715</v>
      </c>
      <c r="GF32" s="598">
        <v>11.075069508804448</v>
      </c>
      <c r="GG32" s="598">
        <v>6.8118628359592215</v>
      </c>
      <c r="GH32" s="598">
        <v>5.1436515291936979</v>
      </c>
      <c r="GI32" s="598">
        <v>4.680259499536608</v>
      </c>
      <c r="GJ32" s="598">
        <v>1.3438368860055607</v>
      </c>
      <c r="GK32" s="598">
        <v>0.83410565338276188</v>
      </c>
      <c r="GL32" s="598">
        <v>0.50973123262279885</v>
      </c>
      <c r="GM32" s="598">
        <v>0.50973123262279885</v>
      </c>
      <c r="GN32" s="598">
        <v>0.18535681186283595</v>
      </c>
      <c r="GO32" s="598">
        <v>0.13901760889712697</v>
      </c>
      <c r="GP32" s="598">
        <v>9.2678405931417976E-2</v>
      </c>
      <c r="GQ32" s="598">
        <v>0</v>
      </c>
      <c r="GR32" s="598">
        <v>0.50973123262279885</v>
      </c>
    </row>
    <row r="33" spans="1:200" ht="15" x14ac:dyDescent="0.2">
      <c r="B33" s="618"/>
      <c r="C33" s="619"/>
      <c r="D33" s="658"/>
      <c r="E33" s="601" t="s">
        <v>35</v>
      </c>
      <c r="F33" s="598">
        <v>2.4801893588556139</v>
      </c>
      <c r="G33" s="598">
        <v>4.8060100854173102</v>
      </c>
      <c r="H33" s="598">
        <v>10.306679016157251</v>
      </c>
      <c r="I33" s="598">
        <v>16.985695173407432</v>
      </c>
      <c r="J33" s="598">
        <v>20.057630956056396</v>
      </c>
      <c r="K33" s="598">
        <v>17.278995574765872</v>
      </c>
      <c r="L33" s="598">
        <v>12.406092415354534</v>
      </c>
      <c r="M33" s="598">
        <v>6.2622208500566021</v>
      </c>
      <c r="N33" s="598">
        <v>4.0804775136358957</v>
      </c>
      <c r="O33" s="598">
        <v>3.1799938252547082</v>
      </c>
      <c r="P33" s="598">
        <v>0.54029021302871261</v>
      </c>
      <c r="Q33" s="598">
        <v>0.42194092827004215</v>
      </c>
      <c r="R33" s="598">
        <v>0.28300915920551611</v>
      </c>
      <c r="S33" s="598">
        <v>0.1595142533703818</v>
      </c>
      <c r="T33" s="598">
        <v>8.2329937223422869E-2</v>
      </c>
      <c r="U33" s="598">
        <v>4.6310589688175363E-2</v>
      </c>
      <c r="V33" s="598">
        <v>5.1456210764639293E-3</v>
      </c>
      <c r="W33" s="598">
        <v>3.0873726458783574E-2</v>
      </c>
      <c r="X33" s="598">
        <v>0.58660080271688786</v>
      </c>
      <c r="Y33" s="518"/>
      <c r="Z33" s="658"/>
      <c r="AA33" s="601" t="s">
        <v>35</v>
      </c>
      <c r="AB33" s="598">
        <v>2.044187487094776</v>
      </c>
      <c r="AC33" s="598">
        <v>3.4895725789799714</v>
      </c>
      <c r="AD33" s="598">
        <v>9.570514144125541</v>
      </c>
      <c r="AE33" s="598">
        <v>17.644022300227132</v>
      </c>
      <c r="AF33" s="598">
        <v>21.092298162296096</v>
      </c>
      <c r="AG33" s="598">
        <v>18.356390666941977</v>
      </c>
      <c r="AH33" s="598">
        <v>12.430311790212677</v>
      </c>
      <c r="AI33" s="598">
        <v>6.0499690274623168</v>
      </c>
      <c r="AJ33" s="598">
        <v>4.2329134833780717</v>
      </c>
      <c r="AK33" s="598">
        <v>3.0249845137311584</v>
      </c>
      <c r="AL33" s="598">
        <v>0.46458806524881274</v>
      </c>
      <c r="AM33" s="598">
        <v>0.47491224447656405</v>
      </c>
      <c r="AN33" s="598">
        <v>0.28907701837703903</v>
      </c>
      <c r="AO33" s="598">
        <v>0.14453850918851952</v>
      </c>
      <c r="AP33" s="598">
        <v>6.1945075366508361E-2</v>
      </c>
      <c r="AQ33" s="598">
        <v>1.0324179227751393E-2</v>
      </c>
      <c r="AR33" s="598">
        <v>0</v>
      </c>
      <c r="AS33" s="598">
        <v>3.097253768325418E-2</v>
      </c>
      <c r="AT33" s="598">
        <v>0.58847821598182948</v>
      </c>
      <c r="AU33" s="518"/>
      <c r="AV33" s="658"/>
      <c r="AW33" s="601" t="s">
        <v>35</v>
      </c>
      <c r="AX33" s="598">
        <v>2.9134181370537546</v>
      </c>
      <c r="AY33" s="598">
        <v>6.1140746819860485</v>
      </c>
      <c r="AZ33" s="598">
        <v>11.038161674189578</v>
      </c>
      <c r="BA33" s="598">
        <v>16.331555190808373</v>
      </c>
      <c r="BB33" s="598">
        <v>19.02954452195322</v>
      </c>
      <c r="BC33" s="598">
        <v>16.208453016003283</v>
      </c>
      <c r="BD33" s="598">
        <v>12.382027082478457</v>
      </c>
      <c r="BE33" s="598">
        <v>6.4731226918342228</v>
      </c>
      <c r="BF33" s="598">
        <v>3.9290110791957322</v>
      </c>
      <c r="BG33" s="598">
        <v>3.3340172343044725</v>
      </c>
      <c r="BH33" s="598">
        <v>0.61551087402544113</v>
      </c>
      <c r="BI33" s="598">
        <v>0.36930652441526468</v>
      </c>
      <c r="BJ33" s="598">
        <v>0.27697989331144851</v>
      </c>
      <c r="BK33" s="598">
        <v>0.17439474764054164</v>
      </c>
      <c r="BL33" s="598">
        <v>0.10258514567090685</v>
      </c>
      <c r="BM33" s="598">
        <v>8.206811653672548E-2</v>
      </c>
      <c r="BN33" s="598">
        <v>1.0258514567090685E-2</v>
      </c>
      <c r="BO33" s="598">
        <v>3.0775543701272057E-2</v>
      </c>
      <c r="BP33" s="598">
        <v>0.58473533032416913</v>
      </c>
      <c r="BR33" s="658"/>
      <c r="BS33" s="601" t="s">
        <v>35</v>
      </c>
      <c r="BT33" s="598">
        <v>3.4144427001569859</v>
      </c>
      <c r="BU33" s="598">
        <v>6.9073783359497636</v>
      </c>
      <c r="BV33" s="598">
        <v>13.0429094714809</v>
      </c>
      <c r="BW33" s="598">
        <v>19.701726844583987</v>
      </c>
      <c r="BX33" s="598">
        <v>20.460491889063317</v>
      </c>
      <c r="BY33" s="598">
        <v>15.201465201465201</v>
      </c>
      <c r="BZ33" s="598">
        <v>9.6023024594453172</v>
      </c>
      <c r="CA33" s="598">
        <v>4.6964939822082679</v>
      </c>
      <c r="CB33" s="598">
        <v>2.8911564625850339</v>
      </c>
      <c r="CC33" s="598">
        <v>1.870748299319728</v>
      </c>
      <c r="CD33" s="598">
        <v>0.37938252223966507</v>
      </c>
      <c r="CE33" s="598">
        <v>0.32705389848246991</v>
      </c>
      <c r="CF33" s="598">
        <v>0.19623233908948193</v>
      </c>
      <c r="CG33" s="598">
        <v>0.11773940345368916</v>
      </c>
      <c r="CH33" s="598">
        <v>5.2328623757195186E-2</v>
      </c>
      <c r="CI33" s="598">
        <v>5.2328623757195186E-2</v>
      </c>
      <c r="CJ33" s="598">
        <v>0</v>
      </c>
      <c r="CK33" s="598">
        <v>2.6164311878597593E-2</v>
      </c>
      <c r="CL33" s="598">
        <v>1.0596546310832025</v>
      </c>
      <c r="CN33" s="658"/>
      <c r="CO33" s="601" t="s">
        <v>35</v>
      </c>
      <c r="CP33" s="598">
        <v>1.8744698897370653</v>
      </c>
      <c r="CQ33" s="598">
        <v>3.4435962680237493</v>
      </c>
      <c r="CR33" s="598">
        <v>8.5326547921967766</v>
      </c>
      <c r="CS33" s="598">
        <v>15.224766751484308</v>
      </c>
      <c r="CT33" s="598">
        <v>19.796437659033078</v>
      </c>
      <c r="CU33" s="598">
        <v>18.625954198473281</v>
      </c>
      <c r="CV33" s="598">
        <v>14.223918575063612</v>
      </c>
      <c r="CW33" s="598">
        <v>7.2773536895674296</v>
      </c>
      <c r="CX33" s="598">
        <v>4.851569126378287</v>
      </c>
      <c r="CY33" s="598">
        <v>4.0288379983036471</v>
      </c>
      <c r="CZ33" s="598">
        <v>0.64461407972858353</v>
      </c>
      <c r="DA33" s="598">
        <v>0.48346055979643765</v>
      </c>
      <c r="DB33" s="598">
        <v>0.33927056827820185</v>
      </c>
      <c r="DC33" s="598">
        <v>0.18659881255301103</v>
      </c>
      <c r="DD33" s="598">
        <v>0.10178117048346055</v>
      </c>
      <c r="DE33" s="598">
        <v>4.2408821034775231E-2</v>
      </c>
      <c r="DF33" s="598">
        <v>8.4817642069550461E-3</v>
      </c>
      <c r="DG33" s="598">
        <v>3.3927056827820185E-2</v>
      </c>
      <c r="DH33" s="598">
        <v>0.27989821882951654</v>
      </c>
      <c r="DJ33" s="658"/>
      <c r="DK33" s="601" t="s">
        <v>35</v>
      </c>
      <c r="DL33" s="598">
        <v>2.8085246984966132</v>
      </c>
      <c r="DM33" s="598">
        <v>6.5256897406244834</v>
      </c>
      <c r="DN33" s="598">
        <v>13.084420948290104</v>
      </c>
      <c r="DO33" s="598">
        <v>18.437138608954236</v>
      </c>
      <c r="DP33" s="598">
        <v>19.378820419626631</v>
      </c>
      <c r="DQ33" s="598">
        <v>15.711217578060467</v>
      </c>
      <c r="DR33" s="598">
        <v>10.821080455972245</v>
      </c>
      <c r="DS33" s="598">
        <v>5.501404262349249</v>
      </c>
      <c r="DT33" s="598">
        <v>3.2050223029902529</v>
      </c>
      <c r="DU33" s="598">
        <v>2.8250454320171814</v>
      </c>
      <c r="DV33" s="598">
        <v>0.39649760449363952</v>
      </c>
      <c r="DW33" s="598">
        <v>0.26433173632909301</v>
      </c>
      <c r="DX33" s="598">
        <v>0.14868660168511483</v>
      </c>
      <c r="DY33" s="598">
        <v>0.13216586816454651</v>
      </c>
      <c r="DZ33" s="598">
        <v>6.6082934082273254E-2</v>
      </c>
      <c r="EA33" s="598">
        <v>1.6520733520568313E-2</v>
      </c>
      <c r="EB33" s="598">
        <v>0</v>
      </c>
      <c r="EC33" s="598">
        <v>0</v>
      </c>
      <c r="ED33" s="598">
        <v>0.67735007434330086</v>
      </c>
      <c r="EF33" s="658"/>
      <c r="EG33" s="601" t="s">
        <v>35</v>
      </c>
      <c r="EH33" s="598">
        <v>2.3316643001270458</v>
      </c>
      <c r="EI33" s="598">
        <v>4.028099544129736</v>
      </c>
      <c r="EJ33" s="598">
        <v>9.050145729018757</v>
      </c>
      <c r="EK33" s="598">
        <v>16.329123383902548</v>
      </c>
      <c r="EL33" s="598">
        <v>20.364696211045512</v>
      </c>
      <c r="EM33" s="598">
        <v>17.988192212839099</v>
      </c>
      <c r="EN33" s="598">
        <v>13.123084971227861</v>
      </c>
      <c r="EO33" s="598">
        <v>6.6063821836932961</v>
      </c>
      <c r="EP33" s="598">
        <v>4.476496524923399</v>
      </c>
      <c r="EQ33" s="598">
        <v>3.3405575069127869</v>
      </c>
      <c r="ER33" s="598">
        <v>0.60533592407144465</v>
      </c>
      <c r="ES33" s="598">
        <v>0.49323667887302891</v>
      </c>
      <c r="ET33" s="598">
        <v>0.3437710186084747</v>
      </c>
      <c r="EU33" s="598">
        <v>0.17188550930423735</v>
      </c>
      <c r="EV33" s="598">
        <v>8.9679396158732522E-2</v>
      </c>
      <c r="EW33" s="598">
        <v>5.9786264105821683E-2</v>
      </c>
      <c r="EX33" s="598">
        <v>7.4732830132277104E-3</v>
      </c>
      <c r="EY33" s="598">
        <v>4.4839698079366261E-2</v>
      </c>
      <c r="EZ33" s="598">
        <v>0.54554965996562288</v>
      </c>
      <c r="FB33" s="658"/>
      <c r="FC33" s="601" t="s">
        <v>35</v>
      </c>
      <c r="FD33" s="598">
        <v>2.3868722028841374</v>
      </c>
      <c r="FE33" s="598">
        <v>5.1342615614122327</v>
      </c>
      <c r="FF33" s="598">
        <v>10.796867230233714</v>
      </c>
      <c r="FG33" s="598">
        <v>17.758577821979117</v>
      </c>
      <c r="FH33" s="598">
        <v>20.692441571357534</v>
      </c>
      <c r="FI33" s="598">
        <v>17.553455992043759</v>
      </c>
      <c r="FJ33" s="598">
        <v>12.021382396817504</v>
      </c>
      <c r="FK33" s="598">
        <v>5.8242168075584289</v>
      </c>
      <c r="FL33" s="598">
        <v>3.5492292391844851</v>
      </c>
      <c r="FM33" s="598">
        <v>2.6914470412729985</v>
      </c>
      <c r="FN33" s="598">
        <v>0.39159622078567874</v>
      </c>
      <c r="FO33" s="598">
        <v>0.24863252113376427</v>
      </c>
      <c r="FP33" s="598">
        <v>0.14296369965191447</v>
      </c>
      <c r="FQ33" s="598">
        <v>7.4589756340129293E-2</v>
      </c>
      <c r="FR33" s="598">
        <v>4.3510691198408752E-2</v>
      </c>
      <c r="FS33" s="598">
        <v>1.8647439085032323E-2</v>
      </c>
      <c r="FT33" s="598">
        <v>0</v>
      </c>
      <c r="FU33" s="598">
        <v>0</v>
      </c>
      <c r="FV33" s="598">
        <v>0.67130780706116366</v>
      </c>
      <c r="FX33" s="658"/>
      <c r="FY33" s="601" t="s">
        <v>35</v>
      </c>
      <c r="FZ33" s="598">
        <v>2.9288702928870292</v>
      </c>
      <c r="GA33" s="598">
        <v>3.2277346084877463</v>
      </c>
      <c r="GB33" s="598">
        <v>7.9497907949790791</v>
      </c>
      <c r="GC33" s="598">
        <v>13.269575612671847</v>
      </c>
      <c r="GD33" s="598">
        <v>17.005379557680815</v>
      </c>
      <c r="GE33" s="598">
        <v>15.959354453078303</v>
      </c>
      <c r="GF33" s="598">
        <v>14.255827854154212</v>
      </c>
      <c r="GG33" s="598">
        <v>8.3682008368200833</v>
      </c>
      <c r="GH33" s="598">
        <v>6.6347878063359236</v>
      </c>
      <c r="GI33" s="598">
        <v>5.5289898386132696</v>
      </c>
      <c r="GJ33" s="598">
        <v>1.2552301255230125</v>
      </c>
      <c r="GK33" s="598">
        <v>1.2552301255230125</v>
      </c>
      <c r="GL33" s="598">
        <v>0.95636580992229514</v>
      </c>
      <c r="GM33" s="598">
        <v>0.56784219964136284</v>
      </c>
      <c r="GN33" s="598">
        <v>0.26897788404064554</v>
      </c>
      <c r="GO33" s="598">
        <v>0.17931858936043038</v>
      </c>
      <c r="GP33" s="598">
        <v>2.9886431560071723E-2</v>
      </c>
      <c r="GQ33" s="598">
        <v>0.17931858936043038</v>
      </c>
      <c r="GR33" s="598">
        <v>0.17931858936043038</v>
      </c>
    </row>
    <row r="34" spans="1:200" ht="15" x14ac:dyDescent="0.2">
      <c r="B34" s="618"/>
      <c r="C34" s="619"/>
      <c r="D34" s="658"/>
      <c r="E34" s="601" t="s">
        <v>36</v>
      </c>
      <c r="F34" s="598">
        <v>2.1478583709167021</v>
      </c>
      <c r="G34" s="598">
        <v>2.8131462885904366</v>
      </c>
      <c r="H34" s="598">
        <v>6.1545361672439141</v>
      </c>
      <c r="I34" s="598">
        <v>11.486806368823661</v>
      </c>
      <c r="J34" s="598">
        <v>17.105623800862134</v>
      </c>
      <c r="K34" s="598">
        <v>18.129718685371142</v>
      </c>
      <c r="L34" s="598">
        <v>16.176214088156879</v>
      </c>
      <c r="M34" s="598">
        <v>9.7924401365459843</v>
      </c>
      <c r="N34" s="598">
        <v>7.0839458799491686</v>
      </c>
      <c r="O34" s="598">
        <v>5.5365908354720554</v>
      </c>
      <c r="P34" s="598">
        <v>1.2857249644930606</v>
      </c>
      <c r="Q34" s="598">
        <v>0.87210026661351003</v>
      </c>
      <c r="R34" s="598">
        <v>0.45100042359155812</v>
      </c>
      <c r="S34" s="598">
        <v>0.25664664988911867</v>
      </c>
      <c r="T34" s="598">
        <v>0.10216031694615403</v>
      </c>
      <c r="U34" s="598">
        <v>6.4784591234146455E-2</v>
      </c>
      <c r="V34" s="598">
        <v>4.9834300949343428E-2</v>
      </c>
      <c r="W34" s="598">
        <v>1.4950290284803032E-2</v>
      </c>
      <c r="X34" s="598">
        <v>0.47591757406622981</v>
      </c>
      <c r="Y34" s="518"/>
      <c r="Z34" s="658"/>
      <c r="AA34" s="601" t="s">
        <v>36</v>
      </c>
      <c r="AB34" s="598">
        <v>1.8012638702293873</v>
      </c>
      <c r="AC34" s="598">
        <v>1.9654674827088621</v>
      </c>
      <c r="AD34" s="598">
        <v>5.1251430561775386</v>
      </c>
      <c r="AE34" s="598">
        <v>10.961835099766134</v>
      </c>
      <c r="AF34" s="598">
        <v>17.241379310344829</v>
      </c>
      <c r="AG34" s="598">
        <v>18.619694481763446</v>
      </c>
      <c r="AH34" s="598">
        <v>16.87814101607205</v>
      </c>
      <c r="AI34" s="598">
        <v>10.394586256655222</v>
      </c>
      <c r="AJ34" s="598">
        <v>7.5583420411006612</v>
      </c>
      <c r="AK34" s="598">
        <v>5.6724884311091204</v>
      </c>
      <c r="AL34" s="598">
        <v>1.4031945066427824</v>
      </c>
      <c r="AM34" s="598">
        <v>0.9454147385181868</v>
      </c>
      <c r="AN34" s="598">
        <v>0.48763497039359105</v>
      </c>
      <c r="AO34" s="598">
        <v>0.25874508633129323</v>
      </c>
      <c r="AP34" s="598">
        <v>0.10449320794148381</v>
      </c>
      <c r="AQ34" s="598">
        <v>7.9613872717320996E-2</v>
      </c>
      <c r="AR34" s="598">
        <v>3.9806936358660498E-2</v>
      </c>
      <c r="AS34" s="598">
        <v>1.9903468179330249E-2</v>
      </c>
      <c r="AT34" s="598">
        <v>0.44285216699009805</v>
      </c>
      <c r="AU34" s="518"/>
      <c r="AV34" s="658"/>
      <c r="AW34" s="601" t="s">
        <v>36</v>
      </c>
      <c r="AX34" s="598">
        <v>2.4955080854461968</v>
      </c>
      <c r="AY34" s="598">
        <v>3.6634058694350173</v>
      </c>
      <c r="AZ34" s="598">
        <v>7.1870632860850465</v>
      </c>
      <c r="BA34" s="598">
        <v>12.013375923337993</v>
      </c>
      <c r="BB34" s="598">
        <v>16.969454981034136</v>
      </c>
      <c r="BC34" s="598">
        <v>17.638251147933719</v>
      </c>
      <c r="BD34" s="598">
        <v>15.472150129766421</v>
      </c>
      <c r="BE34" s="598">
        <v>9.1884607706128971</v>
      </c>
      <c r="BF34" s="598">
        <v>6.6081054102615289</v>
      </c>
      <c r="BG34" s="598">
        <v>5.4002794969055694</v>
      </c>
      <c r="BH34" s="598">
        <v>1.16789778398882</v>
      </c>
      <c r="BI34" s="598">
        <v>0.79856258734278296</v>
      </c>
      <c r="BJ34" s="598">
        <v>0.4142543421840687</v>
      </c>
      <c r="BK34" s="598">
        <v>0.25454182471551207</v>
      </c>
      <c r="BL34" s="598">
        <v>9.982032341784787E-2</v>
      </c>
      <c r="BM34" s="598">
        <v>4.9910161708923935E-2</v>
      </c>
      <c r="BN34" s="598">
        <v>5.9892194050708725E-2</v>
      </c>
      <c r="BO34" s="598">
        <v>9.9820323417847863E-3</v>
      </c>
      <c r="BP34" s="598">
        <v>0.50908364943102413</v>
      </c>
      <c r="BR34" s="658"/>
      <c r="BS34" s="601" t="s">
        <v>36</v>
      </c>
      <c r="BT34" s="598">
        <v>2.9640327350251012</v>
      </c>
      <c r="BU34" s="598">
        <v>4.2156660477271162</v>
      </c>
      <c r="BV34" s="598">
        <v>8.7958187194828419</v>
      </c>
      <c r="BW34" s="598">
        <v>14.510693900006878</v>
      </c>
      <c r="BX34" s="598">
        <v>18.499415445980333</v>
      </c>
      <c r="BY34" s="598">
        <v>17.495357953373219</v>
      </c>
      <c r="BZ34" s="598">
        <v>13.843614606973386</v>
      </c>
      <c r="CA34" s="598">
        <v>7.8192696513307194</v>
      </c>
      <c r="CB34" s="598">
        <v>5.1647066914242483</v>
      </c>
      <c r="CC34" s="598">
        <v>3.6861288769685716</v>
      </c>
      <c r="CD34" s="598">
        <v>0.94904064369713215</v>
      </c>
      <c r="CE34" s="598">
        <v>0.66707929303349145</v>
      </c>
      <c r="CF34" s="598">
        <v>0.29571556289113538</v>
      </c>
      <c r="CG34" s="598">
        <v>0.15817344061618871</v>
      </c>
      <c r="CH34" s="598">
        <v>5.5016848909978676E-2</v>
      </c>
      <c r="CI34" s="598">
        <v>4.1262636682484012E-2</v>
      </c>
      <c r="CJ34" s="598">
        <v>5.5016848909978676E-2</v>
      </c>
      <c r="CK34" s="598">
        <v>1.3754212227494669E-2</v>
      </c>
      <c r="CL34" s="598">
        <v>0.77023588473970162</v>
      </c>
      <c r="CN34" s="658"/>
      <c r="CO34" s="601" t="s">
        <v>36</v>
      </c>
      <c r="CP34" s="598">
        <v>1.6841200375117222</v>
      </c>
      <c r="CQ34" s="598">
        <v>2.0162550797124101</v>
      </c>
      <c r="CR34" s="598">
        <v>4.6537980618943413</v>
      </c>
      <c r="CS34" s="598">
        <v>9.7686777117849335</v>
      </c>
      <c r="CT34" s="598">
        <v>16.313691778680838</v>
      </c>
      <c r="CU34" s="598">
        <v>18.49015317286652</v>
      </c>
      <c r="CV34" s="598">
        <v>17.501562988433886</v>
      </c>
      <c r="CW34" s="598">
        <v>10.913566739606127</v>
      </c>
      <c r="CX34" s="598">
        <v>8.1744295092216319</v>
      </c>
      <c r="CY34" s="598">
        <v>6.5879962488277588</v>
      </c>
      <c r="CZ34" s="598">
        <v>1.477024070021882</v>
      </c>
      <c r="DA34" s="598">
        <v>0.98859018443263524</v>
      </c>
      <c r="DB34" s="598">
        <v>0.53923100969052828</v>
      </c>
      <c r="DC34" s="598">
        <v>0.31259768677711786</v>
      </c>
      <c r="DD34" s="598">
        <v>0.12894654579556111</v>
      </c>
      <c r="DE34" s="598">
        <v>7.8149421694279464E-2</v>
      </c>
      <c r="DF34" s="598">
        <v>4.6889653016567674E-2</v>
      </c>
      <c r="DG34" s="598">
        <v>1.5629884338855891E-2</v>
      </c>
      <c r="DH34" s="598">
        <v>0.30869021569240385</v>
      </c>
      <c r="DJ34" s="658"/>
      <c r="DK34" s="601" t="s">
        <v>36</v>
      </c>
      <c r="DL34" s="598">
        <v>2.4673081667900321</v>
      </c>
      <c r="DM34" s="598">
        <v>4.7989143844066122</v>
      </c>
      <c r="DN34" s="598">
        <v>9.3264248704663206</v>
      </c>
      <c r="DO34" s="598">
        <v>14.421416234887738</v>
      </c>
      <c r="DP34" s="598">
        <v>16.950407105847521</v>
      </c>
      <c r="DQ34" s="598">
        <v>16.814705156674066</v>
      </c>
      <c r="DR34" s="598">
        <v>13.656550703182827</v>
      </c>
      <c r="DS34" s="598">
        <v>8.1421169504071056</v>
      </c>
      <c r="DT34" s="598">
        <v>5.6377991611152236</v>
      </c>
      <c r="DU34" s="598">
        <v>4.959289415247965</v>
      </c>
      <c r="DV34" s="598">
        <v>0.87589439921046142</v>
      </c>
      <c r="DW34" s="598">
        <v>0.54280779669380708</v>
      </c>
      <c r="DX34" s="598">
        <v>0.24673081667900321</v>
      </c>
      <c r="DY34" s="598">
        <v>0.19738465334320254</v>
      </c>
      <c r="DZ34" s="598">
        <v>9.8692326671601271E-2</v>
      </c>
      <c r="EA34" s="598">
        <v>3.7009622501850477E-2</v>
      </c>
      <c r="EB34" s="598">
        <v>3.7009622501850477E-2</v>
      </c>
      <c r="EC34" s="598">
        <v>0</v>
      </c>
      <c r="ED34" s="598">
        <v>0.78953861337281017</v>
      </c>
      <c r="EF34" s="658"/>
      <c r="EG34" s="601" t="s">
        <v>36</v>
      </c>
      <c r="EH34" s="598">
        <v>2.0670059637181128</v>
      </c>
      <c r="EI34" s="598">
        <v>2.3105504730383739</v>
      </c>
      <c r="EJ34" s="598">
        <v>5.3517344740375314</v>
      </c>
      <c r="EK34" s="598">
        <v>10.744059699628439</v>
      </c>
      <c r="EL34" s="598">
        <v>17.144908983045557</v>
      </c>
      <c r="EM34" s="598">
        <v>18.462547225778252</v>
      </c>
      <c r="EN34" s="598">
        <v>16.81393823961033</v>
      </c>
      <c r="EO34" s="598">
        <v>10.210135198426327</v>
      </c>
      <c r="EP34" s="598">
        <v>7.4499640927967032</v>
      </c>
      <c r="EQ34" s="598">
        <v>5.6827052174727575</v>
      </c>
      <c r="ER34" s="598">
        <v>1.3894526493271302</v>
      </c>
      <c r="ES34" s="598">
        <v>0.9554438442564086</v>
      </c>
      <c r="ET34" s="598">
        <v>0.5027008461610516</v>
      </c>
      <c r="EU34" s="598">
        <v>0.27164579885721424</v>
      </c>
      <c r="EV34" s="598">
        <v>0.10303806163549506</v>
      </c>
      <c r="EW34" s="598">
        <v>7.1814406594435942E-2</v>
      </c>
      <c r="EX34" s="598">
        <v>5.3080213569800486E-2</v>
      </c>
      <c r="EY34" s="598">
        <v>1.8734193024635463E-2</v>
      </c>
      <c r="EZ34" s="598">
        <v>0.3965404190214506</v>
      </c>
      <c r="FB34" s="658"/>
      <c r="FC34" s="601" t="s">
        <v>36</v>
      </c>
      <c r="FD34" s="598">
        <v>2.1322088258003209</v>
      </c>
      <c r="FE34" s="598">
        <v>2.9488626239828948</v>
      </c>
      <c r="FF34" s="598">
        <v>6.4589891310803589</v>
      </c>
      <c r="FG34" s="598">
        <v>12.098354813802933</v>
      </c>
      <c r="FH34" s="598">
        <v>17.823840351606581</v>
      </c>
      <c r="FI34" s="598">
        <v>18.47122408980222</v>
      </c>
      <c r="FJ34" s="598">
        <v>16.318227712775435</v>
      </c>
      <c r="FK34" s="598">
        <v>9.526637762071628</v>
      </c>
      <c r="FL34" s="598">
        <v>6.6341984914177115</v>
      </c>
      <c r="FM34" s="598">
        <v>4.9533764922492134</v>
      </c>
      <c r="FN34" s="598">
        <v>0.9591970065926233</v>
      </c>
      <c r="FO34" s="598">
        <v>0.56720318346498777</v>
      </c>
      <c r="FP34" s="598">
        <v>0.28211676664488927</v>
      </c>
      <c r="FQ34" s="598">
        <v>0.13957355823483994</v>
      </c>
      <c r="FR34" s="598">
        <v>7.4241254380234004E-2</v>
      </c>
      <c r="FS34" s="598">
        <v>4.1575102452931043E-2</v>
      </c>
      <c r="FT34" s="598">
        <v>3.5635802102512326E-2</v>
      </c>
      <c r="FU34" s="598">
        <v>2.9696501752093604E-3</v>
      </c>
      <c r="FV34" s="598">
        <v>0.5315673813624755</v>
      </c>
      <c r="FX34" s="658"/>
      <c r="FY34" s="601" t="s">
        <v>36</v>
      </c>
      <c r="FZ34" s="598">
        <v>2.2294472828611243</v>
      </c>
      <c r="GA34" s="598">
        <v>2.1055891004799503</v>
      </c>
      <c r="GB34" s="598">
        <v>4.5672704753057749</v>
      </c>
      <c r="GC34" s="598">
        <v>8.2984982195386294</v>
      </c>
      <c r="GD34" s="598">
        <v>13.361201424369099</v>
      </c>
      <c r="GE34" s="598">
        <v>16.349280074314908</v>
      </c>
      <c r="GF34" s="598">
        <v>15.435825979253753</v>
      </c>
      <c r="GG34" s="598">
        <v>11.178200959900913</v>
      </c>
      <c r="GH34" s="598">
        <v>9.4287041337668374</v>
      </c>
      <c r="GI34" s="598">
        <v>8.577179129896269</v>
      </c>
      <c r="GJ34" s="598">
        <v>2.9880786499458121</v>
      </c>
      <c r="GK34" s="598">
        <v>2.4616813748258246</v>
      </c>
      <c r="GL34" s="598">
        <v>1.3314754605976158</v>
      </c>
      <c r="GM34" s="598">
        <v>0.86700727666821487</v>
      </c>
      <c r="GN34" s="598">
        <v>0.2477163647623471</v>
      </c>
      <c r="GO34" s="598">
        <v>0.18578727357176034</v>
      </c>
      <c r="GP34" s="598">
        <v>0.12385818238117355</v>
      </c>
      <c r="GQ34" s="598">
        <v>7.7411363988233478E-2</v>
      </c>
      <c r="GR34" s="598">
        <v>0.18578727357176034</v>
      </c>
    </row>
    <row r="35" spans="1:200" ht="15" x14ac:dyDescent="0.2">
      <c r="B35" s="618"/>
      <c r="C35" s="619"/>
      <c r="D35" s="658"/>
      <c r="E35" s="601" t="s">
        <v>37</v>
      </c>
      <c r="F35" s="598">
        <v>1.9483353276553812</v>
      </c>
      <c r="G35" s="598">
        <v>1.5682410079538256</v>
      </c>
      <c r="H35" s="598">
        <v>3.232209474202858</v>
      </c>
      <c r="I35" s="598">
        <v>6.6403885408601395</v>
      </c>
      <c r="J35" s="598">
        <v>11.219821214894065</v>
      </c>
      <c r="K35" s="598">
        <v>15.323432110931231</v>
      </c>
      <c r="L35" s="598">
        <v>17.239389033574998</v>
      </c>
      <c r="M35" s="598">
        <v>13.652424860984022</v>
      </c>
      <c r="N35" s="598">
        <v>11.446470049975364</v>
      </c>
      <c r="O35" s="598">
        <v>9.9542479059618501</v>
      </c>
      <c r="P35" s="598">
        <v>2.8887168297318224</v>
      </c>
      <c r="Q35" s="598">
        <v>1.9849370028859015</v>
      </c>
      <c r="R35" s="598">
        <v>1.1797001478144578</v>
      </c>
      <c r="S35" s="598">
        <v>0.66164566762863375</v>
      </c>
      <c r="T35" s="598">
        <v>0.36320123882593086</v>
      </c>
      <c r="U35" s="598">
        <v>0.15766875483916379</v>
      </c>
      <c r="V35" s="598">
        <v>8.0242134159217285E-2</v>
      </c>
      <c r="W35" s="598">
        <v>5.2086999366509464E-2</v>
      </c>
      <c r="X35" s="598">
        <v>0.40684169775462803</v>
      </c>
      <c r="Y35" s="518"/>
      <c r="Z35" s="658"/>
      <c r="AA35" s="601" t="s">
        <v>37</v>
      </c>
      <c r="AB35" s="598">
        <v>1.7267435352065374</v>
      </c>
      <c r="AC35" s="598">
        <v>1.0410836225232285</v>
      </c>
      <c r="AD35" s="598">
        <v>2.5551326542035153</v>
      </c>
      <c r="AE35" s="598">
        <v>5.7707377140938094</v>
      </c>
      <c r="AF35" s="598">
        <v>10.911787753274375</v>
      </c>
      <c r="AG35" s="598">
        <v>15.269226463674018</v>
      </c>
      <c r="AH35" s="598">
        <v>17.600470166797269</v>
      </c>
      <c r="AI35" s="598">
        <v>14.144184484495689</v>
      </c>
      <c r="AJ35" s="598">
        <v>12.087204746445764</v>
      </c>
      <c r="AK35" s="598">
        <v>10.500391805664391</v>
      </c>
      <c r="AL35" s="598">
        <v>3.1932161647822679</v>
      </c>
      <c r="AM35" s="598">
        <v>2.2248964513601255</v>
      </c>
      <c r="AN35" s="598">
        <v>1.323743423262062</v>
      </c>
      <c r="AO35" s="598">
        <v>0.66327101757528262</v>
      </c>
      <c r="AP35" s="598">
        <v>0.36381954550542933</v>
      </c>
      <c r="AQ35" s="598">
        <v>0.15112504197917834</v>
      </c>
      <c r="AR35" s="598">
        <v>5.8770849658569352E-2</v>
      </c>
      <c r="AS35" s="598">
        <v>3.918056643904623E-2</v>
      </c>
      <c r="AT35" s="598">
        <v>0.37501399305944255</v>
      </c>
      <c r="AU35" s="518"/>
      <c r="AV35" s="658"/>
      <c r="AW35" s="601" t="s">
        <v>37</v>
      </c>
      <c r="AX35" s="598">
        <v>2.17261989066085</v>
      </c>
      <c r="AY35" s="598">
        <v>2.1018043792312269</v>
      </c>
      <c r="AZ35" s="598">
        <v>3.9175140922867744</v>
      </c>
      <c r="BA35" s="598">
        <v>7.5206073138260203</v>
      </c>
      <c r="BB35" s="598">
        <v>11.531597881199898</v>
      </c>
      <c r="BC35" s="598">
        <v>15.378296462057047</v>
      </c>
      <c r="BD35" s="598">
        <v>16.873920063450697</v>
      </c>
      <c r="BE35" s="598">
        <v>13.15468940316687</v>
      </c>
      <c r="BF35" s="598">
        <v>10.797949182788997</v>
      </c>
      <c r="BG35" s="598">
        <v>9.4014672973968221</v>
      </c>
      <c r="BH35" s="598">
        <v>2.5805172364954823</v>
      </c>
      <c r="BI35" s="598">
        <v>1.7420615811687392</v>
      </c>
      <c r="BJ35" s="598">
        <v>1.0339064668725038</v>
      </c>
      <c r="BK35" s="598">
        <v>0.66000056652409145</v>
      </c>
      <c r="BL35" s="598">
        <v>0.36257541851967257</v>
      </c>
      <c r="BM35" s="598">
        <v>0.16429198651672663</v>
      </c>
      <c r="BN35" s="598">
        <v>0.1019743364586579</v>
      </c>
      <c r="BO35" s="598">
        <v>6.5150270515253655E-2</v>
      </c>
      <c r="BP35" s="598">
        <v>0.439056170863666</v>
      </c>
      <c r="BR35" s="658"/>
      <c r="BS35" s="601" t="s">
        <v>37</v>
      </c>
      <c r="BT35" s="598">
        <v>2.579916608756081</v>
      </c>
      <c r="BU35" s="598">
        <v>2.6494093120222377</v>
      </c>
      <c r="BV35" s="598">
        <v>5.1772063933287003</v>
      </c>
      <c r="BW35" s="598">
        <v>9.4683808200138984</v>
      </c>
      <c r="BX35" s="598">
        <v>13.989749826268241</v>
      </c>
      <c r="BY35" s="598">
        <v>16.765114662960389</v>
      </c>
      <c r="BZ35" s="598">
        <v>15.848679638637945</v>
      </c>
      <c r="CA35" s="598">
        <v>11.501042390548992</v>
      </c>
      <c r="CB35" s="598">
        <v>9.168693537178596</v>
      </c>
      <c r="CC35" s="598">
        <v>7.0144197359277278</v>
      </c>
      <c r="CD35" s="598">
        <v>1.9718554551772065</v>
      </c>
      <c r="CE35" s="598">
        <v>1.3681375955524671</v>
      </c>
      <c r="CF35" s="598">
        <v>0.84259902710215429</v>
      </c>
      <c r="CG35" s="598">
        <v>0.47341904100069493</v>
      </c>
      <c r="CH35" s="598">
        <v>0.23019457956914524</v>
      </c>
      <c r="CI35" s="598">
        <v>0.11726893676164002</v>
      </c>
      <c r="CJ35" s="598">
        <v>3.0403057678943711E-2</v>
      </c>
      <c r="CK35" s="598">
        <v>2.1716469770674079E-2</v>
      </c>
      <c r="CL35" s="598">
        <v>0.78179291174426679</v>
      </c>
      <c r="CN35" s="658"/>
      <c r="CO35" s="601" t="s">
        <v>37</v>
      </c>
      <c r="CP35" s="598">
        <v>1.6454562496094645</v>
      </c>
      <c r="CQ35" s="598">
        <v>1.049759430130595</v>
      </c>
      <c r="CR35" s="598">
        <v>2.2994730374289225</v>
      </c>
      <c r="CS35" s="598">
        <v>5.2842057028597615</v>
      </c>
      <c r="CT35" s="598">
        <v>9.8914832017662615</v>
      </c>
      <c r="CU35" s="598">
        <v>14.632063485451251</v>
      </c>
      <c r="CV35" s="598">
        <v>17.906313136572869</v>
      </c>
      <c r="CW35" s="598">
        <v>14.684134885755348</v>
      </c>
      <c r="CX35" s="598">
        <v>12.538793193226553</v>
      </c>
      <c r="CY35" s="598">
        <v>11.364062402366125</v>
      </c>
      <c r="CZ35" s="598">
        <v>3.3284039074378788</v>
      </c>
      <c r="DA35" s="598">
        <v>2.2807273333194473</v>
      </c>
      <c r="DB35" s="598">
        <v>1.3413592718335381</v>
      </c>
      <c r="DC35" s="598">
        <v>0.75191102039116031</v>
      </c>
      <c r="DD35" s="598">
        <v>0.42698548249359519</v>
      </c>
      <c r="DE35" s="598">
        <v>0.17704276103392974</v>
      </c>
      <c r="DF35" s="598">
        <v>0.10414280060819395</v>
      </c>
      <c r="DG35" s="598">
        <v>6.6651392389244127E-2</v>
      </c>
      <c r="DH35" s="598">
        <v>0.22703130532586283</v>
      </c>
      <c r="DJ35" s="658"/>
      <c r="DK35" s="601" t="s">
        <v>37</v>
      </c>
      <c r="DL35" s="598">
        <v>2.577653149266609</v>
      </c>
      <c r="DM35" s="598">
        <v>3.2247627264883518</v>
      </c>
      <c r="DN35" s="598">
        <v>5.9965487489214837</v>
      </c>
      <c r="DO35" s="598">
        <v>9.9654874892148406</v>
      </c>
      <c r="DP35" s="598">
        <v>13.481449525452977</v>
      </c>
      <c r="DQ35" s="598">
        <v>15.056082830025886</v>
      </c>
      <c r="DR35" s="598">
        <v>15.012942191544434</v>
      </c>
      <c r="DS35" s="598">
        <v>11.162640207075064</v>
      </c>
      <c r="DT35" s="598">
        <v>9.3399482312338211</v>
      </c>
      <c r="DU35" s="598">
        <v>8.272217428817946</v>
      </c>
      <c r="DV35" s="598">
        <v>1.865832614322692</v>
      </c>
      <c r="DW35" s="598">
        <v>1.4883520276100086</v>
      </c>
      <c r="DX35" s="598">
        <v>0.76574633304572903</v>
      </c>
      <c r="DY35" s="598">
        <v>0.50690250215703192</v>
      </c>
      <c r="DZ35" s="598">
        <v>0.28041415012942195</v>
      </c>
      <c r="EA35" s="598">
        <v>9.7066436583261431E-2</v>
      </c>
      <c r="EB35" s="598">
        <v>4.3140638481449528E-2</v>
      </c>
      <c r="EC35" s="598">
        <v>8.6281276962899056E-2</v>
      </c>
      <c r="ED35" s="598">
        <v>0.77653149266609145</v>
      </c>
      <c r="EF35" s="658"/>
      <c r="EG35" s="601" t="s">
        <v>37</v>
      </c>
      <c r="EH35" s="598">
        <v>1.8538607256771853</v>
      </c>
      <c r="EI35" s="598">
        <v>1.3195602545213152</v>
      </c>
      <c r="EJ35" s="598">
        <v>2.8172206660945873</v>
      </c>
      <c r="EK35" s="598">
        <v>6.1412172336188338</v>
      </c>
      <c r="EL35" s="598">
        <v>10.880300503537716</v>
      </c>
      <c r="EM35" s="598">
        <v>15.363567184236517</v>
      </c>
      <c r="EN35" s="598">
        <v>17.573628224017614</v>
      </c>
      <c r="EO35" s="598">
        <v>14.026196914010006</v>
      </c>
      <c r="EP35" s="598">
        <v>11.76270582711332</v>
      </c>
      <c r="EQ35" s="598">
        <v>10.206758091413953</v>
      </c>
      <c r="ER35" s="598">
        <v>3.0422745009147869</v>
      </c>
      <c r="ES35" s="598">
        <v>2.0594854524553536</v>
      </c>
      <c r="ET35" s="598">
        <v>1.2418438223531887</v>
      </c>
      <c r="EU35" s="598">
        <v>0.68487605848161515</v>
      </c>
      <c r="EV35" s="598">
        <v>0.37562942214594502</v>
      </c>
      <c r="EW35" s="598">
        <v>0.16676651069410489</v>
      </c>
      <c r="EX35" s="598">
        <v>8.5811893852306406E-2</v>
      </c>
      <c r="EY35" s="598">
        <v>4.6953677768243128E-2</v>
      </c>
      <c r="EZ35" s="598">
        <v>0.35134303709340542</v>
      </c>
      <c r="FB35" s="658"/>
      <c r="FC35" s="601" t="s">
        <v>37</v>
      </c>
      <c r="FD35" s="598">
        <v>1.8499826253867919</v>
      </c>
      <c r="FE35" s="598">
        <v>1.6530703423626165</v>
      </c>
      <c r="FF35" s="598">
        <v>3.3772938626247253</v>
      </c>
      <c r="FG35" s="598">
        <v>6.9382622077341845</v>
      </c>
      <c r="FH35" s="598">
        <v>11.73531017821389</v>
      </c>
      <c r="FI35" s="598">
        <v>15.964787450565087</v>
      </c>
      <c r="FJ35" s="598">
        <v>17.636059768669433</v>
      </c>
      <c r="FK35" s="598">
        <v>13.595221154005262</v>
      </c>
      <c r="FL35" s="598">
        <v>11.220690682243145</v>
      </c>
      <c r="FM35" s="598">
        <v>9.6652491188589007</v>
      </c>
      <c r="FN35" s="598">
        <v>2.4887065014147898</v>
      </c>
      <c r="FO35" s="598">
        <v>1.5918455148677049</v>
      </c>
      <c r="FP35" s="598">
        <v>0.89851571161451527</v>
      </c>
      <c r="FQ35" s="598">
        <v>0.49972697036387403</v>
      </c>
      <c r="FR35" s="598">
        <v>0.2382804097099267</v>
      </c>
      <c r="FS35" s="598">
        <v>0.10590240431552297</v>
      </c>
      <c r="FT35" s="598">
        <v>5.2951202157761487E-2</v>
      </c>
      <c r="FU35" s="598">
        <v>3.8058676550891068E-2</v>
      </c>
      <c r="FV35" s="598">
        <v>0.45008521834097265</v>
      </c>
      <c r="FX35" s="658"/>
      <c r="FY35" s="601" t="s">
        <v>37</v>
      </c>
      <c r="FZ35" s="598">
        <v>2.5089605734767026</v>
      </c>
      <c r="GA35" s="598">
        <v>1.0847009998113564</v>
      </c>
      <c r="GB35" s="598">
        <v>2.4052065647990948</v>
      </c>
      <c r="GC35" s="598">
        <v>4.9424636860969633</v>
      </c>
      <c r="GD35" s="598">
        <v>8.2814563289945298</v>
      </c>
      <c r="GE35" s="598">
        <v>11.667609884927373</v>
      </c>
      <c r="GF35" s="598">
        <v>14.978305980003773</v>
      </c>
      <c r="GG35" s="598">
        <v>13.978494623655912</v>
      </c>
      <c r="GH35" s="598">
        <v>12.73344651952462</v>
      </c>
      <c r="GI35" s="598">
        <v>11.601584606677985</v>
      </c>
      <c r="GJ35" s="598">
        <v>5.1688360686662893</v>
      </c>
      <c r="GK35" s="598">
        <v>4.225617807960762</v>
      </c>
      <c r="GL35" s="598">
        <v>2.7824938690813052</v>
      </c>
      <c r="GM35" s="598">
        <v>1.5846066779852859</v>
      </c>
      <c r="GN35" s="598">
        <v>1.0752688172043012</v>
      </c>
      <c r="GO35" s="598">
        <v>0.45274476513865308</v>
      </c>
      <c r="GP35" s="598">
        <v>0.23580456517638182</v>
      </c>
      <c r="GQ35" s="598">
        <v>0.13205055649877381</v>
      </c>
      <c r="GR35" s="598">
        <v>0.16034710431993962</v>
      </c>
    </row>
    <row r="36" spans="1:200" ht="15" x14ac:dyDescent="0.2">
      <c r="B36" s="618"/>
      <c r="C36" s="619"/>
      <c r="D36" s="658"/>
      <c r="E36" s="601" t="s">
        <v>38</v>
      </c>
      <c r="F36" s="598">
        <v>1.8033954647987653</v>
      </c>
      <c r="G36" s="598">
        <v>0.71233527246824169</v>
      </c>
      <c r="H36" s="598">
        <v>1.4234833194823697</v>
      </c>
      <c r="I36" s="598">
        <v>2.9597530571055444</v>
      </c>
      <c r="J36" s="598">
        <v>6.0132969250860739</v>
      </c>
      <c r="K36" s="598">
        <v>9.6248367565000592</v>
      </c>
      <c r="L36" s="598">
        <v>14.213463136649651</v>
      </c>
      <c r="M36" s="598">
        <v>14.564881871067314</v>
      </c>
      <c r="N36" s="598">
        <v>15.106256678143179</v>
      </c>
      <c r="O36" s="598">
        <v>15.791285765166805</v>
      </c>
      <c r="P36" s="598">
        <v>6.2661759468122993</v>
      </c>
      <c r="Q36" s="598">
        <v>4.6396770746764817</v>
      </c>
      <c r="R36" s="598">
        <v>2.9751869880090229</v>
      </c>
      <c r="S36" s="598">
        <v>1.6538050575804344</v>
      </c>
      <c r="T36" s="598">
        <v>1.0233883414460405</v>
      </c>
      <c r="U36" s="598">
        <v>0.53781313071352244</v>
      </c>
      <c r="V36" s="598">
        <v>0.26593850172147687</v>
      </c>
      <c r="W36" s="598">
        <v>0.13534370176896593</v>
      </c>
      <c r="X36" s="598">
        <v>0.28968301080375164</v>
      </c>
      <c r="Y36" s="518"/>
      <c r="Z36" s="658"/>
      <c r="AA36" s="601" t="s">
        <v>38</v>
      </c>
      <c r="AB36" s="598">
        <v>1.6387310938120951</v>
      </c>
      <c r="AC36" s="598">
        <v>0.4137737569254506</v>
      </c>
      <c r="AD36" s="598">
        <v>1.0052130817962923</v>
      </c>
      <c r="AE36" s="598">
        <v>2.4873179512354771</v>
      </c>
      <c r="AF36" s="598">
        <v>5.2715244173270683</v>
      </c>
      <c r="AG36" s="598">
        <v>8.8131472520279583</v>
      </c>
      <c r="AH36" s="598">
        <v>13.579727423615495</v>
      </c>
      <c r="AI36" s="598">
        <v>14.552212637632373</v>
      </c>
      <c r="AJ36" s="598">
        <v>15.49664539355261</v>
      </c>
      <c r="AK36" s="598">
        <v>16.742642074011734</v>
      </c>
      <c r="AL36" s="598">
        <v>7.2211702550435977</v>
      </c>
      <c r="AM36" s="598">
        <v>5.2013932720854665</v>
      </c>
      <c r="AN36" s="598">
        <v>3.3966851345349136</v>
      </c>
      <c r="AO36" s="598">
        <v>1.8514622343782876</v>
      </c>
      <c r="AP36" s="598">
        <v>1.1291114383897889</v>
      </c>
      <c r="AQ36" s="598">
        <v>0.57039998129836134</v>
      </c>
      <c r="AR36" s="598">
        <v>0.28286228580779393</v>
      </c>
      <c r="AS36" s="598">
        <v>0.1051967178624027</v>
      </c>
      <c r="AT36" s="598">
        <v>0.24078359866283283</v>
      </c>
      <c r="AU36" s="518"/>
      <c r="AV36" s="658"/>
      <c r="AW36" s="601" t="s">
        <v>38</v>
      </c>
      <c r="AX36" s="598">
        <v>1.9733191807589319</v>
      </c>
      <c r="AY36" s="598">
        <v>1.0204327792922103</v>
      </c>
      <c r="AZ36" s="598">
        <v>1.8551130195643257</v>
      </c>
      <c r="BA36" s="598">
        <v>3.4472776397365692</v>
      </c>
      <c r="BB36" s="598">
        <v>6.7787614889151566</v>
      </c>
      <c r="BC36" s="598">
        <v>10.462451451040938</v>
      </c>
      <c r="BD36" s="598">
        <v>14.867440233517479</v>
      </c>
      <c r="BE36" s="598">
        <v>14.577955757122524</v>
      </c>
      <c r="BF36" s="598">
        <v>14.703399030227004</v>
      </c>
      <c r="BG36" s="598">
        <v>14.809543338238488</v>
      </c>
      <c r="BH36" s="598">
        <v>5.280679323571273</v>
      </c>
      <c r="BI36" s="598">
        <v>4.0600197814392205</v>
      </c>
      <c r="BJ36" s="598">
        <v>2.5402262803657152</v>
      </c>
      <c r="BK36" s="598">
        <v>1.4498347526113913</v>
      </c>
      <c r="BL36" s="598">
        <v>0.91428847128072754</v>
      </c>
      <c r="BM36" s="598">
        <v>0.5041854630545437</v>
      </c>
      <c r="BN36" s="598">
        <v>0.24847417557233492</v>
      </c>
      <c r="BO36" s="598">
        <v>0.16645357392709817</v>
      </c>
      <c r="BP36" s="598">
        <v>0.34014425976407014</v>
      </c>
      <c r="BR36" s="658"/>
      <c r="BS36" s="601" t="s">
        <v>38</v>
      </c>
      <c r="BT36" s="598">
        <v>2.4127882060512555</v>
      </c>
      <c r="BU36" s="598">
        <v>1.3713893888746036</v>
      </c>
      <c r="BV36" s="598">
        <v>2.6870660838261764</v>
      </c>
      <c r="BW36" s="598">
        <v>5.0055712693923029</v>
      </c>
      <c r="BX36" s="598">
        <v>8.78546327247793</v>
      </c>
      <c r="BY36" s="598">
        <v>12.303934173309335</v>
      </c>
      <c r="BZ36" s="598">
        <v>15.419559441158823</v>
      </c>
      <c r="CA36" s="598">
        <v>13.85960401131396</v>
      </c>
      <c r="CB36" s="598">
        <v>12.852489928859177</v>
      </c>
      <c r="CC36" s="598">
        <v>12.346790091711664</v>
      </c>
      <c r="CD36" s="598">
        <v>4.4355875546412964</v>
      </c>
      <c r="CE36" s="598">
        <v>3.3599040027427787</v>
      </c>
      <c r="CF36" s="598">
        <v>2.1170823690751694</v>
      </c>
      <c r="CG36" s="598">
        <v>1.0928259192594496</v>
      </c>
      <c r="CH36" s="598">
        <v>0.64283877603497042</v>
      </c>
      <c r="CI36" s="598">
        <v>0.36427530641981659</v>
      </c>
      <c r="CJ36" s="598">
        <v>0.19713722465072425</v>
      </c>
      <c r="CK36" s="598">
        <v>9.4283020485129002E-2</v>
      </c>
      <c r="CL36" s="598">
        <v>0.65140995971543669</v>
      </c>
      <c r="CN36" s="658"/>
      <c r="CO36" s="601" t="s">
        <v>38</v>
      </c>
      <c r="CP36" s="598">
        <v>1.5698896479243301</v>
      </c>
      <c r="CQ36" s="598">
        <v>0.45980031529164478</v>
      </c>
      <c r="CR36" s="598">
        <v>0.93930635838150289</v>
      </c>
      <c r="CS36" s="598">
        <v>2.1758407777193902</v>
      </c>
      <c r="CT36" s="598">
        <v>4.9510641093011039</v>
      </c>
      <c r="CU36" s="598">
        <v>8.598265895953757</v>
      </c>
      <c r="CV36" s="598">
        <v>13.751313715186548</v>
      </c>
      <c r="CW36" s="598">
        <v>14.835128744088284</v>
      </c>
      <c r="CX36" s="598">
        <v>15.969850236468734</v>
      </c>
      <c r="CY36" s="598">
        <v>17.111140304781923</v>
      </c>
      <c r="CZ36" s="598">
        <v>6.9676169206516025</v>
      </c>
      <c r="DA36" s="598">
        <v>5.1300578034682083</v>
      </c>
      <c r="DB36" s="598">
        <v>3.3039936941671044</v>
      </c>
      <c r="DC36" s="598">
        <v>1.8687598528638989</v>
      </c>
      <c r="DD36" s="598">
        <v>1.1692065160273253</v>
      </c>
      <c r="DE36" s="598">
        <v>0.60430898581187598</v>
      </c>
      <c r="DF36" s="598">
        <v>0.29230162900683132</v>
      </c>
      <c r="DG36" s="598">
        <v>0.15107724645296899</v>
      </c>
      <c r="DH36" s="598">
        <v>0.15107724645296899</v>
      </c>
      <c r="DJ36" s="658"/>
      <c r="DK36" s="601" t="s">
        <v>38</v>
      </c>
      <c r="DL36" s="598">
        <v>2.577945741665542</v>
      </c>
      <c r="DM36" s="598">
        <v>1.7006343636118235</v>
      </c>
      <c r="DN36" s="598">
        <v>3.6307193953300039</v>
      </c>
      <c r="DO36" s="598">
        <v>6.0332028613848028</v>
      </c>
      <c r="DP36" s="598">
        <v>9.6234309623430967</v>
      </c>
      <c r="DQ36" s="598">
        <v>11.60750438655689</v>
      </c>
      <c r="DR36" s="598">
        <v>13.632069105142394</v>
      </c>
      <c r="DS36" s="598">
        <v>12.363341881495478</v>
      </c>
      <c r="DT36" s="598">
        <v>12.903225806451612</v>
      </c>
      <c r="DU36" s="598">
        <v>12.97071129707113</v>
      </c>
      <c r="DV36" s="598">
        <v>4.3325684977729786</v>
      </c>
      <c r="DW36" s="598">
        <v>3.0503441760021599</v>
      </c>
      <c r="DX36" s="598">
        <v>2.2540153866918615</v>
      </c>
      <c r="DY36" s="598">
        <v>1.0392765555405588</v>
      </c>
      <c r="DZ36" s="598">
        <v>0.64786070994736134</v>
      </c>
      <c r="EA36" s="598">
        <v>0.47239843433661766</v>
      </c>
      <c r="EB36" s="598">
        <v>0.2159535699824538</v>
      </c>
      <c r="EC36" s="598">
        <v>0.12147388311513024</v>
      </c>
      <c r="ED36" s="598">
        <v>0.82332298555810501</v>
      </c>
      <c r="EF36" s="658"/>
      <c r="EG36" s="601" t="s">
        <v>38</v>
      </c>
      <c r="EH36" s="598">
        <v>1.7286939769073559</v>
      </c>
      <c r="EI36" s="598">
        <v>0.61701878392627019</v>
      </c>
      <c r="EJ36" s="598">
        <v>1.2106064747920491</v>
      </c>
      <c r="EK36" s="598">
        <v>2.6633342445425079</v>
      </c>
      <c r="EL36" s="598">
        <v>5.6651176110698902</v>
      </c>
      <c r="EM36" s="598">
        <v>9.433618411632235</v>
      </c>
      <c r="EN36" s="598">
        <v>14.269535673839185</v>
      </c>
      <c r="EO36" s="598">
        <v>14.777209356816496</v>
      </c>
      <c r="EP36" s="598">
        <v>15.318727951992294</v>
      </c>
      <c r="EQ36" s="598">
        <v>16.063316020359018</v>
      </c>
      <c r="ER36" s="598">
        <v>6.4526626833808471</v>
      </c>
      <c r="ES36" s="598">
        <v>4.7929602582627151</v>
      </c>
      <c r="ET36" s="598">
        <v>3.0447403704716161</v>
      </c>
      <c r="EU36" s="598">
        <v>1.7130732482003621</v>
      </c>
      <c r="EV36" s="598">
        <v>1.0596060972911052</v>
      </c>
      <c r="EW36" s="598">
        <v>0.54412204996029723</v>
      </c>
      <c r="EX36" s="598">
        <v>0.27075929758789913</v>
      </c>
      <c r="EY36" s="598">
        <v>0.13668137618619911</v>
      </c>
      <c r="EZ36" s="598">
        <v>0.23821611278166127</v>
      </c>
      <c r="FB36" s="658"/>
      <c r="FC36" s="601" t="s">
        <v>38</v>
      </c>
      <c r="FD36" s="598">
        <v>1.7585538352311514</v>
      </c>
      <c r="FE36" s="598">
        <v>0.75776193987056606</v>
      </c>
      <c r="FF36" s="598">
        <v>1.4813904590262419</v>
      </c>
      <c r="FG36" s="598">
        <v>3.0720078643401325</v>
      </c>
      <c r="FH36" s="598">
        <v>6.2709920537396577</v>
      </c>
      <c r="FI36" s="598">
        <v>9.9560361541192215</v>
      </c>
      <c r="FJ36" s="598">
        <v>14.737445727861061</v>
      </c>
      <c r="FK36" s="598">
        <v>14.865787389749052</v>
      </c>
      <c r="FL36" s="598">
        <v>15.302695174899647</v>
      </c>
      <c r="FM36" s="598">
        <v>15.77783239125092</v>
      </c>
      <c r="FN36" s="598">
        <v>5.9392152043909237</v>
      </c>
      <c r="FO36" s="598">
        <v>4.207968105731684</v>
      </c>
      <c r="FP36" s="598">
        <v>2.5736599219027334</v>
      </c>
      <c r="FQ36" s="598">
        <v>1.4117582807678655</v>
      </c>
      <c r="FR36" s="598">
        <v>0.83285546544332489</v>
      </c>
      <c r="FS36" s="598">
        <v>0.43827312197919227</v>
      </c>
      <c r="FT36" s="598">
        <v>0.2061658611179378</v>
      </c>
      <c r="FU36" s="598">
        <v>9.5573578001693013E-2</v>
      </c>
      <c r="FV36" s="598">
        <v>0.31402747057699137</v>
      </c>
      <c r="FX36" s="658"/>
      <c r="FY36" s="601" t="s">
        <v>38</v>
      </c>
      <c r="FZ36" s="598">
        <v>2.1022934109938114</v>
      </c>
      <c r="GA36" s="598">
        <v>0.40953767746632685</v>
      </c>
      <c r="GB36" s="598">
        <v>1.0374954495813615</v>
      </c>
      <c r="GC36" s="598">
        <v>2.2115034583181656</v>
      </c>
      <c r="GD36" s="598">
        <v>4.295595194757917</v>
      </c>
      <c r="GE36" s="598">
        <v>7.4171823807790318</v>
      </c>
      <c r="GF36" s="598">
        <v>10.720786312340735</v>
      </c>
      <c r="GG36" s="598">
        <v>12.559155442300693</v>
      </c>
      <c r="GH36" s="598">
        <v>13.7968693119767</v>
      </c>
      <c r="GI36" s="598">
        <v>15.880961048416452</v>
      </c>
      <c r="GJ36" s="598">
        <v>8.445576993083364</v>
      </c>
      <c r="GK36" s="598">
        <v>7.5172915908263551</v>
      </c>
      <c r="GL36" s="598">
        <v>5.6516199490353118</v>
      </c>
      <c r="GM36" s="598">
        <v>3.2672005824535861</v>
      </c>
      <c r="GN36" s="598">
        <v>2.2934109938114307</v>
      </c>
      <c r="GO36" s="598">
        <v>1.2013105205678922</v>
      </c>
      <c r="GP36" s="598">
        <v>0.66436112122315261</v>
      </c>
      <c r="GQ36" s="598">
        <v>0.40043684018929743</v>
      </c>
      <c r="GR36" s="598">
        <v>0.12741172187841282</v>
      </c>
    </row>
    <row r="37" spans="1:200" ht="15" x14ac:dyDescent="0.2">
      <c r="B37" s="618"/>
      <c r="C37" s="619"/>
      <c r="D37" s="658"/>
      <c r="E37" s="601" t="s">
        <v>39</v>
      </c>
      <c r="F37" s="598">
        <v>1.3093219120986519</v>
      </c>
      <c r="G37" s="598">
        <v>0.22708327344850382</v>
      </c>
      <c r="H37" s="598">
        <v>0.56627094771335762</v>
      </c>
      <c r="I37" s="598">
        <v>1.0836758745580499</v>
      </c>
      <c r="J37" s="598">
        <v>2.239213544511196</v>
      </c>
      <c r="K37" s="598">
        <v>4.2729023541924169</v>
      </c>
      <c r="L37" s="598">
        <v>8.3675874558049959</v>
      </c>
      <c r="M37" s="598">
        <v>11.073902670384317</v>
      </c>
      <c r="N37" s="598">
        <v>14.460030469401246</v>
      </c>
      <c r="O37" s="598">
        <v>18.777487136738625</v>
      </c>
      <c r="P37" s="598">
        <v>10.671476616171779</v>
      </c>
      <c r="Q37" s="598">
        <v>9.1623789128747593</v>
      </c>
      <c r="R37" s="598">
        <v>6.9691569174164245</v>
      </c>
      <c r="S37" s="598">
        <v>4.3979418781798847</v>
      </c>
      <c r="T37" s="598">
        <v>2.855787749001121</v>
      </c>
      <c r="U37" s="598">
        <v>1.7333065049297194</v>
      </c>
      <c r="V37" s="598">
        <v>0.98881830463652309</v>
      </c>
      <c r="W37" s="598">
        <v>0.64100721492425772</v>
      </c>
      <c r="X37" s="598">
        <v>0.20265026301417113</v>
      </c>
      <c r="Y37" s="518"/>
      <c r="Z37" s="658"/>
      <c r="AA37" s="601" t="s">
        <v>39</v>
      </c>
      <c r="AB37" s="598">
        <v>1.1373148976705252</v>
      </c>
      <c r="AC37" s="598">
        <v>0.12989637156135439</v>
      </c>
      <c r="AD37" s="598">
        <v>0.29731836157376668</v>
      </c>
      <c r="AE37" s="598">
        <v>0.75917212712524895</v>
      </c>
      <c r="AF37" s="598">
        <v>1.786796755477297</v>
      </c>
      <c r="AG37" s="598">
        <v>3.5851398550933813</v>
      </c>
      <c r="AH37" s="598">
        <v>7.3001760817481163</v>
      </c>
      <c r="AI37" s="598">
        <v>10.221401148861242</v>
      </c>
      <c r="AJ37" s="598">
        <v>13.976849580001732</v>
      </c>
      <c r="AK37" s="598">
        <v>18.785901913806541</v>
      </c>
      <c r="AL37" s="598">
        <v>11.595416101376902</v>
      </c>
      <c r="AM37" s="598">
        <v>10.198308460583668</v>
      </c>
      <c r="AN37" s="598">
        <v>7.8139883959241399</v>
      </c>
      <c r="AO37" s="598">
        <v>5.0919377652050919</v>
      </c>
      <c r="AP37" s="598">
        <v>3.2993678376584015</v>
      </c>
      <c r="AQ37" s="598">
        <v>1.994630949975464</v>
      </c>
      <c r="AR37" s="598">
        <v>1.1373148976705252</v>
      </c>
      <c r="AS37" s="598">
        <v>0.69855382039661684</v>
      </c>
      <c r="AT37" s="598">
        <v>0.19051467828998644</v>
      </c>
      <c r="AU37" s="518"/>
      <c r="AV37" s="658"/>
      <c r="AW37" s="601" t="s">
        <v>39</v>
      </c>
      <c r="AX37" s="598">
        <v>1.4798912265636182</v>
      </c>
      <c r="AY37" s="598">
        <v>0.32345785029340207</v>
      </c>
      <c r="AZ37" s="598">
        <v>0.83297552597681401</v>
      </c>
      <c r="BA37" s="598">
        <v>1.405467296407614</v>
      </c>
      <c r="BB37" s="598">
        <v>2.687848862172606</v>
      </c>
      <c r="BC37" s="598">
        <v>4.9549162730785747</v>
      </c>
      <c r="BD37" s="598">
        <v>9.4260770001431222</v>
      </c>
      <c r="BE37" s="598">
        <v>11.919278660369258</v>
      </c>
      <c r="BF37" s="598">
        <v>14.939172749391727</v>
      </c>
      <c r="BG37" s="598">
        <v>18.76914269357378</v>
      </c>
      <c r="BH37" s="598">
        <v>9.7552597681408315</v>
      </c>
      <c r="BI37" s="598">
        <v>8.1351080578216681</v>
      </c>
      <c r="BJ37" s="598">
        <v>6.1313868613138682</v>
      </c>
      <c r="BK37" s="598">
        <v>3.7097466723915846</v>
      </c>
      <c r="BL37" s="598">
        <v>2.4159152712179761</v>
      </c>
      <c r="BM37" s="598">
        <v>1.4741663088593102</v>
      </c>
      <c r="BN37" s="598">
        <v>0.84156290253327615</v>
      </c>
      <c r="BO37" s="598">
        <v>0.58394160583941601</v>
      </c>
      <c r="BP37" s="598">
        <v>0.21468441391155002</v>
      </c>
      <c r="BR37" s="658"/>
      <c r="BS37" s="601" t="s">
        <v>39</v>
      </c>
      <c r="BT37" s="598">
        <v>1.9667170953101363</v>
      </c>
      <c r="BU37" s="598">
        <v>0.44755421079172975</v>
      </c>
      <c r="BV37" s="598">
        <v>1.3363590519415027</v>
      </c>
      <c r="BW37" s="598">
        <v>2.1369137670196672</v>
      </c>
      <c r="BX37" s="598">
        <v>4.236006051437216</v>
      </c>
      <c r="BY37" s="598">
        <v>6.3287947554210788</v>
      </c>
      <c r="BZ37" s="598">
        <v>11.17624810892587</v>
      </c>
      <c r="CA37" s="598">
        <v>12.821482602118003</v>
      </c>
      <c r="CB37" s="598">
        <v>14.800806858295513</v>
      </c>
      <c r="CC37" s="598">
        <v>16.843166918809885</v>
      </c>
      <c r="CD37" s="598">
        <v>8.5728693898134143</v>
      </c>
      <c r="CE37" s="598">
        <v>6.8393847705496729</v>
      </c>
      <c r="CF37" s="598">
        <v>4.8978819969742817</v>
      </c>
      <c r="CG37" s="598">
        <v>3.1265758951084215</v>
      </c>
      <c r="CH37" s="598">
        <v>1.9982349974785678</v>
      </c>
      <c r="CI37" s="598">
        <v>1.1283408976298537</v>
      </c>
      <c r="CJ37" s="598">
        <v>0.53580433686333839</v>
      </c>
      <c r="CK37" s="598">
        <v>0.34039334341906202</v>
      </c>
      <c r="CL37" s="598">
        <v>0.46646495209278865</v>
      </c>
      <c r="CN37" s="658"/>
      <c r="CO37" s="601" t="s">
        <v>39</v>
      </c>
      <c r="CP37" s="598">
        <v>1.1151655061995012</v>
      </c>
      <c r="CQ37" s="598">
        <v>0.16196894664333322</v>
      </c>
      <c r="CR37" s="598">
        <v>0.33883158952973153</v>
      </c>
      <c r="CS37" s="598">
        <v>0.77261049260900316</v>
      </c>
      <c r="CT37" s="598">
        <v>1.6494768589194624</v>
      </c>
      <c r="CU37" s="598">
        <v>3.6657109878244034</v>
      </c>
      <c r="CV37" s="598">
        <v>7.5380720110213346</v>
      </c>
      <c r="CW37" s="598">
        <v>10.557768924302788</v>
      </c>
      <c r="CX37" s="598">
        <v>14.359384890345162</v>
      </c>
      <c r="CY37" s="598">
        <v>19.348773131771978</v>
      </c>
      <c r="CZ37" s="598">
        <v>11.291283464273747</v>
      </c>
      <c r="DA37" s="598">
        <v>9.8484566407268126</v>
      </c>
      <c r="DB37" s="598">
        <v>7.5808913877201469</v>
      </c>
      <c r="DC37" s="598">
        <v>4.7734296459023717</v>
      </c>
      <c r="DD37" s="598">
        <v>3.1090590907398443</v>
      </c>
      <c r="DE37" s="598">
        <v>1.911978255203485</v>
      </c>
      <c r="DF37" s="598">
        <v>1.1226123543210336</v>
      </c>
      <c r="DG37" s="598">
        <v>0.72979111591019108</v>
      </c>
      <c r="DH37" s="598">
        <v>0.1247347060356704</v>
      </c>
      <c r="DJ37" s="658"/>
      <c r="DK37" s="601" t="s">
        <v>39</v>
      </c>
      <c r="DL37" s="598">
        <v>1.9867549668874174</v>
      </c>
      <c r="DM37" s="598">
        <v>0.7535967115779858</v>
      </c>
      <c r="DN37" s="598">
        <v>1.9867549668874174</v>
      </c>
      <c r="DO37" s="598">
        <v>3.0143868463119432</v>
      </c>
      <c r="DP37" s="598">
        <v>4.8412879652888794</v>
      </c>
      <c r="DQ37" s="598">
        <v>6.5540077643297554</v>
      </c>
      <c r="DR37" s="598">
        <v>10.504681434117378</v>
      </c>
      <c r="DS37" s="598">
        <v>11.555149577529116</v>
      </c>
      <c r="DT37" s="598">
        <v>13.65608586435259</v>
      </c>
      <c r="DU37" s="598">
        <v>18.543046357615893</v>
      </c>
      <c r="DV37" s="598">
        <v>7.535967115779858</v>
      </c>
      <c r="DW37" s="598">
        <v>6.2799725964832156</v>
      </c>
      <c r="DX37" s="598">
        <v>4.818451701301667</v>
      </c>
      <c r="DY37" s="598">
        <v>3.1970769582096366</v>
      </c>
      <c r="DZ37" s="598">
        <v>1.918246174925782</v>
      </c>
      <c r="EA37" s="598">
        <v>0.98195935145010282</v>
      </c>
      <c r="EB37" s="598">
        <v>0.59374286366750395</v>
      </c>
      <c r="EC37" s="598">
        <v>0.52523407170586889</v>
      </c>
      <c r="ED37" s="598">
        <v>0.7535967115779858</v>
      </c>
      <c r="EF37" s="658"/>
      <c r="EG37" s="601" t="s">
        <v>39</v>
      </c>
      <c r="EH37" s="598">
        <v>1.2638230647709321</v>
      </c>
      <c r="EI37" s="598">
        <v>0.19172073191306616</v>
      </c>
      <c r="EJ37" s="598">
        <v>0.47086611757849045</v>
      </c>
      <c r="EK37" s="598">
        <v>0.95400236199941724</v>
      </c>
      <c r="EL37" s="598">
        <v>2.0644488412398965</v>
      </c>
      <c r="EM37" s="598">
        <v>4.1196950873479654</v>
      </c>
      <c r="EN37" s="598">
        <v>8.2240525161428852</v>
      </c>
      <c r="EO37" s="598">
        <v>11.041580392337305</v>
      </c>
      <c r="EP37" s="598">
        <v>14.514026288746759</v>
      </c>
      <c r="EQ37" s="598">
        <v>18.793233025046398</v>
      </c>
      <c r="ER37" s="598">
        <v>10.882068743385636</v>
      </c>
      <c r="ES37" s="598">
        <v>9.3559717173576278</v>
      </c>
      <c r="ET37" s="598">
        <v>7.1136060369024063</v>
      </c>
      <c r="EU37" s="598">
        <v>4.4785962974892257</v>
      </c>
      <c r="EV37" s="598">
        <v>2.9187564226445191</v>
      </c>
      <c r="EW37" s="598">
        <v>1.7837696897191675</v>
      </c>
      <c r="EX37" s="598">
        <v>1.0153529962115984</v>
      </c>
      <c r="EY37" s="598">
        <v>0.64878295679381592</v>
      </c>
      <c r="EZ37" s="598">
        <v>0.16564671237288914</v>
      </c>
      <c r="FB37" s="658"/>
      <c r="FC37" s="601" t="s">
        <v>39</v>
      </c>
      <c r="FD37" s="598">
        <v>1.2954083705810646</v>
      </c>
      <c r="FE37" s="598">
        <v>0.22917513206013818</v>
      </c>
      <c r="FF37" s="598">
        <v>0.58025193010971154</v>
      </c>
      <c r="FG37" s="598">
        <v>1.1101178382771231</v>
      </c>
      <c r="FH37" s="598">
        <v>2.3340105648110523</v>
      </c>
      <c r="FI37" s="598">
        <v>4.4437220642015438</v>
      </c>
      <c r="FJ37" s="598">
        <v>8.6842746850873631</v>
      </c>
      <c r="FK37" s="598">
        <v>11.395367736692402</v>
      </c>
      <c r="FL37" s="598">
        <v>14.766355140186915</v>
      </c>
      <c r="FM37" s="598">
        <v>19.083299471759446</v>
      </c>
      <c r="FN37" s="598">
        <v>10.615197074360017</v>
      </c>
      <c r="FO37" s="598">
        <v>8.9752133279154815</v>
      </c>
      <c r="FP37" s="598">
        <v>6.5778138967899231</v>
      </c>
      <c r="FQ37" s="598">
        <v>4.1446566436407961</v>
      </c>
      <c r="FR37" s="598">
        <v>2.6412027631044293</v>
      </c>
      <c r="FS37" s="598">
        <v>1.5375863470134092</v>
      </c>
      <c r="FT37" s="598">
        <v>0.83868346200731414</v>
      </c>
      <c r="FU37" s="598">
        <v>0.53799268590004068</v>
      </c>
      <c r="FV37" s="598">
        <v>0.20967086550182853</v>
      </c>
      <c r="FX37" s="658"/>
      <c r="FY37" s="601" t="s">
        <v>39</v>
      </c>
      <c r="FZ37" s="598">
        <v>1.4156215075127281</v>
      </c>
      <c r="GA37" s="598">
        <v>0.21110145287470511</v>
      </c>
      <c r="GB37" s="598">
        <v>0.4594561033155346</v>
      </c>
      <c r="GC37" s="598">
        <v>0.88165900906494477</v>
      </c>
      <c r="GD37" s="598">
        <v>1.5149633676890599</v>
      </c>
      <c r="GE37" s="598">
        <v>2.9678380727679126</v>
      </c>
      <c r="GF37" s="598">
        <v>5.9480938780578665</v>
      </c>
      <c r="GG37" s="598">
        <v>8.6179063702967831</v>
      </c>
      <c r="GH37" s="598">
        <v>12.119706941512479</v>
      </c>
      <c r="GI37" s="598">
        <v>16.441077859182911</v>
      </c>
      <c r="GJ37" s="598">
        <v>11.101452874705078</v>
      </c>
      <c r="GK37" s="598">
        <v>10.592325841301378</v>
      </c>
      <c r="GL37" s="598">
        <v>9.9590214826772634</v>
      </c>
      <c r="GM37" s="598">
        <v>6.3330435862411525</v>
      </c>
      <c r="GN37" s="598">
        <v>4.4952191729790139</v>
      </c>
      <c r="GO37" s="598">
        <v>3.2286104557307835</v>
      </c>
      <c r="GP37" s="598">
        <v>2.1358499937911337</v>
      </c>
      <c r="GQ37" s="598">
        <v>1.4280392400347697</v>
      </c>
      <c r="GR37" s="598">
        <v>0.14901279026449771</v>
      </c>
    </row>
    <row r="38" spans="1:200" ht="15" x14ac:dyDescent="0.2">
      <c r="B38" s="618"/>
      <c r="C38" s="619"/>
      <c r="D38" s="658"/>
      <c r="E38" s="601" t="s">
        <v>40</v>
      </c>
      <c r="F38" s="598">
        <v>0.76974297509655076</v>
      </c>
      <c r="G38" s="598">
        <v>0.10121187907843919</v>
      </c>
      <c r="H38" s="598">
        <v>0.15714475962178717</v>
      </c>
      <c r="I38" s="598">
        <v>0.28499134372086826</v>
      </c>
      <c r="J38" s="598">
        <v>0.67652150752430418</v>
      </c>
      <c r="K38" s="598">
        <v>1.3716873085630577</v>
      </c>
      <c r="L38" s="598">
        <v>3.2441070715141831</v>
      </c>
      <c r="M38" s="598">
        <v>5.7983752829937414</v>
      </c>
      <c r="N38" s="598">
        <v>9.0105207084831545</v>
      </c>
      <c r="O38" s="598">
        <v>14.382740711146624</v>
      </c>
      <c r="P38" s="598">
        <v>11.820482088160873</v>
      </c>
      <c r="Q38" s="598">
        <v>12.715408176854442</v>
      </c>
      <c r="R38" s="598">
        <v>11.319749633772807</v>
      </c>
      <c r="S38" s="598">
        <v>8.4645092555599941</v>
      </c>
      <c r="T38" s="598">
        <v>6.7971767212678111</v>
      </c>
      <c r="U38" s="598">
        <v>5.4121720601944334</v>
      </c>
      <c r="V38" s="598">
        <v>3.6516180583300044</v>
      </c>
      <c r="W38" s="598">
        <v>3.8274071114662402</v>
      </c>
      <c r="X38" s="598">
        <v>0.19443334665068585</v>
      </c>
      <c r="Y38" s="518"/>
      <c r="Z38" s="658"/>
      <c r="AA38" s="601" t="s">
        <v>40</v>
      </c>
      <c r="AB38" s="598">
        <v>0.5761316872427984</v>
      </c>
      <c r="AC38" s="598">
        <v>4.38957475994513E-2</v>
      </c>
      <c r="AD38" s="598">
        <v>8.2304526748971193E-2</v>
      </c>
      <c r="AE38" s="598">
        <v>0.18106995884773663</v>
      </c>
      <c r="AF38" s="598">
        <v>0.43895747599451307</v>
      </c>
      <c r="AG38" s="598">
        <v>0.91083676268861447</v>
      </c>
      <c r="AH38" s="598">
        <v>2.7325102880658436</v>
      </c>
      <c r="AI38" s="598">
        <v>4.9382716049382713</v>
      </c>
      <c r="AJ38" s="598">
        <v>7.7914951989026067</v>
      </c>
      <c r="AK38" s="598">
        <v>13.185185185185185</v>
      </c>
      <c r="AL38" s="598">
        <v>11.879286694101507</v>
      </c>
      <c r="AM38" s="598">
        <v>12.949245541838133</v>
      </c>
      <c r="AN38" s="598">
        <v>12.005486968449931</v>
      </c>
      <c r="AO38" s="598">
        <v>9.5637860082304531</v>
      </c>
      <c r="AP38" s="598">
        <v>7.5171467764060367</v>
      </c>
      <c r="AQ38" s="598">
        <v>6.3484224965706453</v>
      </c>
      <c r="AR38" s="598">
        <v>4.3347050754458163</v>
      </c>
      <c r="AS38" s="598">
        <v>4.3731138545953359</v>
      </c>
      <c r="AT38" s="598">
        <v>0.14814814814814814</v>
      </c>
      <c r="AU38" s="518"/>
      <c r="AV38" s="658"/>
      <c r="AW38" s="601" t="s">
        <v>40</v>
      </c>
      <c r="AX38" s="598">
        <v>0.95238095238095244</v>
      </c>
      <c r="AY38" s="598">
        <v>0.15527950310559005</v>
      </c>
      <c r="AZ38" s="598">
        <v>0.2277432712215321</v>
      </c>
      <c r="BA38" s="598">
        <v>0.38302277432712212</v>
      </c>
      <c r="BB38" s="598">
        <v>0.90062111801242228</v>
      </c>
      <c r="BC38" s="598">
        <v>1.8064182194616978</v>
      </c>
      <c r="BD38" s="598">
        <v>3.7267080745341614</v>
      </c>
      <c r="BE38" s="598">
        <v>6.6097308488612843</v>
      </c>
      <c r="BF38" s="598">
        <v>10.160455486542443</v>
      </c>
      <c r="BG38" s="598">
        <v>15.512422360248449</v>
      </c>
      <c r="BH38" s="598">
        <v>11.765010351966874</v>
      </c>
      <c r="BI38" s="598">
        <v>12.494824016563147</v>
      </c>
      <c r="BJ38" s="598">
        <v>10.67287784679089</v>
      </c>
      <c r="BK38" s="598">
        <v>7.4275362318840576</v>
      </c>
      <c r="BL38" s="598">
        <v>6.1180124223602483</v>
      </c>
      <c r="BM38" s="598">
        <v>4.5289855072463769</v>
      </c>
      <c r="BN38" s="598">
        <v>3.0072463768115942</v>
      </c>
      <c r="BO38" s="598">
        <v>3.3126293995859215</v>
      </c>
      <c r="BP38" s="598">
        <v>0.23809523809523811</v>
      </c>
      <c r="BR38" s="658"/>
      <c r="BS38" s="601" t="s">
        <v>40</v>
      </c>
      <c r="BT38" s="598">
        <v>1.6332378223495703</v>
      </c>
      <c r="BU38" s="598">
        <v>0.31518624641833809</v>
      </c>
      <c r="BV38" s="598">
        <v>0.3008595988538682</v>
      </c>
      <c r="BW38" s="598">
        <v>0.70200573065902583</v>
      </c>
      <c r="BX38" s="598">
        <v>1.6045845272206303</v>
      </c>
      <c r="BY38" s="598">
        <v>2.8080229226361033</v>
      </c>
      <c r="BZ38" s="598">
        <v>5.6160458452722066</v>
      </c>
      <c r="CA38" s="598">
        <v>8.6389684813753593</v>
      </c>
      <c r="CB38" s="598">
        <v>11.045845272206304</v>
      </c>
      <c r="CC38" s="598">
        <v>15.415472779369626</v>
      </c>
      <c r="CD38" s="598">
        <v>12.292263610315187</v>
      </c>
      <c r="CE38" s="598">
        <v>11.733524355300858</v>
      </c>
      <c r="CF38" s="598">
        <v>9.1690544412607444</v>
      </c>
      <c r="CG38" s="598">
        <v>6.5329512893982811</v>
      </c>
      <c r="CH38" s="598">
        <v>4.5128939828080226</v>
      </c>
      <c r="CI38" s="598">
        <v>3.0659025787965617</v>
      </c>
      <c r="CJ38" s="598">
        <v>2.0916905444126077</v>
      </c>
      <c r="CK38" s="598">
        <v>1.9627507163323783</v>
      </c>
      <c r="CL38" s="598">
        <v>0.55873925501432664</v>
      </c>
      <c r="CN38" s="658"/>
      <c r="CO38" s="601" t="s">
        <v>40</v>
      </c>
      <c r="CP38" s="598">
        <v>0.57255030263373141</v>
      </c>
      <c r="CQ38" s="598">
        <v>5.2347456240798292E-2</v>
      </c>
      <c r="CR38" s="598">
        <v>0.12432520857189595</v>
      </c>
      <c r="CS38" s="598">
        <v>0.18975952887289382</v>
      </c>
      <c r="CT38" s="598">
        <v>0.4645836741370849</v>
      </c>
      <c r="CU38" s="598">
        <v>1.043677408800916</v>
      </c>
      <c r="CV38" s="598">
        <v>2.7024374284312125</v>
      </c>
      <c r="CW38" s="598">
        <v>5.1496810076885327</v>
      </c>
      <c r="CX38" s="598">
        <v>8.5457222313103216</v>
      </c>
      <c r="CY38" s="598">
        <v>14.14690004907574</v>
      </c>
      <c r="CZ38" s="598">
        <v>11.71274333387862</v>
      </c>
      <c r="DA38" s="598">
        <v>12.939636839522329</v>
      </c>
      <c r="DB38" s="598">
        <v>11.810894814330117</v>
      </c>
      <c r="DC38" s="598">
        <v>8.9056109929658103</v>
      </c>
      <c r="DD38" s="598">
        <v>7.318828725666612</v>
      </c>
      <c r="DE38" s="598">
        <v>5.9479797153607068</v>
      </c>
      <c r="DF38" s="598">
        <v>4.0078521184361202</v>
      </c>
      <c r="DG38" s="598">
        <v>4.2532308195648616</v>
      </c>
      <c r="DH38" s="598">
        <v>0.1112383445116964</v>
      </c>
      <c r="DJ38" s="658"/>
      <c r="DK38" s="601" t="s">
        <v>40</v>
      </c>
      <c r="DL38" s="598">
        <v>2.1990104452996153</v>
      </c>
      <c r="DM38" s="598">
        <v>0.38482682792743267</v>
      </c>
      <c r="DN38" s="598">
        <v>0.27487630566245191</v>
      </c>
      <c r="DO38" s="598">
        <v>0.76965365585486534</v>
      </c>
      <c r="DP38" s="598">
        <v>1.8141836173721826</v>
      </c>
      <c r="DQ38" s="598">
        <v>2.6937877954920286</v>
      </c>
      <c r="DR38" s="598">
        <v>5.7174271577789995</v>
      </c>
      <c r="DS38" s="598">
        <v>9.1808686091258931</v>
      </c>
      <c r="DT38" s="598">
        <v>9.0159428257284215</v>
      </c>
      <c r="DU38" s="598">
        <v>17.921935129191862</v>
      </c>
      <c r="DV38" s="598">
        <v>9.3457943925233646</v>
      </c>
      <c r="DW38" s="598">
        <v>10.2803738317757</v>
      </c>
      <c r="DX38" s="598">
        <v>9.1808686091258931</v>
      </c>
      <c r="DY38" s="598">
        <v>6.8169323804288071</v>
      </c>
      <c r="DZ38" s="598">
        <v>4.2330951072017591</v>
      </c>
      <c r="EA38" s="598">
        <v>4.3430456294667401</v>
      </c>
      <c r="EB38" s="598">
        <v>2.1990104452996153</v>
      </c>
      <c r="EC38" s="598">
        <v>2.583837273227048</v>
      </c>
      <c r="ED38" s="598">
        <v>1.0445299615173174</v>
      </c>
      <c r="EF38" s="658"/>
      <c r="EG38" s="601" t="s">
        <v>40</v>
      </c>
      <c r="EH38" s="598">
        <v>0.69697139338297032</v>
      </c>
      <c r="EI38" s="598">
        <v>8.6771538935229237E-2</v>
      </c>
      <c r="EJ38" s="598">
        <v>0.15115042266136705</v>
      </c>
      <c r="EK38" s="598">
        <v>0.26031461680568774</v>
      </c>
      <c r="EL38" s="598">
        <v>0.61859710015115044</v>
      </c>
      <c r="EM38" s="598">
        <v>1.3043721659295751</v>
      </c>
      <c r="EN38" s="598">
        <v>3.11817723786598</v>
      </c>
      <c r="EO38" s="598">
        <v>5.6261546212842193</v>
      </c>
      <c r="EP38" s="598">
        <v>9.0102446397581595</v>
      </c>
      <c r="EQ38" s="598">
        <v>14.20254156636623</v>
      </c>
      <c r="ER38" s="598">
        <v>11.946481554050271</v>
      </c>
      <c r="ES38" s="598">
        <v>12.839388680512792</v>
      </c>
      <c r="ET38" s="598">
        <v>11.428651402340034</v>
      </c>
      <c r="EU38" s="598">
        <v>8.5483961260706476</v>
      </c>
      <c r="EV38" s="598">
        <v>6.9277277053126571</v>
      </c>
      <c r="EW38" s="598">
        <v>5.4666069529194425</v>
      </c>
      <c r="EX38" s="598">
        <v>3.7255780104125851</v>
      </c>
      <c r="EY38" s="598">
        <v>3.890723842579634</v>
      </c>
      <c r="EZ38" s="598">
        <v>0.15115042266136705</v>
      </c>
      <c r="FB38" s="658"/>
      <c r="FC38" s="601" t="s">
        <v>40</v>
      </c>
      <c r="FD38" s="598">
        <v>0.78513011152416357</v>
      </c>
      <c r="FE38" s="598">
        <v>0.11003717472118958</v>
      </c>
      <c r="FF38" s="598">
        <v>0.17546468401486989</v>
      </c>
      <c r="FG38" s="598">
        <v>0.30631970260223046</v>
      </c>
      <c r="FH38" s="598">
        <v>0.71078066914498139</v>
      </c>
      <c r="FI38" s="598">
        <v>1.4215613382899628</v>
      </c>
      <c r="FJ38" s="598">
        <v>3.3695167286245353</v>
      </c>
      <c r="FK38" s="598">
        <v>5.9717472118959103</v>
      </c>
      <c r="FL38" s="598">
        <v>9.2401486988847576</v>
      </c>
      <c r="FM38" s="598">
        <v>14.753903345724906</v>
      </c>
      <c r="FN38" s="598">
        <v>11.976208178438661</v>
      </c>
      <c r="FO38" s="598">
        <v>12.710780669144981</v>
      </c>
      <c r="FP38" s="598">
        <v>11.13457249070632</v>
      </c>
      <c r="FQ38" s="598">
        <v>8.359851301115242</v>
      </c>
      <c r="FR38" s="598">
        <v>6.5457249070631969</v>
      </c>
      <c r="FS38" s="598">
        <v>5.153903345724907</v>
      </c>
      <c r="FT38" s="598">
        <v>3.4706319702602233</v>
      </c>
      <c r="FU38" s="598">
        <v>3.595539033457249</v>
      </c>
      <c r="FV38" s="598">
        <v>0.20817843866171004</v>
      </c>
      <c r="FX38" s="658"/>
      <c r="FY38" s="601" t="s">
        <v>40</v>
      </c>
      <c r="FZ38" s="598">
        <v>0.63775510204081631</v>
      </c>
      <c r="GA38" s="598">
        <v>2.5510204081632654E-2</v>
      </c>
      <c r="GB38" s="598">
        <v>0</v>
      </c>
      <c r="GC38" s="598">
        <v>0.10204081632653061</v>
      </c>
      <c r="GD38" s="598">
        <v>0.38265306122448978</v>
      </c>
      <c r="GE38" s="598">
        <v>0.94387755102040816</v>
      </c>
      <c r="GF38" s="598">
        <v>2.1683673469387754</v>
      </c>
      <c r="GG38" s="598">
        <v>4.3112244897959187</v>
      </c>
      <c r="GH38" s="598">
        <v>7.0408163265306118</v>
      </c>
      <c r="GI38" s="598">
        <v>11.198979591836734</v>
      </c>
      <c r="GJ38" s="598">
        <v>10.48469387755102</v>
      </c>
      <c r="GK38" s="598">
        <v>12.755102040816327</v>
      </c>
      <c r="GL38" s="598">
        <v>12.908163265306122</v>
      </c>
      <c r="GM38" s="598">
        <v>9.362244897959183</v>
      </c>
      <c r="GN38" s="598">
        <v>8.954081632653061</v>
      </c>
      <c r="GO38" s="598">
        <v>7.6275510204081627</v>
      </c>
      <c r="GP38" s="598">
        <v>5.204081632653061</v>
      </c>
      <c r="GQ38" s="598">
        <v>5.8163265306122449</v>
      </c>
      <c r="GR38" s="598">
        <v>7.6530612244897961E-2</v>
      </c>
    </row>
    <row r="39" spans="1:200" ht="15" x14ac:dyDescent="0.2">
      <c r="B39" s="618"/>
      <c r="C39" s="619"/>
      <c r="D39" s="659"/>
      <c r="E39" s="601" t="s">
        <v>41</v>
      </c>
      <c r="F39" s="598">
        <v>0.3766061143110323</v>
      </c>
      <c r="G39" s="598">
        <v>0</v>
      </c>
      <c r="H39" s="598">
        <v>4.4306601683650866E-2</v>
      </c>
      <c r="I39" s="598">
        <v>2.2153300841825433E-2</v>
      </c>
      <c r="J39" s="598">
        <v>0.13291980505095261</v>
      </c>
      <c r="K39" s="598">
        <v>0.3766061143110323</v>
      </c>
      <c r="L39" s="598">
        <v>0.93043863535666804</v>
      </c>
      <c r="M39" s="598">
        <v>1.639344262295082</v>
      </c>
      <c r="N39" s="598">
        <v>3.0571555161719095</v>
      </c>
      <c r="O39" s="598">
        <v>7.1333628710677885</v>
      </c>
      <c r="P39" s="598">
        <v>7.4213557820115197</v>
      </c>
      <c r="Q39" s="598">
        <v>8.8391670358883463</v>
      </c>
      <c r="R39" s="598">
        <v>10.345591493132476</v>
      </c>
      <c r="S39" s="598">
        <v>10.766504209127161</v>
      </c>
      <c r="T39" s="598">
        <v>10.766504209127161</v>
      </c>
      <c r="U39" s="598">
        <v>10.323438192290652</v>
      </c>
      <c r="V39" s="598">
        <v>9.6145325653522384</v>
      </c>
      <c r="W39" s="598">
        <v>18.099246787771378</v>
      </c>
      <c r="X39" s="598">
        <v>0.11076650420912715</v>
      </c>
      <c r="Y39" s="518"/>
      <c r="Z39" s="659"/>
      <c r="AA39" s="601" t="s">
        <v>41</v>
      </c>
      <c r="AB39" s="598">
        <v>0.4704875962360992</v>
      </c>
      <c r="AC39" s="598">
        <v>0</v>
      </c>
      <c r="AD39" s="598">
        <v>4.2771599657827203E-2</v>
      </c>
      <c r="AE39" s="598">
        <v>4.2771599657827203E-2</v>
      </c>
      <c r="AF39" s="598">
        <v>8.5543199315654406E-2</v>
      </c>
      <c r="AG39" s="598">
        <v>0.34217279726261762</v>
      </c>
      <c r="AH39" s="598">
        <v>0.3849443969204448</v>
      </c>
      <c r="AI39" s="598">
        <v>0.94097519247219841</v>
      </c>
      <c r="AJ39" s="598">
        <v>2.0958083832335328</v>
      </c>
      <c r="AK39" s="598">
        <v>6.2446535500427718</v>
      </c>
      <c r="AL39" s="598">
        <v>5.945252352437981</v>
      </c>
      <c r="AM39" s="598">
        <v>8.5543199315654412</v>
      </c>
      <c r="AN39" s="598">
        <v>10.350727117194184</v>
      </c>
      <c r="AO39" s="598">
        <v>10.821214713430283</v>
      </c>
      <c r="AP39" s="598">
        <v>11.206159110350727</v>
      </c>
      <c r="AQ39" s="598">
        <v>10.735671514114628</v>
      </c>
      <c r="AR39" s="598">
        <v>10.436270316509837</v>
      </c>
      <c r="AS39" s="598">
        <v>21.257485029940121</v>
      </c>
      <c r="AT39" s="598">
        <v>4.2771599657827203E-2</v>
      </c>
      <c r="AU39" s="518"/>
      <c r="AV39" s="659"/>
      <c r="AW39" s="601" t="s">
        <v>41</v>
      </c>
      <c r="AX39" s="598">
        <v>0.27573529411764708</v>
      </c>
      <c r="AY39" s="598">
        <v>0</v>
      </c>
      <c r="AZ39" s="598">
        <v>4.5955882352941173E-2</v>
      </c>
      <c r="BA39" s="598">
        <v>0</v>
      </c>
      <c r="BB39" s="598">
        <v>0.18382352941176469</v>
      </c>
      <c r="BC39" s="598">
        <v>0.41360294117647062</v>
      </c>
      <c r="BD39" s="598">
        <v>1.5165441176470589</v>
      </c>
      <c r="BE39" s="598">
        <v>2.3897058823529411</v>
      </c>
      <c r="BF39" s="598">
        <v>4.0900735294117645</v>
      </c>
      <c r="BG39" s="598">
        <v>8.0882352941176467</v>
      </c>
      <c r="BH39" s="598">
        <v>9.007352941176471</v>
      </c>
      <c r="BI39" s="598">
        <v>9.1452205882352935</v>
      </c>
      <c r="BJ39" s="598">
        <v>10.340073529411764</v>
      </c>
      <c r="BK39" s="598">
        <v>10.707720588235293</v>
      </c>
      <c r="BL39" s="598">
        <v>10.294117647058822</v>
      </c>
      <c r="BM39" s="598">
        <v>9.8805147058823533</v>
      </c>
      <c r="BN39" s="598">
        <v>8.7316176470588225</v>
      </c>
      <c r="BO39" s="598">
        <v>14.705882352941178</v>
      </c>
      <c r="BP39" s="598">
        <v>0.18382352941176469</v>
      </c>
      <c r="BR39" s="659"/>
      <c r="BS39" s="601" t="s">
        <v>41</v>
      </c>
      <c r="BT39" s="598">
        <v>1.8302828618968388</v>
      </c>
      <c r="BU39" s="598">
        <v>0</v>
      </c>
      <c r="BV39" s="598">
        <v>0.16638935108153077</v>
      </c>
      <c r="BW39" s="598">
        <v>0</v>
      </c>
      <c r="BX39" s="598">
        <v>0.49916805324459235</v>
      </c>
      <c r="BY39" s="598">
        <v>0.66555740432612309</v>
      </c>
      <c r="BZ39" s="598">
        <v>2.6622296173044924</v>
      </c>
      <c r="CA39" s="598">
        <v>4.3261231281198009</v>
      </c>
      <c r="CB39" s="598">
        <v>5.9900166389351082</v>
      </c>
      <c r="CC39" s="598">
        <v>10.482529118136439</v>
      </c>
      <c r="CD39" s="598">
        <v>8.4858569051580695</v>
      </c>
      <c r="CE39" s="598">
        <v>10.8153078202995</v>
      </c>
      <c r="CF39" s="598">
        <v>11.314475873544092</v>
      </c>
      <c r="CG39" s="598">
        <v>10.316139767054908</v>
      </c>
      <c r="CH39" s="598">
        <v>9.484193011647255</v>
      </c>
      <c r="CI39" s="598">
        <v>5.8236272878535766</v>
      </c>
      <c r="CJ39" s="598">
        <v>6.6555740432612307</v>
      </c>
      <c r="CK39" s="598">
        <v>9.9833610648918469</v>
      </c>
      <c r="CL39" s="598">
        <v>0.49916805324459235</v>
      </c>
      <c r="CN39" s="659"/>
      <c r="CO39" s="601" t="s">
        <v>41</v>
      </c>
      <c r="CP39" s="598">
        <v>0.15333503705596729</v>
      </c>
      <c r="CQ39" s="598">
        <v>0</v>
      </c>
      <c r="CR39" s="598">
        <v>2.5555839509327882E-2</v>
      </c>
      <c r="CS39" s="598">
        <v>2.5555839509327882E-2</v>
      </c>
      <c r="CT39" s="598">
        <v>7.6667518527983647E-2</v>
      </c>
      <c r="CU39" s="598">
        <v>0.33222591362126247</v>
      </c>
      <c r="CV39" s="598">
        <v>0.66445182724252494</v>
      </c>
      <c r="CW39" s="598">
        <v>1.2266802964477383</v>
      </c>
      <c r="CX39" s="598">
        <v>2.6066956299514441</v>
      </c>
      <c r="CY39" s="598">
        <v>6.6189624329159216</v>
      </c>
      <c r="CZ39" s="598">
        <v>7.2578584206491188</v>
      </c>
      <c r="DA39" s="598">
        <v>8.5356503961155124</v>
      </c>
      <c r="DB39" s="598">
        <v>10.196779964221825</v>
      </c>
      <c r="DC39" s="598">
        <v>10.835675951955022</v>
      </c>
      <c r="DD39" s="598">
        <v>10.963455149501661</v>
      </c>
      <c r="DE39" s="598">
        <v>11.014566828520318</v>
      </c>
      <c r="DF39" s="598">
        <v>10.069000766675185</v>
      </c>
      <c r="DG39" s="598">
        <v>19.345770508561206</v>
      </c>
      <c r="DH39" s="598">
        <v>5.1111679018655765E-2</v>
      </c>
      <c r="DJ39" s="659"/>
      <c r="DK39" s="601" t="s">
        <v>41</v>
      </c>
      <c r="DL39" s="598">
        <v>1.0869565217391304</v>
      </c>
      <c r="DM39" s="598">
        <v>0</v>
      </c>
      <c r="DN39" s="598">
        <v>0</v>
      </c>
      <c r="DO39" s="598">
        <v>0</v>
      </c>
      <c r="DP39" s="598">
        <v>0</v>
      </c>
      <c r="DQ39" s="598">
        <v>1.0869565217391304</v>
      </c>
      <c r="DR39" s="598">
        <v>2.7173913043478262</v>
      </c>
      <c r="DS39" s="598">
        <v>1.0869565217391304</v>
      </c>
      <c r="DT39" s="598">
        <v>4.3478260869565215</v>
      </c>
      <c r="DU39" s="598">
        <v>12.5</v>
      </c>
      <c r="DV39" s="598">
        <v>9.2391304347826075</v>
      </c>
      <c r="DW39" s="598">
        <v>11.413043478260869</v>
      </c>
      <c r="DX39" s="598">
        <v>11.956521739130435</v>
      </c>
      <c r="DY39" s="598">
        <v>10.326086956521738</v>
      </c>
      <c r="DZ39" s="598">
        <v>8.1521739130434785</v>
      </c>
      <c r="EA39" s="598">
        <v>8.1521739130434785</v>
      </c>
      <c r="EB39" s="598">
        <v>8.1521739130434785</v>
      </c>
      <c r="EC39" s="598">
        <v>9.2391304347826075</v>
      </c>
      <c r="ED39" s="598">
        <v>0.54347826086956519</v>
      </c>
      <c r="EF39" s="659"/>
      <c r="EG39" s="601" t="s">
        <v>41</v>
      </c>
      <c r="EH39" s="598">
        <v>0.3464203233256351</v>
      </c>
      <c r="EI39" s="598">
        <v>0</v>
      </c>
      <c r="EJ39" s="598">
        <v>4.6189376443418015E-2</v>
      </c>
      <c r="EK39" s="598">
        <v>2.3094688221709007E-2</v>
      </c>
      <c r="EL39" s="598">
        <v>0.13856812933025403</v>
      </c>
      <c r="EM39" s="598">
        <v>0.3464203233256351</v>
      </c>
      <c r="EN39" s="598">
        <v>0.8545034642032332</v>
      </c>
      <c r="EO39" s="598">
        <v>1.6628175519630486</v>
      </c>
      <c r="EP39" s="598">
        <v>3.0023094688221708</v>
      </c>
      <c r="EQ39" s="598">
        <v>6.9053117782909927</v>
      </c>
      <c r="ER39" s="598">
        <v>7.344110854503465</v>
      </c>
      <c r="ES39" s="598">
        <v>8.7297921478060054</v>
      </c>
      <c r="ET39" s="598">
        <v>10.277136258660507</v>
      </c>
      <c r="EU39" s="598">
        <v>10.785219399538107</v>
      </c>
      <c r="EV39" s="598">
        <v>10.877598152424943</v>
      </c>
      <c r="EW39" s="598">
        <v>10.415704387990763</v>
      </c>
      <c r="EX39" s="598">
        <v>9.6766743648960727</v>
      </c>
      <c r="EY39" s="598">
        <v>18.475750577367204</v>
      </c>
      <c r="EZ39" s="598">
        <v>9.237875288683603E-2</v>
      </c>
      <c r="FB39" s="659"/>
      <c r="FC39" s="601" t="s">
        <v>41</v>
      </c>
      <c r="FD39" s="598">
        <v>0.3395585738539898</v>
      </c>
      <c r="FE39" s="598">
        <v>0</v>
      </c>
      <c r="FF39" s="598">
        <v>4.8508367693427118E-2</v>
      </c>
      <c r="FG39" s="598">
        <v>2.4254183846713559E-2</v>
      </c>
      <c r="FH39" s="598">
        <v>0.14552510308028135</v>
      </c>
      <c r="FI39" s="598">
        <v>0.3395585738539898</v>
      </c>
      <c r="FJ39" s="598">
        <v>0.8974048023284017</v>
      </c>
      <c r="FK39" s="598">
        <v>1.6735386854232357</v>
      </c>
      <c r="FL39" s="598">
        <v>3.2015522677661896</v>
      </c>
      <c r="FM39" s="598">
        <v>7.3490177055542079</v>
      </c>
      <c r="FN39" s="598">
        <v>7.5430511763279169</v>
      </c>
      <c r="FO39" s="598">
        <v>9.2650982294445789</v>
      </c>
      <c r="FP39" s="598">
        <v>10.42929905408683</v>
      </c>
      <c r="FQ39" s="598">
        <v>10.987145282561242</v>
      </c>
      <c r="FR39" s="598">
        <v>10.696095076400679</v>
      </c>
      <c r="FS39" s="598">
        <v>10.089740480232841</v>
      </c>
      <c r="FT39" s="598">
        <v>9.434877516371575</v>
      </c>
      <c r="FU39" s="598">
        <v>17.438758185787048</v>
      </c>
      <c r="FV39" s="598">
        <v>9.7016735386854236E-2</v>
      </c>
      <c r="FX39" s="659"/>
      <c r="FY39" s="601" t="s">
        <v>41</v>
      </c>
      <c r="FZ39" s="598">
        <v>0.76726342710997442</v>
      </c>
      <c r="GA39" s="598">
        <v>0</v>
      </c>
      <c r="GB39" s="598">
        <v>0</v>
      </c>
      <c r="GC39" s="598">
        <v>0</v>
      </c>
      <c r="GD39" s="598">
        <v>0</v>
      </c>
      <c r="GE39" s="598">
        <v>0.76726342710997442</v>
      </c>
      <c r="GF39" s="598">
        <v>1.2787723785166241</v>
      </c>
      <c r="GG39" s="598">
        <v>1.2787723785166241</v>
      </c>
      <c r="GH39" s="598">
        <v>1.5345268542199488</v>
      </c>
      <c r="GI39" s="598">
        <v>4.859335038363171</v>
      </c>
      <c r="GJ39" s="598">
        <v>6.1381074168797953</v>
      </c>
      <c r="GK39" s="598">
        <v>4.3478260869565215</v>
      </c>
      <c r="GL39" s="598">
        <v>9.4629156010230187</v>
      </c>
      <c r="GM39" s="598">
        <v>8.4398976982097178</v>
      </c>
      <c r="GN39" s="598">
        <v>11.508951406649617</v>
      </c>
      <c r="GO39" s="598">
        <v>12.787723785166241</v>
      </c>
      <c r="GP39" s="598">
        <v>11.508951406649617</v>
      </c>
      <c r="GQ39" s="598">
        <v>25.063938618925828</v>
      </c>
      <c r="GR39" s="598">
        <v>0.25575447570332482</v>
      </c>
    </row>
    <row r="40" spans="1:200" ht="15" x14ac:dyDescent="0.2">
      <c r="A40"/>
      <c r="B40" s="324"/>
      <c r="C40" s="592"/>
      <c r="D40"/>
      <c r="E40"/>
      <c r="F40" s="616"/>
      <c r="G40" s="616"/>
      <c r="H40" s="616"/>
      <c r="I40" s="616"/>
      <c r="J40" s="616"/>
      <c r="K40" s="616"/>
      <c r="L40" s="616"/>
      <c r="M40" s="616"/>
      <c r="N40" s="616"/>
      <c r="O40" s="616"/>
      <c r="P40" s="616"/>
      <c r="Q40" s="616"/>
      <c r="R40" s="616"/>
      <c r="S40" s="616"/>
      <c r="T40" s="616"/>
      <c r="U40" s="616"/>
      <c r="V40" s="616"/>
      <c r="W40" s="616"/>
      <c r="X40" s="616"/>
      <c r="Y40"/>
      <c r="Z40"/>
      <c r="AA40"/>
      <c r="AB40" s="616"/>
      <c r="AC40" s="616"/>
      <c r="AD40" s="616"/>
      <c r="AE40" s="616"/>
      <c r="AF40" s="616"/>
      <c r="AG40" s="616"/>
      <c r="AH40" s="616"/>
      <c r="AI40" s="616"/>
      <c r="AJ40" s="616"/>
      <c r="AK40" s="616"/>
      <c r="AL40" s="616"/>
      <c r="AM40" s="616"/>
      <c r="AN40" s="616"/>
      <c r="AO40" s="616"/>
      <c r="AP40" s="616"/>
      <c r="AQ40" s="616"/>
      <c r="AR40" s="616"/>
      <c r="AS40" s="616"/>
      <c r="AT40" s="616"/>
      <c r="AU40"/>
      <c r="AV40"/>
      <c r="AW40"/>
      <c r="AX40" s="616"/>
      <c r="AY40" s="616"/>
      <c r="AZ40" s="616"/>
      <c r="BA40" s="616"/>
      <c r="BB40" s="616"/>
      <c r="BC40" s="616"/>
      <c r="BD40" s="616"/>
      <c r="BE40" s="616"/>
      <c r="BF40" s="616"/>
      <c r="BG40" s="616"/>
      <c r="BH40" s="616"/>
      <c r="BI40" s="616"/>
      <c r="BJ40" s="616"/>
      <c r="BK40" s="616"/>
      <c r="BL40" s="616"/>
      <c r="BM40" s="616"/>
      <c r="BN40" s="616"/>
      <c r="BO40" s="616"/>
      <c r="BP40" s="616"/>
      <c r="CP40" s="616"/>
      <c r="CQ40" s="616"/>
      <c r="CR40" s="616"/>
      <c r="CS40" s="616"/>
      <c r="CT40" s="616"/>
      <c r="CU40" s="616"/>
      <c r="CV40" s="616"/>
      <c r="CW40" s="616"/>
      <c r="CX40" s="616"/>
      <c r="CY40" s="616"/>
      <c r="CZ40" s="616"/>
      <c r="DA40" s="616"/>
      <c r="DB40" s="616"/>
      <c r="DC40" s="616"/>
      <c r="DD40" s="616"/>
      <c r="DE40" s="616"/>
      <c r="DF40" s="616"/>
      <c r="DG40" s="616"/>
      <c r="DH40" s="616"/>
    </row>
    <row r="41" spans="1:200" ht="15" x14ac:dyDescent="0.2">
      <c r="A41"/>
      <c r="B41" s="324"/>
      <c r="C41" s="592"/>
      <c r="D41"/>
      <c r="E41"/>
      <c r="F41" s="616"/>
      <c r="G41" s="616"/>
      <c r="H41" s="616"/>
      <c r="I41" s="616"/>
      <c r="J41" s="616"/>
      <c r="K41" s="616"/>
      <c r="L41" s="616"/>
      <c r="M41" s="616"/>
      <c r="N41" s="616"/>
      <c r="O41" s="616"/>
      <c r="P41" s="616"/>
      <c r="Q41" s="616"/>
      <c r="R41" s="616"/>
      <c r="S41" s="616"/>
      <c r="T41" s="616"/>
      <c r="U41" s="616"/>
      <c r="V41" s="616"/>
      <c r="W41" s="616"/>
      <c r="X41" s="616"/>
      <c r="Y41"/>
      <c r="Z41"/>
      <c r="AA41"/>
      <c r="AB41" s="616"/>
      <c r="AC41" s="616"/>
      <c r="AD41" s="616"/>
      <c r="AE41" s="616"/>
      <c r="AF41" s="616"/>
      <c r="AG41" s="616"/>
      <c r="AH41" s="616"/>
      <c r="AI41" s="616"/>
      <c r="AJ41" s="616"/>
      <c r="AK41" s="616"/>
      <c r="AL41" s="616"/>
      <c r="AM41" s="616"/>
      <c r="AN41" s="616"/>
      <c r="AO41" s="616"/>
      <c r="AP41" s="616"/>
      <c r="AQ41" s="616"/>
      <c r="AR41" s="616"/>
      <c r="AS41" s="616"/>
      <c r="AT41" s="616"/>
      <c r="AU41"/>
      <c r="AV41"/>
      <c r="AW41"/>
      <c r="AX41" s="616"/>
      <c r="AY41" s="616"/>
      <c r="AZ41" s="616"/>
      <c r="BA41" s="616"/>
      <c r="BB41" s="616"/>
      <c r="BC41" s="616"/>
      <c r="BD41" s="616"/>
      <c r="BE41" s="616"/>
      <c r="BF41" s="616"/>
      <c r="BG41" s="616"/>
      <c r="BH41" s="616"/>
      <c r="BI41" s="616"/>
      <c r="BJ41" s="616"/>
      <c r="BK41" s="616"/>
      <c r="BL41" s="616"/>
      <c r="BM41" s="616"/>
      <c r="BN41" s="616"/>
      <c r="BO41" s="616"/>
      <c r="BP41" s="616"/>
      <c r="CP41" s="616"/>
      <c r="CQ41" s="616"/>
      <c r="CR41" s="616"/>
      <c r="CS41" s="616"/>
      <c r="CT41" s="616"/>
      <c r="CU41" s="616"/>
      <c r="CV41" s="616"/>
      <c r="CW41" s="616"/>
      <c r="CX41" s="616"/>
      <c r="CY41" s="616"/>
      <c r="CZ41" s="616"/>
      <c r="DA41" s="616"/>
      <c r="DB41" s="616"/>
      <c r="DC41" s="616"/>
      <c r="DD41" s="616"/>
      <c r="DE41" s="616"/>
      <c r="DF41" s="616"/>
      <c r="DG41" s="616"/>
      <c r="DH41" s="616"/>
    </row>
    <row r="42" spans="1:200" ht="15" x14ac:dyDescent="0.2">
      <c r="A42"/>
      <c r="B42" s="324"/>
      <c r="C42" s="592"/>
      <c r="D42"/>
      <c r="E42"/>
      <c r="F42" s="616"/>
      <c r="G42" s="616"/>
      <c r="H42" s="616"/>
      <c r="I42" s="616"/>
      <c r="J42" s="616"/>
      <c r="K42" s="616"/>
      <c r="L42" s="616"/>
      <c r="M42" s="616"/>
      <c r="N42" s="616"/>
      <c r="O42" s="616"/>
      <c r="P42" s="616"/>
      <c r="Q42" s="616"/>
      <c r="R42" s="616"/>
      <c r="S42" s="616"/>
      <c r="T42" s="616"/>
      <c r="U42" s="616"/>
      <c r="V42" s="616"/>
      <c r="W42" s="616"/>
      <c r="X42" s="616"/>
      <c r="Y42"/>
      <c r="Z42"/>
      <c r="AA42"/>
      <c r="AB42" s="616"/>
      <c r="AC42" s="616"/>
      <c r="AD42" s="616"/>
      <c r="AE42" s="616"/>
      <c r="AF42" s="616"/>
      <c r="AG42" s="616"/>
      <c r="AH42" s="616"/>
      <c r="AI42" s="616"/>
      <c r="AJ42" s="616"/>
      <c r="AK42" s="616"/>
      <c r="AL42" s="616"/>
      <c r="AM42" s="616"/>
      <c r="AN42" s="616"/>
      <c r="AO42" s="616"/>
      <c r="AP42" s="616"/>
      <c r="AQ42" s="616"/>
      <c r="AR42" s="616"/>
      <c r="AS42" s="616"/>
      <c r="AT42" s="616"/>
      <c r="AU42"/>
      <c r="AV42"/>
      <c r="AW42"/>
      <c r="AX42" s="616"/>
      <c r="AY42" s="616"/>
      <c r="AZ42" s="616"/>
      <c r="BA42" s="616"/>
      <c r="BB42" s="616"/>
      <c r="BC42" s="616"/>
      <c r="BD42" s="616"/>
      <c r="BE42" s="616"/>
      <c r="BF42" s="616"/>
      <c r="BG42" s="616"/>
      <c r="BH42" s="616"/>
      <c r="BI42" s="616"/>
      <c r="BJ42" s="616"/>
      <c r="BK42" s="616"/>
      <c r="BL42" s="616"/>
      <c r="BM42" s="616"/>
      <c r="BN42" s="616"/>
      <c r="BO42" s="616"/>
      <c r="BP42" s="616"/>
      <c r="CP42" s="616"/>
      <c r="CQ42" s="616"/>
      <c r="CR42" s="616"/>
      <c r="CS42" s="616"/>
      <c r="CT42" s="616"/>
      <c r="CU42" s="616"/>
      <c r="CV42" s="616"/>
      <c r="CW42" s="616"/>
      <c r="CX42" s="616"/>
      <c r="CY42" s="616"/>
      <c r="CZ42" s="616"/>
      <c r="DA42" s="616"/>
      <c r="DB42" s="616"/>
      <c r="DC42" s="616"/>
      <c r="DD42" s="616"/>
      <c r="DE42" s="616"/>
      <c r="DF42" s="616"/>
      <c r="DG42" s="616"/>
      <c r="DH42" s="616"/>
    </row>
    <row r="43" spans="1:200" ht="15" x14ac:dyDescent="0.2">
      <c r="A43"/>
      <c r="B43" s="324"/>
      <c r="C43" s="592"/>
      <c r="D43" s="518"/>
      <c r="E43" s="518"/>
      <c r="F43" s="518"/>
      <c r="G43" s="518"/>
      <c r="H43" s="518"/>
      <c r="I43" s="518"/>
      <c r="J43" s="518"/>
      <c r="K43" s="518"/>
      <c r="L43" s="518"/>
      <c r="M43" s="616"/>
      <c r="N43" s="616"/>
      <c r="O43" s="616"/>
      <c r="P43" s="616"/>
      <c r="Q43" s="616"/>
      <c r="R43" s="616"/>
      <c r="S43" s="616"/>
      <c r="T43" s="616"/>
      <c r="U43" s="616"/>
      <c r="V43" s="616"/>
      <c r="W43" s="616"/>
      <c r="X43" s="616"/>
      <c r="Y43"/>
      <c r="Z43"/>
      <c r="AA43"/>
      <c r="AB43" s="616"/>
      <c r="AC43" s="616"/>
      <c r="AD43" s="616"/>
      <c r="AE43" s="616"/>
      <c r="AF43" s="616"/>
      <c r="AG43" s="616"/>
      <c r="AH43" s="616"/>
      <c r="AI43" s="616"/>
      <c r="AJ43" s="616"/>
      <c r="AK43" s="616"/>
      <c r="AL43" s="616"/>
      <c r="AM43" s="616"/>
      <c r="AN43" s="616"/>
      <c r="AO43" s="616"/>
      <c r="AP43" s="616"/>
      <c r="AQ43" s="616"/>
      <c r="AR43" s="616"/>
      <c r="AS43" s="616"/>
      <c r="AT43" s="616"/>
      <c r="AU43"/>
      <c r="AV43"/>
      <c r="AW43"/>
      <c r="AX43" s="616"/>
      <c r="AY43" s="616"/>
      <c r="AZ43" s="616"/>
      <c r="BA43" s="616"/>
      <c r="BB43" s="616"/>
      <c r="BC43" s="616"/>
      <c r="BD43" s="616"/>
      <c r="BE43" s="616"/>
      <c r="BF43" s="616"/>
      <c r="BG43" s="616"/>
      <c r="BH43" s="616"/>
      <c r="BI43" s="616"/>
      <c r="BJ43" s="616"/>
      <c r="BK43" s="616"/>
      <c r="BL43" s="616"/>
      <c r="BM43" s="616"/>
      <c r="BN43" s="616"/>
      <c r="BO43" s="616"/>
      <c r="BP43" s="616"/>
      <c r="CP43" s="616"/>
      <c r="CQ43" s="616"/>
      <c r="CR43" s="616"/>
      <c r="CS43" s="616"/>
      <c r="CT43" s="616"/>
      <c r="CU43" s="616"/>
      <c r="CV43" s="616"/>
      <c r="CW43" s="616"/>
      <c r="CX43" s="616"/>
      <c r="CY43" s="616"/>
      <c r="CZ43" s="616"/>
      <c r="DA43" s="616"/>
      <c r="DB43" s="616"/>
      <c r="DC43" s="616"/>
      <c r="DD43" s="616"/>
      <c r="DE43" s="616"/>
      <c r="DF43" s="616"/>
      <c r="DG43" s="616"/>
      <c r="DH43" s="616"/>
    </row>
    <row r="44" spans="1:200" s="32" customFormat="1" ht="23.25" x14ac:dyDescent="0.2">
      <c r="B44" s="629"/>
      <c r="C44" s="630"/>
      <c r="D44" s="631" t="s">
        <v>168</v>
      </c>
      <c r="E44" s="631"/>
      <c r="F44" s="631"/>
      <c r="G44" s="631"/>
      <c r="H44" s="631"/>
      <c r="I44" s="631"/>
      <c r="J44" s="631"/>
      <c r="K44" s="631"/>
      <c r="L44" s="631"/>
      <c r="M44" s="632"/>
      <c r="N44" s="632"/>
      <c r="O44" s="632"/>
      <c r="P44" s="632"/>
      <c r="Q44" s="632"/>
      <c r="R44" s="632"/>
      <c r="S44" s="632"/>
      <c r="T44" s="632"/>
      <c r="U44" s="632"/>
      <c r="V44" s="632"/>
      <c r="W44" s="632"/>
      <c r="X44" s="632"/>
      <c r="Y44" s="632"/>
      <c r="Z44" s="632"/>
      <c r="AA44" s="631" t="s">
        <v>169</v>
      </c>
      <c r="AB44" s="631"/>
      <c r="AC44" s="631"/>
      <c r="AD44" s="631"/>
      <c r="AE44" s="631"/>
      <c r="AF44" s="631"/>
      <c r="AG44" s="631"/>
      <c r="AH44" s="631"/>
      <c r="AI44" s="631"/>
      <c r="AK44" s="632"/>
      <c r="AL44" s="632"/>
      <c r="AM44" s="632"/>
      <c r="AN44" s="632"/>
      <c r="AO44" s="632"/>
      <c r="AP44" s="632"/>
      <c r="AQ44" s="632"/>
      <c r="AR44" s="632"/>
      <c r="AS44" s="632"/>
      <c r="AT44" s="632"/>
      <c r="AU44" s="632"/>
      <c r="AV44" s="632"/>
      <c r="AW44" s="632"/>
      <c r="AX44" s="631" t="s">
        <v>170</v>
      </c>
      <c r="AY44" s="631"/>
      <c r="AZ44" s="631"/>
      <c r="BA44" s="631"/>
      <c r="BB44" s="631"/>
      <c r="BC44" s="631"/>
      <c r="BD44" s="631"/>
      <c r="BE44" s="631"/>
      <c r="BF44" s="631"/>
      <c r="BG44" s="631"/>
      <c r="BH44" s="631"/>
      <c r="BI44" s="631"/>
      <c r="BJ44" s="631"/>
      <c r="BK44" s="631"/>
      <c r="BL44" s="631"/>
      <c r="BM44" s="631"/>
      <c r="BN44" s="631"/>
      <c r="BO44" s="631"/>
      <c r="BP44" s="631"/>
      <c r="BQ44" s="631"/>
      <c r="BR44" s="631"/>
      <c r="BS44" s="631"/>
      <c r="BT44" s="631" t="s">
        <v>194</v>
      </c>
      <c r="BU44" s="631"/>
      <c r="BV44" s="631"/>
      <c r="BW44" s="631"/>
      <c r="BX44" s="631"/>
      <c r="BY44" s="631"/>
      <c r="BZ44" s="631"/>
      <c r="CA44" s="631"/>
      <c r="CB44" s="631"/>
      <c r="CC44" s="631"/>
      <c r="CD44" s="631"/>
      <c r="CE44" s="631"/>
      <c r="CF44" s="631"/>
      <c r="CG44" s="631"/>
      <c r="CH44" s="631"/>
      <c r="CI44" s="631"/>
      <c r="CJ44" s="631"/>
      <c r="CK44" s="631"/>
      <c r="CL44" s="631"/>
      <c r="CN44" s="631"/>
      <c r="CO44" s="631"/>
      <c r="CP44" s="631" t="s">
        <v>195</v>
      </c>
      <c r="CQ44" s="631"/>
      <c r="CR44" s="631"/>
      <c r="CS44" s="631"/>
      <c r="CT44" s="631"/>
      <c r="CU44" s="631"/>
      <c r="CV44" s="631"/>
      <c r="CW44" s="631"/>
      <c r="CX44" s="631"/>
      <c r="CY44" s="632"/>
      <c r="CZ44" s="632"/>
      <c r="DA44" s="632"/>
      <c r="DB44" s="632"/>
      <c r="DC44" s="632"/>
      <c r="DD44" s="632"/>
      <c r="DE44" s="632"/>
      <c r="DF44" s="632"/>
      <c r="DG44" s="632"/>
      <c r="DH44" s="632"/>
      <c r="DI44" s="632"/>
      <c r="DJ44" s="632"/>
      <c r="DK44" s="632"/>
      <c r="DL44" s="632"/>
      <c r="DM44" s="632"/>
      <c r="DN44" s="631" t="s">
        <v>249</v>
      </c>
      <c r="DO44" s="631"/>
      <c r="DP44" s="631"/>
      <c r="DQ44" s="631"/>
      <c r="DR44" s="631"/>
      <c r="DS44" s="631"/>
      <c r="DT44" s="631"/>
      <c r="DU44" s="631"/>
      <c r="DV44" s="631"/>
      <c r="DW44" s="631"/>
      <c r="DX44" s="631"/>
      <c r="DY44" s="631"/>
      <c r="DZ44" s="631"/>
      <c r="EA44" s="631"/>
      <c r="EB44" s="631"/>
      <c r="EC44" s="631"/>
      <c r="ED44" s="631"/>
      <c r="EE44" s="631"/>
      <c r="EF44" s="631"/>
      <c r="EH44" s="631"/>
      <c r="EI44" s="631"/>
      <c r="EJ44" s="631" t="s">
        <v>250</v>
      </c>
      <c r="EK44" s="631"/>
      <c r="EL44" s="631"/>
      <c r="EM44" s="631"/>
      <c r="EN44" s="631"/>
      <c r="EO44" s="631"/>
      <c r="EP44" s="631"/>
      <c r="EQ44" s="631"/>
      <c r="ER44" s="631"/>
      <c r="ES44" s="631"/>
      <c r="ET44" s="631"/>
      <c r="EU44" s="631"/>
      <c r="EV44" s="631"/>
      <c r="EW44" s="631"/>
      <c r="EX44" s="631"/>
      <c r="EY44" s="631"/>
      <c r="EZ44" s="631"/>
      <c r="FA44" s="631"/>
      <c r="FE44" s="632"/>
      <c r="FF44" s="631" t="s">
        <v>251</v>
      </c>
      <c r="FG44" s="631"/>
      <c r="FH44" s="631"/>
      <c r="FI44" s="631"/>
      <c r="FJ44" s="631"/>
      <c r="FK44" s="631"/>
      <c r="FL44" s="631"/>
      <c r="FM44" s="631"/>
      <c r="FN44" s="631"/>
      <c r="FO44" s="631"/>
      <c r="FP44" s="631"/>
      <c r="FQ44" s="631"/>
      <c r="FR44" s="631"/>
      <c r="FS44" s="631"/>
      <c r="FT44" s="631"/>
      <c r="FU44" s="631"/>
      <c r="FV44" s="631"/>
      <c r="FW44" s="631"/>
      <c r="FY44" s="631"/>
      <c r="FZ44" s="631"/>
      <c r="GA44" s="631" t="s">
        <v>252</v>
      </c>
      <c r="GB44" s="631"/>
      <c r="GC44" s="631"/>
      <c r="GD44" s="631"/>
      <c r="GE44" s="631"/>
      <c r="GF44" s="631"/>
      <c r="GG44" s="631"/>
      <c r="GH44" s="631"/>
      <c r="GI44" s="631"/>
    </row>
    <row r="45" spans="1:200" ht="23.25" x14ac:dyDescent="0.2">
      <c r="B45" s="618"/>
      <c r="C45" s="518"/>
      <c r="D45" s="607"/>
      <c r="E45" s="607"/>
      <c r="F45" s="607"/>
      <c r="G45" s="607"/>
      <c r="H45" s="607"/>
      <c r="I45" s="607"/>
      <c r="J45" s="607"/>
      <c r="K45" s="607"/>
      <c r="L45" s="607"/>
      <c r="M45" s="518"/>
      <c r="N45" s="518"/>
      <c r="O45" s="518"/>
      <c r="P45" s="518"/>
      <c r="Q45" s="518"/>
      <c r="R45" s="518"/>
      <c r="S45" s="518"/>
      <c r="T45" s="518"/>
      <c r="U45" s="518"/>
      <c r="V45" s="518"/>
      <c r="W45" s="518"/>
      <c r="X45" s="518"/>
      <c r="Y45" s="518"/>
      <c r="Z45" s="518"/>
      <c r="AA45" s="607"/>
      <c r="AB45" s="607"/>
      <c r="AC45" s="607"/>
      <c r="AD45" s="607"/>
      <c r="AE45" s="607"/>
      <c r="AF45" s="607"/>
      <c r="AG45" s="607"/>
      <c r="AH45" s="607"/>
      <c r="AI45" s="607"/>
      <c r="AJ45" s="518"/>
      <c r="AK45" s="518"/>
      <c r="AL45" s="518"/>
      <c r="AM45" s="518"/>
      <c r="AN45" s="518"/>
      <c r="AO45" s="518"/>
      <c r="AP45" s="518"/>
      <c r="AQ45" s="518"/>
      <c r="AR45" s="518"/>
      <c r="AS45" s="518"/>
      <c r="AT45" s="518"/>
      <c r="AU45" s="518"/>
      <c r="AV45" s="518"/>
      <c r="AW45" s="518"/>
      <c r="AX45" s="607"/>
      <c r="AY45" s="607"/>
      <c r="AZ45" s="607"/>
      <c r="BA45" s="607"/>
      <c r="BB45" s="607"/>
      <c r="BC45" s="607"/>
      <c r="BD45" s="607"/>
      <c r="BE45" s="607"/>
      <c r="BF45" s="607"/>
      <c r="BG45" s="607"/>
      <c r="BH45" s="607"/>
      <c r="BI45" s="607"/>
      <c r="BJ45" s="607"/>
      <c r="BK45" s="607"/>
      <c r="BL45" s="607"/>
      <c r="BM45" s="607"/>
      <c r="BN45" s="607"/>
      <c r="BO45" s="607"/>
      <c r="BP45" s="607"/>
      <c r="BQ45" s="607"/>
      <c r="BR45" s="607"/>
      <c r="BS45" s="607"/>
      <c r="BT45" s="607"/>
      <c r="BU45" s="607"/>
      <c r="BV45" s="607"/>
      <c r="BW45" s="607"/>
      <c r="BX45" s="607"/>
      <c r="BY45" s="591"/>
      <c r="CA45" s="591"/>
      <c r="CB45" s="591"/>
      <c r="CC45" s="607"/>
      <c r="CD45" s="607"/>
      <c r="CE45" s="607"/>
      <c r="CF45" s="607"/>
      <c r="CG45" s="607"/>
      <c r="CH45" s="607"/>
      <c r="CI45" s="607"/>
      <c r="CJ45" s="607"/>
      <c r="CK45" s="607"/>
      <c r="CL45" s="607"/>
      <c r="CM45" s="607"/>
      <c r="CN45" s="607"/>
      <c r="CO45" s="607"/>
      <c r="CP45" s="607"/>
      <c r="CQ45" s="607"/>
      <c r="CR45" s="607"/>
      <c r="CS45" s="607"/>
      <c r="CT45" s="607"/>
      <c r="DJ45" s="607"/>
      <c r="DK45" s="607"/>
      <c r="DL45" s="607"/>
      <c r="DM45" s="607"/>
      <c r="DN45" s="607"/>
      <c r="DO45" s="607"/>
      <c r="DP45" s="607"/>
      <c r="DQ45" s="607"/>
      <c r="DR45" s="607"/>
      <c r="DS45" s="591"/>
      <c r="DU45" s="591"/>
      <c r="DV45" s="591"/>
      <c r="DW45" s="591"/>
      <c r="DX45" s="591"/>
      <c r="DY45" s="591"/>
      <c r="DZ45" s="591"/>
      <c r="EA45" s="591"/>
      <c r="EB45" s="591"/>
      <c r="EC45" s="591"/>
      <c r="ED45" s="591"/>
      <c r="EE45" s="591"/>
      <c r="EF45" s="607"/>
      <c r="EG45" s="607"/>
      <c r="EH45" s="607"/>
      <c r="EI45" s="607"/>
      <c r="EJ45" s="607"/>
      <c r="EK45" s="607"/>
      <c r="EL45" s="607"/>
      <c r="EM45" s="607"/>
      <c r="EN45" s="607"/>
      <c r="FB45" s="607"/>
      <c r="FC45" s="607"/>
      <c r="FD45" s="607"/>
      <c r="FE45" s="607"/>
      <c r="FF45" s="607"/>
      <c r="FG45" s="607"/>
      <c r="FH45" s="607"/>
      <c r="FI45" s="607"/>
      <c r="FJ45" s="607"/>
      <c r="FK45" s="591"/>
      <c r="FM45" s="591"/>
      <c r="FN45" s="591"/>
      <c r="FO45" s="591"/>
      <c r="FP45" s="591"/>
      <c r="FQ45" s="591"/>
      <c r="FR45" s="591"/>
      <c r="FS45" s="591"/>
      <c r="FT45" s="591"/>
      <c r="FU45" s="591"/>
      <c r="FV45" s="591"/>
      <c r="FW45" s="607"/>
      <c r="FX45" s="607"/>
      <c r="FY45" s="607"/>
      <c r="FZ45" s="607"/>
      <c r="GA45" s="607"/>
      <c r="GB45" s="607"/>
      <c r="GC45" s="607"/>
      <c r="GD45" s="607"/>
      <c r="GE45" s="607"/>
    </row>
    <row r="46" spans="1:200" ht="15" x14ac:dyDescent="0.2">
      <c r="B46" s="618"/>
      <c r="C46" s="619"/>
      <c r="D46" s="518"/>
      <c r="E46" s="518"/>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518"/>
      <c r="AI46" s="518"/>
      <c r="AJ46" s="518"/>
      <c r="AK46" s="616"/>
      <c r="AL46" s="616"/>
      <c r="AM46" s="616"/>
      <c r="AN46" s="616"/>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c r="CU46" s="616"/>
      <c r="CV46" s="616"/>
      <c r="CW46" s="616"/>
      <c r="CX46" s="616"/>
      <c r="CY46" s="616"/>
      <c r="CZ46" s="616"/>
      <c r="DA46" s="616"/>
      <c r="DB46" s="616"/>
      <c r="DC46" s="616"/>
      <c r="DD46" s="616"/>
      <c r="DE46" s="616"/>
      <c r="DF46" s="616"/>
      <c r="DG46" s="616"/>
      <c r="DH46" s="616"/>
      <c r="DI46" s="616"/>
      <c r="FA46" s="616"/>
      <c r="FB46" s="616"/>
      <c r="FC46" s="616"/>
      <c r="FD46" s="616"/>
      <c r="FE46" s="616"/>
      <c r="FF46" s="616"/>
      <c r="FG46" s="616"/>
      <c r="FH46" s="616"/>
      <c r="FI46" s="616"/>
      <c r="FJ46" s="616"/>
      <c r="FK46" s="616"/>
      <c r="FL46" s="616"/>
      <c r="FM46" s="616"/>
      <c r="FN46" s="616"/>
      <c r="FO46" s="616"/>
      <c r="FP46" s="616"/>
      <c r="FQ46" s="616"/>
      <c r="FR46" s="616"/>
      <c r="FS46" s="616"/>
      <c r="FT46" s="616"/>
      <c r="FU46" s="616"/>
      <c r="FV46" s="616"/>
      <c r="FW46" s="616"/>
      <c r="FX46" s="616"/>
      <c r="FY46" s="616"/>
      <c r="FZ46" s="616"/>
      <c r="GA46" s="616"/>
    </row>
    <row r="47" spans="1:200" ht="18.75" customHeight="1" x14ac:dyDescent="0.3">
      <c r="B47" s="618"/>
      <c r="C47" s="619"/>
      <c r="D47" s="620" t="s">
        <v>245</v>
      </c>
      <c r="E47" s="620"/>
      <c r="F47" s="621"/>
      <c r="G47" s="621"/>
      <c r="H47" s="621"/>
      <c r="I47" s="621"/>
      <c r="J47" s="621"/>
      <c r="K47" s="621"/>
      <c r="L47" s="621"/>
      <c r="M47" s="621"/>
      <c r="N47" s="621"/>
      <c r="O47" s="621"/>
      <c r="P47" s="622"/>
      <c r="Q47" s="622"/>
      <c r="R47" s="622"/>
      <c r="S47" s="622"/>
      <c r="T47" s="622"/>
      <c r="U47" s="622"/>
      <c r="V47" s="622"/>
      <c r="W47" s="622"/>
      <c r="X47" s="622"/>
      <c r="Y47" s="622"/>
      <c r="Z47" s="620" t="s">
        <v>245</v>
      </c>
      <c r="AA47" s="620"/>
      <c r="AB47" s="621"/>
      <c r="AC47" s="621"/>
      <c r="AD47" s="621"/>
      <c r="AE47" s="621"/>
      <c r="AF47" s="621"/>
      <c r="AG47" s="621"/>
      <c r="AH47" s="621"/>
      <c r="AI47" s="621"/>
      <c r="AJ47" s="621"/>
      <c r="AK47" s="621"/>
      <c r="AL47" s="621"/>
      <c r="AM47" s="621"/>
      <c r="AN47" s="621"/>
      <c r="AO47" s="621"/>
      <c r="AP47" s="621"/>
      <c r="AQ47" s="621"/>
      <c r="AR47" s="621"/>
      <c r="AS47" s="621"/>
      <c r="AT47" s="621"/>
      <c r="AU47" s="622"/>
      <c r="AV47" s="620" t="s">
        <v>245</v>
      </c>
      <c r="AW47" s="620"/>
      <c r="AX47" s="621"/>
      <c r="AY47" s="621"/>
      <c r="AZ47" s="621"/>
      <c r="BA47" s="621"/>
      <c r="BB47" s="621"/>
      <c r="BC47" s="621"/>
      <c r="BD47" s="621"/>
      <c r="BE47" s="621"/>
      <c r="BF47" s="621"/>
      <c r="BG47" s="621"/>
      <c r="BH47" s="621"/>
      <c r="BI47" s="621"/>
      <c r="BJ47" s="621"/>
      <c r="BK47" s="621"/>
      <c r="BL47" s="621"/>
      <c r="BM47" s="621"/>
      <c r="BN47" s="621"/>
      <c r="BO47" s="621"/>
      <c r="BP47" s="621"/>
      <c r="BR47" s="620" t="s">
        <v>245</v>
      </c>
      <c r="BS47" s="620"/>
      <c r="BT47" s="621"/>
      <c r="BU47" s="621"/>
      <c r="BV47" s="621"/>
      <c r="BW47" s="621"/>
      <c r="BX47" s="621"/>
      <c r="BY47" s="621"/>
      <c r="BZ47" s="621"/>
      <c r="CA47" s="621"/>
      <c r="CB47" s="621"/>
      <c r="CC47" s="621"/>
      <c r="CD47" s="621"/>
      <c r="CE47" s="621"/>
      <c r="CF47" s="621"/>
      <c r="CG47" s="621"/>
      <c r="CH47" s="621"/>
      <c r="CI47" s="621"/>
      <c r="CJ47" s="621"/>
      <c r="CK47" s="621"/>
      <c r="CL47" s="621"/>
      <c r="CM47" s="622"/>
      <c r="CN47" s="620" t="s">
        <v>245</v>
      </c>
      <c r="CO47" s="620"/>
      <c r="CP47" s="621"/>
      <c r="CQ47" s="621"/>
      <c r="CR47" s="621"/>
      <c r="CS47" s="621"/>
      <c r="CT47" s="621"/>
      <c r="CU47" s="621"/>
      <c r="CV47" s="621"/>
      <c r="CW47" s="621"/>
      <c r="CX47" s="621"/>
      <c r="CY47" s="621"/>
      <c r="CZ47" s="621"/>
      <c r="DA47" s="621"/>
      <c r="DB47" s="621"/>
      <c r="DC47" s="621"/>
      <c r="DD47" s="621"/>
      <c r="DE47" s="621"/>
      <c r="DF47" s="621"/>
      <c r="DG47" s="621"/>
      <c r="DH47" s="621"/>
      <c r="DJ47" s="620" t="s">
        <v>245</v>
      </c>
      <c r="DK47" s="620"/>
      <c r="DL47" s="621"/>
      <c r="DM47" s="621"/>
      <c r="DN47" s="621"/>
      <c r="DO47" s="621"/>
      <c r="DP47" s="621"/>
      <c r="DQ47" s="621"/>
      <c r="DR47" s="621"/>
      <c r="DS47" s="621"/>
      <c r="DT47" s="621"/>
      <c r="DU47" s="621"/>
      <c r="DV47" s="621"/>
      <c r="DW47" s="621"/>
      <c r="DX47" s="621"/>
      <c r="DY47" s="621"/>
      <c r="DZ47" s="621"/>
      <c r="EA47" s="621"/>
      <c r="EB47" s="621"/>
      <c r="EC47" s="621"/>
      <c r="ED47" s="621"/>
      <c r="EE47" s="622"/>
      <c r="EF47" s="620" t="s">
        <v>245</v>
      </c>
      <c r="EG47" s="620"/>
      <c r="EH47" s="621"/>
      <c r="EI47" s="621"/>
      <c r="EJ47" s="621"/>
      <c r="EK47" s="621"/>
      <c r="EL47" s="621"/>
      <c r="EM47" s="621"/>
      <c r="EN47" s="621"/>
      <c r="EO47" s="621"/>
      <c r="EP47" s="621"/>
      <c r="EQ47" s="621"/>
      <c r="ER47" s="621"/>
      <c r="ES47" s="621"/>
      <c r="ET47" s="621"/>
      <c r="EU47" s="621"/>
      <c r="EV47" s="621"/>
      <c r="EW47" s="621"/>
      <c r="EX47" s="621"/>
      <c r="EY47" s="621"/>
      <c r="EZ47" s="621"/>
      <c r="FB47" s="620" t="s">
        <v>245</v>
      </c>
      <c r="FC47" s="620"/>
      <c r="FD47" s="621"/>
      <c r="FE47" s="621"/>
      <c r="FF47" s="621"/>
      <c r="FG47" s="621"/>
      <c r="FH47" s="621"/>
      <c r="FI47" s="621"/>
      <c r="FJ47" s="621"/>
      <c r="FK47" s="621"/>
      <c r="FL47" s="621"/>
      <c r="FM47" s="621"/>
      <c r="FN47" s="622"/>
      <c r="FO47" s="622"/>
      <c r="FP47" s="622"/>
      <c r="FQ47" s="622"/>
      <c r="FR47" s="622"/>
      <c r="FS47" s="622"/>
      <c r="FT47" s="622"/>
      <c r="FU47" s="622"/>
      <c r="FV47" s="622"/>
      <c r="FW47" s="622"/>
      <c r="FX47" s="620" t="s">
        <v>245</v>
      </c>
      <c r="FY47" s="620"/>
      <c r="FZ47" s="621"/>
      <c r="GA47" s="621"/>
      <c r="GB47" s="621"/>
      <c r="GC47" s="621"/>
      <c r="GD47" s="621"/>
      <c r="GE47" s="621"/>
      <c r="GF47" s="621"/>
      <c r="GG47" s="621"/>
      <c r="GH47" s="621"/>
      <c r="GI47" s="621"/>
    </row>
    <row r="48" spans="1:200" ht="28.9" customHeight="1" x14ac:dyDescent="0.2">
      <c r="B48" s="618"/>
      <c r="C48" s="619"/>
      <c r="D48" s="620"/>
      <c r="E48" s="620"/>
      <c r="F48" s="610" t="s">
        <v>171</v>
      </c>
      <c r="G48" s="610"/>
      <c r="H48" s="610"/>
      <c r="I48" s="610"/>
      <c r="J48" s="610"/>
      <c r="K48" s="610"/>
      <c r="L48" s="610"/>
      <c r="M48" s="610"/>
      <c r="N48" s="610"/>
      <c r="O48" s="610"/>
      <c r="P48" s="622"/>
      <c r="Q48" s="622"/>
      <c r="R48" s="622"/>
      <c r="S48" s="622"/>
      <c r="T48" s="622"/>
      <c r="U48" s="622"/>
      <c r="V48" s="622"/>
      <c r="W48" s="622"/>
      <c r="X48" s="622"/>
      <c r="Y48" s="622"/>
      <c r="Z48" s="620"/>
      <c r="AA48" s="620"/>
      <c r="AB48" s="610" t="s">
        <v>171</v>
      </c>
      <c r="AC48" s="610"/>
      <c r="AD48" s="610"/>
      <c r="AE48" s="610"/>
      <c r="AF48" s="610"/>
      <c r="AG48" s="610"/>
      <c r="AH48" s="610"/>
      <c r="AI48" s="610"/>
      <c r="AJ48" s="610"/>
      <c r="AK48" s="610"/>
      <c r="AL48" s="622"/>
      <c r="AM48" s="622"/>
      <c r="AN48" s="622"/>
      <c r="AO48" s="626"/>
      <c r="AP48" s="626"/>
      <c r="AQ48" s="626"/>
      <c r="AR48" s="626"/>
      <c r="AS48" s="626"/>
      <c r="AT48" s="626"/>
      <c r="AU48" s="622"/>
      <c r="AV48" s="620"/>
      <c r="AW48" s="620"/>
      <c r="AX48" s="610" t="s">
        <v>171</v>
      </c>
      <c r="AY48" s="610"/>
      <c r="AZ48" s="610"/>
      <c r="BA48" s="610"/>
      <c r="BB48" s="610"/>
      <c r="BC48" s="610"/>
      <c r="BD48" s="610"/>
      <c r="BE48" s="610"/>
      <c r="BF48" s="610"/>
      <c r="BG48" s="610"/>
      <c r="BH48" s="622"/>
      <c r="BI48" s="622"/>
      <c r="BJ48" s="622"/>
      <c r="BK48" s="626"/>
      <c r="BL48" s="626"/>
      <c r="BM48" s="626"/>
      <c r="BN48" s="626"/>
      <c r="BO48" s="626"/>
      <c r="BP48" s="626"/>
      <c r="BR48" s="620"/>
      <c r="BS48" s="620"/>
      <c r="BT48" s="610" t="s">
        <v>171</v>
      </c>
      <c r="BU48" s="610"/>
      <c r="BV48" s="610"/>
      <c r="BW48" s="610"/>
      <c r="BX48" s="610"/>
      <c r="BY48" s="610"/>
      <c r="BZ48" s="610"/>
      <c r="CA48" s="610"/>
      <c r="CB48" s="610"/>
      <c r="CC48" s="610"/>
      <c r="CD48" s="622"/>
      <c r="CE48" s="622"/>
      <c r="CF48" s="622"/>
      <c r="CG48" s="626"/>
      <c r="CH48" s="626"/>
      <c r="CI48" s="626"/>
      <c r="CJ48" s="626"/>
      <c r="CK48" s="626"/>
      <c r="CL48" s="626"/>
      <c r="CM48" s="622"/>
      <c r="CN48" s="620"/>
      <c r="CO48" s="620"/>
      <c r="CP48" s="610" t="s">
        <v>171</v>
      </c>
      <c r="CQ48" s="610"/>
      <c r="CR48" s="610"/>
      <c r="CS48" s="610"/>
      <c r="CT48" s="610"/>
      <c r="CU48" s="610"/>
      <c r="CV48" s="610"/>
      <c r="CW48" s="610"/>
      <c r="CX48" s="610"/>
      <c r="CY48" s="610"/>
      <c r="CZ48" s="622"/>
      <c r="DA48" s="622"/>
      <c r="DB48" s="622"/>
      <c r="DC48" s="626"/>
      <c r="DD48" s="626"/>
      <c r="DE48" s="626"/>
      <c r="DF48" s="626"/>
      <c r="DG48" s="626"/>
      <c r="DH48" s="626"/>
      <c r="DJ48" s="620"/>
      <c r="DK48" s="620"/>
      <c r="DL48" s="610" t="s">
        <v>171</v>
      </c>
      <c r="DM48" s="610"/>
      <c r="DN48" s="610"/>
      <c r="DO48" s="610"/>
      <c r="DP48" s="610"/>
      <c r="DQ48" s="610"/>
      <c r="DR48" s="610"/>
      <c r="DS48" s="610"/>
      <c r="DT48" s="610"/>
      <c r="DU48" s="610"/>
      <c r="DV48" s="622"/>
      <c r="DW48" s="622"/>
      <c r="DX48" s="622"/>
      <c r="DY48" s="626"/>
      <c r="DZ48" s="626"/>
      <c r="EA48" s="626"/>
      <c r="EB48" s="626"/>
      <c r="EC48" s="626"/>
      <c r="ED48" s="626"/>
      <c r="EE48" s="622"/>
      <c r="EF48" s="620"/>
      <c r="EG48" s="620"/>
      <c r="EH48" s="610" t="s">
        <v>171</v>
      </c>
      <c r="EI48" s="610"/>
      <c r="EJ48" s="610"/>
      <c r="EK48" s="610"/>
      <c r="EL48" s="610"/>
      <c r="EM48" s="610"/>
      <c r="EN48" s="610"/>
      <c r="EO48" s="610"/>
      <c r="EP48" s="610"/>
      <c r="EQ48" s="610"/>
      <c r="ER48" s="622"/>
      <c r="ES48" s="622"/>
      <c r="ET48" s="622"/>
      <c r="EU48" s="626"/>
      <c r="EV48" s="626"/>
      <c r="EW48" s="626"/>
      <c r="EX48" s="626"/>
      <c r="EY48" s="626"/>
      <c r="EZ48" s="626"/>
      <c r="FB48" s="620"/>
      <c r="FC48" s="620"/>
      <c r="FD48" s="610" t="s">
        <v>171</v>
      </c>
      <c r="FE48" s="610"/>
      <c r="FF48" s="610"/>
      <c r="FG48" s="610"/>
      <c r="FH48" s="610"/>
      <c r="FI48" s="610"/>
      <c r="FJ48" s="610"/>
      <c r="FK48" s="610"/>
      <c r="FL48" s="610"/>
      <c r="FM48" s="610"/>
      <c r="FN48" s="622"/>
      <c r="FO48" s="622"/>
      <c r="FP48" s="622"/>
      <c r="FQ48" s="622"/>
      <c r="FR48" s="622"/>
      <c r="FS48" s="622"/>
      <c r="FT48" s="622"/>
      <c r="FU48" s="622"/>
      <c r="FV48" s="622"/>
      <c r="FW48" s="622"/>
      <c r="FX48" s="620"/>
      <c r="FY48" s="620"/>
      <c r="FZ48" s="610" t="s">
        <v>171</v>
      </c>
      <c r="GA48" s="610"/>
      <c r="GB48" s="610"/>
      <c r="GC48" s="610"/>
      <c r="GD48" s="610"/>
      <c r="GE48" s="610"/>
      <c r="GF48" s="610"/>
      <c r="GG48" s="610"/>
      <c r="GH48" s="610"/>
      <c r="GI48" s="610"/>
      <c r="GJ48" s="622"/>
      <c r="GK48" s="622"/>
      <c r="GL48" s="622"/>
    </row>
    <row r="49" spans="2:194" ht="15" customHeight="1" x14ac:dyDescent="0.2">
      <c r="B49" s="618"/>
      <c r="C49" s="619"/>
      <c r="D49" s="623"/>
      <c r="E49" s="623"/>
      <c r="F49" s="605" t="s">
        <v>16</v>
      </c>
      <c r="G49" s="605">
        <v>1</v>
      </c>
      <c r="H49" s="605">
        <v>2</v>
      </c>
      <c r="I49" s="605">
        <v>3</v>
      </c>
      <c r="J49" s="605">
        <v>4</v>
      </c>
      <c r="K49" s="605">
        <v>5</v>
      </c>
      <c r="L49" s="605">
        <v>6</v>
      </c>
      <c r="M49" s="605">
        <v>7</v>
      </c>
      <c r="N49" s="605">
        <v>8</v>
      </c>
      <c r="O49" s="605">
        <v>9</v>
      </c>
      <c r="P49" s="622"/>
      <c r="Q49" s="622"/>
      <c r="R49" s="622"/>
      <c r="S49" s="622"/>
      <c r="T49" s="622"/>
      <c r="U49" s="622"/>
      <c r="V49" s="622"/>
      <c r="W49" s="622"/>
      <c r="X49" s="622"/>
      <c r="Y49" s="622"/>
      <c r="Z49" s="623"/>
      <c r="AA49" s="623"/>
      <c r="AB49" s="605" t="s">
        <v>16</v>
      </c>
      <c r="AC49" s="605">
        <v>1</v>
      </c>
      <c r="AD49" s="605">
        <v>2</v>
      </c>
      <c r="AE49" s="605">
        <v>3</v>
      </c>
      <c r="AF49" s="605">
        <v>4</v>
      </c>
      <c r="AG49" s="605">
        <v>5</v>
      </c>
      <c r="AH49" s="605">
        <v>6</v>
      </c>
      <c r="AI49" s="605">
        <v>7</v>
      </c>
      <c r="AJ49" s="605">
        <v>8</v>
      </c>
      <c r="AK49" s="605">
        <v>9</v>
      </c>
      <c r="AL49" s="622"/>
      <c r="AM49" s="622"/>
      <c r="AN49" s="622"/>
      <c r="AO49" s="627"/>
      <c r="AP49" s="627"/>
      <c r="AQ49" s="627"/>
      <c r="AR49" s="627"/>
      <c r="AS49" s="627"/>
      <c r="AT49" s="627"/>
      <c r="AU49" s="622"/>
      <c r="AV49" s="623"/>
      <c r="AW49" s="623"/>
      <c r="AX49" s="605" t="s">
        <v>16</v>
      </c>
      <c r="AY49" s="605">
        <v>1</v>
      </c>
      <c r="AZ49" s="605">
        <v>2</v>
      </c>
      <c r="BA49" s="605">
        <v>3</v>
      </c>
      <c r="BB49" s="605">
        <v>4</v>
      </c>
      <c r="BC49" s="605">
        <v>5</v>
      </c>
      <c r="BD49" s="605">
        <v>6</v>
      </c>
      <c r="BE49" s="605">
        <v>7</v>
      </c>
      <c r="BF49" s="605">
        <v>8</v>
      </c>
      <c r="BG49" s="605">
        <v>9</v>
      </c>
      <c r="BH49" s="622"/>
      <c r="BI49" s="622"/>
      <c r="BJ49" s="622"/>
      <c r="BK49" s="627"/>
      <c r="BL49" s="627"/>
      <c r="BM49" s="627"/>
      <c r="BN49" s="627"/>
      <c r="BO49" s="627"/>
      <c r="BP49" s="627"/>
      <c r="BR49" s="623"/>
      <c r="BS49" s="623"/>
      <c r="BT49" s="605" t="s">
        <v>16</v>
      </c>
      <c r="BU49" s="605">
        <v>1</v>
      </c>
      <c r="BV49" s="605">
        <v>2</v>
      </c>
      <c r="BW49" s="605">
        <v>3</v>
      </c>
      <c r="BX49" s="605">
        <v>4</v>
      </c>
      <c r="BY49" s="605">
        <v>5</v>
      </c>
      <c r="BZ49" s="605">
        <v>6</v>
      </c>
      <c r="CA49" s="605">
        <v>7</v>
      </c>
      <c r="CB49" s="605">
        <v>8</v>
      </c>
      <c r="CC49" s="605">
        <v>9</v>
      </c>
      <c r="CD49" s="622"/>
      <c r="CE49" s="622"/>
      <c r="CF49" s="622"/>
      <c r="CG49" s="627"/>
      <c r="CH49" s="627"/>
      <c r="CI49" s="627"/>
      <c r="CJ49" s="627"/>
      <c r="CK49" s="627"/>
      <c r="CL49" s="627"/>
      <c r="CM49" s="622"/>
      <c r="CN49" s="623"/>
      <c r="CO49" s="623"/>
      <c r="CP49" s="605" t="s">
        <v>16</v>
      </c>
      <c r="CQ49" s="605">
        <v>1</v>
      </c>
      <c r="CR49" s="605">
        <v>2</v>
      </c>
      <c r="CS49" s="605">
        <v>3</v>
      </c>
      <c r="CT49" s="605">
        <v>4</v>
      </c>
      <c r="CU49" s="605">
        <v>5</v>
      </c>
      <c r="CV49" s="605">
        <v>6</v>
      </c>
      <c r="CW49" s="605">
        <v>7</v>
      </c>
      <c r="CX49" s="605">
        <v>8</v>
      </c>
      <c r="CY49" s="605">
        <v>9</v>
      </c>
      <c r="CZ49" s="622"/>
      <c r="DA49" s="622"/>
      <c r="DB49" s="622"/>
      <c r="DC49" s="627"/>
      <c r="DD49" s="627"/>
      <c r="DE49" s="627"/>
      <c r="DF49" s="627"/>
      <c r="DG49" s="627"/>
      <c r="DH49" s="627"/>
      <c r="DJ49" s="623"/>
      <c r="DK49" s="623"/>
      <c r="DL49" s="605" t="s">
        <v>16</v>
      </c>
      <c r="DM49" s="605">
        <v>1</v>
      </c>
      <c r="DN49" s="605">
        <v>2</v>
      </c>
      <c r="DO49" s="605">
        <v>3</v>
      </c>
      <c r="DP49" s="605">
        <v>4</v>
      </c>
      <c r="DQ49" s="605">
        <v>5</v>
      </c>
      <c r="DR49" s="605">
        <v>6</v>
      </c>
      <c r="DS49" s="605">
        <v>7</v>
      </c>
      <c r="DT49" s="605">
        <v>8</v>
      </c>
      <c r="DU49" s="605">
        <v>9</v>
      </c>
      <c r="DV49" s="622"/>
      <c r="DW49" s="622"/>
      <c r="DX49" s="622"/>
      <c r="DY49" s="627"/>
      <c r="DZ49" s="627"/>
      <c r="EA49" s="627"/>
      <c r="EB49" s="627"/>
      <c r="EC49" s="627"/>
      <c r="ED49" s="627"/>
      <c r="EE49" s="622"/>
      <c r="EF49" s="623"/>
      <c r="EG49" s="623"/>
      <c r="EH49" s="605" t="s">
        <v>16</v>
      </c>
      <c r="EI49" s="605">
        <v>1</v>
      </c>
      <c r="EJ49" s="605">
        <v>2</v>
      </c>
      <c r="EK49" s="605">
        <v>3</v>
      </c>
      <c r="EL49" s="605">
        <v>4</v>
      </c>
      <c r="EM49" s="605">
        <v>5</v>
      </c>
      <c r="EN49" s="605">
        <v>6</v>
      </c>
      <c r="EO49" s="605">
        <v>7</v>
      </c>
      <c r="EP49" s="605">
        <v>8</v>
      </c>
      <c r="EQ49" s="605">
        <v>9</v>
      </c>
      <c r="ER49" s="622"/>
      <c r="ES49" s="622"/>
      <c r="ET49" s="622"/>
      <c r="EU49" s="627"/>
      <c r="EV49" s="627"/>
      <c r="EW49" s="627"/>
      <c r="EX49" s="627"/>
      <c r="EY49" s="627"/>
      <c r="EZ49" s="627"/>
      <c r="FB49" s="623"/>
      <c r="FC49" s="623"/>
      <c r="FD49" s="605" t="s">
        <v>16</v>
      </c>
      <c r="FE49" s="605">
        <v>1</v>
      </c>
      <c r="FF49" s="605">
        <v>2</v>
      </c>
      <c r="FG49" s="605">
        <v>3</v>
      </c>
      <c r="FH49" s="605">
        <v>4</v>
      </c>
      <c r="FI49" s="605">
        <v>5</v>
      </c>
      <c r="FJ49" s="605">
        <v>6</v>
      </c>
      <c r="FK49" s="605">
        <v>7</v>
      </c>
      <c r="FL49" s="605">
        <v>8</v>
      </c>
      <c r="FM49" s="605">
        <v>9</v>
      </c>
      <c r="FN49" s="622"/>
      <c r="FO49" s="622"/>
      <c r="FP49" s="622"/>
      <c r="FQ49" s="622"/>
      <c r="FR49" s="622"/>
      <c r="FS49" s="622"/>
      <c r="FT49" s="622"/>
      <c r="FU49" s="622"/>
      <c r="FV49" s="622"/>
      <c r="FW49" s="622"/>
      <c r="FX49" s="623"/>
      <c r="FY49" s="623"/>
      <c r="FZ49" s="605" t="s">
        <v>16</v>
      </c>
      <c r="GA49" s="605">
        <v>1</v>
      </c>
      <c r="GB49" s="605">
        <v>2</v>
      </c>
      <c r="GC49" s="605">
        <v>3</v>
      </c>
      <c r="GD49" s="605">
        <v>4</v>
      </c>
      <c r="GE49" s="605">
        <v>5</v>
      </c>
      <c r="GF49" s="605">
        <v>6</v>
      </c>
      <c r="GG49" s="605">
        <v>7</v>
      </c>
      <c r="GH49" s="605">
        <v>8</v>
      </c>
      <c r="GI49" s="605">
        <v>9</v>
      </c>
      <c r="GJ49" s="622"/>
      <c r="GK49" s="622"/>
      <c r="GL49" s="622"/>
    </row>
    <row r="50" spans="2:194" ht="15" customHeight="1" x14ac:dyDescent="0.3">
      <c r="B50" s="620" t="s">
        <v>254</v>
      </c>
      <c r="C50" s="619"/>
      <c r="D50" s="611" t="s">
        <v>173</v>
      </c>
      <c r="E50" s="597" t="s">
        <v>92</v>
      </c>
      <c r="F50" s="599">
        <f>F12</f>
        <v>6</v>
      </c>
      <c r="G50" s="599">
        <f>G12</f>
        <v>5</v>
      </c>
      <c r="H50" s="599">
        <f>IF(OR(H12="x",I12="x"),"x",H12+I12)</f>
        <v>21</v>
      </c>
      <c r="I50" s="599">
        <f>IF(OR(J12="x",K12="x"),"x",J12+K12)</f>
        <v>20</v>
      </c>
      <c r="J50" s="599">
        <f>IF(OR(L12="x",M12="x"),"x",L12+M12)</f>
        <v>6</v>
      </c>
      <c r="K50" s="599">
        <f>IF(OR(N12="x",O12="x"),"x",N12+O12)</f>
        <v>4</v>
      </c>
      <c r="L50" s="599">
        <f>IF(OR(P12="x",Q12="x"),"x",P12+Q12)</f>
        <v>2</v>
      </c>
      <c r="M50" s="599">
        <f>IF(OR(R12="x",S12="x"),"x",R12+S12)</f>
        <v>3</v>
      </c>
      <c r="N50" s="599">
        <f>IF(OR(U12="x",T12="x"),"x",U12+T12)</f>
        <v>0</v>
      </c>
      <c r="O50" s="599">
        <f>IF(OR(V12="x",W12="x"),"x",V12+W12)</f>
        <v>0</v>
      </c>
      <c r="P50" s="622"/>
      <c r="Q50" s="622"/>
      <c r="R50" s="625">
        <f>SUM(F50:O50)</f>
        <v>67</v>
      </c>
      <c r="S50" s="622"/>
      <c r="T50" s="622"/>
      <c r="U50" s="622"/>
      <c r="V50" s="622"/>
      <c r="W50" s="622"/>
      <c r="X50" s="622"/>
      <c r="Y50" s="622"/>
      <c r="Z50" s="611" t="s">
        <v>173</v>
      </c>
      <c r="AA50" s="597" t="s">
        <v>92</v>
      </c>
      <c r="AB50" s="599">
        <f>AB12</f>
        <v>2</v>
      </c>
      <c r="AC50" s="599">
        <f>AC12</f>
        <v>1</v>
      </c>
      <c r="AD50" s="599">
        <f>IF(OR(AD12="x",AE12="x"),"x",AD12+AE12)</f>
        <v>7</v>
      </c>
      <c r="AE50" s="599">
        <f>IF(OR(AF12="x",AG12="x"),"x",AF12+AG12)</f>
        <v>9</v>
      </c>
      <c r="AF50" s="599">
        <f>IF(OR(AH12="x",AI12="x"),"x",AH12+AI12)</f>
        <v>3</v>
      </c>
      <c r="AG50" s="599">
        <f>IF(OR(AJ12="x",AK12="x"),"x",AJ12+AK12)</f>
        <v>2</v>
      </c>
      <c r="AH50" s="599">
        <f>IF(OR(AL12="x",AM12="x"),"x",AL12+AM12)</f>
        <v>1</v>
      </c>
      <c r="AI50" s="599">
        <f>IF(OR(AN12="x",AO12="x"),"x",AN12+AO12)</f>
        <v>2</v>
      </c>
      <c r="AJ50" s="599">
        <f>IF(OR(AQ12="x",AP12="x"),"x",AQ12+AP12)</f>
        <v>0</v>
      </c>
      <c r="AK50" s="599">
        <f>IF(OR(AR12="x",AS12="x"),"x",AR12+AS12)</f>
        <v>0</v>
      </c>
      <c r="AL50" s="622"/>
      <c r="AM50" s="622"/>
      <c r="AN50" s="625">
        <f>SUM(AB50:AK50)</f>
        <v>27</v>
      </c>
      <c r="AO50" s="628"/>
      <c r="AP50" s="628"/>
      <c r="AQ50" s="628"/>
      <c r="AR50" s="628"/>
      <c r="AS50" s="628"/>
      <c r="AT50" s="628"/>
      <c r="AU50" s="622"/>
      <c r="AV50" s="611" t="s">
        <v>173</v>
      </c>
      <c r="AW50" s="597" t="s">
        <v>92</v>
      </c>
      <c r="AX50" s="599">
        <f>AX12</f>
        <v>4</v>
      </c>
      <c r="AY50" s="599">
        <f>AY12</f>
        <v>4</v>
      </c>
      <c r="AZ50" s="599">
        <f>IF(OR(AZ12="x",BA12="x"),"x",AZ12+BA12)</f>
        <v>14</v>
      </c>
      <c r="BA50" s="599">
        <f>IF(OR(BB12="x",BC12="x"),"x",BB12+BC12)</f>
        <v>11</v>
      </c>
      <c r="BB50" s="599">
        <f>IF(OR(BD12="x",BE12="x"),"x",BD12+BE12)</f>
        <v>3</v>
      </c>
      <c r="BC50" s="599">
        <f>IF(OR(BF12="x",BG12="x"),"x",BF12+BG12)</f>
        <v>2</v>
      </c>
      <c r="BD50" s="599">
        <f>IF(OR(BH12="x",BI12="x"),"x",BH12+BI12)</f>
        <v>1</v>
      </c>
      <c r="BE50" s="599">
        <f>IF(OR(BJ12="x",BK12="x"),"x",BJ12+BK12)</f>
        <v>1</v>
      </c>
      <c r="BF50" s="599">
        <f>IF(OR(BM12="x",BL12="x"),"x",BM12+BL12)</f>
        <v>0</v>
      </c>
      <c r="BG50" s="599">
        <f>IF(OR(BN12="x",BO12="x"),"x",BN12+BO12)</f>
        <v>0</v>
      </c>
      <c r="BH50" s="622"/>
      <c r="BI50" s="622"/>
      <c r="BJ50" s="625">
        <f>SUM(AX50:BG50)</f>
        <v>40</v>
      </c>
      <c r="BK50" s="628"/>
      <c r="BL50" s="628"/>
      <c r="BM50" s="628"/>
      <c r="BN50" s="628"/>
      <c r="BO50" s="628"/>
      <c r="BP50" s="628"/>
      <c r="BR50" s="611" t="s">
        <v>173</v>
      </c>
      <c r="BS50" s="597" t="s">
        <v>92</v>
      </c>
      <c r="BT50" s="599">
        <f>BT12</f>
        <v>3</v>
      </c>
      <c r="BU50" s="599">
        <f>BU12</f>
        <v>2</v>
      </c>
      <c r="BV50" s="599">
        <f>IF(OR(BV12="x",BW12="x"),"x",BV12+BW12)</f>
        <v>12</v>
      </c>
      <c r="BW50" s="599">
        <f>IF(OR(BX12="x",BY12="x"),"x",BX12+BY12)</f>
        <v>10</v>
      </c>
      <c r="BX50" s="599">
        <f>IF(OR(BZ12="x",CA12="x"),"x",BZ12+CA12)</f>
        <v>3</v>
      </c>
      <c r="BY50" s="599">
        <f>IF(OR(CB12="x",CC12="x"),"x",CB12+CC12)</f>
        <v>2</v>
      </c>
      <c r="BZ50" s="599">
        <f>IF(OR(CD12="x",CE12="x"),"x",CD12+CE12)</f>
        <v>1</v>
      </c>
      <c r="CA50" s="599">
        <f>IF(OR(CF12="x",CG12="x"),"x",CF12+CG12)</f>
        <v>0</v>
      </c>
      <c r="CB50" s="599">
        <f>IF(OR(CI12="x",CH12="x"),"x",CI12+CH12)</f>
        <v>0</v>
      </c>
      <c r="CC50" s="599">
        <f>IF(OR(CJ12="x",CK12="x"),"x",CJ12+CK12)</f>
        <v>0</v>
      </c>
      <c r="CD50" s="622"/>
      <c r="CE50" s="622"/>
      <c r="CF50" s="625">
        <f>SUM(BT50:CC50)</f>
        <v>33</v>
      </c>
      <c r="CG50" s="628"/>
      <c r="CH50" s="628"/>
      <c r="CI50" s="628"/>
      <c r="CJ50" s="628"/>
      <c r="CK50" s="628"/>
      <c r="CL50" s="628"/>
      <c r="CM50" s="622"/>
      <c r="CN50" s="611" t="s">
        <v>173</v>
      </c>
      <c r="CO50" s="597" t="s">
        <v>92</v>
      </c>
      <c r="CP50" s="599">
        <f>CP12</f>
        <v>3</v>
      </c>
      <c r="CQ50" s="599">
        <f>CQ12</f>
        <v>3</v>
      </c>
      <c r="CR50" s="599">
        <f>IF(OR(CR12="x",CS12="x"),"x",CR12+CS12)</f>
        <v>9</v>
      </c>
      <c r="CS50" s="599">
        <f>IF(OR(CT12="x",CU12="x"),"x",CT12+CU12)</f>
        <v>10</v>
      </c>
      <c r="CT50" s="599">
        <f>IF(OR(CV12="x",CW12="x"),"x",CV12+CW12)</f>
        <v>3</v>
      </c>
      <c r="CU50" s="599">
        <f>IF(OR(CX12="x",CY12="x"),"x",CX12+CY12)</f>
        <v>2</v>
      </c>
      <c r="CV50" s="599">
        <f>IF(OR(CZ12="x",DA12="x"),"x",CZ12+DA12)</f>
        <v>1</v>
      </c>
      <c r="CW50" s="599">
        <f>IF(OR(DB12="x",DC12="x"),"x",DB12+DC12)</f>
        <v>3</v>
      </c>
      <c r="CX50" s="599">
        <f>IF(OR(DE12="x",DD12="x"),"x",DE12+DD12)</f>
        <v>0</v>
      </c>
      <c r="CY50" s="599">
        <f>IF(OR(DF12="x",DG12="x"),"x",DF12+DG12)</f>
        <v>0</v>
      </c>
      <c r="CZ50" s="622"/>
      <c r="DA50" s="622"/>
      <c r="DB50" s="625">
        <f>SUM(CP50:CY50)</f>
        <v>34</v>
      </c>
      <c r="DC50" s="628"/>
      <c r="DD50" s="628"/>
      <c r="DE50" s="628"/>
      <c r="DF50" s="628"/>
      <c r="DG50" s="628"/>
      <c r="DH50" s="628"/>
      <c r="DJ50" s="611" t="s">
        <v>173</v>
      </c>
      <c r="DK50" s="597" t="s">
        <v>92</v>
      </c>
      <c r="DL50" s="599">
        <f>DL12</f>
        <v>3</v>
      </c>
      <c r="DM50" s="599">
        <f>DM12</f>
        <v>3</v>
      </c>
      <c r="DN50" s="599">
        <f>IF(OR(DN12="x",DO12="x"),"x",DN12+DO12)</f>
        <v>11</v>
      </c>
      <c r="DO50" s="599">
        <f>IF(OR(DP12="x",DQ12="x"),"x",DP12+DQ12)</f>
        <v>5</v>
      </c>
      <c r="DP50" s="599">
        <f>IF(OR(DR12="x",DS12="x"),"x",DR12+DS12)</f>
        <v>1</v>
      </c>
      <c r="DQ50" s="599">
        <f>IF(OR(DT12="x",DU12="x"),"x",DT12+DU12)</f>
        <v>0</v>
      </c>
      <c r="DR50" s="599">
        <f>IF(OR(DV12="x",DW12="x"),"x",DV12+DW12)</f>
        <v>1</v>
      </c>
      <c r="DS50" s="599">
        <f>IF(OR(DX12="x",DY12="x"),"x",DX12+DY12)</f>
        <v>0</v>
      </c>
      <c r="DT50" s="599">
        <f>IF(OR(EA12="x",DZ12="x"),"x",EA12+DZ12)</f>
        <v>0</v>
      </c>
      <c r="DU50" s="599">
        <f>IF(OR(EB12="x",EC12="x"),"x",EB12+EC12)</f>
        <v>0</v>
      </c>
      <c r="DV50" s="622"/>
      <c r="DW50" s="622"/>
      <c r="DX50" s="625">
        <f>SUM(DL50:DU50)</f>
        <v>24</v>
      </c>
      <c r="DY50" s="628"/>
      <c r="DZ50" s="628"/>
      <c r="EA50" s="628"/>
      <c r="EB50" s="628"/>
      <c r="EC50" s="628"/>
      <c r="ED50" s="628"/>
      <c r="EE50" s="622"/>
      <c r="EF50" s="611" t="s">
        <v>173</v>
      </c>
      <c r="EG50" s="597" t="s">
        <v>92</v>
      </c>
      <c r="EH50" s="599">
        <f>EH12</f>
        <v>3</v>
      </c>
      <c r="EI50" s="599">
        <f>EI12</f>
        <v>2</v>
      </c>
      <c r="EJ50" s="599">
        <f>IF(OR(EJ12="x",EK12="x"),"x",EJ12+EK12)</f>
        <v>10</v>
      </c>
      <c r="EK50" s="599">
        <f>IF(OR(EL12="x",EM12="x"),"x",EL12+EM12)</f>
        <v>15</v>
      </c>
      <c r="EL50" s="599">
        <f>IF(OR(EN12="x",EO12="x"),"x",EN12+EO12)</f>
        <v>5</v>
      </c>
      <c r="EM50" s="599">
        <f>IF(OR(EP12="x",EQ12="x"),"x",EP12+EQ12)</f>
        <v>4</v>
      </c>
      <c r="EN50" s="599">
        <f>IF(OR(ER12="x",ES12="x"),"x",ER12+ES12)</f>
        <v>1</v>
      </c>
      <c r="EO50" s="599">
        <f>IF(OR(ET12="x",EU12="x"),"x",ET12+EU12)</f>
        <v>3</v>
      </c>
      <c r="EP50" s="599">
        <f>IF(OR(EW12="x",EV12="x"),"x",EW12+EV12)</f>
        <v>0</v>
      </c>
      <c r="EQ50" s="599">
        <f>IF(OR(EX12="x",EY12="x"),"x",EX12+EY12)</f>
        <v>0</v>
      </c>
      <c r="ER50" s="622"/>
      <c r="ES50" s="622"/>
      <c r="ET50" s="625">
        <f>SUM(EH50:EQ50)</f>
        <v>43</v>
      </c>
      <c r="EU50" s="628"/>
      <c r="EV50" s="628"/>
      <c r="EW50" s="628"/>
      <c r="EX50" s="628"/>
      <c r="EY50" s="628"/>
      <c r="EZ50" s="628"/>
      <c r="FB50" s="611" t="s">
        <v>173</v>
      </c>
      <c r="FC50" s="597" t="s">
        <v>92</v>
      </c>
      <c r="FD50" s="599">
        <f>FD12</f>
        <v>0</v>
      </c>
      <c r="FE50" s="599">
        <f>FE12</f>
        <v>0</v>
      </c>
      <c r="FF50" s="599">
        <f>IF(OR(FF12="x",FG12="x"),"x",FF12+FG12)</f>
        <v>3</v>
      </c>
      <c r="FG50" s="599">
        <f>IF(OR(FH12="x",FI12="x"),"x",FH12+FI12)</f>
        <v>3</v>
      </c>
      <c r="FH50" s="599">
        <f>IF(OR(FJ12="x",FK12="x"),"x",FJ12+FK12)</f>
        <v>1</v>
      </c>
      <c r="FI50" s="599">
        <f>IF(OR(FL12="x",FM12="x"),"x",FL12+FM12)</f>
        <v>0</v>
      </c>
      <c r="FJ50" s="599">
        <f>IF(OR(FN12="x",FO12="x"),"x",FN12+FO12)</f>
        <v>0</v>
      </c>
      <c r="FK50" s="599">
        <f>IF(OR(FP12="x",FQ12="x"),"x",FP12+FQ12)</f>
        <v>0</v>
      </c>
      <c r="FL50" s="599">
        <f>IF(OR(FS12="x",FR12="x"),"x",FS12+FR12)</f>
        <v>0</v>
      </c>
      <c r="FM50" s="599">
        <f>IF(OR(FT12="x",FU12="x"),"x",FT12+FU12)</f>
        <v>0</v>
      </c>
      <c r="FN50" s="622"/>
      <c r="FO50" s="622"/>
      <c r="FP50" s="625">
        <f>SUM(FD50:FM50)</f>
        <v>7</v>
      </c>
      <c r="FQ50" s="622"/>
      <c r="FR50" s="622"/>
      <c r="FS50" s="622"/>
      <c r="FT50" s="622"/>
      <c r="FU50" s="622"/>
      <c r="FV50" s="622"/>
      <c r="FW50" s="622"/>
      <c r="FX50" s="611" t="s">
        <v>173</v>
      </c>
      <c r="FY50" s="597" t="s">
        <v>92</v>
      </c>
      <c r="FZ50" s="599">
        <f>FZ12</f>
        <v>6</v>
      </c>
      <c r="GA50" s="599">
        <f>GA12</f>
        <v>5</v>
      </c>
      <c r="GB50" s="599">
        <f>IF(OR(GB12="x",GC12="x"),"x",GB12+GC12)</f>
        <v>18</v>
      </c>
      <c r="GC50" s="599">
        <f>IF(OR(GD12="x",GE12="x"),"x",GD12+GE12)</f>
        <v>17</v>
      </c>
      <c r="GD50" s="599">
        <f>IF(OR(GF12="x",GG12="x"),"x",GF12+GG12)</f>
        <v>5</v>
      </c>
      <c r="GE50" s="599">
        <f>IF(OR(GH12="x",GI12="x"),"x",GH12+GI12)</f>
        <v>4</v>
      </c>
      <c r="GF50" s="599">
        <f>IF(OR(GJ12="x",GK12="x"),"x",GJ12+GK12)</f>
        <v>2</v>
      </c>
      <c r="GG50" s="599">
        <f>IF(OR(GL12="x",GM12="x"),"x",GL12+GM12)</f>
        <v>3</v>
      </c>
      <c r="GH50" s="599">
        <f>IF(OR(GO12="x",GN12="x"),"x",GO12+GN12)</f>
        <v>0</v>
      </c>
      <c r="GI50" s="599">
        <f>IF(OR(GP12="x",GQ12="x"),"x",GP12+GQ12)</f>
        <v>0</v>
      </c>
      <c r="GJ50" s="622"/>
      <c r="GK50" s="622"/>
      <c r="GL50" s="625">
        <f>SUM(FZ50:GI50)</f>
        <v>60</v>
      </c>
    </row>
    <row r="51" spans="2:194" ht="16.5" x14ac:dyDescent="0.3">
      <c r="B51" s="609"/>
      <c r="C51" s="619"/>
      <c r="D51" s="612"/>
      <c r="E51" s="597">
        <v>1</v>
      </c>
      <c r="F51" s="599">
        <f t="shared" ref="F51:G61" si="0">F13</f>
        <v>45</v>
      </c>
      <c r="G51" s="599">
        <f t="shared" si="0"/>
        <v>61</v>
      </c>
      <c r="H51" s="599">
        <f t="shared" ref="H51:H61" si="1">IF(OR(H13="x",I13="x"),"x",H13+I13)</f>
        <v>101</v>
      </c>
      <c r="I51" s="599">
        <f t="shared" ref="I51:I61" si="2">IF(OR(J13="x",K13="x"),"x",J13+K13)</f>
        <v>50</v>
      </c>
      <c r="J51" s="599">
        <f t="shared" ref="J51:J61" si="3">IF(OR(L13="x",M13="x"),"x",L13+M13)</f>
        <v>17</v>
      </c>
      <c r="K51" s="599">
        <f t="shared" ref="K51:K61" si="4">IF(OR(N13="x",O13="x"),"x",N13+O13)</f>
        <v>14</v>
      </c>
      <c r="L51" s="599">
        <f t="shared" ref="L51:L61" si="5">IF(OR(P13="x",Q13="x"),"x",P13+Q13)</f>
        <v>2</v>
      </c>
      <c r="M51" s="599">
        <f t="shared" ref="M51:M61" si="6">IF(OR(R13="x",S13="x"),"x",R13+S13)</f>
        <v>3</v>
      </c>
      <c r="N51" s="599">
        <f t="shared" ref="N51:N61" si="7">IF(OR(U13="x",T13="x"),"x",U13+T13)</f>
        <v>1</v>
      </c>
      <c r="O51" s="599">
        <f t="shared" ref="O51:O61" si="8">IF(OR(V13="x",W13="x"),"x",V13+W13)</f>
        <v>2</v>
      </c>
      <c r="P51" s="622"/>
      <c r="Q51" s="622"/>
      <c r="R51" s="625">
        <f t="shared" ref="R51:R77" si="9">SUM(F51:O51)</f>
        <v>296</v>
      </c>
      <c r="S51" s="622"/>
      <c r="T51" s="622"/>
      <c r="U51" s="622"/>
      <c r="V51" s="622"/>
      <c r="W51" s="622"/>
      <c r="X51" s="622"/>
      <c r="Y51" s="622"/>
      <c r="Z51" s="612"/>
      <c r="AA51" s="597">
        <v>1</v>
      </c>
      <c r="AB51" s="599">
        <f t="shared" ref="AB51:AC51" si="10">AB13</f>
        <v>19</v>
      </c>
      <c r="AC51" s="599">
        <f t="shared" si="10"/>
        <v>24</v>
      </c>
      <c r="AD51" s="599">
        <f t="shared" ref="AD51:AD61" si="11">IF(OR(AD13="x",AE13="x"),"x",AD13+AE13)</f>
        <v>48</v>
      </c>
      <c r="AE51" s="599">
        <f t="shared" ref="AE51:AE61" si="12">IF(OR(AF13="x",AG13="x"),"x",AF13+AG13)</f>
        <v>22</v>
      </c>
      <c r="AF51" s="599">
        <f t="shared" ref="AF51:AF61" si="13">IF(OR(AH13="x",AI13="x"),"x",AH13+AI13)</f>
        <v>11</v>
      </c>
      <c r="AG51" s="599">
        <f t="shared" ref="AG51:AG61" si="14">IF(OR(AJ13="x",AK13="x"),"x",AJ13+AK13)</f>
        <v>9</v>
      </c>
      <c r="AH51" s="599">
        <f t="shared" ref="AH51:AH61" si="15">IF(OR(AL13="x",AM13="x"),"x",AL13+AM13)</f>
        <v>1</v>
      </c>
      <c r="AI51" s="599">
        <f t="shared" ref="AI51:AI61" si="16">IF(OR(AN13="x",AO13="x"),"x",AN13+AO13)</f>
        <v>2</v>
      </c>
      <c r="AJ51" s="599">
        <f t="shared" ref="AJ51:AJ61" si="17">IF(OR(AQ13="x",AP13="x"),"x",AQ13+AP13)</f>
        <v>0</v>
      </c>
      <c r="AK51" s="599">
        <f t="shared" ref="AK51:AK61" si="18">IF(OR(AR13="x",AS13="x"),"x",AR13+AS13)</f>
        <v>1</v>
      </c>
      <c r="AL51" s="622"/>
      <c r="AM51" s="622"/>
      <c r="AN51" s="625">
        <f t="shared" ref="AN51:AN61" si="19">SUM(AB51:AK51)</f>
        <v>137</v>
      </c>
      <c r="AO51" s="628"/>
      <c r="AP51" s="628"/>
      <c r="AQ51" s="628"/>
      <c r="AR51" s="628"/>
      <c r="AS51" s="628"/>
      <c r="AT51" s="628"/>
      <c r="AU51" s="622"/>
      <c r="AV51" s="612"/>
      <c r="AW51" s="597">
        <v>1</v>
      </c>
      <c r="AX51" s="599">
        <f t="shared" ref="AX51:AY51" si="20">AX13</f>
        <v>26</v>
      </c>
      <c r="AY51" s="599">
        <f t="shared" si="20"/>
        <v>37</v>
      </c>
      <c r="AZ51" s="599">
        <f t="shared" ref="AZ51:AZ61" si="21">IF(OR(AZ13="x",BA13="x"),"x",AZ13+BA13)</f>
        <v>53</v>
      </c>
      <c r="BA51" s="599">
        <f t="shared" ref="BA51:BA61" si="22">IF(OR(BB13="x",BC13="x"),"x",BB13+BC13)</f>
        <v>28</v>
      </c>
      <c r="BB51" s="599">
        <f t="shared" ref="BB51:BB61" si="23">IF(OR(BD13="x",BE13="x"),"x",BD13+BE13)</f>
        <v>6</v>
      </c>
      <c r="BC51" s="599">
        <f t="shared" ref="BC51:BC61" si="24">IF(OR(BF13="x",BG13="x"),"x",BF13+BG13)</f>
        <v>5</v>
      </c>
      <c r="BD51" s="599">
        <f t="shared" ref="BD51:BD61" si="25">IF(OR(BH13="x",BI13="x"),"x",BH13+BI13)</f>
        <v>1</v>
      </c>
      <c r="BE51" s="599">
        <f t="shared" ref="BE51:BE61" si="26">IF(OR(BJ13="x",BK13="x"),"x",BJ13+BK13)</f>
        <v>1</v>
      </c>
      <c r="BF51" s="599">
        <f t="shared" ref="BF51:BF61" si="27">IF(OR(BM13="x",BL13="x"),"x",BM13+BL13)</f>
        <v>1</v>
      </c>
      <c r="BG51" s="599">
        <f t="shared" ref="BG51:BG61" si="28">IF(OR(BN13="x",BO13="x"),"x",BN13+BO13)</f>
        <v>1</v>
      </c>
      <c r="BH51" s="622"/>
      <c r="BI51" s="622"/>
      <c r="BJ51" s="625">
        <f t="shared" ref="BJ51:BJ61" si="29">SUM(AX51:BG51)</f>
        <v>159</v>
      </c>
      <c r="BK51" s="628"/>
      <c r="BL51" s="628"/>
      <c r="BM51" s="628"/>
      <c r="BN51" s="628"/>
      <c r="BO51" s="628"/>
      <c r="BP51" s="628"/>
      <c r="BR51" s="612"/>
      <c r="BS51" s="597">
        <v>1</v>
      </c>
      <c r="BT51" s="599">
        <f t="shared" ref="BT51:BU51" si="30">BT13</f>
        <v>32</v>
      </c>
      <c r="BU51" s="599">
        <f t="shared" si="30"/>
        <v>28</v>
      </c>
      <c r="BV51" s="599">
        <f t="shared" ref="BV51:BV61" si="31">IF(OR(BV13="x",BW13="x"),"x",BV13+BW13)</f>
        <v>64</v>
      </c>
      <c r="BW51" s="599">
        <f t="shared" ref="BW51:BW61" si="32">IF(OR(BX13="x",BY13="x"),"x",BX13+BY13)</f>
        <v>25</v>
      </c>
      <c r="BX51" s="599">
        <f t="shared" ref="BX51:BX61" si="33">IF(OR(BZ13="x",CA13="x"),"x",BZ13+CA13)</f>
        <v>4</v>
      </c>
      <c r="BY51" s="599">
        <f t="shared" ref="BY51:BY61" si="34">IF(OR(CB13="x",CC13="x"),"x",CB13+CC13)</f>
        <v>3</v>
      </c>
      <c r="BZ51" s="599">
        <f t="shared" ref="BZ51:BZ61" si="35">IF(OR(CD13="x",CE13="x"),"x",CD13+CE13)</f>
        <v>0</v>
      </c>
      <c r="CA51" s="599">
        <f t="shared" ref="CA51:CA61" si="36">IF(OR(CF13="x",CG13="x"),"x",CF13+CG13)</f>
        <v>0</v>
      </c>
      <c r="CB51" s="599">
        <f t="shared" ref="CB51:CB61" si="37">IF(OR(CI13="x",CH13="x"),"x",CI13+CH13)</f>
        <v>1</v>
      </c>
      <c r="CC51" s="599">
        <f t="shared" ref="CC51:CC61" si="38">IF(OR(CJ13="x",CK13="x"),"x",CJ13+CK13)</f>
        <v>0</v>
      </c>
      <c r="CD51" s="622"/>
      <c r="CE51" s="622"/>
      <c r="CF51" s="625">
        <f t="shared" ref="CF51:CF61" si="39">SUM(BT51:CC51)</f>
        <v>157</v>
      </c>
      <c r="CG51" s="628"/>
      <c r="CH51" s="628"/>
      <c r="CI51" s="628"/>
      <c r="CJ51" s="628"/>
      <c r="CK51" s="628"/>
      <c r="CL51" s="628"/>
      <c r="CM51" s="622"/>
      <c r="CN51" s="612"/>
      <c r="CO51" s="597">
        <v>1</v>
      </c>
      <c r="CP51" s="599">
        <f t="shared" ref="CP51:CQ51" si="40">CP13</f>
        <v>13</v>
      </c>
      <c r="CQ51" s="599">
        <f t="shared" si="40"/>
        <v>33</v>
      </c>
      <c r="CR51" s="599">
        <f t="shared" ref="CR51:CR61" si="41">IF(OR(CR13="x",CS13="x"),"x",CR13+CS13)</f>
        <v>37</v>
      </c>
      <c r="CS51" s="599">
        <f t="shared" ref="CS51:CS61" si="42">IF(OR(CT13="x",CU13="x"),"x",CT13+CU13)</f>
        <v>25</v>
      </c>
      <c r="CT51" s="599">
        <f t="shared" ref="CT51:CT61" si="43">IF(OR(CV13="x",CW13="x"),"x",CV13+CW13)</f>
        <v>13</v>
      </c>
      <c r="CU51" s="599">
        <f t="shared" ref="CU51:CU61" si="44">IF(OR(CX13="x",CY13="x"),"x",CX13+CY13)</f>
        <v>11</v>
      </c>
      <c r="CV51" s="599">
        <f t="shared" ref="CV51:CV61" si="45">IF(OR(CZ13="x",DA13="x"),"x",CZ13+DA13)</f>
        <v>2</v>
      </c>
      <c r="CW51" s="599">
        <f t="shared" ref="CW51:CW61" si="46">IF(OR(DB13="x",DC13="x"),"x",DB13+DC13)</f>
        <v>3</v>
      </c>
      <c r="CX51" s="599">
        <f t="shared" ref="CX51:CX61" si="47">IF(OR(DE13="x",DD13="x"),"x",DE13+DD13)</f>
        <v>0</v>
      </c>
      <c r="CY51" s="599">
        <f t="shared" ref="CY51:CY61" si="48">IF(OR(DF13="x",DG13="x"),"x",DF13+DG13)</f>
        <v>2</v>
      </c>
      <c r="CZ51" s="622"/>
      <c r="DA51" s="622"/>
      <c r="DB51" s="625">
        <f t="shared" ref="DB51:DB61" si="49">SUM(CP51:CY51)</f>
        <v>139</v>
      </c>
      <c r="DC51" s="628"/>
      <c r="DD51" s="628"/>
      <c r="DE51" s="628"/>
      <c r="DF51" s="628"/>
      <c r="DG51" s="628"/>
      <c r="DH51" s="628"/>
      <c r="DJ51" s="612"/>
      <c r="DK51" s="597">
        <v>1</v>
      </c>
      <c r="DL51" s="599">
        <f t="shared" ref="DL51:DM51" si="50">DL13</f>
        <v>27</v>
      </c>
      <c r="DM51" s="599">
        <f t="shared" si="50"/>
        <v>48</v>
      </c>
      <c r="DN51" s="599">
        <f t="shared" ref="DN51:DN61" si="51">IF(OR(DN13="x",DO13="x"),"x",DN13+DO13)</f>
        <v>76</v>
      </c>
      <c r="DO51" s="599">
        <f t="shared" ref="DO51:DO61" si="52">IF(OR(DP13="x",DQ13="x"),"x",DP13+DQ13)</f>
        <v>22</v>
      </c>
      <c r="DP51" s="599">
        <f t="shared" ref="DP51:DP61" si="53">IF(OR(DR13="x",DS13="x"),"x",DR13+DS13)</f>
        <v>6</v>
      </c>
      <c r="DQ51" s="599">
        <f t="shared" ref="DQ51:DQ61" si="54">IF(OR(DT13="x",DU13="x"),"x",DT13+DU13)</f>
        <v>0</v>
      </c>
      <c r="DR51" s="599">
        <f t="shared" ref="DR51:DR61" si="55">IF(OR(DV13="x",DW13="x"),"x",DV13+DW13)</f>
        <v>0</v>
      </c>
      <c r="DS51" s="599">
        <f t="shared" ref="DS51:DS61" si="56">IF(OR(DX13="x",DY13="x"),"x",DX13+DY13)</f>
        <v>0</v>
      </c>
      <c r="DT51" s="599">
        <f t="shared" ref="DT51:DT61" si="57">IF(OR(EA13="x",DZ13="x"),"x",EA13+DZ13)</f>
        <v>0</v>
      </c>
      <c r="DU51" s="599">
        <f t="shared" ref="DU51:DU61" si="58">IF(OR(EB13="x",EC13="x"),"x",EB13+EC13)</f>
        <v>0</v>
      </c>
      <c r="DV51" s="622"/>
      <c r="DW51" s="622"/>
      <c r="DX51" s="625">
        <f t="shared" ref="DX51:DX61" si="59">SUM(DL51:DU51)</f>
        <v>179</v>
      </c>
      <c r="DY51" s="628"/>
      <c r="DZ51" s="628"/>
      <c r="EA51" s="628"/>
      <c r="EB51" s="628"/>
      <c r="EC51" s="628"/>
      <c r="ED51" s="628"/>
      <c r="EE51" s="622"/>
      <c r="EF51" s="612"/>
      <c r="EG51" s="597">
        <v>1</v>
      </c>
      <c r="EH51" s="599">
        <f t="shared" ref="EH51:EI51" si="60">EH13</f>
        <v>18</v>
      </c>
      <c r="EI51" s="599">
        <f t="shared" si="60"/>
        <v>13</v>
      </c>
      <c r="EJ51" s="599">
        <f t="shared" ref="EJ51:EJ61" si="61">IF(OR(EJ13="x",EK13="x"),"x",EJ13+EK13)</f>
        <v>25</v>
      </c>
      <c r="EK51" s="599">
        <f t="shared" ref="EK51:EK61" si="62">IF(OR(EL13="x",EM13="x"),"x",EL13+EM13)</f>
        <v>28</v>
      </c>
      <c r="EL51" s="599">
        <f t="shared" ref="EL51:EL61" si="63">IF(OR(EN13="x",EO13="x"),"x",EN13+EO13)</f>
        <v>11</v>
      </c>
      <c r="EM51" s="599">
        <f t="shared" ref="EM51:EM61" si="64">IF(OR(EP13="x",EQ13="x"),"x",EP13+EQ13)</f>
        <v>14</v>
      </c>
      <c r="EN51" s="599">
        <f t="shared" ref="EN51:EN61" si="65">IF(OR(ER13="x",ES13="x"),"x",ER13+ES13)</f>
        <v>2</v>
      </c>
      <c r="EO51" s="599">
        <f t="shared" ref="EO51:EO61" si="66">IF(OR(ET13="x",EU13="x"),"x",ET13+EU13)</f>
        <v>3</v>
      </c>
      <c r="EP51" s="599">
        <f t="shared" ref="EP51:EP61" si="67">IF(OR(EW13="x",EV13="x"),"x",EW13+EV13)</f>
        <v>1</v>
      </c>
      <c r="EQ51" s="599">
        <f t="shared" ref="EQ51:EQ61" si="68">IF(OR(EX13="x",EY13="x"),"x",EX13+EY13)</f>
        <v>2</v>
      </c>
      <c r="ER51" s="622"/>
      <c r="ES51" s="622"/>
      <c r="ET51" s="625">
        <f t="shared" ref="ET51:ET61" si="69">SUM(EH51:EQ51)</f>
        <v>117</v>
      </c>
      <c r="EU51" s="628"/>
      <c r="EV51" s="628"/>
      <c r="EW51" s="628"/>
      <c r="EX51" s="628"/>
      <c r="EY51" s="628"/>
      <c r="EZ51" s="628"/>
      <c r="FB51" s="612"/>
      <c r="FC51" s="597">
        <v>1</v>
      </c>
      <c r="FD51" s="599">
        <f t="shared" ref="FD51:FE51" si="70">FD13</f>
        <v>17</v>
      </c>
      <c r="FE51" s="599">
        <f t="shared" si="70"/>
        <v>24</v>
      </c>
      <c r="FF51" s="599">
        <f t="shared" ref="FF51:FF61" si="71">IF(OR(FF13="x",FG13="x"),"x",FF13+FG13)</f>
        <v>54</v>
      </c>
      <c r="FG51" s="599">
        <f t="shared" ref="FG51:FG61" si="72">IF(OR(FH13="x",FI13="x"),"x",FH13+FI13)</f>
        <v>15</v>
      </c>
      <c r="FH51" s="599">
        <f t="shared" ref="FH51:FH61" si="73">IF(OR(FJ13="x",FK13="x"),"x",FJ13+FK13)</f>
        <v>3</v>
      </c>
      <c r="FI51" s="599">
        <f t="shared" ref="FI51:FI61" si="74">IF(OR(FL13="x",FM13="x"),"x",FL13+FM13)</f>
        <v>0</v>
      </c>
      <c r="FJ51" s="599">
        <f t="shared" ref="FJ51:FJ61" si="75">IF(OR(FN13="x",FO13="x"),"x",FN13+FO13)</f>
        <v>0</v>
      </c>
      <c r="FK51" s="599">
        <f t="shared" ref="FK51:FK61" si="76">IF(OR(FP13="x",FQ13="x"),"x",FP13+FQ13)</f>
        <v>0</v>
      </c>
      <c r="FL51" s="599">
        <f t="shared" ref="FL51:FL61" si="77">IF(OR(FS13="x",FR13="x"),"x",FS13+FR13)</f>
        <v>0</v>
      </c>
      <c r="FM51" s="599">
        <f t="shared" ref="FM51:FM61" si="78">IF(OR(FT13="x",FU13="x"),"x",FT13+FU13)</f>
        <v>0</v>
      </c>
      <c r="FN51" s="622"/>
      <c r="FO51" s="622"/>
      <c r="FP51" s="625">
        <f t="shared" ref="FP51:FP61" si="79">SUM(FD51:FM51)</f>
        <v>113</v>
      </c>
      <c r="FQ51" s="622"/>
      <c r="FR51" s="622"/>
      <c r="FS51" s="622"/>
      <c r="FT51" s="622"/>
      <c r="FU51" s="622"/>
      <c r="FV51" s="622"/>
      <c r="FW51" s="622"/>
      <c r="FX51" s="612"/>
      <c r="FY51" s="597">
        <v>1</v>
      </c>
      <c r="FZ51" s="599">
        <f t="shared" ref="FZ51:GA51" si="80">FZ13</f>
        <v>28</v>
      </c>
      <c r="GA51" s="599">
        <f t="shared" si="80"/>
        <v>37</v>
      </c>
      <c r="GB51" s="599">
        <f t="shared" ref="GB51:GB61" si="81">IF(OR(GB13="x",GC13="x"),"x",GB13+GC13)</f>
        <v>47</v>
      </c>
      <c r="GC51" s="599">
        <f t="shared" ref="GC51:GC61" si="82">IF(OR(GD13="x",GE13="x"),"x",GD13+GE13)</f>
        <v>35</v>
      </c>
      <c r="GD51" s="599">
        <f t="shared" ref="GD51:GD61" si="83">IF(OR(GF13="x",GG13="x"),"x",GF13+GG13)</f>
        <v>14</v>
      </c>
      <c r="GE51" s="599">
        <f t="shared" ref="GE51:GE61" si="84">IF(OR(GH13="x",GI13="x"),"x",GH13+GI13)</f>
        <v>14</v>
      </c>
      <c r="GF51" s="599">
        <f t="shared" ref="GF51:GF61" si="85">IF(OR(GJ13="x",GK13="x"),"x",GJ13+GK13)</f>
        <v>2</v>
      </c>
      <c r="GG51" s="599">
        <f t="shared" ref="GG51:GG61" si="86">IF(OR(GL13="x",GM13="x"),"x",GL13+GM13)</f>
        <v>3</v>
      </c>
      <c r="GH51" s="599">
        <f t="shared" ref="GH51:GH61" si="87">IF(OR(GO13="x",GN13="x"),"x",GO13+GN13)</f>
        <v>1</v>
      </c>
      <c r="GI51" s="599">
        <f t="shared" ref="GI51:GI61" si="88">IF(OR(GP13="x",GQ13="x"),"x",GP13+GQ13)</f>
        <v>2</v>
      </c>
      <c r="GJ51" s="622"/>
      <c r="GK51" s="622"/>
      <c r="GL51" s="625">
        <f t="shared" ref="GL51:GL61" si="89">SUM(FZ51:GI51)</f>
        <v>183</v>
      </c>
    </row>
    <row r="52" spans="2:194" ht="16.5" x14ac:dyDescent="0.3">
      <c r="B52" s="609"/>
      <c r="C52" s="619"/>
      <c r="D52" s="612"/>
      <c r="E52" s="597" t="s">
        <v>45</v>
      </c>
      <c r="F52" s="599">
        <f t="shared" si="0"/>
        <v>634</v>
      </c>
      <c r="G52" s="599">
        <f t="shared" si="0"/>
        <v>1654</v>
      </c>
      <c r="H52" s="599">
        <f t="shared" si="1"/>
        <v>4424</v>
      </c>
      <c r="I52" s="599">
        <f t="shared" si="2"/>
        <v>2015</v>
      </c>
      <c r="J52" s="599">
        <f t="shared" si="3"/>
        <v>577</v>
      </c>
      <c r="K52" s="599">
        <f t="shared" si="4"/>
        <v>273</v>
      </c>
      <c r="L52" s="599">
        <f t="shared" si="5"/>
        <v>49</v>
      </c>
      <c r="M52" s="599">
        <f t="shared" si="6"/>
        <v>33</v>
      </c>
      <c r="N52" s="599">
        <f t="shared" si="7"/>
        <v>17</v>
      </c>
      <c r="O52" s="599">
        <f t="shared" si="8"/>
        <v>6</v>
      </c>
      <c r="P52" s="622"/>
      <c r="Q52" s="622"/>
      <c r="R52" s="625">
        <f t="shared" si="9"/>
        <v>9682</v>
      </c>
      <c r="S52" s="622"/>
      <c r="T52" s="622"/>
      <c r="U52" s="622"/>
      <c r="V52" s="622"/>
      <c r="W52" s="622"/>
      <c r="X52" s="622"/>
      <c r="Y52" s="622"/>
      <c r="Z52" s="612"/>
      <c r="AA52" s="597" t="s">
        <v>45</v>
      </c>
      <c r="AB52" s="599">
        <f t="shared" ref="AB52:AC52" si="90">AB14</f>
        <v>240</v>
      </c>
      <c r="AC52" s="599">
        <f t="shared" si="90"/>
        <v>725</v>
      </c>
      <c r="AD52" s="599">
        <f t="shared" si="11"/>
        <v>2079</v>
      </c>
      <c r="AE52" s="599">
        <f t="shared" si="12"/>
        <v>863</v>
      </c>
      <c r="AF52" s="599">
        <f t="shared" si="13"/>
        <v>207</v>
      </c>
      <c r="AG52" s="599">
        <f t="shared" si="14"/>
        <v>104</v>
      </c>
      <c r="AH52" s="599">
        <f t="shared" si="15"/>
        <v>15</v>
      </c>
      <c r="AI52" s="599">
        <f t="shared" si="16"/>
        <v>13</v>
      </c>
      <c r="AJ52" s="599">
        <f t="shared" si="17"/>
        <v>5</v>
      </c>
      <c r="AK52" s="599">
        <f t="shared" si="18"/>
        <v>2</v>
      </c>
      <c r="AL52" s="622"/>
      <c r="AM52" s="622"/>
      <c r="AN52" s="625">
        <f t="shared" si="19"/>
        <v>4253</v>
      </c>
      <c r="AO52" s="628"/>
      <c r="AP52" s="628"/>
      <c r="AQ52" s="628"/>
      <c r="AR52" s="628"/>
      <c r="AS52" s="628"/>
      <c r="AT52" s="628"/>
      <c r="AU52" s="622"/>
      <c r="AV52" s="612"/>
      <c r="AW52" s="597" t="s">
        <v>45</v>
      </c>
      <c r="AX52" s="599">
        <f t="shared" ref="AX52:AY52" si="91">AX14</f>
        <v>394</v>
      </c>
      <c r="AY52" s="599">
        <f t="shared" si="91"/>
        <v>929</v>
      </c>
      <c r="AZ52" s="599">
        <f t="shared" si="21"/>
        <v>2345</v>
      </c>
      <c r="BA52" s="599">
        <f t="shared" si="22"/>
        <v>1152</v>
      </c>
      <c r="BB52" s="599">
        <f t="shared" si="23"/>
        <v>370</v>
      </c>
      <c r="BC52" s="599">
        <f t="shared" si="24"/>
        <v>169</v>
      </c>
      <c r="BD52" s="599">
        <f t="shared" si="25"/>
        <v>34</v>
      </c>
      <c r="BE52" s="599">
        <f t="shared" si="26"/>
        <v>20</v>
      </c>
      <c r="BF52" s="599">
        <f t="shared" si="27"/>
        <v>12</v>
      </c>
      <c r="BG52" s="599">
        <f t="shared" si="28"/>
        <v>4</v>
      </c>
      <c r="BH52" s="622"/>
      <c r="BI52" s="622"/>
      <c r="BJ52" s="625">
        <f t="shared" si="29"/>
        <v>5429</v>
      </c>
      <c r="BK52" s="628"/>
      <c r="BL52" s="628"/>
      <c r="BM52" s="628"/>
      <c r="BN52" s="628"/>
      <c r="BO52" s="628"/>
      <c r="BP52" s="628"/>
      <c r="BR52" s="612"/>
      <c r="BS52" s="597" t="s">
        <v>45</v>
      </c>
      <c r="BT52" s="599">
        <f t="shared" ref="BT52:BU52" si="92">BT14</f>
        <v>412</v>
      </c>
      <c r="BU52" s="599">
        <f t="shared" si="92"/>
        <v>942</v>
      </c>
      <c r="BV52" s="599">
        <f t="shared" si="31"/>
        <v>2217</v>
      </c>
      <c r="BW52" s="599">
        <f t="shared" si="32"/>
        <v>868</v>
      </c>
      <c r="BX52" s="599">
        <f t="shared" si="33"/>
        <v>208</v>
      </c>
      <c r="BY52" s="599">
        <f t="shared" si="34"/>
        <v>89</v>
      </c>
      <c r="BZ52" s="599">
        <f t="shared" si="35"/>
        <v>14</v>
      </c>
      <c r="CA52" s="599">
        <f t="shared" si="36"/>
        <v>13</v>
      </c>
      <c r="CB52" s="599">
        <f t="shared" si="37"/>
        <v>3</v>
      </c>
      <c r="CC52" s="599">
        <f t="shared" si="38"/>
        <v>1</v>
      </c>
      <c r="CD52" s="622"/>
      <c r="CE52" s="622"/>
      <c r="CF52" s="625">
        <f t="shared" si="39"/>
        <v>4767</v>
      </c>
      <c r="CG52" s="628"/>
      <c r="CH52" s="628"/>
      <c r="CI52" s="628"/>
      <c r="CJ52" s="628"/>
      <c r="CK52" s="628"/>
      <c r="CL52" s="628"/>
      <c r="CM52" s="622"/>
      <c r="CN52" s="612"/>
      <c r="CO52" s="597" t="s">
        <v>45</v>
      </c>
      <c r="CP52" s="599">
        <f t="shared" ref="CP52:CQ52" si="93">CP14</f>
        <v>222</v>
      </c>
      <c r="CQ52" s="599">
        <f t="shared" si="93"/>
        <v>712</v>
      </c>
      <c r="CR52" s="599">
        <f t="shared" si="41"/>
        <v>2207</v>
      </c>
      <c r="CS52" s="599">
        <f t="shared" si="42"/>
        <v>1147</v>
      </c>
      <c r="CT52" s="599">
        <f t="shared" si="43"/>
        <v>369</v>
      </c>
      <c r="CU52" s="599">
        <f t="shared" si="44"/>
        <v>184</v>
      </c>
      <c r="CV52" s="599">
        <f t="shared" si="45"/>
        <v>35</v>
      </c>
      <c r="CW52" s="599">
        <f t="shared" si="46"/>
        <v>20</v>
      </c>
      <c r="CX52" s="599">
        <f t="shared" si="47"/>
        <v>14</v>
      </c>
      <c r="CY52" s="599">
        <f t="shared" si="48"/>
        <v>5</v>
      </c>
      <c r="CZ52" s="622"/>
      <c r="DA52" s="622"/>
      <c r="DB52" s="625">
        <f t="shared" si="49"/>
        <v>4915</v>
      </c>
      <c r="DC52" s="628"/>
      <c r="DD52" s="628"/>
      <c r="DE52" s="628"/>
      <c r="DF52" s="628"/>
      <c r="DG52" s="628"/>
      <c r="DH52" s="628"/>
      <c r="DJ52" s="612"/>
      <c r="DK52" s="597" t="s">
        <v>45</v>
      </c>
      <c r="DL52" s="599">
        <f t="shared" ref="DL52:DM52" si="94">DL14</f>
        <v>439</v>
      </c>
      <c r="DM52" s="599">
        <f t="shared" si="94"/>
        <v>1252</v>
      </c>
      <c r="DN52" s="599">
        <f t="shared" si="51"/>
        <v>3163</v>
      </c>
      <c r="DO52" s="599">
        <f t="shared" si="52"/>
        <v>1373</v>
      </c>
      <c r="DP52" s="599">
        <f t="shared" si="53"/>
        <v>324</v>
      </c>
      <c r="DQ52" s="599">
        <f t="shared" si="54"/>
        <v>105</v>
      </c>
      <c r="DR52" s="599">
        <f t="shared" si="55"/>
        <v>10</v>
      </c>
      <c r="DS52" s="599">
        <f t="shared" si="56"/>
        <v>6</v>
      </c>
      <c r="DT52" s="599">
        <f t="shared" si="57"/>
        <v>4</v>
      </c>
      <c r="DU52" s="599">
        <f t="shared" si="58"/>
        <v>2</v>
      </c>
      <c r="DV52" s="622"/>
      <c r="DW52" s="622"/>
      <c r="DX52" s="625">
        <f t="shared" si="59"/>
        <v>6678</v>
      </c>
      <c r="DY52" s="628"/>
      <c r="DZ52" s="628"/>
      <c r="EA52" s="628"/>
      <c r="EB52" s="628"/>
      <c r="EC52" s="628"/>
      <c r="ED52" s="628"/>
      <c r="EE52" s="622"/>
      <c r="EF52" s="612"/>
      <c r="EG52" s="597" t="s">
        <v>45</v>
      </c>
      <c r="EH52" s="599">
        <f t="shared" ref="EH52:EI52" si="95">EH14</f>
        <v>195</v>
      </c>
      <c r="EI52" s="599">
        <f t="shared" si="95"/>
        <v>402</v>
      </c>
      <c r="EJ52" s="599">
        <f t="shared" si="61"/>
        <v>1261</v>
      </c>
      <c r="EK52" s="599">
        <f t="shared" si="62"/>
        <v>642</v>
      </c>
      <c r="EL52" s="599">
        <f t="shared" si="63"/>
        <v>253</v>
      </c>
      <c r="EM52" s="599">
        <f t="shared" si="64"/>
        <v>168</v>
      </c>
      <c r="EN52" s="599">
        <f t="shared" si="65"/>
        <v>39</v>
      </c>
      <c r="EO52" s="599">
        <f t="shared" si="66"/>
        <v>27</v>
      </c>
      <c r="EP52" s="599">
        <f t="shared" si="67"/>
        <v>13</v>
      </c>
      <c r="EQ52" s="599">
        <f t="shared" si="68"/>
        <v>4</v>
      </c>
      <c r="ER52" s="622"/>
      <c r="ES52" s="622"/>
      <c r="ET52" s="625">
        <f t="shared" si="69"/>
        <v>3004</v>
      </c>
      <c r="EU52" s="628"/>
      <c r="EV52" s="628"/>
      <c r="EW52" s="628"/>
      <c r="EX52" s="628"/>
      <c r="EY52" s="628"/>
      <c r="EZ52" s="628"/>
      <c r="FB52" s="612"/>
      <c r="FC52" s="597" t="s">
        <v>45</v>
      </c>
      <c r="FD52" s="599">
        <f t="shared" ref="FD52:FE52" si="96">FD14</f>
        <v>421</v>
      </c>
      <c r="FE52" s="599">
        <f t="shared" si="96"/>
        <v>1270</v>
      </c>
      <c r="FF52" s="599">
        <f t="shared" si="71"/>
        <v>3386</v>
      </c>
      <c r="FG52" s="599">
        <f t="shared" si="72"/>
        <v>1401</v>
      </c>
      <c r="FH52" s="599">
        <f t="shared" si="73"/>
        <v>313</v>
      </c>
      <c r="FI52" s="599">
        <f t="shared" si="74"/>
        <v>92</v>
      </c>
      <c r="FJ52" s="599">
        <f t="shared" si="75"/>
        <v>6</v>
      </c>
      <c r="FK52" s="599">
        <f t="shared" si="76"/>
        <v>3</v>
      </c>
      <c r="FL52" s="599">
        <f t="shared" si="77"/>
        <v>1</v>
      </c>
      <c r="FM52" s="599">
        <f t="shared" si="78"/>
        <v>2</v>
      </c>
      <c r="FN52" s="622"/>
      <c r="FO52" s="622"/>
      <c r="FP52" s="625">
        <f t="shared" si="79"/>
        <v>6895</v>
      </c>
      <c r="FQ52" s="622"/>
      <c r="FR52" s="622"/>
      <c r="FS52" s="622"/>
      <c r="FT52" s="622"/>
      <c r="FU52" s="622"/>
      <c r="FV52" s="622"/>
      <c r="FW52" s="622"/>
      <c r="FX52" s="612"/>
      <c r="FY52" s="597" t="s">
        <v>45</v>
      </c>
      <c r="FZ52" s="599">
        <f t="shared" ref="FZ52:GA52" si="97">FZ14</f>
        <v>213</v>
      </c>
      <c r="GA52" s="599">
        <f t="shared" si="97"/>
        <v>384</v>
      </c>
      <c r="GB52" s="599">
        <f t="shared" si="81"/>
        <v>1038</v>
      </c>
      <c r="GC52" s="599">
        <f t="shared" si="82"/>
        <v>614</v>
      </c>
      <c r="GD52" s="599">
        <f t="shared" si="83"/>
        <v>264</v>
      </c>
      <c r="GE52" s="599">
        <f t="shared" si="84"/>
        <v>181</v>
      </c>
      <c r="GF52" s="599">
        <f t="shared" si="85"/>
        <v>43</v>
      </c>
      <c r="GG52" s="599">
        <f t="shared" si="86"/>
        <v>30</v>
      </c>
      <c r="GH52" s="599">
        <f t="shared" si="87"/>
        <v>16</v>
      </c>
      <c r="GI52" s="599">
        <f t="shared" si="88"/>
        <v>4</v>
      </c>
      <c r="GJ52" s="622"/>
      <c r="GK52" s="622"/>
      <c r="GL52" s="625">
        <f t="shared" si="89"/>
        <v>2787</v>
      </c>
    </row>
    <row r="53" spans="2:194" ht="16.5" x14ac:dyDescent="0.3">
      <c r="B53" s="609"/>
      <c r="C53" s="619"/>
      <c r="D53" s="612"/>
      <c r="E53" s="597" t="s">
        <v>33</v>
      </c>
      <c r="F53" s="599">
        <f t="shared" si="0"/>
        <v>258</v>
      </c>
      <c r="G53" s="599">
        <f t="shared" si="0"/>
        <v>684</v>
      </c>
      <c r="H53" s="599">
        <f t="shared" si="1"/>
        <v>2803</v>
      </c>
      <c r="I53" s="599">
        <f t="shared" si="2"/>
        <v>2163</v>
      </c>
      <c r="J53" s="599">
        <f t="shared" si="3"/>
        <v>735</v>
      </c>
      <c r="K53" s="599">
        <f t="shared" si="4"/>
        <v>213</v>
      </c>
      <c r="L53" s="599">
        <f t="shared" si="5"/>
        <v>29</v>
      </c>
      <c r="M53" s="599">
        <f t="shared" si="6"/>
        <v>15</v>
      </c>
      <c r="N53" s="599">
        <f t="shared" si="7"/>
        <v>4</v>
      </c>
      <c r="O53" s="599">
        <f t="shared" si="8"/>
        <v>1</v>
      </c>
      <c r="P53" s="622"/>
      <c r="Q53" s="622"/>
      <c r="R53" s="625">
        <f t="shared" si="9"/>
        <v>6905</v>
      </c>
      <c r="S53" s="622"/>
      <c r="T53" s="622"/>
      <c r="U53" s="622"/>
      <c r="V53" s="622"/>
      <c r="W53" s="622"/>
      <c r="X53" s="622"/>
      <c r="Y53" s="622"/>
      <c r="Z53" s="612"/>
      <c r="AA53" s="597" t="s">
        <v>33</v>
      </c>
      <c r="AB53" s="599">
        <f t="shared" ref="AB53:AC53" si="98">AB15</f>
        <v>95</v>
      </c>
      <c r="AC53" s="599">
        <f t="shared" si="98"/>
        <v>278</v>
      </c>
      <c r="AD53" s="599">
        <f t="shared" si="11"/>
        <v>1357</v>
      </c>
      <c r="AE53" s="599">
        <f t="shared" si="12"/>
        <v>1032</v>
      </c>
      <c r="AF53" s="599">
        <f t="shared" si="13"/>
        <v>281</v>
      </c>
      <c r="AG53" s="599">
        <f t="shared" si="14"/>
        <v>80</v>
      </c>
      <c r="AH53" s="599">
        <f t="shared" si="15"/>
        <v>12</v>
      </c>
      <c r="AI53" s="599">
        <f t="shared" si="16"/>
        <v>6</v>
      </c>
      <c r="AJ53" s="599">
        <f t="shared" si="17"/>
        <v>1</v>
      </c>
      <c r="AK53" s="599">
        <f t="shared" si="18"/>
        <v>0</v>
      </c>
      <c r="AL53" s="622"/>
      <c r="AM53" s="622"/>
      <c r="AN53" s="625">
        <f t="shared" si="19"/>
        <v>3142</v>
      </c>
      <c r="AO53" s="628"/>
      <c r="AP53" s="628"/>
      <c r="AQ53" s="628"/>
      <c r="AR53" s="628"/>
      <c r="AS53" s="628"/>
      <c r="AT53" s="628"/>
      <c r="AU53" s="622"/>
      <c r="AV53" s="612"/>
      <c r="AW53" s="597" t="s">
        <v>33</v>
      </c>
      <c r="AX53" s="599">
        <f t="shared" ref="AX53:AY53" si="99">AX15</f>
        <v>163</v>
      </c>
      <c r="AY53" s="599">
        <f t="shared" si="99"/>
        <v>406</v>
      </c>
      <c r="AZ53" s="599">
        <f t="shared" si="21"/>
        <v>1446</v>
      </c>
      <c r="BA53" s="599">
        <f t="shared" si="22"/>
        <v>1131</v>
      </c>
      <c r="BB53" s="599">
        <f t="shared" si="23"/>
        <v>454</v>
      </c>
      <c r="BC53" s="599">
        <f t="shared" si="24"/>
        <v>133</v>
      </c>
      <c r="BD53" s="599">
        <f t="shared" si="25"/>
        <v>17</v>
      </c>
      <c r="BE53" s="599">
        <f t="shared" si="26"/>
        <v>9</v>
      </c>
      <c r="BF53" s="599">
        <f t="shared" si="27"/>
        <v>3</v>
      </c>
      <c r="BG53" s="599">
        <f t="shared" si="28"/>
        <v>1</v>
      </c>
      <c r="BH53" s="622"/>
      <c r="BI53" s="622"/>
      <c r="BJ53" s="625">
        <f t="shared" si="29"/>
        <v>3763</v>
      </c>
      <c r="BK53" s="628"/>
      <c r="BL53" s="628"/>
      <c r="BM53" s="628"/>
      <c r="BN53" s="628"/>
      <c r="BO53" s="628"/>
      <c r="BP53" s="628"/>
      <c r="BR53" s="612"/>
      <c r="BS53" s="597" t="s">
        <v>33</v>
      </c>
      <c r="BT53" s="599">
        <f t="shared" ref="BT53:BU53" si="100">BT15</f>
        <v>173</v>
      </c>
      <c r="BU53" s="599">
        <f t="shared" si="100"/>
        <v>395</v>
      </c>
      <c r="BV53" s="599">
        <f t="shared" si="31"/>
        <v>1327</v>
      </c>
      <c r="BW53" s="599">
        <f t="shared" si="32"/>
        <v>890</v>
      </c>
      <c r="BX53" s="599">
        <f t="shared" si="33"/>
        <v>278</v>
      </c>
      <c r="BY53" s="599">
        <f t="shared" si="34"/>
        <v>58</v>
      </c>
      <c r="BZ53" s="599">
        <f t="shared" si="35"/>
        <v>10</v>
      </c>
      <c r="CA53" s="599">
        <f t="shared" si="36"/>
        <v>5</v>
      </c>
      <c r="CB53" s="599">
        <f t="shared" si="37"/>
        <v>2</v>
      </c>
      <c r="CC53" s="599">
        <f t="shared" si="38"/>
        <v>0</v>
      </c>
      <c r="CD53" s="622"/>
      <c r="CE53" s="622"/>
      <c r="CF53" s="625">
        <f t="shared" si="39"/>
        <v>3138</v>
      </c>
      <c r="CG53" s="628"/>
      <c r="CH53" s="628"/>
      <c r="CI53" s="628"/>
      <c r="CJ53" s="628"/>
      <c r="CK53" s="628"/>
      <c r="CL53" s="628"/>
      <c r="CM53" s="622"/>
      <c r="CN53" s="612"/>
      <c r="CO53" s="597" t="s">
        <v>33</v>
      </c>
      <c r="CP53" s="599">
        <f t="shared" ref="CP53:CQ53" si="101">CP15</f>
        <v>85</v>
      </c>
      <c r="CQ53" s="599">
        <f t="shared" si="101"/>
        <v>289</v>
      </c>
      <c r="CR53" s="599">
        <f t="shared" si="41"/>
        <v>1476</v>
      </c>
      <c r="CS53" s="599">
        <f t="shared" si="42"/>
        <v>1273</v>
      </c>
      <c r="CT53" s="599">
        <f t="shared" si="43"/>
        <v>457</v>
      </c>
      <c r="CU53" s="599">
        <f t="shared" si="44"/>
        <v>155</v>
      </c>
      <c r="CV53" s="599">
        <f t="shared" si="45"/>
        <v>19</v>
      </c>
      <c r="CW53" s="599">
        <f t="shared" si="46"/>
        <v>10</v>
      </c>
      <c r="CX53" s="599">
        <f t="shared" si="47"/>
        <v>2</v>
      </c>
      <c r="CY53" s="599">
        <f t="shared" si="48"/>
        <v>1</v>
      </c>
      <c r="CZ53" s="622"/>
      <c r="DA53" s="622"/>
      <c r="DB53" s="625">
        <f t="shared" si="49"/>
        <v>3767</v>
      </c>
      <c r="DC53" s="628"/>
      <c r="DD53" s="628"/>
      <c r="DE53" s="628"/>
      <c r="DF53" s="628"/>
      <c r="DG53" s="628"/>
      <c r="DH53" s="628"/>
      <c r="DJ53" s="612"/>
      <c r="DK53" s="597" t="s">
        <v>33</v>
      </c>
      <c r="DL53" s="599">
        <f t="shared" ref="DL53:DM53" si="102">DL15</f>
        <v>140</v>
      </c>
      <c r="DM53" s="599">
        <f t="shared" si="102"/>
        <v>402</v>
      </c>
      <c r="DN53" s="599">
        <f t="shared" si="51"/>
        <v>1582</v>
      </c>
      <c r="DO53" s="599">
        <f t="shared" si="52"/>
        <v>1163</v>
      </c>
      <c r="DP53" s="599">
        <f t="shared" si="53"/>
        <v>411</v>
      </c>
      <c r="DQ53" s="599">
        <f t="shared" si="54"/>
        <v>117</v>
      </c>
      <c r="DR53" s="599">
        <f t="shared" si="55"/>
        <v>6</v>
      </c>
      <c r="DS53" s="599">
        <f t="shared" si="56"/>
        <v>4</v>
      </c>
      <c r="DT53" s="599">
        <f t="shared" si="57"/>
        <v>1</v>
      </c>
      <c r="DU53" s="599">
        <f t="shared" si="58"/>
        <v>0</v>
      </c>
      <c r="DV53" s="622"/>
      <c r="DW53" s="622"/>
      <c r="DX53" s="625">
        <f t="shared" si="59"/>
        <v>3826</v>
      </c>
      <c r="DY53" s="628"/>
      <c r="DZ53" s="628"/>
      <c r="EA53" s="628"/>
      <c r="EB53" s="628"/>
      <c r="EC53" s="628"/>
      <c r="ED53" s="628"/>
      <c r="EE53" s="622"/>
      <c r="EF53" s="612"/>
      <c r="EG53" s="597" t="s">
        <v>33</v>
      </c>
      <c r="EH53" s="599">
        <f t="shared" ref="EH53:EI53" si="103">EH15</f>
        <v>118</v>
      </c>
      <c r="EI53" s="599">
        <f t="shared" si="103"/>
        <v>282</v>
      </c>
      <c r="EJ53" s="599">
        <f t="shared" si="61"/>
        <v>1221</v>
      </c>
      <c r="EK53" s="599">
        <f t="shared" si="62"/>
        <v>1000</v>
      </c>
      <c r="EL53" s="599">
        <f t="shared" si="63"/>
        <v>324</v>
      </c>
      <c r="EM53" s="599">
        <f t="shared" si="64"/>
        <v>96</v>
      </c>
      <c r="EN53" s="599">
        <f t="shared" si="65"/>
        <v>23</v>
      </c>
      <c r="EO53" s="599">
        <f t="shared" si="66"/>
        <v>11</v>
      </c>
      <c r="EP53" s="599">
        <f t="shared" si="67"/>
        <v>3</v>
      </c>
      <c r="EQ53" s="599">
        <f t="shared" si="68"/>
        <v>1</v>
      </c>
      <c r="ER53" s="622"/>
      <c r="ES53" s="622"/>
      <c r="ET53" s="625">
        <f t="shared" si="69"/>
        <v>3079</v>
      </c>
      <c r="EU53" s="628"/>
      <c r="EV53" s="628"/>
      <c r="EW53" s="628"/>
      <c r="EX53" s="628"/>
      <c r="EY53" s="628"/>
      <c r="EZ53" s="628"/>
      <c r="FB53" s="612"/>
      <c r="FC53" s="597" t="s">
        <v>33</v>
      </c>
      <c r="FD53" s="599">
        <f t="shared" ref="FD53:FE53" si="104">FD15</f>
        <v>196</v>
      </c>
      <c r="FE53" s="599">
        <f t="shared" si="104"/>
        <v>576</v>
      </c>
      <c r="FF53" s="599">
        <f t="shared" si="71"/>
        <v>2316</v>
      </c>
      <c r="FG53" s="599">
        <f t="shared" si="72"/>
        <v>1693</v>
      </c>
      <c r="FH53" s="599">
        <f t="shared" si="73"/>
        <v>506</v>
      </c>
      <c r="FI53" s="599">
        <f t="shared" si="74"/>
        <v>127</v>
      </c>
      <c r="FJ53" s="599">
        <f t="shared" si="75"/>
        <v>3</v>
      </c>
      <c r="FK53" s="599">
        <f t="shared" si="76"/>
        <v>3</v>
      </c>
      <c r="FL53" s="599">
        <f t="shared" si="77"/>
        <v>1</v>
      </c>
      <c r="FM53" s="599">
        <f t="shared" si="78"/>
        <v>0</v>
      </c>
      <c r="FN53" s="622"/>
      <c r="FO53" s="622"/>
      <c r="FP53" s="625">
        <f t="shared" si="79"/>
        <v>5421</v>
      </c>
      <c r="FQ53" s="622"/>
      <c r="FR53" s="622"/>
      <c r="FS53" s="622"/>
      <c r="FT53" s="622"/>
      <c r="FU53" s="622"/>
      <c r="FV53" s="622"/>
      <c r="FW53" s="622"/>
      <c r="FX53" s="612"/>
      <c r="FY53" s="597" t="s">
        <v>33</v>
      </c>
      <c r="FZ53" s="599">
        <f t="shared" ref="FZ53:GA53" si="105">FZ15</f>
        <v>62</v>
      </c>
      <c r="GA53" s="599">
        <f t="shared" si="105"/>
        <v>108</v>
      </c>
      <c r="GB53" s="599">
        <f t="shared" si="81"/>
        <v>487</v>
      </c>
      <c r="GC53" s="599">
        <f t="shared" si="82"/>
        <v>470</v>
      </c>
      <c r="GD53" s="599">
        <f t="shared" si="83"/>
        <v>229</v>
      </c>
      <c r="GE53" s="599">
        <f t="shared" si="84"/>
        <v>86</v>
      </c>
      <c r="GF53" s="599">
        <f t="shared" si="85"/>
        <v>26</v>
      </c>
      <c r="GG53" s="599">
        <f t="shared" si="86"/>
        <v>12</v>
      </c>
      <c r="GH53" s="599">
        <f t="shared" si="87"/>
        <v>3</v>
      </c>
      <c r="GI53" s="599">
        <f t="shared" si="88"/>
        <v>1</v>
      </c>
      <c r="GJ53" s="622"/>
      <c r="GK53" s="622"/>
      <c r="GL53" s="625">
        <f t="shared" si="89"/>
        <v>1484</v>
      </c>
    </row>
    <row r="54" spans="2:194" ht="16.5" x14ac:dyDescent="0.3">
      <c r="B54" s="609"/>
      <c r="C54" s="619"/>
      <c r="D54" s="612"/>
      <c r="E54" s="597" t="s">
        <v>34</v>
      </c>
      <c r="F54" s="599">
        <f t="shared" si="0"/>
        <v>330</v>
      </c>
      <c r="G54" s="599">
        <f t="shared" si="0"/>
        <v>785</v>
      </c>
      <c r="H54" s="599">
        <f t="shared" si="1"/>
        <v>3827</v>
      </c>
      <c r="I54" s="599">
        <f t="shared" si="2"/>
        <v>3755</v>
      </c>
      <c r="J54" s="599">
        <f t="shared" si="3"/>
        <v>1416</v>
      </c>
      <c r="K54" s="599">
        <f t="shared" si="4"/>
        <v>554</v>
      </c>
      <c r="L54" s="599">
        <f t="shared" si="5"/>
        <v>67</v>
      </c>
      <c r="M54" s="599">
        <f t="shared" si="6"/>
        <v>27</v>
      </c>
      <c r="N54" s="599">
        <f t="shared" si="7"/>
        <v>9</v>
      </c>
      <c r="O54" s="599">
        <f t="shared" si="8"/>
        <v>2</v>
      </c>
      <c r="P54" s="622"/>
      <c r="Q54" s="622"/>
      <c r="R54" s="625">
        <f t="shared" si="9"/>
        <v>10772</v>
      </c>
      <c r="S54" s="622"/>
      <c r="T54" s="622"/>
      <c r="U54" s="622"/>
      <c r="V54" s="622"/>
      <c r="W54" s="622"/>
      <c r="X54" s="622"/>
      <c r="Y54" s="622"/>
      <c r="Z54" s="612"/>
      <c r="AA54" s="597" t="s">
        <v>34</v>
      </c>
      <c r="AB54" s="599">
        <f t="shared" ref="AB54:AC54" si="106">AB16</f>
        <v>116</v>
      </c>
      <c r="AC54" s="599">
        <f t="shared" si="106"/>
        <v>300</v>
      </c>
      <c r="AD54" s="599">
        <f t="shared" si="11"/>
        <v>1875</v>
      </c>
      <c r="AE54" s="599">
        <f t="shared" si="12"/>
        <v>1853</v>
      </c>
      <c r="AF54" s="599">
        <f t="shared" si="13"/>
        <v>647</v>
      </c>
      <c r="AG54" s="599">
        <f t="shared" si="14"/>
        <v>233</v>
      </c>
      <c r="AH54" s="599">
        <f t="shared" si="15"/>
        <v>39</v>
      </c>
      <c r="AI54" s="599">
        <f t="shared" si="16"/>
        <v>16</v>
      </c>
      <c r="AJ54" s="599">
        <f t="shared" si="17"/>
        <v>6</v>
      </c>
      <c r="AK54" s="599">
        <f t="shared" si="18"/>
        <v>0</v>
      </c>
      <c r="AL54" s="622"/>
      <c r="AM54" s="622"/>
      <c r="AN54" s="625">
        <f t="shared" si="19"/>
        <v>5085</v>
      </c>
      <c r="AO54" s="628"/>
      <c r="AP54" s="628"/>
      <c r="AQ54" s="628"/>
      <c r="AR54" s="628"/>
      <c r="AS54" s="628"/>
      <c r="AT54" s="628"/>
      <c r="AU54" s="622"/>
      <c r="AV54" s="612"/>
      <c r="AW54" s="597" t="s">
        <v>34</v>
      </c>
      <c r="AX54" s="599">
        <f t="shared" ref="AX54:AY54" si="107">AX16</f>
        <v>214</v>
      </c>
      <c r="AY54" s="599">
        <f t="shared" si="107"/>
        <v>485</v>
      </c>
      <c r="AZ54" s="599">
        <f t="shared" si="21"/>
        <v>1952</v>
      </c>
      <c r="BA54" s="599">
        <f t="shared" si="22"/>
        <v>1902</v>
      </c>
      <c r="BB54" s="599">
        <f t="shared" si="23"/>
        <v>769</v>
      </c>
      <c r="BC54" s="599">
        <f t="shared" si="24"/>
        <v>321</v>
      </c>
      <c r="BD54" s="599">
        <f t="shared" si="25"/>
        <v>28</v>
      </c>
      <c r="BE54" s="599">
        <f t="shared" si="26"/>
        <v>11</v>
      </c>
      <c r="BF54" s="599">
        <f t="shared" si="27"/>
        <v>3</v>
      </c>
      <c r="BG54" s="599">
        <f t="shared" si="28"/>
        <v>2</v>
      </c>
      <c r="BH54" s="622"/>
      <c r="BI54" s="622"/>
      <c r="BJ54" s="625">
        <f t="shared" si="29"/>
        <v>5687</v>
      </c>
      <c r="BK54" s="628"/>
      <c r="BL54" s="628"/>
      <c r="BM54" s="628"/>
      <c r="BN54" s="628"/>
      <c r="BO54" s="628"/>
      <c r="BP54" s="628"/>
      <c r="BR54" s="612"/>
      <c r="BS54" s="597" t="s">
        <v>34</v>
      </c>
      <c r="BT54" s="599">
        <f t="shared" ref="BT54:BU54" si="108">BT16</f>
        <v>198</v>
      </c>
      <c r="BU54" s="599">
        <f t="shared" si="108"/>
        <v>422</v>
      </c>
      <c r="BV54" s="599">
        <f t="shared" si="31"/>
        <v>1839</v>
      </c>
      <c r="BW54" s="599">
        <f t="shared" si="32"/>
        <v>1517</v>
      </c>
      <c r="BX54" s="599">
        <f t="shared" si="33"/>
        <v>531</v>
      </c>
      <c r="BY54" s="599">
        <f t="shared" si="34"/>
        <v>172</v>
      </c>
      <c r="BZ54" s="599">
        <f t="shared" si="35"/>
        <v>19</v>
      </c>
      <c r="CA54" s="599">
        <f t="shared" si="36"/>
        <v>9</v>
      </c>
      <c r="CB54" s="599">
        <f t="shared" si="37"/>
        <v>6</v>
      </c>
      <c r="CC54" s="599">
        <f t="shared" si="38"/>
        <v>0</v>
      </c>
      <c r="CD54" s="622"/>
      <c r="CE54" s="622"/>
      <c r="CF54" s="625">
        <f t="shared" si="39"/>
        <v>4713</v>
      </c>
      <c r="CG54" s="628"/>
      <c r="CH54" s="628"/>
      <c r="CI54" s="628"/>
      <c r="CJ54" s="628"/>
      <c r="CK54" s="628"/>
      <c r="CL54" s="628"/>
      <c r="CM54" s="622"/>
      <c r="CN54" s="612"/>
      <c r="CO54" s="597" t="s">
        <v>34</v>
      </c>
      <c r="CP54" s="599">
        <f t="shared" ref="CP54:CQ54" si="109">CP16</f>
        <v>132</v>
      </c>
      <c r="CQ54" s="599">
        <f t="shared" si="109"/>
        <v>363</v>
      </c>
      <c r="CR54" s="599">
        <f t="shared" si="41"/>
        <v>1988</v>
      </c>
      <c r="CS54" s="599">
        <f t="shared" si="42"/>
        <v>2238</v>
      </c>
      <c r="CT54" s="599">
        <f t="shared" si="43"/>
        <v>885</v>
      </c>
      <c r="CU54" s="599">
        <f t="shared" si="44"/>
        <v>382</v>
      </c>
      <c r="CV54" s="599">
        <f t="shared" si="45"/>
        <v>48</v>
      </c>
      <c r="CW54" s="599">
        <f t="shared" si="46"/>
        <v>18</v>
      </c>
      <c r="CX54" s="599">
        <f t="shared" si="47"/>
        <v>3</v>
      </c>
      <c r="CY54" s="599">
        <f t="shared" si="48"/>
        <v>2</v>
      </c>
      <c r="CZ54" s="622"/>
      <c r="DA54" s="622"/>
      <c r="DB54" s="625">
        <f t="shared" si="49"/>
        <v>6059</v>
      </c>
      <c r="DC54" s="628"/>
      <c r="DD54" s="628"/>
      <c r="DE54" s="628"/>
      <c r="DF54" s="628"/>
      <c r="DG54" s="628"/>
      <c r="DH54" s="628"/>
      <c r="DJ54" s="612"/>
      <c r="DK54" s="597" t="s">
        <v>34</v>
      </c>
      <c r="DL54" s="599">
        <f t="shared" ref="DL54:DM54" si="110">DL16</f>
        <v>157</v>
      </c>
      <c r="DM54" s="599">
        <f t="shared" si="110"/>
        <v>396</v>
      </c>
      <c r="DN54" s="599">
        <f t="shared" si="51"/>
        <v>1777</v>
      </c>
      <c r="DO54" s="599">
        <f t="shared" si="52"/>
        <v>1589</v>
      </c>
      <c r="DP54" s="599">
        <f t="shared" si="53"/>
        <v>582</v>
      </c>
      <c r="DQ54" s="599">
        <f t="shared" si="54"/>
        <v>221</v>
      </c>
      <c r="DR54" s="599">
        <f t="shared" si="55"/>
        <v>16</v>
      </c>
      <c r="DS54" s="599">
        <f t="shared" si="56"/>
        <v>5</v>
      </c>
      <c r="DT54" s="599">
        <f t="shared" si="57"/>
        <v>1</v>
      </c>
      <c r="DU54" s="599">
        <f t="shared" si="58"/>
        <v>0</v>
      </c>
      <c r="DV54" s="622"/>
      <c r="DW54" s="622"/>
      <c r="DX54" s="625">
        <f t="shared" si="59"/>
        <v>4744</v>
      </c>
      <c r="DY54" s="628"/>
      <c r="DZ54" s="628"/>
      <c r="EA54" s="628"/>
      <c r="EB54" s="628"/>
      <c r="EC54" s="628"/>
      <c r="ED54" s="628"/>
      <c r="EE54" s="622"/>
      <c r="EF54" s="612"/>
      <c r="EG54" s="597" t="s">
        <v>34</v>
      </c>
      <c r="EH54" s="599">
        <f t="shared" ref="EH54:EI54" si="111">EH16</f>
        <v>173</v>
      </c>
      <c r="EI54" s="599">
        <f t="shared" si="111"/>
        <v>389</v>
      </c>
      <c r="EJ54" s="599">
        <f t="shared" si="61"/>
        <v>2050</v>
      </c>
      <c r="EK54" s="599">
        <f t="shared" si="62"/>
        <v>2166</v>
      </c>
      <c r="EL54" s="599">
        <f t="shared" si="63"/>
        <v>834</v>
      </c>
      <c r="EM54" s="599">
        <f t="shared" si="64"/>
        <v>333</v>
      </c>
      <c r="EN54" s="599">
        <f t="shared" si="65"/>
        <v>51</v>
      </c>
      <c r="EO54" s="599">
        <f t="shared" si="66"/>
        <v>22</v>
      </c>
      <c r="EP54" s="599">
        <f t="shared" si="67"/>
        <v>8</v>
      </c>
      <c r="EQ54" s="599">
        <f t="shared" si="68"/>
        <v>2</v>
      </c>
      <c r="ER54" s="622"/>
      <c r="ES54" s="622"/>
      <c r="ET54" s="625">
        <f t="shared" si="69"/>
        <v>6028</v>
      </c>
      <c r="EU54" s="628"/>
      <c r="EV54" s="628"/>
      <c r="EW54" s="628"/>
      <c r="EX54" s="628"/>
      <c r="EY54" s="628"/>
      <c r="EZ54" s="628"/>
      <c r="FB54" s="612"/>
      <c r="FC54" s="597" t="s">
        <v>34</v>
      </c>
      <c r="FD54" s="599">
        <f t="shared" ref="FD54:FE54" si="112">FD16</f>
        <v>270</v>
      </c>
      <c r="FE54" s="599">
        <f t="shared" si="112"/>
        <v>681</v>
      </c>
      <c r="FF54" s="599">
        <f t="shared" si="71"/>
        <v>3214</v>
      </c>
      <c r="FG54" s="599">
        <f t="shared" si="72"/>
        <v>3061</v>
      </c>
      <c r="FH54" s="599">
        <f t="shared" si="73"/>
        <v>1030</v>
      </c>
      <c r="FI54" s="599">
        <f t="shared" si="74"/>
        <v>342</v>
      </c>
      <c r="FJ54" s="599">
        <f t="shared" si="75"/>
        <v>20</v>
      </c>
      <c r="FK54" s="599">
        <f t="shared" si="76"/>
        <v>5</v>
      </c>
      <c r="FL54" s="599">
        <f t="shared" si="77"/>
        <v>2</v>
      </c>
      <c r="FM54" s="599">
        <f t="shared" si="78"/>
        <v>0</v>
      </c>
      <c r="FN54" s="622"/>
      <c r="FO54" s="622"/>
      <c r="FP54" s="625">
        <f t="shared" si="79"/>
        <v>8625</v>
      </c>
      <c r="FQ54" s="622"/>
      <c r="FR54" s="622"/>
      <c r="FS54" s="622"/>
      <c r="FT54" s="622"/>
      <c r="FU54" s="622"/>
      <c r="FV54" s="622"/>
      <c r="FW54" s="622"/>
      <c r="FX54" s="612"/>
      <c r="FY54" s="597" t="s">
        <v>34</v>
      </c>
      <c r="FZ54" s="599">
        <f t="shared" ref="FZ54:GA54" si="113">FZ16</f>
        <v>60</v>
      </c>
      <c r="GA54" s="599">
        <f t="shared" si="113"/>
        <v>104</v>
      </c>
      <c r="GB54" s="599">
        <f t="shared" si="81"/>
        <v>613</v>
      </c>
      <c r="GC54" s="599">
        <f t="shared" si="82"/>
        <v>694</v>
      </c>
      <c r="GD54" s="599">
        <f t="shared" si="83"/>
        <v>386</v>
      </c>
      <c r="GE54" s="599">
        <f t="shared" si="84"/>
        <v>212</v>
      </c>
      <c r="GF54" s="599">
        <f t="shared" si="85"/>
        <v>47</v>
      </c>
      <c r="GG54" s="599">
        <f t="shared" si="86"/>
        <v>22</v>
      </c>
      <c r="GH54" s="599">
        <f t="shared" si="87"/>
        <v>7</v>
      </c>
      <c r="GI54" s="599">
        <f t="shared" si="88"/>
        <v>2</v>
      </c>
      <c r="GJ54" s="622"/>
      <c r="GK54" s="622"/>
      <c r="GL54" s="625">
        <f t="shared" si="89"/>
        <v>2147</v>
      </c>
    </row>
    <row r="55" spans="2:194" ht="16.5" x14ac:dyDescent="0.3">
      <c r="B55" s="609"/>
      <c r="C55" s="619"/>
      <c r="D55" s="612"/>
      <c r="E55" s="597" t="s">
        <v>35</v>
      </c>
      <c r="F55" s="599">
        <f t="shared" si="0"/>
        <v>482</v>
      </c>
      <c r="G55" s="599">
        <f t="shared" si="0"/>
        <v>934</v>
      </c>
      <c r="H55" s="599">
        <f t="shared" si="1"/>
        <v>5304</v>
      </c>
      <c r="I55" s="599">
        <f t="shared" si="2"/>
        <v>7256</v>
      </c>
      <c r="J55" s="599">
        <f t="shared" si="3"/>
        <v>3628</v>
      </c>
      <c r="K55" s="599">
        <f t="shared" si="4"/>
        <v>1411</v>
      </c>
      <c r="L55" s="599">
        <f t="shared" si="5"/>
        <v>187</v>
      </c>
      <c r="M55" s="599">
        <f t="shared" si="6"/>
        <v>86</v>
      </c>
      <c r="N55" s="599">
        <f t="shared" si="7"/>
        <v>25</v>
      </c>
      <c r="O55" s="599">
        <f t="shared" si="8"/>
        <v>7</v>
      </c>
      <c r="P55" s="622"/>
      <c r="Q55" s="622"/>
      <c r="R55" s="625">
        <f t="shared" si="9"/>
        <v>19320</v>
      </c>
      <c r="S55" s="622"/>
      <c r="T55" s="622"/>
      <c r="U55" s="622"/>
      <c r="V55" s="622"/>
      <c r="W55" s="622"/>
      <c r="X55" s="622"/>
      <c r="Y55" s="622"/>
      <c r="Z55" s="612"/>
      <c r="AA55" s="597" t="s">
        <v>35</v>
      </c>
      <c r="AB55" s="599">
        <f t="shared" ref="AB55:AC55" si="114">AB17</f>
        <v>198</v>
      </c>
      <c r="AC55" s="599">
        <f t="shared" si="114"/>
        <v>338</v>
      </c>
      <c r="AD55" s="599">
        <f t="shared" si="11"/>
        <v>2636</v>
      </c>
      <c r="AE55" s="599">
        <f t="shared" si="12"/>
        <v>3821</v>
      </c>
      <c r="AF55" s="599">
        <f t="shared" si="13"/>
        <v>1790</v>
      </c>
      <c r="AG55" s="599">
        <f t="shared" si="14"/>
        <v>703</v>
      </c>
      <c r="AH55" s="599">
        <f t="shared" si="15"/>
        <v>91</v>
      </c>
      <c r="AI55" s="599">
        <f t="shared" si="16"/>
        <v>42</v>
      </c>
      <c r="AJ55" s="599">
        <f t="shared" si="17"/>
        <v>7</v>
      </c>
      <c r="AK55" s="599">
        <f t="shared" si="18"/>
        <v>3</v>
      </c>
      <c r="AL55" s="622"/>
      <c r="AM55" s="622"/>
      <c r="AN55" s="625">
        <f t="shared" si="19"/>
        <v>9629</v>
      </c>
      <c r="AO55" s="628"/>
      <c r="AP55" s="628"/>
      <c r="AQ55" s="628"/>
      <c r="AR55" s="628"/>
      <c r="AS55" s="628"/>
      <c r="AT55" s="628"/>
      <c r="AU55" s="622"/>
      <c r="AV55" s="612"/>
      <c r="AW55" s="597" t="s">
        <v>35</v>
      </c>
      <c r="AX55" s="599">
        <f t="shared" ref="AX55:AY55" si="115">AX17</f>
        <v>284</v>
      </c>
      <c r="AY55" s="599">
        <f t="shared" si="115"/>
        <v>596</v>
      </c>
      <c r="AZ55" s="599">
        <f t="shared" si="21"/>
        <v>2668</v>
      </c>
      <c r="BA55" s="599">
        <f t="shared" si="22"/>
        <v>3435</v>
      </c>
      <c r="BB55" s="599">
        <f t="shared" si="23"/>
        <v>1838</v>
      </c>
      <c r="BC55" s="599">
        <f t="shared" si="24"/>
        <v>708</v>
      </c>
      <c r="BD55" s="599">
        <f t="shared" si="25"/>
        <v>96</v>
      </c>
      <c r="BE55" s="599">
        <f t="shared" si="26"/>
        <v>44</v>
      </c>
      <c r="BF55" s="599">
        <f t="shared" si="27"/>
        <v>18</v>
      </c>
      <c r="BG55" s="599">
        <f t="shared" si="28"/>
        <v>4</v>
      </c>
      <c r="BH55" s="622"/>
      <c r="BI55" s="622"/>
      <c r="BJ55" s="625">
        <f t="shared" si="29"/>
        <v>9691</v>
      </c>
      <c r="BK55" s="628"/>
      <c r="BL55" s="628"/>
      <c r="BM55" s="628"/>
      <c r="BN55" s="628"/>
      <c r="BO55" s="628"/>
      <c r="BP55" s="628"/>
      <c r="BR55" s="612"/>
      <c r="BS55" s="597" t="s">
        <v>35</v>
      </c>
      <c r="BT55" s="599">
        <f t="shared" ref="BT55:BU55" si="116">BT17</f>
        <v>261</v>
      </c>
      <c r="BU55" s="599">
        <f t="shared" si="116"/>
        <v>528</v>
      </c>
      <c r="BV55" s="599">
        <f t="shared" si="31"/>
        <v>2503</v>
      </c>
      <c r="BW55" s="599">
        <f t="shared" si="32"/>
        <v>2726</v>
      </c>
      <c r="BX55" s="599">
        <f t="shared" si="33"/>
        <v>1093</v>
      </c>
      <c r="BY55" s="599">
        <f t="shared" si="34"/>
        <v>364</v>
      </c>
      <c r="BZ55" s="599">
        <f t="shared" si="35"/>
        <v>54</v>
      </c>
      <c r="CA55" s="599">
        <f t="shared" si="36"/>
        <v>24</v>
      </c>
      <c r="CB55" s="599">
        <f t="shared" si="37"/>
        <v>8</v>
      </c>
      <c r="CC55" s="599">
        <f t="shared" si="38"/>
        <v>2</v>
      </c>
      <c r="CD55" s="622"/>
      <c r="CE55" s="622"/>
      <c r="CF55" s="625">
        <f t="shared" si="39"/>
        <v>7563</v>
      </c>
      <c r="CG55" s="628"/>
      <c r="CH55" s="628"/>
      <c r="CI55" s="628"/>
      <c r="CJ55" s="628"/>
      <c r="CK55" s="628"/>
      <c r="CL55" s="628"/>
      <c r="CM55" s="622"/>
      <c r="CN55" s="612"/>
      <c r="CO55" s="597" t="s">
        <v>35</v>
      </c>
      <c r="CP55" s="599">
        <f t="shared" ref="CP55:CQ55" si="117">CP17</f>
        <v>221</v>
      </c>
      <c r="CQ55" s="599">
        <f t="shared" si="117"/>
        <v>406</v>
      </c>
      <c r="CR55" s="599">
        <f t="shared" si="41"/>
        <v>2801</v>
      </c>
      <c r="CS55" s="599">
        <f t="shared" si="42"/>
        <v>4530</v>
      </c>
      <c r="CT55" s="599">
        <f t="shared" si="43"/>
        <v>2535</v>
      </c>
      <c r="CU55" s="599">
        <f t="shared" si="44"/>
        <v>1047</v>
      </c>
      <c r="CV55" s="599">
        <f t="shared" si="45"/>
        <v>133</v>
      </c>
      <c r="CW55" s="599">
        <f t="shared" si="46"/>
        <v>62</v>
      </c>
      <c r="CX55" s="599">
        <f t="shared" si="47"/>
        <v>17</v>
      </c>
      <c r="CY55" s="599">
        <f t="shared" si="48"/>
        <v>5</v>
      </c>
      <c r="CZ55" s="622"/>
      <c r="DA55" s="622"/>
      <c r="DB55" s="625">
        <f t="shared" si="49"/>
        <v>11757</v>
      </c>
      <c r="DC55" s="628"/>
      <c r="DD55" s="628"/>
      <c r="DE55" s="628"/>
      <c r="DF55" s="628"/>
      <c r="DG55" s="628"/>
      <c r="DH55" s="628"/>
      <c r="DJ55" s="612"/>
      <c r="DK55" s="597" t="s">
        <v>35</v>
      </c>
      <c r="DL55" s="599">
        <f t="shared" ref="DL55:DM55" si="118">DL17</f>
        <v>170</v>
      </c>
      <c r="DM55" s="599">
        <f t="shared" si="118"/>
        <v>395</v>
      </c>
      <c r="DN55" s="599">
        <f t="shared" si="51"/>
        <v>1908</v>
      </c>
      <c r="DO55" s="599">
        <f t="shared" si="52"/>
        <v>2124</v>
      </c>
      <c r="DP55" s="599">
        <f t="shared" si="53"/>
        <v>988</v>
      </c>
      <c r="DQ55" s="599">
        <f t="shared" si="54"/>
        <v>365</v>
      </c>
      <c r="DR55" s="599">
        <f t="shared" si="55"/>
        <v>40</v>
      </c>
      <c r="DS55" s="599">
        <f t="shared" si="56"/>
        <v>17</v>
      </c>
      <c r="DT55" s="599">
        <f t="shared" si="57"/>
        <v>5</v>
      </c>
      <c r="DU55" s="599">
        <f t="shared" si="58"/>
        <v>0</v>
      </c>
      <c r="DV55" s="622"/>
      <c r="DW55" s="622"/>
      <c r="DX55" s="625">
        <f t="shared" si="59"/>
        <v>6012</v>
      </c>
      <c r="DY55" s="628"/>
      <c r="DZ55" s="628"/>
      <c r="EA55" s="628"/>
      <c r="EB55" s="628"/>
      <c r="EC55" s="628"/>
      <c r="ED55" s="628"/>
      <c r="EE55" s="622"/>
      <c r="EF55" s="612"/>
      <c r="EG55" s="597" t="s">
        <v>35</v>
      </c>
      <c r="EH55" s="599">
        <f t="shared" ref="EH55:EI55" si="119">EH17</f>
        <v>312</v>
      </c>
      <c r="EI55" s="599">
        <f t="shared" si="119"/>
        <v>539</v>
      </c>
      <c r="EJ55" s="599">
        <f t="shared" si="61"/>
        <v>3396</v>
      </c>
      <c r="EK55" s="599">
        <f t="shared" si="62"/>
        <v>5132</v>
      </c>
      <c r="EL55" s="599">
        <f t="shared" si="63"/>
        <v>2640</v>
      </c>
      <c r="EM55" s="599">
        <f t="shared" si="64"/>
        <v>1046</v>
      </c>
      <c r="EN55" s="599">
        <f t="shared" si="65"/>
        <v>147</v>
      </c>
      <c r="EO55" s="599">
        <f t="shared" si="66"/>
        <v>69</v>
      </c>
      <c r="EP55" s="599">
        <f t="shared" si="67"/>
        <v>20</v>
      </c>
      <c r="EQ55" s="599">
        <f t="shared" si="68"/>
        <v>7</v>
      </c>
      <c r="ER55" s="622"/>
      <c r="ES55" s="622"/>
      <c r="ET55" s="625">
        <f t="shared" si="69"/>
        <v>13308</v>
      </c>
      <c r="EU55" s="628"/>
      <c r="EV55" s="628"/>
      <c r="EW55" s="628"/>
      <c r="EX55" s="628"/>
      <c r="EY55" s="628"/>
      <c r="EZ55" s="628"/>
      <c r="FB55" s="612"/>
      <c r="FC55" s="597" t="s">
        <v>35</v>
      </c>
      <c r="FD55" s="599">
        <f t="shared" ref="FD55:FE55" si="120">FD17</f>
        <v>384</v>
      </c>
      <c r="FE55" s="599">
        <f t="shared" si="120"/>
        <v>826</v>
      </c>
      <c r="FF55" s="599">
        <f t="shared" si="71"/>
        <v>4594</v>
      </c>
      <c r="FG55" s="599">
        <f t="shared" si="72"/>
        <v>6153</v>
      </c>
      <c r="FH55" s="599">
        <f t="shared" si="73"/>
        <v>2871</v>
      </c>
      <c r="FI55" s="599">
        <f t="shared" si="74"/>
        <v>1004</v>
      </c>
      <c r="FJ55" s="599">
        <f t="shared" si="75"/>
        <v>103</v>
      </c>
      <c r="FK55" s="599">
        <f t="shared" si="76"/>
        <v>35</v>
      </c>
      <c r="FL55" s="599">
        <f t="shared" si="77"/>
        <v>10</v>
      </c>
      <c r="FM55" s="599">
        <f t="shared" si="78"/>
        <v>0</v>
      </c>
      <c r="FN55" s="622"/>
      <c r="FO55" s="622"/>
      <c r="FP55" s="625">
        <f t="shared" si="79"/>
        <v>15980</v>
      </c>
      <c r="FQ55" s="622"/>
      <c r="FR55" s="622"/>
      <c r="FS55" s="622"/>
      <c r="FT55" s="622"/>
      <c r="FU55" s="622"/>
      <c r="FV55" s="622"/>
      <c r="FW55" s="622"/>
      <c r="FX55" s="612"/>
      <c r="FY55" s="597" t="s">
        <v>35</v>
      </c>
      <c r="FZ55" s="599">
        <f t="shared" ref="FZ55:GA55" si="121">FZ17</f>
        <v>98</v>
      </c>
      <c r="GA55" s="599">
        <f t="shared" si="121"/>
        <v>108</v>
      </c>
      <c r="GB55" s="599">
        <f t="shared" si="81"/>
        <v>710</v>
      </c>
      <c r="GC55" s="599">
        <f t="shared" si="82"/>
        <v>1103</v>
      </c>
      <c r="GD55" s="599">
        <f t="shared" si="83"/>
        <v>757</v>
      </c>
      <c r="GE55" s="599">
        <f t="shared" si="84"/>
        <v>407</v>
      </c>
      <c r="GF55" s="599">
        <f t="shared" si="85"/>
        <v>84</v>
      </c>
      <c r="GG55" s="599">
        <f t="shared" si="86"/>
        <v>51</v>
      </c>
      <c r="GH55" s="599">
        <f t="shared" si="87"/>
        <v>15</v>
      </c>
      <c r="GI55" s="599">
        <f t="shared" si="88"/>
        <v>7</v>
      </c>
      <c r="GJ55" s="622"/>
      <c r="GK55" s="622"/>
      <c r="GL55" s="625">
        <f t="shared" si="89"/>
        <v>3340</v>
      </c>
    </row>
    <row r="56" spans="2:194" ht="16.5" x14ac:dyDescent="0.3">
      <c r="B56" s="609"/>
      <c r="C56" s="619"/>
      <c r="D56" s="612"/>
      <c r="E56" s="597" t="s">
        <v>36</v>
      </c>
      <c r="F56" s="599">
        <f t="shared" si="0"/>
        <v>862</v>
      </c>
      <c r="G56" s="599">
        <f t="shared" si="0"/>
        <v>1129</v>
      </c>
      <c r="H56" s="599">
        <f t="shared" si="1"/>
        <v>7080</v>
      </c>
      <c r="I56" s="599">
        <f t="shared" si="2"/>
        <v>14141</v>
      </c>
      <c r="J56" s="599">
        <f t="shared" si="3"/>
        <v>10422</v>
      </c>
      <c r="K56" s="599">
        <f t="shared" si="4"/>
        <v>5065</v>
      </c>
      <c r="L56" s="599">
        <f t="shared" si="5"/>
        <v>866</v>
      </c>
      <c r="M56" s="599">
        <f t="shared" si="6"/>
        <v>284</v>
      </c>
      <c r="N56" s="599">
        <f t="shared" si="7"/>
        <v>67</v>
      </c>
      <c r="O56" s="599">
        <f t="shared" si="8"/>
        <v>26</v>
      </c>
      <c r="P56" s="622"/>
      <c r="Q56" s="622"/>
      <c r="R56" s="625">
        <f t="shared" si="9"/>
        <v>39942</v>
      </c>
      <c r="S56" s="622"/>
      <c r="T56" s="622"/>
      <c r="U56" s="622"/>
      <c r="V56" s="622"/>
      <c r="W56" s="622"/>
      <c r="X56" s="622"/>
      <c r="Y56" s="622"/>
      <c r="Z56" s="612"/>
      <c r="AA56" s="597" t="s">
        <v>36</v>
      </c>
      <c r="AB56" s="599">
        <f t="shared" ref="AB56:AC56" si="122">AB18</f>
        <v>362</v>
      </c>
      <c r="AC56" s="599">
        <f t="shared" si="122"/>
        <v>395</v>
      </c>
      <c r="AD56" s="599">
        <f t="shared" si="11"/>
        <v>3233</v>
      </c>
      <c r="AE56" s="599">
        <f t="shared" si="12"/>
        <v>7207</v>
      </c>
      <c r="AF56" s="599">
        <f t="shared" si="13"/>
        <v>5481</v>
      </c>
      <c r="AG56" s="599">
        <f t="shared" si="14"/>
        <v>2659</v>
      </c>
      <c r="AH56" s="599">
        <f t="shared" si="15"/>
        <v>472</v>
      </c>
      <c r="AI56" s="599">
        <f t="shared" si="16"/>
        <v>150</v>
      </c>
      <c r="AJ56" s="599">
        <f t="shared" si="17"/>
        <v>37</v>
      </c>
      <c r="AK56" s="599">
        <f t="shared" si="18"/>
        <v>12</v>
      </c>
      <c r="AL56" s="622"/>
      <c r="AM56" s="622"/>
      <c r="AN56" s="625">
        <f t="shared" si="19"/>
        <v>20008</v>
      </c>
      <c r="AO56" s="628"/>
      <c r="AP56" s="628"/>
      <c r="AQ56" s="628"/>
      <c r="AR56" s="628"/>
      <c r="AS56" s="628"/>
      <c r="AT56" s="628"/>
      <c r="AU56" s="622"/>
      <c r="AV56" s="612"/>
      <c r="AW56" s="597" t="s">
        <v>36</v>
      </c>
      <c r="AX56" s="599">
        <f t="shared" ref="AX56:AY56" si="123">AX18</f>
        <v>500</v>
      </c>
      <c r="AY56" s="599">
        <f t="shared" si="123"/>
        <v>734</v>
      </c>
      <c r="AZ56" s="599">
        <f t="shared" si="21"/>
        <v>3847</v>
      </c>
      <c r="BA56" s="599">
        <f t="shared" si="22"/>
        <v>6934</v>
      </c>
      <c r="BB56" s="599">
        <f t="shared" si="23"/>
        <v>4941</v>
      </c>
      <c r="BC56" s="599">
        <f t="shared" si="24"/>
        <v>2406</v>
      </c>
      <c r="BD56" s="599">
        <f t="shared" si="25"/>
        <v>394</v>
      </c>
      <c r="BE56" s="599">
        <f t="shared" si="26"/>
        <v>134</v>
      </c>
      <c r="BF56" s="599">
        <f t="shared" si="27"/>
        <v>30</v>
      </c>
      <c r="BG56" s="599">
        <f t="shared" si="28"/>
        <v>14</v>
      </c>
      <c r="BH56" s="622"/>
      <c r="BI56" s="622"/>
      <c r="BJ56" s="625">
        <f t="shared" si="29"/>
        <v>19934</v>
      </c>
      <c r="BK56" s="628"/>
      <c r="BL56" s="628"/>
      <c r="BM56" s="628"/>
      <c r="BN56" s="628"/>
      <c r="BO56" s="628"/>
      <c r="BP56" s="628"/>
      <c r="BR56" s="612"/>
      <c r="BS56" s="597" t="s">
        <v>36</v>
      </c>
      <c r="BT56" s="599">
        <f t="shared" ref="BT56:BU56" si="124">BT18</f>
        <v>431</v>
      </c>
      <c r="BU56" s="599">
        <f t="shared" si="124"/>
        <v>613</v>
      </c>
      <c r="BV56" s="599">
        <f t="shared" si="31"/>
        <v>3389</v>
      </c>
      <c r="BW56" s="599">
        <f t="shared" si="32"/>
        <v>5234</v>
      </c>
      <c r="BX56" s="599">
        <f t="shared" si="33"/>
        <v>3150</v>
      </c>
      <c r="BY56" s="599">
        <f t="shared" si="34"/>
        <v>1287</v>
      </c>
      <c r="BZ56" s="599">
        <f t="shared" si="35"/>
        <v>235</v>
      </c>
      <c r="CA56" s="599">
        <f t="shared" si="36"/>
        <v>66</v>
      </c>
      <c r="CB56" s="599">
        <f t="shared" si="37"/>
        <v>14</v>
      </c>
      <c r="CC56" s="599">
        <f t="shared" si="38"/>
        <v>10</v>
      </c>
      <c r="CD56" s="622"/>
      <c r="CE56" s="622"/>
      <c r="CF56" s="625">
        <f t="shared" si="39"/>
        <v>14429</v>
      </c>
      <c r="CG56" s="628"/>
      <c r="CH56" s="628"/>
      <c r="CI56" s="628"/>
      <c r="CJ56" s="628"/>
      <c r="CK56" s="628"/>
      <c r="CL56" s="628"/>
      <c r="CM56" s="622"/>
      <c r="CN56" s="612"/>
      <c r="CO56" s="597" t="s">
        <v>36</v>
      </c>
      <c r="CP56" s="599">
        <f t="shared" ref="CP56:CQ56" si="125">CP18</f>
        <v>431</v>
      </c>
      <c r="CQ56" s="599">
        <f t="shared" si="125"/>
        <v>516</v>
      </c>
      <c r="CR56" s="599">
        <f t="shared" si="41"/>
        <v>3691</v>
      </c>
      <c r="CS56" s="599">
        <f t="shared" si="42"/>
        <v>8907</v>
      </c>
      <c r="CT56" s="599">
        <f t="shared" si="43"/>
        <v>7272</v>
      </c>
      <c r="CU56" s="599">
        <f t="shared" si="44"/>
        <v>3778</v>
      </c>
      <c r="CV56" s="599">
        <f t="shared" si="45"/>
        <v>631</v>
      </c>
      <c r="CW56" s="599">
        <f t="shared" si="46"/>
        <v>218</v>
      </c>
      <c r="CX56" s="599">
        <f t="shared" si="47"/>
        <v>53</v>
      </c>
      <c r="CY56" s="599">
        <f t="shared" si="48"/>
        <v>16</v>
      </c>
      <c r="CZ56" s="622"/>
      <c r="DA56" s="622"/>
      <c r="DB56" s="625">
        <f t="shared" si="49"/>
        <v>25513</v>
      </c>
      <c r="DC56" s="628"/>
      <c r="DD56" s="628"/>
      <c r="DE56" s="628"/>
      <c r="DF56" s="628"/>
      <c r="DG56" s="628"/>
      <c r="DH56" s="628"/>
      <c r="DJ56" s="612"/>
      <c r="DK56" s="597" t="s">
        <v>36</v>
      </c>
      <c r="DL56" s="599">
        <f t="shared" ref="DL56:DM56" si="126">DL18</f>
        <v>200</v>
      </c>
      <c r="DM56" s="599">
        <f t="shared" si="126"/>
        <v>389</v>
      </c>
      <c r="DN56" s="599">
        <f t="shared" si="51"/>
        <v>1925</v>
      </c>
      <c r="DO56" s="599">
        <f t="shared" si="52"/>
        <v>2737</v>
      </c>
      <c r="DP56" s="599">
        <f t="shared" si="53"/>
        <v>1767</v>
      </c>
      <c r="DQ56" s="599">
        <f t="shared" si="54"/>
        <v>859</v>
      </c>
      <c r="DR56" s="599">
        <f t="shared" si="55"/>
        <v>115</v>
      </c>
      <c r="DS56" s="599">
        <f t="shared" si="56"/>
        <v>36</v>
      </c>
      <c r="DT56" s="599">
        <f t="shared" si="57"/>
        <v>11</v>
      </c>
      <c r="DU56" s="599">
        <f t="shared" si="58"/>
        <v>3</v>
      </c>
      <c r="DV56" s="622"/>
      <c r="DW56" s="622"/>
      <c r="DX56" s="625">
        <f t="shared" si="59"/>
        <v>8042</v>
      </c>
      <c r="DY56" s="628"/>
      <c r="DZ56" s="628"/>
      <c r="EA56" s="628"/>
      <c r="EB56" s="628"/>
      <c r="EC56" s="628"/>
      <c r="ED56" s="628"/>
      <c r="EE56" s="622"/>
      <c r="EF56" s="612"/>
      <c r="EG56" s="597" t="s">
        <v>36</v>
      </c>
      <c r="EH56" s="599">
        <f t="shared" ref="EH56:EI56" si="127">EH18</f>
        <v>662</v>
      </c>
      <c r="EI56" s="599">
        <f t="shared" si="127"/>
        <v>740</v>
      </c>
      <c r="EJ56" s="599">
        <f t="shared" si="61"/>
        <v>5155</v>
      </c>
      <c r="EK56" s="599">
        <f t="shared" si="62"/>
        <v>11404</v>
      </c>
      <c r="EL56" s="599">
        <f t="shared" si="63"/>
        <v>8655</v>
      </c>
      <c r="EM56" s="599">
        <f t="shared" si="64"/>
        <v>4206</v>
      </c>
      <c r="EN56" s="599">
        <f t="shared" si="65"/>
        <v>751</v>
      </c>
      <c r="EO56" s="599">
        <f t="shared" si="66"/>
        <v>248</v>
      </c>
      <c r="EP56" s="599">
        <f t="shared" si="67"/>
        <v>56</v>
      </c>
      <c r="EQ56" s="599">
        <f t="shared" si="68"/>
        <v>23</v>
      </c>
      <c r="ER56" s="622"/>
      <c r="ES56" s="622"/>
      <c r="ET56" s="625">
        <f t="shared" si="69"/>
        <v>31900</v>
      </c>
      <c r="EU56" s="628"/>
      <c r="EV56" s="628"/>
      <c r="EW56" s="628"/>
      <c r="EX56" s="628"/>
      <c r="EY56" s="628"/>
      <c r="EZ56" s="628"/>
      <c r="FB56" s="612"/>
      <c r="FC56" s="597" t="s">
        <v>36</v>
      </c>
      <c r="FD56" s="599">
        <f t="shared" ref="FD56:FE56" si="128">FD18</f>
        <v>718</v>
      </c>
      <c r="FE56" s="599">
        <f t="shared" si="128"/>
        <v>993</v>
      </c>
      <c r="FF56" s="599">
        <f t="shared" si="71"/>
        <v>6249</v>
      </c>
      <c r="FG56" s="599">
        <f t="shared" si="72"/>
        <v>12222</v>
      </c>
      <c r="FH56" s="599">
        <f t="shared" si="73"/>
        <v>8703</v>
      </c>
      <c r="FI56" s="599">
        <f t="shared" si="74"/>
        <v>3902</v>
      </c>
      <c r="FJ56" s="599">
        <f t="shared" si="75"/>
        <v>514</v>
      </c>
      <c r="FK56" s="599">
        <f t="shared" si="76"/>
        <v>142</v>
      </c>
      <c r="FL56" s="599">
        <f t="shared" si="77"/>
        <v>39</v>
      </c>
      <c r="FM56" s="599">
        <f t="shared" si="78"/>
        <v>13</v>
      </c>
      <c r="FN56" s="622"/>
      <c r="FO56" s="622"/>
      <c r="FP56" s="625">
        <f t="shared" si="79"/>
        <v>33495</v>
      </c>
      <c r="FQ56" s="622"/>
      <c r="FR56" s="622"/>
      <c r="FS56" s="622"/>
      <c r="FT56" s="622"/>
      <c r="FU56" s="622"/>
      <c r="FV56" s="622"/>
      <c r="FW56" s="622"/>
      <c r="FX56" s="612"/>
      <c r="FY56" s="597" t="s">
        <v>36</v>
      </c>
      <c r="FZ56" s="599">
        <f t="shared" ref="FZ56:GA56" si="129">FZ18</f>
        <v>144</v>
      </c>
      <c r="GA56" s="599">
        <f t="shared" si="129"/>
        <v>136</v>
      </c>
      <c r="GB56" s="599">
        <f t="shared" si="81"/>
        <v>831</v>
      </c>
      <c r="GC56" s="599">
        <f t="shared" si="82"/>
        <v>1919</v>
      </c>
      <c r="GD56" s="599">
        <f t="shared" si="83"/>
        <v>1719</v>
      </c>
      <c r="GE56" s="599">
        <f t="shared" si="84"/>
        <v>1163</v>
      </c>
      <c r="GF56" s="599">
        <f t="shared" si="85"/>
        <v>352</v>
      </c>
      <c r="GG56" s="599">
        <f t="shared" si="86"/>
        <v>142</v>
      </c>
      <c r="GH56" s="599">
        <f t="shared" si="87"/>
        <v>28</v>
      </c>
      <c r="GI56" s="599">
        <f t="shared" si="88"/>
        <v>13</v>
      </c>
      <c r="GJ56" s="622"/>
      <c r="GK56" s="622"/>
      <c r="GL56" s="625">
        <f t="shared" si="89"/>
        <v>6447</v>
      </c>
    </row>
    <row r="57" spans="2:194" ht="16.5" x14ac:dyDescent="0.3">
      <c r="B57" s="609"/>
      <c r="C57" s="619"/>
      <c r="D57" s="612"/>
      <c r="E57" s="597" t="s">
        <v>37</v>
      </c>
      <c r="F57" s="599">
        <f t="shared" si="0"/>
        <v>1384</v>
      </c>
      <c r="G57" s="599">
        <f t="shared" si="0"/>
        <v>1114</v>
      </c>
      <c r="H57" s="599">
        <f t="shared" si="1"/>
        <v>7013</v>
      </c>
      <c r="I57" s="599">
        <f t="shared" si="2"/>
        <v>18855</v>
      </c>
      <c r="J57" s="599">
        <f t="shared" si="3"/>
        <v>21944</v>
      </c>
      <c r="K57" s="599">
        <f t="shared" si="4"/>
        <v>15202</v>
      </c>
      <c r="L57" s="599">
        <f t="shared" si="5"/>
        <v>3462</v>
      </c>
      <c r="M57" s="599">
        <f t="shared" si="6"/>
        <v>1308</v>
      </c>
      <c r="N57" s="599">
        <f t="shared" si="7"/>
        <v>370</v>
      </c>
      <c r="O57" s="599">
        <f t="shared" si="8"/>
        <v>94</v>
      </c>
      <c r="P57" s="622"/>
      <c r="Q57" s="622"/>
      <c r="R57" s="625">
        <f t="shared" si="9"/>
        <v>70746</v>
      </c>
      <c r="S57" s="622"/>
      <c r="T57" s="622"/>
      <c r="U57" s="622"/>
      <c r="V57" s="622"/>
      <c r="W57" s="622"/>
      <c r="X57" s="622"/>
      <c r="Y57" s="622"/>
      <c r="Z57" s="612"/>
      <c r="AA57" s="597" t="s">
        <v>37</v>
      </c>
      <c r="AB57" s="599">
        <f t="shared" ref="AB57:AC57" si="130">AB19</f>
        <v>617</v>
      </c>
      <c r="AC57" s="599">
        <f t="shared" si="130"/>
        <v>372</v>
      </c>
      <c r="AD57" s="599">
        <f t="shared" si="11"/>
        <v>2975</v>
      </c>
      <c r="AE57" s="599">
        <f t="shared" si="12"/>
        <v>9355</v>
      </c>
      <c r="AF57" s="599">
        <f t="shared" si="13"/>
        <v>11343</v>
      </c>
      <c r="AG57" s="599">
        <f t="shared" si="14"/>
        <v>8071</v>
      </c>
      <c r="AH57" s="599">
        <f t="shared" si="15"/>
        <v>1936</v>
      </c>
      <c r="AI57" s="599">
        <f t="shared" si="16"/>
        <v>710</v>
      </c>
      <c r="AJ57" s="599">
        <f t="shared" si="17"/>
        <v>184</v>
      </c>
      <c r="AK57" s="599">
        <f t="shared" si="18"/>
        <v>35</v>
      </c>
      <c r="AL57" s="622"/>
      <c r="AM57" s="622"/>
      <c r="AN57" s="625">
        <f t="shared" si="19"/>
        <v>35598</v>
      </c>
      <c r="AO57" s="628"/>
      <c r="AP57" s="628"/>
      <c r="AQ57" s="628"/>
      <c r="AR57" s="628"/>
      <c r="AS57" s="628"/>
      <c r="AT57" s="628"/>
      <c r="AU57" s="622"/>
      <c r="AV57" s="612"/>
      <c r="AW57" s="597" t="s">
        <v>37</v>
      </c>
      <c r="AX57" s="599">
        <f t="shared" ref="AX57:AY57" si="131">AX19</f>
        <v>767</v>
      </c>
      <c r="AY57" s="599">
        <f t="shared" si="131"/>
        <v>742</v>
      </c>
      <c r="AZ57" s="599">
        <f t="shared" si="21"/>
        <v>4038</v>
      </c>
      <c r="BA57" s="599">
        <f t="shared" si="22"/>
        <v>9500</v>
      </c>
      <c r="BB57" s="599">
        <f t="shared" si="23"/>
        <v>10601</v>
      </c>
      <c r="BC57" s="599">
        <f t="shared" si="24"/>
        <v>7131</v>
      </c>
      <c r="BD57" s="599">
        <f t="shared" si="25"/>
        <v>1526</v>
      </c>
      <c r="BE57" s="599">
        <f t="shared" si="26"/>
        <v>598</v>
      </c>
      <c r="BF57" s="599">
        <f t="shared" si="27"/>
        <v>186</v>
      </c>
      <c r="BG57" s="599">
        <f t="shared" si="28"/>
        <v>59</v>
      </c>
      <c r="BH57" s="622"/>
      <c r="BI57" s="622"/>
      <c r="BJ57" s="625">
        <f t="shared" si="29"/>
        <v>35148</v>
      </c>
      <c r="BK57" s="628"/>
      <c r="BL57" s="628"/>
      <c r="BM57" s="628"/>
      <c r="BN57" s="628"/>
      <c r="BO57" s="628"/>
      <c r="BP57" s="628"/>
      <c r="BR57" s="612"/>
      <c r="BS57" s="597" t="s">
        <v>37</v>
      </c>
      <c r="BT57" s="599">
        <f t="shared" ref="BT57:BU57" si="132">BT19</f>
        <v>594</v>
      </c>
      <c r="BU57" s="599">
        <f t="shared" si="132"/>
        <v>610</v>
      </c>
      <c r="BV57" s="599">
        <f t="shared" si="31"/>
        <v>3372</v>
      </c>
      <c r="BW57" s="599">
        <f t="shared" si="32"/>
        <v>7081</v>
      </c>
      <c r="BX57" s="599">
        <f t="shared" si="33"/>
        <v>6297</v>
      </c>
      <c r="BY57" s="599">
        <f t="shared" si="34"/>
        <v>3726</v>
      </c>
      <c r="BZ57" s="599">
        <f t="shared" si="35"/>
        <v>769</v>
      </c>
      <c r="CA57" s="599">
        <f t="shared" si="36"/>
        <v>303</v>
      </c>
      <c r="CB57" s="599">
        <f t="shared" si="37"/>
        <v>80</v>
      </c>
      <c r="CC57" s="599">
        <f t="shared" si="38"/>
        <v>12</v>
      </c>
      <c r="CD57" s="622"/>
      <c r="CE57" s="622"/>
      <c r="CF57" s="625">
        <f t="shared" si="39"/>
        <v>22844</v>
      </c>
      <c r="CG57" s="628"/>
      <c r="CH57" s="628"/>
      <c r="CI57" s="628"/>
      <c r="CJ57" s="628"/>
      <c r="CK57" s="628"/>
      <c r="CL57" s="628"/>
      <c r="CM57" s="622"/>
      <c r="CN57" s="612"/>
      <c r="CO57" s="597" t="s">
        <v>37</v>
      </c>
      <c r="CP57" s="599">
        <f t="shared" ref="CP57:CQ57" si="133">CP19</f>
        <v>790</v>
      </c>
      <c r="CQ57" s="599">
        <f t="shared" si="133"/>
        <v>504</v>
      </c>
      <c r="CR57" s="599">
        <f t="shared" si="41"/>
        <v>3641</v>
      </c>
      <c r="CS57" s="599">
        <f t="shared" si="42"/>
        <v>11774</v>
      </c>
      <c r="CT57" s="599">
        <f t="shared" si="43"/>
        <v>15647</v>
      </c>
      <c r="CU57" s="599">
        <f t="shared" si="44"/>
        <v>11476</v>
      </c>
      <c r="CV57" s="599">
        <f t="shared" si="45"/>
        <v>2693</v>
      </c>
      <c r="CW57" s="599">
        <f t="shared" si="46"/>
        <v>1005</v>
      </c>
      <c r="CX57" s="599">
        <f t="shared" si="47"/>
        <v>290</v>
      </c>
      <c r="CY57" s="599">
        <f t="shared" si="48"/>
        <v>82</v>
      </c>
      <c r="CZ57" s="622"/>
      <c r="DA57" s="622"/>
      <c r="DB57" s="625">
        <f t="shared" si="49"/>
        <v>47902</v>
      </c>
      <c r="DC57" s="628"/>
      <c r="DD57" s="628"/>
      <c r="DE57" s="628"/>
      <c r="DF57" s="628"/>
      <c r="DG57" s="628"/>
      <c r="DH57" s="628"/>
      <c r="DJ57" s="612"/>
      <c r="DK57" s="597" t="s">
        <v>37</v>
      </c>
      <c r="DL57" s="599">
        <f t="shared" ref="DL57:DM57" si="134">DL19</f>
        <v>239</v>
      </c>
      <c r="DM57" s="599">
        <f t="shared" si="134"/>
        <v>299</v>
      </c>
      <c r="DN57" s="599">
        <f t="shared" si="51"/>
        <v>1480</v>
      </c>
      <c r="DO57" s="599">
        <f t="shared" si="52"/>
        <v>2646</v>
      </c>
      <c r="DP57" s="599">
        <f t="shared" si="53"/>
        <v>2427</v>
      </c>
      <c r="DQ57" s="599">
        <f t="shared" si="54"/>
        <v>1633</v>
      </c>
      <c r="DR57" s="599">
        <f t="shared" si="55"/>
        <v>311</v>
      </c>
      <c r="DS57" s="599">
        <f t="shared" si="56"/>
        <v>118</v>
      </c>
      <c r="DT57" s="599">
        <f t="shared" si="57"/>
        <v>35</v>
      </c>
      <c r="DU57" s="599">
        <f t="shared" si="58"/>
        <v>12</v>
      </c>
      <c r="DV57" s="622"/>
      <c r="DW57" s="622"/>
      <c r="DX57" s="625">
        <f t="shared" si="59"/>
        <v>9200</v>
      </c>
      <c r="DY57" s="628"/>
      <c r="DZ57" s="628"/>
      <c r="EA57" s="628"/>
      <c r="EB57" s="628"/>
      <c r="EC57" s="628"/>
      <c r="ED57" s="628"/>
      <c r="EE57" s="622"/>
      <c r="EF57" s="612"/>
      <c r="EG57" s="597" t="s">
        <v>37</v>
      </c>
      <c r="EH57" s="599">
        <f t="shared" ref="EH57:EI57" si="135">EH19</f>
        <v>1145</v>
      </c>
      <c r="EI57" s="599">
        <f t="shared" si="135"/>
        <v>815</v>
      </c>
      <c r="EJ57" s="599">
        <f t="shared" si="61"/>
        <v>5533</v>
      </c>
      <c r="EK57" s="599">
        <f t="shared" si="62"/>
        <v>16209</v>
      </c>
      <c r="EL57" s="599">
        <f t="shared" si="63"/>
        <v>19517</v>
      </c>
      <c r="EM57" s="599">
        <f t="shared" si="64"/>
        <v>13569</v>
      </c>
      <c r="EN57" s="599">
        <f t="shared" si="65"/>
        <v>3151</v>
      </c>
      <c r="EO57" s="599">
        <f t="shared" si="66"/>
        <v>1190</v>
      </c>
      <c r="EP57" s="599">
        <f t="shared" si="67"/>
        <v>335</v>
      </c>
      <c r="EQ57" s="599">
        <f t="shared" si="68"/>
        <v>82</v>
      </c>
      <c r="ER57" s="622"/>
      <c r="ES57" s="622"/>
      <c r="ET57" s="625">
        <f t="shared" si="69"/>
        <v>61546</v>
      </c>
      <c r="EU57" s="628"/>
      <c r="EV57" s="628"/>
      <c r="EW57" s="628"/>
      <c r="EX57" s="628"/>
      <c r="EY57" s="628"/>
      <c r="EZ57" s="628"/>
      <c r="FB57" s="612"/>
      <c r="FC57" s="597" t="s">
        <v>37</v>
      </c>
      <c r="FD57" s="599">
        <f t="shared" ref="FD57:FE57" si="136">FD19</f>
        <v>1118</v>
      </c>
      <c r="FE57" s="599">
        <f t="shared" si="136"/>
        <v>999</v>
      </c>
      <c r="FF57" s="599">
        <f t="shared" si="71"/>
        <v>6234</v>
      </c>
      <c r="FG57" s="599">
        <f t="shared" si="72"/>
        <v>16740</v>
      </c>
      <c r="FH57" s="599">
        <f t="shared" si="73"/>
        <v>18874</v>
      </c>
      <c r="FI57" s="599">
        <f t="shared" si="74"/>
        <v>12622</v>
      </c>
      <c r="FJ57" s="599">
        <f t="shared" si="75"/>
        <v>2466</v>
      </c>
      <c r="FK57" s="599">
        <f t="shared" si="76"/>
        <v>845</v>
      </c>
      <c r="FL57" s="599">
        <f t="shared" si="77"/>
        <v>208</v>
      </c>
      <c r="FM57" s="599">
        <f t="shared" si="78"/>
        <v>55</v>
      </c>
      <c r="FN57" s="622"/>
      <c r="FO57" s="622"/>
      <c r="FP57" s="625">
        <f t="shared" si="79"/>
        <v>60161</v>
      </c>
      <c r="FQ57" s="622"/>
      <c r="FR57" s="622"/>
      <c r="FS57" s="622"/>
      <c r="FT57" s="622"/>
      <c r="FU57" s="622"/>
      <c r="FV57" s="622"/>
      <c r="FW57" s="622"/>
      <c r="FX57" s="612"/>
      <c r="FY57" s="597" t="s">
        <v>37</v>
      </c>
      <c r="FZ57" s="599">
        <f t="shared" ref="FZ57:GA57" si="137">FZ19</f>
        <v>266</v>
      </c>
      <c r="GA57" s="599">
        <f t="shared" si="137"/>
        <v>115</v>
      </c>
      <c r="GB57" s="599">
        <f t="shared" si="81"/>
        <v>779</v>
      </c>
      <c r="GC57" s="599">
        <f t="shared" si="82"/>
        <v>2115</v>
      </c>
      <c r="GD57" s="599">
        <f t="shared" si="83"/>
        <v>3070</v>
      </c>
      <c r="GE57" s="599">
        <f t="shared" si="84"/>
        <v>2580</v>
      </c>
      <c r="GF57" s="599">
        <f t="shared" si="85"/>
        <v>996</v>
      </c>
      <c r="GG57" s="599">
        <f t="shared" si="86"/>
        <v>463</v>
      </c>
      <c r="GH57" s="599">
        <f t="shared" si="87"/>
        <v>162</v>
      </c>
      <c r="GI57" s="599">
        <f t="shared" si="88"/>
        <v>39</v>
      </c>
      <c r="GJ57" s="622"/>
      <c r="GK57" s="622"/>
      <c r="GL57" s="625">
        <f t="shared" si="89"/>
        <v>10585</v>
      </c>
    </row>
    <row r="58" spans="2:194" ht="16.5" x14ac:dyDescent="0.3">
      <c r="B58" s="609"/>
      <c r="C58" s="619"/>
      <c r="D58" s="612"/>
      <c r="E58" s="597" t="s">
        <v>38</v>
      </c>
      <c r="F58" s="599">
        <f t="shared" si="0"/>
        <v>1519</v>
      </c>
      <c r="G58" s="599">
        <f t="shared" si="0"/>
        <v>600</v>
      </c>
      <c r="H58" s="599">
        <f t="shared" si="1"/>
        <v>3692</v>
      </c>
      <c r="I58" s="599">
        <f t="shared" si="2"/>
        <v>13172</v>
      </c>
      <c r="J58" s="599">
        <f t="shared" si="3"/>
        <v>24240</v>
      </c>
      <c r="K58" s="599">
        <f t="shared" si="4"/>
        <v>26025</v>
      </c>
      <c r="L58" s="599">
        <f t="shared" si="5"/>
        <v>9186</v>
      </c>
      <c r="M58" s="599">
        <f t="shared" si="6"/>
        <v>3899</v>
      </c>
      <c r="N58" s="599">
        <f t="shared" si="7"/>
        <v>1315</v>
      </c>
      <c r="O58" s="599">
        <f t="shared" si="8"/>
        <v>338</v>
      </c>
      <c r="P58" s="622"/>
      <c r="Q58" s="622"/>
      <c r="R58" s="625">
        <f t="shared" si="9"/>
        <v>83986</v>
      </c>
      <c r="S58" s="622"/>
      <c r="T58" s="622"/>
      <c r="U58" s="622"/>
      <c r="V58" s="622"/>
      <c r="W58" s="622"/>
      <c r="X58" s="622"/>
      <c r="Y58" s="622"/>
      <c r="Z58" s="612"/>
      <c r="AA58" s="597" t="s">
        <v>38</v>
      </c>
      <c r="AB58" s="599">
        <f t="shared" ref="AB58:AC58" si="138">AB20</f>
        <v>701</v>
      </c>
      <c r="AC58" s="599">
        <f t="shared" si="138"/>
        <v>177</v>
      </c>
      <c r="AD58" s="599">
        <f t="shared" si="11"/>
        <v>1494</v>
      </c>
      <c r="AE58" s="599">
        <f t="shared" si="12"/>
        <v>6025</v>
      </c>
      <c r="AF58" s="599">
        <f t="shared" si="13"/>
        <v>12034</v>
      </c>
      <c r="AG58" s="599">
        <f t="shared" si="14"/>
        <v>13791</v>
      </c>
      <c r="AH58" s="599">
        <f t="shared" si="15"/>
        <v>5314</v>
      </c>
      <c r="AI58" s="599">
        <f t="shared" si="16"/>
        <v>2245</v>
      </c>
      <c r="AJ58" s="599">
        <f t="shared" si="17"/>
        <v>727</v>
      </c>
      <c r="AK58" s="599">
        <f t="shared" si="18"/>
        <v>166</v>
      </c>
      <c r="AL58" s="622"/>
      <c r="AM58" s="622"/>
      <c r="AN58" s="625">
        <f t="shared" si="19"/>
        <v>42674</v>
      </c>
      <c r="AO58" s="628"/>
      <c r="AP58" s="628"/>
      <c r="AQ58" s="628"/>
      <c r="AR58" s="628"/>
      <c r="AS58" s="628"/>
      <c r="AT58" s="628"/>
      <c r="AU58" s="622"/>
      <c r="AV58" s="612"/>
      <c r="AW58" s="597" t="s">
        <v>38</v>
      </c>
      <c r="AX58" s="599">
        <f t="shared" ref="AX58:AY58" si="139">AX20</f>
        <v>818</v>
      </c>
      <c r="AY58" s="599">
        <f t="shared" si="139"/>
        <v>423</v>
      </c>
      <c r="AZ58" s="599">
        <f t="shared" si="21"/>
        <v>2198</v>
      </c>
      <c r="BA58" s="599">
        <f t="shared" si="22"/>
        <v>7147</v>
      </c>
      <c r="BB58" s="599">
        <f t="shared" si="23"/>
        <v>12206</v>
      </c>
      <c r="BC58" s="599">
        <f t="shared" si="24"/>
        <v>12234</v>
      </c>
      <c r="BD58" s="599">
        <f t="shared" si="25"/>
        <v>3872</v>
      </c>
      <c r="BE58" s="599">
        <f t="shared" si="26"/>
        <v>1654</v>
      </c>
      <c r="BF58" s="599">
        <f t="shared" si="27"/>
        <v>588</v>
      </c>
      <c r="BG58" s="599">
        <f t="shared" si="28"/>
        <v>172</v>
      </c>
      <c r="BH58" s="622"/>
      <c r="BI58" s="622"/>
      <c r="BJ58" s="625">
        <f t="shared" si="29"/>
        <v>41312</v>
      </c>
      <c r="BK58" s="628"/>
      <c r="BL58" s="628"/>
      <c r="BM58" s="628"/>
      <c r="BN58" s="628"/>
      <c r="BO58" s="628"/>
      <c r="BP58" s="628"/>
      <c r="BR58" s="612"/>
      <c r="BS58" s="597" t="s">
        <v>38</v>
      </c>
      <c r="BT58" s="599">
        <f t="shared" ref="BT58:BU58" si="140">BT20</f>
        <v>563</v>
      </c>
      <c r="BU58" s="599">
        <f t="shared" si="140"/>
        <v>320</v>
      </c>
      <c r="BV58" s="599">
        <f t="shared" si="31"/>
        <v>1795</v>
      </c>
      <c r="BW58" s="599">
        <f t="shared" si="32"/>
        <v>4921</v>
      </c>
      <c r="BX58" s="599">
        <f t="shared" si="33"/>
        <v>6832</v>
      </c>
      <c r="BY58" s="599">
        <f t="shared" si="34"/>
        <v>5880</v>
      </c>
      <c r="BZ58" s="599">
        <f t="shared" si="35"/>
        <v>1819</v>
      </c>
      <c r="CA58" s="599">
        <f t="shared" si="36"/>
        <v>749</v>
      </c>
      <c r="CB58" s="599">
        <f t="shared" si="37"/>
        <v>235</v>
      </c>
      <c r="CC58" s="599">
        <f t="shared" si="38"/>
        <v>68</v>
      </c>
      <c r="CD58" s="622"/>
      <c r="CE58" s="622"/>
      <c r="CF58" s="625">
        <f t="shared" si="39"/>
        <v>23182</v>
      </c>
      <c r="CG58" s="628"/>
      <c r="CH58" s="628"/>
      <c r="CI58" s="628"/>
      <c r="CJ58" s="628"/>
      <c r="CK58" s="628"/>
      <c r="CL58" s="628"/>
      <c r="CM58" s="622"/>
      <c r="CN58" s="612"/>
      <c r="CO58" s="597" t="s">
        <v>38</v>
      </c>
      <c r="CP58" s="599">
        <f t="shared" ref="CP58:CQ58" si="141">CP20</f>
        <v>956</v>
      </c>
      <c r="CQ58" s="599">
        <f t="shared" si="141"/>
        <v>280</v>
      </c>
      <c r="CR58" s="599">
        <f t="shared" si="41"/>
        <v>1897</v>
      </c>
      <c r="CS58" s="599">
        <f t="shared" si="42"/>
        <v>8251</v>
      </c>
      <c r="CT58" s="599">
        <f t="shared" si="43"/>
        <v>17408</v>
      </c>
      <c r="CU58" s="599">
        <f t="shared" si="44"/>
        <v>20145</v>
      </c>
      <c r="CV58" s="599">
        <f t="shared" si="45"/>
        <v>7367</v>
      </c>
      <c r="CW58" s="599">
        <f t="shared" si="46"/>
        <v>3150</v>
      </c>
      <c r="CX58" s="599">
        <f t="shared" si="47"/>
        <v>1080</v>
      </c>
      <c r="CY58" s="599">
        <f t="shared" si="48"/>
        <v>270</v>
      </c>
      <c r="CZ58" s="622"/>
      <c r="DA58" s="622"/>
      <c r="DB58" s="625">
        <f t="shared" si="49"/>
        <v>60804</v>
      </c>
      <c r="DC58" s="628"/>
      <c r="DD58" s="628"/>
      <c r="DE58" s="628"/>
      <c r="DF58" s="628"/>
      <c r="DG58" s="628"/>
      <c r="DH58" s="628"/>
      <c r="DJ58" s="612"/>
      <c r="DK58" s="597" t="s">
        <v>38</v>
      </c>
      <c r="DL58" s="599">
        <f t="shared" ref="DL58:DM58" si="142">DL20</f>
        <v>191</v>
      </c>
      <c r="DM58" s="599">
        <f t="shared" si="142"/>
        <v>126</v>
      </c>
      <c r="DN58" s="599">
        <f t="shared" si="51"/>
        <v>716</v>
      </c>
      <c r="DO58" s="599">
        <f t="shared" si="52"/>
        <v>1573</v>
      </c>
      <c r="DP58" s="599">
        <f t="shared" si="53"/>
        <v>1926</v>
      </c>
      <c r="DQ58" s="599">
        <f t="shared" si="54"/>
        <v>1917</v>
      </c>
      <c r="DR58" s="599">
        <f t="shared" si="55"/>
        <v>547</v>
      </c>
      <c r="DS58" s="599">
        <f t="shared" si="56"/>
        <v>244</v>
      </c>
      <c r="DT58" s="599">
        <f t="shared" si="57"/>
        <v>83</v>
      </c>
      <c r="DU58" s="599">
        <f t="shared" si="58"/>
        <v>25</v>
      </c>
      <c r="DV58" s="622"/>
      <c r="DW58" s="622"/>
      <c r="DX58" s="625">
        <f t="shared" si="59"/>
        <v>7348</v>
      </c>
      <c r="DY58" s="628"/>
      <c r="DZ58" s="628"/>
      <c r="EA58" s="628"/>
      <c r="EB58" s="628"/>
      <c r="EC58" s="628"/>
      <c r="ED58" s="628"/>
      <c r="EE58" s="622"/>
      <c r="EF58" s="612"/>
      <c r="EG58" s="597" t="s">
        <v>38</v>
      </c>
      <c r="EH58" s="599">
        <f t="shared" ref="EH58:EI58" si="143">EH20</f>
        <v>1328</v>
      </c>
      <c r="EI58" s="599">
        <f t="shared" si="143"/>
        <v>474</v>
      </c>
      <c r="EJ58" s="599">
        <f t="shared" si="61"/>
        <v>2976</v>
      </c>
      <c r="EK58" s="599">
        <f t="shared" si="62"/>
        <v>11599</v>
      </c>
      <c r="EL58" s="599">
        <f t="shared" si="63"/>
        <v>22314</v>
      </c>
      <c r="EM58" s="599">
        <f t="shared" si="64"/>
        <v>24108</v>
      </c>
      <c r="EN58" s="599">
        <f t="shared" si="65"/>
        <v>8639</v>
      </c>
      <c r="EO58" s="599">
        <f t="shared" si="66"/>
        <v>3655</v>
      </c>
      <c r="EP58" s="599">
        <f t="shared" si="67"/>
        <v>1232</v>
      </c>
      <c r="EQ58" s="599">
        <f t="shared" si="68"/>
        <v>313</v>
      </c>
      <c r="ER58" s="622"/>
      <c r="ES58" s="622"/>
      <c r="ET58" s="625">
        <f t="shared" si="69"/>
        <v>76638</v>
      </c>
      <c r="EU58" s="628"/>
      <c r="EV58" s="628"/>
      <c r="EW58" s="628"/>
      <c r="EX58" s="628"/>
      <c r="EY58" s="628"/>
      <c r="EZ58" s="628"/>
      <c r="FB58" s="612"/>
      <c r="FC58" s="597" t="s">
        <v>38</v>
      </c>
      <c r="FD58" s="599">
        <f t="shared" ref="FD58:FE58" si="144">FD20</f>
        <v>1288</v>
      </c>
      <c r="FE58" s="599">
        <f t="shared" si="144"/>
        <v>555</v>
      </c>
      <c r="FF58" s="599">
        <f t="shared" si="71"/>
        <v>3335</v>
      </c>
      <c r="FG58" s="599">
        <f t="shared" si="72"/>
        <v>11885</v>
      </c>
      <c r="FH58" s="599">
        <f t="shared" si="73"/>
        <v>21682</v>
      </c>
      <c r="FI58" s="599">
        <f t="shared" si="74"/>
        <v>22764</v>
      </c>
      <c r="FJ58" s="599">
        <f t="shared" si="75"/>
        <v>7432</v>
      </c>
      <c r="FK58" s="599">
        <f t="shared" si="76"/>
        <v>2919</v>
      </c>
      <c r="FL58" s="599">
        <f t="shared" si="77"/>
        <v>931</v>
      </c>
      <c r="FM58" s="599">
        <f t="shared" si="78"/>
        <v>221</v>
      </c>
      <c r="FN58" s="622"/>
      <c r="FO58" s="622"/>
      <c r="FP58" s="625">
        <f t="shared" si="79"/>
        <v>73012</v>
      </c>
      <c r="FQ58" s="622"/>
      <c r="FR58" s="622"/>
      <c r="FS58" s="622"/>
      <c r="FT58" s="622"/>
      <c r="FU58" s="622"/>
      <c r="FV58" s="622"/>
      <c r="FW58" s="622"/>
      <c r="FX58" s="612"/>
      <c r="FY58" s="597" t="s">
        <v>38</v>
      </c>
      <c r="FZ58" s="599">
        <f t="shared" ref="FZ58:GA58" si="145">FZ20</f>
        <v>231</v>
      </c>
      <c r="GA58" s="599">
        <f t="shared" si="145"/>
        <v>45</v>
      </c>
      <c r="GB58" s="599">
        <f t="shared" si="81"/>
        <v>357</v>
      </c>
      <c r="GC58" s="599">
        <f t="shared" si="82"/>
        <v>1287</v>
      </c>
      <c r="GD58" s="599">
        <f t="shared" si="83"/>
        <v>2558</v>
      </c>
      <c r="GE58" s="599">
        <f t="shared" si="84"/>
        <v>3261</v>
      </c>
      <c r="GF58" s="599">
        <f t="shared" si="85"/>
        <v>1754</v>
      </c>
      <c r="GG58" s="599">
        <f t="shared" si="86"/>
        <v>980</v>
      </c>
      <c r="GH58" s="599">
        <f t="shared" si="87"/>
        <v>384</v>
      </c>
      <c r="GI58" s="599">
        <f t="shared" si="88"/>
        <v>117</v>
      </c>
      <c r="GJ58" s="622"/>
      <c r="GK58" s="622"/>
      <c r="GL58" s="625">
        <f t="shared" si="89"/>
        <v>10974</v>
      </c>
    </row>
    <row r="59" spans="2:194" ht="16.5" x14ac:dyDescent="0.3">
      <c r="B59" s="609"/>
      <c r="C59" s="619"/>
      <c r="D59" s="612"/>
      <c r="E59" s="597" t="s">
        <v>39</v>
      </c>
      <c r="F59" s="599">
        <f t="shared" si="0"/>
        <v>911</v>
      </c>
      <c r="G59" s="599">
        <f t="shared" si="0"/>
        <v>158</v>
      </c>
      <c r="H59" s="599">
        <f t="shared" si="1"/>
        <v>1148</v>
      </c>
      <c r="I59" s="599">
        <f t="shared" si="2"/>
        <v>4531</v>
      </c>
      <c r="J59" s="599">
        <f t="shared" si="3"/>
        <v>13527</v>
      </c>
      <c r="K59" s="599">
        <f t="shared" si="4"/>
        <v>23126</v>
      </c>
      <c r="L59" s="599">
        <f t="shared" si="5"/>
        <v>13800</v>
      </c>
      <c r="M59" s="599">
        <f t="shared" si="6"/>
        <v>7909</v>
      </c>
      <c r="N59" s="599">
        <f t="shared" si="7"/>
        <v>3193</v>
      </c>
      <c r="O59" s="599">
        <f t="shared" si="8"/>
        <v>1134</v>
      </c>
      <c r="P59" s="622"/>
      <c r="Q59" s="622"/>
      <c r="R59" s="625">
        <f t="shared" si="9"/>
        <v>69437</v>
      </c>
      <c r="S59" s="622"/>
      <c r="T59" s="622"/>
      <c r="U59" s="622"/>
      <c r="V59" s="622"/>
      <c r="W59" s="622"/>
      <c r="X59" s="622"/>
      <c r="Y59" s="622"/>
      <c r="Z59" s="612"/>
      <c r="AA59" s="597" t="s">
        <v>39</v>
      </c>
      <c r="AB59" s="599">
        <f t="shared" ref="AB59:AC59" si="146">AB21</f>
        <v>394</v>
      </c>
      <c r="AC59" s="599">
        <f t="shared" si="146"/>
        <v>45</v>
      </c>
      <c r="AD59" s="599">
        <f t="shared" si="11"/>
        <v>366</v>
      </c>
      <c r="AE59" s="599">
        <f t="shared" si="12"/>
        <v>1861</v>
      </c>
      <c r="AF59" s="599">
        <f t="shared" si="13"/>
        <v>6070</v>
      </c>
      <c r="AG59" s="599">
        <f t="shared" si="14"/>
        <v>11350</v>
      </c>
      <c r="AH59" s="599">
        <f t="shared" si="15"/>
        <v>7550</v>
      </c>
      <c r="AI59" s="599">
        <f t="shared" si="16"/>
        <v>4471</v>
      </c>
      <c r="AJ59" s="599">
        <f t="shared" si="17"/>
        <v>1834</v>
      </c>
      <c r="AK59" s="599">
        <f t="shared" si="18"/>
        <v>636</v>
      </c>
      <c r="AL59" s="622"/>
      <c r="AM59" s="622"/>
      <c r="AN59" s="625">
        <f t="shared" si="19"/>
        <v>34577</v>
      </c>
      <c r="AO59" s="628"/>
      <c r="AP59" s="628"/>
      <c r="AQ59" s="628"/>
      <c r="AR59" s="628"/>
      <c r="AS59" s="628"/>
      <c r="AT59" s="628"/>
      <c r="AU59" s="622"/>
      <c r="AV59" s="612"/>
      <c r="AW59" s="597" t="s">
        <v>39</v>
      </c>
      <c r="AX59" s="599">
        <f t="shared" ref="AX59:AY59" si="147">AX21</f>
        <v>517</v>
      </c>
      <c r="AY59" s="599">
        <f t="shared" si="147"/>
        <v>113</v>
      </c>
      <c r="AZ59" s="599">
        <f t="shared" si="21"/>
        <v>782</v>
      </c>
      <c r="BA59" s="599">
        <f t="shared" si="22"/>
        <v>2670</v>
      </c>
      <c r="BB59" s="599">
        <f t="shared" si="23"/>
        <v>7457</v>
      </c>
      <c r="BC59" s="599">
        <f t="shared" si="24"/>
        <v>11776</v>
      </c>
      <c r="BD59" s="599">
        <f t="shared" si="25"/>
        <v>6250</v>
      </c>
      <c r="BE59" s="599">
        <f t="shared" si="26"/>
        <v>3438</v>
      </c>
      <c r="BF59" s="599">
        <f t="shared" si="27"/>
        <v>1359</v>
      </c>
      <c r="BG59" s="599">
        <f t="shared" si="28"/>
        <v>498</v>
      </c>
      <c r="BH59" s="622"/>
      <c r="BI59" s="622"/>
      <c r="BJ59" s="625">
        <f t="shared" si="29"/>
        <v>34860</v>
      </c>
      <c r="BK59" s="628"/>
      <c r="BL59" s="628"/>
      <c r="BM59" s="628"/>
      <c r="BN59" s="628"/>
      <c r="BO59" s="628"/>
      <c r="BP59" s="628"/>
      <c r="BR59" s="612"/>
      <c r="BS59" s="597" t="s">
        <v>39</v>
      </c>
      <c r="BT59" s="599">
        <f t="shared" ref="BT59:BU59" si="148">BT21</f>
        <v>312</v>
      </c>
      <c r="BU59" s="599">
        <f t="shared" si="148"/>
        <v>71</v>
      </c>
      <c r="BV59" s="599">
        <f t="shared" si="31"/>
        <v>551</v>
      </c>
      <c r="BW59" s="599">
        <f t="shared" si="32"/>
        <v>1676</v>
      </c>
      <c r="BX59" s="599">
        <f t="shared" si="33"/>
        <v>3807</v>
      </c>
      <c r="BY59" s="599">
        <f t="shared" si="34"/>
        <v>5020</v>
      </c>
      <c r="BZ59" s="599">
        <f t="shared" si="35"/>
        <v>2445</v>
      </c>
      <c r="CA59" s="599">
        <f t="shared" si="36"/>
        <v>1273</v>
      </c>
      <c r="CB59" s="599">
        <f t="shared" si="37"/>
        <v>496</v>
      </c>
      <c r="CC59" s="599">
        <f t="shared" si="38"/>
        <v>139</v>
      </c>
      <c r="CD59" s="622"/>
      <c r="CE59" s="622"/>
      <c r="CF59" s="625">
        <f t="shared" si="39"/>
        <v>15790</v>
      </c>
      <c r="CG59" s="628"/>
      <c r="CH59" s="628"/>
      <c r="CI59" s="628"/>
      <c r="CJ59" s="628"/>
      <c r="CK59" s="628"/>
      <c r="CL59" s="628"/>
      <c r="CM59" s="622"/>
      <c r="CN59" s="612"/>
      <c r="CO59" s="597" t="s">
        <v>39</v>
      </c>
      <c r="CP59" s="599">
        <f t="shared" ref="CP59:CQ59" si="149">CP21</f>
        <v>599</v>
      </c>
      <c r="CQ59" s="599">
        <f t="shared" si="149"/>
        <v>87</v>
      </c>
      <c r="CR59" s="599">
        <f t="shared" si="41"/>
        <v>597</v>
      </c>
      <c r="CS59" s="599">
        <f t="shared" si="42"/>
        <v>2855</v>
      </c>
      <c r="CT59" s="599">
        <f t="shared" si="43"/>
        <v>9720</v>
      </c>
      <c r="CU59" s="599">
        <f t="shared" si="44"/>
        <v>18106</v>
      </c>
      <c r="CV59" s="599">
        <f t="shared" si="45"/>
        <v>11355</v>
      </c>
      <c r="CW59" s="599">
        <f t="shared" si="46"/>
        <v>6636</v>
      </c>
      <c r="CX59" s="599">
        <f t="shared" si="47"/>
        <v>2697</v>
      </c>
      <c r="CY59" s="599">
        <f t="shared" si="48"/>
        <v>995</v>
      </c>
      <c r="CZ59" s="622"/>
      <c r="DA59" s="622"/>
      <c r="DB59" s="625">
        <f t="shared" si="49"/>
        <v>53647</v>
      </c>
      <c r="DC59" s="628"/>
      <c r="DD59" s="628"/>
      <c r="DE59" s="628"/>
      <c r="DF59" s="628"/>
      <c r="DG59" s="628"/>
      <c r="DH59" s="628"/>
      <c r="DJ59" s="612"/>
      <c r="DK59" s="597" t="s">
        <v>39</v>
      </c>
      <c r="DL59" s="599">
        <f t="shared" ref="DL59:DM59" si="150">DL21</f>
        <v>87</v>
      </c>
      <c r="DM59" s="599">
        <f t="shared" si="150"/>
        <v>33</v>
      </c>
      <c r="DN59" s="599">
        <f t="shared" si="51"/>
        <v>219</v>
      </c>
      <c r="DO59" s="599">
        <f t="shared" si="52"/>
        <v>499</v>
      </c>
      <c r="DP59" s="599">
        <f t="shared" si="53"/>
        <v>966</v>
      </c>
      <c r="DQ59" s="599">
        <f t="shared" si="54"/>
        <v>1410</v>
      </c>
      <c r="DR59" s="599">
        <f t="shared" si="55"/>
        <v>605</v>
      </c>
      <c r="DS59" s="599">
        <f t="shared" si="56"/>
        <v>351</v>
      </c>
      <c r="DT59" s="599">
        <f t="shared" si="57"/>
        <v>127</v>
      </c>
      <c r="DU59" s="599">
        <f t="shared" si="58"/>
        <v>49</v>
      </c>
      <c r="DV59" s="622"/>
      <c r="DW59" s="622"/>
      <c r="DX59" s="625">
        <f t="shared" si="59"/>
        <v>4346</v>
      </c>
      <c r="DY59" s="628"/>
      <c r="DZ59" s="628"/>
      <c r="EA59" s="628"/>
      <c r="EB59" s="628"/>
      <c r="EC59" s="628"/>
      <c r="ED59" s="628"/>
      <c r="EE59" s="622"/>
      <c r="EF59" s="612"/>
      <c r="EG59" s="597" t="s">
        <v>39</v>
      </c>
      <c r="EH59" s="599">
        <f t="shared" ref="EH59:EI59" si="151">EH21</f>
        <v>824</v>
      </c>
      <c r="EI59" s="599">
        <f t="shared" si="151"/>
        <v>125</v>
      </c>
      <c r="EJ59" s="599">
        <f t="shared" si="61"/>
        <v>929</v>
      </c>
      <c r="EK59" s="599">
        <f t="shared" si="62"/>
        <v>4032</v>
      </c>
      <c r="EL59" s="599">
        <f t="shared" si="63"/>
        <v>12561</v>
      </c>
      <c r="EM59" s="599">
        <f t="shared" si="64"/>
        <v>21716</v>
      </c>
      <c r="EN59" s="599">
        <f t="shared" si="65"/>
        <v>13195</v>
      </c>
      <c r="EO59" s="599">
        <f t="shared" si="66"/>
        <v>7558</v>
      </c>
      <c r="EP59" s="599">
        <f t="shared" si="67"/>
        <v>3066</v>
      </c>
      <c r="EQ59" s="599">
        <f t="shared" si="68"/>
        <v>1085</v>
      </c>
      <c r="ER59" s="622"/>
      <c r="ES59" s="622"/>
      <c r="ET59" s="625">
        <f t="shared" si="69"/>
        <v>65091</v>
      </c>
      <c r="EU59" s="628"/>
      <c r="EV59" s="628"/>
      <c r="EW59" s="628"/>
      <c r="EX59" s="628"/>
      <c r="EY59" s="628"/>
      <c r="EZ59" s="628"/>
      <c r="FB59" s="612"/>
      <c r="FC59" s="597" t="s">
        <v>39</v>
      </c>
      <c r="FD59" s="599">
        <f t="shared" ref="FD59:FE59" si="152">FD21</f>
        <v>797</v>
      </c>
      <c r="FE59" s="599">
        <f t="shared" si="152"/>
        <v>141</v>
      </c>
      <c r="FF59" s="599">
        <f t="shared" si="71"/>
        <v>1040</v>
      </c>
      <c r="FG59" s="599">
        <f t="shared" si="72"/>
        <v>4170</v>
      </c>
      <c r="FH59" s="599">
        <f t="shared" si="73"/>
        <v>12354</v>
      </c>
      <c r="FI59" s="599">
        <f t="shared" si="74"/>
        <v>20826</v>
      </c>
      <c r="FJ59" s="599">
        <f t="shared" si="75"/>
        <v>12053</v>
      </c>
      <c r="FK59" s="599">
        <f t="shared" si="76"/>
        <v>6597</v>
      </c>
      <c r="FL59" s="599">
        <f t="shared" si="77"/>
        <v>2571</v>
      </c>
      <c r="FM59" s="599">
        <f t="shared" si="78"/>
        <v>847</v>
      </c>
      <c r="FN59" s="622"/>
      <c r="FO59" s="622"/>
      <c r="FP59" s="625">
        <f t="shared" si="79"/>
        <v>61396</v>
      </c>
      <c r="FQ59" s="622"/>
      <c r="FR59" s="622"/>
      <c r="FS59" s="622"/>
      <c r="FT59" s="622"/>
      <c r="FU59" s="622"/>
      <c r="FV59" s="622"/>
      <c r="FW59" s="622"/>
      <c r="FX59" s="612"/>
      <c r="FY59" s="597" t="s">
        <v>39</v>
      </c>
      <c r="FZ59" s="599">
        <f t="shared" ref="FZ59:GA59" si="153">FZ21</f>
        <v>114</v>
      </c>
      <c r="GA59" s="599">
        <f t="shared" si="153"/>
        <v>17</v>
      </c>
      <c r="GB59" s="599">
        <f t="shared" si="81"/>
        <v>108</v>
      </c>
      <c r="GC59" s="599">
        <f t="shared" si="82"/>
        <v>361</v>
      </c>
      <c r="GD59" s="599">
        <f t="shared" si="83"/>
        <v>1173</v>
      </c>
      <c r="GE59" s="599">
        <f t="shared" si="84"/>
        <v>2300</v>
      </c>
      <c r="GF59" s="599">
        <f t="shared" si="85"/>
        <v>1747</v>
      </c>
      <c r="GG59" s="599">
        <f t="shared" si="86"/>
        <v>1312</v>
      </c>
      <c r="GH59" s="599">
        <f t="shared" si="87"/>
        <v>622</v>
      </c>
      <c r="GI59" s="599">
        <f t="shared" si="88"/>
        <v>287</v>
      </c>
      <c r="GJ59" s="622"/>
      <c r="GK59" s="622"/>
      <c r="GL59" s="625">
        <f t="shared" si="89"/>
        <v>8041</v>
      </c>
    </row>
    <row r="60" spans="2:194" ht="16.5" x14ac:dyDescent="0.3">
      <c r="B60" s="609"/>
      <c r="C60" s="619"/>
      <c r="D60" s="612"/>
      <c r="E60" s="597" t="s">
        <v>40</v>
      </c>
      <c r="F60" s="599">
        <f t="shared" si="0"/>
        <v>289</v>
      </c>
      <c r="G60" s="599">
        <f t="shared" si="0"/>
        <v>38</v>
      </c>
      <c r="H60" s="599">
        <f t="shared" si="1"/>
        <v>166</v>
      </c>
      <c r="I60" s="599">
        <f t="shared" si="2"/>
        <v>769</v>
      </c>
      <c r="J60" s="599">
        <f t="shared" si="3"/>
        <v>3395</v>
      </c>
      <c r="K60" s="599">
        <f t="shared" si="4"/>
        <v>8783</v>
      </c>
      <c r="L60" s="599">
        <f t="shared" si="5"/>
        <v>9212</v>
      </c>
      <c r="M60" s="599">
        <f t="shared" si="6"/>
        <v>7428</v>
      </c>
      <c r="N60" s="599">
        <f t="shared" si="7"/>
        <v>4584</v>
      </c>
      <c r="O60" s="599">
        <f t="shared" si="8"/>
        <v>2808</v>
      </c>
      <c r="P60" s="622"/>
      <c r="Q60" s="622"/>
      <c r="R60" s="625">
        <f t="shared" si="9"/>
        <v>37472</v>
      </c>
      <c r="S60" s="622"/>
      <c r="T60" s="622"/>
      <c r="U60" s="622"/>
      <c r="V60" s="622"/>
      <c r="W60" s="622"/>
      <c r="X60" s="622"/>
      <c r="Y60" s="622"/>
      <c r="Z60" s="612"/>
      <c r="AA60" s="597" t="s">
        <v>40</v>
      </c>
      <c r="AB60" s="599">
        <f t="shared" ref="AB60:AC60" si="154">AB22</f>
        <v>105</v>
      </c>
      <c r="AC60" s="599">
        <f t="shared" si="154"/>
        <v>8</v>
      </c>
      <c r="AD60" s="599">
        <f t="shared" si="11"/>
        <v>48</v>
      </c>
      <c r="AE60" s="599">
        <f t="shared" si="12"/>
        <v>246</v>
      </c>
      <c r="AF60" s="599">
        <f t="shared" si="13"/>
        <v>1398</v>
      </c>
      <c r="AG60" s="599">
        <f t="shared" si="14"/>
        <v>3823</v>
      </c>
      <c r="AH60" s="599">
        <f t="shared" si="15"/>
        <v>4525</v>
      </c>
      <c r="AI60" s="599">
        <f t="shared" si="16"/>
        <v>3931</v>
      </c>
      <c r="AJ60" s="599">
        <f t="shared" si="17"/>
        <v>2527</v>
      </c>
      <c r="AK60" s="599">
        <f t="shared" si="18"/>
        <v>1587</v>
      </c>
      <c r="AL60" s="622"/>
      <c r="AM60" s="622"/>
      <c r="AN60" s="625">
        <f t="shared" si="19"/>
        <v>18198</v>
      </c>
      <c r="AO60" s="628"/>
      <c r="AP60" s="628"/>
      <c r="AQ60" s="628"/>
      <c r="AR60" s="628"/>
      <c r="AS60" s="628"/>
      <c r="AT60" s="628"/>
      <c r="AU60" s="622"/>
      <c r="AV60" s="612"/>
      <c r="AW60" s="597" t="s">
        <v>40</v>
      </c>
      <c r="AX60" s="599">
        <f t="shared" ref="AX60:AY60" si="155">AX22</f>
        <v>184</v>
      </c>
      <c r="AY60" s="599">
        <f t="shared" si="155"/>
        <v>30</v>
      </c>
      <c r="AZ60" s="599">
        <f t="shared" si="21"/>
        <v>118</v>
      </c>
      <c r="BA60" s="599">
        <f t="shared" si="22"/>
        <v>523</v>
      </c>
      <c r="BB60" s="599">
        <f t="shared" si="23"/>
        <v>1997</v>
      </c>
      <c r="BC60" s="599">
        <f t="shared" si="24"/>
        <v>4960</v>
      </c>
      <c r="BD60" s="599">
        <f t="shared" si="25"/>
        <v>4687</v>
      </c>
      <c r="BE60" s="599">
        <f t="shared" si="26"/>
        <v>3497</v>
      </c>
      <c r="BF60" s="599">
        <f t="shared" si="27"/>
        <v>2057</v>
      </c>
      <c r="BG60" s="599">
        <f t="shared" si="28"/>
        <v>1221</v>
      </c>
      <c r="BH60" s="622"/>
      <c r="BI60" s="622"/>
      <c r="BJ60" s="625">
        <f t="shared" si="29"/>
        <v>19274</v>
      </c>
      <c r="BK60" s="628"/>
      <c r="BL60" s="628"/>
      <c r="BM60" s="628"/>
      <c r="BN60" s="628"/>
      <c r="BO60" s="628"/>
      <c r="BP60" s="628"/>
      <c r="BR60" s="612"/>
      <c r="BS60" s="597" t="s">
        <v>40</v>
      </c>
      <c r="BT60" s="599">
        <f t="shared" ref="BT60:BU60" si="156">BT22</f>
        <v>114</v>
      </c>
      <c r="BU60" s="599">
        <f t="shared" si="156"/>
        <v>22</v>
      </c>
      <c r="BV60" s="599">
        <f t="shared" si="31"/>
        <v>70</v>
      </c>
      <c r="BW60" s="599">
        <f t="shared" si="32"/>
        <v>308</v>
      </c>
      <c r="BX60" s="599">
        <f t="shared" si="33"/>
        <v>995</v>
      </c>
      <c r="BY60" s="599">
        <f t="shared" si="34"/>
        <v>1847</v>
      </c>
      <c r="BZ60" s="599">
        <f t="shared" si="35"/>
        <v>1677</v>
      </c>
      <c r="CA60" s="599">
        <f t="shared" si="36"/>
        <v>1096</v>
      </c>
      <c r="CB60" s="599">
        <f t="shared" si="37"/>
        <v>529</v>
      </c>
      <c r="CC60" s="599">
        <f t="shared" si="38"/>
        <v>283</v>
      </c>
      <c r="CD60" s="622"/>
      <c r="CE60" s="622"/>
      <c r="CF60" s="625">
        <f t="shared" si="39"/>
        <v>6941</v>
      </c>
      <c r="CG60" s="628"/>
      <c r="CH60" s="628"/>
      <c r="CI60" s="628"/>
      <c r="CJ60" s="628"/>
      <c r="CK60" s="628"/>
      <c r="CL60" s="628"/>
      <c r="CM60" s="622"/>
      <c r="CN60" s="612"/>
      <c r="CO60" s="597" t="s">
        <v>40</v>
      </c>
      <c r="CP60" s="599">
        <f t="shared" ref="CP60:CQ60" si="157">CP22</f>
        <v>175</v>
      </c>
      <c r="CQ60" s="599">
        <f t="shared" si="157"/>
        <v>16</v>
      </c>
      <c r="CR60" s="599">
        <f t="shared" si="41"/>
        <v>96</v>
      </c>
      <c r="CS60" s="599">
        <f t="shared" si="42"/>
        <v>461</v>
      </c>
      <c r="CT60" s="599">
        <f t="shared" si="43"/>
        <v>2400</v>
      </c>
      <c r="CU60" s="599">
        <f t="shared" si="44"/>
        <v>6936</v>
      </c>
      <c r="CV60" s="599">
        <f t="shared" si="45"/>
        <v>7535</v>
      </c>
      <c r="CW60" s="599">
        <f t="shared" si="46"/>
        <v>6332</v>
      </c>
      <c r="CX60" s="599">
        <f t="shared" si="47"/>
        <v>4055</v>
      </c>
      <c r="CY60" s="599">
        <f t="shared" si="48"/>
        <v>2525</v>
      </c>
      <c r="CZ60" s="622"/>
      <c r="DA60" s="622"/>
      <c r="DB60" s="625">
        <f t="shared" si="49"/>
        <v>30531</v>
      </c>
      <c r="DC60" s="628"/>
      <c r="DD60" s="628"/>
      <c r="DE60" s="628"/>
      <c r="DF60" s="628"/>
      <c r="DG60" s="628"/>
      <c r="DH60" s="628"/>
      <c r="DJ60" s="612"/>
      <c r="DK60" s="597" t="s">
        <v>40</v>
      </c>
      <c r="DL60" s="599">
        <f t="shared" ref="DL60:DM60" si="158">DL22</f>
        <v>40</v>
      </c>
      <c r="DM60" s="599">
        <f t="shared" si="158"/>
        <v>7</v>
      </c>
      <c r="DN60" s="599">
        <f t="shared" si="51"/>
        <v>19</v>
      </c>
      <c r="DO60" s="599">
        <f t="shared" si="52"/>
        <v>82</v>
      </c>
      <c r="DP60" s="599">
        <f t="shared" si="53"/>
        <v>271</v>
      </c>
      <c r="DQ60" s="599">
        <f t="shared" si="54"/>
        <v>490</v>
      </c>
      <c r="DR60" s="599">
        <f t="shared" si="55"/>
        <v>357</v>
      </c>
      <c r="DS60" s="599">
        <f t="shared" si="56"/>
        <v>291</v>
      </c>
      <c r="DT60" s="599">
        <f t="shared" si="57"/>
        <v>156</v>
      </c>
      <c r="DU60" s="599">
        <f t="shared" si="58"/>
        <v>87</v>
      </c>
      <c r="DV60" s="622"/>
      <c r="DW60" s="622"/>
      <c r="DX60" s="625">
        <f t="shared" si="59"/>
        <v>1800</v>
      </c>
      <c r="DY60" s="628"/>
      <c r="DZ60" s="628"/>
      <c r="EA60" s="628"/>
      <c r="EB60" s="628"/>
      <c r="EC60" s="628"/>
      <c r="ED60" s="628"/>
      <c r="EE60" s="622"/>
      <c r="EF60" s="612"/>
      <c r="EG60" s="597" t="s">
        <v>40</v>
      </c>
      <c r="EH60" s="599">
        <f t="shared" ref="EH60:EI60" si="159">EH22</f>
        <v>249</v>
      </c>
      <c r="EI60" s="599">
        <f t="shared" si="159"/>
        <v>31</v>
      </c>
      <c r="EJ60" s="599">
        <f t="shared" si="61"/>
        <v>147</v>
      </c>
      <c r="EK60" s="599">
        <f t="shared" si="62"/>
        <v>687</v>
      </c>
      <c r="EL60" s="599">
        <f t="shared" si="63"/>
        <v>3124</v>
      </c>
      <c r="EM60" s="599">
        <f t="shared" si="64"/>
        <v>8293</v>
      </c>
      <c r="EN60" s="599">
        <f t="shared" si="65"/>
        <v>8855</v>
      </c>
      <c r="EO60" s="599">
        <f t="shared" si="66"/>
        <v>7137</v>
      </c>
      <c r="EP60" s="599">
        <f t="shared" si="67"/>
        <v>4428</v>
      </c>
      <c r="EQ60" s="599">
        <f t="shared" si="68"/>
        <v>2721</v>
      </c>
      <c r="ER60" s="622"/>
      <c r="ES60" s="622"/>
      <c r="ET60" s="625">
        <f t="shared" si="69"/>
        <v>35672</v>
      </c>
      <c r="EU60" s="628"/>
      <c r="EV60" s="628"/>
      <c r="EW60" s="628"/>
      <c r="EX60" s="628"/>
      <c r="EY60" s="628"/>
      <c r="EZ60" s="628"/>
      <c r="FB60" s="612"/>
      <c r="FC60" s="597" t="s">
        <v>40</v>
      </c>
      <c r="FD60" s="599">
        <f t="shared" ref="FD60:FE60" si="160">FD22</f>
        <v>264</v>
      </c>
      <c r="FE60" s="599">
        <f t="shared" si="160"/>
        <v>37</v>
      </c>
      <c r="FF60" s="599">
        <f t="shared" si="71"/>
        <v>162</v>
      </c>
      <c r="FG60" s="599">
        <f t="shared" si="72"/>
        <v>717</v>
      </c>
      <c r="FH60" s="599">
        <f t="shared" si="73"/>
        <v>3141</v>
      </c>
      <c r="FI60" s="599">
        <f t="shared" si="74"/>
        <v>8068</v>
      </c>
      <c r="FJ60" s="599">
        <f t="shared" si="75"/>
        <v>8301</v>
      </c>
      <c r="FK60" s="599">
        <f t="shared" si="76"/>
        <v>6555</v>
      </c>
      <c r="FL60" s="599">
        <f t="shared" si="77"/>
        <v>3934</v>
      </c>
      <c r="FM60" s="599">
        <f t="shared" si="78"/>
        <v>2376</v>
      </c>
      <c r="FN60" s="622"/>
      <c r="FO60" s="622"/>
      <c r="FP60" s="625">
        <f t="shared" si="79"/>
        <v>33555</v>
      </c>
      <c r="FQ60" s="622"/>
      <c r="FR60" s="622"/>
      <c r="FS60" s="622"/>
      <c r="FT60" s="622"/>
      <c r="FU60" s="622"/>
      <c r="FV60" s="622"/>
      <c r="FW60" s="622"/>
      <c r="FX60" s="612"/>
      <c r="FY60" s="597" t="s">
        <v>40</v>
      </c>
      <c r="FZ60" s="599">
        <f t="shared" ref="FZ60:GA60" si="161">FZ22</f>
        <v>25</v>
      </c>
      <c r="GA60" s="599">
        <f t="shared" si="161"/>
        <v>1</v>
      </c>
      <c r="GB60" s="599">
        <f t="shared" si="81"/>
        <v>4</v>
      </c>
      <c r="GC60" s="599">
        <f t="shared" si="82"/>
        <v>52</v>
      </c>
      <c r="GD60" s="599">
        <f t="shared" si="83"/>
        <v>254</v>
      </c>
      <c r="GE60" s="599">
        <f t="shared" si="84"/>
        <v>715</v>
      </c>
      <c r="GF60" s="599">
        <f t="shared" si="85"/>
        <v>911</v>
      </c>
      <c r="GG60" s="599">
        <f t="shared" si="86"/>
        <v>873</v>
      </c>
      <c r="GH60" s="599">
        <f t="shared" si="87"/>
        <v>650</v>
      </c>
      <c r="GI60" s="599">
        <f t="shared" si="88"/>
        <v>432</v>
      </c>
      <c r="GJ60" s="622"/>
      <c r="GK60" s="622"/>
      <c r="GL60" s="625">
        <f t="shared" si="89"/>
        <v>3917</v>
      </c>
    </row>
    <row r="61" spans="2:194" ht="16.5" x14ac:dyDescent="0.3">
      <c r="B61" s="609"/>
      <c r="C61" s="619"/>
      <c r="D61" s="613"/>
      <c r="E61" s="597" t="s">
        <v>41</v>
      </c>
      <c r="F61" s="599">
        <f t="shared" si="0"/>
        <v>17</v>
      </c>
      <c r="G61" s="599">
        <f t="shared" si="0"/>
        <v>0</v>
      </c>
      <c r="H61" s="599">
        <f t="shared" si="1"/>
        <v>3</v>
      </c>
      <c r="I61" s="599">
        <f t="shared" si="2"/>
        <v>23</v>
      </c>
      <c r="J61" s="599">
        <f t="shared" si="3"/>
        <v>116</v>
      </c>
      <c r="K61" s="599">
        <f t="shared" si="4"/>
        <v>460</v>
      </c>
      <c r="L61" s="599">
        <f t="shared" si="5"/>
        <v>734</v>
      </c>
      <c r="M61" s="599">
        <f t="shared" si="6"/>
        <v>953</v>
      </c>
      <c r="N61" s="599">
        <f t="shared" si="7"/>
        <v>952</v>
      </c>
      <c r="O61" s="599">
        <f t="shared" si="8"/>
        <v>1251</v>
      </c>
      <c r="P61" s="622"/>
      <c r="Q61" s="622"/>
      <c r="R61" s="625">
        <f t="shared" si="9"/>
        <v>4509</v>
      </c>
      <c r="S61" s="622"/>
      <c r="T61" s="622"/>
      <c r="U61" s="622"/>
      <c r="V61" s="622"/>
      <c r="W61" s="622"/>
      <c r="X61" s="622"/>
      <c r="Y61" s="622"/>
      <c r="Z61" s="613"/>
      <c r="AA61" s="597" t="s">
        <v>41</v>
      </c>
      <c r="AB61" s="599">
        <f t="shared" ref="AB61:AC61" si="162">AB23</f>
        <v>11</v>
      </c>
      <c r="AC61" s="599">
        <f t="shared" si="162"/>
        <v>0</v>
      </c>
      <c r="AD61" s="599">
        <f t="shared" si="11"/>
        <v>2</v>
      </c>
      <c r="AE61" s="599">
        <f t="shared" si="12"/>
        <v>10</v>
      </c>
      <c r="AF61" s="599">
        <f t="shared" si="13"/>
        <v>31</v>
      </c>
      <c r="AG61" s="599">
        <f t="shared" si="14"/>
        <v>195</v>
      </c>
      <c r="AH61" s="599">
        <f t="shared" si="15"/>
        <v>339</v>
      </c>
      <c r="AI61" s="599">
        <f t="shared" si="16"/>
        <v>495</v>
      </c>
      <c r="AJ61" s="599">
        <f t="shared" si="17"/>
        <v>513</v>
      </c>
      <c r="AK61" s="599">
        <f t="shared" si="18"/>
        <v>741</v>
      </c>
      <c r="AL61" s="622"/>
      <c r="AM61" s="622"/>
      <c r="AN61" s="625">
        <f t="shared" si="19"/>
        <v>2337</v>
      </c>
      <c r="AO61" s="628"/>
      <c r="AP61" s="628"/>
      <c r="AQ61" s="628"/>
      <c r="AR61" s="628"/>
      <c r="AS61" s="628"/>
      <c r="AT61" s="628"/>
      <c r="AU61" s="622"/>
      <c r="AV61" s="613"/>
      <c r="AW61" s="597" t="s">
        <v>41</v>
      </c>
      <c r="AX61" s="599">
        <f t="shared" ref="AX61:AY61" si="163">AX23</f>
        <v>6</v>
      </c>
      <c r="AY61" s="599">
        <f t="shared" si="163"/>
        <v>0</v>
      </c>
      <c r="AZ61" s="599">
        <f t="shared" si="21"/>
        <v>1</v>
      </c>
      <c r="BA61" s="599">
        <f t="shared" si="22"/>
        <v>13</v>
      </c>
      <c r="BB61" s="599">
        <f t="shared" si="23"/>
        <v>85</v>
      </c>
      <c r="BC61" s="599">
        <f t="shared" si="24"/>
        <v>265</v>
      </c>
      <c r="BD61" s="599">
        <f t="shared" si="25"/>
        <v>395</v>
      </c>
      <c r="BE61" s="599">
        <f t="shared" si="26"/>
        <v>458</v>
      </c>
      <c r="BF61" s="599">
        <f t="shared" si="27"/>
        <v>439</v>
      </c>
      <c r="BG61" s="599">
        <f t="shared" si="28"/>
        <v>510</v>
      </c>
      <c r="BH61" s="622"/>
      <c r="BI61" s="622"/>
      <c r="BJ61" s="625">
        <f t="shared" si="29"/>
        <v>2172</v>
      </c>
      <c r="BK61" s="628"/>
      <c r="BL61" s="628"/>
      <c r="BM61" s="628"/>
      <c r="BN61" s="628"/>
      <c r="BO61" s="628"/>
      <c r="BP61" s="628"/>
      <c r="BR61" s="613"/>
      <c r="BS61" s="597" t="s">
        <v>41</v>
      </c>
      <c r="BT61" s="599">
        <f t="shared" ref="BT61:BU61" si="164">BT23</f>
        <v>11</v>
      </c>
      <c r="BU61" s="599">
        <f t="shared" si="164"/>
        <v>0</v>
      </c>
      <c r="BV61" s="599">
        <f t="shared" si="31"/>
        <v>1</v>
      </c>
      <c r="BW61" s="599">
        <f t="shared" si="32"/>
        <v>7</v>
      </c>
      <c r="BX61" s="599">
        <f t="shared" si="33"/>
        <v>42</v>
      </c>
      <c r="BY61" s="599">
        <f t="shared" si="34"/>
        <v>99</v>
      </c>
      <c r="BZ61" s="599">
        <f t="shared" si="35"/>
        <v>116</v>
      </c>
      <c r="CA61" s="599">
        <f t="shared" si="36"/>
        <v>130</v>
      </c>
      <c r="CB61" s="599">
        <f t="shared" si="37"/>
        <v>92</v>
      </c>
      <c r="CC61" s="599">
        <f t="shared" si="38"/>
        <v>100</v>
      </c>
      <c r="CD61" s="622"/>
      <c r="CE61" s="622"/>
      <c r="CF61" s="625">
        <f t="shared" si="39"/>
        <v>598</v>
      </c>
      <c r="CG61" s="628"/>
      <c r="CH61" s="628"/>
      <c r="CI61" s="628"/>
      <c r="CJ61" s="628"/>
      <c r="CK61" s="628"/>
      <c r="CL61" s="628"/>
      <c r="CM61" s="622"/>
      <c r="CN61" s="613"/>
      <c r="CO61" s="597" t="s">
        <v>41</v>
      </c>
      <c r="CP61" s="599">
        <f t="shared" ref="CP61:CQ61" si="165">CP23</f>
        <v>6</v>
      </c>
      <c r="CQ61" s="599">
        <f t="shared" si="165"/>
        <v>0</v>
      </c>
      <c r="CR61" s="599">
        <f t="shared" si="41"/>
        <v>2</v>
      </c>
      <c r="CS61" s="599">
        <f t="shared" si="42"/>
        <v>16</v>
      </c>
      <c r="CT61" s="599">
        <f t="shared" si="43"/>
        <v>74</v>
      </c>
      <c r="CU61" s="599">
        <f t="shared" si="44"/>
        <v>361</v>
      </c>
      <c r="CV61" s="599">
        <f t="shared" si="45"/>
        <v>618</v>
      </c>
      <c r="CW61" s="599">
        <f t="shared" si="46"/>
        <v>823</v>
      </c>
      <c r="CX61" s="599">
        <f t="shared" si="47"/>
        <v>860</v>
      </c>
      <c r="CY61" s="599">
        <f t="shared" si="48"/>
        <v>1151</v>
      </c>
      <c r="CZ61" s="622"/>
      <c r="DA61" s="622"/>
      <c r="DB61" s="625">
        <f t="shared" si="49"/>
        <v>3911</v>
      </c>
      <c r="DC61" s="628"/>
      <c r="DD61" s="628"/>
      <c r="DE61" s="628"/>
      <c r="DF61" s="628"/>
      <c r="DG61" s="628"/>
      <c r="DH61" s="628"/>
      <c r="DJ61" s="613"/>
      <c r="DK61" s="597" t="s">
        <v>41</v>
      </c>
      <c r="DL61" s="599">
        <f t="shared" ref="DL61:DM61" si="166">DL23</f>
        <v>2</v>
      </c>
      <c r="DM61" s="599">
        <f t="shared" si="166"/>
        <v>0</v>
      </c>
      <c r="DN61" s="599">
        <f t="shared" si="51"/>
        <v>0</v>
      </c>
      <c r="DO61" s="599">
        <f t="shared" si="52"/>
        <v>2</v>
      </c>
      <c r="DP61" s="599">
        <f t="shared" si="53"/>
        <v>7</v>
      </c>
      <c r="DQ61" s="599">
        <f t="shared" si="54"/>
        <v>31</v>
      </c>
      <c r="DR61" s="599">
        <f t="shared" si="55"/>
        <v>38</v>
      </c>
      <c r="DS61" s="599">
        <f t="shared" si="56"/>
        <v>41</v>
      </c>
      <c r="DT61" s="599">
        <f t="shared" si="57"/>
        <v>30</v>
      </c>
      <c r="DU61" s="599">
        <f t="shared" si="58"/>
        <v>32</v>
      </c>
      <c r="DV61" s="622"/>
      <c r="DW61" s="622"/>
      <c r="DX61" s="625">
        <f t="shared" si="59"/>
        <v>183</v>
      </c>
      <c r="DY61" s="628"/>
      <c r="DZ61" s="628"/>
      <c r="EA61" s="628"/>
      <c r="EB61" s="628"/>
      <c r="EC61" s="628"/>
      <c r="ED61" s="628"/>
      <c r="EE61" s="622"/>
      <c r="EF61" s="613"/>
      <c r="EG61" s="597" t="s">
        <v>41</v>
      </c>
      <c r="EH61" s="599">
        <f t="shared" ref="EH61:EI61" si="167">EH23</f>
        <v>15</v>
      </c>
      <c r="EI61" s="599">
        <f t="shared" si="167"/>
        <v>0</v>
      </c>
      <c r="EJ61" s="599">
        <f t="shared" si="61"/>
        <v>3</v>
      </c>
      <c r="EK61" s="599">
        <f t="shared" si="62"/>
        <v>21</v>
      </c>
      <c r="EL61" s="599">
        <f t="shared" si="63"/>
        <v>109</v>
      </c>
      <c r="EM61" s="599">
        <f t="shared" si="64"/>
        <v>429</v>
      </c>
      <c r="EN61" s="599">
        <f t="shared" si="65"/>
        <v>696</v>
      </c>
      <c r="EO61" s="599">
        <f t="shared" si="66"/>
        <v>912</v>
      </c>
      <c r="EP61" s="599">
        <f t="shared" si="67"/>
        <v>922</v>
      </c>
      <c r="EQ61" s="599">
        <f t="shared" si="68"/>
        <v>1219</v>
      </c>
      <c r="ER61" s="622"/>
      <c r="ES61" s="622"/>
      <c r="ET61" s="625">
        <f t="shared" si="69"/>
        <v>4326</v>
      </c>
      <c r="EU61" s="628"/>
      <c r="EV61" s="628"/>
      <c r="EW61" s="628"/>
      <c r="EX61" s="628"/>
      <c r="EY61" s="628"/>
      <c r="EZ61" s="628"/>
      <c r="FB61" s="613"/>
      <c r="FC61" s="597" t="s">
        <v>41</v>
      </c>
      <c r="FD61" s="599">
        <f t="shared" ref="FD61:FE61" si="168">FD23</f>
        <v>14</v>
      </c>
      <c r="FE61" s="599">
        <f t="shared" si="168"/>
        <v>0</v>
      </c>
      <c r="FF61" s="599">
        <f t="shared" si="71"/>
        <v>3</v>
      </c>
      <c r="FG61" s="599">
        <f t="shared" si="72"/>
        <v>20</v>
      </c>
      <c r="FH61" s="599">
        <f t="shared" si="73"/>
        <v>106</v>
      </c>
      <c r="FI61" s="599">
        <f t="shared" si="74"/>
        <v>435</v>
      </c>
      <c r="FJ61" s="599">
        <f t="shared" si="75"/>
        <v>693</v>
      </c>
      <c r="FK61" s="599">
        <f t="shared" si="76"/>
        <v>883</v>
      </c>
      <c r="FL61" s="599">
        <f t="shared" si="77"/>
        <v>857</v>
      </c>
      <c r="FM61" s="599">
        <f t="shared" si="78"/>
        <v>1108</v>
      </c>
      <c r="FN61" s="622"/>
      <c r="FO61" s="622"/>
      <c r="FP61" s="625">
        <f t="shared" si="79"/>
        <v>4119</v>
      </c>
      <c r="FQ61" s="622"/>
      <c r="FR61" s="622"/>
      <c r="FS61" s="622"/>
      <c r="FT61" s="622"/>
      <c r="FU61" s="622"/>
      <c r="FV61" s="622"/>
      <c r="FW61" s="622"/>
      <c r="FX61" s="613"/>
      <c r="FY61" s="597" t="s">
        <v>41</v>
      </c>
      <c r="FZ61" s="599">
        <f t="shared" ref="FZ61:GA61" si="169">FZ23</f>
        <v>3</v>
      </c>
      <c r="GA61" s="599">
        <f t="shared" si="169"/>
        <v>0</v>
      </c>
      <c r="GB61" s="599">
        <f t="shared" si="81"/>
        <v>0</v>
      </c>
      <c r="GC61" s="599">
        <f t="shared" si="82"/>
        <v>3</v>
      </c>
      <c r="GD61" s="599">
        <f t="shared" si="83"/>
        <v>10</v>
      </c>
      <c r="GE61" s="599">
        <f t="shared" si="84"/>
        <v>25</v>
      </c>
      <c r="GF61" s="599">
        <f t="shared" si="85"/>
        <v>41</v>
      </c>
      <c r="GG61" s="599">
        <f t="shared" si="86"/>
        <v>70</v>
      </c>
      <c r="GH61" s="599">
        <f t="shared" si="87"/>
        <v>95</v>
      </c>
      <c r="GI61" s="599">
        <f t="shared" si="88"/>
        <v>143</v>
      </c>
      <c r="GJ61" s="622"/>
      <c r="GK61" s="622"/>
      <c r="GL61" s="625">
        <f t="shared" si="89"/>
        <v>390</v>
      </c>
    </row>
    <row r="62" spans="2:194" ht="16.5" x14ac:dyDescent="0.3">
      <c r="B62" s="618"/>
      <c r="C62" s="619"/>
      <c r="D62" s="619"/>
      <c r="E62" s="619"/>
      <c r="F62" s="619"/>
      <c r="G62" s="619"/>
      <c r="H62" s="619"/>
      <c r="I62" s="619"/>
      <c r="J62" s="619"/>
      <c r="K62" s="619"/>
      <c r="L62" s="619"/>
      <c r="M62" s="619"/>
      <c r="N62" s="619"/>
      <c r="O62" s="619"/>
      <c r="P62" s="619"/>
      <c r="Q62" s="619"/>
      <c r="R62" s="625">
        <f>SUM(R50:R61)</f>
        <v>353134</v>
      </c>
      <c r="S62" s="619"/>
      <c r="T62" s="619"/>
      <c r="U62" s="619"/>
      <c r="V62" s="619"/>
      <c r="W62" s="619"/>
      <c r="X62" s="619"/>
      <c r="Y62" s="619"/>
      <c r="Z62" s="619"/>
      <c r="AA62" s="619"/>
      <c r="AB62" s="619"/>
      <c r="AC62" s="619"/>
      <c r="AD62" s="619"/>
      <c r="AE62" s="619"/>
      <c r="AF62" s="619"/>
      <c r="AG62" s="619"/>
      <c r="AH62" s="619"/>
      <c r="AI62" s="619"/>
      <c r="AJ62" s="619"/>
      <c r="AK62" s="619"/>
      <c r="AL62" s="619"/>
      <c r="AM62" s="619"/>
      <c r="AN62" s="625">
        <f>SUM(AN50:AN61)</f>
        <v>175665</v>
      </c>
      <c r="AO62" s="619"/>
      <c r="AP62" s="619"/>
      <c r="AQ62" s="619"/>
      <c r="AR62" s="619"/>
      <c r="AS62" s="619"/>
      <c r="AT62" s="619"/>
      <c r="AU62" s="619"/>
      <c r="AV62" s="619"/>
      <c r="AW62" s="619"/>
      <c r="AX62" s="619"/>
      <c r="AY62" s="619"/>
      <c r="AZ62" s="619"/>
      <c r="BA62" s="619"/>
      <c r="BB62" s="619"/>
      <c r="BC62" s="619"/>
      <c r="BD62" s="619"/>
      <c r="BE62" s="619"/>
      <c r="BF62" s="619"/>
      <c r="BG62" s="619"/>
      <c r="BH62" s="619"/>
      <c r="BI62" s="619"/>
      <c r="BJ62" s="625">
        <f>SUM(BJ50:BJ61)</f>
        <v>177469</v>
      </c>
      <c r="BK62" s="619"/>
      <c r="BL62" s="619"/>
      <c r="BM62" s="619"/>
      <c r="BN62" s="619"/>
      <c r="BO62" s="619"/>
      <c r="BP62" s="619"/>
      <c r="BR62" s="619"/>
      <c r="BS62" s="619"/>
      <c r="BT62" s="619"/>
      <c r="BU62" s="619"/>
      <c r="BV62" s="619"/>
      <c r="BW62" s="619"/>
      <c r="BX62" s="619"/>
      <c r="BY62" s="619"/>
      <c r="BZ62" s="619"/>
      <c r="CA62" s="619"/>
      <c r="CB62" s="619"/>
      <c r="CC62" s="619"/>
      <c r="CD62" s="619"/>
      <c r="CE62" s="619"/>
      <c r="CF62" s="625">
        <f>SUM(CF50:CF61)</f>
        <v>104155</v>
      </c>
      <c r="CG62" s="619"/>
      <c r="CH62" s="619"/>
      <c r="CI62" s="619"/>
      <c r="CJ62" s="619"/>
      <c r="CK62" s="619"/>
      <c r="CL62" s="619"/>
      <c r="CM62" s="619"/>
      <c r="CN62" s="619"/>
      <c r="CO62" s="619"/>
      <c r="CP62" s="619"/>
      <c r="CQ62" s="619"/>
      <c r="CR62" s="619"/>
      <c r="CS62" s="619"/>
      <c r="CT62" s="619"/>
      <c r="CU62" s="619"/>
      <c r="CV62" s="619"/>
      <c r="CW62" s="619"/>
      <c r="CX62" s="619"/>
      <c r="CY62" s="619"/>
      <c r="CZ62" s="619"/>
      <c r="DA62" s="619"/>
      <c r="DB62" s="625">
        <f>SUM(DB50:DB61)</f>
        <v>248979</v>
      </c>
      <c r="DC62" s="619"/>
      <c r="DD62" s="619"/>
      <c r="DE62" s="619"/>
      <c r="DF62" s="619"/>
      <c r="DG62" s="619"/>
      <c r="DH62" s="619"/>
      <c r="DJ62" s="619"/>
      <c r="DK62" s="619"/>
      <c r="DL62" s="619"/>
      <c r="DM62" s="619"/>
      <c r="DN62" s="619"/>
      <c r="DO62" s="619"/>
      <c r="DP62" s="619"/>
      <c r="DQ62" s="619"/>
      <c r="DR62" s="619"/>
      <c r="DS62" s="619"/>
      <c r="DT62" s="619"/>
      <c r="DU62" s="619"/>
      <c r="DV62" s="619"/>
      <c r="DW62" s="619"/>
      <c r="DX62" s="625">
        <f>SUM(DX50:DX61)</f>
        <v>52382</v>
      </c>
      <c r="DY62" s="619"/>
      <c r="DZ62" s="619"/>
      <c r="EA62" s="619"/>
      <c r="EB62" s="619"/>
      <c r="EC62" s="619"/>
      <c r="ED62" s="619"/>
      <c r="EE62" s="619"/>
      <c r="EF62" s="619"/>
      <c r="EG62" s="619"/>
      <c r="EH62" s="619"/>
      <c r="EI62" s="619"/>
      <c r="EJ62" s="619"/>
      <c r="EK62" s="619"/>
      <c r="EL62" s="619"/>
      <c r="EM62" s="619"/>
      <c r="EN62" s="619"/>
      <c r="EO62" s="619"/>
      <c r="EP62" s="619"/>
      <c r="EQ62" s="619"/>
      <c r="ER62" s="619"/>
      <c r="ES62" s="619"/>
      <c r="ET62" s="625">
        <f>SUM(ET50:ET61)</f>
        <v>300752</v>
      </c>
      <c r="EU62" s="619"/>
      <c r="EV62" s="619"/>
      <c r="EW62" s="619"/>
      <c r="EX62" s="619"/>
      <c r="EY62" s="619"/>
      <c r="EZ62" s="619"/>
      <c r="FB62" s="619"/>
      <c r="FC62" s="619"/>
      <c r="FD62" s="619"/>
      <c r="FE62" s="619"/>
      <c r="FF62" s="619"/>
      <c r="FG62" s="619"/>
      <c r="FH62" s="619"/>
      <c r="FI62" s="619"/>
      <c r="FJ62" s="619"/>
      <c r="FK62" s="619"/>
      <c r="FL62" s="619"/>
      <c r="FM62" s="619"/>
      <c r="FN62" s="619"/>
      <c r="FO62" s="619"/>
      <c r="FP62" s="625">
        <f>SUM(FP50:FP61)</f>
        <v>302779</v>
      </c>
      <c r="FQ62" s="619"/>
      <c r="FR62" s="619"/>
      <c r="FS62" s="619"/>
      <c r="FT62" s="619"/>
      <c r="FU62" s="619"/>
      <c r="FV62" s="619"/>
      <c r="FW62" s="619"/>
      <c r="FX62" s="619"/>
      <c r="FY62" s="619"/>
      <c r="FZ62" s="619"/>
      <c r="GA62" s="619"/>
      <c r="GB62" s="619"/>
      <c r="GC62" s="619"/>
      <c r="GD62" s="619"/>
      <c r="GE62" s="619"/>
      <c r="GF62" s="619"/>
      <c r="GG62" s="619"/>
      <c r="GH62" s="619"/>
      <c r="GI62" s="619"/>
      <c r="GJ62" s="619"/>
      <c r="GK62" s="619"/>
      <c r="GL62" s="625">
        <f>SUM(GL50:GL61)</f>
        <v>50355</v>
      </c>
    </row>
    <row r="63" spans="2:194" ht="18.75" customHeight="1" x14ac:dyDescent="0.3">
      <c r="B63" s="618"/>
      <c r="C63" s="619"/>
      <c r="D63" s="620" t="s">
        <v>245</v>
      </c>
      <c r="E63" s="620"/>
      <c r="F63" s="621"/>
      <c r="G63" s="621"/>
      <c r="H63" s="621"/>
      <c r="I63" s="621"/>
      <c r="J63" s="621"/>
      <c r="K63" s="621"/>
      <c r="L63" s="621"/>
      <c r="M63" s="621"/>
      <c r="N63" s="621"/>
      <c r="O63" s="621"/>
      <c r="P63" s="622"/>
      <c r="Q63" s="622"/>
      <c r="R63" s="625"/>
      <c r="S63" s="622"/>
      <c r="T63" s="622"/>
      <c r="U63" s="622"/>
      <c r="V63" s="622"/>
      <c r="W63" s="622"/>
      <c r="X63" s="622"/>
      <c r="Y63" s="622"/>
      <c r="Z63" s="620" t="s">
        <v>245</v>
      </c>
      <c r="AA63" s="620"/>
      <c r="AB63" s="621"/>
      <c r="AC63" s="621"/>
      <c r="AD63" s="621"/>
      <c r="AE63" s="621"/>
      <c r="AF63" s="621"/>
      <c r="AG63" s="621"/>
      <c r="AH63" s="621"/>
      <c r="AI63" s="621"/>
      <c r="AJ63" s="621"/>
      <c r="AK63" s="621"/>
      <c r="AL63" s="622"/>
      <c r="AM63" s="622"/>
      <c r="AN63" s="625"/>
      <c r="AO63" s="621"/>
      <c r="AP63" s="621"/>
      <c r="AQ63" s="621"/>
      <c r="AR63" s="621"/>
      <c r="AS63" s="621"/>
      <c r="AT63" s="621"/>
      <c r="AU63" s="622"/>
      <c r="AV63" s="620" t="s">
        <v>245</v>
      </c>
      <c r="AW63" s="620"/>
      <c r="AX63" s="621"/>
      <c r="AY63" s="621"/>
      <c r="AZ63" s="621"/>
      <c r="BA63" s="621"/>
      <c r="BB63" s="621"/>
      <c r="BC63" s="621"/>
      <c r="BD63" s="621"/>
      <c r="BE63" s="621"/>
      <c r="BF63" s="621"/>
      <c r="BG63" s="621"/>
      <c r="BH63" s="622"/>
      <c r="BI63" s="622"/>
      <c r="BJ63" s="625"/>
      <c r="BK63" s="621"/>
      <c r="BL63" s="621"/>
      <c r="BM63" s="621"/>
      <c r="BN63" s="621"/>
      <c r="BO63" s="621"/>
      <c r="BP63" s="621"/>
      <c r="BR63" s="620" t="s">
        <v>245</v>
      </c>
      <c r="BS63" s="620"/>
      <c r="BT63" s="621"/>
      <c r="BU63" s="621"/>
      <c r="BV63" s="621"/>
      <c r="BW63" s="621"/>
      <c r="BX63" s="621"/>
      <c r="BY63" s="621"/>
      <c r="BZ63" s="621"/>
      <c r="CA63" s="621"/>
      <c r="CB63" s="621"/>
      <c r="CC63" s="621"/>
      <c r="CD63" s="622"/>
      <c r="CE63" s="622"/>
      <c r="CF63" s="625"/>
      <c r="CG63" s="621"/>
      <c r="CH63" s="621"/>
      <c r="CI63" s="621"/>
      <c r="CJ63" s="621"/>
      <c r="CK63" s="621"/>
      <c r="CL63" s="621"/>
      <c r="CM63" s="622"/>
      <c r="CN63" s="620" t="s">
        <v>245</v>
      </c>
      <c r="CO63" s="620"/>
      <c r="CP63" s="621"/>
      <c r="CQ63" s="621"/>
      <c r="CR63" s="621"/>
      <c r="CS63" s="621"/>
      <c r="CT63" s="621"/>
      <c r="CU63" s="621"/>
      <c r="CV63" s="621"/>
      <c r="CW63" s="621"/>
      <c r="CX63" s="621"/>
      <c r="CY63" s="621"/>
      <c r="CZ63" s="622"/>
      <c r="DA63" s="622"/>
      <c r="DB63" s="625"/>
      <c r="DC63" s="621"/>
      <c r="DD63" s="621"/>
      <c r="DE63" s="621"/>
      <c r="DF63" s="621"/>
      <c r="DG63" s="621"/>
      <c r="DH63" s="621"/>
      <c r="DJ63" s="620" t="s">
        <v>245</v>
      </c>
      <c r="DK63" s="620"/>
      <c r="DL63" s="621"/>
      <c r="DM63" s="621"/>
      <c r="DN63" s="621"/>
      <c r="DO63" s="621"/>
      <c r="DP63" s="621"/>
      <c r="DQ63" s="621"/>
      <c r="DR63" s="621"/>
      <c r="DS63" s="621"/>
      <c r="DT63" s="621"/>
      <c r="DU63" s="621"/>
      <c r="DV63" s="622"/>
      <c r="DW63" s="622"/>
      <c r="DX63" s="625"/>
      <c r="DY63" s="621"/>
      <c r="DZ63" s="621"/>
      <c r="EA63" s="621"/>
      <c r="EB63" s="621"/>
      <c r="EC63" s="621"/>
      <c r="ED63" s="621"/>
      <c r="EE63" s="622"/>
      <c r="EF63" s="620" t="s">
        <v>245</v>
      </c>
      <c r="EG63" s="620"/>
      <c r="EH63" s="621"/>
      <c r="EI63" s="621"/>
      <c r="EJ63" s="621"/>
      <c r="EK63" s="621"/>
      <c r="EL63" s="621"/>
      <c r="EM63" s="621"/>
      <c r="EN63" s="621"/>
      <c r="EO63" s="621"/>
      <c r="EP63" s="621"/>
      <c r="EQ63" s="621"/>
      <c r="ER63" s="622"/>
      <c r="ES63" s="622"/>
      <c r="ET63" s="625"/>
      <c r="EU63" s="621"/>
      <c r="EV63" s="621"/>
      <c r="EW63" s="621"/>
      <c r="EX63" s="621"/>
      <c r="EY63" s="621"/>
      <c r="EZ63" s="621"/>
      <c r="FB63" s="620" t="s">
        <v>245</v>
      </c>
      <c r="FC63" s="620"/>
      <c r="FD63" s="621"/>
      <c r="FE63" s="621"/>
      <c r="FF63" s="621"/>
      <c r="FG63" s="621"/>
      <c r="FH63" s="621"/>
      <c r="FI63" s="621"/>
      <c r="FJ63" s="621"/>
      <c r="FK63" s="621"/>
      <c r="FL63" s="621"/>
      <c r="FM63" s="621"/>
      <c r="FN63" s="622"/>
      <c r="FO63" s="622"/>
      <c r="FP63" s="625"/>
      <c r="FQ63" s="622"/>
      <c r="FR63" s="622"/>
      <c r="FS63" s="622"/>
      <c r="FT63" s="622"/>
      <c r="FU63" s="622"/>
      <c r="FV63" s="622"/>
      <c r="FW63" s="622"/>
      <c r="FX63" s="620" t="s">
        <v>245</v>
      </c>
      <c r="FY63" s="620"/>
      <c r="FZ63" s="621"/>
      <c r="GA63" s="621"/>
      <c r="GB63" s="621"/>
      <c r="GC63" s="621"/>
      <c r="GD63" s="621"/>
      <c r="GE63" s="621"/>
      <c r="GF63" s="621"/>
      <c r="GG63" s="621"/>
      <c r="GH63" s="621"/>
      <c r="GI63" s="621"/>
      <c r="GJ63" s="622"/>
      <c r="GK63" s="622"/>
      <c r="GL63" s="625"/>
    </row>
    <row r="64" spans="2:194" ht="28.9" customHeight="1" x14ac:dyDescent="0.3">
      <c r="B64" s="618"/>
      <c r="C64" s="619"/>
      <c r="D64" s="620"/>
      <c r="E64" s="620"/>
      <c r="F64" s="610"/>
      <c r="G64" s="610"/>
      <c r="H64" s="610"/>
      <c r="I64" s="610"/>
      <c r="J64" s="610"/>
      <c r="K64" s="610"/>
      <c r="L64" s="610"/>
      <c r="M64" s="610"/>
      <c r="N64" s="610"/>
      <c r="O64" s="610"/>
      <c r="P64" s="622"/>
      <c r="Q64" s="622"/>
      <c r="R64" s="625"/>
      <c r="S64" s="622"/>
      <c r="T64" s="622"/>
      <c r="U64" s="622"/>
      <c r="V64" s="622"/>
      <c r="W64" s="622"/>
      <c r="X64" s="622"/>
      <c r="Y64" s="622"/>
      <c r="Z64" s="620"/>
      <c r="AA64" s="620"/>
      <c r="AB64" s="610"/>
      <c r="AC64" s="610"/>
      <c r="AD64" s="610"/>
      <c r="AE64" s="610"/>
      <c r="AF64" s="610"/>
      <c r="AG64" s="610"/>
      <c r="AH64" s="610"/>
      <c r="AI64" s="610"/>
      <c r="AJ64" s="610"/>
      <c r="AK64" s="610"/>
      <c r="AL64" s="622"/>
      <c r="AM64" s="622"/>
      <c r="AN64" s="625"/>
      <c r="AO64" s="626"/>
      <c r="AP64" s="626"/>
      <c r="AQ64" s="626"/>
      <c r="AR64" s="626"/>
      <c r="AS64" s="626"/>
      <c r="AT64" s="626"/>
      <c r="AU64" s="622"/>
      <c r="AV64" s="620"/>
      <c r="AW64" s="620"/>
      <c r="AX64" s="610"/>
      <c r="AY64" s="610"/>
      <c r="AZ64" s="610"/>
      <c r="BA64" s="610"/>
      <c r="BB64" s="610"/>
      <c r="BC64" s="610"/>
      <c r="BD64" s="610"/>
      <c r="BE64" s="610"/>
      <c r="BF64" s="610"/>
      <c r="BG64" s="610"/>
      <c r="BH64" s="622"/>
      <c r="BI64" s="622"/>
      <c r="BJ64" s="625"/>
      <c r="BK64" s="626"/>
      <c r="BL64" s="626"/>
      <c r="BM64" s="626"/>
      <c r="BN64" s="626"/>
      <c r="BO64" s="626"/>
      <c r="BP64" s="626"/>
      <c r="BR64" s="620"/>
      <c r="BS64" s="620"/>
      <c r="BT64" s="610"/>
      <c r="BU64" s="610"/>
      <c r="BV64" s="610"/>
      <c r="BW64" s="610"/>
      <c r="BX64" s="610"/>
      <c r="BY64" s="610"/>
      <c r="BZ64" s="610"/>
      <c r="CA64" s="610"/>
      <c r="CB64" s="610"/>
      <c r="CC64" s="610"/>
      <c r="CD64" s="622"/>
      <c r="CE64" s="622"/>
      <c r="CF64" s="625"/>
      <c r="CG64" s="626"/>
      <c r="CH64" s="626"/>
      <c r="CI64" s="626"/>
      <c r="CJ64" s="626"/>
      <c r="CK64" s="626"/>
      <c r="CL64" s="626"/>
      <c r="CM64" s="622"/>
      <c r="CN64" s="620"/>
      <c r="CO64" s="620"/>
      <c r="CP64" s="610"/>
      <c r="CQ64" s="610"/>
      <c r="CR64" s="610"/>
      <c r="CS64" s="610"/>
      <c r="CT64" s="610"/>
      <c r="CU64" s="610"/>
      <c r="CV64" s="610"/>
      <c r="CW64" s="610"/>
      <c r="CX64" s="610"/>
      <c r="CY64" s="610"/>
      <c r="CZ64" s="622"/>
      <c r="DA64" s="622"/>
      <c r="DB64" s="625"/>
      <c r="DC64" s="626"/>
      <c r="DD64" s="626"/>
      <c r="DE64" s="626"/>
      <c r="DF64" s="626"/>
      <c r="DG64" s="626"/>
      <c r="DH64" s="626"/>
      <c r="DJ64" s="620"/>
      <c r="DK64" s="620"/>
      <c r="DL64" s="610"/>
      <c r="DM64" s="610"/>
      <c r="DN64" s="610"/>
      <c r="DO64" s="610"/>
      <c r="DP64" s="610"/>
      <c r="DQ64" s="610"/>
      <c r="DR64" s="610"/>
      <c r="DS64" s="610"/>
      <c r="DT64" s="610"/>
      <c r="DU64" s="610"/>
      <c r="DV64" s="622"/>
      <c r="DW64" s="622"/>
      <c r="DX64" s="625"/>
      <c r="DY64" s="626"/>
      <c r="DZ64" s="626"/>
      <c r="EA64" s="626"/>
      <c r="EB64" s="626"/>
      <c r="EC64" s="626"/>
      <c r="ED64" s="626"/>
      <c r="EE64" s="622"/>
      <c r="EF64" s="620"/>
      <c r="EG64" s="620"/>
      <c r="EH64" s="610"/>
      <c r="EI64" s="610"/>
      <c r="EJ64" s="610"/>
      <c r="EK64" s="610"/>
      <c r="EL64" s="610"/>
      <c r="EM64" s="610"/>
      <c r="EN64" s="610"/>
      <c r="EO64" s="610"/>
      <c r="EP64" s="610"/>
      <c r="EQ64" s="610"/>
      <c r="ER64" s="622"/>
      <c r="ES64" s="622"/>
      <c r="ET64" s="625"/>
      <c r="EU64" s="626"/>
      <c r="EV64" s="626"/>
      <c r="EW64" s="626"/>
      <c r="EX64" s="626"/>
      <c r="EY64" s="626"/>
      <c r="EZ64" s="626"/>
      <c r="FB64" s="620"/>
      <c r="FC64" s="620"/>
      <c r="FD64" s="610"/>
      <c r="FE64" s="610"/>
      <c r="FF64" s="610"/>
      <c r="FG64" s="610"/>
      <c r="FH64" s="610"/>
      <c r="FI64" s="610"/>
      <c r="FJ64" s="610"/>
      <c r="FK64" s="610"/>
      <c r="FL64" s="610"/>
      <c r="FM64" s="610"/>
      <c r="FN64" s="622"/>
      <c r="FO64" s="622"/>
      <c r="FP64" s="625"/>
      <c r="FQ64" s="622"/>
      <c r="FR64" s="622"/>
      <c r="FS64" s="622"/>
      <c r="FT64" s="622"/>
      <c r="FU64" s="622"/>
      <c r="FV64" s="622"/>
      <c r="FW64" s="622"/>
      <c r="FX64" s="620"/>
      <c r="FY64" s="620"/>
      <c r="FZ64" s="610"/>
      <c r="GA64" s="610"/>
      <c r="GB64" s="610"/>
      <c r="GC64" s="610"/>
      <c r="GD64" s="610"/>
      <c r="GE64" s="610"/>
      <c r="GF64" s="610"/>
      <c r="GG64" s="610"/>
      <c r="GH64" s="610"/>
      <c r="GI64" s="610"/>
      <c r="GJ64" s="622"/>
      <c r="GK64" s="622"/>
      <c r="GL64" s="625"/>
    </row>
    <row r="65" spans="1:194" ht="15" customHeight="1" x14ac:dyDescent="0.3">
      <c r="B65" s="618"/>
      <c r="C65" s="619"/>
      <c r="D65" s="623"/>
      <c r="E65" s="623"/>
      <c r="F65" s="605" t="s">
        <v>16</v>
      </c>
      <c r="G65" s="605">
        <v>1</v>
      </c>
      <c r="H65" s="605">
        <v>2</v>
      </c>
      <c r="I65" s="605">
        <v>3</v>
      </c>
      <c r="J65" s="605">
        <v>4</v>
      </c>
      <c r="K65" s="605">
        <v>5</v>
      </c>
      <c r="L65" s="605">
        <v>6</v>
      </c>
      <c r="M65" s="605">
        <v>7</v>
      </c>
      <c r="N65" s="605">
        <v>8</v>
      </c>
      <c r="O65" s="605">
        <v>9</v>
      </c>
      <c r="P65" s="622"/>
      <c r="Q65" s="622"/>
      <c r="R65" s="625"/>
      <c r="S65" s="622"/>
      <c r="T65" s="622"/>
      <c r="U65" s="622"/>
      <c r="V65" s="622"/>
      <c r="W65" s="622"/>
      <c r="X65" s="622"/>
      <c r="Y65" s="622"/>
      <c r="Z65" s="623"/>
      <c r="AA65" s="623"/>
      <c r="AB65" s="605" t="s">
        <v>16</v>
      </c>
      <c r="AC65" s="605">
        <v>1</v>
      </c>
      <c r="AD65" s="605">
        <v>2</v>
      </c>
      <c r="AE65" s="605">
        <v>3</v>
      </c>
      <c r="AF65" s="605">
        <v>4</v>
      </c>
      <c r="AG65" s="605">
        <v>5</v>
      </c>
      <c r="AH65" s="605">
        <v>6</v>
      </c>
      <c r="AI65" s="605">
        <v>7</v>
      </c>
      <c r="AJ65" s="605">
        <v>8</v>
      </c>
      <c r="AK65" s="605">
        <v>9</v>
      </c>
      <c r="AL65" s="622"/>
      <c r="AM65" s="622"/>
      <c r="AN65" s="625"/>
      <c r="AO65" s="627"/>
      <c r="AP65" s="627"/>
      <c r="AQ65" s="627"/>
      <c r="AR65" s="627"/>
      <c r="AS65" s="627"/>
      <c r="AT65" s="627"/>
      <c r="AU65" s="622"/>
      <c r="AV65" s="623"/>
      <c r="AW65" s="623"/>
      <c r="AX65" s="605" t="s">
        <v>16</v>
      </c>
      <c r="AY65" s="605">
        <v>1</v>
      </c>
      <c r="AZ65" s="605">
        <v>2</v>
      </c>
      <c r="BA65" s="605">
        <v>3</v>
      </c>
      <c r="BB65" s="605">
        <v>4</v>
      </c>
      <c r="BC65" s="605">
        <v>5</v>
      </c>
      <c r="BD65" s="605">
        <v>6</v>
      </c>
      <c r="BE65" s="605">
        <v>7</v>
      </c>
      <c r="BF65" s="605">
        <v>8</v>
      </c>
      <c r="BG65" s="605">
        <v>9</v>
      </c>
      <c r="BH65" s="622"/>
      <c r="BI65" s="622"/>
      <c r="BJ65" s="625"/>
      <c r="BK65" s="627"/>
      <c r="BL65" s="627"/>
      <c r="BM65" s="627"/>
      <c r="BN65" s="627"/>
      <c r="BO65" s="627"/>
      <c r="BP65" s="627"/>
      <c r="BR65" s="623"/>
      <c r="BS65" s="623"/>
      <c r="BT65" s="605" t="s">
        <v>16</v>
      </c>
      <c r="BU65" s="605">
        <v>1</v>
      </c>
      <c r="BV65" s="605">
        <v>2</v>
      </c>
      <c r="BW65" s="605">
        <v>3</v>
      </c>
      <c r="BX65" s="605">
        <v>4</v>
      </c>
      <c r="BY65" s="605">
        <v>5</v>
      </c>
      <c r="BZ65" s="605">
        <v>6</v>
      </c>
      <c r="CA65" s="605">
        <v>7</v>
      </c>
      <c r="CB65" s="605">
        <v>8</v>
      </c>
      <c r="CC65" s="605">
        <v>9</v>
      </c>
      <c r="CD65" s="622"/>
      <c r="CE65" s="622"/>
      <c r="CF65" s="625"/>
      <c r="CG65" s="627"/>
      <c r="CH65" s="627"/>
      <c r="CI65" s="627"/>
      <c r="CJ65" s="627"/>
      <c r="CK65" s="627"/>
      <c r="CL65" s="627"/>
      <c r="CM65" s="622"/>
      <c r="CN65" s="623"/>
      <c r="CO65" s="623"/>
      <c r="CP65" s="605" t="s">
        <v>16</v>
      </c>
      <c r="CQ65" s="605">
        <v>1</v>
      </c>
      <c r="CR65" s="605">
        <v>2</v>
      </c>
      <c r="CS65" s="605">
        <v>3</v>
      </c>
      <c r="CT65" s="605">
        <v>4</v>
      </c>
      <c r="CU65" s="605">
        <v>5</v>
      </c>
      <c r="CV65" s="605">
        <v>6</v>
      </c>
      <c r="CW65" s="605">
        <v>7</v>
      </c>
      <c r="CX65" s="605">
        <v>8</v>
      </c>
      <c r="CY65" s="605">
        <v>9</v>
      </c>
      <c r="CZ65" s="622"/>
      <c r="DA65" s="622"/>
      <c r="DB65" s="625"/>
      <c r="DC65" s="627"/>
      <c r="DD65" s="627"/>
      <c r="DE65" s="627"/>
      <c r="DF65" s="627"/>
      <c r="DG65" s="627"/>
      <c r="DH65" s="627"/>
      <c r="DJ65" s="623"/>
      <c r="DK65" s="623"/>
      <c r="DL65" s="605" t="s">
        <v>16</v>
      </c>
      <c r="DM65" s="605">
        <v>1</v>
      </c>
      <c r="DN65" s="605">
        <v>2</v>
      </c>
      <c r="DO65" s="605">
        <v>3</v>
      </c>
      <c r="DP65" s="605">
        <v>4</v>
      </c>
      <c r="DQ65" s="605">
        <v>5</v>
      </c>
      <c r="DR65" s="605">
        <v>6</v>
      </c>
      <c r="DS65" s="605">
        <v>7</v>
      </c>
      <c r="DT65" s="605">
        <v>8</v>
      </c>
      <c r="DU65" s="605">
        <v>9</v>
      </c>
      <c r="DV65" s="622"/>
      <c r="DW65" s="622"/>
      <c r="DX65" s="625"/>
      <c r="DY65" s="627"/>
      <c r="DZ65" s="627"/>
      <c r="EA65" s="627"/>
      <c r="EB65" s="627"/>
      <c r="EC65" s="627"/>
      <c r="ED65" s="627"/>
      <c r="EE65" s="622"/>
      <c r="EF65" s="623"/>
      <c r="EG65" s="623"/>
      <c r="EH65" s="605" t="s">
        <v>16</v>
      </c>
      <c r="EI65" s="605">
        <v>1</v>
      </c>
      <c r="EJ65" s="605">
        <v>2</v>
      </c>
      <c r="EK65" s="605">
        <v>3</v>
      </c>
      <c r="EL65" s="605">
        <v>4</v>
      </c>
      <c r="EM65" s="605">
        <v>5</v>
      </c>
      <c r="EN65" s="605">
        <v>6</v>
      </c>
      <c r="EO65" s="605">
        <v>7</v>
      </c>
      <c r="EP65" s="605">
        <v>8</v>
      </c>
      <c r="EQ65" s="605">
        <v>9</v>
      </c>
      <c r="ER65" s="622"/>
      <c r="ES65" s="622"/>
      <c r="ET65" s="625"/>
      <c r="EU65" s="627"/>
      <c r="EV65" s="627"/>
      <c r="EW65" s="627"/>
      <c r="EX65" s="627"/>
      <c r="EY65" s="627"/>
      <c r="EZ65" s="627"/>
      <c r="FB65" s="623"/>
      <c r="FC65" s="623"/>
      <c r="FD65" s="605" t="s">
        <v>16</v>
      </c>
      <c r="FE65" s="605">
        <v>1</v>
      </c>
      <c r="FF65" s="605">
        <v>2</v>
      </c>
      <c r="FG65" s="605">
        <v>3</v>
      </c>
      <c r="FH65" s="605">
        <v>4</v>
      </c>
      <c r="FI65" s="605">
        <v>5</v>
      </c>
      <c r="FJ65" s="605">
        <v>6</v>
      </c>
      <c r="FK65" s="605">
        <v>7</v>
      </c>
      <c r="FL65" s="605">
        <v>8</v>
      </c>
      <c r="FM65" s="605">
        <v>9</v>
      </c>
      <c r="FN65" s="622"/>
      <c r="FO65" s="622"/>
      <c r="FP65" s="625"/>
      <c r="FQ65" s="622"/>
      <c r="FR65" s="622"/>
      <c r="FS65" s="622"/>
      <c r="FT65" s="622"/>
      <c r="FU65" s="622"/>
      <c r="FV65" s="622"/>
      <c r="FW65" s="622"/>
      <c r="FX65" s="623"/>
      <c r="FY65" s="623"/>
      <c r="FZ65" s="605" t="s">
        <v>16</v>
      </c>
      <c r="GA65" s="605">
        <v>1</v>
      </c>
      <c r="GB65" s="605">
        <v>2</v>
      </c>
      <c r="GC65" s="605">
        <v>3</v>
      </c>
      <c r="GD65" s="605">
        <v>4</v>
      </c>
      <c r="GE65" s="605">
        <v>5</v>
      </c>
      <c r="GF65" s="605">
        <v>6</v>
      </c>
      <c r="GG65" s="605">
        <v>7</v>
      </c>
      <c r="GH65" s="605">
        <v>8</v>
      </c>
      <c r="GI65" s="605">
        <v>9</v>
      </c>
      <c r="GJ65" s="622"/>
      <c r="GK65" s="622"/>
      <c r="GL65" s="625"/>
    </row>
    <row r="66" spans="1:194" ht="15" customHeight="1" x14ac:dyDescent="0.3">
      <c r="B66" s="620" t="s">
        <v>253</v>
      </c>
      <c r="C66" s="619"/>
      <c r="D66" s="611" t="s">
        <v>173</v>
      </c>
      <c r="E66" s="597" t="s">
        <v>92</v>
      </c>
      <c r="F66" s="599">
        <f>F12</f>
        <v>6</v>
      </c>
      <c r="G66" s="599">
        <f t="shared" ref="G66:G77" si="170">IF(OR(H12="x",G12="x"),"x",H12+G12)</f>
        <v>14</v>
      </c>
      <c r="H66" s="599">
        <f t="shared" ref="H66:H77" si="171">IF(OR(J12="x",I12="x"),"x",J12+I12)</f>
        <v>24</v>
      </c>
      <c r="I66" s="599">
        <f t="shared" ref="I66:I77" si="172">IF(OR(L12="x",K12="x"),"x",L12+K12)</f>
        <v>11</v>
      </c>
      <c r="J66" s="599">
        <f t="shared" ref="J66:J77" si="173">IF(OR(N12="x",M12="x"),"x",N12+M12)</f>
        <v>5</v>
      </c>
      <c r="K66" s="599">
        <f t="shared" ref="K66:K77" si="174">IF(OR(P12="x",O12="x"),"x",P12+O12)</f>
        <v>2</v>
      </c>
      <c r="L66" s="599">
        <f t="shared" ref="L66:L77" si="175">IF(OR(R12="x",Q12="x"),"x",R12+Q12)</f>
        <v>3</v>
      </c>
      <c r="M66" s="599">
        <f t="shared" ref="M66:M77" si="176">IF(OR(T12="x",S12="x"),"x",T12+S12)</f>
        <v>2</v>
      </c>
      <c r="N66" s="599">
        <f t="shared" ref="N66:N77" si="177">IF(OR(U12="x",V12="x"),"x",U12+V12)</f>
        <v>0</v>
      </c>
      <c r="O66" s="599">
        <f>W12</f>
        <v>0</v>
      </c>
      <c r="P66" s="622"/>
      <c r="Q66" s="622"/>
      <c r="R66" s="625">
        <f>SUM(F66:O66)</f>
        <v>67</v>
      </c>
      <c r="S66" s="622"/>
      <c r="T66" s="622"/>
      <c r="U66" s="622"/>
      <c r="V66" s="622"/>
      <c r="W66" s="622"/>
      <c r="X66" s="622"/>
      <c r="Y66" s="622"/>
      <c r="Z66" s="611" t="s">
        <v>173</v>
      </c>
      <c r="AA66" s="597" t="s">
        <v>92</v>
      </c>
      <c r="AB66" s="599">
        <f>AB12</f>
        <v>2</v>
      </c>
      <c r="AC66" s="599">
        <f t="shared" ref="AC66:AC77" si="178">IF(OR(AD12="x",AC12="x"),"x",AD12+AC12)</f>
        <v>3</v>
      </c>
      <c r="AD66" s="599">
        <f t="shared" ref="AD66:AD77" si="179">IF(OR(AF12="x",AE12="x"),"x",AF12+AE12)</f>
        <v>10</v>
      </c>
      <c r="AE66" s="599">
        <f t="shared" ref="AE66:AE77" si="180">IF(OR(AH12="x",AG12="x"),"x",AH12+AG12)</f>
        <v>6</v>
      </c>
      <c r="AF66" s="599">
        <f t="shared" ref="AF66:AF77" si="181">IF(OR(AJ12="x",AI12="x"),"x",AJ12+AI12)</f>
        <v>2</v>
      </c>
      <c r="AG66" s="599">
        <f t="shared" ref="AG66:AG77" si="182">IF(OR(AL12="x",AK12="x"),"x",AL12+AK12)</f>
        <v>1</v>
      </c>
      <c r="AH66" s="599">
        <f t="shared" ref="AH66:AH77" si="183">IF(OR(AN12="x",AM12="x"),"x",AN12+AM12)</f>
        <v>2</v>
      </c>
      <c r="AI66" s="599">
        <f t="shared" ref="AI66:AI77" si="184">IF(OR(AP12="x",AO12="x"),"x",AP12+AO12)</f>
        <v>1</v>
      </c>
      <c r="AJ66" s="599">
        <f t="shared" ref="AJ66:AJ77" si="185">IF(OR(AQ12="x",AR12="x"),"x",AQ12+AR12)</f>
        <v>0</v>
      </c>
      <c r="AK66" s="599">
        <f>AS12</f>
        <v>0</v>
      </c>
      <c r="AL66" s="622"/>
      <c r="AM66" s="622"/>
      <c r="AN66" s="625">
        <f>SUM(AB66:AK66)</f>
        <v>27</v>
      </c>
      <c r="AO66" s="628"/>
      <c r="AP66" s="628"/>
      <c r="AQ66" s="628"/>
      <c r="AR66" s="628"/>
      <c r="AS66" s="628"/>
      <c r="AT66" s="628"/>
      <c r="AU66" s="622"/>
      <c r="AV66" s="611" t="s">
        <v>173</v>
      </c>
      <c r="AW66" s="597" t="s">
        <v>92</v>
      </c>
      <c r="AX66" s="599">
        <f>AX12</f>
        <v>4</v>
      </c>
      <c r="AY66" s="599">
        <f t="shared" ref="AY66:AY77" si="186">IF(OR(AZ12="x",AY12="x"),"x",AZ12+AY12)</f>
        <v>11</v>
      </c>
      <c r="AZ66" s="599">
        <f t="shared" ref="AZ66:AZ77" si="187">IF(OR(BB12="x",BA12="x"),"x",BB12+BA12)</f>
        <v>14</v>
      </c>
      <c r="BA66" s="599">
        <f t="shared" ref="BA66:BA77" si="188">IF(OR(BD12="x",BC12="x"),"x",BD12+BC12)</f>
        <v>5</v>
      </c>
      <c r="BB66" s="599">
        <f t="shared" ref="BB66:BB77" si="189">IF(OR(BF12="x",BE12="x"),"x",BF12+BE12)</f>
        <v>3</v>
      </c>
      <c r="BC66" s="599">
        <f t="shared" ref="BC66:BC77" si="190">IF(OR(BH12="x",BG12="x"),"x",BH12+BG12)</f>
        <v>1</v>
      </c>
      <c r="BD66" s="599">
        <f t="shared" ref="BD66:BD77" si="191">IF(OR(BJ12="x",BI12="x"),"x",BJ12+BI12)</f>
        <v>1</v>
      </c>
      <c r="BE66" s="599">
        <f t="shared" ref="BE66:BE77" si="192">IF(OR(BL12="x",BK12="x"),"x",BL12+BK12)</f>
        <v>1</v>
      </c>
      <c r="BF66" s="599">
        <f t="shared" ref="BF66:BF77" si="193">IF(OR(BM12="x",BN12="x"),"x",BM12+BN12)</f>
        <v>0</v>
      </c>
      <c r="BG66" s="599">
        <f>BO12</f>
        <v>0</v>
      </c>
      <c r="BH66" s="622"/>
      <c r="BI66" s="622"/>
      <c r="BJ66" s="625">
        <f>SUM(AX66:BG66)</f>
        <v>40</v>
      </c>
      <c r="BK66" s="628"/>
      <c r="BL66" s="628"/>
      <c r="BM66" s="628"/>
      <c r="BN66" s="628"/>
      <c r="BO66" s="628"/>
      <c r="BP66" s="628"/>
      <c r="BR66" s="611" t="s">
        <v>173</v>
      </c>
      <c r="BS66" s="597" t="s">
        <v>92</v>
      </c>
      <c r="BT66" s="599">
        <f>BT12</f>
        <v>3</v>
      </c>
      <c r="BU66" s="599">
        <f t="shared" ref="BU66:BU77" si="194">IF(OR(BV12="x",BU12="x"),"x",BV12+BU12)</f>
        <v>7</v>
      </c>
      <c r="BV66" s="599">
        <f t="shared" ref="BV66:BV77" si="195">IF(OR(BX12="x",BW12="x"),"x",BX12+BW12)</f>
        <v>14</v>
      </c>
      <c r="BW66" s="599">
        <f t="shared" ref="BW66:BW77" si="196">IF(OR(BZ12="x",BY12="x"),"x",BZ12+BY12)</f>
        <v>4</v>
      </c>
      <c r="BX66" s="599">
        <f t="shared" ref="BX66:BX77" si="197">IF(OR(CB12="x",CA12="x"),"x",CB12+CA12)</f>
        <v>3</v>
      </c>
      <c r="BY66" s="599">
        <f t="shared" ref="BY66:BY77" si="198">IF(OR(CD12="x",CC12="x"),"x",CD12+CC12)</f>
        <v>1</v>
      </c>
      <c r="BZ66" s="599">
        <f t="shared" ref="BZ66:BZ77" si="199">IF(OR(CF12="x",CE12="x"),"x",CF12+CE12)</f>
        <v>1</v>
      </c>
      <c r="CA66" s="599">
        <f t="shared" ref="CA66:CA77" si="200">IF(OR(CH12="x",CG12="x"),"x",CH12+CG12)</f>
        <v>0</v>
      </c>
      <c r="CB66" s="599">
        <f t="shared" ref="CB66:CB77" si="201">IF(OR(CI12="x",CJ12="x"),"x",CI12+CJ12)</f>
        <v>0</v>
      </c>
      <c r="CC66" s="599">
        <f>CK12</f>
        <v>0</v>
      </c>
      <c r="CD66" s="622"/>
      <c r="CE66" s="622"/>
      <c r="CF66" s="625">
        <f>SUM(BT66:CC66)</f>
        <v>33</v>
      </c>
      <c r="CG66" s="628"/>
      <c r="CH66" s="628"/>
      <c r="CI66" s="628"/>
      <c r="CJ66" s="628"/>
      <c r="CK66" s="628"/>
      <c r="CL66" s="628"/>
      <c r="CM66" s="622"/>
      <c r="CN66" s="611" t="s">
        <v>173</v>
      </c>
      <c r="CO66" s="597" t="s">
        <v>92</v>
      </c>
      <c r="CP66" s="599">
        <f>CP12</f>
        <v>3</v>
      </c>
      <c r="CQ66" s="599">
        <f t="shared" ref="CQ66:CQ77" si="202">IF(OR(CR12="x",CQ12="x"),"x",CR12+CQ12)</f>
        <v>7</v>
      </c>
      <c r="CR66" s="599">
        <f t="shared" ref="CR66:CR77" si="203">IF(OR(CT12="x",CS12="x"),"x",CT12+CS12)</f>
        <v>10</v>
      </c>
      <c r="CS66" s="599">
        <f t="shared" ref="CS66:CS77" si="204">IF(OR(CV12="x",CU12="x"),"x",CV12+CU12)</f>
        <v>7</v>
      </c>
      <c r="CT66" s="599">
        <f t="shared" ref="CT66:CT77" si="205">IF(OR(CX12="x",CW12="x"),"x",CX12+CW12)</f>
        <v>2</v>
      </c>
      <c r="CU66" s="599">
        <f t="shared" ref="CU66:CU77" si="206">IF(OR(CZ12="x",CY12="x"),"x",CZ12+CY12)</f>
        <v>1</v>
      </c>
      <c r="CV66" s="599">
        <f t="shared" ref="CV66:CV77" si="207">IF(OR(DB12="x",DA12="x"),"x",DB12+DA12)</f>
        <v>2</v>
      </c>
      <c r="CW66" s="599">
        <f t="shared" ref="CW66:CW77" si="208">IF(OR(DD12="x",DC12="x"),"x",DD12+DC12)</f>
        <v>2</v>
      </c>
      <c r="CX66" s="599">
        <f t="shared" ref="CX66:CX77" si="209">IF(OR(DE12="x",DF12="x"),"x",DE12+DF12)</f>
        <v>0</v>
      </c>
      <c r="CY66" s="599">
        <f>DG12</f>
        <v>0</v>
      </c>
      <c r="CZ66" s="622"/>
      <c r="DA66" s="622"/>
      <c r="DB66" s="625">
        <f>SUM(CP66:CY66)</f>
        <v>34</v>
      </c>
      <c r="DC66" s="628"/>
      <c r="DD66" s="628"/>
      <c r="DE66" s="628"/>
      <c r="DF66" s="628"/>
      <c r="DG66" s="628"/>
      <c r="DH66" s="628"/>
      <c r="DJ66" s="611" t="s">
        <v>173</v>
      </c>
      <c r="DK66" s="597" t="s">
        <v>92</v>
      </c>
      <c r="DL66" s="599">
        <f>DL12</f>
        <v>3</v>
      </c>
      <c r="DM66" s="599">
        <f t="shared" ref="DM66:DM77" si="210">IF(OR(DN12="x",DM12="x"),"x",DN12+DM12)</f>
        <v>8</v>
      </c>
      <c r="DN66" s="599">
        <f t="shared" ref="DN66:DN77" si="211">IF(OR(DP12="x",DO12="x"),"x",DP12+DO12)</f>
        <v>8</v>
      </c>
      <c r="DO66" s="599">
        <f t="shared" ref="DO66:DO77" si="212">IF(OR(DR12="x",DQ12="x"),"x",DR12+DQ12)</f>
        <v>4</v>
      </c>
      <c r="DP66" s="599">
        <f t="shared" ref="DP66:DP77" si="213">IF(OR(DT12="x",DS12="x"),"x",DT12+DS12)</f>
        <v>0</v>
      </c>
      <c r="DQ66" s="599">
        <f t="shared" ref="DQ66:DQ77" si="214">IF(OR(DV12="x",DU12="x"),"x",DV12+DU12)</f>
        <v>0</v>
      </c>
      <c r="DR66" s="599">
        <f t="shared" ref="DR66:DR77" si="215">IF(OR(DX12="x",DW12="x"),"x",DX12+DW12)</f>
        <v>1</v>
      </c>
      <c r="DS66" s="599">
        <f t="shared" ref="DS66:DS77" si="216">IF(OR(DZ12="x",DY12="x"),"x",DZ12+DY12)</f>
        <v>0</v>
      </c>
      <c r="DT66" s="599">
        <f t="shared" ref="DT66:DT77" si="217">IF(OR(EA12="x",EB12="x"),"x",EA12+EB12)</f>
        <v>0</v>
      </c>
      <c r="DU66" s="599">
        <f>EC12</f>
        <v>0</v>
      </c>
      <c r="DV66" s="622"/>
      <c r="DW66" s="622"/>
      <c r="DX66" s="625">
        <f>SUM(DL66:DU66)</f>
        <v>24</v>
      </c>
      <c r="DY66" s="628"/>
      <c r="DZ66" s="628"/>
      <c r="EA66" s="628"/>
      <c r="EB66" s="628"/>
      <c r="EC66" s="628"/>
      <c r="ED66" s="628"/>
      <c r="EE66" s="622"/>
      <c r="EF66" s="611" t="s">
        <v>173</v>
      </c>
      <c r="EG66" s="597" t="s">
        <v>92</v>
      </c>
      <c r="EH66" s="599">
        <f>EH12</f>
        <v>3</v>
      </c>
      <c r="EI66" s="599">
        <f t="shared" ref="EI66:EI77" si="218">IF(OR(EJ12="x",EI12="x"),"x",EJ12+EI12)</f>
        <v>6</v>
      </c>
      <c r="EJ66" s="599">
        <f t="shared" ref="EJ66:EJ77" si="219">IF(OR(EL12="x",EK12="x"),"x",EL12+EK12)</f>
        <v>16</v>
      </c>
      <c r="EK66" s="599">
        <f t="shared" ref="EK66:EK77" si="220">IF(OR(EN12="x",EM12="x"),"x",EN12+EM12)</f>
        <v>7</v>
      </c>
      <c r="EL66" s="599">
        <f t="shared" ref="EL66:EL77" si="221">IF(OR(EP12="x",EO12="x"),"x",EP12+EO12)</f>
        <v>5</v>
      </c>
      <c r="EM66" s="599">
        <f t="shared" ref="EM66:EM77" si="222">IF(OR(ER12="x",EQ12="x"),"x",ER12+EQ12)</f>
        <v>2</v>
      </c>
      <c r="EN66" s="599">
        <f t="shared" ref="EN66:EN77" si="223">IF(OR(ET12="x",ES12="x"),"x",ET12+ES12)</f>
        <v>2</v>
      </c>
      <c r="EO66" s="599">
        <f t="shared" ref="EO66:EO77" si="224">IF(OR(EV12="x",EU12="x"),"x",EV12+EU12)</f>
        <v>2</v>
      </c>
      <c r="EP66" s="599">
        <f t="shared" ref="EP66:EP77" si="225">IF(OR(EW12="x",EX12="x"),"x",EW12+EX12)</f>
        <v>0</v>
      </c>
      <c r="EQ66" s="599">
        <f>EY12</f>
        <v>0</v>
      </c>
      <c r="ER66" s="622"/>
      <c r="ES66" s="622"/>
      <c r="ET66" s="625">
        <f>SUM(EH66:EQ66)</f>
        <v>43</v>
      </c>
      <c r="EU66" s="628"/>
      <c r="EV66" s="628"/>
      <c r="EW66" s="628"/>
      <c r="EX66" s="628"/>
      <c r="EY66" s="628"/>
      <c r="EZ66" s="628"/>
      <c r="FB66" s="611" t="s">
        <v>173</v>
      </c>
      <c r="FC66" s="597" t="s">
        <v>92</v>
      </c>
      <c r="FD66" s="599">
        <f>FD12</f>
        <v>0</v>
      </c>
      <c r="FE66" s="599">
        <f t="shared" ref="FE66:FE77" si="226">IF(OR(FF12="x",FE12="x"),"x",FF12+FE12)</f>
        <v>1</v>
      </c>
      <c r="FF66" s="599">
        <f t="shared" ref="FF66:FF77" si="227">IF(OR(FH12="x",FG12="x"),"x",FH12+FG12)</f>
        <v>4</v>
      </c>
      <c r="FG66" s="599">
        <f t="shared" ref="FG66:FG77" si="228">IF(OR(FJ12="x",FI12="x"),"x",FJ12+FI12)</f>
        <v>2</v>
      </c>
      <c r="FH66" s="599">
        <f t="shared" ref="FH66:FH77" si="229">IF(OR(FL12="x",FK12="x"),"x",FL12+FK12)</f>
        <v>0</v>
      </c>
      <c r="FI66" s="599">
        <f t="shared" ref="FI66:FI77" si="230">IF(OR(FN12="x",FM12="x"),"x",FN12+FM12)</f>
        <v>0</v>
      </c>
      <c r="FJ66" s="599">
        <f t="shared" ref="FJ66:FJ77" si="231">IF(OR(FP12="x",FO12="x"),"x",FP12+FO12)</f>
        <v>0</v>
      </c>
      <c r="FK66" s="599">
        <f t="shared" ref="FK66:FK77" si="232">IF(OR(FR12="x",FQ12="x"),"x",FR12+FQ12)</f>
        <v>0</v>
      </c>
      <c r="FL66" s="599">
        <f t="shared" ref="FL66:FL77" si="233">IF(OR(FS12="x",FT12="x"),"x",FS12+FT12)</f>
        <v>0</v>
      </c>
      <c r="FM66" s="599">
        <f>FU12</f>
        <v>0</v>
      </c>
      <c r="FN66" s="622"/>
      <c r="FO66" s="622"/>
      <c r="FP66" s="625">
        <f>SUM(FD66:FM66)</f>
        <v>7</v>
      </c>
      <c r="FQ66" s="622"/>
      <c r="FR66" s="622"/>
      <c r="FS66" s="622"/>
      <c r="FT66" s="622"/>
      <c r="FU66" s="622"/>
      <c r="FV66" s="622"/>
      <c r="FW66" s="622"/>
      <c r="FX66" s="611" t="s">
        <v>173</v>
      </c>
      <c r="FY66" s="597" t="s">
        <v>92</v>
      </c>
      <c r="FZ66" s="599">
        <f>FZ12</f>
        <v>6</v>
      </c>
      <c r="GA66" s="599">
        <f t="shared" ref="GA66:GA77" si="234">IF(OR(GB12="x",GA12="x"),"x",GB12+GA12)</f>
        <v>13</v>
      </c>
      <c r="GB66" s="599">
        <f t="shared" ref="GB66:GB77" si="235">IF(OR(GD12="x",GC12="x"),"x",GD12+GC12)</f>
        <v>20</v>
      </c>
      <c r="GC66" s="599">
        <f t="shared" ref="GC66:GC77" si="236">IF(OR(GF12="x",GE12="x"),"x",GF12+GE12)</f>
        <v>9</v>
      </c>
      <c r="GD66" s="599">
        <f t="shared" ref="GD66:GD77" si="237">IF(OR(GH12="x",GG12="x"),"x",GH12+GG12)</f>
        <v>5</v>
      </c>
      <c r="GE66" s="599">
        <f t="shared" ref="GE66:GE77" si="238">IF(OR(GJ12="x",GI12="x"),"x",GJ12+GI12)</f>
        <v>2</v>
      </c>
      <c r="GF66" s="599">
        <f t="shared" ref="GF66:GF77" si="239">IF(OR(GL12="x",GK12="x"),"x",GL12+GK12)</f>
        <v>3</v>
      </c>
      <c r="GG66" s="599">
        <f t="shared" ref="GG66:GG77" si="240">IF(OR(GN12="x",GM12="x"),"x",GN12+GM12)</f>
        <v>2</v>
      </c>
      <c r="GH66" s="599">
        <f t="shared" ref="GH66:GH77" si="241">IF(OR(GO12="x",GP12="x"),"x",GO12+GP12)</f>
        <v>0</v>
      </c>
      <c r="GI66" s="599">
        <f>GQ12</f>
        <v>0</v>
      </c>
      <c r="GJ66" s="622"/>
      <c r="GK66" s="622"/>
      <c r="GL66" s="625">
        <f>SUM(FZ66:GI66)</f>
        <v>60</v>
      </c>
    </row>
    <row r="67" spans="1:194" ht="16.5" x14ac:dyDescent="0.3">
      <c r="B67" s="609"/>
      <c r="C67" s="619"/>
      <c r="D67" s="612"/>
      <c r="E67" s="597">
        <v>1</v>
      </c>
      <c r="F67" s="599">
        <f t="shared" ref="F67:F77" si="242">F13</f>
        <v>45</v>
      </c>
      <c r="G67" s="599">
        <f t="shared" si="170"/>
        <v>121</v>
      </c>
      <c r="H67" s="599">
        <f t="shared" si="171"/>
        <v>63</v>
      </c>
      <c r="I67" s="599">
        <f t="shared" si="172"/>
        <v>42</v>
      </c>
      <c r="J67" s="599">
        <f t="shared" si="173"/>
        <v>7</v>
      </c>
      <c r="K67" s="599">
        <f t="shared" si="174"/>
        <v>11</v>
      </c>
      <c r="L67" s="599">
        <f t="shared" si="175"/>
        <v>3</v>
      </c>
      <c r="M67" s="599">
        <f t="shared" si="176"/>
        <v>1</v>
      </c>
      <c r="N67" s="599">
        <f t="shared" si="177"/>
        <v>3</v>
      </c>
      <c r="O67" s="599">
        <f t="shared" ref="O67:O77" si="243">W13</f>
        <v>0</v>
      </c>
      <c r="P67" s="622"/>
      <c r="Q67" s="622"/>
      <c r="R67" s="625">
        <f t="shared" si="9"/>
        <v>296</v>
      </c>
      <c r="S67" s="622"/>
      <c r="T67" s="622"/>
      <c r="U67" s="622"/>
      <c r="V67" s="622"/>
      <c r="W67" s="622"/>
      <c r="X67" s="622"/>
      <c r="Y67" s="622"/>
      <c r="Z67" s="612"/>
      <c r="AA67" s="597">
        <v>1</v>
      </c>
      <c r="AB67" s="599">
        <f t="shared" ref="AB67:AB77" si="244">AB13</f>
        <v>19</v>
      </c>
      <c r="AC67" s="599">
        <f t="shared" si="178"/>
        <v>59</v>
      </c>
      <c r="AD67" s="599">
        <f t="shared" si="179"/>
        <v>23</v>
      </c>
      <c r="AE67" s="599">
        <f t="shared" si="180"/>
        <v>22</v>
      </c>
      <c r="AF67" s="599">
        <f t="shared" si="181"/>
        <v>5</v>
      </c>
      <c r="AG67" s="599">
        <f t="shared" si="182"/>
        <v>6</v>
      </c>
      <c r="AH67" s="599">
        <f t="shared" si="183"/>
        <v>1</v>
      </c>
      <c r="AI67" s="599">
        <f t="shared" si="184"/>
        <v>1</v>
      </c>
      <c r="AJ67" s="599">
        <f t="shared" si="185"/>
        <v>1</v>
      </c>
      <c r="AK67" s="599">
        <f t="shared" ref="AK67:AK77" si="245">AS13</f>
        <v>0</v>
      </c>
      <c r="AL67" s="622"/>
      <c r="AM67" s="622"/>
      <c r="AN67" s="625">
        <f t="shared" ref="AN67:AN77" si="246">SUM(AB67:AK67)</f>
        <v>137</v>
      </c>
      <c r="AO67" s="628"/>
      <c r="AP67" s="628"/>
      <c r="AQ67" s="628"/>
      <c r="AR67" s="628"/>
      <c r="AS67" s="628"/>
      <c r="AT67" s="628"/>
      <c r="AU67" s="622"/>
      <c r="AV67" s="612"/>
      <c r="AW67" s="597">
        <v>1</v>
      </c>
      <c r="AX67" s="599">
        <f t="shared" ref="AX67:AX77" si="247">AX13</f>
        <v>26</v>
      </c>
      <c r="AY67" s="599">
        <f t="shared" si="186"/>
        <v>62</v>
      </c>
      <c r="AZ67" s="599">
        <f t="shared" si="187"/>
        <v>40</v>
      </c>
      <c r="BA67" s="599">
        <f t="shared" si="188"/>
        <v>20</v>
      </c>
      <c r="BB67" s="599">
        <f t="shared" si="189"/>
        <v>2</v>
      </c>
      <c r="BC67" s="599">
        <f t="shared" si="190"/>
        <v>5</v>
      </c>
      <c r="BD67" s="599">
        <f t="shared" si="191"/>
        <v>2</v>
      </c>
      <c r="BE67" s="599">
        <f t="shared" si="192"/>
        <v>0</v>
      </c>
      <c r="BF67" s="599">
        <f t="shared" si="193"/>
        <v>2</v>
      </c>
      <c r="BG67" s="599">
        <f t="shared" ref="BG67:BG77" si="248">BO13</f>
        <v>0</v>
      </c>
      <c r="BH67" s="622"/>
      <c r="BI67" s="622"/>
      <c r="BJ67" s="625">
        <f t="shared" ref="BJ67:BJ77" si="249">SUM(AX67:BG67)</f>
        <v>159</v>
      </c>
      <c r="BK67" s="628"/>
      <c r="BL67" s="628"/>
      <c r="BM67" s="628"/>
      <c r="BN67" s="628"/>
      <c r="BO67" s="628"/>
      <c r="BP67" s="628"/>
      <c r="BR67" s="612"/>
      <c r="BS67" s="597">
        <v>1</v>
      </c>
      <c r="BT67" s="599">
        <f t="shared" ref="BT67:BT77" si="250">BT13</f>
        <v>32</v>
      </c>
      <c r="BU67" s="599">
        <f t="shared" si="194"/>
        <v>63</v>
      </c>
      <c r="BV67" s="599">
        <f t="shared" si="195"/>
        <v>41</v>
      </c>
      <c r="BW67" s="599">
        <f t="shared" si="196"/>
        <v>16</v>
      </c>
      <c r="BX67" s="599">
        <f t="shared" si="197"/>
        <v>1</v>
      </c>
      <c r="BY67" s="599">
        <f t="shared" si="198"/>
        <v>3</v>
      </c>
      <c r="BZ67" s="599">
        <f t="shared" si="199"/>
        <v>0</v>
      </c>
      <c r="CA67" s="599">
        <f t="shared" si="200"/>
        <v>0</v>
      </c>
      <c r="CB67" s="599">
        <f t="shared" si="201"/>
        <v>1</v>
      </c>
      <c r="CC67" s="599">
        <f t="shared" ref="CC67:CC77" si="251">CK13</f>
        <v>0</v>
      </c>
      <c r="CD67" s="622"/>
      <c r="CE67" s="622"/>
      <c r="CF67" s="625">
        <f t="shared" ref="CF67:CF77" si="252">SUM(BT67:CC67)</f>
        <v>157</v>
      </c>
      <c r="CG67" s="628"/>
      <c r="CH67" s="628"/>
      <c r="CI67" s="628"/>
      <c r="CJ67" s="628"/>
      <c r="CK67" s="628"/>
      <c r="CL67" s="628"/>
      <c r="CM67" s="622"/>
      <c r="CN67" s="612"/>
      <c r="CO67" s="597">
        <v>1</v>
      </c>
      <c r="CP67" s="599">
        <f t="shared" ref="CP67:CP77" si="253">CP13</f>
        <v>13</v>
      </c>
      <c r="CQ67" s="599">
        <f t="shared" si="202"/>
        <v>58</v>
      </c>
      <c r="CR67" s="599">
        <f t="shared" si="203"/>
        <v>22</v>
      </c>
      <c r="CS67" s="599">
        <f t="shared" si="204"/>
        <v>26</v>
      </c>
      <c r="CT67" s="599">
        <f t="shared" si="205"/>
        <v>6</v>
      </c>
      <c r="CU67" s="599">
        <f t="shared" si="206"/>
        <v>8</v>
      </c>
      <c r="CV67" s="599">
        <f t="shared" si="207"/>
        <v>3</v>
      </c>
      <c r="CW67" s="599">
        <f t="shared" si="208"/>
        <v>1</v>
      </c>
      <c r="CX67" s="599">
        <f t="shared" si="209"/>
        <v>2</v>
      </c>
      <c r="CY67" s="599">
        <f t="shared" ref="CY67:CY77" si="254">DG13</f>
        <v>0</v>
      </c>
      <c r="CZ67" s="622"/>
      <c r="DA67" s="622"/>
      <c r="DB67" s="625">
        <f t="shared" ref="DB67:DB77" si="255">SUM(CP67:CY67)</f>
        <v>139</v>
      </c>
      <c r="DC67" s="628"/>
      <c r="DD67" s="628"/>
      <c r="DE67" s="628"/>
      <c r="DF67" s="628"/>
      <c r="DG67" s="628"/>
      <c r="DH67" s="628"/>
      <c r="DJ67" s="612"/>
      <c r="DK67" s="597">
        <v>1</v>
      </c>
      <c r="DL67" s="599">
        <f t="shared" ref="DL67:DL77" si="256">DL13</f>
        <v>27</v>
      </c>
      <c r="DM67" s="599">
        <f t="shared" si="210"/>
        <v>92</v>
      </c>
      <c r="DN67" s="599">
        <f t="shared" si="211"/>
        <v>44</v>
      </c>
      <c r="DO67" s="599">
        <f t="shared" si="212"/>
        <v>16</v>
      </c>
      <c r="DP67" s="599">
        <f t="shared" si="213"/>
        <v>0</v>
      </c>
      <c r="DQ67" s="599">
        <f t="shared" si="214"/>
        <v>0</v>
      </c>
      <c r="DR67" s="599">
        <f t="shared" si="215"/>
        <v>0</v>
      </c>
      <c r="DS67" s="599">
        <f t="shared" si="216"/>
        <v>0</v>
      </c>
      <c r="DT67" s="599">
        <f t="shared" si="217"/>
        <v>0</v>
      </c>
      <c r="DU67" s="599">
        <f t="shared" ref="DU67:DU77" si="257">EC13</f>
        <v>0</v>
      </c>
      <c r="DV67" s="622"/>
      <c r="DW67" s="622"/>
      <c r="DX67" s="625">
        <f t="shared" ref="DX67:DX77" si="258">SUM(DL67:DU67)</f>
        <v>179</v>
      </c>
      <c r="DY67" s="628"/>
      <c r="DZ67" s="628"/>
      <c r="EA67" s="628"/>
      <c r="EB67" s="628"/>
      <c r="EC67" s="628"/>
      <c r="ED67" s="628"/>
      <c r="EE67" s="622"/>
      <c r="EF67" s="612"/>
      <c r="EG67" s="597">
        <v>1</v>
      </c>
      <c r="EH67" s="599">
        <f t="shared" ref="EH67:EH77" si="259">EH13</f>
        <v>18</v>
      </c>
      <c r="EI67" s="599">
        <f t="shared" si="218"/>
        <v>29</v>
      </c>
      <c r="EJ67" s="599">
        <f t="shared" si="219"/>
        <v>19</v>
      </c>
      <c r="EK67" s="599">
        <f t="shared" si="220"/>
        <v>26</v>
      </c>
      <c r="EL67" s="599">
        <f t="shared" si="221"/>
        <v>7</v>
      </c>
      <c r="EM67" s="599">
        <f t="shared" si="222"/>
        <v>11</v>
      </c>
      <c r="EN67" s="599">
        <f t="shared" si="223"/>
        <v>3</v>
      </c>
      <c r="EO67" s="599">
        <f t="shared" si="224"/>
        <v>1</v>
      </c>
      <c r="EP67" s="599">
        <f t="shared" si="225"/>
        <v>3</v>
      </c>
      <c r="EQ67" s="599">
        <f t="shared" ref="EQ67:EQ77" si="260">EY13</f>
        <v>0</v>
      </c>
      <c r="ER67" s="622"/>
      <c r="ES67" s="622"/>
      <c r="ET67" s="625">
        <f t="shared" ref="ET67:ET77" si="261">SUM(EH67:EQ67)</f>
        <v>117</v>
      </c>
      <c r="EU67" s="628"/>
      <c r="EV67" s="628"/>
      <c r="EW67" s="628"/>
      <c r="EX67" s="628"/>
      <c r="EY67" s="628"/>
      <c r="EZ67" s="628"/>
      <c r="FB67" s="612"/>
      <c r="FC67" s="597">
        <v>1</v>
      </c>
      <c r="FD67" s="599">
        <f t="shared" ref="FD67:FD77" si="262">FD13</f>
        <v>17</v>
      </c>
      <c r="FE67" s="599">
        <f t="shared" si="226"/>
        <v>55</v>
      </c>
      <c r="FF67" s="599">
        <f t="shared" si="227"/>
        <v>29</v>
      </c>
      <c r="FG67" s="599">
        <f t="shared" si="228"/>
        <v>12</v>
      </c>
      <c r="FH67" s="599">
        <f t="shared" si="229"/>
        <v>0</v>
      </c>
      <c r="FI67" s="599">
        <f t="shared" si="230"/>
        <v>0</v>
      </c>
      <c r="FJ67" s="599">
        <f t="shared" si="231"/>
        <v>0</v>
      </c>
      <c r="FK67" s="599">
        <f t="shared" si="232"/>
        <v>0</v>
      </c>
      <c r="FL67" s="599">
        <f t="shared" si="233"/>
        <v>0</v>
      </c>
      <c r="FM67" s="599">
        <f t="shared" ref="FM67:FM77" si="263">FU13</f>
        <v>0</v>
      </c>
      <c r="FN67" s="622"/>
      <c r="FO67" s="622"/>
      <c r="FP67" s="625">
        <f t="shared" ref="FP67:FP77" si="264">SUM(FD67:FM67)</f>
        <v>113</v>
      </c>
      <c r="FQ67" s="622"/>
      <c r="FR67" s="622"/>
      <c r="FS67" s="622"/>
      <c r="FT67" s="622"/>
      <c r="FU67" s="622"/>
      <c r="FV67" s="622"/>
      <c r="FW67" s="622"/>
      <c r="FX67" s="612"/>
      <c r="FY67" s="597">
        <v>1</v>
      </c>
      <c r="FZ67" s="599">
        <f t="shared" ref="FZ67:FZ77" si="265">FZ13</f>
        <v>28</v>
      </c>
      <c r="GA67" s="599">
        <f t="shared" si="234"/>
        <v>66</v>
      </c>
      <c r="GB67" s="599">
        <f t="shared" si="235"/>
        <v>34</v>
      </c>
      <c r="GC67" s="599">
        <f t="shared" si="236"/>
        <v>30</v>
      </c>
      <c r="GD67" s="599">
        <f t="shared" si="237"/>
        <v>7</v>
      </c>
      <c r="GE67" s="599">
        <f t="shared" si="238"/>
        <v>11</v>
      </c>
      <c r="GF67" s="599">
        <f t="shared" si="239"/>
        <v>3</v>
      </c>
      <c r="GG67" s="599">
        <f t="shared" si="240"/>
        <v>1</v>
      </c>
      <c r="GH67" s="599">
        <f t="shared" si="241"/>
        <v>3</v>
      </c>
      <c r="GI67" s="599">
        <f t="shared" ref="GI67:GI77" si="266">GQ13</f>
        <v>0</v>
      </c>
      <c r="GJ67" s="622"/>
      <c r="GK67" s="622"/>
      <c r="GL67" s="625">
        <f t="shared" ref="GL67:GL77" si="267">SUM(FZ67:GI67)</f>
        <v>183</v>
      </c>
    </row>
    <row r="68" spans="1:194" ht="16.5" x14ac:dyDescent="0.3">
      <c r="B68" s="609"/>
      <c r="C68" s="619"/>
      <c r="D68" s="612"/>
      <c r="E68" s="597" t="s">
        <v>45</v>
      </c>
      <c r="F68" s="599">
        <f t="shared" si="242"/>
        <v>634</v>
      </c>
      <c r="G68" s="599">
        <f t="shared" si="170"/>
        <v>4043</v>
      </c>
      <c r="H68" s="599">
        <f t="shared" si="171"/>
        <v>3298</v>
      </c>
      <c r="I68" s="599">
        <f t="shared" si="172"/>
        <v>1127</v>
      </c>
      <c r="J68" s="599">
        <f t="shared" si="173"/>
        <v>351</v>
      </c>
      <c r="K68" s="599">
        <f t="shared" si="174"/>
        <v>151</v>
      </c>
      <c r="L68" s="599">
        <f t="shared" si="175"/>
        <v>44</v>
      </c>
      <c r="M68" s="599">
        <f t="shared" si="176"/>
        <v>20</v>
      </c>
      <c r="N68" s="599">
        <f t="shared" si="177"/>
        <v>11</v>
      </c>
      <c r="O68" s="599">
        <f t="shared" si="243"/>
        <v>3</v>
      </c>
      <c r="P68" s="622"/>
      <c r="Q68" s="622"/>
      <c r="R68" s="625">
        <f t="shared" si="9"/>
        <v>9682</v>
      </c>
      <c r="S68" s="622"/>
      <c r="T68" s="622"/>
      <c r="U68" s="622"/>
      <c r="V68" s="622"/>
      <c r="W68" s="622"/>
      <c r="X68" s="622"/>
      <c r="Y68" s="622"/>
      <c r="Z68" s="612"/>
      <c r="AA68" s="597" t="s">
        <v>45</v>
      </c>
      <c r="AB68" s="599">
        <f t="shared" si="244"/>
        <v>240</v>
      </c>
      <c r="AC68" s="599">
        <f t="shared" si="178"/>
        <v>1842</v>
      </c>
      <c r="AD68" s="599">
        <f t="shared" si="179"/>
        <v>1534</v>
      </c>
      <c r="AE68" s="599">
        <f t="shared" si="180"/>
        <v>426</v>
      </c>
      <c r="AF68" s="599">
        <f t="shared" si="181"/>
        <v>129</v>
      </c>
      <c r="AG68" s="599">
        <f t="shared" si="182"/>
        <v>55</v>
      </c>
      <c r="AH68" s="599">
        <f t="shared" si="183"/>
        <v>14</v>
      </c>
      <c r="AI68" s="599">
        <f t="shared" si="184"/>
        <v>8</v>
      </c>
      <c r="AJ68" s="599">
        <f t="shared" si="185"/>
        <v>4</v>
      </c>
      <c r="AK68" s="599">
        <f t="shared" si="245"/>
        <v>1</v>
      </c>
      <c r="AL68" s="622"/>
      <c r="AM68" s="622"/>
      <c r="AN68" s="625">
        <f t="shared" si="246"/>
        <v>4253</v>
      </c>
      <c r="AO68" s="628"/>
      <c r="AP68" s="628"/>
      <c r="AQ68" s="628"/>
      <c r="AR68" s="628"/>
      <c r="AS68" s="628"/>
      <c r="AT68" s="628"/>
      <c r="AU68" s="622"/>
      <c r="AV68" s="612"/>
      <c r="AW68" s="597" t="s">
        <v>45</v>
      </c>
      <c r="AX68" s="599">
        <f t="shared" si="247"/>
        <v>394</v>
      </c>
      <c r="AY68" s="599">
        <f t="shared" si="186"/>
        <v>2201</v>
      </c>
      <c r="AZ68" s="599">
        <f t="shared" si="187"/>
        <v>1764</v>
      </c>
      <c r="BA68" s="599">
        <f t="shared" si="188"/>
        <v>701</v>
      </c>
      <c r="BB68" s="599">
        <f t="shared" si="189"/>
        <v>222</v>
      </c>
      <c r="BC68" s="599">
        <f t="shared" si="190"/>
        <v>96</v>
      </c>
      <c r="BD68" s="599">
        <f t="shared" si="191"/>
        <v>30</v>
      </c>
      <c r="BE68" s="599">
        <f t="shared" si="192"/>
        <v>12</v>
      </c>
      <c r="BF68" s="599">
        <f t="shared" si="193"/>
        <v>7</v>
      </c>
      <c r="BG68" s="599">
        <f t="shared" si="248"/>
        <v>2</v>
      </c>
      <c r="BH68" s="622"/>
      <c r="BI68" s="622"/>
      <c r="BJ68" s="625">
        <f t="shared" si="249"/>
        <v>5429</v>
      </c>
      <c r="BK68" s="628"/>
      <c r="BL68" s="628"/>
      <c r="BM68" s="628"/>
      <c r="BN68" s="628"/>
      <c r="BO68" s="628"/>
      <c r="BP68" s="628"/>
      <c r="BR68" s="612"/>
      <c r="BS68" s="597" t="s">
        <v>45</v>
      </c>
      <c r="BT68" s="599">
        <f t="shared" si="250"/>
        <v>412</v>
      </c>
      <c r="BU68" s="599">
        <f t="shared" si="194"/>
        <v>2200</v>
      </c>
      <c r="BV68" s="599">
        <f t="shared" si="195"/>
        <v>1517</v>
      </c>
      <c r="BW68" s="599">
        <f t="shared" si="196"/>
        <v>447</v>
      </c>
      <c r="BX68" s="599">
        <f t="shared" si="197"/>
        <v>118</v>
      </c>
      <c r="BY68" s="599">
        <f t="shared" si="198"/>
        <v>50</v>
      </c>
      <c r="BZ68" s="599">
        <f t="shared" si="199"/>
        <v>15</v>
      </c>
      <c r="CA68" s="599">
        <f t="shared" si="200"/>
        <v>6</v>
      </c>
      <c r="CB68" s="599">
        <f t="shared" si="201"/>
        <v>1</v>
      </c>
      <c r="CC68" s="599">
        <f t="shared" si="251"/>
        <v>1</v>
      </c>
      <c r="CD68" s="622"/>
      <c r="CE68" s="622"/>
      <c r="CF68" s="625">
        <f t="shared" si="252"/>
        <v>4767</v>
      </c>
      <c r="CG68" s="628"/>
      <c r="CH68" s="628"/>
      <c r="CI68" s="628"/>
      <c r="CJ68" s="628"/>
      <c r="CK68" s="628"/>
      <c r="CL68" s="628"/>
      <c r="CM68" s="622"/>
      <c r="CN68" s="612"/>
      <c r="CO68" s="597" t="s">
        <v>45</v>
      </c>
      <c r="CP68" s="599">
        <f t="shared" si="253"/>
        <v>222</v>
      </c>
      <c r="CQ68" s="599">
        <f t="shared" si="202"/>
        <v>1843</v>
      </c>
      <c r="CR68" s="599">
        <f t="shared" si="203"/>
        <v>1781</v>
      </c>
      <c r="CS68" s="599">
        <f t="shared" si="204"/>
        <v>680</v>
      </c>
      <c r="CT68" s="599">
        <f t="shared" si="205"/>
        <v>233</v>
      </c>
      <c r="CU68" s="599">
        <f t="shared" si="206"/>
        <v>101</v>
      </c>
      <c r="CV68" s="599">
        <f t="shared" si="207"/>
        <v>29</v>
      </c>
      <c r="CW68" s="599">
        <f t="shared" si="208"/>
        <v>14</v>
      </c>
      <c r="CX68" s="599">
        <f t="shared" si="209"/>
        <v>10</v>
      </c>
      <c r="CY68" s="599">
        <f t="shared" si="254"/>
        <v>2</v>
      </c>
      <c r="CZ68" s="622"/>
      <c r="DA68" s="622"/>
      <c r="DB68" s="625">
        <f t="shared" si="255"/>
        <v>4915</v>
      </c>
      <c r="DC68" s="628"/>
      <c r="DD68" s="628"/>
      <c r="DE68" s="628"/>
      <c r="DF68" s="628"/>
      <c r="DG68" s="628"/>
      <c r="DH68" s="628"/>
      <c r="DJ68" s="612"/>
      <c r="DK68" s="597" t="s">
        <v>45</v>
      </c>
      <c r="DL68" s="599">
        <f t="shared" si="256"/>
        <v>439</v>
      </c>
      <c r="DM68" s="599">
        <f t="shared" si="210"/>
        <v>2974</v>
      </c>
      <c r="DN68" s="599">
        <f t="shared" si="211"/>
        <v>2309</v>
      </c>
      <c r="DO68" s="599">
        <f t="shared" si="212"/>
        <v>728</v>
      </c>
      <c r="DP68" s="599">
        <f t="shared" si="213"/>
        <v>162</v>
      </c>
      <c r="DQ68" s="599">
        <f t="shared" si="214"/>
        <v>48</v>
      </c>
      <c r="DR68" s="599">
        <f t="shared" si="215"/>
        <v>10</v>
      </c>
      <c r="DS68" s="599">
        <f t="shared" si="216"/>
        <v>3</v>
      </c>
      <c r="DT68" s="599">
        <f t="shared" si="217"/>
        <v>3</v>
      </c>
      <c r="DU68" s="599">
        <f t="shared" si="257"/>
        <v>2</v>
      </c>
      <c r="DV68" s="622"/>
      <c r="DW68" s="622"/>
      <c r="DX68" s="625">
        <f t="shared" si="258"/>
        <v>6678</v>
      </c>
      <c r="DY68" s="628"/>
      <c r="DZ68" s="628"/>
      <c r="EA68" s="628"/>
      <c r="EB68" s="628"/>
      <c r="EC68" s="628"/>
      <c r="ED68" s="628"/>
      <c r="EE68" s="622"/>
      <c r="EF68" s="612"/>
      <c r="EG68" s="597" t="s">
        <v>45</v>
      </c>
      <c r="EH68" s="599">
        <f t="shared" si="259"/>
        <v>195</v>
      </c>
      <c r="EI68" s="599">
        <f t="shared" si="218"/>
        <v>1069</v>
      </c>
      <c r="EJ68" s="599">
        <f t="shared" si="219"/>
        <v>989</v>
      </c>
      <c r="EK68" s="599">
        <f t="shared" si="220"/>
        <v>399</v>
      </c>
      <c r="EL68" s="599">
        <f t="shared" si="221"/>
        <v>189</v>
      </c>
      <c r="EM68" s="599">
        <f t="shared" si="222"/>
        <v>103</v>
      </c>
      <c r="EN68" s="599">
        <f t="shared" si="223"/>
        <v>34</v>
      </c>
      <c r="EO68" s="599">
        <f t="shared" si="224"/>
        <v>17</v>
      </c>
      <c r="EP68" s="599">
        <f t="shared" si="225"/>
        <v>8</v>
      </c>
      <c r="EQ68" s="599">
        <f t="shared" si="260"/>
        <v>1</v>
      </c>
      <c r="ER68" s="622"/>
      <c r="ES68" s="622"/>
      <c r="ET68" s="625">
        <f t="shared" si="261"/>
        <v>3004</v>
      </c>
      <c r="EU68" s="628"/>
      <c r="EV68" s="628"/>
      <c r="EW68" s="628"/>
      <c r="EX68" s="628"/>
      <c r="EY68" s="628"/>
      <c r="EZ68" s="628"/>
      <c r="FB68" s="612"/>
      <c r="FC68" s="597" t="s">
        <v>45</v>
      </c>
      <c r="FD68" s="599">
        <f t="shared" si="262"/>
        <v>421</v>
      </c>
      <c r="FE68" s="599">
        <f t="shared" si="226"/>
        <v>3125</v>
      </c>
      <c r="FF68" s="599">
        <f t="shared" si="227"/>
        <v>2431</v>
      </c>
      <c r="FG68" s="599">
        <f t="shared" si="228"/>
        <v>714</v>
      </c>
      <c r="FH68" s="599">
        <f t="shared" si="229"/>
        <v>154</v>
      </c>
      <c r="FI68" s="599">
        <f t="shared" si="230"/>
        <v>41</v>
      </c>
      <c r="FJ68" s="599">
        <f t="shared" si="231"/>
        <v>6</v>
      </c>
      <c r="FK68" s="599">
        <f t="shared" si="232"/>
        <v>0</v>
      </c>
      <c r="FL68" s="599">
        <f t="shared" si="233"/>
        <v>2</v>
      </c>
      <c r="FM68" s="599">
        <f t="shared" si="263"/>
        <v>1</v>
      </c>
      <c r="FN68" s="622"/>
      <c r="FO68" s="622"/>
      <c r="FP68" s="625">
        <f t="shared" si="264"/>
        <v>6895</v>
      </c>
      <c r="FQ68" s="622"/>
      <c r="FR68" s="622"/>
      <c r="FS68" s="622"/>
      <c r="FT68" s="622"/>
      <c r="FU68" s="622"/>
      <c r="FV68" s="622"/>
      <c r="FW68" s="622"/>
      <c r="FX68" s="612"/>
      <c r="FY68" s="597" t="s">
        <v>45</v>
      </c>
      <c r="FZ68" s="599">
        <f t="shared" si="265"/>
        <v>213</v>
      </c>
      <c r="GA68" s="599">
        <f t="shared" si="234"/>
        <v>918</v>
      </c>
      <c r="GB68" s="599">
        <f t="shared" si="235"/>
        <v>867</v>
      </c>
      <c r="GC68" s="599">
        <f t="shared" si="236"/>
        <v>413</v>
      </c>
      <c r="GD68" s="599">
        <f t="shared" si="237"/>
        <v>197</v>
      </c>
      <c r="GE68" s="599">
        <f t="shared" si="238"/>
        <v>110</v>
      </c>
      <c r="GF68" s="599">
        <f t="shared" si="239"/>
        <v>38</v>
      </c>
      <c r="GG68" s="599">
        <f t="shared" si="240"/>
        <v>20</v>
      </c>
      <c r="GH68" s="599">
        <f t="shared" si="241"/>
        <v>9</v>
      </c>
      <c r="GI68" s="599">
        <f t="shared" si="266"/>
        <v>2</v>
      </c>
      <c r="GJ68" s="622"/>
      <c r="GK68" s="622"/>
      <c r="GL68" s="625">
        <f t="shared" si="267"/>
        <v>2787</v>
      </c>
    </row>
    <row r="69" spans="1:194" ht="16.5" x14ac:dyDescent="0.3">
      <c r="B69" s="609"/>
      <c r="C69" s="619"/>
      <c r="D69" s="612"/>
      <c r="E69" s="597" t="s">
        <v>33</v>
      </c>
      <c r="F69" s="599">
        <f t="shared" si="242"/>
        <v>258</v>
      </c>
      <c r="G69" s="599">
        <f t="shared" si="170"/>
        <v>1921</v>
      </c>
      <c r="H69" s="599">
        <f t="shared" si="171"/>
        <v>2919</v>
      </c>
      <c r="I69" s="599">
        <f t="shared" si="172"/>
        <v>1306</v>
      </c>
      <c r="J69" s="599">
        <f t="shared" si="173"/>
        <v>351</v>
      </c>
      <c r="K69" s="599">
        <f t="shared" si="174"/>
        <v>117</v>
      </c>
      <c r="L69" s="599">
        <f t="shared" si="175"/>
        <v>25</v>
      </c>
      <c r="M69" s="599">
        <f t="shared" si="176"/>
        <v>6</v>
      </c>
      <c r="N69" s="599">
        <f t="shared" si="177"/>
        <v>2</v>
      </c>
      <c r="O69" s="599">
        <f t="shared" si="243"/>
        <v>0</v>
      </c>
      <c r="P69" s="622"/>
      <c r="Q69" s="622"/>
      <c r="R69" s="625">
        <f t="shared" si="9"/>
        <v>6905</v>
      </c>
      <c r="S69" s="622"/>
      <c r="T69" s="622"/>
      <c r="U69" s="622"/>
      <c r="V69" s="622"/>
      <c r="W69" s="622"/>
      <c r="X69" s="622"/>
      <c r="Y69" s="622"/>
      <c r="Z69" s="612"/>
      <c r="AA69" s="597" t="s">
        <v>33</v>
      </c>
      <c r="AB69" s="599">
        <f t="shared" si="244"/>
        <v>95</v>
      </c>
      <c r="AC69" s="599">
        <f t="shared" si="178"/>
        <v>863</v>
      </c>
      <c r="AD69" s="599">
        <f t="shared" si="179"/>
        <v>1431</v>
      </c>
      <c r="AE69" s="599">
        <f t="shared" si="180"/>
        <v>566</v>
      </c>
      <c r="AF69" s="599">
        <f t="shared" si="181"/>
        <v>132</v>
      </c>
      <c r="AG69" s="599">
        <f t="shared" si="182"/>
        <v>42</v>
      </c>
      <c r="AH69" s="599">
        <f t="shared" si="183"/>
        <v>10</v>
      </c>
      <c r="AI69" s="599">
        <f t="shared" si="184"/>
        <v>3</v>
      </c>
      <c r="AJ69" s="599">
        <f t="shared" si="185"/>
        <v>0</v>
      </c>
      <c r="AK69" s="599">
        <f t="shared" si="245"/>
        <v>0</v>
      </c>
      <c r="AL69" s="622"/>
      <c r="AM69" s="622"/>
      <c r="AN69" s="625">
        <f t="shared" si="246"/>
        <v>3142</v>
      </c>
      <c r="AO69" s="628"/>
      <c r="AP69" s="628"/>
      <c r="AQ69" s="628"/>
      <c r="AR69" s="628"/>
      <c r="AS69" s="628"/>
      <c r="AT69" s="628"/>
      <c r="AU69" s="622"/>
      <c r="AV69" s="612"/>
      <c r="AW69" s="597" t="s">
        <v>33</v>
      </c>
      <c r="AX69" s="599">
        <f t="shared" si="247"/>
        <v>163</v>
      </c>
      <c r="AY69" s="599">
        <f t="shared" si="186"/>
        <v>1058</v>
      </c>
      <c r="AZ69" s="599">
        <f t="shared" si="187"/>
        <v>1488</v>
      </c>
      <c r="BA69" s="599">
        <f t="shared" si="188"/>
        <v>740</v>
      </c>
      <c r="BB69" s="599">
        <f t="shared" si="189"/>
        <v>219</v>
      </c>
      <c r="BC69" s="599">
        <f t="shared" si="190"/>
        <v>75</v>
      </c>
      <c r="BD69" s="599">
        <f t="shared" si="191"/>
        <v>15</v>
      </c>
      <c r="BE69" s="599">
        <f t="shared" si="192"/>
        <v>3</v>
      </c>
      <c r="BF69" s="599">
        <f t="shared" si="193"/>
        <v>2</v>
      </c>
      <c r="BG69" s="599">
        <f t="shared" si="248"/>
        <v>0</v>
      </c>
      <c r="BH69" s="622"/>
      <c r="BI69" s="622"/>
      <c r="BJ69" s="625">
        <f t="shared" si="249"/>
        <v>3763</v>
      </c>
      <c r="BK69" s="628"/>
      <c r="BL69" s="628"/>
      <c r="BM69" s="628"/>
      <c r="BN69" s="628"/>
      <c r="BO69" s="628"/>
      <c r="BP69" s="628"/>
      <c r="BR69" s="612"/>
      <c r="BS69" s="597" t="s">
        <v>33</v>
      </c>
      <c r="BT69" s="599">
        <f t="shared" si="250"/>
        <v>173</v>
      </c>
      <c r="BU69" s="599">
        <f t="shared" si="194"/>
        <v>1003</v>
      </c>
      <c r="BV69" s="599">
        <f t="shared" si="195"/>
        <v>1313</v>
      </c>
      <c r="BW69" s="599">
        <f t="shared" si="196"/>
        <v>485</v>
      </c>
      <c r="BX69" s="599">
        <f t="shared" si="197"/>
        <v>117</v>
      </c>
      <c r="BY69" s="599">
        <f t="shared" si="198"/>
        <v>35</v>
      </c>
      <c r="BZ69" s="599">
        <f t="shared" si="199"/>
        <v>9</v>
      </c>
      <c r="CA69" s="599">
        <f t="shared" si="200"/>
        <v>2</v>
      </c>
      <c r="CB69" s="599">
        <f t="shared" si="201"/>
        <v>1</v>
      </c>
      <c r="CC69" s="599">
        <f t="shared" si="251"/>
        <v>0</v>
      </c>
      <c r="CD69" s="622"/>
      <c r="CE69" s="622"/>
      <c r="CF69" s="625">
        <f t="shared" si="252"/>
        <v>3138</v>
      </c>
      <c r="CG69" s="628"/>
      <c r="CH69" s="628"/>
      <c r="CI69" s="628"/>
      <c r="CJ69" s="628"/>
      <c r="CK69" s="628"/>
      <c r="CL69" s="628"/>
      <c r="CM69" s="622"/>
      <c r="CN69" s="612"/>
      <c r="CO69" s="597" t="s">
        <v>33</v>
      </c>
      <c r="CP69" s="599">
        <f t="shared" si="253"/>
        <v>85</v>
      </c>
      <c r="CQ69" s="599">
        <f t="shared" si="202"/>
        <v>918</v>
      </c>
      <c r="CR69" s="599">
        <f t="shared" si="203"/>
        <v>1606</v>
      </c>
      <c r="CS69" s="599">
        <f t="shared" si="204"/>
        <v>821</v>
      </c>
      <c r="CT69" s="599">
        <f t="shared" si="205"/>
        <v>234</v>
      </c>
      <c r="CU69" s="599">
        <f t="shared" si="206"/>
        <v>82</v>
      </c>
      <c r="CV69" s="599">
        <f t="shared" si="207"/>
        <v>16</v>
      </c>
      <c r="CW69" s="599">
        <f t="shared" si="208"/>
        <v>4</v>
      </c>
      <c r="CX69" s="599">
        <f t="shared" si="209"/>
        <v>1</v>
      </c>
      <c r="CY69" s="599">
        <f t="shared" si="254"/>
        <v>0</v>
      </c>
      <c r="CZ69" s="622"/>
      <c r="DA69" s="622"/>
      <c r="DB69" s="625">
        <f t="shared" si="255"/>
        <v>3767</v>
      </c>
      <c r="DC69" s="628"/>
      <c r="DD69" s="628"/>
      <c r="DE69" s="628"/>
      <c r="DF69" s="628"/>
      <c r="DG69" s="628"/>
      <c r="DH69" s="628"/>
      <c r="DJ69" s="612"/>
      <c r="DK69" s="597" t="s">
        <v>33</v>
      </c>
      <c r="DL69" s="599">
        <f t="shared" si="256"/>
        <v>140</v>
      </c>
      <c r="DM69" s="599">
        <f t="shared" si="210"/>
        <v>1112</v>
      </c>
      <c r="DN69" s="599">
        <f t="shared" si="211"/>
        <v>1623</v>
      </c>
      <c r="DO69" s="599">
        <f t="shared" si="212"/>
        <v>671</v>
      </c>
      <c r="DP69" s="599">
        <f t="shared" si="213"/>
        <v>212</v>
      </c>
      <c r="DQ69" s="599">
        <f t="shared" si="214"/>
        <v>61</v>
      </c>
      <c r="DR69" s="599">
        <f t="shared" si="215"/>
        <v>6</v>
      </c>
      <c r="DS69" s="599">
        <f t="shared" si="216"/>
        <v>1</v>
      </c>
      <c r="DT69" s="599">
        <f t="shared" si="217"/>
        <v>0</v>
      </c>
      <c r="DU69" s="599">
        <f t="shared" si="257"/>
        <v>0</v>
      </c>
      <c r="DV69" s="622"/>
      <c r="DW69" s="622"/>
      <c r="DX69" s="625">
        <f t="shared" si="258"/>
        <v>3826</v>
      </c>
      <c r="DY69" s="628"/>
      <c r="DZ69" s="628"/>
      <c r="EA69" s="628"/>
      <c r="EB69" s="628"/>
      <c r="EC69" s="628"/>
      <c r="ED69" s="628"/>
      <c r="EE69" s="622"/>
      <c r="EF69" s="612"/>
      <c r="EG69" s="597" t="s">
        <v>33</v>
      </c>
      <c r="EH69" s="599">
        <f t="shared" si="259"/>
        <v>118</v>
      </c>
      <c r="EI69" s="599">
        <f t="shared" si="218"/>
        <v>809</v>
      </c>
      <c r="EJ69" s="599">
        <f t="shared" si="219"/>
        <v>1296</v>
      </c>
      <c r="EK69" s="599">
        <f t="shared" si="220"/>
        <v>635</v>
      </c>
      <c r="EL69" s="599">
        <f t="shared" si="221"/>
        <v>139</v>
      </c>
      <c r="EM69" s="599">
        <f t="shared" si="222"/>
        <v>56</v>
      </c>
      <c r="EN69" s="599">
        <f t="shared" si="223"/>
        <v>19</v>
      </c>
      <c r="EO69" s="599">
        <f t="shared" si="224"/>
        <v>5</v>
      </c>
      <c r="EP69" s="599">
        <f t="shared" si="225"/>
        <v>2</v>
      </c>
      <c r="EQ69" s="599">
        <f t="shared" si="260"/>
        <v>0</v>
      </c>
      <c r="ER69" s="622"/>
      <c r="ES69" s="622"/>
      <c r="ET69" s="625">
        <f t="shared" si="261"/>
        <v>3079</v>
      </c>
      <c r="EU69" s="628"/>
      <c r="EV69" s="628"/>
      <c r="EW69" s="628"/>
      <c r="EX69" s="628"/>
      <c r="EY69" s="628"/>
      <c r="EZ69" s="628"/>
      <c r="FB69" s="612"/>
      <c r="FC69" s="597" t="s">
        <v>33</v>
      </c>
      <c r="FD69" s="599">
        <f t="shared" si="262"/>
        <v>196</v>
      </c>
      <c r="FE69" s="599">
        <f t="shared" si="226"/>
        <v>1608</v>
      </c>
      <c r="FF69" s="599">
        <f t="shared" si="227"/>
        <v>2361</v>
      </c>
      <c r="FG69" s="599">
        <f t="shared" si="228"/>
        <v>962</v>
      </c>
      <c r="FH69" s="599">
        <f t="shared" si="229"/>
        <v>231</v>
      </c>
      <c r="FI69" s="599">
        <f t="shared" si="230"/>
        <v>57</v>
      </c>
      <c r="FJ69" s="599">
        <f t="shared" si="231"/>
        <v>5</v>
      </c>
      <c r="FK69" s="599">
        <f t="shared" si="232"/>
        <v>1</v>
      </c>
      <c r="FL69" s="599">
        <f t="shared" si="233"/>
        <v>0</v>
      </c>
      <c r="FM69" s="599">
        <f t="shared" si="263"/>
        <v>0</v>
      </c>
      <c r="FN69" s="622"/>
      <c r="FO69" s="622"/>
      <c r="FP69" s="625">
        <f t="shared" si="264"/>
        <v>5421</v>
      </c>
      <c r="FQ69" s="622"/>
      <c r="FR69" s="622"/>
      <c r="FS69" s="622"/>
      <c r="FT69" s="622"/>
      <c r="FU69" s="622"/>
      <c r="FV69" s="622"/>
      <c r="FW69" s="622"/>
      <c r="FX69" s="612"/>
      <c r="FY69" s="597" t="s">
        <v>33</v>
      </c>
      <c r="FZ69" s="599">
        <f t="shared" si="265"/>
        <v>62</v>
      </c>
      <c r="GA69" s="599">
        <f t="shared" si="234"/>
        <v>313</v>
      </c>
      <c r="GB69" s="599">
        <f t="shared" si="235"/>
        <v>558</v>
      </c>
      <c r="GC69" s="599">
        <f t="shared" si="236"/>
        <v>344</v>
      </c>
      <c r="GD69" s="599">
        <f t="shared" si="237"/>
        <v>120</v>
      </c>
      <c r="GE69" s="599">
        <f t="shared" si="238"/>
        <v>60</v>
      </c>
      <c r="GF69" s="599">
        <f t="shared" si="239"/>
        <v>20</v>
      </c>
      <c r="GG69" s="599">
        <f t="shared" si="240"/>
        <v>5</v>
      </c>
      <c r="GH69" s="599">
        <f t="shared" si="241"/>
        <v>2</v>
      </c>
      <c r="GI69" s="599">
        <f t="shared" si="266"/>
        <v>0</v>
      </c>
      <c r="GJ69" s="622"/>
      <c r="GK69" s="622"/>
      <c r="GL69" s="625">
        <f t="shared" si="267"/>
        <v>1484</v>
      </c>
    </row>
    <row r="70" spans="1:194" ht="16.5" x14ac:dyDescent="0.3">
      <c r="B70" s="609"/>
      <c r="C70" s="619"/>
      <c r="D70" s="612"/>
      <c r="E70" s="597" t="s">
        <v>34</v>
      </c>
      <c r="F70" s="599">
        <f t="shared" si="242"/>
        <v>330</v>
      </c>
      <c r="G70" s="599">
        <f t="shared" si="170"/>
        <v>2409</v>
      </c>
      <c r="H70" s="599">
        <f t="shared" si="171"/>
        <v>4395</v>
      </c>
      <c r="I70" s="599">
        <f t="shared" si="172"/>
        <v>2535</v>
      </c>
      <c r="J70" s="599">
        <f t="shared" si="173"/>
        <v>758</v>
      </c>
      <c r="K70" s="599">
        <f t="shared" si="174"/>
        <v>277</v>
      </c>
      <c r="L70" s="599">
        <f t="shared" si="175"/>
        <v>44</v>
      </c>
      <c r="M70" s="599">
        <f t="shared" si="176"/>
        <v>19</v>
      </c>
      <c r="N70" s="599">
        <f t="shared" si="177"/>
        <v>5</v>
      </c>
      <c r="O70" s="599">
        <f t="shared" si="243"/>
        <v>0</v>
      </c>
      <c r="P70" s="622"/>
      <c r="Q70" s="622"/>
      <c r="R70" s="625">
        <f t="shared" si="9"/>
        <v>10772</v>
      </c>
      <c r="S70" s="622"/>
      <c r="T70" s="622"/>
      <c r="U70" s="622"/>
      <c r="V70" s="622"/>
      <c r="W70" s="622"/>
      <c r="X70" s="622"/>
      <c r="Y70" s="622"/>
      <c r="Z70" s="612"/>
      <c r="AA70" s="597" t="s">
        <v>34</v>
      </c>
      <c r="AB70" s="599">
        <f t="shared" si="244"/>
        <v>116</v>
      </c>
      <c r="AC70" s="599">
        <f t="shared" si="178"/>
        <v>1066</v>
      </c>
      <c r="AD70" s="599">
        <f t="shared" si="179"/>
        <v>2217</v>
      </c>
      <c r="AE70" s="599">
        <f t="shared" si="180"/>
        <v>1196</v>
      </c>
      <c r="AF70" s="599">
        <f t="shared" si="181"/>
        <v>338</v>
      </c>
      <c r="AG70" s="599">
        <f t="shared" si="182"/>
        <v>115</v>
      </c>
      <c r="AH70" s="599">
        <f t="shared" si="183"/>
        <v>23</v>
      </c>
      <c r="AI70" s="599">
        <f t="shared" si="184"/>
        <v>12</v>
      </c>
      <c r="AJ70" s="599">
        <f t="shared" si="185"/>
        <v>2</v>
      </c>
      <c r="AK70" s="599">
        <f t="shared" si="245"/>
        <v>0</v>
      </c>
      <c r="AL70" s="622"/>
      <c r="AM70" s="622"/>
      <c r="AN70" s="625">
        <f t="shared" si="246"/>
        <v>5085</v>
      </c>
      <c r="AO70" s="628"/>
      <c r="AP70" s="628"/>
      <c r="AQ70" s="628"/>
      <c r="AR70" s="628"/>
      <c r="AS70" s="628"/>
      <c r="AT70" s="628"/>
      <c r="AU70" s="622"/>
      <c r="AV70" s="612"/>
      <c r="AW70" s="597" t="s">
        <v>34</v>
      </c>
      <c r="AX70" s="599">
        <f t="shared" si="247"/>
        <v>214</v>
      </c>
      <c r="AY70" s="599">
        <f t="shared" si="186"/>
        <v>1343</v>
      </c>
      <c r="AZ70" s="599">
        <f t="shared" si="187"/>
        <v>2178</v>
      </c>
      <c r="BA70" s="599">
        <f t="shared" si="188"/>
        <v>1339</v>
      </c>
      <c r="BB70" s="599">
        <f t="shared" si="189"/>
        <v>420</v>
      </c>
      <c r="BC70" s="599">
        <f t="shared" si="190"/>
        <v>162</v>
      </c>
      <c r="BD70" s="599">
        <f t="shared" si="191"/>
        <v>21</v>
      </c>
      <c r="BE70" s="599">
        <f t="shared" si="192"/>
        <v>7</v>
      </c>
      <c r="BF70" s="599">
        <f t="shared" si="193"/>
        <v>3</v>
      </c>
      <c r="BG70" s="599">
        <f t="shared" si="248"/>
        <v>0</v>
      </c>
      <c r="BH70" s="622"/>
      <c r="BI70" s="622"/>
      <c r="BJ70" s="625">
        <f t="shared" si="249"/>
        <v>5687</v>
      </c>
      <c r="BK70" s="628"/>
      <c r="BL70" s="628"/>
      <c r="BM70" s="628"/>
      <c r="BN70" s="628"/>
      <c r="BO70" s="628"/>
      <c r="BP70" s="628"/>
      <c r="BR70" s="612"/>
      <c r="BS70" s="597" t="s">
        <v>34</v>
      </c>
      <c r="BT70" s="599">
        <f t="shared" si="250"/>
        <v>198</v>
      </c>
      <c r="BU70" s="599">
        <f t="shared" si="194"/>
        <v>1258</v>
      </c>
      <c r="BV70" s="599">
        <f t="shared" si="195"/>
        <v>1946</v>
      </c>
      <c r="BW70" s="599">
        <f t="shared" si="196"/>
        <v>940</v>
      </c>
      <c r="BX70" s="599">
        <f t="shared" si="197"/>
        <v>269</v>
      </c>
      <c r="BY70" s="599">
        <f t="shared" si="198"/>
        <v>80</v>
      </c>
      <c r="BZ70" s="599">
        <f t="shared" si="199"/>
        <v>11</v>
      </c>
      <c r="CA70" s="599">
        <f t="shared" si="200"/>
        <v>9</v>
      </c>
      <c r="CB70" s="599">
        <f t="shared" si="201"/>
        <v>2</v>
      </c>
      <c r="CC70" s="599">
        <f t="shared" si="251"/>
        <v>0</v>
      </c>
      <c r="CD70" s="622"/>
      <c r="CE70" s="622"/>
      <c r="CF70" s="625">
        <f t="shared" si="252"/>
        <v>4713</v>
      </c>
      <c r="CG70" s="628"/>
      <c r="CH70" s="628"/>
      <c r="CI70" s="628"/>
      <c r="CJ70" s="628"/>
      <c r="CK70" s="628"/>
      <c r="CL70" s="628"/>
      <c r="CM70" s="622"/>
      <c r="CN70" s="612"/>
      <c r="CO70" s="597" t="s">
        <v>34</v>
      </c>
      <c r="CP70" s="599">
        <f t="shared" si="253"/>
        <v>132</v>
      </c>
      <c r="CQ70" s="599">
        <f t="shared" si="202"/>
        <v>1151</v>
      </c>
      <c r="CR70" s="599">
        <f t="shared" si="203"/>
        <v>2449</v>
      </c>
      <c r="CS70" s="599">
        <f t="shared" si="204"/>
        <v>1595</v>
      </c>
      <c r="CT70" s="599">
        <f t="shared" si="205"/>
        <v>489</v>
      </c>
      <c r="CU70" s="599">
        <f t="shared" si="206"/>
        <v>197</v>
      </c>
      <c r="CV70" s="599">
        <f t="shared" si="207"/>
        <v>33</v>
      </c>
      <c r="CW70" s="599">
        <f t="shared" si="208"/>
        <v>10</v>
      </c>
      <c r="CX70" s="599">
        <f t="shared" si="209"/>
        <v>3</v>
      </c>
      <c r="CY70" s="599">
        <f t="shared" si="254"/>
        <v>0</v>
      </c>
      <c r="CZ70" s="622"/>
      <c r="DA70" s="622"/>
      <c r="DB70" s="625">
        <f t="shared" si="255"/>
        <v>6059</v>
      </c>
      <c r="DC70" s="628"/>
      <c r="DD70" s="628"/>
      <c r="DE70" s="628"/>
      <c r="DF70" s="628"/>
      <c r="DG70" s="628"/>
      <c r="DH70" s="628"/>
      <c r="DJ70" s="612"/>
      <c r="DK70" s="597" t="s">
        <v>34</v>
      </c>
      <c r="DL70" s="599">
        <f t="shared" si="256"/>
        <v>157</v>
      </c>
      <c r="DM70" s="599">
        <f t="shared" si="210"/>
        <v>1198</v>
      </c>
      <c r="DN70" s="599">
        <f t="shared" si="211"/>
        <v>1910</v>
      </c>
      <c r="DO70" s="599">
        <f t="shared" si="212"/>
        <v>1080</v>
      </c>
      <c r="DP70" s="599">
        <f t="shared" si="213"/>
        <v>281</v>
      </c>
      <c r="DQ70" s="599">
        <f t="shared" si="214"/>
        <v>103</v>
      </c>
      <c r="DR70" s="599">
        <f t="shared" si="215"/>
        <v>12</v>
      </c>
      <c r="DS70" s="599">
        <f t="shared" si="216"/>
        <v>3</v>
      </c>
      <c r="DT70" s="599">
        <f t="shared" si="217"/>
        <v>0</v>
      </c>
      <c r="DU70" s="599">
        <f t="shared" si="257"/>
        <v>0</v>
      </c>
      <c r="DV70" s="622"/>
      <c r="DW70" s="622"/>
      <c r="DX70" s="625">
        <f t="shared" si="258"/>
        <v>4744</v>
      </c>
      <c r="DY70" s="628"/>
      <c r="DZ70" s="628"/>
      <c r="EA70" s="628"/>
      <c r="EB70" s="628"/>
      <c r="EC70" s="628"/>
      <c r="ED70" s="628"/>
      <c r="EE70" s="622"/>
      <c r="EF70" s="612"/>
      <c r="EG70" s="597" t="s">
        <v>34</v>
      </c>
      <c r="EH70" s="599">
        <f t="shared" si="259"/>
        <v>173</v>
      </c>
      <c r="EI70" s="599">
        <f t="shared" si="218"/>
        <v>1211</v>
      </c>
      <c r="EJ70" s="599">
        <f t="shared" si="219"/>
        <v>2485</v>
      </c>
      <c r="EK70" s="599">
        <f t="shared" si="220"/>
        <v>1455</v>
      </c>
      <c r="EL70" s="599">
        <f t="shared" si="221"/>
        <v>477</v>
      </c>
      <c r="EM70" s="599">
        <f t="shared" si="222"/>
        <v>174</v>
      </c>
      <c r="EN70" s="599">
        <f t="shared" si="223"/>
        <v>32</v>
      </c>
      <c r="EO70" s="599">
        <f t="shared" si="224"/>
        <v>16</v>
      </c>
      <c r="EP70" s="599">
        <f t="shared" si="225"/>
        <v>5</v>
      </c>
      <c r="EQ70" s="599">
        <f t="shared" si="260"/>
        <v>0</v>
      </c>
      <c r="ER70" s="622"/>
      <c r="ES70" s="622"/>
      <c r="ET70" s="625">
        <f t="shared" si="261"/>
        <v>6028</v>
      </c>
      <c r="EU70" s="628"/>
      <c r="EV70" s="628"/>
      <c r="EW70" s="628"/>
      <c r="EX70" s="628"/>
      <c r="EY70" s="628"/>
      <c r="EZ70" s="628"/>
      <c r="FB70" s="612"/>
      <c r="FC70" s="597" t="s">
        <v>34</v>
      </c>
      <c r="FD70" s="599">
        <f t="shared" si="262"/>
        <v>270</v>
      </c>
      <c r="FE70" s="599">
        <f t="shared" si="226"/>
        <v>2056</v>
      </c>
      <c r="FF70" s="599">
        <f t="shared" si="227"/>
        <v>3661</v>
      </c>
      <c r="FG70" s="599">
        <f t="shared" si="228"/>
        <v>1972</v>
      </c>
      <c r="FH70" s="599">
        <f t="shared" si="229"/>
        <v>500</v>
      </c>
      <c r="FI70" s="599">
        <f t="shared" si="230"/>
        <v>147</v>
      </c>
      <c r="FJ70" s="599">
        <f t="shared" si="231"/>
        <v>15</v>
      </c>
      <c r="FK70" s="599">
        <f t="shared" si="232"/>
        <v>4</v>
      </c>
      <c r="FL70" s="599">
        <f t="shared" si="233"/>
        <v>0</v>
      </c>
      <c r="FM70" s="599">
        <f t="shared" si="263"/>
        <v>0</v>
      </c>
      <c r="FN70" s="622"/>
      <c r="FO70" s="622"/>
      <c r="FP70" s="625">
        <f t="shared" si="264"/>
        <v>8625</v>
      </c>
      <c r="FQ70" s="622"/>
      <c r="FR70" s="622"/>
      <c r="FS70" s="622"/>
      <c r="FT70" s="622"/>
      <c r="FU70" s="622"/>
      <c r="FV70" s="622"/>
      <c r="FW70" s="622"/>
      <c r="FX70" s="612"/>
      <c r="FY70" s="597" t="s">
        <v>34</v>
      </c>
      <c r="FZ70" s="599">
        <f t="shared" si="265"/>
        <v>60</v>
      </c>
      <c r="GA70" s="599">
        <f t="shared" si="234"/>
        <v>353</v>
      </c>
      <c r="GB70" s="599">
        <f t="shared" si="235"/>
        <v>734</v>
      </c>
      <c r="GC70" s="599">
        <f t="shared" si="236"/>
        <v>563</v>
      </c>
      <c r="GD70" s="599">
        <f t="shared" si="237"/>
        <v>258</v>
      </c>
      <c r="GE70" s="599">
        <f t="shared" si="238"/>
        <v>130</v>
      </c>
      <c r="GF70" s="599">
        <f t="shared" si="239"/>
        <v>29</v>
      </c>
      <c r="GG70" s="599">
        <f t="shared" si="240"/>
        <v>15</v>
      </c>
      <c r="GH70" s="599">
        <f t="shared" si="241"/>
        <v>5</v>
      </c>
      <c r="GI70" s="599">
        <f t="shared" si="266"/>
        <v>0</v>
      </c>
      <c r="GJ70" s="622"/>
      <c r="GK70" s="622"/>
      <c r="GL70" s="625">
        <f t="shared" si="267"/>
        <v>2147</v>
      </c>
    </row>
    <row r="71" spans="1:194" ht="16.5" x14ac:dyDescent="0.3">
      <c r="B71" s="609"/>
      <c r="C71" s="619"/>
      <c r="D71" s="612"/>
      <c r="E71" s="597" t="s">
        <v>35</v>
      </c>
      <c r="F71" s="599">
        <f t="shared" si="242"/>
        <v>482</v>
      </c>
      <c r="G71" s="599">
        <f t="shared" si="170"/>
        <v>2937</v>
      </c>
      <c r="H71" s="599">
        <f t="shared" si="171"/>
        <v>7199</v>
      </c>
      <c r="I71" s="599">
        <f t="shared" si="172"/>
        <v>5769</v>
      </c>
      <c r="J71" s="599">
        <f t="shared" si="173"/>
        <v>2010</v>
      </c>
      <c r="K71" s="599">
        <f t="shared" si="174"/>
        <v>723</v>
      </c>
      <c r="L71" s="599">
        <f t="shared" si="175"/>
        <v>137</v>
      </c>
      <c r="M71" s="599">
        <f t="shared" si="176"/>
        <v>47</v>
      </c>
      <c r="N71" s="599">
        <f t="shared" si="177"/>
        <v>10</v>
      </c>
      <c r="O71" s="599">
        <f t="shared" si="243"/>
        <v>6</v>
      </c>
      <c r="P71" s="622"/>
      <c r="Q71" s="622"/>
      <c r="R71" s="625">
        <f t="shared" si="9"/>
        <v>19320</v>
      </c>
      <c r="S71" s="622"/>
      <c r="T71" s="622"/>
      <c r="U71" s="622"/>
      <c r="V71" s="622"/>
      <c r="W71" s="622"/>
      <c r="X71" s="622"/>
      <c r="Y71" s="622"/>
      <c r="Z71" s="612"/>
      <c r="AA71" s="597" t="s">
        <v>35</v>
      </c>
      <c r="AB71" s="599">
        <f t="shared" si="244"/>
        <v>198</v>
      </c>
      <c r="AC71" s="599">
        <f t="shared" si="178"/>
        <v>1265</v>
      </c>
      <c r="AD71" s="599">
        <f t="shared" si="179"/>
        <v>3752</v>
      </c>
      <c r="AE71" s="599">
        <f t="shared" si="180"/>
        <v>2982</v>
      </c>
      <c r="AF71" s="599">
        <f t="shared" si="181"/>
        <v>996</v>
      </c>
      <c r="AG71" s="599">
        <f t="shared" si="182"/>
        <v>338</v>
      </c>
      <c r="AH71" s="599">
        <f t="shared" si="183"/>
        <v>74</v>
      </c>
      <c r="AI71" s="599">
        <f t="shared" si="184"/>
        <v>20</v>
      </c>
      <c r="AJ71" s="599">
        <f t="shared" si="185"/>
        <v>1</v>
      </c>
      <c r="AK71" s="599">
        <f t="shared" si="245"/>
        <v>3</v>
      </c>
      <c r="AL71" s="622"/>
      <c r="AM71" s="622"/>
      <c r="AN71" s="625">
        <f t="shared" si="246"/>
        <v>9629</v>
      </c>
      <c r="AO71" s="628"/>
      <c r="AP71" s="628"/>
      <c r="AQ71" s="628"/>
      <c r="AR71" s="628"/>
      <c r="AS71" s="628"/>
      <c r="AT71" s="628"/>
      <c r="AU71" s="622"/>
      <c r="AV71" s="612"/>
      <c r="AW71" s="597" t="s">
        <v>35</v>
      </c>
      <c r="AX71" s="599">
        <f t="shared" si="247"/>
        <v>284</v>
      </c>
      <c r="AY71" s="599">
        <f t="shared" si="186"/>
        <v>1672</v>
      </c>
      <c r="AZ71" s="599">
        <f t="shared" si="187"/>
        <v>3447</v>
      </c>
      <c r="BA71" s="599">
        <f t="shared" si="188"/>
        <v>2787</v>
      </c>
      <c r="BB71" s="599">
        <f t="shared" si="189"/>
        <v>1014</v>
      </c>
      <c r="BC71" s="599">
        <f t="shared" si="190"/>
        <v>385</v>
      </c>
      <c r="BD71" s="599">
        <f t="shared" si="191"/>
        <v>63</v>
      </c>
      <c r="BE71" s="599">
        <f t="shared" si="192"/>
        <v>27</v>
      </c>
      <c r="BF71" s="599">
        <f t="shared" si="193"/>
        <v>9</v>
      </c>
      <c r="BG71" s="599">
        <f t="shared" si="248"/>
        <v>3</v>
      </c>
      <c r="BH71" s="622"/>
      <c r="BI71" s="622"/>
      <c r="BJ71" s="625">
        <f t="shared" si="249"/>
        <v>9691</v>
      </c>
      <c r="BK71" s="628"/>
      <c r="BL71" s="628"/>
      <c r="BM71" s="628"/>
      <c r="BN71" s="628"/>
      <c r="BO71" s="628"/>
      <c r="BP71" s="628"/>
      <c r="BR71" s="612"/>
      <c r="BS71" s="597" t="s">
        <v>35</v>
      </c>
      <c r="BT71" s="599">
        <f t="shared" si="250"/>
        <v>261</v>
      </c>
      <c r="BU71" s="599">
        <f t="shared" si="194"/>
        <v>1525</v>
      </c>
      <c r="BV71" s="599">
        <f t="shared" si="195"/>
        <v>3070</v>
      </c>
      <c r="BW71" s="599">
        <f t="shared" si="196"/>
        <v>1896</v>
      </c>
      <c r="BX71" s="599">
        <f t="shared" si="197"/>
        <v>580</v>
      </c>
      <c r="BY71" s="599">
        <f t="shared" si="198"/>
        <v>172</v>
      </c>
      <c r="BZ71" s="599">
        <f t="shared" si="199"/>
        <v>40</v>
      </c>
      <c r="CA71" s="599">
        <f t="shared" si="200"/>
        <v>13</v>
      </c>
      <c r="CB71" s="599">
        <f t="shared" si="201"/>
        <v>4</v>
      </c>
      <c r="CC71" s="599">
        <f t="shared" si="251"/>
        <v>2</v>
      </c>
      <c r="CD71" s="622"/>
      <c r="CE71" s="622"/>
      <c r="CF71" s="625">
        <f t="shared" si="252"/>
        <v>7563</v>
      </c>
      <c r="CG71" s="628"/>
      <c r="CH71" s="628"/>
      <c r="CI71" s="628"/>
      <c r="CJ71" s="628"/>
      <c r="CK71" s="628"/>
      <c r="CL71" s="628"/>
      <c r="CM71" s="622"/>
      <c r="CN71" s="612"/>
      <c r="CO71" s="597" t="s">
        <v>35</v>
      </c>
      <c r="CP71" s="599">
        <f t="shared" si="253"/>
        <v>221</v>
      </c>
      <c r="CQ71" s="599">
        <f t="shared" si="202"/>
        <v>1412</v>
      </c>
      <c r="CR71" s="599">
        <f t="shared" si="203"/>
        <v>4129</v>
      </c>
      <c r="CS71" s="599">
        <f t="shared" si="204"/>
        <v>3873</v>
      </c>
      <c r="CT71" s="599">
        <f t="shared" si="205"/>
        <v>1430</v>
      </c>
      <c r="CU71" s="599">
        <f t="shared" si="206"/>
        <v>551</v>
      </c>
      <c r="CV71" s="599">
        <f t="shared" si="207"/>
        <v>97</v>
      </c>
      <c r="CW71" s="599">
        <f t="shared" si="208"/>
        <v>34</v>
      </c>
      <c r="CX71" s="599">
        <f t="shared" si="209"/>
        <v>6</v>
      </c>
      <c r="CY71" s="599">
        <f t="shared" si="254"/>
        <v>4</v>
      </c>
      <c r="CZ71" s="622"/>
      <c r="DA71" s="622"/>
      <c r="DB71" s="625">
        <f t="shared" si="255"/>
        <v>11757</v>
      </c>
      <c r="DC71" s="628"/>
      <c r="DD71" s="628"/>
      <c r="DE71" s="628"/>
      <c r="DF71" s="628"/>
      <c r="DG71" s="628"/>
      <c r="DH71" s="628"/>
      <c r="DJ71" s="612"/>
      <c r="DK71" s="597" t="s">
        <v>35</v>
      </c>
      <c r="DL71" s="599">
        <f t="shared" si="256"/>
        <v>170</v>
      </c>
      <c r="DM71" s="599">
        <f t="shared" si="210"/>
        <v>1187</v>
      </c>
      <c r="DN71" s="599">
        <f t="shared" si="211"/>
        <v>2289</v>
      </c>
      <c r="DO71" s="599">
        <f t="shared" si="212"/>
        <v>1606</v>
      </c>
      <c r="DP71" s="599">
        <f t="shared" si="213"/>
        <v>527</v>
      </c>
      <c r="DQ71" s="599">
        <f t="shared" si="214"/>
        <v>195</v>
      </c>
      <c r="DR71" s="599">
        <f t="shared" si="215"/>
        <v>25</v>
      </c>
      <c r="DS71" s="599">
        <f t="shared" si="216"/>
        <v>12</v>
      </c>
      <c r="DT71" s="599">
        <f t="shared" si="217"/>
        <v>1</v>
      </c>
      <c r="DU71" s="599">
        <f t="shared" si="257"/>
        <v>0</v>
      </c>
      <c r="DV71" s="622"/>
      <c r="DW71" s="622"/>
      <c r="DX71" s="625">
        <f t="shared" si="258"/>
        <v>6012</v>
      </c>
      <c r="DY71" s="628"/>
      <c r="DZ71" s="628"/>
      <c r="EA71" s="628"/>
      <c r="EB71" s="628"/>
      <c r="EC71" s="628"/>
      <c r="ED71" s="628"/>
      <c r="EE71" s="622"/>
      <c r="EF71" s="612"/>
      <c r="EG71" s="597" t="s">
        <v>35</v>
      </c>
      <c r="EH71" s="599">
        <f t="shared" si="259"/>
        <v>312</v>
      </c>
      <c r="EI71" s="599">
        <f t="shared" si="218"/>
        <v>1750</v>
      </c>
      <c r="EJ71" s="599">
        <f t="shared" si="219"/>
        <v>4910</v>
      </c>
      <c r="EK71" s="599">
        <f t="shared" si="220"/>
        <v>4163</v>
      </c>
      <c r="EL71" s="599">
        <f t="shared" si="221"/>
        <v>1483</v>
      </c>
      <c r="EM71" s="599">
        <f t="shared" si="222"/>
        <v>528</v>
      </c>
      <c r="EN71" s="599">
        <f t="shared" si="223"/>
        <v>112</v>
      </c>
      <c r="EO71" s="599">
        <f t="shared" si="224"/>
        <v>35</v>
      </c>
      <c r="EP71" s="599">
        <f t="shared" si="225"/>
        <v>9</v>
      </c>
      <c r="EQ71" s="599">
        <f t="shared" si="260"/>
        <v>6</v>
      </c>
      <c r="ER71" s="622"/>
      <c r="ES71" s="622"/>
      <c r="ET71" s="625">
        <f t="shared" si="261"/>
        <v>13308</v>
      </c>
      <c r="EU71" s="628"/>
      <c r="EV71" s="628"/>
      <c r="EW71" s="628"/>
      <c r="EX71" s="628"/>
      <c r="EY71" s="628"/>
      <c r="EZ71" s="628"/>
      <c r="FB71" s="612"/>
      <c r="FC71" s="597" t="s">
        <v>35</v>
      </c>
      <c r="FD71" s="599">
        <f t="shared" si="262"/>
        <v>384</v>
      </c>
      <c r="FE71" s="599">
        <f t="shared" si="226"/>
        <v>2563</v>
      </c>
      <c r="FF71" s="599">
        <f t="shared" si="227"/>
        <v>6186</v>
      </c>
      <c r="FG71" s="599">
        <f t="shared" si="228"/>
        <v>4758</v>
      </c>
      <c r="FH71" s="599">
        <f t="shared" si="229"/>
        <v>1508</v>
      </c>
      <c r="FI71" s="599">
        <f t="shared" si="230"/>
        <v>496</v>
      </c>
      <c r="FJ71" s="599">
        <f t="shared" si="231"/>
        <v>63</v>
      </c>
      <c r="FK71" s="599">
        <f t="shared" si="232"/>
        <v>19</v>
      </c>
      <c r="FL71" s="599">
        <f t="shared" si="233"/>
        <v>3</v>
      </c>
      <c r="FM71" s="599">
        <f t="shared" si="263"/>
        <v>0</v>
      </c>
      <c r="FN71" s="622"/>
      <c r="FO71" s="622"/>
      <c r="FP71" s="625">
        <f t="shared" si="264"/>
        <v>15980</v>
      </c>
      <c r="FQ71" s="622"/>
      <c r="FR71" s="622"/>
      <c r="FS71" s="622"/>
      <c r="FT71" s="622"/>
      <c r="FU71" s="622"/>
      <c r="FV71" s="622"/>
      <c r="FW71" s="622"/>
      <c r="FX71" s="612"/>
      <c r="FY71" s="597" t="s">
        <v>35</v>
      </c>
      <c r="FZ71" s="599">
        <f t="shared" si="265"/>
        <v>98</v>
      </c>
      <c r="GA71" s="599">
        <f t="shared" si="234"/>
        <v>374</v>
      </c>
      <c r="GB71" s="599">
        <f t="shared" si="235"/>
        <v>1013</v>
      </c>
      <c r="GC71" s="599">
        <f t="shared" si="236"/>
        <v>1011</v>
      </c>
      <c r="GD71" s="599">
        <f t="shared" si="237"/>
        <v>502</v>
      </c>
      <c r="GE71" s="599">
        <f t="shared" si="238"/>
        <v>227</v>
      </c>
      <c r="GF71" s="599">
        <f t="shared" si="239"/>
        <v>74</v>
      </c>
      <c r="GG71" s="599">
        <f t="shared" si="240"/>
        <v>28</v>
      </c>
      <c r="GH71" s="599">
        <f t="shared" si="241"/>
        <v>7</v>
      </c>
      <c r="GI71" s="599">
        <f t="shared" si="266"/>
        <v>6</v>
      </c>
      <c r="GJ71" s="622"/>
      <c r="GK71" s="622"/>
      <c r="GL71" s="625">
        <f t="shared" si="267"/>
        <v>3340</v>
      </c>
    </row>
    <row r="72" spans="1:194" ht="16.5" x14ac:dyDescent="0.3">
      <c r="B72" s="609"/>
      <c r="C72" s="619"/>
      <c r="D72" s="612"/>
      <c r="E72" s="597" t="s">
        <v>36</v>
      </c>
      <c r="F72" s="599">
        <f t="shared" si="242"/>
        <v>862</v>
      </c>
      <c r="G72" s="599">
        <f t="shared" si="170"/>
        <v>3599</v>
      </c>
      <c r="H72" s="599">
        <f t="shared" si="171"/>
        <v>11475</v>
      </c>
      <c r="I72" s="599">
        <f t="shared" si="172"/>
        <v>13768</v>
      </c>
      <c r="J72" s="599">
        <f t="shared" si="173"/>
        <v>6773</v>
      </c>
      <c r="K72" s="599">
        <f t="shared" si="174"/>
        <v>2738</v>
      </c>
      <c r="L72" s="599">
        <f t="shared" si="175"/>
        <v>531</v>
      </c>
      <c r="M72" s="599">
        <f t="shared" si="176"/>
        <v>144</v>
      </c>
      <c r="N72" s="599">
        <f t="shared" si="177"/>
        <v>46</v>
      </c>
      <c r="O72" s="599">
        <f t="shared" si="243"/>
        <v>6</v>
      </c>
      <c r="P72" s="622"/>
      <c r="Q72" s="622"/>
      <c r="R72" s="625">
        <f t="shared" si="9"/>
        <v>39942</v>
      </c>
      <c r="S72" s="622"/>
      <c r="T72" s="622"/>
      <c r="U72" s="622"/>
      <c r="V72" s="622"/>
      <c r="W72" s="622"/>
      <c r="X72" s="622"/>
      <c r="Y72" s="622"/>
      <c r="Z72" s="612"/>
      <c r="AA72" s="597" t="s">
        <v>36</v>
      </c>
      <c r="AB72" s="599">
        <f t="shared" si="244"/>
        <v>362</v>
      </c>
      <c r="AC72" s="599">
        <f t="shared" si="178"/>
        <v>1425</v>
      </c>
      <c r="AD72" s="599">
        <f t="shared" si="179"/>
        <v>5668</v>
      </c>
      <c r="AE72" s="599">
        <f t="shared" si="180"/>
        <v>7134</v>
      </c>
      <c r="AF72" s="599">
        <f t="shared" si="181"/>
        <v>3608</v>
      </c>
      <c r="AG72" s="599">
        <f t="shared" si="182"/>
        <v>1422</v>
      </c>
      <c r="AH72" s="599">
        <f t="shared" si="183"/>
        <v>288</v>
      </c>
      <c r="AI72" s="599">
        <f t="shared" si="184"/>
        <v>73</v>
      </c>
      <c r="AJ72" s="599">
        <f t="shared" si="185"/>
        <v>24</v>
      </c>
      <c r="AK72" s="599">
        <f t="shared" si="245"/>
        <v>4</v>
      </c>
      <c r="AL72" s="622"/>
      <c r="AM72" s="622"/>
      <c r="AN72" s="625">
        <f t="shared" si="246"/>
        <v>20008</v>
      </c>
      <c r="AO72" s="628"/>
      <c r="AP72" s="628"/>
      <c r="AQ72" s="628"/>
      <c r="AR72" s="628"/>
      <c r="AS72" s="628"/>
      <c r="AT72" s="628"/>
      <c r="AU72" s="622"/>
      <c r="AV72" s="612"/>
      <c r="AW72" s="597" t="s">
        <v>36</v>
      </c>
      <c r="AX72" s="599">
        <f t="shared" si="247"/>
        <v>500</v>
      </c>
      <c r="AY72" s="599">
        <f t="shared" si="186"/>
        <v>2174</v>
      </c>
      <c r="AZ72" s="599">
        <f t="shared" si="187"/>
        <v>5807</v>
      </c>
      <c r="BA72" s="599">
        <f t="shared" si="188"/>
        <v>6634</v>
      </c>
      <c r="BB72" s="599">
        <f t="shared" si="189"/>
        <v>3165</v>
      </c>
      <c r="BC72" s="599">
        <f t="shared" si="190"/>
        <v>1316</v>
      </c>
      <c r="BD72" s="599">
        <f t="shared" si="191"/>
        <v>243</v>
      </c>
      <c r="BE72" s="599">
        <f t="shared" si="192"/>
        <v>71</v>
      </c>
      <c r="BF72" s="599">
        <f t="shared" si="193"/>
        <v>22</v>
      </c>
      <c r="BG72" s="599">
        <f t="shared" si="248"/>
        <v>2</v>
      </c>
      <c r="BH72" s="622"/>
      <c r="BI72" s="622"/>
      <c r="BJ72" s="625">
        <f t="shared" si="249"/>
        <v>19934</v>
      </c>
      <c r="BK72" s="628"/>
      <c r="BL72" s="628"/>
      <c r="BM72" s="628"/>
      <c r="BN72" s="628"/>
      <c r="BO72" s="628"/>
      <c r="BP72" s="628"/>
      <c r="BR72" s="612"/>
      <c r="BS72" s="597" t="s">
        <v>36</v>
      </c>
      <c r="BT72" s="599">
        <f t="shared" si="250"/>
        <v>431</v>
      </c>
      <c r="BU72" s="599">
        <f t="shared" si="194"/>
        <v>1892</v>
      </c>
      <c r="BV72" s="599">
        <f t="shared" si="195"/>
        <v>4800</v>
      </c>
      <c r="BW72" s="599">
        <f t="shared" si="196"/>
        <v>4557</v>
      </c>
      <c r="BX72" s="599">
        <f t="shared" si="197"/>
        <v>1888</v>
      </c>
      <c r="BY72" s="599">
        <f t="shared" si="198"/>
        <v>674</v>
      </c>
      <c r="BZ72" s="599">
        <f t="shared" si="199"/>
        <v>140</v>
      </c>
      <c r="CA72" s="599">
        <f t="shared" si="200"/>
        <v>31</v>
      </c>
      <c r="CB72" s="599">
        <f t="shared" si="201"/>
        <v>14</v>
      </c>
      <c r="CC72" s="599">
        <f t="shared" si="251"/>
        <v>2</v>
      </c>
      <c r="CD72" s="622"/>
      <c r="CE72" s="622"/>
      <c r="CF72" s="625">
        <f t="shared" si="252"/>
        <v>14429</v>
      </c>
      <c r="CG72" s="628"/>
      <c r="CH72" s="628"/>
      <c r="CI72" s="628"/>
      <c r="CJ72" s="628"/>
      <c r="CK72" s="628"/>
      <c r="CL72" s="628"/>
      <c r="CM72" s="622"/>
      <c r="CN72" s="612"/>
      <c r="CO72" s="597" t="s">
        <v>36</v>
      </c>
      <c r="CP72" s="599">
        <f t="shared" si="253"/>
        <v>431</v>
      </c>
      <c r="CQ72" s="599">
        <f t="shared" si="202"/>
        <v>1707</v>
      </c>
      <c r="CR72" s="599">
        <f t="shared" si="203"/>
        <v>6675</v>
      </c>
      <c r="CS72" s="599">
        <f t="shared" si="204"/>
        <v>9211</v>
      </c>
      <c r="CT72" s="599">
        <f t="shared" si="205"/>
        <v>4885</v>
      </c>
      <c r="CU72" s="599">
        <f t="shared" si="206"/>
        <v>2064</v>
      </c>
      <c r="CV72" s="599">
        <f t="shared" si="207"/>
        <v>391</v>
      </c>
      <c r="CW72" s="599">
        <f t="shared" si="208"/>
        <v>113</v>
      </c>
      <c r="CX72" s="599">
        <f t="shared" si="209"/>
        <v>32</v>
      </c>
      <c r="CY72" s="599">
        <f t="shared" si="254"/>
        <v>4</v>
      </c>
      <c r="CZ72" s="622"/>
      <c r="DA72" s="622"/>
      <c r="DB72" s="625">
        <f t="shared" si="255"/>
        <v>25513</v>
      </c>
      <c r="DC72" s="628"/>
      <c r="DD72" s="628"/>
      <c r="DE72" s="628"/>
      <c r="DF72" s="628"/>
      <c r="DG72" s="628"/>
      <c r="DH72" s="628"/>
      <c r="DJ72" s="612"/>
      <c r="DK72" s="597" t="s">
        <v>36</v>
      </c>
      <c r="DL72" s="599">
        <f t="shared" si="256"/>
        <v>200</v>
      </c>
      <c r="DM72" s="599">
        <f t="shared" si="210"/>
        <v>1145</v>
      </c>
      <c r="DN72" s="599">
        <f t="shared" si="211"/>
        <v>2543</v>
      </c>
      <c r="DO72" s="599">
        <f t="shared" si="212"/>
        <v>2470</v>
      </c>
      <c r="DP72" s="599">
        <f t="shared" si="213"/>
        <v>1117</v>
      </c>
      <c r="DQ72" s="599">
        <f t="shared" si="214"/>
        <v>473</v>
      </c>
      <c r="DR72" s="599">
        <f t="shared" si="215"/>
        <v>64</v>
      </c>
      <c r="DS72" s="599">
        <f t="shared" si="216"/>
        <v>24</v>
      </c>
      <c r="DT72" s="599">
        <f t="shared" si="217"/>
        <v>6</v>
      </c>
      <c r="DU72" s="599">
        <f t="shared" si="257"/>
        <v>0</v>
      </c>
      <c r="DV72" s="622"/>
      <c r="DW72" s="622"/>
      <c r="DX72" s="625">
        <f t="shared" si="258"/>
        <v>8042</v>
      </c>
      <c r="DY72" s="628"/>
      <c r="DZ72" s="628"/>
      <c r="EA72" s="628"/>
      <c r="EB72" s="628"/>
      <c r="EC72" s="628"/>
      <c r="ED72" s="628"/>
      <c r="EE72" s="622"/>
      <c r="EF72" s="612"/>
      <c r="EG72" s="597" t="s">
        <v>36</v>
      </c>
      <c r="EH72" s="599">
        <f t="shared" si="259"/>
        <v>662</v>
      </c>
      <c r="EI72" s="599">
        <f t="shared" si="218"/>
        <v>2454</v>
      </c>
      <c r="EJ72" s="599">
        <f t="shared" si="219"/>
        <v>8932</v>
      </c>
      <c r="EK72" s="599">
        <f t="shared" si="220"/>
        <v>11298</v>
      </c>
      <c r="EL72" s="599">
        <f t="shared" si="221"/>
        <v>5656</v>
      </c>
      <c r="EM72" s="599">
        <f t="shared" si="222"/>
        <v>2265</v>
      </c>
      <c r="EN72" s="599">
        <f t="shared" si="223"/>
        <v>467</v>
      </c>
      <c r="EO72" s="599">
        <f t="shared" si="224"/>
        <v>120</v>
      </c>
      <c r="EP72" s="599">
        <f t="shared" si="225"/>
        <v>40</v>
      </c>
      <c r="EQ72" s="599">
        <f t="shared" si="260"/>
        <v>6</v>
      </c>
      <c r="ER72" s="622"/>
      <c r="ES72" s="622"/>
      <c r="ET72" s="625">
        <f t="shared" si="261"/>
        <v>31900</v>
      </c>
      <c r="EU72" s="628"/>
      <c r="EV72" s="628"/>
      <c r="EW72" s="628"/>
      <c r="EX72" s="628"/>
      <c r="EY72" s="628"/>
      <c r="EZ72" s="628"/>
      <c r="FB72" s="612"/>
      <c r="FC72" s="597" t="s">
        <v>36</v>
      </c>
      <c r="FD72" s="599">
        <f t="shared" si="262"/>
        <v>718</v>
      </c>
      <c r="FE72" s="599">
        <f t="shared" si="226"/>
        <v>3168</v>
      </c>
      <c r="FF72" s="599">
        <f t="shared" si="227"/>
        <v>10076</v>
      </c>
      <c r="FG72" s="599">
        <f t="shared" si="228"/>
        <v>11715</v>
      </c>
      <c r="FH72" s="599">
        <f t="shared" si="229"/>
        <v>5442</v>
      </c>
      <c r="FI72" s="599">
        <f t="shared" si="230"/>
        <v>1991</v>
      </c>
      <c r="FJ72" s="599">
        <f t="shared" si="231"/>
        <v>286</v>
      </c>
      <c r="FK72" s="599">
        <f t="shared" si="232"/>
        <v>72</v>
      </c>
      <c r="FL72" s="599">
        <f t="shared" si="233"/>
        <v>26</v>
      </c>
      <c r="FM72" s="599">
        <f t="shared" si="263"/>
        <v>1</v>
      </c>
      <c r="FN72" s="622"/>
      <c r="FO72" s="622"/>
      <c r="FP72" s="625">
        <f t="shared" si="264"/>
        <v>33495</v>
      </c>
      <c r="FQ72" s="622"/>
      <c r="FR72" s="622"/>
      <c r="FS72" s="622"/>
      <c r="FT72" s="622"/>
      <c r="FU72" s="622"/>
      <c r="FV72" s="622"/>
      <c r="FW72" s="622"/>
      <c r="FX72" s="612"/>
      <c r="FY72" s="597" t="s">
        <v>36</v>
      </c>
      <c r="FZ72" s="599">
        <f t="shared" si="265"/>
        <v>144</v>
      </c>
      <c r="GA72" s="599">
        <f t="shared" si="234"/>
        <v>431</v>
      </c>
      <c r="GB72" s="599">
        <f t="shared" si="235"/>
        <v>1399</v>
      </c>
      <c r="GC72" s="599">
        <f t="shared" si="236"/>
        <v>2053</v>
      </c>
      <c r="GD72" s="599">
        <f t="shared" si="237"/>
        <v>1331</v>
      </c>
      <c r="GE72" s="599">
        <f t="shared" si="238"/>
        <v>747</v>
      </c>
      <c r="GF72" s="599">
        <f t="shared" si="239"/>
        <v>245</v>
      </c>
      <c r="GG72" s="599">
        <f t="shared" si="240"/>
        <v>72</v>
      </c>
      <c r="GH72" s="599">
        <f t="shared" si="241"/>
        <v>20</v>
      </c>
      <c r="GI72" s="599">
        <f t="shared" si="266"/>
        <v>5</v>
      </c>
      <c r="GJ72" s="622"/>
      <c r="GK72" s="622"/>
      <c r="GL72" s="625">
        <f t="shared" si="267"/>
        <v>6447</v>
      </c>
    </row>
    <row r="73" spans="1:194" ht="16.5" x14ac:dyDescent="0.3">
      <c r="B73" s="609"/>
      <c r="C73" s="619"/>
      <c r="D73" s="612"/>
      <c r="E73" s="597" t="s">
        <v>37</v>
      </c>
      <c r="F73" s="599">
        <f t="shared" si="242"/>
        <v>1384</v>
      </c>
      <c r="G73" s="599">
        <f t="shared" si="170"/>
        <v>3410</v>
      </c>
      <c r="H73" s="599">
        <f t="shared" si="171"/>
        <v>12687</v>
      </c>
      <c r="I73" s="599">
        <f t="shared" si="172"/>
        <v>23131</v>
      </c>
      <c r="J73" s="599">
        <f t="shared" si="173"/>
        <v>17829</v>
      </c>
      <c r="K73" s="599">
        <f t="shared" si="174"/>
        <v>9123</v>
      </c>
      <c r="L73" s="599">
        <f t="shared" si="175"/>
        <v>2248</v>
      </c>
      <c r="M73" s="599">
        <f t="shared" si="176"/>
        <v>728</v>
      </c>
      <c r="N73" s="599">
        <f t="shared" si="177"/>
        <v>169</v>
      </c>
      <c r="O73" s="599">
        <f t="shared" si="243"/>
        <v>37</v>
      </c>
      <c r="P73" s="622"/>
      <c r="Q73" s="622"/>
      <c r="R73" s="625">
        <f t="shared" si="9"/>
        <v>70746</v>
      </c>
      <c r="S73" s="622"/>
      <c r="T73" s="622"/>
      <c r="U73" s="622"/>
      <c r="V73" s="622"/>
      <c r="W73" s="622"/>
      <c r="X73" s="622"/>
      <c r="Y73" s="622"/>
      <c r="Z73" s="612"/>
      <c r="AA73" s="597" t="s">
        <v>37</v>
      </c>
      <c r="AB73" s="599">
        <f t="shared" si="244"/>
        <v>617</v>
      </c>
      <c r="AC73" s="599">
        <f t="shared" si="178"/>
        <v>1285</v>
      </c>
      <c r="AD73" s="599">
        <f t="shared" si="179"/>
        <v>5961</v>
      </c>
      <c r="AE73" s="599">
        <f t="shared" si="180"/>
        <v>11745</v>
      </c>
      <c r="AF73" s="599">
        <f t="shared" si="181"/>
        <v>9373</v>
      </c>
      <c r="AG73" s="599">
        <f t="shared" si="182"/>
        <v>4893</v>
      </c>
      <c r="AH73" s="599">
        <f t="shared" si="183"/>
        <v>1268</v>
      </c>
      <c r="AI73" s="599">
        <f t="shared" si="184"/>
        <v>367</v>
      </c>
      <c r="AJ73" s="599">
        <f t="shared" si="185"/>
        <v>75</v>
      </c>
      <c r="AK73" s="599">
        <f t="shared" si="245"/>
        <v>14</v>
      </c>
      <c r="AL73" s="622"/>
      <c r="AM73" s="622"/>
      <c r="AN73" s="625">
        <f t="shared" si="246"/>
        <v>35598</v>
      </c>
      <c r="AO73" s="628"/>
      <c r="AP73" s="628"/>
      <c r="AQ73" s="628"/>
      <c r="AR73" s="628"/>
      <c r="AS73" s="628"/>
      <c r="AT73" s="628"/>
      <c r="AU73" s="622"/>
      <c r="AV73" s="612"/>
      <c r="AW73" s="597" t="s">
        <v>37</v>
      </c>
      <c r="AX73" s="599">
        <f t="shared" si="247"/>
        <v>767</v>
      </c>
      <c r="AY73" s="599">
        <f t="shared" si="186"/>
        <v>2125</v>
      </c>
      <c r="AZ73" s="599">
        <f t="shared" si="187"/>
        <v>6726</v>
      </c>
      <c r="BA73" s="599">
        <f t="shared" si="188"/>
        <v>11386</v>
      </c>
      <c r="BB73" s="599">
        <f t="shared" si="189"/>
        <v>8456</v>
      </c>
      <c r="BC73" s="599">
        <f t="shared" si="190"/>
        <v>4230</v>
      </c>
      <c r="BD73" s="599">
        <f t="shared" si="191"/>
        <v>980</v>
      </c>
      <c r="BE73" s="599">
        <f t="shared" si="192"/>
        <v>361</v>
      </c>
      <c r="BF73" s="599">
        <f t="shared" si="193"/>
        <v>94</v>
      </c>
      <c r="BG73" s="599">
        <f t="shared" si="248"/>
        <v>23</v>
      </c>
      <c r="BH73" s="622"/>
      <c r="BI73" s="622"/>
      <c r="BJ73" s="625">
        <f t="shared" si="249"/>
        <v>35148</v>
      </c>
      <c r="BK73" s="628"/>
      <c r="BL73" s="628"/>
      <c r="BM73" s="628"/>
      <c r="BN73" s="628"/>
      <c r="BO73" s="628"/>
      <c r="BP73" s="628"/>
      <c r="BR73" s="612"/>
      <c r="BS73" s="597" t="s">
        <v>37</v>
      </c>
      <c r="BT73" s="599">
        <f t="shared" si="250"/>
        <v>594</v>
      </c>
      <c r="BU73" s="599">
        <f t="shared" si="194"/>
        <v>1802</v>
      </c>
      <c r="BV73" s="599">
        <f t="shared" si="195"/>
        <v>5401</v>
      </c>
      <c r="BW73" s="599">
        <f t="shared" si="196"/>
        <v>7509</v>
      </c>
      <c r="BX73" s="599">
        <f t="shared" si="197"/>
        <v>4759</v>
      </c>
      <c r="BY73" s="599">
        <f t="shared" si="198"/>
        <v>2069</v>
      </c>
      <c r="BZ73" s="599">
        <f t="shared" si="199"/>
        <v>509</v>
      </c>
      <c r="CA73" s="599">
        <f t="shared" si="200"/>
        <v>162</v>
      </c>
      <c r="CB73" s="599">
        <f t="shared" si="201"/>
        <v>34</v>
      </c>
      <c r="CC73" s="599">
        <f t="shared" si="251"/>
        <v>5</v>
      </c>
      <c r="CD73" s="622"/>
      <c r="CE73" s="622"/>
      <c r="CF73" s="625">
        <f t="shared" si="252"/>
        <v>22844</v>
      </c>
      <c r="CG73" s="628"/>
      <c r="CH73" s="628"/>
      <c r="CI73" s="628"/>
      <c r="CJ73" s="628"/>
      <c r="CK73" s="628"/>
      <c r="CL73" s="628"/>
      <c r="CM73" s="622"/>
      <c r="CN73" s="612"/>
      <c r="CO73" s="597" t="s">
        <v>37</v>
      </c>
      <c r="CP73" s="599">
        <f t="shared" si="253"/>
        <v>790</v>
      </c>
      <c r="CQ73" s="599">
        <f t="shared" si="202"/>
        <v>1608</v>
      </c>
      <c r="CR73" s="599">
        <f t="shared" si="203"/>
        <v>7286</v>
      </c>
      <c r="CS73" s="599">
        <f t="shared" si="204"/>
        <v>15622</v>
      </c>
      <c r="CT73" s="599">
        <f t="shared" si="205"/>
        <v>13070</v>
      </c>
      <c r="CU73" s="599">
        <f t="shared" si="206"/>
        <v>7054</v>
      </c>
      <c r="CV73" s="599">
        <f t="shared" si="207"/>
        <v>1739</v>
      </c>
      <c r="CW73" s="599">
        <f t="shared" si="208"/>
        <v>566</v>
      </c>
      <c r="CX73" s="599">
        <f t="shared" si="209"/>
        <v>135</v>
      </c>
      <c r="CY73" s="599">
        <f t="shared" si="254"/>
        <v>32</v>
      </c>
      <c r="CZ73" s="622"/>
      <c r="DA73" s="622"/>
      <c r="DB73" s="625">
        <f t="shared" si="255"/>
        <v>47902</v>
      </c>
      <c r="DC73" s="628"/>
      <c r="DD73" s="628"/>
      <c r="DE73" s="628"/>
      <c r="DF73" s="628"/>
      <c r="DG73" s="628"/>
      <c r="DH73" s="628"/>
      <c r="DJ73" s="612"/>
      <c r="DK73" s="597" t="s">
        <v>37</v>
      </c>
      <c r="DL73" s="599">
        <f t="shared" si="256"/>
        <v>239</v>
      </c>
      <c r="DM73" s="599">
        <f t="shared" si="210"/>
        <v>855</v>
      </c>
      <c r="DN73" s="599">
        <f t="shared" si="211"/>
        <v>2174</v>
      </c>
      <c r="DO73" s="599">
        <f t="shared" si="212"/>
        <v>2788</v>
      </c>
      <c r="DP73" s="599">
        <f t="shared" si="213"/>
        <v>1901</v>
      </c>
      <c r="DQ73" s="599">
        <f t="shared" si="214"/>
        <v>940</v>
      </c>
      <c r="DR73" s="599">
        <f t="shared" si="215"/>
        <v>209</v>
      </c>
      <c r="DS73" s="599">
        <f t="shared" si="216"/>
        <v>73</v>
      </c>
      <c r="DT73" s="599">
        <f t="shared" si="217"/>
        <v>13</v>
      </c>
      <c r="DU73" s="599">
        <f t="shared" si="257"/>
        <v>8</v>
      </c>
      <c r="DV73" s="622"/>
      <c r="DW73" s="622"/>
      <c r="DX73" s="625">
        <f t="shared" si="258"/>
        <v>9200</v>
      </c>
      <c r="DY73" s="628"/>
      <c r="DZ73" s="628"/>
      <c r="EA73" s="628"/>
      <c r="EB73" s="628"/>
      <c r="EC73" s="628"/>
      <c r="ED73" s="628"/>
      <c r="EE73" s="622"/>
      <c r="EF73" s="612"/>
      <c r="EG73" s="597" t="s">
        <v>37</v>
      </c>
      <c r="EH73" s="599">
        <f t="shared" si="259"/>
        <v>1145</v>
      </c>
      <c r="EI73" s="599">
        <f t="shared" si="218"/>
        <v>2555</v>
      </c>
      <c r="EJ73" s="599">
        <f t="shared" si="219"/>
        <v>10513</v>
      </c>
      <c r="EK73" s="599">
        <f t="shared" si="220"/>
        <v>20343</v>
      </c>
      <c r="EL73" s="599">
        <f t="shared" si="221"/>
        <v>15928</v>
      </c>
      <c r="EM73" s="599">
        <f t="shared" si="222"/>
        <v>8183</v>
      </c>
      <c r="EN73" s="599">
        <f t="shared" si="223"/>
        <v>2039</v>
      </c>
      <c r="EO73" s="599">
        <f t="shared" si="224"/>
        <v>655</v>
      </c>
      <c r="EP73" s="599">
        <f t="shared" si="225"/>
        <v>156</v>
      </c>
      <c r="EQ73" s="599">
        <f t="shared" si="260"/>
        <v>29</v>
      </c>
      <c r="ER73" s="622"/>
      <c r="ES73" s="622"/>
      <c r="ET73" s="625">
        <f t="shared" si="261"/>
        <v>61546</v>
      </c>
      <c r="EU73" s="628"/>
      <c r="EV73" s="628"/>
      <c r="EW73" s="628"/>
      <c r="EX73" s="628"/>
      <c r="EY73" s="628"/>
      <c r="EZ73" s="628"/>
      <c r="FB73" s="612"/>
      <c r="FC73" s="597" t="s">
        <v>37</v>
      </c>
      <c r="FD73" s="599">
        <f t="shared" si="262"/>
        <v>1118</v>
      </c>
      <c r="FE73" s="599">
        <f t="shared" si="226"/>
        <v>3040</v>
      </c>
      <c r="FF73" s="599">
        <f t="shared" si="227"/>
        <v>11285</v>
      </c>
      <c r="FG73" s="599">
        <f t="shared" si="228"/>
        <v>20306</v>
      </c>
      <c r="FH73" s="599">
        <f t="shared" si="229"/>
        <v>14997</v>
      </c>
      <c r="FI73" s="599">
        <f t="shared" si="230"/>
        <v>7345</v>
      </c>
      <c r="FJ73" s="599">
        <f t="shared" si="231"/>
        <v>1505</v>
      </c>
      <c r="FK73" s="599">
        <f t="shared" si="232"/>
        <v>446</v>
      </c>
      <c r="FL73" s="599">
        <f t="shared" si="233"/>
        <v>96</v>
      </c>
      <c r="FM73" s="599">
        <f t="shared" si="263"/>
        <v>23</v>
      </c>
      <c r="FN73" s="622"/>
      <c r="FO73" s="622"/>
      <c r="FP73" s="625">
        <f t="shared" si="264"/>
        <v>60161</v>
      </c>
      <c r="FQ73" s="622"/>
      <c r="FR73" s="622"/>
      <c r="FS73" s="622"/>
      <c r="FT73" s="622"/>
      <c r="FU73" s="622"/>
      <c r="FV73" s="622"/>
      <c r="FW73" s="622"/>
      <c r="FX73" s="612"/>
      <c r="FY73" s="597" t="s">
        <v>37</v>
      </c>
      <c r="FZ73" s="599">
        <f t="shared" si="265"/>
        <v>266</v>
      </c>
      <c r="GA73" s="599">
        <f t="shared" si="234"/>
        <v>370</v>
      </c>
      <c r="GB73" s="599">
        <f t="shared" si="235"/>
        <v>1402</v>
      </c>
      <c r="GC73" s="599">
        <f t="shared" si="236"/>
        <v>2825</v>
      </c>
      <c r="GD73" s="599">
        <f t="shared" si="237"/>
        <v>2832</v>
      </c>
      <c r="GE73" s="599">
        <f t="shared" si="238"/>
        <v>1778</v>
      </c>
      <c r="GF73" s="599">
        <f t="shared" si="239"/>
        <v>743</v>
      </c>
      <c r="GG73" s="599">
        <f t="shared" si="240"/>
        <v>282</v>
      </c>
      <c r="GH73" s="599">
        <f t="shared" si="241"/>
        <v>73</v>
      </c>
      <c r="GI73" s="599">
        <f t="shared" si="266"/>
        <v>14</v>
      </c>
      <c r="GJ73" s="622"/>
      <c r="GK73" s="622"/>
      <c r="GL73" s="625">
        <f t="shared" si="267"/>
        <v>10585</v>
      </c>
    </row>
    <row r="74" spans="1:194" ht="16.5" x14ac:dyDescent="0.3">
      <c r="B74" s="609"/>
      <c r="C74" s="619"/>
      <c r="D74" s="612"/>
      <c r="E74" s="597" t="s">
        <v>38</v>
      </c>
      <c r="F74" s="599">
        <f t="shared" si="242"/>
        <v>1519</v>
      </c>
      <c r="G74" s="599">
        <f t="shared" si="170"/>
        <v>1799</v>
      </c>
      <c r="H74" s="599">
        <f t="shared" si="171"/>
        <v>7558</v>
      </c>
      <c r="I74" s="599">
        <f t="shared" si="172"/>
        <v>20079</v>
      </c>
      <c r="J74" s="599">
        <f t="shared" si="173"/>
        <v>24992</v>
      </c>
      <c r="K74" s="599">
        <f t="shared" si="174"/>
        <v>18579</v>
      </c>
      <c r="L74" s="599">
        <f t="shared" si="175"/>
        <v>6414</v>
      </c>
      <c r="M74" s="599">
        <f t="shared" si="176"/>
        <v>2255</v>
      </c>
      <c r="N74" s="599">
        <f t="shared" si="177"/>
        <v>677</v>
      </c>
      <c r="O74" s="599">
        <f t="shared" si="243"/>
        <v>114</v>
      </c>
      <c r="P74" s="622"/>
      <c r="Q74" s="622"/>
      <c r="R74" s="625">
        <f t="shared" si="9"/>
        <v>83986</v>
      </c>
      <c r="S74" s="622"/>
      <c r="T74" s="622"/>
      <c r="U74" s="622"/>
      <c r="V74" s="622"/>
      <c r="W74" s="622"/>
      <c r="X74" s="622"/>
      <c r="Y74" s="622"/>
      <c r="Z74" s="612"/>
      <c r="AA74" s="597" t="s">
        <v>38</v>
      </c>
      <c r="AB74" s="599">
        <f t="shared" si="244"/>
        <v>701</v>
      </c>
      <c r="AC74" s="599">
        <f t="shared" si="178"/>
        <v>607</v>
      </c>
      <c r="AD74" s="599">
        <f t="shared" si="179"/>
        <v>3319</v>
      </c>
      <c r="AE74" s="599">
        <f t="shared" si="180"/>
        <v>9579</v>
      </c>
      <c r="AF74" s="599">
        <f t="shared" si="181"/>
        <v>12854</v>
      </c>
      <c r="AG74" s="599">
        <f t="shared" si="182"/>
        <v>10251</v>
      </c>
      <c r="AH74" s="599">
        <f t="shared" si="183"/>
        <v>3678</v>
      </c>
      <c r="AI74" s="599">
        <f t="shared" si="184"/>
        <v>1275</v>
      </c>
      <c r="AJ74" s="599">
        <f t="shared" si="185"/>
        <v>365</v>
      </c>
      <c r="AK74" s="599">
        <f t="shared" si="245"/>
        <v>45</v>
      </c>
      <c r="AL74" s="622"/>
      <c r="AM74" s="622"/>
      <c r="AN74" s="625">
        <f t="shared" si="246"/>
        <v>42674</v>
      </c>
      <c r="AO74" s="628"/>
      <c r="AP74" s="628"/>
      <c r="AQ74" s="628"/>
      <c r="AR74" s="628"/>
      <c r="AS74" s="628"/>
      <c r="AT74" s="628"/>
      <c r="AU74" s="622"/>
      <c r="AV74" s="612"/>
      <c r="AW74" s="597" t="s">
        <v>38</v>
      </c>
      <c r="AX74" s="599">
        <f t="shared" si="247"/>
        <v>818</v>
      </c>
      <c r="AY74" s="599">
        <f t="shared" si="186"/>
        <v>1192</v>
      </c>
      <c r="AZ74" s="599">
        <f t="shared" si="187"/>
        <v>4239</v>
      </c>
      <c r="BA74" s="599">
        <f t="shared" si="188"/>
        <v>10500</v>
      </c>
      <c r="BB74" s="599">
        <f t="shared" si="189"/>
        <v>12138</v>
      </c>
      <c r="BC74" s="599">
        <f t="shared" si="190"/>
        <v>8328</v>
      </c>
      <c r="BD74" s="599">
        <f t="shared" si="191"/>
        <v>2736</v>
      </c>
      <c r="BE74" s="599">
        <f t="shared" si="192"/>
        <v>980</v>
      </c>
      <c r="BF74" s="599">
        <f t="shared" si="193"/>
        <v>312</v>
      </c>
      <c r="BG74" s="599">
        <f t="shared" si="248"/>
        <v>69</v>
      </c>
      <c r="BH74" s="622"/>
      <c r="BI74" s="622"/>
      <c r="BJ74" s="625">
        <f t="shared" si="249"/>
        <v>41312</v>
      </c>
      <c r="BK74" s="628"/>
      <c r="BL74" s="628"/>
      <c r="BM74" s="628"/>
      <c r="BN74" s="628"/>
      <c r="BO74" s="628"/>
      <c r="BP74" s="628"/>
      <c r="BR74" s="612"/>
      <c r="BS74" s="597" t="s">
        <v>38</v>
      </c>
      <c r="BT74" s="599">
        <f t="shared" si="250"/>
        <v>563</v>
      </c>
      <c r="BU74" s="599">
        <f t="shared" si="194"/>
        <v>947</v>
      </c>
      <c r="BV74" s="599">
        <f t="shared" si="195"/>
        <v>3218</v>
      </c>
      <c r="BW74" s="599">
        <f t="shared" si="196"/>
        <v>6469</v>
      </c>
      <c r="BX74" s="599">
        <f t="shared" si="197"/>
        <v>6233</v>
      </c>
      <c r="BY74" s="599">
        <f t="shared" si="198"/>
        <v>3916</v>
      </c>
      <c r="BZ74" s="599">
        <f t="shared" si="199"/>
        <v>1278</v>
      </c>
      <c r="CA74" s="599">
        <f t="shared" si="200"/>
        <v>405</v>
      </c>
      <c r="CB74" s="599">
        <f t="shared" si="201"/>
        <v>131</v>
      </c>
      <c r="CC74" s="599">
        <f t="shared" si="251"/>
        <v>22</v>
      </c>
      <c r="CD74" s="622"/>
      <c r="CE74" s="622"/>
      <c r="CF74" s="625">
        <f t="shared" si="252"/>
        <v>23182</v>
      </c>
      <c r="CG74" s="628"/>
      <c r="CH74" s="628"/>
      <c r="CI74" s="628"/>
      <c r="CJ74" s="628"/>
      <c r="CK74" s="628"/>
      <c r="CL74" s="628"/>
      <c r="CM74" s="622"/>
      <c r="CN74" s="612"/>
      <c r="CO74" s="597" t="s">
        <v>38</v>
      </c>
      <c r="CP74" s="599">
        <f t="shared" si="253"/>
        <v>956</v>
      </c>
      <c r="CQ74" s="599">
        <f t="shared" si="202"/>
        <v>852</v>
      </c>
      <c r="CR74" s="599">
        <f t="shared" si="203"/>
        <v>4340</v>
      </c>
      <c r="CS74" s="599">
        <f t="shared" si="204"/>
        <v>13610</v>
      </c>
      <c r="CT74" s="599">
        <f t="shared" si="205"/>
        <v>18759</v>
      </c>
      <c r="CU74" s="599">
        <f t="shared" si="206"/>
        <v>14663</v>
      </c>
      <c r="CV74" s="599">
        <f t="shared" si="207"/>
        <v>5136</v>
      </c>
      <c r="CW74" s="599">
        <f t="shared" si="208"/>
        <v>1850</v>
      </c>
      <c r="CX74" s="599">
        <f t="shared" si="209"/>
        <v>546</v>
      </c>
      <c r="CY74" s="599">
        <f t="shared" si="254"/>
        <v>92</v>
      </c>
      <c r="CZ74" s="622"/>
      <c r="DA74" s="622"/>
      <c r="DB74" s="625">
        <f t="shared" si="255"/>
        <v>60804</v>
      </c>
      <c r="DC74" s="628"/>
      <c r="DD74" s="628"/>
      <c r="DE74" s="628"/>
      <c r="DF74" s="628"/>
      <c r="DG74" s="628"/>
      <c r="DH74" s="628"/>
      <c r="DJ74" s="612"/>
      <c r="DK74" s="597" t="s">
        <v>38</v>
      </c>
      <c r="DL74" s="599">
        <f t="shared" si="256"/>
        <v>191</v>
      </c>
      <c r="DM74" s="599">
        <f t="shared" si="210"/>
        <v>395</v>
      </c>
      <c r="DN74" s="599">
        <f t="shared" si="211"/>
        <v>1160</v>
      </c>
      <c r="DO74" s="599">
        <f t="shared" si="212"/>
        <v>1870</v>
      </c>
      <c r="DP74" s="599">
        <f t="shared" si="213"/>
        <v>1872</v>
      </c>
      <c r="DQ74" s="599">
        <f t="shared" si="214"/>
        <v>1282</v>
      </c>
      <c r="DR74" s="599">
        <f t="shared" si="215"/>
        <v>393</v>
      </c>
      <c r="DS74" s="599">
        <f t="shared" si="216"/>
        <v>125</v>
      </c>
      <c r="DT74" s="599">
        <f t="shared" si="217"/>
        <v>51</v>
      </c>
      <c r="DU74" s="599">
        <f t="shared" si="257"/>
        <v>9</v>
      </c>
      <c r="DV74" s="622"/>
      <c r="DW74" s="622"/>
      <c r="DX74" s="625">
        <f t="shared" si="258"/>
        <v>7348</v>
      </c>
      <c r="DY74" s="628"/>
      <c r="DZ74" s="628"/>
      <c r="EA74" s="628"/>
      <c r="EB74" s="628"/>
      <c r="EC74" s="628"/>
      <c r="ED74" s="628"/>
      <c r="EE74" s="622"/>
      <c r="EF74" s="612"/>
      <c r="EG74" s="597" t="s">
        <v>38</v>
      </c>
      <c r="EH74" s="599">
        <f t="shared" si="259"/>
        <v>1328</v>
      </c>
      <c r="EI74" s="599">
        <f t="shared" si="218"/>
        <v>1404</v>
      </c>
      <c r="EJ74" s="599">
        <f t="shared" si="219"/>
        <v>6398</v>
      </c>
      <c r="EK74" s="599">
        <f t="shared" si="220"/>
        <v>18209</v>
      </c>
      <c r="EL74" s="599">
        <f t="shared" si="221"/>
        <v>23120</v>
      </c>
      <c r="EM74" s="599">
        <f t="shared" si="222"/>
        <v>17297</v>
      </c>
      <c r="EN74" s="599">
        <f t="shared" si="223"/>
        <v>6021</v>
      </c>
      <c r="EO74" s="599">
        <f t="shared" si="224"/>
        <v>2130</v>
      </c>
      <c r="EP74" s="599">
        <f t="shared" si="225"/>
        <v>626</v>
      </c>
      <c r="EQ74" s="599">
        <f t="shared" si="260"/>
        <v>105</v>
      </c>
      <c r="ER74" s="622"/>
      <c r="ES74" s="622"/>
      <c r="ET74" s="625">
        <f t="shared" si="261"/>
        <v>76638</v>
      </c>
      <c r="EU74" s="628"/>
      <c r="EV74" s="628"/>
      <c r="EW74" s="628"/>
      <c r="EX74" s="628"/>
      <c r="EY74" s="628"/>
      <c r="EZ74" s="628"/>
      <c r="FB74" s="612"/>
      <c r="FC74" s="597" t="s">
        <v>38</v>
      </c>
      <c r="FD74" s="599">
        <f t="shared" si="262"/>
        <v>1288</v>
      </c>
      <c r="FE74" s="599">
        <f t="shared" si="226"/>
        <v>1640</v>
      </c>
      <c r="FF74" s="599">
        <f t="shared" si="227"/>
        <v>6843</v>
      </c>
      <c r="FG74" s="599">
        <f t="shared" si="228"/>
        <v>18086</v>
      </c>
      <c r="FH74" s="599">
        <f t="shared" si="229"/>
        <v>22096</v>
      </c>
      <c r="FI74" s="599">
        <f t="shared" si="230"/>
        <v>15906</v>
      </c>
      <c r="FJ74" s="599">
        <f t="shared" si="231"/>
        <v>4967</v>
      </c>
      <c r="FK74" s="599">
        <f t="shared" si="232"/>
        <v>1644</v>
      </c>
      <c r="FL74" s="599">
        <f t="shared" si="233"/>
        <v>472</v>
      </c>
      <c r="FM74" s="599">
        <f t="shared" si="263"/>
        <v>70</v>
      </c>
      <c r="FN74" s="622"/>
      <c r="FO74" s="622"/>
      <c r="FP74" s="625">
        <f t="shared" si="264"/>
        <v>73012</v>
      </c>
      <c r="FQ74" s="622"/>
      <c r="FR74" s="622"/>
      <c r="FS74" s="622"/>
      <c r="FT74" s="622"/>
      <c r="FU74" s="622"/>
      <c r="FV74" s="622"/>
      <c r="FW74" s="622"/>
      <c r="FX74" s="612"/>
      <c r="FY74" s="597" t="s">
        <v>38</v>
      </c>
      <c r="FZ74" s="599">
        <f t="shared" si="265"/>
        <v>231</v>
      </c>
      <c r="GA74" s="599">
        <f t="shared" si="234"/>
        <v>159</v>
      </c>
      <c r="GB74" s="599">
        <f t="shared" si="235"/>
        <v>715</v>
      </c>
      <c r="GC74" s="599">
        <f t="shared" si="236"/>
        <v>1993</v>
      </c>
      <c r="GD74" s="599">
        <f t="shared" si="237"/>
        <v>2896</v>
      </c>
      <c r="GE74" s="599">
        <f t="shared" si="238"/>
        <v>2673</v>
      </c>
      <c r="GF74" s="599">
        <f t="shared" si="239"/>
        <v>1447</v>
      </c>
      <c r="GG74" s="599">
        <f t="shared" si="240"/>
        <v>611</v>
      </c>
      <c r="GH74" s="599">
        <f t="shared" si="241"/>
        <v>205</v>
      </c>
      <c r="GI74" s="599">
        <f t="shared" si="266"/>
        <v>44</v>
      </c>
      <c r="GJ74" s="622"/>
      <c r="GK74" s="622"/>
      <c r="GL74" s="625">
        <f t="shared" si="267"/>
        <v>10974</v>
      </c>
    </row>
    <row r="75" spans="1:194" ht="16.5" x14ac:dyDescent="0.3">
      <c r="B75" s="609"/>
      <c r="C75" s="619"/>
      <c r="D75" s="612"/>
      <c r="E75" s="597" t="s">
        <v>39</v>
      </c>
      <c r="F75" s="599">
        <f t="shared" si="242"/>
        <v>911</v>
      </c>
      <c r="G75" s="599">
        <f t="shared" si="170"/>
        <v>552</v>
      </c>
      <c r="H75" s="599">
        <f t="shared" si="171"/>
        <v>2312</v>
      </c>
      <c r="I75" s="599">
        <f t="shared" si="172"/>
        <v>8795</v>
      </c>
      <c r="J75" s="599">
        <f t="shared" si="173"/>
        <v>17766</v>
      </c>
      <c r="K75" s="599">
        <f t="shared" si="174"/>
        <v>20490</v>
      </c>
      <c r="L75" s="599">
        <f t="shared" si="175"/>
        <v>11224</v>
      </c>
      <c r="M75" s="599">
        <f t="shared" si="176"/>
        <v>5047</v>
      </c>
      <c r="N75" s="599">
        <f t="shared" si="177"/>
        <v>1894</v>
      </c>
      <c r="O75" s="599">
        <f t="shared" si="243"/>
        <v>446</v>
      </c>
      <c r="P75" s="622"/>
      <c r="Q75" s="622"/>
      <c r="R75" s="625">
        <f t="shared" si="9"/>
        <v>69437</v>
      </c>
      <c r="S75" s="622"/>
      <c r="T75" s="622"/>
      <c r="U75" s="622"/>
      <c r="V75" s="622"/>
      <c r="W75" s="622"/>
      <c r="X75" s="622"/>
      <c r="Y75" s="622"/>
      <c r="Z75" s="612"/>
      <c r="AA75" s="597" t="s">
        <v>39</v>
      </c>
      <c r="AB75" s="599">
        <f t="shared" si="244"/>
        <v>394</v>
      </c>
      <c r="AC75" s="599">
        <f t="shared" si="178"/>
        <v>148</v>
      </c>
      <c r="AD75" s="599">
        <f t="shared" si="179"/>
        <v>882</v>
      </c>
      <c r="AE75" s="599">
        <f t="shared" si="180"/>
        <v>3771</v>
      </c>
      <c r="AF75" s="599">
        <f t="shared" si="181"/>
        <v>8383</v>
      </c>
      <c r="AG75" s="599">
        <f t="shared" si="182"/>
        <v>10525</v>
      </c>
      <c r="AH75" s="599">
        <f t="shared" si="183"/>
        <v>6240</v>
      </c>
      <c r="AI75" s="599">
        <f t="shared" si="184"/>
        <v>2907</v>
      </c>
      <c r="AJ75" s="599">
        <f t="shared" si="185"/>
        <v>1085</v>
      </c>
      <c r="AK75" s="599">
        <f t="shared" si="245"/>
        <v>242</v>
      </c>
      <c r="AL75" s="622"/>
      <c r="AM75" s="622"/>
      <c r="AN75" s="625">
        <f t="shared" si="246"/>
        <v>34577</v>
      </c>
      <c r="AO75" s="628"/>
      <c r="AP75" s="628"/>
      <c r="AQ75" s="628"/>
      <c r="AR75" s="628"/>
      <c r="AS75" s="628"/>
      <c r="AT75" s="628"/>
      <c r="AU75" s="622"/>
      <c r="AV75" s="612"/>
      <c r="AW75" s="597" t="s">
        <v>39</v>
      </c>
      <c r="AX75" s="599">
        <f t="shared" si="247"/>
        <v>517</v>
      </c>
      <c r="AY75" s="599">
        <f t="shared" si="186"/>
        <v>404</v>
      </c>
      <c r="AZ75" s="599">
        <f t="shared" si="187"/>
        <v>1430</v>
      </c>
      <c r="BA75" s="599">
        <f t="shared" si="188"/>
        <v>5024</v>
      </c>
      <c r="BB75" s="599">
        <f t="shared" si="189"/>
        <v>9383</v>
      </c>
      <c r="BC75" s="599">
        <f t="shared" si="190"/>
        <v>9965</v>
      </c>
      <c r="BD75" s="599">
        <f t="shared" si="191"/>
        <v>4984</v>
      </c>
      <c r="BE75" s="599">
        <f t="shared" si="192"/>
        <v>2140</v>
      </c>
      <c r="BF75" s="599">
        <f t="shared" si="193"/>
        <v>809</v>
      </c>
      <c r="BG75" s="599">
        <f t="shared" si="248"/>
        <v>204</v>
      </c>
      <c r="BH75" s="622"/>
      <c r="BI75" s="622"/>
      <c r="BJ75" s="625">
        <f t="shared" si="249"/>
        <v>34860</v>
      </c>
      <c r="BK75" s="628"/>
      <c r="BL75" s="628"/>
      <c r="BM75" s="628"/>
      <c r="BN75" s="628"/>
      <c r="BO75" s="628"/>
      <c r="BP75" s="628"/>
      <c r="BR75" s="612"/>
      <c r="BS75" s="597" t="s">
        <v>39</v>
      </c>
      <c r="BT75" s="599">
        <f t="shared" si="250"/>
        <v>312</v>
      </c>
      <c r="BU75" s="599">
        <f t="shared" si="194"/>
        <v>283</v>
      </c>
      <c r="BV75" s="599">
        <f t="shared" si="195"/>
        <v>1011</v>
      </c>
      <c r="BW75" s="599">
        <f t="shared" si="196"/>
        <v>2777</v>
      </c>
      <c r="BX75" s="599">
        <f t="shared" si="197"/>
        <v>4382</v>
      </c>
      <c r="BY75" s="599">
        <f t="shared" si="198"/>
        <v>4032</v>
      </c>
      <c r="BZ75" s="599">
        <f t="shared" si="199"/>
        <v>1862</v>
      </c>
      <c r="CA75" s="599">
        <f t="shared" si="200"/>
        <v>813</v>
      </c>
      <c r="CB75" s="599">
        <f t="shared" si="201"/>
        <v>264</v>
      </c>
      <c r="CC75" s="599">
        <f t="shared" si="251"/>
        <v>54</v>
      </c>
      <c r="CD75" s="622"/>
      <c r="CE75" s="622"/>
      <c r="CF75" s="625">
        <f t="shared" si="252"/>
        <v>15790</v>
      </c>
      <c r="CG75" s="628"/>
      <c r="CH75" s="628"/>
      <c r="CI75" s="628"/>
      <c r="CJ75" s="628"/>
      <c r="CK75" s="628"/>
      <c r="CL75" s="628"/>
      <c r="CM75" s="622"/>
      <c r="CN75" s="612"/>
      <c r="CO75" s="597" t="s">
        <v>39</v>
      </c>
      <c r="CP75" s="599">
        <f t="shared" si="253"/>
        <v>599</v>
      </c>
      <c r="CQ75" s="599">
        <f t="shared" si="202"/>
        <v>269</v>
      </c>
      <c r="CR75" s="599">
        <f t="shared" si="203"/>
        <v>1301</v>
      </c>
      <c r="CS75" s="599">
        <f t="shared" si="204"/>
        <v>6018</v>
      </c>
      <c r="CT75" s="599">
        <f t="shared" si="205"/>
        <v>13384</v>
      </c>
      <c r="CU75" s="599">
        <f t="shared" si="206"/>
        <v>16458</v>
      </c>
      <c r="CV75" s="599">
        <f t="shared" si="207"/>
        <v>9362</v>
      </c>
      <c r="CW75" s="599">
        <f t="shared" si="208"/>
        <v>4234</v>
      </c>
      <c r="CX75" s="599">
        <f t="shared" si="209"/>
        <v>1630</v>
      </c>
      <c r="CY75" s="599">
        <f t="shared" si="254"/>
        <v>392</v>
      </c>
      <c r="CZ75" s="622"/>
      <c r="DA75" s="622"/>
      <c r="DB75" s="625">
        <f t="shared" si="255"/>
        <v>53647</v>
      </c>
      <c r="DC75" s="628"/>
      <c r="DD75" s="628"/>
      <c r="DE75" s="628"/>
      <c r="DF75" s="628"/>
      <c r="DG75" s="628"/>
      <c r="DH75" s="628"/>
      <c r="DJ75" s="612"/>
      <c r="DK75" s="597" t="s">
        <v>39</v>
      </c>
      <c r="DL75" s="599">
        <f t="shared" si="256"/>
        <v>87</v>
      </c>
      <c r="DM75" s="599">
        <f t="shared" si="210"/>
        <v>120</v>
      </c>
      <c r="DN75" s="599">
        <f t="shared" si="211"/>
        <v>344</v>
      </c>
      <c r="DO75" s="599">
        <f t="shared" si="212"/>
        <v>747</v>
      </c>
      <c r="DP75" s="599">
        <f t="shared" si="213"/>
        <v>1104</v>
      </c>
      <c r="DQ75" s="599">
        <f t="shared" si="214"/>
        <v>1142</v>
      </c>
      <c r="DR75" s="599">
        <f t="shared" si="215"/>
        <v>486</v>
      </c>
      <c r="DS75" s="599">
        <f t="shared" si="216"/>
        <v>224</v>
      </c>
      <c r="DT75" s="599">
        <f t="shared" si="217"/>
        <v>69</v>
      </c>
      <c r="DU75" s="599">
        <f t="shared" si="257"/>
        <v>23</v>
      </c>
      <c r="DV75" s="622"/>
      <c r="DW75" s="622"/>
      <c r="DX75" s="625">
        <f t="shared" si="258"/>
        <v>4346</v>
      </c>
      <c r="DY75" s="628"/>
      <c r="DZ75" s="628"/>
      <c r="EA75" s="628"/>
      <c r="EB75" s="628"/>
      <c r="EC75" s="628"/>
      <c r="ED75" s="628"/>
      <c r="EE75" s="622"/>
      <c r="EF75" s="612"/>
      <c r="EG75" s="597" t="s">
        <v>39</v>
      </c>
      <c r="EH75" s="599">
        <f t="shared" si="259"/>
        <v>824</v>
      </c>
      <c r="EI75" s="599">
        <f t="shared" si="218"/>
        <v>432</v>
      </c>
      <c r="EJ75" s="599">
        <f t="shared" si="219"/>
        <v>1968</v>
      </c>
      <c r="EK75" s="599">
        <f t="shared" si="220"/>
        <v>8048</v>
      </c>
      <c r="EL75" s="599">
        <f t="shared" si="221"/>
        <v>16662</v>
      </c>
      <c r="EM75" s="599">
        <f t="shared" si="222"/>
        <v>19348</v>
      </c>
      <c r="EN75" s="599">
        <f t="shared" si="223"/>
        <v>10738</v>
      </c>
      <c r="EO75" s="599">
        <f t="shared" si="224"/>
        <v>4823</v>
      </c>
      <c r="EP75" s="599">
        <f t="shared" si="225"/>
        <v>1825</v>
      </c>
      <c r="EQ75" s="599">
        <f t="shared" si="260"/>
        <v>423</v>
      </c>
      <c r="ER75" s="622"/>
      <c r="ES75" s="622"/>
      <c r="ET75" s="625">
        <f t="shared" si="261"/>
        <v>65091</v>
      </c>
      <c r="EU75" s="628"/>
      <c r="EV75" s="628"/>
      <c r="EW75" s="628"/>
      <c r="EX75" s="628"/>
      <c r="EY75" s="628"/>
      <c r="EZ75" s="628"/>
      <c r="FB75" s="612"/>
      <c r="FC75" s="597" t="s">
        <v>39</v>
      </c>
      <c r="FD75" s="599">
        <f t="shared" si="262"/>
        <v>797</v>
      </c>
      <c r="FE75" s="599">
        <f t="shared" si="226"/>
        <v>498</v>
      </c>
      <c r="FF75" s="599">
        <f t="shared" si="227"/>
        <v>2119</v>
      </c>
      <c r="FG75" s="599">
        <f t="shared" si="228"/>
        <v>8077</v>
      </c>
      <c r="FH75" s="599">
        <f t="shared" si="229"/>
        <v>16096</v>
      </c>
      <c r="FI75" s="599">
        <f t="shared" si="230"/>
        <v>18272</v>
      </c>
      <c r="FJ75" s="599">
        <f t="shared" si="231"/>
        <v>9569</v>
      </c>
      <c r="FK75" s="599">
        <f t="shared" si="232"/>
        <v>4175</v>
      </c>
      <c r="FL75" s="599">
        <f t="shared" si="233"/>
        <v>1462</v>
      </c>
      <c r="FM75" s="599">
        <f t="shared" si="263"/>
        <v>331</v>
      </c>
      <c r="FN75" s="622"/>
      <c r="FO75" s="622"/>
      <c r="FP75" s="625">
        <f t="shared" si="264"/>
        <v>61396</v>
      </c>
      <c r="FQ75" s="622"/>
      <c r="FR75" s="622"/>
      <c r="FS75" s="622"/>
      <c r="FT75" s="622"/>
      <c r="FU75" s="622"/>
      <c r="FV75" s="622"/>
      <c r="FW75" s="622"/>
      <c r="FX75" s="612"/>
      <c r="FY75" s="597" t="s">
        <v>39</v>
      </c>
      <c r="FZ75" s="599">
        <f t="shared" si="265"/>
        <v>114</v>
      </c>
      <c r="GA75" s="599">
        <f t="shared" si="234"/>
        <v>54</v>
      </c>
      <c r="GB75" s="599">
        <f t="shared" si="235"/>
        <v>193</v>
      </c>
      <c r="GC75" s="599">
        <f t="shared" si="236"/>
        <v>718</v>
      </c>
      <c r="GD75" s="599">
        <f t="shared" si="237"/>
        <v>1670</v>
      </c>
      <c r="GE75" s="599">
        <f t="shared" si="238"/>
        <v>2218</v>
      </c>
      <c r="GF75" s="599">
        <f t="shared" si="239"/>
        <v>1655</v>
      </c>
      <c r="GG75" s="599">
        <f t="shared" si="240"/>
        <v>872</v>
      </c>
      <c r="GH75" s="599">
        <f t="shared" si="241"/>
        <v>432</v>
      </c>
      <c r="GI75" s="599">
        <f t="shared" si="266"/>
        <v>115</v>
      </c>
      <c r="GJ75" s="622"/>
      <c r="GK75" s="622"/>
      <c r="GL75" s="625">
        <f t="shared" si="267"/>
        <v>8041</v>
      </c>
    </row>
    <row r="76" spans="1:194" ht="16.5" x14ac:dyDescent="0.3">
      <c r="B76" s="609"/>
      <c r="C76" s="619"/>
      <c r="D76" s="612"/>
      <c r="E76" s="597" t="s">
        <v>40</v>
      </c>
      <c r="F76" s="599">
        <f t="shared" si="242"/>
        <v>289</v>
      </c>
      <c r="G76" s="599">
        <f t="shared" si="170"/>
        <v>97</v>
      </c>
      <c r="H76" s="599">
        <f t="shared" si="171"/>
        <v>361</v>
      </c>
      <c r="I76" s="599">
        <f t="shared" si="172"/>
        <v>1733</v>
      </c>
      <c r="J76" s="599">
        <f t="shared" si="173"/>
        <v>5560</v>
      </c>
      <c r="K76" s="599">
        <f t="shared" si="174"/>
        <v>9838</v>
      </c>
      <c r="L76" s="599">
        <f t="shared" si="175"/>
        <v>9024</v>
      </c>
      <c r="M76" s="599">
        <f t="shared" si="176"/>
        <v>5730</v>
      </c>
      <c r="N76" s="599">
        <f t="shared" si="177"/>
        <v>3403</v>
      </c>
      <c r="O76" s="599">
        <f t="shared" si="243"/>
        <v>1437</v>
      </c>
      <c r="P76" s="622"/>
      <c r="Q76" s="622"/>
      <c r="R76" s="625">
        <f t="shared" si="9"/>
        <v>37472</v>
      </c>
      <c r="S76" s="622"/>
      <c r="T76" s="622"/>
      <c r="U76" s="622"/>
      <c r="V76" s="622"/>
      <c r="W76" s="622"/>
      <c r="X76" s="622"/>
      <c r="Y76" s="622"/>
      <c r="Z76" s="612"/>
      <c r="AA76" s="597" t="s">
        <v>40</v>
      </c>
      <c r="AB76" s="599">
        <f t="shared" si="244"/>
        <v>105</v>
      </c>
      <c r="AC76" s="599">
        <f t="shared" si="178"/>
        <v>23</v>
      </c>
      <c r="AD76" s="599">
        <f t="shared" si="179"/>
        <v>113</v>
      </c>
      <c r="AE76" s="599">
        <f t="shared" si="180"/>
        <v>664</v>
      </c>
      <c r="AF76" s="599">
        <f t="shared" si="181"/>
        <v>2320</v>
      </c>
      <c r="AG76" s="599">
        <f t="shared" si="182"/>
        <v>4568</v>
      </c>
      <c r="AH76" s="599">
        <f t="shared" si="183"/>
        <v>4548</v>
      </c>
      <c r="AI76" s="599">
        <f t="shared" si="184"/>
        <v>3113</v>
      </c>
      <c r="AJ76" s="599">
        <f t="shared" si="185"/>
        <v>1947</v>
      </c>
      <c r="AK76" s="599">
        <f t="shared" si="245"/>
        <v>797</v>
      </c>
      <c r="AL76" s="622"/>
      <c r="AM76" s="622"/>
      <c r="AN76" s="625">
        <f t="shared" si="246"/>
        <v>18198</v>
      </c>
      <c r="AO76" s="628"/>
      <c r="AP76" s="628"/>
      <c r="AQ76" s="628"/>
      <c r="AR76" s="628"/>
      <c r="AS76" s="628"/>
      <c r="AT76" s="628"/>
      <c r="AU76" s="622"/>
      <c r="AV76" s="612"/>
      <c r="AW76" s="597" t="s">
        <v>40</v>
      </c>
      <c r="AX76" s="599">
        <f t="shared" si="247"/>
        <v>184</v>
      </c>
      <c r="AY76" s="599">
        <f t="shared" si="186"/>
        <v>74</v>
      </c>
      <c r="AZ76" s="599">
        <f t="shared" si="187"/>
        <v>248</v>
      </c>
      <c r="BA76" s="599">
        <f t="shared" si="188"/>
        <v>1069</v>
      </c>
      <c r="BB76" s="599">
        <f t="shared" si="189"/>
        <v>3240</v>
      </c>
      <c r="BC76" s="599">
        <f t="shared" si="190"/>
        <v>5270</v>
      </c>
      <c r="BD76" s="599">
        <f t="shared" si="191"/>
        <v>4476</v>
      </c>
      <c r="BE76" s="599">
        <f t="shared" si="192"/>
        <v>2617</v>
      </c>
      <c r="BF76" s="599">
        <f t="shared" si="193"/>
        <v>1456</v>
      </c>
      <c r="BG76" s="599">
        <f t="shared" si="248"/>
        <v>640</v>
      </c>
      <c r="BH76" s="622"/>
      <c r="BI76" s="622"/>
      <c r="BJ76" s="625">
        <f t="shared" si="249"/>
        <v>19274</v>
      </c>
      <c r="BK76" s="628"/>
      <c r="BL76" s="628"/>
      <c r="BM76" s="628"/>
      <c r="BN76" s="628"/>
      <c r="BO76" s="628"/>
      <c r="BP76" s="628"/>
      <c r="BR76" s="612"/>
      <c r="BS76" s="597" t="s">
        <v>40</v>
      </c>
      <c r="BT76" s="599">
        <f t="shared" si="250"/>
        <v>114</v>
      </c>
      <c r="BU76" s="599">
        <f t="shared" si="194"/>
        <v>43</v>
      </c>
      <c r="BV76" s="599">
        <f t="shared" si="195"/>
        <v>161</v>
      </c>
      <c r="BW76" s="599">
        <f t="shared" si="196"/>
        <v>588</v>
      </c>
      <c r="BX76" s="599">
        <f t="shared" si="197"/>
        <v>1374</v>
      </c>
      <c r="BY76" s="599">
        <f t="shared" si="198"/>
        <v>1934</v>
      </c>
      <c r="BZ76" s="599">
        <f t="shared" si="199"/>
        <v>1459</v>
      </c>
      <c r="CA76" s="599">
        <f t="shared" si="200"/>
        <v>771</v>
      </c>
      <c r="CB76" s="599">
        <f t="shared" si="201"/>
        <v>360</v>
      </c>
      <c r="CC76" s="599">
        <f t="shared" si="251"/>
        <v>137</v>
      </c>
      <c r="CD76" s="622"/>
      <c r="CE76" s="622"/>
      <c r="CF76" s="625">
        <f t="shared" si="252"/>
        <v>6941</v>
      </c>
      <c r="CG76" s="628"/>
      <c r="CH76" s="628"/>
      <c r="CI76" s="628"/>
      <c r="CJ76" s="628"/>
      <c r="CK76" s="628"/>
      <c r="CL76" s="628"/>
      <c r="CM76" s="622"/>
      <c r="CN76" s="612"/>
      <c r="CO76" s="597" t="s">
        <v>40</v>
      </c>
      <c r="CP76" s="599">
        <f t="shared" si="253"/>
        <v>175</v>
      </c>
      <c r="CQ76" s="599">
        <f t="shared" si="202"/>
        <v>54</v>
      </c>
      <c r="CR76" s="599">
        <f t="shared" si="203"/>
        <v>200</v>
      </c>
      <c r="CS76" s="599">
        <f t="shared" si="204"/>
        <v>1145</v>
      </c>
      <c r="CT76" s="599">
        <f t="shared" si="205"/>
        <v>4186</v>
      </c>
      <c r="CU76" s="599">
        <f t="shared" si="206"/>
        <v>7904</v>
      </c>
      <c r="CV76" s="599">
        <f t="shared" si="207"/>
        <v>7565</v>
      </c>
      <c r="CW76" s="599">
        <f t="shared" si="208"/>
        <v>4959</v>
      </c>
      <c r="CX76" s="599">
        <f t="shared" si="209"/>
        <v>3043</v>
      </c>
      <c r="CY76" s="599">
        <f t="shared" si="254"/>
        <v>1300</v>
      </c>
      <c r="CZ76" s="622"/>
      <c r="DA76" s="622"/>
      <c r="DB76" s="625">
        <f t="shared" si="255"/>
        <v>30531</v>
      </c>
      <c r="DC76" s="628"/>
      <c r="DD76" s="628"/>
      <c r="DE76" s="628"/>
      <c r="DF76" s="628"/>
      <c r="DG76" s="628"/>
      <c r="DH76" s="628"/>
      <c r="DJ76" s="612"/>
      <c r="DK76" s="597" t="s">
        <v>40</v>
      </c>
      <c r="DL76" s="599">
        <f t="shared" si="256"/>
        <v>40</v>
      </c>
      <c r="DM76" s="599">
        <f t="shared" si="210"/>
        <v>12</v>
      </c>
      <c r="DN76" s="599">
        <f t="shared" si="211"/>
        <v>47</v>
      </c>
      <c r="DO76" s="599">
        <f t="shared" si="212"/>
        <v>153</v>
      </c>
      <c r="DP76" s="599">
        <f t="shared" si="213"/>
        <v>331</v>
      </c>
      <c r="DQ76" s="599">
        <f t="shared" si="214"/>
        <v>496</v>
      </c>
      <c r="DR76" s="599">
        <f t="shared" si="215"/>
        <v>354</v>
      </c>
      <c r="DS76" s="599">
        <f t="shared" si="216"/>
        <v>201</v>
      </c>
      <c r="DT76" s="599">
        <f t="shared" si="217"/>
        <v>119</v>
      </c>
      <c r="DU76" s="599">
        <f t="shared" si="257"/>
        <v>47</v>
      </c>
      <c r="DV76" s="622"/>
      <c r="DW76" s="622"/>
      <c r="DX76" s="625">
        <f t="shared" si="258"/>
        <v>1800</v>
      </c>
      <c r="DY76" s="628"/>
      <c r="DZ76" s="628"/>
      <c r="EA76" s="628"/>
      <c r="EB76" s="628"/>
      <c r="EC76" s="628"/>
      <c r="ED76" s="628"/>
      <c r="EE76" s="622"/>
      <c r="EF76" s="612"/>
      <c r="EG76" s="597" t="s">
        <v>40</v>
      </c>
      <c r="EH76" s="599">
        <f t="shared" si="259"/>
        <v>249</v>
      </c>
      <c r="EI76" s="599">
        <f t="shared" si="218"/>
        <v>85</v>
      </c>
      <c r="EJ76" s="599">
        <f t="shared" si="219"/>
        <v>314</v>
      </c>
      <c r="EK76" s="599">
        <f t="shared" si="220"/>
        <v>1580</v>
      </c>
      <c r="EL76" s="599">
        <f t="shared" si="221"/>
        <v>5229</v>
      </c>
      <c r="EM76" s="599">
        <f t="shared" si="222"/>
        <v>9342</v>
      </c>
      <c r="EN76" s="599">
        <f t="shared" si="223"/>
        <v>8670</v>
      </c>
      <c r="EO76" s="599">
        <f t="shared" si="224"/>
        <v>5529</v>
      </c>
      <c r="EP76" s="599">
        <f t="shared" si="225"/>
        <v>3284</v>
      </c>
      <c r="EQ76" s="599">
        <f t="shared" si="260"/>
        <v>1390</v>
      </c>
      <c r="ER76" s="622"/>
      <c r="ES76" s="622"/>
      <c r="ET76" s="625">
        <f t="shared" si="261"/>
        <v>35672</v>
      </c>
      <c r="EU76" s="628"/>
      <c r="EV76" s="628"/>
      <c r="EW76" s="628"/>
      <c r="EX76" s="628"/>
      <c r="EY76" s="628"/>
      <c r="EZ76" s="628"/>
      <c r="FB76" s="612"/>
      <c r="FC76" s="597" t="s">
        <v>40</v>
      </c>
      <c r="FD76" s="599">
        <f t="shared" si="262"/>
        <v>264</v>
      </c>
      <c r="FE76" s="599">
        <f t="shared" si="226"/>
        <v>96</v>
      </c>
      <c r="FF76" s="599">
        <f t="shared" si="227"/>
        <v>342</v>
      </c>
      <c r="FG76" s="599">
        <f t="shared" si="228"/>
        <v>1611</v>
      </c>
      <c r="FH76" s="599">
        <f t="shared" si="229"/>
        <v>5115</v>
      </c>
      <c r="FI76" s="599">
        <f t="shared" si="230"/>
        <v>8988</v>
      </c>
      <c r="FJ76" s="599">
        <f t="shared" si="231"/>
        <v>8018</v>
      </c>
      <c r="FK76" s="599">
        <f t="shared" si="232"/>
        <v>5012</v>
      </c>
      <c r="FL76" s="599">
        <f t="shared" si="233"/>
        <v>2900</v>
      </c>
      <c r="FM76" s="599">
        <f t="shared" si="263"/>
        <v>1209</v>
      </c>
      <c r="FN76" s="622"/>
      <c r="FO76" s="622"/>
      <c r="FP76" s="625">
        <f t="shared" si="264"/>
        <v>33555</v>
      </c>
      <c r="FQ76" s="622"/>
      <c r="FR76" s="622"/>
      <c r="FS76" s="622"/>
      <c r="FT76" s="622"/>
      <c r="FU76" s="622"/>
      <c r="FV76" s="622"/>
      <c r="FW76" s="622"/>
      <c r="FX76" s="612"/>
      <c r="FY76" s="597" t="s">
        <v>40</v>
      </c>
      <c r="FZ76" s="599">
        <f t="shared" si="265"/>
        <v>25</v>
      </c>
      <c r="GA76" s="599">
        <f t="shared" si="234"/>
        <v>1</v>
      </c>
      <c r="GB76" s="599">
        <f t="shared" si="235"/>
        <v>19</v>
      </c>
      <c r="GC76" s="599">
        <f t="shared" si="236"/>
        <v>122</v>
      </c>
      <c r="GD76" s="599">
        <f t="shared" si="237"/>
        <v>445</v>
      </c>
      <c r="GE76" s="599">
        <f t="shared" si="238"/>
        <v>850</v>
      </c>
      <c r="GF76" s="599">
        <f t="shared" si="239"/>
        <v>1006</v>
      </c>
      <c r="GG76" s="599">
        <f t="shared" si="240"/>
        <v>718</v>
      </c>
      <c r="GH76" s="599">
        <f t="shared" si="241"/>
        <v>503</v>
      </c>
      <c r="GI76" s="599">
        <f t="shared" si="266"/>
        <v>228</v>
      </c>
      <c r="GJ76" s="622"/>
      <c r="GK76" s="622"/>
      <c r="GL76" s="625">
        <f t="shared" si="267"/>
        <v>3917</v>
      </c>
    </row>
    <row r="77" spans="1:194" ht="16.5" x14ac:dyDescent="0.3">
      <c r="B77" s="609"/>
      <c r="C77" s="619"/>
      <c r="D77" s="613"/>
      <c r="E77" s="597" t="s">
        <v>41</v>
      </c>
      <c r="F77" s="599">
        <f t="shared" si="242"/>
        <v>17</v>
      </c>
      <c r="G77" s="599">
        <f t="shared" si="170"/>
        <v>2</v>
      </c>
      <c r="H77" s="599">
        <f t="shared" si="171"/>
        <v>7</v>
      </c>
      <c r="I77" s="599">
        <f t="shared" si="172"/>
        <v>59</v>
      </c>
      <c r="J77" s="599">
        <f t="shared" si="173"/>
        <v>212</v>
      </c>
      <c r="K77" s="599">
        <f t="shared" si="174"/>
        <v>657</v>
      </c>
      <c r="L77" s="599">
        <f t="shared" si="175"/>
        <v>866</v>
      </c>
      <c r="M77" s="599">
        <f t="shared" si="176"/>
        <v>972</v>
      </c>
      <c r="N77" s="599">
        <f t="shared" si="177"/>
        <v>900</v>
      </c>
      <c r="O77" s="599">
        <f t="shared" si="243"/>
        <v>817</v>
      </c>
      <c r="P77" s="622"/>
      <c r="Q77" s="622"/>
      <c r="R77" s="625">
        <f t="shared" si="9"/>
        <v>4509</v>
      </c>
      <c r="S77" s="622"/>
      <c r="T77" s="622"/>
      <c r="U77" s="622"/>
      <c r="V77" s="622"/>
      <c r="W77" s="622"/>
      <c r="X77" s="622"/>
      <c r="Y77" s="622"/>
      <c r="Z77" s="613"/>
      <c r="AA77" s="597" t="s">
        <v>41</v>
      </c>
      <c r="AB77" s="599">
        <f t="shared" si="244"/>
        <v>11</v>
      </c>
      <c r="AC77" s="599">
        <f t="shared" si="178"/>
        <v>1</v>
      </c>
      <c r="AD77" s="599">
        <f t="shared" si="179"/>
        <v>3</v>
      </c>
      <c r="AE77" s="599">
        <f t="shared" si="180"/>
        <v>17</v>
      </c>
      <c r="AF77" s="599">
        <f t="shared" si="181"/>
        <v>71</v>
      </c>
      <c r="AG77" s="599">
        <f t="shared" si="182"/>
        <v>285</v>
      </c>
      <c r="AH77" s="599">
        <f t="shared" si="183"/>
        <v>442</v>
      </c>
      <c r="AI77" s="599">
        <f t="shared" si="184"/>
        <v>515</v>
      </c>
      <c r="AJ77" s="599">
        <f t="shared" si="185"/>
        <v>495</v>
      </c>
      <c r="AK77" s="599">
        <f t="shared" si="245"/>
        <v>497</v>
      </c>
      <c r="AL77" s="622"/>
      <c r="AM77" s="622"/>
      <c r="AN77" s="625">
        <f t="shared" si="246"/>
        <v>2337</v>
      </c>
      <c r="AO77" s="628"/>
      <c r="AP77" s="628"/>
      <c r="AQ77" s="628"/>
      <c r="AR77" s="628"/>
      <c r="AS77" s="628"/>
      <c r="AT77" s="628"/>
      <c r="AU77" s="622"/>
      <c r="AV77" s="613"/>
      <c r="AW77" s="597" t="s">
        <v>41</v>
      </c>
      <c r="AX77" s="599">
        <f t="shared" si="247"/>
        <v>6</v>
      </c>
      <c r="AY77" s="599">
        <f t="shared" si="186"/>
        <v>1</v>
      </c>
      <c r="AZ77" s="599">
        <f t="shared" si="187"/>
        <v>4</v>
      </c>
      <c r="BA77" s="599">
        <f t="shared" si="188"/>
        <v>42</v>
      </c>
      <c r="BB77" s="599">
        <f t="shared" si="189"/>
        <v>141</v>
      </c>
      <c r="BC77" s="599">
        <f t="shared" si="190"/>
        <v>372</v>
      </c>
      <c r="BD77" s="599">
        <f t="shared" si="191"/>
        <v>424</v>
      </c>
      <c r="BE77" s="599">
        <f t="shared" si="192"/>
        <v>457</v>
      </c>
      <c r="BF77" s="599">
        <f t="shared" si="193"/>
        <v>405</v>
      </c>
      <c r="BG77" s="599">
        <f t="shared" si="248"/>
        <v>320</v>
      </c>
      <c r="BH77" s="622"/>
      <c r="BI77" s="622"/>
      <c r="BJ77" s="625">
        <f t="shared" si="249"/>
        <v>2172</v>
      </c>
      <c r="BK77" s="628"/>
      <c r="BL77" s="628"/>
      <c r="BM77" s="628"/>
      <c r="BN77" s="628"/>
      <c r="BO77" s="628"/>
      <c r="BP77" s="628"/>
      <c r="BR77" s="613"/>
      <c r="BS77" s="597" t="s">
        <v>41</v>
      </c>
      <c r="BT77" s="599">
        <f t="shared" si="250"/>
        <v>11</v>
      </c>
      <c r="BU77" s="599">
        <f t="shared" si="194"/>
        <v>1</v>
      </c>
      <c r="BV77" s="599">
        <f t="shared" si="195"/>
        <v>3</v>
      </c>
      <c r="BW77" s="599">
        <f t="shared" si="196"/>
        <v>20</v>
      </c>
      <c r="BX77" s="599">
        <f t="shared" si="197"/>
        <v>62</v>
      </c>
      <c r="BY77" s="599">
        <f t="shared" si="198"/>
        <v>114</v>
      </c>
      <c r="BZ77" s="599">
        <f t="shared" si="199"/>
        <v>133</v>
      </c>
      <c r="CA77" s="599">
        <f t="shared" si="200"/>
        <v>119</v>
      </c>
      <c r="CB77" s="599">
        <f t="shared" si="201"/>
        <v>75</v>
      </c>
      <c r="CC77" s="599">
        <f t="shared" si="251"/>
        <v>60</v>
      </c>
      <c r="CD77" s="622"/>
      <c r="CE77" s="622"/>
      <c r="CF77" s="625">
        <f t="shared" si="252"/>
        <v>598</v>
      </c>
      <c r="CG77" s="628"/>
      <c r="CH77" s="628"/>
      <c r="CI77" s="628"/>
      <c r="CJ77" s="628"/>
      <c r="CK77" s="628"/>
      <c r="CL77" s="628"/>
      <c r="CM77" s="622"/>
      <c r="CN77" s="613"/>
      <c r="CO77" s="597" t="s">
        <v>41</v>
      </c>
      <c r="CP77" s="599">
        <f t="shared" si="253"/>
        <v>6</v>
      </c>
      <c r="CQ77" s="599">
        <f t="shared" si="202"/>
        <v>1</v>
      </c>
      <c r="CR77" s="599">
        <f t="shared" si="203"/>
        <v>4</v>
      </c>
      <c r="CS77" s="599">
        <f t="shared" si="204"/>
        <v>39</v>
      </c>
      <c r="CT77" s="599">
        <f t="shared" si="205"/>
        <v>150</v>
      </c>
      <c r="CU77" s="599">
        <f t="shared" si="206"/>
        <v>543</v>
      </c>
      <c r="CV77" s="599">
        <f t="shared" si="207"/>
        <v>733</v>
      </c>
      <c r="CW77" s="599">
        <f t="shared" si="208"/>
        <v>853</v>
      </c>
      <c r="CX77" s="599">
        <f t="shared" si="209"/>
        <v>825</v>
      </c>
      <c r="CY77" s="599">
        <f t="shared" si="254"/>
        <v>757</v>
      </c>
      <c r="CZ77" s="622"/>
      <c r="DA77" s="622"/>
      <c r="DB77" s="625">
        <f t="shared" si="255"/>
        <v>3911</v>
      </c>
      <c r="DC77" s="628"/>
      <c r="DD77" s="628"/>
      <c r="DE77" s="628"/>
      <c r="DF77" s="628"/>
      <c r="DG77" s="628"/>
      <c r="DH77" s="628"/>
      <c r="DJ77" s="613"/>
      <c r="DK77" s="597" t="s">
        <v>41</v>
      </c>
      <c r="DL77" s="599">
        <f t="shared" si="256"/>
        <v>2</v>
      </c>
      <c r="DM77" s="599">
        <f t="shared" si="210"/>
        <v>0</v>
      </c>
      <c r="DN77" s="599">
        <f t="shared" si="211"/>
        <v>0</v>
      </c>
      <c r="DO77" s="599">
        <f t="shared" si="212"/>
        <v>7</v>
      </c>
      <c r="DP77" s="599">
        <f t="shared" si="213"/>
        <v>10</v>
      </c>
      <c r="DQ77" s="599">
        <f t="shared" si="214"/>
        <v>40</v>
      </c>
      <c r="DR77" s="599">
        <f t="shared" si="215"/>
        <v>43</v>
      </c>
      <c r="DS77" s="599">
        <f t="shared" si="216"/>
        <v>34</v>
      </c>
      <c r="DT77" s="599">
        <f t="shared" si="217"/>
        <v>30</v>
      </c>
      <c r="DU77" s="599">
        <f t="shared" si="257"/>
        <v>17</v>
      </c>
      <c r="DV77" s="622"/>
      <c r="DW77" s="622"/>
      <c r="DX77" s="625">
        <f t="shared" si="258"/>
        <v>183</v>
      </c>
      <c r="DY77" s="628"/>
      <c r="DZ77" s="628"/>
      <c r="EA77" s="628"/>
      <c r="EB77" s="628"/>
      <c r="EC77" s="628"/>
      <c r="ED77" s="628"/>
      <c r="EE77" s="622"/>
      <c r="EF77" s="613"/>
      <c r="EG77" s="597" t="s">
        <v>41</v>
      </c>
      <c r="EH77" s="599">
        <f t="shared" si="259"/>
        <v>15</v>
      </c>
      <c r="EI77" s="599">
        <f t="shared" si="218"/>
        <v>2</v>
      </c>
      <c r="EJ77" s="599">
        <f t="shared" si="219"/>
        <v>7</v>
      </c>
      <c r="EK77" s="599">
        <f t="shared" si="220"/>
        <v>52</v>
      </c>
      <c r="EL77" s="599">
        <f t="shared" si="221"/>
        <v>202</v>
      </c>
      <c r="EM77" s="599">
        <f t="shared" si="222"/>
        <v>617</v>
      </c>
      <c r="EN77" s="599">
        <f t="shared" si="223"/>
        <v>823</v>
      </c>
      <c r="EO77" s="599">
        <f t="shared" si="224"/>
        <v>938</v>
      </c>
      <c r="EP77" s="599">
        <f t="shared" si="225"/>
        <v>870</v>
      </c>
      <c r="EQ77" s="599">
        <f t="shared" si="260"/>
        <v>800</v>
      </c>
      <c r="ER77" s="622"/>
      <c r="ES77" s="622"/>
      <c r="ET77" s="625">
        <f t="shared" si="261"/>
        <v>4326</v>
      </c>
      <c r="EU77" s="628"/>
      <c r="EV77" s="628"/>
      <c r="EW77" s="628"/>
      <c r="EX77" s="628"/>
      <c r="EY77" s="628"/>
      <c r="EZ77" s="628"/>
      <c r="FB77" s="613"/>
      <c r="FC77" s="597" t="s">
        <v>41</v>
      </c>
      <c r="FD77" s="599">
        <f t="shared" si="262"/>
        <v>14</v>
      </c>
      <c r="FE77" s="599">
        <f t="shared" si="226"/>
        <v>2</v>
      </c>
      <c r="FF77" s="599">
        <f t="shared" si="227"/>
        <v>7</v>
      </c>
      <c r="FG77" s="599">
        <f t="shared" si="228"/>
        <v>51</v>
      </c>
      <c r="FH77" s="599">
        <f t="shared" si="229"/>
        <v>201</v>
      </c>
      <c r="FI77" s="599">
        <f t="shared" si="230"/>
        <v>614</v>
      </c>
      <c r="FJ77" s="599">
        <f t="shared" si="231"/>
        <v>812</v>
      </c>
      <c r="FK77" s="599">
        <f t="shared" si="232"/>
        <v>894</v>
      </c>
      <c r="FL77" s="599">
        <f t="shared" si="233"/>
        <v>805</v>
      </c>
      <c r="FM77" s="599">
        <f t="shared" si="263"/>
        <v>719</v>
      </c>
      <c r="FN77" s="622"/>
      <c r="FO77" s="622"/>
      <c r="FP77" s="625">
        <f t="shared" si="264"/>
        <v>4119</v>
      </c>
      <c r="FQ77" s="622"/>
      <c r="FR77" s="622"/>
      <c r="FS77" s="622"/>
      <c r="FT77" s="622"/>
      <c r="FU77" s="622"/>
      <c r="FV77" s="622"/>
      <c r="FW77" s="622"/>
      <c r="FX77" s="613"/>
      <c r="FY77" s="597" t="s">
        <v>41</v>
      </c>
      <c r="FZ77" s="599">
        <f t="shared" si="265"/>
        <v>3</v>
      </c>
      <c r="GA77" s="599">
        <f t="shared" si="234"/>
        <v>0</v>
      </c>
      <c r="GB77" s="599">
        <f t="shared" si="235"/>
        <v>0</v>
      </c>
      <c r="GC77" s="599">
        <f t="shared" si="236"/>
        <v>8</v>
      </c>
      <c r="GD77" s="599">
        <f t="shared" si="237"/>
        <v>11</v>
      </c>
      <c r="GE77" s="599">
        <f t="shared" si="238"/>
        <v>43</v>
      </c>
      <c r="GF77" s="599">
        <f t="shared" si="239"/>
        <v>54</v>
      </c>
      <c r="GG77" s="599">
        <f t="shared" si="240"/>
        <v>78</v>
      </c>
      <c r="GH77" s="599">
        <f t="shared" si="241"/>
        <v>95</v>
      </c>
      <c r="GI77" s="599">
        <f t="shared" si="266"/>
        <v>98</v>
      </c>
      <c r="GJ77" s="622"/>
      <c r="GK77" s="622"/>
      <c r="GL77" s="625">
        <f t="shared" si="267"/>
        <v>390</v>
      </c>
    </row>
    <row r="78" spans="1:194" ht="16.5" x14ac:dyDescent="0.3">
      <c r="A78"/>
      <c r="B78" s="324"/>
      <c r="C78" s="592"/>
      <c r="D78" s="604"/>
      <c r="E78" s="604"/>
      <c r="F78" s="604"/>
      <c r="G78" s="604"/>
      <c r="H78" s="604"/>
      <c r="I78" s="604"/>
      <c r="J78" s="604"/>
      <c r="K78" s="604"/>
      <c r="L78" s="604"/>
      <c r="M78" s="604"/>
      <c r="N78" s="604"/>
      <c r="O78" s="604"/>
      <c r="P78" s="604"/>
      <c r="Q78" s="604"/>
      <c r="R78" s="625">
        <f>SUM(R66:R77)</f>
        <v>353134</v>
      </c>
      <c r="S78" s="604"/>
      <c r="T78" s="604"/>
      <c r="U78" s="604"/>
      <c r="V78" s="604"/>
      <c r="W78" s="604"/>
      <c r="X78" s="604"/>
      <c r="Y78" s="604"/>
      <c r="Z78" s="604"/>
      <c r="AA78" s="604"/>
      <c r="AB78" s="604"/>
      <c r="AC78" s="604"/>
      <c r="AD78" s="604"/>
      <c r="AE78" s="604"/>
      <c r="AF78" s="604"/>
      <c r="AG78" s="604"/>
      <c r="AH78" s="604"/>
      <c r="AI78" s="604"/>
      <c r="AJ78" s="604"/>
      <c r="AK78" s="604"/>
      <c r="AL78" s="604"/>
      <c r="AM78" s="604"/>
      <c r="AN78" s="625">
        <f>SUM(AN66:AN77)</f>
        <v>175665</v>
      </c>
      <c r="AO78" s="604"/>
      <c r="AP78" s="604"/>
      <c r="AQ78" s="604"/>
      <c r="AR78" s="604"/>
      <c r="AS78" s="604"/>
      <c r="AT78" s="604"/>
      <c r="AU78" s="604"/>
      <c r="AV78" s="604"/>
      <c r="AW78" s="604"/>
      <c r="AX78" s="604"/>
      <c r="AY78" s="604"/>
      <c r="AZ78" s="604"/>
      <c r="BA78" s="604"/>
      <c r="BB78" s="604"/>
      <c r="BC78" s="604"/>
      <c r="BD78" s="604"/>
      <c r="BE78" s="604"/>
      <c r="BF78" s="604"/>
      <c r="BG78" s="604"/>
      <c r="BH78" s="604"/>
      <c r="BI78" s="604"/>
      <c r="BJ78" s="625">
        <f>SUM(BJ66:BJ77)</f>
        <v>177469</v>
      </c>
      <c r="BK78" s="604"/>
      <c r="BL78" s="604"/>
      <c r="BM78" s="604"/>
      <c r="BN78" s="604"/>
      <c r="BO78" s="604"/>
      <c r="BP78" s="604"/>
      <c r="BQ78" s="604"/>
      <c r="BR78" s="604"/>
      <c r="BS78" s="604"/>
      <c r="BT78" s="604"/>
      <c r="BU78" s="604"/>
      <c r="BV78" s="604"/>
      <c r="BW78" s="604"/>
      <c r="BX78" s="604"/>
      <c r="BY78" s="604"/>
      <c r="BZ78" s="604"/>
      <c r="CA78" s="604"/>
      <c r="CB78" s="604"/>
      <c r="CC78" s="604"/>
      <c r="CD78" s="604"/>
      <c r="CE78" s="604"/>
      <c r="CF78" s="625">
        <f>SUM(CF66:CF77)</f>
        <v>104155</v>
      </c>
      <c r="CG78" s="604"/>
      <c r="CH78" s="604"/>
      <c r="CI78" s="604"/>
      <c r="CJ78" s="604"/>
      <c r="CK78" s="604"/>
      <c r="CL78" s="604"/>
      <c r="CM78" s="604"/>
      <c r="CN78" s="604"/>
      <c r="CO78" s="604"/>
      <c r="CP78" s="604"/>
      <c r="CQ78" s="604"/>
      <c r="CR78" s="604"/>
      <c r="CS78" s="604"/>
      <c r="CT78" s="604"/>
      <c r="CU78" s="604"/>
      <c r="CV78" s="604"/>
      <c r="CW78" s="604"/>
      <c r="CX78" s="604"/>
      <c r="CY78" s="604"/>
      <c r="CZ78" s="604"/>
      <c r="DA78" s="604"/>
      <c r="DB78" s="625">
        <f>SUM(DB66:DB77)</f>
        <v>248979</v>
      </c>
      <c r="DC78" s="604"/>
      <c r="DD78" s="604"/>
      <c r="DE78" s="604"/>
      <c r="DF78" s="604"/>
      <c r="DG78" s="604"/>
      <c r="DH78" s="604"/>
      <c r="DI78" s="604"/>
      <c r="DJ78" s="604"/>
      <c r="DK78" s="604"/>
      <c r="DL78" s="604"/>
      <c r="DM78" s="604"/>
      <c r="DN78" s="604"/>
      <c r="DO78" s="604"/>
      <c r="DP78" s="604"/>
      <c r="DQ78" s="604"/>
      <c r="DR78" s="604"/>
      <c r="DS78" s="604"/>
      <c r="DT78" s="604"/>
      <c r="DU78" s="604"/>
      <c r="DV78" s="604"/>
      <c r="DW78" s="604"/>
      <c r="DX78" s="625">
        <f>SUM(DX66:DX77)</f>
        <v>52382</v>
      </c>
      <c r="EF78" s="604"/>
      <c r="EG78" s="604"/>
      <c r="EH78" s="604"/>
      <c r="EI78" s="604"/>
      <c r="EJ78" s="604"/>
      <c r="EK78" s="604"/>
      <c r="EL78" s="604"/>
      <c r="EM78" s="604"/>
      <c r="EN78" s="604"/>
      <c r="EO78" s="604"/>
      <c r="EP78" s="604"/>
      <c r="EQ78" s="604"/>
      <c r="ER78" s="604"/>
      <c r="ES78" s="604"/>
      <c r="ET78" s="625">
        <f>SUM(ET66:ET77)</f>
        <v>300752</v>
      </c>
      <c r="FB78" s="604"/>
      <c r="FC78" s="604"/>
      <c r="FD78" s="604"/>
      <c r="FE78" s="604"/>
      <c r="FF78" s="604"/>
      <c r="FG78" s="604"/>
      <c r="FH78" s="604"/>
      <c r="FI78" s="604"/>
      <c r="FJ78" s="604"/>
      <c r="FK78" s="604"/>
      <c r="FL78" s="604"/>
      <c r="FM78" s="604"/>
      <c r="FN78" s="604"/>
      <c r="FO78" s="604"/>
      <c r="FP78" s="625">
        <f>SUM(FP66:FP77)</f>
        <v>302779</v>
      </c>
      <c r="FW78" s="604"/>
      <c r="FX78" s="604"/>
      <c r="FY78" s="604"/>
      <c r="FZ78" s="604"/>
      <c r="GA78" s="604"/>
      <c r="GB78" s="604"/>
      <c r="GC78" s="604"/>
      <c r="GD78" s="604"/>
      <c r="GE78" s="604"/>
      <c r="GF78" s="604"/>
      <c r="GG78" s="604"/>
      <c r="GH78" s="604"/>
      <c r="GI78" s="604"/>
      <c r="GJ78" s="604"/>
      <c r="GK78" s="625">
        <f>SUM(GL66:GL77)</f>
        <v>50355</v>
      </c>
    </row>
    <row r="79" spans="1:194" ht="15" x14ac:dyDescent="0.2">
      <c r="A79"/>
      <c r="B79" s="324"/>
      <c r="C79" s="592"/>
      <c r="D79" s="518"/>
      <c r="E79" s="518"/>
      <c r="F79" s="518"/>
      <c r="G79" s="518"/>
      <c r="H79" s="518"/>
      <c r="I79" s="518"/>
      <c r="J79" s="518"/>
      <c r="K79" s="518"/>
      <c r="L79" s="518"/>
      <c r="M79" s="616"/>
      <c r="N79" s="616"/>
      <c r="O79" s="616"/>
      <c r="P79" s="616"/>
      <c r="Q79" s="616"/>
      <c r="R79" s="616"/>
      <c r="S79" s="616"/>
      <c r="T79" s="616"/>
      <c r="U79" s="616"/>
      <c r="V79" s="616"/>
      <c r="W79" s="616"/>
      <c r="X79" s="616"/>
      <c r="Y79"/>
      <c r="Z79"/>
      <c r="AA79"/>
      <c r="AB79" s="616"/>
      <c r="AC79" s="616"/>
      <c r="AD79" s="616"/>
      <c r="AE79" s="616"/>
      <c r="AF79" s="616"/>
      <c r="AG79" s="616"/>
      <c r="AH79" s="616"/>
      <c r="AI79" s="616"/>
      <c r="AJ79" s="616"/>
      <c r="AK79" s="616"/>
      <c r="AL79" s="616"/>
      <c r="AM79" s="616"/>
      <c r="AN79" s="616"/>
      <c r="AO79" s="616"/>
      <c r="AP79" s="616"/>
      <c r="AQ79" s="616"/>
      <c r="AR79" s="616"/>
      <c r="AS79" s="616"/>
      <c r="AT79" s="616"/>
      <c r="AU79"/>
      <c r="AV79"/>
      <c r="AW79"/>
      <c r="AX79" s="616"/>
      <c r="AY79" s="616"/>
      <c r="AZ79" s="616"/>
      <c r="BA79" s="616"/>
      <c r="BB79" s="616"/>
      <c r="BC79" s="616"/>
      <c r="BD79" s="616"/>
      <c r="BE79" s="616"/>
      <c r="BF79" s="616"/>
      <c r="BG79" s="616"/>
      <c r="BH79" s="616"/>
      <c r="BI79" s="616"/>
      <c r="BJ79" s="616"/>
      <c r="BK79" s="616"/>
      <c r="BL79" s="616"/>
      <c r="BM79" s="616"/>
      <c r="BN79" s="616"/>
      <c r="BO79" s="616"/>
      <c r="BP79" s="616"/>
      <c r="CP79" s="616"/>
      <c r="CQ79" s="616"/>
      <c r="CR79" s="616"/>
      <c r="CS79" s="616"/>
      <c r="CT79" s="616"/>
      <c r="CU79" s="616"/>
      <c r="CV79" s="616"/>
      <c r="CW79" s="616"/>
      <c r="CX79" s="616"/>
      <c r="CY79" s="616"/>
      <c r="CZ79" s="616"/>
      <c r="DA79" s="616"/>
      <c r="DB79" s="616"/>
      <c r="DC79" s="616"/>
      <c r="DD79" s="616"/>
      <c r="DE79" s="616"/>
      <c r="DF79" s="616"/>
      <c r="DG79" s="616"/>
      <c r="DH79" s="616"/>
    </row>
    <row r="80" spans="1:194" ht="15" x14ac:dyDescent="0.2">
      <c r="A80"/>
      <c r="B80" s="42" t="s">
        <v>303</v>
      </c>
      <c r="C80" s="592"/>
      <c r="D80" s="518"/>
      <c r="E80" s="518"/>
      <c r="F80" s="518"/>
      <c r="G80" s="518"/>
      <c r="H80" s="518"/>
      <c r="I80" s="518"/>
      <c r="J80" s="518"/>
      <c r="K80" s="518"/>
      <c r="L80" s="518"/>
      <c r="M80" s="616"/>
      <c r="N80" s="616"/>
      <c r="O80" s="616"/>
      <c r="P80" s="616"/>
      <c r="Q80" s="616"/>
      <c r="R80" s="616"/>
      <c r="S80" s="616"/>
      <c r="T80" s="616"/>
      <c r="U80" s="616"/>
      <c r="V80" s="616"/>
      <c r="W80" s="616"/>
      <c r="X80" s="616"/>
      <c r="Y80"/>
      <c r="Z80"/>
      <c r="AA80"/>
      <c r="AB80" s="616"/>
      <c r="AC80" s="616"/>
      <c r="AD80" s="616"/>
      <c r="AE80" s="616"/>
      <c r="AF80" s="616"/>
      <c r="AG80" s="616"/>
      <c r="AH80" s="616"/>
      <c r="AI80" s="616"/>
      <c r="AJ80" s="616"/>
      <c r="AK80" s="616"/>
      <c r="AL80" s="616"/>
      <c r="AM80" s="616"/>
      <c r="AN80" s="616"/>
      <c r="AO80" s="616"/>
      <c r="AP80" s="616"/>
      <c r="AQ80" s="616"/>
      <c r="AR80" s="616"/>
      <c r="AS80" s="616"/>
      <c r="AT80" s="616"/>
      <c r="AU80"/>
      <c r="AV80"/>
      <c r="AW80"/>
      <c r="AX80" s="616"/>
      <c r="AY80" s="616"/>
      <c r="AZ80" s="616"/>
      <c r="BA80" s="616"/>
      <c r="BB80" s="616"/>
      <c r="BC80" s="616"/>
      <c r="BD80" s="616"/>
      <c r="BE80" s="616"/>
      <c r="BF80" s="616"/>
      <c r="BG80" s="616"/>
      <c r="BH80" s="616"/>
      <c r="BI80" s="616"/>
      <c r="BJ80" s="616"/>
      <c r="BK80" s="616"/>
      <c r="BL80" s="616"/>
      <c r="BM80" s="616"/>
      <c r="BN80" s="616"/>
      <c r="BO80" s="616"/>
      <c r="BP80" s="616"/>
      <c r="CP80" s="616"/>
      <c r="CQ80" s="616"/>
      <c r="CR80" s="616"/>
      <c r="CS80" s="616"/>
      <c r="CT80" s="616"/>
      <c r="CU80" s="616"/>
      <c r="CV80" s="616"/>
      <c r="CW80" s="616"/>
      <c r="CX80" s="616"/>
      <c r="CY80" s="616"/>
      <c r="CZ80" s="616"/>
      <c r="DA80" s="616"/>
      <c r="DB80" s="616"/>
      <c r="DC80" s="616"/>
      <c r="DD80" s="616"/>
      <c r="DE80" s="616"/>
      <c r="DF80" s="616"/>
      <c r="DG80" s="616"/>
      <c r="DH80" s="616"/>
    </row>
    <row r="81" spans="1:200" ht="28.9" customHeight="1" x14ac:dyDescent="0.2">
      <c r="A81"/>
      <c r="B81" s="324"/>
      <c r="C81" s="592"/>
      <c r="D81" s="518"/>
      <c r="E81" s="518"/>
      <c r="F81" s="608" t="s">
        <v>171</v>
      </c>
      <c r="G81" s="608"/>
      <c r="H81" s="608"/>
      <c r="I81" s="608"/>
      <c r="J81" s="608"/>
      <c r="K81" s="608"/>
      <c r="L81" s="608"/>
      <c r="M81" s="608"/>
      <c r="N81" s="608"/>
      <c r="O81" s="608"/>
      <c r="P81" s="608"/>
      <c r="Q81" s="608"/>
      <c r="R81" s="608"/>
      <c r="S81" s="608"/>
      <c r="T81" s="608"/>
      <c r="U81" s="608"/>
      <c r="V81" s="608"/>
      <c r="W81" s="608"/>
      <c r="X81" s="608"/>
      <c r="Y81"/>
      <c r="Z81"/>
      <c r="AA81"/>
      <c r="AB81" s="608" t="s">
        <v>171</v>
      </c>
      <c r="AC81" s="608"/>
      <c r="AD81" s="608"/>
      <c r="AE81" s="608"/>
      <c r="AF81" s="608"/>
      <c r="AG81" s="608"/>
      <c r="AH81" s="608"/>
      <c r="AI81" s="608"/>
      <c r="AJ81" s="608"/>
      <c r="AK81" s="608"/>
      <c r="AL81" s="608"/>
      <c r="AM81" s="608"/>
      <c r="AN81" s="608"/>
      <c r="AO81" s="608"/>
      <c r="AP81" s="608"/>
      <c r="AQ81" s="608"/>
      <c r="AR81" s="608"/>
      <c r="AS81" s="608"/>
      <c r="AT81" s="608"/>
      <c r="AU81"/>
      <c r="AV81"/>
      <c r="AW81"/>
      <c r="AX81" s="608" t="s">
        <v>171</v>
      </c>
      <c r="AY81" s="608"/>
      <c r="AZ81" s="608"/>
      <c r="BA81" s="608"/>
      <c r="BB81" s="608"/>
      <c r="BC81" s="608"/>
      <c r="BD81" s="608"/>
      <c r="BE81" s="608"/>
      <c r="BF81" s="608"/>
      <c r="BG81" s="608"/>
      <c r="BH81" s="608"/>
      <c r="BI81" s="608"/>
      <c r="BJ81" s="608"/>
      <c r="BK81" s="608"/>
      <c r="BL81" s="608"/>
      <c r="BM81" s="608"/>
      <c r="BN81" s="608"/>
      <c r="BO81" s="608"/>
      <c r="BP81" s="608"/>
      <c r="BT81" s="608" t="s">
        <v>171</v>
      </c>
      <c r="BU81" s="608"/>
      <c r="BV81" s="608"/>
      <c r="BW81" s="608"/>
      <c r="BX81" s="608"/>
      <c r="BY81" s="608"/>
      <c r="BZ81" s="608"/>
      <c r="CA81" s="608"/>
      <c r="CB81" s="608"/>
      <c r="CC81" s="608"/>
      <c r="CD81" s="608"/>
      <c r="CE81" s="608"/>
      <c r="CF81" s="608"/>
      <c r="CG81" s="608"/>
      <c r="CH81" s="608"/>
      <c r="CI81" s="608"/>
      <c r="CJ81" s="608"/>
      <c r="CK81" s="608"/>
      <c r="CL81" s="608"/>
      <c r="CM81"/>
      <c r="CP81" s="608" t="s">
        <v>171</v>
      </c>
      <c r="CQ81" s="608"/>
      <c r="CR81" s="608"/>
      <c r="CS81" s="608"/>
      <c r="CT81" s="608"/>
      <c r="CU81" s="608"/>
      <c r="CV81" s="608"/>
      <c r="CW81" s="608"/>
      <c r="CX81" s="608"/>
      <c r="CY81" s="608"/>
      <c r="CZ81" s="608"/>
      <c r="DA81" s="608"/>
      <c r="DB81" s="608"/>
      <c r="DC81" s="608"/>
      <c r="DD81" s="608"/>
      <c r="DE81" s="608"/>
      <c r="DF81" s="608"/>
      <c r="DG81" s="608"/>
      <c r="DH81" s="608"/>
      <c r="DL81" s="608" t="s">
        <v>171</v>
      </c>
      <c r="DM81" s="608"/>
      <c r="DN81" s="608"/>
      <c r="DO81" s="608"/>
      <c r="DP81" s="608"/>
      <c r="DQ81" s="608"/>
      <c r="DR81" s="608"/>
      <c r="DS81" s="608"/>
      <c r="DT81" s="608"/>
      <c r="DU81" s="608"/>
      <c r="DV81" s="608"/>
      <c r="DW81" s="608"/>
      <c r="DX81" s="608"/>
      <c r="DY81" s="608"/>
      <c r="DZ81" s="608"/>
      <c r="EA81" s="608"/>
      <c r="EB81" s="608"/>
      <c r="EC81" s="608"/>
      <c r="ED81" s="608"/>
      <c r="EE81"/>
      <c r="EH81" s="608" t="s">
        <v>171</v>
      </c>
      <c r="EI81" s="608"/>
      <c r="EJ81" s="608"/>
      <c r="EK81" s="608"/>
      <c r="EL81" s="608"/>
      <c r="EM81" s="608"/>
      <c r="EN81" s="608"/>
      <c r="EO81" s="608"/>
      <c r="EP81" s="608"/>
      <c r="EQ81" s="608"/>
      <c r="ER81" s="608"/>
      <c r="ES81" s="608"/>
      <c r="ET81" s="608"/>
      <c r="EU81" s="608"/>
      <c r="EV81" s="608"/>
      <c r="EW81" s="608"/>
      <c r="EX81" s="608"/>
      <c r="EY81" s="608"/>
      <c r="EZ81" s="608"/>
      <c r="FD81" s="608" t="s">
        <v>171</v>
      </c>
      <c r="FE81" s="608"/>
      <c r="FF81" s="608"/>
      <c r="FG81" s="608"/>
      <c r="FH81" s="608"/>
      <c r="FI81" s="608"/>
      <c r="FJ81" s="608"/>
      <c r="FK81" s="608"/>
      <c r="FL81" s="608"/>
      <c r="FM81" s="608"/>
      <c r="FN81" s="608"/>
      <c r="FO81" s="608"/>
      <c r="FP81" s="608"/>
      <c r="FQ81" s="608"/>
      <c r="FR81" s="608"/>
      <c r="FS81" s="608"/>
      <c r="FT81" s="608"/>
      <c r="FU81" s="608"/>
      <c r="FV81" s="608"/>
      <c r="FW81"/>
      <c r="FZ81" s="608" t="s">
        <v>171</v>
      </c>
      <c r="GA81" s="608"/>
      <c r="GB81" s="608"/>
      <c r="GC81" s="608"/>
      <c r="GD81" s="608"/>
      <c r="GE81" s="608"/>
      <c r="GF81" s="608"/>
      <c r="GG81" s="608"/>
      <c r="GH81" s="608"/>
      <c r="GI81" s="608"/>
      <c r="GJ81" s="608"/>
      <c r="GK81" s="608"/>
      <c r="GL81" s="608"/>
      <c r="GM81" s="608"/>
      <c r="GN81" s="608"/>
      <c r="GO81" s="608"/>
      <c r="GP81" s="608"/>
      <c r="GQ81" s="608"/>
      <c r="GR81" s="608"/>
    </row>
    <row r="82" spans="1:200" ht="15" customHeight="1" x14ac:dyDescent="0.2">
      <c r="A82"/>
      <c r="B82" s="842" t="s">
        <v>248</v>
      </c>
      <c r="C82" s="592"/>
      <c r="D82" s="518"/>
      <c r="E82" s="518"/>
      <c r="F82" s="605" t="s">
        <v>16</v>
      </c>
      <c r="G82" s="605">
        <v>11</v>
      </c>
      <c r="H82" s="605">
        <v>21</v>
      </c>
      <c r="I82" s="605">
        <v>22</v>
      </c>
      <c r="J82" s="605">
        <v>32</v>
      </c>
      <c r="K82" s="605">
        <v>33</v>
      </c>
      <c r="L82" s="605">
        <v>43</v>
      </c>
      <c r="M82" s="605">
        <v>44</v>
      </c>
      <c r="N82" s="605">
        <v>54</v>
      </c>
      <c r="O82" s="605">
        <v>55</v>
      </c>
      <c r="P82" s="605">
        <v>65</v>
      </c>
      <c r="Q82" s="605">
        <v>66</v>
      </c>
      <c r="R82" s="605">
        <v>76</v>
      </c>
      <c r="S82" s="605">
        <v>77</v>
      </c>
      <c r="T82" s="605">
        <v>87</v>
      </c>
      <c r="U82" s="605">
        <v>88</v>
      </c>
      <c r="V82" s="605">
        <v>98</v>
      </c>
      <c r="W82" s="605">
        <v>99</v>
      </c>
      <c r="X82" s="605" t="s">
        <v>20</v>
      </c>
      <c r="Y82" s="3" t="s">
        <v>302</v>
      </c>
      <c r="Z82"/>
      <c r="AA82"/>
      <c r="AB82" s="605" t="s">
        <v>16</v>
      </c>
      <c r="AC82" s="605">
        <v>11</v>
      </c>
      <c r="AD82" s="605">
        <v>21</v>
      </c>
      <c r="AE82" s="605">
        <v>22</v>
      </c>
      <c r="AF82" s="605">
        <v>32</v>
      </c>
      <c r="AG82" s="605">
        <v>33</v>
      </c>
      <c r="AH82" s="605">
        <v>43</v>
      </c>
      <c r="AI82" s="605">
        <v>44</v>
      </c>
      <c r="AJ82" s="605">
        <v>54</v>
      </c>
      <c r="AK82" s="605">
        <v>55</v>
      </c>
      <c r="AL82" s="605">
        <v>65</v>
      </c>
      <c r="AM82" s="605">
        <v>66</v>
      </c>
      <c r="AN82" s="605">
        <v>76</v>
      </c>
      <c r="AO82" s="605">
        <v>77</v>
      </c>
      <c r="AP82" s="605">
        <v>87</v>
      </c>
      <c r="AQ82" s="605">
        <v>88</v>
      </c>
      <c r="AR82" s="605">
        <v>98</v>
      </c>
      <c r="AS82" s="605">
        <v>99</v>
      </c>
      <c r="AT82" s="605" t="s">
        <v>20</v>
      </c>
      <c r="AU82" s="3" t="s">
        <v>302</v>
      </c>
      <c r="AV82"/>
      <c r="AW82"/>
      <c r="AX82" s="605" t="s">
        <v>16</v>
      </c>
      <c r="AY82" s="605">
        <v>11</v>
      </c>
      <c r="AZ82" s="605">
        <v>21</v>
      </c>
      <c r="BA82" s="605">
        <v>22</v>
      </c>
      <c r="BB82" s="605">
        <v>32</v>
      </c>
      <c r="BC82" s="605">
        <v>33</v>
      </c>
      <c r="BD82" s="605">
        <v>43</v>
      </c>
      <c r="BE82" s="605">
        <v>44</v>
      </c>
      <c r="BF82" s="605">
        <v>54</v>
      </c>
      <c r="BG82" s="605">
        <v>55</v>
      </c>
      <c r="BH82" s="605">
        <v>65</v>
      </c>
      <c r="BI82" s="605">
        <v>66</v>
      </c>
      <c r="BJ82" s="605">
        <v>76</v>
      </c>
      <c r="BK82" s="605">
        <v>77</v>
      </c>
      <c r="BL82" s="605">
        <v>87</v>
      </c>
      <c r="BM82" s="605">
        <v>88</v>
      </c>
      <c r="BN82" s="605">
        <v>98</v>
      </c>
      <c r="BO82" s="605">
        <v>99</v>
      </c>
      <c r="BP82" s="605" t="s">
        <v>20</v>
      </c>
      <c r="BT82" s="605" t="s">
        <v>16</v>
      </c>
      <c r="BU82" s="605">
        <v>11</v>
      </c>
      <c r="BV82" s="605">
        <v>21</v>
      </c>
      <c r="BW82" s="605">
        <v>22</v>
      </c>
      <c r="BX82" s="605">
        <v>32</v>
      </c>
      <c r="BY82" s="605">
        <v>33</v>
      </c>
      <c r="BZ82" s="605">
        <v>43</v>
      </c>
      <c r="CA82" s="605">
        <v>44</v>
      </c>
      <c r="CB82" s="605">
        <v>54</v>
      </c>
      <c r="CC82" s="605">
        <v>55</v>
      </c>
      <c r="CD82" s="605">
        <v>65</v>
      </c>
      <c r="CE82" s="605">
        <v>66</v>
      </c>
      <c r="CF82" s="605">
        <v>76</v>
      </c>
      <c r="CG82" s="605">
        <v>77</v>
      </c>
      <c r="CH82" s="605">
        <v>87</v>
      </c>
      <c r="CI82" s="605">
        <v>88</v>
      </c>
      <c r="CJ82" s="605">
        <v>98</v>
      </c>
      <c r="CK82" s="605">
        <v>99</v>
      </c>
      <c r="CL82" s="605" t="s">
        <v>20</v>
      </c>
      <c r="CM82"/>
      <c r="CP82" s="605" t="s">
        <v>16</v>
      </c>
      <c r="CQ82" s="605">
        <v>11</v>
      </c>
      <c r="CR82" s="605">
        <v>21</v>
      </c>
      <c r="CS82" s="605">
        <v>22</v>
      </c>
      <c r="CT82" s="605">
        <v>32</v>
      </c>
      <c r="CU82" s="605">
        <v>33</v>
      </c>
      <c r="CV82" s="605">
        <v>43</v>
      </c>
      <c r="CW82" s="605">
        <v>44</v>
      </c>
      <c r="CX82" s="605">
        <v>54</v>
      </c>
      <c r="CY82" s="605">
        <v>55</v>
      </c>
      <c r="CZ82" s="605">
        <v>65</v>
      </c>
      <c r="DA82" s="605">
        <v>66</v>
      </c>
      <c r="DB82" s="605">
        <v>76</v>
      </c>
      <c r="DC82" s="605">
        <v>77</v>
      </c>
      <c r="DD82" s="605">
        <v>87</v>
      </c>
      <c r="DE82" s="605">
        <v>88</v>
      </c>
      <c r="DF82" s="605">
        <v>98</v>
      </c>
      <c r="DG82" s="605">
        <v>99</v>
      </c>
      <c r="DH82" s="605" t="s">
        <v>20</v>
      </c>
      <c r="DL82" s="605" t="s">
        <v>16</v>
      </c>
      <c r="DM82" s="605">
        <v>11</v>
      </c>
      <c r="DN82" s="605">
        <v>21</v>
      </c>
      <c r="DO82" s="605">
        <v>22</v>
      </c>
      <c r="DP82" s="605">
        <v>32</v>
      </c>
      <c r="DQ82" s="605">
        <v>33</v>
      </c>
      <c r="DR82" s="605">
        <v>43</v>
      </c>
      <c r="DS82" s="605">
        <v>44</v>
      </c>
      <c r="DT82" s="605">
        <v>54</v>
      </c>
      <c r="DU82" s="605">
        <v>55</v>
      </c>
      <c r="DV82" s="605">
        <v>65</v>
      </c>
      <c r="DW82" s="605">
        <v>66</v>
      </c>
      <c r="DX82" s="605">
        <v>76</v>
      </c>
      <c r="DY82" s="605">
        <v>77</v>
      </c>
      <c r="DZ82" s="605">
        <v>87</v>
      </c>
      <c r="EA82" s="605">
        <v>88</v>
      </c>
      <c r="EB82" s="605">
        <v>98</v>
      </c>
      <c r="EC82" s="605">
        <v>99</v>
      </c>
      <c r="ED82" s="605" t="s">
        <v>20</v>
      </c>
      <c r="EE82"/>
      <c r="EH82" s="605" t="s">
        <v>16</v>
      </c>
      <c r="EI82" s="605">
        <v>11</v>
      </c>
      <c r="EJ82" s="605">
        <v>21</v>
      </c>
      <c r="EK82" s="605">
        <v>22</v>
      </c>
      <c r="EL82" s="605">
        <v>32</v>
      </c>
      <c r="EM82" s="605">
        <v>33</v>
      </c>
      <c r="EN82" s="605">
        <v>43</v>
      </c>
      <c r="EO82" s="605">
        <v>44</v>
      </c>
      <c r="EP82" s="605">
        <v>54</v>
      </c>
      <c r="EQ82" s="605">
        <v>55</v>
      </c>
      <c r="ER82" s="605">
        <v>65</v>
      </c>
      <c r="ES82" s="605">
        <v>66</v>
      </c>
      <c r="ET82" s="605">
        <v>76</v>
      </c>
      <c r="EU82" s="605">
        <v>77</v>
      </c>
      <c r="EV82" s="605">
        <v>87</v>
      </c>
      <c r="EW82" s="605">
        <v>88</v>
      </c>
      <c r="EX82" s="605">
        <v>98</v>
      </c>
      <c r="EY82" s="605">
        <v>99</v>
      </c>
      <c r="EZ82" s="605" t="s">
        <v>20</v>
      </c>
      <c r="FD82" s="605" t="s">
        <v>16</v>
      </c>
      <c r="FE82" s="605">
        <v>11</v>
      </c>
      <c r="FF82" s="605">
        <v>21</v>
      </c>
      <c r="FG82" s="605">
        <v>22</v>
      </c>
      <c r="FH82" s="605">
        <v>32</v>
      </c>
      <c r="FI82" s="605">
        <v>33</v>
      </c>
      <c r="FJ82" s="605">
        <v>43</v>
      </c>
      <c r="FK82" s="605">
        <v>44</v>
      </c>
      <c r="FL82" s="605">
        <v>54</v>
      </c>
      <c r="FM82" s="605">
        <v>55</v>
      </c>
      <c r="FN82" s="605">
        <v>65</v>
      </c>
      <c r="FO82" s="605">
        <v>66</v>
      </c>
      <c r="FP82" s="605">
        <v>76</v>
      </c>
      <c r="FQ82" s="605">
        <v>77</v>
      </c>
      <c r="FR82" s="605">
        <v>87</v>
      </c>
      <c r="FS82" s="605">
        <v>88</v>
      </c>
      <c r="FT82" s="605">
        <v>98</v>
      </c>
      <c r="FU82" s="605">
        <v>99</v>
      </c>
      <c r="FV82" s="605" t="s">
        <v>20</v>
      </c>
      <c r="FW82"/>
      <c r="FZ82" s="605" t="s">
        <v>16</v>
      </c>
      <c r="GA82" s="605">
        <v>11</v>
      </c>
      <c r="GB82" s="605">
        <v>21</v>
      </c>
      <c r="GC82" s="605">
        <v>22</v>
      </c>
      <c r="GD82" s="605">
        <v>32</v>
      </c>
      <c r="GE82" s="605">
        <v>33</v>
      </c>
      <c r="GF82" s="605">
        <v>43</v>
      </c>
      <c r="GG82" s="605">
        <v>44</v>
      </c>
      <c r="GH82" s="605">
        <v>54</v>
      </c>
      <c r="GI82" s="605">
        <v>55</v>
      </c>
      <c r="GJ82" s="605">
        <v>65</v>
      </c>
      <c r="GK82" s="605">
        <v>66</v>
      </c>
      <c r="GL82" s="605">
        <v>76</v>
      </c>
      <c r="GM82" s="605">
        <v>77</v>
      </c>
      <c r="GN82" s="605">
        <v>87</v>
      </c>
      <c r="GO82" s="605">
        <v>88</v>
      </c>
      <c r="GP82" s="605">
        <v>98</v>
      </c>
      <c r="GQ82" s="605">
        <v>99</v>
      </c>
      <c r="GR82" s="605" t="s">
        <v>20</v>
      </c>
    </row>
    <row r="83" spans="1:200" ht="15" customHeight="1" x14ac:dyDescent="0.2">
      <c r="A83"/>
      <c r="B83" s="842"/>
      <c r="C83" s="592"/>
      <c r="D83" s="847" t="s">
        <v>173</v>
      </c>
      <c r="E83" s="601" t="s">
        <v>92</v>
      </c>
      <c r="F83" s="599">
        <v>12</v>
      </c>
      <c r="G83" s="599">
        <v>8</v>
      </c>
      <c r="H83" s="599">
        <v>14</v>
      </c>
      <c r="I83" s="599">
        <v>10</v>
      </c>
      <c r="J83" s="599">
        <v>10</v>
      </c>
      <c r="K83" s="599">
        <v>14</v>
      </c>
      <c r="L83" s="599">
        <v>11</v>
      </c>
      <c r="M83" s="599">
        <v>4</v>
      </c>
      <c r="N83" s="599">
        <v>4</v>
      </c>
      <c r="O83" s="599">
        <v>9</v>
      </c>
      <c r="P83" s="599">
        <v>0</v>
      </c>
      <c r="Q83" s="599" t="s">
        <v>189</v>
      </c>
      <c r="R83" s="599">
        <v>0</v>
      </c>
      <c r="S83" s="599">
        <v>0</v>
      </c>
      <c r="T83" s="599">
        <v>0</v>
      </c>
      <c r="U83" s="599">
        <v>0</v>
      </c>
      <c r="V83" s="599">
        <v>0</v>
      </c>
      <c r="W83" s="599">
        <v>0</v>
      </c>
      <c r="X83" s="599" t="s">
        <v>189</v>
      </c>
      <c r="Y83" s="624">
        <f>SUM(F83:W83)</f>
        <v>96</v>
      </c>
      <c r="Z83" s="847" t="s">
        <v>173</v>
      </c>
      <c r="AA83" s="601" t="s">
        <v>92</v>
      </c>
      <c r="AB83" s="599">
        <v>7</v>
      </c>
      <c r="AC83" s="599">
        <v>4</v>
      </c>
      <c r="AD83" s="599">
        <v>8</v>
      </c>
      <c r="AE83" s="599">
        <v>4</v>
      </c>
      <c r="AF83" s="599">
        <v>6</v>
      </c>
      <c r="AG83" s="599">
        <v>6</v>
      </c>
      <c r="AH83" s="599">
        <v>6</v>
      </c>
      <c r="AI83" s="599" t="s">
        <v>189</v>
      </c>
      <c r="AJ83" s="599" t="s">
        <v>189</v>
      </c>
      <c r="AK83" s="599" t="s">
        <v>189</v>
      </c>
      <c r="AL83" s="599">
        <v>0</v>
      </c>
      <c r="AM83" s="599" t="s">
        <v>189</v>
      </c>
      <c r="AN83" s="599">
        <v>0</v>
      </c>
      <c r="AO83" s="599">
        <v>0</v>
      </c>
      <c r="AP83" s="599">
        <v>0</v>
      </c>
      <c r="AQ83" s="599">
        <v>0</v>
      </c>
      <c r="AR83" s="599">
        <v>0</v>
      </c>
      <c r="AS83" s="599">
        <v>0</v>
      </c>
      <c r="AT83" s="599" t="s">
        <v>189</v>
      </c>
      <c r="AU83" s="624">
        <f>SUM(AB83:AS83)</f>
        <v>41</v>
      </c>
      <c r="AV83" s="847" t="s">
        <v>173</v>
      </c>
      <c r="AW83" s="601" t="s">
        <v>92</v>
      </c>
      <c r="AX83" s="599">
        <v>5</v>
      </c>
      <c r="AY83" s="599">
        <v>4</v>
      </c>
      <c r="AZ83" s="599">
        <v>6</v>
      </c>
      <c r="BA83" s="599">
        <v>6</v>
      </c>
      <c r="BB83" s="599">
        <v>4</v>
      </c>
      <c r="BC83" s="599">
        <v>8</v>
      </c>
      <c r="BD83" s="599">
        <v>5</v>
      </c>
      <c r="BE83" s="599" t="s">
        <v>189</v>
      </c>
      <c r="BF83" s="599" t="s">
        <v>189</v>
      </c>
      <c r="BG83" s="599" t="s">
        <v>189</v>
      </c>
      <c r="BH83" s="599">
        <v>0</v>
      </c>
      <c r="BI83" s="599" t="s">
        <v>189</v>
      </c>
      <c r="BJ83" s="599">
        <v>0</v>
      </c>
      <c r="BK83" s="599">
        <v>0</v>
      </c>
      <c r="BL83" s="599">
        <v>0</v>
      </c>
      <c r="BM83" s="599">
        <v>0</v>
      </c>
      <c r="BN83" s="599">
        <v>0</v>
      </c>
      <c r="BO83" s="599">
        <v>0</v>
      </c>
      <c r="BP83" s="599" t="s">
        <v>189</v>
      </c>
      <c r="BR83" s="847" t="s">
        <v>173</v>
      </c>
      <c r="BS83" s="601" t="s">
        <v>92</v>
      </c>
      <c r="BT83" s="599">
        <v>7</v>
      </c>
      <c r="BU83" s="599">
        <v>4</v>
      </c>
      <c r="BV83" s="599">
        <v>8</v>
      </c>
      <c r="BW83" s="599" t="s">
        <v>189</v>
      </c>
      <c r="BX83" s="599">
        <v>4</v>
      </c>
      <c r="BY83" s="599">
        <v>4</v>
      </c>
      <c r="BZ83" s="599">
        <v>4</v>
      </c>
      <c r="CA83" s="599" t="s">
        <v>189</v>
      </c>
      <c r="CB83" s="599" t="s">
        <v>189</v>
      </c>
      <c r="CC83" s="599" t="s">
        <v>189</v>
      </c>
      <c r="CD83" s="599" t="s">
        <v>189</v>
      </c>
      <c r="CE83" s="599" t="s">
        <v>189</v>
      </c>
      <c r="CF83" s="599">
        <v>0</v>
      </c>
      <c r="CG83" s="599">
        <v>0</v>
      </c>
      <c r="CH83" s="599">
        <v>0</v>
      </c>
      <c r="CI83" s="599">
        <v>0</v>
      </c>
      <c r="CJ83" s="599">
        <v>0</v>
      </c>
      <c r="CK83" s="599">
        <v>0</v>
      </c>
      <c r="CL83" s="599" t="s">
        <v>189</v>
      </c>
      <c r="CM83"/>
      <c r="CN83" s="847" t="s">
        <v>173</v>
      </c>
      <c r="CO83" s="601" t="s">
        <v>92</v>
      </c>
      <c r="CP83" s="599">
        <v>5</v>
      </c>
      <c r="CQ83" s="599">
        <v>4</v>
      </c>
      <c r="CR83" s="599">
        <v>6</v>
      </c>
      <c r="CS83" s="599" t="s">
        <v>189</v>
      </c>
      <c r="CT83" s="599">
        <v>6</v>
      </c>
      <c r="CU83" s="599">
        <v>10</v>
      </c>
      <c r="CV83" s="599">
        <v>7</v>
      </c>
      <c r="CW83" s="599" t="s">
        <v>189</v>
      </c>
      <c r="CX83" s="599" t="s">
        <v>189</v>
      </c>
      <c r="CY83" s="599" t="s">
        <v>189</v>
      </c>
      <c r="CZ83" s="599" t="s">
        <v>189</v>
      </c>
      <c r="DA83" s="599" t="s">
        <v>189</v>
      </c>
      <c r="DB83" s="599">
        <v>0</v>
      </c>
      <c r="DC83" s="599">
        <v>0</v>
      </c>
      <c r="DD83" s="599">
        <v>0</v>
      </c>
      <c r="DE83" s="599">
        <v>0</v>
      </c>
      <c r="DF83" s="599">
        <v>0</v>
      </c>
      <c r="DG83" s="599">
        <v>0</v>
      </c>
      <c r="DH83" s="599" t="s">
        <v>189</v>
      </c>
      <c r="DJ83" s="847" t="s">
        <v>173</v>
      </c>
      <c r="DK83" s="601" t="s">
        <v>92</v>
      </c>
      <c r="DL83" s="599">
        <v>5</v>
      </c>
      <c r="DM83" s="599">
        <v>4</v>
      </c>
      <c r="DN83" s="599">
        <v>6</v>
      </c>
      <c r="DO83" s="599" t="s">
        <v>189</v>
      </c>
      <c r="DP83" s="599" t="s">
        <v>189</v>
      </c>
      <c r="DQ83" s="599">
        <v>3</v>
      </c>
      <c r="DR83" s="599" t="s">
        <v>189</v>
      </c>
      <c r="DS83" s="599">
        <v>0</v>
      </c>
      <c r="DT83" s="599" t="s">
        <v>189</v>
      </c>
      <c r="DU83" s="599">
        <v>0</v>
      </c>
      <c r="DV83" s="599">
        <v>0</v>
      </c>
      <c r="DW83" s="599" t="s">
        <v>189</v>
      </c>
      <c r="DX83" s="599">
        <v>0</v>
      </c>
      <c r="DY83" s="599">
        <v>0</v>
      </c>
      <c r="DZ83" s="599">
        <v>0</v>
      </c>
      <c r="EA83" s="599">
        <v>0</v>
      </c>
      <c r="EB83" s="599">
        <v>0</v>
      </c>
      <c r="EC83" s="599">
        <v>0</v>
      </c>
      <c r="ED83" s="599" t="s">
        <v>189</v>
      </c>
      <c r="EE83"/>
      <c r="EF83" s="847" t="s">
        <v>173</v>
      </c>
      <c r="EG83" s="601" t="s">
        <v>92</v>
      </c>
      <c r="EH83" s="599">
        <v>7</v>
      </c>
      <c r="EI83" s="599">
        <v>4</v>
      </c>
      <c r="EJ83" s="599">
        <v>8</v>
      </c>
      <c r="EK83" s="599" t="s">
        <v>189</v>
      </c>
      <c r="EL83" s="599" t="s">
        <v>189</v>
      </c>
      <c r="EM83" s="599">
        <v>11</v>
      </c>
      <c r="EN83" s="599" t="s">
        <v>189</v>
      </c>
      <c r="EO83" s="599">
        <v>4</v>
      </c>
      <c r="EP83" s="599" t="s">
        <v>189</v>
      </c>
      <c r="EQ83" s="599">
        <v>9</v>
      </c>
      <c r="ER83" s="599">
        <v>0</v>
      </c>
      <c r="ES83" s="599" t="s">
        <v>189</v>
      </c>
      <c r="ET83" s="599">
        <v>0</v>
      </c>
      <c r="EU83" s="599">
        <v>0</v>
      </c>
      <c r="EV83" s="599">
        <v>0</v>
      </c>
      <c r="EW83" s="599">
        <v>0</v>
      </c>
      <c r="EX83" s="599">
        <v>0</v>
      </c>
      <c r="EY83" s="599">
        <v>0</v>
      </c>
      <c r="EZ83" s="599" t="s">
        <v>189</v>
      </c>
      <c r="FB83" s="847" t="s">
        <v>173</v>
      </c>
      <c r="FC83" s="601" t="s">
        <v>92</v>
      </c>
      <c r="FD83" s="599">
        <v>3</v>
      </c>
      <c r="FE83" s="599">
        <v>0</v>
      </c>
      <c r="FF83" s="599" t="s">
        <v>189</v>
      </c>
      <c r="FG83" s="599" t="s">
        <v>189</v>
      </c>
      <c r="FH83" s="599">
        <v>0</v>
      </c>
      <c r="FI83" s="599">
        <v>0</v>
      </c>
      <c r="FJ83" s="599" t="s">
        <v>189</v>
      </c>
      <c r="FK83" s="599">
        <v>0</v>
      </c>
      <c r="FL83" s="599">
        <v>0</v>
      </c>
      <c r="FM83" s="599" t="s">
        <v>189</v>
      </c>
      <c r="FN83" s="599">
        <v>0</v>
      </c>
      <c r="FO83" s="599" t="s">
        <v>189</v>
      </c>
      <c r="FP83" s="599">
        <v>0</v>
      </c>
      <c r="FQ83" s="599">
        <v>0</v>
      </c>
      <c r="FR83" s="599">
        <v>0</v>
      </c>
      <c r="FS83" s="599">
        <v>0</v>
      </c>
      <c r="FT83" s="599">
        <v>0</v>
      </c>
      <c r="FU83" s="599">
        <v>0</v>
      </c>
      <c r="FV83" s="599" t="s">
        <v>189</v>
      </c>
      <c r="FW83"/>
      <c r="FX83" s="847" t="s">
        <v>173</v>
      </c>
      <c r="FY83" s="601" t="s">
        <v>92</v>
      </c>
      <c r="FZ83" s="599">
        <v>9</v>
      </c>
      <c r="GA83" s="599">
        <v>8</v>
      </c>
      <c r="GB83" s="599" t="s">
        <v>189</v>
      </c>
      <c r="GC83" s="599" t="s">
        <v>189</v>
      </c>
      <c r="GD83" s="599">
        <v>10</v>
      </c>
      <c r="GE83" s="599">
        <v>14</v>
      </c>
      <c r="GF83" s="599" t="s">
        <v>189</v>
      </c>
      <c r="GG83" s="599">
        <v>4</v>
      </c>
      <c r="GH83" s="599">
        <v>4</v>
      </c>
      <c r="GI83" s="599" t="s">
        <v>189</v>
      </c>
      <c r="GJ83" s="599">
        <v>0</v>
      </c>
      <c r="GK83" s="599" t="s">
        <v>189</v>
      </c>
      <c r="GL83" s="599">
        <v>0</v>
      </c>
      <c r="GM83" s="599">
        <v>0</v>
      </c>
      <c r="GN83" s="599">
        <v>0</v>
      </c>
      <c r="GO83" s="599">
        <v>0</v>
      </c>
      <c r="GP83" s="599">
        <v>0</v>
      </c>
      <c r="GQ83" s="599">
        <v>0</v>
      </c>
      <c r="GR83" s="599" t="s">
        <v>189</v>
      </c>
    </row>
    <row r="84" spans="1:200" ht="15" x14ac:dyDescent="0.2">
      <c r="A84"/>
      <c r="B84" s="842"/>
      <c r="C84" s="592"/>
      <c r="D84" s="848"/>
      <c r="E84" s="601">
        <v>1</v>
      </c>
      <c r="F84" s="599">
        <v>52</v>
      </c>
      <c r="G84" s="599">
        <v>82</v>
      </c>
      <c r="H84" s="599">
        <v>57</v>
      </c>
      <c r="I84" s="599">
        <v>49</v>
      </c>
      <c r="J84" s="599">
        <v>28</v>
      </c>
      <c r="K84" s="599">
        <v>18</v>
      </c>
      <c r="L84" s="599">
        <v>12</v>
      </c>
      <c r="M84" s="599">
        <v>3</v>
      </c>
      <c r="N84" s="599">
        <v>6</v>
      </c>
      <c r="O84" s="599" t="s">
        <v>189</v>
      </c>
      <c r="P84" s="599" t="s">
        <v>189</v>
      </c>
      <c r="Q84" s="599" t="s">
        <v>189</v>
      </c>
      <c r="R84" s="599" t="s">
        <v>189</v>
      </c>
      <c r="S84" s="599" t="s">
        <v>189</v>
      </c>
      <c r="T84" s="599">
        <v>0</v>
      </c>
      <c r="U84" s="599">
        <v>0</v>
      </c>
      <c r="V84" s="599">
        <v>0</v>
      </c>
      <c r="W84" s="599">
        <v>0</v>
      </c>
      <c r="X84" s="599">
        <v>7</v>
      </c>
      <c r="Y84" s="624">
        <f t="shared" ref="Y84:Y94" si="268">SUM(F84:W84)</f>
        <v>307</v>
      </c>
      <c r="Z84" s="848"/>
      <c r="AA84" s="601">
        <v>1</v>
      </c>
      <c r="AB84" s="599">
        <v>22</v>
      </c>
      <c r="AC84" s="599">
        <v>39</v>
      </c>
      <c r="AD84" s="599">
        <v>21</v>
      </c>
      <c r="AE84" s="599">
        <v>18</v>
      </c>
      <c r="AF84" s="599">
        <v>11</v>
      </c>
      <c r="AG84" s="599">
        <v>12</v>
      </c>
      <c r="AH84" s="599">
        <v>6</v>
      </c>
      <c r="AI84" s="599" t="s">
        <v>189</v>
      </c>
      <c r="AJ84" s="599" t="s">
        <v>189</v>
      </c>
      <c r="AK84" s="599" t="s">
        <v>189</v>
      </c>
      <c r="AL84" s="599" t="s">
        <v>189</v>
      </c>
      <c r="AM84" s="599" t="s">
        <v>189</v>
      </c>
      <c r="AN84" s="599" t="s">
        <v>189</v>
      </c>
      <c r="AO84" s="599" t="s">
        <v>189</v>
      </c>
      <c r="AP84" s="599">
        <v>0</v>
      </c>
      <c r="AQ84" s="599">
        <v>0</v>
      </c>
      <c r="AR84" s="599">
        <v>0</v>
      </c>
      <c r="AS84" s="599">
        <v>0</v>
      </c>
      <c r="AT84" s="599" t="s">
        <v>189</v>
      </c>
      <c r="AU84" s="624">
        <f t="shared" ref="AU84:AU94" si="269">SUM(AB84:AS84)</f>
        <v>129</v>
      </c>
      <c r="AV84" s="848"/>
      <c r="AW84" s="601">
        <v>1</v>
      </c>
      <c r="AX84" s="599">
        <v>30</v>
      </c>
      <c r="AY84" s="599">
        <v>43</v>
      </c>
      <c r="AZ84" s="599">
        <v>36</v>
      </c>
      <c r="BA84" s="599">
        <v>31</v>
      </c>
      <c r="BB84" s="599">
        <v>17</v>
      </c>
      <c r="BC84" s="599">
        <v>6</v>
      </c>
      <c r="BD84" s="599">
        <v>6</v>
      </c>
      <c r="BE84" s="599" t="s">
        <v>189</v>
      </c>
      <c r="BF84" s="599" t="s">
        <v>189</v>
      </c>
      <c r="BG84" s="599" t="s">
        <v>189</v>
      </c>
      <c r="BH84" s="599" t="s">
        <v>189</v>
      </c>
      <c r="BI84" s="599" t="s">
        <v>189</v>
      </c>
      <c r="BJ84" s="599" t="s">
        <v>189</v>
      </c>
      <c r="BK84" s="599" t="s">
        <v>189</v>
      </c>
      <c r="BL84" s="599">
        <v>0</v>
      </c>
      <c r="BM84" s="599">
        <v>0</v>
      </c>
      <c r="BN84" s="599">
        <v>0</v>
      </c>
      <c r="BO84" s="599">
        <v>0</v>
      </c>
      <c r="BP84" s="599" t="s">
        <v>189</v>
      </c>
      <c r="BR84" s="848"/>
      <c r="BS84" s="601">
        <v>1</v>
      </c>
      <c r="BT84" s="599">
        <v>33</v>
      </c>
      <c r="BU84" s="599">
        <v>44</v>
      </c>
      <c r="BV84" s="599">
        <v>26</v>
      </c>
      <c r="BW84" s="599">
        <v>25</v>
      </c>
      <c r="BX84" s="599">
        <v>15</v>
      </c>
      <c r="BY84" s="599">
        <v>10</v>
      </c>
      <c r="BZ84" s="599">
        <v>8</v>
      </c>
      <c r="CA84" s="599" t="s">
        <v>189</v>
      </c>
      <c r="CB84" s="599" t="s">
        <v>189</v>
      </c>
      <c r="CC84" s="599" t="s">
        <v>189</v>
      </c>
      <c r="CD84" s="599" t="s">
        <v>189</v>
      </c>
      <c r="CE84" s="599" t="s">
        <v>189</v>
      </c>
      <c r="CF84" s="599" t="s">
        <v>189</v>
      </c>
      <c r="CG84" s="599" t="s">
        <v>189</v>
      </c>
      <c r="CH84" s="599">
        <v>0</v>
      </c>
      <c r="CI84" s="599">
        <v>0</v>
      </c>
      <c r="CJ84" s="599">
        <v>0</v>
      </c>
      <c r="CK84" s="599">
        <v>0</v>
      </c>
      <c r="CL84" s="599" t="s">
        <v>189</v>
      </c>
      <c r="CM84"/>
      <c r="CN84" s="848"/>
      <c r="CO84" s="601">
        <v>1</v>
      </c>
      <c r="CP84" s="599">
        <v>19</v>
      </c>
      <c r="CQ84" s="599">
        <v>38</v>
      </c>
      <c r="CR84" s="599">
        <v>31</v>
      </c>
      <c r="CS84" s="599">
        <v>24</v>
      </c>
      <c r="CT84" s="599">
        <v>13</v>
      </c>
      <c r="CU84" s="599">
        <v>8</v>
      </c>
      <c r="CV84" s="599">
        <v>4</v>
      </c>
      <c r="CW84" s="599" t="s">
        <v>189</v>
      </c>
      <c r="CX84" s="599" t="s">
        <v>189</v>
      </c>
      <c r="CY84" s="599" t="s">
        <v>189</v>
      </c>
      <c r="CZ84" s="599" t="s">
        <v>189</v>
      </c>
      <c r="DA84" s="599" t="s">
        <v>189</v>
      </c>
      <c r="DB84" s="599" t="s">
        <v>189</v>
      </c>
      <c r="DC84" s="599" t="s">
        <v>189</v>
      </c>
      <c r="DD84" s="599">
        <v>0</v>
      </c>
      <c r="DE84" s="599">
        <v>0</v>
      </c>
      <c r="DF84" s="599">
        <v>0</v>
      </c>
      <c r="DG84" s="599">
        <v>0</v>
      </c>
      <c r="DH84" s="599" t="s">
        <v>189</v>
      </c>
      <c r="DJ84" s="848"/>
      <c r="DK84" s="601">
        <v>1</v>
      </c>
      <c r="DL84" s="599">
        <v>37</v>
      </c>
      <c r="DM84" s="599">
        <v>68</v>
      </c>
      <c r="DN84" s="599">
        <v>37</v>
      </c>
      <c r="DO84" s="599">
        <v>43</v>
      </c>
      <c r="DP84" s="599">
        <v>17</v>
      </c>
      <c r="DQ84" s="599">
        <v>10</v>
      </c>
      <c r="DR84" s="599">
        <v>5</v>
      </c>
      <c r="DS84" s="599" t="s">
        <v>189</v>
      </c>
      <c r="DT84" s="599" t="s">
        <v>189</v>
      </c>
      <c r="DU84" s="599" t="s">
        <v>189</v>
      </c>
      <c r="DV84" s="599" t="s">
        <v>189</v>
      </c>
      <c r="DW84" s="599" t="s">
        <v>189</v>
      </c>
      <c r="DX84" s="599" t="s">
        <v>189</v>
      </c>
      <c r="DY84" s="599" t="s">
        <v>189</v>
      </c>
      <c r="DZ84" s="599">
        <v>0</v>
      </c>
      <c r="EA84" s="599">
        <v>0</v>
      </c>
      <c r="EB84" s="599">
        <v>0</v>
      </c>
      <c r="EC84" s="599">
        <v>0</v>
      </c>
      <c r="ED84" s="599" t="s">
        <v>189</v>
      </c>
      <c r="EE84"/>
      <c r="EF84" s="848"/>
      <c r="EG84" s="601">
        <v>1</v>
      </c>
      <c r="EH84" s="599">
        <v>15</v>
      </c>
      <c r="EI84" s="599">
        <v>14</v>
      </c>
      <c r="EJ84" s="599">
        <v>20</v>
      </c>
      <c r="EK84" s="599">
        <v>6</v>
      </c>
      <c r="EL84" s="599">
        <v>11</v>
      </c>
      <c r="EM84" s="599">
        <v>8</v>
      </c>
      <c r="EN84" s="599">
        <v>7</v>
      </c>
      <c r="EO84" s="599" t="s">
        <v>189</v>
      </c>
      <c r="EP84" s="599" t="s">
        <v>189</v>
      </c>
      <c r="EQ84" s="599" t="s">
        <v>189</v>
      </c>
      <c r="ER84" s="599" t="s">
        <v>189</v>
      </c>
      <c r="ES84" s="599" t="s">
        <v>189</v>
      </c>
      <c r="ET84" s="599" t="s">
        <v>189</v>
      </c>
      <c r="EU84" s="599" t="s">
        <v>189</v>
      </c>
      <c r="EV84" s="599">
        <v>0</v>
      </c>
      <c r="EW84" s="599">
        <v>0</v>
      </c>
      <c r="EX84" s="599">
        <v>0</v>
      </c>
      <c r="EY84" s="599">
        <v>0</v>
      </c>
      <c r="EZ84" s="599" t="s">
        <v>189</v>
      </c>
      <c r="FB84" s="848"/>
      <c r="FC84" s="601">
        <v>1</v>
      </c>
      <c r="FD84" s="599">
        <v>19</v>
      </c>
      <c r="FE84" s="599">
        <v>45</v>
      </c>
      <c r="FF84" s="599">
        <v>23</v>
      </c>
      <c r="FG84" s="599">
        <v>22</v>
      </c>
      <c r="FH84" s="599">
        <v>14</v>
      </c>
      <c r="FI84" s="599">
        <v>7</v>
      </c>
      <c r="FJ84" s="599" t="s">
        <v>189</v>
      </c>
      <c r="FK84" s="599" t="s">
        <v>189</v>
      </c>
      <c r="FL84" s="599" t="s">
        <v>189</v>
      </c>
      <c r="FM84" s="599" t="s">
        <v>189</v>
      </c>
      <c r="FN84" s="599" t="s">
        <v>189</v>
      </c>
      <c r="FO84" s="599" t="s">
        <v>189</v>
      </c>
      <c r="FP84" s="599" t="s">
        <v>189</v>
      </c>
      <c r="FQ84" s="599" t="s">
        <v>189</v>
      </c>
      <c r="FR84" s="599">
        <v>0</v>
      </c>
      <c r="FS84" s="599">
        <v>0</v>
      </c>
      <c r="FT84" s="599">
        <v>0</v>
      </c>
      <c r="FU84" s="599">
        <v>0</v>
      </c>
      <c r="FV84" s="599">
        <v>3</v>
      </c>
      <c r="FW84"/>
      <c r="FX84" s="848"/>
      <c r="FY84" s="601">
        <v>1</v>
      </c>
      <c r="FZ84" s="599">
        <v>33</v>
      </c>
      <c r="GA84" s="599">
        <v>37</v>
      </c>
      <c r="GB84" s="599">
        <v>34</v>
      </c>
      <c r="GC84" s="599">
        <v>27</v>
      </c>
      <c r="GD84" s="599">
        <v>14</v>
      </c>
      <c r="GE84" s="599">
        <v>11</v>
      </c>
      <c r="GF84" s="599" t="s">
        <v>189</v>
      </c>
      <c r="GG84" s="599" t="s">
        <v>189</v>
      </c>
      <c r="GH84" s="599" t="s">
        <v>189</v>
      </c>
      <c r="GI84" s="599" t="s">
        <v>189</v>
      </c>
      <c r="GJ84" s="599" t="s">
        <v>189</v>
      </c>
      <c r="GK84" s="599" t="s">
        <v>189</v>
      </c>
      <c r="GL84" s="599" t="s">
        <v>189</v>
      </c>
      <c r="GM84" s="599" t="s">
        <v>189</v>
      </c>
      <c r="GN84" s="599">
        <v>0</v>
      </c>
      <c r="GO84" s="599">
        <v>0</v>
      </c>
      <c r="GP84" s="599">
        <v>0</v>
      </c>
      <c r="GQ84" s="599">
        <v>0</v>
      </c>
      <c r="GR84" s="599">
        <v>4</v>
      </c>
    </row>
    <row r="85" spans="1:200" ht="15" x14ac:dyDescent="0.2">
      <c r="A85"/>
      <c r="B85" s="842"/>
      <c r="C85" s="592"/>
      <c r="D85" s="848"/>
      <c r="E85" s="601" t="s">
        <v>45</v>
      </c>
      <c r="F85" s="599">
        <v>773</v>
      </c>
      <c r="G85" s="599">
        <v>1835</v>
      </c>
      <c r="H85" s="599">
        <v>2502</v>
      </c>
      <c r="I85" s="599">
        <v>2330</v>
      </c>
      <c r="J85" s="599">
        <v>1602</v>
      </c>
      <c r="K85" s="599">
        <v>946</v>
      </c>
      <c r="L85" s="599">
        <v>526</v>
      </c>
      <c r="M85" s="599">
        <v>239</v>
      </c>
      <c r="N85" s="599">
        <v>139</v>
      </c>
      <c r="O85" s="599">
        <v>140</v>
      </c>
      <c r="P85" s="599">
        <v>27</v>
      </c>
      <c r="Q85" s="599">
        <v>19</v>
      </c>
      <c r="R85" s="599">
        <v>18</v>
      </c>
      <c r="S85" s="599">
        <v>11</v>
      </c>
      <c r="T85" s="599">
        <v>9</v>
      </c>
      <c r="U85" s="599">
        <v>6</v>
      </c>
      <c r="V85" s="599" t="s">
        <v>189</v>
      </c>
      <c r="W85" s="599" t="s">
        <v>189</v>
      </c>
      <c r="X85" s="599">
        <v>109</v>
      </c>
      <c r="Y85" s="624">
        <f t="shared" si="268"/>
        <v>11122</v>
      </c>
      <c r="Z85" s="848"/>
      <c r="AA85" s="601" t="s">
        <v>45</v>
      </c>
      <c r="AB85" s="599">
        <v>292</v>
      </c>
      <c r="AC85" s="599">
        <v>771</v>
      </c>
      <c r="AD85" s="599">
        <v>1125</v>
      </c>
      <c r="AE85" s="599">
        <v>1099</v>
      </c>
      <c r="AF85" s="599">
        <v>688</v>
      </c>
      <c r="AG85" s="599">
        <v>382</v>
      </c>
      <c r="AH85" s="599">
        <v>203</v>
      </c>
      <c r="AI85" s="599">
        <v>105</v>
      </c>
      <c r="AJ85" s="599">
        <v>56</v>
      </c>
      <c r="AK85" s="599">
        <v>58</v>
      </c>
      <c r="AL85" s="599">
        <v>16</v>
      </c>
      <c r="AM85" s="599">
        <v>11</v>
      </c>
      <c r="AN85" s="599">
        <v>11</v>
      </c>
      <c r="AO85" s="599">
        <v>6</v>
      </c>
      <c r="AP85" s="599">
        <v>4</v>
      </c>
      <c r="AQ85" s="599" t="s">
        <v>189</v>
      </c>
      <c r="AR85" s="599" t="s">
        <v>189</v>
      </c>
      <c r="AS85" s="599" t="s">
        <v>189</v>
      </c>
      <c r="AT85" s="599">
        <v>39</v>
      </c>
      <c r="AU85" s="624">
        <f t="shared" si="269"/>
        <v>4827</v>
      </c>
      <c r="AV85" s="848"/>
      <c r="AW85" s="601" t="s">
        <v>45</v>
      </c>
      <c r="AX85" s="599">
        <v>481</v>
      </c>
      <c r="AY85" s="599">
        <v>1064</v>
      </c>
      <c r="AZ85" s="599">
        <v>1377</v>
      </c>
      <c r="BA85" s="599">
        <v>1231</v>
      </c>
      <c r="BB85" s="599">
        <v>914</v>
      </c>
      <c r="BC85" s="599">
        <v>564</v>
      </c>
      <c r="BD85" s="599">
        <v>323</v>
      </c>
      <c r="BE85" s="599">
        <v>134</v>
      </c>
      <c r="BF85" s="599">
        <v>83</v>
      </c>
      <c r="BG85" s="599">
        <v>82</v>
      </c>
      <c r="BH85" s="599">
        <v>11</v>
      </c>
      <c r="BI85" s="599">
        <v>8</v>
      </c>
      <c r="BJ85" s="599">
        <v>7</v>
      </c>
      <c r="BK85" s="599">
        <v>5</v>
      </c>
      <c r="BL85" s="599">
        <v>5</v>
      </c>
      <c r="BM85" s="599" t="s">
        <v>189</v>
      </c>
      <c r="BN85" s="599" t="s">
        <v>189</v>
      </c>
      <c r="BO85" s="599" t="s">
        <v>189</v>
      </c>
      <c r="BP85" s="599">
        <v>70</v>
      </c>
      <c r="BR85" s="848"/>
      <c r="BS85" s="601" t="s">
        <v>45</v>
      </c>
      <c r="BT85" s="599">
        <v>509</v>
      </c>
      <c r="BU85" s="599">
        <v>1057</v>
      </c>
      <c r="BV85" s="599">
        <v>1368</v>
      </c>
      <c r="BW85" s="599">
        <v>1179</v>
      </c>
      <c r="BX85" s="599">
        <v>718</v>
      </c>
      <c r="BY85" s="599">
        <v>379</v>
      </c>
      <c r="BZ85" s="599">
        <v>212</v>
      </c>
      <c r="CA85" s="599">
        <v>84</v>
      </c>
      <c r="CB85" s="599">
        <v>49</v>
      </c>
      <c r="CC85" s="599">
        <v>46</v>
      </c>
      <c r="CD85" s="599">
        <v>6</v>
      </c>
      <c r="CE85" s="599">
        <v>6</v>
      </c>
      <c r="CF85" s="599" t="s">
        <v>189</v>
      </c>
      <c r="CG85" s="599">
        <v>5</v>
      </c>
      <c r="CH85" s="599">
        <v>0</v>
      </c>
      <c r="CI85" s="599" t="s">
        <v>189</v>
      </c>
      <c r="CJ85" s="599" t="s">
        <v>189</v>
      </c>
      <c r="CK85" s="599" t="s">
        <v>189</v>
      </c>
      <c r="CL85" s="599">
        <v>79</v>
      </c>
      <c r="CM85"/>
      <c r="CN85" s="848"/>
      <c r="CO85" s="601" t="s">
        <v>45</v>
      </c>
      <c r="CP85" s="599">
        <v>264</v>
      </c>
      <c r="CQ85" s="599">
        <v>778</v>
      </c>
      <c r="CR85" s="599">
        <v>1134</v>
      </c>
      <c r="CS85" s="599">
        <v>1151</v>
      </c>
      <c r="CT85" s="599">
        <v>884</v>
      </c>
      <c r="CU85" s="599">
        <v>567</v>
      </c>
      <c r="CV85" s="599">
        <v>314</v>
      </c>
      <c r="CW85" s="599">
        <v>155</v>
      </c>
      <c r="CX85" s="599">
        <v>90</v>
      </c>
      <c r="CY85" s="599">
        <v>94</v>
      </c>
      <c r="CZ85" s="599">
        <v>21</v>
      </c>
      <c r="DA85" s="599">
        <v>13</v>
      </c>
      <c r="DB85" s="599" t="s">
        <v>189</v>
      </c>
      <c r="DC85" s="599">
        <v>6</v>
      </c>
      <c r="DD85" s="599">
        <v>9</v>
      </c>
      <c r="DE85" s="599" t="s">
        <v>189</v>
      </c>
      <c r="DF85" s="599" t="s">
        <v>189</v>
      </c>
      <c r="DG85" s="599" t="s">
        <v>189</v>
      </c>
      <c r="DH85" s="599">
        <v>30</v>
      </c>
      <c r="DJ85" s="848"/>
      <c r="DK85" s="601" t="s">
        <v>45</v>
      </c>
      <c r="DL85" s="599">
        <v>540</v>
      </c>
      <c r="DM85" s="599">
        <v>1400</v>
      </c>
      <c r="DN85" s="599">
        <v>1763</v>
      </c>
      <c r="DO85" s="599">
        <v>1576</v>
      </c>
      <c r="DP85" s="599">
        <v>1034</v>
      </c>
      <c r="DQ85" s="599">
        <v>550</v>
      </c>
      <c r="DR85" s="599">
        <v>300</v>
      </c>
      <c r="DS85" s="599">
        <v>112</v>
      </c>
      <c r="DT85" s="599">
        <v>56</v>
      </c>
      <c r="DU85" s="599">
        <v>52</v>
      </c>
      <c r="DV85" s="599">
        <v>5</v>
      </c>
      <c r="DW85" s="599">
        <v>4</v>
      </c>
      <c r="DX85" s="599" t="s">
        <v>189</v>
      </c>
      <c r="DY85" s="599" t="s">
        <v>189</v>
      </c>
      <c r="DZ85" s="599" t="s">
        <v>189</v>
      </c>
      <c r="EA85" s="599">
        <v>0</v>
      </c>
      <c r="EB85" s="599" t="s">
        <v>189</v>
      </c>
      <c r="EC85" s="599" t="s">
        <v>189</v>
      </c>
      <c r="ED85" s="599">
        <v>81</v>
      </c>
      <c r="EE85"/>
      <c r="EF85" s="848"/>
      <c r="EG85" s="601" t="s">
        <v>45</v>
      </c>
      <c r="EH85" s="599">
        <v>233</v>
      </c>
      <c r="EI85" s="599">
        <v>435</v>
      </c>
      <c r="EJ85" s="599">
        <v>739</v>
      </c>
      <c r="EK85" s="599">
        <v>754</v>
      </c>
      <c r="EL85" s="599">
        <v>568</v>
      </c>
      <c r="EM85" s="599">
        <v>396</v>
      </c>
      <c r="EN85" s="599">
        <v>226</v>
      </c>
      <c r="EO85" s="599">
        <v>127</v>
      </c>
      <c r="EP85" s="599">
        <v>83</v>
      </c>
      <c r="EQ85" s="599">
        <v>88</v>
      </c>
      <c r="ER85" s="599">
        <v>22</v>
      </c>
      <c r="ES85" s="599">
        <v>15</v>
      </c>
      <c r="ET85" s="599" t="s">
        <v>189</v>
      </c>
      <c r="EU85" s="599" t="s">
        <v>189</v>
      </c>
      <c r="EV85" s="599" t="s">
        <v>189</v>
      </c>
      <c r="EW85" s="599">
        <v>6</v>
      </c>
      <c r="EX85" s="599" t="s">
        <v>189</v>
      </c>
      <c r="EY85" s="599" t="s">
        <v>189</v>
      </c>
      <c r="EZ85" s="599">
        <v>28</v>
      </c>
      <c r="FB85" s="848"/>
      <c r="FC85" s="601" t="s">
        <v>45</v>
      </c>
      <c r="FD85" s="599">
        <v>575</v>
      </c>
      <c r="FE85" s="599">
        <v>1471</v>
      </c>
      <c r="FF85" s="599">
        <v>1974</v>
      </c>
      <c r="FG85" s="599">
        <v>1826</v>
      </c>
      <c r="FH85" s="599">
        <v>1189</v>
      </c>
      <c r="FI85" s="599">
        <v>646</v>
      </c>
      <c r="FJ85" s="599">
        <v>299</v>
      </c>
      <c r="FK85" s="599">
        <v>123</v>
      </c>
      <c r="FL85" s="599">
        <v>59</v>
      </c>
      <c r="FM85" s="599">
        <v>53</v>
      </c>
      <c r="FN85" s="599">
        <v>4</v>
      </c>
      <c r="FO85" s="599">
        <v>0</v>
      </c>
      <c r="FP85" s="599" t="s">
        <v>189</v>
      </c>
      <c r="FQ85" s="599" t="s">
        <v>189</v>
      </c>
      <c r="FR85" s="599" t="s">
        <v>189</v>
      </c>
      <c r="FS85" s="599">
        <v>0</v>
      </c>
      <c r="FT85" s="599" t="s">
        <v>189</v>
      </c>
      <c r="FU85" s="599" t="s">
        <v>189</v>
      </c>
      <c r="FV85" s="599">
        <v>94</v>
      </c>
      <c r="FW85"/>
      <c r="FX85" s="848"/>
      <c r="FY85" s="601" t="s">
        <v>45</v>
      </c>
      <c r="FZ85" s="599">
        <v>198</v>
      </c>
      <c r="GA85" s="599">
        <v>364</v>
      </c>
      <c r="GB85" s="599">
        <v>528</v>
      </c>
      <c r="GC85" s="599">
        <v>504</v>
      </c>
      <c r="GD85" s="599">
        <v>413</v>
      </c>
      <c r="GE85" s="599">
        <v>300</v>
      </c>
      <c r="GF85" s="599">
        <v>227</v>
      </c>
      <c r="GG85" s="599">
        <v>116</v>
      </c>
      <c r="GH85" s="599">
        <v>80</v>
      </c>
      <c r="GI85" s="599">
        <v>87</v>
      </c>
      <c r="GJ85" s="599">
        <v>23</v>
      </c>
      <c r="GK85" s="599">
        <v>19</v>
      </c>
      <c r="GL85" s="599" t="s">
        <v>189</v>
      </c>
      <c r="GM85" s="599" t="s">
        <v>189</v>
      </c>
      <c r="GN85" s="599" t="s">
        <v>189</v>
      </c>
      <c r="GO85" s="599">
        <v>6</v>
      </c>
      <c r="GP85" s="599" t="s">
        <v>189</v>
      </c>
      <c r="GQ85" s="599" t="s">
        <v>189</v>
      </c>
      <c r="GR85" s="599">
        <v>15</v>
      </c>
    </row>
    <row r="86" spans="1:200" ht="15" x14ac:dyDescent="0.2">
      <c r="A86"/>
      <c r="B86" s="842"/>
      <c r="C86" s="592"/>
      <c r="D86" s="848"/>
      <c r="E86" s="601" t="s">
        <v>33</v>
      </c>
      <c r="F86" s="599">
        <v>333</v>
      </c>
      <c r="G86" s="599">
        <v>758</v>
      </c>
      <c r="H86" s="599">
        <v>1353</v>
      </c>
      <c r="I86" s="599">
        <v>1767</v>
      </c>
      <c r="J86" s="599">
        <v>1627</v>
      </c>
      <c r="K86" s="599">
        <v>1192</v>
      </c>
      <c r="L86" s="599">
        <v>711</v>
      </c>
      <c r="M86" s="599">
        <v>285</v>
      </c>
      <c r="N86" s="599">
        <v>182</v>
      </c>
      <c r="O86" s="599">
        <v>143</v>
      </c>
      <c r="P86" s="599">
        <v>26</v>
      </c>
      <c r="Q86" s="599">
        <v>12</v>
      </c>
      <c r="R86" s="599">
        <v>10</v>
      </c>
      <c r="S86" s="599">
        <v>5</v>
      </c>
      <c r="T86" s="599">
        <v>4</v>
      </c>
      <c r="U86" s="599" t="s">
        <v>189</v>
      </c>
      <c r="V86" s="599" t="s">
        <v>189</v>
      </c>
      <c r="W86" s="599">
        <v>0</v>
      </c>
      <c r="X86" s="599">
        <v>57</v>
      </c>
      <c r="Y86" s="624">
        <f t="shared" si="268"/>
        <v>8408</v>
      </c>
      <c r="Z86" s="848"/>
      <c r="AA86" s="601" t="s">
        <v>33</v>
      </c>
      <c r="AB86" s="599">
        <v>106</v>
      </c>
      <c r="AC86" s="599">
        <v>288</v>
      </c>
      <c r="AD86" s="599">
        <v>608</v>
      </c>
      <c r="AE86" s="599">
        <v>840</v>
      </c>
      <c r="AF86" s="599">
        <v>769</v>
      </c>
      <c r="AG86" s="599">
        <v>525</v>
      </c>
      <c r="AH86" s="599">
        <v>306</v>
      </c>
      <c r="AI86" s="599">
        <v>112</v>
      </c>
      <c r="AJ86" s="599">
        <v>73</v>
      </c>
      <c r="AK86" s="599">
        <v>46</v>
      </c>
      <c r="AL86" s="599">
        <v>11</v>
      </c>
      <c r="AM86" s="599">
        <v>4</v>
      </c>
      <c r="AN86" s="599">
        <v>4</v>
      </c>
      <c r="AO86" s="599">
        <v>0</v>
      </c>
      <c r="AP86" s="599" t="s">
        <v>189</v>
      </c>
      <c r="AQ86" s="599" t="s">
        <v>189</v>
      </c>
      <c r="AR86" s="599" t="s">
        <v>189</v>
      </c>
      <c r="AS86" s="599">
        <v>0</v>
      </c>
      <c r="AT86" s="599">
        <v>21</v>
      </c>
      <c r="AU86" s="624">
        <f t="shared" si="269"/>
        <v>3692</v>
      </c>
      <c r="AV86" s="848"/>
      <c r="AW86" s="601" t="s">
        <v>33</v>
      </c>
      <c r="AX86" s="599">
        <v>227</v>
      </c>
      <c r="AY86" s="599">
        <v>470</v>
      </c>
      <c r="AZ86" s="599">
        <v>745</v>
      </c>
      <c r="BA86" s="599">
        <v>927</v>
      </c>
      <c r="BB86" s="599">
        <v>858</v>
      </c>
      <c r="BC86" s="599">
        <v>667</v>
      </c>
      <c r="BD86" s="599">
        <v>405</v>
      </c>
      <c r="BE86" s="599">
        <v>173</v>
      </c>
      <c r="BF86" s="599">
        <v>109</v>
      </c>
      <c r="BG86" s="599">
        <v>97</v>
      </c>
      <c r="BH86" s="599">
        <v>15</v>
      </c>
      <c r="BI86" s="599">
        <v>8</v>
      </c>
      <c r="BJ86" s="599">
        <v>6</v>
      </c>
      <c r="BK86" s="599">
        <v>5</v>
      </c>
      <c r="BL86" s="599" t="s">
        <v>189</v>
      </c>
      <c r="BM86" s="599" t="s">
        <v>189</v>
      </c>
      <c r="BN86" s="599" t="s">
        <v>189</v>
      </c>
      <c r="BO86" s="599">
        <v>0</v>
      </c>
      <c r="BP86" s="599">
        <v>36</v>
      </c>
      <c r="BR86" s="848"/>
      <c r="BS86" s="601" t="s">
        <v>33</v>
      </c>
      <c r="BT86" s="599">
        <v>213</v>
      </c>
      <c r="BU86" s="599">
        <v>455</v>
      </c>
      <c r="BV86" s="599">
        <v>713</v>
      </c>
      <c r="BW86" s="599">
        <v>865</v>
      </c>
      <c r="BX86" s="599">
        <v>678</v>
      </c>
      <c r="BY86" s="599">
        <v>462</v>
      </c>
      <c r="BZ86" s="599">
        <v>249</v>
      </c>
      <c r="CA86" s="599">
        <v>90</v>
      </c>
      <c r="CB86" s="599">
        <v>64</v>
      </c>
      <c r="CC86" s="599">
        <v>45</v>
      </c>
      <c r="CD86" s="599">
        <v>8</v>
      </c>
      <c r="CE86" s="599">
        <v>5</v>
      </c>
      <c r="CF86" s="599" t="s">
        <v>189</v>
      </c>
      <c r="CG86" s="599" t="s">
        <v>189</v>
      </c>
      <c r="CH86" s="599">
        <v>0</v>
      </c>
      <c r="CI86" s="599" t="s">
        <v>189</v>
      </c>
      <c r="CJ86" s="599" t="s">
        <v>189</v>
      </c>
      <c r="CK86" s="599">
        <v>0</v>
      </c>
      <c r="CL86" s="599">
        <v>36</v>
      </c>
      <c r="CM86"/>
      <c r="CN86" s="848"/>
      <c r="CO86" s="601" t="s">
        <v>33</v>
      </c>
      <c r="CP86" s="599">
        <v>120</v>
      </c>
      <c r="CQ86" s="599">
        <v>303</v>
      </c>
      <c r="CR86" s="599">
        <v>640</v>
      </c>
      <c r="CS86" s="599">
        <v>902</v>
      </c>
      <c r="CT86" s="599">
        <v>949</v>
      </c>
      <c r="CU86" s="599">
        <v>730</v>
      </c>
      <c r="CV86" s="599">
        <v>462</v>
      </c>
      <c r="CW86" s="599">
        <v>195</v>
      </c>
      <c r="CX86" s="599">
        <v>118</v>
      </c>
      <c r="CY86" s="599">
        <v>98</v>
      </c>
      <c r="CZ86" s="599">
        <v>18</v>
      </c>
      <c r="DA86" s="599">
        <v>7</v>
      </c>
      <c r="DB86" s="599" t="s">
        <v>189</v>
      </c>
      <c r="DC86" s="599" t="s">
        <v>189</v>
      </c>
      <c r="DD86" s="599">
        <v>4</v>
      </c>
      <c r="DE86" s="599" t="s">
        <v>189</v>
      </c>
      <c r="DF86" s="599" t="s">
        <v>189</v>
      </c>
      <c r="DG86" s="599">
        <v>0</v>
      </c>
      <c r="DH86" s="599">
        <v>21</v>
      </c>
      <c r="DJ86" s="848"/>
      <c r="DK86" s="601" t="s">
        <v>33</v>
      </c>
      <c r="DL86" s="599">
        <v>191</v>
      </c>
      <c r="DM86" s="599">
        <v>418</v>
      </c>
      <c r="DN86" s="599">
        <v>754</v>
      </c>
      <c r="DO86" s="599">
        <v>899</v>
      </c>
      <c r="DP86" s="599">
        <v>772</v>
      </c>
      <c r="DQ86" s="599">
        <v>556</v>
      </c>
      <c r="DR86" s="599">
        <v>346</v>
      </c>
      <c r="DS86" s="599">
        <v>115</v>
      </c>
      <c r="DT86" s="599">
        <v>80</v>
      </c>
      <c r="DU86" s="599">
        <v>74</v>
      </c>
      <c r="DV86" s="599">
        <v>4</v>
      </c>
      <c r="DW86" s="599">
        <v>4</v>
      </c>
      <c r="DX86" s="599" t="s">
        <v>189</v>
      </c>
      <c r="DY86" s="599">
        <v>0</v>
      </c>
      <c r="DZ86" s="599" t="s">
        <v>189</v>
      </c>
      <c r="EA86" s="599" t="s">
        <v>189</v>
      </c>
      <c r="EB86" s="599" t="s">
        <v>189</v>
      </c>
      <c r="EC86" s="599">
        <v>0</v>
      </c>
      <c r="ED86" s="599">
        <v>34</v>
      </c>
      <c r="EE86"/>
      <c r="EF86" s="848"/>
      <c r="EG86" s="601" t="s">
        <v>33</v>
      </c>
      <c r="EH86" s="599">
        <v>142</v>
      </c>
      <c r="EI86" s="599">
        <v>340</v>
      </c>
      <c r="EJ86" s="599">
        <v>599</v>
      </c>
      <c r="EK86" s="599">
        <v>868</v>
      </c>
      <c r="EL86" s="599">
        <v>855</v>
      </c>
      <c r="EM86" s="599">
        <v>636</v>
      </c>
      <c r="EN86" s="599">
        <v>365</v>
      </c>
      <c r="EO86" s="599">
        <v>170</v>
      </c>
      <c r="EP86" s="599">
        <v>102</v>
      </c>
      <c r="EQ86" s="599">
        <v>69</v>
      </c>
      <c r="ER86" s="599">
        <v>22</v>
      </c>
      <c r="ES86" s="599">
        <v>8</v>
      </c>
      <c r="ET86" s="599" t="s">
        <v>189</v>
      </c>
      <c r="EU86" s="599">
        <v>5</v>
      </c>
      <c r="EV86" s="599" t="s">
        <v>189</v>
      </c>
      <c r="EW86" s="599" t="s">
        <v>189</v>
      </c>
      <c r="EX86" s="599" t="s">
        <v>189</v>
      </c>
      <c r="EY86" s="599">
        <v>0</v>
      </c>
      <c r="EZ86" s="599">
        <v>23</v>
      </c>
      <c r="FB86" s="848"/>
      <c r="FC86" s="601" t="s">
        <v>33</v>
      </c>
      <c r="FD86" s="599">
        <v>276</v>
      </c>
      <c r="FE86" s="599">
        <v>661</v>
      </c>
      <c r="FF86" s="599">
        <v>1163</v>
      </c>
      <c r="FG86" s="599">
        <v>1453</v>
      </c>
      <c r="FH86" s="599">
        <v>1291</v>
      </c>
      <c r="FI86" s="599">
        <v>944</v>
      </c>
      <c r="FJ86" s="599">
        <v>512</v>
      </c>
      <c r="FK86" s="599">
        <v>185</v>
      </c>
      <c r="FL86" s="599">
        <v>111</v>
      </c>
      <c r="FM86" s="599">
        <v>88</v>
      </c>
      <c r="FN86" s="599">
        <v>10</v>
      </c>
      <c r="FO86" s="599">
        <v>4</v>
      </c>
      <c r="FP86" s="599" t="s">
        <v>189</v>
      </c>
      <c r="FQ86" s="599">
        <v>0</v>
      </c>
      <c r="FR86" s="599" t="s">
        <v>189</v>
      </c>
      <c r="FS86" s="599" t="s">
        <v>189</v>
      </c>
      <c r="FT86" s="599" t="s">
        <v>189</v>
      </c>
      <c r="FU86" s="599">
        <v>0</v>
      </c>
      <c r="FV86" s="599">
        <v>53</v>
      </c>
      <c r="FW86"/>
      <c r="FX86" s="848"/>
      <c r="FY86" s="601" t="s">
        <v>33</v>
      </c>
      <c r="FZ86" s="599">
        <v>57</v>
      </c>
      <c r="GA86" s="599">
        <v>97</v>
      </c>
      <c r="GB86" s="599">
        <v>190</v>
      </c>
      <c r="GC86" s="599">
        <v>314</v>
      </c>
      <c r="GD86" s="599">
        <v>336</v>
      </c>
      <c r="GE86" s="599">
        <v>248</v>
      </c>
      <c r="GF86" s="599">
        <v>199</v>
      </c>
      <c r="GG86" s="599">
        <v>100</v>
      </c>
      <c r="GH86" s="599">
        <v>71</v>
      </c>
      <c r="GI86" s="599">
        <v>55</v>
      </c>
      <c r="GJ86" s="599">
        <v>16</v>
      </c>
      <c r="GK86" s="599">
        <v>8</v>
      </c>
      <c r="GL86" s="599" t="s">
        <v>189</v>
      </c>
      <c r="GM86" s="599">
        <v>5</v>
      </c>
      <c r="GN86" s="599" t="s">
        <v>189</v>
      </c>
      <c r="GO86" s="599" t="s">
        <v>189</v>
      </c>
      <c r="GP86" s="599" t="s">
        <v>189</v>
      </c>
      <c r="GQ86" s="599">
        <v>0</v>
      </c>
      <c r="GR86" s="599">
        <v>4</v>
      </c>
    </row>
    <row r="87" spans="1:200" ht="15" x14ac:dyDescent="0.2">
      <c r="A87"/>
      <c r="B87" s="842"/>
      <c r="C87" s="592"/>
      <c r="D87" s="848"/>
      <c r="E87" s="601" t="s">
        <v>34</v>
      </c>
      <c r="F87" s="599">
        <v>394</v>
      </c>
      <c r="G87" s="599">
        <v>779</v>
      </c>
      <c r="H87" s="599">
        <v>1555</v>
      </c>
      <c r="I87" s="599">
        <v>2349</v>
      </c>
      <c r="J87" s="599">
        <v>2835</v>
      </c>
      <c r="K87" s="599">
        <v>2315</v>
      </c>
      <c r="L87" s="599">
        <v>1439</v>
      </c>
      <c r="M87" s="599">
        <v>703</v>
      </c>
      <c r="N87" s="599">
        <v>404</v>
      </c>
      <c r="O87" s="599">
        <v>353</v>
      </c>
      <c r="P87" s="599">
        <v>49</v>
      </c>
      <c r="Q87" s="599">
        <v>39</v>
      </c>
      <c r="R87" s="599">
        <v>36</v>
      </c>
      <c r="S87" s="599">
        <v>18</v>
      </c>
      <c r="T87" s="599">
        <v>6</v>
      </c>
      <c r="U87" s="599">
        <v>5</v>
      </c>
      <c r="V87" s="599">
        <v>3</v>
      </c>
      <c r="W87" s="599">
        <v>0</v>
      </c>
      <c r="X87" s="599">
        <v>76</v>
      </c>
      <c r="Y87" s="624">
        <f t="shared" si="268"/>
        <v>13282</v>
      </c>
      <c r="Z87" s="848"/>
      <c r="AA87" s="601" t="s">
        <v>34</v>
      </c>
      <c r="AB87" s="599">
        <v>134</v>
      </c>
      <c r="AC87" s="599">
        <v>274</v>
      </c>
      <c r="AD87" s="599">
        <v>681</v>
      </c>
      <c r="AE87" s="599">
        <v>1163</v>
      </c>
      <c r="AF87" s="599">
        <v>1386</v>
      </c>
      <c r="AG87" s="599">
        <v>1087</v>
      </c>
      <c r="AH87" s="599">
        <v>705</v>
      </c>
      <c r="AI87" s="599">
        <v>303</v>
      </c>
      <c r="AJ87" s="599">
        <v>178</v>
      </c>
      <c r="AK87" s="599">
        <v>156</v>
      </c>
      <c r="AL87" s="599">
        <v>17</v>
      </c>
      <c r="AM87" s="599">
        <v>21</v>
      </c>
      <c r="AN87" s="599">
        <v>16</v>
      </c>
      <c r="AO87" s="599">
        <v>6</v>
      </c>
      <c r="AP87" s="599" t="s">
        <v>189</v>
      </c>
      <c r="AQ87" s="599" t="s">
        <v>189</v>
      </c>
      <c r="AR87" s="599">
        <v>0</v>
      </c>
      <c r="AS87" s="599">
        <v>0</v>
      </c>
      <c r="AT87" s="599">
        <v>29</v>
      </c>
      <c r="AU87" s="624">
        <f t="shared" si="269"/>
        <v>6127</v>
      </c>
      <c r="AV87" s="848"/>
      <c r="AW87" s="601" t="s">
        <v>34</v>
      </c>
      <c r="AX87" s="599">
        <v>260</v>
      </c>
      <c r="AY87" s="599">
        <v>505</v>
      </c>
      <c r="AZ87" s="599">
        <v>874</v>
      </c>
      <c r="BA87" s="599">
        <v>1186</v>
      </c>
      <c r="BB87" s="599">
        <v>1449</v>
      </c>
      <c r="BC87" s="599">
        <v>1228</v>
      </c>
      <c r="BD87" s="599">
        <v>734</v>
      </c>
      <c r="BE87" s="599">
        <v>400</v>
      </c>
      <c r="BF87" s="599">
        <v>226</v>
      </c>
      <c r="BG87" s="599">
        <v>197</v>
      </c>
      <c r="BH87" s="599">
        <v>32</v>
      </c>
      <c r="BI87" s="599">
        <v>18</v>
      </c>
      <c r="BJ87" s="599">
        <v>20</v>
      </c>
      <c r="BK87" s="599">
        <v>12</v>
      </c>
      <c r="BL87" s="599" t="s">
        <v>189</v>
      </c>
      <c r="BM87" s="599" t="s">
        <v>189</v>
      </c>
      <c r="BN87" s="599">
        <v>3</v>
      </c>
      <c r="BO87" s="599">
        <v>0</v>
      </c>
      <c r="BP87" s="599">
        <v>47</v>
      </c>
      <c r="BR87" s="848"/>
      <c r="BS87" s="601" t="s">
        <v>34</v>
      </c>
      <c r="BT87" s="599">
        <v>260</v>
      </c>
      <c r="BU87" s="599">
        <v>430</v>
      </c>
      <c r="BV87" s="599">
        <v>836</v>
      </c>
      <c r="BW87" s="599">
        <v>1067</v>
      </c>
      <c r="BX87" s="599">
        <v>1171</v>
      </c>
      <c r="BY87" s="599">
        <v>869</v>
      </c>
      <c r="BZ87" s="599">
        <v>513</v>
      </c>
      <c r="CA87" s="599">
        <v>211</v>
      </c>
      <c r="CB87" s="599">
        <v>121</v>
      </c>
      <c r="CC87" s="599">
        <v>104</v>
      </c>
      <c r="CD87" s="599">
        <v>10</v>
      </c>
      <c r="CE87" s="599">
        <v>9</v>
      </c>
      <c r="CF87" s="599">
        <v>8</v>
      </c>
      <c r="CG87" s="599">
        <v>4</v>
      </c>
      <c r="CH87" s="599" t="s">
        <v>189</v>
      </c>
      <c r="CI87" s="599" t="s">
        <v>189</v>
      </c>
      <c r="CJ87" s="599" t="s">
        <v>189</v>
      </c>
      <c r="CK87" s="599">
        <v>0</v>
      </c>
      <c r="CL87" s="599">
        <v>54</v>
      </c>
      <c r="CM87"/>
      <c r="CN87" s="848"/>
      <c r="CO87" s="601" t="s">
        <v>34</v>
      </c>
      <c r="CP87" s="599">
        <v>134</v>
      </c>
      <c r="CQ87" s="599">
        <v>349</v>
      </c>
      <c r="CR87" s="599">
        <v>719</v>
      </c>
      <c r="CS87" s="599">
        <v>1282</v>
      </c>
      <c r="CT87" s="599">
        <v>1664</v>
      </c>
      <c r="CU87" s="599">
        <v>1446</v>
      </c>
      <c r="CV87" s="599">
        <v>926</v>
      </c>
      <c r="CW87" s="599">
        <v>492</v>
      </c>
      <c r="CX87" s="599">
        <v>283</v>
      </c>
      <c r="CY87" s="599">
        <v>249</v>
      </c>
      <c r="CZ87" s="599">
        <v>39</v>
      </c>
      <c r="DA87" s="599">
        <v>30</v>
      </c>
      <c r="DB87" s="599">
        <v>28</v>
      </c>
      <c r="DC87" s="599">
        <v>14</v>
      </c>
      <c r="DD87" s="599" t="s">
        <v>189</v>
      </c>
      <c r="DE87" s="599" t="s">
        <v>189</v>
      </c>
      <c r="DF87" s="599" t="s">
        <v>189</v>
      </c>
      <c r="DG87" s="599">
        <v>0</v>
      </c>
      <c r="DH87" s="599">
        <v>22</v>
      </c>
      <c r="DJ87" s="848"/>
      <c r="DK87" s="601" t="s">
        <v>34</v>
      </c>
      <c r="DL87" s="599">
        <v>179</v>
      </c>
      <c r="DM87" s="599">
        <v>371</v>
      </c>
      <c r="DN87" s="599">
        <v>673</v>
      </c>
      <c r="DO87" s="599">
        <v>972</v>
      </c>
      <c r="DP87" s="599">
        <v>1039</v>
      </c>
      <c r="DQ87" s="599">
        <v>835</v>
      </c>
      <c r="DR87" s="599">
        <v>490</v>
      </c>
      <c r="DS87" s="599">
        <v>239</v>
      </c>
      <c r="DT87" s="599">
        <v>144</v>
      </c>
      <c r="DU87" s="599">
        <v>128</v>
      </c>
      <c r="DV87" s="599">
        <v>15</v>
      </c>
      <c r="DW87" s="599">
        <v>6</v>
      </c>
      <c r="DX87" s="599">
        <v>7</v>
      </c>
      <c r="DY87" s="599">
        <v>4</v>
      </c>
      <c r="DZ87" s="599" t="s">
        <v>189</v>
      </c>
      <c r="EA87" s="599" t="s">
        <v>189</v>
      </c>
      <c r="EB87" s="599" t="s">
        <v>189</v>
      </c>
      <c r="EC87" s="599">
        <v>0</v>
      </c>
      <c r="ED87" s="599">
        <v>40</v>
      </c>
      <c r="EE87"/>
      <c r="EF87" s="848"/>
      <c r="EG87" s="601" t="s">
        <v>34</v>
      </c>
      <c r="EH87" s="599">
        <v>215</v>
      </c>
      <c r="EI87" s="599">
        <v>408</v>
      </c>
      <c r="EJ87" s="599">
        <v>882</v>
      </c>
      <c r="EK87" s="599">
        <v>1377</v>
      </c>
      <c r="EL87" s="599">
        <v>1796</v>
      </c>
      <c r="EM87" s="599">
        <v>1480</v>
      </c>
      <c r="EN87" s="599">
        <v>949</v>
      </c>
      <c r="EO87" s="599">
        <v>464</v>
      </c>
      <c r="EP87" s="599">
        <v>260</v>
      </c>
      <c r="EQ87" s="599">
        <v>225</v>
      </c>
      <c r="ER87" s="599">
        <v>34</v>
      </c>
      <c r="ES87" s="599">
        <v>33</v>
      </c>
      <c r="ET87" s="599">
        <v>29</v>
      </c>
      <c r="EU87" s="599">
        <v>14</v>
      </c>
      <c r="EV87" s="599" t="s">
        <v>189</v>
      </c>
      <c r="EW87" s="599" t="s">
        <v>189</v>
      </c>
      <c r="EX87" s="599" t="s">
        <v>189</v>
      </c>
      <c r="EY87" s="599">
        <v>0</v>
      </c>
      <c r="EZ87" s="599">
        <v>36</v>
      </c>
      <c r="FB87" s="848"/>
      <c r="FC87" s="601" t="s">
        <v>34</v>
      </c>
      <c r="FD87" s="599">
        <v>332</v>
      </c>
      <c r="FE87" s="599">
        <v>681</v>
      </c>
      <c r="FF87" s="599">
        <v>1354</v>
      </c>
      <c r="FG87" s="599">
        <v>1998</v>
      </c>
      <c r="FH87" s="599">
        <v>2341</v>
      </c>
      <c r="FI87" s="599">
        <v>1872</v>
      </c>
      <c r="FJ87" s="599">
        <v>1096</v>
      </c>
      <c r="FK87" s="599">
        <v>497</v>
      </c>
      <c r="FL87" s="599">
        <v>265</v>
      </c>
      <c r="FM87" s="599">
        <v>212</v>
      </c>
      <c r="FN87" s="599">
        <v>22</v>
      </c>
      <c r="FO87" s="599">
        <v>10</v>
      </c>
      <c r="FP87" s="599">
        <v>10</v>
      </c>
      <c r="FQ87" s="599">
        <v>12</v>
      </c>
      <c r="FR87" s="599" t="s">
        <v>189</v>
      </c>
      <c r="FS87" s="599">
        <v>0</v>
      </c>
      <c r="FT87" s="599" t="s">
        <v>189</v>
      </c>
      <c r="FU87" s="599">
        <v>0</v>
      </c>
      <c r="FV87" s="599">
        <v>67</v>
      </c>
      <c r="FW87"/>
      <c r="FX87" s="848"/>
      <c r="FY87" s="601" t="s">
        <v>34</v>
      </c>
      <c r="FZ87" s="599">
        <v>62</v>
      </c>
      <c r="GA87" s="599">
        <v>98</v>
      </c>
      <c r="GB87" s="599">
        <v>201</v>
      </c>
      <c r="GC87" s="599">
        <v>351</v>
      </c>
      <c r="GD87" s="599">
        <v>494</v>
      </c>
      <c r="GE87" s="599">
        <v>443</v>
      </c>
      <c r="GF87" s="599">
        <v>343</v>
      </c>
      <c r="GG87" s="599">
        <v>206</v>
      </c>
      <c r="GH87" s="599">
        <v>139</v>
      </c>
      <c r="GI87" s="599">
        <v>141</v>
      </c>
      <c r="GJ87" s="599">
        <v>27</v>
      </c>
      <c r="GK87" s="599">
        <v>29</v>
      </c>
      <c r="GL87" s="599">
        <v>26</v>
      </c>
      <c r="GM87" s="599">
        <v>6</v>
      </c>
      <c r="GN87" s="599" t="s">
        <v>189</v>
      </c>
      <c r="GO87" s="599">
        <v>5</v>
      </c>
      <c r="GP87" s="599" t="s">
        <v>189</v>
      </c>
      <c r="GQ87" s="599">
        <v>0</v>
      </c>
      <c r="GR87" s="599">
        <v>9</v>
      </c>
    </row>
    <row r="88" spans="1:200" ht="15" x14ac:dyDescent="0.2">
      <c r="A88"/>
      <c r="B88" s="842"/>
      <c r="C88" s="592"/>
      <c r="D88" s="848"/>
      <c r="E88" s="601" t="s">
        <v>35</v>
      </c>
      <c r="F88" s="599">
        <v>582</v>
      </c>
      <c r="G88" s="599">
        <v>881</v>
      </c>
      <c r="H88" s="599">
        <v>1818</v>
      </c>
      <c r="I88" s="599">
        <v>3049</v>
      </c>
      <c r="J88" s="599">
        <v>4270</v>
      </c>
      <c r="K88" s="599">
        <v>4521</v>
      </c>
      <c r="L88" s="599">
        <v>3398</v>
      </c>
      <c r="M88" s="599">
        <v>1697</v>
      </c>
      <c r="N88" s="599">
        <v>1155</v>
      </c>
      <c r="O88" s="599">
        <v>833</v>
      </c>
      <c r="P88" s="599">
        <v>186</v>
      </c>
      <c r="Q88" s="599">
        <v>99</v>
      </c>
      <c r="R88" s="599">
        <v>65</v>
      </c>
      <c r="S88" s="599">
        <v>37</v>
      </c>
      <c r="T88" s="599">
        <v>22</v>
      </c>
      <c r="U88" s="599">
        <v>6</v>
      </c>
      <c r="V88" s="599" t="s">
        <v>189</v>
      </c>
      <c r="W88" s="599" t="s">
        <v>189</v>
      </c>
      <c r="X88" s="599">
        <v>113</v>
      </c>
      <c r="Y88" s="624">
        <f t="shared" si="268"/>
        <v>22619</v>
      </c>
      <c r="Z88" s="848"/>
      <c r="AA88" s="601" t="s">
        <v>35</v>
      </c>
      <c r="AB88" s="599">
        <v>212</v>
      </c>
      <c r="AC88" s="599">
        <v>320</v>
      </c>
      <c r="AD88" s="599">
        <v>816</v>
      </c>
      <c r="AE88" s="599">
        <v>1489</v>
      </c>
      <c r="AF88" s="599">
        <v>2224</v>
      </c>
      <c r="AG88" s="599">
        <v>2385</v>
      </c>
      <c r="AH88" s="599">
        <v>1748</v>
      </c>
      <c r="AI88" s="599">
        <v>888</v>
      </c>
      <c r="AJ88" s="599">
        <v>542</v>
      </c>
      <c r="AK88" s="599">
        <v>418</v>
      </c>
      <c r="AL88" s="599">
        <v>92</v>
      </c>
      <c r="AM88" s="599">
        <v>41</v>
      </c>
      <c r="AN88" s="599">
        <v>28</v>
      </c>
      <c r="AO88" s="599">
        <v>15</v>
      </c>
      <c r="AP88" s="599">
        <v>10</v>
      </c>
      <c r="AQ88" s="599" t="s">
        <v>189</v>
      </c>
      <c r="AR88" s="599" t="s">
        <v>189</v>
      </c>
      <c r="AS88" s="599" t="s">
        <v>189</v>
      </c>
      <c r="AT88" s="599">
        <v>53</v>
      </c>
      <c r="AU88" s="624">
        <f t="shared" si="269"/>
        <v>11228</v>
      </c>
      <c r="AV88" s="848"/>
      <c r="AW88" s="601" t="s">
        <v>35</v>
      </c>
      <c r="AX88" s="599">
        <v>370</v>
      </c>
      <c r="AY88" s="599">
        <v>561</v>
      </c>
      <c r="AZ88" s="599">
        <v>1002</v>
      </c>
      <c r="BA88" s="599">
        <v>1560</v>
      </c>
      <c r="BB88" s="599">
        <v>2046</v>
      </c>
      <c r="BC88" s="599">
        <v>2136</v>
      </c>
      <c r="BD88" s="599">
        <v>1650</v>
      </c>
      <c r="BE88" s="599">
        <v>809</v>
      </c>
      <c r="BF88" s="599">
        <v>613</v>
      </c>
      <c r="BG88" s="599">
        <v>415</v>
      </c>
      <c r="BH88" s="599">
        <v>94</v>
      </c>
      <c r="BI88" s="599">
        <v>58</v>
      </c>
      <c r="BJ88" s="599">
        <v>37</v>
      </c>
      <c r="BK88" s="599">
        <v>22</v>
      </c>
      <c r="BL88" s="599">
        <v>12</v>
      </c>
      <c r="BM88" s="599" t="s">
        <v>189</v>
      </c>
      <c r="BN88" s="599" t="s">
        <v>189</v>
      </c>
      <c r="BO88" s="599" t="s">
        <v>189</v>
      </c>
      <c r="BP88" s="599">
        <v>60</v>
      </c>
      <c r="BR88" s="848"/>
      <c r="BS88" s="601" t="s">
        <v>35</v>
      </c>
      <c r="BT88" s="599">
        <v>329</v>
      </c>
      <c r="BU88" s="599">
        <v>492</v>
      </c>
      <c r="BV88" s="599">
        <v>984</v>
      </c>
      <c r="BW88" s="599">
        <v>1381</v>
      </c>
      <c r="BX88" s="599">
        <v>1708</v>
      </c>
      <c r="BY88" s="599">
        <v>1603</v>
      </c>
      <c r="BZ88" s="599">
        <v>1125</v>
      </c>
      <c r="CA88" s="599">
        <v>496</v>
      </c>
      <c r="CB88" s="599">
        <v>330</v>
      </c>
      <c r="CC88" s="599">
        <v>214</v>
      </c>
      <c r="CD88" s="599">
        <v>59</v>
      </c>
      <c r="CE88" s="599">
        <v>26</v>
      </c>
      <c r="CF88" s="599">
        <v>21</v>
      </c>
      <c r="CG88" s="599">
        <v>12</v>
      </c>
      <c r="CH88" s="599">
        <v>12</v>
      </c>
      <c r="CI88" s="599" t="s">
        <v>189</v>
      </c>
      <c r="CJ88" s="599" t="s">
        <v>189</v>
      </c>
      <c r="CK88" s="599" t="s">
        <v>189</v>
      </c>
      <c r="CL88" s="599">
        <v>76</v>
      </c>
      <c r="CM88"/>
      <c r="CN88" s="848"/>
      <c r="CO88" s="601" t="s">
        <v>35</v>
      </c>
      <c r="CP88" s="599">
        <v>253</v>
      </c>
      <c r="CQ88" s="599">
        <v>389</v>
      </c>
      <c r="CR88" s="599">
        <v>834</v>
      </c>
      <c r="CS88" s="599">
        <v>1668</v>
      </c>
      <c r="CT88" s="599">
        <v>2562</v>
      </c>
      <c r="CU88" s="599">
        <v>2918</v>
      </c>
      <c r="CV88" s="599">
        <v>2273</v>
      </c>
      <c r="CW88" s="599">
        <v>1201</v>
      </c>
      <c r="CX88" s="599">
        <v>825</v>
      </c>
      <c r="CY88" s="599">
        <v>619</v>
      </c>
      <c r="CZ88" s="599">
        <v>127</v>
      </c>
      <c r="DA88" s="599">
        <v>73</v>
      </c>
      <c r="DB88" s="599">
        <v>44</v>
      </c>
      <c r="DC88" s="599">
        <v>25</v>
      </c>
      <c r="DD88" s="599">
        <v>10</v>
      </c>
      <c r="DE88" s="599" t="s">
        <v>189</v>
      </c>
      <c r="DF88" s="599" t="s">
        <v>189</v>
      </c>
      <c r="DG88" s="599" t="s">
        <v>189</v>
      </c>
      <c r="DH88" s="599">
        <v>37</v>
      </c>
      <c r="DJ88" s="848"/>
      <c r="DK88" s="601" t="s">
        <v>35</v>
      </c>
      <c r="DL88" s="599">
        <v>208</v>
      </c>
      <c r="DM88" s="599">
        <v>368</v>
      </c>
      <c r="DN88" s="599">
        <v>690</v>
      </c>
      <c r="DO88" s="599">
        <v>900</v>
      </c>
      <c r="DP88" s="599">
        <v>1140</v>
      </c>
      <c r="DQ88" s="599">
        <v>1075</v>
      </c>
      <c r="DR88" s="599">
        <v>786</v>
      </c>
      <c r="DS88" s="599">
        <v>383</v>
      </c>
      <c r="DT88" s="599">
        <v>283</v>
      </c>
      <c r="DU88" s="599">
        <v>216</v>
      </c>
      <c r="DV88" s="599">
        <v>33</v>
      </c>
      <c r="DW88" s="599">
        <v>22</v>
      </c>
      <c r="DX88" s="599">
        <v>10</v>
      </c>
      <c r="DY88" s="599" t="s">
        <v>189</v>
      </c>
      <c r="DZ88" s="599" t="s">
        <v>189</v>
      </c>
      <c r="EA88" s="599">
        <v>0</v>
      </c>
      <c r="EB88" s="599" t="s">
        <v>189</v>
      </c>
      <c r="EC88" s="599" t="s">
        <v>189</v>
      </c>
      <c r="ED88" s="599">
        <v>50</v>
      </c>
      <c r="EE88"/>
      <c r="EF88" s="848"/>
      <c r="EG88" s="601" t="s">
        <v>35</v>
      </c>
      <c r="EH88" s="599">
        <v>374</v>
      </c>
      <c r="EI88" s="599">
        <v>513</v>
      </c>
      <c r="EJ88" s="599">
        <v>1128</v>
      </c>
      <c r="EK88" s="599">
        <v>2149</v>
      </c>
      <c r="EL88" s="599">
        <v>3130</v>
      </c>
      <c r="EM88" s="599">
        <v>3446</v>
      </c>
      <c r="EN88" s="599">
        <v>2612</v>
      </c>
      <c r="EO88" s="599">
        <v>1314</v>
      </c>
      <c r="EP88" s="599">
        <v>872</v>
      </c>
      <c r="EQ88" s="599">
        <v>617</v>
      </c>
      <c r="ER88" s="599">
        <v>153</v>
      </c>
      <c r="ES88" s="599">
        <v>77</v>
      </c>
      <c r="ET88" s="599">
        <v>55</v>
      </c>
      <c r="EU88" s="599" t="s">
        <v>189</v>
      </c>
      <c r="EV88" s="599" t="s">
        <v>189</v>
      </c>
      <c r="EW88" s="599">
        <v>6</v>
      </c>
      <c r="EX88" s="599" t="s">
        <v>189</v>
      </c>
      <c r="EY88" s="599" t="s">
        <v>189</v>
      </c>
      <c r="EZ88" s="599">
        <v>63</v>
      </c>
      <c r="FB88" s="848"/>
      <c r="FC88" s="601" t="s">
        <v>35</v>
      </c>
      <c r="FD88" s="599">
        <v>488</v>
      </c>
      <c r="FE88" s="599">
        <v>765</v>
      </c>
      <c r="FF88" s="599">
        <v>1588</v>
      </c>
      <c r="FG88" s="599">
        <v>2622</v>
      </c>
      <c r="FH88" s="599">
        <v>3690</v>
      </c>
      <c r="FI88" s="599">
        <v>3826</v>
      </c>
      <c r="FJ88" s="599">
        <v>2795</v>
      </c>
      <c r="FK88" s="599">
        <v>1313</v>
      </c>
      <c r="FL88" s="599">
        <v>868</v>
      </c>
      <c r="FM88" s="599">
        <v>615</v>
      </c>
      <c r="FN88" s="599">
        <v>109</v>
      </c>
      <c r="FO88" s="599">
        <v>43</v>
      </c>
      <c r="FP88" s="599">
        <v>33</v>
      </c>
      <c r="FQ88" s="599">
        <v>18</v>
      </c>
      <c r="FR88" s="599" t="s">
        <v>189</v>
      </c>
      <c r="FS88" s="599" t="s">
        <v>189</v>
      </c>
      <c r="FT88" s="599" t="s">
        <v>189</v>
      </c>
      <c r="FU88" s="599" t="s">
        <v>189</v>
      </c>
      <c r="FV88" s="599">
        <v>104</v>
      </c>
      <c r="FW88"/>
      <c r="FX88" s="848"/>
      <c r="FY88" s="601" t="s">
        <v>35</v>
      </c>
      <c r="FZ88" s="599">
        <v>94</v>
      </c>
      <c r="GA88" s="599">
        <v>116</v>
      </c>
      <c r="GB88" s="599">
        <v>230</v>
      </c>
      <c r="GC88" s="599">
        <v>427</v>
      </c>
      <c r="GD88" s="599">
        <v>580</v>
      </c>
      <c r="GE88" s="599">
        <v>695</v>
      </c>
      <c r="GF88" s="599">
        <v>603</v>
      </c>
      <c r="GG88" s="599">
        <v>384</v>
      </c>
      <c r="GH88" s="599">
        <v>287</v>
      </c>
      <c r="GI88" s="599">
        <v>218</v>
      </c>
      <c r="GJ88" s="599">
        <v>77</v>
      </c>
      <c r="GK88" s="599">
        <v>56</v>
      </c>
      <c r="GL88" s="599">
        <v>32</v>
      </c>
      <c r="GM88" s="599">
        <v>19</v>
      </c>
      <c r="GN88" s="599" t="s">
        <v>189</v>
      </c>
      <c r="GO88" s="599" t="s">
        <v>189</v>
      </c>
      <c r="GP88" s="599" t="s">
        <v>189</v>
      </c>
      <c r="GQ88" s="599" t="s">
        <v>189</v>
      </c>
      <c r="GR88" s="599">
        <v>9</v>
      </c>
    </row>
    <row r="89" spans="1:200" ht="15" x14ac:dyDescent="0.2">
      <c r="A89"/>
      <c r="B89" s="842"/>
      <c r="C89" s="592"/>
      <c r="D89" s="848"/>
      <c r="E89" s="601" t="s">
        <v>36</v>
      </c>
      <c r="F89" s="599">
        <v>881</v>
      </c>
      <c r="G89" s="599">
        <v>996</v>
      </c>
      <c r="H89" s="599">
        <v>2045</v>
      </c>
      <c r="I89" s="599">
        <v>3736</v>
      </c>
      <c r="J89" s="599">
        <v>6124</v>
      </c>
      <c r="K89" s="599">
        <v>7973</v>
      </c>
      <c r="L89" s="599">
        <v>7786</v>
      </c>
      <c r="M89" s="599">
        <v>4623</v>
      </c>
      <c r="N89" s="599">
        <v>3377</v>
      </c>
      <c r="O89" s="599">
        <v>2724</v>
      </c>
      <c r="P89" s="599">
        <v>573</v>
      </c>
      <c r="Q89" s="599">
        <v>432</v>
      </c>
      <c r="R89" s="599">
        <v>208</v>
      </c>
      <c r="S89" s="599">
        <v>114</v>
      </c>
      <c r="T89" s="599">
        <v>50</v>
      </c>
      <c r="U89" s="599">
        <v>18</v>
      </c>
      <c r="V89" s="599">
        <v>15</v>
      </c>
      <c r="W89" s="599">
        <v>9</v>
      </c>
      <c r="X89" s="599">
        <v>169</v>
      </c>
      <c r="Y89" s="624">
        <f t="shared" si="268"/>
        <v>41684</v>
      </c>
      <c r="Z89" s="848"/>
      <c r="AA89" s="601" t="s">
        <v>36</v>
      </c>
      <c r="AB89" s="599">
        <v>343</v>
      </c>
      <c r="AC89" s="599">
        <v>330</v>
      </c>
      <c r="AD89" s="599">
        <v>818</v>
      </c>
      <c r="AE89" s="599">
        <v>1713</v>
      </c>
      <c r="AF89" s="599">
        <v>3085</v>
      </c>
      <c r="AG89" s="599">
        <v>4197</v>
      </c>
      <c r="AH89" s="599">
        <v>4167</v>
      </c>
      <c r="AI89" s="599">
        <v>2437</v>
      </c>
      <c r="AJ89" s="599">
        <v>1751</v>
      </c>
      <c r="AK89" s="599">
        <v>1385</v>
      </c>
      <c r="AL89" s="599">
        <v>301</v>
      </c>
      <c r="AM89" s="599">
        <v>231</v>
      </c>
      <c r="AN89" s="599">
        <v>105</v>
      </c>
      <c r="AO89" s="599">
        <v>54</v>
      </c>
      <c r="AP89" s="599">
        <v>23</v>
      </c>
      <c r="AQ89" s="599">
        <v>6</v>
      </c>
      <c r="AR89" s="599">
        <v>7</v>
      </c>
      <c r="AS89" s="599">
        <v>5</v>
      </c>
      <c r="AT89" s="599">
        <v>65</v>
      </c>
      <c r="AU89" s="624">
        <f t="shared" si="269"/>
        <v>20958</v>
      </c>
      <c r="AV89" s="848"/>
      <c r="AW89" s="601" t="s">
        <v>36</v>
      </c>
      <c r="AX89" s="599">
        <v>538</v>
      </c>
      <c r="AY89" s="599">
        <v>666</v>
      </c>
      <c r="AZ89" s="599">
        <v>1227</v>
      </c>
      <c r="BA89" s="599">
        <v>2023</v>
      </c>
      <c r="BB89" s="599">
        <v>3039</v>
      </c>
      <c r="BC89" s="599">
        <v>3776</v>
      </c>
      <c r="BD89" s="599">
        <v>3619</v>
      </c>
      <c r="BE89" s="599">
        <v>2186</v>
      </c>
      <c r="BF89" s="599">
        <v>1626</v>
      </c>
      <c r="BG89" s="599">
        <v>1339</v>
      </c>
      <c r="BH89" s="599">
        <v>272</v>
      </c>
      <c r="BI89" s="599">
        <v>201</v>
      </c>
      <c r="BJ89" s="599">
        <v>103</v>
      </c>
      <c r="BK89" s="599">
        <v>60</v>
      </c>
      <c r="BL89" s="599">
        <v>27</v>
      </c>
      <c r="BM89" s="599">
        <v>12</v>
      </c>
      <c r="BN89" s="599">
        <v>8</v>
      </c>
      <c r="BO89" s="599">
        <v>4</v>
      </c>
      <c r="BP89" s="599">
        <v>104</v>
      </c>
      <c r="BR89" s="848"/>
      <c r="BS89" s="601" t="s">
        <v>36</v>
      </c>
      <c r="BT89" s="599">
        <v>488</v>
      </c>
      <c r="BU89" s="599">
        <v>538</v>
      </c>
      <c r="BV89" s="599">
        <v>1055</v>
      </c>
      <c r="BW89" s="599">
        <v>1769</v>
      </c>
      <c r="BX89" s="599">
        <v>2545</v>
      </c>
      <c r="BY89" s="599">
        <v>2805</v>
      </c>
      <c r="BZ89" s="599">
        <v>2363</v>
      </c>
      <c r="CA89" s="599">
        <v>1334</v>
      </c>
      <c r="CB89" s="599">
        <v>891</v>
      </c>
      <c r="CC89" s="599">
        <v>694</v>
      </c>
      <c r="CD89" s="599">
        <v>143</v>
      </c>
      <c r="CE89" s="599">
        <v>127</v>
      </c>
      <c r="CF89" s="599">
        <v>50</v>
      </c>
      <c r="CG89" s="599">
        <v>32</v>
      </c>
      <c r="CH89" s="599">
        <v>10</v>
      </c>
      <c r="CI89" s="599" t="s">
        <v>189</v>
      </c>
      <c r="CJ89" s="599">
        <v>4</v>
      </c>
      <c r="CK89" s="599" t="s">
        <v>189</v>
      </c>
      <c r="CL89" s="599">
        <v>110</v>
      </c>
      <c r="CM89"/>
      <c r="CN89" s="848"/>
      <c r="CO89" s="601" t="s">
        <v>36</v>
      </c>
      <c r="CP89" s="599">
        <v>393</v>
      </c>
      <c r="CQ89" s="599">
        <v>458</v>
      </c>
      <c r="CR89" s="599">
        <v>990</v>
      </c>
      <c r="CS89" s="599">
        <v>1967</v>
      </c>
      <c r="CT89" s="599">
        <v>3579</v>
      </c>
      <c r="CU89" s="599">
        <v>5168</v>
      </c>
      <c r="CV89" s="599">
        <v>5423</v>
      </c>
      <c r="CW89" s="599">
        <v>3289</v>
      </c>
      <c r="CX89" s="599">
        <v>2486</v>
      </c>
      <c r="CY89" s="599">
        <v>2030</v>
      </c>
      <c r="CZ89" s="599">
        <v>430</v>
      </c>
      <c r="DA89" s="599">
        <v>305</v>
      </c>
      <c r="DB89" s="599">
        <v>158</v>
      </c>
      <c r="DC89" s="599">
        <v>82</v>
      </c>
      <c r="DD89" s="599">
        <v>40</v>
      </c>
      <c r="DE89" s="599" t="s">
        <v>189</v>
      </c>
      <c r="DF89" s="599">
        <v>11</v>
      </c>
      <c r="DG89" s="599" t="s">
        <v>189</v>
      </c>
      <c r="DH89" s="599">
        <v>59</v>
      </c>
      <c r="DJ89" s="848"/>
      <c r="DK89" s="601" t="s">
        <v>36</v>
      </c>
      <c r="DL89" s="599">
        <v>230</v>
      </c>
      <c r="DM89" s="599">
        <v>327</v>
      </c>
      <c r="DN89" s="599">
        <v>605</v>
      </c>
      <c r="DO89" s="599">
        <v>911</v>
      </c>
      <c r="DP89" s="599">
        <v>1259</v>
      </c>
      <c r="DQ89" s="599">
        <v>1342</v>
      </c>
      <c r="DR89" s="599">
        <v>1171</v>
      </c>
      <c r="DS89" s="599">
        <v>648</v>
      </c>
      <c r="DT89" s="599">
        <v>455</v>
      </c>
      <c r="DU89" s="599">
        <v>456</v>
      </c>
      <c r="DV89" s="599">
        <v>68</v>
      </c>
      <c r="DW89" s="599">
        <v>54</v>
      </c>
      <c r="DX89" s="599">
        <v>31</v>
      </c>
      <c r="DY89" s="599">
        <v>12</v>
      </c>
      <c r="DZ89" s="599">
        <v>6</v>
      </c>
      <c r="EA89" s="599">
        <v>3</v>
      </c>
      <c r="EB89" s="599" t="s">
        <v>189</v>
      </c>
      <c r="EC89" s="599" t="s">
        <v>189</v>
      </c>
      <c r="ED89" s="599">
        <v>50</v>
      </c>
      <c r="EE89"/>
      <c r="EF89" s="848"/>
      <c r="EG89" s="601" t="s">
        <v>36</v>
      </c>
      <c r="EH89" s="599">
        <v>651</v>
      </c>
      <c r="EI89" s="599">
        <v>669</v>
      </c>
      <c r="EJ89" s="599">
        <v>1440</v>
      </c>
      <c r="EK89" s="599">
        <v>2825</v>
      </c>
      <c r="EL89" s="599">
        <v>4865</v>
      </c>
      <c r="EM89" s="599">
        <v>6631</v>
      </c>
      <c r="EN89" s="599">
        <v>6615</v>
      </c>
      <c r="EO89" s="599">
        <v>3975</v>
      </c>
      <c r="EP89" s="599">
        <v>2922</v>
      </c>
      <c r="EQ89" s="599">
        <v>2268</v>
      </c>
      <c r="ER89" s="599">
        <v>505</v>
      </c>
      <c r="ES89" s="599">
        <v>378</v>
      </c>
      <c r="ET89" s="599">
        <v>177</v>
      </c>
      <c r="EU89" s="599">
        <v>102</v>
      </c>
      <c r="EV89" s="599">
        <v>44</v>
      </c>
      <c r="EW89" s="599">
        <v>15</v>
      </c>
      <c r="EX89" s="599" t="s">
        <v>189</v>
      </c>
      <c r="EY89" s="599" t="s">
        <v>189</v>
      </c>
      <c r="EZ89" s="599">
        <v>119</v>
      </c>
      <c r="FB89" s="848"/>
      <c r="FC89" s="601" t="s">
        <v>36</v>
      </c>
      <c r="FD89" s="599">
        <v>728</v>
      </c>
      <c r="FE89" s="599">
        <v>903</v>
      </c>
      <c r="FF89" s="599">
        <v>1812</v>
      </c>
      <c r="FG89" s="599">
        <v>3284</v>
      </c>
      <c r="FH89" s="599">
        <v>5389</v>
      </c>
      <c r="FI89" s="599">
        <v>6870</v>
      </c>
      <c r="FJ89" s="599">
        <v>6673</v>
      </c>
      <c r="FK89" s="599">
        <v>3779</v>
      </c>
      <c r="FL89" s="599">
        <v>2710</v>
      </c>
      <c r="FM89" s="599">
        <v>2099</v>
      </c>
      <c r="FN89" s="599">
        <v>370</v>
      </c>
      <c r="FO89" s="599">
        <v>274</v>
      </c>
      <c r="FP89" s="599">
        <v>120</v>
      </c>
      <c r="FQ89" s="599">
        <v>61</v>
      </c>
      <c r="FR89" s="599">
        <v>21</v>
      </c>
      <c r="FS89" s="599">
        <v>9</v>
      </c>
      <c r="FT89" s="599" t="s">
        <v>189</v>
      </c>
      <c r="FU89" s="599" t="s">
        <v>189</v>
      </c>
      <c r="FV89" s="599">
        <v>147</v>
      </c>
      <c r="FW89"/>
      <c r="FX89" s="848"/>
      <c r="FY89" s="601" t="s">
        <v>36</v>
      </c>
      <c r="FZ89" s="599">
        <v>153</v>
      </c>
      <c r="GA89" s="599">
        <v>93</v>
      </c>
      <c r="GB89" s="599">
        <v>233</v>
      </c>
      <c r="GC89" s="599">
        <v>452</v>
      </c>
      <c r="GD89" s="599">
        <v>735</v>
      </c>
      <c r="GE89" s="599">
        <v>1103</v>
      </c>
      <c r="GF89" s="599">
        <v>1113</v>
      </c>
      <c r="GG89" s="599">
        <v>844</v>
      </c>
      <c r="GH89" s="599">
        <v>667</v>
      </c>
      <c r="GI89" s="599">
        <v>625</v>
      </c>
      <c r="GJ89" s="599">
        <v>203</v>
      </c>
      <c r="GK89" s="599">
        <v>158</v>
      </c>
      <c r="GL89" s="599">
        <v>88</v>
      </c>
      <c r="GM89" s="599">
        <v>53</v>
      </c>
      <c r="GN89" s="599">
        <v>29</v>
      </c>
      <c r="GO89" s="599">
        <v>9</v>
      </c>
      <c r="GP89" s="599" t="s">
        <v>189</v>
      </c>
      <c r="GQ89" s="599" t="s">
        <v>189</v>
      </c>
      <c r="GR89" s="599">
        <v>22</v>
      </c>
    </row>
    <row r="90" spans="1:200" ht="15" x14ac:dyDescent="0.2">
      <c r="A90"/>
      <c r="B90" s="842"/>
      <c r="C90" s="592"/>
      <c r="D90" s="848"/>
      <c r="E90" s="601" t="s">
        <v>37</v>
      </c>
      <c r="F90" s="599">
        <v>1043</v>
      </c>
      <c r="G90" s="599">
        <v>900</v>
      </c>
      <c r="H90" s="599">
        <v>1788</v>
      </c>
      <c r="I90" s="599">
        <v>3552</v>
      </c>
      <c r="J90" s="599">
        <v>6329</v>
      </c>
      <c r="K90" s="599">
        <v>10575</v>
      </c>
      <c r="L90" s="599">
        <v>12781</v>
      </c>
      <c r="M90" s="599">
        <v>9731</v>
      </c>
      <c r="N90" s="599">
        <v>8317</v>
      </c>
      <c r="O90" s="599">
        <v>7899</v>
      </c>
      <c r="P90" s="599">
        <v>2274</v>
      </c>
      <c r="Q90" s="599">
        <v>1465</v>
      </c>
      <c r="R90" s="599">
        <v>943</v>
      </c>
      <c r="S90" s="599">
        <v>474</v>
      </c>
      <c r="T90" s="599">
        <v>264</v>
      </c>
      <c r="U90" s="599">
        <v>114</v>
      </c>
      <c r="V90" s="599">
        <v>50</v>
      </c>
      <c r="W90" s="599">
        <v>43</v>
      </c>
      <c r="X90" s="599">
        <v>248</v>
      </c>
      <c r="Y90" s="624">
        <f t="shared" si="268"/>
        <v>68542</v>
      </c>
      <c r="Z90" s="848"/>
      <c r="AA90" s="601" t="s">
        <v>37</v>
      </c>
      <c r="AB90" s="599">
        <v>405</v>
      </c>
      <c r="AC90" s="599">
        <v>299</v>
      </c>
      <c r="AD90" s="599">
        <v>658</v>
      </c>
      <c r="AE90" s="599">
        <v>1558</v>
      </c>
      <c r="AF90" s="599">
        <v>2980</v>
      </c>
      <c r="AG90" s="599">
        <v>5321</v>
      </c>
      <c r="AH90" s="599">
        <v>6598</v>
      </c>
      <c r="AI90" s="599">
        <v>5141</v>
      </c>
      <c r="AJ90" s="599">
        <v>4386</v>
      </c>
      <c r="AK90" s="599">
        <v>4248</v>
      </c>
      <c r="AL90" s="599">
        <v>1254</v>
      </c>
      <c r="AM90" s="599">
        <v>808</v>
      </c>
      <c r="AN90" s="599">
        <v>528</v>
      </c>
      <c r="AO90" s="599">
        <v>286</v>
      </c>
      <c r="AP90" s="599">
        <v>128</v>
      </c>
      <c r="AQ90" s="599">
        <v>49</v>
      </c>
      <c r="AR90" s="599">
        <v>22</v>
      </c>
      <c r="AS90" s="599">
        <v>23</v>
      </c>
      <c r="AT90" s="599">
        <v>108</v>
      </c>
      <c r="AU90" s="624">
        <f t="shared" si="269"/>
        <v>34692</v>
      </c>
      <c r="AV90" s="848"/>
      <c r="AW90" s="601" t="s">
        <v>37</v>
      </c>
      <c r="AX90" s="599">
        <v>638</v>
      </c>
      <c r="AY90" s="599">
        <v>601</v>
      </c>
      <c r="AZ90" s="599">
        <v>1130</v>
      </c>
      <c r="BA90" s="599">
        <v>1994</v>
      </c>
      <c r="BB90" s="599">
        <v>3349</v>
      </c>
      <c r="BC90" s="599">
        <v>5254</v>
      </c>
      <c r="BD90" s="599">
        <v>6183</v>
      </c>
      <c r="BE90" s="599">
        <v>4590</v>
      </c>
      <c r="BF90" s="599">
        <v>3931</v>
      </c>
      <c r="BG90" s="599">
        <v>3651</v>
      </c>
      <c r="BH90" s="599">
        <v>1020</v>
      </c>
      <c r="BI90" s="599">
        <v>657</v>
      </c>
      <c r="BJ90" s="599">
        <v>415</v>
      </c>
      <c r="BK90" s="599">
        <v>188</v>
      </c>
      <c r="BL90" s="599">
        <v>136</v>
      </c>
      <c r="BM90" s="599">
        <v>65</v>
      </c>
      <c r="BN90" s="599">
        <v>28</v>
      </c>
      <c r="BO90" s="599">
        <v>20</v>
      </c>
      <c r="BP90" s="599">
        <v>140</v>
      </c>
      <c r="BR90" s="848"/>
      <c r="BS90" s="601" t="s">
        <v>37</v>
      </c>
      <c r="BT90" s="599">
        <v>542</v>
      </c>
      <c r="BU90" s="599">
        <v>484</v>
      </c>
      <c r="BV90" s="599">
        <v>968</v>
      </c>
      <c r="BW90" s="599">
        <v>1765</v>
      </c>
      <c r="BX90" s="599">
        <v>2736</v>
      </c>
      <c r="BY90" s="599">
        <v>3953</v>
      </c>
      <c r="BZ90" s="599">
        <v>4025</v>
      </c>
      <c r="CA90" s="599">
        <v>2813</v>
      </c>
      <c r="CB90" s="599">
        <v>2092</v>
      </c>
      <c r="CC90" s="599">
        <v>1839</v>
      </c>
      <c r="CD90" s="599">
        <v>496</v>
      </c>
      <c r="CE90" s="599">
        <v>312</v>
      </c>
      <c r="CF90" s="599">
        <v>206</v>
      </c>
      <c r="CG90" s="599">
        <v>101</v>
      </c>
      <c r="CH90" s="599">
        <v>66</v>
      </c>
      <c r="CI90" s="599">
        <v>19</v>
      </c>
      <c r="CJ90" s="599">
        <v>12</v>
      </c>
      <c r="CK90" s="599">
        <v>9</v>
      </c>
      <c r="CL90" s="599">
        <v>151</v>
      </c>
      <c r="CM90"/>
      <c r="CN90" s="848"/>
      <c r="CO90" s="601" t="s">
        <v>37</v>
      </c>
      <c r="CP90" s="599">
        <v>501</v>
      </c>
      <c r="CQ90" s="599">
        <v>416</v>
      </c>
      <c r="CR90" s="599">
        <v>820</v>
      </c>
      <c r="CS90" s="599">
        <v>1787</v>
      </c>
      <c r="CT90" s="599">
        <v>3593</v>
      </c>
      <c r="CU90" s="599">
        <v>6622</v>
      </c>
      <c r="CV90" s="599">
        <v>8756</v>
      </c>
      <c r="CW90" s="599">
        <v>6918</v>
      </c>
      <c r="CX90" s="599">
        <v>6225</v>
      </c>
      <c r="CY90" s="599">
        <v>6060</v>
      </c>
      <c r="CZ90" s="599">
        <v>1778</v>
      </c>
      <c r="DA90" s="599">
        <v>1153</v>
      </c>
      <c r="DB90" s="599">
        <v>737</v>
      </c>
      <c r="DC90" s="599">
        <v>373</v>
      </c>
      <c r="DD90" s="599">
        <v>198</v>
      </c>
      <c r="DE90" s="599">
        <v>95</v>
      </c>
      <c r="DF90" s="599">
        <v>38</v>
      </c>
      <c r="DG90" s="599">
        <v>34</v>
      </c>
      <c r="DH90" s="599">
        <v>97</v>
      </c>
      <c r="DJ90" s="848"/>
      <c r="DK90" s="601" t="s">
        <v>37</v>
      </c>
      <c r="DL90" s="599">
        <v>218</v>
      </c>
      <c r="DM90" s="599">
        <v>203</v>
      </c>
      <c r="DN90" s="599">
        <v>415</v>
      </c>
      <c r="DO90" s="599">
        <v>678</v>
      </c>
      <c r="DP90" s="599">
        <v>1016</v>
      </c>
      <c r="DQ90" s="599">
        <v>1307</v>
      </c>
      <c r="DR90" s="599">
        <v>1351</v>
      </c>
      <c r="DS90" s="599">
        <v>957</v>
      </c>
      <c r="DT90" s="599">
        <v>826</v>
      </c>
      <c r="DU90" s="599">
        <v>742</v>
      </c>
      <c r="DV90" s="599">
        <v>170</v>
      </c>
      <c r="DW90" s="599">
        <v>131</v>
      </c>
      <c r="DX90" s="599">
        <v>92</v>
      </c>
      <c r="DY90" s="599">
        <v>42</v>
      </c>
      <c r="DZ90" s="599">
        <v>20</v>
      </c>
      <c r="EA90" s="599">
        <v>10</v>
      </c>
      <c r="EB90" s="599">
        <v>5</v>
      </c>
      <c r="EC90" s="599">
        <v>6</v>
      </c>
      <c r="ED90" s="599">
        <v>61</v>
      </c>
      <c r="EE90"/>
      <c r="EF90" s="848"/>
      <c r="EG90" s="601" t="s">
        <v>37</v>
      </c>
      <c r="EH90" s="599">
        <v>825</v>
      </c>
      <c r="EI90" s="599">
        <v>697</v>
      </c>
      <c r="EJ90" s="599">
        <v>1373</v>
      </c>
      <c r="EK90" s="599">
        <v>2874</v>
      </c>
      <c r="EL90" s="599">
        <v>5313</v>
      </c>
      <c r="EM90" s="599">
        <v>9268</v>
      </c>
      <c r="EN90" s="599">
        <v>11430</v>
      </c>
      <c r="EO90" s="599">
        <v>8774</v>
      </c>
      <c r="EP90" s="599">
        <v>7491</v>
      </c>
      <c r="EQ90" s="599">
        <v>7157</v>
      </c>
      <c r="ER90" s="599">
        <v>2104</v>
      </c>
      <c r="ES90" s="599">
        <v>1334</v>
      </c>
      <c r="ET90" s="599">
        <v>851</v>
      </c>
      <c r="EU90" s="599">
        <v>432</v>
      </c>
      <c r="EV90" s="599">
        <v>244</v>
      </c>
      <c r="EW90" s="599">
        <v>104</v>
      </c>
      <c r="EX90" s="599">
        <v>45</v>
      </c>
      <c r="EY90" s="599">
        <v>37</v>
      </c>
      <c r="EZ90" s="599">
        <v>187</v>
      </c>
      <c r="FB90" s="848"/>
      <c r="FC90" s="601" t="s">
        <v>37</v>
      </c>
      <c r="FD90" s="599">
        <v>882</v>
      </c>
      <c r="FE90" s="599">
        <v>810</v>
      </c>
      <c r="FF90" s="599">
        <v>1615</v>
      </c>
      <c r="FG90" s="599">
        <v>3148</v>
      </c>
      <c r="FH90" s="599">
        <v>5688</v>
      </c>
      <c r="FI90" s="599">
        <v>9386</v>
      </c>
      <c r="FJ90" s="599">
        <v>11215</v>
      </c>
      <c r="FK90" s="599">
        <v>8359</v>
      </c>
      <c r="FL90" s="599">
        <v>7030</v>
      </c>
      <c r="FM90" s="599">
        <v>6600</v>
      </c>
      <c r="FN90" s="599">
        <v>1687</v>
      </c>
      <c r="FO90" s="599">
        <v>1055</v>
      </c>
      <c r="FP90" s="599">
        <v>645</v>
      </c>
      <c r="FQ90" s="599">
        <v>312</v>
      </c>
      <c r="FR90" s="599">
        <v>155</v>
      </c>
      <c r="FS90" s="599">
        <v>70</v>
      </c>
      <c r="FT90" s="599">
        <v>27</v>
      </c>
      <c r="FU90" s="599">
        <v>27</v>
      </c>
      <c r="FV90" s="599">
        <v>232</v>
      </c>
      <c r="FW90"/>
      <c r="FX90" s="848"/>
      <c r="FY90" s="601" t="s">
        <v>37</v>
      </c>
      <c r="FZ90" s="599">
        <v>161</v>
      </c>
      <c r="GA90" s="599">
        <v>90</v>
      </c>
      <c r="GB90" s="599">
        <v>173</v>
      </c>
      <c r="GC90" s="599">
        <v>404</v>
      </c>
      <c r="GD90" s="599">
        <v>641</v>
      </c>
      <c r="GE90" s="599">
        <v>1189</v>
      </c>
      <c r="GF90" s="599">
        <v>1566</v>
      </c>
      <c r="GG90" s="599">
        <v>1372</v>
      </c>
      <c r="GH90" s="599">
        <v>1287</v>
      </c>
      <c r="GI90" s="599">
        <v>1299</v>
      </c>
      <c r="GJ90" s="599">
        <v>587</v>
      </c>
      <c r="GK90" s="599">
        <v>410</v>
      </c>
      <c r="GL90" s="599">
        <v>298</v>
      </c>
      <c r="GM90" s="599">
        <v>162</v>
      </c>
      <c r="GN90" s="599">
        <v>109</v>
      </c>
      <c r="GO90" s="599">
        <v>44</v>
      </c>
      <c r="GP90" s="599">
        <v>23</v>
      </c>
      <c r="GQ90" s="599">
        <v>16</v>
      </c>
      <c r="GR90" s="599">
        <v>16</v>
      </c>
    </row>
    <row r="91" spans="1:200" ht="15" x14ac:dyDescent="0.2">
      <c r="A91"/>
      <c r="B91" s="842"/>
      <c r="C91" s="592"/>
      <c r="D91" s="848"/>
      <c r="E91" s="601" t="s">
        <v>38</v>
      </c>
      <c r="F91" s="599">
        <v>720</v>
      </c>
      <c r="G91" s="599">
        <v>422</v>
      </c>
      <c r="H91" s="599">
        <v>913</v>
      </c>
      <c r="I91" s="599">
        <v>1714</v>
      </c>
      <c r="J91" s="599">
        <v>3281</v>
      </c>
      <c r="K91" s="599">
        <v>6855</v>
      </c>
      <c r="L91" s="599">
        <v>10729</v>
      </c>
      <c r="M91" s="599">
        <v>10620</v>
      </c>
      <c r="N91" s="599">
        <v>11142</v>
      </c>
      <c r="O91" s="599">
        <v>11903</v>
      </c>
      <c r="P91" s="599">
        <v>4815</v>
      </c>
      <c r="Q91" s="599">
        <v>3487</v>
      </c>
      <c r="R91" s="599">
        <v>2477</v>
      </c>
      <c r="S91" s="599">
        <v>1329</v>
      </c>
      <c r="T91" s="599">
        <v>772</v>
      </c>
      <c r="U91" s="599">
        <v>416</v>
      </c>
      <c r="V91" s="599">
        <v>201</v>
      </c>
      <c r="W91" s="599">
        <v>86</v>
      </c>
      <c r="X91" s="599">
        <v>205</v>
      </c>
      <c r="Y91" s="624">
        <f t="shared" si="268"/>
        <v>71882</v>
      </c>
      <c r="Z91" s="848"/>
      <c r="AA91" s="601" t="s">
        <v>38</v>
      </c>
      <c r="AB91" s="599">
        <v>284</v>
      </c>
      <c r="AC91" s="599">
        <v>116</v>
      </c>
      <c r="AD91" s="599">
        <v>312</v>
      </c>
      <c r="AE91" s="599">
        <v>669</v>
      </c>
      <c r="AF91" s="599">
        <v>1358</v>
      </c>
      <c r="AG91" s="599">
        <v>3186</v>
      </c>
      <c r="AH91" s="599">
        <v>5233</v>
      </c>
      <c r="AI91" s="599">
        <v>5274</v>
      </c>
      <c r="AJ91" s="599">
        <v>5758</v>
      </c>
      <c r="AK91" s="599">
        <v>6306</v>
      </c>
      <c r="AL91" s="599">
        <v>2695</v>
      </c>
      <c r="AM91" s="599">
        <v>1980</v>
      </c>
      <c r="AN91" s="599">
        <v>1346</v>
      </c>
      <c r="AO91" s="599">
        <v>696</v>
      </c>
      <c r="AP91" s="599">
        <v>433</v>
      </c>
      <c r="AQ91" s="599">
        <v>223</v>
      </c>
      <c r="AR91" s="599">
        <v>101</v>
      </c>
      <c r="AS91" s="599">
        <v>34</v>
      </c>
      <c r="AT91" s="599">
        <v>94</v>
      </c>
      <c r="AU91" s="624">
        <f t="shared" si="269"/>
        <v>36004</v>
      </c>
      <c r="AV91" s="848"/>
      <c r="AW91" s="601" t="s">
        <v>38</v>
      </c>
      <c r="AX91" s="599">
        <v>436</v>
      </c>
      <c r="AY91" s="599">
        <v>306</v>
      </c>
      <c r="AZ91" s="599">
        <v>601</v>
      </c>
      <c r="BA91" s="599">
        <v>1045</v>
      </c>
      <c r="BB91" s="599">
        <v>1923</v>
      </c>
      <c r="BC91" s="599">
        <v>3669</v>
      </c>
      <c r="BD91" s="599">
        <v>5496</v>
      </c>
      <c r="BE91" s="599">
        <v>5346</v>
      </c>
      <c r="BF91" s="599">
        <v>5384</v>
      </c>
      <c r="BG91" s="599">
        <v>5597</v>
      </c>
      <c r="BH91" s="599">
        <v>2120</v>
      </c>
      <c r="BI91" s="599">
        <v>1507</v>
      </c>
      <c r="BJ91" s="599">
        <v>1131</v>
      </c>
      <c r="BK91" s="599">
        <v>633</v>
      </c>
      <c r="BL91" s="599">
        <v>339</v>
      </c>
      <c r="BM91" s="599">
        <v>193</v>
      </c>
      <c r="BN91" s="599">
        <v>100</v>
      </c>
      <c r="BO91" s="599">
        <v>52</v>
      </c>
      <c r="BP91" s="599">
        <v>111</v>
      </c>
      <c r="BR91" s="848"/>
      <c r="BS91" s="601" t="s">
        <v>38</v>
      </c>
      <c r="BT91" s="599">
        <v>327</v>
      </c>
      <c r="BU91" s="599">
        <v>225</v>
      </c>
      <c r="BV91" s="599">
        <v>475</v>
      </c>
      <c r="BW91" s="599">
        <v>806</v>
      </c>
      <c r="BX91" s="599">
        <v>1442</v>
      </c>
      <c r="BY91" s="599">
        <v>2569</v>
      </c>
      <c r="BZ91" s="599">
        <v>3356</v>
      </c>
      <c r="CA91" s="599">
        <v>2979</v>
      </c>
      <c r="CB91" s="599">
        <v>2778</v>
      </c>
      <c r="CC91" s="599">
        <v>2549</v>
      </c>
      <c r="CD91" s="599">
        <v>991</v>
      </c>
      <c r="CE91" s="599">
        <v>635</v>
      </c>
      <c r="CF91" s="599">
        <v>475</v>
      </c>
      <c r="CG91" s="599">
        <v>255</v>
      </c>
      <c r="CH91" s="599">
        <v>131</v>
      </c>
      <c r="CI91" s="599">
        <v>90</v>
      </c>
      <c r="CJ91" s="599">
        <v>32</v>
      </c>
      <c r="CK91" s="599">
        <v>19</v>
      </c>
      <c r="CL91" s="599">
        <v>118</v>
      </c>
      <c r="CM91"/>
      <c r="CN91" s="848"/>
      <c r="CO91" s="601" t="s">
        <v>38</v>
      </c>
      <c r="CP91" s="599">
        <v>393</v>
      </c>
      <c r="CQ91" s="599">
        <v>197</v>
      </c>
      <c r="CR91" s="599">
        <v>438</v>
      </c>
      <c r="CS91" s="599">
        <v>908</v>
      </c>
      <c r="CT91" s="599">
        <v>1839</v>
      </c>
      <c r="CU91" s="599">
        <v>4286</v>
      </c>
      <c r="CV91" s="599">
        <v>7373</v>
      </c>
      <c r="CW91" s="599">
        <v>7641</v>
      </c>
      <c r="CX91" s="599">
        <v>8364</v>
      </c>
      <c r="CY91" s="599">
        <v>9354</v>
      </c>
      <c r="CZ91" s="599">
        <v>3824</v>
      </c>
      <c r="DA91" s="599">
        <v>2852</v>
      </c>
      <c r="DB91" s="599">
        <v>2002</v>
      </c>
      <c r="DC91" s="599">
        <v>1074</v>
      </c>
      <c r="DD91" s="599">
        <v>641</v>
      </c>
      <c r="DE91" s="599">
        <v>326</v>
      </c>
      <c r="DF91" s="599">
        <v>169</v>
      </c>
      <c r="DG91" s="599">
        <v>67</v>
      </c>
      <c r="DH91" s="599">
        <v>87</v>
      </c>
      <c r="DJ91" s="848"/>
      <c r="DK91" s="601" t="s">
        <v>38</v>
      </c>
      <c r="DL91" s="599">
        <v>116</v>
      </c>
      <c r="DM91" s="599">
        <v>98</v>
      </c>
      <c r="DN91" s="599">
        <v>186</v>
      </c>
      <c r="DO91" s="599">
        <v>327</v>
      </c>
      <c r="DP91" s="599">
        <v>475</v>
      </c>
      <c r="DQ91" s="599">
        <v>756</v>
      </c>
      <c r="DR91" s="599">
        <v>909</v>
      </c>
      <c r="DS91" s="599">
        <v>731</v>
      </c>
      <c r="DT91" s="599">
        <v>731</v>
      </c>
      <c r="DU91" s="599">
        <v>859</v>
      </c>
      <c r="DV91" s="599">
        <v>287</v>
      </c>
      <c r="DW91" s="599">
        <v>212</v>
      </c>
      <c r="DX91" s="599">
        <v>154</v>
      </c>
      <c r="DY91" s="599">
        <v>92</v>
      </c>
      <c r="DZ91" s="599">
        <v>40</v>
      </c>
      <c r="EA91" s="599">
        <v>29</v>
      </c>
      <c r="EB91" s="599" t="s">
        <v>189</v>
      </c>
      <c r="EC91" s="599" t="s">
        <v>189</v>
      </c>
      <c r="ED91" s="599">
        <v>51</v>
      </c>
      <c r="EE91"/>
      <c r="EF91" s="848"/>
      <c r="EG91" s="601" t="s">
        <v>38</v>
      </c>
      <c r="EH91" s="599">
        <v>604</v>
      </c>
      <c r="EI91" s="599">
        <v>324</v>
      </c>
      <c r="EJ91" s="599">
        <v>727</v>
      </c>
      <c r="EK91" s="599">
        <v>1387</v>
      </c>
      <c r="EL91" s="599">
        <v>2806</v>
      </c>
      <c r="EM91" s="599">
        <v>6099</v>
      </c>
      <c r="EN91" s="599">
        <v>9820</v>
      </c>
      <c r="EO91" s="599">
        <v>9889</v>
      </c>
      <c r="EP91" s="599">
        <v>10411</v>
      </c>
      <c r="EQ91" s="599">
        <v>11044</v>
      </c>
      <c r="ER91" s="599">
        <v>4528</v>
      </c>
      <c r="ES91" s="599">
        <v>3275</v>
      </c>
      <c r="ET91" s="599">
        <v>2323</v>
      </c>
      <c r="EU91" s="599">
        <v>1237</v>
      </c>
      <c r="EV91" s="599">
        <v>732</v>
      </c>
      <c r="EW91" s="599">
        <v>387</v>
      </c>
      <c r="EX91" s="599" t="s">
        <v>189</v>
      </c>
      <c r="EY91" s="599" t="s">
        <v>189</v>
      </c>
      <c r="EZ91" s="599">
        <v>154</v>
      </c>
      <c r="FB91" s="848"/>
      <c r="FC91" s="601" t="s">
        <v>38</v>
      </c>
      <c r="FD91" s="599">
        <v>637</v>
      </c>
      <c r="FE91" s="599">
        <v>394</v>
      </c>
      <c r="FF91" s="599">
        <v>821</v>
      </c>
      <c r="FG91" s="599">
        <v>1561</v>
      </c>
      <c r="FH91" s="599">
        <v>2969</v>
      </c>
      <c r="FI91" s="599">
        <v>6189</v>
      </c>
      <c r="FJ91" s="599">
        <v>9673</v>
      </c>
      <c r="FK91" s="599">
        <v>9448</v>
      </c>
      <c r="FL91" s="599">
        <v>9834</v>
      </c>
      <c r="FM91" s="599">
        <v>10521</v>
      </c>
      <c r="FN91" s="599">
        <v>3992</v>
      </c>
      <c r="FO91" s="599">
        <v>2846</v>
      </c>
      <c r="FP91" s="599">
        <v>1979</v>
      </c>
      <c r="FQ91" s="599">
        <v>1000</v>
      </c>
      <c r="FR91" s="599">
        <v>559</v>
      </c>
      <c r="FS91" s="599">
        <v>287</v>
      </c>
      <c r="FT91" s="599">
        <v>113</v>
      </c>
      <c r="FU91" s="599">
        <v>60</v>
      </c>
      <c r="FV91" s="599">
        <v>197</v>
      </c>
      <c r="FW91"/>
      <c r="FX91" s="848"/>
      <c r="FY91" s="601" t="s">
        <v>38</v>
      </c>
      <c r="FZ91" s="599">
        <v>83</v>
      </c>
      <c r="GA91" s="599">
        <v>28</v>
      </c>
      <c r="GB91" s="599">
        <v>92</v>
      </c>
      <c r="GC91" s="599">
        <v>153</v>
      </c>
      <c r="GD91" s="599">
        <v>312</v>
      </c>
      <c r="GE91" s="599">
        <v>666</v>
      </c>
      <c r="GF91" s="599">
        <v>1056</v>
      </c>
      <c r="GG91" s="599">
        <v>1172</v>
      </c>
      <c r="GH91" s="599">
        <v>1308</v>
      </c>
      <c r="GI91" s="599">
        <v>1382</v>
      </c>
      <c r="GJ91" s="599">
        <v>823</v>
      </c>
      <c r="GK91" s="599">
        <v>641</v>
      </c>
      <c r="GL91" s="599">
        <v>498</v>
      </c>
      <c r="GM91" s="599">
        <v>329</v>
      </c>
      <c r="GN91" s="599">
        <v>213</v>
      </c>
      <c r="GO91" s="599">
        <v>129</v>
      </c>
      <c r="GP91" s="599">
        <v>88</v>
      </c>
      <c r="GQ91" s="599">
        <v>26</v>
      </c>
      <c r="GR91" s="599">
        <v>8</v>
      </c>
    </row>
    <row r="92" spans="1:200" ht="15" x14ac:dyDescent="0.2">
      <c r="A92"/>
      <c r="B92" s="842"/>
      <c r="C92" s="592"/>
      <c r="D92" s="848"/>
      <c r="E92" s="601" t="s">
        <v>39</v>
      </c>
      <c r="F92" s="599">
        <v>356</v>
      </c>
      <c r="G92" s="599">
        <v>160</v>
      </c>
      <c r="H92" s="599">
        <v>247</v>
      </c>
      <c r="I92" s="599">
        <v>522</v>
      </c>
      <c r="J92" s="599">
        <v>1052</v>
      </c>
      <c r="K92" s="599">
        <v>2685</v>
      </c>
      <c r="L92" s="599">
        <v>5100</v>
      </c>
      <c r="M92" s="599">
        <v>6795</v>
      </c>
      <c r="N92" s="599">
        <v>8307</v>
      </c>
      <c r="O92" s="599">
        <v>10523</v>
      </c>
      <c r="P92" s="599">
        <v>6165</v>
      </c>
      <c r="Q92" s="599">
        <v>5276</v>
      </c>
      <c r="R92" s="599">
        <v>4146</v>
      </c>
      <c r="S92" s="599">
        <v>2602</v>
      </c>
      <c r="T92" s="599">
        <v>1703</v>
      </c>
      <c r="U92" s="599">
        <v>987</v>
      </c>
      <c r="V92" s="599">
        <v>483</v>
      </c>
      <c r="W92" s="599">
        <v>354</v>
      </c>
      <c r="X92" s="599">
        <v>92</v>
      </c>
      <c r="Y92" s="624">
        <f t="shared" si="268"/>
        <v>57463</v>
      </c>
      <c r="Z92" s="848"/>
      <c r="AA92" s="601" t="s">
        <v>39</v>
      </c>
      <c r="AB92" s="599">
        <v>126</v>
      </c>
      <c r="AC92" s="599">
        <v>45</v>
      </c>
      <c r="AD92" s="599">
        <v>84</v>
      </c>
      <c r="AE92" s="599">
        <v>153</v>
      </c>
      <c r="AF92" s="599">
        <v>402</v>
      </c>
      <c r="AG92" s="599">
        <v>1143</v>
      </c>
      <c r="AH92" s="599">
        <v>2233</v>
      </c>
      <c r="AI92" s="599">
        <v>3188</v>
      </c>
      <c r="AJ92" s="599">
        <v>4014</v>
      </c>
      <c r="AK92" s="599">
        <v>5333</v>
      </c>
      <c r="AL92" s="599">
        <v>3286</v>
      </c>
      <c r="AM92" s="599">
        <v>2872</v>
      </c>
      <c r="AN92" s="599">
        <v>2317</v>
      </c>
      <c r="AO92" s="599">
        <v>1482</v>
      </c>
      <c r="AP92" s="599">
        <v>993</v>
      </c>
      <c r="AQ92" s="599">
        <v>570</v>
      </c>
      <c r="AR92" s="599">
        <v>266</v>
      </c>
      <c r="AS92" s="599">
        <v>164</v>
      </c>
      <c r="AT92" s="599">
        <v>40</v>
      </c>
      <c r="AU92" s="624">
        <f t="shared" si="269"/>
        <v>28671</v>
      </c>
      <c r="AV92" s="848"/>
      <c r="AW92" s="601" t="s">
        <v>39</v>
      </c>
      <c r="AX92" s="599">
        <v>230</v>
      </c>
      <c r="AY92" s="599">
        <v>115</v>
      </c>
      <c r="AZ92" s="599">
        <v>163</v>
      </c>
      <c r="BA92" s="599">
        <v>369</v>
      </c>
      <c r="BB92" s="599">
        <v>650</v>
      </c>
      <c r="BC92" s="599">
        <v>1542</v>
      </c>
      <c r="BD92" s="599">
        <v>2867</v>
      </c>
      <c r="BE92" s="599">
        <v>3607</v>
      </c>
      <c r="BF92" s="599">
        <v>4293</v>
      </c>
      <c r="BG92" s="599">
        <v>5190</v>
      </c>
      <c r="BH92" s="599">
        <v>2879</v>
      </c>
      <c r="BI92" s="599">
        <v>2404</v>
      </c>
      <c r="BJ92" s="599">
        <v>1829</v>
      </c>
      <c r="BK92" s="599">
        <v>1120</v>
      </c>
      <c r="BL92" s="599">
        <v>710</v>
      </c>
      <c r="BM92" s="599">
        <v>417</v>
      </c>
      <c r="BN92" s="599">
        <v>217</v>
      </c>
      <c r="BO92" s="599">
        <v>190</v>
      </c>
      <c r="BP92" s="599">
        <v>52</v>
      </c>
      <c r="BR92" s="848"/>
      <c r="BS92" s="601" t="s">
        <v>39</v>
      </c>
      <c r="BT92" s="599">
        <v>151</v>
      </c>
      <c r="BU92" s="599">
        <v>98</v>
      </c>
      <c r="BV92" s="599">
        <v>123</v>
      </c>
      <c r="BW92" s="599">
        <v>250</v>
      </c>
      <c r="BX92" s="599">
        <v>482</v>
      </c>
      <c r="BY92" s="599">
        <v>993</v>
      </c>
      <c r="BZ92" s="599">
        <v>1614</v>
      </c>
      <c r="CA92" s="599">
        <v>1840</v>
      </c>
      <c r="CB92" s="599">
        <v>2024</v>
      </c>
      <c r="CC92" s="599">
        <v>2197</v>
      </c>
      <c r="CD92" s="599">
        <v>1169</v>
      </c>
      <c r="CE92" s="599">
        <v>957</v>
      </c>
      <c r="CF92" s="599">
        <v>655</v>
      </c>
      <c r="CG92" s="599">
        <v>424</v>
      </c>
      <c r="CH92" s="599">
        <v>243</v>
      </c>
      <c r="CI92" s="599">
        <v>150</v>
      </c>
      <c r="CJ92" s="599">
        <v>70</v>
      </c>
      <c r="CK92" s="599">
        <v>52</v>
      </c>
      <c r="CL92" s="599">
        <v>58</v>
      </c>
      <c r="CM92"/>
      <c r="CN92" s="848"/>
      <c r="CO92" s="601" t="s">
        <v>39</v>
      </c>
      <c r="CP92" s="599">
        <v>205</v>
      </c>
      <c r="CQ92" s="599">
        <v>62</v>
      </c>
      <c r="CR92" s="599">
        <v>124</v>
      </c>
      <c r="CS92" s="599">
        <v>272</v>
      </c>
      <c r="CT92" s="599">
        <v>570</v>
      </c>
      <c r="CU92" s="599">
        <v>1692</v>
      </c>
      <c r="CV92" s="599">
        <v>3486</v>
      </c>
      <c r="CW92" s="599">
        <v>4955</v>
      </c>
      <c r="CX92" s="599">
        <v>6283</v>
      </c>
      <c r="CY92" s="599">
        <v>8326</v>
      </c>
      <c r="CZ92" s="599">
        <v>4996</v>
      </c>
      <c r="DA92" s="599">
        <v>4319</v>
      </c>
      <c r="DB92" s="599">
        <v>3491</v>
      </c>
      <c r="DC92" s="599">
        <v>2178</v>
      </c>
      <c r="DD92" s="599">
        <v>1460</v>
      </c>
      <c r="DE92" s="599">
        <v>837</v>
      </c>
      <c r="DF92" s="599">
        <v>413</v>
      </c>
      <c r="DG92" s="599">
        <v>302</v>
      </c>
      <c r="DH92" s="599">
        <v>34</v>
      </c>
      <c r="DJ92" s="848"/>
      <c r="DK92" s="601" t="s">
        <v>39</v>
      </c>
      <c r="DL92" s="599">
        <v>51</v>
      </c>
      <c r="DM92" s="599">
        <v>26</v>
      </c>
      <c r="DN92" s="599">
        <v>50</v>
      </c>
      <c r="DO92" s="599">
        <v>95</v>
      </c>
      <c r="DP92" s="599">
        <v>132</v>
      </c>
      <c r="DQ92" s="599">
        <v>287</v>
      </c>
      <c r="DR92" s="599">
        <v>399</v>
      </c>
      <c r="DS92" s="599">
        <v>410</v>
      </c>
      <c r="DT92" s="599">
        <v>478</v>
      </c>
      <c r="DU92" s="599">
        <v>594</v>
      </c>
      <c r="DV92" s="599">
        <v>276</v>
      </c>
      <c r="DW92" s="599">
        <v>247</v>
      </c>
      <c r="DX92" s="599">
        <v>200</v>
      </c>
      <c r="DY92" s="599">
        <v>98</v>
      </c>
      <c r="DZ92" s="599">
        <v>64</v>
      </c>
      <c r="EA92" s="599">
        <v>62</v>
      </c>
      <c r="EB92" s="599">
        <v>16</v>
      </c>
      <c r="EC92" s="599">
        <v>14</v>
      </c>
      <c r="ED92" s="599">
        <v>16</v>
      </c>
      <c r="EE92"/>
      <c r="EF92" s="848"/>
      <c r="EG92" s="601" t="s">
        <v>39</v>
      </c>
      <c r="EH92" s="599">
        <v>305</v>
      </c>
      <c r="EI92" s="599">
        <v>134</v>
      </c>
      <c r="EJ92" s="599">
        <v>197</v>
      </c>
      <c r="EK92" s="599">
        <v>427</v>
      </c>
      <c r="EL92" s="599">
        <v>920</v>
      </c>
      <c r="EM92" s="599">
        <v>2398</v>
      </c>
      <c r="EN92" s="599">
        <v>4701</v>
      </c>
      <c r="EO92" s="599">
        <v>6385</v>
      </c>
      <c r="EP92" s="599">
        <v>7829</v>
      </c>
      <c r="EQ92" s="599">
        <v>9929</v>
      </c>
      <c r="ER92" s="599">
        <v>5889</v>
      </c>
      <c r="ES92" s="599">
        <v>5029</v>
      </c>
      <c r="ET92" s="599">
        <v>3946</v>
      </c>
      <c r="EU92" s="599">
        <v>2504</v>
      </c>
      <c r="EV92" s="599">
        <v>1639</v>
      </c>
      <c r="EW92" s="599">
        <v>925</v>
      </c>
      <c r="EX92" s="599">
        <v>467</v>
      </c>
      <c r="EY92" s="599">
        <v>340</v>
      </c>
      <c r="EZ92" s="599">
        <v>76</v>
      </c>
      <c r="FB92" s="848"/>
      <c r="FC92" s="601" t="s">
        <v>39</v>
      </c>
      <c r="FD92" s="599">
        <v>320</v>
      </c>
      <c r="FE92" s="599">
        <v>149</v>
      </c>
      <c r="FF92" s="599">
        <v>231</v>
      </c>
      <c r="FG92" s="599">
        <v>476</v>
      </c>
      <c r="FH92" s="599">
        <v>954</v>
      </c>
      <c r="FI92" s="599">
        <v>2444</v>
      </c>
      <c r="FJ92" s="599">
        <v>4648</v>
      </c>
      <c r="FK92" s="599">
        <v>6211</v>
      </c>
      <c r="FL92" s="599">
        <v>7571</v>
      </c>
      <c r="FM92" s="599">
        <v>9472</v>
      </c>
      <c r="FN92" s="599">
        <v>5402</v>
      </c>
      <c r="FO92" s="599">
        <v>4589</v>
      </c>
      <c r="FP92" s="599">
        <v>3553</v>
      </c>
      <c r="FQ92" s="599">
        <v>2182</v>
      </c>
      <c r="FR92" s="599">
        <v>1379</v>
      </c>
      <c r="FS92" s="599">
        <v>789</v>
      </c>
      <c r="FT92" s="599">
        <v>385</v>
      </c>
      <c r="FU92" s="599">
        <v>254</v>
      </c>
      <c r="FV92" s="599">
        <v>88</v>
      </c>
      <c r="FW92"/>
      <c r="FX92" s="848"/>
      <c r="FY92" s="601" t="s">
        <v>39</v>
      </c>
      <c r="FZ92" s="599">
        <v>36</v>
      </c>
      <c r="GA92" s="599">
        <v>11</v>
      </c>
      <c r="GB92" s="599">
        <v>16</v>
      </c>
      <c r="GC92" s="599">
        <v>46</v>
      </c>
      <c r="GD92" s="599">
        <v>98</v>
      </c>
      <c r="GE92" s="599">
        <v>241</v>
      </c>
      <c r="GF92" s="599">
        <v>452</v>
      </c>
      <c r="GG92" s="599">
        <v>584</v>
      </c>
      <c r="GH92" s="599">
        <v>736</v>
      </c>
      <c r="GI92" s="599">
        <v>1051</v>
      </c>
      <c r="GJ92" s="599">
        <v>763</v>
      </c>
      <c r="GK92" s="599">
        <v>687</v>
      </c>
      <c r="GL92" s="599">
        <v>593</v>
      </c>
      <c r="GM92" s="599">
        <v>420</v>
      </c>
      <c r="GN92" s="599">
        <v>324</v>
      </c>
      <c r="GO92" s="599">
        <v>198</v>
      </c>
      <c r="GP92" s="599">
        <v>98</v>
      </c>
      <c r="GQ92" s="599">
        <v>100</v>
      </c>
      <c r="GR92" s="599">
        <v>4</v>
      </c>
    </row>
    <row r="93" spans="1:200" ht="15" x14ac:dyDescent="0.2">
      <c r="A93"/>
      <c r="B93" s="842"/>
      <c r="C93" s="592"/>
      <c r="D93" s="848"/>
      <c r="E93" s="601" t="s">
        <v>40</v>
      </c>
      <c r="F93" s="599">
        <v>112</v>
      </c>
      <c r="G93" s="599">
        <v>23</v>
      </c>
      <c r="H93" s="599">
        <v>68</v>
      </c>
      <c r="I93" s="599">
        <v>104</v>
      </c>
      <c r="J93" s="599">
        <v>224</v>
      </c>
      <c r="K93" s="599">
        <v>630</v>
      </c>
      <c r="L93" s="599">
        <v>1416</v>
      </c>
      <c r="M93" s="599">
        <v>2281</v>
      </c>
      <c r="N93" s="599">
        <v>3351</v>
      </c>
      <c r="O93" s="599">
        <v>4961</v>
      </c>
      <c r="P93" s="599">
        <v>3922</v>
      </c>
      <c r="Q93" s="599">
        <v>3991</v>
      </c>
      <c r="R93" s="599">
        <v>3982</v>
      </c>
      <c r="S93" s="599">
        <v>3109</v>
      </c>
      <c r="T93" s="599">
        <v>2372</v>
      </c>
      <c r="U93" s="599">
        <v>1670</v>
      </c>
      <c r="V93" s="599">
        <v>1184</v>
      </c>
      <c r="W93" s="599">
        <v>1081</v>
      </c>
      <c r="X93" s="599">
        <v>47</v>
      </c>
      <c r="Y93" s="624">
        <f t="shared" si="268"/>
        <v>34481</v>
      </c>
      <c r="Z93" s="848"/>
      <c r="AA93" s="601" t="s">
        <v>40</v>
      </c>
      <c r="AB93" s="599">
        <v>37</v>
      </c>
      <c r="AC93" s="599">
        <v>7</v>
      </c>
      <c r="AD93" s="599">
        <v>16</v>
      </c>
      <c r="AE93" s="599">
        <v>34</v>
      </c>
      <c r="AF93" s="599">
        <v>80</v>
      </c>
      <c r="AG93" s="599">
        <v>244</v>
      </c>
      <c r="AH93" s="599">
        <v>578</v>
      </c>
      <c r="AI93" s="599">
        <v>961</v>
      </c>
      <c r="AJ93" s="599">
        <v>1497</v>
      </c>
      <c r="AK93" s="599">
        <v>2342</v>
      </c>
      <c r="AL93" s="599">
        <v>1880</v>
      </c>
      <c r="AM93" s="599">
        <v>2026</v>
      </c>
      <c r="AN93" s="599">
        <v>2133</v>
      </c>
      <c r="AO93" s="599">
        <v>1738</v>
      </c>
      <c r="AP93" s="599">
        <v>1354</v>
      </c>
      <c r="AQ93" s="599">
        <v>974</v>
      </c>
      <c r="AR93" s="599">
        <v>661</v>
      </c>
      <c r="AS93" s="599">
        <v>615</v>
      </c>
      <c r="AT93" s="599">
        <v>21</v>
      </c>
      <c r="AU93" s="624">
        <f t="shared" si="269"/>
        <v>17177</v>
      </c>
      <c r="AV93" s="848"/>
      <c r="AW93" s="601" t="s">
        <v>40</v>
      </c>
      <c r="AX93" s="599">
        <v>75</v>
      </c>
      <c r="AY93" s="599">
        <v>16</v>
      </c>
      <c r="AZ93" s="599">
        <v>52</v>
      </c>
      <c r="BA93" s="599">
        <v>70</v>
      </c>
      <c r="BB93" s="599">
        <v>144</v>
      </c>
      <c r="BC93" s="599">
        <v>386</v>
      </c>
      <c r="BD93" s="599">
        <v>838</v>
      </c>
      <c r="BE93" s="599">
        <v>1320</v>
      </c>
      <c r="BF93" s="599">
        <v>1854</v>
      </c>
      <c r="BG93" s="599">
        <v>2619</v>
      </c>
      <c r="BH93" s="599">
        <v>2042</v>
      </c>
      <c r="BI93" s="599">
        <v>1965</v>
      </c>
      <c r="BJ93" s="599">
        <v>1849</v>
      </c>
      <c r="BK93" s="599">
        <v>1371</v>
      </c>
      <c r="BL93" s="599">
        <v>1018</v>
      </c>
      <c r="BM93" s="599">
        <v>696</v>
      </c>
      <c r="BN93" s="599">
        <v>523</v>
      </c>
      <c r="BO93" s="599">
        <v>466</v>
      </c>
      <c r="BP93" s="599">
        <v>26</v>
      </c>
      <c r="BR93" s="848"/>
      <c r="BS93" s="601" t="s">
        <v>40</v>
      </c>
      <c r="BT93" s="599">
        <v>51</v>
      </c>
      <c r="BU93" s="599">
        <v>15</v>
      </c>
      <c r="BV93" s="599">
        <v>31</v>
      </c>
      <c r="BW93" s="599">
        <v>54</v>
      </c>
      <c r="BX93" s="599">
        <v>109</v>
      </c>
      <c r="BY93" s="599">
        <v>243</v>
      </c>
      <c r="BZ93" s="599">
        <v>473</v>
      </c>
      <c r="CA93" s="599">
        <v>652</v>
      </c>
      <c r="CB93" s="599">
        <v>840</v>
      </c>
      <c r="CC93" s="599">
        <v>1101</v>
      </c>
      <c r="CD93" s="599">
        <v>719</v>
      </c>
      <c r="CE93" s="599">
        <v>662</v>
      </c>
      <c r="CF93" s="599">
        <v>617</v>
      </c>
      <c r="CG93" s="599">
        <v>454</v>
      </c>
      <c r="CH93" s="599">
        <v>338</v>
      </c>
      <c r="CI93" s="599">
        <v>216</v>
      </c>
      <c r="CJ93" s="599">
        <v>133</v>
      </c>
      <c r="CK93" s="599">
        <v>107</v>
      </c>
      <c r="CL93" s="599">
        <v>25</v>
      </c>
      <c r="CM93"/>
      <c r="CN93" s="848"/>
      <c r="CO93" s="601" t="s">
        <v>40</v>
      </c>
      <c r="CP93" s="599">
        <v>61</v>
      </c>
      <c r="CQ93" s="599">
        <v>8</v>
      </c>
      <c r="CR93" s="599">
        <v>37</v>
      </c>
      <c r="CS93" s="599">
        <v>50</v>
      </c>
      <c r="CT93" s="599">
        <v>115</v>
      </c>
      <c r="CU93" s="599">
        <v>387</v>
      </c>
      <c r="CV93" s="599">
        <v>943</v>
      </c>
      <c r="CW93" s="599">
        <v>1629</v>
      </c>
      <c r="CX93" s="599">
        <v>2511</v>
      </c>
      <c r="CY93" s="599">
        <v>3860</v>
      </c>
      <c r="CZ93" s="599">
        <v>3203</v>
      </c>
      <c r="DA93" s="599">
        <v>3329</v>
      </c>
      <c r="DB93" s="599">
        <v>3365</v>
      </c>
      <c r="DC93" s="599">
        <v>2655</v>
      </c>
      <c r="DD93" s="599">
        <v>2034</v>
      </c>
      <c r="DE93" s="599">
        <v>1454</v>
      </c>
      <c r="DF93" s="599">
        <v>1051</v>
      </c>
      <c r="DG93" s="599">
        <v>974</v>
      </c>
      <c r="DH93" s="599">
        <v>22</v>
      </c>
      <c r="DJ93" s="848"/>
      <c r="DK93" s="601" t="s">
        <v>40</v>
      </c>
      <c r="DL93" s="599">
        <v>10</v>
      </c>
      <c r="DM93" s="599">
        <v>3</v>
      </c>
      <c r="DN93" s="599">
        <v>10</v>
      </c>
      <c r="DO93" s="599">
        <v>19</v>
      </c>
      <c r="DP93" s="599">
        <v>32</v>
      </c>
      <c r="DQ93" s="599">
        <v>63</v>
      </c>
      <c r="DR93" s="599">
        <v>101</v>
      </c>
      <c r="DS93" s="599">
        <v>105</v>
      </c>
      <c r="DT93" s="599">
        <v>168</v>
      </c>
      <c r="DU93" s="599">
        <v>240</v>
      </c>
      <c r="DV93" s="599">
        <v>158</v>
      </c>
      <c r="DW93" s="599">
        <v>143</v>
      </c>
      <c r="DX93" s="599">
        <v>125</v>
      </c>
      <c r="DY93" s="599">
        <v>114</v>
      </c>
      <c r="DZ93" s="599">
        <v>73</v>
      </c>
      <c r="EA93" s="599">
        <v>38</v>
      </c>
      <c r="EB93" s="599">
        <v>30</v>
      </c>
      <c r="EC93" s="599">
        <v>37</v>
      </c>
      <c r="ED93" s="599">
        <v>16</v>
      </c>
      <c r="EE93"/>
      <c r="EF93" s="848"/>
      <c r="EG93" s="601" t="s">
        <v>40</v>
      </c>
      <c r="EH93" s="599">
        <v>102</v>
      </c>
      <c r="EI93" s="599">
        <v>20</v>
      </c>
      <c r="EJ93" s="599">
        <v>58</v>
      </c>
      <c r="EK93" s="599">
        <v>85</v>
      </c>
      <c r="EL93" s="599">
        <v>192</v>
      </c>
      <c r="EM93" s="599">
        <v>567</v>
      </c>
      <c r="EN93" s="599">
        <v>1315</v>
      </c>
      <c r="EO93" s="599">
        <v>2176</v>
      </c>
      <c r="EP93" s="599">
        <v>3183</v>
      </c>
      <c r="EQ93" s="599">
        <v>4721</v>
      </c>
      <c r="ER93" s="599">
        <v>3764</v>
      </c>
      <c r="ES93" s="599">
        <v>3848</v>
      </c>
      <c r="ET93" s="599">
        <v>3857</v>
      </c>
      <c r="EU93" s="599">
        <v>2995</v>
      </c>
      <c r="EV93" s="599">
        <v>2299</v>
      </c>
      <c r="EW93" s="599">
        <v>1632</v>
      </c>
      <c r="EX93" s="599">
        <v>1154</v>
      </c>
      <c r="EY93" s="599">
        <v>1044</v>
      </c>
      <c r="EZ93" s="599">
        <v>31</v>
      </c>
      <c r="FB93" s="848"/>
      <c r="FC93" s="601" t="s">
        <v>40</v>
      </c>
      <c r="FD93" s="599">
        <v>101</v>
      </c>
      <c r="FE93" s="599" t="s">
        <v>189</v>
      </c>
      <c r="FF93" s="599">
        <v>62</v>
      </c>
      <c r="FG93" s="599" t="s">
        <v>189</v>
      </c>
      <c r="FH93" s="599">
        <v>207</v>
      </c>
      <c r="FI93" s="599">
        <v>583</v>
      </c>
      <c r="FJ93" s="599">
        <v>1289</v>
      </c>
      <c r="FK93" s="599">
        <v>2108</v>
      </c>
      <c r="FL93" s="599">
        <v>3110</v>
      </c>
      <c r="FM93" s="599">
        <v>4583</v>
      </c>
      <c r="FN93" s="599">
        <v>3602</v>
      </c>
      <c r="FO93" s="599">
        <v>3645</v>
      </c>
      <c r="FP93" s="599">
        <v>3601</v>
      </c>
      <c r="FQ93" s="599">
        <v>2747</v>
      </c>
      <c r="FR93" s="599">
        <v>2096</v>
      </c>
      <c r="FS93" s="599">
        <v>1446</v>
      </c>
      <c r="FT93" s="599">
        <v>1000</v>
      </c>
      <c r="FU93" s="599">
        <v>911</v>
      </c>
      <c r="FV93" s="599">
        <v>47</v>
      </c>
      <c r="FW93"/>
      <c r="FX93" s="848"/>
      <c r="FY93" s="601" t="s">
        <v>40</v>
      </c>
      <c r="FZ93" s="599">
        <v>11</v>
      </c>
      <c r="GA93" s="599" t="s">
        <v>189</v>
      </c>
      <c r="GB93" s="599">
        <v>6</v>
      </c>
      <c r="GC93" s="599" t="s">
        <v>189</v>
      </c>
      <c r="GD93" s="599">
        <v>17</v>
      </c>
      <c r="GE93" s="599">
        <v>47</v>
      </c>
      <c r="GF93" s="599">
        <v>127</v>
      </c>
      <c r="GG93" s="599">
        <v>173</v>
      </c>
      <c r="GH93" s="599">
        <v>241</v>
      </c>
      <c r="GI93" s="599">
        <v>378</v>
      </c>
      <c r="GJ93" s="599">
        <v>320</v>
      </c>
      <c r="GK93" s="599">
        <v>346</v>
      </c>
      <c r="GL93" s="599">
        <v>381</v>
      </c>
      <c r="GM93" s="599">
        <v>362</v>
      </c>
      <c r="GN93" s="599">
        <v>276</v>
      </c>
      <c r="GO93" s="599">
        <v>224</v>
      </c>
      <c r="GP93" s="599">
        <v>184</v>
      </c>
      <c r="GQ93" s="599">
        <v>170</v>
      </c>
      <c r="GR93" s="599">
        <v>0</v>
      </c>
    </row>
    <row r="94" spans="1:200" ht="15" x14ac:dyDescent="0.2">
      <c r="A94"/>
      <c r="B94" s="324"/>
      <c r="C94" s="592"/>
      <c r="D94" s="849"/>
      <c r="E94" s="601" t="s">
        <v>41</v>
      </c>
      <c r="F94" s="599">
        <v>5</v>
      </c>
      <c r="G94" s="599" t="s">
        <v>189</v>
      </c>
      <c r="H94" s="599" t="s">
        <v>189</v>
      </c>
      <c r="I94" s="599">
        <v>4</v>
      </c>
      <c r="J94" s="599">
        <v>13</v>
      </c>
      <c r="K94" s="599">
        <v>22</v>
      </c>
      <c r="L94" s="599">
        <v>77</v>
      </c>
      <c r="M94" s="599">
        <v>156</v>
      </c>
      <c r="N94" s="599">
        <v>255</v>
      </c>
      <c r="O94" s="599">
        <v>500</v>
      </c>
      <c r="P94" s="599">
        <v>443</v>
      </c>
      <c r="Q94" s="599">
        <v>565</v>
      </c>
      <c r="R94" s="599">
        <v>698</v>
      </c>
      <c r="S94" s="599">
        <v>705</v>
      </c>
      <c r="T94" s="599">
        <v>675</v>
      </c>
      <c r="U94" s="599">
        <v>621</v>
      </c>
      <c r="V94" s="599">
        <v>542</v>
      </c>
      <c r="W94" s="599">
        <v>944</v>
      </c>
      <c r="X94" s="599">
        <v>10</v>
      </c>
      <c r="Y94" s="624">
        <f t="shared" si="268"/>
        <v>6225</v>
      </c>
      <c r="Z94" s="849"/>
      <c r="AA94" s="601" t="s">
        <v>41</v>
      </c>
      <c r="AB94" s="599" t="s">
        <v>189</v>
      </c>
      <c r="AC94" s="599" t="s">
        <v>189</v>
      </c>
      <c r="AD94" s="599" t="s">
        <v>189</v>
      </c>
      <c r="AE94" s="599" t="s">
        <v>189</v>
      </c>
      <c r="AF94" s="599">
        <v>5</v>
      </c>
      <c r="AG94" s="599">
        <v>7</v>
      </c>
      <c r="AH94" s="599">
        <v>25</v>
      </c>
      <c r="AI94" s="599">
        <v>70</v>
      </c>
      <c r="AJ94" s="599">
        <v>102</v>
      </c>
      <c r="AK94" s="599">
        <v>230</v>
      </c>
      <c r="AL94" s="599">
        <v>229</v>
      </c>
      <c r="AM94" s="599">
        <v>291</v>
      </c>
      <c r="AN94" s="599">
        <v>357</v>
      </c>
      <c r="AO94" s="599">
        <v>380</v>
      </c>
      <c r="AP94" s="599">
        <v>402</v>
      </c>
      <c r="AQ94" s="599">
        <v>363</v>
      </c>
      <c r="AR94" s="599">
        <v>326</v>
      </c>
      <c r="AS94" s="599">
        <v>552</v>
      </c>
      <c r="AT94" s="599">
        <v>7</v>
      </c>
      <c r="AU94" s="624">
        <f t="shared" si="269"/>
        <v>3339</v>
      </c>
      <c r="AV94" s="849"/>
      <c r="AW94" s="601" t="s">
        <v>41</v>
      </c>
      <c r="AX94" s="599" t="s">
        <v>189</v>
      </c>
      <c r="AY94" s="599" t="s">
        <v>189</v>
      </c>
      <c r="AZ94" s="599" t="s">
        <v>189</v>
      </c>
      <c r="BA94" s="599" t="s">
        <v>189</v>
      </c>
      <c r="BB94" s="599">
        <v>8</v>
      </c>
      <c r="BC94" s="599">
        <v>15</v>
      </c>
      <c r="BD94" s="599">
        <v>52</v>
      </c>
      <c r="BE94" s="599">
        <v>86</v>
      </c>
      <c r="BF94" s="599">
        <v>153</v>
      </c>
      <c r="BG94" s="599">
        <v>270</v>
      </c>
      <c r="BH94" s="599">
        <v>214</v>
      </c>
      <c r="BI94" s="599">
        <v>274</v>
      </c>
      <c r="BJ94" s="599">
        <v>341</v>
      </c>
      <c r="BK94" s="599">
        <v>325</v>
      </c>
      <c r="BL94" s="599">
        <v>273</v>
      </c>
      <c r="BM94" s="599">
        <v>258</v>
      </c>
      <c r="BN94" s="599">
        <v>216</v>
      </c>
      <c r="BO94" s="599">
        <v>392</v>
      </c>
      <c r="BP94" s="599">
        <v>3</v>
      </c>
      <c r="BR94" s="849"/>
      <c r="BS94" s="601" t="s">
        <v>41</v>
      </c>
      <c r="BT94" s="599" t="s">
        <v>189</v>
      </c>
      <c r="BU94" s="599" t="s">
        <v>189</v>
      </c>
      <c r="BV94" s="599" t="s">
        <v>189</v>
      </c>
      <c r="BW94" s="599" t="s">
        <v>189</v>
      </c>
      <c r="BX94" s="599">
        <v>4</v>
      </c>
      <c r="BY94" s="599">
        <v>6</v>
      </c>
      <c r="BZ94" s="599">
        <v>22</v>
      </c>
      <c r="CA94" s="599">
        <v>48</v>
      </c>
      <c r="CB94" s="599">
        <v>69</v>
      </c>
      <c r="CC94" s="599">
        <v>122</v>
      </c>
      <c r="CD94" s="599">
        <v>75</v>
      </c>
      <c r="CE94" s="599">
        <v>95</v>
      </c>
      <c r="CF94" s="599">
        <v>124</v>
      </c>
      <c r="CG94" s="599">
        <v>94</v>
      </c>
      <c r="CH94" s="599">
        <v>88</v>
      </c>
      <c r="CI94" s="599">
        <v>70</v>
      </c>
      <c r="CJ94" s="599">
        <v>65</v>
      </c>
      <c r="CK94" s="599">
        <v>68</v>
      </c>
      <c r="CL94" s="599">
        <v>5</v>
      </c>
      <c r="CM94"/>
      <c r="CN94" s="849"/>
      <c r="CO94" s="601" t="s">
        <v>41</v>
      </c>
      <c r="CP94" s="599" t="s">
        <v>189</v>
      </c>
      <c r="CQ94" s="599" t="s">
        <v>189</v>
      </c>
      <c r="CR94" s="599" t="s">
        <v>189</v>
      </c>
      <c r="CS94" s="599" t="s">
        <v>189</v>
      </c>
      <c r="CT94" s="599">
        <v>9</v>
      </c>
      <c r="CU94" s="599">
        <v>16</v>
      </c>
      <c r="CV94" s="599">
        <v>55</v>
      </c>
      <c r="CW94" s="599">
        <v>108</v>
      </c>
      <c r="CX94" s="599">
        <v>186</v>
      </c>
      <c r="CY94" s="599">
        <v>378</v>
      </c>
      <c r="CZ94" s="599">
        <v>368</v>
      </c>
      <c r="DA94" s="599">
        <v>470</v>
      </c>
      <c r="DB94" s="599">
        <v>574</v>
      </c>
      <c r="DC94" s="599">
        <v>611</v>
      </c>
      <c r="DD94" s="599">
        <v>587</v>
      </c>
      <c r="DE94" s="599">
        <v>551</v>
      </c>
      <c r="DF94" s="599">
        <v>477</v>
      </c>
      <c r="DG94" s="599">
        <v>876</v>
      </c>
      <c r="DH94" s="599">
        <v>5</v>
      </c>
      <c r="DJ94" s="849"/>
      <c r="DK94" s="601" t="s">
        <v>41</v>
      </c>
      <c r="DL94" s="599">
        <v>0</v>
      </c>
      <c r="DM94" s="599" t="s">
        <v>189</v>
      </c>
      <c r="DN94" s="599" t="s">
        <v>189</v>
      </c>
      <c r="DO94" s="599" t="s">
        <v>189</v>
      </c>
      <c r="DP94" s="599">
        <v>4</v>
      </c>
      <c r="DQ94" s="599">
        <v>4</v>
      </c>
      <c r="DR94" s="599">
        <v>6</v>
      </c>
      <c r="DS94" s="599">
        <v>7</v>
      </c>
      <c r="DT94" s="599">
        <v>13</v>
      </c>
      <c r="DU94" s="599">
        <v>36</v>
      </c>
      <c r="DV94" s="599">
        <v>21</v>
      </c>
      <c r="DW94" s="599">
        <v>17</v>
      </c>
      <c r="DX94" s="599">
        <v>26</v>
      </c>
      <c r="DY94" s="599">
        <v>29</v>
      </c>
      <c r="DZ94" s="599">
        <v>27</v>
      </c>
      <c r="EA94" s="599">
        <v>24</v>
      </c>
      <c r="EB94" s="599">
        <v>15</v>
      </c>
      <c r="EC94" s="599">
        <v>20</v>
      </c>
      <c r="ED94" s="599" t="s">
        <v>189</v>
      </c>
      <c r="EE94"/>
      <c r="EF94" s="849"/>
      <c r="EG94" s="601" t="s">
        <v>41</v>
      </c>
      <c r="EH94" s="599">
        <v>5</v>
      </c>
      <c r="EI94" s="599" t="s">
        <v>189</v>
      </c>
      <c r="EJ94" s="599" t="s">
        <v>189</v>
      </c>
      <c r="EK94" s="599" t="s">
        <v>189</v>
      </c>
      <c r="EL94" s="599">
        <v>9</v>
      </c>
      <c r="EM94" s="599">
        <v>18</v>
      </c>
      <c r="EN94" s="599">
        <v>71</v>
      </c>
      <c r="EO94" s="599">
        <v>149</v>
      </c>
      <c r="EP94" s="599">
        <v>242</v>
      </c>
      <c r="EQ94" s="599">
        <v>464</v>
      </c>
      <c r="ER94" s="599">
        <v>422</v>
      </c>
      <c r="ES94" s="599">
        <v>548</v>
      </c>
      <c r="ET94" s="599">
        <v>672</v>
      </c>
      <c r="EU94" s="599">
        <v>676</v>
      </c>
      <c r="EV94" s="599">
        <v>648</v>
      </c>
      <c r="EW94" s="599">
        <v>597</v>
      </c>
      <c r="EX94" s="599">
        <v>527</v>
      </c>
      <c r="EY94" s="599">
        <v>924</v>
      </c>
      <c r="EZ94" s="599" t="s">
        <v>189</v>
      </c>
      <c r="FB94" s="849"/>
      <c r="FC94" s="601" t="s">
        <v>41</v>
      </c>
      <c r="FD94" s="599">
        <v>5</v>
      </c>
      <c r="FE94" s="599" t="s">
        <v>189</v>
      </c>
      <c r="FF94" s="599" t="s">
        <v>189</v>
      </c>
      <c r="FG94" s="599">
        <v>4</v>
      </c>
      <c r="FH94" s="599">
        <v>13</v>
      </c>
      <c r="FI94" s="599" t="s">
        <v>189</v>
      </c>
      <c r="FJ94" s="599" t="s">
        <v>189</v>
      </c>
      <c r="FK94" s="599">
        <v>146</v>
      </c>
      <c r="FL94" s="599">
        <v>234</v>
      </c>
      <c r="FM94" s="599">
        <v>472</v>
      </c>
      <c r="FN94" s="599">
        <v>397</v>
      </c>
      <c r="FO94" s="599">
        <v>525</v>
      </c>
      <c r="FP94" s="599">
        <v>651</v>
      </c>
      <c r="FQ94" s="599">
        <v>631</v>
      </c>
      <c r="FR94" s="599">
        <v>614</v>
      </c>
      <c r="FS94" s="599">
        <v>565</v>
      </c>
      <c r="FT94" s="599">
        <v>480</v>
      </c>
      <c r="FU94" s="599">
        <v>855</v>
      </c>
      <c r="FV94" s="599">
        <v>10</v>
      </c>
      <c r="FW94"/>
      <c r="FX94" s="849"/>
      <c r="FY94" s="601" t="s">
        <v>41</v>
      </c>
      <c r="FZ94" s="599">
        <v>0</v>
      </c>
      <c r="GA94" s="599" t="s">
        <v>189</v>
      </c>
      <c r="GB94" s="599" t="s">
        <v>189</v>
      </c>
      <c r="GC94" s="599">
        <v>0</v>
      </c>
      <c r="GD94" s="599">
        <v>0</v>
      </c>
      <c r="GE94" s="599" t="s">
        <v>189</v>
      </c>
      <c r="GF94" s="599" t="s">
        <v>189</v>
      </c>
      <c r="GG94" s="599">
        <v>10</v>
      </c>
      <c r="GH94" s="599">
        <v>21</v>
      </c>
      <c r="GI94" s="599">
        <v>28</v>
      </c>
      <c r="GJ94" s="599">
        <v>46</v>
      </c>
      <c r="GK94" s="599">
        <v>40</v>
      </c>
      <c r="GL94" s="599">
        <v>47</v>
      </c>
      <c r="GM94" s="599">
        <v>74</v>
      </c>
      <c r="GN94" s="599">
        <v>61</v>
      </c>
      <c r="GO94" s="599">
        <v>56</v>
      </c>
      <c r="GP94" s="599">
        <v>62</v>
      </c>
      <c r="GQ94" s="599">
        <v>89</v>
      </c>
      <c r="GR94" s="599">
        <v>0</v>
      </c>
    </row>
    <row r="95" spans="1:200" x14ac:dyDescent="0.2">
      <c r="A95"/>
      <c r="B95" s="324"/>
      <c r="C95" s="592"/>
      <c r="D95" s="604"/>
      <c r="E95" s="604"/>
      <c r="F95" s="604"/>
      <c r="G95" s="604"/>
      <c r="H95" s="604"/>
      <c r="I95" s="604"/>
      <c r="J95" s="604"/>
      <c r="K95" s="604"/>
      <c r="L95" s="604"/>
      <c r="M95" s="604"/>
      <c r="N95" s="604"/>
      <c r="O95" s="604"/>
      <c r="P95"/>
      <c r="Q95"/>
      <c r="R95"/>
      <c r="S95"/>
      <c r="T95"/>
      <c r="U95"/>
      <c r="V95"/>
      <c r="W95"/>
      <c r="X95"/>
      <c r="Y95" s="592">
        <f>SUM(Y83:Y94)</f>
        <v>336111</v>
      </c>
      <c r="Z95" s="604"/>
      <c r="AA95" s="604"/>
      <c r="AB95" s="604"/>
      <c r="AC95" s="604"/>
      <c r="AD95" s="604"/>
      <c r="AE95" s="604"/>
      <c r="AF95" s="604"/>
      <c r="AG95" s="604"/>
      <c r="AH95" s="604"/>
      <c r="AI95" s="604"/>
      <c r="AJ95" s="604"/>
      <c r="AK95" s="604"/>
      <c r="AL95"/>
      <c r="AM95"/>
      <c r="AN95"/>
      <c r="AO95"/>
      <c r="AP95"/>
      <c r="AQ95"/>
      <c r="AR95"/>
      <c r="AS95"/>
      <c r="AT95"/>
      <c r="AU95" s="592">
        <f>SUM(AU83:AU94)</f>
        <v>166885</v>
      </c>
      <c r="AV95" s="604"/>
      <c r="AW95" s="604"/>
      <c r="AX95" s="604"/>
      <c r="AY95" s="604"/>
      <c r="AZ95" s="604"/>
      <c r="BA95" s="604"/>
      <c r="BB95" s="604"/>
      <c r="BC95" s="604"/>
      <c r="BD95" s="604"/>
      <c r="BE95" s="604"/>
      <c r="BF95" s="604"/>
      <c r="BG95" s="604"/>
      <c r="BH95"/>
      <c r="BI95"/>
      <c r="BJ95"/>
      <c r="BK95"/>
      <c r="BL95"/>
      <c r="BM95"/>
      <c r="BN95"/>
      <c r="BO95"/>
      <c r="BP95"/>
      <c r="BR95" s="604"/>
      <c r="BS95" s="604"/>
      <c r="BT95" s="604"/>
      <c r="BU95" s="604"/>
      <c r="BV95" s="604"/>
      <c r="BW95" s="604"/>
      <c r="BX95" s="604"/>
      <c r="BY95" s="604"/>
      <c r="BZ95" s="604"/>
      <c r="CA95" s="604"/>
      <c r="CB95" s="604"/>
      <c r="CC95" s="604"/>
      <c r="CD95"/>
      <c r="CE95"/>
      <c r="CF95"/>
      <c r="CG95"/>
      <c r="CH95"/>
      <c r="CI95"/>
      <c r="CJ95"/>
      <c r="CK95"/>
      <c r="CL95"/>
      <c r="CM95"/>
      <c r="CN95" s="604"/>
      <c r="CO95" s="604"/>
      <c r="CP95" s="604"/>
      <c r="CQ95" s="604"/>
      <c r="CR95" s="604"/>
      <c r="CS95" s="604"/>
      <c r="CT95" s="604"/>
      <c r="CU95" s="604"/>
      <c r="CV95" s="604"/>
      <c r="CW95" s="604"/>
      <c r="CX95" s="604"/>
      <c r="CY95" s="604"/>
      <c r="CZ95"/>
      <c r="DA95"/>
      <c r="DB95"/>
      <c r="DC95"/>
      <c r="DD95"/>
      <c r="DE95"/>
      <c r="DF95"/>
      <c r="DG95"/>
      <c r="DH95"/>
      <c r="DJ95" s="604"/>
      <c r="DK95" s="604"/>
      <c r="DL95" s="604"/>
      <c r="DM95" s="604"/>
      <c r="DN95" s="604"/>
      <c r="DO95" s="604"/>
      <c r="DP95" s="604"/>
      <c r="DQ95" s="604"/>
      <c r="DR95" s="604"/>
      <c r="DS95" s="604"/>
      <c r="DT95" s="604"/>
      <c r="DU95" s="604"/>
      <c r="DV95"/>
      <c r="DW95"/>
      <c r="DX95"/>
      <c r="DY95"/>
      <c r="DZ95"/>
      <c r="EA95"/>
      <c r="EB95"/>
      <c r="EC95"/>
      <c r="ED95"/>
      <c r="EE95"/>
      <c r="EF95" s="604"/>
      <c r="EG95" s="604"/>
      <c r="EH95" s="604"/>
      <c r="EI95" s="604"/>
      <c r="EJ95" s="604"/>
      <c r="EK95" s="604"/>
      <c r="EL95" s="604"/>
      <c r="EM95" s="604"/>
      <c r="EN95" s="604"/>
      <c r="EO95" s="604"/>
      <c r="EP95" s="604"/>
      <c r="EQ95" s="604"/>
      <c r="ER95"/>
      <c r="ES95"/>
      <c r="ET95"/>
      <c r="EU95"/>
      <c r="EV95"/>
      <c r="EW95"/>
      <c r="EX95"/>
      <c r="EY95"/>
      <c r="EZ95"/>
      <c r="FB95" s="604"/>
      <c r="FC95" s="604"/>
      <c r="FD95" s="604"/>
      <c r="FE95" s="604"/>
      <c r="FF95" s="604"/>
      <c r="FG95" s="604"/>
      <c r="FH95" s="604"/>
      <c r="FI95" s="604"/>
      <c r="FJ95" s="604"/>
      <c r="FK95" s="604"/>
      <c r="FL95" s="604"/>
      <c r="FM95" s="604"/>
      <c r="FN95"/>
      <c r="FO95"/>
      <c r="FP95"/>
      <c r="FQ95"/>
      <c r="FR95"/>
      <c r="FS95"/>
      <c r="FT95"/>
      <c r="FU95"/>
      <c r="FV95"/>
      <c r="FW95"/>
      <c r="FX95" s="604"/>
      <c r="FY95" s="604"/>
      <c r="FZ95" s="604"/>
      <c r="GA95" s="604"/>
      <c r="GB95" s="604"/>
      <c r="GC95" s="604"/>
      <c r="GD95" s="604"/>
      <c r="GE95" s="604"/>
      <c r="GF95" s="604"/>
      <c r="GG95" s="604"/>
      <c r="GH95" s="604"/>
      <c r="GI95" s="604"/>
      <c r="GJ95"/>
      <c r="GK95"/>
      <c r="GL95"/>
      <c r="GM95"/>
      <c r="GN95"/>
      <c r="GO95"/>
      <c r="GP95"/>
      <c r="GQ95"/>
      <c r="GR95"/>
    </row>
    <row r="96" spans="1:200" ht="18.75" customHeight="1" x14ac:dyDescent="0.3">
      <c r="A96"/>
      <c r="B96" s="324"/>
      <c r="C96" s="592"/>
      <c r="D96" s="829" t="s">
        <v>246</v>
      </c>
      <c r="E96" s="829"/>
      <c r="F96" s="603"/>
      <c r="G96" s="603"/>
      <c r="H96" s="603"/>
      <c r="I96" s="603"/>
      <c r="J96" s="603"/>
      <c r="K96" s="603"/>
      <c r="L96" s="603"/>
      <c r="M96" s="603"/>
      <c r="N96" s="603"/>
      <c r="O96" s="603"/>
      <c r="P96"/>
      <c r="Q96"/>
      <c r="R96"/>
      <c r="S96"/>
      <c r="T96"/>
      <c r="U96"/>
      <c r="V96"/>
      <c r="W96"/>
      <c r="X96"/>
      <c r="Y96"/>
      <c r="Z96" s="829" t="s">
        <v>246</v>
      </c>
      <c r="AA96" s="829"/>
      <c r="AB96" s="603"/>
      <c r="AC96" s="603"/>
      <c r="AD96" s="603"/>
      <c r="AE96" s="603"/>
      <c r="AF96" s="603"/>
      <c r="AG96" s="603"/>
      <c r="AH96" s="603"/>
      <c r="AI96" s="603"/>
      <c r="AJ96" s="603"/>
      <c r="AK96" s="603"/>
      <c r="AL96"/>
      <c r="AM96"/>
      <c r="AN96"/>
      <c r="AO96"/>
      <c r="AP96"/>
      <c r="AQ96"/>
      <c r="AR96"/>
      <c r="AS96"/>
      <c r="AT96"/>
      <c r="AU96"/>
      <c r="AV96" s="829" t="s">
        <v>246</v>
      </c>
      <c r="AW96" s="829"/>
      <c r="AX96" s="603"/>
      <c r="AY96" s="603"/>
      <c r="AZ96" s="603"/>
      <c r="BA96" s="603"/>
      <c r="BB96" s="603"/>
      <c r="BC96" s="603"/>
      <c r="BD96" s="603"/>
      <c r="BE96" s="603"/>
      <c r="BF96" s="603"/>
      <c r="BG96" s="603"/>
      <c r="BH96"/>
      <c r="BI96"/>
      <c r="BJ96"/>
      <c r="BK96"/>
      <c r="BL96"/>
      <c r="BM96"/>
      <c r="BN96"/>
      <c r="BO96"/>
      <c r="BP96"/>
      <c r="BR96" s="829" t="s">
        <v>246</v>
      </c>
      <c r="BS96" s="829"/>
      <c r="BT96" s="603"/>
      <c r="BU96" s="603"/>
      <c r="BV96" s="603"/>
      <c r="BW96" s="603"/>
      <c r="BX96" s="603"/>
      <c r="BY96" s="603"/>
      <c r="BZ96" s="603"/>
      <c r="CA96" s="603"/>
      <c r="CB96" s="603"/>
      <c r="CC96" s="603"/>
      <c r="CD96"/>
      <c r="CE96"/>
      <c r="CF96"/>
      <c r="CG96"/>
      <c r="CH96"/>
      <c r="CI96"/>
      <c r="CJ96"/>
      <c r="CK96"/>
      <c r="CL96"/>
      <c r="CM96"/>
      <c r="CN96" s="829" t="s">
        <v>246</v>
      </c>
      <c r="CO96" s="829"/>
      <c r="CP96" s="603"/>
      <c r="CQ96" s="603"/>
      <c r="CR96" s="603"/>
      <c r="CS96" s="603"/>
      <c r="CT96" s="603"/>
      <c r="CU96" s="603"/>
      <c r="CV96" s="603"/>
      <c r="CW96" s="603"/>
      <c r="CX96" s="603"/>
      <c r="CY96" s="603"/>
      <c r="CZ96"/>
      <c r="DA96"/>
      <c r="DB96"/>
      <c r="DC96"/>
      <c r="DD96"/>
      <c r="DE96"/>
      <c r="DF96"/>
      <c r="DG96"/>
      <c r="DH96"/>
      <c r="DJ96" s="829" t="s">
        <v>246</v>
      </c>
      <c r="DK96" s="829"/>
      <c r="DL96" s="603"/>
      <c r="DM96" s="603"/>
      <c r="DN96" s="603"/>
      <c r="DO96" s="603"/>
      <c r="DP96" s="603"/>
      <c r="DQ96" s="603"/>
      <c r="DR96" s="603"/>
      <c r="DS96" s="603"/>
      <c r="DT96" s="603"/>
      <c r="DU96" s="603"/>
      <c r="DV96"/>
      <c r="DW96"/>
      <c r="DX96"/>
      <c r="DY96"/>
      <c r="DZ96"/>
      <c r="EA96"/>
      <c r="EB96"/>
      <c r="EC96"/>
      <c r="ED96"/>
      <c r="EE96"/>
      <c r="EF96" s="829" t="s">
        <v>246</v>
      </c>
      <c r="EG96" s="829"/>
      <c r="EH96" s="603"/>
      <c r="EI96" s="603"/>
      <c r="EJ96" s="603"/>
      <c r="EK96" s="603"/>
      <c r="EL96" s="603"/>
      <c r="EM96" s="603"/>
      <c r="EN96" s="603"/>
      <c r="EO96" s="603"/>
      <c r="EP96" s="603"/>
      <c r="EQ96" s="603"/>
      <c r="ER96"/>
      <c r="ES96"/>
      <c r="ET96"/>
      <c r="EU96"/>
      <c r="EV96"/>
      <c r="EW96"/>
      <c r="EX96"/>
      <c r="EY96"/>
      <c r="EZ96"/>
      <c r="FB96" s="829" t="s">
        <v>246</v>
      </c>
      <c r="FC96" s="829"/>
      <c r="FD96" s="603"/>
      <c r="FE96" s="603"/>
      <c r="FF96" s="603"/>
      <c r="FG96" s="603"/>
      <c r="FH96" s="603"/>
      <c r="FI96" s="603"/>
      <c r="FJ96" s="603"/>
      <c r="FK96" s="603"/>
      <c r="FL96" s="603"/>
      <c r="FM96" s="603"/>
      <c r="FN96"/>
      <c r="FO96"/>
      <c r="FP96"/>
      <c r="FQ96"/>
      <c r="FR96"/>
      <c r="FS96"/>
      <c r="FT96"/>
      <c r="FU96"/>
      <c r="FV96"/>
      <c r="FW96"/>
      <c r="FX96" s="829" t="s">
        <v>246</v>
      </c>
      <c r="FY96" s="829"/>
      <c r="FZ96" s="603"/>
      <c r="GA96" s="603"/>
      <c r="GB96" s="603"/>
      <c r="GC96" s="603"/>
      <c r="GD96" s="603"/>
      <c r="GE96" s="603"/>
      <c r="GF96" s="603"/>
      <c r="GG96" s="603"/>
      <c r="GH96" s="603"/>
      <c r="GI96" s="603"/>
      <c r="GJ96"/>
      <c r="GK96"/>
      <c r="GL96"/>
      <c r="GM96"/>
      <c r="GN96"/>
      <c r="GO96"/>
      <c r="GP96"/>
      <c r="GQ96"/>
      <c r="GR96"/>
    </row>
    <row r="97" spans="1:200" ht="28.9" customHeight="1" x14ac:dyDescent="0.2">
      <c r="A97"/>
      <c r="B97" s="324"/>
      <c r="C97" s="592"/>
      <c r="D97" s="829"/>
      <c r="E97" s="829"/>
      <c r="F97" s="608" t="s">
        <v>171</v>
      </c>
      <c r="G97" s="608"/>
      <c r="H97" s="608"/>
      <c r="I97" s="608"/>
      <c r="J97" s="608"/>
      <c r="K97" s="608"/>
      <c r="L97" s="608"/>
      <c r="M97" s="608"/>
      <c r="N97" s="608"/>
      <c r="O97" s="608"/>
      <c r="P97" s="608"/>
      <c r="Q97" s="608"/>
      <c r="R97" s="608"/>
      <c r="S97" s="608"/>
      <c r="T97" s="608"/>
      <c r="U97" s="608"/>
      <c r="V97" s="608"/>
      <c r="W97" s="608"/>
      <c r="X97" s="608"/>
      <c r="Y97"/>
      <c r="Z97" s="829"/>
      <c r="AA97" s="829"/>
      <c r="AB97" s="608" t="s">
        <v>171</v>
      </c>
      <c r="AC97" s="608"/>
      <c r="AD97" s="608"/>
      <c r="AE97" s="608"/>
      <c r="AF97" s="608"/>
      <c r="AG97" s="608"/>
      <c r="AH97" s="608"/>
      <c r="AI97" s="608"/>
      <c r="AJ97" s="608"/>
      <c r="AK97" s="608"/>
      <c r="AL97" s="608"/>
      <c r="AM97" s="608"/>
      <c r="AN97" s="608"/>
      <c r="AO97" s="608"/>
      <c r="AP97" s="608"/>
      <c r="AQ97" s="608"/>
      <c r="AR97" s="608"/>
      <c r="AS97" s="608"/>
      <c r="AT97" s="608"/>
      <c r="AU97"/>
      <c r="AV97" s="829"/>
      <c r="AW97" s="829"/>
      <c r="AX97" s="608" t="s">
        <v>171</v>
      </c>
      <c r="AY97" s="608"/>
      <c r="AZ97" s="608"/>
      <c r="BA97" s="608"/>
      <c r="BB97" s="608"/>
      <c r="BC97" s="608"/>
      <c r="BD97" s="608"/>
      <c r="BE97" s="608"/>
      <c r="BF97" s="608"/>
      <c r="BG97" s="608"/>
      <c r="BH97" s="608"/>
      <c r="BI97" s="608"/>
      <c r="BJ97" s="608"/>
      <c r="BK97" s="608"/>
      <c r="BL97" s="608"/>
      <c r="BM97" s="608"/>
      <c r="BN97" s="608"/>
      <c r="BO97" s="608"/>
      <c r="BP97" s="608"/>
      <c r="BR97" s="829"/>
      <c r="BS97" s="829"/>
      <c r="BT97" s="608" t="s">
        <v>171</v>
      </c>
      <c r="BU97" s="608"/>
      <c r="BV97" s="608"/>
      <c r="BW97" s="608"/>
      <c r="BX97" s="608"/>
      <c r="BY97" s="608"/>
      <c r="BZ97" s="608"/>
      <c r="CA97" s="608"/>
      <c r="CB97" s="608"/>
      <c r="CC97" s="608"/>
      <c r="CD97" s="608"/>
      <c r="CE97" s="608"/>
      <c r="CF97" s="608"/>
      <c r="CG97" s="608"/>
      <c r="CH97" s="608"/>
      <c r="CI97" s="608"/>
      <c r="CJ97" s="608"/>
      <c r="CK97" s="608"/>
      <c r="CL97" s="608"/>
      <c r="CM97"/>
      <c r="CN97" s="829"/>
      <c r="CO97" s="829"/>
      <c r="CP97" s="608" t="s">
        <v>171</v>
      </c>
      <c r="CQ97" s="608"/>
      <c r="CR97" s="608"/>
      <c r="CS97" s="608"/>
      <c r="CT97" s="608"/>
      <c r="CU97" s="608"/>
      <c r="CV97" s="608"/>
      <c r="CW97" s="608"/>
      <c r="CX97" s="608"/>
      <c r="CY97" s="608"/>
      <c r="CZ97" s="608"/>
      <c r="DA97" s="608"/>
      <c r="DB97" s="608"/>
      <c r="DC97" s="608"/>
      <c r="DD97" s="608"/>
      <c r="DE97" s="608"/>
      <c r="DF97" s="608"/>
      <c r="DG97" s="608"/>
      <c r="DH97" s="608"/>
      <c r="DJ97" s="829"/>
      <c r="DK97" s="829"/>
      <c r="DL97" s="608" t="s">
        <v>171</v>
      </c>
      <c r="DM97" s="608"/>
      <c r="DN97" s="608"/>
      <c r="DO97" s="608"/>
      <c r="DP97" s="608"/>
      <c r="DQ97" s="608"/>
      <c r="DR97" s="608"/>
      <c r="DS97" s="608"/>
      <c r="DT97" s="608"/>
      <c r="DU97" s="608"/>
      <c r="DV97" s="608"/>
      <c r="DW97" s="608"/>
      <c r="DX97" s="608"/>
      <c r="DY97" s="608"/>
      <c r="DZ97" s="608"/>
      <c r="EA97" s="608"/>
      <c r="EB97" s="608"/>
      <c r="EC97" s="608"/>
      <c r="ED97" s="608"/>
      <c r="EE97"/>
      <c r="EF97" s="829"/>
      <c r="EG97" s="829"/>
      <c r="EH97" s="608" t="s">
        <v>171</v>
      </c>
      <c r="EI97" s="608"/>
      <c r="EJ97" s="608"/>
      <c r="EK97" s="608"/>
      <c r="EL97" s="608"/>
      <c r="EM97" s="608"/>
      <c r="EN97" s="608"/>
      <c r="EO97" s="608"/>
      <c r="EP97" s="608"/>
      <c r="EQ97" s="608"/>
      <c r="ER97" s="608"/>
      <c r="ES97" s="608"/>
      <c r="ET97" s="608"/>
      <c r="EU97" s="608"/>
      <c r="EV97" s="608"/>
      <c r="EW97" s="608"/>
      <c r="EX97" s="608"/>
      <c r="EY97" s="608"/>
      <c r="EZ97" s="608"/>
      <c r="FB97" s="829"/>
      <c r="FC97" s="829"/>
      <c r="FD97" s="608" t="s">
        <v>171</v>
      </c>
      <c r="FE97" s="608"/>
      <c r="FF97" s="608"/>
      <c r="FG97" s="608"/>
      <c r="FH97" s="608"/>
      <c r="FI97" s="608"/>
      <c r="FJ97" s="608"/>
      <c r="FK97" s="608"/>
      <c r="FL97" s="608"/>
      <c r="FM97" s="608"/>
      <c r="FN97" s="608"/>
      <c r="FO97" s="608"/>
      <c r="FP97" s="608"/>
      <c r="FQ97" s="608"/>
      <c r="FR97" s="608"/>
      <c r="FS97" s="608"/>
      <c r="FT97" s="608"/>
      <c r="FU97" s="608"/>
      <c r="FV97" s="608"/>
      <c r="FW97"/>
      <c r="FX97" s="829"/>
      <c r="FY97" s="829"/>
      <c r="FZ97" s="608" t="s">
        <v>171</v>
      </c>
      <c r="GA97" s="608"/>
      <c r="GB97" s="608"/>
      <c r="GC97" s="608"/>
      <c r="GD97" s="608"/>
      <c r="GE97" s="608"/>
      <c r="GF97" s="608"/>
      <c r="GG97" s="608"/>
      <c r="GH97" s="608"/>
      <c r="GI97" s="608"/>
      <c r="GJ97" s="608"/>
      <c r="GK97" s="608"/>
      <c r="GL97" s="608"/>
      <c r="GM97" s="608"/>
      <c r="GN97" s="608"/>
      <c r="GO97" s="608"/>
      <c r="GP97" s="608"/>
      <c r="GQ97" s="608"/>
      <c r="GR97" s="608"/>
    </row>
    <row r="98" spans="1:200" ht="15" customHeight="1" x14ac:dyDescent="0.2">
      <c r="A98"/>
      <c r="B98" s="324"/>
      <c r="C98" s="592"/>
      <c r="D98" s="830"/>
      <c r="E98" s="830"/>
      <c r="F98" s="605" t="s">
        <v>16</v>
      </c>
      <c r="G98" s="605">
        <v>11</v>
      </c>
      <c r="H98" s="605">
        <v>21</v>
      </c>
      <c r="I98" s="605">
        <v>22</v>
      </c>
      <c r="J98" s="605">
        <v>32</v>
      </c>
      <c r="K98" s="605">
        <v>33</v>
      </c>
      <c r="L98" s="605">
        <v>43</v>
      </c>
      <c r="M98" s="605">
        <v>44</v>
      </c>
      <c r="N98" s="605">
        <v>54</v>
      </c>
      <c r="O98" s="605">
        <v>55</v>
      </c>
      <c r="P98" s="605">
        <v>65</v>
      </c>
      <c r="Q98" s="605">
        <v>66</v>
      </c>
      <c r="R98" s="605">
        <v>76</v>
      </c>
      <c r="S98" s="605">
        <v>77</v>
      </c>
      <c r="T98" s="605">
        <v>87</v>
      </c>
      <c r="U98" s="605">
        <v>88</v>
      </c>
      <c r="V98" s="605">
        <v>98</v>
      </c>
      <c r="W98" s="605">
        <v>99</v>
      </c>
      <c r="X98" s="605" t="s">
        <v>20</v>
      </c>
      <c r="Y98"/>
      <c r="Z98" s="830"/>
      <c r="AA98" s="830"/>
      <c r="AB98" s="605" t="s">
        <v>16</v>
      </c>
      <c r="AC98" s="605">
        <v>11</v>
      </c>
      <c r="AD98" s="605">
        <v>21</v>
      </c>
      <c r="AE98" s="605">
        <v>22</v>
      </c>
      <c r="AF98" s="605">
        <v>32</v>
      </c>
      <c r="AG98" s="605">
        <v>33</v>
      </c>
      <c r="AH98" s="605">
        <v>43</v>
      </c>
      <c r="AI98" s="605">
        <v>44</v>
      </c>
      <c r="AJ98" s="605">
        <v>54</v>
      </c>
      <c r="AK98" s="605">
        <v>55</v>
      </c>
      <c r="AL98" s="605">
        <v>65</v>
      </c>
      <c r="AM98" s="605">
        <v>66</v>
      </c>
      <c r="AN98" s="605">
        <v>76</v>
      </c>
      <c r="AO98" s="605">
        <v>77</v>
      </c>
      <c r="AP98" s="605">
        <v>87</v>
      </c>
      <c r="AQ98" s="605">
        <v>88</v>
      </c>
      <c r="AR98" s="605">
        <v>98</v>
      </c>
      <c r="AS98" s="605">
        <v>99</v>
      </c>
      <c r="AT98" s="605" t="s">
        <v>20</v>
      </c>
      <c r="AU98"/>
      <c r="AV98" s="830"/>
      <c r="AW98" s="830"/>
      <c r="AX98" s="605" t="s">
        <v>16</v>
      </c>
      <c r="AY98" s="605">
        <v>11</v>
      </c>
      <c r="AZ98" s="605">
        <v>21</v>
      </c>
      <c r="BA98" s="605">
        <v>22</v>
      </c>
      <c r="BB98" s="605">
        <v>32</v>
      </c>
      <c r="BC98" s="605">
        <v>33</v>
      </c>
      <c r="BD98" s="605">
        <v>43</v>
      </c>
      <c r="BE98" s="605">
        <v>44</v>
      </c>
      <c r="BF98" s="605">
        <v>54</v>
      </c>
      <c r="BG98" s="605">
        <v>55</v>
      </c>
      <c r="BH98" s="605">
        <v>65</v>
      </c>
      <c r="BI98" s="605">
        <v>66</v>
      </c>
      <c r="BJ98" s="605">
        <v>76</v>
      </c>
      <c r="BK98" s="605">
        <v>77</v>
      </c>
      <c r="BL98" s="605">
        <v>87</v>
      </c>
      <c r="BM98" s="605">
        <v>88</v>
      </c>
      <c r="BN98" s="605">
        <v>98</v>
      </c>
      <c r="BO98" s="605">
        <v>99</v>
      </c>
      <c r="BP98" s="605" t="s">
        <v>20</v>
      </c>
      <c r="BR98" s="830"/>
      <c r="BS98" s="830"/>
      <c r="BT98" s="605" t="s">
        <v>16</v>
      </c>
      <c r="BU98" s="605">
        <v>11</v>
      </c>
      <c r="BV98" s="605">
        <v>21</v>
      </c>
      <c r="BW98" s="605">
        <v>22</v>
      </c>
      <c r="BX98" s="605">
        <v>32</v>
      </c>
      <c r="BY98" s="605">
        <v>33</v>
      </c>
      <c r="BZ98" s="605">
        <v>43</v>
      </c>
      <c r="CA98" s="605">
        <v>44</v>
      </c>
      <c r="CB98" s="605">
        <v>54</v>
      </c>
      <c r="CC98" s="605">
        <v>55</v>
      </c>
      <c r="CD98" s="605">
        <v>65</v>
      </c>
      <c r="CE98" s="605">
        <v>66</v>
      </c>
      <c r="CF98" s="605">
        <v>76</v>
      </c>
      <c r="CG98" s="605">
        <v>77</v>
      </c>
      <c r="CH98" s="605">
        <v>87</v>
      </c>
      <c r="CI98" s="605">
        <v>88</v>
      </c>
      <c r="CJ98" s="605">
        <v>98</v>
      </c>
      <c r="CK98" s="605">
        <v>99</v>
      </c>
      <c r="CL98" s="605" t="s">
        <v>20</v>
      </c>
      <c r="CM98"/>
      <c r="CN98" s="830"/>
      <c r="CO98" s="830"/>
      <c r="CP98" s="605" t="s">
        <v>16</v>
      </c>
      <c r="CQ98" s="605">
        <v>11</v>
      </c>
      <c r="CR98" s="605">
        <v>21</v>
      </c>
      <c r="CS98" s="605">
        <v>22</v>
      </c>
      <c r="CT98" s="605">
        <v>32</v>
      </c>
      <c r="CU98" s="605">
        <v>33</v>
      </c>
      <c r="CV98" s="605">
        <v>43</v>
      </c>
      <c r="CW98" s="605">
        <v>44</v>
      </c>
      <c r="CX98" s="605">
        <v>54</v>
      </c>
      <c r="CY98" s="605">
        <v>55</v>
      </c>
      <c r="CZ98" s="605">
        <v>65</v>
      </c>
      <c r="DA98" s="605">
        <v>66</v>
      </c>
      <c r="DB98" s="605">
        <v>76</v>
      </c>
      <c r="DC98" s="605">
        <v>77</v>
      </c>
      <c r="DD98" s="605">
        <v>87</v>
      </c>
      <c r="DE98" s="605">
        <v>88</v>
      </c>
      <c r="DF98" s="605">
        <v>98</v>
      </c>
      <c r="DG98" s="605">
        <v>99</v>
      </c>
      <c r="DH98" s="605" t="s">
        <v>20</v>
      </c>
      <c r="DJ98" s="830"/>
      <c r="DK98" s="830"/>
      <c r="DL98" s="605" t="s">
        <v>16</v>
      </c>
      <c r="DM98" s="605">
        <v>11</v>
      </c>
      <c r="DN98" s="605">
        <v>21</v>
      </c>
      <c r="DO98" s="605">
        <v>22</v>
      </c>
      <c r="DP98" s="605">
        <v>32</v>
      </c>
      <c r="DQ98" s="605">
        <v>33</v>
      </c>
      <c r="DR98" s="605">
        <v>43</v>
      </c>
      <c r="DS98" s="605">
        <v>44</v>
      </c>
      <c r="DT98" s="605">
        <v>54</v>
      </c>
      <c r="DU98" s="605">
        <v>55</v>
      </c>
      <c r="DV98" s="605">
        <v>65</v>
      </c>
      <c r="DW98" s="605">
        <v>66</v>
      </c>
      <c r="DX98" s="605">
        <v>76</v>
      </c>
      <c r="DY98" s="605">
        <v>77</v>
      </c>
      <c r="DZ98" s="605">
        <v>87</v>
      </c>
      <c r="EA98" s="605">
        <v>88</v>
      </c>
      <c r="EB98" s="605">
        <v>98</v>
      </c>
      <c r="EC98" s="605">
        <v>99</v>
      </c>
      <c r="ED98" s="605" t="s">
        <v>20</v>
      </c>
      <c r="EE98"/>
      <c r="EF98" s="830"/>
      <c r="EG98" s="830"/>
      <c r="EH98" s="605" t="s">
        <v>16</v>
      </c>
      <c r="EI98" s="605">
        <v>11</v>
      </c>
      <c r="EJ98" s="605">
        <v>21</v>
      </c>
      <c r="EK98" s="605">
        <v>22</v>
      </c>
      <c r="EL98" s="605">
        <v>32</v>
      </c>
      <c r="EM98" s="605">
        <v>33</v>
      </c>
      <c r="EN98" s="605">
        <v>43</v>
      </c>
      <c r="EO98" s="605">
        <v>44</v>
      </c>
      <c r="EP98" s="605">
        <v>54</v>
      </c>
      <c r="EQ98" s="605">
        <v>55</v>
      </c>
      <c r="ER98" s="605">
        <v>65</v>
      </c>
      <c r="ES98" s="605">
        <v>66</v>
      </c>
      <c r="ET98" s="605">
        <v>76</v>
      </c>
      <c r="EU98" s="605">
        <v>77</v>
      </c>
      <c r="EV98" s="605">
        <v>87</v>
      </c>
      <c r="EW98" s="605">
        <v>88</v>
      </c>
      <c r="EX98" s="605">
        <v>98</v>
      </c>
      <c r="EY98" s="605">
        <v>99</v>
      </c>
      <c r="EZ98" s="605" t="s">
        <v>20</v>
      </c>
      <c r="FB98" s="830"/>
      <c r="FC98" s="830"/>
      <c r="FD98" s="605" t="s">
        <v>16</v>
      </c>
      <c r="FE98" s="605">
        <v>11</v>
      </c>
      <c r="FF98" s="605">
        <v>21</v>
      </c>
      <c r="FG98" s="605">
        <v>22</v>
      </c>
      <c r="FH98" s="605">
        <v>32</v>
      </c>
      <c r="FI98" s="605">
        <v>33</v>
      </c>
      <c r="FJ98" s="605">
        <v>43</v>
      </c>
      <c r="FK98" s="605">
        <v>44</v>
      </c>
      <c r="FL98" s="605">
        <v>54</v>
      </c>
      <c r="FM98" s="605">
        <v>55</v>
      </c>
      <c r="FN98" s="605">
        <v>65</v>
      </c>
      <c r="FO98" s="605">
        <v>66</v>
      </c>
      <c r="FP98" s="605">
        <v>76</v>
      </c>
      <c r="FQ98" s="605">
        <v>77</v>
      </c>
      <c r="FR98" s="605">
        <v>87</v>
      </c>
      <c r="FS98" s="605">
        <v>88</v>
      </c>
      <c r="FT98" s="605">
        <v>98</v>
      </c>
      <c r="FU98" s="605">
        <v>99</v>
      </c>
      <c r="FV98" s="605" t="s">
        <v>20</v>
      </c>
      <c r="FW98"/>
      <c r="FX98" s="830"/>
      <c r="FY98" s="830"/>
      <c r="FZ98" s="605" t="s">
        <v>16</v>
      </c>
      <c r="GA98" s="605">
        <v>11</v>
      </c>
      <c r="GB98" s="605">
        <v>21</v>
      </c>
      <c r="GC98" s="605">
        <v>22</v>
      </c>
      <c r="GD98" s="605">
        <v>32</v>
      </c>
      <c r="GE98" s="605">
        <v>33</v>
      </c>
      <c r="GF98" s="605">
        <v>43</v>
      </c>
      <c r="GG98" s="605">
        <v>44</v>
      </c>
      <c r="GH98" s="605">
        <v>54</v>
      </c>
      <c r="GI98" s="605">
        <v>55</v>
      </c>
      <c r="GJ98" s="605">
        <v>65</v>
      </c>
      <c r="GK98" s="605">
        <v>66</v>
      </c>
      <c r="GL98" s="605">
        <v>76</v>
      </c>
      <c r="GM98" s="605">
        <v>77</v>
      </c>
      <c r="GN98" s="605">
        <v>87</v>
      </c>
      <c r="GO98" s="605">
        <v>88</v>
      </c>
      <c r="GP98" s="605">
        <v>98</v>
      </c>
      <c r="GQ98" s="605">
        <v>99</v>
      </c>
      <c r="GR98" s="605" t="s">
        <v>20</v>
      </c>
    </row>
    <row r="99" spans="1:200" ht="15" customHeight="1" x14ac:dyDescent="0.2">
      <c r="A99"/>
      <c r="B99" s="324"/>
      <c r="C99" s="592"/>
      <c r="D99" s="847" t="s">
        <v>173</v>
      </c>
      <c r="E99" s="601" t="s">
        <v>92</v>
      </c>
      <c r="F99" s="598">
        <v>12.121212121212121</v>
      </c>
      <c r="G99" s="598">
        <v>8.0808080808080813</v>
      </c>
      <c r="H99" s="598">
        <v>14.14141414141414</v>
      </c>
      <c r="I99" s="598">
        <v>10.1010101010101</v>
      </c>
      <c r="J99" s="598">
        <v>10.1010101010101</v>
      </c>
      <c r="K99" s="598">
        <v>14.14141414141414</v>
      </c>
      <c r="L99" s="598">
        <v>11.111111111111111</v>
      </c>
      <c r="M99" s="598">
        <v>4.0404040404040407</v>
      </c>
      <c r="N99" s="598">
        <v>4.0404040404040407</v>
      </c>
      <c r="O99" s="598">
        <v>9.0909090909090917</v>
      </c>
      <c r="P99" s="598">
        <v>0</v>
      </c>
      <c r="Q99" s="598" t="s">
        <v>189</v>
      </c>
      <c r="R99" s="598">
        <v>0</v>
      </c>
      <c r="S99" s="598">
        <v>0</v>
      </c>
      <c r="T99" s="598">
        <v>0</v>
      </c>
      <c r="U99" s="598">
        <v>0</v>
      </c>
      <c r="V99" s="598">
        <v>0</v>
      </c>
      <c r="W99" s="598">
        <v>0</v>
      </c>
      <c r="X99" s="598" t="s">
        <v>189</v>
      </c>
      <c r="Y99"/>
      <c r="Z99" s="847" t="s">
        <v>173</v>
      </c>
      <c r="AA99" s="601" t="s">
        <v>92</v>
      </c>
      <c r="AB99" s="598">
        <v>14.583333333333334</v>
      </c>
      <c r="AC99" s="598">
        <v>8.3333333333333321</v>
      </c>
      <c r="AD99" s="598">
        <v>16.666666666666664</v>
      </c>
      <c r="AE99" s="598">
        <v>8.3333333333333321</v>
      </c>
      <c r="AF99" s="598">
        <v>12.5</v>
      </c>
      <c r="AG99" s="598">
        <v>12.5</v>
      </c>
      <c r="AH99" s="598">
        <v>12.5</v>
      </c>
      <c r="AI99" s="598" t="s">
        <v>189</v>
      </c>
      <c r="AJ99" s="598" t="s">
        <v>189</v>
      </c>
      <c r="AK99" s="598" t="s">
        <v>189</v>
      </c>
      <c r="AL99" s="598">
        <v>0</v>
      </c>
      <c r="AM99" s="598" t="s">
        <v>189</v>
      </c>
      <c r="AN99" s="598">
        <v>0</v>
      </c>
      <c r="AO99" s="598">
        <v>0</v>
      </c>
      <c r="AP99" s="598">
        <v>0</v>
      </c>
      <c r="AQ99" s="598">
        <v>0</v>
      </c>
      <c r="AR99" s="598">
        <v>0</v>
      </c>
      <c r="AS99" s="598">
        <v>0</v>
      </c>
      <c r="AT99" s="598" t="s">
        <v>189</v>
      </c>
      <c r="AU99"/>
      <c r="AV99" s="847" t="s">
        <v>173</v>
      </c>
      <c r="AW99" s="601" t="s">
        <v>92</v>
      </c>
      <c r="AX99" s="598">
        <v>9.8039215686274517</v>
      </c>
      <c r="AY99" s="598">
        <v>7.8431372549019605</v>
      </c>
      <c r="AZ99" s="598">
        <v>11.76470588235294</v>
      </c>
      <c r="BA99" s="598">
        <v>11.76470588235294</v>
      </c>
      <c r="BB99" s="598">
        <v>7.8431372549019605</v>
      </c>
      <c r="BC99" s="598">
        <v>15.686274509803921</v>
      </c>
      <c r="BD99" s="598">
        <v>9.8039215686274517</v>
      </c>
      <c r="BE99" s="598" t="s">
        <v>189</v>
      </c>
      <c r="BF99" s="598" t="s">
        <v>189</v>
      </c>
      <c r="BG99" s="598" t="s">
        <v>189</v>
      </c>
      <c r="BH99" s="598">
        <v>0</v>
      </c>
      <c r="BI99" s="598" t="s">
        <v>189</v>
      </c>
      <c r="BJ99" s="598">
        <v>0</v>
      </c>
      <c r="BK99" s="598">
        <v>0</v>
      </c>
      <c r="BL99" s="598">
        <v>0</v>
      </c>
      <c r="BM99" s="598">
        <v>0</v>
      </c>
      <c r="BN99" s="598">
        <v>0</v>
      </c>
      <c r="BO99" s="598">
        <v>0</v>
      </c>
      <c r="BP99" s="598" t="s">
        <v>189</v>
      </c>
      <c r="BR99" s="847" t="s">
        <v>173</v>
      </c>
      <c r="BS99" s="601" t="s">
        <v>92</v>
      </c>
      <c r="BT99" s="598">
        <v>14.893617021276595</v>
      </c>
      <c r="BU99" s="598">
        <v>8.5106382978723403</v>
      </c>
      <c r="BV99" s="598">
        <v>17.021276595744681</v>
      </c>
      <c r="BW99" s="598" t="s">
        <v>189</v>
      </c>
      <c r="BX99" s="598">
        <v>8.5106382978723403</v>
      </c>
      <c r="BY99" s="598">
        <v>8.5106382978723403</v>
      </c>
      <c r="BZ99" s="598">
        <v>8.5106382978723403</v>
      </c>
      <c r="CA99" s="598" t="s">
        <v>189</v>
      </c>
      <c r="CB99" s="598" t="s">
        <v>189</v>
      </c>
      <c r="CC99" s="598" t="s">
        <v>189</v>
      </c>
      <c r="CD99" s="598" t="s">
        <v>189</v>
      </c>
      <c r="CE99" s="598" t="s">
        <v>189</v>
      </c>
      <c r="CF99" s="598">
        <v>0</v>
      </c>
      <c r="CG99" s="598">
        <v>0</v>
      </c>
      <c r="CH99" s="598">
        <v>0</v>
      </c>
      <c r="CI99" s="598">
        <v>0</v>
      </c>
      <c r="CJ99" s="598">
        <v>0</v>
      </c>
      <c r="CK99" s="598">
        <v>0</v>
      </c>
      <c r="CL99" s="598" t="s">
        <v>189</v>
      </c>
      <c r="CM99"/>
      <c r="CN99" s="847" t="s">
        <v>173</v>
      </c>
      <c r="CO99" s="601" t="s">
        <v>92</v>
      </c>
      <c r="CP99" s="598">
        <v>9.6153846153846168</v>
      </c>
      <c r="CQ99" s="598">
        <v>7.6923076923076925</v>
      </c>
      <c r="CR99" s="598">
        <v>11.538461538461538</v>
      </c>
      <c r="CS99" s="598" t="s">
        <v>189</v>
      </c>
      <c r="CT99" s="598">
        <v>11.538461538461538</v>
      </c>
      <c r="CU99" s="598">
        <v>19.230769230769234</v>
      </c>
      <c r="CV99" s="598">
        <v>13.461538461538462</v>
      </c>
      <c r="CW99" s="598" t="s">
        <v>189</v>
      </c>
      <c r="CX99" s="598" t="s">
        <v>189</v>
      </c>
      <c r="CY99" s="598" t="s">
        <v>189</v>
      </c>
      <c r="CZ99" s="598" t="s">
        <v>189</v>
      </c>
      <c r="DA99" s="598" t="s">
        <v>189</v>
      </c>
      <c r="DB99" s="598">
        <v>0</v>
      </c>
      <c r="DC99" s="598">
        <v>0</v>
      </c>
      <c r="DD99" s="598">
        <v>0</v>
      </c>
      <c r="DE99" s="598">
        <v>0</v>
      </c>
      <c r="DF99" s="598">
        <v>0</v>
      </c>
      <c r="DG99" s="598">
        <v>0</v>
      </c>
      <c r="DH99" s="598" t="s">
        <v>189</v>
      </c>
      <c r="DJ99" s="847" t="s">
        <v>173</v>
      </c>
      <c r="DK99" s="601" t="s">
        <v>92</v>
      </c>
      <c r="DL99" s="598">
        <v>17.857142857142858</v>
      </c>
      <c r="DM99" s="598">
        <v>14.285714285714285</v>
      </c>
      <c r="DN99" s="598">
        <v>21.428571428571427</v>
      </c>
      <c r="DO99" s="598" t="s">
        <v>189</v>
      </c>
      <c r="DP99" s="598" t="s">
        <v>189</v>
      </c>
      <c r="DQ99" s="598">
        <v>10.714285714285714</v>
      </c>
      <c r="DR99" s="598" t="s">
        <v>189</v>
      </c>
      <c r="DS99" s="598">
        <v>0</v>
      </c>
      <c r="DT99" s="598" t="s">
        <v>189</v>
      </c>
      <c r="DU99" s="598">
        <v>0</v>
      </c>
      <c r="DV99" s="598">
        <v>0</v>
      </c>
      <c r="DW99" s="598" t="s">
        <v>189</v>
      </c>
      <c r="DX99" s="598">
        <v>0</v>
      </c>
      <c r="DY99" s="598">
        <v>0</v>
      </c>
      <c r="DZ99" s="598">
        <v>0</v>
      </c>
      <c r="EA99" s="598">
        <v>0</v>
      </c>
      <c r="EB99" s="598">
        <v>0</v>
      </c>
      <c r="EC99" s="598">
        <v>0</v>
      </c>
      <c r="ED99" s="598" t="s">
        <v>189</v>
      </c>
      <c r="EE99"/>
      <c r="EF99" s="847" t="s">
        <v>173</v>
      </c>
      <c r="EG99" s="601" t="s">
        <v>92</v>
      </c>
      <c r="EH99" s="598">
        <v>9.8591549295774641</v>
      </c>
      <c r="EI99" s="598">
        <v>5.6338028169014089</v>
      </c>
      <c r="EJ99" s="598">
        <v>11.267605633802818</v>
      </c>
      <c r="EK99" s="598" t="s">
        <v>189</v>
      </c>
      <c r="EL99" s="598" t="s">
        <v>189</v>
      </c>
      <c r="EM99" s="598">
        <v>15.492957746478872</v>
      </c>
      <c r="EN99" s="598" t="s">
        <v>189</v>
      </c>
      <c r="EO99" s="598">
        <v>5.6338028169014089</v>
      </c>
      <c r="EP99" s="598" t="s">
        <v>189</v>
      </c>
      <c r="EQ99" s="598">
        <v>12.676056338028168</v>
      </c>
      <c r="ER99" s="598">
        <v>0</v>
      </c>
      <c r="ES99" s="598" t="s">
        <v>189</v>
      </c>
      <c r="ET99" s="598">
        <v>0</v>
      </c>
      <c r="EU99" s="598">
        <v>0</v>
      </c>
      <c r="EV99" s="598">
        <v>0</v>
      </c>
      <c r="EW99" s="598">
        <v>0</v>
      </c>
      <c r="EX99" s="598">
        <v>0</v>
      </c>
      <c r="EY99" s="598">
        <v>0</v>
      </c>
      <c r="EZ99" s="598" t="s">
        <v>189</v>
      </c>
      <c r="FB99" s="847" t="s">
        <v>173</v>
      </c>
      <c r="FC99" s="601" t="s">
        <v>92</v>
      </c>
      <c r="FD99" s="598">
        <v>33.333333333333329</v>
      </c>
      <c r="FE99" s="598">
        <v>0</v>
      </c>
      <c r="FF99" s="598" t="s">
        <v>189</v>
      </c>
      <c r="FG99" s="598" t="s">
        <v>189</v>
      </c>
      <c r="FH99" s="598">
        <v>0</v>
      </c>
      <c r="FI99" s="598">
        <v>0</v>
      </c>
      <c r="FJ99" s="598" t="s">
        <v>189</v>
      </c>
      <c r="FK99" s="598">
        <v>0</v>
      </c>
      <c r="FL99" s="598">
        <v>0</v>
      </c>
      <c r="FM99" s="598" t="s">
        <v>189</v>
      </c>
      <c r="FN99" s="598">
        <v>0</v>
      </c>
      <c r="FO99" s="598" t="s">
        <v>189</v>
      </c>
      <c r="FP99" s="598">
        <v>0</v>
      </c>
      <c r="FQ99" s="598">
        <v>0</v>
      </c>
      <c r="FR99" s="598">
        <v>0</v>
      </c>
      <c r="FS99" s="598">
        <v>0</v>
      </c>
      <c r="FT99" s="598">
        <v>0</v>
      </c>
      <c r="FU99" s="598">
        <v>0</v>
      </c>
      <c r="FV99" s="598" t="s">
        <v>189</v>
      </c>
      <c r="FW99"/>
      <c r="FX99" s="847" t="s">
        <v>173</v>
      </c>
      <c r="FY99" s="601" t="s">
        <v>92</v>
      </c>
      <c r="FZ99" s="598">
        <v>10</v>
      </c>
      <c r="GA99" s="598">
        <v>8.8888888888888893</v>
      </c>
      <c r="GB99" s="598" t="s">
        <v>189</v>
      </c>
      <c r="GC99" s="598" t="s">
        <v>189</v>
      </c>
      <c r="GD99" s="598">
        <v>11.111111111111111</v>
      </c>
      <c r="GE99" s="598">
        <v>15.555555555555555</v>
      </c>
      <c r="GF99" s="598" t="s">
        <v>189</v>
      </c>
      <c r="GG99" s="598">
        <v>4.4444444444444446</v>
      </c>
      <c r="GH99" s="598">
        <v>4.4444444444444446</v>
      </c>
      <c r="GI99" s="598" t="s">
        <v>189</v>
      </c>
      <c r="GJ99" s="598">
        <v>0</v>
      </c>
      <c r="GK99" s="598" t="s">
        <v>189</v>
      </c>
      <c r="GL99" s="598">
        <v>0</v>
      </c>
      <c r="GM99" s="598">
        <v>0</v>
      </c>
      <c r="GN99" s="598">
        <v>0</v>
      </c>
      <c r="GO99" s="598">
        <v>0</v>
      </c>
      <c r="GP99" s="598">
        <v>0</v>
      </c>
      <c r="GQ99" s="598">
        <v>0</v>
      </c>
      <c r="GR99" s="598" t="s">
        <v>189</v>
      </c>
    </row>
    <row r="100" spans="1:200" ht="15" x14ac:dyDescent="0.2">
      <c r="A100"/>
      <c r="B100" s="324"/>
      <c r="C100" s="592"/>
      <c r="D100" s="848"/>
      <c r="E100" s="601">
        <v>1</v>
      </c>
      <c r="F100" s="598">
        <v>16.199376947040498</v>
      </c>
      <c r="G100" s="598">
        <v>25.545171339563861</v>
      </c>
      <c r="H100" s="598">
        <v>17.75700934579439</v>
      </c>
      <c r="I100" s="598">
        <v>15.264797507788161</v>
      </c>
      <c r="J100" s="598">
        <v>8.722741433021806</v>
      </c>
      <c r="K100" s="598">
        <v>5.6074766355140184</v>
      </c>
      <c r="L100" s="598">
        <v>3.7383177570093453</v>
      </c>
      <c r="M100" s="598">
        <v>0.93457943925233633</v>
      </c>
      <c r="N100" s="598">
        <v>1.8691588785046727</v>
      </c>
      <c r="O100" s="598" t="s">
        <v>189</v>
      </c>
      <c r="P100" s="598" t="s">
        <v>189</v>
      </c>
      <c r="Q100" s="598" t="s">
        <v>189</v>
      </c>
      <c r="R100" s="598" t="s">
        <v>189</v>
      </c>
      <c r="S100" s="598" t="s">
        <v>189</v>
      </c>
      <c r="T100" s="598">
        <v>0</v>
      </c>
      <c r="U100" s="598">
        <v>0</v>
      </c>
      <c r="V100" s="598">
        <v>0</v>
      </c>
      <c r="W100" s="598">
        <v>0</v>
      </c>
      <c r="X100" s="598">
        <v>2.1806853582554515</v>
      </c>
      <c r="Y100"/>
      <c r="Z100" s="848"/>
      <c r="AA100" s="601">
        <v>1</v>
      </c>
      <c r="AB100" s="598">
        <v>15.602836879432624</v>
      </c>
      <c r="AC100" s="598">
        <v>27.659574468085108</v>
      </c>
      <c r="AD100" s="598">
        <v>14.893617021276595</v>
      </c>
      <c r="AE100" s="598">
        <v>12.76595744680851</v>
      </c>
      <c r="AF100" s="598">
        <v>7.8014184397163122</v>
      </c>
      <c r="AG100" s="598">
        <v>8.5106382978723403</v>
      </c>
      <c r="AH100" s="598">
        <v>4.2553191489361701</v>
      </c>
      <c r="AI100" s="598" t="s">
        <v>189</v>
      </c>
      <c r="AJ100" s="598" t="s">
        <v>189</v>
      </c>
      <c r="AK100" s="598" t="s">
        <v>189</v>
      </c>
      <c r="AL100" s="598" t="s">
        <v>189</v>
      </c>
      <c r="AM100" s="598" t="s">
        <v>189</v>
      </c>
      <c r="AN100" s="598" t="s">
        <v>189</v>
      </c>
      <c r="AO100" s="598" t="s">
        <v>189</v>
      </c>
      <c r="AP100" s="598">
        <v>0</v>
      </c>
      <c r="AQ100" s="598">
        <v>0</v>
      </c>
      <c r="AR100" s="598">
        <v>0</v>
      </c>
      <c r="AS100" s="598">
        <v>0</v>
      </c>
      <c r="AT100" s="598" t="s">
        <v>189</v>
      </c>
      <c r="AU100"/>
      <c r="AV100" s="848"/>
      <c r="AW100" s="601">
        <v>1</v>
      </c>
      <c r="AX100" s="598">
        <v>16.666666666666664</v>
      </c>
      <c r="AY100" s="598">
        <v>23.888888888888889</v>
      </c>
      <c r="AZ100" s="598">
        <v>20</v>
      </c>
      <c r="BA100" s="598">
        <v>17.222222222222221</v>
      </c>
      <c r="BB100" s="598">
        <v>9.4444444444444446</v>
      </c>
      <c r="BC100" s="598">
        <v>3.3333333333333335</v>
      </c>
      <c r="BD100" s="598">
        <v>3.3333333333333335</v>
      </c>
      <c r="BE100" s="598" t="s">
        <v>189</v>
      </c>
      <c r="BF100" s="598" t="s">
        <v>189</v>
      </c>
      <c r="BG100" s="598" t="s">
        <v>189</v>
      </c>
      <c r="BH100" s="598" t="s">
        <v>189</v>
      </c>
      <c r="BI100" s="598" t="s">
        <v>189</v>
      </c>
      <c r="BJ100" s="598" t="s">
        <v>189</v>
      </c>
      <c r="BK100" s="598" t="s">
        <v>189</v>
      </c>
      <c r="BL100" s="598">
        <v>0</v>
      </c>
      <c r="BM100" s="598">
        <v>0</v>
      </c>
      <c r="BN100" s="598">
        <v>0</v>
      </c>
      <c r="BO100" s="598">
        <v>0</v>
      </c>
      <c r="BP100" s="598" t="s">
        <v>189</v>
      </c>
      <c r="BR100" s="848"/>
      <c r="BS100" s="601">
        <v>1</v>
      </c>
      <c r="BT100" s="598">
        <v>18.64406779661017</v>
      </c>
      <c r="BU100" s="598">
        <v>24.858757062146893</v>
      </c>
      <c r="BV100" s="598">
        <v>14.689265536723164</v>
      </c>
      <c r="BW100" s="598">
        <v>14.124293785310735</v>
      </c>
      <c r="BX100" s="598">
        <v>8.4745762711864394</v>
      </c>
      <c r="BY100" s="598">
        <v>5.6497175141242941</v>
      </c>
      <c r="BZ100" s="598">
        <v>4.5197740112994351</v>
      </c>
      <c r="CA100" s="598" t="s">
        <v>189</v>
      </c>
      <c r="CB100" s="598" t="s">
        <v>189</v>
      </c>
      <c r="CC100" s="598" t="s">
        <v>189</v>
      </c>
      <c r="CD100" s="598" t="s">
        <v>189</v>
      </c>
      <c r="CE100" s="598" t="s">
        <v>189</v>
      </c>
      <c r="CF100" s="598" t="s">
        <v>189</v>
      </c>
      <c r="CG100" s="598" t="s">
        <v>189</v>
      </c>
      <c r="CH100" s="598">
        <v>0</v>
      </c>
      <c r="CI100" s="598">
        <v>0</v>
      </c>
      <c r="CJ100" s="598">
        <v>0</v>
      </c>
      <c r="CK100" s="598">
        <v>0</v>
      </c>
      <c r="CL100" s="598" t="s">
        <v>189</v>
      </c>
      <c r="CM100"/>
      <c r="CN100" s="848"/>
      <c r="CO100" s="601">
        <v>1</v>
      </c>
      <c r="CP100" s="598">
        <v>13.194444444444445</v>
      </c>
      <c r="CQ100" s="598">
        <v>26.388888888888889</v>
      </c>
      <c r="CR100" s="598">
        <v>21.527777777777779</v>
      </c>
      <c r="CS100" s="598">
        <v>16.666666666666664</v>
      </c>
      <c r="CT100" s="598">
        <v>9.0277777777777768</v>
      </c>
      <c r="CU100" s="598">
        <v>5.5555555555555554</v>
      </c>
      <c r="CV100" s="598">
        <v>2.7777777777777777</v>
      </c>
      <c r="CW100" s="598" t="s">
        <v>189</v>
      </c>
      <c r="CX100" s="598" t="s">
        <v>189</v>
      </c>
      <c r="CY100" s="598" t="s">
        <v>189</v>
      </c>
      <c r="CZ100" s="598" t="s">
        <v>189</v>
      </c>
      <c r="DA100" s="598" t="s">
        <v>189</v>
      </c>
      <c r="DB100" s="598" t="s">
        <v>189</v>
      </c>
      <c r="DC100" s="598" t="s">
        <v>189</v>
      </c>
      <c r="DD100" s="598">
        <v>0</v>
      </c>
      <c r="DE100" s="598">
        <v>0</v>
      </c>
      <c r="DF100" s="598">
        <v>0</v>
      </c>
      <c r="DG100" s="598">
        <v>0</v>
      </c>
      <c r="DH100" s="598" t="s">
        <v>189</v>
      </c>
      <c r="DJ100" s="848"/>
      <c r="DK100" s="601">
        <v>1</v>
      </c>
      <c r="DL100" s="598">
        <v>16.444444444444446</v>
      </c>
      <c r="DM100" s="598">
        <v>30.222222222222221</v>
      </c>
      <c r="DN100" s="598">
        <v>16.444444444444446</v>
      </c>
      <c r="DO100" s="598">
        <v>19.111111111111111</v>
      </c>
      <c r="DP100" s="598">
        <v>7.5555555555555554</v>
      </c>
      <c r="DQ100" s="598">
        <v>4.4444444444444446</v>
      </c>
      <c r="DR100" s="598">
        <v>2.2222222222222223</v>
      </c>
      <c r="DS100" s="598" t="s">
        <v>189</v>
      </c>
      <c r="DT100" s="598" t="s">
        <v>189</v>
      </c>
      <c r="DU100" s="598" t="s">
        <v>189</v>
      </c>
      <c r="DV100" s="598" t="s">
        <v>189</v>
      </c>
      <c r="DW100" s="598" t="s">
        <v>189</v>
      </c>
      <c r="DX100" s="598" t="s">
        <v>189</v>
      </c>
      <c r="DY100" s="598" t="s">
        <v>189</v>
      </c>
      <c r="DZ100" s="598">
        <v>0</v>
      </c>
      <c r="EA100" s="598">
        <v>0</v>
      </c>
      <c r="EB100" s="598">
        <v>0</v>
      </c>
      <c r="EC100" s="598">
        <v>0</v>
      </c>
      <c r="ED100" s="598" t="s">
        <v>189</v>
      </c>
      <c r="EE100"/>
      <c r="EF100" s="848"/>
      <c r="EG100" s="601">
        <v>1</v>
      </c>
      <c r="EH100" s="598">
        <v>15.625</v>
      </c>
      <c r="EI100" s="598">
        <v>14.583333333333334</v>
      </c>
      <c r="EJ100" s="598">
        <v>20.833333333333336</v>
      </c>
      <c r="EK100" s="598">
        <v>6.25</v>
      </c>
      <c r="EL100" s="598">
        <v>11.458333333333332</v>
      </c>
      <c r="EM100" s="598">
        <v>8.3333333333333321</v>
      </c>
      <c r="EN100" s="598">
        <v>7.291666666666667</v>
      </c>
      <c r="EO100" s="598" t="s">
        <v>189</v>
      </c>
      <c r="EP100" s="598" t="s">
        <v>189</v>
      </c>
      <c r="EQ100" s="598" t="s">
        <v>189</v>
      </c>
      <c r="ER100" s="598" t="s">
        <v>189</v>
      </c>
      <c r="ES100" s="598" t="s">
        <v>189</v>
      </c>
      <c r="ET100" s="598" t="s">
        <v>189</v>
      </c>
      <c r="EU100" s="598" t="s">
        <v>189</v>
      </c>
      <c r="EV100" s="598">
        <v>0</v>
      </c>
      <c r="EW100" s="598">
        <v>0</v>
      </c>
      <c r="EX100" s="598">
        <v>0</v>
      </c>
      <c r="EY100" s="598">
        <v>0</v>
      </c>
      <c r="EZ100" s="598" t="s">
        <v>189</v>
      </c>
      <c r="FB100" s="848"/>
      <c r="FC100" s="601">
        <v>1</v>
      </c>
      <c r="FD100" s="598">
        <v>13.669064748201439</v>
      </c>
      <c r="FE100" s="598">
        <v>32.374100719424462</v>
      </c>
      <c r="FF100" s="598">
        <v>16.546762589928058</v>
      </c>
      <c r="FG100" s="598">
        <v>15.827338129496402</v>
      </c>
      <c r="FH100" s="598">
        <v>10.071942446043165</v>
      </c>
      <c r="FI100" s="598">
        <v>5.0359712230215825</v>
      </c>
      <c r="FJ100" s="598" t="s">
        <v>189</v>
      </c>
      <c r="FK100" s="598" t="s">
        <v>189</v>
      </c>
      <c r="FL100" s="598" t="s">
        <v>189</v>
      </c>
      <c r="FM100" s="598" t="s">
        <v>189</v>
      </c>
      <c r="FN100" s="598" t="s">
        <v>189</v>
      </c>
      <c r="FO100" s="598" t="s">
        <v>189</v>
      </c>
      <c r="FP100" s="598" t="s">
        <v>189</v>
      </c>
      <c r="FQ100" s="598" t="s">
        <v>189</v>
      </c>
      <c r="FR100" s="598">
        <v>0</v>
      </c>
      <c r="FS100" s="598">
        <v>0</v>
      </c>
      <c r="FT100" s="598">
        <v>0</v>
      </c>
      <c r="FU100" s="598">
        <v>0</v>
      </c>
      <c r="FV100" s="598">
        <v>2.1582733812949639</v>
      </c>
      <c r="FW100"/>
      <c r="FX100" s="848"/>
      <c r="FY100" s="601">
        <v>1</v>
      </c>
      <c r="FZ100" s="598">
        <v>18.131868131868131</v>
      </c>
      <c r="GA100" s="598">
        <v>20.329670329670328</v>
      </c>
      <c r="GB100" s="598">
        <v>18.681318681318682</v>
      </c>
      <c r="GC100" s="598">
        <v>14.835164835164836</v>
      </c>
      <c r="GD100" s="598">
        <v>7.6923076923076925</v>
      </c>
      <c r="GE100" s="598">
        <v>6.0439560439560438</v>
      </c>
      <c r="GF100" s="598" t="s">
        <v>189</v>
      </c>
      <c r="GG100" s="598" t="s">
        <v>189</v>
      </c>
      <c r="GH100" s="598" t="s">
        <v>189</v>
      </c>
      <c r="GI100" s="598" t="s">
        <v>189</v>
      </c>
      <c r="GJ100" s="598" t="s">
        <v>189</v>
      </c>
      <c r="GK100" s="598" t="s">
        <v>189</v>
      </c>
      <c r="GL100" s="598" t="s">
        <v>189</v>
      </c>
      <c r="GM100" s="598" t="s">
        <v>189</v>
      </c>
      <c r="GN100" s="598">
        <v>0</v>
      </c>
      <c r="GO100" s="598">
        <v>0</v>
      </c>
      <c r="GP100" s="598">
        <v>0</v>
      </c>
      <c r="GQ100" s="598">
        <v>0</v>
      </c>
      <c r="GR100" s="598">
        <v>2.197802197802198</v>
      </c>
    </row>
    <row r="101" spans="1:200" ht="15" x14ac:dyDescent="0.2">
      <c r="A101"/>
      <c r="B101" s="324"/>
      <c r="C101" s="592"/>
      <c r="D101" s="848"/>
      <c r="E101" s="601" t="s">
        <v>45</v>
      </c>
      <c r="F101" s="598">
        <v>6.8802848242100572</v>
      </c>
      <c r="G101" s="598">
        <v>16.332888295505118</v>
      </c>
      <c r="H101" s="598">
        <v>22.269692923898532</v>
      </c>
      <c r="I101" s="598">
        <v>20.738762794837562</v>
      </c>
      <c r="J101" s="598">
        <v>14.25901201602136</v>
      </c>
      <c r="K101" s="598">
        <v>8.4201157098353363</v>
      </c>
      <c r="L101" s="598">
        <v>4.6817979528259901</v>
      </c>
      <c r="M101" s="598">
        <v>2.127280818869604</v>
      </c>
      <c r="N101" s="598">
        <v>1.2372051624388072</v>
      </c>
      <c r="O101" s="598">
        <v>1.2461059190031152</v>
      </c>
      <c r="P101" s="598">
        <v>0.24032042723631511</v>
      </c>
      <c r="Q101" s="598">
        <v>0.16911437472185137</v>
      </c>
      <c r="R101" s="598">
        <v>0.16021361815754337</v>
      </c>
      <c r="S101" s="598">
        <v>9.7908322207387641E-2</v>
      </c>
      <c r="T101" s="598">
        <v>8.0106809078771685E-2</v>
      </c>
      <c r="U101" s="598">
        <v>5.3404539385847799E-2</v>
      </c>
      <c r="V101" s="598" t="s">
        <v>189</v>
      </c>
      <c r="W101" s="598" t="s">
        <v>189</v>
      </c>
      <c r="X101" s="598">
        <v>0.97018246550956833</v>
      </c>
      <c r="Y101"/>
      <c r="Z101" s="848"/>
      <c r="AA101" s="601" t="s">
        <v>45</v>
      </c>
      <c r="AB101" s="598">
        <v>5.997124666255905</v>
      </c>
      <c r="AC101" s="598">
        <v>15.834873690696242</v>
      </c>
      <c r="AD101" s="598">
        <v>23.105360443622921</v>
      </c>
      <c r="AE101" s="598">
        <v>22.57136989114808</v>
      </c>
      <c r="AF101" s="598">
        <v>14.130211542411173</v>
      </c>
      <c r="AG101" s="598">
        <v>7.845553501745739</v>
      </c>
      <c r="AH101" s="598">
        <v>4.1692339289381808</v>
      </c>
      <c r="AI101" s="598">
        <v>2.1565003080714726</v>
      </c>
      <c r="AJ101" s="598">
        <v>1.1501334976381188</v>
      </c>
      <c r="AK101" s="598">
        <v>1.1912096939823373</v>
      </c>
      <c r="AL101" s="598">
        <v>0.32860957075374819</v>
      </c>
      <c r="AM101" s="598">
        <v>0.2259190798932019</v>
      </c>
      <c r="AN101" s="598">
        <v>0.2259190798932019</v>
      </c>
      <c r="AO101" s="598">
        <v>0.12322858903265559</v>
      </c>
      <c r="AP101" s="598">
        <v>8.2152392688437048E-2</v>
      </c>
      <c r="AQ101" s="598" t="s">
        <v>189</v>
      </c>
      <c r="AR101" s="598" t="s">
        <v>189</v>
      </c>
      <c r="AS101" s="598" t="s">
        <v>189</v>
      </c>
      <c r="AT101" s="598">
        <v>0.80098582871226121</v>
      </c>
      <c r="AU101"/>
      <c r="AV101" s="848"/>
      <c r="AW101" s="601" t="s">
        <v>45</v>
      </c>
      <c r="AX101" s="598">
        <v>7.5557650015708449</v>
      </c>
      <c r="AY101" s="598">
        <v>16.713792020106819</v>
      </c>
      <c r="AZ101" s="598">
        <v>21.630537229029219</v>
      </c>
      <c r="BA101" s="598">
        <v>19.337103361608545</v>
      </c>
      <c r="BB101" s="598">
        <v>14.357524348099277</v>
      </c>
      <c r="BC101" s="598">
        <v>8.8595664467483495</v>
      </c>
      <c r="BD101" s="598">
        <v>5.0738297203895693</v>
      </c>
      <c r="BE101" s="598">
        <v>2.1049324536600693</v>
      </c>
      <c r="BF101" s="598">
        <v>1.3038014451775055</v>
      </c>
      <c r="BG101" s="598">
        <v>1.2880929940307886</v>
      </c>
      <c r="BH101" s="598">
        <v>0.17279296261388627</v>
      </c>
      <c r="BI101" s="598">
        <v>0.12566760917373546</v>
      </c>
      <c r="BJ101" s="598">
        <v>0.10995915802701854</v>
      </c>
      <c r="BK101" s="598">
        <v>7.854225573358467E-2</v>
      </c>
      <c r="BL101" s="598">
        <v>7.854225573358467E-2</v>
      </c>
      <c r="BM101" s="598" t="s">
        <v>189</v>
      </c>
      <c r="BN101" s="598" t="s">
        <v>189</v>
      </c>
      <c r="BO101" s="598" t="s">
        <v>189</v>
      </c>
      <c r="BP101" s="598">
        <v>1.0995915802701852</v>
      </c>
      <c r="BR101" s="848"/>
      <c r="BS101" s="601" t="s">
        <v>45</v>
      </c>
      <c r="BT101" s="598">
        <v>8.9235624123422159</v>
      </c>
      <c r="BU101" s="598">
        <v>18.530855539971949</v>
      </c>
      <c r="BV101" s="598">
        <v>23.983169705469845</v>
      </c>
      <c r="BW101" s="598">
        <v>20.669705469845724</v>
      </c>
      <c r="BX101" s="598">
        <v>12.587657784011219</v>
      </c>
      <c r="BY101" s="598">
        <v>6.6444600280504904</v>
      </c>
      <c r="BZ101" s="598">
        <v>3.7166900420757361</v>
      </c>
      <c r="CA101" s="598">
        <v>1.4726507713884993</v>
      </c>
      <c r="CB101" s="598">
        <v>0.85904628330995791</v>
      </c>
      <c r="CC101" s="598">
        <v>0.80645161290322576</v>
      </c>
      <c r="CD101" s="598">
        <v>0.10518934081346423</v>
      </c>
      <c r="CE101" s="598">
        <v>0.10518934081346423</v>
      </c>
      <c r="CF101" s="598" t="s">
        <v>189</v>
      </c>
      <c r="CG101" s="598">
        <v>8.7657784011220194E-2</v>
      </c>
      <c r="CH101" s="598">
        <v>0</v>
      </c>
      <c r="CI101" s="598" t="s">
        <v>189</v>
      </c>
      <c r="CJ101" s="598" t="s">
        <v>189</v>
      </c>
      <c r="CK101" s="598" t="s">
        <v>189</v>
      </c>
      <c r="CL101" s="598">
        <v>1.3849929873772791</v>
      </c>
      <c r="CM101"/>
      <c r="CN101" s="848"/>
      <c r="CO101" s="601" t="s">
        <v>45</v>
      </c>
      <c r="CP101" s="598">
        <v>4.7730970891339721</v>
      </c>
      <c r="CQ101" s="598">
        <v>14.066172482372085</v>
      </c>
      <c r="CR101" s="598">
        <v>20.502621587416382</v>
      </c>
      <c r="CS101" s="598">
        <v>20.80998011209546</v>
      </c>
      <c r="CT101" s="598">
        <v>15.982643283312239</v>
      </c>
      <c r="CU101" s="598">
        <v>10.251310793708191</v>
      </c>
      <c r="CV101" s="598">
        <v>5.6770927499547996</v>
      </c>
      <c r="CW101" s="598">
        <v>2.8023865485445669</v>
      </c>
      <c r="CX101" s="598">
        <v>1.6271921894774906</v>
      </c>
      <c r="CY101" s="598">
        <v>1.6995118423431568</v>
      </c>
      <c r="CZ101" s="598">
        <v>0.37967817754474781</v>
      </c>
      <c r="DA101" s="598">
        <v>0.23503887181341529</v>
      </c>
      <c r="DB101" s="598" t="s">
        <v>189</v>
      </c>
      <c r="DC101" s="598">
        <v>0.10847947929849937</v>
      </c>
      <c r="DD101" s="598">
        <v>0.16271921894774904</v>
      </c>
      <c r="DE101" s="598" t="s">
        <v>189</v>
      </c>
      <c r="DF101" s="598" t="s">
        <v>189</v>
      </c>
      <c r="DG101" s="598" t="s">
        <v>189</v>
      </c>
      <c r="DH101" s="598">
        <v>0.54239739649249685</v>
      </c>
      <c r="DJ101" s="848"/>
      <c r="DK101" s="601" t="s">
        <v>45</v>
      </c>
      <c r="DL101" s="598">
        <v>7.2202166064981945</v>
      </c>
      <c r="DM101" s="598">
        <v>18.719080090921246</v>
      </c>
      <c r="DN101" s="598">
        <v>23.572670143067253</v>
      </c>
      <c r="DO101" s="598">
        <v>21.072335873779917</v>
      </c>
      <c r="DP101" s="598">
        <v>13.825377724294691</v>
      </c>
      <c r="DQ101" s="598">
        <v>7.3539243214333467</v>
      </c>
      <c r="DR101" s="598">
        <v>4.011231448054553</v>
      </c>
      <c r="DS101" s="598">
        <v>1.4975264072736998</v>
      </c>
      <c r="DT101" s="598">
        <v>0.74876320363684989</v>
      </c>
      <c r="DU101" s="598">
        <v>0.69528011766278919</v>
      </c>
      <c r="DV101" s="598">
        <v>6.6853857467575883E-2</v>
      </c>
      <c r="DW101" s="598">
        <v>5.3483085974060707E-2</v>
      </c>
      <c r="DX101" s="598" t="s">
        <v>189</v>
      </c>
      <c r="DY101" s="598" t="s">
        <v>189</v>
      </c>
      <c r="DZ101" s="598" t="s">
        <v>189</v>
      </c>
      <c r="EA101" s="598">
        <v>0</v>
      </c>
      <c r="EB101" s="598" t="s">
        <v>189</v>
      </c>
      <c r="EC101" s="598" t="s">
        <v>189</v>
      </c>
      <c r="ED101" s="598">
        <v>1.0830324909747291</v>
      </c>
      <c r="EE101"/>
      <c r="EF101" s="848"/>
      <c r="EG101" s="601" t="s">
        <v>45</v>
      </c>
      <c r="EH101" s="598">
        <v>6.2034078807241748</v>
      </c>
      <c r="EI101" s="598">
        <v>11.581469648562301</v>
      </c>
      <c r="EJ101" s="598">
        <v>19.675186368477103</v>
      </c>
      <c r="EK101" s="598">
        <v>20.074547390841321</v>
      </c>
      <c r="EL101" s="598">
        <v>15.122470713525027</v>
      </c>
      <c r="EM101" s="598">
        <v>10.543130990415335</v>
      </c>
      <c r="EN101" s="598">
        <v>6.0170394036208732</v>
      </c>
      <c r="EO101" s="598">
        <v>3.381256656017039</v>
      </c>
      <c r="EP101" s="598">
        <v>2.2097976570820022</v>
      </c>
      <c r="EQ101" s="598">
        <v>2.3429179978700745</v>
      </c>
      <c r="ER101" s="598">
        <v>0.58572949946751862</v>
      </c>
      <c r="ES101" s="598">
        <v>0.39936102236421722</v>
      </c>
      <c r="ET101" s="598" t="s">
        <v>189</v>
      </c>
      <c r="EU101" s="598" t="s">
        <v>189</v>
      </c>
      <c r="EV101" s="598" t="s">
        <v>189</v>
      </c>
      <c r="EW101" s="598">
        <v>0.15974440894568689</v>
      </c>
      <c r="EX101" s="598" t="s">
        <v>189</v>
      </c>
      <c r="EY101" s="598" t="s">
        <v>189</v>
      </c>
      <c r="EZ101" s="598">
        <v>0.7454739084132056</v>
      </c>
      <c r="FB101" s="848"/>
      <c r="FC101" s="601" t="s">
        <v>45</v>
      </c>
      <c r="FD101" s="598">
        <v>6.9118884481307843</v>
      </c>
      <c r="FE101" s="598">
        <v>17.682413751652842</v>
      </c>
      <c r="FF101" s="598">
        <v>23.728813559322035</v>
      </c>
      <c r="FG101" s="598">
        <v>21.949753576150979</v>
      </c>
      <c r="FH101" s="598">
        <v>14.292583243178267</v>
      </c>
      <c r="FI101" s="598">
        <v>7.7653564130304122</v>
      </c>
      <c r="FJ101" s="598">
        <v>3.5941819930280081</v>
      </c>
      <c r="FK101" s="598">
        <v>1.4785430941218896</v>
      </c>
      <c r="FL101" s="598">
        <v>0.70921985815602839</v>
      </c>
      <c r="FM101" s="598">
        <v>0.63709580478422889</v>
      </c>
      <c r="FN101" s="598">
        <v>4.808270224786633E-2</v>
      </c>
      <c r="FO101" s="598">
        <v>0</v>
      </c>
      <c r="FP101" s="598" t="s">
        <v>189</v>
      </c>
      <c r="FQ101" s="598" t="s">
        <v>189</v>
      </c>
      <c r="FR101" s="598" t="s">
        <v>189</v>
      </c>
      <c r="FS101" s="598">
        <v>0</v>
      </c>
      <c r="FT101" s="598" t="s">
        <v>189</v>
      </c>
      <c r="FU101" s="598" t="s">
        <v>189</v>
      </c>
      <c r="FV101" s="598">
        <v>1.1299435028248588</v>
      </c>
      <c r="FW101"/>
      <c r="FX101" s="848"/>
      <c r="FY101" s="601" t="s">
        <v>45</v>
      </c>
      <c r="FZ101" s="598">
        <v>6.7901234567901234</v>
      </c>
      <c r="GA101" s="598">
        <v>12.482853223593965</v>
      </c>
      <c r="GB101" s="598">
        <v>18.106995884773664</v>
      </c>
      <c r="GC101" s="598">
        <v>17.283950617283949</v>
      </c>
      <c r="GD101" s="598">
        <v>14.16323731138546</v>
      </c>
      <c r="GE101" s="598">
        <v>10.2880658436214</v>
      </c>
      <c r="GF101" s="598">
        <v>7.7846364883401922</v>
      </c>
      <c r="GG101" s="598">
        <v>3.9780521262002746</v>
      </c>
      <c r="GH101" s="598">
        <v>2.7434842249657065</v>
      </c>
      <c r="GI101" s="598">
        <v>2.9835390946502058</v>
      </c>
      <c r="GJ101" s="598">
        <v>0.78875171467764049</v>
      </c>
      <c r="GK101" s="598">
        <v>0.65157750342935528</v>
      </c>
      <c r="GL101" s="598" t="s">
        <v>189</v>
      </c>
      <c r="GM101" s="598" t="s">
        <v>189</v>
      </c>
      <c r="GN101" s="598" t="s">
        <v>189</v>
      </c>
      <c r="GO101" s="598">
        <v>0.20576131687242799</v>
      </c>
      <c r="GP101" s="598" t="s">
        <v>189</v>
      </c>
      <c r="GQ101" s="598" t="s">
        <v>189</v>
      </c>
      <c r="GR101" s="598">
        <v>0.51440329218106995</v>
      </c>
    </row>
    <row r="102" spans="1:200" ht="15" x14ac:dyDescent="0.2">
      <c r="A102"/>
      <c r="B102" s="324"/>
      <c r="C102" s="592"/>
      <c r="D102" s="848"/>
      <c r="E102" s="601" t="s">
        <v>33</v>
      </c>
      <c r="F102" s="598">
        <v>3.9329160269280736</v>
      </c>
      <c r="G102" s="598">
        <v>8.952403448683123</v>
      </c>
      <c r="H102" s="598">
        <v>15.979685839140192</v>
      </c>
      <c r="I102" s="598">
        <v>20.869257115861579</v>
      </c>
      <c r="J102" s="598">
        <v>19.215778906342269</v>
      </c>
      <c r="K102" s="598">
        <v>14.078185898192984</v>
      </c>
      <c r="L102" s="598">
        <v>8.3973071926302119</v>
      </c>
      <c r="M102" s="598">
        <v>3.3660092122357392</v>
      </c>
      <c r="N102" s="598">
        <v>2.1495216723751032</v>
      </c>
      <c r="O102" s="598">
        <v>1.6889098854375812</v>
      </c>
      <c r="P102" s="598">
        <v>0.30707452462501478</v>
      </c>
      <c r="Q102" s="598">
        <v>0.14172670367308374</v>
      </c>
      <c r="R102" s="598">
        <v>0.11810558639423646</v>
      </c>
      <c r="S102" s="598">
        <v>5.9052793197118231E-2</v>
      </c>
      <c r="T102" s="598">
        <v>4.7242234557694579E-2</v>
      </c>
      <c r="U102" s="598" t="s">
        <v>189</v>
      </c>
      <c r="V102" s="598" t="s">
        <v>189</v>
      </c>
      <c r="W102" s="598">
        <v>0</v>
      </c>
      <c r="X102" s="598">
        <v>0.67320184244714776</v>
      </c>
      <c r="Y102"/>
      <c r="Z102" s="848"/>
      <c r="AA102" s="601" t="s">
        <v>33</v>
      </c>
      <c r="AB102" s="598">
        <v>2.8525296017222819</v>
      </c>
      <c r="AC102" s="598">
        <v>7.7502691065662006</v>
      </c>
      <c r="AD102" s="598">
        <v>16.361679224973088</v>
      </c>
      <c r="AE102" s="598">
        <v>22.604951560818083</v>
      </c>
      <c r="AF102" s="598">
        <v>20.694294940796556</v>
      </c>
      <c r="AG102" s="598">
        <v>14.128094725511303</v>
      </c>
      <c r="AH102" s="598">
        <v>8.2346609257265868</v>
      </c>
      <c r="AI102" s="598">
        <v>3.0139935414424111</v>
      </c>
      <c r="AJ102" s="598">
        <v>1.9644779332615718</v>
      </c>
      <c r="AK102" s="598">
        <v>1.2378902045209903</v>
      </c>
      <c r="AL102" s="598">
        <v>0.29601722282023679</v>
      </c>
      <c r="AM102" s="598">
        <v>0.1076426264800861</v>
      </c>
      <c r="AN102" s="598">
        <v>0.1076426264800861</v>
      </c>
      <c r="AO102" s="598">
        <v>0</v>
      </c>
      <c r="AP102" s="598" t="s">
        <v>189</v>
      </c>
      <c r="AQ102" s="598" t="s">
        <v>189</v>
      </c>
      <c r="AR102" s="598" t="s">
        <v>189</v>
      </c>
      <c r="AS102" s="598">
        <v>0</v>
      </c>
      <c r="AT102" s="598">
        <v>0.56512378902045213</v>
      </c>
      <c r="AU102"/>
      <c r="AV102" s="848"/>
      <c r="AW102" s="601" t="s">
        <v>33</v>
      </c>
      <c r="AX102" s="598">
        <v>4.7779414860029474</v>
      </c>
      <c r="AY102" s="598">
        <v>9.8926541780677759</v>
      </c>
      <c r="AZ102" s="598">
        <v>15.680909282256367</v>
      </c>
      <c r="BA102" s="598">
        <v>19.511681751210272</v>
      </c>
      <c r="BB102" s="598">
        <v>18.059355925068406</v>
      </c>
      <c r="BC102" s="598">
        <v>14.039149652704694</v>
      </c>
      <c r="BD102" s="598">
        <v>8.5245211534413805</v>
      </c>
      <c r="BE102" s="598">
        <v>3.6413386655440956</v>
      </c>
      <c r="BF102" s="598">
        <v>2.2942538412965692</v>
      </c>
      <c r="BG102" s="598">
        <v>2.0416754367501579</v>
      </c>
      <c r="BH102" s="598">
        <v>0.31572300568301409</v>
      </c>
      <c r="BI102" s="598">
        <v>0.16838560303094086</v>
      </c>
      <c r="BJ102" s="598">
        <v>0.12628920227320564</v>
      </c>
      <c r="BK102" s="598">
        <v>0.10524100189433805</v>
      </c>
      <c r="BL102" s="598" t="s">
        <v>189</v>
      </c>
      <c r="BM102" s="598" t="s">
        <v>189</v>
      </c>
      <c r="BN102" s="598" t="s">
        <v>189</v>
      </c>
      <c r="BO102" s="598">
        <v>0</v>
      </c>
      <c r="BP102" s="598">
        <v>0.7577352136392338</v>
      </c>
      <c r="BR102" s="848"/>
      <c r="BS102" s="601" t="s">
        <v>33</v>
      </c>
      <c r="BT102" s="598">
        <v>5.4769863718179481</v>
      </c>
      <c r="BU102" s="598">
        <v>11.699665723836462</v>
      </c>
      <c r="BV102" s="598">
        <v>18.333761892517355</v>
      </c>
      <c r="BW102" s="598">
        <v>22.242221650809977</v>
      </c>
      <c r="BX102" s="598">
        <v>17.4337876060684</v>
      </c>
      <c r="BY102" s="598">
        <v>11.879660581126252</v>
      </c>
      <c r="BZ102" s="598">
        <v>6.4026742093083051</v>
      </c>
      <c r="CA102" s="598">
        <v>2.3142195937258934</v>
      </c>
      <c r="CB102" s="598">
        <v>1.6456672666495242</v>
      </c>
      <c r="CC102" s="598">
        <v>1.1571097968629467</v>
      </c>
      <c r="CD102" s="598">
        <v>0.20570840833119053</v>
      </c>
      <c r="CE102" s="598">
        <v>0.12856775520699409</v>
      </c>
      <c r="CF102" s="598" t="s">
        <v>189</v>
      </c>
      <c r="CG102" s="598" t="s">
        <v>189</v>
      </c>
      <c r="CH102" s="598">
        <v>0</v>
      </c>
      <c r="CI102" s="598" t="s">
        <v>189</v>
      </c>
      <c r="CJ102" s="598" t="s">
        <v>189</v>
      </c>
      <c r="CK102" s="598">
        <v>0</v>
      </c>
      <c r="CL102" s="598">
        <v>0.92568783749035743</v>
      </c>
      <c r="CM102"/>
      <c r="CN102" s="848"/>
      <c r="CO102" s="601" t="s">
        <v>33</v>
      </c>
      <c r="CP102" s="598">
        <v>2.6212319790301439</v>
      </c>
      <c r="CQ102" s="598">
        <v>6.6186107470511137</v>
      </c>
      <c r="CR102" s="598">
        <v>13.979903888160768</v>
      </c>
      <c r="CS102" s="598">
        <v>19.702927042376583</v>
      </c>
      <c r="CT102" s="598">
        <v>20.729576234163392</v>
      </c>
      <c r="CU102" s="598">
        <v>15.945827872433377</v>
      </c>
      <c r="CV102" s="598">
        <v>10.091743119266056</v>
      </c>
      <c r="CW102" s="598">
        <v>4.2595019659239846</v>
      </c>
      <c r="CX102" s="598">
        <v>2.5775447793796418</v>
      </c>
      <c r="CY102" s="598">
        <v>2.1406727828746175</v>
      </c>
      <c r="CZ102" s="598">
        <v>0.39318479685452157</v>
      </c>
      <c r="DA102" s="598">
        <v>0.1529051987767584</v>
      </c>
      <c r="DB102" s="598" t="s">
        <v>189</v>
      </c>
      <c r="DC102" s="598" t="s">
        <v>189</v>
      </c>
      <c r="DD102" s="598">
        <v>8.737439930100481E-2</v>
      </c>
      <c r="DE102" s="598" t="s">
        <v>189</v>
      </c>
      <c r="DF102" s="598" t="s">
        <v>189</v>
      </c>
      <c r="DG102" s="598">
        <v>0</v>
      </c>
      <c r="DH102" s="598">
        <v>0.45871559633027525</v>
      </c>
      <c r="DJ102" s="848"/>
      <c r="DK102" s="601" t="s">
        <v>33</v>
      </c>
      <c r="DL102" s="598">
        <v>4.4920037629350897</v>
      </c>
      <c r="DM102" s="598">
        <v>9.8306679209783621</v>
      </c>
      <c r="DN102" s="598">
        <v>17.732831608654749</v>
      </c>
      <c r="DO102" s="598">
        <v>21.142991533396049</v>
      </c>
      <c r="DP102" s="598">
        <v>18.156161806208843</v>
      </c>
      <c r="DQ102" s="598">
        <v>13.076199435559738</v>
      </c>
      <c r="DR102" s="598">
        <v>8.1373471307619951</v>
      </c>
      <c r="DS102" s="598">
        <v>2.7046095954844778</v>
      </c>
      <c r="DT102" s="598">
        <v>1.8814675446848541</v>
      </c>
      <c r="DU102" s="598">
        <v>1.7403574788334901</v>
      </c>
      <c r="DV102" s="598">
        <v>9.4073377234242708E-2</v>
      </c>
      <c r="DW102" s="598">
        <v>9.4073377234242708E-2</v>
      </c>
      <c r="DX102" s="598" t="s">
        <v>189</v>
      </c>
      <c r="DY102" s="598">
        <v>0</v>
      </c>
      <c r="DZ102" s="598" t="s">
        <v>189</v>
      </c>
      <c r="EA102" s="598" t="s">
        <v>189</v>
      </c>
      <c r="EB102" s="598" t="s">
        <v>189</v>
      </c>
      <c r="EC102" s="598">
        <v>0</v>
      </c>
      <c r="ED102" s="598">
        <v>0.79962370649106307</v>
      </c>
      <c r="EE102"/>
      <c r="EF102" s="848"/>
      <c r="EG102" s="601" t="s">
        <v>33</v>
      </c>
      <c r="EH102" s="598">
        <v>3.3689205219454328</v>
      </c>
      <c r="EI102" s="598">
        <v>8.0664294187425867</v>
      </c>
      <c r="EJ102" s="598">
        <v>14.211150652431792</v>
      </c>
      <c r="EK102" s="598">
        <v>20.59311981020166</v>
      </c>
      <c r="EL102" s="598">
        <v>20.284697508896798</v>
      </c>
      <c r="EM102" s="598">
        <v>15.088967971530248</v>
      </c>
      <c r="EN102" s="598">
        <v>8.6595492289442468</v>
      </c>
      <c r="EO102" s="598">
        <v>4.0332147093712933</v>
      </c>
      <c r="EP102" s="598">
        <v>2.4199288256227756</v>
      </c>
      <c r="EQ102" s="598">
        <v>1.6370106761565837</v>
      </c>
      <c r="ER102" s="598">
        <v>0.52194543297746143</v>
      </c>
      <c r="ES102" s="598">
        <v>0.18979833926453143</v>
      </c>
      <c r="ET102" s="598" t="s">
        <v>189</v>
      </c>
      <c r="EU102" s="598">
        <v>0.11862396204033215</v>
      </c>
      <c r="EV102" s="598" t="s">
        <v>189</v>
      </c>
      <c r="EW102" s="598" t="s">
        <v>189</v>
      </c>
      <c r="EX102" s="598" t="s">
        <v>189</v>
      </c>
      <c r="EY102" s="598">
        <v>0</v>
      </c>
      <c r="EZ102" s="598">
        <v>0.5456702253855279</v>
      </c>
      <c r="FB102" s="848"/>
      <c r="FC102" s="601" t="s">
        <v>33</v>
      </c>
      <c r="FD102" s="598">
        <v>4.0858623242042933</v>
      </c>
      <c r="FE102" s="598">
        <v>9.7853441894892672</v>
      </c>
      <c r="FF102" s="598">
        <v>17.216876387860843</v>
      </c>
      <c r="FG102" s="598">
        <v>21.509992598075499</v>
      </c>
      <c r="FH102" s="598">
        <v>19.111769059955588</v>
      </c>
      <c r="FI102" s="598">
        <v>13.97483345669874</v>
      </c>
      <c r="FJ102" s="598">
        <v>7.5795706883789782</v>
      </c>
      <c r="FK102" s="598">
        <v>2.7387120651369354</v>
      </c>
      <c r="FL102" s="598">
        <v>1.6432272390821612</v>
      </c>
      <c r="FM102" s="598">
        <v>1.3027387120651368</v>
      </c>
      <c r="FN102" s="598">
        <v>0.14803849000740191</v>
      </c>
      <c r="FO102" s="598">
        <v>5.9215396002960767E-2</v>
      </c>
      <c r="FP102" s="598" t="s">
        <v>189</v>
      </c>
      <c r="FQ102" s="598">
        <v>0</v>
      </c>
      <c r="FR102" s="598" t="s">
        <v>189</v>
      </c>
      <c r="FS102" s="598" t="s">
        <v>189</v>
      </c>
      <c r="FT102" s="598" t="s">
        <v>189</v>
      </c>
      <c r="FU102" s="598">
        <v>0</v>
      </c>
      <c r="FV102" s="598">
        <v>0.78460399703923023</v>
      </c>
      <c r="FW102"/>
      <c r="FX102" s="848"/>
      <c r="FY102" s="601" t="s">
        <v>33</v>
      </c>
      <c r="FZ102" s="598">
        <v>3.3294392523364484</v>
      </c>
      <c r="GA102" s="598">
        <v>5.66588785046729</v>
      </c>
      <c r="GB102" s="598">
        <v>11.098130841121495</v>
      </c>
      <c r="GC102" s="598">
        <v>18.341121495327105</v>
      </c>
      <c r="GD102" s="598">
        <v>19.626168224299064</v>
      </c>
      <c r="GE102" s="598">
        <v>14.485981308411214</v>
      </c>
      <c r="GF102" s="598">
        <v>11.623831775700936</v>
      </c>
      <c r="GG102" s="598">
        <v>5.8411214953271031</v>
      </c>
      <c r="GH102" s="598">
        <v>4.1471962616822431</v>
      </c>
      <c r="GI102" s="598">
        <v>3.2126168224299061</v>
      </c>
      <c r="GJ102" s="598">
        <v>0.93457943925233633</v>
      </c>
      <c r="GK102" s="598">
        <v>0.46728971962616817</v>
      </c>
      <c r="GL102" s="598" t="s">
        <v>189</v>
      </c>
      <c r="GM102" s="598">
        <v>0.29205607476635514</v>
      </c>
      <c r="GN102" s="598" t="s">
        <v>189</v>
      </c>
      <c r="GO102" s="598" t="s">
        <v>189</v>
      </c>
      <c r="GP102" s="598" t="s">
        <v>189</v>
      </c>
      <c r="GQ102" s="598">
        <v>0</v>
      </c>
      <c r="GR102" s="598">
        <v>0.23364485981308408</v>
      </c>
    </row>
    <row r="103" spans="1:200" ht="15" x14ac:dyDescent="0.2">
      <c r="A103"/>
      <c r="B103" s="324"/>
      <c r="C103" s="592"/>
      <c r="D103" s="848"/>
      <c r="E103" s="601" t="s">
        <v>34</v>
      </c>
      <c r="F103" s="598">
        <v>2.9495433448120978</v>
      </c>
      <c r="G103" s="598">
        <v>5.8317113340320406</v>
      </c>
      <c r="H103" s="598">
        <v>11.640964216200029</v>
      </c>
      <c r="I103" s="598">
        <v>17.584967809552328</v>
      </c>
      <c r="J103" s="598">
        <v>21.223237011528674</v>
      </c>
      <c r="K103" s="598">
        <v>17.330438688426412</v>
      </c>
      <c r="L103" s="598">
        <v>10.772570744123373</v>
      </c>
      <c r="M103" s="598">
        <v>5.2627638868094024</v>
      </c>
      <c r="N103" s="598">
        <v>3.0244048510256025</v>
      </c>
      <c r="O103" s="598">
        <v>2.6426111693367274</v>
      </c>
      <c r="P103" s="598">
        <v>0.36682138044617457</v>
      </c>
      <c r="Q103" s="598">
        <v>0.29195987423266956</v>
      </c>
      <c r="R103" s="598">
        <v>0.26950142236861807</v>
      </c>
      <c r="S103" s="598">
        <v>0.13475071118430904</v>
      </c>
      <c r="T103" s="598">
        <v>4.491690372810301E-2</v>
      </c>
      <c r="U103" s="598">
        <v>3.7430753106752507E-2</v>
      </c>
      <c r="V103" s="598">
        <v>2.2458451864051505E-2</v>
      </c>
      <c r="W103" s="598">
        <v>0</v>
      </c>
      <c r="X103" s="598">
        <v>0.56894744722263813</v>
      </c>
      <c r="Y103"/>
      <c r="Z103" s="848"/>
      <c r="AA103" s="601" t="s">
        <v>34</v>
      </c>
      <c r="AB103" s="598">
        <v>2.1753246753246755</v>
      </c>
      <c r="AC103" s="598">
        <v>4.4480519480519485</v>
      </c>
      <c r="AD103" s="598">
        <v>11.055194805194805</v>
      </c>
      <c r="AE103" s="598">
        <v>18.879870129870131</v>
      </c>
      <c r="AF103" s="598">
        <v>22.5</v>
      </c>
      <c r="AG103" s="598">
        <v>17.646103896103895</v>
      </c>
      <c r="AH103" s="598">
        <v>11.444805194805195</v>
      </c>
      <c r="AI103" s="598">
        <v>4.9188311688311694</v>
      </c>
      <c r="AJ103" s="598">
        <v>2.8896103896103895</v>
      </c>
      <c r="AK103" s="598">
        <v>2.5324675324675328</v>
      </c>
      <c r="AL103" s="598">
        <v>0.27597402597402598</v>
      </c>
      <c r="AM103" s="598">
        <v>0.34090909090909088</v>
      </c>
      <c r="AN103" s="598">
        <v>0.25974025974025972</v>
      </c>
      <c r="AO103" s="598">
        <v>9.7402597402597407E-2</v>
      </c>
      <c r="AP103" s="598" t="s">
        <v>189</v>
      </c>
      <c r="AQ103" s="598" t="s">
        <v>189</v>
      </c>
      <c r="AR103" s="598">
        <v>0</v>
      </c>
      <c r="AS103" s="598">
        <v>0</v>
      </c>
      <c r="AT103" s="598">
        <v>0.47077922077922074</v>
      </c>
      <c r="AU103"/>
      <c r="AV103" s="848"/>
      <c r="AW103" s="601" t="s">
        <v>34</v>
      </c>
      <c r="AX103" s="598">
        <v>3.6121144762434012</v>
      </c>
      <c r="AY103" s="598">
        <v>7.0158377327035284</v>
      </c>
      <c r="AZ103" s="598">
        <v>12.142261739372048</v>
      </c>
      <c r="BA103" s="598">
        <v>16.476799110864128</v>
      </c>
      <c r="BB103" s="598">
        <v>20.130591831064184</v>
      </c>
      <c r="BC103" s="598">
        <v>17.060294526257294</v>
      </c>
      <c r="BD103" s="598">
        <v>10.197277021394832</v>
      </c>
      <c r="BE103" s="598">
        <v>5.5570991942206165</v>
      </c>
      <c r="BF103" s="598">
        <v>3.1397610447346485</v>
      </c>
      <c r="BG103" s="598">
        <v>2.7368713531536537</v>
      </c>
      <c r="BH103" s="598">
        <v>0.44456793553764928</v>
      </c>
      <c r="BI103" s="598">
        <v>0.25006946373992772</v>
      </c>
      <c r="BJ103" s="598">
        <v>0.27785495971103086</v>
      </c>
      <c r="BK103" s="598">
        <v>0.16671297582661851</v>
      </c>
      <c r="BL103" s="598" t="s">
        <v>189</v>
      </c>
      <c r="BM103" s="598" t="s">
        <v>189</v>
      </c>
      <c r="BN103" s="598">
        <v>4.1678243956654627E-2</v>
      </c>
      <c r="BO103" s="598">
        <v>0</v>
      </c>
      <c r="BP103" s="598">
        <v>0.65295915532092241</v>
      </c>
      <c r="BR103" s="848"/>
      <c r="BS103" s="601" t="s">
        <v>34</v>
      </c>
      <c r="BT103" s="598">
        <v>4.5839210155148091</v>
      </c>
      <c r="BU103" s="598">
        <v>7.5811001410437227</v>
      </c>
      <c r="BV103" s="598">
        <v>14.739069111424541</v>
      </c>
      <c r="BW103" s="598">
        <v>18.81170662905501</v>
      </c>
      <c r="BX103" s="598">
        <v>20.645275035260934</v>
      </c>
      <c r="BY103" s="598">
        <v>15.320874471086038</v>
      </c>
      <c r="BZ103" s="598">
        <v>9.0444287729196056</v>
      </c>
      <c r="CA103" s="598">
        <v>3.7200282087447105</v>
      </c>
      <c r="CB103" s="598">
        <v>2.1332863187588154</v>
      </c>
      <c r="CC103" s="598">
        <v>1.8335684062059237</v>
      </c>
      <c r="CD103" s="598">
        <v>0.1763046544428773</v>
      </c>
      <c r="CE103" s="598">
        <v>0.15867418899858957</v>
      </c>
      <c r="CF103" s="598">
        <v>0.14104372355430184</v>
      </c>
      <c r="CG103" s="598">
        <v>7.0521861777150918E-2</v>
      </c>
      <c r="CH103" s="598" t="s">
        <v>189</v>
      </c>
      <c r="CI103" s="598" t="s">
        <v>189</v>
      </c>
      <c r="CJ103" s="598" t="s">
        <v>189</v>
      </c>
      <c r="CK103" s="598">
        <v>0</v>
      </c>
      <c r="CL103" s="598">
        <v>0.95204513399153745</v>
      </c>
      <c r="CM103"/>
      <c r="CN103" s="848"/>
      <c r="CO103" s="601" t="s">
        <v>34</v>
      </c>
      <c r="CP103" s="598">
        <v>1.7434296122820714</v>
      </c>
      <c r="CQ103" s="598">
        <v>4.5407233931824091</v>
      </c>
      <c r="CR103" s="598">
        <v>9.354670830080666</v>
      </c>
      <c r="CS103" s="598">
        <v>16.67967733541504</v>
      </c>
      <c r="CT103" s="598">
        <v>21.649752797293782</v>
      </c>
      <c r="CU103" s="598">
        <v>18.81342701014832</v>
      </c>
      <c r="CV103" s="598">
        <v>12.047879260994016</v>
      </c>
      <c r="CW103" s="598">
        <v>6.4012490241998439</v>
      </c>
      <c r="CX103" s="598">
        <v>3.6820192557897471</v>
      </c>
      <c r="CY103" s="598">
        <v>3.239656518345043</v>
      </c>
      <c r="CZ103" s="598">
        <v>0.507416081186573</v>
      </c>
      <c r="DA103" s="598">
        <v>0.39032006245120998</v>
      </c>
      <c r="DB103" s="598">
        <v>0.36429872495446264</v>
      </c>
      <c r="DC103" s="598">
        <v>0.18214936247723132</v>
      </c>
      <c r="DD103" s="598" t="s">
        <v>189</v>
      </c>
      <c r="DE103" s="598" t="s">
        <v>189</v>
      </c>
      <c r="DF103" s="598" t="s">
        <v>189</v>
      </c>
      <c r="DG103" s="598">
        <v>0</v>
      </c>
      <c r="DH103" s="598">
        <v>0.28623471246422066</v>
      </c>
      <c r="DJ103" s="848"/>
      <c r="DK103" s="601" t="s">
        <v>34</v>
      </c>
      <c r="DL103" s="598">
        <v>3.4770784770784768</v>
      </c>
      <c r="DM103" s="598">
        <v>7.2066822066822063</v>
      </c>
      <c r="DN103" s="598">
        <v>13.073038073038074</v>
      </c>
      <c r="DO103" s="598">
        <v>18.88111888111888</v>
      </c>
      <c r="DP103" s="598">
        <v>20.182595182595183</v>
      </c>
      <c r="DQ103" s="598">
        <v>16.21989121989122</v>
      </c>
      <c r="DR103" s="598">
        <v>9.5182595182595175</v>
      </c>
      <c r="DS103" s="598">
        <v>4.6425796425796424</v>
      </c>
      <c r="DT103" s="598">
        <v>2.7972027972027971</v>
      </c>
      <c r="DU103" s="598">
        <v>2.4864024864024863</v>
      </c>
      <c r="DV103" s="598">
        <v>0.29137529137529139</v>
      </c>
      <c r="DW103" s="598">
        <v>0.11655011655011654</v>
      </c>
      <c r="DX103" s="598">
        <v>0.13597513597513597</v>
      </c>
      <c r="DY103" s="598">
        <v>7.7700077700077697E-2</v>
      </c>
      <c r="DZ103" s="598" t="s">
        <v>189</v>
      </c>
      <c r="EA103" s="598" t="s">
        <v>189</v>
      </c>
      <c r="EB103" s="598" t="s">
        <v>189</v>
      </c>
      <c r="EC103" s="598">
        <v>0</v>
      </c>
      <c r="ED103" s="598">
        <v>0.77700077700077697</v>
      </c>
      <c r="EE103"/>
      <c r="EF103" s="848"/>
      <c r="EG103" s="601" t="s">
        <v>34</v>
      </c>
      <c r="EH103" s="598">
        <v>2.6187576126674785</v>
      </c>
      <c r="EI103" s="598">
        <v>4.969549330085262</v>
      </c>
      <c r="EJ103" s="598">
        <v>10.742996345919611</v>
      </c>
      <c r="EK103" s="598">
        <v>16.77222898903776</v>
      </c>
      <c r="EL103" s="598">
        <v>21.875761266747869</v>
      </c>
      <c r="EM103" s="598">
        <v>18.026796589524967</v>
      </c>
      <c r="EN103" s="598">
        <v>11.559074299634592</v>
      </c>
      <c r="EO103" s="598">
        <v>5.6516443361753961</v>
      </c>
      <c r="EP103" s="598">
        <v>3.1668696711327646</v>
      </c>
      <c r="EQ103" s="598">
        <v>2.7405602923264314</v>
      </c>
      <c r="ER103" s="598">
        <v>0.41412911084043846</v>
      </c>
      <c r="ES103" s="598">
        <v>0.40194884287454324</v>
      </c>
      <c r="ET103" s="598">
        <v>0.35322777101096225</v>
      </c>
      <c r="EU103" s="598">
        <v>0.17052375152253349</v>
      </c>
      <c r="EV103" s="598" t="s">
        <v>189</v>
      </c>
      <c r="EW103" s="598" t="s">
        <v>189</v>
      </c>
      <c r="EX103" s="598" t="s">
        <v>189</v>
      </c>
      <c r="EY103" s="598">
        <v>0</v>
      </c>
      <c r="EZ103" s="598">
        <v>0.43848964677222896</v>
      </c>
      <c r="FB103" s="848"/>
      <c r="FC103" s="601" t="s">
        <v>34</v>
      </c>
      <c r="FD103" s="598">
        <v>3.0814924819008724</v>
      </c>
      <c r="FE103" s="598">
        <v>6.3207722294412472</v>
      </c>
      <c r="FF103" s="598">
        <v>12.567291627993319</v>
      </c>
      <c r="FG103" s="598">
        <v>18.544644514572116</v>
      </c>
      <c r="FH103" s="598">
        <v>21.728234638945608</v>
      </c>
      <c r="FI103" s="598">
        <v>17.375162428067568</v>
      </c>
      <c r="FJ103" s="598">
        <v>10.172637831817338</v>
      </c>
      <c r="FK103" s="598">
        <v>4.6129571189901615</v>
      </c>
      <c r="FL103" s="598">
        <v>2.4596250232040093</v>
      </c>
      <c r="FM103" s="598">
        <v>1.9677000185632076</v>
      </c>
      <c r="FN103" s="598">
        <v>0.20419528494523853</v>
      </c>
      <c r="FO103" s="598">
        <v>9.2816038611472057E-2</v>
      </c>
      <c r="FP103" s="598">
        <v>9.2816038611472057E-2</v>
      </c>
      <c r="FQ103" s="598">
        <v>0.11137924633376649</v>
      </c>
      <c r="FR103" s="598" t="s">
        <v>189</v>
      </c>
      <c r="FS103" s="598">
        <v>0</v>
      </c>
      <c r="FT103" s="598" t="s">
        <v>189</v>
      </c>
      <c r="FU103" s="598">
        <v>0</v>
      </c>
      <c r="FV103" s="598">
        <v>0.62186745869686277</v>
      </c>
      <c r="FW103"/>
      <c r="FX103" s="848"/>
      <c r="FY103" s="601" t="s">
        <v>34</v>
      </c>
      <c r="FZ103" s="598">
        <v>2.3993808049535605</v>
      </c>
      <c r="GA103" s="598">
        <v>3.7925696594427247</v>
      </c>
      <c r="GB103" s="598">
        <v>7.7786377708978325</v>
      </c>
      <c r="GC103" s="598">
        <v>13.583591331269348</v>
      </c>
      <c r="GD103" s="598">
        <v>19.117647058823529</v>
      </c>
      <c r="GE103" s="598">
        <v>17.143962848297214</v>
      </c>
      <c r="GF103" s="598">
        <v>13.273993808049536</v>
      </c>
      <c r="GG103" s="598">
        <v>7.9721362229102173</v>
      </c>
      <c r="GH103" s="598">
        <v>5.3792569659442719</v>
      </c>
      <c r="GI103" s="598">
        <v>5.4566563467492255</v>
      </c>
      <c r="GJ103" s="598">
        <v>1.0448916408668729</v>
      </c>
      <c r="GK103" s="598">
        <v>1.1222910216718265</v>
      </c>
      <c r="GL103" s="598">
        <v>1.0061919504643964</v>
      </c>
      <c r="GM103" s="598">
        <v>0.23219814241486067</v>
      </c>
      <c r="GN103" s="598" t="s">
        <v>189</v>
      </c>
      <c r="GO103" s="598">
        <v>0.19349845201238391</v>
      </c>
      <c r="GP103" s="598" t="s">
        <v>189</v>
      </c>
      <c r="GQ103" s="598">
        <v>0</v>
      </c>
      <c r="GR103" s="598">
        <v>0.34829721362229099</v>
      </c>
    </row>
    <row r="104" spans="1:200" ht="15" x14ac:dyDescent="0.2">
      <c r="A104"/>
      <c r="B104" s="324"/>
      <c r="C104" s="592"/>
      <c r="D104" s="848"/>
      <c r="E104" s="601" t="s">
        <v>35</v>
      </c>
      <c r="F104" s="598">
        <v>2.5598170302603798</v>
      </c>
      <c r="G104" s="598">
        <v>3.8749120337790286</v>
      </c>
      <c r="H104" s="598">
        <v>7.9961294862772689</v>
      </c>
      <c r="I104" s="598">
        <v>13.410450387051373</v>
      </c>
      <c r="J104" s="598">
        <v>18.7807881773399</v>
      </c>
      <c r="K104" s="598">
        <v>19.884764250527798</v>
      </c>
      <c r="L104" s="598">
        <v>14.94546094299789</v>
      </c>
      <c r="M104" s="598">
        <v>7.4639338494018297</v>
      </c>
      <c r="N104" s="598">
        <v>5.0800492610837438</v>
      </c>
      <c r="O104" s="598">
        <v>3.6637931034482754</v>
      </c>
      <c r="P104" s="598">
        <v>0.81808585503166786</v>
      </c>
      <c r="Q104" s="598">
        <v>0.43543279380717809</v>
      </c>
      <c r="R104" s="598">
        <v>0.285890218156228</v>
      </c>
      <c r="S104" s="598">
        <v>0.1627375087966221</v>
      </c>
      <c r="T104" s="598">
        <v>9.6762843068261786E-2</v>
      </c>
      <c r="U104" s="598">
        <v>2.6389866291344124E-2</v>
      </c>
      <c r="V104" s="598" t="s">
        <v>189</v>
      </c>
      <c r="W104" s="598" t="s">
        <v>189</v>
      </c>
      <c r="X104" s="598">
        <v>0.49700914848698102</v>
      </c>
      <c r="Y104"/>
      <c r="Z104" s="848"/>
      <c r="AA104" s="601" t="s">
        <v>35</v>
      </c>
      <c r="AB104" s="598">
        <v>1.8785999113867964</v>
      </c>
      <c r="AC104" s="598">
        <v>2.8356225077536554</v>
      </c>
      <c r="AD104" s="598">
        <v>7.2308373947718207</v>
      </c>
      <c r="AE104" s="598">
        <v>13.194505981391227</v>
      </c>
      <c r="AF104" s="598">
        <v>19.707576428887904</v>
      </c>
      <c r="AG104" s="598">
        <v>21.134249003101463</v>
      </c>
      <c r="AH104" s="598">
        <v>15.489587948604342</v>
      </c>
      <c r="AI104" s="598">
        <v>7.8688524590163942</v>
      </c>
      <c r="AJ104" s="598">
        <v>4.8028356225077538</v>
      </c>
      <c r="AK104" s="598">
        <v>3.7040319007532121</v>
      </c>
      <c r="AL104" s="598">
        <v>0.81524147097917588</v>
      </c>
      <c r="AM104" s="598">
        <v>0.36331413380593708</v>
      </c>
      <c r="AN104" s="598">
        <v>0.24811696942844486</v>
      </c>
      <c r="AO104" s="598">
        <v>0.13291980505095261</v>
      </c>
      <c r="AP104" s="598">
        <v>8.8613203367301732E-2</v>
      </c>
      <c r="AQ104" s="598" t="s">
        <v>189</v>
      </c>
      <c r="AR104" s="598" t="s">
        <v>189</v>
      </c>
      <c r="AS104" s="598" t="s">
        <v>189</v>
      </c>
      <c r="AT104" s="598">
        <v>0.4696499778466991</v>
      </c>
      <c r="AU104"/>
      <c r="AV104" s="848"/>
      <c r="AW104" s="601" t="s">
        <v>35</v>
      </c>
      <c r="AX104" s="598">
        <v>3.2311588507553926</v>
      </c>
      <c r="AY104" s="598">
        <v>4.8991354466858787</v>
      </c>
      <c r="AZ104" s="598">
        <v>8.7503274823159547</v>
      </c>
      <c r="BA104" s="598">
        <v>13.623264343725438</v>
      </c>
      <c r="BB104" s="598">
        <v>17.86743515850144</v>
      </c>
      <c r="BC104" s="598">
        <v>18.653392716793292</v>
      </c>
      <c r="BD104" s="598">
        <v>14.409221902017292</v>
      </c>
      <c r="BE104" s="598">
        <v>7.0648851628678715</v>
      </c>
      <c r="BF104" s="598">
        <v>5.3532442581433939</v>
      </c>
      <c r="BG104" s="598">
        <v>3.6241376299013188</v>
      </c>
      <c r="BH104" s="598">
        <v>0.82088900532704578</v>
      </c>
      <c r="BI104" s="598">
        <v>0.50650598201030483</v>
      </c>
      <c r="BJ104" s="598">
        <v>0.32311588507553923</v>
      </c>
      <c r="BK104" s="598">
        <v>0.19212295869356388</v>
      </c>
      <c r="BL104" s="598">
        <v>0.10479434110558031</v>
      </c>
      <c r="BM104" s="598" t="s">
        <v>189</v>
      </c>
      <c r="BN104" s="598" t="s">
        <v>189</v>
      </c>
      <c r="BO104" s="598" t="s">
        <v>189</v>
      </c>
      <c r="BP104" s="598">
        <v>0.5239717055279014</v>
      </c>
      <c r="BR104" s="848"/>
      <c r="BS104" s="601" t="s">
        <v>35</v>
      </c>
      <c r="BT104" s="598">
        <v>3.7074599954924499</v>
      </c>
      <c r="BU104" s="598">
        <v>5.5442866801893169</v>
      </c>
      <c r="BV104" s="598">
        <v>11.088573360378634</v>
      </c>
      <c r="BW104" s="598">
        <v>15.562316880775299</v>
      </c>
      <c r="BX104" s="598">
        <v>19.24723912553527</v>
      </c>
      <c r="BY104" s="598">
        <v>18.064007212080234</v>
      </c>
      <c r="BZ104" s="598">
        <v>12.677484787018257</v>
      </c>
      <c r="CA104" s="598">
        <v>5.5893621816542707</v>
      </c>
      <c r="CB104" s="598">
        <v>3.7187288708586883</v>
      </c>
      <c r="CC104" s="598">
        <v>2.4115393283750284</v>
      </c>
      <c r="CD104" s="598">
        <v>0.66486364660806851</v>
      </c>
      <c r="CE104" s="598">
        <v>0.29299075952219972</v>
      </c>
      <c r="CF104" s="598">
        <v>0.23664638269100743</v>
      </c>
      <c r="CG104" s="598">
        <v>0.13522650439486139</v>
      </c>
      <c r="CH104" s="598">
        <v>0.13522650439486139</v>
      </c>
      <c r="CI104" s="598" t="s">
        <v>189</v>
      </c>
      <c r="CJ104" s="598" t="s">
        <v>189</v>
      </c>
      <c r="CK104" s="598" t="s">
        <v>189</v>
      </c>
      <c r="CL104" s="598">
        <v>0.85643452783412211</v>
      </c>
      <c r="CM104"/>
      <c r="CN104" s="848"/>
      <c r="CO104" s="601" t="s">
        <v>35</v>
      </c>
      <c r="CP104" s="598">
        <v>1.8251334583754146</v>
      </c>
      <c r="CQ104" s="598">
        <v>2.8062328668301832</v>
      </c>
      <c r="CR104" s="598">
        <v>6.0164478430240944</v>
      </c>
      <c r="CS104" s="598">
        <v>12.032895686048189</v>
      </c>
      <c r="CT104" s="598">
        <v>18.482181503390564</v>
      </c>
      <c r="CU104" s="598">
        <v>21.050353484345692</v>
      </c>
      <c r="CV104" s="598">
        <v>16.397345260424181</v>
      </c>
      <c r="CW104" s="598">
        <v>8.6639734526042407</v>
      </c>
      <c r="CX104" s="598">
        <v>5.9515221468763526</v>
      </c>
      <c r="CY104" s="598">
        <v>4.4654451017169245</v>
      </c>
      <c r="CZ104" s="598">
        <v>0.91617371230702638</v>
      </c>
      <c r="DA104" s="598">
        <v>0.52661953542057427</v>
      </c>
      <c r="DB104" s="598">
        <v>0.31741451450007213</v>
      </c>
      <c r="DC104" s="598">
        <v>0.18034915596595008</v>
      </c>
      <c r="DD104" s="598">
        <v>7.2139662386380032E-2</v>
      </c>
      <c r="DE104" s="598" t="s">
        <v>189</v>
      </c>
      <c r="DF104" s="598" t="s">
        <v>189</v>
      </c>
      <c r="DG104" s="598" t="s">
        <v>189</v>
      </c>
      <c r="DH104" s="598">
        <v>0.26691675082960609</v>
      </c>
      <c r="DJ104" s="848"/>
      <c r="DK104" s="601" t="s">
        <v>35</v>
      </c>
      <c r="DL104" s="598">
        <v>3.3695123926777906</v>
      </c>
      <c r="DM104" s="598">
        <v>5.9614450024299366</v>
      </c>
      <c r="DN104" s="598">
        <v>11.177709379556132</v>
      </c>
      <c r="DO104" s="598">
        <v>14.579620929855825</v>
      </c>
      <c r="DP104" s="598">
        <v>18.467519844484041</v>
      </c>
      <c r="DQ104" s="598">
        <v>17.414547221772235</v>
      </c>
      <c r="DR104" s="598">
        <v>12.73286894540742</v>
      </c>
      <c r="DS104" s="598">
        <v>6.2044386845942006</v>
      </c>
      <c r="DT104" s="598">
        <v>4.5844808034991091</v>
      </c>
      <c r="DU104" s="598">
        <v>3.4991090231653974</v>
      </c>
      <c r="DV104" s="598">
        <v>0.53458610076138025</v>
      </c>
      <c r="DW104" s="598">
        <v>0.35639073384092013</v>
      </c>
      <c r="DX104" s="598">
        <v>0.16199578810950915</v>
      </c>
      <c r="DY104" s="598" t="s">
        <v>189</v>
      </c>
      <c r="DZ104" s="598" t="s">
        <v>189</v>
      </c>
      <c r="EA104" s="598">
        <v>0</v>
      </c>
      <c r="EB104" s="598" t="s">
        <v>189</v>
      </c>
      <c r="EC104" s="598" t="s">
        <v>189</v>
      </c>
      <c r="ED104" s="598">
        <v>0.80997894054754582</v>
      </c>
      <c r="EE104"/>
      <c r="EF104" s="848"/>
      <c r="EG104" s="601" t="s">
        <v>35</v>
      </c>
      <c r="EH104" s="598">
        <v>2.2580450401497312</v>
      </c>
      <c r="EI104" s="598">
        <v>3.0972649882267707</v>
      </c>
      <c r="EJ104" s="598">
        <v>6.8103604419489221</v>
      </c>
      <c r="EK104" s="598">
        <v>12.974702650486023</v>
      </c>
      <c r="EL104" s="598">
        <v>18.8975427156916</v>
      </c>
      <c r="EM104" s="598">
        <v>20.805409648010624</v>
      </c>
      <c r="EN104" s="598">
        <v>15.770089959548391</v>
      </c>
      <c r="EO104" s="598">
        <v>7.9333454084404993</v>
      </c>
      <c r="EP104" s="598">
        <v>5.2647467246271811</v>
      </c>
      <c r="EQ104" s="598">
        <v>3.7251705608887278</v>
      </c>
      <c r="ER104" s="598">
        <v>0.92374569824307196</v>
      </c>
      <c r="ES104" s="598">
        <v>0.46489162591317995</v>
      </c>
      <c r="ET104" s="598">
        <v>0.33206544708084285</v>
      </c>
      <c r="EU104" s="598" t="s">
        <v>189</v>
      </c>
      <c r="EV104" s="598" t="s">
        <v>189</v>
      </c>
      <c r="EW104" s="598">
        <v>3.6225321499728312E-2</v>
      </c>
      <c r="EX104" s="598" t="s">
        <v>189</v>
      </c>
      <c r="EY104" s="598" t="s">
        <v>189</v>
      </c>
      <c r="EZ104" s="598">
        <v>0.38036587574714725</v>
      </c>
      <c r="FB104" s="848"/>
      <c r="FC104" s="601" t="s">
        <v>35</v>
      </c>
      <c r="FD104" s="598">
        <v>2.5839246002329768</v>
      </c>
      <c r="FE104" s="598">
        <v>4.0506195065127608</v>
      </c>
      <c r="FF104" s="598">
        <v>8.4083448056761636</v>
      </c>
      <c r="FG104" s="598">
        <v>13.883299798792756</v>
      </c>
      <c r="FH104" s="598">
        <v>19.538282325532141</v>
      </c>
      <c r="FI104" s="598">
        <v>20.258392460023298</v>
      </c>
      <c r="FJ104" s="598">
        <v>14.799322249285185</v>
      </c>
      <c r="FK104" s="598">
        <v>6.9522397543153662</v>
      </c>
      <c r="FL104" s="598">
        <v>4.5959970348406234</v>
      </c>
      <c r="FM104" s="598">
        <v>3.2563803875886901</v>
      </c>
      <c r="FN104" s="598">
        <v>0.5771470930848247</v>
      </c>
      <c r="FO104" s="598">
        <v>0.22768188075823359</v>
      </c>
      <c r="FP104" s="598">
        <v>0.17473260616329556</v>
      </c>
      <c r="FQ104" s="598">
        <v>9.5308694270888492E-2</v>
      </c>
      <c r="FR104" s="598" t="s">
        <v>189</v>
      </c>
      <c r="FS104" s="598" t="s">
        <v>189</v>
      </c>
      <c r="FT104" s="598" t="s">
        <v>189</v>
      </c>
      <c r="FU104" s="598" t="s">
        <v>189</v>
      </c>
      <c r="FV104" s="598">
        <v>0.55067245578735569</v>
      </c>
      <c r="FW104"/>
      <c r="FX104" s="848"/>
      <c r="FY104" s="601" t="s">
        <v>35</v>
      </c>
      <c r="FZ104" s="598">
        <v>2.4415584415584415</v>
      </c>
      <c r="GA104" s="598">
        <v>3.0129870129870131</v>
      </c>
      <c r="GB104" s="598">
        <v>5.9740259740259738</v>
      </c>
      <c r="GC104" s="598">
        <v>11.090909090909092</v>
      </c>
      <c r="GD104" s="598">
        <v>15.064935064935064</v>
      </c>
      <c r="GE104" s="598">
        <v>18.051948051948052</v>
      </c>
      <c r="GF104" s="598">
        <v>15.662337662337663</v>
      </c>
      <c r="GG104" s="598">
        <v>9.9740259740259738</v>
      </c>
      <c r="GH104" s="598">
        <v>7.4545454545454541</v>
      </c>
      <c r="GI104" s="598">
        <v>5.662337662337662</v>
      </c>
      <c r="GJ104" s="598">
        <v>2</v>
      </c>
      <c r="GK104" s="598">
        <v>1.4545454545454546</v>
      </c>
      <c r="GL104" s="598">
        <v>0.83116883116883122</v>
      </c>
      <c r="GM104" s="598">
        <v>0.49350649350649356</v>
      </c>
      <c r="GN104" s="598" t="s">
        <v>189</v>
      </c>
      <c r="GO104" s="598" t="s">
        <v>189</v>
      </c>
      <c r="GP104" s="598" t="s">
        <v>189</v>
      </c>
      <c r="GQ104" s="598" t="s">
        <v>189</v>
      </c>
      <c r="GR104" s="598">
        <v>0.23376623376623376</v>
      </c>
    </row>
    <row r="105" spans="1:200" ht="15" x14ac:dyDescent="0.2">
      <c r="A105"/>
      <c r="B105" s="324"/>
      <c r="C105" s="592"/>
      <c r="D105" s="848"/>
      <c r="E105" s="601" t="s">
        <v>36</v>
      </c>
      <c r="F105" s="598">
        <v>2.1049865003703436</v>
      </c>
      <c r="G105" s="598">
        <v>2.3797577234606839</v>
      </c>
      <c r="H105" s="598">
        <v>4.8861491410412636</v>
      </c>
      <c r="I105" s="598">
        <v>8.9264807779609594</v>
      </c>
      <c r="J105" s="598">
        <v>14.632164958306454</v>
      </c>
      <c r="K105" s="598">
        <v>19.050008362602441</v>
      </c>
      <c r="L105" s="598">
        <v>18.603206460707717</v>
      </c>
      <c r="M105" s="598">
        <v>11.045803168231668</v>
      </c>
      <c r="N105" s="598">
        <v>8.0687166989224188</v>
      </c>
      <c r="O105" s="598">
        <v>6.5084940147659669</v>
      </c>
      <c r="P105" s="598">
        <v>1.3690774854849115</v>
      </c>
      <c r="Q105" s="598">
        <v>1.0321840728263207</v>
      </c>
      <c r="R105" s="598">
        <v>0.49697751654600625</v>
      </c>
      <c r="S105" s="598">
        <v>0.27238190810694574</v>
      </c>
      <c r="T105" s="598">
        <v>0.11946574916971305</v>
      </c>
      <c r="U105" s="598">
        <v>4.3007669701096693E-2</v>
      </c>
      <c r="V105" s="598">
        <v>3.5839724750913918E-2</v>
      </c>
      <c r="W105" s="598">
        <v>2.1503834850548346E-2</v>
      </c>
      <c r="X105" s="598">
        <v>0.40379423219363009</v>
      </c>
      <c r="Y105"/>
      <c r="Z105" s="848"/>
      <c r="AA105" s="601" t="s">
        <v>36</v>
      </c>
      <c r="AB105" s="598">
        <v>1.6315464015601959</v>
      </c>
      <c r="AC105" s="598">
        <v>1.5697093659325498</v>
      </c>
      <c r="AD105" s="598">
        <v>3.8909765494934119</v>
      </c>
      <c r="AE105" s="598">
        <v>8.1482186177044191</v>
      </c>
      <c r="AF105" s="598">
        <v>14.674404223945203</v>
      </c>
      <c r="AG105" s="598">
        <v>19.963849117633067</v>
      </c>
      <c r="AH105" s="598">
        <v>19.821148266184654</v>
      </c>
      <c r="AI105" s="598">
        <v>11.592065832659468</v>
      </c>
      <c r="AJ105" s="598">
        <v>8.3289730295390765</v>
      </c>
      <c r="AK105" s="598">
        <v>6.5880226418684291</v>
      </c>
      <c r="AL105" s="598">
        <v>1.4317652095324169</v>
      </c>
      <c r="AM105" s="598">
        <v>1.098796556152785</v>
      </c>
      <c r="AN105" s="598">
        <v>0.49945298006944777</v>
      </c>
      <c r="AO105" s="598">
        <v>0.25686153260714456</v>
      </c>
      <c r="AP105" s="598">
        <v>0.10940398611045045</v>
      </c>
      <c r="AQ105" s="598">
        <v>2.8540170289682729E-2</v>
      </c>
      <c r="AR105" s="598">
        <v>3.329686533796318E-2</v>
      </c>
      <c r="AS105" s="598">
        <v>2.3783475241402275E-2</v>
      </c>
      <c r="AT105" s="598">
        <v>0.3091851781382296</v>
      </c>
      <c r="AU105"/>
      <c r="AV105" s="848"/>
      <c r="AW105" s="601" t="s">
        <v>36</v>
      </c>
      <c r="AX105" s="598">
        <v>2.5828132501200192</v>
      </c>
      <c r="AY105" s="598">
        <v>3.197311569851176</v>
      </c>
      <c r="AZ105" s="598">
        <v>5.8905424867978873</v>
      </c>
      <c r="BA105" s="598">
        <v>9.7119539126260204</v>
      </c>
      <c r="BB105" s="598">
        <v>14.589534325492078</v>
      </c>
      <c r="BC105" s="598">
        <v>18.12770043206913</v>
      </c>
      <c r="BD105" s="598">
        <v>17.373979836773884</v>
      </c>
      <c r="BE105" s="598">
        <v>10.494479116658665</v>
      </c>
      <c r="BF105" s="598">
        <v>7.8060489678348537</v>
      </c>
      <c r="BG105" s="598">
        <v>6.4282285165626512</v>
      </c>
      <c r="BH105" s="598">
        <v>1.3058089294287085</v>
      </c>
      <c r="BI105" s="598">
        <v>0.96495439270283234</v>
      </c>
      <c r="BJ105" s="598">
        <v>0.4944791166586654</v>
      </c>
      <c r="BK105" s="598">
        <v>0.28804608737397985</v>
      </c>
      <c r="BL105" s="598">
        <v>0.12962073931829093</v>
      </c>
      <c r="BM105" s="598">
        <v>5.7609217474795964E-2</v>
      </c>
      <c r="BN105" s="598">
        <v>3.8406144983197311E-2</v>
      </c>
      <c r="BO105" s="598">
        <v>1.9203072491598656E-2</v>
      </c>
      <c r="BP105" s="598">
        <v>0.49927988478156504</v>
      </c>
      <c r="BR105" s="848"/>
      <c r="BS105" s="601" t="s">
        <v>36</v>
      </c>
      <c r="BT105" s="598">
        <v>3.2613780658958764</v>
      </c>
      <c r="BU105" s="598">
        <v>3.5955356546147161</v>
      </c>
      <c r="BV105" s="598">
        <v>7.0507251219675204</v>
      </c>
      <c r="BW105" s="598">
        <v>11.822495488872551</v>
      </c>
      <c r="BX105" s="598">
        <v>17.008621265788946</v>
      </c>
      <c r="BY105" s="598">
        <v>18.746240727126914</v>
      </c>
      <c r="BZ105" s="598">
        <v>15.792287642852369</v>
      </c>
      <c r="CA105" s="598">
        <v>8.915324467018646</v>
      </c>
      <c r="CB105" s="598">
        <v>5.954688230969726</v>
      </c>
      <c r="CC105" s="598">
        <v>4.6381073314174968</v>
      </c>
      <c r="CD105" s="598">
        <v>0.95569070373588194</v>
      </c>
      <c r="CE105" s="598">
        <v>0.84876027534585308</v>
      </c>
      <c r="CF105" s="598">
        <v>0.33415758871883983</v>
      </c>
      <c r="CG105" s="598">
        <v>0.21386085678005751</v>
      </c>
      <c r="CH105" s="598">
        <v>6.6831517743767957E-2</v>
      </c>
      <c r="CI105" s="598" t="s">
        <v>189</v>
      </c>
      <c r="CJ105" s="598">
        <v>2.6732607097507188E-2</v>
      </c>
      <c r="CK105" s="598" t="s">
        <v>189</v>
      </c>
      <c r="CL105" s="598">
        <v>0.7351466951814476</v>
      </c>
      <c r="CM105"/>
      <c r="CN105" s="848"/>
      <c r="CO105" s="601" t="s">
        <v>36</v>
      </c>
      <c r="CP105" s="598">
        <v>1.4615098549646708</v>
      </c>
      <c r="CQ105" s="598">
        <v>1.7032354034957236</v>
      </c>
      <c r="CR105" s="598">
        <v>3.6816660468575679</v>
      </c>
      <c r="CS105" s="598">
        <v>7.3149869840089252</v>
      </c>
      <c r="CT105" s="598">
        <v>13.309780587579025</v>
      </c>
      <c r="CU105" s="598">
        <v>19.21904053551506</v>
      </c>
      <c r="CV105" s="598">
        <v>20.167348456675345</v>
      </c>
      <c r="CW105" s="598">
        <v>12.231312755671253</v>
      </c>
      <c r="CX105" s="598">
        <v>9.2450725176645605</v>
      </c>
      <c r="CY105" s="598">
        <v>7.5492748233544074</v>
      </c>
      <c r="CZ105" s="598">
        <v>1.5991074748977314</v>
      </c>
      <c r="DA105" s="598">
        <v>1.1342506507995536</v>
      </c>
      <c r="DB105" s="598">
        <v>0.58757902566009668</v>
      </c>
      <c r="DC105" s="598">
        <v>0.30494607660840461</v>
      </c>
      <c r="DD105" s="598">
        <v>0.14875418371141688</v>
      </c>
      <c r="DE105" s="598" t="s">
        <v>189</v>
      </c>
      <c r="DF105" s="598">
        <v>4.0907400520639646E-2</v>
      </c>
      <c r="DG105" s="598" t="s">
        <v>189</v>
      </c>
      <c r="DH105" s="598">
        <v>0.21941242097433988</v>
      </c>
      <c r="DJ105" s="848"/>
      <c r="DK105" s="601" t="s">
        <v>36</v>
      </c>
      <c r="DL105" s="598">
        <v>3.014021753374394</v>
      </c>
      <c r="DM105" s="598">
        <v>4.2851526667540298</v>
      </c>
      <c r="DN105" s="598">
        <v>7.928187655615254</v>
      </c>
      <c r="DO105" s="598">
        <v>11.938147031843794</v>
      </c>
      <c r="DP105" s="598">
        <v>16.49849298912331</v>
      </c>
      <c r="DQ105" s="598">
        <v>17.58616170881929</v>
      </c>
      <c r="DR105" s="598">
        <v>15.345302057397458</v>
      </c>
      <c r="DS105" s="598">
        <v>8.491678679072205</v>
      </c>
      <c r="DT105" s="598">
        <v>5.9625212947189095</v>
      </c>
      <c r="DU105" s="598">
        <v>5.9756257371248855</v>
      </c>
      <c r="DV105" s="598">
        <v>0.89110208360634258</v>
      </c>
      <c r="DW105" s="598">
        <v>0.70763988992268378</v>
      </c>
      <c r="DX105" s="598">
        <v>0.40623771458524438</v>
      </c>
      <c r="DY105" s="598">
        <v>0.15725330887170749</v>
      </c>
      <c r="DZ105" s="598">
        <v>7.8626654435853746E-2</v>
      </c>
      <c r="EA105" s="598">
        <v>3.9313327217926873E-2</v>
      </c>
      <c r="EB105" s="598" t="s">
        <v>189</v>
      </c>
      <c r="EC105" s="598" t="s">
        <v>189</v>
      </c>
      <c r="ED105" s="598">
        <v>0.65522212029878124</v>
      </c>
      <c r="EE105"/>
      <c r="EF105" s="848"/>
      <c r="EG105" s="601" t="s">
        <v>36</v>
      </c>
      <c r="EH105" s="598">
        <v>1.9022850797732453</v>
      </c>
      <c r="EI105" s="598">
        <v>1.9548828239144409</v>
      </c>
      <c r="EJ105" s="598">
        <v>4.2078195312956579</v>
      </c>
      <c r="EK105" s="598">
        <v>8.2549237332709957</v>
      </c>
      <c r="EL105" s="598">
        <v>14.21600140260651</v>
      </c>
      <c r="EM105" s="598">
        <v>19.376424522237158</v>
      </c>
      <c r="EN105" s="598">
        <v>19.329670971889428</v>
      </c>
      <c r="EO105" s="598">
        <v>11.615335164514056</v>
      </c>
      <c r="EP105" s="598">
        <v>8.5383671322541055</v>
      </c>
      <c r="EQ105" s="598">
        <v>6.6273157617906611</v>
      </c>
      <c r="ER105" s="598">
        <v>1.4756589328502134</v>
      </c>
      <c r="ES105" s="598">
        <v>1.1045526269651103</v>
      </c>
      <c r="ET105" s="598">
        <v>0.51721115072175794</v>
      </c>
      <c r="EU105" s="598">
        <v>0.29805388346677575</v>
      </c>
      <c r="EV105" s="598">
        <v>0.12857226345625619</v>
      </c>
      <c r="EW105" s="598">
        <v>4.3831453450996434E-2</v>
      </c>
      <c r="EX105" s="598" t="s">
        <v>189</v>
      </c>
      <c r="EY105" s="598" t="s">
        <v>189</v>
      </c>
      <c r="EZ105" s="598">
        <v>0.34772953071123835</v>
      </c>
      <c r="FB105" s="848"/>
      <c r="FC105" s="601" t="s">
        <v>36</v>
      </c>
      <c r="FD105" s="598">
        <v>2.0647210641254716</v>
      </c>
      <c r="FE105" s="598">
        <v>2.5610482430017867</v>
      </c>
      <c r="FF105" s="598">
        <v>5.139113417850762</v>
      </c>
      <c r="FG105" s="598">
        <v>9.3139340310275394</v>
      </c>
      <c r="FH105" s="598">
        <v>15.284040954082645</v>
      </c>
      <c r="FI105" s="598">
        <v>19.484386965030204</v>
      </c>
      <c r="FJ105" s="598">
        <v>18.925664369380868</v>
      </c>
      <c r="FK105" s="598">
        <v>10.717830908420545</v>
      </c>
      <c r="FL105" s="598">
        <v>7.6859808843132242</v>
      </c>
      <c r="FM105" s="598">
        <v>5.9530899912079187</v>
      </c>
      <c r="FN105" s="598">
        <v>1.0493774639099238</v>
      </c>
      <c r="FO105" s="598">
        <v>0.77710655435491649</v>
      </c>
      <c r="FP105" s="598">
        <v>0.34033863694375904</v>
      </c>
      <c r="FQ105" s="598">
        <v>0.17300547377974418</v>
      </c>
      <c r="FR105" s="598">
        <v>5.9559261465157838E-2</v>
      </c>
      <c r="FS105" s="598">
        <v>2.5525397770781926E-2</v>
      </c>
      <c r="FT105" s="598" t="s">
        <v>189</v>
      </c>
      <c r="FU105" s="598" t="s">
        <v>189</v>
      </c>
      <c r="FV105" s="598">
        <v>0.41691483025610482</v>
      </c>
      <c r="FW105"/>
      <c r="FX105" s="848"/>
      <c r="FY105" s="601" t="s">
        <v>36</v>
      </c>
      <c r="FZ105" s="598">
        <v>2.3202911737943586</v>
      </c>
      <c r="GA105" s="598">
        <v>1.4103730664240219</v>
      </c>
      <c r="GB105" s="598">
        <v>3.5335153169548073</v>
      </c>
      <c r="GC105" s="598">
        <v>6.854716408856536</v>
      </c>
      <c r="GD105" s="598">
        <v>11.146496815286625</v>
      </c>
      <c r="GE105" s="598">
        <v>16.727327873824688</v>
      </c>
      <c r="GF105" s="598">
        <v>16.878980891719745</v>
      </c>
      <c r="GG105" s="598">
        <v>12.799514710342736</v>
      </c>
      <c r="GH105" s="598">
        <v>10.115256293600243</v>
      </c>
      <c r="GI105" s="598">
        <v>9.4783136184410068</v>
      </c>
      <c r="GJ105" s="598">
        <v>3.0785562632696393</v>
      </c>
      <c r="GK105" s="598">
        <v>2.3961176827418869</v>
      </c>
      <c r="GL105" s="598">
        <v>1.3345465574764939</v>
      </c>
      <c r="GM105" s="598">
        <v>0.80376099484379737</v>
      </c>
      <c r="GN105" s="598">
        <v>0.43979375189566272</v>
      </c>
      <c r="GO105" s="598">
        <v>0.13648771610555052</v>
      </c>
      <c r="GP105" s="598" t="s">
        <v>189</v>
      </c>
      <c r="GQ105" s="598" t="s">
        <v>189</v>
      </c>
      <c r="GR105" s="598">
        <v>0.33363663936912347</v>
      </c>
    </row>
    <row r="106" spans="1:200" ht="15" x14ac:dyDescent="0.2">
      <c r="A106"/>
      <c r="B106" s="324"/>
      <c r="C106" s="592"/>
      <c r="D106" s="848"/>
      <c r="E106" s="601" t="s">
        <v>37</v>
      </c>
      <c r="F106" s="598">
        <v>1.5162087512719871</v>
      </c>
      <c r="G106" s="598">
        <v>1.3083296990841693</v>
      </c>
      <c r="H106" s="598">
        <v>2.5992150021805491</v>
      </c>
      <c r="I106" s="598">
        <v>5.1635412123855211</v>
      </c>
      <c r="J106" s="598">
        <v>9.2004651838930069</v>
      </c>
      <c r="K106" s="598">
        <v>15.372873964238989</v>
      </c>
      <c r="L106" s="598">
        <v>18.57973542666085</v>
      </c>
      <c r="M106" s="598">
        <v>14.145951446431168</v>
      </c>
      <c r="N106" s="598">
        <v>12.090420119203372</v>
      </c>
      <c r="O106" s="598">
        <v>11.482773658962058</v>
      </c>
      <c r="P106" s="598">
        <v>3.3057130396860006</v>
      </c>
      <c r="Q106" s="598">
        <v>2.1296700101758979</v>
      </c>
      <c r="R106" s="598">
        <v>1.3708387847070795</v>
      </c>
      <c r="S106" s="598">
        <v>0.68905364151766246</v>
      </c>
      <c r="T106" s="598">
        <v>0.3837767117313563</v>
      </c>
      <c r="U106" s="598">
        <v>0.16572176188399476</v>
      </c>
      <c r="V106" s="598">
        <v>7.2684983282453847E-2</v>
      </c>
      <c r="W106" s="598">
        <v>6.2509085622910299E-2</v>
      </c>
      <c r="X106" s="598">
        <v>0.36051751708097107</v>
      </c>
      <c r="Y106"/>
      <c r="Z106" s="848"/>
      <c r="AA106" s="601" t="s">
        <v>37</v>
      </c>
      <c r="AB106" s="598">
        <v>1.163793103448276</v>
      </c>
      <c r="AC106" s="598">
        <v>0.85919540229885061</v>
      </c>
      <c r="AD106" s="598">
        <v>1.8908045977011494</v>
      </c>
      <c r="AE106" s="598">
        <v>4.4770114942528734</v>
      </c>
      <c r="AF106" s="598">
        <v>8.5632183908045967</v>
      </c>
      <c r="AG106" s="598">
        <v>15.290229885057471</v>
      </c>
      <c r="AH106" s="598">
        <v>18.959770114942529</v>
      </c>
      <c r="AI106" s="598">
        <v>14.772988505747126</v>
      </c>
      <c r="AJ106" s="598">
        <v>12.603448275862069</v>
      </c>
      <c r="AK106" s="598">
        <v>12.206896551724137</v>
      </c>
      <c r="AL106" s="598">
        <v>3.6034482758620685</v>
      </c>
      <c r="AM106" s="598">
        <v>2.3218390804597702</v>
      </c>
      <c r="AN106" s="598">
        <v>1.5172413793103448</v>
      </c>
      <c r="AO106" s="598">
        <v>0.82183908045977017</v>
      </c>
      <c r="AP106" s="598">
        <v>0.36781609195402298</v>
      </c>
      <c r="AQ106" s="598">
        <v>0.14080459770114942</v>
      </c>
      <c r="AR106" s="598">
        <v>6.3218390804597693E-2</v>
      </c>
      <c r="AS106" s="598">
        <v>6.6091954022988508E-2</v>
      </c>
      <c r="AT106" s="598">
        <v>0.31034482758620691</v>
      </c>
      <c r="AU106"/>
      <c r="AV106" s="848"/>
      <c r="AW106" s="601" t="s">
        <v>37</v>
      </c>
      <c r="AX106" s="598">
        <v>1.8770226537216828</v>
      </c>
      <c r="AY106" s="598">
        <v>1.7681671079729333</v>
      </c>
      <c r="AZ106" s="598">
        <v>3.3245072080023537</v>
      </c>
      <c r="BA106" s="598">
        <v>5.8664313033245072</v>
      </c>
      <c r="BB106" s="598">
        <v>9.8528979111503379</v>
      </c>
      <c r="BC106" s="598">
        <v>15.457487496322447</v>
      </c>
      <c r="BD106" s="598">
        <v>18.190644307149164</v>
      </c>
      <c r="BE106" s="598">
        <v>13.503971756398942</v>
      </c>
      <c r="BF106" s="598">
        <v>11.5651662253604</v>
      </c>
      <c r="BG106" s="598">
        <v>10.741394527802296</v>
      </c>
      <c r="BH106" s="598">
        <v>3.0008826125330978</v>
      </c>
      <c r="BI106" s="598">
        <v>1.9329214474845542</v>
      </c>
      <c r="BJ106" s="598">
        <v>1.220947337452192</v>
      </c>
      <c r="BK106" s="598">
        <v>0.55310385407472784</v>
      </c>
      <c r="BL106" s="598">
        <v>0.40011768167107975</v>
      </c>
      <c r="BM106" s="598">
        <v>0.19123271550456017</v>
      </c>
      <c r="BN106" s="598">
        <v>8.2377169755810525E-2</v>
      </c>
      <c r="BO106" s="598">
        <v>5.8840835539864661E-2</v>
      </c>
      <c r="BP106" s="598">
        <v>0.41188584877905265</v>
      </c>
      <c r="BR106" s="848"/>
      <c r="BS106" s="601" t="s">
        <v>37</v>
      </c>
      <c r="BT106" s="598">
        <v>2.3993979370490059</v>
      </c>
      <c r="BU106" s="598">
        <v>2.1426357961839835</v>
      </c>
      <c r="BV106" s="598">
        <v>4.285271592367967</v>
      </c>
      <c r="BW106" s="598">
        <v>7.8135375625304357</v>
      </c>
      <c r="BX106" s="598">
        <v>12.112089955287972</v>
      </c>
      <c r="BY106" s="598">
        <v>17.49966797999026</v>
      </c>
      <c r="BZ106" s="598">
        <v>17.818407189339943</v>
      </c>
      <c r="CA106" s="598">
        <v>12.452963831953607</v>
      </c>
      <c r="CB106" s="598">
        <v>9.2611448049935809</v>
      </c>
      <c r="CC106" s="598">
        <v>8.1411306388064979</v>
      </c>
      <c r="CD106" s="598">
        <v>2.195758997742264</v>
      </c>
      <c r="CE106" s="598">
        <v>1.3812032405152952</v>
      </c>
      <c r="CF106" s="598">
        <v>0.91194829341714989</v>
      </c>
      <c r="CG106" s="598">
        <v>0.44712027978219487</v>
      </c>
      <c r="CH106" s="598">
        <v>0.2921776085705432</v>
      </c>
      <c r="CI106" s="598">
        <v>8.4111735800610918E-2</v>
      </c>
      <c r="CJ106" s="598">
        <v>5.3123201558280576E-2</v>
      </c>
      <c r="CK106" s="598">
        <v>3.9842401168710434E-2</v>
      </c>
      <c r="CL106" s="598">
        <v>0.66846695294169733</v>
      </c>
      <c r="CM106"/>
      <c r="CN106" s="848"/>
      <c r="CO106" s="601" t="s">
        <v>37</v>
      </c>
      <c r="CP106" s="598">
        <v>1.0843921127248328</v>
      </c>
      <c r="CQ106" s="598">
        <v>0.90041341096513061</v>
      </c>
      <c r="CR106" s="598">
        <v>1.7748533581524211</v>
      </c>
      <c r="CS106" s="598">
        <v>3.8678816475833857</v>
      </c>
      <c r="CT106" s="598">
        <v>7.776887946148352</v>
      </c>
      <c r="CU106" s="598">
        <v>14.333023094738209</v>
      </c>
      <c r="CV106" s="598">
        <v>18.951970736564146</v>
      </c>
      <c r="CW106" s="598">
        <v>14.973701867924937</v>
      </c>
      <c r="CX106" s="598">
        <v>13.473734334754658</v>
      </c>
      <c r="CY106" s="598">
        <v>13.116599207809355</v>
      </c>
      <c r="CZ106" s="598">
        <v>3.848401549750005</v>
      </c>
      <c r="DA106" s="598">
        <v>2.4956169779874893</v>
      </c>
      <c r="DB106" s="598">
        <v>1.5952035670223588</v>
      </c>
      <c r="DC106" s="598">
        <v>0.8073418324278695</v>
      </c>
      <c r="DD106" s="598">
        <v>0.42856215233436507</v>
      </c>
      <c r="DE106" s="598">
        <v>0.20562325490790243</v>
      </c>
      <c r="DF106" s="598">
        <v>8.2249301963160965E-2</v>
      </c>
      <c r="DG106" s="598">
        <v>7.3591480703880871E-2</v>
      </c>
      <c r="DH106" s="598">
        <v>0.20995216553754251</v>
      </c>
      <c r="DJ106" s="848"/>
      <c r="DK106" s="601" t="s">
        <v>37</v>
      </c>
      <c r="DL106" s="598">
        <v>2.6424242424242421</v>
      </c>
      <c r="DM106" s="598">
        <v>2.4606060606060609</v>
      </c>
      <c r="DN106" s="598">
        <v>5.0303030303030303</v>
      </c>
      <c r="DO106" s="598">
        <v>8.2181818181818169</v>
      </c>
      <c r="DP106" s="598">
        <v>12.315151515151515</v>
      </c>
      <c r="DQ106" s="598">
        <v>15.842424242424242</v>
      </c>
      <c r="DR106" s="598">
        <v>16.375757575757575</v>
      </c>
      <c r="DS106" s="598">
        <v>11.600000000000001</v>
      </c>
      <c r="DT106" s="598">
        <v>10.012121212121212</v>
      </c>
      <c r="DU106" s="598">
        <v>8.9939393939393941</v>
      </c>
      <c r="DV106" s="598">
        <v>2.0606060606060606</v>
      </c>
      <c r="DW106" s="598">
        <v>1.5878787878787877</v>
      </c>
      <c r="DX106" s="598">
        <v>1.1151515151515152</v>
      </c>
      <c r="DY106" s="598">
        <v>0.50909090909090915</v>
      </c>
      <c r="DZ106" s="598">
        <v>0.24242424242424243</v>
      </c>
      <c r="EA106" s="598">
        <v>0.12121212121212122</v>
      </c>
      <c r="EB106" s="598">
        <v>6.0606060606060608E-2</v>
      </c>
      <c r="EC106" s="598">
        <v>7.2727272727272724E-2</v>
      </c>
      <c r="ED106" s="598">
        <v>0.73939393939393938</v>
      </c>
      <c r="EE106"/>
      <c r="EF106" s="848"/>
      <c r="EG106" s="601" t="s">
        <v>37</v>
      </c>
      <c r="EH106" s="598">
        <v>1.3627353815659069</v>
      </c>
      <c r="EI106" s="598">
        <v>1.1513049223653782</v>
      </c>
      <c r="EJ106" s="598">
        <v>2.2679220350181701</v>
      </c>
      <c r="EK106" s="598">
        <v>4.7472745292368685</v>
      </c>
      <c r="EL106" s="598">
        <v>8.77601585728444</v>
      </c>
      <c r="EM106" s="598">
        <v>15.308886686488272</v>
      </c>
      <c r="EN106" s="598">
        <v>18.880079286422198</v>
      </c>
      <c r="EO106" s="598">
        <v>14.492897258011233</v>
      </c>
      <c r="EP106" s="598">
        <v>12.373637264618434</v>
      </c>
      <c r="EQ106" s="598">
        <v>11.821935910142054</v>
      </c>
      <c r="ER106" s="598">
        <v>3.4753881731086884</v>
      </c>
      <c r="ES106" s="598">
        <v>2.2035018169805087</v>
      </c>
      <c r="ET106" s="598">
        <v>1.4056821935910142</v>
      </c>
      <c r="EU106" s="598">
        <v>0.71357779980178393</v>
      </c>
      <c r="EV106" s="598">
        <v>0.40303931285100758</v>
      </c>
      <c r="EW106" s="598">
        <v>0.17178724810042947</v>
      </c>
      <c r="EX106" s="598">
        <v>7.4331020812685833E-2</v>
      </c>
      <c r="EY106" s="598">
        <v>6.1116617112652788E-2</v>
      </c>
      <c r="EZ106" s="598">
        <v>0.30888668648827222</v>
      </c>
      <c r="FB106" s="848"/>
      <c r="FC106" s="601" t="s">
        <v>37</v>
      </c>
      <c r="FD106" s="598">
        <v>1.4963608910303174</v>
      </c>
      <c r="FE106" s="598">
        <v>1.3742089815584548</v>
      </c>
      <c r="FF106" s="598">
        <v>2.7399351916258077</v>
      </c>
      <c r="FG106" s="598">
        <v>5.3407529307975503</v>
      </c>
      <c r="FH106" s="598">
        <v>9.6500008482771484</v>
      </c>
      <c r="FI106" s="598">
        <v>15.923858643095873</v>
      </c>
      <c r="FJ106" s="598">
        <v>19.026856454540827</v>
      </c>
      <c r="FK106" s="598">
        <v>14.181497378823609</v>
      </c>
      <c r="FL106" s="598">
        <v>11.926776716488812</v>
      </c>
      <c r="FM106" s="598">
        <v>11.197258368254076</v>
      </c>
      <c r="FN106" s="598">
        <v>2.8620871010976705</v>
      </c>
      <c r="FO106" s="598">
        <v>1.789864784622432</v>
      </c>
      <c r="FP106" s="598">
        <v>1.0942775223521028</v>
      </c>
      <c r="FQ106" s="598">
        <v>0.52932494104473815</v>
      </c>
      <c r="FR106" s="598">
        <v>0.26296591622414878</v>
      </c>
      <c r="FS106" s="598">
        <v>0.11875880087542202</v>
      </c>
      <c r="FT106" s="598">
        <v>4.5806966051948492E-2</v>
      </c>
      <c r="FU106" s="598">
        <v>4.5806966051948492E-2</v>
      </c>
      <c r="FV106" s="598">
        <v>0.39360059718711299</v>
      </c>
      <c r="FW106"/>
      <c r="FX106" s="848"/>
      <c r="FY106" s="601" t="s">
        <v>37</v>
      </c>
      <c r="FZ106" s="598">
        <v>1.6350157408347721</v>
      </c>
      <c r="GA106" s="598">
        <v>0.91398395450390979</v>
      </c>
      <c r="GB106" s="598">
        <v>1.75688026810196</v>
      </c>
      <c r="GC106" s="598">
        <v>4.102772417995328</v>
      </c>
      <c r="GD106" s="598">
        <v>6.5095968315222912</v>
      </c>
      <c r="GE106" s="598">
        <v>12.074743576723876</v>
      </c>
      <c r="GF106" s="598">
        <v>15.903320808368033</v>
      </c>
      <c r="GG106" s="598">
        <v>13.933177617548493</v>
      </c>
      <c r="GH106" s="598">
        <v>13.069970549405911</v>
      </c>
      <c r="GI106" s="598">
        <v>13.191835076673097</v>
      </c>
      <c r="GJ106" s="598">
        <v>5.9612064588199454</v>
      </c>
      <c r="GK106" s="598">
        <v>4.1637046816289232</v>
      </c>
      <c r="GL106" s="598">
        <v>3.0263024271351679</v>
      </c>
      <c r="GM106" s="598">
        <v>1.6451711181070379</v>
      </c>
      <c r="GN106" s="598">
        <v>1.1069361226769576</v>
      </c>
      <c r="GO106" s="598">
        <v>0.44683659997968922</v>
      </c>
      <c r="GP106" s="598">
        <v>0.23357367726211026</v>
      </c>
      <c r="GQ106" s="598">
        <v>0.16248603635625064</v>
      </c>
      <c r="GR106" s="598">
        <v>0.16248603635625064</v>
      </c>
    </row>
    <row r="107" spans="1:200" ht="15" x14ac:dyDescent="0.2">
      <c r="A107"/>
      <c r="B107" s="324"/>
      <c r="C107" s="592"/>
      <c r="D107" s="848"/>
      <c r="E107" s="601" t="s">
        <v>38</v>
      </c>
      <c r="F107" s="598">
        <v>0.99879312497398975</v>
      </c>
      <c r="G107" s="598">
        <v>0.58540374824864405</v>
      </c>
      <c r="H107" s="598">
        <v>1.266525170973962</v>
      </c>
      <c r="I107" s="598">
        <v>2.3776825225075253</v>
      </c>
      <c r="J107" s="598">
        <v>4.5514447819995283</v>
      </c>
      <c r="K107" s="598">
        <v>9.5093428773565272</v>
      </c>
      <c r="L107" s="598">
        <v>14.883404774786021</v>
      </c>
      <c r="M107" s="598">
        <v>14.73219859336635</v>
      </c>
      <c r="N107" s="598">
        <v>15.456323608972491</v>
      </c>
      <c r="O107" s="598">
        <v>16.511992453563057</v>
      </c>
      <c r="P107" s="598">
        <v>6.6794290232635571</v>
      </c>
      <c r="Q107" s="598">
        <v>4.8372105927559756</v>
      </c>
      <c r="R107" s="598">
        <v>3.4361257924452397</v>
      </c>
      <c r="S107" s="598">
        <v>1.8436056431811561</v>
      </c>
      <c r="T107" s="598">
        <v>1.070928183999889</v>
      </c>
      <c r="U107" s="598">
        <v>0.57708047220719405</v>
      </c>
      <c r="V107" s="598">
        <v>0.27882974738857214</v>
      </c>
      <c r="W107" s="598">
        <v>0.11930028992744879</v>
      </c>
      <c r="X107" s="598">
        <v>0.28437859808287208</v>
      </c>
      <c r="Y107"/>
      <c r="Z107" s="848"/>
      <c r="AA107" s="601" t="s">
        <v>38</v>
      </c>
      <c r="AB107" s="598">
        <v>0.78674718820987322</v>
      </c>
      <c r="AC107" s="598">
        <v>0.32134744307163832</v>
      </c>
      <c r="AD107" s="598">
        <v>0.86431381239957894</v>
      </c>
      <c r="AE107" s="598">
        <v>1.853288270818328</v>
      </c>
      <c r="AF107" s="598">
        <v>3.7619812732007309</v>
      </c>
      <c r="AG107" s="598">
        <v>8.8259737381572396</v>
      </c>
      <c r="AH107" s="598">
        <v>14.496648013740373</v>
      </c>
      <c r="AI107" s="598">
        <v>14.610227713446728</v>
      </c>
      <c r="AJ107" s="598">
        <v>15.951022217297355</v>
      </c>
      <c r="AK107" s="598">
        <v>17.469111862153028</v>
      </c>
      <c r="AL107" s="598">
        <v>7.4657875782591834</v>
      </c>
      <c r="AM107" s="598">
        <v>5.4850684248434822</v>
      </c>
      <c r="AN107" s="598">
        <v>3.728738434262286</v>
      </c>
      <c r="AO107" s="598">
        <v>1.9280846584298299</v>
      </c>
      <c r="AP107" s="598">
        <v>1.199512438362236</v>
      </c>
      <c r="AQ107" s="598">
        <v>0.6177627569394426</v>
      </c>
      <c r="AR107" s="598">
        <v>0.27979389439858166</v>
      </c>
      <c r="AS107" s="598">
        <v>9.418804365892848E-2</v>
      </c>
      <c r="AT107" s="598">
        <v>0.26040223835115522</v>
      </c>
      <c r="AU107"/>
      <c r="AV107" s="848"/>
      <c r="AW107" s="601" t="s">
        <v>38</v>
      </c>
      <c r="AX107" s="598">
        <v>1.2114812859484843</v>
      </c>
      <c r="AY107" s="598">
        <v>0.85025980160604619</v>
      </c>
      <c r="AZ107" s="598">
        <v>1.669954708383117</v>
      </c>
      <c r="BA107" s="598">
        <v>2.9036650087526743</v>
      </c>
      <c r="BB107" s="598">
        <v>5.3432993414654479</v>
      </c>
      <c r="BC107" s="598">
        <v>10.194781738864652</v>
      </c>
      <c r="BD107" s="598">
        <v>15.271332907277223</v>
      </c>
      <c r="BE107" s="598">
        <v>14.854538886882102</v>
      </c>
      <c r="BF107" s="598">
        <v>14.960126705382201</v>
      </c>
      <c r="BG107" s="598">
        <v>15.551974214343273</v>
      </c>
      <c r="BH107" s="598">
        <v>5.8906888215843729</v>
      </c>
      <c r="BI107" s="598">
        <v>4.1873905915696463</v>
      </c>
      <c r="BJ107" s="598">
        <v>3.1426269137792104</v>
      </c>
      <c r="BK107" s="598">
        <v>1.7588707660674094</v>
      </c>
      <c r="BL107" s="598">
        <v>0.94195448609297283</v>
      </c>
      <c r="BM107" s="598">
        <v>0.53627497290838866</v>
      </c>
      <c r="BN107" s="598">
        <v>0.27786268026341382</v>
      </c>
      <c r="BO107" s="598">
        <v>0.14448859373697517</v>
      </c>
      <c r="BP107" s="598">
        <v>0.30842757509238933</v>
      </c>
      <c r="BR107" s="848"/>
      <c r="BS107" s="601" t="s">
        <v>38</v>
      </c>
      <c r="BT107" s="598">
        <v>1.6146553426822043</v>
      </c>
      <c r="BU107" s="598">
        <v>1.1110013825794982</v>
      </c>
      <c r="BV107" s="598">
        <v>2.3454473632233852</v>
      </c>
      <c r="BW107" s="598">
        <v>3.9798538415958915</v>
      </c>
      <c r="BX107" s="598">
        <v>7.1202844163539405</v>
      </c>
      <c r="BY107" s="598">
        <v>12.685166897096584</v>
      </c>
      <c r="BZ107" s="598">
        <v>16.57120284416354</v>
      </c>
      <c r="CA107" s="598">
        <v>14.709658305352558</v>
      </c>
      <c r="CB107" s="598">
        <v>13.717163736914873</v>
      </c>
      <c r="CC107" s="598">
        <v>12.586411218645072</v>
      </c>
      <c r="CD107" s="598">
        <v>4.8933438672723684</v>
      </c>
      <c r="CE107" s="598">
        <v>3.1354927908354728</v>
      </c>
      <c r="CF107" s="598">
        <v>2.3454473632233852</v>
      </c>
      <c r="CG107" s="598">
        <v>1.2591349002567647</v>
      </c>
      <c r="CH107" s="598">
        <v>0.64684969385739688</v>
      </c>
      <c r="CI107" s="598">
        <v>0.44440055303179937</v>
      </c>
      <c r="CJ107" s="598">
        <v>0.15800908552241755</v>
      </c>
      <c r="CK107" s="598">
        <v>9.3817894528935422E-2</v>
      </c>
      <c r="CL107" s="598">
        <v>0.58265850286391474</v>
      </c>
      <c r="CM107"/>
      <c r="CN107" s="848"/>
      <c r="CO107" s="601" t="s">
        <v>38</v>
      </c>
      <c r="CP107" s="598">
        <v>0.7581749782965177</v>
      </c>
      <c r="CQ107" s="598">
        <v>0.38005208835728754</v>
      </c>
      <c r="CR107" s="598">
        <v>0.84498890710909613</v>
      </c>
      <c r="CS107" s="598">
        <v>1.751712163596026</v>
      </c>
      <c r="CT107" s="598">
        <v>3.5477958908073695</v>
      </c>
      <c r="CU107" s="598">
        <v>8.2685444197935762</v>
      </c>
      <c r="CV107" s="598">
        <v>14.223979936336454</v>
      </c>
      <c r="CW107" s="598">
        <v>14.741005112375808</v>
      </c>
      <c r="CX107" s="598">
        <v>16.135815568631234</v>
      </c>
      <c r="CY107" s="598">
        <v>18.045722002507958</v>
      </c>
      <c r="CZ107" s="598">
        <v>7.3772547506511046</v>
      </c>
      <c r="DA107" s="598">
        <v>5.5020738882994111</v>
      </c>
      <c r="DB107" s="598">
        <v>3.8622552329507092</v>
      </c>
      <c r="DC107" s="598">
        <v>2.0719591009935372</v>
      </c>
      <c r="DD107" s="598">
        <v>1.2366161859747276</v>
      </c>
      <c r="DE107" s="598">
        <v>0.62891868428667885</v>
      </c>
      <c r="DF107" s="598">
        <v>0.32603453265168325</v>
      </c>
      <c r="DG107" s="598">
        <v>0.1292562940098389</v>
      </c>
      <c r="DH107" s="598">
        <v>0.16784026237098487</v>
      </c>
      <c r="DJ107" s="848"/>
      <c r="DK107" s="601" t="s">
        <v>38</v>
      </c>
      <c r="DL107" s="598">
        <v>1.9110378912685337</v>
      </c>
      <c r="DM107" s="598">
        <v>1.6144975288303129</v>
      </c>
      <c r="DN107" s="598">
        <v>3.0642504118616145</v>
      </c>
      <c r="DO107" s="598">
        <v>5.3871499176276778</v>
      </c>
      <c r="DP107" s="598">
        <v>7.8253706754530477</v>
      </c>
      <c r="DQ107" s="598">
        <v>12.454695222405272</v>
      </c>
      <c r="DR107" s="598">
        <v>14.975288303130149</v>
      </c>
      <c r="DS107" s="598">
        <v>12.042833607907744</v>
      </c>
      <c r="DT107" s="598">
        <v>12.042833607907744</v>
      </c>
      <c r="DU107" s="598">
        <v>14.151565074135092</v>
      </c>
      <c r="DV107" s="598">
        <v>4.7281713344316305</v>
      </c>
      <c r="DW107" s="598">
        <v>3.4925864909390447</v>
      </c>
      <c r="DX107" s="598">
        <v>2.5370675453047777</v>
      </c>
      <c r="DY107" s="598">
        <v>1.5156507413509062</v>
      </c>
      <c r="DZ107" s="598">
        <v>0.65897858319604619</v>
      </c>
      <c r="EA107" s="598">
        <v>0.47775947281713343</v>
      </c>
      <c r="EB107" s="598" t="s">
        <v>189</v>
      </c>
      <c r="EC107" s="598" t="s">
        <v>189</v>
      </c>
      <c r="ED107" s="598">
        <v>0.84019769357495877</v>
      </c>
      <c r="EE107"/>
      <c r="EF107" s="848"/>
      <c r="EG107" s="601" t="s">
        <v>38</v>
      </c>
      <c r="EH107" s="598">
        <v>0.91491585500704364</v>
      </c>
      <c r="EI107" s="598">
        <v>0.49078267718920882</v>
      </c>
      <c r="EJ107" s="598">
        <v>1.101231500977021</v>
      </c>
      <c r="EK107" s="598">
        <v>2.1009739915476318</v>
      </c>
      <c r="EL107" s="598">
        <v>4.2504203462744448</v>
      </c>
      <c r="EM107" s="598">
        <v>9.2385294696820512</v>
      </c>
      <c r="EN107" s="598">
        <v>14.874956450611206</v>
      </c>
      <c r="EO107" s="598">
        <v>14.979474983716315</v>
      </c>
      <c r="EP107" s="598">
        <v>15.770180408076708</v>
      </c>
      <c r="EQ107" s="598">
        <v>16.729024342214885</v>
      </c>
      <c r="ER107" s="598">
        <v>6.8588393898541282</v>
      </c>
      <c r="ES107" s="598">
        <v>4.9608434191193176</v>
      </c>
      <c r="ET107" s="598">
        <v>3.5187906145386791</v>
      </c>
      <c r="EU107" s="598">
        <v>1.8737597891452202</v>
      </c>
      <c r="EV107" s="598">
        <v>1.1088053077237683</v>
      </c>
      <c r="EW107" s="598">
        <v>0.58621264219822167</v>
      </c>
      <c r="EX107" s="598" t="s">
        <v>189</v>
      </c>
      <c r="EY107" s="598" t="s">
        <v>189</v>
      </c>
      <c r="EZ107" s="598">
        <v>0.23327324779980912</v>
      </c>
      <c r="FB107" s="848"/>
      <c r="FC107" s="601" t="s">
        <v>38</v>
      </c>
      <c r="FD107" s="598">
        <v>1.0098287888395687</v>
      </c>
      <c r="FE107" s="598">
        <v>0.62460367786937221</v>
      </c>
      <c r="FF107" s="598">
        <v>1.3015218769816106</v>
      </c>
      <c r="FG107" s="598">
        <v>2.4746353836398223</v>
      </c>
      <c r="FH107" s="598">
        <v>4.7067216233354472</v>
      </c>
      <c r="FI107" s="598">
        <v>9.8113506658211787</v>
      </c>
      <c r="FJ107" s="598">
        <v>15.33449587824984</v>
      </c>
      <c r="FK107" s="598">
        <v>14.977805960684845</v>
      </c>
      <c r="FL107" s="598">
        <v>15.589727330374128</v>
      </c>
      <c r="FM107" s="598">
        <v>16.678820545339253</v>
      </c>
      <c r="FN107" s="598">
        <v>6.328471781864299</v>
      </c>
      <c r="FO107" s="598">
        <v>4.5117311350665821</v>
      </c>
      <c r="FP107" s="598">
        <v>3.1372859860494611</v>
      </c>
      <c r="FQ107" s="598">
        <v>1.5852885225110969</v>
      </c>
      <c r="FR107" s="598">
        <v>0.88617628408370319</v>
      </c>
      <c r="FS107" s="598">
        <v>0.45497780596068482</v>
      </c>
      <c r="FT107" s="598">
        <v>0.17913760304375395</v>
      </c>
      <c r="FU107" s="598">
        <v>9.5117311350665826E-2</v>
      </c>
      <c r="FV107" s="598">
        <v>0.3123018389346861</v>
      </c>
      <c r="FW107"/>
      <c r="FX107" s="848"/>
      <c r="FY107" s="601" t="s">
        <v>38</v>
      </c>
      <c r="FZ107" s="598">
        <v>0.92150549572554674</v>
      </c>
      <c r="GA107" s="598">
        <v>0.31086932385922061</v>
      </c>
      <c r="GB107" s="598">
        <v>1.021427778394582</v>
      </c>
      <c r="GC107" s="598">
        <v>1.6986788053735984</v>
      </c>
      <c r="GD107" s="598">
        <v>3.4639724658598867</v>
      </c>
      <c r="GE107" s="598">
        <v>7.3942489175086044</v>
      </c>
      <c r="GF107" s="598">
        <v>11.724214499833463</v>
      </c>
      <c r="GG107" s="598">
        <v>13.012101698678805</v>
      </c>
      <c r="GH107" s="598">
        <v>14.522038414566449</v>
      </c>
      <c r="GI107" s="598">
        <v>15.34362162762296</v>
      </c>
      <c r="GJ107" s="598">
        <v>9.1373376262906625</v>
      </c>
      <c r="GK107" s="598">
        <v>7.1166870212057294</v>
      </c>
      <c r="GL107" s="598">
        <v>5.5290329743532807</v>
      </c>
      <c r="GM107" s="598">
        <v>3.6527145553458422</v>
      </c>
      <c r="GN107" s="598">
        <v>2.3648273565004994</v>
      </c>
      <c r="GO107" s="598">
        <v>1.4322193849228377</v>
      </c>
      <c r="GP107" s="598">
        <v>0.97701787498612191</v>
      </c>
      <c r="GQ107" s="598">
        <v>0.28866437215499058</v>
      </c>
      <c r="GR107" s="598">
        <v>8.8819806816920172E-2</v>
      </c>
    </row>
    <row r="108" spans="1:200" ht="15" x14ac:dyDescent="0.2">
      <c r="A108"/>
      <c r="B108" s="324"/>
      <c r="C108" s="592"/>
      <c r="D108" s="848"/>
      <c r="E108" s="601" t="s">
        <v>39</v>
      </c>
      <c r="F108" s="598">
        <v>0.61853878898444958</v>
      </c>
      <c r="G108" s="598">
        <v>0.27799496134132567</v>
      </c>
      <c r="H108" s="598">
        <v>0.42915472157067153</v>
      </c>
      <c r="I108" s="598">
        <v>0.906958561376075</v>
      </c>
      <c r="J108" s="598">
        <v>1.8278168708192166</v>
      </c>
      <c r="K108" s="598">
        <v>4.6651029450091217</v>
      </c>
      <c r="L108" s="598">
        <v>8.8610893927547565</v>
      </c>
      <c r="M108" s="598">
        <v>11.806098514464425</v>
      </c>
      <c r="N108" s="598">
        <v>14.433150899139955</v>
      </c>
      <c r="O108" s="598">
        <v>18.283381113717315</v>
      </c>
      <c r="P108" s="598">
        <v>10.711493354182956</v>
      </c>
      <c r="Q108" s="598">
        <v>9.1668838502302155</v>
      </c>
      <c r="R108" s="598">
        <v>7.2035444357571015</v>
      </c>
      <c r="S108" s="598">
        <v>4.5208930588133089</v>
      </c>
      <c r="T108" s="598">
        <v>2.9589088697767352</v>
      </c>
      <c r="U108" s="598">
        <v>1.7148814177743028</v>
      </c>
      <c r="V108" s="598">
        <v>0.83919728954912687</v>
      </c>
      <c r="W108" s="598">
        <v>0.6150638519676831</v>
      </c>
      <c r="X108" s="598">
        <v>0.15984710277126227</v>
      </c>
      <c r="Y108"/>
      <c r="Z108" s="848"/>
      <c r="AA108" s="601" t="s">
        <v>39</v>
      </c>
      <c r="AB108" s="598">
        <v>0.43885618752394556</v>
      </c>
      <c r="AC108" s="598">
        <v>0.15673435268712341</v>
      </c>
      <c r="AD108" s="598">
        <v>0.29257079168263034</v>
      </c>
      <c r="AE108" s="598">
        <v>0.53289679913621957</v>
      </c>
      <c r="AF108" s="598">
        <v>1.4001602173383023</v>
      </c>
      <c r="AG108" s="598">
        <v>3.9810525582529346</v>
      </c>
      <c r="AH108" s="598">
        <v>7.77750687889659</v>
      </c>
      <c r="AI108" s="598">
        <v>11.103758141478876</v>
      </c>
      <c r="AJ108" s="598">
        <v>13.980704259691407</v>
      </c>
      <c r="AK108" s="598">
        <v>18.574762286231756</v>
      </c>
      <c r="AL108" s="598">
        <v>11.445090731775277</v>
      </c>
      <c r="AM108" s="598">
        <v>10.003134687053743</v>
      </c>
      <c r="AN108" s="598">
        <v>8.0700776705792201</v>
      </c>
      <c r="AO108" s="598">
        <v>5.1617846818292641</v>
      </c>
      <c r="AP108" s="598">
        <v>3.4586047159625233</v>
      </c>
      <c r="AQ108" s="598">
        <v>1.9853018007035632</v>
      </c>
      <c r="AR108" s="598">
        <v>0.92647417366166274</v>
      </c>
      <c r="AS108" s="598">
        <v>0.57120964090418302</v>
      </c>
      <c r="AT108" s="598">
        <v>0.13931942461077637</v>
      </c>
      <c r="AU108"/>
      <c r="AV108" s="848"/>
      <c r="AW108" s="601" t="s">
        <v>39</v>
      </c>
      <c r="AX108" s="598">
        <v>0.79739287200110942</v>
      </c>
      <c r="AY108" s="598">
        <v>0.39869643600055471</v>
      </c>
      <c r="AZ108" s="598">
        <v>0.56510886146165584</v>
      </c>
      <c r="BA108" s="598">
        <v>1.2792955207322148</v>
      </c>
      <c r="BB108" s="598">
        <v>2.2535015947857442</v>
      </c>
      <c r="BC108" s="598">
        <v>5.3459991679378724</v>
      </c>
      <c r="BD108" s="598">
        <v>9.9396754957703504</v>
      </c>
      <c r="BE108" s="598">
        <v>12.505200388295659</v>
      </c>
      <c r="BF108" s="598">
        <v>14.883511302177229</v>
      </c>
      <c r="BG108" s="598">
        <v>17.993343502981556</v>
      </c>
      <c r="BH108" s="598">
        <v>9.9812786021356263</v>
      </c>
      <c r="BI108" s="598">
        <v>8.3344889751768125</v>
      </c>
      <c r="BJ108" s="598">
        <v>6.3410067951740396</v>
      </c>
      <c r="BK108" s="598">
        <v>3.8829565940923594</v>
      </c>
      <c r="BL108" s="598">
        <v>2.4615171266121205</v>
      </c>
      <c r="BM108" s="598">
        <v>1.4457079461933158</v>
      </c>
      <c r="BN108" s="598">
        <v>0.75232284010539452</v>
      </c>
      <c r="BO108" s="598">
        <v>0.65871585078352513</v>
      </c>
      <c r="BP108" s="598">
        <v>0.18028012758285952</v>
      </c>
      <c r="BR108" s="848"/>
      <c r="BS108" s="601" t="s">
        <v>39</v>
      </c>
      <c r="BT108" s="598">
        <v>1.1143911439114391</v>
      </c>
      <c r="BU108" s="598">
        <v>0.72324723247232481</v>
      </c>
      <c r="BV108" s="598">
        <v>0.90774907749077494</v>
      </c>
      <c r="BW108" s="598">
        <v>1.8450184501845017</v>
      </c>
      <c r="BX108" s="598">
        <v>3.5571955719557193</v>
      </c>
      <c r="BY108" s="598">
        <v>7.3284132841328411</v>
      </c>
      <c r="BZ108" s="598">
        <v>11.911439114391143</v>
      </c>
      <c r="CA108" s="598">
        <v>13.579335793357933</v>
      </c>
      <c r="CB108" s="598">
        <v>14.937269372693725</v>
      </c>
      <c r="CC108" s="598">
        <v>16.214022140221402</v>
      </c>
      <c r="CD108" s="598">
        <v>8.6273062730627306</v>
      </c>
      <c r="CE108" s="598">
        <v>7.0627306273062729</v>
      </c>
      <c r="CF108" s="598">
        <v>4.8339483394833946</v>
      </c>
      <c r="CG108" s="598">
        <v>3.1291512915129154</v>
      </c>
      <c r="CH108" s="598">
        <v>1.7933579335793357</v>
      </c>
      <c r="CI108" s="598">
        <v>1.107011070110701</v>
      </c>
      <c r="CJ108" s="598">
        <v>0.51660516605166051</v>
      </c>
      <c r="CK108" s="598">
        <v>0.3837638376383764</v>
      </c>
      <c r="CL108" s="598">
        <v>0.4280442804428044</v>
      </c>
      <c r="CM108"/>
      <c r="CN108" s="848"/>
      <c r="CO108" s="601" t="s">
        <v>39</v>
      </c>
      <c r="CP108" s="598">
        <v>0.46585615270991937</v>
      </c>
      <c r="CQ108" s="598">
        <v>0.14089308033178047</v>
      </c>
      <c r="CR108" s="598">
        <v>0.28178616066356094</v>
      </c>
      <c r="CS108" s="598">
        <v>0.61811157822974661</v>
      </c>
      <c r="CT108" s="598">
        <v>1.2953073514373368</v>
      </c>
      <c r="CU108" s="598">
        <v>3.8450176116350416</v>
      </c>
      <c r="CV108" s="598">
        <v>7.9218270651062381</v>
      </c>
      <c r="CW108" s="598">
        <v>11.260084081354393</v>
      </c>
      <c r="CX108" s="598">
        <v>14.277922963299625</v>
      </c>
      <c r="CY108" s="598">
        <v>18.920577207135551</v>
      </c>
      <c r="CZ108" s="598">
        <v>11.353255311896374</v>
      </c>
      <c r="DA108" s="598">
        <v>9.8147937734348361</v>
      </c>
      <c r="DB108" s="598">
        <v>7.9331894102942853</v>
      </c>
      <c r="DC108" s="598">
        <v>4.9494375639131913</v>
      </c>
      <c r="DD108" s="598">
        <v>3.3178047949096694</v>
      </c>
      <c r="DE108" s="598">
        <v>1.9020565844790367</v>
      </c>
      <c r="DF108" s="598">
        <v>0.93852971253266682</v>
      </c>
      <c r="DG108" s="598">
        <v>0.68628564935802749</v>
      </c>
      <c r="DH108" s="598">
        <v>7.7263947278718326E-2</v>
      </c>
      <c r="DJ108" s="848"/>
      <c r="DK108" s="601" t="s">
        <v>39</v>
      </c>
      <c r="DL108" s="598">
        <v>1.4509246088193457</v>
      </c>
      <c r="DM108" s="598">
        <v>0.73968705547652913</v>
      </c>
      <c r="DN108" s="598">
        <v>1.4224751066856329</v>
      </c>
      <c r="DO108" s="598">
        <v>2.7027027027027026</v>
      </c>
      <c r="DP108" s="598">
        <v>3.7553342816500712</v>
      </c>
      <c r="DQ108" s="598">
        <v>8.1650071123755339</v>
      </c>
      <c r="DR108" s="598">
        <v>11.351351351351353</v>
      </c>
      <c r="DS108" s="598">
        <v>11.664295874822191</v>
      </c>
      <c r="DT108" s="598">
        <v>13.598862019914652</v>
      </c>
      <c r="DU108" s="598">
        <v>16.899004267425319</v>
      </c>
      <c r="DV108" s="598">
        <v>7.852062588904694</v>
      </c>
      <c r="DW108" s="598">
        <v>7.0270270270270272</v>
      </c>
      <c r="DX108" s="598">
        <v>5.6899004267425317</v>
      </c>
      <c r="DY108" s="598">
        <v>2.7880512091038407</v>
      </c>
      <c r="DZ108" s="598">
        <v>1.8207681365576105</v>
      </c>
      <c r="EA108" s="598">
        <v>1.7638691322901849</v>
      </c>
      <c r="EB108" s="598">
        <v>0.45519203413940262</v>
      </c>
      <c r="EC108" s="598">
        <v>0.39829302987197718</v>
      </c>
      <c r="ED108" s="598">
        <v>0.45519203413940262</v>
      </c>
      <c r="EE108"/>
      <c r="EF108" s="848"/>
      <c r="EG108" s="601" t="s">
        <v>39</v>
      </c>
      <c r="EH108" s="598">
        <v>0.56439674315321986</v>
      </c>
      <c r="EI108" s="598">
        <v>0.24796447076239825</v>
      </c>
      <c r="EJ108" s="598">
        <v>0.36454478164322723</v>
      </c>
      <c r="EK108" s="598">
        <v>0.7901554404145078</v>
      </c>
      <c r="EL108" s="598">
        <v>1.7024426350851223</v>
      </c>
      <c r="EM108" s="598">
        <v>4.4374537379718726</v>
      </c>
      <c r="EN108" s="598">
        <v>8.6991117690599555</v>
      </c>
      <c r="EO108" s="598">
        <v>11.815321983715767</v>
      </c>
      <c r="EP108" s="598">
        <v>14.48741672834937</v>
      </c>
      <c r="EQ108" s="598">
        <v>18.37342709104367</v>
      </c>
      <c r="ER108" s="598">
        <v>10.897483345669874</v>
      </c>
      <c r="ES108" s="598">
        <v>9.3060695780903036</v>
      </c>
      <c r="ET108" s="598">
        <v>7.3019985196150996</v>
      </c>
      <c r="EU108" s="598">
        <v>4.6336047372316802</v>
      </c>
      <c r="EV108" s="598">
        <v>3.0329385640266469</v>
      </c>
      <c r="EW108" s="598">
        <v>1.7116950407105849</v>
      </c>
      <c r="EX108" s="598">
        <v>0.86417468541820863</v>
      </c>
      <c r="EY108" s="598">
        <v>0.62916358253145821</v>
      </c>
      <c r="EZ108" s="598">
        <v>0.14063656550703182</v>
      </c>
      <c r="FB108" s="848"/>
      <c r="FC108" s="601" t="s">
        <v>39</v>
      </c>
      <c r="FD108" s="598">
        <v>0.62625985870011935</v>
      </c>
      <c r="FE108" s="598">
        <v>0.29160224670724311</v>
      </c>
      <c r="FF108" s="598">
        <v>0.4520813354991487</v>
      </c>
      <c r="FG108" s="598">
        <v>0.93156153981642753</v>
      </c>
      <c r="FH108" s="598">
        <v>1.8670372037497309</v>
      </c>
      <c r="FI108" s="598">
        <v>4.783059670822162</v>
      </c>
      <c r="FJ108" s="598">
        <v>9.0964244476192331</v>
      </c>
      <c r="FK108" s="598">
        <v>12.155312444957628</v>
      </c>
      <c r="FL108" s="598">
        <v>14.816916844433138</v>
      </c>
      <c r="FM108" s="598">
        <v>18.537291817523531</v>
      </c>
      <c r="FN108" s="598">
        <v>10.572049239681389</v>
      </c>
      <c r="FO108" s="598">
        <v>8.9809577861714001</v>
      </c>
      <c r="FP108" s="598">
        <v>6.9534414936297626</v>
      </c>
      <c r="FQ108" s="598">
        <v>4.2703094115114384</v>
      </c>
      <c r="FR108" s="598">
        <v>2.6987885785858272</v>
      </c>
      <c r="FS108" s="598">
        <v>1.5441219641074819</v>
      </c>
      <c r="FT108" s="598">
        <v>0.75346889249858118</v>
      </c>
      <c r="FU108" s="598">
        <v>0.49709376284321977</v>
      </c>
      <c r="FV108" s="598">
        <v>0.17222146114253281</v>
      </c>
      <c r="FW108"/>
      <c r="FX108" s="848"/>
      <c r="FY108" s="601" t="s">
        <v>39</v>
      </c>
      <c r="FZ108" s="598">
        <v>0.55744812635490859</v>
      </c>
      <c r="GA108" s="598">
        <v>0.17033137194177764</v>
      </c>
      <c r="GB108" s="598">
        <v>0.24775472282440383</v>
      </c>
      <c r="GC108" s="598">
        <v>0.71229482812016098</v>
      </c>
      <c r="GD108" s="598">
        <v>1.5174976772994735</v>
      </c>
      <c r="GE108" s="598">
        <v>3.7318055125425826</v>
      </c>
      <c r="GF108" s="598">
        <v>6.9990709197894088</v>
      </c>
      <c r="GG108" s="598">
        <v>9.0430473830907392</v>
      </c>
      <c r="GH108" s="598">
        <v>11.396717249922576</v>
      </c>
      <c r="GI108" s="598">
        <v>16.274388355528028</v>
      </c>
      <c r="GJ108" s="598">
        <v>11.814803344688759</v>
      </c>
      <c r="GK108" s="598">
        <v>10.637968411272841</v>
      </c>
      <c r="GL108" s="598">
        <v>9.1824094146794675</v>
      </c>
      <c r="GM108" s="598">
        <v>6.5035614741406009</v>
      </c>
      <c r="GN108" s="598">
        <v>5.0170331371941774</v>
      </c>
      <c r="GO108" s="598">
        <v>3.0659646949519974</v>
      </c>
      <c r="GP108" s="598">
        <v>1.5174976772994735</v>
      </c>
      <c r="GQ108" s="598">
        <v>1.5484670176525239</v>
      </c>
      <c r="GR108" s="598">
        <v>6.1938680706100958E-2</v>
      </c>
    </row>
    <row r="109" spans="1:200" ht="15" x14ac:dyDescent="0.2">
      <c r="A109"/>
      <c r="B109" s="324"/>
      <c r="C109" s="592"/>
      <c r="D109" s="848"/>
      <c r="E109" s="601" t="s">
        <v>40</v>
      </c>
      <c r="F109" s="598">
        <v>0.32437442075996292</v>
      </c>
      <c r="G109" s="598">
        <v>6.6612604263206684E-2</v>
      </c>
      <c r="H109" s="598">
        <v>0.19694161260426318</v>
      </c>
      <c r="I109" s="598">
        <v>0.30120481927710846</v>
      </c>
      <c r="J109" s="598">
        <v>0.64874884151992585</v>
      </c>
      <c r="K109" s="598">
        <v>1.8246061167747913</v>
      </c>
      <c r="L109" s="598">
        <v>4.1010194624652456</v>
      </c>
      <c r="M109" s="598">
        <v>6.6062326227988883</v>
      </c>
      <c r="N109" s="598">
        <v>9.7051668211306765</v>
      </c>
      <c r="O109" s="598">
        <v>14.368049119555144</v>
      </c>
      <c r="P109" s="598">
        <v>11.358897126969417</v>
      </c>
      <c r="Q109" s="598">
        <v>11.558734939759036</v>
      </c>
      <c r="R109" s="598">
        <v>11.532669138090824</v>
      </c>
      <c r="S109" s="598">
        <v>9.0042863762743295</v>
      </c>
      <c r="T109" s="598">
        <v>6.8697868396663573</v>
      </c>
      <c r="U109" s="598">
        <v>4.8366543095458754</v>
      </c>
      <c r="V109" s="598">
        <v>3.4291010194624651</v>
      </c>
      <c r="W109" s="598">
        <v>3.1307924003707139</v>
      </c>
      <c r="X109" s="598">
        <v>0.13612140871177017</v>
      </c>
      <c r="Y109"/>
      <c r="Z109" s="848"/>
      <c r="AA109" s="601" t="s">
        <v>40</v>
      </c>
      <c r="AB109" s="598">
        <v>0.21514129549947669</v>
      </c>
      <c r="AC109" s="598">
        <v>4.0702407256657747E-2</v>
      </c>
      <c r="AD109" s="598">
        <v>9.3034073729503425E-2</v>
      </c>
      <c r="AE109" s="598">
        <v>0.19769740667519481</v>
      </c>
      <c r="AF109" s="598">
        <v>0.46517036864751721</v>
      </c>
      <c r="AG109" s="598">
        <v>1.4187696243749275</v>
      </c>
      <c r="AH109" s="598">
        <v>3.3608559134783111</v>
      </c>
      <c r="AI109" s="598">
        <v>5.5878590533782999</v>
      </c>
      <c r="AJ109" s="598">
        <v>8.7045005233166641</v>
      </c>
      <c r="AK109" s="598">
        <v>13.617862542156065</v>
      </c>
      <c r="AL109" s="598">
        <v>10.931503663216652</v>
      </c>
      <c r="AM109" s="598">
        <v>11.780439585998371</v>
      </c>
      <c r="AN109" s="598">
        <v>12.402604954064426</v>
      </c>
      <c r="AO109" s="598">
        <v>10.10582625886731</v>
      </c>
      <c r="AP109" s="598">
        <v>7.8730084893592274</v>
      </c>
      <c r="AQ109" s="598">
        <v>5.6634492382835218</v>
      </c>
      <c r="AR109" s="598">
        <v>3.8434701709501105</v>
      </c>
      <c r="AS109" s="598">
        <v>3.5759972089777881</v>
      </c>
      <c r="AT109" s="598">
        <v>0.12210722176997325</v>
      </c>
      <c r="AU109"/>
      <c r="AV109" s="848"/>
      <c r="AW109" s="601" t="s">
        <v>40</v>
      </c>
      <c r="AX109" s="598">
        <v>0.43277553375649158</v>
      </c>
      <c r="AY109" s="598">
        <v>9.2325447201384872E-2</v>
      </c>
      <c r="AZ109" s="598">
        <v>0.30005770340450083</v>
      </c>
      <c r="BA109" s="598">
        <v>0.40392383150605882</v>
      </c>
      <c r="BB109" s="598">
        <v>0.83092902481246389</v>
      </c>
      <c r="BC109" s="598">
        <v>2.2273514137334103</v>
      </c>
      <c r="BD109" s="598">
        <v>4.8355452971725335</v>
      </c>
      <c r="BE109" s="598">
        <v>7.6168493941142525</v>
      </c>
      <c r="BF109" s="598">
        <v>10.698211194460473</v>
      </c>
      <c r="BG109" s="598">
        <v>15.112521638776688</v>
      </c>
      <c r="BH109" s="598">
        <v>11.783035199076746</v>
      </c>
      <c r="BI109" s="598">
        <v>11.33871898442008</v>
      </c>
      <c r="BJ109" s="598">
        <v>10.66935949221004</v>
      </c>
      <c r="BK109" s="598">
        <v>7.9111367570686664</v>
      </c>
      <c r="BL109" s="598">
        <v>5.8742065781881134</v>
      </c>
      <c r="BM109" s="598">
        <v>4.0161569532602419</v>
      </c>
      <c r="BN109" s="598">
        <v>3.0178880553952685</v>
      </c>
      <c r="BO109" s="598">
        <v>2.6889786497403345</v>
      </c>
      <c r="BP109" s="598">
        <v>0.15002885170225042</v>
      </c>
      <c r="BR109" s="848"/>
      <c r="BS109" s="601" t="s">
        <v>40</v>
      </c>
      <c r="BT109" s="598">
        <v>0.74561403508771928</v>
      </c>
      <c r="BU109" s="598">
        <v>0.21929824561403508</v>
      </c>
      <c r="BV109" s="598">
        <v>0.45321637426900585</v>
      </c>
      <c r="BW109" s="598">
        <v>0.78947368421052633</v>
      </c>
      <c r="BX109" s="598">
        <v>1.5935672514619883</v>
      </c>
      <c r="BY109" s="598">
        <v>3.5526315789473681</v>
      </c>
      <c r="BZ109" s="598">
        <v>6.9152046783625725</v>
      </c>
      <c r="CA109" s="598">
        <v>9.5321637426900594</v>
      </c>
      <c r="CB109" s="598">
        <v>12.280701754385964</v>
      </c>
      <c r="CC109" s="598">
        <v>16.096491228070175</v>
      </c>
      <c r="CD109" s="598">
        <v>10.511695906432749</v>
      </c>
      <c r="CE109" s="598">
        <v>9.6783625730994149</v>
      </c>
      <c r="CF109" s="598">
        <v>9.0204678362573087</v>
      </c>
      <c r="CG109" s="598">
        <v>6.6374269005847948</v>
      </c>
      <c r="CH109" s="598">
        <v>4.9415204678362574</v>
      </c>
      <c r="CI109" s="598">
        <v>3.1578947368421053</v>
      </c>
      <c r="CJ109" s="598">
        <v>1.9444444444444444</v>
      </c>
      <c r="CK109" s="598">
        <v>1.564327485380117</v>
      </c>
      <c r="CL109" s="598">
        <v>0.36549707602339176</v>
      </c>
      <c r="CM109"/>
      <c r="CN109" s="848"/>
      <c r="CO109" s="601" t="s">
        <v>40</v>
      </c>
      <c r="CP109" s="598">
        <v>0.22031204854088415</v>
      </c>
      <c r="CQ109" s="598">
        <v>2.8893383415197923E-2</v>
      </c>
      <c r="CR109" s="598">
        <v>0.13363189829529037</v>
      </c>
      <c r="CS109" s="598">
        <v>0.180583646344987</v>
      </c>
      <c r="CT109" s="598">
        <v>0.41534238659347011</v>
      </c>
      <c r="CU109" s="598">
        <v>1.3977174227101994</v>
      </c>
      <c r="CV109" s="598">
        <v>3.4058075700664547</v>
      </c>
      <c r="CW109" s="598">
        <v>5.8834151979196765</v>
      </c>
      <c r="CX109" s="598">
        <v>9.0689107194452472</v>
      </c>
      <c r="CY109" s="598">
        <v>13.941057497832995</v>
      </c>
      <c r="CZ109" s="598">
        <v>11.568188384859868</v>
      </c>
      <c r="DA109" s="598">
        <v>12.023259173649233</v>
      </c>
      <c r="DB109" s="598">
        <v>12.153279399017624</v>
      </c>
      <c r="DC109" s="598">
        <v>9.5889916209188097</v>
      </c>
      <c r="DD109" s="598">
        <v>7.3461427333140703</v>
      </c>
      <c r="DE109" s="598">
        <v>5.2513724357122218</v>
      </c>
      <c r="DF109" s="598">
        <v>3.7958682461716271</v>
      </c>
      <c r="DG109" s="598">
        <v>3.5177694308003464</v>
      </c>
      <c r="DH109" s="598">
        <v>7.9456804391794283E-2</v>
      </c>
      <c r="DJ109" s="848"/>
      <c r="DK109" s="601" t="s">
        <v>40</v>
      </c>
      <c r="DL109" s="598">
        <v>0.67340067340067333</v>
      </c>
      <c r="DM109" s="598">
        <v>0.20202020202020202</v>
      </c>
      <c r="DN109" s="598">
        <v>0.67340067340067333</v>
      </c>
      <c r="DO109" s="598">
        <v>1.2794612794612794</v>
      </c>
      <c r="DP109" s="598">
        <v>2.1548821548821548</v>
      </c>
      <c r="DQ109" s="598">
        <v>4.2424242424242431</v>
      </c>
      <c r="DR109" s="598">
        <v>6.801346801346801</v>
      </c>
      <c r="DS109" s="598">
        <v>7.0707070707070701</v>
      </c>
      <c r="DT109" s="598">
        <v>11.313131313131313</v>
      </c>
      <c r="DU109" s="598">
        <v>16.161616161616163</v>
      </c>
      <c r="DV109" s="598">
        <v>10.63973063973064</v>
      </c>
      <c r="DW109" s="598">
        <v>9.6296296296296298</v>
      </c>
      <c r="DX109" s="598">
        <v>8.4175084175084187</v>
      </c>
      <c r="DY109" s="598">
        <v>7.6767676767676765</v>
      </c>
      <c r="DZ109" s="598">
        <v>4.9158249158249161</v>
      </c>
      <c r="EA109" s="598">
        <v>2.5589225589225588</v>
      </c>
      <c r="EB109" s="598">
        <v>2.0202020202020203</v>
      </c>
      <c r="EC109" s="598">
        <v>2.4915824915824913</v>
      </c>
      <c r="ED109" s="598">
        <v>1.0774410774410774</v>
      </c>
      <c r="EE109"/>
      <c r="EF109" s="848"/>
      <c r="EG109" s="601" t="s">
        <v>40</v>
      </c>
      <c r="EH109" s="598">
        <v>0.30868867838876612</v>
      </c>
      <c r="EI109" s="598">
        <v>6.0527191840934545E-2</v>
      </c>
      <c r="EJ109" s="598">
        <v>0.17552885633871018</v>
      </c>
      <c r="EK109" s="598">
        <v>0.25724056532397177</v>
      </c>
      <c r="EL109" s="598">
        <v>0.58106104167297157</v>
      </c>
      <c r="EM109" s="598">
        <v>1.7159458886904941</v>
      </c>
      <c r="EN109" s="598">
        <v>3.9796628635414457</v>
      </c>
      <c r="EO109" s="598">
        <v>6.5853584722936773</v>
      </c>
      <c r="EP109" s="598">
        <v>9.632902581484732</v>
      </c>
      <c r="EQ109" s="598">
        <v>14.287443634052599</v>
      </c>
      <c r="ER109" s="598">
        <v>11.39121750446388</v>
      </c>
      <c r="ES109" s="598">
        <v>11.645431710195805</v>
      </c>
      <c r="ET109" s="598">
        <v>11.672668946524226</v>
      </c>
      <c r="EU109" s="598">
        <v>9.0639469781799473</v>
      </c>
      <c r="EV109" s="598">
        <v>6.9576007021154256</v>
      </c>
      <c r="EW109" s="598">
        <v>4.939018854220258</v>
      </c>
      <c r="EX109" s="598">
        <v>3.492418969221923</v>
      </c>
      <c r="EY109" s="598">
        <v>3.1595194140967826</v>
      </c>
      <c r="EZ109" s="598">
        <v>9.3817147353448538E-2</v>
      </c>
      <c r="FB109" s="848"/>
      <c r="FC109" s="601" t="s">
        <v>40</v>
      </c>
      <c r="FD109" s="598">
        <v>0.32309660908509275</v>
      </c>
      <c r="FE109" s="598" t="s">
        <v>189</v>
      </c>
      <c r="FF109" s="598">
        <v>0.19833653230966089</v>
      </c>
      <c r="FG109" s="598" t="s">
        <v>189</v>
      </c>
      <c r="FH109" s="598">
        <v>0.66218809980806137</v>
      </c>
      <c r="FI109" s="598">
        <v>1.8650031989763276</v>
      </c>
      <c r="FJ109" s="598">
        <v>4.1234804862444019</v>
      </c>
      <c r="FK109" s="598">
        <v>6.7434420985284707</v>
      </c>
      <c r="FL109" s="598">
        <v>9.9488163787587975</v>
      </c>
      <c r="FM109" s="598">
        <v>14.660908509277032</v>
      </c>
      <c r="FN109" s="598">
        <v>11.522712731925784</v>
      </c>
      <c r="FO109" s="598">
        <v>11.660268714011517</v>
      </c>
      <c r="FP109" s="598">
        <v>11.519513755598208</v>
      </c>
      <c r="FQ109" s="598">
        <v>8.7875879718490069</v>
      </c>
      <c r="FR109" s="598">
        <v>6.7050543825975684</v>
      </c>
      <c r="FS109" s="598">
        <v>4.6257197696737045</v>
      </c>
      <c r="FT109" s="598">
        <v>3.1989763275751759</v>
      </c>
      <c r="FU109" s="598">
        <v>2.9142674344209851</v>
      </c>
      <c r="FV109" s="598">
        <v>0.15035188739603325</v>
      </c>
      <c r="FW109"/>
      <c r="FX109" s="848"/>
      <c r="FY109" s="601" t="s">
        <v>40</v>
      </c>
      <c r="FZ109" s="598">
        <v>0.33659730722154224</v>
      </c>
      <c r="GA109" s="598" t="s">
        <v>189</v>
      </c>
      <c r="GB109" s="598">
        <v>0.18359853121175032</v>
      </c>
      <c r="GC109" s="598" t="s">
        <v>189</v>
      </c>
      <c r="GD109" s="598">
        <v>0.52019583843329253</v>
      </c>
      <c r="GE109" s="598">
        <v>1.438188494492044</v>
      </c>
      <c r="GF109" s="598">
        <v>3.8861689106487152</v>
      </c>
      <c r="GG109" s="598">
        <v>5.2937576499387999</v>
      </c>
      <c r="GH109" s="598">
        <v>7.374541003671971</v>
      </c>
      <c r="GI109" s="598">
        <v>11.566707466340269</v>
      </c>
      <c r="GJ109" s="598">
        <v>9.7919216646266829</v>
      </c>
      <c r="GK109" s="598">
        <v>10.5875152998776</v>
      </c>
      <c r="GL109" s="598">
        <v>11.658506731946144</v>
      </c>
      <c r="GM109" s="598">
        <v>11.077111383108935</v>
      </c>
      <c r="GN109" s="598">
        <v>8.4455324357405139</v>
      </c>
      <c r="GO109" s="598">
        <v>6.8543451652386773</v>
      </c>
      <c r="GP109" s="598">
        <v>5.6303549571603426</v>
      </c>
      <c r="GQ109" s="598">
        <v>5.2019583843329258</v>
      </c>
      <c r="GR109" s="598">
        <v>0</v>
      </c>
    </row>
    <row r="110" spans="1:200" ht="15" x14ac:dyDescent="0.2">
      <c r="A110"/>
      <c r="B110" s="324"/>
      <c r="C110" s="592"/>
      <c r="D110" s="849"/>
      <c r="E110" s="601" t="s">
        <v>41</v>
      </c>
      <c r="F110" s="598">
        <v>8.0153895479320295E-2</v>
      </c>
      <c r="G110" s="598" t="s">
        <v>189</v>
      </c>
      <c r="H110" s="598" t="s">
        <v>189</v>
      </c>
      <c r="I110" s="598">
        <v>6.4123116383456233E-2</v>
      </c>
      <c r="J110" s="598">
        <v>0.20840012824623277</v>
      </c>
      <c r="K110" s="598">
        <v>0.3526771401090093</v>
      </c>
      <c r="L110" s="598">
        <v>1.2343699903815326</v>
      </c>
      <c r="M110" s="598">
        <v>2.5008015389547933</v>
      </c>
      <c r="N110" s="598">
        <v>4.0878486694453349</v>
      </c>
      <c r="O110" s="598">
        <v>8.0153895479320294</v>
      </c>
      <c r="P110" s="598">
        <v>7.1016351394677786</v>
      </c>
      <c r="Q110" s="598">
        <v>9.0573901891631934</v>
      </c>
      <c r="R110" s="598">
        <v>11.189483808913113</v>
      </c>
      <c r="S110" s="598">
        <v>11.301699262584162</v>
      </c>
      <c r="T110" s="598">
        <v>10.820775889708239</v>
      </c>
      <c r="U110" s="598">
        <v>9.9551138185315793</v>
      </c>
      <c r="V110" s="598">
        <v>8.6886822699583206</v>
      </c>
      <c r="W110" s="598">
        <v>15.133055466495671</v>
      </c>
      <c r="X110" s="598">
        <v>0.16030779095864059</v>
      </c>
      <c r="Y110"/>
      <c r="Z110" s="849"/>
      <c r="AA110" s="601" t="s">
        <v>41</v>
      </c>
      <c r="AB110" s="598" t="s">
        <v>189</v>
      </c>
      <c r="AC110" s="598" t="s">
        <v>189</v>
      </c>
      <c r="AD110" s="598" t="s">
        <v>189</v>
      </c>
      <c r="AE110" s="598" t="s">
        <v>189</v>
      </c>
      <c r="AF110" s="598">
        <v>0.14929829799940281</v>
      </c>
      <c r="AG110" s="598">
        <v>0.20901761719916392</v>
      </c>
      <c r="AH110" s="598">
        <v>0.74649148999701409</v>
      </c>
      <c r="AI110" s="598">
        <v>2.0901761719916392</v>
      </c>
      <c r="AJ110" s="598">
        <v>3.0456852791878175</v>
      </c>
      <c r="AK110" s="598">
        <v>6.8677217079725299</v>
      </c>
      <c r="AL110" s="598">
        <v>6.8378620483726493</v>
      </c>
      <c r="AM110" s="598">
        <v>8.6891609435652448</v>
      </c>
      <c r="AN110" s="598">
        <v>10.659898477157361</v>
      </c>
      <c r="AO110" s="598">
        <v>11.346670647954614</v>
      </c>
      <c r="AP110" s="598">
        <v>12.003583159151985</v>
      </c>
      <c r="AQ110" s="598">
        <v>10.839056434756644</v>
      </c>
      <c r="AR110" s="598">
        <v>9.7342490295610631</v>
      </c>
      <c r="AS110" s="598">
        <v>16.482532099134069</v>
      </c>
      <c r="AT110" s="598">
        <v>0.20901761719916392</v>
      </c>
      <c r="AU110"/>
      <c r="AV110" s="849"/>
      <c r="AW110" s="601" t="s">
        <v>41</v>
      </c>
      <c r="AX110" s="598" t="s">
        <v>189</v>
      </c>
      <c r="AY110" s="598" t="s">
        <v>189</v>
      </c>
      <c r="AZ110" s="598" t="s">
        <v>189</v>
      </c>
      <c r="BA110" s="598" t="s">
        <v>189</v>
      </c>
      <c r="BB110" s="598">
        <v>0.27691242644513675</v>
      </c>
      <c r="BC110" s="598">
        <v>0.51921079958463134</v>
      </c>
      <c r="BD110" s="598">
        <v>1.7999307718933888</v>
      </c>
      <c r="BE110" s="598">
        <v>2.9768085842852199</v>
      </c>
      <c r="BF110" s="598">
        <v>5.29595015576324</v>
      </c>
      <c r="BG110" s="598">
        <v>9.3457943925233646</v>
      </c>
      <c r="BH110" s="598">
        <v>7.4074074074074066</v>
      </c>
      <c r="BI110" s="598">
        <v>9.4842506057459328</v>
      </c>
      <c r="BJ110" s="598">
        <v>11.803392177223953</v>
      </c>
      <c r="BK110" s="598">
        <v>11.249567324333681</v>
      </c>
      <c r="BL110" s="598">
        <v>9.4496365524402908</v>
      </c>
      <c r="BM110" s="598">
        <v>8.9304257528556601</v>
      </c>
      <c r="BN110" s="598">
        <v>7.4766355140186906</v>
      </c>
      <c r="BO110" s="598">
        <v>13.568708895811699</v>
      </c>
      <c r="BP110" s="598">
        <v>0.10384215991692627</v>
      </c>
      <c r="BR110" s="849"/>
      <c r="BS110" s="601" t="s">
        <v>41</v>
      </c>
      <c r="BT110" s="598" t="s">
        <v>189</v>
      </c>
      <c r="BU110" s="598" t="s">
        <v>189</v>
      </c>
      <c r="BV110" s="598" t="s">
        <v>189</v>
      </c>
      <c r="BW110" s="598" t="s">
        <v>189</v>
      </c>
      <c r="BX110" s="598">
        <v>0.41623309053069724</v>
      </c>
      <c r="BY110" s="598">
        <v>0.62434963579604574</v>
      </c>
      <c r="BZ110" s="598">
        <v>2.2892819979188346</v>
      </c>
      <c r="CA110" s="598">
        <v>4.9947970863683659</v>
      </c>
      <c r="CB110" s="598">
        <v>7.1800208116545265</v>
      </c>
      <c r="CC110" s="598">
        <v>12.695109261186262</v>
      </c>
      <c r="CD110" s="598">
        <v>7.8043704474505722</v>
      </c>
      <c r="CE110" s="598">
        <v>9.8855359001040597</v>
      </c>
      <c r="CF110" s="598">
        <v>12.903225806451612</v>
      </c>
      <c r="CG110" s="598">
        <v>9.7814776274713839</v>
      </c>
      <c r="CH110" s="598">
        <v>9.1571279916753383</v>
      </c>
      <c r="CI110" s="598">
        <v>7.2840790842872014</v>
      </c>
      <c r="CJ110" s="598">
        <v>6.7637877211238289</v>
      </c>
      <c r="CK110" s="598">
        <v>7.0759625390218517</v>
      </c>
      <c r="CL110" s="598">
        <v>0.52029136316337155</v>
      </c>
      <c r="CM110"/>
      <c r="CN110" s="849"/>
      <c r="CO110" s="601" t="s">
        <v>41</v>
      </c>
      <c r="CP110" s="598" t="s">
        <v>189</v>
      </c>
      <c r="CQ110" s="598" t="s">
        <v>189</v>
      </c>
      <c r="CR110" s="598" t="s">
        <v>189</v>
      </c>
      <c r="CS110" s="598" t="s">
        <v>189</v>
      </c>
      <c r="CT110" s="598">
        <v>0.17055144968732233</v>
      </c>
      <c r="CU110" s="598">
        <v>0.30320257722190636</v>
      </c>
      <c r="CV110" s="598">
        <v>1.0422588592003033</v>
      </c>
      <c r="CW110" s="598">
        <v>2.0466173962478682</v>
      </c>
      <c r="CX110" s="598">
        <v>3.5247299602046618</v>
      </c>
      <c r="CY110" s="598">
        <v>7.163160886867538</v>
      </c>
      <c r="CZ110" s="598">
        <v>6.9736592761038469</v>
      </c>
      <c r="DA110" s="598">
        <v>8.9065757058935002</v>
      </c>
      <c r="DB110" s="598">
        <v>10.87739245783589</v>
      </c>
      <c r="DC110" s="598">
        <v>11.578548417661551</v>
      </c>
      <c r="DD110" s="598">
        <v>11.12374455182869</v>
      </c>
      <c r="DE110" s="598">
        <v>10.441538753079401</v>
      </c>
      <c r="DF110" s="598">
        <v>9.0392268334280832</v>
      </c>
      <c r="DG110" s="598">
        <v>16.600341102899375</v>
      </c>
      <c r="DH110" s="598">
        <v>9.4750805381845743E-2</v>
      </c>
      <c r="DJ110" s="849"/>
      <c r="DK110" s="601" t="s">
        <v>41</v>
      </c>
      <c r="DL110" s="598">
        <v>0</v>
      </c>
      <c r="DM110" s="598" t="s">
        <v>189</v>
      </c>
      <c r="DN110" s="598" t="s">
        <v>189</v>
      </c>
      <c r="DO110" s="598" t="s">
        <v>189</v>
      </c>
      <c r="DP110" s="598">
        <v>1.5873015873015872</v>
      </c>
      <c r="DQ110" s="598">
        <v>1.5873015873015872</v>
      </c>
      <c r="DR110" s="598">
        <v>2.3809523809523809</v>
      </c>
      <c r="DS110" s="598">
        <v>2.7777777777777777</v>
      </c>
      <c r="DT110" s="598">
        <v>5.1587301587301582</v>
      </c>
      <c r="DU110" s="598">
        <v>14.285714285714285</v>
      </c>
      <c r="DV110" s="598">
        <v>8.3333333333333321</v>
      </c>
      <c r="DW110" s="598">
        <v>6.746031746031746</v>
      </c>
      <c r="DX110" s="598">
        <v>10.317460317460316</v>
      </c>
      <c r="DY110" s="598">
        <v>11.507936507936508</v>
      </c>
      <c r="DZ110" s="598">
        <v>10.714285714285714</v>
      </c>
      <c r="EA110" s="598">
        <v>9.5238095238095237</v>
      </c>
      <c r="EB110" s="598">
        <v>5.9523809523809517</v>
      </c>
      <c r="EC110" s="598">
        <v>7.9365079365079358</v>
      </c>
      <c r="ED110" s="598" t="s">
        <v>189</v>
      </c>
      <c r="EE110"/>
      <c r="EF110" s="849"/>
      <c r="EG110" s="601" t="s">
        <v>41</v>
      </c>
      <c r="EH110" s="598">
        <v>8.3528232542599404E-2</v>
      </c>
      <c r="EI110" s="598" t="s">
        <v>189</v>
      </c>
      <c r="EJ110" s="598" t="s">
        <v>189</v>
      </c>
      <c r="EK110" s="598" t="s">
        <v>189</v>
      </c>
      <c r="EL110" s="598">
        <v>0.1503508185766789</v>
      </c>
      <c r="EM110" s="598">
        <v>0.30070163715335779</v>
      </c>
      <c r="EN110" s="598">
        <v>1.1861009021049114</v>
      </c>
      <c r="EO110" s="598">
        <v>2.489141329769462</v>
      </c>
      <c r="EP110" s="598">
        <v>4.0427664550618108</v>
      </c>
      <c r="EQ110" s="598">
        <v>7.7514199799532237</v>
      </c>
      <c r="ER110" s="598">
        <v>7.0497828265953899</v>
      </c>
      <c r="ES110" s="598">
        <v>9.1546942866688941</v>
      </c>
      <c r="ET110" s="598">
        <v>11.226194453725359</v>
      </c>
      <c r="EU110" s="598">
        <v>11.293017039759439</v>
      </c>
      <c r="EV110" s="598">
        <v>10.825258937520882</v>
      </c>
      <c r="EW110" s="598">
        <v>9.9732709655863694</v>
      </c>
      <c r="EX110" s="598">
        <v>8.8038757099899758</v>
      </c>
      <c r="EY110" s="598">
        <v>15.436017373872367</v>
      </c>
      <c r="EZ110" s="598" t="s">
        <v>189</v>
      </c>
      <c r="FB110" s="849"/>
      <c r="FC110" s="601" t="s">
        <v>41</v>
      </c>
      <c r="FD110" s="598">
        <v>8.775008775008776E-2</v>
      </c>
      <c r="FE110" s="598" t="s">
        <v>189</v>
      </c>
      <c r="FF110" s="598" t="s">
        <v>189</v>
      </c>
      <c r="FG110" s="598">
        <v>7.02000702000702E-2</v>
      </c>
      <c r="FH110" s="598">
        <v>0.22815022815022815</v>
      </c>
      <c r="FI110" s="598" t="s">
        <v>189</v>
      </c>
      <c r="FJ110" s="598" t="s">
        <v>189</v>
      </c>
      <c r="FK110" s="598">
        <v>2.5623025623025621</v>
      </c>
      <c r="FL110" s="598">
        <v>4.1067041067041066</v>
      </c>
      <c r="FM110" s="598">
        <v>8.2836082836082827</v>
      </c>
      <c r="FN110" s="598">
        <v>6.9673569673569675</v>
      </c>
      <c r="FO110" s="598">
        <v>9.2137592137592144</v>
      </c>
      <c r="FP110" s="598">
        <v>11.425061425061426</v>
      </c>
      <c r="FQ110" s="598">
        <v>11.074061074061074</v>
      </c>
      <c r="FR110" s="598">
        <v>10.775710775710776</v>
      </c>
      <c r="FS110" s="598">
        <v>9.9157599157599154</v>
      </c>
      <c r="FT110" s="598">
        <v>8.4240084240084236</v>
      </c>
      <c r="FU110" s="598">
        <v>15.005265005265006</v>
      </c>
      <c r="FV110" s="598">
        <v>0.17550017550017552</v>
      </c>
      <c r="FW110"/>
      <c r="FX110" s="849"/>
      <c r="FY110" s="601" t="s">
        <v>41</v>
      </c>
      <c r="FZ110" s="598">
        <v>0</v>
      </c>
      <c r="GA110" s="598" t="s">
        <v>189</v>
      </c>
      <c r="GB110" s="598" t="s">
        <v>189</v>
      </c>
      <c r="GC110" s="598">
        <v>0</v>
      </c>
      <c r="GD110" s="598">
        <v>0</v>
      </c>
      <c r="GE110" s="598" t="s">
        <v>189</v>
      </c>
      <c r="GF110" s="598" t="s">
        <v>189</v>
      </c>
      <c r="GG110" s="598">
        <v>1.8518518518518516</v>
      </c>
      <c r="GH110" s="598">
        <v>3.8888888888888888</v>
      </c>
      <c r="GI110" s="598">
        <v>5.1851851851851851</v>
      </c>
      <c r="GJ110" s="598">
        <v>8.518518518518519</v>
      </c>
      <c r="GK110" s="598">
        <v>7.4074074074074066</v>
      </c>
      <c r="GL110" s="598">
        <v>8.7037037037037042</v>
      </c>
      <c r="GM110" s="598">
        <v>13.703703703703704</v>
      </c>
      <c r="GN110" s="598">
        <v>11.296296296296296</v>
      </c>
      <c r="GO110" s="598">
        <v>10.37037037037037</v>
      </c>
      <c r="GP110" s="598">
        <v>11.481481481481481</v>
      </c>
      <c r="GQ110" s="598">
        <v>16.481481481481481</v>
      </c>
      <c r="GR110" s="598">
        <v>0</v>
      </c>
    </row>
    <row r="111" spans="1:200" ht="15" x14ac:dyDescent="0.2">
      <c r="A111"/>
      <c r="B111" s="324"/>
      <c r="C111" s="592"/>
      <c r="D111"/>
      <c r="E111"/>
      <c r="F111" s="616"/>
      <c r="G111" s="616"/>
      <c r="H111" s="616"/>
      <c r="I111" s="616"/>
      <c r="J111" s="616"/>
      <c r="K111" s="616"/>
      <c r="L111" s="616"/>
      <c r="M111" s="616"/>
      <c r="N111" s="616"/>
      <c r="O111" s="616"/>
      <c r="P111" s="616"/>
      <c r="Q111" s="616"/>
      <c r="R111" s="616"/>
      <c r="S111" s="616"/>
      <c r="T111" s="616"/>
      <c r="U111" s="616"/>
      <c r="V111" s="616"/>
      <c r="W111" s="616"/>
      <c r="X111" s="616"/>
      <c r="Y111"/>
      <c r="Z111"/>
      <c r="AA111"/>
      <c r="AB111" s="616"/>
      <c r="AC111" s="616"/>
      <c r="AD111" s="616"/>
      <c r="AE111" s="616"/>
      <c r="AF111" s="616"/>
      <c r="AG111" s="616"/>
      <c r="AH111" s="616"/>
      <c r="AI111" s="616"/>
      <c r="AJ111" s="616"/>
      <c r="AK111" s="616"/>
      <c r="AL111" s="616"/>
      <c r="AM111" s="616"/>
      <c r="AN111" s="616"/>
      <c r="AO111" s="616"/>
      <c r="AP111" s="616"/>
      <c r="AQ111" s="616"/>
      <c r="AR111" s="616"/>
      <c r="AS111" s="616"/>
      <c r="AT111" s="616"/>
      <c r="AU111"/>
      <c r="AV111"/>
      <c r="AW111"/>
      <c r="AX111" s="616"/>
      <c r="AY111" s="616"/>
      <c r="AZ111" s="616"/>
      <c r="BA111" s="616"/>
      <c r="BB111" s="616"/>
      <c r="BC111" s="616"/>
      <c r="BD111" s="616"/>
      <c r="BE111" s="616"/>
      <c r="BF111" s="616"/>
      <c r="BG111" s="616"/>
      <c r="BH111" s="616"/>
      <c r="BI111" s="616"/>
      <c r="BJ111" s="616"/>
      <c r="BK111" s="616"/>
      <c r="BL111" s="616"/>
      <c r="BM111" s="616"/>
      <c r="BN111" s="616"/>
      <c r="BO111" s="616"/>
      <c r="BP111" s="616"/>
      <c r="CP111" s="616"/>
      <c r="CQ111" s="616"/>
      <c r="CR111" s="616"/>
      <c r="CS111" s="616"/>
      <c r="CT111" s="616"/>
      <c r="CU111" s="616"/>
      <c r="CV111" s="616"/>
      <c r="CW111" s="616"/>
      <c r="CX111" s="616"/>
      <c r="CY111" s="616"/>
      <c r="CZ111" s="616"/>
      <c r="DA111" s="616"/>
      <c r="DB111" s="616"/>
      <c r="DC111" s="616"/>
      <c r="DD111" s="616"/>
      <c r="DE111" s="616"/>
      <c r="DF111" s="616"/>
      <c r="DG111" s="616"/>
      <c r="DH111" s="616"/>
    </row>
    <row r="112" spans="1:200" ht="15" x14ac:dyDescent="0.2">
      <c r="A112"/>
      <c r="B112" s="324"/>
      <c r="C112" s="592"/>
      <c r="D112"/>
      <c r="E112"/>
      <c r="F112" s="616"/>
      <c r="G112" s="616"/>
      <c r="H112" s="616"/>
      <c r="I112" s="616"/>
      <c r="J112" s="616"/>
      <c r="K112" s="616"/>
      <c r="L112" s="616"/>
      <c r="M112" s="616"/>
      <c r="N112" s="616"/>
      <c r="O112" s="616"/>
      <c r="P112" s="616"/>
      <c r="Q112" s="616"/>
      <c r="R112" s="616"/>
      <c r="S112" s="616"/>
      <c r="T112" s="616"/>
      <c r="U112" s="616"/>
      <c r="V112" s="616"/>
      <c r="W112" s="616"/>
      <c r="X112" s="616"/>
      <c r="Y112"/>
      <c r="Z112"/>
      <c r="AA112"/>
      <c r="AB112" s="616"/>
      <c r="AC112" s="616"/>
      <c r="AD112" s="616"/>
      <c r="AE112" s="616"/>
      <c r="AF112" s="616"/>
      <c r="AG112" s="616"/>
      <c r="AH112" s="616"/>
      <c r="AI112" s="616"/>
      <c r="AJ112" s="616"/>
      <c r="AK112" s="616"/>
      <c r="AL112" s="616"/>
      <c r="AM112" s="616"/>
      <c r="AN112" s="616"/>
      <c r="AO112" s="616"/>
      <c r="AP112" s="616"/>
      <c r="AQ112" s="616"/>
      <c r="AR112" s="616"/>
      <c r="AS112" s="616"/>
      <c r="AT112" s="616"/>
      <c r="AU112"/>
      <c r="AV112"/>
      <c r="AW112"/>
      <c r="AX112" s="616"/>
      <c r="AY112" s="616"/>
      <c r="AZ112" s="616"/>
      <c r="BA112" s="616"/>
      <c r="BB112" s="616"/>
      <c r="BC112" s="616"/>
      <c r="BD112" s="616"/>
      <c r="BE112" s="616"/>
      <c r="BF112" s="616"/>
      <c r="BG112" s="616"/>
      <c r="BH112" s="616"/>
      <c r="BI112" s="616"/>
      <c r="BJ112" s="616"/>
      <c r="BK112" s="616"/>
      <c r="BL112" s="616"/>
      <c r="BM112" s="616"/>
      <c r="BN112" s="616"/>
      <c r="BO112" s="616"/>
      <c r="BP112" s="616"/>
      <c r="CP112" s="616"/>
      <c r="CQ112" s="616"/>
      <c r="CR112" s="616"/>
      <c r="CS112" s="616"/>
      <c r="CT112" s="616"/>
      <c r="CU112" s="616"/>
      <c r="CV112" s="616"/>
      <c r="CW112" s="616"/>
      <c r="CX112" s="616"/>
      <c r="CY112" s="616"/>
      <c r="CZ112" s="616"/>
      <c r="DA112" s="616"/>
      <c r="DB112" s="616"/>
      <c r="DC112" s="616"/>
      <c r="DD112" s="616"/>
      <c r="DE112" s="616"/>
      <c r="DF112" s="616"/>
      <c r="DG112" s="616"/>
      <c r="DH112" s="616"/>
    </row>
    <row r="113" spans="1:116" ht="15" x14ac:dyDescent="0.2">
      <c r="A113"/>
      <c r="B113" s="324"/>
      <c r="C113" s="592"/>
      <c r="D113" s="518"/>
      <c r="E113" s="518"/>
      <c r="F113" s="518"/>
      <c r="G113" s="518"/>
      <c r="H113" s="518"/>
      <c r="I113" s="518"/>
      <c r="J113" s="518"/>
      <c r="K113" s="518"/>
      <c r="L113" s="518"/>
      <c r="M113" s="616"/>
      <c r="N113" s="616"/>
      <c r="O113" s="616"/>
      <c r="P113" s="616"/>
      <c r="Q113" s="616"/>
      <c r="R113" s="616"/>
      <c r="S113" s="616"/>
      <c r="T113" s="616"/>
      <c r="U113" s="616"/>
      <c r="V113" s="616"/>
      <c r="W113" s="616"/>
      <c r="X113" s="616"/>
      <c r="Y113"/>
      <c r="Z113"/>
      <c r="AA113"/>
      <c r="AB113" s="616"/>
      <c r="AC113" s="616"/>
      <c r="AD113" s="616"/>
      <c r="AE113" s="616"/>
      <c r="AF113" s="616"/>
      <c r="AG113" s="616"/>
      <c r="AH113" s="616"/>
      <c r="AI113" s="616"/>
      <c r="AJ113" s="616"/>
      <c r="AK113" s="616"/>
      <c r="AL113" s="616"/>
      <c r="AM113" s="616"/>
      <c r="AN113" s="616"/>
      <c r="AO113" s="616"/>
      <c r="AP113" s="616"/>
      <c r="AQ113" s="616"/>
      <c r="AR113" s="616"/>
      <c r="AS113" s="616"/>
      <c r="AT113" s="616"/>
      <c r="AU113"/>
      <c r="AV113"/>
      <c r="AW113"/>
      <c r="AX113" s="616"/>
      <c r="AY113" s="616"/>
      <c r="AZ113" s="616"/>
      <c r="BA113" s="616"/>
      <c r="BB113" s="616"/>
      <c r="BC113" s="616"/>
      <c r="BD113" s="616"/>
      <c r="BE113" s="616"/>
      <c r="BF113" s="616"/>
      <c r="BG113" s="616"/>
      <c r="BH113" s="616"/>
      <c r="BI113" s="616"/>
      <c r="BJ113" s="616"/>
      <c r="BK113" s="616"/>
      <c r="BL113" s="616"/>
      <c r="BM113" s="616"/>
      <c r="BN113" s="616"/>
      <c r="BO113" s="616"/>
      <c r="BP113" s="616"/>
      <c r="CP113" s="616"/>
      <c r="CQ113" s="616"/>
      <c r="CR113" s="616"/>
      <c r="CS113" s="616"/>
      <c r="CT113" s="616"/>
      <c r="CU113" s="616"/>
      <c r="CV113" s="616"/>
      <c r="CW113" s="616"/>
      <c r="CX113" s="616"/>
      <c r="CY113" s="616"/>
      <c r="CZ113" s="616"/>
      <c r="DA113" s="616"/>
      <c r="DB113" s="616"/>
      <c r="DC113" s="616"/>
      <c r="DD113" s="616"/>
      <c r="DE113" s="616"/>
      <c r="DF113" s="616"/>
      <c r="DG113" s="616"/>
      <c r="DH113" s="616"/>
    </row>
    <row r="114" spans="1:116" ht="23.25" x14ac:dyDescent="0.2">
      <c r="A114"/>
      <c r="B114" s="324"/>
      <c r="C114" s="592"/>
      <c r="D114" s="850" t="s">
        <v>168</v>
      </c>
      <c r="E114" s="850"/>
      <c r="F114" s="850"/>
      <c r="G114" s="850"/>
      <c r="H114" s="850"/>
      <c r="I114" s="850"/>
      <c r="J114" s="850"/>
      <c r="K114" s="850"/>
      <c r="L114" s="850"/>
      <c r="M114" s="616"/>
      <c r="N114" s="616"/>
      <c r="O114" s="616"/>
      <c r="P114" s="616"/>
      <c r="Q114" s="616"/>
      <c r="R114" s="850" t="s">
        <v>169</v>
      </c>
      <c r="S114" s="850"/>
      <c r="T114" s="850"/>
      <c r="U114" s="850"/>
      <c r="V114" s="850"/>
      <c r="W114" s="850"/>
      <c r="X114" s="850"/>
      <c r="Y114" s="850"/>
      <c r="Z114" s="850"/>
      <c r="AA114"/>
      <c r="AB114" s="616"/>
      <c r="AC114" s="616"/>
      <c r="AD114" s="616"/>
      <c r="AE114" s="616"/>
      <c r="AF114" s="850" t="s">
        <v>170</v>
      </c>
      <c r="AG114" s="850"/>
      <c r="AH114" s="850"/>
      <c r="AI114" s="850"/>
      <c r="AJ114" s="850"/>
      <c r="AK114" s="850"/>
      <c r="AL114" s="850"/>
      <c r="AM114" s="850"/>
      <c r="AN114" s="850"/>
      <c r="AO114" s="850" t="s">
        <v>194</v>
      </c>
      <c r="AP114" s="850"/>
      <c r="AQ114" s="850"/>
      <c r="AR114" s="850"/>
      <c r="AS114" s="850"/>
      <c r="AT114" s="850"/>
      <c r="AU114" s="850"/>
      <c r="AV114" s="850"/>
      <c r="AW114" s="850"/>
      <c r="AX114" s="591"/>
      <c r="AY114"/>
      <c r="AZ114" s="591"/>
      <c r="BA114" s="591"/>
      <c r="BB114" s="850" t="s">
        <v>195</v>
      </c>
      <c r="BC114" s="850"/>
      <c r="BD114" s="850"/>
      <c r="BE114" s="850"/>
      <c r="BF114" s="850"/>
      <c r="BG114" s="850"/>
      <c r="BH114" s="850"/>
      <c r="BI114" s="850"/>
      <c r="BJ114" s="850"/>
      <c r="BK114" s="616"/>
      <c r="BL114" s="616"/>
      <c r="BM114" s="616"/>
      <c r="BN114" s="616"/>
      <c r="BO114" s="616"/>
      <c r="BP114" s="616"/>
      <c r="BQ114" s="850" t="s">
        <v>249</v>
      </c>
      <c r="BR114" s="850"/>
      <c r="BS114" s="850"/>
      <c r="BT114" s="850"/>
      <c r="BU114" s="850"/>
      <c r="BV114" s="850"/>
      <c r="BW114" s="850"/>
      <c r="BX114" s="850"/>
      <c r="BY114" s="850"/>
      <c r="BZ114" s="591"/>
      <c r="CA114"/>
      <c r="CB114" s="591"/>
      <c r="CC114" s="591"/>
      <c r="CD114" s="850" t="s">
        <v>250</v>
      </c>
      <c r="CE114" s="850"/>
      <c r="CF114" s="850"/>
      <c r="CG114" s="850"/>
      <c r="CH114" s="850"/>
      <c r="CI114" s="850"/>
      <c r="CJ114" s="850"/>
      <c r="CK114" s="850"/>
      <c r="CL114" s="850"/>
      <c r="CP114" s="616"/>
      <c r="CQ114" s="850" t="s">
        <v>251</v>
      </c>
      <c r="CR114" s="850"/>
      <c r="CS114" s="850"/>
      <c r="CT114" s="850"/>
      <c r="CU114" s="850"/>
      <c r="CV114" s="850"/>
      <c r="CW114" s="850"/>
      <c r="CX114" s="850"/>
      <c r="CY114" s="850"/>
      <c r="CZ114" s="591"/>
      <c r="DA114"/>
      <c r="DB114" s="591"/>
      <c r="DC114" s="591"/>
      <c r="DD114" s="850" t="s">
        <v>252</v>
      </c>
      <c r="DE114" s="850"/>
      <c r="DF114" s="850"/>
      <c r="DG114" s="850"/>
      <c r="DH114" s="850"/>
      <c r="DI114" s="850"/>
      <c r="DJ114" s="850"/>
      <c r="DK114" s="850"/>
      <c r="DL114" s="850"/>
    </row>
    <row r="115" spans="1:116" ht="23.25" x14ac:dyDescent="0.2">
      <c r="A115"/>
      <c r="B115" s="324"/>
      <c r="C115"/>
      <c r="D115" s="850"/>
      <c r="E115" s="850"/>
      <c r="F115" s="850"/>
      <c r="G115" s="850"/>
      <c r="H115" s="850"/>
      <c r="I115" s="850"/>
      <c r="J115" s="850"/>
      <c r="K115" s="850"/>
      <c r="L115" s="850"/>
      <c r="M115"/>
      <c r="N115"/>
      <c r="O115"/>
      <c r="P115"/>
      <c r="Q115"/>
      <c r="R115" s="850"/>
      <c r="S115" s="850"/>
      <c r="T115" s="850"/>
      <c r="U115" s="850"/>
      <c r="V115" s="850"/>
      <c r="W115" s="850"/>
      <c r="X115" s="850"/>
      <c r="Y115" s="850"/>
      <c r="Z115" s="850"/>
      <c r="AA115"/>
      <c r="AB115"/>
      <c r="AC115"/>
      <c r="AD115"/>
      <c r="AE115"/>
      <c r="AF115" s="850"/>
      <c r="AG115" s="850"/>
      <c r="AH115" s="850"/>
      <c r="AI115" s="850"/>
      <c r="AJ115" s="850"/>
      <c r="AK115" s="850"/>
      <c r="AL115" s="850"/>
      <c r="AM115" s="850"/>
      <c r="AN115" s="850"/>
      <c r="AO115" s="850"/>
      <c r="AP115" s="850"/>
      <c r="AQ115" s="850"/>
      <c r="AR115" s="850"/>
      <c r="AS115" s="850"/>
      <c r="AT115" s="850"/>
      <c r="AU115" s="850"/>
      <c r="AV115" s="850"/>
      <c r="AW115" s="850"/>
      <c r="AX115" s="591"/>
      <c r="AY115"/>
      <c r="AZ115" s="591"/>
      <c r="BA115" s="591"/>
      <c r="BB115" s="850"/>
      <c r="BC115" s="850"/>
      <c r="BD115" s="850"/>
      <c r="BE115" s="850"/>
      <c r="BF115" s="850"/>
      <c r="BG115" s="850"/>
      <c r="BH115" s="850"/>
      <c r="BI115" s="850"/>
      <c r="BJ115" s="850"/>
      <c r="BK115"/>
      <c r="BL115"/>
      <c r="BM115"/>
      <c r="BN115"/>
      <c r="BO115"/>
      <c r="BP115"/>
      <c r="BQ115" s="850"/>
      <c r="BR115" s="850"/>
      <c r="BS115" s="850"/>
      <c r="BT115" s="850"/>
      <c r="BU115" s="850"/>
      <c r="BV115" s="850"/>
      <c r="BW115" s="850"/>
      <c r="BX115" s="850"/>
      <c r="BY115" s="850"/>
      <c r="BZ115" s="591"/>
      <c r="CA115"/>
      <c r="CB115" s="591"/>
      <c r="CC115" s="591"/>
      <c r="CD115" s="850"/>
      <c r="CE115" s="850"/>
      <c r="CF115" s="850"/>
      <c r="CG115" s="850"/>
      <c r="CH115" s="850"/>
      <c r="CI115" s="850"/>
      <c r="CJ115" s="850"/>
      <c r="CK115" s="850"/>
      <c r="CL115" s="850"/>
      <c r="CQ115" s="850"/>
      <c r="CR115" s="850"/>
      <c r="CS115" s="850"/>
      <c r="CT115" s="850"/>
      <c r="CU115" s="850"/>
      <c r="CV115" s="850"/>
      <c r="CW115" s="850"/>
      <c r="CX115" s="850"/>
      <c r="CY115" s="850"/>
      <c r="CZ115" s="591"/>
      <c r="DA115"/>
      <c r="DB115" s="591"/>
      <c r="DC115" s="591"/>
      <c r="DD115" s="850"/>
      <c r="DE115" s="850"/>
      <c r="DF115" s="850"/>
      <c r="DG115" s="850"/>
      <c r="DH115" s="850"/>
      <c r="DI115" s="850"/>
      <c r="DJ115" s="850"/>
      <c r="DK115" s="850"/>
      <c r="DL115" s="850"/>
    </row>
    <row r="116" spans="1:116" ht="14.25" customHeight="1" x14ac:dyDescent="0.2">
      <c r="A116"/>
      <c r="B116"/>
      <c r="C116"/>
      <c r="D116"/>
      <c r="E116"/>
      <c r="F116" s="518"/>
      <c r="G116" s="518"/>
      <c r="H116" s="518"/>
      <c r="I116" s="518"/>
      <c r="J116" s="518"/>
      <c r="K116" s="518"/>
      <c r="L116" s="518"/>
      <c r="M116" s="518"/>
      <c r="N116" s="518"/>
      <c r="O116" s="591"/>
      <c r="P116" s="591"/>
      <c r="Q116" s="591"/>
      <c r="R116" s="591"/>
      <c r="AB116" s="591"/>
      <c r="AC116"/>
      <c r="AD116" s="591"/>
      <c r="AE116" s="591"/>
      <c r="AO116" s="591"/>
      <c r="AP116" s="591"/>
      <c r="AQ116" s="591"/>
      <c r="AR116" s="591"/>
      <c r="AS116" s="591"/>
      <c r="AT116"/>
      <c r="AU116"/>
      <c r="AV116"/>
      <c r="AW116"/>
      <c r="AX116"/>
      <c r="AY116"/>
      <c r="AZ116"/>
      <c r="BA116"/>
      <c r="BB116"/>
      <c r="BC116"/>
      <c r="BD116"/>
      <c r="BE116"/>
      <c r="BF116"/>
      <c r="BG116"/>
      <c r="BH116"/>
      <c r="BI116"/>
      <c r="BJ116"/>
      <c r="BK116"/>
      <c r="BL116"/>
      <c r="BM116"/>
      <c r="BN116"/>
      <c r="BO116"/>
      <c r="BP116"/>
    </row>
    <row r="117" spans="1:116" ht="14.25" customHeight="1" x14ac:dyDescent="0.3">
      <c r="A117"/>
      <c r="B117"/>
      <c r="C117"/>
      <c r="D117" s="829" t="s">
        <v>245</v>
      </c>
      <c r="E117" s="829"/>
      <c r="F117" s="518"/>
      <c r="G117" s="518"/>
      <c r="H117" s="518"/>
      <c r="I117" s="518"/>
      <c r="J117" s="518"/>
      <c r="K117" s="518"/>
      <c r="L117" s="518"/>
      <c r="M117" s="518"/>
      <c r="N117" s="518"/>
      <c r="O117" s="591"/>
      <c r="P117" s="591"/>
      <c r="Q117" s="829" t="s">
        <v>245</v>
      </c>
      <c r="R117" s="829"/>
      <c r="AB117" s="591"/>
      <c r="AC117"/>
      <c r="AD117" s="829" t="s">
        <v>245</v>
      </c>
      <c r="AE117" s="829"/>
      <c r="AO117" s="829" t="s">
        <v>245</v>
      </c>
      <c r="AP117" s="829"/>
      <c r="AQ117" s="595"/>
      <c r="AR117" s="595"/>
      <c r="AS117" s="592"/>
      <c r="AT117" s="592"/>
      <c r="AU117" s="592"/>
      <c r="AV117" s="592"/>
      <c r="AW117" s="592"/>
      <c r="AX117" s="592"/>
      <c r="AY117" s="592"/>
      <c r="AZ117" s="592"/>
      <c r="BA117" s="592"/>
      <c r="BB117" s="829" t="s">
        <v>245</v>
      </c>
      <c r="BC117" s="829"/>
      <c r="BD117" s="595"/>
      <c r="BE117" s="595"/>
      <c r="BF117" s="592"/>
      <c r="BG117" s="592"/>
      <c r="BH117"/>
      <c r="BI117"/>
      <c r="BJ117"/>
      <c r="BK117"/>
      <c r="BL117"/>
      <c r="BM117"/>
      <c r="BN117"/>
      <c r="BO117"/>
      <c r="BP117"/>
      <c r="BQ117" s="829" t="s">
        <v>245</v>
      </c>
      <c r="BR117" s="829"/>
      <c r="BS117" s="595"/>
      <c r="BT117" s="595"/>
      <c r="BU117" s="592"/>
      <c r="BV117" s="592"/>
      <c r="BW117" s="592"/>
      <c r="BX117" s="592"/>
      <c r="BY117" s="592"/>
      <c r="BZ117" s="592"/>
      <c r="CA117" s="592"/>
      <c r="CB117" s="592"/>
      <c r="CC117" s="592"/>
      <c r="CD117" s="829" t="s">
        <v>245</v>
      </c>
      <c r="CE117" s="829"/>
      <c r="CF117" s="595"/>
      <c r="CG117" s="595"/>
      <c r="CH117" s="592"/>
      <c r="CI117" s="592"/>
      <c r="CQ117" s="829" t="s">
        <v>245</v>
      </c>
      <c r="CR117" s="829"/>
      <c r="CS117" s="595"/>
      <c r="CT117" s="595"/>
      <c r="CU117" s="592"/>
      <c r="CV117" s="592"/>
      <c r="CW117" s="592"/>
      <c r="CX117" s="592"/>
      <c r="CY117" s="592"/>
      <c r="CZ117" s="592"/>
      <c r="DA117" s="592"/>
      <c r="DB117" s="592"/>
      <c r="DC117" s="592"/>
      <c r="DD117" s="829" t="s">
        <v>245</v>
      </c>
      <c r="DE117" s="829"/>
      <c r="DF117" s="595"/>
      <c r="DG117" s="595"/>
      <c r="DH117" s="592"/>
      <c r="DI117" s="592"/>
    </row>
    <row r="118" spans="1:116" ht="28.9" customHeight="1" x14ac:dyDescent="0.2">
      <c r="A118"/>
      <c r="B118" s="324"/>
      <c r="C118" s="592"/>
      <c r="D118" s="829"/>
      <c r="E118" s="829"/>
      <c r="F118" s="831" t="s">
        <v>174</v>
      </c>
      <c r="G118" s="831"/>
      <c r="H118" s="831"/>
      <c r="I118" s="831"/>
      <c r="J118" s="592"/>
      <c r="K118" s="592"/>
      <c r="L118" s="592"/>
      <c r="M118" s="592"/>
      <c r="N118" s="592"/>
      <c r="O118" s="592"/>
      <c r="P118" s="592"/>
      <c r="Q118" s="829"/>
      <c r="R118" s="829"/>
      <c r="S118" s="831" t="s">
        <v>174</v>
      </c>
      <c r="T118" s="831"/>
      <c r="U118" s="831"/>
      <c r="V118" s="831"/>
      <c r="W118" s="592"/>
      <c r="X118" s="592"/>
      <c r="Y118" s="592"/>
      <c r="Z118" s="592"/>
      <c r="AA118" s="592"/>
      <c r="AB118" s="592"/>
      <c r="AC118" s="592"/>
      <c r="AD118" s="829"/>
      <c r="AE118" s="829"/>
      <c r="AF118" s="831" t="s">
        <v>174</v>
      </c>
      <c r="AG118" s="831"/>
      <c r="AH118" s="831"/>
      <c r="AI118" s="831"/>
      <c r="AJ118" s="592"/>
      <c r="AK118" s="592"/>
      <c r="AL118" s="592"/>
      <c r="AM118" s="592"/>
      <c r="AN118" s="592"/>
      <c r="AO118" s="829"/>
      <c r="AP118" s="829"/>
      <c r="AQ118" s="831" t="s">
        <v>174</v>
      </c>
      <c r="AR118" s="831"/>
      <c r="AS118" s="831"/>
      <c r="AT118" s="831"/>
      <c r="AU118" s="592"/>
      <c r="AV118" s="592"/>
      <c r="AW118" s="592"/>
      <c r="AX118" s="592"/>
      <c r="AY118" s="592"/>
      <c r="AZ118" s="592"/>
      <c r="BA118" s="592"/>
      <c r="BB118" s="829"/>
      <c r="BC118" s="829"/>
      <c r="BD118" s="831" t="s">
        <v>174</v>
      </c>
      <c r="BE118" s="831"/>
      <c r="BF118" s="831"/>
      <c r="BG118" s="831"/>
      <c r="BH118"/>
      <c r="BI118"/>
      <c r="BJ118"/>
      <c r="BK118"/>
      <c r="BL118"/>
      <c r="BM118"/>
      <c r="BN118"/>
      <c r="BO118"/>
      <c r="BP118"/>
      <c r="BQ118" s="829"/>
      <c r="BR118" s="829"/>
      <c r="BS118" s="831" t="s">
        <v>174</v>
      </c>
      <c r="BT118" s="831"/>
      <c r="BU118" s="831"/>
      <c r="BV118" s="831"/>
      <c r="BW118" s="592"/>
      <c r="BX118" s="592"/>
      <c r="BY118" s="592"/>
      <c r="BZ118" s="592"/>
      <c r="CA118" s="592"/>
      <c r="CB118" s="592"/>
      <c r="CC118" s="592"/>
      <c r="CD118" s="829"/>
      <c r="CE118" s="829"/>
      <c r="CF118" s="831" t="s">
        <v>174</v>
      </c>
      <c r="CG118" s="831"/>
      <c r="CH118" s="831"/>
      <c r="CI118" s="831"/>
      <c r="CQ118" s="829"/>
      <c r="CR118" s="829"/>
      <c r="CS118" s="831" t="s">
        <v>174</v>
      </c>
      <c r="CT118" s="831"/>
      <c r="CU118" s="831"/>
      <c r="CV118" s="831"/>
      <c r="CW118" s="592"/>
      <c r="CX118" s="592"/>
      <c r="CY118" s="592"/>
      <c r="CZ118" s="592"/>
      <c r="DA118" s="592"/>
      <c r="DB118" s="592"/>
      <c r="DC118" s="592"/>
      <c r="DD118" s="829"/>
      <c r="DE118" s="829"/>
      <c r="DF118" s="831" t="s">
        <v>174</v>
      </c>
      <c r="DG118" s="831"/>
      <c r="DH118" s="831"/>
      <c r="DI118" s="831"/>
    </row>
    <row r="119" spans="1:116" ht="15" customHeight="1" x14ac:dyDescent="0.2">
      <c r="A119"/>
      <c r="B119" s="324"/>
      <c r="C119" s="592"/>
      <c r="D119" s="830"/>
      <c r="E119" s="830"/>
      <c r="F119" s="851" t="s">
        <v>175</v>
      </c>
      <c r="G119" s="852"/>
      <c r="H119" s="851" t="s">
        <v>176</v>
      </c>
      <c r="I119" s="852"/>
      <c r="J119" s="592"/>
      <c r="K119" s="592"/>
      <c r="L119" s="592"/>
      <c r="M119" s="592"/>
      <c r="N119" s="592"/>
      <c r="O119" s="592"/>
      <c r="P119" s="592"/>
      <c r="Q119" s="830"/>
      <c r="R119" s="830"/>
      <c r="S119" s="851" t="s">
        <v>175</v>
      </c>
      <c r="T119" s="852"/>
      <c r="U119" s="851" t="s">
        <v>176</v>
      </c>
      <c r="V119" s="852"/>
      <c r="W119" s="592"/>
      <c r="X119" s="592"/>
      <c r="Y119" s="592"/>
      <c r="Z119" s="592"/>
      <c r="AA119" s="592"/>
      <c r="AB119" s="592"/>
      <c r="AC119" s="592"/>
      <c r="AD119" s="830"/>
      <c r="AE119" s="830"/>
      <c r="AF119" s="851" t="s">
        <v>175</v>
      </c>
      <c r="AG119" s="852"/>
      <c r="AH119" s="851" t="s">
        <v>176</v>
      </c>
      <c r="AI119" s="852"/>
      <c r="AJ119" s="592"/>
      <c r="AK119" s="592"/>
      <c r="AL119" s="592"/>
      <c r="AM119" s="592"/>
      <c r="AN119" s="592"/>
      <c r="AO119" s="830"/>
      <c r="AP119" s="830"/>
      <c r="AQ119" s="851" t="s">
        <v>175</v>
      </c>
      <c r="AR119" s="852"/>
      <c r="AS119" s="851" t="s">
        <v>176</v>
      </c>
      <c r="AT119" s="852"/>
      <c r="AU119" s="592"/>
      <c r="AV119" s="592"/>
      <c r="AW119" s="592"/>
      <c r="AX119" s="592"/>
      <c r="AY119" s="592"/>
      <c r="AZ119" s="592"/>
      <c r="BA119" s="592"/>
      <c r="BB119" s="830"/>
      <c r="BC119" s="830"/>
      <c r="BD119" s="851" t="s">
        <v>175</v>
      </c>
      <c r="BE119" s="852"/>
      <c r="BF119" s="851" t="s">
        <v>176</v>
      </c>
      <c r="BG119" s="852"/>
      <c r="BH119"/>
      <c r="BI119"/>
      <c r="BJ119"/>
      <c r="BK119"/>
      <c r="BL119"/>
      <c r="BM119"/>
      <c r="BN119"/>
      <c r="BO119"/>
      <c r="BP119"/>
      <c r="BQ119" s="830"/>
      <c r="BR119" s="830"/>
      <c r="BS119" s="851" t="s">
        <v>175</v>
      </c>
      <c r="BT119" s="852"/>
      <c r="BU119" s="851" t="s">
        <v>176</v>
      </c>
      <c r="BV119" s="852"/>
      <c r="BW119" s="592"/>
      <c r="BX119" s="592"/>
      <c r="BY119" s="592"/>
      <c r="BZ119" s="592"/>
      <c r="CA119" s="592"/>
      <c r="CB119" s="592"/>
      <c r="CC119" s="592"/>
      <c r="CD119" s="830"/>
      <c r="CE119" s="830"/>
      <c r="CF119" s="851" t="s">
        <v>175</v>
      </c>
      <c r="CG119" s="852"/>
      <c r="CH119" s="851" t="s">
        <v>176</v>
      </c>
      <c r="CI119" s="852"/>
      <c r="CQ119" s="830"/>
      <c r="CR119" s="830"/>
      <c r="CS119" s="851" t="s">
        <v>175</v>
      </c>
      <c r="CT119" s="852"/>
      <c r="CU119" s="851" t="s">
        <v>176</v>
      </c>
      <c r="CV119" s="852"/>
      <c r="CW119" s="592"/>
      <c r="CX119" s="592"/>
      <c r="CY119" s="592"/>
      <c r="CZ119" s="592"/>
      <c r="DA119" s="592"/>
      <c r="DB119" s="592"/>
      <c r="DC119" s="592"/>
      <c r="DD119" s="830"/>
      <c r="DE119" s="830"/>
      <c r="DF119" s="851" t="s">
        <v>175</v>
      </c>
      <c r="DG119" s="852"/>
      <c r="DH119" s="851" t="s">
        <v>176</v>
      </c>
      <c r="DI119" s="852"/>
    </row>
    <row r="120" spans="1:116" ht="15" customHeight="1" x14ac:dyDescent="0.2">
      <c r="A120"/>
      <c r="B120" s="838" t="s">
        <v>177</v>
      </c>
      <c r="C120" s="592"/>
      <c r="D120" s="826" t="s">
        <v>173</v>
      </c>
      <c r="E120" s="614" t="s">
        <v>92</v>
      </c>
      <c r="F120" s="845">
        <v>33</v>
      </c>
      <c r="G120" s="846"/>
      <c r="H120" s="845">
        <v>2632</v>
      </c>
      <c r="I120" s="846"/>
      <c r="J120" s="592"/>
      <c r="K120" s="592"/>
      <c r="L120" s="592"/>
      <c r="M120" s="592"/>
      <c r="N120" s="592"/>
      <c r="O120" s="592"/>
      <c r="P120" s="592"/>
      <c r="Q120" s="826" t="s">
        <v>173</v>
      </c>
      <c r="R120" s="597" t="s">
        <v>92</v>
      </c>
      <c r="S120" s="845">
        <v>13</v>
      </c>
      <c r="T120" s="846"/>
      <c r="U120" s="845">
        <v>939</v>
      </c>
      <c r="V120" s="846"/>
      <c r="W120" s="592"/>
      <c r="X120" s="592"/>
      <c r="Y120" s="592"/>
      <c r="Z120" s="592"/>
      <c r="AA120" s="592"/>
      <c r="AB120" s="592"/>
      <c r="AC120" s="592"/>
      <c r="AD120" s="826" t="s">
        <v>173</v>
      </c>
      <c r="AE120" s="597" t="s">
        <v>92</v>
      </c>
      <c r="AF120" s="845">
        <v>20</v>
      </c>
      <c r="AG120" s="846"/>
      <c r="AH120" s="845">
        <v>1693</v>
      </c>
      <c r="AI120" s="846"/>
      <c r="AJ120" s="592"/>
      <c r="AK120" s="592"/>
      <c r="AL120" s="592"/>
      <c r="AM120" s="592"/>
      <c r="AN120" s="592"/>
      <c r="AO120" s="826" t="s">
        <v>173</v>
      </c>
      <c r="AP120" s="597" t="s">
        <v>92</v>
      </c>
      <c r="AQ120" s="845">
        <v>9</v>
      </c>
      <c r="AR120" s="846"/>
      <c r="AS120" s="845">
        <v>1363</v>
      </c>
      <c r="AT120" s="846"/>
      <c r="AU120" s="592"/>
      <c r="AV120" s="592"/>
      <c r="AW120" s="592"/>
      <c r="AX120" s="592"/>
      <c r="AY120" s="592"/>
      <c r="AZ120" s="592"/>
      <c r="BA120" s="592"/>
      <c r="BB120" s="826" t="s">
        <v>173</v>
      </c>
      <c r="BC120" s="597" t="s">
        <v>92</v>
      </c>
      <c r="BD120" s="845">
        <v>24</v>
      </c>
      <c r="BE120" s="846"/>
      <c r="BF120" s="845">
        <v>1269</v>
      </c>
      <c r="BG120" s="846"/>
      <c r="BH120"/>
      <c r="BI120"/>
      <c r="BJ120"/>
      <c r="BK120"/>
      <c r="BL120"/>
      <c r="BM120"/>
      <c r="BN120"/>
      <c r="BO120"/>
      <c r="BP120"/>
      <c r="BQ120" s="826" t="s">
        <v>173</v>
      </c>
      <c r="BR120" s="597" t="s">
        <v>92</v>
      </c>
      <c r="BS120" s="845">
        <v>4</v>
      </c>
      <c r="BT120" s="846"/>
      <c r="BU120" s="845">
        <v>2578</v>
      </c>
      <c r="BV120" s="846"/>
      <c r="BW120" s="592"/>
      <c r="BX120" s="592"/>
      <c r="BY120" s="592"/>
      <c r="BZ120" s="592"/>
      <c r="CA120" s="592"/>
      <c r="CB120" s="592"/>
      <c r="CC120" s="592"/>
      <c r="CD120" s="826" t="s">
        <v>173</v>
      </c>
      <c r="CE120" s="597" t="s">
        <v>92</v>
      </c>
      <c r="CF120" s="845">
        <v>29</v>
      </c>
      <c r="CG120" s="846"/>
      <c r="CH120" s="845">
        <v>54</v>
      </c>
      <c r="CI120" s="846"/>
      <c r="CQ120" s="826" t="s">
        <v>173</v>
      </c>
      <c r="CR120" s="597" t="s">
        <v>92</v>
      </c>
      <c r="CS120" s="845" t="s">
        <v>189</v>
      </c>
      <c r="CT120" s="846"/>
      <c r="CU120" s="845" t="s">
        <v>189</v>
      </c>
      <c r="CV120" s="846"/>
      <c r="CW120" s="592"/>
      <c r="CX120" s="592"/>
      <c r="CY120" s="592"/>
      <c r="CZ120" s="592"/>
      <c r="DA120" s="592"/>
      <c r="DB120" s="592"/>
      <c r="DC120" s="592"/>
      <c r="DD120" s="826" t="s">
        <v>173</v>
      </c>
      <c r="DE120" s="597" t="s">
        <v>92</v>
      </c>
      <c r="DF120" s="845" t="s">
        <v>189</v>
      </c>
      <c r="DG120" s="846"/>
      <c r="DH120" s="845" t="s">
        <v>189</v>
      </c>
      <c r="DI120" s="846"/>
    </row>
    <row r="121" spans="1:116" ht="15" x14ac:dyDescent="0.2">
      <c r="A121"/>
      <c r="B121" s="838"/>
      <c r="C121" s="592"/>
      <c r="D121" s="827"/>
      <c r="E121" s="614" t="s">
        <v>178</v>
      </c>
      <c r="F121" s="845">
        <v>21</v>
      </c>
      <c r="G121" s="846"/>
      <c r="H121" s="845">
        <v>2067</v>
      </c>
      <c r="I121" s="846"/>
      <c r="J121" s="592"/>
      <c r="K121" s="592"/>
      <c r="L121" s="592"/>
      <c r="M121" s="592"/>
      <c r="N121" s="592"/>
      <c r="O121" s="592"/>
      <c r="P121" s="592"/>
      <c r="Q121" s="827"/>
      <c r="R121" s="597" t="s">
        <v>178</v>
      </c>
      <c r="S121" s="845">
        <v>12</v>
      </c>
      <c r="T121" s="846"/>
      <c r="U121" s="845">
        <v>731</v>
      </c>
      <c r="V121" s="846"/>
      <c r="W121" s="592"/>
      <c r="X121" s="592"/>
      <c r="Y121" s="592"/>
      <c r="Z121" s="592"/>
      <c r="AA121" s="592"/>
      <c r="AB121" s="592"/>
      <c r="AC121" s="592"/>
      <c r="AD121" s="827"/>
      <c r="AE121" s="597" t="s">
        <v>178</v>
      </c>
      <c r="AF121" s="845">
        <v>9</v>
      </c>
      <c r="AG121" s="846"/>
      <c r="AH121" s="845">
        <v>1336</v>
      </c>
      <c r="AI121" s="846"/>
      <c r="AJ121" s="592"/>
      <c r="AK121" s="592"/>
      <c r="AL121" s="592"/>
      <c r="AM121" s="592"/>
      <c r="AN121" s="592"/>
      <c r="AO121" s="827"/>
      <c r="AP121" s="597" t="s">
        <v>178</v>
      </c>
      <c r="AQ121" s="845">
        <v>13</v>
      </c>
      <c r="AR121" s="846"/>
      <c r="AS121" s="845">
        <v>1173</v>
      </c>
      <c r="AT121" s="846"/>
      <c r="AU121" s="592"/>
      <c r="AV121" s="592"/>
      <c r="AW121" s="592"/>
      <c r="AX121" s="592"/>
      <c r="AY121" s="592"/>
      <c r="AZ121" s="592"/>
      <c r="BA121" s="592"/>
      <c r="BB121" s="827"/>
      <c r="BC121" s="597" t="s">
        <v>178</v>
      </c>
      <c r="BD121" s="845">
        <v>8</v>
      </c>
      <c r="BE121" s="846"/>
      <c r="BF121" s="845">
        <v>894</v>
      </c>
      <c r="BG121" s="846"/>
      <c r="BH121"/>
      <c r="BI121"/>
      <c r="BJ121"/>
      <c r="BK121"/>
      <c r="BL121"/>
      <c r="BM121"/>
      <c r="BN121"/>
      <c r="BO121"/>
      <c r="BP121"/>
      <c r="BQ121" s="827"/>
      <c r="BR121" s="597" t="s">
        <v>178</v>
      </c>
      <c r="BS121" s="845">
        <v>3</v>
      </c>
      <c r="BT121" s="846"/>
      <c r="BU121" s="845">
        <v>1963</v>
      </c>
      <c r="BV121" s="846"/>
      <c r="BW121" s="592"/>
      <c r="BX121" s="592"/>
      <c r="BY121" s="592"/>
      <c r="BZ121" s="592"/>
      <c r="CA121" s="592"/>
      <c r="CB121" s="592"/>
      <c r="CC121" s="592"/>
      <c r="CD121" s="827"/>
      <c r="CE121" s="597" t="s">
        <v>178</v>
      </c>
      <c r="CF121" s="845">
        <v>18</v>
      </c>
      <c r="CG121" s="846"/>
      <c r="CH121" s="845">
        <v>104</v>
      </c>
      <c r="CI121" s="846"/>
      <c r="CQ121" s="827"/>
      <c r="CR121" s="597" t="s">
        <v>178</v>
      </c>
      <c r="CS121" s="845" t="s">
        <v>189</v>
      </c>
      <c r="CT121" s="846"/>
      <c r="CU121" s="845" t="s">
        <v>189</v>
      </c>
      <c r="CV121" s="846"/>
      <c r="CW121" s="592"/>
      <c r="CX121" s="592"/>
      <c r="CY121" s="592"/>
      <c r="CZ121" s="592"/>
      <c r="DA121" s="592"/>
      <c r="DB121" s="592"/>
      <c r="DC121" s="592"/>
      <c r="DD121" s="827"/>
      <c r="DE121" s="597" t="s">
        <v>178</v>
      </c>
      <c r="DF121" s="845" t="s">
        <v>189</v>
      </c>
      <c r="DG121" s="846"/>
      <c r="DH121" s="845" t="s">
        <v>189</v>
      </c>
      <c r="DI121" s="846"/>
    </row>
    <row r="122" spans="1:116" ht="15" x14ac:dyDescent="0.2">
      <c r="A122"/>
      <c r="B122" s="838"/>
      <c r="C122" s="592"/>
      <c r="D122" s="827"/>
      <c r="E122" s="614" t="s">
        <v>45</v>
      </c>
      <c r="F122" s="845">
        <v>812</v>
      </c>
      <c r="G122" s="846"/>
      <c r="H122" s="845">
        <v>15161</v>
      </c>
      <c r="I122" s="846"/>
      <c r="J122" s="592"/>
      <c r="K122" s="592"/>
      <c r="L122" s="592"/>
      <c r="M122" s="592"/>
      <c r="N122" s="592"/>
      <c r="O122" s="592"/>
      <c r="P122" s="592"/>
      <c r="Q122" s="827"/>
      <c r="R122" s="597" t="s">
        <v>45</v>
      </c>
      <c r="S122" s="845">
        <v>456</v>
      </c>
      <c r="T122" s="846"/>
      <c r="U122" s="845">
        <v>5899</v>
      </c>
      <c r="V122" s="846"/>
      <c r="W122" s="592"/>
      <c r="X122" s="592"/>
      <c r="Y122" s="592"/>
      <c r="Z122" s="592"/>
      <c r="AA122" s="592"/>
      <c r="AB122" s="592"/>
      <c r="AC122" s="592"/>
      <c r="AD122" s="827"/>
      <c r="AE122" s="597" t="s">
        <v>45</v>
      </c>
      <c r="AF122" s="845">
        <v>356</v>
      </c>
      <c r="AG122" s="846"/>
      <c r="AH122" s="845">
        <v>9262</v>
      </c>
      <c r="AI122" s="846"/>
      <c r="AJ122" s="592"/>
      <c r="AK122" s="592"/>
      <c r="AL122" s="592"/>
      <c r="AM122" s="592"/>
      <c r="AN122" s="592"/>
      <c r="AO122" s="827"/>
      <c r="AP122" s="597" t="s">
        <v>45</v>
      </c>
      <c r="AQ122" s="845">
        <v>326</v>
      </c>
      <c r="AR122" s="846"/>
      <c r="AS122" s="845">
        <v>8159</v>
      </c>
      <c r="AT122" s="846"/>
      <c r="AU122" s="592"/>
      <c r="AV122" s="592"/>
      <c r="AW122" s="592"/>
      <c r="AX122" s="592"/>
      <c r="AY122" s="592"/>
      <c r="AZ122" s="592"/>
      <c r="BA122" s="592"/>
      <c r="BB122" s="827"/>
      <c r="BC122" s="597" t="s">
        <v>45</v>
      </c>
      <c r="BD122" s="845">
        <v>486</v>
      </c>
      <c r="BE122" s="846"/>
      <c r="BF122" s="845">
        <v>7002</v>
      </c>
      <c r="BG122" s="846"/>
      <c r="BH122"/>
      <c r="BI122"/>
      <c r="BJ122"/>
      <c r="BK122"/>
      <c r="BL122"/>
      <c r="BM122"/>
      <c r="BN122"/>
      <c r="BO122"/>
      <c r="BP122"/>
      <c r="BQ122" s="827"/>
      <c r="BR122" s="597" t="s">
        <v>45</v>
      </c>
      <c r="BS122" s="845">
        <v>219</v>
      </c>
      <c r="BT122" s="846"/>
      <c r="BU122" s="845">
        <v>11635</v>
      </c>
      <c r="BV122" s="846"/>
      <c r="BW122" s="592"/>
      <c r="BX122" s="592"/>
      <c r="BY122" s="592"/>
      <c r="BZ122" s="592"/>
      <c r="CA122" s="592"/>
      <c r="CB122" s="592"/>
      <c r="CC122" s="592"/>
      <c r="CD122" s="827"/>
      <c r="CE122" s="597" t="s">
        <v>45</v>
      </c>
      <c r="CF122" s="845">
        <v>593</v>
      </c>
      <c r="CG122" s="846"/>
      <c r="CH122" s="845">
        <v>3526</v>
      </c>
      <c r="CI122" s="846"/>
      <c r="CQ122" s="827"/>
      <c r="CR122" s="597" t="s">
        <v>45</v>
      </c>
      <c r="CS122" s="845">
        <v>215</v>
      </c>
      <c r="CT122" s="846"/>
      <c r="CU122" s="845">
        <v>12184</v>
      </c>
      <c r="CV122" s="846"/>
      <c r="CW122" s="592"/>
      <c r="CX122" s="592"/>
      <c r="CY122" s="592"/>
      <c r="CZ122" s="592"/>
      <c r="DA122" s="592"/>
      <c r="DB122" s="592"/>
      <c r="DC122" s="592"/>
      <c r="DD122" s="827"/>
      <c r="DE122" s="597" t="s">
        <v>45</v>
      </c>
      <c r="DF122" s="845">
        <v>597</v>
      </c>
      <c r="DG122" s="846"/>
      <c r="DH122" s="845">
        <v>2977</v>
      </c>
      <c r="DI122" s="846"/>
    </row>
    <row r="123" spans="1:116" ht="15" x14ac:dyDescent="0.2">
      <c r="A123"/>
      <c r="B123" s="838"/>
      <c r="C123" s="592"/>
      <c r="D123" s="827"/>
      <c r="E123" s="614" t="s">
        <v>33</v>
      </c>
      <c r="F123" s="845">
        <v>754</v>
      </c>
      <c r="G123" s="846"/>
      <c r="H123" s="845">
        <v>8904</v>
      </c>
      <c r="I123" s="846"/>
      <c r="J123" s="592"/>
      <c r="K123" s="592"/>
      <c r="L123" s="592"/>
      <c r="M123" s="592"/>
      <c r="N123" s="592"/>
      <c r="O123" s="592"/>
      <c r="P123" s="592"/>
      <c r="Q123" s="827"/>
      <c r="R123" s="597" t="s">
        <v>33</v>
      </c>
      <c r="S123" s="845">
        <v>422</v>
      </c>
      <c r="T123" s="846"/>
      <c r="U123" s="845">
        <v>3691</v>
      </c>
      <c r="V123" s="846"/>
      <c r="W123" s="592"/>
      <c r="X123" s="592"/>
      <c r="Y123" s="592"/>
      <c r="Z123" s="592"/>
      <c r="AA123" s="592"/>
      <c r="AB123" s="592"/>
      <c r="AC123" s="592"/>
      <c r="AD123" s="827"/>
      <c r="AE123" s="597" t="s">
        <v>33</v>
      </c>
      <c r="AF123" s="845">
        <v>332</v>
      </c>
      <c r="AG123" s="846"/>
      <c r="AH123" s="845">
        <v>5213</v>
      </c>
      <c r="AI123" s="846"/>
      <c r="AJ123" s="592"/>
      <c r="AK123" s="592"/>
      <c r="AL123" s="592"/>
      <c r="AM123" s="592"/>
      <c r="AN123" s="592"/>
      <c r="AO123" s="827"/>
      <c r="AP123" s="597" t="s">
        <v>33</v>
      </c>
      <c r="AQ123" s="845">
        <v>301</v>
      </c>
      <c r="AR123" s="846"/>
      <c r="AS123" s="845">
        <v>4300</v>
      </c>
      <c r="AT123" s="846"/>
      <c r="AU123" s="592"/>
      <c r="AV123" s="592"/>
      <c r="AW123" s="592"/>
      <c r="AX123" s="592"/>
      <c r="AY123" s="592"/>
      <c r="AZ123" s="592"/>
      <c r="BA123" s="592"/>
      <c r="BB123" s="827"/>
      <c r="BC123" s="597" t="s">
        <v>33</v>
      </c>
      <c r="BD123" s="845">
        <v>453</v>
      </c>
      <c r="BE123" s="846"/>
      <c r="BF123" s="845">
        <v>4604</v>
      </c>
      <c r="BG123" s="846"/>
      <c r="BH123"/>
      <c r="BI123"/>
      <c r="BJ123"/>
      <c r="BK123"/>
      <c r="BL123"/>
      <c r="BM123"/>
      <c r="BN123"/>
      <c r="BO123"/>
      <c r="BP123"/>
      <c r="BQ123" s="827"/>
      <c r="BR123" s="597" t="s">
        <v>33</v>
      </c>
      <c r="BS123" s="845">
        <v>222</v>
      </c>
      <c r="BT123" s="846"/>
      <c r="BU123" s="845">
        <v>4865</v>
      </c>
      <c r="BV123" s="846"/>
      <c r="BW123" s="592"/>
      <c r="BX123" s="592"/>
      <c r="BY123" s="592"/>
      <c r="BZ123" s="592"/>
      <c r="CA123" s="592"/>
      <c r="CB123" s="592"/>
      <c r="CC123" s="592"/>
      <c r="CD123" s="827"/>
      <c r="CE123" s="597" t="s">
        <v>33</v>
      </c>
      <c r="CF123" s="845">
        <v>532</v>
      </c>
      <c r="CG123" s="846"/>
      <c r="CH123" s="845">
        <v>4039</v>
      </c>
      <c r="CI123" s="846"/>
      <c r="CQ123" s="827"/>
      <c r="CR123" s="597" t="s">
        <v>33</v>
      </c>
      <c r="CS123" s="845">
        <v>357</v>
      </c>
      <c r="CT123" s="846"/>
      <c r="CU123" s="845">
        <v>7434</v>
      </c>
      <c r="CV123" s="846"/>
      <c r="CW123" s="592"/>
      <c r="CX123" s="592"/>
      <c r="CY123" s="592"/>
      <c r="CZ123" s="592"/>
      <c r="DA123" s="592"/>
      <c r="DB123" s="592"/>
      <c r="DC123" s="592"/>
      <c r="DD123" s="827"/>
      <c r="DE123" s="597" t="s">
        <v>33</v>
      </c>
      <c r="DF123" s="845">
        <v>397</v>
      </c>
      <c r="DG123" s="846"/>
      <c r="DH123" s="845">
        <v>1470</v>
      </c>
      <c r="DI123" s="846"/>
    </row>
    <row r="124" spans="1:116" ht="15" x14ac:dyDescent="0.2">
      <c r="A124"/>
      <c r="B124" s="838"/>
      <c r="C124" s="592"/>
      <c r="D124" s="827"/>
      <c r="E124" s="614" t="s">
        <v>34</v>
      </c>
      <c r="F124" s="845">
        <v>1538</v>
      </c>
      <c r="G124" s="846"/>
      <c r="H124" s="845">
        <v>13308</v>
      </c>
      <c r="I124" s="846"/>
      <c r="J124" s="592"/>
      <c r="K124" s="592"/>
      <c r="L124" s="592"/>
      <c r="M124" s="592"/>
      <c r="N124" s="592"/>
      <c r="O124" s="592"/>
      <c r="P124" s="592"/>
      <c r="Q124" s="827"/>
      <c r="R124" s="597" t="s">
        <v>34</v>
      </c>
      <c r="S124" s="845">
        <v>896</v>
      </c>
      <c r="T124" s="846"/>
      <c r="U124" s="845">
        <v>5819</v>
      </c>
      <c r="V124" s="846"/>
      <c r="W124" s="592"/>
      <c r="X124" s="592"/>
      <c r="Y124" s="592"/>
      <c r="Z124" s="592"/>
      <c r="AA124" s="592"/>
      <c r="AB124" s="592"/>
      <c r="AC124" s="592"/>
      <c r="AD124" s="827"/>
      <c r="AE124" s="597" t="s">
        <v>34</v>
      </c>
      <c r="AF124" s="845">
        <v>642</v>
      </c>
      <c r="AG124" s="846"/>
      <c r="AH124" s="845">
        <v>7489</v>
      </c>
      <c r="AI124" s="846"/>
      <c r="AJ124" s="592"/>
      <c r="AK124" s="592"/>
      <c r="AL124" s="592"/>
      <c r="AM124" s="592"/>
      <c r="AN124" s="592"/>
      <c r="AO124" s="827"/>
      <c r="AP124" s="597" t="s">
        <v>34</v>
      </c>
      <c r="AQ124" s="845">
        <v>604</v>
      </c>
      <c r="AR124" s="846"/>
      <c r="AS124" s="845">
        <v>5904</v>
      </c>
      <c r="AT124" s="846"/>
      <c r="AU124" s="592"/>
      <c r="AV124" s="592"/>
      <c r="AW124" s="592"/>
      <c r="AX124" s="592"/>
      <c r="AY124" s="592"/>
      <c r="AZ124" s="592"/>
      <c r="BA124" s="592"/>
      <c r="BB124" s="827"/>
      <c r="BC124" s="597" t="s">
        <v>34</v>
      </c>
      <c r="BD124" s="845">
        <v>934</v>
      </c>
      <c r="BE124" s="846"/>
      <c r="BF124" s="845">
        <v>7404</v>
      </c>
      <c r="BG124" s="846"/>
      <c r="BH124"/>
      <c r="BI124"/>
      <c r="BJ124"/>
      <c r="BK124"/>
      <c r="BL124"/>
      <c r="BM124"/>
      <c r="BN124"/>
      <c r="BO124"/>
      <c r="BP124"/>
      <c r="BQ124" s="827"/>
      <c r="BR124" s="597" t="s">
        <v>34</v>
      </c>
      <c r="BS124" s="845">
        <v>320</v>
      </c>
      <c r="BT124" s="846"/>
      <c r="BU124" s="845">
        <v>5719</v>
      </c>
      <c r="BV124" s="846"/>
      <c r="BW124" s="592"/>
      <c r="BX124" s="592"/>
      <c r="BY124" s="592"/>
      <c r="BZ124" s="592"/>
      <c r="CA124" s="592"/>
      <c r="CB124" s="592"/>
      <c r="CC124" s="592"/>
      <c r="CD124" s="827"/>
      <c r="CE124" s="597" t="s">
        <v>34</v>
      </c>
      <c r="CF124" s="845">
        <v>1218</v>
      </c>
      <c r="CG124" s="846"/>
      <c r="CH124" s="845">
        <v>7589</v>
      </c>
      <c r="CI124" s="846"/>
      <c r="CQ124" s="827"/>
      <c r="CR124" s="597" t="s">
        <v>34</v>
      </c>
      <c r="CS124" s="845">
        <v>800</v>
      </c>
      <c r="CT124" s="846"/>
      <c r="CU124" s="845">
        <v>11241</v>
      </c>
      <c r="CV124" s="846"/>
      <c r="CW124" s="592"/>
      <c r="CX124" s="592"/>
      <c r="CY124" s="592"/>
      <c r="CZ124" s="592"/>
      <c r="DA124" s="592"/>
      <c r="DB124" s="592"/>
      <c r="DC124" s="592"/>
      <c r="DD124" s="827"/>
      <c r="DE124" s="597" t="s">
        <v>34</v>
      </c>
      <c r="DF124" s="845">
        <v>738</v>
      </c>
      <c r="DG124" s="846"/>
      <c r="DH124" s="845">
        <v>2067</v>
      </c>
      <c r="DI124" s="846"/>
    </row>
    <row r="125" spans="1:116" ht="15" x14ac:dyDescent="0.2">
      <c r="A125"/>
      <c r="B125" s="838"/>
      <c r="C125" s="592"/>
      <c r="D125" s="827"/>
      <c r="E125" s="614" t="s">
        <v>35</v>
      </c>
      <c r="F125" s="845">
        <v>3497</v>
      </c>
      <c r="G125" s="846"/>
      <c r="H125" s="845">
        <v>21424</v>
      </c>
      <c r="I125" s="846"/>
      <c r="J125" s="592"/>
      <c r="K125" s="592"/>
      <c r="L125" s="592"/>
      <c r="M125" s="592"/>
      <c r="N125" s="592"/>
      <c r="O125" s="592"/>
      <c r="P125" s="592"/>
      <c r="Q125" s="827"/>
      <c r="R125" s="597" t="s">
        <v>35</v>
      </c>
      <c r="S125" s="845">
        <v>2173</v>
      </c>
      <c r="T125" s="846"/>
      <c r="U125" s="845">
        <v>10045</v>
      </c>
      <c r="V125" s="846"/>
      <c r="W125" s="592"/>
      <c r="X125" s="592"/>
      <c r="Y125" s="592"/>
      <c r="Z125" s="592"/>
      <c r="AA125" s="592"/>
      <c r="AB125" s="592"/>
      <c r="AC125" s="592"/>
      <c r="AD125" s="827"/>
      <c r="AE125" s="597" t="s">
        <v>35</v>
      </c>
      <c r="AF125" s="845">
        <v>1324</v>
      </c>
      <c r="AG125" s="846"/>
      <c r="AH125" s="845">
        <v>11379</v>
      </c>
      <c r="AI125" s="846"/>
      <c r="AJ125" s="592"/>
      <c r="AK125" s="592"/>
      <c r="AL125" s="592"/>
      <c r="AM125" s="592"/>
      <c r="AN125" s="592"/>
      <c r="AO125" s="827"/>
      <c r="AP125" s="597" t="s">
        <v>35</v>
      </c>
      <c r="AQ125" s="845">
        <v>1221</v>
      </c>
      <c r="AR125" s="846"/>
      <c r="AS125" s="845">
        <v>8714</v>
      </c>
      <c r="AT125" s="846"/>
      <c r="AU125" s="592"/>
      <c r="AV125" s="592"/>
      <c r="AW125" s="592"/>
      <c r="AX125" s="592"/>
      <c r="AY125" s="592"/>
      <c r="AZ125" s="592"/>
      <c r="BA125" s="592"/>
      <c r="BB125" s="827"/>
      <c r="BC125" s="597" t="s">
        <v>35</v>
      </c>
      <c r="BD125" s="845">
        <v>2276</v>
      </c>
      <c r="BE125" s="846"/>
      <c r="BF125" s="845">
        <v>12710</v>
      </c>
      <c r="BG125" s="846"/>
      <c r="BH125"/>
      <c r="BI125"/>
      <c r="BJ125"/>
      <c r="BK125"/>
      <c r="BL125"/>
      <c r="BM125"/>
      <c r="BN125"/>
      <c r="BO125"/>
      <c r="BP125"/>
      <c r="BQ125" s="827"/>
      <c r="BR125" s="597" t="s">
        <v>35</v>
      </c>
      <c r="BS125" s="845">
        <v>485</v>
      </c>
      <c r="BT125" s="846"/>
      <c r="BU125" s="845">
        <v>6649</v>
      </c>
      <c r="BV125" s="846"/>
      <c r="BW125" s="592"/>
      <c r="BX125" s="592"/>
      <c r="BY125" s="592"/>
      <c r="BZ125" s="592"/>
      <c r="CA125" s="592"/>
      <c r="CB125" s="592"/>
      <c r="CC125" s="592"/>
      <c r="CD125" s="827"/>
      <c r="CE125" s="597" t="s">
        <v>35</v>
      </c>
      <c r="CF125" s="845">
        <v>3012</v>
      </c>
      <c r="CG125" s="846"/>
      <c r="CH125" s="845">
        <v>14775</v>
      </c>
      <c r="CI125" s="846"/>
      <c r="CQ125" s="827"/>
      <c r="CR125" s="597" t="s">
        <v>35</v>
      </c>
      <c r="CS125" s="845">
        <v>2228</v>
      </c>
      <c r="CT125" s="846"/>
      <c r="CU125" s="845">
        <v>18523</v>
      </c>
      <c r="CV125" s="846"/>
      <c r="CW125" s="592"/>
      <c r="CX125" s="592"/>
      <c r="CY125" s="592"/>
      <c r="CZ125" s="592"/>
      <c r="DA125" s="592"/>
      <c r="DB125" s="592"/>
      <c r="DC125" s="592"/>
      <c r="DD125" s="827"/>
      <c r="DE125" s="597" t="s">
        <v>35</v>
      </c>
      <c r="DF125" s="845">
        <v>1269</v>
      </c>
      <c r="DG125" s="846"/>
      <c r="DH125" s="845">
        <v>2901</v>
      </c>
      <c r="DI125" s="846"/>
    </row>
    <row r="126" spans="1:116" ht="15" x14ac:dyDescent="0.2">
      <c r="A126"/>
      <c r="B126" s="838"/>
      <c r="C126" s="592"/>
      <c r="D126" s="827"/>
      <c r="E126" s="614" t="s">
        <v>36</v>
      </c>
      <c r="F126" s="845">
        <v>9080</v>
      </c>
      <c r="G126" s="846"/>
      <c r="H126" s="845">
        <v>37022</v>
      </c>
      <c r="I126" s="846"/>
      <c r="J126" s="592"/>
      <c r="K126" s="592"/>
      <c r="L126" s="592"/>
      <c r="M126" s="592"/>
      <c r="N126" s="592"/>
      <c r="O126" s="592"/>
      <c r="P126" s="592"/>
      <c r="Q126" s="827"/>
      <c r="R126" s="597" t="s">
        <v>36</v>
      </c>
      <c r="S126" s="845">
        <v>5671</v>
      </c>
      <c r="T126" s="846"/>
      <c r="U126" s="845">
        <v>17336</v>
      </c>
      <c r="V126" s="846"/>
      <c r="W126" s="592"/>
      <c r="X126" s="592"/>
      <c r="Y126" s="592"/>
      <c r="Z126" s="592"/>
      <c r="AA126" s="592"/>
      <c r="AB126" s="592"/>
      <c r="AC126" s="592"/>
      <c r="AD126" s="827"/>
      <c r="AE126" s="597" t="s">
        <v>36</v>
      </c>
      <c r="AF126" s="845">
        <v>3409</v>
      </c>
      <c r="AG126" s="846"/>
      <c r="AH126" s="845">
        <v>19686</v>
      </c>
      <c r="AI126" s="846"/>
      <c r="AJ126" s="592"/>
      <c r="AK126" s="592"/>
      <c r="AL126" s="592"/>
      <c r="AM126" s="592"/>
      <c r="AN126" s="592"/>
      <c r="AO126" s="827"/>
      <c r="AP126" s="597" t="s">
        <v>36</v>
      </c>
      <c r="AQ126" s="845">
        <v>2823</v>
      </c>
      <c r="AR126" s="846"/>
      <c r="AS126" s="845">
        <v>13898</v>
      </c>
      <c r="AT126" s="846"/>
      <c r="AU126" s="592"/>
      <c r="AV126" s="592"/>
      <c r="AW126" s="592"/>
      <c r="AX126" s="592"/>
      <c r="AY126" s="592"/>
      <c r="AZ126" s="592"/>
      <c r="BA126" s="592"/>
      <c r="BB126" s="827"/>
      <c r="BC126" s="597" t="s">
        <v>36</v>
      </c>
      <c r="BD126" s="845">
        <v>6257</v>
      </c>
      <c r="BE126" s="846"/>
      <c r="BF126" s="845">
        <v>23124</v>
      </c>
      <c r="BG126" s="846"/>
      <c r="BH126"/>
      <c r="BI126"/>
      <c r="BJ126"/>
      <c r="BK126"/>
      <c r="BL126"/>
      <c r="BM126"/>
      <c r="BN126"/>
      <c r="BO126"/>
      <c r="BP126"/>
      <c r="BQ126" s="827"/>
      <c r="BR126" s="597" t="s">
        <v>36</v>
      </c>
      <c r="BS126" s="845">
        <v>859</v>
      </c>
      <c r="BT126" s="846"/>
      <c r="BU126" s="845">
        <v>7915</v>
      </c>
      <c r="BV126" s="846"/>
      <c r="BW126" s="592"/>
      <c r="BX126" s="592"/>
      <c r="BY126" s="592"/>
      <c r="BZ126" s="592"/>
      <c r="CA126" s="592"/>
      <c r="CB126" s="592"/>
      <c r="CC126" s="592"/>
      <c r="CD126" s="827"/>
      <c r="CE126" s="597" t="s">
        <v>36</v>
      </c>
      <c r="CF126" s="845">
        <v>8221</v>
      </c>
      <c r="CG126" s="846"/>
      <c r="CH126" s="845">
        <v>29107</v>
      </c>
      <c r="CI126" s="846"/>
      <c r="CQ126" s="827"/>
      <c r="CR126" s="597" t="s">
        <v>36</v>
      </c>
      <c r="CS126" s="845">
        <v>6209</v>
      </c>
      <c r="CT126" s="846"/>
      <c r="CU126" s="845">
        <v>32581</v>
      </c>
      <c r="CV126" s="846"/>
      <c r="CW126" s="592"/>
      <c r="CX126" s="592"/>
      <c r="CY126" s="592"/>
      <c r="CZ126" s="592"/>
      <c r="DA126" s="592"/>
      <c r="DB126" s="592"/>
      <c r="DC126" s="592"/>
      <c r="DD126" s="827"/>
      <c r="DE126" s="597" t="s">
        <v>36</v>
      </c>
      <c r="DF126" s="845">
        <v>2871</v>
      </c>
      <c r="DG126" s="846"/>
      <c r="DH126" s="845">
        <v>4441</v>
      </c>
      <c r="DI126" s="846"/>
    </row>
    <row r="127" spans="1:116" ht="15" x14ac:dyDescent="0.2">
      <c r="A127"/>
      <c r="B127" s="838"/>
      <c r="C127" s="592"/>
      <c r="D127" s="827"/>
      <c r="E127" s="614" t="s">
        <v>37</v>
      </c>
      <c r="F127" s="845">
        <v>21289</v>
      </c>
      <c r="G127" s="846"/>
      <c r="H127" s="845">
        <v>57604</v>
      </c>
      <c r="I127" s="846"/>
      <c r="J127" s="592"/>
      <c r="K127" s="592"/>
      <c r="L127" s="592"/>
      <c r="M127" s="592"/>
      <c r="N127" s="592"/>
      <c r="O127" s="592"/>
      <c r="P127" s="592"/>
      <c r="Q127" s="827"/>
      <c r="R127" s="597" t="s">
        <v>37</v>
      </c>
      <c r="S127" s="845">
        <v>13120</v>
      </c>
      <c r="T127" s="846"/>
      <c r="U127" s="845">
        <v>26729</v>
      </c>
      <c r="V127" s="846"/>
      <c r="W127" s="592"/>
      <c r="X127" s="592"/>
      <c r="Y127" s="592"/>
      <c r="Z127" s="592"/>
      <c r="AA127" s="592"/>
      <c r="AB127" s="592"/>
      <c r="AC127" s="592"/>
      <c r="AD127" s="827"/>
      <c r="AE127" s="597" t="s">
        <v>37</v>
      </c>
      <c r="AF127" s="845">
        <v>8169</v>
      </c>
      <c r="AG127" s="846"/>
      <c r="AH127" s="845">
        <v>30875</v>
      </c>
      <c r="AI127" s="846"/>
      <c r="AJ127" s="592"/>
      <c r="AK127" s="592"/>
      <c r="AL127" s="592"/>
      <c r="AM127" s="592"/>
      <c r="AN127" s="592"/>
      <c r="AO127" s="827"/>
      <c r="AP127" s="597" t="s">
        <v>37</v>
      </c>
      <c r="AQ127" s="845">
        <v>5774</v>
      </c>
      <c r="AR127" s="846"/>
      <c r="AS127" s="845">
        <v>20091</v>
      </c>
      <c r="AT127" s="846"/>
      <c r="AU127" s="592"/>
      <c r="AV127" s="592"/>
      <c r="AW127" s="592"/>
      <c r="AX127" s="592"/>
      <c r="AY127" s="592"/>
      <c r="AZ127" s="592"/>
      <c r="BA127" s="592"/>
      <c r="BB127" s="827"/>
      <c r="BC127" s="597" t="s">
        <v>37</v>
      </c>
      <c r="BD127" s="845">
        <v>15515</v>
      </c>
      <c r="BE127" s="846"/>
      <c r="BF127" s="845">
        <v>37513</v>
      </c>
      <c r="BG127" s="846"/>
      <c r="BH127"/>
      <c r="BI127"/>
      <c r="BJ127"/>
      <c r="BK127"/>
      <c r="BL127"/>
      <c r="BM127"/>
      <c r="BN127"/>
      <c r="BO127"/>
      <c r="BP127"/>
      <c r="BQ127" s="827"/>
      <c r="BR127" s="597" t="s">
        <v>37</v>
      </c>
      <c r="BS127" s="845">
        <v>1331</v>
      </c>
      <c r="BT127" s="846"/>
      <c r="BU127" s="845">
        <v>8457</v>
      </c>
      <c r="BV127" s="846"/>
      <c r="BW127" s="592"/>
      <c r="BX127" s="592"/>
      <c r="BY127" s="592"/>
      <c r="BZ127" s="592"/>
      <c r="CA127" s="592"/>
      <c r="CB127" s="592"/>
      <c r="CC127" s="592"/>
      <c r="CD127" s="827"/>
      <c r="CE127" s="597" t="s">
        <v>37</v>
      </c>
      <c r="CF127" s="845">
        <v>19958</v>
      </c>
      <c r="CG127" s="846"/>
      <c r="CH127" s="845">
        <v>49147</v>
      </c>
      <c r="CI127" s="846"/>
      <c r="CQ127" s="827"/>
      <c r="CR127" s="597" t="s">
        <v>37</v>
      </c>
      <c r="CS127" s="845">
        <v>15923</v>
      </c>
      <c r="CT127" s="846"/>
      <c r="CU127" s="845">
        <v>51324</v>
      </c>
      <c r="CV127" s="846"/>
      <c r="CW127" s="592"/>
      <c r="CX127" s="592"/>
      <c r="CY127" s="592"/>
      <c r="CZ127" s="592"/>
      <c r="DA127" s="592"/>
      <c r="DB127" s="592"/>
      <c r="DC127" s="592"/>
      <c r="DD127" s="827"/>
      <c r="DE127" s="597" t="s">
        <v>37</v>
      </c>
      <c r="DF127" s="845">
        <v>5366</v>
      </c>
      <c r="DG127" s="846"/>
      <c r="DH127" s="845">
        <v>6280</v>
      </c>
      <c r="DI127" s="846"/>
    </row>
    <row r="128" spans="1:116" ht="15" x14ac:dyDescent="0.2">
      <c r="A128"/>
      <c r="B128" s="838"/>
      <c r="C128" s="592"/>
      <c r="D128" s="827"/>
      <c r="E128" s="614" t="s">
        <v>38</v>
      </c>
      <c r="F128" s="845">
        <v>34350</v>
      </c>
      <c r="G128" s="846"/>
      <c r="H128" s="845">
        <v>58059</v>
      </c>
      <c r="I128" s="846"/>
      <c r="J128" s="592"/>
      <c r="K128" s="592"/>
      <c r="L128" s="592"/>
      <c r="M128" s="592"/>
      <c r="N128" s="592"/>
      <c r="O128" s="592"/>
      <c r="P128" s="592"/>
      <c r="Q128" s="827"/>
      <c r="R128" s="597" t="s">
        <v>38</v>
      </c>
      <c r="S128" s="845">
        <v>20320</v>
      </c>
      <c r="T128" s="846"/>
      <c r="U128" s="845">
        <v>26121</v>
      </c>
      <c r="V128" s="846"/>
      <c r="W128" s="592"/>
      <c r="X128" s="592"/>
      <c r="Y128" s="592"/>
      <c r="Z128" s="592"/>
      <c r="AA128" s="592"/>
      <c r="AB128" s="592"/>
      <c r="AC128" s="592"/>
      <c r="AD128" s="827"/>
      <c r="AE128" s="597" t="s">
        <v>38</v>
      </c>
      <c r="AF128" s="845">
        <v>14030</v>
      </c>
      <c r="AG128" s="846"/>
      <c r="AH128" s="845">
        <v>31938</v>
      </c>
      <c r="AI128" s="846"/>
      <c r="AJ128" s="592"/>
      <c r="AK128" s="592"/>
      <c r="AL128" s="592"/>
      <c r="AM128" s="592"/>
      <c r="AN128" s="592"/>
      <c r="AO128" s="827"/>
      <c r="AP128" s="597" t="s">
        <v>38</v>
      </c>
      <c r="AQ128" s="845">
        <v>7709</v>
      </c>
      <c r="AR128" s="846"/>
      <c r="AS128" s="845">
        <v>17295</v>
      </c>
      <c r="AT128" s="846"/>
      <c r="AU128" s="592"/>
      <c r="AV128" s="592"/>
      <c r="AW128" s="592"/>
      <c r="AX128" s="592"/>
      <c r="AY128" s="592"/>
      <c r="AZ128" s="592"/>
      <c r="BA128" s="592"/>
      <c r="BB128" s="827"/>
      <c r="BC128" s="597" t="s">
        <v>38</v>
      </c>
      <c r="BD128" s="845">
        <v>26641</v>
      </c>
      <c r="BE128" s="846"/>
      <c r="BF128" s="845">
        <v>40764</v>
      </c>
      <c r="BG128" s="846"/>
      <c r="BH128"/>
      <c r="BI128"/>
      <c r="BJ128"/>
      <c r="BK128"/>
      <c r="BL128"/>
      <c r="BM128"/>
      <c r="BN128"/>
      <c r="BO128"/>
      <c r="BP128"/>
      <c r="BQ128" s="827"/>
      <c r="BR128" s="597" t="s">
        <v>38</v>
      </c>
      <c r="BS128" s="845">
        <v>1602</v>
      </c>
      <c r="BT128" s="846"/>
      <c r="BU128" s="845">
        <v>6208</v>
      </c>
      <c r="BV128" s="846"/>
      <c r="BW128" s="592"/>
      <c r="BX128" s="592"/>
      <c r="BY128" s="592"/>
      <c r="BZ128" s="592"/>
      <c r="CA128" s="592"/>
      <c r="CB128" s="592"/>
      <c r="CC128" s="592"/>
      <c r="CD128" s="827"/>
      <c r="CE128" s="597" t="s">
        <v>38</v>
      </c>
      <c r="CF128" s="845">
        <v>32748</v>
      </c>
      <c r="CG128" s="846"/>
      <c r="CH128" s="845">
        <v>51851</v>
      </c>
      <c r="CI128" s="846"/>
      <c r="CQ128" s="827"/>
      <c r="CR128" s="597" t="s">
        <v>38</v>
      </c>
      <c r="CS128" s="845">
        <v>27444</v>
      </c>
      <c r="CT128" s="846"/>
      <c r="CU128" s="845">
        <v>52461</v>
      </c>
      <c r="CV128" s="846"/>
      <c r="CW128" s="592"/>
      <c r="CX128" s="592"/>
      <c r="CY128" s="592"/>
      <c r="CZ128" s="592"/>
      <c r="DA128" s="592"/>
      <c r="DB128" s="592"/>
      <c r="DC128" s="592"/>
      <c r="DD128" s="827"/>
      <c r="DE128" s="597" t="s">
        <v>38</v>
      </c>
      <c r="DF128" s="845">
        <v>6906</v>
      </c>
      <c r="DG128" s="846"/>
      <c r="DH128" s="845">
        <v>5598</v>
      </c>
      <c r="DI128" s="846"/>
    </row>
    <row r="129" spans="1:113" ht="15" x14ac:dyDescent="0.2">
      <c r="A129"/>
      <c r="B129" s="838"/>
      <c r="C129" s="592"/>
      <c r="D129" s="827"/>
      <c r="E129" s="614" t="s">
        <v>39</v>
      </c>
      <c r="F129" s="845">
        <v>45347</v>
      </c>
      <c r="G129" s="846"/>
      <c r="H129" s="845">
        <v>47290</v>
      </c>
      <c r="I129" s="846"/>
      <c r="J129" s="592"/>
      <c r="K129" s="592"/>
      <c r="L129" s="592"/>
      <c r="M129" s="592"/>
      <c r="N129" s="592"/>
      <c r="O129" s="592"/>
      <c r="P129" s="592"/>
      <c r="Q129" s="827"/>
      <c r="R129" s="597" t="s">
        <v>39</v>
      </c>
      <c r="S129" s="845">
        <v>25719</v>
      </c>
      <c r="T129" s="846"/>
      <c r="U129" s="845">
        <v>20581</v>
      </c>
      <c r="V129" s="846"/>
      <c r="W129" s="592"/>
      <c r="X129" s="592"/>
      <c r="Y129" s="592"/>
      <c r="Z129" s="592"/>
      <c r="AA129" s="592"/>
      <c r="AB129" s="592"/>
      <c r="AC129" s="592"/>
      <c r="AD129" s="827"/>
      <c r="AE129" s="597" t="s">
        <v>39</v>
      </c>
      <c r="AF129" s="845">
        <v>19628</v>
      </c>
      <c r="AG129" s="846"/>
      <c r="AH129" s="845">
        <v>26709</v>
      </c>
      <c r="AI129" s="846"/>
      <c r="AJ129" s="592"/>
      <c r="AK129" s="592"/>
      <c r="AL129" s="592"/>
      <c r="AM129" s="592"/>
      <c r="AN129" s="592"/>
      <c r="AO129" s="827"/>
      <c r="AP129" s="597" t="s">
        <v>39</v>
      </c>
      <c r="AQ129" s="845">
        <v>8172</v>
      </c>
      <c r="AR129" s="846"/>
      <c r="AS129" s="845">
        <v>11423</v>
      </c>
      <c r="AT129" s="846"/>
      <c r="AU129" s="592"/>
      <c r="AV129" s="592"/>
      <c r="AW129" s="592"/>
      <c r="AX129" s="592"/>
      <c r="AY129" s="592"/>
      <c r="AZ129" s="592"/>
      <c r="BA129" s="592"/>
      <c r="BB129" s="827"/>
      <c r="BC129" s="597" t="s">
        <v>39</v>
      </c>
      <c r="BD129" s="845">
        <v>37175</v>
      </c>
      <c r="BE129" s="846"/>
      <c r="BF129" s="845">
        <v>35867</v>
      </c>
      <c r="BG129" s="846"/>
      <c r="BH129"/>
      <c r="BI129"/>
      <c r="BJ129"/>
      <c r="BK129"/>
      <c r="BL129"/>
      <c r="BM129"/>
      <c r="BN129"/>
      <c r="BO129"/>
      <c r="BP129"/>
      <c r="BQ129" s="827"/>
      <c r="BR129" s="597" t="s">
        <v>39</v>
      </c>
      <c r="BS129" s="845">
        <v>1618</v>
      </c>
      <c r="BT129" s="846"/>
      <c r="BU129" s="845">
        <v>3824</v>
      </c>
      <c r="BV129" s="846"/>
      <c r="BW129" s="592"/>
      <c r="BX129" s="592"/>
      <c r="BY129" s="592"/>
      <c r="BZ129" s="592"/>
      <c r="CA129" s="592"/>
      <c r="CB129" s="592"/>
      <c r="CC129" s="592"/>
      <c r="CD129" s="827"/>
      <c r="CE129" s="597" t="s">
        <v>39</v>
      </c>
      <c r="CF129" s="845">
        <v>43729</v>
      </c>
      <c r="CG129" s="846"/>
      <c r="CH129" s="845">
        <v>43466</v>
      </c>
      <c r="CI129" s="846"/>
      <c r="CQ129" s="827"/>
      <c r="CR129" s="597" t="s">
        <v>39</v>
      </c>
      <c r="CS129" s="845">
        <v>37923</v>
      </c>
      <c r="CT129" s="846"/>
      <c r="CU129" s="845">
        <v>43044</v>
      </c>
      <c r="CV129" s="846"/>
      <c r="CW129" s="592"/>
      <c r="CX129" s="592"/>
      <c r="CY129" s="592"/>
      <c r="CZ129" s="592"/>
      <c r="DA129" s="592"/>
      <c r="DB129" s="592"/>
      <c r="DC129" s="592"/>
      <c r="DD129" s="827"/>
      <c r="DE129" s="597" t="s">
        <v>39</v>
      </c>
      <c r="DF129" s="845">
        <v>7424</v>
      </c>
      <c r="DG129" s="846"/>
      <c r="DH129" s="845">
        <v>4246</v>
      </c>
      <c r="DI129" s="846"/>
    </row>
    <row r="130" spans="1:113" ht="15" x14ac:dyDescent="0.2">
      <c r="A130"/>
      <c r="B130" s="838"/>
      <c r="C130" s="592"/>
      <c r="D130" s="827"/>
      <c r="E130" s="614" t="s">
        <v>40</v>
      </c>
      <c r="F130" s="845">
        <v>52115</v>
      </c>
      <c r="G130" s="846"/>
      <c r="H130" s="845">
        <v>33269</v>
      </c>
      <c r="I130" s="846"/>
      <c r="J130" s="592"/>
      <c r="K130" s="592"/>
      <c r="L130" s="592"/>
      <c r="M130" s="592"/>
      <c r="N130" s="592"/>
      <c r="O130" s="592"/>
      <c r="P130" s="592"/>
      <c r="Q130" s="827"/>
      <c r="R130" s="597" t="s">
        <v>40</v>
      </c>
      <c r="S130" s="845">
        <v>27650</v>
      </c>
      <c r="T130" s="846"/>
      <c r="U130" s="845">
        <v>14075</v>
      </c>
      <c r="V130" s="846"/>
      <c r="W130" s="592"/>
      <c r="X130" s="592"/>
      <c r="Y130" s="592"/>
      <c r="Z130" s="592"/>
      <c r="AA130" s="592"/>
      <c r="AB130" s="592"/>
      <c r="AC130" s="592"/>
      <c r="AD130" s="827"/>
      <c r="AE130" s="597" t="s">
        <v>40</v>
      </c>
      <c r="AF130" s="845">
        <v>24465</v>
      </c>
      <c r="AG130" s="846"/>
      <c r="AH130" s="845">
        <v>19194</v>
      </c>
      <c r="AI130" s="846"/>
      <c r="AJ130" s="592"/>
      <c r="AK130" s="592"/>
      <c r="AL130" s="592"/>
      <c r="AM130" s="592"/>
      <c r="AN130" s="592"/>
      <c r="AO130" s="827"/>
      <c r="AP130" s="597" t="s">
        <v>40</v>
      </c>
      <c r="AQ130" s="845">
        <v>6725</v>
      </c>
      <c r="AR130" s="846"/>
      <c r="AS130" s="845">
        <v>6393</v>
      </c>
      <c r="AT130" s="846"/>
      <c r="AU130" s="592"/>
      <c r="AV130" s="592"/>
      <c r="AW130" s="592"/>
      <c r="AX130" s="592"/>
      <c r="AY130" s="592"/>
      <c r="AZ130" s="592"/>
      <c r="BA130" s="592"/>
      <c r="BB130" s="827"/>
      <c r="BC130" s="597" t="s">
        <v>40</v>
      </c>
      <c r="BD130" s="845">
        <v>45390</v>
      </c>
      <c r="BE130" s="846"/>
      <c r="BF130" s="845">
        <v>26876</v>
      </c>
      <c r="BG130" s="846"/>
      <c r="BH130"/>
      <c r="BI130"/>
      <c r="BJ130"/>
      <c r="BK130"/>
      <c r="BL130"/>
      <c r="BM130"/>
      <c r="BN130"/>
      <c r="BO130"/>
      <c r="BP130"/>
      <c r="BQ130" s="827"/>
      <c r="BR130" s="597" t="s">
        <v>40</v>
      </c>
      <c r="BS130" s="845">
        <v>1437</v>
      </c>
      <c r="BT130" s="846"/>
      <c r="BU130" s="845">
        <v>1946</v>
      </c>
      <c r="BV130" s="846"/>
      <c r="BW130" s="592"/>
      <c r="BX130" s="592"/>
      <c r="BY130" s="592"/>
      <c r="BZ130" s="592"/>
      <c r="CA130" s="592"/>
      <c r="CB130" s="592"/>
      <c r="CC130" s="592"/>
      <c r="CD130" s="827"/>
      <c r="CE130" s="597" t="s">
        <v>40</v>
      </c>
      <c r="CF130" s="845">
        <v>50678</v>
      </c>
      <c r="CG130" s="846"/>
      <c r="CH130" s="845">
        <v>31323</v>
      </c>
      <c r="CI130" s="846"/>
      <c r="CQ130" s="827"/>
      <c r="CR130" s="597" t="s">
        <v>40</v>
      </c>
      <c r="CS130" s="845">
        <v>44985</v>
      </c>
      <c r="CT130" s="846"/>
      <c r="CU130" s="845">
        <v>30425</v>
      </c>
      <c r="CV130" s="846"/>
      <c r="CW130" s="592"/>
      <c r="CX130" s="592"/>
      <c r="CY130" s="592"/>
      <c r="CZ130" s="592"/>
      <c r="DA130" s="592"/>
      <c r="DB130" s="592"/>
      <c r="DC130" s="592"/>
      <c r="DD130" s="827"/>
      <c r="DE130" s="597" t="s">
        <v>40</v>
      </c>
      <c r="DF130" s="845">
        <v>7130</v>
      </c>
      <c r="DG130" s="846"/>
      <c r="DH130" s="845">
        <v>2844</v>
      </c>
      <c r="DI130" s="846"/>
    </row>
    <row r="131" spans="1:113" ht="15" x14ac:dyDescent="0.2">
      <c r="A131"/>
      <c r="B131" s="838"/>
      <c r="C131" s="592"/>
      <c r="D131" s="828"/>
      <c r="E131" s="614" t="s">
        <v>41</v>
      </c>
      <c r="F131" s="845">
        <v>20810</v>
      </c>
      <c r="G131" s="846"/>
      <c r="H131" s="845">
        <v>7853</v>
      </c>
      <c r="I131" s="846"/>
      <c r="J131" s="592"/>
      <c r="K131" s="592"/>
      <c r="L131" s="592"/>
      <c r="M131" s="592"/>
      <c r="N131" s="592"/>
      <c r="O131" s="592"/>
      <c r="P131" s="592"/>
      <c r="Q131" s="828"/>
      <c r="R131" s="597" t="s">
        <v>41</v>
      </c>
      <c r="S131" s="845">
        <v>10875</v>
      </c>
      <c r="T131" s="846"/>
      <c r="U131" s="845">
        <v>3467</v>
      </c>
      <c r="V131" s="846"/>
      <c r="W131" s="592"/>
      <c r="X131" s="592"/>
      <c r="Y131" s="592"/>
      <c r="Z131" s="592"/>
      <c r="AA131" s="592"/>
      <c r="AB131" s="592"/>
      <c r="AC131" s="592"/>
      <c r="AD131" s="828"/>
      <c r="AE131" s="597" t="s">
        <v>41</v>
      </c>
      <c r="AF131" s="845">
        <v>9935</v>
      </c>
      <c r="AG131" s="846"/>
      <c r="AH131" s="845">
        <v>4386</v>
      </c>
      <c r="AI131" s="846"/>
      <c r="AJ131" s="592"/>
      <c r="AK131" s="592"/>
      <c r="AL131" s="592"/>
      <c r="AM131" s="592"/>
      <c r="AN131" s="592"/>
      <c r="AO131" s="828"/>
      <c r="AP131" s="597" t="s">
        <v>41</v>
      </c>
      <c r="AQ131" s="845">
        <v>1838</v>
      </c>
      <c r="AR131" s="846"/>
      <c r="AS131" s="845">
        <v>1047</v>
      </c>
      <c r="AT131" s="846"/>
      <c r="AU131" s="592"/>
      <c r="AV131" s="592"/>
      <c r="AW131" s="592"/>
      <c r="AX131" s="592"/>
      <c r="AY131" s="592"/>
      <c r="AZ131" s="592"/>
      <c r="BA131" s="592"/>
      <c r="BB131" s="828"/>
      <c r="BC131" s="597" t="s">
        <v>41</v>
      </c>
      <c r="BD131" s="845">
        <v>18972</v>
      </c>
      <c r="BE131" s="846"/>
      <c r="BF131" s="845">
        <v>6806</v>
      </c>
      <c r="BG131" s="846"/>
      <c r="BH131"/>
      <c r="BI131"/>
      <c r="BJ131"/>
      <c r="BK131"/>
      <c r="BL131"/>
      <c r="BM131"/>
      <c r="BN131"/>
      <c r="BO131"/>
      <c r="BP131"/>
      <c r="BQ131" s="828"/>
      <c r="BR131" s="597" t="s">
        <v>41</v>
      </c>
      <c r="BS131" s="845">
        <v>505</v>
      </c>
      <c r="BT131" s="846"/>
      <c r="BU131" s="845">
        <v>400</v>
      </c>
      <c r="BV131" s="846"/>
      <c r="BW131" s="592"/>
      <c r="BX131" s="592"/>
      <c r="BY131" s="592"/>
      <c r="BZ131" s="592"/>
      <c r="CA131" s="592"/>
      <c r="CB131" s="592"/>
      <c r="CC131" s="592"/>
      <c r="CD131" s="828"/>
      <c r="CE131" s="597" t="s">
        <v>41</v>
      </c>
      <c r="CF131" s="845">
        <v>20305</v>
      </c>
      <c r="CG131" s="846"/>
      <c r="CH131" s="845">
        <v>7453</v>
      </c>
      <c r="CI131" s="846"/>
      <c r="CQ131" s="828"/>
      <c r="CR131" s="597" t="s">
        <v>41</v>
      </c>
      <c r="CS131" s="845">
        <v>18376</v>
      </c>
      <c r="CT131" s="846"/>
      <c r="CU131" s="845">
        <v>7193</v>
      </c>
      <c r="CV131" s="846"/>
      <c r="CW131" s="592"/>
      <c r="CX131" s="592"/>
      <c r="CY131" s="592"/>
      <c r="CZ131" s="592"/>
      <c r="DA131" s="592"/>
      <c r="DB131" s="592"/>
      <c r="DC131" s="592"/>
      <c r="DD131" s="828"/>
      <c r="DE131" s="597" t="s">
        <v>41</v>
      </c>
      <c r="DF131" s="845">
        <v>2434</v>
      </c>
      <c r="DG131" s="846"/>
      <c r="DH131" s="845">
        <v>660</v>
      </c>
      <c r="DI131" s="846"/>
    </row>
    <row r="132" spans="1:113" ht="15.75" x14ac:dyDescent="0.25">
      <c r="A132"/>
      <c r="B132" s="324"/>
      <c r="C132" s="592"/>
      <c r="D132" s="592"/>
      <c r="E132" s="615"/>
      <c r="F132" s="592"/>
      <c r="G132" s="592"/>
      <c r="H132" s="592"/>
      <c r="I132" s="592"/>
      <c r="J132" s="592"/>
      <c r="K132" s="592"/>
      <c r="L132" s="592"/>
      <c r="M132" s="592"/>
      <c r="N132" s="592"/>
      <c r="O132" s="592"/>
      <c r="P132" s="592"/>
      <c r="Q132" s="592"/>
      <c r="R132" s="592"/>
      <c r="S132" s="592"/>
      <c r="T132" s="592"/>
      <c r="U132" s="592"/>
      <c r="V132" s="592"/>
      <c r="W132" s="592"/>
      <c r="X132" s="592"/>
      <c r="Y132" s="592"/>
      <c r="Z132" s="592"/>
      <c r="AA132" s="592"/>
      <c r="AB132" s="592"/>
      <c r="AC132" s="592"/>
      <c r="AD132" s="592"/>
      <c r="AE132" s="592"/>
      <c r="AF132" s="592"/>
      <c r="AG132" s="592"/>
      <c r="AH132" s="592"/>
      <c r="AI132" s="592"/>
      <c r="AJ132" s="592"/>
      <c r="AK132" s="592"/>
      <c r="AL132" s="592"/>
      <c r="AM132" s="592"/>
      <c r="AN132" s="592"/>
      <c r="AO132" s="592"/>
      <c r="AP132" s="592"/>
      <c r="AQ132" s="592"/>
      <c r="AR132" s="592"/>
      <c r="AS132" s="592"/>
      <c r="AT132" s="592"/>
      <c r="AU132" s="592"/>
      <c r="AV132" s="592"/>
      <c r="AW132" s="592"/>
      <c r="AX132" s="592"/>
      <c r="AY132" s="592"/>
      <c r="AZ132" s="592"/>
      <c r="BA132" s="592"/>
      <c r="BB132" s="592"/>
      <c r="BC132" s="592"/>
      <c r="BD132" s="592"/>
      <c r="BE132" s="592"/>
      <c r="BF132" s="592"/>
      <c r="BG132" s="592"/>
      <c r="BH132"/>
      <c r="BI132"/>
      <c r="BJ132"/>
      <c r="BK132"/>
      <c r="BL132"/>
      <c r="BM132"/>
      <c r="BN132"/>
      <c r="BO132"/>
      <c r="BP132"/>
      <c r="BQ132" s="592"/>
      <c r="BR132" s="592"/>
      <c r="BS132" s="592"/>
      <c r="BT132" s="592"/>
      <c r="BU132" s="592"/>
      <c r="BV132" s="592"/>
      <c r="BW132" s="592"/>
      <c r="BX132" s="592"/>
      <c r="BY132" s="592"/>
      <c r="BZ132" s="592"/>
      <c r="CA132" s="592"/>
      <c r="CB132" s="592"/>
      <c r="CC132" s="592"/>
      <c r="CD132" s="592"/>
      <c r="CE132" s="592"/>
      <c r="CF132" s="592"/>
      <c r="CG132" s="592"/>
      <c r="CH132" s="592"/>
      <c r="CI132" s="592"/>
      <c r="CQ132" s="592"/>
      <c r="CR132" s="592"/>
      <c r="CS132" s="592"/>
      <c r="CT132" s="592"/>
      <c r="CU132" s="592"/>
      <c r="CV132" s="592"/>
      <c r="CW132" s="592"/>
      <c r="CX132" s="592"/>
      <c r="CY132" s="592"/>
      <c r="CZ132" s="592"/>
      <c r="DA132" s="592"/>
      <c r="DB132" s="592"/>
      <c r="DC132" s="592"/>
      <c r="DD132" s="592"/>
      <c r="DE132" s="592"/>
      <c r="DF132" s="592"/>
      <c r="DG132" s="592"/>
      <c r="DH132" s="592"/>
      <c r="DI132" s="592"/>
    </row>
    <row r="133" spans="1:113" ht="18.75" customHeight="1" x14ac:dyDescent="0.3">
      <c r="A133"/>
      <c r="B133" s="324"/>
      <c r="C133" s="592"/>
      <c r="D133" s="829" t="s">
        <v>246</v>
      </c>
      <c r="E133" s="829"/>
      <c r="F133" s="595"/>
      <c r="G133" s="595"/>
      <c r="H133" s="592"/>
      <c r="I133" s="592"/>
      <c r="J133" s="592"/>
      <c r="K133" s="592"/>
      <c r="L133" s="592"/>
      <c r="M133" s="592"/>
      <c r="N133" s="592"/>
      <c r="O133" s="592"/>
      <c r="P133" s="592"/>
      <c r="Q133" s="829" t="s">
        <v>246</v>
      </c>
      <c r="R133" s="829"/>
      <c r="S133" s="595"/>
      <c r="T133" s="595"/>
      <c r="U133" s="592"/>
      <c r="V133" s="592"/>
      <c r="W133" s="592"/>
      <c r="X133" s="592"/>
      <c r="Y133" s="592"/>
      <c r="Z133" s="592"/>
      <c r="AA133" s="592"/>
      <c r="AB133" s="592"/>
      <c r="AC133" s="592"/>
      <c r="AD133" s="829" t="s">
        <v>246</v>
      </c>
      <c r="AE133" s="829"/>
      <c r="AF133" s="595"/>
      <c r="AG133" s="595"/>
      <c r="AH133" s="592"/>
      <c r="AI133" s="592"/>
      <c r="AJ133" s="592"/>
      <c r="AK133" s="592"/>
      <c r="AL133" s="592"/>
      <c r="AM133" s="592"/>
      <c r="AN133" s="592"/>
      <c r="AO133" s="829" t="s">
        <v>246</v>
      </c>
      <c r="AP133" s="829"/>
      <c r="AQ133" s="595"/>
      <c r="AR133" s="595"/>
      <c r="AS133" s="592"/>
      <c r="AT133" s="592"/>
      <c r="AU133" s="592"/>
      <c r="AV133" s="592"/>
      <c r="AW133" s="592"/>
      <c r="AX133" s="592"/>
      <c r="AY133" s="592"/>
      <c r="AZ133" s="592"/>
      <c r="BA133" s="592"/>
      <c r="BB133" s="829" t="s">
        <v>246</v>
      </c>
      <c r="BC133" s="829"/>
      <c r="BD133" s="595"/>
      <c r="BE133" s="595"/>
      <c r="BF133" s="592"/>
      <c r="BG133" s="592"/>
      <c r="BH133"/>
      <c r="BI133"/>
      <c r="BJ133"/>
      <c r="BK133"/>
      <c r="BL133"/>
      <c r="BM133"/>
      <c r="BN133"/>
      <c r="BO133"/>
      <c r="BP133"/>
      <c r="BQ133" s="829" t="s">
        <v>246</v>
      </c>
      <c r="BR133" s="829"/>
      <c r="BS133" s="595"/>
      <c r="BT133" s="595"/>
      <c r="BU133" s="592"/>
      <c r="BV133" s="592"/>
      <c r="BW133" s="592"/>
      <c r="BX133" s="592"/>
      <c r="BY133" s="592"/>
      <c r="BZ133" s="592"/>
      <c r="CA133" s="592"/>
      <c r="CB133" s="592"/>
      <c r="CC133" s="592"/>
      <c r="CD133" s="829" t="s">
        <v>246</v>
      </c>
      <c r="CE133" s="829"/>
      <c r="CF133" s="595"/>
      <c r="CG133" s="595"/>
      <c r="CH133" s="592"/>
      <c r="CI133" s="592"/>
      <c r="CQ133" s="829" t="s">
        <v>246</v>
      </c>
      <c r="CR133" s="829"/>
      <c r="CS133" s="595"/>
      <c r="CT133" s="595"/>
      <c r="CU133" s="592"/>
      <c r="CV133" s="592"/>
      <c r="CW133" s="592"/>
      <c r="CX133" s="592"/>
      <c r="CY133" s="592"/>
      <c r="CZ133" s="592"/>
      <c r="DA133" s="592"/>
      <c r="DB133" s="592"/>
      <c r="DC133" s="592"/>
      <c r="DD133" s="829" t="s">
        <v>246</v>
      </c>
      <c r="DE133" s="829"/>
      <c r="DF133" s="595"/>
      <c r="DG133" s="595"/>
      <c r="DH133" s="592"/>
      <c r="DI133" s="592"/>
    </row>
    <row r="134" spans="1:113" ht="28.9" customHeight="1" x14ac:dyDescent="0.2">
      <c r="A134"/>
      <c r="B134" s="324"/>
      <c r="C134" s="592"/>
      <c r="D134" s="829"/>
      <c r="E134" s="829"/>
      <c r="F134" s="831" t="s">
        <v>174</v>
      </c>
      <c r="G134" s="831"/>
      <c r="H134" s="831"/>
      <c r="I134" s="831"/>
      <c r="J134" s="592"/>
      <c r="K134" s="592"/>
      <c r="L134" s="592"/>
      <c r="M134" s="592"/>
      <c r="N134" s="592"/>
      <c r="O134" s="592"/>
      <c r="P134" s="592"/>
      <c r="Q134" s="829"/>
      <c r="R134" s="829"/>
      <c r="S134" s="831" t="s">
        <v>174</v>
      </c>
      <c r="T134" s="831"/>
      <c r="U134" s="831"/>
      <c r="V134" s="831"/>
      <c r="W134" s="592"/>
      <c r="X134" s="592"/>
      <c r="Y134" s="592"/>
      <c r="Z134" s="592"/>
      <c r="AA134" s="592"/>
      <c r="AB134" s="592"/>
      <c r="AC134" s="592"/>
      <c r="AD134" s="829"/>
      <c r="AE134" s="829"/>
      <c r="AF134" s="831" t="s">
        <v>174</v>
      </c>
      <c r="AG134" s="831"/>
      <c r="AH134" s="831"/>
      <c r="AI134" s="831"/>
      <c r="AJ134" s="592"/>
      <c r="AK134" s="592"/>
      <c r="AL134" s="592"/>
      <c r="AM134" s="592"/>
      <c r="AN134" s="592"/>
      <c r="AO134" s="829"/>
      <c r="AP134" s="829"/>
      <c r="AQ134" s="831" t="s">
        <v>174</v>
      </c>
      <c r="AR134" s="831"/>
      <c r="AS134" s="831"/>
      <c r="AT134" s="831"/>
      <c r="AU134" s="592"/>
      <c r="AV134" s="592"/>
      <c r="AW134" s="592"/>
      <c r="AX134" s="592"/>
      <c r="AY134" s="592"/>
      <c r="AZ134" s="592"/>
      <c r="BA134" s="592"/>
      <c r="BB134" s="829"/>
      <c r="BC134" s="829"/>
      <c r="BD134" s="831" t="s">
        <v>174</v>
      </c>
      <c r="BE134" s="831"/>
      <c r="BF134" s="831"/>
      <c r="BG134" s="831"/>
      <c r="BH134"/>
      <c r="BI134"/>
      <c r="BJ134"/>
      <c r="BK134"/>
      <c r="BL134"/>
      <c r="BM134"/>
      <c r="BN134"/>
      <c r="BO134"/>
      <c r="BP134"/>
      <c r="BQ134" s="829"/>
      <c r="BR134" s="829"/>
      <c r="BS134" s="831" t="s">
        <v>174</v>
      </c>
      <c r="BT134" s="831"/>
      <c r="BU134" s="831"/>
      <c r="BV134" s="831"/>
      <c r="BW134" s="592"/>
      <c r="BX134" s="592"/>
      <c r="BY134" s="592"/>
      <c r="BZ134" s="592"/>
      <c r="CA134" s="592"/>
      <c r="CB134" s="592"/>
      <c r="CC134" s="592"/>
      <c r="CD134" s="829"/>
      <c r="CE134" s="829"/>
      <c r="CF134" s="831" t="s">
        <v>174</v>
      </c>
      <c r="CG134" s="831"/>
      <c r="CH134" s="831"/>
      <c r="CI134" s="831"/>
      <c r="CQ134" s="829"/>
      <c r="CR134" s="829"/>
      <c r="CS134" s="831" t="s">
        <v>174</v>
      </c>
      <c r="CT134" s="831"/>
      <c r="CU134" s="831"/>
      <c r="CV134" s="831"/>
      <c r="CW134" s="592"/>
      <c r="CX134" s="592"/>
      <c r="CY134" s="592"/>
      <c r="CZ134" s="592"/>
      <c r="DA134" s="592"/>
      <c r="DB134" s="592"/>
      <c r="DC134" s="592"/>
      <c r="DD134" s="829"/>
      <c r="DE134" s="829"/>
      <c r="DF134" s="831" t="s">
        <v>174</v>
      </c>
      <c r="DG134" s="831"/>
      <c r="DH134" s="831"/>
      <c r="DI134" s="831"/>
    </row>
    <row r="135" spans="1:113" ht="15" customHeight="1" x14ac:dyDescent="0.2">
      <c r="A135"/>
      <c r="B135" s="324"/>
      <c r="C135" s="592"/>
      <c r="D135" s="830"/>
      <c r="E135" s="830"/>
      <c r="F135" s="851" t="s">
        <v>175</v>
      </c>
      <c r="G135" s="852"/>
      <c r="H135" s="851" t="s">
        <v>176</v>
      </c>
      <c r="I135" s="852"/>
      <c r="J135" s="592"/>
      <c r="K135" s="592"/>
      <c r="L135" s="592"/>
      <c r="M135" s="592"/>
      <c r="N135" s="592"/>
      <c r="O135" s="592"/>
      <c r="P135" s="592"/>
      <c r="Q135" s="830"/>
      <c r="R135" s="830"/>
      <c r="S135" s="851" t="s">
        <v>175</v>
      </c>
      <c r="T135" s="852"/>
      <c r="U135" s="851" t="s">
        <v>176</v>
      </c>
      <c r="V135" s="852"/>
      <c r="W135" s="592"/>
      <c r="X135" s="592"/>
      <c r="Y135" s="592"/>
      <c r="Z135" s="592"/>
      <c r="AA135" s="592"/>
      <c r="AB135" s="592"/>
      <c r="AC135" s="592"/>
      <c r="AD135" s="830"/>
      <c r="AE135" s="830"/>
      <c r="AF135" s="851" t="s">
        <v>175</v>
      </c>
      <c r="AG135" s="852"/>
      <c r="AH135" s="851" t="s">
        <v>176</v>
      </c>
      <c r="AI135" s="852"/>
      <c r="AJ135" s="592"/>
      <c r="AK135" s="592"/>
      <c r="AL135" s="592"/>
      <c r="AM135" s="592"/>
      <c r="AN135" s="592"/>
      <c r="AO135" s="830"/>
      <c r="AP135" s="830"/>
      <c r="AQ135" s="851" t="s">
        <v>175</v>
      </c>
      <c r="AR135" s="852"/>
      <c r="AS135" s="851" t="s">
        <v>176</v>
      </c>
      <c r="AT135" s="852"/>
      <c r="AU135" s="592"/>
      <c r="AV135" s="592"/>
      <c r="AW135" s="592"/>
      <c r="AX135" s="592"/>
      <c r="AY135" s="592"/>
      <c r="AZ135" s="592"/>
      <c r="BA135" s="592"/>
      <c r="BB135" s="830"/>
      <c r="BC135" s="830"/>
      <c r="BD135" s="851" t="s">
        <v>175</v>
      </c>
      <c r="BE135" s="852"/>
      <c r="BF135" s="851" t="s">
        <v>176</v>
      </c>
      <c r="BG135" s="852"/>
      <c r="BH135"/>
      <c r="BI135"/>
      <c r="BJ135"/>
      <c r="BK135"/>
      <c r="BL135"/>
      <c r="BM135"/>
      <c r="BN135"/>
      <c r="BO135"/>
      <c r="BP135"/>
      <c r="BQ135" s="830"/>
      <c r="BR135" s="830"/>
      <c r="BS135" s="851" t="s">
        <v>175</v>
      </c>
      <c r="BT135" s="852"/>
      <c r="BU135" s="851" t="s">
        <v>176</v>
      </c>
      <c r="BV135" s="852"/>
      <c r="BW135" s="592"/>
      <c r="BX135" s="592"/>
      <c r="BY135" s="592"/>
      <c r="BZ135" s="592"/>
      <c r="CA135" s="592"/>
      <c r="CB135" s="592"/>
      <c r="CC135" s="592"/>
      <c r="CD135" s="830"/>
      <c r="CE135" s="830"/>
      <c r="CF135" s="851" t="s">
        <v>175</v>
      </c>
      <c r="CG135" s="852"/>
      <c r="CH135" s="851" t="s">
        <v>176</v>
      </c>
      <c r="CI135" s="852"/>
      <c r="CQ135" s="830"/>
      <c r="CR135" s="830"/>
      <c r="CS135" s="851" t="s">
        <v>175</v>
      </c>
      <c r="CT135" s="852"/>
      <c r="CU135" s="851" t="s">
        <v>176</v>
      </c>
      <c r="CV135" s="852"/>
      <c r="CW135" s="592"/>
      <c r="CX135" s="592"/>
      <c r="CY135" s="592"/>
      <c r="CZ135" s="592"/>
      <c r="DA135" s="592"/>
      <c r="DB135" s="592"/>
      <c r="DC135" s="592"/>
      <c r="DD135" s="830"/>
      <c r="DE135" s="830"/>
      <c r="DF135" s="851" t="s">
        <v>175</v>
      </c>
      <c r="DG135" s="852"/>
      <c r="DH135" s="851" t="s">
        <v>176</v>
      </c>
      <c r="DI135" s="852"/>
    </row>
    <row r="136" spans="1:113" ht="15" customHeight="1" x14ac:dyDescent="0.2">
      <c r="A136"/>
      <c r="B136" s="324"/>
      <c r="C136" s="592"/>
      <c r="D136" s="826" t="s">
        <v>173</v>
      </c>
      <c r="E136" s="597" t="s">
        <v>92</v>
      </c>
      <c r="F136" s="845">
        <v>1.2382739212007505</v>
      </c>
      <c r="G136" s="846"/>
      <c r="H136" s="845">
        <v>98.761726078799256</v>
      </c>
      <c r="I136" s="846"/>
      <c r="J136" s="592"/>
      <c r="K136" s="592"/>
      <c r="L136" s="592"/>
      <c r="M136" s="592"/>
      <c r="N136" s="592"/>
      <c r="O136" s="592"/>
      <c r="P136" s="592"/>
      <c r="Q136" s="826" t="s">
        <v>173</v>
      </c>
      <c r="R136" s="597" t="s">
        <v>92</v>
      </c>
      <c r="S136" s="845">
        <v>1.365546218487395</v>
      </c>
      <c r="T136" s="846"/>
      <c r="U136" s="845">
        <v>98.634453781512605</v>
      </c>
      <c r="V136" s="846"/>
      <c r="W136" s="592"/>
      <c r="X136" s="592"/>
      <c r="Y136" s="592"/>
      <c r="Z136" s="592"/>
      <c r="AA136" s="592"/>
      <c r="AB136" s="592"/>
      <c r="AC136" s="592"/>
      <c r="AD136" s="826" t="s">
        <v>173</v>
      </c>
      <c r="AE136" s="597" t="s">
        <v>92</v>
      </c>
      <c r="AF136" s="845">
        <v>1.1675423234092235</v>
      </c>
      <c r="AG136" s="846"/>
      <c r="AH136" s="845">
        <v>98.832457676590778</v>
      </c>
      <c r="AI136" s="846"/>
      <c r="AJ136" s="592"/>
      <c r="AK136" s="592"/>
      <c r="AL136" s="592"/>
      <c r="AM136" s="592"/>
      <c r="AN136" s="592"/>
      <c r="AO136" s="826" t="s">
        <v>173</v>
      </c>
      <c r="AP136" s="597" t="s">
        <v>92</v>
      </c>
      <c r="AQ136" s="845">
        <v>0.6559766763848397</v>
      </c>
      <c r="AR136" s="846"/>
      <c r="AS136" s="845">
        <v>99.344023323615161</v>
      </c>
      <c r="AT136" s="846"/>
      <c r="AU136" s="592"/>
      <c r="AV136" s="592"/>
      <c r="AW136" s="592"/>
      <c r="AX136" s="592"/>
      <c r="AY136" s="592"/>
      <c r="AZ136" s="592"/>
      <c r="BA136" s="592"/>
      <c r="BB136" s="826" t="s">
        <v>173</v>
      </c>
      <c r="BC136" s="597" t="s">
        <v>92</v>
      </c>
      <c r="BD136" s="845">
        <v>1.8561484918793503</v>
      </c>
      <c r="BE136" s="846"/>
      <c r="BF136" s="845">
        <v>98.143851508120648</v>
      </c>
      <c r="BG136" s="846"/>
      <c r="BH136"/>
      <c r="BI136"/>
      <c r="BJ136"/>
      <c r="BK136"/>
      <c r="BL136"/>
      <c r="BM136"/>
      <c r="BN136"/>
      <c r="BO136"/>
      <c r="BP136"/>
      <c r="BQ136" s="826" t="s">
        <v>173</v>
      </c>
      <c r="BR136" s="597" t="s">
        <v>92</v>
      </c>
      <c r="BS136" s="845">
        <v>0.15491866769945781</v>
      </c>
      <c r="BT136" s="846"/>
      <c r="BU136" s="845">
        <v>99.845081332300538</v>
      </c>
      <c r="BV136" s="846"/>
      <c r="BW136" s="592"/>
      <c r="BX136" s="592"/>
      <c r="BY136" s="592"/>
      <c r="BZ136" s="592"/>
      <c r="CA136" s="592"/>
      <c r="CB136" s="592"/>
      <c r="CC136" s="592"/>
      <c r="CD136" s="826" t="s">
        <v>173</v>
      </c>
      <c r="CE136" s="597" t="s">
        <v>92</v>
      </c>
      <c r="CF136" s="845">
        <v>34.939759036144579</v>
      </c>
      <c r="CG136" s="846"/>
      <c r="CH136" s="845">
        <v>65.060240963855421</v>
      </c>
      <c r="CI136" s="846"/>
      <c r="CQ136" s="826" t="s">
        <v>173</v>
      </c>
      <c r="CR136" s="597" t="s">
        <v>92</v>
      </c>
      <c r="CS136" s="845" t="s">
        <v>189</v>
      </c>
      <c r="CT136" s="846"/>
      <c r="CU136" s="845" t="s">
        <v>189</v>
      </c>
      <c r="CV136" s="846"/>
      <c r="CW136" s="592"/>
      <c r="CX136" s="592"/>
      <c r="CY136" s="592"/>
      <c r="CZ136" s="592"/>
      <c r="DA136" s="592"/>
      <c r="DB136" s="592"/>
      <c r="DC136" s="592"/>
      <c r="DD136" s="826" t="s">
        <v>173</v>
      </c>
      <c r="DE136" s="597" t="s">
        <v>92</v>
      </c>
      <c r="DF136" s="845" t="s">
        <v>189</v>
      </c>
      <c r="DG136" s="846"/>
      <c r="DH136" s="845" t="s">
        <v>189</v>
      </c>
      <c r="DI136" s="846"/>
    </row>
    <row r="137" spans="1:113" ht="15" x14ac:dyDescent="0.2">
      <c r="A137"/>
      <c r="B137" s="324"/>
      <c r="C137" s="592"/>
      <c r="D137" s="827"/>
      <c r="E137" s="597" t="s">
        <v>178</v>
      </c>
      <c r="F137" s="845">
        <v>1.0057471264367817</v>
      </c>
      <c r="G137" s="846"/>
      <c r="H137" s="845">
        <v>98.994252873563212</v>
      </c>
      <c r="I137" s="846"/>
      <c r="J137" s="592"/>
      <c r="K137" s="592"/>
      <c r="L137" s="592"/>
      <c r="M137" s="592"/>
      <c r="N137" s="592"/>
      <c r="O137" s="592"/>
      <c r="P137" s="592"/>
      <c r="Q137" s="827"/>
      <c r="R137" s="597" t="s">
        <v>178</v>
      </c>
      <c r="S137" s="845">
        <v>1.6150740242261103</v>
      </c>
      <c r="T137" s="846"/>
      <c r="U137" s="845">
        <v>98.384925975773882</v>
      </c>
      <c r="V137" s="846"/>
      <c r="W137" s="592"/>
      <c r="X137" s="592"/>
      <c r="Y137" s="592"/>
      <c r="Z137" s="592"/>
      <c r="AA137" s="592"/>
      <c r="AB137" s="592"/>
      <c r="AC137" s="592"/>
      <c r="AD137" s="827"/>
      <c r="AE137" s="597" t="s">
        <v>178</v>
      </c>
      <c r="AF137" s="845">
        <v>0.66914498141263945</v>
      </c>
      <c r="AG137" s="846"/>
      <c r="AH137" s="845">
        <v>99.330855018587357</v>
      </c>
      <c r="AI137" s="846"/>
      <c r="AJ137" s="592"/>
      <c r="AK137" s="592"/>
      <c r="AL137" s="592"/>
      <c r="AM137" s="592"/>
      <c r="AN137" s="592"/>
      <c r="AO137" s="827"/>
      <c r="AP137" s="597" t="s">
        <v>178</v>
      </c>
      <c r="AQ137" s="845">
        <v>1.0961214165261384</v>
      </c>
      <c r="AR137" s="846"/>
      <c r="AS137" s="845">
        <v>98.903878583473855</v>
      </c>
      <c r="AT137" s="846"/>
      <c r="AU137" s="592"/>
      <c r="AV137" s="592"/>
      <c r="AW137" s="592"/>
      <c r="AX137" s="592"/>
      <c r="AY137" s="592"/>
      <c r="AZ137" s="592"/>
      <c r="BA137" s="592"/>
      <c r="BB137" s="827"/>
      <c r="BC137" s="597" t="s">
        <v>178</v>
      </c>
      <c r="BD137" s="845">
        <v>0.88691796008869184</v>
      </c>
      <c r="BE137" s="846"/>
      <c r="BF137" s="845">
        <v>99.113082039911305</v>
      </c>
      <c r="BG137" s="846"/>
      <c r="BH137"/>
      <c r="BI137"/>
      <c r="BJ137"/>
      <c r="BK137"/>
      <c r="BL137"/>
      <c r="BM137"/>
      <c r="BN137"/>
      <c r="BO137"/>
      <c r="BP137"/>
      <c r="BQ137" s="827"/>
      <c r="BR137" s="597" t="s">
        <v>178</v>
      </c>
      <c r="BS137" s="845">
        <v>0.1525940996948118</v>
      </c>
      <c r="BT137" s="846"/>
      <c r="BU137" s="845">
        <v>99.847405900305191</v>
      </c>
      <c r="BV137" s="846"/>
      <c r="BW137" s="592"/>
      <c r="BX137" s="592"/>
      <c r="BY137" s="592"/>
      <c r="BZ137" s="592"/>
      <c r="CA137" s="592"/>
      <c r="CB137" s="592"/>
      <c r="CC137" s="592"/>
      <c r="CD137" s="827"/>
      <c r="CE137" s="597" t="s">
        <v>178</v>
      </c>
      <c r="CF137" s="845">
        <v>14.754098360655737</v>
      </c>
      <c r="CG137" s="846"/>
      <c r="CH137" s="845">
        <v>85.245901639344254</v>
      </c>
      <c r="CI137" s="846"/>
      <c r="CQ137" s="827"/>
      <c r="CR137" s="597" t="s">
        <v>178</v>
      </c>
      <c r="CS137" s="845" t="s">
        <v>189</v>
      </c>
      <c r="CT137" s="846"/>
      <c r="CU137" s="845" t="s">
        <v>189</v>
      </c>
      <c r="CV137" s="846"/>
      <c r="CW137" s="592"/>
      <c r="CX137" s="592"/>
      <c r="CY137" s="592"/>
      <c r="CZ137" s="592"/>
      <c r="DA137" s="592"/>
      <c r="DB137" s="592"/>
      <c r="DC137" s="592"/>
      <c r="DD137" s="827"/>
      <c r="DE137" s="597" t="s">
        <v>178</v>
      </c>
      <c r="DF137" s="845" t="s">
        <v>189</v>
      </c>
      <c r="DG137" s="846"/>
      <c r="DH137" s="845" t="s">
        <v>189</v>
      </c>
      <c r="DI137" s="846"/>
    </row>
    <row r="138" spans="1:113" ht="15" x14ac:dyDescent="0.2">
      <c r="A138"/>
      <c r="B138" s="324"/>
      <c r="C138" s="592"/>
      <c r="D138" s="827"/>
      <c r="E138" s="597" t="s">
        <v>45</v>
      </c>
      <c r="F138" s="845">
        <v>5.0835785387841979</v>
      </c>
      <c r="G138" s="846"/>
      <c r="H138" s="845">
        <v>94.916421461215805</v>
      </c>
      <c r="I138" s="846"/>
      <c r="J138" s="592"/>
      <c r="K138" s="592"/>
      <c r="L138" s="592"/>
      <c r="M138" s="592"/>
      <c r="N138" s="592"/>
      <c r="O138" s="592"/>
      <c r="P138" s="592"/>
      <c r="Q138" s="827"/>
      <c r="R138" s="597" t="s">
        <v>45</v>
      </c>
      <c r="S138" s="845">
        <v>7.1754523996852875</v>
      </c>
      <c r="T138" s="846"/>
      <c r="U138" s="845">
        <v>92.824547600314716</v>
      </c>
      <c r="V138" s="846"/>
      <c r="W138" s="592"/>
      <c r="X138" s="592"/>
      <c r="Y138" s="592"/>
      <c r="Z138" s="592"/>
      <c r="AA138" s="592"/>
      <c r="AB138" s="592"/>
      <c r="AC138" s="592"/>
      <c r="AD138" s="827"/>
      <c r="AE138" s="597" t="s">
        <v>45</v>
      </c>
      <c r="AF138" s="845">
        <v>3.7013932210438765</v>
      </c>
      <c r="AG138" s="846"/>
      <c r="AH138" s="845">
        <v>96.298606778956113</v>
      </c>
      <c r="AI138" s="846"/>
      <c r="AJ138" s="592"/>
      <c r="AK138" s="592"/>
      <c r="AL138" s="592"/>
      <c r="AM138" s="592"/>
      <c r="AN138" s="592"/>
      <c r="AO138" s="827"/>
      <c r="AP138" s="597" t="s">
        <v>45</v>
      </c>
      <c r="AQ138" s="845">
        <v>3.8420742486741308</v>
      </c>
      <c r="AR138" s="846"/>
      <c r="AS138" s="845">
        <v>96.157925751325863</v>
      </c>
      <c r="AT138" s="846"/>
      <c r="AU138" s="592"/>
      <c r="AV138" s="592"/>
      <c r="AW138" s="592"/>
      <c r="AX138" s="592"/>
      <c r="AY138" s="592"/>
      <c r="AZ138" s="592"/>
      <c r="BA138" s="592"/>
      <c r="BB138" s="827"/>
      <c r="BC138" s="597" t="s">
        <v>45</v>
      </c>
      <c r="BD138" s="845">
        <v>6.4903846153846159</v>
      </c>
      <c r="BE138" s="846"/>
      <c r="BF138" s="845">
        <v>93.509615384615387</v>
      </c>
      <c r="BG138" s="846"/>
      <c r="BH138"/>
      <c r="BI138"/>
      <c r="BJ138"/>
      <c r="BK138"/>
      <c r="BL138"/>
      <c r="BM138"/>
      <c r="BN138"/>
      <c r="BO138"/>
      <c r="BP138"/>
      <c r="BQ138" s="827"/>
      <c r="BR138" s="597" t="s">
        <v>45</v>
      </c>
      <c r="BS138" s="845">
        <v>1.8474776446769023</v>
      </c>
      <c r="BT138" s="846"/>
      <c r="BU138" s="845">
        <v>98.1525223553231</v>
      </c>
      <c r="BV138" s="846"/>
      <c r="BW138" s="592"/>
      <c r="BX138" s="592"/>
      <c r="BY138" s="592"/>
      <c r="BZ138" s="592"/>
      <c r="CA138" s="592"/>
      <c r="CB138" s="592"/>
      <c r="CC138" s="592"/>
      <c r="CD138" s="827"/>
      <c r="CE138" s="597" t="s">
        <v>45</v>
      </c>
      <c r="CF138" s="845">
        <v>14.396698227725176</v>
      </c>
      <c r="CG138" s="846"/>
      <c r="CH138" s="845">
        <v>85.603301772274818</v>
      </c>
      <c r="CI138" s="846"/>
      <c r="CQ138" s="827"/>
      <c r="CR138" s="597" t="s">
        <v>45</v>
      </c>
      <c r="CS138" s="845">
        <v>1.7340108073231713</v>
      </c>
      <c r="CT138" s="846"/>
      <c r="CU138" s="845">
        <v>98.265989192676827</v>
      </c>
      <c r="CV138" s="846"/>
      <c r="CW138" s="592"/>
      <c r="CX138" s="592"/>
      <c r="CY138" s="592"/>
      <c r="CZ138" s="592"/>
      <c r="DA138" s="592"/>
      <c r="DB138" s="592"/>
      <c r="DC138" s="592"/>
      <c r="DD138" s="827"/>
      <c r="DE138" s="597" t="s">
        <v>45</v>
      </c>
      <c r="DF138" s="845">
        <v>16.703973139339677</v>
      </c>
      <c r="DG138" s="846"/>
      <c r="DH138" s="845">
        <v>83.296026860660319</v>
      </c>
      <c r="DI138" s="846"/>
    </row>
    <row r="139" spans="1:113" ht="15" x14ac:dyDescent="0.2">
      <c r="A139"/>
      <c r="B139" s="324"/>
      <c r="C139" s="592"/>
      <c r="D139" s="827"/>
      <c r="E139" s="597" t="s">
        <v>33</v>
      </c>
      <c r="F139" s="845">
        <v>7.8069993787533658</v>
      </c>
      <c r="G139" s="846"/>
      <c r="H139" s="845">
        <v>92.19300062124664</v>
      </c>
      <c r="I139" s="846"/>
      <c r="J139" s="592"/>
      <c r="K139" s="592"/>
      <c r="L139" s="592"/>
      <c r="M139" s="592"/>
      <c r="N139" s="592"/>
      <c r="O139" s="592"/>
      <c r="P139" s="592"/>
      <c r="Q139" s="827"/>
      <c r="R139" s="597" t="s">
        <v>33</v>
      </c>
      <c r="S139" s="845">
        <v>10.260150741551179</v>
      </c>
      <c r="T139" s="846"/>
      <c r="U139" s="845">
        <v>89.739849258448828</v>
      </c>
      <c r="V139" s="846"/>
      <c r="W139" s="592"/>
      <c r="X139" s="592"/>
      <c r="Y139" s="592"/>
      <c r="Z139" s="592"/>
      <c r="AA139" s="592"/>
      <c r="AB139" s="592"/>
      <c r="AC139" s="592"/>
      <c r="AD139" s="827"/>
      <c r="AE139" s="597" t="s">
        <v>33</v>
      </c>
      <c r="AF139" s="845">
        <v>5.9873760144274115</v>
      </c>
      <c r="AG139" s="846"/>
      <c r="AH139" s="845">
        <v>94.012623985572588</v>
      </c>
      <c r="AI139" s="846"/>
      <c r="AJ139" s="592"/>
      <c r="AK139" s="592"/>
      <c r="AL139" s="592"/>
      <c r="AM139" s="592"/>
      <c r="AN139" s="592"/>
      <c r="AO139" s="827"/>
      <c r="AP139" s="597" t="s">
        <v>33</v>
      </c>
      <c r="AQ139" s="845">
        <v>6.5420560747663545</v>
      </c>
      <c r="AR139" s="846"/>
      <c r="AS139" s="845">
        <v>93.45794392523365</v>
      </c>
      <c r="AT139" s="846"/>
      <c r="AU139" s="592"/>
      <c r="AV139" s="592"/>
      <c r="AW139" s="592"/>
      <c r="AX139" s="592"/>
      <c r="AY139" s="592"/>
      <c r="AZ139" s="592"/>
      <c r="BA139" s="592"/>
      <c r="BB139" s="827"/>
      <c r="BC139" s="597" t="s">
        <v>33</v>
      </c>
      <c r="BD139" s="845">
        <v>8.9578801661063867</v>
      </c>
      <c r="BE139" s="846"/>
      <c r="BF139" s="845">
        <v>91.042119833893608</v>
      </c>
      <c r="BG139" s="846"/>
      <c r="BH139"/>
      <c r="BI139"/>
      <c r="BJ139"/>
      <c r="BK139"/>
      <c r="BL139"/>
      <c r="BM139"/>
      <c r="BN139"/>
      <c r="BO139"/>
      <c r="BP139"/>
      <c r="BQ139" s="827"/>
      <c r="BR139" s="597" t="s">
        <v>33</v>
      </c>
      <c r="BS139" s="845">
        <v>4.36406526439945</v>
      </c>
      <c r="BT139" s="846"/>
      <c r="BU139" s="845">
        <v>95.635934735600543</v>
      </c>
      <c r="BV139" s="846"/>
      <c r="BW139" s="592"/>
      <c r="BX139" s="592"/>
      <c r="BY139" s="592"/>
      <c r="BZ139" s="592"/>
      <c r="CA139" s="592"/>
      <c r="CB139" s="592"/>
      <c r="CC139" s="592"/>
      <c r="CD139" s="827"/>
      <c r="CE139" s="597" t="s">
        <v>33</v>
      </c>
      <c r="CF139" s="845">
        <v>11.638591117917304</v>
      </c>
      <c r="CG139" s="846"/>
      <c r="CH139" s="845">
        <v>88.361408882082699</v>
      </c>
      <c r="CI139" s="846"/>
      <c r="CQ139" s="827"/>
      <c r="CR139" s="597" t="s">
        <v>33</v>
      </c>
      <c r="CS139" s="845">
        <v>4.5822102425876015</v>
      </c>
      <c r="CT139" s="846"/>
      <c r="CU139" s="845">
        <v>95.417789757412393</v>
      </c>
      <c r="CV139" s="846"/>
      <c r="CW139" s="592"/>
      <c r="CX139" s="592"/>
      <c r="CY139" s="592"/>
      <c r="CZ139" s="592"/>
      <c r="DA139" s="592"/>
      <c r="DB139" s="592"/>
      <c r="DC139" s="592"/>
      <c r="DD139" s="827"/>
      <c r="DE139" s="597" t="s">
        <v>33</v>
      </c>
      <c r="DF139" s="845">
        <v>21.264059989287627</v>
      </c>
      <c r="DG139" s="846"/>
      <c r="DH139" s="845">
        <v>78.735940010712369</v>
      </c>
      <c r="DI139" s="846"/>
    </row>
    <row r="140" spans="1:113" ht="15" x14ac:dyDescent="0.2">
      <c r="A140"/>
      <c r="B140" s="324"/>
      <c r="C140" s="592"/>
      <c r="D140" s="827"/>
      <c r="E140" s="597" t="s">
        <v>34</v>
      </c>
      <c r="F140" s="845">
        <v>10.359692846557996</v>
      </c>
      <c r="G140" s="846"/>
      <c r="H140" s="845">
        <v>89.640307153441995</v>
      </c>
      <c r="I140" s="846"/>
      <c r="J140" s="592"/>
      <c r="K140" s="592"/>
      <c r="L140" s="592"/>
      <c r="M140" s="592"/>
      <c r="N140" s="592"/>
      <c r="O140" s="592"/>
      <c r="P140" s="592"/>
      <c r="Q140" s="827"/>
      <c r="R140" s="597" t="s">
        <v>34</v>
      </c>
      <c r="S140" s="845">
        <v>13.343261355174981</v>
      </c>
      <c r="T140" s="846"/>
      <c r="U140" s="845">
        <v>86.656738644825012</v>
      </c>
      <c r="V140" s="846"/>
      <c r="W140" s="592"/>
      <c r="X140" s="592"/>
      <c r="Y140" s="592"/>
      <c r="Z140" s="592"/>
      <c r="AA140" s="592"/>
      <c r="AB140" s="592"/>
      <c r="AC140" s="592"/>
      <c r="AD140" s="827"/>
      <c r="AE140" s="597" t="s">
        <v>34</v>
      </c>
      <c r="AF140" s="845">
        <v>7.8957077850202921</v>
      </c>
      <c r="AG140" s="846"/>
      <c r="AH140" s="845">
        <v>92.104292214979708</v>
      </c>
      <c r="AI140" s="846"/>
      <c r="AJ140" s="592"/>
      <c r="AK140" s="592"/>
      <c r="AL140" s="592"/>
      <c r="AM140" s="592"/>
      <c r="AN140" s="592"/>
      <c r="AO140" s="827"/>
      <c r="AP140" s="597" t="s">
        <v>34</v>
      </c>
      <c r="AQ140" s="845">
        <v>9.2808850645359549</v>
      </c>
      <c r="AR140" s="846"/>
      <c r="AS140" s="845">
        <v>90.719114935464034</v>
      </c>
      <c r="AT140" s="846"/>
      <c r="AU140" s="592"/>
      <c r="AV140" s="592"/>
      <c r="AW140" s="592"/>
      <c r="AX140" s="592"/>
      <c r="AY140" s="592"/>
      <c r="AZ140" s="592"/>
      <c r="BA140" s="592"/>
      <c r="BB140" s="827"/>
      <c r="BC140" s="597" t="s">
        <v>34</v>
      </c>
      <c r="BD140" s="845">
        <v>11.201727032861598</v>
      </c>
      <c r="BE140" s="846"/>
      <c r="BF140" s="845">
        <v>88.798272967138402</v>
      </c>
      <c r="BG140" s="846"/>
      <c r="BH140"/>
      <c r="BI140"/>
      <c r="BJ140"/>
      <c r="BK140"/>
      <c r="BL140"/>
      <c r="BM140"/>
      <c r="BN140"/>
      <c r="BO140"/>
      <c r="BP140"/>
      <c r="BQ140" s="827"/>
      <c r="BR140" s="597" t="s">
        <v>34</v>
      </c>
      <c r="BS140" s="845">
        <v>5.2988905447921839</v>
      </c>
      <c r="BT140" s="846"/>
      <c r="BU140" s="845">
        <v>94.701109455207813</v>
      </c>
      <c r="BV140" s="846"/>
      <c r="BW140" s="592"/>
      <c r="BX140" s="592"/>
      <c r="BY140" s="592"/>
      <c r="BZ140" s="592"/>
      <c r="CA140" s="592"/>
      <c r="CB140" s="592"/>
      <c r="CC140" s="592"/>
      <c r="CD140" s="827"/>
      <c r="CE140" s="597" t="s">
        <v>34</v>
      </c>
      <c r="CF140" s="845">
        <v>13.829908027705235</v>
      </c>
      <c r="CG140" s="846"/>
      <c r="CH140" s="845">
        <v>86.170091972294756</v>
      </c>
      <c r="CI140" s="846"/>
      <c r="CQ140" s="827"/>
      <c r="CR140" s="597" t="s">
        <v>34</v>
      </c>
      <c r="CS140" s="845">
        <v>6.6439664479694374</v>
      </c>
      <c r="CT140" s="846"/>
      <c r="CU140" s="845">
        <v>93.356033552030553</v>
      </c>
      <c r="CV140" s="846"/>
      <c r="CW140" s="592"/>
      <c r="CX140" s="592"/>
      <c r="CY140" s="592"/>
      <c r="CZ140" s="592"/>
      <c r="DA140" s="592"/>
      <c r="DB140" s="592"/>
      <c r="DC140" s="592"/>
      <c r="DD140" s="827"/>
      <c r="DE140" s="597" t="s">
        <v>34</v>
      </c>
      <c r="DF140" s="845">
        <v>26.310160427807489</v>
      </c>
      <c r="DG140" s="846"/>
      <c r="DH140" s="845">
        <v>73.689839572192511</v>
      </c>
      <c r="DI140" s="846"/>
    </row>
    <row r="141" spans="1:113" ht="15" x14ac:dyDescent="0.2">
      <c r="A141"/>
      <c r="B141" s="324"/>
      <c r="C141" s="592"/>
      <c r="D141" s="827"/>
      <c r="E141" s="597" t="s">
        <v>35</v>
      </c>
      <c r="F141" s="845">
        <v>14.032342201356284</v>
      </c>
      <c r="G141" s="846"/>
      <c r="H141" s="845">
        <v>85.967657798643714</v>
      </c>
      <c r="I141" s="846"/>
      <c r="J141" s="592"/>
      <c r="K141" s="592"/>
      <c r="L141" s="592"/>
      <c r="M141" s="592"/>
      <c r="N141" s="592"/>
      <c r="O141" s="592"/>
      <c r="P141" s="592"/>
      <c r="Q141" s="827"/>
      <c r="R141" s="597" t="s">
        <v>35</v>
      </c>
      <c r="S141" s="845">
        <v>17.785234899328859</v>
      </c>
      <c r="T141" s="846"/>
      <c r="U141" s="845">
        <v>82.214765100671144</v>
      </c>
      <c r="V141" s="846"/>
      <c r="W141" s="592"/>
      <c r="X141" s="592"/>
      <c r="Y141" s="592"/>
      <c r="Z141" s="592"/>
      <c r="AA141" s="592"/>
      <c r="AB141" s="592"/>
      <c r="AC141" s="592"/>
      <c r="AD141" s="827"/>
      <c r="AE141" s="597" t="s">
        <v>35</v>
      </c>
      <c r="AF141" s="845">
        <v>10.422734787058175</v>
      </c>
      <c r="AG141" s="846"/>
      <c r="AH141" s="845">
        <v>89.577265212941825</v>
      </c>
      <c r="AI141" s="846"/>
      <c r="AJ141" s="592"/>
      <c r="AK141" s="592"/>
      <c r="AL141" s="592"/>
      <c r="AM141" s="592"/>
      <c r="AN141" s="592"/>
      <c r="AO141" s="827"/>
      <c r="AP141" s="597" t="s">
        <v>35</v>
      </c>
      <c r="AQ141" s="845">
        <v>12.289884247609461</v>
      </c>
      <c r="AR141" s="846"/>
      <c r="AS141" s="845">
        <v>87.710115752390536</v>
      </c>
      <c r="AT141" s="846"/>
      <c r="AU141" s="592"/>
      <c r="AV141" s="592"/>
      <c r="AW141" s="592"/>
      <c r="AX141" s="592"/>
      <c r="AY141" s="592"/>
      <c r="AZ141" s="592"/>
      <c r="BA141" s="592"/>
      <c r="BB141" s="827"/>
      <c r="BC141" s="597" t="s">
        <v>35</v>
      </c>
      <c r="BD141" s="845">
        <v>15.187508341118377</v>
      </c>
      <c r="BE141" s="846"/>
      <c r="BF141" s="845">
        <v>84.812491658881626</v>
      </c>
      <c r="BG141" s="846"/>
      <c r="BH141"/>
      <c r="BI141"/>
      <c r="BJ141"/>
      <c r="BK141"/>
      <c r="BL141"/>
      <c r="BM141"/>
      <c r="BN141"/>
      <c r="BO141"/>
      <c r="BP141"/>
      <c r="BQ141" s="827"/>
      <c r="BR141" s="597" t="s">
        <v>35</v>
      </c>
      <c r="BS141" s="845">
        <v>6.79843005326605</v>
      </c>
      <c r="BT141" s="846"/>
      <c r="BU141" s="845">
        <v>93.201569946733954</v>
      </c>
      <c r="BV141" s="846"/>
      <c r="BW141" s="592"/>
      <c r="BX141" s="592"/>
      <c r="BY141" s="592"/>
      <c r="BZ141" s="592"/>
      <c r="CA141" s="592"/>
      <c r="CB141" s="592"/>
      <c r="CC141" s="592"/>
      <c r="CD141" s="827"/>
      <c r="CE141" s="597" t="s">
        <v>35</v>
      </c>
      <c r="CF141" s="845">
        <v>16.933715635014337</v>
      </c>
      <c r="CG141" s="846"/>
      <c r="CH141" s="845">
        <v>83.066284364985663</v>
      </c>
      <c r="CI141" s="846"/>
      <c r="CQ141" s="827"/>
      <c r="CR141" s="597" t="s">
        <v>35</v>
      </c>
      <c r="CS141" s="845">
        <v>10.736831959905546</v>
      </c>
      <c r="CT141" s="846"/>
      <c r="CU141" s="845">
        <v>89.263168040094456</v>
      </c>
      <c r="CV141" s="846"/>
      <c r="CW141" s="592"/>
      <c r="CX141" s="592"/>
      <c r="CY141" s="592"/>
      <c r="CZ141" s="592"/>
      <c r="DA141" s="592"/>
      <c r="DB141" s="592"/>
      <c r="DC141" s="592"/>
      <c r="DD141" s="827"/>
      <c r="DE141" s="597" t="s">
        <v>35</v>
      </c>
      <c r="DF141" s="845">
        <v>30.43165467625899</v>
      </c>
      <c r="DG141" s="846"/>
      <c r="DH141" s="845">
        <v>69.568345323741013</v>
      </c>
      <c r="DI141" s="846"/>
    </row>
    <row r="142" spans="1:113" ht="15" x14ac:dyDescent="0.2">
      <c r="A142"/>
      <c r="B142" s="324"/>
      <c r="C142" s="592"/>
      <c r="D142" s="827"/>
      <c r="E142" s="597" t="s">
        <v>36</v>
      </c>
      <c r="F142" s="845">
        <v>19.695457897705086</v>
      </c>
      <c r="G142" s="846"/>
      <c r="H142" s="845">
        <v>80.304542102294903</v>
      </c>
      <c r="I142" s="846"/>
      <c r="J142" s="592"/>
      <c r="K142" s="592"/>
      <c r="L142" s="592"/>
      <c r="M142" s="592"/>
      <c r="N142" s="592"/>
      <c r="O142" s="592"/>
      <c r="P142" s="592"/>
      <c r="Q142" s="827"/>
      <c r="R142" s="597" t="s">
        <v>36</v>
      </c>
      <c r="S142" s="845">
        <v>24.649019863519797</v>
      </c>
      <c r="T142" s="846"/>
      <c r="U142" s="845">
        <v>75.350980136480203</v>
      </c>
      <c r="V142" s="846"/>
      <c r="W142" s="592"/>
      <c r="X142" s="592"/>
      <c r="Y142" s="592"/>
      <c r="Z142" s="592"/>
      <c r="AA142" s="592"/>
      <c r="AB142" s="592"/>
      <c r="AC142" s="592"/>
      <c r="AD142" s="827"/>
      <c r="AE142" s="597" t="s">
        <v>36</v>
      </c>
      <c r="AF142" s="845">
        <v>14.760770729595151</v>
      </c>
      <c r="AG142" s="846"/>
      <c r="AH142" s="845">
        <v>85.239229270404849</v>
      </c>
      <c r="AI142" s="846"/>
      <c r="AJ142" s="592"/>
      <c r="AK142" s="592"/>
      <c r="AL142" s="592"/>
      <c r="AM142" s="592"/>
      <c r="AN142" s="592"/>
      <c r="AO142" s="827"/>
      <c r="AP142" s="597" t="s">
        <v>36</v>
      </c>
      <c r="AQ142" s="845">
        <v>16.882961545362118</v>
      </c>
      <c r="AR142" s="846"/>
      <c r="AS142" s="845">
        <v>83.117038454637878</v>
      </c>
      <c r="AT142" s="846"/>
      <c r="AU142" s="592"/>
      <c r="AV142" s="592"/>
      <c r="AW142" s="592"/>
      <c r="AX142" s="592"/>
      <c r="AY142" s="592"/>
      <c r="AZ142" s="592"/>
      <c r="BA142" s="592"/>
      <c r="BB142" s="827"/>
      <c r="BC142" s="597" t="s">
        <v>36</v>
      </c>
      <c r="BD142" s="845">
        <v>21.296075695177155</v>
      </c>
      <c r="BE142" s="846"/>
      <c r="BF142" s="845">
        <v>78.703924304822849</v>
      </c>
      <c r="BG142" s="846"/>
      <c r="BH142"/>
      <c r="BI142"/>
      <c r="BJ142"/>
      <c r="BK142"/>
      <c r="BL142"/>
      <c r="BM142"/>
      <c r="BN142"/>
      <c r="BO142"/>
      <c r="BP142"/>
      <c r="BQ142" s="827"/>
      <c r="BR142" s="597" t="s">
        <v>36</v>
      </c>
      <c r="BS142" s="845">
        <v>9.7902894916799639</v>
      </c>
      <c r="BT142" s="846"/>
      <c r="BU142" s="845">
        <v>90.209710508320043</v>
      </c>
      <c r="BV142" s="846"/>
      <c r="BW142" s="592"/>
      <c r="BX142" s="592"/>
      <c r="BY142" s="592"/>
      <c r="BZ142" s="592"/>
      <c r="CA142" s="592"/>
      <c r="CB142" s="592"/>
      <c r="CC142" s="592"/>
      <c r="CD142" s="827"/>
      <c r="CE142" s="597" t="s">
        <v>36</v>
      </c>
      <c r="CF142" s="845">
        <v>22.023681954564939</v>
      </c>
      <c r="CG142" s="846"/>
      <c r="CH142" s="845">
        <v>77.976318045435065</v>
      </c>
      <c r="CI142" s="846"/>
      <c r="CQ142" s="827"/>
      <c r="CR142" s="597" t="s">
        <v>36</v>
      </c>
      <c r="CS142" s="845">
        <v>16.006702758442898</v>
      </c>
      <c r="CT142" s="846"/>
      <c r="CU142" s="845">
        <v>83.993297241557102</v>
      </c>
      <c r="CV142" s="846"/>
      <c r="CW142" s="592"/>
      <c r="CX142" s="592"/>
      <c r="CY142" s="592"/>
      <c r="CZ142" s="592"/>
      <c r="DA142" s="592"/>
      <c r="DB142" s="592"/>
      <c r="DC142" s="592"/>
      <c r="DD142" s="827"/>
      <c r="DE142" s="597" t="s">
        <v>36</v>
      </c>
      <c r="DF142" s="845">
        <v>39.264223194748361</v>
      </c>
      <c r="DG142" s="846"/>
      <c r="DH142" s="845">
        <v>60.735776805251639</v>
      </c>
      <c r="DI142" s="846"/>
    </row>
    <row r="143" spans="1:113" ht="15" x14ac:dyDescent="0.2">
      <c r="A143"/>
      <c r="B143" s="324"/>
      <c r="C143" s="592"/>
      <c r="D143" s="827"/>
      <c r="E143" s="597" t="s">
        <v>37</v>
      </c>
      <c r="F143" s="845">
        <v>26.984650095699237</v>
      </c>
      <c r="G143" s="846"/>
      <c r="H143" s="845">
        <v>73.015349904300763</v>
      </c>
      <c r="I143" s="846"/>
      <c r="J143" s="592"/>
      <c r="K143" s="592"/>
      <c r="L143" s="592"/>
      <c r="M143" s="592"/>
      <c r="N143" s="592"/>
      <c r="O143" s="592"/>
      <c r="P143" s="592"/>
      <c r="Q143" s="827"/>
      <c r="R143" s="597" t="s">
        <v>37</v>
      </c>
      <c r="S143" s="845">
        <v>32.924289191698662</v>
      </c>
      <c r="T143" s="846"/>
      <c r="U143" s="845">
        <v>67.075710808301338</v>
      </c>
      <c r="V143" s="846"/>
      <c r="W143" s="592"/>
      <c r="X143" s="592"/>
      <c r="Y143" s="592"/>
      <c r="Z143" s="592"/>
      <c r="AA143" s="592"/>
      <c r="AB143" s="592"/>
      <c r="AC143" s="592"/>
      <c r="AD143" s="827"/>
      <c r="AE143" s="597" t="s">
        <v>37</v>
      </c>
      <c r="AF143" s="845">
        <v>20.922548919168118</v>
      </c>
      <c r="AG143" s="846"/>
      <c r="AH143" s="845">
        <v>79.077451080831878</v>
      </c>
      <c r="AI143" s="846"/>
      <c r="AJ143" s="592"/>
      <c r="AK143" s="592"/>
      <c r="AL143" s="592"/>
      <c r="AM143" s="592"/>
      <c r="AN143" s="592"/>
      <c r="AO143" s="827"/>
      <c r="AP143" s="597" t="s">
        <v>37</v>
      </c>
      <c r="AQ143" s="845">
        <v>22.323603324956505</v>
      </c>
      <c r="AR143" s="846"/>
      <c r="AS143" s="845">
        <v>77.676396675043492</v>
      </c>
      <c r="AT143" s="846"/>
      <c r="AU143" s="592"/>
      <c r="AV143" s="592"/>
      <c r="AW143" s="592"/>
      <c r="AX143" s="592"/>
      <c r="AY143" s="592"/>
      <c r="AZ143" s="592"/>
      <c r="BA143" s="592"/>
      <c r="BB143" s="827"/>
      <c r="BC143" s="597" t="s">
        <v>37</v>
      </c>
      <c r="BD143" s="845">
        <v>29.258127781549369</v>
      </c>
      <c r="BE143" s="846"/>
      <c r="BF143" s="845">
        <v>70.741872218450624</v>
      </c>
      <c r="BG143" s="846"/>
      <c r="BH143"/>
      <c r="BI143"/>
      <c r="BJ143"/>
      <c r="BK143"/>
      <c r="BL143"/>
      <c r="BM143"/>
      <c r="BN143"/>
      <c r="BO143"/>
      <c r="BP143"/>
      <c r="BQ143" s="827"/>
      <c r="BR143" s="597" t="s">
        <v>37</v>
      </c>
      <c r="BS143" s="845">
        <v>13.598283612586842</v>
      </c>
      <c r="BT143" s="846"/>
      <c r="BU143" s="845">
        <v>86.40171638741316</v>
      </c>
      <c r="BV143" s="846"/>
      <c r="BW143" s="592"/>
      <c r="BX143" s="592"/>
      <c r="BY143" s="592"/>
      <c r="BZ143" s="592"/>
      <c r="CA143" s="592"/>
      <c r="CB143" s="592"/>
      <c r="CC143" s="592"/>
      <c r="CD143" s="827"/>
      <c r="CE143" s="597" t="s">
        <v>37</v>
      </c>
      <c r="CF143" s="845">
        <v>28.880688806888067</v>
      </c>
      <c r="CG143" s="846"/>
      <c r="CH143" s="845">
        <v>71.11931119311194</v>
      </c>
      <c r="CI143" s="846"/>
      <c r="CQ143" s="827"/>
      <c r="CR143" s="597" t="s">
        <v>37</v>
      </c>
      <c r="CS143" s="845">
        <v>23.678379704670842</v>
      </c>
      <c r="CT143" s="846"/>
      <c r="CU143" s="845">
        <v>76.321620295329168</v>
      </c>
      <c r="CV143" s="846"/>
      <c r="CW143" s="592"/>
      <c r="CX143" s="592"/>
      <c r="CY143" s="592"/>
      <c r="CZ143" s="592"/>
      <c r="DA143" s="592"/>
      <c r="DB143" s="592"/>
      <c r="DC143" s="592"/>
      <c r="DD143" s="827"/>
      <c r="DE143" s="597" t="s">
        <v>37</v>
      </c>
      <c r="DF143" s="845">
        <v>46.075905890434484</v>
      </c>
      <c r="DG143" s="846"/>
      <c r="DH143" s="845">
        <v>53.924094109565516</v>
      </c>
      <c r="DI143" s="846"/>
    </row>
    <row r="144" spans="1:113" ht="15" x14ac:dyDescent="0.2">
      <c r="A144"/>
      <c r="B144" s="324"/>
      <c r="C144" s="592"/>
      <c r="D144" s="827"/>
      <c r="E144" s="597" t="s">
        <v>38</v>
      </c>
      <c r="F144" s="845">
        <v>37.171704054799861</v>
      </c>
      <c r="G144" s="846"/>
      <c r="H144" s="845">
        <v>62.828295945200139</v>
      </c>
      <c r="I144" s="846"/>
      <c r="J144" s="592"/>
      <c r="K144" s="592"/>
      <c r="L144" s="592"/>
      <c r="M144" s="592"/>
      <c r="N144" s="592"/>
      <c r="O144" s="592"/>
      <c r="P144" s="592"/>
      <c r="Q144" s="827"/>
      <c r="R144" s="597" t="s">
        <v>38</v>
      </c>
      <c r="S144" s="845">
        <v>43.754441118838955</v>
      </c>
      <c r="T144" s="846"/>
      <c r="U144" s="845">
        <v>56.245558881161038</v>
      </c>
      <c r="V144" s="846"/>
      <c r="W144" s="592"/>
      <c r="X144" s="592"/>
      <c r="Y144" s="592"/>
      <c r="Z144" s="592"/>
      <c r="AA144" s="592"/>
      <c r="AB144" s="592"/>
      <c r="AC144" s="592"/>
      <c r="AD144" s="827"/>
      <c r="AE144" s="597" t="s">
        <v>38</v>
      </c>
      <c r="AF144" s="845">
        <v>30.521232161503654</v>
      </c>
      <c r="AG144" s="846"/>
      <c r="AH144" s="845">
        <v>69.478767838496353</v>
      </c>
      <c r="AI144" s="846"/>
      <c r="AJ144" s="592"/>
      <c r="AK144" s="592"/>
      <c r="AL144" s="592"/>
      <c r="AM144" s="592"/>
      <c r="AN144" s="592"/>
      <c r="AO144" s="827"/>
      <c r="AP144" s="597" t="s">
        <v>38</v>
      </c>
      <c r="AQ144" s="845">
        <v>30.831067029275317</v>
      </c>
      <c r="AR144" s="846"/>
      <c r="AS144" s="845">
        <v>69.168932970724683</v>
      </c>
      <c r="AT144" s="846"/>
      <c r="AU144" s="592"/>
      <c r="AV144" s="592"/>
      <c r="AW144" s="592"/>
      <c r="AX144" s="592"/>
      <c r="AY144" s="592"/>
      <c r="AZ144" s="592"/>
      <c r="BA144" s="592"/>
      <c r="BB144" s="827"/>
      <c r="BC144" s="597" t="s">
        <v>38</v>
      </c>
      <c r="BD144" s="845">
        <v>39.523774200726947</v>
      </c>
      <c r="BE144" s="846"/>
      <c r="BF144" s="845">
        <v>60.476225799273053</v>
      </c>
      <c r="BG144" s="846"/>
      <c r="BH144"/>
      <c r="BI144"/>
      <c r="BJ144"/>
      <c r="BK144"/>
      <c r="BL144"/>
      <c r="BM144"/>
      <c r="BN144"/>
      <c r="BO144"/>
      <c r="BP144"/>
      <c r="BQ144" s="827"/>
      <c r="BR144" s="597" t="s">
        <v>38</v>
      </c>
      <c r="BS144" s="845">
        <v>20.512163892445582</v>
      </c>
      <c r="BT144" s="846"/>
      <c r="BU144" s="845">
        <v>79.487836107554415</v>
      </c>
      <c r="BV144" s="846"/>
      <c r="BW144" s="592"/>
      <c r="BX144" s="592"/>
      <c r="BY144" s="592"/>
      <c r="BZ144" s="592"/>
      <c r="CA144" s="592"/>
      <c r="CB144" s="592"/>
      <c r="CC144" s="592"/>
      <c r="CD144" s="827"/>
      <c r="CE144" s="597" t="s">
        <v>38</v>
      </c>
      <c r="CF144" s="845">
        <v>38.70967741935484</v>
      </c>
      <c r="CG144" s="846"/>
      <c r="CH144" s="845">
        <v>61.29032258064516</v>
      </c>
      <c r="CI144" s="846"/>
      <c r="CQ144" s="827"/>
      <c r="CR144" s="597" t="s">
        <v>38</v>
      </c>
      <c r="CS144" s="845">
        <v>34.345785620424252</v>
      </c>
      <c r="CT144" s="846"/>
      <c r="CU144" s="845">
        <v>65.654214379575748</v>
      </c>
      <c r="CV144" s="846"/>
      <c r="CW144" s="592"/>
      <c r="CX144" s="592"/>
      <c r="CY144" s="592"/>
      <c r="CZ144" s="592"/>
      <c r="DA144" s="592"/>
      <c r="DB144" s="592"/>
      <c r="DC144" s="592"/>
      <c r="DD144" s="827"/>
      <c r="DE144" s="597" t="s">
        <v>38</v>
      </c>
      <c r="DF144" s="845">
        <v>55.230326295585407</v>
      </c>
      <c r="DG144" s="846"/>
      <c r="DH144" s="845">
        <v>44.769673704414586</v>
      </c>
      <c r="DI144" s="846"/>
    </row>
    <row r="145" spans="1:113" ht="15" x14ac:dyDescent="0.2">
      <c r="A145"/>
      <c r="B145" s="324"/>
      <c r="C145" s="592"/>
      <c r="D145" s="827"/>
      <c r="E145" s="597" t="s">
        <v>39</v>
      </c>
      <c r="F145" s="845">
        <v>48.951282964690137</v>
      </c>
      <c r="G145" s="846"/>
      <c r="H145" s="845">
        <v>51.048717035309863</v>
      </c>
      <c r="I145" s="846"/>
      <c r="J145" s="592"/>
      <c r="K145" s="592"/>
      <c r="L145" s="592"/>
      <c r="M145" s="592"/>
      <c r="N145" s="592"/>
      <c r="O145" s="592"/>
      <c r="P145" s="592"/>
      <c r="Q145" s="827"/>
      <c r="R145" s="597" t="s">
        <v>39</v>
      </c>
      <c r="S145" s="845">
        <v>55.54859611231101</v>
      </c>
      <c r="T145" s="846"/>
      <c r="U145" s="845">
        <v>44.451403887688983</v>
      </c>
      <c r="V145" s="846"/>
      <c r="W145" s="592"/>
      <c r="X145" s="592"/>
      <c r="Y145" s="592"/>
      <c r="Z145" s="592"/>
      <c r="AA145" s="592"/>
      <c r="AB145" s="592"/>
      <c r="AC145" s="592"/>
      <c r="AD145" s="827"/>
      <c r="AE145" s="597" t="s">
        <v>39</v>
      </c>
      <c r="AF145" s="845">
        <v>42.359237758163019</v>
      </c>
      <c r="AG145" s="846"/>
      <c r="AH145" s="845">
        <v>57.640762241836974</v>
      </c>
      <c r="AI145" s="846"/>
      <c r="AJ145" s="592"/>
      <c r="AK145" s="592"/>
      <c r="AL145" s="592"/>
      <c r="AM145" s="592"/>
      <c r="AN145" s="592"/>
      <c r="AO145" s="827"/>
      <c r="AP145" s="597" t="s">
        <v>39</v>
      </c>
      <c r="AQ145" s="845">
        <v>41.704516458280175</v>
      </c>
      <c r="AR145" s="846"/>
      <c r="AS145" s="845">
        <v>58.295483541719825</v>
      </c>
      <c r="AT145" s="846"/>
      <c r="AU145" s="592"/>
      <c r="AV145" s="592"/>
      <c r="AW145" s="592"/>
      <c r="AX145" s="592"/>
      <c r="AY145" s="592"/>
      <c r="AZ145" s="592"/>
      <c r="BA145" s="592"/>
      <c r="BB145" s="827"/>
      <c r="BC145" s="597" t="s">
        <v>39</v>
      </c>
      <c r="BD145" s="845">
        <v>50.895375263547002</v>
      </c>
      <c r="BE145" s="846"/>
      <c r="BF145" s="845">
        <v>49.104624736452998</v>
      </c>
      <c r="BG145" s="846"/>
      <c r="BH145"/>
      <c r="BI145"/>
      <c r="BJ145"/>
      <c r="BK145"/>
      <c r="BL145"/>
      <c r="BM145"/>
      <c r="BN145"/>
      <c r="BO145"/>
      <c r="BP145"/>
      <c r="BQ145" s="827"/>
      <c r="BR145" s="597" t="s">
        <v>39</v>
      </c>
      <c r="BS145" s="845">
        <v>29.731716280779125</v>
      </c>
      <c r="BT145" s="846"/>
      <c r="BU145" s="845">
        <v>70.268283719220875</v>
      </c>
      <c r="BV145" s="846"/>
      <c r="BW145" s="592"/>
      <c r="BX145" s="592"/>
      <c r="BY145" s="592"/>
      <c r="BZ145" s="592"/>
      <c r="CA145" s="592"/>
      <c r="CB145" s="592"/>
      <c r="CC145" s="592"/>
      <c r="CD145" s="827"/>
      <c r="CE145" s="597" t="s">
        <v>39</v>
      </c>
      <c r="CF145" s="845">
        <v>50.150811399736227</v>
      </c>
      <c r="CG145" s="846"/>
      <c r="CH145" s="845">
        <v>49.84918860026378</v>
      </c>
      <c r="CI145" s="846"/>
      <c r="CQ145" s="827"/>
      <c r="CR145" s="597" t="s">
        <v>39</v>
      </c>
      <c r="CS145" s="845">
        <v>46.837600503909002</v>
      </c>
      <c r="CT145" s="846"/>
      <c r="CU145" s="845">
        <v>53.162399496090998</v>
      </c>
      <c r="CV145" s="846"/>
      <c r="CW145" s="592"/>
      <c r="CX145" s="592"/>
      <c r="CY145" s="592"/>
      <c r="CZ145" s="592"/>
      <c r="DA145" s="592"/>
      <c r="DB145" s="592"/>
      <c r="DC145" s="592"/>
      <c r="DD145" s="827"/>
      <c r="DE145" s="597" t="s">
        <v>39</v>
      </c>
      <c r="DF145" s="845">
        <v>63.61610968294773</v>
      </c>
      <c r="DG145" s="846"/>
      <c r="DH145" s="845">
        <v>36.38389031705227</v>
      </c>
      <c r="DI145" s="846"/>
    </row>
    <row r="146" spans="1:113" ht="15" x14ac:dyDescent="0.2">
      <c r="A146"/>
      <c r="B146" s="324"/>
      <c r="C146" s="592"/>
      <c r="D146" s="827"/>
      <c r="E146" s="597" t="s">
        <v>40</v>
      </c>
      <c r="F146" s="845">
        <v>61.036025484868361</v>
      </c>
      <c r="G146" s="846"/>
      <c r="H146" s="845">
        <v>38.963974515131639</v>
      </c>
      <c r="I146" s="846"/>
      <c r="J146" s="592"/>
      <c r="K146" s="592"/>
      <c r="L146" s="592"/>
      <c r="M146" s="592"/>
      <c r="N146" s="592"/>
      <c r="O146" s="592"/>
      <c r="P146" s="592"/>
      <c r="Q146" s="827"/>
      <c r="R146" s="597" t="s">
        <v>40</v>
      </c>
      <c r="S146" s="845">
        <v>66.267225883762734</v>
      </c>
      <c r="T146" s="846"/>
      <c r="U146" s="845">
        <v>33.732774116237266</v>
      </c>
      <c r="V146" s="846"/>
      <c r="W146" s="592"/>
      <c r="X146" s="592"/>
      <c r="Y146" s="592"/>
      <c r="Z146" s="592"/>
      <c r="AA146" s="592"/>
      <c r="AB146" s="592"/>
      <c r="AC146" s="592"/>
      <c r="AD146" s="827"/>
      <c r="AE146" s="597" t="s">
        <v>40</v>
      </c>
      <c r="AF146" s="845">
        <v>56.036556036556043</v>
      </c>
      <c r="AG146" s="846"/>
      <c r="AH146" s="845">
        <v>43.963443963443964</v>
      </c>
      <c r="AI146" s="846"/>
      <c r="AJ146" s="592"/>
      <c r="AK146" s="592"/>
      <c r="AL146" s="592"/>
      <c r="AM146" s="592"/>
      <c r="AN146" s="592"/>
      <c r="AO146" s="827"/>
      <c r="AP146" s="597" t="s">
        <v>40</v>
      </c>
      <c r="AQ146" s="845">
        <v>51.265436804390916</v>
      </c>
      <c r="AR146" s="846"/>
      <c r="AS146" s="845">
        <v>48.734563195609084</v>
      </c>
      <c r="AT146" s="846"/>
      <c r="AU146" s="592"/>
      <c r="AV146" s="592"/>
      <c r="AW146" s="592"/>
      <c r="AX146" s="592"/>
      <c r="AY146" s="592"/>
      <c r="AZ146" s="592"/>
      <c r="BA146" s="592"/>
      <c r="BB146" s="827"/>
      <c r="BC146" s="597" t="s">
        <v>40</v>
      </c>
      <c r="BD146" s="845">
        <v>62.809620014944791</v>
      </c>
      <c r="BE146" s="846"/>
      <c r="BF146" s="845">
        <v>37.190379985055209</v>
      </c>
      <c r="BG146" s="846"/>
      <c r="BH146"/>
      <c r="BI146"/>
      <c r="BJ146"/>
      <c r="BK146"/>
      <c r="BL146"/>
      <c r="BM146"/>
      <c r="BN146"/>
      <c r="BO146"/>
      <c r="BP146"/>
      <c r="BQ146" s="827"/>
      <c r="BR146" s="597" t="s">
        <v>40</v>
      </c>
      <c r="BS146" s="845">
        <v>42.477091339048187</v>
      </c>
      <c r="BT146" s="846"/>
      <c r="BU146" s="845">
        <v>57.522908660951821</v>
      </c>
      <c r="BV146" s="846"/>
      <c r="BW146" s="592"/>
      <c r="BX146" s="592"/>
      <c r="BY146" s="592"/>
      <c r="BZ146" s="592"/>
      <c r="CA146" s="592"/>
      <c r="CB146" s="592"/>
      <c r="CC146" s="592"/>
      <c r="CD146" s="827"/>
      <c r="CE146" s="597" t="s">
        <v>40</v>
      </c>
      <c r="CF146" s="845">
        <v>61.801685345300669</v>
      </c>
      <c r="CG146" s="846"/>
      <c r="CH146" s="845">
        <v>38.198314654699331</v>
      </c>
      <c r="CI146" s="846"/>
      <c r="CQ146" s="827"/>
      <c r="CR146" s="597" t="s">
        <v>40</v>
      </c>
      <c r="CS146" s="845">
        <v>59.653892056756398</v>
      </c>
      <c r="CT146" s="846"/>
      <c r="CU146" s="845">
        <v>40.346107943243602</v>
      </c>
      <c r="CV146" s="846"/>
      <c r="CW146" s="592"/>
      <c r="CX146" s="592"/>
      <c r="CY146" s="592"/>
      <c r="CZ146" s="592"/>
      <c r="DA146" s="592"/>
      <c r="DB146" s="592"/>
      <c r="DC146" s="592"/>
      <c r="DD146" s="827"/>
      <c r="DE146" s="597" t="s">
        <v>40</v>
      </c>
      <c r="DF146" s="845">
        <v>71.485863244435535</v>
      </c>
      <c r="DG146" s="846"/>
      <c r="DH146" s="845">
        <v>28.514136755564468</v>
      </c>
      <c r="DI146" s="846"/>
    </row>
    <row r="147" spans="1:113" ht="15" x14ac:dyDescent="0.2">
      <c r="A147"/>
      <c r="B147" s="324"/>
      <c r="C147" s="592"/>
      <c r="D147" s="828"/>
      <c r="E147" s="597" t="s">
        <v>41</v>
      </c>
      <c r="F147" s="845">
        <v>72.60230959773925</v>
      </c>
      <c r="G147" s="846"/>
      <c r="H147" s="845">
        <v>27.397690402260753</v>
      </c>
      <c r="I147" s="846"/>
      <c r="J147" s="592"/>
      <c r="K147" s="592"/>
      <c r="L147" s="592"/>
      <c r="M147" s="592"/>
      <c r="N147" s="592"/>
      <c r="O147" s="592"/>
      <c r="P147" s="592"/>
      <c r="Q147" s="828"/>
      <c r="R147" s="597" t="s">
        <v>41</v>
      </c>
      <c r="S147" s="845">
        <v>75.826244596290621</v>
      </c>
      <c r="T147" s="846"/>
      <c r="U147" s="845">
        <v>24.173755403709386</v>
      </c>
      <c r="V147" s="846"/>
      <c r="W147" s="592"/>
      <c r="X147" s="592"/>
      <c r="Y147" s="592"/>
      <c r="Z147" s="592"/>
      <c r="AA147" s="592"/>
      <c r="AB147" s="592"/>
      <c r="AC147" s="592"/>
      <c r="AD147" s="828"/>
      <c r="AE147" s="597" t="s">
        <v>41</v>
      </c>
      <c r="AF147" s="845">
        <v>69.373647091683537</v>
      </c>
      <c r="AG147" s="846"/>
      <c r="AH147" s="845">
        <v>30.626352908316456</v>
      </c>
      <c r="AI147" s="846"/>
      <c r="AJ147" s="592"/>
      <c r="AK147" s="592"/>
      <c r="AL147" s="592"/>
      <c r="AM147" s="592"/>
      <c r="AN147" s="592"/>
      <c r="AO147" s="828"/>
      <c r="AP147" s="597" t="s">
        <v>41</v>
      </c>
      <c r="AQ147" s="845">
        <v>63.708838821490467</v>
      </c>
      <c r="AR147" s="846"/>
      <c r="AS147" s="845">
        <v>36.291161178509533</v>
      </c>
      <c r="AT147" s="846"/>
      <c r="AU147" s="592"/>
      <c r="AV147" s="592"/>
      <c r="AW147" s="592"/>
      <c r="AX147" s="592"/>
      <c r="AY147" s="592"/>
      <c r="AZ147" s="592"/>
      <c r="BA147" s="592"/>
      <c r="BB147" s="828"/>
      <c r="BC147" s="597" t="s">
        <v>41</v>
      </c>
      <c r="BD147" s="845">
        <v>73.597641399643109</v>
      </c>
      <c r="BE147" s="846"/>
      <c r="BF147" s="845">
        <v>26.402358600356894</v>
      </c>
      <c r="BG147" s="846"/>
      <c r="BH147"/>
      <c r="BI147"/>
      <c r="BJ147"/>
      <c r="BK147"/>
      <c r="BL147"/>
      <c r="BM147"/>
      <c r="BN147"/>
      <c r="BO147"/>
      <c r="BP147"/>
      <c r="BQ147" s="828"/>
      <c r="BR147" s="597" t="s">
        <v>41</v>
      </c>
      <c r="BS147" s="845">
        <v>55.80110497237569</v>
      </c>
      <c r="BT147" s="846"/>
      <c r="BU147" s="845">
        <v>44.19889502762431</v>
      </c>
      <c r="BV147" s="846"/>
      <c r="BW147" s="592"/>
      <c r="BX147" s="592"/>
      <c r="BY147" s="592"/>
      <c r="BZ147" s="592"/>
      <c r="CA147" s="592"/>
      <c r="CB147" s="592"/>
      <c r="CC147" s="592"/>
      <c r="CD147" s="828"/>
      <c r="CE147" s="597" t="s">
        <v>41</v>
      </c>
      <c r="CF147" s="845">
        <v>73.150082858995603</v>
      </c>
      <c r="CG147" s="846"/>
      <c r="CH147" s="845">
        <v>26.849917141004394</v>
      </c>
      <c r="CI147" s="846"/>
      <c r="CQ147" s="828"/>
      <c r="CR147" s="597" t="s">
        <v>41</v>
      </c>
      <c r="CS147" s="845">
        <v>71.868277992882</v>
      </c>
      <c r="CT147" s="846"/>
      <c r="CU147" s="845">
        <v>28.131722007117993</v>
      </c>
      <c r="CV147" s="846"/>
      <c r="CW147" s="592"/>
      <c r="CX147" s="592"/>
      <c r="CY147" s="592"/>
      <c r="CZ147" s="592"/>
      <c r="DA147" s="592"/>
      <c r="DB147" s="592"/>
      <c r="DC147" s="592"/>
      <c r="DD147" s="828"/>
      <c r="DE147" s="597" t="s">
        <v>41</v>
      </c>
      <c r="DF147" s="845">
        <v>78.66839043309632</v>
      </c>
      <c r="DG147" s="846"/>
      <c r="DH147" s="845">
        <v>21.331609566903683</v>
      </c>
      <c r="DI147" s="846"/>
    </row>
    <row r="148" spans="1:113" x14ac:dyDescent="0.2">
      <c r="A148"/>
      <c r="B148" s="324"/>
      <c r="C148" s="592"/>
      <c r="D148" s="592"/>
      <c r="E148" s="592"/>
      <c r="F148" s="592"/>
      <c r="G148" s="592"/>
      <c r="H148" s="592"/>
      <c r="I148" s="592"/>
      <c r="J148" s="592"/>
      <c r="K148" s="592"/>
      <c r="L148" s="592"/>
      <c r="M148" s="592"/>
      <c r="N148" s="592"/>
      <c r="O148" s="592"/>
      <c r="P148" s="592"/>
      <c r="Q148" s="592"/>
      <c r="R148" s="592"/>
      <c r="S148" s="592"/>
      <c r="T148" s="592"/>
      <c r="U148" s="592"/>
      <c r="V148" s="592"/>
      <c r="W148" s="592"/>
      <c r="X148" s="592"/>
      <c r="Y148" s="592"/>
      <c r="Z148" s="592"/>
      <c r="AA148" s="592"/>
      <c r="AB148" s="592"/>
      <c r="AC148" s="592"/>
      <c r="AD148" s="592"/>
      <c r="AE148" s="592"/>
      <c r="AF148" s="592"/>
      <c r="AG148" s="592"/>
      <c r="AH148" s="592"/>
      <c r="AI148" s="592"/>
      <c r="AJ148" s="592"/>
      <c r="AK148" s="592"/>
      <c r="AL148" s="592"/>
      <c r="AM148" s="592"/>
      <c r="AN148" s="592"/>
      <c r="AO148" s="592"/>
      <c r="AP148" s="592"/>
      <c r="AQ148" s="592"/>
      <c r="AR148" s="592"/>
      <c r="AS148" s="592"/>
      <c r="AT148" s="592"/>
      <c r="AU148" s="592"/>
      <c r="AV148" s="592"/>
      <c r="AW148" s="592"/>
      <c r="AX148" s="592"/>
      <c r="AY148" s="592"/>
      <c r="AZ148" s="592"/>
      <c r="BA148" s="592"/>
      <c r="BB148" s="592"/>
      <c r="BC148" s="592"/>
      <c r="BD148" s="592"/>
      <c r="BE148" s="592"/>
      <c r="BF148" s="592"/>
      <c r="BG148" s="592"/>
      <c r="BH148"/>
      <c r="BI148"/>
      <c r="BJ148"/>
      <c r="BK148"/>
      <c r="BL148"/>
      <c r="BM148"/>
      <c r="BN148"/>
      <c r="BO148"/>
      <c r="BP148"/>
      <c r="BQ148" s="592"/>
      <c r="BR148" s="592"/>
      <c r="BS148" s="592"/>
      <c r="BT148" s="592"/>
      <c r="BU148" s="592"/>
      <c r="BV148" s="592"/>
      <c r="BW148" s="592"/>
      <c r="BX148" s="592"/>
      <c r="BY148" s="592"/>
      <c r="BZ148" s="592"/>
      <c r="CA148" s="592"/>
      <c r="CB148" s="592"/>
      <c r="CC148" s="592"/>
      <c r="CD148" s="592"/>
      <c r="CE148" s="592"/>
      <c r="CF148" s="592"/>
      <c r="CG148" s="592"/>
      <c r="CH148" s="592"/>
      <c r="CI148" s="592"/>
      <c r="CQ148" s="592"/>
      <c r="CR148" s="592"/>
      <c r="CS148" s="592"/>
      <c r="CT148" s="592"/>
      <c r="CU148" s="592"/>
      <c r="CV148" s="592"/>
      <c r="CW148" s="592"/>
      <c r="CX148" s="592"/>
      <c r="CY148" s="592"/>
      <c r="CZ148" s="592"/>
      <c r="DA148" s="592"/>
      <c r="DB148" s="592"/>
      <c r="DC148" s="592"/>
      <c r="DD148" s="592"/>
      <c r="DE148" s="592"/>
      <c r="DF148" s="592"/>
      <c r="DG148" s="592"/>
      <c r="DH148" s="592"/>
      <c r="DI148" s="592"/>
    </row>
    <row r="149" spans="1:113" x14ac:dyDescent="0.2">
      <c r="A149"/>
      <c r="B149" s="324"/>
      <c r="C149" s="592"/>
      <c r="D149" s="592"/>
      <c r="E149" s="592"/>
      <c r="F149" s="592"/>
      <c r="G149" s="592"/>
      <c r="H149" s="592"/>
      <c r="I149" s="592"/>
      <c r="J149" s="592"/>
      <c r="K149" s="592"/>
      <c r="L149" s="592"/>
      <c r="M149" s="592"/>
      <c r="N149" s="592"/>
      <c r="O149" s="592"/>
      <c r="P149" s="592"/>
      <c r="Q149" s="592"/>
      <c r="R149" s="592"/>
      <c r="S149" s="592"/>
      <c r="T149" s="592"/>
      <c r="U149" s="592"/>
      <c r="V149" s="592"/>
      <c r="W149" s="592"/>
      <c r="X149" s="592"/>
      <c r="Y149" s="592"/>
      <c r="Z149" s="592"/>
      <c r="AA149" s="592"/>
      <c r="AB149" s="592"/>
      <c r="AC149" s="592"/>
      <c r="AD149" s="592"/>
      <c r="AE149" s="592"/>
      <c r="AF149" s="592"/>
      <c r="AG149" s="592"/>
      <c r="AH149" s="592"/>
      <c r="AI149" s="592"/>
      <c r="AJ149" s="592"/>
      <c r="AK149" s="592"/>
      <c r="AL149" s="592"/>
      <c r="AM149" s="592"/>
      <c r="AN149" s="592"/>
      <c r="AO149" s="592"/>
      <c r="AP149" s="592"/>
      <c r="AQ149" s="592"/>
      <c r="AR149" s="592"/>
      <c r="AS149" s="592"/>
      <c r="AT149" s="592"/>
      <c r="AU149" s="592"/>
      <c r="AV149" s="592"/>
      <c r="AW149" s="592"/>
      <c r="AX149" s="592"/>
      <c r="AY149" s="592"/>
      <c r="AZ149" s="592"/>
      <c r="BA149" s="592"/>
      <c r="BB149" s="592"/>
      <c r="BC149" s="592"/>
      <c r="BD149" s="592"/>
      <c r="BE149" s="592"/>
      <c r="BF149" s="592"/>
      <c r="BG149" s="592"/>
      <c r="BH149"/>
      <c r="BI149"/>
      <c r="BJ149"/>
      <c r="BK149"/>
      <c r="BL149"/>
      <c r="BM149"/>
      <c r="BN149"/>
      <c r="BO149"/>
      <c r="BP149"/>
      <c r="BQ149" s="592"/>
      <c r="BR149" s="592"/>
      <c r="BS149" s="592"/>
      <c r="BT149" s="592"/>
      <c r="BU149" s="592"/>
      <c r="BV149" s="592"/>
      <c r="BW149" s="592"/>
      <c r="BX149" s="592"/>
      <c r="BY149" s="592"/>
      <c r="BZ149" s="592"/>
      <c r="CA149" s="592"/>
      <c r="CB149" s="592"/>
      <c r="CC149" s="592"/>
      <c r="CD149" s="592"/>
      <c r="CE149" s="592"/>
      <c r="CF149" s="592"/>
      <c r="CG149" s="592"/>
      <c r="CH149" s="592"/>
      <c r="CI149" s="592"/>
      <c r="CQ149" s="592"/>
      <c r="CR149" s="592"/>
      <c r="CS149" s="592"/>
      <c r="CT149" s="592"/>
      <c r="CU149" s="592"/>
      <c r="CV149" s="592"/>
      <c r="CW149" s="592"/>
      <c r="CX149" s="592"/>
      <c r="CY149" s="592"/>
      <c r="CZ149" s="592"/>
      <c r="DA149" s="592"/>
      <c r="DB149" s="592"/>
      <c r="DC149" s="592"/>
      <c r="DD149" s="592"/>
      <c r="DE149" s="592"/>
      <c r="DF149" s="592"/>
      <c r="DG149" s="592"/>
      <c r="DH149" s="592"/>
      <c r="DI149" s="592"/>
    </row>
    <row r="150" spans="1:113" ht="18.75" customHeight="1" x14ac:dyDescent="0.3">
      <c r="A150"/>
      <c r="B150" s="324"/>
      <c r="C150" s="592"/>
      <c r="D150" s="829" t="s">
        <v>245</v>
      </c>
      <c r="E150" s="829"/>
      <c r="F150" s="595"/>
      <c r="G150" s="595"/>
      <c r="H150" s="592"/>
      <c r="I150" s="592"/>
      <c r="J150" s="592"/>
      <c r="K150" s="592"/>
      <c r="L150" s="592"/>
      <c r="M150" s="592"/>
      <c r="N150" s="592"/>
      <c r="O150" s="592"/>
      <c r="P150" s="592"/>
      <c r="Q150" s="829" t="s">
        <v>245</v>
      </c>
      <c r="R150" s="829"/>
      <c r="S150" s="595"/>
      <c r="T150" s="595"/>
      <c r="U150" s="592"/>
      <c r="V150" s="592"/>
      <c r="W150" s="592"/>
      <c r="X150" s="592"/>
      <c r="Y150" s="592"/>
      <c r="Z150" s="592"/>
      <c r="AA150" s="592"/>
      <c r="AB150" s="592"/>
      <c r="AC150" s="592"/>
      <c r="AD150" s="829" t="s">
        <v>245</v>
      </c>
      <c r="AE150" s="829"/>
      <c r="AF150" s="595"/>
      <c r="AG150" s="595"/>
      <c r="AH150" s="592"/>
      <c r="AI150" s="592"/>
      <c r="AJ150" s="592"/>
      <c r="AK150" s="592"/>
      <c r="AL150" s="592"/>
      <c r="AM150" s="592"/>
      <c r="AN150" s="592"/>
      <c r="AO150" s="829" t="s">
        <v>245</v>
      </c>
      <c r="AP150" s="829"/>
      <c r="AQ150" s="595"/>
      <c r="AR150" s="595"/>
      <c r="AS150" s="592"/>
      <c r="AT150" s="592"/>
      <c r="AU150" s="592"/>
      <c r="AV150" s="592"/>
      <c r="AW150" s="592"/>
      <c r="AX150" s="592"/>
      <c r="AY150" s="592"/>
      <c r="AZ150" s="592"/>
      <c r="BA150" s="592"/>
      <c r="BB150" s="829" t="s">
        <v>245</v>
      </c>
      <c r="BC150" s="829"/>
      <c r="BD150" s="595"/>
      <c r="BE150" s="595"/>
      <c r="BF150" s="592"/>
      <c r="BG150" s="592"/>
      <c r="BH150"/>
      <c r="BI150"/>
      <c r="BJ150"/>
      <c r="BK150"/>
      <c r="BL150"/>
      <c r="BM150"/>
      <c r="BN150"/>
      <c r="BO150"/>
      <c r="BP150"/>
      <c r="BQ150" s="829" t="s">
        <v>245</v>
      </c>
      <c r="BR150" s="829"/>
      <c r="BS150" s="595"/>
      <c r="BT150" s="595"/>
      <c r="BU150" s="592"/>
      <c r="BV150" s="592"/>
      <c r="BW150" s="592"/>
      <c r="BX150" s="592"/>
      <c r="BY150" s="592"/>
      <c r="BZ150" s="592"/>
      <c r="CA150" s="592"/>
      <c r="CB150" s="592"/>
      <c r="CC150" s="592"/>
      <c r="CD150" s="829" t="s">
        <v>245</v>
      </c>
      <c r="CE150" s="829"/>
      <c r="CF150" s="595"/>
      <c r="CG150" s="595"/>
      <c r="CH150" s="592"/>
      <c r="CI150" s="592"/>
      <c r="CQ150" s="829" t="s">
        <v>245</v>
      </c>
      <c r="CR150" s="829"/>
      <c r="CS150" s="595"/>
      <c r="CT150" s="595"/>
      <c r="CU150" s="592"/>
      <c r="CV150" s="592"/>
      <c r="CW150" s="592"/>
      <c r="CX150" s="592"/>
      <c r="CY150" s="592"/>
      <c r="CZ150" s="592"/>
      <c r="DA150" s="592"/>
      <c r="DB150" s="592"/>
      <c r="DC150" s="592"/>
      <c r="DD150" s="829" t="s">
        <v>245</v>
      </c>
      <c r="DE150" s="829"/>
      <c r="DF150" s="595"/>
      <c r="DG150" s="595"/>
      <c r="DH150" s="592"/>
      <c r="DI150" s="592"/>
    </row>
    <row r="151" spans="1:113" ht="28.9" customHeight="1" x14ac:dyDescent="0.2">
      <c r="A151"/>
      <c r="B151" s="324"/>
      <c r="C151" s="592"/>
      <c r="D151" s="829"/>
      <c r="E151" s="829"/>
      <c r="F151" s="831" t="s">
        <v>174</v>
      </c>
      <c r="G151" s="831"/>
      <c r="H151" s="831"/>
      <c r="I151" s="831"/>
      <c r="J151" s="592"/>
      <c r="K151" s="592"/>
      <c r="L151" s="592"/>
      <c r="M151" s="592"/>
      <c r="N151" s="592"/>
      <c r="O151" s="592"/>
      <c r="P151" s="592"/>
      <c r="Q151" s="829"/>
      <c r="R151" s="829"/>
      <c r="S151" s="831" t="s">
        <v>174</v>
      </c>
      <c r="T151" s="831"/>
      <c r="U151" s="831"/>
      <c r="V151" s="831"/>
      <c r="W151" s="592"/>
      <c r="X151" s="592"/>
      <c r="Y151" s="592"/>
      <c r="Z151" s="592"/>
      <c r="AA151" s="592"/>
      <c r="AB151" s="592"/>
      <c r="AC151" s="592"/>
      <c r="AD151" s="829"/>
      <c r="AE151" s="829"/>
      <c r="AF151" s="831" t="s">
        <v>174</v>
      </c>
      <c r="AG151" s="831"/>
      <c r="AH151" s="831"/>
      <c r="AI151" s="831"/>
      <c r="AJ151" s="592"/>
      <c r="AK151" s="592"/>
      <c r="AL151" s="592"/>
      <c r="AM151" s="592"/>
      <c r="AN151" s="592"/>
      <c r="AO151" s="829"/>
      <c r="AP151" s="829"/>
      <c r="AQ151" s="831" t="s">
        <v>174</v>
      </c>
      <c r="AR151" s="831"/>
      <c r="AS151" s="831"/>
      <c r="AT151" s="831"/>
      <c r="AU151" s="592"/>
      <c r="AV151" s="592"/>
      <c r="AW151" s="592"/>
      <c r="AX151" s="592"/>
      <c r="AY151" s="592"/>
      <c r="AZ151" s="592"/>
      <c r="BA151" s="592"/>
      <c r="BB151" s="829"/>
      <c r="BC151" s="829"/>
      <c r="BD151" s="831" t="s">
        <v>174</v>
      </c>
      <c r="BE151" s="831"/>
      <c r="BF151" s="831"/>
      <c r="BG151" s="831"/>
      <c r="BH151"/>
      <c r="BI151"/>
      <c r="BJ151"/>
      <c r="BK151"/>
      <c r="BL151"/>
      <c r="BM151"/>
      <c r="BN151"/>
      <c r="BO151"/>
      <c r="BP151"/>
      <c r="BQ151" s="829"/>
      <c r="BR151" s="829"/>
      <c r="BS151" s="831" t="s">
        <v>174</v>
      </c>
      <c r="BT151" s="831"/>
      <c r="BU151" s="831"/>
      <c r="BV151" s="831"/>
      <c r="BW151" s="592"/>
      <c r="BX151" s="592"/>
      <c r="BY151" s="592"/>
      <c r="BZ151" s="592"/>
      <c r="CA151" s="592"/>
      <c r="CB151" s="592"/>
      <c r="CC151" s="592"/>
      <c r="CD151" s="829"/>
      <c r="CE151" s="829"/>
      <c r="CF151" s="831" t="s">
        <v>174</v>
      </c>
      <c r="CG151" s="831"/>
      <c r="CH151" s="831"/>
      <c r="CI151" s="831"/>
      <c r="CQ151" s="829"/>
      <c r="CR151" s="829"/>
      <c r="CS151" s="831" t="s">
        <v>174</v>
      </c>
      <c r="CT151" s="831"/>
      <c r="CU151" s="831"/>
      <c r="CV151" s="831"/>
      <c r="CW151" s="592"/>
      <c r="CX151" s="592"/>
      <c r="CY151" s="592"/>
      <c r="CZ151" s="592"/>
      <c r="DA151" s="592"/>
      <c r="DB151" s="592"/>
      <c r="DC151" s="592"/>
      <c r="DD151" s="829"/>
      <c r="DE151" s="829"/>
      <c r="DF151" s="831" t="s">
        <v>174</v>
      </c>
      <c r="DG151" s="831"/>
      <c r="DH151" s="831"/>
      <c r="DI151" s="831"/>
    </row>
    <row r="152" spans="1:113" ht="15" customHeight="1" x14ac:dyDescent="0.2">
      <c r="A152"/>
      <c r="B152" s="324"/>
      <c r="C152" s="592"/>
      <c r="D152" s="830"/>
      <c r="E152" s="830"/>
      <c r="F152" s="851" t="s">
        <v>192</v>
      </c>
      <c r="G152" s="852"/>
      <c r="H152" s="851" t="s">
        <v>193</v>
      </c>
      <c r="I152" s="852"/>
      <c r="J152" s="592"/>
      <c r="K152" s="592"/>
      <c r="L152" s="592"/>
      <c r="M152" s="592"/>
      <c r="N152" s="592"/>
      <c r="O152" s="592"/>
      <c r="P152" s="592"/>
      <c r="Q152" s="830"/>
      <c r="R152" s="830"/>
      <c r="S152" s="851" t="s">
        <v>192</v>
      </c>
      <c r="T152" s="852"/>
      <c r="U152" s="851" t="s">
        <v>193</v>
      </c>
      <c r="V152" s="852"/>
      <c r="W152" s="592"/>
      <c r="X152" s="592"/>
      <c r="Y152" s="592"/>
      <c r="Z152" s="592"/>
      <c r="AA152" s="592"/>
      <c r="AB152" s="592"/>
      <c r="AC152" s="592"/>
      <c r="AD152" s="830"/>
      <c r="AE152" s="830"/>
      <c r="AF152" s="851" t="s">
        <v>192</v>
      </c>
      <c r="AG152" s="852"/>
      <c r="AH152" s="851" t="s">
        <v>193</v>
      </c>
      <c r="AI152" s="852"/>
      <c r="AJ152" s="592"/>
      <c r="AK152" s="592"/>
      <c r="AL152" s="592"/>
      <c r="AM152" s="592"/>
      <c r="AN152" s="592"/>
      <c r="AO152" s="830"/>
      <c r="AP152" s="830"/>
      <c r="AQ152" s="851" t="s">
        <v>192</v>
      </c>
      <c r="AR152" s="852"/>
      <c r="AS152" s="851" t="s">
        <v>193</v>
      </c>
      <c r="AT152" s="852"/>
      <c r="AU152" s="592"/>
      <c r="AV152" s="592"/>
      <c r="AW152" s="592"/>
      <c r="AX152" s="592"/>
      <c r="AY152" s="592"/>
      <c r="AZ152" s="592"/>
      <c r="BA152" s="592"/>
      <c r="BB152" s="830"/>
      <c r="BC152" s="830"/>
      <c r="BD152" s="851" t="s">
        <v>192</v>
      </c>
      <c r="BE152" s="852"/>
      <c r="BF152" s="851" t="s">
        <v>193</v>
      </c>
      <c r="BG152" s="852"/>
      <c r="BH152"/>
      <c r="BI152"/>
      <c r="BJ152"/>
      <c r="BK152"/>
      <c r="BL152"/>
      <c r="BM152"/>
      <c r="BN152"/>
      <c r="BO152"/>
      <c r="BP152"/>
      <c r="BQ152" s="830"/>
      <c r="BR152" s="830"/>
      <c r="BS152" s="851" t="s">
        <v>192</v>
      </c>
      <c r="BT152" s="852"/>
      <c r="BU152" s="851" t="s">
        <v>193</v>
      </c>
      <c r="BV152" s="852"/>
      <c r="BW152" s="592"/>
      <c r="BX152" s="592"/>
      <c r="BY152" s="592"/>
      <c r="BZ152" s="592"/>
      <c r="CA152" s="592"/>
      <c r="CB152" s="592"/>
      <c r="CC152" s="592"/>
      <c r="CD152" s="830"/>
      <c r="CE152" s="830"/>
      <c r="CF152" s="851" t="s">
        <v>192</v>
      </c>
      <c r="CG152" s="852"/>
      <c r="CH152" s="851" t="s">
        <v>193</v>
      </c>
      <c r="CI152" s="852"/>
      <c r="CQ152" s="830"/>
      <c r="CR152" s="830"/>
      <c r="CS152" s="851" t="s">
        <v>192</v>
      </c>
      <c r="CT152" s="852"/>
      <c r="CU152" s="851" t="s">
        <v>193</v>
      </c>
      <c r="CV152" s="852"/>
      <c r="CW152" s="592"/>
      <c r="CX152" s="592"/>
      <c r="CY152" s="592"/>
      <c r="CZ152" s="592"/>
      <c r="DA152" s="592"/>
      <c r="DB152" s="592"/>
      <c r="DC152" s="592"/>
      <c r="DD152" s="830"/>
      <c r="DE152" s="830"/>
      <c r="DF152" s="851" t="s">
        <v>192</v>
      </c>
      <c r="DG152" s="852"/>
      <c r="DH152" s="851" t="s">
        <v>193</v>
      </c>
      <c r="DI152" s="852"/>
    </row>
    <row r="153" spans="1:113" ht="15" customHeight="1" x14ac:dyDescent="0.2">
      <c r="A153"/>
      <c r="B153" s="838" t="s">
        <v>179</v>
      </c>
      <c r="C153" s="592"/>
      <c r="D153" s="826" t="s">
        <v>173</v>
      </c>
      <c r="E153" s="597" t="s">
        <v>92</v>
      </c>
      <c r="F153" s="845">
        <v>7</v>
      </c>
      <c r="G153" s="846"/>
      <c r="H153" s="845">
        <v>2658</v>
      </c>
      <c r="I153" s="846"/>
      <c r="J153" s="592"/>
      <c r="K153" s="592"/>
      <c r="L153" s="592"/>
      <c r="M153" s="592"/>
      <c r="N153" s="592"/>
      <c r="O153" s="592"/>
      <c r="P153" s="592"/>
      <c r="Q153" s="826" t="s">
        <v>173</v>
      </c>
      <c r="R153" s="597" t="s">
        <v>92</v>
      </c>
      <c r="S153" s="845">
        <v>3</v>
      </c>
      <c r="T153" s="846"/>
      <c r="U153" s="845">
        <v>949</v>
      </c>
      <c r="V153" s="846"/>
      <c r="W153" s="592"/>
      <c r="X153" s="592"/>
      <c r="Y153" s="592"/>
      <c r="Z153" s="592"/>
      <c r="AA153" s="592"/>
      <c r="AB153" s="592"/>
      <c r="AC153" s="592"/>
      <c r="AD153" s="826" t="s">
        <v>173</v>
      </c>
      <c r="AE153" s="597" t="s">
        <v>92</v>
      </c>
      <c r="AF153" s="845">
        <v>4</v>
      </c>
      <c r="AG153" s="846"/>
      <c r="AH153" s="845">
        <v>1709</v>
      </c>
      <c r="AI153" s="846"/>
      <c r="AJ153" s="592"/>
      <c r="AK153" s="592"/>
      <c r="AL153" s="592"/>
      <c r="AM153" s="592"/>
      <c r="AN153" s="592"/>
      <c r="AO153" s="826" t="s">
        <v>173</v>
      </c>
      <c r="AP153" s="597" t="s">
        <v>92</v>
      </c>
      <c r="AQ153" s="845">
        <v>0</v>
      </c>
      <c r="AR153" s="846"/>
      <c r="AS153" s="845">
        <v>1372</v>
      </c>
      <c r="AT153" s="846"/>
      <c r="AU153" s="592"/>
      <c r="AV153" s="592"/>
      <c r="AW153" s="592"/>
      <c r="AX153" s="592"/>
      <c r="AY153" s="592"/>
      <c r="AZ153" s="592"/>
      <c r="BA153" s="592"/>
      <c r="BB153" s="826" t="s">
        <v>173</v>
      </c>
      <c r="BC153" s="597" t="s">
        <v>92</v>
      </c>
      <c r="BD153" s="845">
        <v>7</v>
      </c>
      <c r="BE153" s="846"/>
      <c r="BF153" s="845">
        <v>1286</v>
      </c>
      <c r="BG153" s="846"/>
      <c r="BH153"/>
      <c r="BI153"/>
      <c r="BJ153"/>
      <c r="BK153"/>
      <c r="BL153"/>
      <c r="BM153"/>
      <c r="BN153"/>
      <c r="BO153"/>
      <c r="BP153"/>
      <c r="BQ153" s="826" t="s">
        <v>173</v>
      </c>
      <c r="BR153" s="597" t="s">
        <v>92</v>
      </c>
      <c r="BS153" s="845">
        <v>0</v>
      </c>
      <c r="BT153" s="846"/>
      <c r="BU153" s="845">
        <v>2582</v>
      </c>
      <c r="BV153" s="846"/>
      <c r="BW153" s="592"/>
      <c r="BX153" s="592"/>
      <c r="BY153" s="592"/>
      <c r="BZ153" s="592"/>
      <c r="CA153" s="592"/>
      <c r="CB153" s="592"/>
      <c r="CC153" s="592"/>
      <c r="CD153" s="826" t="s">
        <v>173</v>
      </c>
      <c r="CE153" s="597" t="s">
        <v>92</v>
      </c>
      <c r="CF153" s="845">
        <v>7</v>
      </c>
      <c r="CG153" s="846"/>
      <c r="CH153" s="845">
        <v>76</v>
      </c>
      <c r="CI153" s="846"/>
      <c r="CQ153" s="826" t="s">
        <v>173</v>
      </c>
      <c r="CR153" s="597" t="s">
        <v>92</v>
      </c>
      <c r="CS153" s="845">
        <v>0</v>
      </c>
      <c r="CT153" s="846"/>
      <c r="CU153" s="845">
        <v>2015</v>
      </c>
      <c r="CV153" s="846"/>
      <c r="CW153" s="592"/>
      <c r="CX153" s="592"/>
      <c r="CY153" s="592"/>
      <c r="CZ153" s="592"/>
      <c r="DA153" s="592"/>
      <c r="DB153" s="592"/>
      <c r="DC153" s="592"/>
      <c r="DD153" s="826" t="s">
        <v>173</v>
      </c>
      <c r="DE153" s="597" t="s">
        <v>92</v>
      </c>
      <c r="DF153" s="845">
        <v>7</v>
      </c>
      <c r="DG153" s="846"/>
      <c r="DH153" s="845">
        <v>643</v>
      </c>
      <c r="DI153" s="846"/>
    </row>
    <row r="154" spans="1:113" ht="15" x14ac:dyDescent="0.2">
      <c r="A154"/>
      <c r="B154" s="838"/>
      <c r="C154" s="592"/>
      <c r="D154" s="827"/>
      <c r="E154" s="597" t="s">
        <v>178</v>
      </c>
      <c r="F154" s="845">
        <v>4</v>
      </c>
      <c r="G154" s="846"/>
      <c r="H154" s="845">
        <v>2084</v>
      </c>
      <c r="I154" s="846"/>
      <c r="J154" s="592"/>
      <c r="K154" s="592"/>
      <c r="L154" s="592"/>
      <c r="M154" s="592"/>
      <c r="N154" s="592"/>
      <c r="O154" s="592"/>
      <c r="P154" s="592"/>
      <c r="Q154" s="827"/>
      <c r="R154" s="597" t="s">
        <v>178</v>
      </c>
      <c r="S154" s="845" t="s">
        <v>189</v>
      </c>
      <c r="T154" s="846"/>
      <c r="U154" s="845" t="s">
        <v>189</v>
      </c>
      <c r="V154" s="846"/>
      <c r="W154" s="592"/>
      <c r="X154" s="592"/>
      <c r="Y154" s="592"/>
      <c r="Z154" s="592"/>
      <c r="AA154" s="592"/>
      <c r="AB154" s="592"/>
      <c r="AC154" s="592"/>
      <c r="AD154" s="827"/>
      <c r="AE154" s="597" t="s">
        <v>178</v>
      </c>
      <c r="AF154" s="845" t="s">
        <v>189</v>
      </c>
      <c r="AG154" s="846"/>
      <c r="AH154" s="845" t="s">
        <v>189</v>
      </c>
      <c r="AI154" s="846"/>
      <c r="AJ154" s="592"/>
      <c r="AK154" s="592"/>
      <c r="AL154" s="592"/>
      <c r="AM154" s="592"/>
      <c r="AN154" s="592"/>
      <c r="AO154" s="827"/>
      <c r="AP154" s="597" t="s">
        <v>178</v>
      </c>
      <c r="AQ154" s="845" t="s">
        <v>189</v>
      </c>
      <c r="AR154" s="846"/>
      <c r="AS154" s="845" t="s">
        <v>189</v>
      </c>
      <c r="AT154" s="846"/>
      <c r="AU154" s="592"/>
      <c r="AV154" s="592"/>
      <c r="AW154" s="592"/>
      <c r="AX154" s="592"/>
      <c r="AY154" s="592"/>
      <c r="AZ154" s="592"/>
      <c r="BA154" s="592"/>
      <c r="BB154" s="827"/>
      <c r="BC154" s="597" t="s">
        <v>178</v>
      </c>
      <c r="BD154" s="845" t="s">
        <v>189</v>
      </c>
      <c r="BE154" s="846"/>
      <c r="BF154" s="845" t="s">
        <v>189</v>
      </c>
      <c r="BG154" s="846"/>
      <c r="BH154"/>
      <c r="BI154"/>
      <c r="BJ154"/>
      <c r="BK154"/>
      <c r="BL154"/>
      <c r="BM154"/>
      <c r="BN154"/>
      <c r="BO154"/>
      <c r="BP154"/>
      <c r="BQ154" s="827"/>
      <c r="BR154" s="597" t="s">
        <v>178</v>
      </c>
      <c r="BS154" s="845">
        <v>0</v>
      </c>
      <c r="BT154" s="846"/>
      <c r="BU154" s="845">
        <v>1966</v>
      </c>
      <c r="BV154" s="846"/>
      <c r="BW154" s="592"/>
      <c r="BX154" s="592"/>
      <c r="BY154" s="592"/>
      <c r="BZ154" s="592"/>
      <c r="CA154" s="592"/>
      <c r="CB154" s="592"/>
      <c r="CC154" s="592"/>
      <c r="CD154" s="827"/>
      <c r="CE154" s="597" t="s">
        <v>178</v>
      </c>
      <c r="CF154" s="845">
        <v>4</v>
      </c>
      <c r="CG154" s="846"/>
      <c r="CH154" s="845">
        <v>118</v>
      </c>
      <c r="CI154" s="846"/>
      <c r="CQ154" s="827"/>
      <c r="CR154" s="597" t="s">
        <v>178</v>
      </c>
      <c r="CS154" s="845" t="s">
        <v>189</v>
      </c>
      <c r="CT154" s="846"/>
      <c r="CU154" s="845" t="s">
        <v>189</v>
      </c>
      <c r="CV154" s="846"/>
      <c r="CW154" s="592"/>
      <c r="CX154" s="592"/>
      <c r="CY154" s="592"/>
      <c r="CZ154" s="592"/>
      <c r="DA154" s="592"/>
      <c r="DB154" s="592"/>
      <c r="DC154" s="592"/>
      <c r="DD154" s="827"/>
      <c r="DE154" s="597" t="s">
        <v>178</v>
      </c>
      <c r="DF154" s="845" t="s">
        <v>189</v>
      </c>
      <c r="DG154" s="846"/>
      <c r="DH154" s="845" t="s">
        <v>189</v>
      </c>
      <c r="DI154" s="846"/>
    </row>
    <row r="155" spans="1:113" ht="15" x14ac:dyDescent="0.2">
      <c r="A155"/>
      <c r="B155" s="838"/>
      <c r="C155" s="592"/>
      <c r="D155" s="827"/>
      <c r="E155" s="597" t="s">
        <v>45</v>
      </c>
      <c r="F155" s="845">
        <v>123</v>
      </c>
      <c r="G155" s="846"/>
      <c r="H155" s="845">
        <v>15850</v>
      </c>
      <c r="I155" s="846"/>
      <c r="J155" s="592"/>
      <c r="K155" s="592"/>
      <c r="L155" s="592"/>
      <c r="M155" s="592"/>
      <c r="N155" s="592"/>
      <c r="O155" s="592"/>
      <c r="P155" s="592"/>
      <c r="Q155" s="827"/>
      <c r="R155" s="597" t="s">
        <v>45</v>
      </c>
      <c r="S155" s="845">
        <v>72</v>
      </c>
      <c r="T155" s="846"/>
      <c r="U155" s="845">
        <v>6283</v>
      </c>
      <c r="V155" s="846"/>
      <c r="W155" s="592"/>
      <c r="X155" s="592"/>
      <c r="Y155" s="592"/>
      <c r="Z155" s="592"/>
      <c r="AA155" s="592"/>
      <c r="AB155" s="592"/>
      <c r="AC155" s="592"/>
      <c r="AD155" s="827"/>
      <c r="AE155" s="597" t="s">
        <v>45</v>
      </c>
      <c r="AF155" s="845">
        <v>51</v>
      </c>
      <c r="AG155" s="846"/>
      <c r="AH155" s="845">
        <v>9567</v>
      </c>
      <c r="AI155" s="846"/>
      <c r="AJ155" s="592"/>
      <c r="AK155" s="592"/>
      <c r="AL155" s="592"/>
      <c r="AM155" s="592"/>
      <c r="AN155" s="592"/>
      <c r="AO155" s="827"/>
      <c r="AP155" s="597" t="s">
        <v>45</v>
      </c>
      <c r="AQ155" s="845">
        <v>35</v>
      </c>
      <c r="AR155" s="846"/>
      <c r="AS155" s="845">
        <v>8450</v>
      </c>
      <c r="AT155" s="846"/>
      <c r="AU155" s="592"/>
      <c r="AV155" s="592"/>
      <c r="AW155" s="592"/>
      <c r="AX155" s="592"/>
      <c r="AY155" s="592"/>
      <c r="AZ155" s="592"/>
      <c r="BA155" s="592"/>
      <c r="BB155" s="827"/>
      <c r="BC155" s="597" t="s">
        <v>45</v>
      </c>
      <c r="BD155" s="845">
        <v>88</v>
      </c>
      <c r="BE155" s="846"/>
      <c r="BF155" s="845">
        <v>7400</v>
      </c>
      <c r="BG155" s="846"/>
      <c r="BH155"/>
      <c r="BI155"/>
      <c r="BJ155"/>
      <c r="BK155"/>
      <c r="BL155"/>
      <c r="BM155"/>
      <c r="BN155"/>
      <c r="BO155"/>
      <c r="BP155"/>
      <c r="BQ155" s="827"/>
      <c r="BR155" s="597" t="s">
        <v>45</v>
      </c>
      <c r="BS155" s="845">
        <v>7</v>
      </c>
      <c r="BT155" s="846"/>
      <c r="BU155" s="845">
        <v>11847</v>
      </c>
      <c r="BV155" s="846"/>
      <c r="BW155" s="592"/>
      <c r="BX155" s="592"/>
      <c r="BY155" s="592"/>
      <c r="BZ155" s="592"/>
      <c r="CA155" s="592"/>
      <c r="CB155" s="592"/>
      <c r="CC155" s="592"/>
      <c r="CD155" s="827"/>
      <c r="CE155" s="597" t="s">
        <v>45</v>
      </c>
      <c r="CF155" s="845">
        <v>116</v>
      </c>
      <c r="CG155" s="846"/>
      <c r="CH155" s="845">
        <v>4003</v>
      </c>
      <c r="CI155" s="846"/>
      <c r="CQ155" s="827"/>
      <c r="CR155" s="597" t="s">
        <v>45</v>
      </c>
      <c r="CS155" s="845">
        <v>4</v>
      </c>
      <c r="CT155" s="846"/>
      <c r="CU155" s="845">
        <v>12395</v>
      </c>
      <c r="CV155" s="846"/>
      <c r="CW155" s="592"/>
      <c r="CX155" s="592"/>
      <c r="CY155" s="592"/>
      <c r="CZ155" s="592"/>
      <c r="DA155" s="592"/>
      <c r="DB155" s="592"/>
      <c r="DC155" s="592"/>
      <c r="DD155" s="827"/>
      <c r="DE155" s="597" t="s">
        <v>45</v>
      </c>
      <c r="DF155" s="845">
        <v>119</v>
      </c>
      <c r="DG155" s="846"/>
      <c r="DH155" s="845">
        <v>3455</v>
      </c>
      <c r="DI155" s="846"/>
    </row>
    <row r="156" spans="1:113" ht="15" x14ac:dyDescent="0.2">
      <c r="A156"/>
      <c r="B156" s="838"/>
      <c r="C156" s="592"/>
      <c r="D156" s="827"/>
      <c r="E156" s="597" t="s">
        <v>33</v>
      </c>
      <c r="F156" s="845">
        <v>58</v>
      </c>
      <c r="G156" s="846"/>
      <c r="H156" s="845">
        <v>9600</v>
      </c>
      <c r="I156" s="846"/>
      <c r="J156" s="592"/>
      <c r="K156" s="592"/>
      <c r="L156" s="592"/>
      <c r="M156" s="592"/>
      <c r="N156" s="592"/>
      <c r="O156" s="592"/>
      <c r="P156" s="592"/>
      <c r="Q156" s="827"/>
      <c r="R156" s="597" t="s">
        <v>33</v>
      </c>
      <c r="S156" s="845">
        <v>39</v>
      </c>
      <c r="T156" s="846"/>
      <c r="U156" s="845">
        <v>4074</v>
      </c>
      <c r="V156" s="846"/>
      <c r="W156" s="592"/>
      <c r="X156" s="592"/>
      <c r="Y156" s="592"/>
      <c r="Z156" s="592"/>
      <c r="AA156" s="592"/>
      <c r="AB156" s="592"/>
      <c r="AC156" s="592"/>
      <c r="AD156" s="827"/>
      <c r="AE156" s="597" t="s">
        <v>33</v>
      </c>
      <c r="AF156" s="845">
        <v>19</v>
      </c>
      <c r="AG156" s="846"/>
      <c r="AH156" s="845">
        <v>5526</v>
      </c>
      <c r="AI156" s="846"/>
      <c r="AJ156" s="592"/>
      <c r="AK156" s="592"/>
      <c r="AL156" s="592"/>
      <c r="AM156" s="592"/>
      <c r="AN156" s="592"/>
      <c r="AO156" s="827"/>
      <c r="AP156" s="597" t="s">
        <v>33</v>
      </c>
      <c r="AQ156" s="845">
        <v>20</v>
      </c>
      <c r="AR156" s="846"/>
      <c r="AS156" s="845">
        <v>4581</v>
      </c>
      <c r="AT156" s="846"/>
      <c r="AU156" s="592"/>
      <c r="AV156" s="592"/>
      <c r="AW156" s="592"/>
      <c r="AX156" s="592"/>
      <c r="AY156" s="592"/>
      <c r="AZ156" s="592"/>
      <c r="BA156" s="592"/>
      <c r="BB156" s="827"/>
      <c r="BC156" s="597" t="s">
        <v>33</v>
      </c>
      <c r="BD156" s="845">
        <v>38</v>
      </c>
      <c r="BE156" s="846"/>
      <c r="BF156" s="845">
        <v>5019</v>
      </c>
      <c r="BG156" s="846"/>
      <c r="BH156"/>
      <c r="BI156"/>
      <c r="BJ156"/>
      <c r="BK156"/>
      <c r="BL156"/>
      <c r="BM156"/>
      <c r="BN156"/>
      <c r="BO156"/>
      <c r="BP156"/>
      <c r="BQ156" s="827"/>
      <c r="BR156" s="597" t="s">
        <v>33</v>
      </c>
      <c r="BS156" s="845">
        <v>7</v>
      </c>
      <c r="BT156" s="846"/>
      <c r="BU156" s="845">
        <v>5080</v>
      </c>
      <c r="BV156" s="846"/>
      <c r="BW156" s="592"/>
      <c r="BX156" s="592"/>
      <c r="BY156" s="592"/>
      <c r="BZ156" s="592"/>
      <c r="CA156" s="592"/>
      <c r="CB156" s="592"/>
      <c r="CC156" s="592"/>
      <c r="CD156" s="827"/>
      <c r="CE156" s="597" t="s">
        <v>33</v>
      </c>
      <c r="CF156" s="845">
        <v>51</v>
      </c>
      <c r="CG156" s="846"/>
      <c r="CH156" s="845">
        <v>4520</v>
      </c>
      <c r="CI156" s="846"/>
      <c r="CQ156" s="827"/>
      <c r="CR156" s="597" t="s">
        <v>33</v>
      </c>
      <c r="CS156" s="845">
        <v>7</v>
      </c>
      <c r="CT156" s="846"/>
      <c r="CU156" s="845">
        <v>7784</v>
      </c>
      <c r="CV156" s="846"/>
      <c r="CW156" s="592"/>
      <c r="CX156" s="592"/>
      <c r="CY156" s="592"/>
      <c r="CZ156" s="592"/>
      <c r="DA156" s="592"/>
      <c r="DB156" s="592"/>
      <c r="DC156" s="592"/>
      <c r="DD156" s="827"/>
      <c r="DE156" s="597" t="s">
        <v>33</v>
      </c>
      <c r="DF156" s="845">
        <v>51</v>
      </c>
      <c r="DG156" s="846"/>
      <c r="DH156" s="845">
        <v>1816</v>
      </c>
      <c r="DI156" s="846"/>
    </row>
    <row r="157" spans="1:113" ht="15" x14ac:dyDescent="0.2">
      <c r="A157"/>
      <c r="B157" s="838"/>
      <c r="C157" s="592"/>
      <c r="D157" s="827"/>
      <c r="E157" s="597" t="s">
        <v>34</v>
      </c>
      <c r="F157" s="845">
        <v>139</v>
      </c>
      <c r="G157" s="846"/>
      <c r="H157" s="845">
        <v>14707</v>
      </c>
      <c r="I157" s="846"/>
      <c r="J157" s="592"/>
      <c r="K157" s="592"/>
      <c r="L157" s="592"/>
      <c r="M157" s="592"/>
      <c r="N157" s="592"/>
      <c r="O157" s="592"/>
      <c r="P157" s="592"/>
      <c r="Q157" s="827"/>
      <c r="R157" s="597" t="s">
        <v>34</v>
      </c>
      <c r="S157" s="845">
        <v>89</v>
      </c>
      <c r="T157" s="846"/>
      <c r="U157" s="845">
        <v>6626</v>
      </c>
      <c r="V157" s="846"/>
      <c r="W157" s="592"/>
      <c r="X157" s="592"/>
      <c r="Y157" s="592"/>
      <c r="Z157" s="592"/>
      <c r="AA157" s="592"/>
      <c r="AB157" s="592"/>
      <c r="AC157" s="592"/>
      <c r="AD157" s="827"/>
      <c r="AE157" s="597" t="s">
        <v>34</v>
      </c>
      <c r="AF157" s="845">
        <v>50</v>
      </c>
      <c r="AG157" s="846"/>
      <c r="AH157" s="845">
        <v>8081</v>
      </c>
      <c r="AI157" s="846"/>
      <c r="AJ157" s="592"/>
      <c r="AK157" s="592"/>
      <c r="AL157" s="592"/>
      <c r="AM157" s="592"/>
      <c r="AN157" s="592"/>
      <c r="AO157" s="827"/>
      <c r="AP157" s="597" t="s">
        <v>34</v>
      </c>
      <c r="AQ157" s="845">
        <v>35</v>
      </c>
      <c r="AR157" s="846"/>
      <c r="AS157" s="845">
        <v>6473</v>
      </c>
      <c r="AT157" s="846"/>
      <c r="AU157" s="592"/>
      <c r="AV157" s="592"/>
      <c r="AW157" s="592"/>
      <c r="AX157" s="592"/>
      <c r="AY157" s="592"/>
      <c r="AZ157" s="592"/>
      <c r="BA157" s="592"/>
      <c r="BB157" s="827"/>
      <c r="BC157" s="597" t="s">
        <v>34</v>
      </c>
      <c r="BD157" s="845">
        <v>104</v>
      </c>
      <c r="BE157" s="846"/>
      <c r="BF157" s="845">
        <v>8234</v>
      </c>
      <c r="BG157" s="846"/>
      <c r="BH157"/>
      <c r="BI157"/>
      <c r="BJ157"/>
      <c r="BK157"/>
      <c r="BL157"/>
      <c r="BM157"/>
      <c r="BN157"/>
      <c r="BO157"/>
      <c r="BP157"/>
      <c r="BQ157" s="827"/>
      <c r="BR157" s="597" t="s">
        <v>34</v>
      </c>
      <c r="BS157" s="845">
        <v>21</v>
      </c>
      <c r="BT157" s="846"/>
      <c r="BU157" s="845">
        <v>6018</v>
      </c>
      <c r="BV157" s="846"/>
      <c r="BW157" s="592"/>
      <c r="BX157" s="592"/>
      <c r="BY157" s="592"/>
      <c r="BZ157" s="592"/>
      <c r="CA157" s="592"/>
      <c r="CB157" s="592"/>
      <c r="CC157" s="592"/>
      <c r="CD157" s="827"/>
      <c r="CE157" s="597" t="s">
        <v>34</v>
      </c>
      <c r="CF157" s="845">
        <v>118</v>
      </c>
      <c r="CG157" s="846"/>
      <c r="CH157" s="845">
        <v>8689</v>
      </c>
      <c r="CI157" s="846"/>
      <c r="CQ157" s="827"/>
      <c r="CR157" s="597" t="s">
        <v>34</v>
      </c>
      <c r="CS157" s="845">
        <v>31</v>
      </c>
      <c r="CT157" s="846"/>
      <c r="CU157" s="845">
        <v>12010</v>
      </c>
      <c r="CV157" s="846"/>
      <c r="CW157" s="592"/>
      <c r="CX157" s="592"/>
      <c r="CY157" s="592"/>
      <c r="CZ157" s="592"/>
      <c r="DA157" s="592"/>
      <c r="DB157" s="592"/>
      <c r="DC157" s="592"/>
      <c r="DD157" s="827"/>
      <c r="DE157" s="597" t="s">
        <v>34</v>
      </c>
      <c r="DF157" s="845">
        <v>108</v>
      </c>
      <c r="DG157" s="846"/>
      <c r="DH157" s="845">
        <v>2697</v>
      </c>
      <c r="DI157" s="846"/>
    </row>
    <row r="158" spans="1:113" ht="15" x14ac:dyDescent="0.2">
      <c r="A158"/>
      <c r="B158" s="838"/>
      <c r="C158" s="592"/>
      <c r="D158" s="827"/>
      <c r="E158" s="597" t="s">
        <v>35</v>
      </c>
      <c r="F158" s="845">
        <v>388</v>
      </c>
      <c r="G158" s="846"/>
      <c r="H158" s="845">
        <v>24533</v>
      </c>
      <c r="I158" s="846"/>
      <c r="J158" s="592"/>
      <c r="K158" s="592"/>
      <c r="L158" s="592"/>
      <c r="M158" s="592"/>
      <c r="N158" s="592"/>
      <c r="O158" s="592"/>
      <c r="P158" s="592"/>
      <c r="Q158" s="827"/>
      <c r="R158" s="597" t="s">
        <v>35</v>
      </c>
      <c r="S158" s="845">
        <v>249</v>
      </c>
      <c r="T158" s="846"/>
      <c r="U158" s="845">
        <v>11969</v>
      </c>
      <c r="V158" s="846"/>
      <c r="W158" s="592"/>
      <c r="X158" s="592"/>
      <c r="Y158" s="592"/>
      <c r="Z158" s="592"/>
      <c r="AA158" s="592"/>
      <c r="AB158" s="592"/>
      <c r="AC158" s="592"/>
      <c r="AD158" s="827"/>
      <c r="AE158" s="597" t="s">
        <v>35</v>
      </c>
      <c r="AF158" s="845">
        <v>139</v>
      </c>
      <c r="AG158" s="846"/>
      <c r="AH158" s="845">
        <v>12564</v>
      </c>
      <c r="AI158" s="846"/>
      <c r="AJ158" s="592"/>
      <c r="AK158" s="592"/>
      <c r="AL158" s="592"/>
      <c r="AM158" s="592"/>
      <c r="AN158" s="592"/>
      <c r="AO158" s="827"/>
      <c r="AP158" s="597" t="s">
        <v>35</v>
      </c>
      <c r="AQ158" s="845">
        <v>102</v>
      </c>
      <c r="AR158" s="846"/>
      <c r="AS158" s="845">
        <v>9833</v>
      </c>
      <c r="AT158" s="846"/>
      <c r="AU158" s="592"/>
      <c r="AV158" s="592"/>
      <c r="AW158" s="592"/>
      <c r="AX158" s="592"/>
      <c r="AY158" s="592"/>
      <c r="AZ158" s="592"/>
      <c r="BA158" s="592"/>
      <c r="BB158" s="827"/>
      <c r="BC158" s="597" t="s">
        <v>35</v>
      </c>
      <c r="BD158" s="845">
        <v>286</v>
      </c>
      <c r="BE158" s="846"/>
      <c r="BF158" s="845">
        <v>14700</v>
      </c>
      <c r="BG158" s="846"/>
      <c r="BH158"/>
      <c r="BI158"/>
      <c r="BJ158"/>
      <c r="BK158"/>
      <c r="BL158"/>
      <c r="BM158"/>
      <c r="BN158"/>
      <c r="BO158"/>
      <c r="BP158"/>
      <c r="BQ158" s="827"/>
      <c r="BR158" s="597" t="s">
        <v>35</v>
      </c>
      <c r="BS158" s="845">
        <v>38</v>
      </c>
      <c r="BT158" s="846"/>
      <c r="BU158" s="845">
        <v>7096</v>
      </c>
      <c r="BV158" s="846"/>
      <c r="BW158" s="592"/>
      <c r="BX158" s="592"/>
      <c r="BY158" s="592"/>
      <c r="BZ158" s="592"/>
      <c r="CA158" s="592"/>
      <c r="CB158" s="592"/>
      <c r="CC158" s="592"/>
      <c r="CD158" s="827"/>
      <c r="CE158" s="597" t="s">
        <v>35</v>
      </c>
      <c r="CF158" s="845">
        <v>350</v>
      </c>
      <c r="CG158" s="846"/>
      <c r="CH158" s="845">
        <v>17437</v>
      </c>
      <c r="CI158" s="846"/>
      <c r="CQ158" s="827"/>
      <c r="CR158" s="597" t="s">
        <v>35</v>
      </c>
      <c r="CS158" s="845">
        <v>171</v>
      </c>
      <c r="CT158" s="846"/>
      <c r="CU158" s="845">
        <v>20580</v>
      </c>
      <c r="CV158" s="846"/>
      <c r="CW158" s="592"/>
      <c r="CX158" s="592"/>
      <c r="CY158" s="592"/>
      <c r="CZ158" s="592"/>
      <c r="DA158" s="592"/>
      <c r="DB158" s="592"/>
      <c r="DC158" s="592"/>
      <c r="DD158" s="827"/>
      <c r="DE158" s="597" t="s">
        <v>35</v>
      </c>
      <c r="DF158" s="845">
        <v>217</v>
      </c>
      <c r="DG158" s="846"/>
      <c r="DH158" s="845">
        <v>3953</v>
      </c>
      <c r="DI158" s="846"/>
    </row>
    <row r="159" spans="1:113" ht="15" x14ac:dyDescent="0.2">
      <c r="A159"/>
      <c r="B159" s="838"/>
      <c r="C159" s="592"/>
      <c r="D159" s="827"/>
      <c r="E159" s="597" t="s">
        <v>36</v>
      </c>
      <c r="F159" s="845">
        <v>1635</v>
      </c>
      <c r="G159" s="846"/>
      <c r="H159" s="845">
        <v>44467</v>
      </c>
      <c r="I159" s="846"/>
      <c r="J159" s="592"/>
      <c r="K159" s="592"/>
      <c r="L159" s="592"/>
      <c r="M159" s="592"/>
      <c r="N159" s="592"/>
      <c r="O159" s="592"/>
      <c r="P159" s="592"/>
      <c r="Q159" s="827"/>
      <c r="R159" s="597" t="s">
        <v>36</v>
      </c>
      <c r="S159" s="845">
        <v>1128</v>
      </c>
      <c r="T159" s="846"/>
      <c r="U159" s="845">
        <v>21879</v>
      </c>
      <c r="V159" s="846"/>
      <c r="W159" s="592"/>
      <c r="X159" s="592"/>
      <c r="Y159" s="592"/>
      <c r="Z159" s="592"/>
      <c r="AA159" s="592"/>
      <c r="AB159" s="592"/>
      <c r="AC159" s="592"/>
      <c r="AD159" s="827"/>
      <c r="AE159" s="597" t="s">
        <v>36</v>
      </c>
      <c r="AF159" s="845">
        <v>507</v>
      </c>
      <c r="AG159" s="846"/>
      <c r="AH159" s="845">
        <v>22588</v>
      </c>
      <c r="AI159" s="846"/>
      <c r="AJ159" s="592"/>
      <c r="AK159" s="592"/>
      <c r="AL159" s="592"/>
      <c r="AM159" s="592"/>
      <c r="AN159" s="592"/>
      <c r="AO159" s="827"/>
      <c r="AP159" s="597" t="s">
        <v>36</v>
      </c>
      <c r="AQ159" s="845">
        <v>428</v>
      </c>
      <c r="AR159" s="846"/>
      <c r="AS159" s="845">
        <v>16293</v>
      </c>
      <c r="AT159" s="846"/>
      <c r="AU159" s="592"/>
      <c r="AV159" s="592"/>
      <c r="AW159" s="592"/>
      <c r="AX159" s="592"/>
      <c r="AY159" s="592"/>
      <c r="AZ159" s="592"/>
      <c r="BA159" s="592"/>
      <c r="BB159" s="827"/>
      <c r="BC159" s="597" t="s">
        <v>36</v>
      </c>
      <c r="BD159" s="845">
        <v>1207</v>
      </c>
      <c r="BE159" s="846"/>
      <c r="BF159" s="845">
        <v>28174</v>
      </c>
      <c r="BG159" s="846"/>
      <c r="BH159"/>
      <c r="BI159"/>
      <c r="BJ159"/>
      <c r="BK159"/>
      <c r="BL159"/>
      <c r="BM159"/>
      <c r="BN159"/>
      <c r="BO159"/>
      <c r="BP159"/>
      <c r="BQ159" s="827"/>
      <c r="BR159" s="597" t="s">
        <v>36</v>
      </c>
      <c r="BS159" s="845">
        <v>91</v>
      </c>
      <c r="BT159" s="846"/>
      <c r="BU159" s="845">
        <v>8683</v>
      </c>
      <c r="BV159" s="846"/>
      <c r="BW159" s="592"/>
      <c r="BX159" s="592"/>
      <c r="BY159" s="592"/>
      <c r="BZ159" s="592"/>
      <c r="CA159" s="592"/>
      <c r="CB159" s="592"/>
      <c r="CC159" s="592"/>
      <c r="CD159" s="827"/>
      <c r="CE159" s="597" t="s">
        <v>36</v>
      </c>
      <c r="CF159" s="845">
        <v>1544</v>
      </c>
      <c r="CG159" s="846"/>
      <c r="CH159" s="845">
        <v>35784</v>
      </c>
      <c r="CI159" s="846"/>
      <c r="CQ159" s="827"/>
      <c r="CR159" s="597" t="s">
        <v>36</v>
      </c>
      <c r="CS159" s="845">
        <v>877</v>
      </c>
      <c r="CT159" s="846"/>
      <c r="CU159" s="845">
        <v>37913</v>
      </c>
      <c r="CV159" s="846"/>
      <c r="CW159" s="592"/>
      <c r="CX159" s="592"/>
      <c r="CY159" s="592"/>
      <c r="CZ159" s="592"/>
      <c r="DA159" s="592"/>
      <c r="DB159" s="592"/>
      <c r="DC159" s="592"/>
      <c r="DD159" s="827"/>
      <c r="DE159" s="597" t="s">
        <v>36</v>
      </c>
      <c r="DF159" s="845">
        <v>758</v>
      </c>
      <c r="DG159" s="846"/>
      <c r="DH159" s="845">
        <v>6554</v>
      </c>
      <c r="DI159" s="846"/>
    </row>
    <row r="160" spans="1:113" ht="15" x14ac:dyDescent="0.2">
      <c r="A160"/>
      <c r="B160" s="838"/>
      <c r="C160" s="592"/>
      <c r="D160" s="827"/>
      <c r="E160" s="597" t="s">
        <v>37</v>
      </c>
      <c r="F160" s="845">
        <v>6570</v>
      </c>
      <c r="G160" s="846"/>
      <c r="H160" s="845">
        <v>72323</v>
      </c>
      <c r="I160" s="846"/>
      <c r="J160" s="592"/>
      <c r="K160" s="592"/>
      <c r="L160" s="592"/>
      <c r="M160" s="592"/>
      <c r="N160" s="592"/>
      <c r="O160" s="592"/>
      <c r="P160" s="592"/>
      <c r="Q160" s="827"/>
      <c r="R160" s="597" t="s">
        <v>37</v>
      </c>
      <c r="S160" s="845">
        <v>4659</v>
      </c>
      <c r="T160" s="846"/>
      <c r="U160" s="845">
        <v>35190</v>
      </c>
      <c r="V160" s="846"/>
      <c r="W160" s="592"/>
      <c r="X160" s="592"/>
      <c r="Y160" s="592"/>
      <c r="Z160" s="592"/>
      <c r="AA160" s="592"/>
      <c r="AB160" s="592"/>
      <c r="AC160" s="592"/>
      <c r="AD160" s="827"/>
      <c r="AE160" s="597" t="s">
        <v>37</v>
      </c>
      <c r="AF160" s="845">
        <v>1911</v>
      </c>
      <c r="AG160" s="846"/>
      <c r="AH160" s="845">
        <v>37133</v>
      </c>
      <c r="AI160" s="846"/>
      <c r="AJ160" s="592"/>
      <c r="AK160" s="592"/>
      <c r="AL160" s="592"/>
      <c r="AM160" s="592"/>
      <c r="AN160" s="592"/>
      <c r="AO160" s="827"/>
      <c r="AP160" s="597" t="s">
        <v>37</v>
      </c>
      <c r="AQ160" s="845">
        <v>1453</v>
      </c>
      <c r="AR160" s="846"/>
      <c r="AS160" s="845">
        <v>24412</v>
      </c>
      <c r="AT160" s="846"/>
      <c r="AU160" s="592"/>
      <c r="AV160" s="592"/>
      <c r="AW160" s="592"/>
      <c r="AX160" s="592"/>
      <c r="AY160" s="592"/>
      <c r="AZ160" s="592"/>
      <c r="BA160" s="592"/>
      <c r="BB160" s="827"/>
      <c r="BC160" s="597" t="s">
        <v>37</v>
      </c>
      <c r="BD160" s="845">
        <v>5117</v>
      </c>
      <c r="BE160" s="846"/>
      <c r="BF160" s="845">
        <v>47911</v>
      </c>
      <c r="BG160" s="846"/>
      <c r="BH160"/>
      <c r="BI160"/>
      <c r="BJ160"/>
      <c r="BK160"/>
      <c r="BL160"/>
      <c r="BM160"/>
      <c r="BN160"/>
      <c r="BO160"/>
      <c r="BP160"/>
      <c r="BQ160" s="827"/>
      <c r="BR160" s="597" t="s">
        <v>37</v>
      </c>
      <c r="BS160" s="845">
        <v>302</v>
      </c>
      <c r="BT160" s="846"/>
      <c r="BU160" s="845">
        <v>9486</v>
      </c>
      <c r="BV160" s="846"/>
      <c r="BW160" s="592"/>
      <c r="BX160" s="592"/>
      <c r="BY160" s="592"/>
      <c r="BZ160" s="592"/>
      <c r="CA160" s="592"/>
      <c r="CB160" s="592"/>
      <c r="CC160" s="592"/>
      <c r="CD160" s="827"/>
      <c r="CE160" s="597" t="s">
        <v>37</v>
      </c>
      <c r="CF160" s="845">
        <v>6268</v>
      </c>
      <c r="CG160" s="846"/>
      <c r="CH160" s="845">
        <v>62837</v>
      </c>
      <c r="CI160" s="846"/>
      <c r="CQ160" s="827"/>
      <c r="CR160" s="597" t="s">
        <v>37</v>
      </c>
      <c r="CS160" s="845">
        <v>4426</v>
      </c>
      <c r="CT160" s="846"/>
      <c r="CU160" s="845">
        <v>62821</v>
      </c>
      <c r="CV160" s="846"/>
      <c r="CW160" s="592"/>
      <c r="CX160" s="592"/>
      <c r="CY160" s="592"/>
      <c r="CZ160" s="592"/>
      <c r="DA160" s="592"/>
      <c r="DB160" s="592"/>
      <c r="DC160" s="592"/>
      <c r="DD160" s="827"/>
      <c r="DE160" s="597" t="s">
        <v>37</v>
      </c>
      <c r="DF160" s="845">
        <v>2144</v>
      </c>
      <c r="DG160" s="846"/>
      <c r="DH160" s="845">
        <v>9502</v>
      </c>
      <c r="DI160" s="846"/>
    </row>
    <row r="161" spans="1:113" ht="15" x14ac:dyDescent="0.2">
      <c r="A161"/>
      <c r="B161" s="838"/>
      <c r="C161" s="592"/>
      <c r="D161" s="827"/>
      <c r="E161" s="597" t="s">
        <v>38</v>
      </c>
      <c r="F161" s="845">
        <v>16612</v>
      </c>
      <c r="G161" s="846"/>
      <c r="H161" s="845">
        <v>75797</v>
      </c>
      <c r="I161" s="846"/>
      <c r="J161" s="592"/>
      <c r="K161" s="592"/>
      <c r="L161" s="592"/>
      <c r="M161" s="592"/>
      <c r="N161" s="592"/>
      <c r="O161" s="592"/>
      <c r="P161" s="592"/>
      <c r="Q161" s="827"/>
      <c r="R161" s="597" t="s">
        <v>38</v>
      </c>
      <c r="S161" s="845">
        <v>11100</v>
      </c>
      <c r="T161" s="846"/>
      <c r="U161" s="845">
        <v>35341</v>
      </c>
      <c r="V161" s="846"/>
      <c r="W161" s="592"/>
      <c r="X161" s="592"/>
      <c r="Y161" s="592"/>
      <c r="Z161" s="592"/>
      <c r="AA161" s="592"/>
      <c r="AB161" s="592"/>
      <c r="AC161" s="592"/>
      <c r="AD161" s="827"/>
      <c r="AE161" s="597" t="s">
        <v>38</v>
      </c>
      <c r="AF161" s="845">
        <v>5512</v>
      </c>
      <c r="AG161" s="846"/>
      <c r="AH161" s="845">
        <v>40456</v>
      </c>
      <c r="AI161" s="846"/>
      <c r="AJ161" s="592"/>
      <c r="AK161" s="592"/>
      <c r="AL161" s="592"/>
      <c r="AM161" s="592"/>
      <c r="AN161" s="592"/>
      <c r="AO161" s="827"/>
      <c r="AP161" s="597" t="s">
        <v>38</v>
      </c>
      <c r="AQ161" s="845">
        <v>3063</v>
      </c>
      <c r="AR161" s="846"/>
      <c r="AS161" s="845">
        <v>21941</v>
      </c>
      <c r="AT161" s="846"/>
      <c r="AU161" s="592"/>
      <c r="AV161" s="592"/>
      <c r="AW161" s="592"/>
      <c r="AX161" s="592"/>
      <c r="AY161" s="592"/>
      <c r="AZ161" s="592"/>
      <c r="BA161" s="592"/>
      <c r="BB161" s="827"/>
      <c r="BC161" s="597" t="s">
        <v>38</v>
      </c>
      <c r="BD161" s="845">
        <v>13549</v>
      </c>
      <c r="BE161" s="846"/>
      <c r="BF161" s="845">
        <v>53856</v>
      </c>
      <c r="BG161" s="846"/>
      <c r="BH161"/>
      <c r="BI161"/>
      <c r="BJ161"/>
      <c r="BK161"/>
      <c r="BL161"/>
      <c r="BM161"/>
      <c r="BN161"/>
      <c r="BO161"/>
      <c r="BP161"/>
      <c r="BQ161" s="827"/>
      <c r="BR161" s="597" t="s">
        <v>38</v>
      </c>
      <c r="BS161" s="845">
        <v>592</v>
      </c>
      <c r="BT161" s="846"/>
      <c r="BU161" s="845">
        <v>7218</v>
      </c>
      <c r="BV161" s="846"/>
      <c r="BW161" s="592"/>
      <c r="BX161" s="592"/>
      <c r="BY161" s="592"/>
      <c r="BZ161" s="592"/>
      <c r="CA161" s="592"/>
      <c r="CB161" s="592"/>
      <c r="CC161" s="592"/>
      <c r="CD161" s="827"/>
      <c r="CE161" s="597" t="s">
        <v>38</v>
      </c>
      <c r="CF161" s="845">
        <v>16020</v>
      </c>
      <c r="CG161" s="846"/>
      <c r="CH161" s="845">
        <v>68579</v>
      </c>
      <c r="CI161" s="846"/>
      <c r="CQ161" s="827"/>
      <c r="CR161" s="597" t="s">
        <v>38</v>
      </c>
      <c r="CS161" s="845">
        <v>12693</v>
      </c>
      <c r="CT161" s="846"/>
      <c r="CU161" s="845">
        <v>67212</v>
      </c>
      <c r="CV161" s="846"/>
      <c r="CW161" s="592"/>
      <c r="CX161" s="592"/>
      <c r="CY161" s="592"/>
      <c r="CZ161" s="592"/>
      <c r="DA161" s="592"/>
      <c r="DB161" s="592"/>
      <c r="DC161" s="592"/>
      <c r="DD161" s="827"/>
      <c r="DE161" s="597" t="s">
        <v>38</v>
      </c>
      <c r="DF161" s="845">
        <v>3919</v>
      </c>
      <c r="DG161" s="846"/>
      <c r="DH161" s="845">
        <v>8585</v>
      </c>
      <c r="DI161" s="846"/>
    </row>
    <row r="162" spans="1:113" ht="15" x14ac:dyDescent="0.2">
      <c r="A162"/>
      <c r="B162" s="838"/>
      <c r="C162" s="592"/>
      <c r="D162" s="827"/>
      <c r="E162" s="597" t="s">
        <v>39</v>
      </c>
      <c r="F162" s="845">
        <v>30163</v>
      </c>
      <c r="G162" s="846"/>
      <c r="H162" s="845">
        <v>62474</v>
      </c>
      <c r="I162" s="846"/>
      <c r="J162" s="592"/>
      <c r="K162" s="592"/>
      <c r="L162" s="592"/>
      <c r="M162" s="592"/>
      <c r="N162" s="592"/>
      <c r="O162" s="592"/>
      <c r="P162" s="592"/>
      <c r="Q162" s="827"/>
      <c r="R162" s="597" t="s">
        <v>39</v>
      </c>
      <c r="S162" s="845">
        <v>19100</v>
      </c>
      <c r="T162" s="846"/>
      <c r="U162" s="845">
        <v>27200</v>
      </c>
      <c r="V162" s="846"/>
      <c r="W162" s="592"/>
      <c r="X162" s="592"/>
      <c r="Y162" s="592"/>
      <c r="Z162" s="592"/>
      <c r="AA162" s="592"/>
      <c r="AB162" s="592"/>
      <c r="AC162" s="592"/>
      <c r="AD162" s="827"/>
      <c r="AE162" s="597" t="s">
        <v>39</v>
      </c>
      <c r="AF162" s="845">
        <v>11063</v>
      </c>
      <c r="AG162" s="846"/>
      <c r="AH162" s="845">
        <v>35274</v>
      </c>
      <c r="AI162" s="846"/>
      <c r="AJ162" s="592"/>
      <c r="AK162" s="592"/>
      <c r="AL162" s="592"/>
      <c r="AM162" s="592"/>
      <c r="AN162" s="592"/>
      <c r="AO162" s="827"/>
      <c r="AP162" s="597" t="s">
        <v>39</v>
      </c>
      <c r="AQ162" s="845">
        <v>4557</v>
      </c>
      <c r="AR162" s="846"/>
      <c r="AS162" s="845">
        <v>15038</v>
      </c>
      <c r="AT162" s="846"/>
      <c r="AU162" s="592"/>
      <c r="AV162" s="592"/>
      <c r="AW162" s="592"/>
      <c r="AX162" s="592"/>
      <c r="AY162" s="592"/>
      <c r="AZ162" s="592"/>
      <c r="BA162" s="592"/>
      <c r="BB162" s="827"/>
      <c r="BC162" s="597" t="s">
        <v>39</v>
      </c>
      <c r="BD162" s="845">
        <v>25606</v>
      </c>
      <c r="BE162" s="846"/>
      <c r="BF162" s="845">
        <v>47436</v>
      </c>
      <c r="BG162" s="846"/>
      <c r="BH162"/>
      <c r="BI162"/>
      <c r="BJ162"/>
      <c r="BK162"/>
      <c r="BL162"/>
      <c r="BM162"/>
      <c r="BN162"/>
      <c r="BO162"/>
      <c r="BP162"/>
      <c r="BQ162" s="827"/>
      <c r="BR162" s="597" t="s">
        <v>39</v>
      </c>
      <c r="BS162" s="845">
        <v>865</v>
      </c>
      <c r="BT162" s="846"/>
      <c r="BU162" s="845">
        <v>4577</v>
      </c>
      <c r="BV162" s="846"/>
      <c r="BW162" s="592"/>
      <c r="BX162" s="592"/>
      <c r="BY162" s="592"/>
      <c r="BZ162" s="592"/>
      <c r="CA162" s="592"/>
      <c r="CB162" s="592"/>
      <c r="CC162" s="592"/>
      <c r="CD162" s="827"/>
      <c r="CE162" s="597" t="s">
        <v>39</v>
      </c>
      <c r="CF162" s="845">
        <v>29298</v>
      </c>
      <c r="CG162" s="846"/>
      <c r="CH162" s="845">
        <v>57897</v>
      </c>
      <c r="CI162" s="846"/>
      <c r="CQ162" s="827"/>
      <c r="CR162" s="597" t="s">
        <v>39</v>
      </c>
      <c r="CS162" s="845">
        <v>24723</v>
      </c>
      <c r="CT162" s="846"/>
      <c r="CU162" s="845">
        <v>56244</v>
      </c>
      <c r="CV162" s="846"/>
      <c r="CW162" s="592"/>
      <c r="CX162" s="592"/>
      <c r="CY162" s="592"/>
      <c r="CZ162" s="592"/>
      <c r="DA162" s="592"/>
      <c r="DB162" s="592"/>
      <c r="DC162" s="592"/>
      <c r="DD162" s="827"/>
      <c r="DE162" s="597" t="s">
        <v>39</v>
      </c>
      <c r="DF162" s="845">
        <v>5440</v>
      </c>
      <c r="DG162" s="846"/>
      <c r="DH162" s="845">
        <v>6230</v>
      </c>
      <c r="DI162" s="846"/>
    </row>
    <row r="163" spans="1:113" ht="15" x14ac:dyDescent="0.2">
      <c r="A163"/>
      <c r="B163" s="838"/>
      <c r="C163" s="592"/>
      <c r="D163" s="827"/>
      <c r="E163" s="597" t="s">
        <v>40</v>
      </c>
      <c r="F163" s="845">
        <v>43886</v>
      </c>
      <c r="G163" s="846"/>
      <c r="H163" s="845">
        <v>41498</v>
      </c>
      <c r="I163" s="846"/>
      <c r="J163" s="592"/>
      <c r="K163" s="592"/>
      <c r="L163" s="592"/>
      <c r="M163" s="592"/>
      <c r="N163" s="592"/>
      <c r="O163" s="592"/>
      <c r="P163" s="592"/>
      <c r="Q163" s="827"/>
      <c r="R163" s="597" t="s">
        <v>40</v>
      </c>
      <c r="S163" s="845">
        <v>24808</v>
      </c>
      <c r="T163" s="846"/>
      <c r="U163" s="845">
        <v>16917</v>
      </c>
      <c r="V163" s="846"/>
      <c r="W163" s="592"/>
      <c r="X163" s="592"/>
      <c r="Y163" s="592"/>
      <c r="Z163" s="592"/>
      <c r="AA163" s="592"/>
      <c r="AB163" s="592"/>
      <c r="AC163" s="592"/>
      <c r="AD163" s="827"/>
      <c r="AE163" s="597" t="s">
        <v>40</v>
      </c>
      <c r="AF163" s="845">
        <v>19078</v>
      </c>
      <c r="AG163" s="846"/>
      <c r="AH163" s="845">
        <v>24581</v>
      </c>
      <c r="AI163" s="846"/>
      <c r="AJ163" s="592"/>
      <c r="AK163" s="592"/>
      <c r="AL163" s="592"/>
      <c r="AM163" s="592"/>
      <c r="AN163" s="592"/>
      <c r="AO163" s="827"/>
      <c r="AP163" s="597" t="s">
        <v>40</v>
      </c>
      <c r="AQ163" s="845">
        <v>5006</v>
      </c>
      <c r="AR163" s="846"/>
      <c r="AS163" s="845">
        <v>8112</v>
      </c>
      <c r="AT163" s="846"/>
      <c r="AU163" s="592"/>
      <c r="AV163" s="592"/>
      <c r="AW163" s="592"/>
      <c r="AX163" s="592"/>
      <c r="AY163" s="592"/>
      <c r="AZ163" s="592"/>
      <c r="BA163" s="592"/>
      <c r="BB163" s="827"/>
      <c r="BC163" s="597" t="s">
        <v>40</v>
      </c>
      <c r="BD163" s="845">
        <v>38880</v>
      </c>
      <c r="BE163" s="846"/>
      <c r="BF163" s="845">
        <v>33386</v>
      </c>
      <c r="BG163" s="846"/>
      <c r="BH163"/>
      <c r="BI163"/>
      <c r="BJ163"/>
      <c r="BK163"/>
      <c r="BL163"/>
      <c r="BM163"/>
      <c r="BN163"/>
      <c r="BO163"/>
      <c r="BP163"/>
      <c r="BQ163" s="827"/>
      <c r="BR163" s="597" t="s">
        <v>40</v>
      </c>
      <c r="BS163" s="845">
        <v>1090</v>
      </c>
      <c r="BT163" s="846"/>
      <c r="BU163" s="845">
        <v>2293</v>
      </c>
      <c r="BV163" s="846"/>
      <c r="BW163" s="592"/>
      <c r="BX163" s="592"/>
      <c r="BY163" s="592"/>
      <c r="BZ163" s="592"/>
      <c r="CA163" s="592"/>
      <c r="CB163" s="592"/>
      <c r="CC163" s="592"/>
      <c r="CD163" s="827"/>
      <c r="CE163" s="597" t="s">
        <v>40</v>
      </c>
      <c r="CF163" s="845">
        <v>42796</v>
      </c>
      <c r="CG163" s="846"/>
      <c r="CH163" s="845">
        <v>39205</v>
      </c>
      <c r="CI163" s="846"/>
      <c r="CQ163" s="827"/>
      <c r="CR163" s="597" t="s">
        <v>40</v>
      </c>
      <c r="CS163" s="845">
        <v>37581</v>
      </c>
      <c r="CT163" s="846"/>
      <c r="CU163" s="845">
        <v>37829</v>
      </c>
      <c r="CV163" s="846"/>
      <c r="CW163" s="592"/>
      <c r="CX163" s="592"/>
      <c r="CY163" s="592"/>
      <c r="CZ163" s="592"/>
      <c r="DA163" s="592"/>
      <c r="DB163" s="592"/>
      <c r="DC163" s="592"/>
      <c r="DD163" s="827"/>
      <c r="DE163" s="597" t="s">
        <v>40</v>
      </c>
      <c r="DF163" s="845">
        <v>6305</v>
      </c>
      <c r="DG163" s="846"/>
      <c r="DH163" s="845">
        <v>3669</v>
      </c>
      <c r="DI163" s="846"/>
    </row>
    <row r="164" spans="1:113" ht="15" x14ac:dyDescent="0.2">
      <c r="A164"/>
      <c r="B164" s="838"/>
      <c r="C164" s="592"/>
      <c r="D164" s="828"/>
      <c r="E164" s="597" t="s">
        <v>41</v>
      </c>
      <c r="F164" s="845">
        <v>19745</v>
      </c>
      <c r="G164" s="846"/>
      <c r="H164" s="845">
        <v>8918</v>
      </c>
      <c r="I164" s="846"/>
      <c r="J164" s="592"/>
      <c r="K164" s="592"/>
      <c r="L164" s="592"/>
      <c r="M164" s="592"/>
      <c r="N164" s="592"/>
      <c r="O164" s="592"/>
      <c r="P164" s="592"/>
      <c r="Q164" s="828"/>
      <c r="R164" s="597" t="s">
        <v>41</v>
      </c>
      <c r="S164" s="845">
        <v>10550</v>
      </c>
      <c r="T164" s="846"/>
      <c r="U164" s="845">
        <v>3792</v>
      </c>
      <c r="V164" s="846"/>
      <c r="W164" s="592"/>
      <c r="X164" s="592"/>
      <c r="Y164" s="592"/>
      <c r="Z164" s="592"/>
      <c r="AA164" s="592"/>
      <c r="AB164" s="592"/>
      <c r="AC164" s="592"/>
      <c r="AD164" s="828"/>
      <c r="AE164" s="597" t="s">
        <v>41</v>
      </c>
      <c r="AF164" s="845">
        <v>9195</v>
      </c>
      <c r="AG164" s="846"/>
      <c r="AH164" s="845">
        <v>5126</v>
      </c>
      <c r="AI164" s="846"/>
      <c r="AJ164" s="592"/>
      <c r="AK164" s="592"/>
      <c r="AL164" s="592"/>
      <c r="AM164" s="592"/>
      <c r="AN164" s="592"/>
      <c r="AO164" s="828"/>
      <c r="AP164" s="597" t="s">
        <v>41</v>
      </c>
      <c r="AQ164" s="845">
        <v>1639</v>
      </c>
      <c r="AR164" s="846"/>
      <c r="AS164" s="845">
        <v>1246</v>
      </c>
      <c r="AT164" s="846"/>
      <c r="AU164" s="592"/>
      <c r="AV164" s="592"/>
      <c r="AW164" s="592"/>
      <c r="AX164" s="592"/>
      <c r="AY164" s="592"/>
      <c r="AZ164" s="592"/>
      <c r="BA164" s="592"/>
      <c r="BB164" s="828"/>
      <c r="BC164" s="597" t="s">
        <v>41</v>
      </c>
      <c r="BD164" s="845">
        <v>18106</v>
      </c>
      <c r="BE164" s="846"/>
      <c r="BF164" s="845">
        <v>7672</v>
      </c>
      <c r="BG164" s="846"/>
      <c r="BH164"/>
      <c r="BI164"/>
      <c r="BJ164"/>
      <c r="BK164"/>
      <c r="BL164"/>
      <c r="BM164"/>
      <c r="BN164"/>
      <c r="BO164"/>
      <c r="BP164"/>
      <c r="BQ164" s="828"/>
      <c r="BR164" s="597" t="s">
        <v>41</v>
      </c>
      <c r="BS164" s="845">
        <v>466</v>
      </c>
      <c r="BT164" s="846"/>
      <c r="BU164" s="845">
        <v>439</v>
      </c>
      <c r="BV164" s="846"/>
      <c r="BW164" s="592"/>
      <c r="BX164" s="592"/>
      <c r="BY164" s="592"/>
      <c r="BZ164" s="592"/>
      <c r="CA164" s="592"/>
      <c r="CB164" s="592"/>
      <c r="CC164" s="592"/>
      <c r="CD164" s="828"/>
      <c r="CE164" s="597" t="s">
        <v>41</v>
      </c>
      <c r="CF164" s="845">
        <v>19279</v>
      </c>
      <c r="CG164" s="846"/>
      <c r="CH164" s="845">
        <v>8479</v>
      </c>
      <c r="CI164" s="846"/>
      <c r="CQ164" s="828"/>
      <c r="CR164" s="597" t="s">
        <v>41</v>
      </c>
      <c r="CS164" s="845">
        <v>17408</v>
      </c>
      <c r="CT164" s="846"/>
      <c r="CU164" s="845">
        <v>8161</v>
      </c>
      <c r="CV164" s="846"/>
      <c r="CW164" s="592"/>
      <c r="CX164" s="592"/>
      <c r="CY164" s="592"/>
      <c r="CZ164" s="592"/>
      <c r="DA164" s="592"/>
      <c r="DB164" s="592"/>
      <c r="DC164" s="592"/>
      <c r="DD164" s="828"/>
      <c r="DE164" s="597" t="s">
        <v>41</v>
      </c>
      <c r="DF164" s="845">
        <v>2337</v>
      </c>
      <c r="DG164" s="846"/>
      <c r="DH164" s="845">
        <v>757</v>
      </c>
      <c r="DI164" s="846"/>
    </row>
    <row r="165" spans="1:113" ht="15.75" x14ac:dyDescent="0.25">
      <c r="A165"/>
      <c r="B165" s="324"/>
      <c r="C165" s="592"/>
      <c r="D165" s="592"/>
      <c r="E165" s="615"/>
      <c r="F165" s="592"/>
      <c r="G165" s="592"/>
      <c r="H165" s="592"/>
      <c r="I165" s="592"/>
      <c r="J165" s="592"/>
      <c r="K165" s="592"/>
      <c r="L165" s="592"/>
      <c r="M165" s="592"/>
      <c r="N165" s="592"/>
      <c r="O165" s="592"/>
      <c r="P165" s="592"/>
      <c r="Q165" s="592"/>
      <c r="R165" s="592"/>
      <c r="S165" s="592"/>
      <c r="T165" s="592"/>
      <c r="U165" s="592"/>
      <c r="V165" s="592"/>
      <c r="W165" s="592"/>
      <c r="X165" s="592"/>
      <c r="Y165" s="592"/>
      <c r="Z165" s="592"/>
      <c r="AA165" s="592"/>
      <c r="AB165" s="592"/>
      <c r="AC165" s="592"/>
      <c r="AD165" s="592"/>
      <c r="AE165" s="592"/>
      <c r="AF165" s="592"/>
      <c r="AG165" s="592"/>
      <c r="AH165" s="592"/>
      <c r="AI165" s="592"/>
      <c r="AJ165" s="592"/>
      <c r="AK165" s="592"/>
      <c r="AL165" s="592"/>
      <c r="AM165" s="592"/>
      <c r="AN165" s="592"/>
      <c r="AO165" s="592"/>
      <c r="AP165" s="592"/>
      <c r="AQ165" s="592"/>
      <c r="AR165" s="592"/>
      <c r="AS165" s="592"/>
      <c r="AT165" s="592"/>
      <c r="AU165" s="592"/>
      <c r="AV165" s="592"/>
      <c r="AW165" s="592"/>
      <c r="AX165" s="592"/>
      <c r="AY165" s="592"/>
      <c r="AZ165" s="592"/>
      <c r="BA165" s="592"/>
      <c r="BB165" s="592"/>
      <c r="BC165" s="592"/>
      <c r="BD165" s="592"/>
      <c r="BE165" s="592"/>
      <c r="BF165" s="592"/>
      <c r="BG165" s="592"/>
      <c r="BH165"/>
      <c r="BI165"/>
      <c r="BJ165"/>
      <c r="BK165"/>
      <c r="BL165"/>
      <c r="BM165"/>
      <c r="BN165"/>
      <c r="BO165"/>
      <c r="BP165"/>
      <c r="BQ165" s="592"/>
      <c r="BR165" s="592"/>
      <c r="BS165" s="592"/>
      <c r="BT165" s="592"/>
      <c r="BU165" s="592"/>
      <c r="BV165" s="592"/>
      <c r="BW165" s="592"/>
      <c r="BX165" s="592"/>
      <c r="BY165" s="592"/>
      <c r="BZ165" s="592"/>
      <c r="CA165" s="592"/>
      <c r="CB165" s="592"/>
      <c r="CC165" s="592"/>
      <c r="CD165" s="592"/>
      <c r="CE165" s="592"/>
      <c r="CF165" s="592"/>
      <c r="CG165" s="592"/>
      <c r="CH165" s="592"/>
      <c r="CI165" s="592"/>
      <c r="CQ165" s="592"/>
      <c r="CR165" s="592"/>
      <c r="CS165" s="592"/>
      <c r="CT165" s="592"/>
      <c r="CU165" s="592"/>
      <c r="CV165" s="592"/>
      <c r="CW165" s="592"/>
      <c r="CX165" s="592"/>
      <c r="CY165" s="592"/>
      <c r="CZ165" s="592"/>
      <c r="DA165" s="592"/>
      <c r="DB165" s="592"/>
      <c r="DC165" s="592"/>
      <c r="DD165" s="592"/>
      <c r="DE165" s="592"/>
      <c r="DF165" s="592"/>
      <c r="DG165" s="592"/>
      <c r="DH165" s="592"/>
      <c r="DI165" s="592"/>
    </row>
    <row r="166" spans="1:113" ht="18.75" customHeight="1" x14ac:dyDescent="0.3">
      <c r="A166"/>
      <c r="B166" s="324"/>
      <c r="C166" s="592"/>
      <c r="D166" s="829" t="s">
        <v>246</v>
      </c>
      <c r="E166" s="829"/>
      <c r="F166" s="595"/>
      <c r="G166" s="595"/>
      <c r="H166" s="592"/>
      <c r="I166" s="592"/>
      <c r="J166" s="592"/>
      <c r="K166" s="592"/>
      <c r="L166" s="592"/>
      <c r="M166" s="592"/>
      <c r="N166" s="592"/>
      <c r="O166" s="592"/>
      <c r="P166" s="592"/>
      <c r="Q166" s="829" t="s">
        <v>246</v>
      </c>
      <c r="R166" s="829"/>
      <c r="S166" s="595"/>
      <c r="T166" s="595"/>
      <c r="U166" s="592"/>
      <c r="V166" s="592"/>
      <c r="W166" s="592"/>
      <c r="X166" s="592"/>
      <c r="Y166" s="592"/>
      <c r="Z166" s="592"/>
      <c r="AA166" s="592"/>
      <c r="AB166" s="592"/>
      <c r="AC166" s="592"/>
      <c r="AD166" s="829" t="s">
        <v>246</v>
      </c>
      <c r="AE166" s="829"/>
      <c r="AF166" s="595"/>
      <c r="AG166" s="595"/>
      <c r="AH166" s="592"/>
      <c r="AI166" s="592"/>
      <c r="AJ166" s="592"/>
      <c r="AK166" s="592"/>
      <c r="AL166" s="592"/>
      <c r="AM166" s="592"/>
      <c r="AN166" s="592"/>
      <c r="AO166" s="829" t="s">
        <v>246</v>
      </c>
      <c r="AP166" s="829"/>
      <c r="AQ166" s="595"/>
      <c r="AR166" s="595"/>
      <c r="AS166" s="592"/>
      <c r="AT166" s="592"/>
      <c r="AU166" s="592"/>
      <c r="AV166" s="592"/>
      <c r="AW166" s="592"/>
      <c r="AX166" s="592"/>
      <c r="AY166" s="592"/>
      <c r="AZ166" s="592"/>
      <c r="BA166" s="592"/>
      <c r="BB166" s="829" t="s">
        <v>246</v>
      </c>
      <c r="BC166" s="829"/>
      <c r="BD166" s="595"/>
      <c r="BE166" s="595"/>
      <c r="BF166" s="592"/>
      <c r="BG166" s="592"/>
      <c r="BH166"/>
      <c r="BI166"/>
      <c r="BJ166"/>
      <c r="BK166"/>
      <c r="BL166"/>
      <c r="BM166"/>
      <c r="BN166"/>
      <c r="BO166"/>
      <c r="BP166"/>
      <c r="BQ166" s="829" t="s">
        <v>246</v>
      </c>
      <c r="BR166" s="829"/>
      <c r="BS166" s="595"/>
      <c r="BT166" s="595"/>
      <c r="BU166" s="592"/>
      <c r="BV166" s="592"/>
      <c r="BW166" s="592"/>
      <c r="BX166" s="592"/>
      <c r="BY166" s="592"/>
      <c r="BZ166" s="592"/>
      <c r="CA166" s="592"/>
      <c r="CB166" s="592"/>
      <c r="CC166" s="592"/>
      <c r="CD166" s="829" t="s">
        <v>246</v>
      </c>
      <c r="CE166" s="829"/>
      <c r="CF166" s="595"/>
      <c r="CG166" s="595"/>
      <c r="CH166" s="592"/>
      <c r="CI166" s="592"/>
      <c r="CQ166" s="829" t="s">
        <v>246</v>
      </c>
      <c r="CR166" s="829"/>
      <c r="CS166" s="595"/>
      <c r="CT166" s="595"/>
      <c r="CU166" s="592"/>
      <c r="CV166" s="592"/>
      <c r="CW166" s="592"/>
      <c r="CX166" s="592"/>
      <c r="CY166" s="592"/>
      <c r="CZ166" s="592"/>
      <c r="DA166" s="592"/>
      <c r="DB166" s="592"/>
      <c r="DC166" s="592"/>
      <c r="DD166" s="829" t="s">
        <v>246</v>
      </c>
      <c r="DE166" s="829"/>
      <c r="DF166" s="595"/>
      <c r="DG166" s="595"/>
      <c r="DH166" s="592"/>
      <c r="DI166" s="592"/>
    </row>
    <row r="167" spans="1:113" ht="28.9" customHeight="1" x14ac:dyDescent="0.2">
      <c r="A167"/>
      <c r="B167" s="324"/>
      <c r="C167" s="592"/>
      <c r="D167" s="829"/>
      <c r="E167" s="829"/>
      <c r="F167" s="831" t="s">
        <v>174</v>
      </c>
      <c r="G167" s="831"/>
      <c r="H167" s="831"/>
      <c r="I167" s="831"/>
      <c r="J167" s="592"/>
      <c r="K167" s="592"/>
      <c r="L167" s="592"/>
      <c r="M167" s="592"/>
      <c r="N167" s="592"/>
      <c r="O167" s="592"/>
      <c r="P167" s="592"/>
      <c r="Q167" s="829"/>
      <c r="R167" s="829"/>
      <c r="S167" s="831" t="s">
        <v>174</v>
      </c>
      <c r="T167" s="831"/>
      <c r="U167" s="831"/>
      <c r="V167" s="831"/>
      <c r="W167" s="592"/>
      <c r="X167" s="592"/>
      <c r="Y167" s="592"/>
      <c r="Z167" s="592"/>
      <c r="AA167" s="592"/>
      <c r="AB167" s="592"/>
      <c r="AC167" s="592"/>
      <c r="AD167" s="829"/>
      <c r="AE167" s="829"/>
      <c r="AF167" s="831" t="s">
        <v>174</v>
      </c>
      <c r="AG167" s="831"/>
      <c r="AH167" s="831"/>
      <c r="AI167" s="831"/>
      <c r="AJ167" s="592"/>
      <c r="AK167" s="592"/>
      <c r="AL167" s="592"/>
      <c r="AM167" s="592"/>
      <c r="AN167" s="592"/>
      <c r="AO167" s="829"/>
      <c r="AP167" s="829"/>
      <c r="AQ167" s="831" t="s">
        <v>174</v>
      </c>
      <c r="AR167" s="831"/>
      <c r="AS167" s="831"/>
      <c r="AT167" s="831"/>
      <c r="AU167" s="592"/>
      <c r="AV167" s="592"/>
      <c r="AW167" s="592"/>
      <c r="AX167" s="592"/>
      <c r="AY167" s="592"/>
      <c r="AZ167" s="592"/>
      <c r="BA167" s="592"/>
      <c r="BB167" s="829"/>
      <c r="BC167" s="829"/>
      <c r="BD167" s="831" t="s">
        <v>174</v>
      </c>
      <c r="BE167" s="831"/>
      <c r="BF167" s="831"/>
      <c r="BG167" s="831"/>
      <c r="BH167"/>
      <c r="BI167"/>
      <c r="BJ167"/>
      <c r="BK167"/>
      <c r="BL167"/>
      <c r="BM167"/>
      <c r="BN167"/>
      <c r="BO167"/>
      <c r="BP167"/>
      <c r="BQ167" s="829"/>
      <c r="BR167" s="829"/>
      <c r="BS167" s="831" t="s">
        <v>174</v>
      </c>
      <c r="BT167" s="831"/>
      <c r="BU167" s="831"/>
      <c r="BV167" s="831"/>
      <c r="BW167" s="592"/>
      <c r="BX167" s="592"/>
      <c r="BY167" s="592"/>
      <c r="BZ167" s="592"/>
      <c r="CA167" s="592"/>
      <c r="CB167" s="592"/>
      <c r="CC167" s="592"/>
      <c r="CD167" s="829"/>
      <c r="CE167" s="829"/>
      <c r="CF167" s="831" t="s">
        <v>174</v>
      </c>
      <c r="CG167" s="831"/>
      <c r="CH167" s="831"/>
      <c r="CI167" s="831"/>
      <c r="CQ167" s="829"/>
      <c r="CR167" s="829"/>
      <c r="CS167" s="831" t="s">
        <v>174</v>
      </c>
      <c r="CT167" s="831"/>
      <c r="CU167" s="831"/>
      <c r="CV167" s="831"/>
      <c r="CW167" s="592"/>
      <c r="CX167" s="592"/>
      <c r="CY167" s="592"/>
      <c r="CZ167" s="592"/>
      <c r="DA167" s="592"/>
      <c r="DB167" s="592"/>
      <c r="DC167" s="592"/>
      <c r="DD167" s="829"/>
      <c r="DE167" s="829"/>
      <c r="DF167" s="831" t="s">
        <v>174</v>
      </c>
      <c r="DG167" s="831"/>
      <c r="DH167" s="831"/>
      <c r="DI167" s="831"/>
    </row>
    <row r="168" spans="1:113" ht="15" customHeight="1" x14ac:dyDescent="0.2">
      <c r="A168"/>
      <c r="B168" s="324"/>
      <c r="C168" s="592"/>
      <c r="D168" s="830"/>
      <c r="E168" s="830"/>
      <c r="F168" s="851" t="s">
        <v>192</v>
      </c>
      <c r="G168" s="852"/>
      <c r="H168" s="851" t="s">
        <v>193</v>
      </c>
      <c r="I168" s="852"/>
      <c r="J168" s="592"/>
      <c r="K168" s="592"/>
      <c r="L168" s="592"/>
      <c r="M168" s="592"/>
      <c r="N168" s="592"/>
      <c r="O168" s="592"/>
      <c r="P168" s="592"/>
      <c r="Q168" s="830"/>
      <c r="R168" s="830"/>
      <c r="S168" s="851" t="s">
        <v>192</v>
      </c>
      <c r="T168" s="852"/>
      <c r="U168" s="851" t="s">
        <v>193</v>
      </c>
      <c r="V168" s="852"/>
      <c r="W168" s="592"/>
      <c r="X168" s="592"/>
      <c r="Y168" s="592"/>
      <c r="Z168" s="592"/>
      <c r="AA168" s="592"/>
      <c r="AB168" s="592"/>
      <c r="AC168" s="592"/>
      <c r="AD168" s="830"/>
      <c r="AE168" s="830"/>
      <c r="AF168" s="851" t="s">
        <v>192</v>
      </c>
      <c r="AG168" s="852"/>
      <c r="AH168" s="851" t="s">
        <v>193</v>
      </c>
      <c r="AI168" s="852"/>
      <c r="AJ168" s="592"/>
      <c r="AK168" s="592"/>
      <c r="AL168" s="592"/>
      <c r="AM168" s="592"/>
      <c r="AN168" s="592"/>
      <c r="AO168" s="830"/>
      <c r="AP168" s="830"/>
      <c r="AQ168" s="851" t="s">
        <v>192</v>
      </c>
      <c r="AR168" s="852"/>
      <c r="AS168" s="851" t="s">
        <v>193</v>
      </c>
      <c r="AT168" s="852"/>
      <c r="AU168" s="592"/>
      <c r="AV168" s="592"/>
      <c r="AW168" s="592"/>
      <c r="AX168" s="592"/>
      <c r="AY168" s="592"/>
      <c r="AZ168" s="592"/>
      <c r="BA168" s="592"/>
      <c r="BB168" s="830"/>
      <c r="BC168" s="830"/>
      <c r="BD168" s="851" t="s">
        <v>192</v>
      </c>
      <c r="BE168" s="852"/>
      <c r="BF168" s="851" t="s">
        <v>193</v>
      </c>
      <c r="BG168" s="852"/>
      <c r="BH168"/>
      <c r="BI168"/>
      <c r="BJ168"/>
      <c r="BK168"/>
      <c r="BL168"/>
      <c r="BM168"/>
      <c r="BN168"/>
      <c r="BO168"/>
      <c r="BP168"/>
      <c r="BQ168" s="830"/>
      <c r="BR168" s="830"/>
      <c r="BS168" s="851" t="s">
        <v>192</v>
      </c>
      <c r="BT168" s="852"/>
      <c r="BU168" s="851" t="s">
        <v>193</v>
      </c>
      <c r="BV168" s="852"/>
      <c r="BW168" s="592"/>
      <c r="BX168" s="592"/>
      <c r="BY168" s="592"/>
      <c r="BZ168" s="592"/>
      <c r="CA168" s="592"/>
      <c r="CB168" s="592"/>
      <c r="CC168" s="592"/>
      <c r="CD168" s="830"/>
      <c r="CE168" s="830"/>
      <c r="CF168" s="851" t="s">
        <v>192</v>
      </c>
      <c r="CG168" s="852"/>
      <c r="CH168" s="851" t="s">
        <v>193</v>
      </c>
      <c r="CI168" s="852"/>
      <c r="CQ168" s="830"/>
      <c r="CR168" s="830"/>
      <c r="CS168" s="851" t="s">
        <v>192</v>
      </c>
      <c r="CT168" s="852"/>
      <c r="CU168" s="851" t="s">
        <v>193</v>
      </c>
      <c r="CV168" s="852"/>
      <c r="CW168" s="592"/>
      <c r="CX168" s="592"/>
      <c r="CY168" s="592"/>
      <c r="CZ168" s="592"/>
      <c r="DA168" s="592"/>
      <c r="DB168" s="592"/>
      <c r="DC168" s="592"/>
      <c r="DD168" s="830"/>
      <c r="DE168" s="830"/>
      <c r="DF168" s="851" t="s">
        <v>192</v>
      </c>
      <c r="DG168" s="852"/>
      <c r="DH168" s="851" t="s">
        <v>193</v>
      </c>
      <c r="DI168" s="852"/>
    </row>
    <row r="169" spans="1:113" ht="15" customHeight="1" x14ac:dyDescent="0.2">
      <c r="A169"/>
      <c r="B169" s="324"/>
      <c r="C169" s="592"/>
      <c r="D169" s="826" t="s">
        <v>173</v>
      </c>
      <c r="E169" s="597" t="s">
        <v>92</v>
      </c>
      <c r="F169" s="845">
        <v>0.26266416510318952</v>
      </c>
      <c r="G169" s="846"/>
      <c r="H169" s="845">
        <v>99.737335834896811</v>
      </c>
      <c r="I169" s="846"/>
      <c r="J169" s="592"/>
      <c r="K169" s="592"/>
      <c r="L169" s="592"/>
      <c r="M169" s="592"/>
      <c r="N169" s="592"/>
      <c r="O169" s="592"/>
      <c r="P169" s="592"/>
      <c r="Q169" s="826" t="s">
        <v>173</v>
      </c>
      <c r="R169" s="597" t="s">
        <v>92</v>
      </c>
      <c r="S169" s="845">
        <v>0.31512605042016806</v>
      </c>
      <c r="T169" s="846"/>
      <c r="U169" s="845">
        <v>99.684873949579838</v>
      </c>
      <c r="V169" s="846"/>
      <c r="W169" s="592"/>
      <c r="X169" s="592"/>
      <c r="Y169" s="592"/>
      <c r="Z169" s="592"/>
      <c r="AA169" s="592"/>
      <c r="AB169" s="592"/>
      <c r="AC169" s="592"/>
      <c r="AD169" s="826" t="s">
        <v>173</v>
      </c>
      <c r="AE169" s="597" t="s">
        <v>92</v>
      </c>
      <c r="AF169" s="845">
        <v>0.23350846468184472</v>
      </c>
      <c r="AG169" s="846"/>
      <c r="AH169" s="845">
        <v>99.766491535318153</v>
      </c>
      <c r="AI169" s="846"/>
      <c r="AJ169" s="592"/>
      <c r="AK169" s="592"/>
      <c r="AL169" s="592"/>
      <c r="AM169" s="592"/>
      <c r="AN169" s="592"/>
      <c r="AO169" s="826" t="s">
        <v>173</v>
      </c>
      <c r="AP169" s="597" t="s">
        <v>92</v>
      </c>
      <c r="AQ169" s="845">
        <v>0</v>
      </c>
      <c r="AR169" s="846"/>
      <c r="AS169" s="845">
        <v>100</v>
      </c>
      <c r="AT169" s="846"/>
      <c r="AU169" s="592"/>
      <c r="AV169" s="592"/>
      <c r="AW169" s="592"/>
      <c r="AX169" s="592"/>
      <c r="AY169" s="592"/>
      <c r="AZ169" s="592"/>
      <c r="BA169" s="592"/>
      <c r="BB169" s="826" t="s">
        <v>173</v>
      </c>
      <c r="BC169" s="597" t="s">
        <v>92</v>
      </c>
      <c r="BD169" s="845">
        <v>0.54137664346481051</v>
      </c>
      <c r="BE169" s="846"/>
      <c r="BF169" s="845">
        <v>99.458623356535185</v>
      </c>
      <c r="BG169" s="846"/>
      <c r="BH169"/>
      <c r="BI169"/>
      <c r="BJ169"/>
      <c r="BK169"/>
      <c r="BL169"/>
      <c r="BM169"/>
      <c r="BN169"/>
      <c r="BO169"/>
      <c r="BP169"/>
      <c r="BQ169" s="826" t="s">
        <v>173</v>
      </c>
      <c r="BR169" s="597" t="s">
        <v>92</v>
      </c>
      <c r="BS169" s="845">
        <v>0</v>
      </c>
      <c r="BT169" s="846"/>
      <c r="BU169" s="845">
        <v>100</v>
      </c>
      <c r="BV169" s="846"/>
      <c r="BW169" s="592"/>
      <c r="BX169" s="592"/>
      <c r="BY169" s="592"/>
      <c r="BZ169" s="592"/>
      <c r="CA169" s="592"/>
      <c r="CB169" s="592"/>
      <c r="CC169" s="592"/>
      <c r="CD169" s="826" t="s">
        <v>173</v>
      </c>
      <c r="CE169" s="597" t="s">
        <v>92</v>
      </c>
      <c r="CF169" s="845">
        <v>8.4337349397590362</v>
      </c>
      <c r="CG169" s="846"/>
      <c r="CH169" s="845">
        <v>91.566265060240966</v>
      </c>
      <c r="CI169" s="846"/>
      <c r="CQ169" s="826" t="s">
        <v>173</v>
      </c>
      <c r="CR169" s="597" t="s">
        <v>92</v>
      </c>
      <c r="CS169" s="845">
        <v>0</v>
      </c>
      <c r="CT169" s="846"/>
      <c r="CU169" s="845">
        <v>100</v>
      </c>
      <c r="CV169" s="846"/>
      <c r="CW169" s="592"/>
      <c r="CX169" s="592"/>
      <c r="CY169" s="592"/>
      <c r="CZ169" s="592"/>
      <c r="DA169" s="592"/>
      <c r="DB169" s="592"/>
      <c r="DC169" s="592"/>
      <c r="DD169" s="826" t="s">
        <v>173</v>
      </c>
      <c r="DE169" s="597" t="s">
        <v>92</v>
      </c>
      <c r="DF169" s="845">
        <v>1.0769230769230769</v>
      </c>
      <c r="DG169" s="846"/>
      <c r="DH169" s="845">
        <v>98.92307692307692</v>
      </c>
      <c r="DI169" s="846"/>
    </row>
    <row r="170" spans="1:113" ht="15" x14ac:dyDescent="0.2">
      <c r="A170"/>
      <c r="B170" s="324"/>
      <c r="C170" s="592"/>
      <c r="D170" s="827"/>
      <c r="E170" s="597" t="s">
        <v>178</v>
      </c>
      <c r="F170" s="845">
        <v>0.19157088122605362</v>
      </c>
      <c r="G170" s="846"/>
      <c r="H170" s="845">
        <v>99.808429118773944</v>
      </c>
      <c r="I170" s="846"/>
      <c r="J170" s="592"/>
      <c r="K170" s="592"/>
      <c r="L170" s="592"/>
      <c r="M170" s="592"/>
      <c r="N170" s="592"/>
      <c r="O170" s="592"/>
      <c r="P170" s="592"/>
      <c r="Q170" s="827"/>
      <c r="R170" s="597" t="s">
        <v>178</v>
      </c>
      <c r="S170" s="845" t="s">
        <v>189</v>
      </c>
      <c r="T170" s="846"/>
      <c r="U170" s="845" t="s">
        <v>189</v>
      </c>
      <c r="V170" s="846"/>
      <c r="W170" s="592"/>
      <c r="X170" s="592"/>
      <c r="Y170" s="592"/>
      <c r="Z170" s="592"/>
      <c r="AA170" s="592"/>
      <c r="AB170" s="592"/>
      <c r="AC170" s="592"/>
      <c r="AD170" s="827"/>
      <c r="AE170" s="597" t="s">
        <v>178</v>
      </c>
      <c r="AF170" s="845" t="s">
        <v>189</v>
      </c>
      <c r="AG170" s="846"/>
      <c r="AH170" s="845" t="s">
        <v>189</v>
      </c>
      <c r="AI170" s="846"/>
      <c r="AJ170" s="592"/>
      <c r="AK170" s="592"/>
      <c r="AL170" s="592"/>
      <c r="AM170" s="592"/>
      <c r="AN170" s="592"/>
      <c r="AO170" s="827"/>
      <c r="AP170" s="597" t="s">
        <v>178</v>
      </c>
      <c r="AQ170" s="845" t="s">
        <v>189</v>
      </c>
      <c r="AR170" s="846"/>
      <c r="AS170" s="845" t="s">
        <v>189</v>
      </c>
      <c r="AT170" s="846"/>
      <c r="AU170" s="592"/>
      <c r="AV170" s="592"/>
      <c r="AW170" s="592"/>
      <c r="AX170" s="592"/>
      <c r="AY170" s="592"/>
      <c r="AZ170" s="592"/>
      <c r="BA170" s="592"/>
      <c r="BB170" s="827"/>
      <c r="BC170" s="597" t="s">
        <v>178</v>
      </c>
      <c r="BD170" s="845" t="s">
        <v>189</v>
      </c>
      <c r="BE170" s="846"/>
      <c r="BF170" s="845" t="s">
        <v>189</v>
      </c>
      <c r="BG170" s="846"/>
      <c r="BH170"/>
      <c r="BI170"/>
      <c r="BJ170"/>
      <c r="BK170"/>
      <c r="BL170"/>
      <c r="BM170"/>
      <c r="BN170"/>
      <c r="BO170"/>
      <c r="BP170"/>
      <c r="BQ170" s="827"/>
      <c r="BR170" s="597" t="s">
        <v>178</v>
      </c>
      <c r="BS170" s="845">
        <v>0</v>
      </c>
      <c r="BT170" s="846"/>
      <c r="BU170" s="845">
        <v>100</v>
      </c>
      <c r="BV170" s="846"/>
      <c r="BW170" s="592"/>
      <c r="BX170" s="592"/>
      <c r="BY170" s="592"/>
      <c r="BZ170" s="592"/>
      <c r="CA170" s="592"/>
      <c r="CB170" s="592"/>
      <c r="CC170" s="592"/>
      <c r="CD170" s="827"/>
      <c r="CE170" s="597" t="s">
        <v>178</v>
      </c>
      <c r="CF170" s="845">
        <v>3.278688524590164</v>
      </c>
      <c r="CG170" s="846"/>
      <c r="CH170" s="845">
        <v>96.721311475409834</v>
      </c>
      <c r="CI170" s="846"/>
      <c r="CQ170" s="827"/>
      <c r="CR170" s="597" t="s">
        <v>178</v>
      </c>
      <c r="CS170" s="845" t="s">
        <v>189</v>
      </c>
      <c r="CT170" s="846"/>
      <c r="CU170" s="845" t="s">
        <v>189</v>
      </c>
      <c r="CV170" s="846"/>
      <c r="CW170" s="592"/>
      <c r="CX170" s="592"/>
      <c r="CY170" s="592"/>
      <c r="CZ170" s="592"/>
      <c r="DA170" s="592"/>
      <c r="DB170" s="592"/>
      <c r="DC170" s="592"/>
      <c r="DD170" s="827"/>
      <c r="DE170" s="597" t="s">
        <v>178</v>
      </c>
      <c r="DF170" s="845" t="s">
        <v>189</v>
      </c>
      <c r="DG170" s="846"/>
      <c r="DH170" s="845" t="s">
        <v>189</v>
      </c>
      <c r="DI170" s="846"/>
    </row>
    <row r="171" spans="1:113" ht="15" x14ac:dyDescent="0.2">
      <c r="A171"/>
      <c r="B171" s="324"/>
      <c r="C171" s="592"/>
      <c r="D171" s="827"/>
      <c r="E171" s="597" t="s">
        <v>45</v>
      </c>
      <c r="F171" s="845">
        <v>0.77004945846115325</v>
      </c>
      <c r="G171" s="846"/>
      <c r="H171" s="845">
        <v>99.229950541538841</v>
      </c>
      <c r="I171" s="846"/>
      <c r="J171" s="592"/>
      <c r="K171" s="592"/>
      <c r="L171" s="592"/>
      <c r="M171" s="592"/>
      <c r="N171" s="592"/>
      <c r="O171" s="592"/>
      <c r="P171" s="592"/>
      <c r="Q171" s="827"/>
      <c r="R171" s="597" t="s">
        <v>45</v>
      </c>
      <c r="S171" s="845">
        <v>1.1329661683713612</v>
      </c>
      <c r="T171" s="846"/>
      <c r="U171" s="845">
        <v>98.867033831628632</v>
      </c>
      <c r="V171" s="846"/>
      <c r="W171" s="592"/>
      <c r="X171" s="592"/>
      <c r="Y171" s="592"/>
      <c r="Z171" s="592"/>
      <c r="AA171" s="592"/>
      <c r="AB171" s="592"/>
      <c r="AC171" s="592"/>
      <c r="AD171" s="827"/>
      <c r="AE171" s="597" t="s">
        <v>45</v>
      </c>
      <c r="AF171" s="845">
        <v>0.53025577043044292</v>
      </c>
      <c r="AG171" s="846"/>
      <c r="AH171" s="845">
        <v>99.469744229569557</v>
      </c>
      <c r="AI171" s="846"/>
      <c r="AJ171" s="592"/>
      <c r="AK171" s="592"/>
      <c r="AL171" s="592"/>
      <c r="AM171" s="592"/>
      <c r="AN171" s="592"/>
      <c r="AO171" s="827"/>
      <c r="AP171" s="597" t="s">
        <v>45</v>
      </c>
      <c r="AQ171" s="845">
        <v>0.41249263406010606</v>
      </c>
      <c r="AR171" s="846"/>
      <c r="AS171" s="845">
        <v>99.587507365939899</v>
      </c>
      <c r="AT171" s="846"/>
      <c r="AU171" s="592"/>
      <c r="AV171" s="592"/>
      <c r="AW171" s="592"/>
      <c r="AX171" s="592"/>
      <c r="AY171" s="592"/>
      <c r="AZ171" s="592"/>
      <c r="BA171" s="592"/>
      <c r="BB171" s="827"/>
      <c r="BC171" s="597" t="s">
        <v>45</v>
      </c>
      <c r="BD171" s="845">
        <v>1.1752136752136753</v>
      </c>
      <c r="BE171" s="846"/>
      <c r="BF171" s="845">
        <v>98.824786324786331</v>
      </c>
      <c r="BG171" s="846"/>
      <c r="BH171"/>
      <c r="BI171"/>
      <c r="BJ171"/>
      <c r="BK171"/>
      <c r="BL171"/>
      <c r="BM171"/>
      <c r="BN171"/>
      <c r="BO171"/>
      <c r="BP171"/>
      <c r="BQ171" s="827"/>
      <c r="BR171" s="597" t="s">
        <v>45</v>
      </c>
      <c r="BS171" s="845">
        <v>5.90517968618188E-2</v>
      </c>
      <c r="BT171" s="846"/>
      <c r="BU171" s="845">
        <v>99.940948203138177</v>
      </c>
      <c r="BV171" s="846"/>
      <c r="BW171" s="592"/>
      <c r="BX171" s="592"/>
      <c r="BY171" s="592"/>
      <c r="BZ171" s="592"/>
      <c r="CA171" s="592"/>
      <c r="CB171" s="592"/>
      <c r="CC171" s="592"/>
      <c r="CD171" s="827"/>
      <c r="CE171" s="597" t="s">
        <v>45</v>
      </c>
      <c r="CF171" s="845">
        <v>2.8162175285263413</v>
      </c>
      <c r="CG171" s="846"/>
      <c r="CH171" s="845">
        <v>97.183782471473663</v>
      </c>
      <c r="CI171" s="846"/>
      <c r="CQ171" s="827"/>
      <c r="CR171" s="597" t="s">
        <v>45</v>
      </c>
      <c r="CS171" s="845">
        <v>3.2260666182756671E-2</v>
      </c>
      <c r="CT171" s="846"/>
      <c r="CU171" s="845">
        <v>99.967739333817235</v>
      </c>
      <c r="CV171" s="846"/>
      <c r="CW171" s="592"/>
      <c r="CX171" s="592"/>
      <c r="CY171" s="592"/>
      <c r="CZ171" s="592"/>
      <c r="DA171" s="592"/>
      <c r="DB171" s="592"/>
      <c r="DC171" s="592"/>
      <c r="DD171" s="827"/>
      <c r="DE171" s="597" t="s">
        <v>45</v>
      </c>
      <c r="DF171" s="845">
        <v>3.3296026860660328</v>
      </c>
      <c r="DG171" s="846"/>
      <c r="DH171" s="845">
        <v>96.670397313933961</v>
      </c>
      <c r="DI171" s="846"/>
    </row>
    <row r="172" spans="1:113" ht="15" x14ac:dyDescent="0.2">
      <c r="A172"/>
      <c r="B172" s="324"/>
      <c r="C172" s="592"/>
      <c r="D172" s="827"/>
      <c r="E172" s="597" t="s">
        <v>33</v>
      </c>
      <c r="F172" s="845">
        <v>0.60053841375025885</v>
      </c>
      <c r="G172" s="846"/>
      <c r="H172" s="845">
        <v>99.399461586249743</v>
      </c>
      <c r="I172" s="846"/>
      <c r="J172" s="592"/>
      <c r="K172" s="592"/>
      <c r="L172" s="592"/>
      <c r="M172" s="592"/>
      <c r="N172" s="592"/>
      <c r="O172" s="592"/>
      <c r="P172" s="592"/>
      <c r="Q172" s="827"/>
      <c r="R172" s="597" t="s">
        <v>33</v>
      </c>
      <c r="S172" s="845">
        <v>0.94821298322392411</v>
      </c>
      <c r="T172" s="846"/>
      <c r="U172" s="845">
        <v>99.051787016776075</v>
      </c>
      <c r="V172" s="846"/>
      <c r="W172" s="592"/>
      <c r="X172" s="592"/>
      <c r="Y172" s="592"/>
      <c r="Z172" s="592"/>
      <c r="AA172" s="592"/>
      <c r="AB172" s="592"/>
      <c r="AC172" s="592"/>
      <c r="AD172" s="827"/>
      <c r="AE172" s="597" t="s">
        <v>33</v>
      </c>
      <c r="AF172" s="845">
        <v>0.34265103697024346</v>
      </c>
      <c r="AG172" s="846"/>
      <c r="AH172" s="845">
        <v>99.657348963029762</v>
      </c>
      <c r="AI172" s="846"/>
      <c r="AJ172" s="592"/>
      <c r="AK172" s="592"/>
      <c r="AL172" s="592"/>
      <c r="AM172" s="592"/>
      <c r="AN172" s="592"/>
      <c r="AO172" s="827"/>
      <c r="AP172" s="597" t="s">
        <v>33</v>
      </c>
      <c r="AQ172" s="845">
        <v>0.43468811128015644</v>
      </c>
      <c r="AR172" s="846"/>
      <c r="AS172" s="845">
        <v>99.565311888719847</v>
      </c>
      <c r="AT172" s="846"/>
      <c r="AU172" s="592"/>
      <c r="AV172" s="592"/>
      <c r="AW172" s="592"/>
      <c r="AX172" s="592"/>
      <c r="AY172" s="592"/>
      <c r="AZ172" s="592"/>
      <c r="BA172" s="592"/>
      <c r="BB172" s="827"/>
      <c r="BC172" s="597" t="s">
        <v>33</v>
      </c>
      <c r="BD172" s="845">
        <v>0.7514336563179751</v>
      </c>
      <c r="BE172" s="846"/>
      <c r="BF172" s="845">
        <v>99.248566343682015</v>
      </c>
      <c r="BG172" s="846"/>
      <c r="BH172"/>
      <c r="BI172"/>
      <c r="BJ172"/>
      <c r="BK172"/>
      <c r="BL172"/>
      <c r="BM172"/>
      <c r="BN172"/>
      <c r="BO172"/>
      <c r="BP172"/>
      <c r="BQ172" s="827"/>
      <c r="BR172" s="597" t="s">
        <v>33</v>
      </c>
      <c r="BS172" s="845">
        <v>0.13760566149007275</v>
      </c>
      <c r="BT172" s="846"/>
      <c r="BU172" s="845">
        <v>99.86239433850993</v>
      </c>
      <c r="BV172" s="846"/>
      <c r="BW172" s="592"/>
      <c r="BX172" s="592"/>
      <c r="BY172" s="592"/>
      <c r="BZ172" s="592"/>
      <c r="CA172" s="592"/>
      <c r="CB172" s="592"/>
      <c r="CC172" s="592"/>
      <c r="CD172" s="827"/>
      <c r="CE172" s="597" t="s">
        <v>33</v>
      </c>
      <c r="CF172" s="845">
        <v>1.1157295996499672</v>
      </c>
      <c r="CG172" s="846"/>
      <c r="CH172" s="845">
        <v>98.884270400350033</v>
      </c>
      <c r="CI172" s="846"/>
      <c r="CQ172" s="827"/>
      <c r="CR172" s="597" t="s">
        <v>33</v>
      </c>
      <c r="CS172" s="845">
        <v>8.9847259658580425E-2</v>
      </c>
      <c r="CT172" s="846"/>
      <c r="CU172" s="845">
        <v>99.910152740341417</v>
      </c>
      <c r="CV172" s="846"/>
      <c r="CW172" s="592"/>
      <c r="CX172" s="592"/>
      <c r="CY172" s="592"/>
      <c r="CZ172" s="592"/>
      <c r="DA172" s="592"/>
      <c r="DB172" s="592"/>
      <c r="DC172" s="592"/>
      <c r="DD172" s="827"/>
      <c r="DE172" s="597" t="s">
        <v>33</v>
      </c>
      <c r="DF172" s="845">
        <v>2.7316550615961437</v>
      </c>
      <c r="DG172" s="846"/>
      <c r="DH172" s="845">
        <v>97.268344938403857</v>
      </c>
      <c r="DI172" s="846"/>
    </row>
    <row r="173" spans="1:113" ht="15" x14ac:dyDescent="0.2">
      <c r="A173"/>
      <c r="B173" s="324"/>
      <c r="C173" s="592"/>
      <c r="D173" s="827"/>
      <c r="E173" s="597" t="s">
        <v>34</v>
      </c>
      <c r="F173" s="845">
        <v>0.93627913242624283</v>
      </c>
      <c r="G173" s="846"/>
      <c r="H173" s="845">
        <v>99.06372086757375</v>
      </c>
      <c r="I173" s="846"/>
      <c r="J173" s="592"/>
      <c r="K173" s="592"/>
      <c r="L173" s="592"/>
      <c r="M173" s="592"/>
      <c r="N173" s="592"/>
      <c r="O173" s="592"/>
      <c r="P173" s="592"/>
      <c r="Q173" s="827"/>
      <c r="R173" s="597" t="s">
        <v>34</v>
      </c>
      <c r="S173" s="845">
        <v>1.3253909158600148</v>
      </c>
      <c r="T173" s="846"/>
      <c r="U173" s="845">
        <v>98.674609084139988</v>
      </c>
      <c r="V173" s="846"/>
      <c r="W173" s="592"/>
      <c r="X173" s="592"/>
      <c r="Y173" s="592"/>
      <c r="Z173" s="592"/>
      <c r="AA173" s="592"/>
      <c r="AB173" s="592"/>
      <c r="AC173" s="592"/>
      <c r="AD173" s="827"/>
      <c r="AE173" s="597" t="s">
        <v>34</v>
      </c>
      <c r="AF173" s="845">
        <v>0.61493051285204769</v>
      </c>
      <c r="AG173" s="846"/>
      <c r="AH173" s="845">
        <v>99.385069487147945</v>
      </c>
      <c r="AI173" s="846"/>
      <c r="AJ173" s="592"/>
      <c r="AK173" s="592"/>
      <c r="AL173" s="592"/>
      <c r="AM173" s="592"/>
      <c r="AN173" s="592"/>
      <c r="AO173" s="827"/>
      <c r="AP173" s="597" t="s">
        <v>34</v>
      </c>
      <c r="AQ173" s="845">
        <v>0.53779963122311003</v>
      </c>
      <c r="AR173" s="846"/>
      <c r="AS173" s="845">
        <v>99.462200368776891</v>
      </c>
      <c r="AT173" s="846"/>
      <c r="AU173" s="592"/>
      <c r="AV173" s="592"/>
      <c r="AW173" s="592"/>
      <c r="AX173" s="592"/>
      <c r="AY173" s="592"/>
      <c r="AZ173" s="592"/>
      <c r="BA173" s="592"/>
      <c r="BB173" s="827"/>
      <c r="BC173" s="597" t="s">
        <v>34</v>
      </c>
      <c r="BD173" s="845">
        <v>1.2473015111537538</v>
      </c>
      <c r="BE173" s="846"/>
      <c r="BF173" s="845">
        <v>98.752698488846249</v>
      </c>
      <c r="BG173" s="846"/>
      <c r="BH173"/>
      <c r="BI173"/>
      <c r="BJ173"/>
      <c r="BK173"/>
      <c r="BL173"/>
      <c r="BM173"/>
      <c r="BN173"/>
      <c r="BO173"/>
      <c r="BP173"/>
      <c r="BQ173" s="827"/>
      <c r="BR173" s="597" t="s">
        <v>34</v>
      </c>
      <c r="BS173" s="845">
        <v>0.34773969200198707</v>
      </c>
      <c r="BT173" s="846"/>
      <c r="BU173" s="845">
        <v>99.652260307998006</v>
      </c>
      <c r="BV173" s="846"/>
      <c r="BW173" s="592"/>
      <c r="BX173" s="592"/>
      <c r="BY173" s="592"/>
      <c r="BZ173" s="592"/>
      <c r="CA173" s="592"/>
      <c r="CB173" s="592"/>
      <c r="CC173" s="592"/>
      <c r="CD173" s="827"/>
      <c r="CE173" s="597" t="s">
        <v>34</v>
      </c>
      <c r="CF173" s="845">
        <v>1.33984330646077</v>
      </c>
      <c r="CG173" s="846"/>
      <c r="CH173" s="845">
        <v>98.660156693539221</v>
      </c>
      <c r="CI173" s="846"/>
      <c r="CQ173" s="827"/>
      <c r="CR173" s="597" t="s">
        <v>34</v>
      </c>
      <c r="CS173" s="845">
        <v>0.25745369985881572</v>
      </c>
      <c r="CT173" s="846"/>
      <c r="CU173" s="845">
        <v>99.742546300141186</v>
      </c>
      <c r="CV173" s="846"/>
      <c r="CW173" s="592"/>
      <c r="CX173" s="592"/>
      <c r="CY173" s="592"/>
      <c r="CZ173" s="592"/>
      <c r="DA173" s="592"/>
      <c r="DB173" s="592"/>
      <c r="DC173" s="592"/>
      <c r="DD173" s="827"/>
      <c r="DE173" s="597" t="s">
        <v>34</v>
      </c>
      <c r="DF173" s="845">
        <v>3.8502673796791447</v>
      </c>
      <c r="DG173" s="846"/>
      <c r="DH173" s="845">
        <v>96.149732620320862</v>
      </c>
      <c r="DI173" s="846"/>
    </row>
    <row r="174" spans="1:113" ht="15" x14ac:dyDescent="0.2">
      <c r="A174"/>
      <c r="B174" s="324"/>
      <c r="C174" s="592"/>
      <c r="D174" s="827"/>
      <c r="E174" s="597" t="s">
        <v>35</v>
      </c>
      <c r="F174" s="845">
        <v>1.5569198667790216</v>
      </c>
      <c r="G174" s="846"/>
      <c r="H174" s="845">
        <v>98.443080133220988</v>
      </c>
      <c r="I174" s="846"/>
      <c r="J174" s="592"/>
      <c r="K174" s="592"/>
      <c r="L174" s="592"/>
      <c r="M174" s="592"/>
      <c r="N174" s="592"/>
      <c r="O174" s="592"/>
      <c r="P174" s="592"/>
      <c r="Q174" s="827"/>
      <c r="R174" s="597" t="s">
        <v>35</v>
      </c>
      <c r="S174" s="845">
        <v>2.0379767556064823</v>
      </c>
      <c r="T174" s="846"/>
      <c r="U174" s="845">
        <v>97.962023244393521</v>
      </c>
      <c r="V174" s="846"/>
      <c r="W174" s="592"/>
      <c r="X174" s="592"/>
      <c r="Y174" s="592"/>
      <c r="Z174" s="592"/>
      <c r="AA174" s="592"/>
      <c r="AB174" s="592"/>
      <c r="AC174" s="592"/>
      <c r="AD174" s="827"/>
      <c r="AE174" s="597" t="s">
        <v>35</v>
      </c>
      <c r="AF174" s="845">
        <v>1.0942297095174369</v>
      </c>
      <c r="AG174" s="846"/>
      <c r="AH174" s="845">
        <v>98.905770290482565</v>
      </c>
      <c r="AI174" s="846"/>
      <c r="AJ174" s="592"/>
      <c r="AK174" s="592"/>
      <c r="AL174" s="592"/>
      <c r="AM174" s="592"/>
      <c r="AN174" s="592"/>
      <c r="AO174" s="827"/>
      <c r="AP174" s="597" t="s">
        <v>35</v>
      </c>
      <c r="AQ174" s="845">
        <v>1.0266733769501761</v>
      </c>
      <c r="AR174" s="846"/>
      <c r="AS174" s="845">
        <v>98.973326623049829</v>
      </c>
      <c r="AT174" s="846"/>
      <c r="AU174" s="592"/>
      <c r="AV174" s="592"/>
      <c r="AW174" s="592"/>
      <c r="AX174" s="592"/>
      <c r="AY174" s="592"/>
      <c r="AZ174" s="592"/>
      <c r="BA174" s="592"/>
      <c r="BB174" s="827"/>
      <c r="BC174" s="597" t="s">
        <v>35</v>
      </c>
      <c r="BD174" s="845">
        <v>1.9084478846923796</v>
      </c>
      <c r="BE174" s="846"/>
      <c r="BF174" s="845">
        <v>98.091552115307621</v>
      </c>
      <c r="BG174" s="846"/>
      <c r="BH174"/>
      <c r="BI174"/>
      <c r="BJ174"/>
      <c r="BK174"/>
      <c r="BL174"/>
      <c r="BM174"/>
      <c r="BN174"/>
      <c r="BO174"/>
      <c r="BP174"/>
      <c r="BQ174" s="827"/>
      <c r="BR174" s="597" t="s">
        <v>35</v>
      </c>
      <c r="BS174" s="845">
        <v>0.53266049901878332</v>
      </c>
      <c r="BT174" s="846"/>
      <c r="BU174" s="845">
        <v>99.467339500981225</v>
      </c>
      <c r="BV174" s="846"/>
      <c r="BW174" s="592"/>
      <c r="BX174" s="592"/>
      <c r="BY174" s="592"/>
      <c r="BZ174" s="592"/>
      <c r="CA174" s="592"/>
      <c r="CB174" s="592"/>
      <c r="CC174" s="592"/>
      <c r="CD174" s="827"/>
      <c r="CE174" s="597" t="s">
        <v>35</v>
      </c>
      <c r="CF174" s="845">
        <v>1.967729240456513</v>
      </c>
      <c r="CG174" s="846"/>
      <c r="CH174" s="845">
        <v>98.032270759543479</v>
      </c>
      <c r="CI174" s="846"/>
      <c r="CQ174" s="827"/>
      <c r="CR174" s="597" t="s">
        <v>35</v>
      </c>
      <c r="CS174" s="845">
        <v>0.82405667196761601</v>
      </c>
      <c r="CT174" s="846"/>
      <c r="CU174" s="845">
        <v>99.175943328032375</v>
      </c>
      <c r="CV174" s="846"/>
      <c r="CW174" s="592"/>
      <c r="CX174" s="592"/>
      <c r="CY174" s="592"/>
      <c r="CZ174" s="592"/>
      <c r="DA174" s="592"/>
      <c r="DB174" s="592"/>
      <c r="DC174" s="592"/>
      <c r="DD174" s="827"/>
      <c r="DE174" s="597" t="s">
        <v>35</v>
      </c>
      <c r="DF174" s="845">
        <v>5.2038369304556351</v>
      </c>
      <c r="DG174" s="846"/>
      <c r="DH174" s="845">
        <v>94.796163069544363</v>
      </c>
      <c r="DI174" s="846"/>
    </row>
    <row r="175" spans="1:113" ht="15" x14ac:dyDescent="0.2">
      <c r="A175"/>
      <c r="B175" s="324"/>
      <c r="C175" s="592"/>
      <c r="D175" s="827"/>
      <c r="E175" s="597" t="s">
        <v>36</v>
      </c>
      <c r="F175" s="845">
        <v>3.5464838835625354</v>
      </c>
      <c r="G175" s="846"/>
      <c r="H175" s="845">
        <v>96.45351611643747</v>
      </c>
      <c r="I175" s="846"/>
      <c r="J175" s="592"/>
      <c r="K175" s="592"/>
      <c r="L175" s="592"/>
      <c r="M175" s="592"/>
      <c r="N175" s="592"/>
      <c r="O175" s="592"/>
      <c r="P175" s="592"/>
      <c r="Q175" s="827"/>
      <c r="R175" s="597" t="s">
        <v>36</v>
      </c>
      <c r="S175" s="845">
        <v>4.9028556526274611</v>
      </c>
      <c r="T175" s="846"/>
      <c r="U175" s="845">
        <v>95.097144347372549</v>
      </c>
      <c r="V175" s="846"/>
      <c r="W175" s="592"/>
      <c r="X175" s="592"/>
      <c r="Y175" s="592"/>
      <c r="Z175" s="592"/>
      <c r="AA175" s="592"/>
      <c r="AB175" s="592"/>
      <c r="AC175" s="592"/>
      <c r="AD175" s="827"/>
      <c r="AE175" s="597" t="s">
        <v>36</v>
      </c>
      <c r="AF175" s="845">
        <v>2.1952803637150899</v>
      </c>
      <c r="AG175" s="846"/>
      <c r="AH175" s="845">
        <v>97.804719636284915</v>
      </c>
      <c r="AI175" s="846"/>
      <c r="AJ175" s="592"/>
      <c r="AK175" s="592"/>
      <c r="AL175" s="592"/>
      <c r="AM175" s="592"/>
      <c r="AN175" s="592"/>
      <c r="AO175" s="827"/>
      <c r="AP175" s="597" t="s">
        <v>36</v>
      </c>
      <c r="AQ175" s="845">
        <v>2.559655522995036</v>
      </c>
      <c r="AR175" s="846"/>
      <c r="AS175" s="845">
        <v>97.440344477004956</v>
      </c>
      <c r="AT175" s="846"/>
      <c r="AU175" s="592"/>
      <c r="AV175" s="592"/>
      <c r="AW175" s="592"/>
      <c r="AX175" s="592"/>
      <c r="AY175" s="592"/>
      <c r="AZ175" s="592"/>
      <c r="BA175" s="592"/>
      <c r="BB175" s="827"/>
      <c r="BC175" s="597" t="s">
        <v>36</v>
      </c>
      <c r="BD175" s="845">
        <v>4.1080970695347334</v>
      </c>
      <c r="BE175" s="846"/>
      <c r="BF175" s="845">
        <v>95.891902930465264</v>
      </c>
      <c r="BG175" s="846"/>
      <c r="BH175"/>
      <c r="BI175"/>
      <c r="BJ175"/>
      <c r="BK175"/>
      <c r="BL175"/>
      <c r="BM175"/>
      <c r="BN175"/>
      <c r="BO175"/>
      <c r="BP175"/>
      <c r="BQ175" s="827"/>
      <c r="BR175" s="597" t="s">
        <v>36</v>
      </c>
      <c r="BS175" s="845">
        <v>1.0371552313653978</v>
      </c>
      <c r="BT175" s="846"/>
      <c r="BU175" s="845">
        <v>98.962844768634611</v>
      </c>
      <c r="BV175" s="846"/>
      <c r="BW175" s="592"/>
      <c r="BX175" s="592"/>
      <c r="BY175" s="592"/>
      <c r="BZ175" s="592"/>
      <c r="CA175" s="592"/>
      <c r="CB175" s="592"/>
      <c r="CC175" s="592"/>
      <c r="CD175" s="827"/>
      <c r="CE175" s="597" t="s">
        <v>36</v>
      </c>
      <c r="CF175" s="845">
        <v>4.1363051864552078</v>
      </c>
      <c r="CG175" s="846"/>
      <c r="CH175" s="845">
        <v>95.863694813544797</v>
      </c>
      <c r="CI175" s="846"/>
      <c r="CQ175" s="827"/>
      <c r="CR175" s="597" t="s">
        <v>36</v>
      </c>
      <c r="CS175" s="845">
        <v>2.2608919824697087</v>
      </c>
      <c r="CT175" s="846"/>
      <c r="CU175" s="845">
        <v>97.739108017530299</v>
      </c>
      <c r="CV175" s="846"/>
      <c r="CW175" s="592"/>
      <c r="CX175" s="592"/>
      <c r="CY175" s="592"/>
      <c r="CZ175" s="592"/>
      <c r="DA175" s="592"/>
      <c r="DB175" s="592"/>
      <c r="DC175" s="592"/>
      <c r="DD175" s="827"/>
      <c r="DE175" s="597" t="s">
        <v>36</v>
      </c>
      <c r="DF175" s="845">
        <v>10.366520787746172</v>
      </c>
      <c r="DG175" s="846"/>
      <c r="DH175" s="845">
        <v>89.633479212253832</v>
      </c>
      <c r="DI175" s="846"/>
    </row>
    <row r="176" spans="1:113" ht="15" x14ac:dyDescent="0.2">
      <c r="A176"/>
      <c r="B176" s="324"/>
      <c r="C176" s="592"/>
      <c r="D176" s="827"/>
      <c r="E176" s="597" t="s">
        <v>37</v>
      </c>
      <c r="F176" s="845">
        <v>8.3277350335264213</v>
      </c>
      <c r="G176" s="846"/>
      <c r="H176" s="845">
        <v>91.672264966473577</v>
      </c>
      <c r="I176" s="846"/>
      <c r="J176" s="592"/>
      <c r="K176" s="592"/>
      <c r="L176" s="592"/>
      <c r="M176" s="592"/>
      <c r="N176" s="592"/>
      <c r="O176" s="592"/>
      <c r="P176" s="592"/>
      <c r="Q176" s="827"/>
      <c r="R176" s="597" t="s">
        <v>37</v>
      </c>
      <c r="S176" s="845">
        <v>11.691635925619211</v>
      </c>
      <c r="T176" s="846"/>
      <c r="U176" s="845">
        <v>88.30836407438079</v>
      </c>
      <c r="V176" s="846"/>
      <c r="W176" s="592"/>
      <c r="X176" s="592"/>
      <c r="Y176" s="592"/>
      <c r="Z176" s="592"/>
      <c r="AA176" s="592"/>
      <c r="AB176" s="592"/>
      <c r="AC176" s="592"/>
      <c r="AD176" s="827"/>
      <c r="AE176" s="597" t="s">
        <v>37</v>
      </c>
      <c r="AF176" s="845">
        <v>4.8944780247925417</v>
      </c>
      <c r="AG176" s="846"/>
      <c r="AH176" s="845">
        <v>95.105521975207466</v>
      </c>
      <c r="AI176" s="846"/>
      <c r="AJ176" s="592"/>
      <c r="AK176" s="592"/>
      <c r="AL176" s="592"/>
      <c r="AM176" s="592"/>
      <c r="AN176" s="592"/>
      <c r="AO176" s="827"/>
      <c r="AP176" s="597" t="s">
        <v>37</v>
      </c>
      <c r="AQ176" s="845">
        <v>5.6176300019331142</v>
      </c>
      <c r="AR176" s="846"/>
      <c r="AS176" s="845">
        <v>94.382369998066878</v>
      </c>
      <c r="AT176" s="846"/>
      <c r="AU176" s="592"/>
      <c r="AV176" s="592"/>
      <c r="AW176" s="592"/>
      <c r="AX176" s="592"/>
      <c r="AY176" s="592"/>
      <c r="AZ176" s="592"/>
      <c r="BA176" s="592"/>
      <c r="BB176" s="827"/>
      <c r="BC176" s="597" t="s">
        <v>37</v>
      </c>
      <c r="BD176" s="845">
        <v>9.6496190691710044</v>
      </c>
      <c r="BE176" s="846"/>
      <c r="BF176" s="845">
        <v>90.350380930829004</v>
      </c>
      <c r="BG176" s="846"/>
      <c r="BH176"/>
      <c r="BI176"/>
      <c r="BJ176"/>
      <c r="BK176"/>
      <c r="BL176"/>
      <c r="BM176"/>
      <c r="BN176"/>
      <c r="BO176"/>
      <c r="BP176"/>
      <c r="BQ176" s="827"/>
      <c r="BR176" s="597" t="s">
        <v>37</v>
      </c>
      <c r="BS176" s="845">
        <v>3.0854107069881489</v>
      </c>
      <c r="BT176" s="846"/>
      <c r="BU176" s="845">
        <v>96.914589293011858</v>
      </c>
      <c r="BV176" s="846"/>
      <c r="BW176" s="592"/>
      <c r="BX176" s="592"/>
      <c r="BY176" s="592"/>
      <c r="BZ176" s="592"/>
      <c r="CA176" s="592"/>
      <c r="CB176" s="592"/>
      <c r="CC176" s="592"/>
      <c r="CD176" s="827"/>
      <c r="CE176" s="597" t="s">
        <v>37</v>
      </c>
      <c r="CF176" s="845">
        <v>9.0702554084364362</v>
      </c>
      <c r="CG176" s="846"/>
      <c r="CH176" s="845">
        <v>90.929744591563562</v>
      </c>
      <c r="CI176" s="846"/>
      <c r="CQ176" s="827"/>
      <c r="CR176" s="597" t="s">
        <v>37</v>
      </c>
      <c r="CS176" s="845">
        <v>6.5817062471188308</v>
      </c>
      <c r="CT176" s="846"/>
      <c r="CU176" s="845">
        <v>93.418293752881169</v>
      </c>
      <c r="CV176" s="846"/>
      <c r="CW176" s="592"/>
      <c r="CX176" s="592"/>
      <c r="CY176" s="592"/>
      <c r="CZ176" s="592"/>
      <c r="DA176" s="592"/>
      <c r="DB176" s="592"/>
      <c r="DC176" s="592"/>
      <c r="DD176" s="827"/>
      <c r="DE176" s="597" t="s">
        <v>37</v>
      </c>
      <c r="DF176" s="845">
        <v>18.409754422119182</v>
      </c>
      <c r="DG176" s="846"/>
      <c r="DH176" s="845">
        <v>81.590245577880822</v>
      </c>
      <c r="DI176" s="846"/>
    </row>
    <row r="177" spans="1:113" ht="15" x14ac:dyDescent="0.2">
      <c r="A177"/>
      <c r="B177" s="324"/>
      <c r="C177" s="592"/>
      <c r="D177" s="827"/>
      <c r="E177" s="597" t="s">
        <v>38</v>
      </c>
      <c r="F177" s="845">
        <v>17.976604010431885</v>
      </c>
      <c r="G177" s="846"/>
      <c r="H177" s="845">
        <v>82.023395989568115</v>
      </c>
      <c r="I177" s="846"/>
      <c r="J177" s="592"/>
      <c r="K177" s="592"/>
      <c r="L177" s="592"/>
      <c r="M177" s="592"/>
      <c r="N177" s="592"/>
      <c r="O177" s="592"/>
      <c r="P177" s="592"/>
      <c r="Q177" s="827"/>
      <c r="R177" s="597" t="s">
        <v>38</v>
      </c>
      <c r="S177" s="845">
        <v>23.901294115113799</v>
      </c>
      <c r="T177" s="846"/>
      <c r="U177" s="845">
        <v>76.098705884886201</v>
      </c>
      <c r="V177" s="846"/>
      <c r="W177" s="592"/>
      <c r="X177" s="592"/>
      <c r="Y177" s="592"/>
      <c r="Z177" s="592"/>
      <c r="AA177" s="592"/>
      <c r="AB177" s="592"/>
      <c r="AC177" s="592"/>
      <c r="AD177" s="827"/>
      <c r="AE177" s="597" t="s">
        <v>38</v>
      </c>
      <c r="AF177" s="845">
        <v>11.990950226244344</v>
      </c>
      <c r="AG177" s="846"/>
      <c r="AH177" s="845">
        <v>88.009049773755649</v>
      </c>
      <c r="AI177" s="846"/>
      <c r="AJ177" s="592"/>
      <c r="AK177" s="592"/>
      <c r="AL177" s="592"/>
      <c r="AM177" s="592"/>
      <c r="AN177" s="592"/>
      <c r="AO177" s="827"/>
      <c r="AP177" s="597" t="s">
        <v>38</v>
      </c>
      <c r="AQ177" s="845">
        <v>12.250039993601023</v>
      </c>
      <c r="AR177" s="846"/>
      <c r="AS177" s="845">
        <v>87.749960006398979</v>
      </c>
      <c r="AT177" s="846"/>
      <c r="AU177" s="592"/>
      <c r="AV177" s="592"/>
      <c r="AW177" s="592"/>
      <c r="AX177" s="592"/>
      <c r="AY177" s="592"/>
      <c r="AZ177" s="592"/>
      <c r="BA177" s="592"/>
      <c r="BB177" s="827"/>
      <c r="BC177" s="597" t="s">
        <v>38</v>
      </c>
      <c r="BD177" s="845">
        <v>20.100882723833543</v>
      </c>
      <c r="BE177" s="846"/>
      <c r="BF177" s="845">
        <v>79.89911727616645</v>
      </c>
      <c r="BG177" s="846"/>
      <c r="BH177"/>
      <c r="BI177"/>
      <c r="BJ177"/>
      <c r="BK177"/>
      <c r="BL177"/>
      <c r="BM177"/>
      <c r="BN177"/>
      <c r="BO177"/>
      <c r="BP177"/>
      <c r="BQ177" s="827"/>
      <c r="BR177" s="597" t="s">
        <v>38</v>
      </c>
      <c r="BS177" s="845">
        <v>7.5800256081946227</v>
      </c>
      <c r="BT177" s="846"/>
      <c r="BU177" s="845">
        <v>92.419974391805383</v>
      </c>
      <c r="BV177" s="846"/>
      <c r="BW177" s="592"/>
      <c r="BX177" s="592"/>
      <c r="BY177" s="592"/>
      <c r="BZ177" s="592"/>
      <c r="CA177" s="592"/>
      <c r="CB177" s="592"/>
      <c r="CC177" s="592"/>
      <c r="CD177" s="827"/>
      <c r="CE177" s="597" t="s">
        <v>38</v>
      </c>
      <c r="CF177" s="845">
        <v>18.93639404721096</v>
      </c>
      <c r="CG177" s="846"/>
      <c r="CH177" s="845">
        <v>81.063605952789047</v>
      </c>
      <c r="CI177" s="846"/>
      <c r="CQ177" s="827"/>
      <c r="CR177" s="597" t="s">
        <v>38</v>
      </c>
      <c r="CS177" s="845">
        <v>15.885113572367185</v>
      </c>
      <c r="CT177" s="846"/>
      <c r="CU177" s="845">
        <v>84.114886427632811</v>
      </c>
      <c r="CV177" s="846"/>
      <c r="CW177" s="592"/>
      <c r="CX177" s="592"/>
      <c r="CY177" s="592"/>
      <c r="CZ177" s="592"/>
      <c r="DA177" s="592"/>
      <c r="DB177" s="592"/>
      <c r="DC177" s="592"/>
      <c r="DD177" s="827"/>
      <c r="DE177" s="597" t="s">
        <v>38</v>
      </c>
      <c r="DF177" s="845">
        <v>31.341970569417789</v>
      </c>
      <c r="DG177" s="846"/>
      <c r="DH177" s="845">
        <v>68.658029430582218</v>
      </c>
      <c r="DI177" s="846"/>
    </row>
    <row r="178" spans="1:113" ht="15" x14ac:dyDescent="0.2">
      <c r="A178"/>
      <c r="B178" s="324"/>
      <c r="C178" s="592"/>
      <c r="D178" s="827"/>
      <c r="E178" s="597" t="s">
        <v>39</v>
      </c>
      <c r="F178" s="845">
        <v>32.560424020639701</v>
      </c>
      <c r="G178" s="846"/>
      <c r="H178" s="845">
        <v>67.439575979360299</v>
      </c>
      <c r="I178" s="846"/>
      <c r="J178" s="592"/>
      <c r="K178" s="592"/>
      <c r="L178" s="592"/>
      <c r="M178" s="592"/>
      <c r="N178" s="592"/>
      <c r="O178" s="592"/>
      <c r="P178" s="592"/>
      <c r="Q178" s="827"/>
      <c r="R178" s="597" t="s">
        <v>39</v>
      </c>
      <c r="S178" s="845">
        <v>41.252699784017274</v>
      </c>
      <c r="T178" s="846"/>
      <c r="U178" s="845">
        <v>58.747300215982726</v>
      </c>
      <c r="V178" s="846"/>
      <c r="W178" s="592"/>
      <c r="X178" s="592"/>
      <c r="Y178" s="592"/>
      <c r="Z178" s="592"/>
      <c r="AA178" s="592"/>
      <c r="AB178" s="592"/>
      <c r="AC178" s="592"/>
      <c r="AD178" s="827"/>
      <c r="AE178" s="597" t="s">
        <v>39</v>
      </c>
      <c r="AF178" s="845">
        <v>23.875089021732094</v>
      </c>
      <c r="AG178" s="846"/>
      <c r="AH178" s="845">
        <v>76.124910978267906</v>
      </c>
      <c r="AI178" s="846"/>
      <c r="AJ178" s="592"/>
      <c r="AK178" s="592"/>
      <c r="AL178" s="592"/>
      <c r="AM178" s="592"/>
      <c r="AN178" s="592"/>
      <c r="AO178" s="827"/>
      <c r="AP178" s="597" t="s">
        <v>39</v>
      </c>
      <c r="AQ178" s="845">
        <v>23.255932635876501</v>
      </c>
      <c r="AR178" s="846"/>
      <c r="AS178" s="845">
        <v>76.744067364123509</v>
      </c>
      <c r="AT178" s="846"/>
      <c r="AU178" s="592"/>
      <c r="AV178" s="592"/>
      <c r="AW178" s="592"/>
      <c r="AX178" s="592"/>
      <c r="AY178" s="592"/>
      <c r="AZ178" s="592"/>
      <c r="BA178" s="592"/>
      <c r="BB178" s="827"/>
      <c r="BC178" s="597" t="s">
        <v>39</v>
      </c>
      <c r="BD178" s="845">
        <v>35.056542810985455</v>
      </c>
      <c r="BE178" s="846"/>
      <c r="BF178" s="845">
        <v>64.943457189014538</v>
      </c>
      <c r="BG178" s="846"/>
      <c r="BH178"/>
      <c r="BI178"/>
      <c r="BJ178"/>
      <c r="BK178"/>
      <c r="BL178"/>
      <c r="BM178"/>
      <c r="BN178"/>
      <c r="BO178"/>
      <c r="BP178"/>
      <c r="BQ178" s="827"/>
      <c r="BR178" s="597" t="s">
        <v>39</v>
      </c>
      <c r="BS178" s="845">
        <v>15.894891583976477</v>
      </c>
      <c r="BT178" s="846"/>
      <c r="BU178" s="845">
        <v>84.105108416023526</v>
      </c>
      <c r="BV178" s="846"/>
      <c r="BW178" s="592"/>
      <c r="BX178" s="592"/>
      <c r="BY178" s="592"/>
      <c r="BZ178" s="592"/>
      <c r="CA178" s="592"/>
      <c r="CB178" s="592"/>
      <c r="CC178" s="592"/>
      <c r="CD178" s="827"/>
      <c r="CE178" s="597" t="s">
        <v>39</v>
      </c>
      <c r="CF178" s="845">
        <v>33.600550490280405</v>
      </c>
      <c r="CG178" s="846"/>
      <c r="CH178" s="845">
        <v>66.399449509719602</v>
      </c>
      <c r="CI178" s="846"/>
      <c r="CQ178" s="827"/>
      <c r="CR178" s="597" t="s">
        <v>39</v>
      </c>
      <c r="CS178" s="845">
        <v>30.53466226981363</v>
      </c>
      <c r="CT178" s="846"/>
      <c r="CU178" s="845">
        <v>69.465337730186377</v>
      </c>
      <c r="CV178" s="846"/>
      <c r="CW178" s="592"/>
      <c r="CX178" s="592"/>
      <c r="CY178" s="592"/>
      <c r="CZ178" s="592"/>
      <c r="DA178" s="592"/>
      <c r="DB178" s="592"/>
      <c r="DC178" s="592"/>
      <c r="DD178" s="827"/>
      <c r="DE178" s="597" t="s">
        <v>39</v>
      </c>
      <c r="DF178" s="845">
        <v>46.615252784918596</v>
      </c>
      <c r="DG178" s="846"/>
      <c r="DH178" s="845">
        <v>53.384747215081404</v>
      </c>
      <c r="DI178" s="846"/>
    </row>
    <row r="179" spans="1:113" ht="15" x14ac:dyDescent="0.2">
      <c r="A179"/>
      <c r="B179" s="324"/>
      <c r="C179" s="592"/>
      <c r="D179" s="827"/>
      <c r="E179" s="597" t="s">
        <v>40</v>
      </c>
      <c r="F179" s="845">
        <v>51.398388456853738</v>
      </c>
      <c r="G179" s="846"/>
      <c r="H179" s="845">
        <v>48.601611543146255</v>
      </c>
      <c r="I179" s="846"/>
      <c r="J179" s="592"/>
      <c r="K179" s="592"/>
      <c r="L179" s="592"/>
      <c r="M179" s="592"/>
      <c r="N179" s="592"/>
      <c r="O179" s="592"/>
      <c r="P179" s="592"/>
      <c r="Q179" s="827"/>
      <c r="R179" s="597" t="s">
        <v>40</v>
      </c>
      <c r="S179" s="845">
        <v>59.455961653684838</v>
      </c>
      <c r="T179" s="846"/>
      <c r="U179" s="845">
        <v>40.544038346315162</v>
      </c>
      <c r="V179" s="846"/>
      <c r="W179" s="592"/>
      <c r="X179" s="592"/>
      <c r="Y179" s="592"/>
      <c r="Z179" s="592"/>
      <c r="AA179" s="592"/>
      <c r="AB179" s="592"/>
      <c r="AC179" s="592"/>
      <c r="AD179" s="827"/>
      <c r="AE179" s="597" t="s">
        <v>40</v>
      </c>
      <c r="AF179" s="845">
        <v>43.697748459653226</v>
      </c>
      <c r="AG179" s="846"/>
      <c r="AH179" s="845">
        <v>56.302251540346781</v>
      </c>
      <c r="AI179" s="846"/>
      <c r="AJ179" s="592"/>
      <c r="AK179" s="592"/>
      <c r="AL179" s="592"/>
      <c r="AM179" s="592"/>
      <c r="AN179" s="592"/>
      <c r="AO179" s="827"/>
      <c r="AP179" s="597" t="s">
        <v>40</v>
      </c>
      <c r="AQ179" s="845">
        <v>38.161305076993443</v>
      </c>
      <c r="AR179" s="846"/>
      <c r="AS179" s="845">
        <v>61.838694923006557</v>
      </c>
      <c r="AT179" s="846"/>
      <c r="AU179" s="592"/>
      <c r="AV179" s="592"/>
      <c r="AW179" s="592"/>
      <c r="AX179" s="592"/>
      <c r="AY179" s="592"/>
      <c r="AZ179" s="592"/>
      <c r="BA179" s="592"/>
      <c r="BB179" s="827"/>
      <c r="BC179" s="597" t="s">
        <v>40</v>
      </c>
      <c r="BD179" s="845">
        <v>53.801234328729976</v>
      </c>
      <c r="BE179" s="846"/>
      <c r="BF179" s="845">
        <v>46.198765671270031</v>
      </c>
      <c r="BG179" s="846"/>
      <c r="BH179"/>
      <c r="BI179"/>
      <c r="BJ179"/>
      <c r="BK179"/>
      <c r="BL179"/>
      <c r="BM179"/>
      <c r="BN179"/>
      <c r="BO179"/>
      <c r="BP179"/>
      <c r="BQ179" s="827"/>
      <c r="BR179" s="597" t="s">
        <v>40</v>
      </c>
      <c r="BS179" s="845">
        <v>32.21992314513745</v>
      </c>
      <c r="BT179" s="846"/>
      <c r="BU179" s="845">
        <v>67.780076854862543</v>
      </c>
      <c r="BV179" s="846"/>
      <c r="BW179" s="592"/>
      <c r="BX179" s="592"/>
      <c r="BY179" s="592"/>
      <c r="BZ179" s="592"/>
      <c r="CA179" s="592"/>
      <c r="CB179" s="592"/>
      <c r="CC179" s="592"/>
      <c r="CD179" s="827"/>
      <c r="CE179" s="597" t="s">
        <v>40</v>
      </c>
      <c r="CF179" s="845">
        <v>52.18960744381166</v>
      </c>
      <c r="CG179" s="846"/>
      <c r="CH179" s="845">
        <v>47.81039255618834</v>
      </c>
      <c r="CI179" s="846"/>
      <c r="CQ179" s="827"/>
      <c r="CR179" s="597" t="s">
        <v>40</v>
      </c>
      <c r="CS179" s="845">
        <v>49.835565574857441</v>
      </c>
      <c r="CT179" s="846"/>
      <c r="CU179" s="845">
        <v>50.164434425142559</v>
      </c>
      <c r="CV179" s="846"/>
      <c r="CW179" s="592"/>
      <c r="CX179" s="592"/>
      <c r="CY179" s="592"/>
      <c r="CZ179" s="592"/>
      <c r="DA179" s="592"/>
      <c r="DB179" s="592"/>
      <c r="DC179" s="592"/>
      <c r="DD179" s="827"/>
      <c r="DE179" s="597" t="s">
        <v>40</v>
      </c>
      <c r="DF179" s="845">
        <v>63.214357329055545</v>
      </c>
      <c r="DG179" s="846"/>
      <c r="DH179" s="845">
        <v>36.785642670944455</v>
      </c>
      <c r="DI179" s="846"/>
    </row>
    <row r="180" spans="1:113" ht="15" x14ac:dyDescent="0.2">
      <c r="A180"/>
      <c r="B180" s="324"/>
      <c r="C180" s="592"/>
      <c r="D180" s="828"/>
      <c r="E180" s="597" t="s">
        <v>41</v>
      </c>
      <c r="F180" s="845">
        <v>68.88671806859017</v>
      </c>
      <c r="G180" s="846"/>
      <c r="H180" s="845">
        <v>31.11328193140983</v>
      </c>
      <c r="I180" s="846"/>
      <c r="J180" s="592"/>
      <c r="K180" s="592"/>
      <c r="L180" s="592"/>
      <c r="M180" s="592"/>
      <c r="N180" s="592"/>
      <c r="O180" s="592"/>
      <c r="P180" s="592"/>
      <c r="Q180" s="828"/>
      <c r="R180" s="597" t="s">
        <v>41</v>
      </c>
      <c r="S180" s="845">
        <v>73.560172918700317</v>
      </c>
      <c r="T180" s="846"/>
      <c r="U180" s="845">
        <v>26.439827081299676</v>
      </c>
      <c r="V180" s="846"/>
      <c r="W180" s="592"/>
      <c r="X180" s="592"/>
      <c r="Y180" s="592"/>
      <c r="Z180" s="592"/>
      <c r="AA180" s="592"/>
      <c r="AB180" s="592"/>
      <c r="AC180" s="592"/>
      <c r="AD180" s="828"/>
      <c r="AE180" s="597" t="s">
        <v>41</v>
      </c>
      <c r="AF180" s="845">
        <v>64.206410166887778</v>
      </c>
      <c r="AG180" s="846"/>
      <c r="AH180" s="845">
        <v>35.793589833112208</v>
      </c>
      <c r="AI180" s="846"/>
      <c r="AJ180" s="592"/>
      <c r="AK180" s="592"/>
      <c r="AL180" s="592"/>
      <c r="AM180" s="592"/>
      <c r="AN180" s="592"/>
      <c r="AO180" s="828"/>
      <c r="AP180" s="597" t="s">
        <v>41</v>
      </c>
      <c r="AQ180" s="845">
        <v>56.811091854419416</v>
      </c>
      <c r="AR180" s="846"/>
      <c r="AS180" s="845">
        <v>43.188908145580591</v>
      </c>
      <c r="AT180" s="846"/>
      <c r="AU180" s="592"/>
      <c r="AV180" s="592"/>
      <c r="AW180" s="592"/>
      <c r="AX180" s="592"/>
      <c r="AY180" s="592"/>
      <c r="AZ180" s="592"/>
      <c r="BA180" s="592"/>
      <c r="BB180" s="828"/>
      <c r="BC180" s="597" t="s">
        <v>41</v>
      </c>
      <c r="BD180" s="845">
        <v>70.238187601831015</v>
      </c>
      <c r="BE180" s="846"/>
      <c r="BF180" s="845">
        <v>29.761812398168981</v>
      </c>
      <c r="BG180" s="846"/>
      <c r="BH180"/>
      <c r="BI180"/>
      <c r="BJ180"/>
      <c r="BK180"/>
      <c r="BL180"/>
      <c r="BM180"/>
      <c r="BN180"/>
      <c r="BO180"/>
      <c r="BP180"/>
      <c r="BQ180" s="828"/>
      <c r="BR180" s="597" t="s">
        <v>41</v>
      </c>
      <c r="BS180" s="845">
        <v>51.491712707182323</v>
      </c>
      <c r="BT180" s="846"/>
      <c r="BU180" s="845">
        <v>48.508287292817684</v>
      </c>
      <c r="BV180" s="846"/>
      <c r="BW180" s="592"/>
      <c r="BX180" s="592"/>
      <c r="BY180" s="592"/>
      <c r="BZ180" s="592"/>
      <c r="CA180" s="592"/>
      <c r="CB180" s="592"/>
      <c r="CC180" s="592"/>
      <c r="CD180" s="828"/>
      <c r="CE180" s="597" t="s">
        <v>41</v>
      </c>
      <c r="CF180" s="845">
        <v>69.453851142013107</v>
      </c>
      <c r="CG180" s="846"/>
      <c r="CH180" s="845">
        <v>30.546148857986889</v>
      </c>
      <c r="CI180" s="846"/>
      <c r="CQ180" s="828"/>
      <c r="CR180" s="597" t="s">
        <v>41</v>
      </c>
      <c r="CS180" s="845">
        <v>68.08244358402753</v>
      </c>
      <c r="CT180" s="846"/>
      <c r="CU180" s="845">
        <v>31.917556415972463</v>
      </c>
      <c r="CV180" s="846"/>
      <c r="CW180" s="592"/>
      <c r="CX180" s="592"/>
      <c r="CY180" s="592"/>
      <c r="CZ180" s="592"/>
      <c r="DA180" s="592"/>
      <c r="DB180" s="592"/>
      <c r="DC180" s="592"/>
      <c r="DD180" s="828"/>
      <c r="DE180" s="597" t="s">
        <v>41</v>
      </c>
      <c r="DF180" s="845">
        <v>75.533290239172587</v>
      </c>
      <c r="DG180" s="846"/>
      <c r="DH180" s="845">
        <v>24.466709760827406</v>
      </c>
      <c r="DI180" s="846"/>
    </row>
    <row r="181" spans="1:113" x14ac:dyDescent="0.2">
      <c r="A181"/>
      <c r="B181" s="324"/>
      <c r="C181" s="592"/>
      <c r="D181" s="592"/>
      <c r="E181" s="592"/>
      <c r="F181" s="592"/>
      <c r="G181" s="592"/>
      <c r="H181" s="592"/>
      <c r="I181" s="592"/>
      <c r="J181" s="592"/>
      <c r="K181" s="592"/>
      <c r="L181" s="592"/>
      <c r="M181" s="592"/>
      <c r="N181" s="592"/>
      <c r="O181" s="592"/>
      <c r="P181" s="592"/>
      <c r="Q181" s="592"/>
      <c r="R181" s="592"/>
      <c r="S181" s="592"/>
      <c r="T181" s="592"/>
      <c r="U181" s="592"/>
      <c r="V181" s="592"/>
      <c r="W181" s="592"/>
      <c r="X181" s="592"/>
      <c r="Y181" s="592"/>
      <c r="Z181" s="592"/>
      <c r="AA181" s="592"/>
      <c r="AB181" s="592"/>
      <c r="AC181" s="592"/>
      <c r="AD181" s="592"/>
      <c r="AE181" s="592"/>
      <c r="AF181" s="592"/>
      <c r="AG181" s="592"/>
      <c r="AH181" s="592"/>
      <c r="AI181" s="592"/>
      <c r="AJ181" s="592"/>
      <c r="AK181" s="592"/>
      <c r="AL181" s="592"/>
      <c r="AM181" s="592"/>
      <c r="AN181" s="592"/>
      <c r="AO181" s="592"/>
      <c r="AP181" s="592"/>
      <c r="AQ181" s="592"/>
      <c r="AR181" s="592"/>
      <c r="AS181" s="592"/>
      <c r="AT181" s="592"/>
      <c r="AU181" s="592"/>
      <c r="AV181" s="592"/>
      <c r="AW181" s="592"/>
      <c r="AX181" s="592"/>
      <c r="AY181" s="592"/>
      <c r="AZ181" s="592"/>
      <c r="BA181" s="592"/>
      <c r="BB181" s="592"/>
      <c r="BC181" s="592"/>
      <c r="BD181" s="592"/>
      <c r="BE181" s="592"/>
      <c r="BF181" s="592"/>
      <c r="BG181" s="592"/>
      <c r="BH181"/>
      <c r="BI181"/>
      <c r="BJ181"/>
      <c r="BK181"/>
      <c r="BL181"/>
      <c r="BM181"/>
      <c r="BN181"/>
      <c r="BO181"/>
      <c r="BP181"/>
      <c r="BQ181" s="592"/>
      <c r="BR181" s="592"/>
      <c r="BS181" s="592"/>
      <c r="BT181" s="592"/>
      <c r="BU181" s="592"/>
      <c r="BV181" s="592"/>
      <c r="BW181" s="592"/>
      <c r="BX181" s="592"/>
      <c r="BY181" s="592"/>
      <c r="BZ181" s="592"/>
      <c r="CA181" s="592"/>
      <c r="CB181" s="592"/>
      <c r="CC181" s="592"/>
      <c r="CD181" s="592"/>
      <c r="CE181" s="592"/>
      <c r="CF181" s="592"/>
      <c r="CG181" s="592"/>
      <c r="CH181" s="592"/>
      <c r="CI181" s="592"/>
      <c r="CQ181" s="592"/>
      <c r="CR181" s="592"/>
      <c r="CS181" s="592"/>
      <c r="CT181" s="592"/>
      <c r="CU181" s="592"/>
      <c r="CV181" s="592"/>
      <c r="CW181" s="592"/>
      <c r="CX181" s="592"/>
      <c r="CY181" s="592"/>
      <c r="CZ181" s="592"/>
      <c r="DA181" s="592"/>
      <c r="DB181" s="592"/>
      <c r="DC181" s="592"/>
      <c r="DD181" s="592"/>
      <c r="DE181" s="592"/>
      <c r="DF181" s="592"/>
      <c r="DG181" s="592"/>
      <c r="DH181" s="592"/>
      <c r="DI181" s="592"/>
    </row>
    <row r="182" spans="1:113" x14ac:dyDescent="0.2">
      <c r="A182"/>
      <c r="B182" s="324"/>
      <c r="C182" s="592"/>
      <c r="D182" s="592"/>
      <c r="E182" s="592"/>
      <c r="F182" s="592"/>
      <c r="G182" s="592"/>
      <c r="H182" s="592"/>
      <c r="I182" s="592"/>
      <c r="J182" s="592"/>
      <c r="K182" s="592"/>
      <c r="L182" s="592"/>
      <c r="M182" s="592"/>
      <c r="N182" s="592"/>
      <c r="O182" s="592"/>
      <c r="P182" s="592"/>
      <c r="Q182" s="592"/>
      <c r="R182" s="592"/>
      <c r="S182" s="592"/>
      <c r="T182" s="592"/>
      <c r="U182" s="592"/>
      <c r="V182" s="592"/>
      <c r="W182" s="592"/>
      <c r="X182" s="592"/>
      <c r="Y182" s="592"/>
      <c r="Z182" s="592"/>
      <c r="AA182" s="592"/>
      <c r="AB182" s="592"/>
      <c r="AC182" s="592"/>
      <c r="AD182" s="592"/>
      <c r="AE182" s="592"/>
      <c r="AF182" s="592"/>
      <c r="AG182" s="592"/>
      <c r="AH182" s="592"/>
      <c r="AI182" s="592"/>
      <c r="AJ182" s="592"/>
      <c r="AK182" s="592"/>
      <c r="AL182" s="592"/>
      <c r="AM182" s="592"/>
      <c r="AN182" s="592"/>
      <c r="AO182" s="592"/>
      <c r="AP182" s="592"/>
      <c r="AQ182" s="592"/>
      <c r="AR182" s="592"/>
      <c r="AS182" s="592"/>
      <c r="AT182" s="592"/>
      <c r="AU182" s="592"/>
      <c r="AV182" s="592"/>
      <c r="AW182" s="592"/>
      <c r="AX182" s="592"/>
      <c r="AY182" s="592"/>
      <c r="AZ182" s="592"/>
      <c r="BA182" s="592"/>
      <c r="BB182" s="592"/>
      <c r="BC182" s="592"/>
      <c r="BD182" s="592"/>
      <c r="BE182" s="592"/>
      <c r="BF182" s="592"/>
      <c r="BG182" s="592"/>
      <c r="BH182"/>
      <c r="BI182"/>
      <c r="BJ182"/>
      <c r="BK182"/>
      <c r="BL182"/>
      <c r="BM182"/>
      <c r="BN182"/>
      <c r="BO182"/>
      <c r="BP182"/>
      <c r="BQ182" s="592"/>
      <c r="BR182" s="592"/>
      <c r="BS182" s="592"/>
      <c r="BT182" s="592"/>
      <c r="BU182" s="592"/>
      <c r="BV182" s="592"/>
      <c r="BW182" s="592"/>
      <c r="BX182" s="592"/>
      <c r="BY182" s="592"/>
      <c r="BZ182" s="592"/>
      <c r="CA182" s="592"/>
      <c r="CB182" s="592"/>
      <c r="CC182" s="592"/>
      <c r="CD182" s="592"/>
      <c r="CE182" s="592"/>
      <c r="CF182" s="592"/>
      <c r="CG182" s="592"/>
      <c r="CH182" s="592"/>
      <c r="CI182" s="592"/>
      <c r="CQ182" s="592"/>
      <c r="CR182" s="592"/>
      <c r="CS182" s="592"/>
      <c r="CT182" s="592"/>
      <c r="CU182" s="592"/>
      <c r="CV182" s="592"/>
      <c r="CW182" s="592"/>
      <c r="CX182" s="592"/>
      <c r="CY182" s="592"/>
      <c r="CZ182" s="592"/>
      <c r="DA182" s="592"/>
      <c r="DB182" s="592"/>
      <c r="DC182" s="592"/>
      <c r="DD182" s="592"/>
      <c r="DE182" s="592"/>
      <c r="DF182" s="592"/>
      <c r="DG182" s="592"/>
      <c r="DH182" s="592"/>
      <c r="DI182" s="592"/>
    </row>
    <row r="183" spans="1:113" ht="18.75" customHeight="1" x14ac:dyDescent="0.3">
      <c r="A183"/>
      <c r="B183" s="324"/>
      <c r="C183" s="592"/>
      <c r="D183" s="829" t="s">
        <v>245</v>
      </c>
      <c r="E183" s="829"/>
      <c r="F183" s="595"/>
      <c r="G183" s="595"/>
      <c r="H183" s="592"/>
      <c r="I183" s="592"/>
      <c r="J183" s="592"/>
      <c r="K183" s="592"/>
      <c r="L183" s="592"/>
      <c r="M183" s="592"/>
      <c r="N183" s="592"/>
      <c r="O183" s="592"/>
      <c r="P183" s="592"/>
      <c r="Q183" s="829" t="s">
        <v>245</v>
      </c>
      <c r="R183" s="829"/>
      <c r="S183" s="595"/>
      <c r="T183" s="595"/>
      <c r="U183" s="592"/>
      <c r="V183" s="592"/>
      <c r="W183" s="592"/>
      <c r="X183" s="592"/>
      <c r="Y183" s="592"/>
      <c r="Z183" s="592"/>
      <c r="AA183" s="592"/>
      <c r="AB183" s="592"/>
      <c r="AC183" s="592"/>
      <c r="AD183" s="829" t="s">
        <v>245</v>
      </c>
      <c r="AE183" s="829"/>
      <c r="AF183" s="595"/>
      <c r="AG183" s="595"/>
      <c r="AH183" s="592"/>
      <c r="AI183" s="592"/>
      <c r="AJ183" s="592"/>
      <c r="AK183" s="592"/>
      <c r="AL183" s="592"/>
      <c r="AM183" s="592"/>
      <c r="AN183" s="592"/>
      <c r="AO183" s="829" t="s">
        <v>245</v>
      </c>
      <c r="AP183" s="829"/>
      <c r="AQ183" s="595"/>
      <c r="AR183" s="595"/>
      <c r="AS183" s="592"/>
      <c r="AT183" s="592"/>
      <c r="AU183" s="592"/>
      <c r="AV183" s="592"/>
      <c r="AW183" s="592"/>
      <c r="AX183" s="592"/>
      <c r="AY183" s="592"/>
      <c r="AZ183" s="592"/>
      <c r="BA183" s="592"/>
      <c r="BB183" s="829" t="s">
        <v>245</v>
      </c>
      <c r="BC183" s="829"/>
      <c r="BD183" s="595"/>
      <c r="BE183" s="595"/>
      <c r="BF183" s="592"/>
      <c r="BG183" s="592"/>
      <c r="BH183"/>
      <c r="BI183"/>
      <c r="BJ183"/>
      <c r="BK183"/>
      <c r="BL183"/>
      <c r="BM183"/>
      <c r="BN183"/>
      <c r="BO183"/>
      <c r="BP183"/>
      <c r="BQ183" s="829" t="s">
        <v>245</v>
      </c>
      <c r="BR183" s="829"/>
      <c r="BS183" s="595"/>
      <c r="BT183" s="595"/>
      <c r="BU183" s="592"/>
      <c r="BV183" s="592"/>
      <c r="BW183" s="592"/>
      <c r="BX183" s="592"/>
      <c r="BY183" s="592"/>
      <c r="BZ183" s="592"/>
      <c r="CA183" s="592"/>
      <c r="CB183" s="592"/>
      <c r="CC183" s="592"/>
      <c r="CD183" s="829" t="s">
        <v>245</v>
      </c>
      <c r="CE183" s="829"/>
      <c r="CF183" s="595"/>
      <c r="CG183" s="595"/>
      <c r="CH183" s="592"/>
      <c r="CI183" s="592"/>
      <c r="CQ183" s="829" t="s">
        <v>245</v>
      </c>
      <c r="CR183" s="829"/>
      <c r="CS183" s="595"/>
      <c r="CT183" s="595"/>
      <c r="CU183" s="592"/>
      <c r="CV183" s="592"/>
      <c r="CW183" s="592"/>
      <c r="CX183" s="592"/>
      <c r="CY183" s="592"/>
      <c r="CZ183" s="592"/>
      <c r="DA183" s="592"/>
      <c r="DB183" s="592"/>
      <c r="DC183" s="592"/>
      <c r="DD183" s="829" t="s">
        <v>245</v>
      </c>
      <c r="DE183" s="829"/>
      <c r="DF183" s="595"/>
      <c r="DG183" s="595"/>
      <c r="DH183" s="592"/>
      <c r="DI183" s="592"/>
    </row>
    <row r="184" spans="1:113" ht="28.9" customHeight="1" x14ac:dyDescent="0.2">
      <c r="A184"/>
      <c r="B184" s="324"/>
      <c r="C184" s="592"/>
      <c r="D184" s="829"/>
      <c r="E184" s="829"/>
      <c r="F184" s="831" t="s">
        <v>174</v>
      </c>
      <c r="G184" s="831"/>
      <c r="H184" s="831"/>
      <c r="I184" s="831"/>
      <c r="J184" s="592"/>
      <c r="K184" s="592"/>
      <c r="L184" s="592"/>
      <c r="M184" s="592"/>
      <c r="N184" s="592"/>
      <c r="O184" s="592"/>
      <c r="P184" s="592"/>
      <c r="Q184" s="829"/>
      <c r="R184" s="829"/>
      <c r="S184" s="831" t="s">
        <v>174</v>
      </c>
      <c r="T184" s="831"/>
      <c r="U184" s="831"/>
      <c r="V184" s="831"/>
      <c r="W184" s="592"/>
      <c r="X184" s="592"/>
      <c r="Y184" s="592"/>
      <c r="Z184" s="592"/>
      <c r="AA184" s="592"/>
      <c r="AB184" s="592"/>
      <c r="AC184" s="592"/>
      <c r="AD184" s="829"/>
      <c r="AE184" s="829"/>
      <c r="AF184" s="831" t="s">
        <v>174</v>
      </c>
      <c r="AG184" s="831"/>
      <c r="AH184" s="831"/>
      <c r="AI184" s="831"/>
      <c r="AJ184" s="592"/>
      <c r="AK184" s="592"/>
      <c r="AL184" s="592"/>
      <c r="AM184" s="592"/>
      <c r="AN184" s="592"/>
      <c r="AO184" s="829"/>
      <c r="AP184" s="829"/>
      <c r="AQ184" s="831" t="s">
        <v>174</v>
      </c>
      <c r="AR184" s="831"/>
      <c r="AS184" s="831"/>
      <c r="AT184" s="831"/>
      <c r="AU184" s="592"/>
      <c r="AV184" s="592"/>
      <c r="AW184" s="592"/>
      <c r="AX184" s="592"/>
      <c r="AY184" s="592"/>
      <c r="AZ184" s="592"/>
      <c r="BA184" s="592"/>
      <c r="BB184" s="829"/>
      <c r="BC184" s="829"/>
      <c r="BD184" s="831" t="s">
        <v>174</v>
      </c>
      <c r="BE184" s="831"/>
      <c r="BF184" s="831"/>
      <c r="BG184" s="831"/>
      <c r="BH184"/>
      <c r="BI184"/>
      <c r="BJ184"/>
      <c r="BK184"/>
      <c r="BL184"/>
      <c r="BM184"/>
      <c r="BN184"/>
      <c r="BO184"/>
      <c r="BP184"/>
      <c r="BQ184" s="829"/>
      <c r="BR184" s="829"/>
      <c r="BS184" s="831" t="s">
        <v>174</v>
      </c>
      <c r="BT184" s="831"/>
      <c r="BU184" s="831"/>
      <c r="BV184" s="831"/>
      <c r="BW184" s="592"/>
      <c r="BX184" s="592"/>
      <c r="BY184" s="592"/>
      <c r="BZ184" s="592"/>
      <c r="CA184" s="592"/>
      <c r="CB184" s="592"/>
      <c r="CC184" s="592"/>
      <c r="CD184" s="829"/>
      <c r="CE184" s="829"/>
      <c r="CF184" s="831" t="s">
        <v>174</v>
      </c>
      <c r="CG184" s="831"/>
      <c r="CH184" s="831"/>
      <c r="CI184" s="831"/>
      <c r="CQ184" s="829"/>
      <c r="CR184" s="829"/>
      <c r="CS184" s="831" t="s">
        <v>174</v>
      </c>
      <c r="CT184" s="831"/>
      <c r="CU184" s="831"/>
      <c r="CV184" s="831"/>
      <c r="CW184" s="592"/>
      <c r="CX184" s="592"/>
      <c r="CY184" s="592"/>
      <c r="CZ184" s="592"/>
      <c r="DA184" s="592"/>
      <c r="DB184" s="592"/>
      <c r="DC184" s="592"/>
      <c r="DD184" s="829"/>
      <c r="DE184" s="829"/>
      <c r="DF184" s="831" t="s">
        <v>174</v>
      </c>
      <c r="DG184" s="831"/>
      <c r="DH184" s="831"/>
      <c r="DI184" s="831"/>
    </row>
    <row r="185" spans="1:113" ht="15" customHeight="1" x14ac:dyDescent="0.2">
      <c r="A185"/>
      <c r="B185" s="324"/>
      <c r="C185" s="592"/>
      <c r="D185" s="830"/>
      <c r="E185" s="830"/>
      <c r="F185" s="851" t="s">
        <v>192</v>
      </c>
      <c r="G185" s="852"/>
      <c r="H185" s="851" t="s">
        <v>193</v>
      </c>
      <c r="I185" s="852"/>
      <c r="J185" s="592"/>
      <c r="K185" s="592"/>
      <c r="L185" s="592"/>
      <c r="M185" s="592"/>
      <c r="N185" s="592"/>
      <c r="O185" s="592"/>
      <c r="P185" s="592"/>
      <c r="Q185" s="830"/>
      <c r="R185" s="830"/>
      <c r="S185" s="851" t="s">
        <v>192</v>
      </c>
      <c r="T185" s="852"/>
      <c r="U185" s="851" t="s">
        <v>193</v>
      </c>
      <c r="V185" s="852"/>
      <c r="W185" s="592"/>
      <c r="X185" s="592"/>
      <c r="Y185" s="592"/>
      <c r="Z185" s="592"/>
      <c r="AA185" s="592"/>
      <c r="AB185" s="592"/>
      <c r="AC185" s="592"/>
      <c r="AD185" s="830"/>
      <c r="AE185" s="830"/>
      <c r="AF185" s="851" t="s">
        <v>192</v>
      </c>
      <c r="AG185" s="852"/>
      <c r="AH185" s="851" t="s">
        <v>193</v>
      </c>
      <c r="AI185" s="852"/>
      <c r="AJ185" s="592"/>
      <c r="AK185" s="592"/>
      <c r="AL185" s="592"/>
      <c r="AM185" s="592"/>
      <c r="AN185" s="592"/>
      <c r="AO185" s="830"/>
      <c r="AP185" s="830"/>
      <c r="AQ185" s="851" t="s">
        <v>192</v>
      </c>
      <c r="AR185" s="852"/>
      <c r="AS185" s="851" t="s">
        <v>193</v>
      </c>
      <c r="AT185" s="852"/>
      <c r="AU185" s="592"/>
      <c r="AV185" s="592"/>
      <c r="AW185" s="592"/>
      <c r="AX185" s="592"/>
      <c r="AY185" s="592"/>
      <c r="AZ185" s="592"/>
      <c r="BA185" s="592"/>
      <c r="BB185" s="830"/>
      <c r="BC185" s="830"/>
      <c r="BD185" s="851" t="s">
        <v>192</v>
      </c>
      <c r="BE185" s="852"/>
      <c r="BF185" s="851" t="s">
        <v>193</v>
      </c>
      <c r="BG185" s="852"/>
      <c r="BH185"/>
      <c r="BI185"/>
      <c r="BJ185"/>
      <c r="BK185"/>
      <c r="BL185"/>
      <c r="BM185"/>
      <c r="BN185"/>
      <c r="BO185"/>
      <c r="BP185"/>
      <c r="BQ185" s="830"/>
      <c r="BR185" s="830"/>
      <c r="BS185" s="851" t="s">
        <v>192</v>
      </c>
      <c r="BT185" s="852"/>
      <c r="BU185" s="851" t="s">
        <v>193</v>
      </c>
      <c r="BV185" s="852"/>
      <c r="BW185" s="592"/>
      <c r="BX185" s="592"/>
      <c r="BY185" s="592"/>
      <c r="BZ185" s="592"/>
      <c r="CA185" s="592"/>
      <c r="CB185" s="592"/>
      <c r="CC185" s="592"/>
      <c r="CD185" s="830"/>
      <c r="CE185" s="830"/>
      <c r="CF185" s="851" t="s">
        <v>192</v>
      </c>
      <c r="CG185" s="852"/>
      <c r="CH185" s="851" t="s">
        <v>193</v>
      </c>
      <c r="CI185" s="852"/>
      <c r="CQ185" s="830"/>
      <c r="CR185" s="830"/>
      <c r="CS185" s="851" t="s">
        <v>192</v>
      </c>
      <c r="CT185" s="852"/>
      <c r="CU185" s="851" t="s">
        <v>193</v>
      </c>
      <c r="CV185" s="852"/>
      <c r="CW185" s="592"/>
      <c r="CX185" s="592"/>
      <c r="CY185" s="592"/>
      <c r="CZ185" s="592"/>
      <c r="DA185" s="592"/>
      <c r="DB185" s="592"/>
      <c r="DC185" s="592"/>
      <c r="DD185" s="830"/>
      <c r="DE185" s="830"/>
      <c r="DF185" s="851" t="s">
        <v>192</v>
      </c>
      <c r="DG185" s="852"/>
      <c r="DH185" s="851" t="s">
        <v>193</v>
      </c>
      <c r="DI185" s="852"/>
    </row>
    <row r="186" spans="1:113" ht="15" customHeight="1" x14ac:dyDescent="0.2">
      <c r="A186"/>
      <c r="B186" s="838" t="s">
        <v>180</v>
      </c>
      <c r="C186" s="592"/>
      <c r="D186" s="826" t="s">
        <v>173</v>
      </c>
      <c r="E186" s="597" t="s">
        <v>92</v>
      </c>
      <c r="F186" s="845" t="s">
        <v>189</v>
      </c>
      <c r="G186" s="846"/>
      <c r="H186" s="845" t="s">
        <v>189</v>
      </c>
      <c r="I186" s="846"/>
      <c r="J186" s="592"/>
      <c r="K186" s="592"/>
      <c r="L186" s="592"/>
      <c r="M186" s="592"/>
      <c r="N186" s="592"/>
      <c r="O186" s="592"/>
      <c r="P186" s="592"/>
      <c r="Q186" s="826" t="s">
        <v>173</v>
      </c>
      <c r="R186" s="597" t="s">
        <v>92</v>
      </c>
      <c r="S186" s="845" t="s">
        <v>189</v>
      </c>
      <c r="T186" s="846"/>
      <c r="U186" s="845" t="s">
        <v>189</v>
      </c>
      <c r="V186" s="846"/>
      <c r="W186" s="592"/>
      <c r="X186" s="592"/>
      <c r="Y186" s="592"/>
      <c r="Z186" s="592"/>
      <c r="AA186" s="592"/>
      <c r="AB186" s="592"/>
      <c r="AC186" s="592"/>
      <c r="AD186" s="826" t="s">
        <v>173</v>
      </c>
      <c r="AE186" s="597" t="s">
        <v>92</v>
      </c>
      <c r="AF186" s="845" t="s">
        <v>189</v>
      </c>
      <c r="AG186" s="846"/>
      <c r="AH186" s="845" t="s">
        <v>189</v>
      </c>
      <c r="AI186" s="846"/>
      <c r="AJ186" s="592"/>
      <c r="AK186" s="592"/>
      <c r="AL186" s="592"/>
      <c r="AM186" s="592"/>
      <c r="AN186" s="592"/>
      <c r="AO186" s="826" t="s">
        <v>173</v>
      </c>
      <c r="AP186" s="597" t="s">
        <v>92</v>
      </c>
      <c r="AQ186" s="845" t="s">
        <v>189</v>
      </c>
      <c r="AR186" s="846"/>
      <c r="AS186" s="845" t="s">
        <v>189</v>
      </c>
      <c r="AT186" s="846"/>
      <c r="AU186" s="592"/>
      <c r="AV186" s="592"/>
      <c r="AW186" s="592"/>
      <c r="AX186" s="592"/>
      <c r="AY186" s="592"/>
      <c r="AZ186" s="592"/>
      <c r="BA186" s="592"/>
      <c r="BB186" s="826" t="s">
        <v>173</v>
      </c>
      <c r="BC186" s="597" t="s">
        <v>92</v>
      </c>
      <c r="BD186" s="845" t="s">
        <v>189</v>
      </c>
      <c r="BE186" s="846"/>
      <c r="BF186" s="845" t="s">
        <v>189</v>
      </c>
      <c r="BG186" s="846"/>
      <c r="BH186"/>
      <c r="BI186"/>
      <c r="BJ186"/>
      <c r="BK186"/>
      <c r="BL186"/>
      <c r="BM186"/>
      <c r="BN186"/>
      <c r="BO186"/>
      <c r="BP186"/>
      <c r="BQ186" s="826" t="s">
        <v>173</v>
      </c>
      <c r="BR186" s="597" t="s">
        <v>92</v>
      </c>
      <c r="BS186" s="845" t="s">
        <v>189</v>
      </c>
      <c r="BT186" s="846"/>
      <c r="BU186" s="845" t="s">
        <v>189</v>
      </c>
      <c r="BV186" s="846"/>
      <c r="BW186" s="592"/>
      <c r="BX186" s="592"/>
      <c r="BY186" s="592"/>
      <c r="BZ186" s="592"/>
      <c r="CA186" s="592"/>
      <c r="CB186" s="592"/>
      <c r="CC186" s="592"/>
      <c r="CD186" s="826" t="s">
        <v>173</v>
      </c>
      <c r="CE186" s="597" t="s">
        <v>92</v>
      </c>
      <c r="CF186" s="845" t="s">
        <v>189</v>
      </c>
      <c r="CG186" s="846"/>
      <c r="CH186" s="845" t="s">
        <v>189</v>
      </c>
      <c r="CI186" s="846"/>
      <c r="CQ186" s="826" t="s">
        <v>173</v>
      </c>
      <c r="CR186" s="597" t="s">
        <v>92</v>
      </c>
      <c r="CS186" s="845" t="s">
        <v>189</v>
      </c>
      <c r="CT186" s="846"/>
      <c r="CU186" s="845" t="s">
        <v>189</v>
      </c>
      <c r="CV186" s="846"/>
      <c r="CW186" s="592"/>
      <c r="CX186" s="592"/>
      <c r="CY186" s="592"/>
      <c r="CZ186" s="592"/>
      <c r="DA186" s="592"/>
      <c r="DB186" s="592"/>
      <c r="DC186" s="592"/>
      <c r="DD186" s="826" t="s">
        <v>173</v>
      </c>
      <c r="DE186" s="597" t="s">
        <v>92</v>
      </c>
      <c r="DF186" s="845" t="s">
        <v>189</v>
      </c>
      <c r="DG186" s="846"/>
      <c r="DH186" s="845" t="s">
        <v>189</v>
      </c>
      <c r="DI186" s="846"/>
    </row>
    <row r="187" spans="1:113" ht="15" x14ac:dyDescent="0.2">
      <c r="A187"/>
      <c r="B187" s="838"/>
      <c r="C187" s="592"/>
      <c r="D187" s="827"/>
      <c r="E187" s="597" t="s">
        <v>178</v>
      </c>
      <c r="F187" s="845" t="s">
        <v>189</v>
      </c>
      <c r="G187" s="846"/>
      <c r="H187" s="845" t="s">
        <v>189</v>
      </c>
      <c r="I187" s="846"/>
      <c r="J187" s="592"/>
      <c r="K187" s="592"/>
      <c r="L187" s="592"/>
      <c r="M187" s="592"/>
      <c r="N187" s="592"/>
      <c r="O187" s="592"/>
      <c r="P187" s="592"/>
      <c r="Q187" s="827"/>
      <c r="R187" s="597" t="s">
        <v>178</v>
      </c>
      <c r="S187" s="845" t="s">
        <v>189</v>
      </c>
      <c r="T187" s="846"/>
      <c r="U187" s="845" t="s">
        <v>189</v>
      </c>
      <c r="V187" s="846"/>
      <c r="W187" s="592"/>
      <c r="X187" s="592"/>
      <c r="Y187" s="592"/>
      <c r="Z187" s="592"/>
      <c r="AA187" s="592"/>
      <c r="AB187" s="592"/>
      <c r="AC187" s="592"/>
      <c r="AD187" s="827"/>
      <c r="AE187" s="597" t="s">
        <v>178</v>
      </c>
      <c r="AF187" s="845" t="s">
        <v>189</v>
      </c>
      <c r="AG187" s="846"/>
      <c r="AH187" s="845" t="s">
        <v>189</v>
      </c>
      <c r="AI187" s="846"/>
      <c r="AJ187" s="592"/>
      <c r="AK187" s="592"/>
      <c r="AL187" s="592"/>
      <c r="AM187" s="592"/>
      <c r="AN187" s="592"/>
      <c r="AO187" s="827"/>
      <c r="AP187" s="597" t="s">
        <v>178</v>
      </c>
      <c r="AQ187" s="845" t="s">
        <v>189</v>
      </c>
      <c r="AR187" s="846"/>
      <c r="AS187" s="845" t="s">
        <v>189</v>
      </c>
      <c r="AT187" s="846"/>
      <c r="AU187" s="592"/>
      <c r="AV187" s="592"/>
      <c r="AW187" s="592"/>
      <c r="AX187" s="592"/>
      <c r="AY187" s="592"/>
      <c r="AZ187" s="592"/>
      <c r="BA187" s="592"/>
      <c r="BB187" s="827"/>
      <c r="BC187" s="597" t="s">
        <v>178</v>
      </c>
      <c r="BD187" s="845" t="s">
        <v>189</v>
      </c>
      <c r="BE187" s="846"/>
      <c r="BF187" s="845" t="s">
        <v>189</v>
      </c>
      <c r="BG187" s="846"/>
      <c r="BH187"/>
      <c r="BI187"/>
      <c r="BJ187"/>
      <c r="BK187"/>
      <c r="BL187"/>
      <c r="BM187"/>
      <c r="BN187"/>
      <c r="BO187"/>
      <c r="BP187"/>
      <c r="BQ187" s="827"/>
      <c r="BR187" s="597" t="s">
        <v>178</v>
      </c>
      <c r="BS187" s="845" t="s">
        <v>189</v>
      </c>
      <c r="BT187" s="846"/>
      <c r="BU187" s="845" t="s">
        <v>189</v>
      </c>
      <c r="BV187" s="846"/>
      <c r="BW187" s="592"/>
      <c r="BX187" s="592"/>
      <c r="BY187" s="592"/>
      <c r="BZ187" s="592"/>
      <c r="CA187" s="592"/>
      <c r="CB187" s="592"/>
      <c r="CC187" s="592"/>
      <c r="CD187" s="827"/>
      <c r="CE187" s="597" t="s">
        <v>178</v>
      </c>
      <c r="CF187" s="845" t="s">
        <v>189</v>
      </c>
      <c r="CG187" s="846"/>
      <c r="CH187" s="845" t="s">
        <v>189</v>
      </c>
      <c r="CI187" s="846"/>
      <c r="CQ187" s="827"/>
      <c r="CR187" s="597" t="s">
        <v>178</v>
      </c>
      <c r="CS187" s="845" t="s">
        <v>189</v>
      </c>
      <c r="CT187" s="846"/>
      <c r="CU187" s="845" t="s">
        <v>189</v>
      </c>
      <c r="CV187" s="846"/>
      <c r="CW187" s="592"/>
      <c r="CX187" s="592"/>
      <c r="CY187" s="592"/>
      <c r="CZ187" s="592"/>
      <c r="DA187" s="592"/>
      <c r="DB187" s="592"/>
      <c r="DC187" s="592"/>
      <c r="DD187" s="827"/>
      <c r="DE187" s="597" t="s">
        <v>178</v>
      </c>
      <c r="DF187" s="845" t="s">
        <v>189</v>
      </c>
      <c r="DG187" s="846"/>
      <c r="DH187" s="845" t="s">
        <v>189</v>
      </c>
      <c r="DI187" s="846"/>
    </row>
    <row r="188" spans="1:113" ht="15" x14ac:dyDescent="0.2">
      <c r="A188"/>
      <c r="B188" s="838"/>
      <c r="C188" s="592"/>
      <c r="D188" s="827"/>
      <c r="E188" s="597" t="s">
        <v>45</v>
      </c>
      <c r="F188" s="845">
        <v>53</v>
      </c>
      <c r="G188" s="846"/>
      <c r="H188" s="845">
        <v>15920</v>
      </c>
      <c r="I188" s="846"/>
      <c r="J188" s="592"/>
      <c r="K188" s="592"/>
      <c r="L188" s="592"/>
      <c r="M188" s="592"/>
      <c r="N188" s="592"/>
      <c r="O188" s="592"/>
      <c r="P188" s="592"/>
      <c r="Q188" s="827"/>
      <c r="R188" s="597" t="s">
        <v>45</v>
      </c>
      <c r="S188" s="845">
        <v>32</v>
      </c>
      <c r="T188" s="846"/>
      <c r="U188" s="845">
        <v>6323</v>
      </c>
      <c r="V188" s="846"/>
      <c r="W188" s="592"/>
      <c r="X188" s="592"/>
      <c r="Y188" s="592"/>
      <c r="Z188" s="592"/>
      <c r="AA188" s="592"/>
      <c r="AB188" s="592"/>
      <c r="AC188" s="592"/>
      <c r="AD188" s="827"/>
      <c r="AE188" s="597" t="s">
        <v>45</v>
      </c>
      <c r="AF188" s="845">
        <v>21</v>
      </c>
      <c r="AG188" s="846"/>
      <c r="AH188" s="845">
        <v>9597</v>
      </c>
      <c r="AI188" s="846"/>
      <c r="AJ188" s="592"/>
      <c r="AK188" s="592"/>
      <c r="AL188" s="592"/>
      <c r="AM188" s="592"/>
      <c r="AN188" s="592"/>
      <c r="AO188" s="827"/>
      <c r="AP188" s="597" t="s">
        <v>45</v>
      </c>
      <c r="AQ188" s="845">
        <v>12</v>
      </c>
      <c r="AR188" s="846"/>
      <c r="AS188" s="845">
        <v>8473</v>
      </c>
      <c r="AT188" s="846"/>
      <c r="AU188" s="592"/>
      <c r="AV188" s="592"/>
      <c r="AW188" s="592"/>
      <c r="AX188" s="592"/>
      <c r="AY188" s="592"/>
      <c r="AZ188" s="592"/>
      <c r="BA188" s="592"/>
      <c r="BB188" s="827"/>
      <c r="BC188" s="597" t="s">
        <v>45</v>
      </c>
      <c r="BD188" s="845">
        <v>41</v>
      </c>
      <c r="BE188" s="846"/>
      <c r="BF188" s="845">
        <v>7447</v>
      </c>
      <c r="BG188" s="846"/>
      <c r="BH188"/>
      <c r="BI188"/>
      <c r="BJ188"/>
      <c r="BK188"/>
      <c r="BL188"/>
      <c r="BM188"/>
      <c r="BN188"/>
      <c r="BO188"/>
      <c r="BP188"/>
      <c r="BQ188" s="827"/>
      <c r="BR188" s="597" t="s">
        <v>45</v>
      </c>
      <c r="BS188" s="845">
        <v>4</v>
      </c>
      <c r="BT188" s="846"/>
      <c r="BU188" s="845">
        <v>11850</v>
      </c>
      <c r="BV188" s="846"/>
      <c r="BW188" s="592"/>
      <c r="BX188" s="592"/>
      <c r="BY188" s="592"/>
      <c r="BZ188" s="592"/>
      <c r="CA188" s="592"/>
      <c r="CB188" s="592"/>
      <c r="CC188" s="592"/>
      <c r="CD188" s="827"/>
      <c r="CE188" s="597" t="s">
        <v>45</v>
      </c>
      <c r="CF188" s="845">
        <v>49</v>
      </c>
      <c r="CG188" s="846"/>
      <c r="CH188" s="845">
        <v>4070</v>
      </c>
      <c r="CI188" s="846"/>
      <c r="CQ188" s="827"/>
      <c r="CR188" s="597" t="s">
        <v>45</v>
      </c>
      <c r="CS188" s="845" t="s">
        <v>189</v>
      </c>
      <c r="CT188" s="846"/>
      <c r="CU188" s="845" t="s">
        <v>189</v>
      </c>
      <c r="CV188" s="846"/>
      <c r="CW188" s="592"/>
      <c r="CX188" s="592"/>
      <c r="CY188" s="592"/>
      <c r="CZ188" s="592"/>
      <c r="DA188" s="592"/>
      <c r="DB188" s="592"/>
      <c r="DC188" s="592"/>
      <c r="DD188" s="827"/>
      <c r="DE188" s="597" t="s">
        <v>45</v>
      </c>
      <c r="DF188" s="845" t="s">
        <v>189</v>
      </c>
      <c r="DG188" s="846"/>
      <c r="DH188" s="845" t="s">
        <v>189</v>
      </c>
      <c r="DI188" s="846"/>
    </row>
    <row r="189" spans="1:113" ht="15" x14ac:dyDescent="0.2">
      <c r="A189"/>
      <c r="B189" s="838"/>
      <c r="C189" s="592"/>
      <c r="D189" s="827"/>
      <c r="E189" s="597" t="s">
        <v>33</v>
      </c>
      <c r="F189" s="845">
        <v>17</v>
      </c>
      <c r="G189" s="846"/>
      <c r="H189" s="845">
        <v>9641</v>
      </c>
      <c r="I189" s="846"/>
      <c r="J189" s="592"/>
      <c r="K189" s="592"/>
      <c r="L189" s="592"/>
      <c r="M189" s="592"/>
      <c r="N189" s="592"/>
      <c r="O189" s="592"/>
      <c r="P189" s="592"/>
      <c r="Q189" s="827"/>
      <c r="R189" s="597" t="s">
        <v>33</v>
      </c>
      <c r="S189" s="845">
        <v>12</v>
      </c>
      <c r="T189" s="846"/>
      <c r="U189" s="845">
        <v>4101</v>
      </c>
      <c r="V189" s="846"/>
      <c r="W189" s="592"/>
      <c r="X189" s="592"/>
      <c r="Y189" s="592"/>
      <c r="Z189" s="592"/>
      <c r="AA189" s="592"/>
      <c r="AB189" s="592"/>
      <c r="AC189" s="592"/>
      <c r="AD189" s="827"/>
      <c r="AE189" s="597" t="s">
        <v>33</v>
      </c>
      <c r="AF189" s="845">
        <v>5</v>
      </c>
      <c r="AG189" s="846"/>
      <c r="AH189" s="845">
        <v>5540</v>
      </c>
      <c r="AI189" s="846"/>
      <c r="AJ189" s="592"/>
      <c r="AK189" s="592"/>
      <c r="AL189" s="592"/>
      <c r="AM189" s="592"/>
      <c r="AN189" s="592"/>
      <c r="AO189" s="827"/>
      <c r="AP189" s="597" t="s">
        <v>33</v>
      </c>
      <c r="AQ189" s="845">
        <v>3</v>
      </c>
      <c r="AR189" s="846"/>
      <c r="AS189" s="845">
        <v>4598</v>
      </c>
      <c r="AT189" s="846"/>
      <c r="AU189" s="592"/>
      <c r="AV189" s="592"/>
      <c r="AW189" s="592"/>
      <c r="AX189" s="592"/>
      <c r="AY189" s="592"/>
      <c r="AZ189" s="592"/>
      <c r="BA189" s="592"/>
      <c r="BB189" s="827"/>
      <c r="BC189" s="597" t="s">
        <v>33</v>
      </c>
      <c r="BD189" s="845">
        <v>14</v>
      </c>
      <c r="BE189" s="846"/>
      <c r="BF189" s="845">
        <v>5043</v>
      </c>
      <c r="BG189" s="846"/>
      <c r="BH189"/>
      <c r="BI189"/>
      <c r="BJ189"/>
      <c r="BK189"/>
      <c r="BL189"/>
      <c r="BM189"/>
      <c r="BN189"/>
      <c r="BO189"/>
      <c r="BP189"/>
      <c r="BQ189" s="827"/>
      <c r="BR189" s="597" t="s">
        <v>33</v>
      </c>
      <c r="BS189" s="845" t="s">
        <v>189</v>
      </c>
      <c r="BT189" s="846"/>
      <c r="BU189" s="845" t="s">
        <v>189</v>
      </c>
      <c r="BV189" s="846"/>
      <c r="BW189" s="592"/>
      <c r="BX189" s="592"/>
      <c r="BY189" s="592"/>
      <c r="BZ189" s="592"/>
      <c r="CA189" s="592"/>
      <c r="CB189" s="592"/>
      <c r="CC189" s="592"/>
      <c r="CD189" s="827"/>
      <c r="CE189" s="597" t="s">
        <v>33</v>
      </c>
      <c r="CF189" s="845" t="s">
        <v>189</v>
      </c>
      <c r="CG189" s="846"/>
      <c r="CH189" s="845" t="s">
        <v>189</v>
      </c>
      <c r="CI189" s="846"/>
      <c r="CQ189" s="827"/>
      <c r="CR189" s="597" t="s">
        <v>33</v>
      </c>
      <c r="CS189" s="845" t="s">
        <v>189</v>
      </c>
      <c r="CT189" s="846"/>
      <c r="CU189" s="845" t="s">
        <v>189</v>
      </c>
      <c r="CV189" s="846"/>
      <c r="CW189" s="592"/>
      <c r="CX189" s="592"/>
      <c r="CY189" s="592"/>
      <c r="CZ189" s="592"/>
      <c r="DA189" s="592"/>
      <c r="DB189" s="592"/>
      <c r="DC189" s="592"/>
      <c r="DD189" s="827"/>
      <c r="DE189" s="597" t="s">
        <v>33</v>
      </c>
      <c r="DF189" s="845" t="s">
        <v>189</v>
      </c>
      <c r="DG189" s="846"/>
      <c r="DH189" s="845" t="s">
        <v>189</v>
      </c>
      <c r="DI189" s="846"/>
    </row>
    <row r="190" spans="1:113" ht="15" x14ac:dyDescent="0.2">
      <c r="A190"/>
      <c r="B190" s="838"/>
      <c r="C190" s="592"/>
      <c r="D190" s="827"/>
      <c r="E190" s="597" t="s">
        <v>34</v>
      </c>
      <c r="F190" s="845">
        <v>42</v>
      </c>
      <c r="G190" s="846"/>
      <c r="H190" s="845">
        <v>14804</v>
      </c>
      <c r="I190" s="846"/>
      <c r="J190" s="592"/>
      <c r="K190" s="592"/>
      <c r="L190" s="592"/>
      <c r="M190" s="592"/>
      <c r="N190" s="592"/>
      <c r="O190" s="592"/>
      <c r="P190" s="592"/>
      <c r="Q190" s="827"/>
      <c r="R190" s="597" t="s">
        <v>34</v>
      </c>
      <c r="S190" s="845">
        <v>30</v>
      </c>
      <c r="T190" s="846"/>
      <c r="U190" s="845">
        <v>6685</v>
      </c>
      <c r="V190" s="846"/>
      <c r="W190" s="592"/>
      <c r="X190" s="592"/>
      <c r="Y190" s="592"/>
      <c r="Z190" s="592"/>
      <c r="AA190" s="592"/>
      <c r="AB190" s="592"/>
      <c r="AC190" s="592"/>
      <c r="AD190" s="827"/>
      <c r="AE190" s="597" t="s">
        <v>34</v>
      </c>
      <c r="AF190" s="845">
        <v>12</v>
      </c>
      <c r="AG190" s="846"/>
      <c r="AH190" s="845">
        <v>8119</v>
      </c>
      <c r="AI190" s="846"/>
      <c r="AJ190" s="592"/>
      <c r="AK190" s="592"/>
      <c r="AL190" s="592"/>
      <c r="AM190" s="592"/>
      <c r="AN190" s="592"/>
      <c r="AO190" s="827"/>
      <c r="AP190" s="597" t="s">
        <v>34</v>
      </c>
      <c r="AQ190" s="845">
        <v>7</v>
      </c>
      <c r="AR190" s="846"/>
      <c r="AS190" s="845">
        <v>6501</v>
      </c>
      <c r="AT190" s="846"/>
      <c r="AU190" s="592"/>
      <c r="AV190" s="592"/>
      <c r="AW190" s="592"/>
      <c r="AX190" s="592"/>
      <c r="AY190" s="592"/>
      <c r="AZ190" s="592"/>
      <c r="BA190" s="592"/>
      <c r="BB190" s="827"/>
      <c r="BC190" s="597" t="s">
        <v>34</v>
      </c>
      <c r="BD190" s="845">
        <v>35</v>
      </c>
      <c r="BE190" s="846"/>
      <c r="BF190" s="845">
        <v>8303</v>
      </c>
      <c r="BG190" s="846"/>
      <c r="BH190"/>
      <c r="BI190"/>
      <c r="BJ190"/>
      <c r="BK190"/>
      <c r="BL190"/>
      <c r="BM190"/>
      <c r="BN190"/>
      <c r="BO190"/>
      <c r="BP190"/>
      <c r="BQ190" s="827"/>
      <c r="BR190" s="597" t="s">
        <v>34</v>
      </c>
      <c r="BS190" s="845">
        <v>3</v>
      </c>
      <c r="BT190" s="846"/>
      <c r="BU190" s="845">
        <v>6036</v>
      </c>
      <c r="BV190" s="846"/>
      <c r="BW190" s="592"/>
      <c r="BX190" s="592"/>
      <c r="BY190" s="592"/>
      <c r="BZ190" s="592"/>
      <c r="CA190" s="592"/>
      <c r="CB190" s="592"/>
      <c r="CC190" s="592"/>
      <c r="CD190" s="827"/>
      <c r="CE190" s="597" t="s">
        <v>34</v>
      </c>
      <c r="CF190" s="845">
        <v>39</v>
      </c>
      <c r="CG190" s="846"/>
      <c r="CH190" s="845">
        <v>8768</v>
      </c>
      <c r="CI190" s="846"/>
      <c r="CQ190" s="827"/>
      <c r="CR190" s="597" t="s">
        <v>34</v>
      </c>
      <c r="CS190" s="845">
        <v>3</v>
      </c>
      <c r="CT190" s="846"/>
      <c r="CU190" s="845">
        <v>12038</v>
      </c>
      <c r="CV190" s="846"/>
      <c r="CW190" s="592"/>
      <c r="CX190" s="592"/>
      <c r="CY190" s="592"/>
      <c r="CZ190" s="592"/>
      <c r="DA190" s="592"/>
      <c r="DB190" s="592"/>
      <c r="DC190" s="592"/>
      <c r="DD190" s="827"/>
      <c r="DE190" s="597" t="s">
        <v>34</v>
      </c>
      <c r="DF190" s="845">
        <v>39</v>
      </c>
      <c r="DG190" s="846"/>
      <c r="DH190" s="845">
        <v>2766</v>
      </c>
      <c r="DI190" s="846"/>
    </row>
    <row r="191" spans="1:113" ht="15" x14ac:dyDescent="0.2">
      <c r="A191"/>
      <c r="B191" s="838"/>
      <c r="C191" s="592"/>
      <c r="D191" s="827"/>
      <c r="E191" s="597" t="s">
        <v>35</v>
      </c>
      <c r="F191" s="845">
        <v>101</v>
      </c>
      <c r="G191" s="846"/>
      <c r="H191" s="845">
        <v>24820</v>
      </c>
      <c r="I191" s="846"/>
      <c r="J191" s="592"/>
      <c r="K191" s="592"/>
      <c r="L191" s="592"/>
      <c r="M191" s="592"/>
      <c r="N191" s="592"/>
      <c r="O191" s="592"/>
      <c r="P191" s="592"/>
      <c r="Q191" s="827"/>
      <c r="R191" s="597" t="s">
        <v>35</v>
      </c>
      <c r="S191" s="845">
        <v>66</v>
      </c>
      <c r="T191" s="846"/>
      <c r="U191" s="845">
        <v>12152</v>
      </c>
      <c r="V191" s="846"/>
      <c r="W191" s="592"/>
      <c r="X191" s="592"/>
      <c r="Y191" s="592"/>
      <c r="Z191" s="592"/>
      <c r="AA191" s="592"/>
      <c r="AB191" s="592"/>
      <c r="AC191" s="592"/>
      <c r="AD191" s="827"/>
      <c r="AE191" s="597" t="s">
        <v>35</v>
      </c>
      <c r="AF191" s="845">
        <v>35</v>
      </c>
      <c r="AG191" s="846"/>
      <c r="AH191" s="845">
        <v>12668</v>
      </c>
      <c r="AI191" s="846"/>
      <c r="AJ191" s="592"/>
      <c r="AK191" s="592"/>
      <c r="AL191" s="592"/>
      <c r="AM191" s="592"/>
      <c r="AN191" s="592"/>
      <c r="AO191" s="827"/>
      <c r="AP191" s="597" t="s">
        <v>35</v>
      </c>
      <c r="AQ191" s="845">
        <v>28</v>
      </c>
      <c r="AR191" s="846"/>
      <c r="AS191" s="845">
        <v>9907</v>
      </c>
      <c r="AT191" s="846"/>
      <c r="AU191" s="592"/>
      <c r="AV191" s="592"/>
      <c r="AW191" s="592"/>
      <c r="AX191" s="592"/>
      <c r="AY191" s="592"/>
      <c r="AZ191" s="592"/>
      <c r="BA191" s="592"/>
      <c r="BB191" s="827"/>
      <c r="BC191" s="597" t="s">
        <v>35</v>
      </c>
      <c r="BD191" s="845">
        <v>73</v>
      </c>
      <c r="BE191" s="846"/>
      <c r="BF191" s="845">
        <v>14913</v>
      </c>
      <c r="BG191" s="846"/>
      <c r="BH191"/>
      <c r="BI191"/>
      <c r="BJ191"/>
      <c r="BK191"/>
      <c r="BL191"/>
      <c r="BM191"/>
      <c r="BN191"/>
      <c r="BO191"/>
      <c r="BP191"/>
      <c r="BQ191" s="827"/>
      <c r="BR191" s="597" t="s">
        <v>35</v>
      </c>
      <c r="BS191" s="845">
        <v>8</v>
      </c>
      <c r="BT191" s="846"/>
      <c r="BU191" s="845">
        <v>7126</v>
      </c>
      <c r="BV191" s="846"/>
      <c r="BW191" s="592"/>
      <c r="BX191" s="592"/>
      <c r="BY191" s="592"/>
      <c r="BZ191" s="592"/>
      <c r="CA191" s="592"/>
      <c r="CB191" s="592"/>
      <c r="CC191" s="592"/>
      <c r="CD191" s="827"/>
      <c r="CE191" s="597" t="s">
        <v>35</v>
      </c>
      <c r="CF191" s="845">
        <v>93</v>
      </c>
      <c r="CG191" s="846"/>
      <c r="CH191" s="845">
        <v>17694</v>
      </c>
      <c r="CI191" s="846"/>
      <c r="CQ191" s="827"/>
      <c r="CR191" s="597" t="s">
        <v>35</v>
      </c>
      <c r="CS191" s="845">
        <v>38</v>
      </c>
      <c r="CT191" s="846"/>
      <c r="CU191" s="845">
        <v>20713</v>
      </c>
      <c r="CV191" s="846"/>
      <c r="CW191" s="592"/>
      <c r="CX191" s="592"/>
      <c r="CY191" s="592"/>
      <c r="CZ191" s="592"/>
      <c r="DA191" s="592"/>
      <c r="DB191" s="592"/>
      <c r="DC191" s="592"/>
      <c r="DD191" s="827"/>
      <c r="DE191" s="597" t="s">
        <v>35</v>
      </c>
      <c r="DF191" s="845">
        <v>63</v>
      </c>
      <c r="DG191" s="846"/>
      <c r="DH191" s="845">
        <v>4107</v>
      </c>
      <c r="DI191" s="846"/>
    </row>
    <row r="192" spans="1:113" ht="15" x14ac:dyDescent="0.2">
      <c r="A192"/>
      <c r="B192" s="838"/>
      <c r="C192" s="592"/>
      <c r="D192" s="827"/>
      <c r="E192" s="597" t="s">
        <v>36</v>
      </c>
      <c r="F192" s="845">
        <v>472</v>
      </c>
      <c r="G192" s="846"/>
      <c r="H192" s="845">
        <v>45630</v>
      </c>
      <c r="I192" s="846"/>
      <c r="J192" s="592"/>
      <c r="K192" s="592"/>
      <c r="L192" s="592"/>
      <c r="M192" s="592"/>
      <c r="N192" s="592"/>
      <c r="O192" s="592"/>
      <c r="P192" s="592"/>
      <c r="Q192" s="827"/>
      <c r="R192" s="597" t="s">
        <v>36</v>
      </c>
      <c r="S192" s="845">
        <v>322</v>
      </c>
      <c r="T192" s="846"/>
      <c r="U192" s="845">
        <v>22685</v>
      </c>
      <c r="V192" s="846"/>
      <c r="W192" s="592"/>
      <c r="X192" s="592"/>
      <c r="Y192" s="592"/>
      <c r="Z192" s="592"/>
      <c r="AA192" s="592"/>
      <c r="AB192" s="592"/>
      <c r="AC192" s="592"/>
      <c r="AD192" s="827"/>
      <c r="AE192" s="597" t="s">
        <v>36</v>
      </c>
      <c r="AF192" s="845">
        <v>150</v>
      </c>
      <c r="AG192" s="846"/>
      <c r="AH192" s="845">
        <v>22945</v>
      </c>
      <c r="AI192" s="846"/>
      <c r="AJ192" s="592"/>
      <c r="AK192" s="592"/>
      <c r="AL192" s="592"/>
      <c r="AM192" s="592"/>
      <c r="AN192" s="592"/>
      <c r="AO192" s="827"/>
      <c r="AP192" s="597" t="s">
        <v>36</v>
      </c>
      <c r="AQ192" s="845">
        <v>118</v>
      </c>
      <c r="AR192" s="846"/>
      <c r="AS192" s="845">
        <v>16603</v>
      </c>
      <c r="AT192" s="846"/>
      <c r="AU192" s="592"/>
      <c r="AV192" s="592"/>
      <c r="AW192" s="592"/>
      <c r="AX192" s="592"/>
      <c r="AY192" s="592"/>
      <c r="AZ192" s="592"/>
      <c r="BA192" s="592"/>
      <c r="BB192" s="827"/>
      <c r="BC192" s="597" t="s">
        <v>36</v>
      </c>
      <c r="BD192" s="845">
        <v>354</v>
      </c>
      <c r="BE192" s="846"/>
      <c r="BF192" s="845">
        <v>29027</v>
      </c>
      <c r="BG192" s="846"/>
      <c r="BH192"/>
      <c r="BI192"/>
      <c r="BJ192"/>
      <c r="BK192"/>
      <c r="BL192"/>
      <c r="BM192"/>
      <c r="BN192"/>
      <c r="BO192"/>
      <c r="BP192"/>
      <c r="BQ192" s="827"/>
      <c r="BR192" s="597" t="s">
        <v>36</v>
      </c>
      <c r="BS192" s="845">
        <v>29</v>
      </c>
      <c r="BT192" s="846"/>
      <c r="BU192" s="845">
        <v>8745</v>
      </c>
      <c r="BV192" s="846"/>
      <c r="BW192" s="592"/>
      <c r="BX192" s="592"/>
      <c r="BY192" s="592"/>
      <c r="BZ192" s="592"/>
      <c r="CA192" s="592"/>
      <c r="CB192" s="592"/>
      <c r="CC192" s="592"/>
      <c r="CD192" s="827"/>
      <c r="CE192" s="597" t="s">
        <v>36</v>
      </c>
      <c r="CF192" s="845">
        <v>443</v>
      </c>
      <c r="CG192" s="846"/>
      <c r="CH192" s="845">
        <v>36885</v>
      </c>
      <c r="CI192" s="846"/>
      <c r="CQ192" s="827"/>
      <c r="CR192" s="597" t="s">
        <v>36</v>
      </c>
      <c r="CS192" s="845">
        <v>196</v>
      </c>
      <c r="CT192" s="846"/>
      <c r="CU192" s="845">
        <v>38594</v>
      </c>
      <c r="CV192" s="846"/>
      <c r="CW192" s="592"/>
      <c r="CX192" s="592"/>
      <c r="CY192" s="592"/>
      <c r="CZ192" s="592"/>
      <c r="DA192" s="592"/>
      <c r="DB192" s="592"/>
      <c r="DC192" s="592"/>
      <c r="DD192" s="827"/>
      <c r="DE192" s="597" t="s">
        <v>36</v>
      </c>
      <c r="DF192" s="845">
        <v>276</v>
      </c>
      <c r="DG192" s="846"/>
      <c r="DH192" s="845">
        <v>7036</v>
      </c>
      <c r="DI192" s="846"/>
    </row>
    <row r="193" spans="1:113" ht="15" x14ac:dyDescent="0.2">
      <c r="A193"/>
      <c r="B193" s="838"/>
      <c r="C193" s="592"/>
      <c r="D193" s="827"/>
      <c r="E193" s="597" t="s">
        <v>37</v>
      </c>
      <c r="F193" s="845">
        <v>2336</v>
      </c>
      <c r="G193" s="846"/>
      <c r="H193" s="845">
        <v>76557</v>
      </c>
      <c r="I193" s="846"/>
      <c r="J193" s="592"/>
      <c r="K193" s="592"/>
      <c r="L193" s="592"/>
      <c r="M193" s="592"/>
      <c r="N193" s="592"/>
      <c r="O193" s="592"/>
      <c r="P193" s="592"/>
      <c r="Q193" s="827"/>
      <c r="R193" s="597" t="s">
        <v>37</v>
      </c>
      <c r="S193" s="845">
        <v>1708</v>
      </c>
      <c r="T193" s="846"/>
      <c r="U193" s="845">
        <v>38141</v>
      </c>
      <c r="V193" s="846"/>
      <c r="W193" s="592"/>
      <c r="X193" s="592"/>
      <c r="Y193" s="592"/>
      <c r="Z193" s="592"/>
      <c r="AA193" s="592"/>
      <c r="AB193" s="592"/>
      <c r="AC193" s="592"/>
      <c r="AD193" s="827"/>
      <c r="AE193" s="597" t="s">
        <v>37</v>
      </c>
      <c r="AF193" s="845">
        <v>628</v>
      </c>
      <c r="AG193" s="846"/>
      <c r="AH193" s="845">
        <v>38416</v>
      </c>
      <c r="AI193" s="846"/>
      <c r="AJ193" s="592"/>
      <c r="AK193" s="592"/>
      <c r="AL193" s="592"/>
      <c r="AM193" s="592"/>
      <c r="AN193" s="592"/>
      <c r="AO193" s="827"/>
      <c r="AP193" s="597" t="s">
        <v>37</v>
      </c>
      <c r="AQ193" s="845">
        <v>500</v>
      </c>
      <c r="AR193" s="846"/>
      <c r="AS193" s="845">
        <v>25365</v>
      </c>
      <c r="AT193" s="846"/>
      <c r="AU193" s="592"/>
      <c r="AV193" s="592"/>
      <c r="AW193" s="592"/>
      <c r="AX193" s="592"/>
      <c r="AY193" s="592"/>
      <c r="AZ193" s="592"/>
      <c r="BA193" s="592"/>
      <c r="BB193" s="827"/>
      <c r="BC193" s="597" t="s">
        <v>37</v>
      </c>
      <c r="BD193" s="845">
        <v>1836</v>
      </c>
      <c r="BE193" s="846"/>
      <c r="BF193" s="845">
        <v>51192</v>
      </c>
      <c r="BG193" s="846"/>
      <c r="BH193"/>
      <c r="BI193"/>
      <c r="BJ193"/>
      <c r="BK193"/>
      <c r="BL193"/>
      <c r="BM193"/>
      <c r="BN193"/>
      <c r="BO193"/>
      <c r="BP193"/>
      <c r="BQ193" s="827"/>
      <c r="BR193" s="597" t="s">
        <v>37</v>
      </c>
      <c r="BS193" s="845">
        <v>104</v>
      </c>
      <c r="BT193" s="846"/>
      <c r="BU193" s="845">
        <v>9684</v>
      </c>
      <c r="BV193" s="846"/>
      <c r="BW193" s="592"/>
      <c r="BX193" s="592"/>
      <c r="BY193" s="592"/>
      <c r="BZ193" s="592"/>
      <c r="CA193" s="592"/>
      <c r="CB193" s="592"/>
      <c r="CC193" s="592"/>
      <c r="CD193" s="827"/>
      <c r="CE193" s="597" t="s">
        <v>37</v>
      </c>
      <c r="CF193" s="845">
        <v>2232</v>
      </c>
      <c r="CG193" s="846"/>
      <c r="CH193" s="845">
        <v>66873</v>
      </c>
      <c r="CI193" s="846"/>
      <c r="CQ193" s="827"/>
      <c r="CR193" s="597" t="s">
        <v>37</v>
      </c>
      <c r="CS193" s="845">
        <v>1387</v>
      </c>
      <c r="CT193" s="846"/>
      <c r="CU193" s="845">
        <v>65860</v>
      </c>
      <c r="CV193" s="846"/>
      <c r="CW193" s="592"/>
      <c r="CX193" s="592"/>
      <c r="CY193" s="592"/>
      <c r="CZ193" s="592"/>
      <c r="DA193" s="592"/>
      <c r="DB193" s="592"/>
      <c r="DC193" s="592"/>
      <c r="DD193" s="827"/>
      <c r="DE193" s="597" t="s">
        <v>37</v>
      </c>
      <c r="DF193" s="845">
        <v>949</v>
      </c>
      <c r="DG193" s="846"/>
      <c r="DH193" s="845">
        <v>10697</v>
      </c>
      <c r="DI193" s="846"/>
    </row>
    <row r="194" spans="1:113" ht="15" x14ac:dyDescent="0.2">
      <c r="A194"/>
      <c r="B194" s="838"/>
      <c r="C194" s="592"/>
      <c r="D194" s="827"/>
      <c r="E194" s="597" t="s">
        <v>38</v>
      </c>
      <c r="F194" s="845">
        <v>7738</v>
      </c>
      <c r="G194" s="846"/>
      <c r="H194" s="845">
        <v>84671</v>
      </c>
      <c r="I194" s="846"/>
      <c r="J194" s="592"/>
      <c r="K194" s="592"/>
      <c r="L194" s="592"/>
      <c r="M194" s="592"/>
      <c r="N194" s="592"/>
      <c r="O194" s="592"/>
      <c r="P194" s="592"/>
      <c r="Q194" s="827"/>
      <c r="R194" s="597" t="s">
        <v>38</v>
      </c>
      <c r="S194" s="845">
        <v>5327</v>
      </c>
      <c r="T194" s="846"/>
      <c r="U194" s="845">
        <v>41114</v>
      </c>
      <c r="V194" s="846"/>
      <c r="W194" s="592"/>
      <c r="X194" s="592"/>
      <c r="Y194" s="592"/>
      <c r="Z194" s="592"/>
      <c r="AA194" s="592"/>
      <c r="AB194" s="592"/>
      <c r="AC194" s="592"/>
      <c r="AD194" s="827"/>
      <c r="AE194" s="597" t="s">
        <v>38</v>
      </c>
      <c r="AF194" s="845">
        <v>2411</v>
      </c>
      <c r="AG194" s="846"/>
      <c r="AH194" s="845">
        <v>43557</v>
      </c>
      <c r="AI194" s="846"/>
      <c r="AJ194" s="592"/>
      <c r="AK194" s="592"/>
      <c r="AL194" s="592"/>
      <c r="AM194" s="592"/>
      <c r="AN194" s="592"/>
      <c r="AO194" s="827"/>
      <c r="AP194" s="597" t="s">
        <v>38</v>
      </c>
      <c r="AQ194" s="845">
        <v>1314</v>
      </c>
      <c r="AR194" s="846"/>
      <c r="AS194" s="845">
        <v>23690</v>
      </c>
      <c r="AT194" s="846"/>
      <c r="AU194" s="592"/>
      <c r="AV194" s="592"/>
      <c r="AW194" s="592"/>
      <c r="AX194" s="592"/>
      <c r="AY194" s="592"/>
      <c r="AZ194" s="592"/>
      <c r="BA194" s="592"/>
      <c r="BB194" s="827"/>
      <c r="BC194" s="597" t="s">
        <v>38</v>
      </c>
      <c r="BD194" s="845">
        <v>6424</v>
      </c>
      <c r="BE194" s="846"/>
      <c r="BF194" s="845">
        <v>60981</v>
      </c>
      <c r="BG194" s="846"/>
      <c r="BH194"/>
      <c r="BI194"/>
      <c r="BJ194"/>
      <c r="BK194"/>
      <c r="BL194"/>
      <c r="BM194"/>
      <c r="BN194"/>
      <c r="BO194"/>
      <c r="BP194"/>
      <c r="BQ194" s="827"/>
      <c r="BR194" s="597" t="s">
        <v>38</v>
      </c>
      <c r="BS194" s="845">
        <v>271</v>
      </c>
      <c r="BT194" s="846"/>
      <c r="BU194" s="845">
        <v>7539</v>
      </c>
      <c r="BV194" s="846"/>
      <c r="BW194" s="592"/>
      <c r="BX194" s="592"/>
      <c r="BY194" s="592"/>
      <c r="BZ194" s="592"/>
      <c r="CA194" s="592"/>
      <c r="CB194" s="592"/>
      <c r="CC194" s="592"/>
      <c r="CD194" s="827"/>
      <c r="CE194" s="597" t="s">
        <v>38</v>
      </c>
      <c r="CF194" s="845">
        <v>7467</v>
      </c>
      <c r="CG194" s="846"/>
      <c r="CH194" s="845">
        <v>77132</v>
      </c>
      <c r="CI194" s="846"/>
      <c r="CQ194" s="827"/>
      <c r="CR194" s="597" t="s">
        <v>38</v>
      </c>
      <c r="CS194" s="845">
        <v>5586</v>
      </c>
      <c r="CT194" s="846"/>
      <c r="CU194" s="845">
        <v>74319</v>
      </c>
      <c r="CV194" s="846"/>
      <c r="CW194" s="592"/>
      <c r="CX194" s="592"/>
      <c r="CY194" s="592"/>
      <c r="CZ194" s="592"/>
      <c r="DA194" s="592"/>
      <c r="DB194" s="592"/>
      <c r="DC194" s="592"/>
      <c r="DD194" s="827"/>
      <c r="DE194" s="597" t="s">
        <v>38</v>
      </c>
      <c r="DF194" s="845">
        <v>2152</v>
      </c>
      <c r="DG194" s="846"/>
      <c r="DH194" s="845">
        <v>10352</v>
      </c>
      <c r="DI194" s="846"/>
    </row>
    <row r="195" spans="1:113" ht="15" x14ac:dyDescent="0.2">
      <c r="A195"/>
      <c r="B195" s="838"/>
      <c r="C195" s="592"/>
      <c r="D195" s="827"/>
      <c r="E195" s="597" t="s">
        <v>39</v>
      </c>
      <c r="F195" s="845">
        <v>18830</v>
      </c>
      <c r="G195" s="846"/>
      <c r="H195" s="845">
        <v>73807</v>
      </c>
      <c r="I195" s="846"/>
      <c r="J195" s="592"/>
      <c r="K195" s="592"/>
      <c r="L195" s="592"/>
      <c r="M195" s="592"/>
      <c r="N195" s="592"/>
      <c r="O195" s="592"/>
      <c r="P195" s="592"/>
      <c r="Q195" s="827"/>
      <c r="R195" s="597" t="s">
        <v>39</v>
      </c>
      <c r="S195" s="845">
        <v>12474</v>
      </c>
      <c r="T195" s="846"/>
      <c r="U195" s="845">
        <v>33826</v>
      </c>
      <c r="V195" s="846"/>
      <c r="W195" s="592"/>
      <c r="X195" s="592"/>
      <c r="Y195" s="592"/>
      <c r="Z195" s="592"/>
      <c r="AA195" s="592"/>
      <c r="AB195" s="592"/>
      <c r="AC195" s="592"/>
      <c r="AD195" s="827"/>
      <c r="AE195" s="597" t="s">
        <v>39</v>
      </c>
      <c r="AF195" s="845">
        <v>6356</v>
      </c>
      <c r="AG195" s="846"/>
      <c r="AH195" s="845">
        <v>39981</v>
      </c>
      <c r="AI195" s="846"/>
      <c r="AJ195" s="592"/>
      <c r="AK195" s="592"/>
      <c r="AL195" s="592"/>
      <c r="AM195" s="592"/>
      <c r="AN195" s="592"/>
      <c r="AO195" s="827"/>
      <c r="AP195" s="597" t="s">
        <v>39</v>
      </c>
      <c r="AQ195" s="845">
        <v>2656</v>
      </c>
      <c r="AR195" s="846"/>
      <c r="AS195" s="845">
        <v>16939</v>
      </c>
      <c r="AT195" s="846"/>
      <c r="AU195" s="592"/>
      <c r="AV195" s="592"/>
      <c r="AW195" s="592"/>
      <c r="AX195" s="592"/>
      <c r="AY195" s="592"/>
      <c r="AZ195" s="592"/>
      <c r="BA195" s="592"/>
      <c r="BB195" s="827"/>
      <c r="BC195" s="597" t="s">
        <v>39</v>
      </c>
      <c r="BD195" s="845">
        <v>16174</v>
      </c>
      <c r="BE195" s="846"/>
      <c r="BF195" s="845">
        <v>56868</v>
      </c>
      <c r="BG195" s="846"/>
      <c r="BH195"/>
      <c r="BI195"/>
      <c r="BJ195"/>
      <c r="BK195"/>
      <c r="BL195"/>
      <c r="BM195"/>
      <c r="BN195"/>
      <c r="BO195"/>
      <c r="BP195"/>
      <c r="BQ195" s="827"/>
      <c r="BR195" s="597" t="s">
        <v>39</v>
      </c>
      <c r="BS195" s="845">
        <v>487</v>
      </c>
      <c r="BT195" s="846"/>
      <c r="BU195" s="845">
        <v>4955</v>
      </c>
      <c r="BV195" s="846"/>
      <c r="BW195" s="592"/>
      <c r="BX195" s="592"/>
      <c r="BY195" s="592"/>
      <c r="BZ195" s="592"/>
      <c r="CA195" s="592"/>
      <c r="CB195" s="592"/>
      <c r="CC195" s="592"/>
      <c r="CD195" s="827"/>
      <c r="CE195" s="597" t="s">
        <v>39</v>
      </c>
      <c r="CF195" s="845">
        <v>18343</v>
      </c>
      <c r="CG195" s="846"/>
      <c r="CH195" s="845">
        <v>68852</v>
      </c>
      <c r="CI195" s="846"/>
      <c r="CQ195" s="827"/>
      <c r="CR195" s="597" t="s">
        <v>39</v>
      </c>
      <c r="CS195" s="845">
        <v>15040</v>
      </c>
      <c r="CT195" s="846"/>
      <c r="CU195" s="845">
        <v>65927</v>
      </c>
      <c r="CV195" s="846"/>
      <c r="CW195" s="592"/>
      <c r="CX195" s="592"/>
      <c r="CY195" s="592"/>
      <c r="CZ195" s="592"/>
      <c r="DA195" s="592"/>
      <c r="DB195" s="592"/>
      <c r="DC195" s="592"/>
      <c r="DD195" s="827"/>
      <c r="DE195" s="597" t="s">
        <v>39</v>
      </c>
      <c r="DF195" s="845">
        <v>3790</v>
      </c>
      <c r="DG195" s="846"/>
      <c r="DH195" s="845">
        <v>7880</v>
      </c>
      <c r="DI195" s="846"/>
    </row>
    <row r="196" spans="1:113" ht="15" x14ac:dyDescent="0.2">
      <c r="A196"/>
      <c r="B196" s="838"/>
      <c r="C196" s="592"/>
      <c r="D196" s="827"/>
      <c r="E196" s="597" t="s">
        <v>40</v>
      </c>
      <c r="F196" s="845">
        <v>34842</v>
      </c>
      <c r="G196" s="846"/>
      <c r="H196" s="845">
        <v>50542</v>
      </c>
      <c r="I196" s="846"/>
      <c r="J196" s="592"/>
      <c r="K196" s="592"/>
      <c r="L196" s="592"/>
      <c r="M196" s="592"/>
      <c r="N196" s="592"/>
      <c r="O196" s="592"/>
      <c r="P196" s="592"/>
      <c r="Q196" s="827"/>
      <c r="R196" s="597" t="s">
        <v>40</v>
      </c>
      <c r="S196" s="845">
        <v>20601</v>
      </c>
      <c r="T196" s="846"/>
      <c r="U196" s="845">
        <v>21124</v>
      </c>
      <c r="V196" s="846"/>
      <c r="W196" s="592"/>
      <c r="X196" s="592"/>
      <c r="Y196" s="592"/>
      <c r="Z196" s="592"/>
      <c r="AA196" s="592"/>
      <c r="AB196" s="592"/>
      <c r="AC196" s="592"/>
      <c r="AD196" s="827"/>
      <c r="AE196" s="597" t="s">
        <v>40</v>
      </c>
      <c r="AF196" s="845">
        <v>14241</v>
      </c>
      <c r="AG196" s="846"/>
      <c r="AH196" s="845">
        <v>29418</v>
      </c>
      <c r="AI196" s="846"/>
      <c r="AJ196" s="592"/>
      <c r="AK196" s="592"/>
      <c r="AL196" s="592"/>
      <c r="AM196" s="592"/>
      <c r="AN196" s="592"/>
      <c r="AO196" s="827"/>
      <c r="AP196" s="597" t="s">
        <v>40</v>
      </c>
      <c r="AQ196" s="845">
        <v>3632</v>
      </c>
      <c r="AR196" s="846"/>
      <c r="AS196" s="845">
        <v>9486</v>
      </c>
      <c r="AT196" s="846"/>
      <c r="AU196" s="592"/>
      <c r="AV196" s="592"/>
      <c r="AW196" s="592"/>
      <c r="AX196" s="592"/>
      <c r="AY196" s="592"/>
      <c r="AZ196" s="592"/>
      <c r="BA196" s="592"/>
      <c r="BB196" s="827"/>
      <c r="BC196" s="597" t="s">
        <v>40</v>
      </c>
      <c r="BD196" s="845">
        <v>31210</v>
      </c>
      <c r="BE196" s="846"/>
      <c r="BF196" s="845">
        <v>41056</v>
      </c>
      <c r="BG196" s="846"/>
      <c r="BH196"/>
      <c r="BI196"/>
      <c r="BJ196"/>
      <c r="BK196"/>
      <c r="BL196"/>
      <c r="BM196"/>
      <c r="BN196"/>
      <c r="BO196"/>
      <c r="BP196"/>
      <c r="BQ196" s="827"/>
      <c r="BR196" s="597" t="s">
        <v>40</v>
      </c>
      <c r="BS196" s="845">
        <v>817</v>
      </c>
      <c r="BT196" s="846"/>
      <c r="BU196" s="845">
        <v>2566</v>
      </c>
      <c r="BV196" s="846"/>
      <c r="BW196" s="592"/>
      <c r="BX196" s="592"/>
      <c r="BY196" s="592"/>
      <c r="BZ196" s="592"/>
      <c r="CA196" s="592"/>
      <c r="CB196" s="592"/>
      <c r="CC196" s="592"/>
      <c r="CD196" s="827"/>
      <c r="CE196" s="597" t="s">
        <v>40</v>
      </c>
      <c r="CF196" s="845">
        <v>34025</v>
      </c>
      <c r="CG196" s="846"/>
      <c r="CH196" s="845">
        <v>47976</v>
      </c>
      <c r="CI196" s="846"/>
      <c r="CQ196" s="827"/>
      <c r="CR196" s="597" t="s">
        <v>40</v>
      </c>
      <c r="CS196" s="845">
        <v>29491</v>
      </c>
      <c r="CT196" s="846"/>
      <c r="CU196" s="845">
        <v>45919</v>
      </c>
      <c r="CV196" s="846"/>
      <c r="CW196" s="592"/>
      <c r="CX196" s="592"/>
      <c r="CY196" s="592"/>
      <c r="CZ196" s="592"/>
      <c r="DA196" s="592"/>
      <c r="DB196" s="592"/>
      <c r="DC196" s="592"/>
      <c r="DD196" s="827"/>
      <c r="DE196" s="597" t="s">
        <v>40</v>
      </c>
      <c r="DF196" s="845">
        <v>5351</v>
      </c>
      <c r="DG196" s="846"/>
      <c r="DH196" s="845">
        <v>4623</v>
      </c>
      <c r="DI196" s="846"/>
    </row>
    <row r="197" spans="1:113" ht="15" x14ac:dyDescent="0.2">
      <c r="A197"/>
      <c r="B197" s="838"/>
      <c r="C197" s="592"/>
      <c r="D197" s="828"/>
      <c r="E197" s="597" t="s">
        <v>41</v>
      </c>
      <c r="F197" s="845">
        <v>18071</v>
      </c>
      <c r="G197" s="846"/>
      <c r="H197" s="845">
        <v>10592</v>
      </c>
      <c r="I197" s="846"/>
      <c r="J197" s="592"/>
      <c r="K197" s="592"/>
      <c r="L197" s="592"/>
      <c r="M197" s="592"/>
      <c r="N197" s="592"/>
      <c r="O197" s="592"/>
      <c r="P197" s="592"/>
      <c r="Q197" s="828"/>
      <c r="R197" s="597" t="s">
        <v>41</v>
      </c>
      <c r="S197" s="845">
        <v>9922</v>
      </c>
      <c r="T197" s="846"/>
      <c r="U197" s="845">
        <v>4420</v>
      </c>
      <c r="V197" s="846"/>
      <c r="W197" s="592"/>
      <c r="X197" s="592"/>
      <c r="Y197" s="592"/>
      <c r="Z197" s="592"/>
      <c r="AA197" s="592"/>
      <c r="AB197" s="592"/>
      <c r="AC197" s="592"/>
      <c r="AD197" s="828"/>
      <c r="AE197" s="597" t="s">
        <v>41</v>
      </c>
      <c r="AF197" s="845">
        <v>8149</v>
      </c>
      <c r="AG197" s="846"/>
      <c r="AH197" s="845">
        <v>6172</v>
      </c>
      <c r="AI197" s="846"/>
      <c r="AJ197" s="592"/>
      <c r="AK197" s="592"/>
      <c r="AL197" s="592"/>
      <c r="AM197" s="592"/>
      <c r="AN197" s="592"/>
      <c r="AO197" s="828"/>
      <c r="AP197" s="597" t="s">
        <v>41</v>
      </c>
      <c r="AQ197" s="845">
        <v>1424</v>
      </c>
      <c r="AR197" s="846"/>
      <c r="AS197" s="845">
        <v>1461</v>
      </c>
      <c r="AT197" s="846"/>
      <c r="AU197" s="592"/>
      <c r="AV197" s="592"/>
      <c r="AW197" s="592"/>
      <c r="AX197" s="592"/>
      <c r="AY197" s="592"/>
      <c r="AZ197" s="592"/>
      <c r="BA197" s="592"/>
      <c r="BB197" s="828"/>
      <c r="BC197" s="597" t="s">
        <v>41</v>
      </c>
      <c r="BD197" s="845">
        <v>16647</v>
      </c>
      <c r="BE197" s="846"/>
      <c r="BF197" s="845">
        <v>9131</v>
      </c>
      <c r="BG197" s="846"/>
      <c r="BH197"/>
      <c r="BI197"/>
      <c r="BJ197"/>
      <c r="BK197"/>
      <c r="BL197"/>
      <c r="BM197"/>
      <c r="BN197"/>
      <c r="BO197"/>
      <c r="BP197"/>
      <c r="BQ197" s="828"/>
      <c r="BR197" s="597" t="s">
        <v>41</v>
      </c>
      <c r="BS197" s="845">
        <v>406</v>
      </c>
      <c r="BT197" s="846"/>
      <c r="BU197" s="845">
        <v>499</v>
      </c>
      <c r="BV197" s="846"/>
      <c r="BW197" s="592"/>
      <c r="BX197" s="592"/>
      <c r="BY197" s="592"/>
      <c r="BZ197" s="592"/>
      <c r="CA197" s="592"/>
      <c r="CB197" s="592"/>
      <c r="CC197" s="592"/>
      <c r="CD197" s="828"/>
      <c r="CE197" s="597" t="s">
        <v>41</v>
      </c>
      <c r="CF197" s="845">
        <v>17665</v>
      </c>
      <c r="CG197" s="846"/>
      <c r="CH197" s="845">
        <v>10093</v>
      </c>
      <c r="CI197" s="846"/>
      <c r="CQ197" s="828"/>
      <c r="CR197" s="597" t="s">
        <v>41</v>
      </c>
      <c r="CS197" s="845">
        <v>15861</v>
      </c>
      <c r="CT197" s="846"/>
      <c r="CU197" s="845">
        <v>9708</v>
      </c>
      <c r="CV197" s="846"/>
      <c r="CW197" s="592"/>
      <c r="CX197" s="592"/>
      <c r="CY197" s="592"/>
      <c r="CZ197" s="592"/>
      <c r="DA197" s="592"/>
      <c r="DB197" s="592"/>
      <c r="DC197" s="592"/>
      <c r="DD197" s="828"/>
      <c r="DE197" s="597" t="s">
        <v>41</v>
      </c>
      <c r="DF197" s="845">
        <v>2210</v>
      </c>
      <c r="DG197" s="846"/>
      <c r="DH197" s="845">
        <v>884</v>
      </c>
      <c r="DI197" s="846"/>
    </row>
    <row r="198" spans="1:113" ht="15.75" x14ac:dyDescent="0.25">
      <c r="A198"/>
      <c r="B198" s="324"/>
      <c r="C198" s="592"/>
      <c r="D198" s="592"/>
      <c r="E198" s="615"/>
      <c r="F198" s="592"/>
      <c r="G198" s="592"/>
      <c r="H198" s="592"/>
      <c r="I198" s="592"/>
      <c r="J198" s="592"/>
      <c r="K198" s="592"/>
      <c r="L198" s="592"/>
      <c r="M198" s="592"/>
      <c r="N198" s="592"/>
      <c r="O198" s="592"/>
      <c r="P198" s="592"/>
      <c r="Q198" s="592"/>
      <c r="R198" s="592"/>
      <c r="S198" s="592"/>
      <c r="T198" s="592"/>
      <c r="U198" s="592"/>
      <c r="V198" s="592"/>
      <c r="W198" s="592"/>
      <c r="X198" s="592"/>
      <c r="Y198" s="592"/>
      <c r="Z198" s="592"/>
      <c r="AA198" s="592"/>
      <c r="AB198" s="592"/>
      <c r="AC198" s="592"/>
      <c r="AD198" s="592"/>
      <c r="AE198" s="592"/>
      <c r="AF198" s="592"/>
      <c r="AG198" s="592"/>
      <c r="AH198" s="592"/>
      <c r="AI198" s="592"/>
      <c r="AJ198" s="592"/>
      <c r="AK198" s="592"/>
      <c r="AL198" s="592"/>
      <c r="AM198" s="592"/>
      <c r="AN198" s="592"/>
      <c r="AO198" s="592"/>
      <c r="AP198" s="592"/>
      <c r="AQ198" s="592"/>
      <c r="AR198" s="592"/>
      <c r="AS198" s="592"/>
      <c r="AT198" s="592"/>
      <c r="AU198" s="592"/>
      <c r="AV198" s="592"/>
      <c r="AW198" s="592"/>
      <c r="AX198" s="592"/>
      <c r="AY198" s="592"/>
      <c r="AZ198" s="592"/>
      <c r="BA198" s="592"/>
      <c r="BB198" s="592"/>
      <c r="BC198" s="592"/>
      <c r="BD198" s="592"/>
      <c r="BE198" s="592"/>
      <c r="BF198" s="592"/>
      <c r="BG198" s="592"/>
      <c r="BH198"/>
      <c r="BI198"/>
      <c r="BJ198"/>
      <c r="BK198"/>
      <c r="BL198"/>
      <c r="BM198"/>
      <c r="BN198"/>
      <c r="BO198"/>
      <c r="BP198"/>
      <c r="BQ198" s="592"/>
      <c r="BR198" s="592"/>
      <c r="BS198" s="592"/>
      <c r="BT198" s="592"/>
      <c r="BU198" s="592"/>
      <c r="BV198" s="592"/>
      <c r="BW198" s="592"/>
      <c r="BX198" s="592"/>
      <c r="BY198" s="592"/>
      <c r="BZ198" s="592"/>
      <c r="CA198" s="592"/>
      <c r="CB198" s="592"/>
      <c r="CC198" s="592"/>
      <c r="CD198" s="592"/>
      <c r="CE198" s="592"/>
      <c r="CF198" s="592"/>
      <c r="CG198" s="592"/>
      <c r="CH198" s="592"/>
      <c r="CI198" s="592"/>
      <c r="CQ198" s="592"/>
      <c r="CR198" s="592"/>
      <c r="CS198" s="592"/>
      <c r="CT198" s="592"/>
      <c r="CU198" s="592"/>
      <c r="CV198" s="592"/>
      <c r="CW198" s="592"/>
      <c r="CX198" s="592"/>
      <c r="CY198" s="592"/>
      <c r="CZ198" s="592"/>
      <c r="DA198" s="592"/>
      <c r="DB198" s="592"/>
      <c r="DC198" s="592"/>
      <c r="DD198" s="592"/>
      <c r="DE198" s="592"/>
      <c r="DF198" s="592"/>
      <c r="DG198" s="592"/>
      <c r="DH198" s="592"/>
      <c r="DI198" s="592"/>
    </row>
    <row r="199" spans="1:113" ht="18.75" customHeight="1" x14ac:dyDescent="0.3">
      <c r="A199"/>
      <c r="B199" s="324"/>
      <c r="C199" s="592"/>
      <c r="D199" s="829" t="s">
        <v>246</v>
      </c>
      <c r="E199" s="829"/>
      <c r="F199" s="595"/>
      <c r="G199" s="595"/>
      <c r="H199" s="592"/>
      <c r="I199" s="592"/>
      <c r="J199" s="592"/>
      <c r="K199" s="592"/>
      <c r="L199" s="592"/>
      <c r="M199" s="592"/>
      <c r="N199" s="592"/>
      <c r="O199" s="592"/>
      <c r="P199" s="592"/>
      <c r="Q199" s="829" t="s">
        <v>246</v>
      </c>
      <c r="R199" s="829"/>
      <c r="S199" s="595"/>
      <c r="T199" s="595"/>
      <c r="U199" s="592"/>
      <c r="V199" s="592"/>
      <c r="W199" s="592"/>
      <c r="X199" s="592"/>
      <c r="Y199" s="592"/>
      <c r="Z199" s="592"/>
      <c r="AA199" s="592"/>
      <c r="AB199" s="592"/>
      <c r="AC199" s="592"/>
      <c r="AD199" s="829" t="s">
        <v>246</v>
      </c>
      <c r="AE199" s="829"/>
      <c r="AF199" s="595"/>
      <c r="AG199" s="595"/>
      <c r="AH199" s="592"/>
      <c r="AI199" s="592"/>
      <c r="AJ199" s="592"/>
      <c r="AK199" s="592"/>
      <c r="AL199" s="592"/>
      <c r="AM199" s="592"/>
      <c r="AN199" s="592"/>
      <c r="AO199" s="829" t="s">
        <v>246</v>
      </c>
      <c r="AP199" s="829"/>
      <c r="AQ199" s="595"/>
      <c r="AR199" s="595"/>
      <c r="AS199" s="592"/>
      <c r="AT199" s="592"/>
      <c r="AU199" s="592"/>
      <c r="AV199" s="592"/>
      <c r="AW199" s="592"/>
      <c r="AX199" s="592"/>
      <c r="AY199" s="592"/>
      <c r="AZ199" s="592"/>
      <c r="BA199" s="592"/>
      <c r="BB199" s="829" t="s">
        <v>246</v>
      </c>
      <c r="BC199" s="829"/>
      <c r="BD199" s="595"/>
      <c r="BE199" s="595"/>
      <c r="BF199" s="592"/>
      <c r="BG199" s="592"/>
      <c r="BH199"/>
      <c r="BI199"/>
      <c r="BJ199"/>
      <c r="BK199"/>
      <c r="BL199"/>
      <c r="BM199"/>
      <c r="BN199"/>
      <c r="BO199"/>
      <c r="BP199"/>
      <c r="BQ199" s="829" t="s">
        <v>246</v>
      </c>
      <c r="BR199" s="829"/>
      <c r="BS199" s="595"/>
      <c r="BT199" s="595"/>
      <c r="BU199" s="592"/>
      <c r="BV199" s="592"/>
      <c r="BW199" s="592"/>
      <c r="BX199" s="592"/>
      <c r="BY199" s="592"/>
      <c r="BZ199" s="592"/>
      <c r="CA199" s="592"/>
      <c r="CB199" s="592"/>
      <c r="CC199" s="592"/>
      <c r="CD199" s="829" t="s">
        <v>246</v>
      </c>
      <c r="CE199" s="829"/>
      <c r="CF199" s="595"/>
      <c r="CG199" s="595"/>
      <c r="CH199" s="592"/>
      <c r="CI199" s="592"/>
      <c r="CQ199" s="829" t="s">
        <v>246</v>
      </c>
      <c r="CR199" s="829"/>
      <c r="CS199" s="595"/>
      <c r="CT199" s="595"/>
      <c r="CU199" s="592"/>
      <c r="CV199" s="592"/>
      <c r="CW199" s="592"/>
      <c r="CX199" s="592"/>
      <c r="CY199" s="592"/>
      <c r="CZ199" s="592"/>
      <c r="DA199" s="592"/>
      <c r="DB199" s="592"/>
      <c r="DC199" s="592"/>
      <c r="DD199" s="829" t="s">
        <v>246</v>
      </c>
      <c r="DE199" s="829"/>
      <c r="DF199" s="595"/>
      <c r="DG199" s="595"/>
      <c r="DH199" s="592"/>
      <c r="DI199" s="592"/>
    </row>
    <row r="200" spans="1:113" ht="28.9" customHeight="1" x14ac:dyDescent="0.2">
      <c r="A200"/>
      <c r="B200" s="324"/>
      <c r="C200" s="592"/>
      <c r="D200" s="829"/>
      <c r="E200" s="829"/>
      <c r="F200" s="831" t="s">
        <v>174</v>
      </c>
      <c r="G200" s="831"/>
      <c r="H200" s="831"/>
      <c r="I200" s="831"/>
      <c r="J200" s="592"/>
      <c r="K200" s="592"/>
      <c r="L200" s="592"/>
      <c r="M200" s="592"/>
      <c r="N200" s="592"/>
      <c r="O200" s="592"/>
      <c r="P200" s="592"/>
      <c r="Q200" s="829"/>
      <c r="R200" s="829"/>
      <c r="S200" s="831" t="s">
        <v>174</v>
      </c>
      <c r="T200" s="831"/>
      <c r="U200" s="831"/>
      <c r="V200" s="831"/>
      <c r="W200" s="592"/>
      <c r="X200" s="592"/>
      <c r="Y200" s="592"/>
      <c r="Z200" s="592"/>
      <c r="AA200" s="592"/>
      <c r="AB200" s="592"/>
      <c r="AC200" s="592"/>
      <c r="AD200" s="829"/>
      <c r="AE200" s="829"/>
      <c r="AF200" s="831" t="s">
        <v>174</v>
      </c>
      <c r="AG200" s="831"/>
      <c r="AH200" s="831"/>
      <c r="AI200" s="831"/>
      <c r="AJ200" s="592"/>
      <c r="AK200" s="592"/>
      <c r="AL200" s="592"/>
      <c r="AM200" s="592"/>
      <c r="AN200" s="592"/>
      <c r="AO200" s="829"/>
      <c r="AP200" s="829"/>
      <c r="AQ200" s="831" t="s">
        <v>174</v>
      </c>
      <c r="AR200" s="831"/>
      <c r="AS200" s="831"/>
      <c r="AT200" s="831"/>
      <c r="AU200" s="592"/>
      <c r="AV200" s="592"/>
      <c r="AW200" s="592"/>
      <c r="AX200" s="592"/>
      <c r="AY200" s="592"/>
      <c r="AZ200" s="592"/>
      <c r="BA200" s="592"/>
      <c r="BB200" s="829"/>
      <c r="BC200" s="829"/>
      <c r="BD200" s="831" t="s">
        <v>174</v>
      </c>
      <c r="BE200" s="831"/>
      <c r="BF200" s="831"/>
      <c r="BG200" s="831"/>
      <c r="BH200"/>
      <c r="BI200"/>
      <c r="BJ200"/>
      <c r="BK200"/>
      <c r="BL200"/>
      <c r="BM200"/>
      <c r="BN200"/>
      <c r="BO200"/>
      <c r="BP200"/>
      <c r="BQ200" s="829"/>
      <c r="BR200" s="829"/>
      <c r="BS200" s="831" t="s">
        <v>174</v>
      </c>
      <c r="BT200" s="831"/>
      <c r="BU200" s="831"/>
      <c r="BV200" s="831"/>
      <c r="BW200" s="592"/>
      <c r="BX200" s="592"/>
      <c r="BY200" s="592"/>
      <c r="BZ200" s="592"/>
      <c r="CA200" s="592"/>
      <c r="CB200" s="592"/>
      <c r="CC200" s="592"/>
      <c r="CD200" s="829"/>
      <c r="CE200" s="829"/>
      <c r="CF200" s="831" t="s">
        <v>174</v>
      </c>
      <c r="CG200" s="831"/>
      <c r="CH200" s="831"/>
      <c r="CI200" s="831"/>
      <c r="CQ200" s="829"/>
      <c r="CR200" s="829"/>
      <c r="CS200" s="831" t="s">
        <v>174</v>
      </c>
      <c r="CT200" s="831"/>
      <c r="CU200" s="831"/>
      <c r="CV200" s="831"/>
      <c r="CW200" s="592"/>
      <c r="CX200" s="592"/>
      <c r="CY200" s="592"/>
      <c r="CZ200" s="592"/>
      <c r="DA200" s="592"/>
      <c r="DB200" s="592"/>
      <c r="DC200" s="592"/>
      <c r="DD200" s="829"/>
      <c r="DE200" s="829"/>
      <c r="DF200" s="831" t="s">
        <v>174</v>
      </c>
      <c r="DG200" s="831"/>
      <c r="DH200" s="831"/>
      <c r="DI200" s="831"/>
    </row>
    <row r="201" spans="1:113" ht="15" customHeight="1" x14ac:dyDescent="0.2">
      <c r="A201"/>
      <c r="B201" s="324"/>
      <c r="C201" s="592"/>
      <c r="D201" s="830"/>
      <c r="E201" s="830"/>
      <c r="F201" s="851" t="s">
        <v>192</v>
      </c>
      <c r="G201" s="852"/>
      <c r="H201" s="851" t="s">
        <v>193</v>
      </c>
      <c r="I201" s="852"/>
      <c r="J201" s="592"/>
      <c r="K201" s="592"/>
      <c r="L201" s="592"/>
      <c r="M201" s="592"/>
      <c r="N201" s="592"/>
      <c r="O201" s="592"/>
      <c r="P201" s="592"/>
      <c r="Q201" s="830"/>
      <c r="R201" s="830"/>
      <c r="S201" s="851" t="s">
        <v>192</v>
      </c>
      <c r="T201" s="852"/>
      <c r="U201" s="851" t="s">
        <v>193</v>
      </c>
      <c r="V201" s="852"/>
      <c r="W201" s="592"/>
      <c r="X201" s="592"/>
      <c r="Y201" s="592"/>
      <c r="Z201" s="592"/>
      <c r="AA201" s="592"/>
      <c r="AB201" s="592"/>
      <c r="AC201" s="592"/>
      <c r="AD201" s="830"/>
      <c r="AE201" s="830"/>
      <c r="AF201" s="851" t="s">
        <v>192</v>
      </c>
      <c r="AG201" s="852"/>
      <c r="AH201" s="851" t="s">
        <v>193</v>
      </c>
      <c r="AI201" s="852"/>
      <c r="AJ201" s="592"/>
      <c r="AK201" s="592"/>
      <c r="AL201" s="592"/>
      <c r="AM201" s="592"/>
      <c r="AN201" s="592"/>
      <c r="AO201" s="830"/>
      <c r="AP201" s="830"/>
      <c r="AQ201" s="851" t="s">
        <v>192</v>
      </c>
      <c r="AR201" s="852"/>
      <c r="AS201" s="851" t="s">
        <v>193</v>
      </c>
      <c r="AT201" s="852"/>
      <c r="AU201" s="592"/>
      <c r="AV201" s="592"/>
      <c r="AW201" s="592"/>
      <c r="AX201" s="592"/>
      <c r="AY201" s="592"/>
      <c r="AZ201" s="592"/>
      <c r="BA201" s="592"/>
      <c r="BB201" s="830"/>
      <c r="BC201" s="830"/>
      <c r="BD201" s="851" t="s">
        <v>192</v>
      </c>
      <c r="BE201" s="852"/>
      <c r="BF201" s="851" t="s">
        <v>193</v>
      </c>
      <c r="BG201" s="852"/>
      <c r="BH201"/>
      <c r="BI201"/>
      <c r="BJ201"/>
      <c r="BK201"/>
      <c r="BL201"/>
      <c r="BM201"/>
      <c r="BN201"/>
      <c r="BO201"/>
      <c r="BP201"/>
      <c r="BQ201" s="830"/>
      <c r="BR201" s="830"/>
      <c r="BS201" s="851" t="s">
        <v>192</v>
      </c>
      <c r="BT201" s="852"/>
      <c r="BU201" s="851" t="s">
        <v>193</v>
      </c>
      <c r="BV201" s="852"/>
      <c r="BW201" s="592"/>
      <c r="BX201" s="592"/>
      <c r="BY201" s="592"/>
      <c r="BZ201" s="592"/>
      <c r="CA201" s="592"/>
      <c r="CB201" s="592"/>
      <c r="CC201" s="592"/>
      <c r="CD201" s="830"/>
      <c r="CE201" s="830"/>
      <c r="CF201" s="851" t="s">
        <v>192</v>
      </c>
      <c r="CG201" s="852"/>
      <c r="CH201" s="851" t="s">
        <v>193</v>
      </c>
      <c r="CI201" s="852"/>
      <c r="CQ201" s="830"/>
      <c r="CR201" s="830"/>
      <c r="CS201" s="851" t="s">
        <v>192</v>
      </c>
      <c r="CT201" s="852"/>
      <c r="CU201" s="851" t="s">
        <v>193</v>
      </c>
      <c r="CV201" s="852"/>
      <c r="CW201" s="592"/>
      <c r="CX201" s="592"/>
      <c r="CY201" s="592"/>
      <c r="CZ201" s="592"/>
      <c r="DA201" s="592"/>
      <c r="DB201" s="592"/>
      <c r="DC201" s="592"/>
      <c r="DD201" s="830"/>
      <c r="DE201" s="830"/>
      <c r="DF201" s="851" t="s">
        <v>192</v>
      </c>
      <c r="DG201" s="852"/>
      <c r="DH201" s="851" t="s">
        <v>193</v>
      </c>
      <c r="DI201" s="852"/>
    </row>
    <row r="202" spans="1:113" ht="15" customHeight="1" x14ac:dyDescent="0.2">
      <c r="A202"/>
      <c r="B202" s="324"/>
      <c r="C202" s="592"/>
      <c r="D202" s="826" t="s">
        <v>173</v>
      </c>
      <c r="E202" s="597" t="s">
        <v>92</v>
      </c>
      <c r="F202" s="845" t="s">
        <v>189</v>
      </c>
      <c r="G202" s="846"/>
      <c r="H202" s="845" t="s">
        <v>189</v>
      </c>
      <c r="I202" s="846"/>
      <c r="J202" s="592"/>
      <c r="K202" s="592"/>
      <c r="L202" s="592"/>
      <c r="M202" s="592"/>
      <c r="N202" s="592"/>
      <c r="O202" s="592"/>
      <c r="P202" s="592"/>
      <c r="Q202" s="826" t="s">
        <v>173</v>
      </c>
      <c r="R202" s="597" t="s">
        <v>92</v>
      </c>
      <c r="S202" s="845" t="s">
        <v>189</v>
      </c>
      <c r="T202" s="846"/>
      <c r="U202" s="845" t="s">
        <v>189</v>
      </c>
      <c r="V202" s="846"/>
      <c r="W202" s="592"/>
      <c r="X202" s="592"/>
      <c r="Y202" s="592"/>
      <c r="Z202" s="592"/>
      <c r="AA202" s="592"/>
      <c r="AB202" s="592"/>
      <c r="AC202" s="592"/>
      <c r="AD202" s="826" t="s">
        <v>173</v>
      </c>
      <c r="AE202" s="597" t="s">
        <v>92</v>
      </c>
      <c r="AF202" s="845" t="s">
        <v>189</v>
      </c>
      <c r="AG202" s="846"/>
      <c r="AH202" s="845" t="s">
        <v>189</v>
      </c>
      <c r="AI202" s="846"/>
      <c r="AJ202" s="592"/>
      <c r="AK202" s="592"/>
      <c r="AL202" s="592"/>
      <c r="AM202" s="592"/>
      <c r="AN202" s="592"/>
      <c r="AO202" s="826" t="s">
        <v>173</v>
      </c>
      <c r="AP202" s="597" t="s">
        <v>92</v>
      </c>
      <c r="AQ202" s="845" t="s">
        <v>189</v>
      </c>
      <c r="AR202" s="846"/>
      <c r="AS202" s="845" t="s">
        <v>189</v>
      </c>
      <c r="AT202" s="846"/>
      <c r="AU202" s="592"/>
      <c r="AV202" s="592"/>
      <c r="AW202" s="592"/>
      <c r="AX202" s="592"/>
      <c r="AY202" s="592"/>
      <c r="AZ202" s="592"/>
      <c r="BA202" s="592"/>
      <c r="BB202" s="826" t="s">
        <v>173</v>
      </c>
      <c r="BC202" s="597" t="s">
        <v>92</v>
      </c>
      <c r="BD202" s="845" t="s">
        <v>189</v>
      </c>
      <c r="BE202" s="846"/>
      <c r="BF202" s="845" t="s">
        <v>189</v>
      </c>
      <c r="BG202" s="846"/>
      <c r="BH202"/>
      <c r="BI202"/>
      <c r="BJ202"/>
      <c r="BK202"/>
      <c r="BL202"/>
      <c r="BM202"/>
      <c r="BN202"/>
      <c r="BO202"/>
      <c r="BP202"/>
      <c r="BQ202" s="826" t="s">
        <v>173</v>
      </c>
      <c r="BR202" s="597" t="s">
        <v>92</v>
      </c>
      <c r="BS202" s="845" t="s">
        <v>189</v>
      </c>
      <c r="BT202" s="846"/>
      <c r="BU202" s="845" t="s">
        <v>189</v>
      </c>
      <c r="BV202" s="846"/>
      <c r="BW202" s="592"/>
      <c r="BX202" s="592"/>
      <c r="BY202" s="592"/>
      <c r="BZ202" s="592"/>
      <c r="CA202" s="592"/>
      <c r="CB202" s="592"/>
      <c r="CC202" s="592"/>
      <c r="CD202" s="826" t="s">
        <v>173</v>
      </c>
      <c r="CE202" s="597" t="s">
        <v>92</v>
      </c>
      <c r="CF202" s="845" t="s">
        <v>189</v>
      </c>
      <c r="CG202" s="846"/>
      <c r="CH202" s="845" t="s">
        <v>189</v>
      </c>
      <c r="CI202" s="846"/>
      <c r="CQ202" s="826" t="s">
        <v>173</v>
      </c>
      <c r="CR202" s="597" t="s">
        <v>92</v>
      </c>
      <c r="CS202" s="845" t="s">
        <v>189</v>
      </c>
      <c r="CT202" s="846"/>
      <c r="CU202" s="845" t="s">
        <v>189</v>
      </c>
      <c r="CV202" s="846"/>
      <c r="CW202" s="592"/>
      <c r="CX202" s="592"/>
      <c r="CY202" s="592"/>
      <c r="CZ202" s="592"/>
      <c r="DA202" s="592"/>
      <c r="DB202" s="592"/>
      <c r="DC202" s="592"/>
      <c r="DD202" s="826" t="s">
        <v>173</v>
      </c>
      <c r="DE202" s="597" t="s">
        <v>92</v>
      </c>
      <c r="DF202" s="845" t="s">
        <v>189</v>
      </c>
      <c r="DG202" s="846"/>
      <c r="DH202" s="845" t="s">
        <v>189</v>
      </c>
      <c r="DI202" s="846"/>
    </row>
    <row r="203" spans="1:113" ht="15" x14ac:dyDescent="0.2">
      <c r="A203"/>
      <c r="B203" s="324"/>
      <c r="C203" s="592"/>
      <c r="D203" s="827"/>
      <c r="E203" s="597" t="s">
        <v>178</v>
      </c>
      <c r="F203" s="845" t="s">
        <v>189</v>
      </c>
      <c r="G203" s="846"/>
      <c r="H203" s="845" t="s">
        <v>189</v>
      </c>
      <c r="I203" s="846"/>
      <c r="J203" s="592"/>
      <c r="K203" s="592"/>
      <c r="L203" s="592"/>
      <c r="M203" s="592"/>
      <c r="N203" s="592"/>
      <c r="O203" s="592"/>
      <c r="P203" s="592"/>
      <c r="Q203" s="827"/>
      <c r="R203" s="597" t="s">
        <v>178</v>
      </c>
      <c r="S203" s="845" t="s">
        <v>189</v>
      </c>
      <c r="T203" s="846"/>
      <c r="U203" s="845" t="s">
        <v>189</v>
      </c>
      <c r="V203" s="846"/>
      <c r="W203" s="592"/>
      <c r="X203" s="592"/>
      <c r="Y203" s="592"/>
      <c r="Z203" s="592"/>
      <c r="AA203" s="592"/>
      <c r="AB203" s="592"/>
      <c r="AC203" s="592"/>
      <c r="AD203" s="827"/>
      <c r="AE203" s="597" t="s">
        <v>178</v>
      </c>
      <c r="AF203" s="845" t="s">
        <v>189</v>
      </c>
      <c r="AG203" s="846"/>
      <c r="AH203" s="845" t="s">
        <v>189</v>
      </c>
      <c r="AI203" s="846"/>
      <c r="AJ203" s="592"/>
      <c r="AK203" s="592"/>
      <c r="AL203" s="592"/>
      <c r="AM203" s="592"/>
      <c r="AN203" s="592"/>
      <c r="AO203" s="827"/>
      <c r="AP203" s="597" t="s">
        <v>178</v>
      </c>
      <c r="AQ203" s="845" t="s">
        <v>189</v>
      </c>
      <c r="AR203" s="846"/>
      <c r="AS203" s="845" t="s">
        <v>189</v>
      </c>
      <c r="AT203" s="846"/>
      <c r="AU203" s="592"/>
      <c r="AV203" s="592"/>
      <c r="AW203" s="592"/>
      <c r="AX203" s="592"/>
      <c r="AY203" s="592"/>
      <c r="AZ203" s="592"/>
      <c r="BA203" s="592"/>
      <c r="BB203" s="827"/>
      <c r="BC203" s="597" t="s">
        <v>178</v>
      </c>
      <c r="BD203" s="845" t="s">
        <v>189</v>
      </c>
      <c r="BE203" s="846"/>
      <c r="BF203" s="845" t="s">
        <v>189</v>
      </c>
      <c r="BG203" s="846"/>
      <c r="BH203"/>
      <c r="BI203"/>
      <c r="BJ203"/>
      <c r="BK203"/>
      <c r="BL203"/>
      <c r="BM203"/>
      <c r="BN203"/>
      <c r="BO203"/>
      <c r="BP203"/>
      <c r="BQ203" s="827"/>
      <c r="BR203" s="597" t="s">
        <v>178</v>
      </c>
      <c r="BS203" s="845" t="s">
        <v>189</v>
      </c>
      <c r="BT203" s="846"/>
      <c r="BU203" s="845" t="s">
        <v>189</v>
      </c>
      <c r="BV203" s="846"/>
      <c r="BW203" s="592"/>
      <c r="BX203" s="592"/>
      <c r="BY203" s="592"/>
      <c r="BZ203" s="592"/>
      <c r="CA203" s="592"/>
      <c r="CB203" s="592"/>
      <c r="CC203" s="592"/>
      <c r="CD203" s="827"/>
      <c r="CE203" s="597" t="s">
        <v>178</v>
      </c>
      <c r="CF203" s="845" t="s">
        <v>189</v>
      </c>
      <c r="CG203" s="846"/>
      <c r="CH203" s="845" t="s">
        <v>189</v>
      </c>
      <c r="CI203" s="846"/>
      <c r="CQ203" s="827"/>
      <c r="CR203" s="597" t="s">
        <v>178</v>
      </c>
      <c r="CS203" s="845" t="s">
        <v>189</v>
      </c>
      <c r="CT203" s="846"/>
      <c r="CU203" s="845" t="s">
        <v>189</v>
      </c>
      <c r="CV203" s="846"/>
      <c r="CW203" s="592"/>
      <c r="CX203" s="592"/>
      <c r="CY203" s="592"/>
      <c r="CZ203" s="592"/>
      <c r="DA203" s="592"/>
      <c r="DB203" s="592"/>
      <c r="DC203" s="592"/>
      <c r="DD203" s="827"/>
      <c r="DE203" s="597" t="s">
        <v>178</v>
      </c>
      <c r="DF203" s="845" t="s">
        <v>189</v>
      </c>
      <c r="DG203" s="846"/>
      <c r="DH203" s="845" t="s">
        <v>189</v>
      </c>
      <c r="DI203" s="846"/>
    </row>
    <row r="204" spans="1:113" ht="15" x14ac:dyDescent="0.2">
      <c r="A204"/>
      <c r="B204" s="324"/>
      <c r="C204" s="592"/>
      <c r="D204" s="827"/>
      <c r="E204" s="597" t="s">
        <v>45</v>
      </c>
      <c r="F204" s="845">
        <v>0.33180992925561886</v>
      </c>
      <c r="G204" s="846"/>
      <c r="H204" s="845">
        <v>99.668190070744373</v>
      </c>
      <c r="I204" s="846"/>
      <c r="J204" s="592"/>
      <c r="K204" s="592"/>
      <c r="L204" s="592"/>
      <c r="M204" s="592"/>
      <c r="N204" s="592"/>
      <c r="O204" s="592"/>
      <c r="P204" s="592"/>
      <c r="Q204" s="827"/>
      <c r="R204" s="597" t="s">
        <v>45</v>
      </c>
      <c r="S204" s="845">
        <v>0.5035405192761605</v>
      </c>
      <c r="T204" s="846"/>
      <c r="U204" s="845">
        <v>99.496459480723843</v>
      </c>
      <c r="V204" s="846"/>
      <c r="W204" s="592"/>
      <c r="X204" s="592"/>
      <c r="Y204" s="592"/>
      <c r="Z204" s="592"/>
      <c r="AA204" s="592"/>
      <c r="AB204" s="592"/>
      <c r="AC204" s="592"/>
      <c r="AD204" s="827"/>
      <c r="AE204" s="597" t="s">
        <v>45</v>
      </c>
      <c r="AF204" s="845">
        <v>0.21834061135371177</v>
      </c>
      <c r="AG204" s="846"/>
      <c r="AH204" s="845">
        <v>99.78165938864629</v>
      </c>
      <c r="AI204" s="846"/>
      <c r="AJ204" s="592"/>
      <c r="AK204" s="592"/>
      <c r="AL204" s="592"/>
      <c r="AM204" s="592"/>
      <c r="AN204" s="592"/>
      <c r="AO204" s="827"/>
      <c r="AP204" s="597" t="s">
        <v>45</v>
      </c>
      <c r="AQ204" s="845">
        <v>0.14142604596346495</v>
      </c>
      <c r="AR204" s="846"/>
      <c r="AS204" s="845">
        <v>99.85857395403653</v>
      </c>
      <c r="AT204" s="846"/>
      <c r="AU204" s="592"/>
      <c r="AV204" s="592"/>
      <c r="AW204" s="592"/>
      <c r="AX204" s="592"/>
      <c r="AY204" s="592"/>
      <c r="AZ204" s="592"/>
      <c r="BA204" s="592"/>
      <c r="BB204" s="827"/>
      <c r="BC204" s="597" t="s">
        <v>45</v>
      </c>
      <c r="BD204" s="845">
        <v>0.54754273504273498</v>
      </c>
      <c r="BE204" s="846"/>
      <c r="BF204" s="845">
        <v>99.45245726495726</v>
      </c>
      <c r="BG204" s="846"/>
      <c r="BH204"/>
      <c r="BI204"/>
      <c r="BJ204"/>
      <c r="BK204"/>
      <c r="BL204"/>
      <c r="BM204"/>
      <c r="BN204"/>
      <c r="BO204"/>
      <c r="BP204"/>
      <c r="BQ204" s="827"/>
      <c r="BR204" s="597" t="s">
        <v>45</v>
      </c>
      <c r="BS204" s="845">
        <v>3.374388392103931E-2</v>
      </c>
      <c r="BT204" s="846"/>
      <c r="BU204" s="845">
        <v>99.966256116078952</v>
      </c>
      <c r="BV204" s="846"/>
      <c r="BW204" s="592"/>
      <c r="BX204" s="592"/>
      <c r="BY204" s="592"/>
      <c r="BZ204" s="592"/>
      <c r="CA204" s="592"/>
      <c r="CB204" s="592"/>
      <c r="CC204" s="592"/>
      <c r="CD204" s="827"/>
      <c r="CE204" s="597" t="s">
        <v>45</v>
      </c>
      <c r="CF204" s="845">
        <v>1.1896091284292305</v>
      </c>
      <c r="CG204" s="846"/>
      <c r="CH204" s="845">
        <v>98.810390871570775</v>
      </c>
      <c r="CI204" s="846"/>
      <c r="CQ204" s="827"/>
      <c r="CR204" s="597" t="s">
        <v>45</v>
      </c>
      <c r="CS204" s="845" t="s">
        <v>189</v>
      </c>
      <c r="CT204" s="846"/>
      <c r="CU204" s="845" t="s">
        <v>189</v>
      </c>
      <c r="CV204" s="846"/>
      <c r="CW204" s="592"/>
      <c r="CX204" s="592"/>
      <c r="CY204" s="592"/>
      <c r="CZ204" s="592"/>
      <c r="DA204" s="592"/>
      <c r="DB204" s="592"/>
      <c r="DC204" s="592"/>
      <c r="DD204" s="827"/>
      <c r="DE204" s="597" t="s">
        <v>45</v>
      </c>
      <c r="DF204" s="845" t="s">
        <v>189</v>
      </c>
      <c r="DG204" s="846"/>
      <c r="DH204" s="845" t="s">
        <v>189</v>
      </c>
      <c r="DI204" s="846"/>
    </row>
    <row r="205" spans="1:113" ht="15" x14ac:dyDescent="0.2">
      <c r="A205"/>
      <c r="B205" s="324"/>
      <c r="C205" s="592"/>
      <c r="D205" s="827"/>
      <c r="E205" s="597" t="s">
        <v>33</v>
      </c>
      <c r="F205" s="845">
        <v>0.17601987989231727</v>
      </c>
      <c r="G205" s="846"/>
      <c r="H205" s="845">
        <v>99.823980120107677</v>
      </c>
      <c r="I205" s="846"/>
      <c r="J205" s="592"/>
      <c r="K205" s="592"/>
      <c r="L205" s="592"/>
      <c r="M205" s="592"/>
      <c r="N205" s="592"/>
      <c r="O205" s="592"/>
      <c r="P205" s="592"/>
      <c r="Q205" s="827"/>
      <c r="R205" s="597" t="s">
        <v>33</v>
      </c>
      <c r="S205" s="845">
        <v>0.29175784099197666</v>
      </c>
      <c r="T205" s="846"/>
      <c r="U205" s="845">
        <v>99.708242159008023</v>
      </c>
      <c r="V205" s="846"/>
      <c r="W205" s="592"/>
      <c r="X205" s="592"/>
      <c r="Y205" s="592"/>
      <c r="Z205" s="592"/>
      <c r="AA205" s="592"/>
      <c r="AB205" s="592"/>
      <c r="AC205" s="592"/>
      <c r="AD205" s="827"/>
      <c r="AE205" s="597" t="s">
        <v>33</v>
      </c>
      <c r="AF205" s="845">
        <v>9.0171325518485113E-2</v>
      </c>
      <c r="AG205" s="846"/>
      <c r="AH205" s="845">
        <v>99.909828674481517</v>
      </c>
      <c r="AI205" s="846"/>
      <c r="AJ205" s="592"/>
      <c r="AK205" s="592"/>
      <c r="AL205" s="592"/>
      <c r="AM205" s="592"/>
      <c r="AN205" s="592"/>
      <c r="AO205" s="827"/>
      <c r="AP205" s="597" t="s">
        <v>33</v>
      </c>
      <c r="AQ205" s="845">
        <v>6.5203216692023475E-2</v>
      </c>
      <c r="AR205" s="846"/>
      <c r="AS205" s="845">
        <v>99.934796783307974</v>
      </c>
      <c r="AT205" s="846"/>
      <c r="AU205" s="592"/>
      <c r="AV205" s="592"/>
      <c r="AW205" s="592"/>
      <c r="AX205" s="592"/>
      <c r="AY205" s="592"/>
      <c r="AZ205" s="592"/>
      <c r="BA205" s="592"/>
      <c r="BB205" s="827"/>
      <c r="BC205" s="597" t="s">
        <v>33</v>
      </c>
      <c r="BD205" s="845">
        <v>0.27684397864346449</v>
      </c>
      <c r="BE205" s="846"/>
      <c r="BF205" s="845">
        <v>99.723156021356544</v>
      </c>
      <c r="BG205" s="846"/>
      <c r="BH205"/>
      <c r="BI205"/>
      <c r="BJ205"/>
      <c r="BK205"/>
      <c r="BL205"/>
      <c r="BM205"/>
      <c r="BN205"/>
      <c r="BO205"/>
      <c r="BP205"/>
      <c r="BQ205" s="827"/>
      <c r="BR205" s="597" t="s">
        <v>33</v>
      </c>
      <c r="BS205" s="845" t="s">
        <v>189</v>
      </c>
      <c r="BT205" s="846"/>
      <c r="BU205" s="845" t="s">
        <v>189</v>
      </c>
      <c r="BV205" s="846"/>
      <c r="BW205" s="592"/>
      <c r="BX205" s="592"/>
      <c r="BY205" s="592"/>
      <c r="BZ205" s="592"/>
      <c r="CA205" s="592"/>
      <c r="CB205" s="592"/>
      <c r="CC205" s="592"/>
      <c r="CD205" s="827"/>
      <c r="CE205" s="597" t="s">
        <v>33</v>
      </c>
      <c r="CF205" s="845" t="s">
        <v>189</v>
      </c>
      <c r="CG205" s="846"/>
      <c r="CH205" s="845" t="s">
        <v>189</v>
      </c>
      <c r="CI205" s="846"/>
      <c r="CQ205" s="827"/>
      <c r="CR205" s="597" t="s">
        <v>33</v>
      </c>
      <c r="CS205" s="845" t="s">
        <v>189</v>
      </c>
      <c r="CT205" s="846"/>
      <c r="CU205" s="845" t="s">
        <v>189</v>
      </c>
      <c r="CV205" s="846"/>
      <c r="CW205" s="592"/>
      <c r="CX205" s="592"/>
      <c r="CY205" s="592"/>
      <c r="CZ205" s="592"/>
      <c r="DA205" s="592"/>
      <c r="DB205" s="592"/>
      <c r="DC205" s="592"/>
      <c r="DD205" s="827"/>
      <c r="DE205" s="597" t="s">
        <v>33</v>
      </c>
      <c r="DF205" s="845" t="s">
        <v>189</v>
      </c>
      <c r="DG205" s="846"/>
      <c r="DH205" s="845" t="s">
        <v>189</v>
      </c>
      <c r="DI205" s="846"/>
    </row>
    <row r="206" spans="1:113" ht="15" x14ac:dyDescent="0.2">
      <c r="A206"/>
      <c r="B206" s="324"/>
      <c r="C206" s="592"/>
      <c r="D206" s="827"/>
      <c r="E206" s="597" t="s">
        <v>34</v>
      </c>
      <c r="F206" s="845">
        <v>0.28290448605685031</v>
      </c>
      <c r="G206" s="846"/>
      <c r="H206" s="845">
        <v>99.71709551394315</v>
      </c>
      <c r="I206" s="846"/>
      <c r="J206" s="592"/>
      <c r="K206" s="592"/>
      <c r="L206" s="592"/>
      <c r="M206" s="592"/>
      <c r="N206" s="592"/>
      <c r="O206" s="592"/>
      <c r="P206" s="592"/>
      <c r="Q206" s="827"/>
      <c r="R206" s="597" t="s">
        <v>34</v>
      </c>
      <c r="S206" s="845">
        <v>0.44676098287416233</v>
      </c>
      <c r="T206" s="846"/>
      <c r="U206" s="845">
        <v>99.553239017125833</v>
      </c>
      <c r="V206" s="846"/>
      <c r="W206" s="592"/>
      <c r="X206" s="592"/>
      <c r="Y206" s="592"/>
      <c r="Z206" s="592"/>
      <c r="AA206" s="592"/>
      <c r="AB206" s="592"/>
      <c r="AC206" s="592"/>
      <c r="AD206" s="827"/>
      <c r="AE206" s="597" t="s">
        <v>34</v>
      </c>
      <c r="AF206" s="845">
        <v>0.14758332308449146</v>
      </c>
      <c r="AG206" s="846"/>
      <c r="AH206" s="845">
        <v>99.85241667691551</v>
      </c>
      <c r="AI206" s="846"/>
      <c r="AJ206" s="592"/>
      <c r="AK206" s="592"/>
      <c r="AL206" s="592"/>
      <c r="AM206" s="592"/>
      <c r="AN206" s="592"/>
      <c r="AO206" s="827"/>
      <c r="AP206" s="597" t="s">
        <v>34</v>
      </c>
      <c r="AQ206" s="845">
        <v>0.10755992624462202</v>
      </c>
      <c r="AR206" s="846"/>
      <c r="AS206" s="845">
        <v>99.892440073755367</v>
      </c>
      <c r="AT206" s="846"/>
      <c r="AU206" s="592"/>
      <c r="AV206" s="592"/>
      <c r="AW206" s="592"/>
      <c r="AX206" s="592"/>
      <c r="AY206" s="592"/>
      <c r="AZ206" s="592"/>
      <c r="BA206" s="592"/>
      <c r="BB206" s="827"/>
      <c r="BC206" s="597" t="s">
        <v>34</v>
      </c>
      <c r="BD206" s="845">
        <v>0.41976493163828255</v>
      </c>
      <c r="BE206" s="846"/>
      <c r="BF206" s="845">
        <v>99.580235068361716</v>
      </c>
      <c r="BG206" s="846"/>
      <c r="BH206"/>
      <c r="BI206"/>
      <c r="BJ206"/>
      <c r="BK206"/>
      <c r="BL206"/>
      <c r="BM206"/>
      <c r="BN206"/>
      <c r="BO206"/>
      <c r="BP206"/>
      <c r="BQ206" s="827"/>
      <c r="BR206" s="597" t="s">
        <v>34</v>
      </c>
      <c r="BS206" s="845">
        <v>4.967709885742673E-2</v>
      </c>
      <c r="BT206" s="846"/>
      <c r="BU206" s="845">
        <v>99.95032290114257</v>
      </c>
      <c r="BV206" s="846"/>
      <c r="BW206" s="592"/>
      <c r="BX206" s="592"/>
      <c r="BY206" s="592"/>
      <c r="BZ206" s="592"/>
      <c r="CA206" s="592"/>
      <c r="CB206" s="592"/>
      <c r="CC206" s="592"/>
      <c r="CD206" s="827"/>
      <c r="CE206" s="597" t="s">
        <v>34</v>
      </c>
      <c r="CF206" s="845">
        <v>0.44282956738957646</v>
      </c>
      <c r="CG206" s="846"/>
      <c r="CH206" s="845">
        <v>99.55717043261042</v>
      </c>
      <c r="CI206" s="846"/>
      <c r="CQ206" s="827"/>
      <c r="CR206" s="597" t="s">
        <v>34</v>
      </c>
      <c r="CS206" s="845">
        <v>2.4914874179885395E-2</v>
      </c>
      <c r="CT206" s="846"/>
      <c r="CU206" s="845">
        <v>99.975085125820115</v>
      </c>
      <c r="CV206" s="846"/>
      <c r="CW206" s="592"/>
      <c r="CX206" s="592"/>
      <c r="CY206" s="592"/>
      <c r="CZ206" s="592"/>
      <c r="DA206" s="592"/>
      <c r="DB206" s="592"/>
      <c r="DC206" s="592"/>
      <c r="DD206" s="827"/>
      <c r="DE206" s="597" t="s">
        <v>34</v>
      </c>
      <c r="DF206" s="845">
        <v>1.3903743315508021</v>
      </c>
      <c r="DG206" s="846"/>
      <c r="DH206" s="845">
        <v>98.609625668449198</v>
      </c>
      <c r="DI206" s="846"/>
    </row>
    <row r="207" spans="1:113" ht="15" x14ac:dyDescent="0.2">
      <c r="A207"/>
      <c r="B207" s="324"/>
      <c r="C207" s="592"/>
      <c r="D207" s="827"/>
      <c r="E207" s="597" t="s">
        <v>35</v>
      </c>
      <c r="F207" s="845">
        <v>0.40528068697082786</v>
      </c>
      <c r="G207" s="846"/>
      <c r="H207" s="845">
        <v>99.594719313029174</v>
      </c>
      <c r="I207" s="846"/>
      <c r="J207" s="592"/>
      <c r="K207" s="592"/>
      <c r="L207" s="592"/>
      <c r="M207" s="592"/>
      <c r="N207" s="592"/>
      <c r="O207" s="592"/>
      <c r="P207" s="592"/>
      <c r="Q207" s="827"/>
      <c r="R207" s="597" t="s">
        <v>35</v>
      </c>
      <c r="S207" s="845">
        <v>0.54018660991979051</v>
      </c>
      <c r="T207" s="846"/>
      <c r="U207" s="845">
        <v>99.459813390080214</v>
      </c>
      <c r="V207" s="846"/>
      <c r="W207" s="592"/>
      <c r="X207" s="592"/>
      <c r="Y207" s="592"/>
      <c r="Z207" s="592"/>
      <c r="AA207" s="592"/>
      <c r="AB207" s="592"/>
      <c r="AC207" s="592"/>
      <c r="AD207" s="827"/>
      <c r="AE207" s="597" t="s">
        <v>35</v>
      </c>
      <c r="AF207" s="845">
        <v>0.27552546642525388</v>
      </c>
      <c r="AG207" s="846"/>
      <c r="AH207" s="845">
        <v>99.72447453357475</v>
      </c>
      <c r="AI207" s="846"/>
      <c r="AJ207" s="592"/>
      <c r="AK207" s="592"/>
      <c r="AL207" s="592"/>
      <c r="AM207" s="592"/>
      <c r="AN207" s="592"/>
      <c r="AO207" s="827"/>
      <c r="AP207" s="597" t="s">
        <v>35</v>
      </c>
      <c r="AQ207" s="845">
        <v>0.28183190739808756</v>
      </c>
      <c r="AR207" s="846"/>
      <c r="AS207" s="845">
        <v>99.718168092601914</v>
      </c>
      <c r="AT207" s="846"/>
      <c r="AU207" s="592"/>
      <c r="AV207" s="592"/>
      <c r="AW207" s="592"/>
      <c r="AX207" s="592"/>
      <c r="AY207" s="592"/>
      <c r="AZ207" s="592"/>
      <c r="BA207" s="592"/>
      <c r="BB207" s="827"/>
      <c r="BC207" s="597" t="s">
        <v>35</v>
      </c>
      <c r="BD207" s="845">
        <v>0.48712131322567731</v>
      </c>
      <c r="BE207" s="846"/>
      <c r="BF207" s="845">
        <v>99.512878686774314</v>
      </c>
      <c r="BG207" s="846"/>
      <c r="BH207"/>
      <c r="BI207"/>
      <c r="BJ207"/>
      <c r="BK207"/>
      <c r="BL207"/>
      <c r="BM207"/>
      <c r="BN207"/>
      <c r="BO207"/>
      <c r="BP207"/>
      <c r="BQ207" s="827"/>
      <c r="BR207" s="597" t="s">
        <v>35</v>
      </c>
      <c r="BS207" s="845">
        <v>0.112139052425007</v>
      </c>
      <c r="BT207" s="846"/>
      <c r="BU207" s="845">
        <v>99.887860947574993</v>
      </c>
      <c r="BV207" s="846"/>
      <c r="BW207" s="592"/>
      <c r="BX207" s="592"/>
      <c r="BY207" s="592"/>
      <c r="BZ207" s="592"/>
      <c r="CA207" s="592"/>
      <c r="CB207" s="592"/>
      <c r="CC207" s="592"/>
      <c r="CD207" s="827"/>
      <c r="CE207" s="597" t="s">
        <v>35</v>
      </c>
      <c r="CF207" s="845">
        <v>0.52285376960701635</v>
      </c>
      <c r="CG207" s="846"/>
      <c r="CH207" s="845">
        <v>99.477146230392989</v>
      </c>
      <c r="CI207" s="846"/>
      <c r="CQ207" s="827"/>
      <c r="CR207" s="597" t="s">
        <v>35</v>
      </c>
      <c r="CS207" s="845">
        <v>0.18312370488169247</v>
      </c>
      <c r="CT207" s="846"/>
      <c r="CU207" s="845">
        <v>99.816876295118306</v>
      </c>
      <c r="CV207" s="846"/>
      <c r="CW207" s="592"/>
      <c r="CX207" s="592"/>
      <c r="CY207" s="592"/>
      <c r="CZ207" s="592"/>
      <c r="DA207" s="592"/>
      <c r="DB207" s="592"/>
      <c r="DC207" s="592"/>
      <c r="DD207" s="827"/>
      <c r="DE207" s="597" t="s">
        <v>35</v>
      </c>
      <c r="DF207" s="845">
        <v>1.5107913669064748</v>
      </c>
      <c r="DG207" s="846"/>
      <c r="DH207" s="845">
        <v>98.489208633093526</v>
      </c>
      <c r="DI207" s="846"/>
    </row>
    <row r="208" spans="1:113" ht="15" x14ac:dyDescent="0.2">
      <c r="A208"/>
      <c r="B208" s="324"/>
      <c r="C208" s="592"/>
      <c r="D208" s="827"/>
      <c r="E208" s="597" t="s">
        <v>36</v>
      </c>
      <c r="F208" s="845">
        <v>1.0238167541538328</v>
      </c>
      <c r="G208" s="846"/>
      <c r="H208" s="845">
        <v>98.976183245846173</v>
      </c>
      <c r="I208" s="846"/>
      <c r="J208" s="592"/>
      <c r="K208" s="592"/>
      <c r="L208" s="592"/>
      <c r="M208" s="592"/>
      <c r="N208" s="592"/>
      <c r="O208" s="592"/>
      <c r="P208" s="592"/>
      <c r="Q208" s="827"/>
      <c r="R208" s="597" t="s">
        <v>36</v>
      </c>
      <c r="S208" s="845">
        <v>1.3995740426826619</v>
      </c>
      <c r="T208" s="846"/>
      <c r="U208" s="845">
        <v>98.600425957317341</v>
      </c>
      <c r="V208" s="846"/>
      <c r="W208" s="592"/>
      <c r="X208" s="592"/>
      <c r="Y208" s="592"/>
      <c r="Z208" s="592"/>
      <c r="AA208" s="592"/>
      <c r="AB208" s="592"/>
      <c r="AC208" s="592"/>
      <c r="AD208" s="827"/>
      <c r="AE208" s="597" t="s">
        <v>36</v>
      </c>
      <c r="AF208" s="845">
        <v>0.64949123186836977</v>
      </c>
      <c r="AG208" s="846"/>
      <c r="AH208" s="845">
        <v>99.350508768131633</v>
      </c>
      <c r="AI208" s="846"/>
      <c r="AJ208" s="592"/>
      <c r="AK208" s="592"/>
      <c r="AL208" s="592"/>
      <c r="AM208" s="592"/>
      <c r="AN208" s="592"/>
      <c r="AO208" s="827"/>
      <c r="AP208" s="597" t="s">
        <v>36</v>
      </c>
      <c r="AQ208" s="845">
        <v>0.70569941989115481</v>
      </c>
      <c r="AR208" s="846"/>
      <c r="AS208" s="845">
        <v>99.294300580108839</v>
      </c>
      <c r="AT208" s="846"/>
      <c r="AU208" s="592"/>
      <c r="AV208" s="592"/>
      <c r="AW208" s="592"/>
      <c r="AX208" s="592"/>
      <c r="AY208" s="592"/>
      <c r="AZ208" s="592"/>
      <c r="BA208" s="592"/>
      <c r="BB208" s="827"/>
      <c r="BC208" s="597" t="s">
        <v>36</v>
      </c>
      <c r="BD208" s="845">
        <v>1.2048602838569142</v>
      </c>
      <c r="BE208" s="846"/>
      <c r="BF208" s="845">
        <v>98.795139716143083</v>
      </c>
      <c r="BG208" s="846"/>
      <c r="BH208"/>
      <c r="BI208"/>
      <c r="BJ208"/>
      <c r="BK208"/>
      <c r="BL208"/>
      <c r="BM208"/>
      <c r="BN208"/>
      <c r="BO208"/>
      <c r="BP208"/>
      <c r="BQ208" s="827"/>
      <c r="BR208" s="597" t="s">
        <v>36</v>
      </c>
      <c r="BS208" s="845">
        <v>0.33052199680875316</v>
      </c>
      <c r="BT208" s="846"/>
      <c r="BU208" s="845">
        <v>99.669478003191244</v>
      </c>
      <c r="BV208" s="846"/>
      <c r="BW208" s="592"/>
      <c r="BX208" s="592"/>
      <c r="BY208" s="592"/>
      <c r="BZ208" s="592"/>
      <c r="CA208" s="592"/>
      <c r="CB208" s="592"/>
      <c r="CC208" s="592"/>
      <c r="CD208" s="827"/>
      <c r="CE208" s="597" t="s">
        <v>36</v>
      </c>
      <c r="CF208" s="845">
        <v>1.1867766823831976</v>
      </c>
      <c r="CG208" s="846"/>
      <c r="CH208" s="845">
        <v>98.813223317616803</v>
      </c>
      <c r="CI208" s="846"/>
      <c r="CQ208" s="827"/>
      <c r="CR208" s="597" t="s">
        <v>36</v>
      </c>
      <c r="CS208" s="845">
        <v>0.50528486723382315</v>
      </c>
      <c r="CT208" s="846"/>
      <c r="CU208" s="845">
        <v>99.494715132766174</v>
      </c>
      <c r="CV208" s="846"/>
      <c r="CW208" s="592"/>
      <c r="CX208" s="592"/>
      <c r="CY208" s="592"/>
      <c r="CZ208" s="592"/>
      <c r="DA208" s="592"/>
      <c r="DB208" s="592"/>
      <c r="DC208" s="592"/>
      <c r="DD208" s="827"/>
      <c r="DE208" s="597" t="s">
        <v>36</v>
      </c>
      <c r="DF208" s="845">
        <v>3.7746170678336979</v>
      </c>
      <c r="DG208" s="846"/>
      <c r="DH208" s="845">
        <v>96.225382932166298</v>
      </c>
      <c r="DI208" s="846"/>
    </row>
    <row r="209" spans="1:113" ht="15" x14ac:dyDescent="0.2">
      <c r="A209"/>
      <c r="B209" s="324"/>
      <c r="C209" s="592"/>
      <c r="D209" s="827"/>
      <c r="E209" s="597" t="s">
        <v>37</v>
      </c>
      <c r="F209" s="845">
        <v>2.9609724563649498</v>
      </c>
      <c r="G209" s="846"/>
      <c r="H209" s="845">
        <v>97.039027543635044</v>
      </c>
      <c r="I209" s="846"/>
      <c r="J209" s="592"/>
      <c r="K209" s="592"/>
      <c r="L209" s="592"/>
      <c r="M209" s="592"/>
      <c r="N209" s="592"/>
      <c r="O209" s="592"/>
      <c r="P209" s="592"/>
      <c r="Q209" s="827"/>
      <c r="R209" s="597" t="s">
        <v>37</v>
      </c>
      <c r="S209" s="845">
        <v>4.286180330748576</v>
      </c>
      <c r="T209" s="846"/>
      <c r="U209" s="845">
        <v>95.713819669251421</v>
      </c>
      <c r="V209" s="846"/>
      <c r="W209" s="592"/>
      <c r="X209" s="592"/>
      <c r="Y209" s="592"/>
      <c r="Z209" s="592"/>
      <c r="AA209" s="592"/>
      <c r="AB209" s="592"/>
      <c r="AC209" s="592"/>
      <c r="AD209" s="827"/>
      <c r="AE209" s="597" t="s">
        <v>37</v>
      </c>
      <c r="AF209" s="845">
        <v>1.6084417580165968</v>
      </c>
      <c r="AG209" s="846"/>
      <c r="AH209" s="845">
        <v>98.391558241983404</v>
      </c>
      <c r="AI209" s="846"/>
      <c r="AJ209" s="592"/>
      <c r="AK209" s="592"/>
      <c r="AL209" s="592"/>
      <c r="AM209" s="592"/>
      <c r="AN209" s="592"/>
      <c r="AO209" s="827"/>
      <c r="AP209" s="597" t="s">
        <v>37</v>
      </c>
      <c r="AQ209" s="845">
        <v>1.9331142470520009</v>
      </c>
      <c r="AR209" s="846"/>
      <c r="AS209" s="845">
        <v>98.066885752947996</v>
      </c>
      <c r="AT209" s="846"/>
      <c r="AU209" s="592"/>
      <c r="AV209" s="592"/>
      <c r="AW209" s="592"/>
      <c r="AX209" s="592"/>
      <c r="AY209" s="592"/>
      <c r="AZ209" s="592"/>
      <c r="BA209" s="592"/>
      <c r="BB209" s="827"/>
      <c r="BC209" s="597" t="s">
        <v>37</v>
      </c>
      <c r="BD209" s="845">
        <v>3.4623217922606928</v>
      </c>
      <c r="BE209" s="846"/>
      <c r="BF209" s="845">
        <v>96.537678207739305</v>
      </c>
      <c r="BG209" s="846"/>
      <c r="BH209"/>
      <c r="BI209"/>
      <c r="BJ209"/>
      <c r="BK209"/>
      <c r="BL209"/>
      <c r="BM209"/>
      <c r="BN209"/>
      <c r="BO209"/>
      <c r="BP209"/>
      <c r="BQ209" s="827"/>
      <c r="BR209" s="597" t="s">
        <v>37</v>
      </c>
      <c r="BS209" s="845">
        <v>1.0625255414793624</v>
      </c>
      <c r="BT209" s="846"/>
      <c r="BU209" s="845">
        <v>98.93747445852064</v>
      </c>
      <c r="BV209" s="846"/>
      <c r="BW209" s="592"/>
      <c r="BX209" s="592"/>
      <c r="BY209" s="592"/>
      <c r="BZ209" s="592"/>
      <c r="CA209" s="592"/>
      <c r="CB209" s="592"/>
      <c r="CC209" s="592"/>
      <c r="CD209" s="827"/>
      <c r="CE209" s="597" t="s">
        <v>37</v>
      </c>
      <c r="CF209" s="845">
        <v>3.2298675927935747</v>
      </c>
      <c r="CG209" s="846"/>
      <c r="CH209" s="845">
        <v>96.770132407206418</v>
      </c>
      <c r="CI209" s="846"/>
      <c r="CQ209" s="827"/>
      <c r="CR209" s="597" t="s">
        <v>37</v>
      </c>
      <c r="CS209" s="845">
        <v>2.0625455410650289</v>
      </c>
      <c r="CT209" s="846"/>
      <c r="CU209" s="845">
        <v>97.937454458934965</v>
      </c>
      <c r="CV209" s="846"/>
      <c r="CW209" s="592"/>
      <c r="CX209" s="592"/>
      <c r="CY209" s="592"/>
      <c r="CZ209" s="592"/>
      <c r="DA209" s="592"/>
      <c r="DB209" s="592"/>
      <c r="DC209" s="592"/>
      <c r="DD209" s="827"/>
      <c r="DE209" s="597" t="s">
        <v>37</v>
      </c>
      <c r="DF209" s="845">
        <v>8.1487205907607763</v>
      </c>
      <c r="DG209" s="846"/>
      <c r="DH209" s="845">
        <v>91.851279409239226</v>
      </c>
      <c r="DI209" s="846"/>
    </row>
    <row r="210" spans="1:113" ht="15" x14ac:dyDescent="0.2">
      <c r="A210"/>
      <c r="B210" s="324"/>
      <c r="C210" s="592"/>
      <c r="D210" s="827"/>
      <c r="E210" s="597" t="s">
        <v>38</v>
      </c>
      <c r="F210" s="845">
        <v>8.3736432598556405</v>
      </c>
      <c r="G210" s="846"/>
      <c r="H210" s="845">
        <v>91.626356740144359</v>
      </c>
      <c r="I210" s="846"/>
      <c r="J210" s="592"/>
      <c r="K210" s="592"/>
      <c r="L210" s="592"/>
      <c r="M210" s="592"/>
      <c r="N210" s="592"/>
      <c r="O210" s="592"/>
      <c r="P210" s="592"/>
      <c r="Q210" s="827"/>
      <c r="R210" s="597" t="s">
        <v>38</v>
      </c>
      <c r="S210" s="845">
        <v>11.470467905514523</v>
      </c>
      <c r="T210" s="846"/>
      <c r="U210" s="845">
        <v>88.529532094485475</v>
      </c>
      <c r="V210" s="846"/>
      <c r="W210" s="592"/>
      <c r="X210" s="592"/>
      <c r="Y210" s="592"/>
      <c r="Z210" s="592"/>
      <c r="AA210" s="592"/>
      <c r="AB210" s="592"/>
      <c r="AC210" s="592"/>
      <c r="AD210" s="827"/>
      <c r="AE210" s="597" t="s">
        <v>38</v>
      </c>
      <c r="AF210" s="845">
        <v>5.2449530107901143</v>
      </c>
      <c r="AG210" s="846"/>
      <c r="AH210" s="845">
        <v>94.755046989209887</v>
      </c>
      <c r="AI210" s="846"/>
      <c r="AJ210" s="592"/>
      <c r="AK210" s="592"/>
      <c r="AL210" s="592"/>
      <c r="AM210" s="592"/>
      <c r="AN210" s="592"/>
      <c r="AO210" s="827"/>
      <c r="AP210" s="597" t="s">
        <v>38</v>
      </c>
      <c r="AQ210" s="845">
        <v>5.2551591745320749</v>
      </c>
      <c r="AR210" s="846"/>
      <c r="AS210" s="845">
        <v>94.744840825467918</v>
      </c>
      <c r="AT210" s="846"/>
      <c r="AU210" s="592"/>
      <c r="AV210" s="592"/>
      <c r="AW210" s="592"/>
      <c r="AX210" s="592"/>
      <c r="AY210" s="592"/>
      <c r="AZ210" s="592"/>
      <c r="BA210" s="592"/>
      <c r="BB210" s="827"/>
      <c r="BC210" s="597" t="s">
        <v>38</v>
      </c>
      <c r="BD210" s="845">
        <v>9.5304502633335808</v>
      </c>
      <c r="BE210" s="846"/>
      <c r="BF210" s="845">
        <v>90.469549736666423</v>
      </c>
      <c r="BG210" s="846"/>
      <c r="BH210"/>
      <c r="BI210"/>
      <c r="BJ210"/>
      <c r="BK210"/>
      <c r="BL210"/>
      <c r="BM210"/>
      <c r="BN210"/>
      <c r="BO210"/>
      <c r="BP210"/>
      <c r="BQ210" s="827"/>
      <c r="BR210" s="597" t="s">
        <v>38</v>
      </c>
      <c r="BS210" s="845">
        <v>3.469910371318822</v>
      </c>
      <c r="BT210" s="846"/>
      <c r="BU210" s="845">
        <v>96.530089628681182</v>
      </c>
      <c r="BV210" s="846"/>
      <c r="BW210" s="592"/>
      <c r="BX210" s="592"/>
      <c r="BY210" s="592"/>
      <c r="BZ210" s="592"/>
      <c r="CA210" s="592"/>
      <c r="CB210" s="592"/>
      <c r="CC210" s="592"/>
      <c r="CD210" s="827"/>
      <c r="CE210" s="597" t="s">
        <v>38</v>
      </c>
      <c r="CF210" s="845">
        <v>8.8263454650764199</v>
      </c>
      <c r="CG210" s="846"/>
      <c r="CH210" s="845">
        <v>91.173654534923571</v>
      </c>
      <c r="CI210" s="846"/>
      <c r="CQ210" s="827"/>
      <c r="CR210" s="597" t="s">
        <v>38</v>
      </c>
      <c r="CS210" s="845">
        <v>6.9908015768725367</v>
      </c>
      <c r="CT210" s="846"/>
      <c r="CU210" s="845">
        <v>93.009198423127458</v>
      </c>
      <c r="CV210" s="846"/>
      <c r="CW210" s="592"/>
      <c r="CX210" s="592"/>
      <c r="CY210" s="592"/>
      <c r="CZ210" s="592"/>
      <c r="DA210" s="592"/>
      <c r="DB210" s="592"/>
      <c r="DC210" s="592"/>
      <c r="DD210" s="827"/>
      <c r="DE210" s="597" t="s">
        <v>38</v>
      </c>
      <c r="DF210" s="845">
        <v>17.210492642354446</v>
      </c>
      <c r="DG210" s="846"/>
      <c r="DH210" s="845">
        <v>82.789507357645547</v>
      </c>
      <c r="DI210" s="846"/>
    </row>
    <row r="211" spans="1:113" ht="15" x14ac:dyDescent="0.2">
      <c r="A211"/>
      <c r="B211" s="324"/>
      <c r="C211" s="592"/>
      <c r="D211" s="827"/>
      <c r="E211" s="597" t="s">
        <v>39</v>
      </c>
      <c r="F211" s="845">
        <v>20.326651338018287</v>
      </c>
      <c r="G211" s="846"/>
      <c r="H211" s="845">
        <v>79.67334866198172</v>
      </c>
      <c r="I211" s="846"/>
      <c r="J211" s="592"/>
      <c r="K211" s="592"/>
      <c r="L211" s="592"/>
      <c r="M211" s="592"/>
      <c r="N211" s="592"/>
      <c r="O211" s="592"/>
      <c r="P211" s="592"/>
      <c r="Q211" s="827"/>
      <c r="R211" s="597" t="s">
        <v>39</v>
      </c>
      <c r="S211" s="845">
        <v>26.941684665226784</v>
      </c>
      <c r="T211" s="846"/>
      <c r="U211" s="845">
        <v>73.058315334773212</v>
      </c>
      <c r="V211" s="846"/>
      <c r="W211" s="592"/>
      <c r="X211" s="592"/>
      <c r="Y211" s="592"/>
      <c r="Z211" s="592"/>
      <c r="AA211" s="592"/>
      <c r="AB211" s="592"/>
      <c r="AC211" s="592"/>
      <c r="AD211" s="827"/>
      <c r="AE211" s="597" t="s">
        <v>39</v>
      </c>
      <c r="AF211" s="845">
        <v>13.716900101430824</v>
      </c>
      <c r="AG211" s="846"/>
      <c r="AH211" s="845">
        <v>86.283099898569176</v>
      </c>
      <c r="AI211" s="846"/>
      <c r="AJ211" s="592"/>
      <c r="AK211" s="592"/>
      <c r="AL211" s="592"/>
      <c r="AM211" s="592"/>
      <c r="AN211" s="592"/>
      <c r="AO211" s="827"/>
      <c r="AP211" s="597" t="s">
        <v>39</v>
      </c>
      <c r="AQ211" s="845">
        <v>13.554478183210003</v>
      </c>
      <c r="AR211" s="846"/>
      <c r="AS211" s="845">
        <v>86.445521816789991</v>
      </c>
      <c r="AT211" s="846"/>
      <c r="AU211" s="592"/>
      <c r="AV211" s="592"/>
      <c r="AW211" s="592"/>
      <c r="AX211" s="592"/>
      <c r="AY211" s="592"/>
      <c r="AZ211" s="592"/>
      <c r="BA211" s="592"/>
      <c r="BB211" s="827"/>
      <c r="BC211" s="597" t="s">
        <v>39</v>
      </c>
      <c r="BD211" s="845">
        <v>22.143424331206703</v>
      </c>
      <c r="BE211" s="846"/>
      <c r="BF211" s="845">
        <v>77.856575668793297</v>
      </c>
      <c r="BG211" s="846"/>
      <c r="BH211"/>
      <c r="BI211"/>
      <c r="BJ211"/>
      <c r="BK211"/>
      <c r="BL211"/>
      <c r="BM211"/>
      <c r="BN211"/>
      <c r="BO211"/>
      <c r="BP211"/>
      <c r="BQ211" s="827"/>
      <c r="BR211" s="597" t="s">
        <v>39</v>
      </c>
      <c r="BS211" s="845">
        <v>8.9489158397647923</v>
      </c>
      <c r="BT211" s="846"/>
      <c r="BU211" s="845">
        <v>91.051084160235206</v>
      </c>
      <c r="BV211" s="846"/>
      <c r="BW211" s="592"/>
      <c r="BX211" s="592"/>
      <c r="BY211" s="592"/>
      <c r="BZ211" s="592"/>
      <c r="CA211" s="592"/>
      <c r="CB211" s="592"/>
      <c r="CC211" s="592"/>
      <c r="CD211" s="827"/>
      <c r="CE211" s="597" t="s">
        <v>39</v>
      </c>
      <c r="CF211" s="845">
        <v>21.036756694764609</v>
      </c>
      <c r="CG211" s="846"/>
      <c r="CH211" s="845">
        <v>78.96324330523538</v>
      </c>
      <c r="CI211" s="846"/>
      <c r="CQ211" s="827"/>
      <c r="CR211" s="597" t="s">
        <v>39</v>
      </c>
      <c r="CS211" s="845">
        <v>18.575469018242</v>
      </c>
      <c r="CT211" s="846"/>
      <c r="CU211" s="845">
        <v>81.424530981757997</v>
      </c>
      <c r="CV211" s="846"/>
      <c r="CW211" s="592"/>
      <c r="CX211" s="592"/>
      <c r="CY211" s="592"/>
      <c r="CZ211" s="592"/>
      <c r="DA211" s="592"/>
      <c r="DB211" s="592"/>
      <c r="DC211" s="592"/>
      <c r="DD211" s="827"/>
      <c r="DE211" s="597" t="s">
        <v>39</v>
      </c>
      <c r="DF211" s="845">
        <v>32.476435304198802</v>
      </c>
      <c r="DG211" s="846"/>
      <c r="DH211" s="845">
        <v>67.523564695801198</v>
      </c>
      <c r="DI211" s="846"/>
    </row>
    <row r="212" spans="1:113" ht="15" x14ac:dyDescent="0.2">
      <c r="A212"/>
      <c r="B212" s="324"/>
      <c r="C212" s="592"/>
      <c r="D212" s="827"/>
      <c r="E212" s="597" t="s">
        <v>40</v>
      </c>
      <c r="F212" s="845">
        <v>40.806240044973293</v>
      </c>
      <c r="G212" s="846"/>
      <c r="H212" s="845">
        <v>59.193759955026707</v>
      </c>
      <c r="I212" s="846"/>
      <c r="J212" s="592"/>
      <c r="K212" s="592"/>
      <c r="L212" s="592"/>
      <c r="M212" s="592"/>
      <c r="N212" s="592"/>
      <c r="O212" s="592"/>
      <c r="P212" s="592"/>
      <c r="Q212" s="827"/>
      <c r="R212" s="597" t="s">
        <v>40</v>
      </c>
      <c r="S212" s="845">
        <v>49.373277411623725</v>
      </c>
      <c r="T212" s="846"/>
      <c r="U212" s="845">
        <v>50.626722588376275</v>
      </c>
      <c r="V212" s="846"/>
      <c r="W212" s="592"/>
      <c r="X212" s="592"/>
      <c r="Y212" s="592"/>
      <c r="Z212" s="592"/>
      <c r="AA212" s="592"/>
      <c r="AB212" s="592"/>
      <c r="AC212" s="592"/>
      <c r="AD212" s="827"/>
      <c r="AE212" s="597" t="s">
        <v>40</v>
      </c>
      <c r="AF212" s="845">
        <v>32.618704047275479</v>
      </c>
      <c r="AG212" s="846"/>
      <c r="AH212" s="845">
        <v>67.381295952724528</v>
      </c>
      <c r="AI212" s="846"/>
      <c r="AJ212" s="592"/>
      <c r="AK212" s="592"/>
      <c r="AL212" s="592"/>
      <c r="AM212" s="592"/>
      <c r="AN212" s="592"/>
      <c r="AO212" s="827"/>
      <c r="AP212" s="597" t="s">
        <v>40</v>
      </c>
      <c r="AQ212" s="845">
        <v>27.687147431010821</v>
      </c>
      <c r="AR212" s="846"/>
      <c r="AS212" s="845">
        <v>72.312852568989172</v>
      </c>
      <c r="AT212" s="846"/>
      <c r="AU212" s="592"/>
      <c r="AV212" s="592"/>
      <c r="AW212" s="592"/>
      <c r="AX212" s="592"/>
      <c r="AY212" s="592"/>
      <c r="AZ212" s="592"/>
      <c r="BA212" s="592"/>
      <c r="BB212" s="827"/>
      <c r="BC212" s="597" t="s">
        <v>40</v>
      </c>
      <c r="BD212" s="845">
        <v>43.187667782913124</v>
      </c>
      <c r="BE212" s="846"/>
      <c r="BF212" s="845">
        <v>56.812332217086869</v>
      </c>
      <c r="BG212" s="846"/>
      <c r="BH212"/>
      <c r="BI212"/>
      <c r="BJ212"/>
      <c r="BK212"/>
      <c r="BL212"/>
      <c r="BM212"/>
      <c r="BN212"/>
      <c r="BO212"/>
      <c r="BP212"/>
      <c r="BQ212" s="827"/>
      <c r="BR212" s="597" t="s">
        <v>40</v>
      </c>
      <c r="BS212" s="845">
        <v>24.15016257759385</v>
      </c>
      <c r="BT212" s="846"/>
      <c r="BU212" s="845">
        <v>75.849837422406154</v>
      </c>
      <c r="BV212" s="846"/>
      <c r="BW212" s="592"/>
      <c r="BX212" s="592"/>
      <c r="BY212" s="592"/>
      <c r="BZ212" s="592"/>
      <c r="CA212" s="592"/>
      <c r="CB212" s="592"/>
      <c r="CC212" s="592"/>
      <c r="CD212" s="827"/>
      <c r="CE212" s="597" t="s">
        <v>40</v>
      </c>
      <c r="CF212" s="845">
        <v>41.493396421994852</v>
      </c>
      <c r="CG212" s="846"/>
      <c r="CH212" s="845">
        <v>58.506603578005148</v>
      </c>
      <c r="CI212" s="846"/>
      <c r="CQ212" s="827"/>
      <c r="CR212" s="597" t="s">
        <v>40</v>
      </c>
      <c r="CS212" s="845">
        <v>39.107545418379523</v>
      </c>
      <c r="CT212" s="846"/>
      <c r="CU212" s="845">
        <v>60.89245458162047</v>
      </c>
      <c r="CV212" s="846"/>
      <c r="CW212" s="592"/>
      <c r="CX212" s="592"/>
      <c r="CY212" s="592"/>
      <c r="CZ212" s="592"/>
      <c r="DA212" s="592"/>
      <c r="DB212" s="592"/>
      <c r="DC212" s="592"/>
      <c r="DD212" s="827"/>
      <c r="DE212" s="597" t="s">
        <v>40</v>
      </c>
      <c r="DF212" s="845">
        <v>53.649488670543413</v>
      </c>
      <c r="DG212" s="846"/>
      <c r="DH212" s="845">
        <v>46.350511329456587</v>
      </c>
      <c r="DI212" s="846"/>
    </row>
    <row r="213" spans="1:113" ht="15" x14ac:dyDescent="0.2">
      <c r="A213"/>
      <c r="B213" s="324"/>
      <c r="C213" s="592"/>
      <c r="D213" s="828"/>
      <c r="E213" s="597" t="s">
        <v>41</v>
      </c>
      <c r="F213" s="845">
        <v>63.046436172068518</v>
      </c>
      <c r="G213" s="846"/>
      <c r="H213" s="845">
        <v>36.953563827931482</v>
      </c>
      <c r="I213" s="846"/>
      <c r="J213" s="592"/>
      <c r="K213" s="592"/>
      <c r="L213" s="592"/>
      <c r="M213" s="592"/>
      <c r="N213" s="592"/>
      <c r="O213" s="592"/>
      <c r="P213" s="592"/>
      <c r="Q213" s="828"/>
      <c r="R213" s="597" t="s">
        <v>41</v>
      </c>
      <c r="S213" s="845">
        <v>69.181425184771996</v>
      </c>
      <c r="T213" s="846"/>
      <c r="U213" s="845">
        <v>30.818574815228001</v>
      </c>
      <c r="V213" s="846"/>
      <c r="W213" s="592"/>
      <c r="X213" s="592"/>
      <c r="Y213" s="592"/>
      <c r="Z213" s="592"/>
      <c r="AA213" s="592"/>
      <c r="AB213" s="592"/>
      <c r="AC213" s="592"/>
      <c r="AD213" s="828"/>
      <c r="AE213" s="597" t="s">
        <v>41</v>
      </c>
      <c r="AF213" s="845">
        <v>56.902450946162972</v>
      </c>
      <c r="AG213" s="846"/>
      <c r="AH213" s="845">
        <v>43.097549053837021</v>
      </c>
      <c r="AI213" s="846"/>
      <c r="AJ213" s="592"/>
      <c r="AK213" s="592"/>
      <c r="AL213" s="592"/>
      <c r="AM213" s="592"/>
      <c r="AN213" s="592"/>
      <c r="AO213" s="828"/>
      <c r="AP213" s="597" t="s">
        <v>41</v>
      </c>
      <c r="AQ213" s="845">
        <v>49.358752166377819</v>
      </c>
      <c r="AR213" s="846"/>
      <c r="AS213" s="845">
        <v>50.641247833622181</v>
      </c>
      <c r="AT213" s="846"/>
      <c r="AU213" s="592"/>
      <c r="AV213" s="592"/>
      <c r="AW213" s="592"/>
      <c r="AX213" s="592"/>
      <c r="AY213" s="592"/>
      <c r="AZ213" s="592"/>
      <c r="BA213" s="592"/>
      <c r="BB213" s="828"/>
      <c r="BC213" s="597" t="s">
        <v>41</v>
      </c>
      <c r="BD213" s="845">
        <v>64.578322600667235</v>
      </c>
      <c r="BE213" s="846"/>
      <c r="BF213" s="845">
        <v>35.421677399332765</v>
      </c>
      <c r="BG213" s="846"/>
      <c r="BH213"/>
      <c r="BI213"/>
      <c r="BJ213"/>
      <c r="BK213"/>
      <c r="BL213"/>
      <c r="BM213"/>
      <c r="BN213"/>
      <c r="BO213"/>
      <c r="BP213"/>
      <c r="BQ213" s="828"/>
      <c r="BR213" s="597" t="s">
        <v>41</v>
      </c>
      <c r="BS213" s="845">
        <v>44.861878453038671</v>
      </c>
      <c r="BT213" s="846"/>
      <c r="BU213" s="845">
        <v>55.138121546961329</v>
      </c>
      <c r="BV213" s="846"/>
      <c r="BW213" s="592"/>
      <c r="BX213" s="592"/>
      <c r="BY213" s="592"/>
      <c r="BZ213" s="592"/>
      <c r="CA213" s="592"/>
      <c r="CB213" s="592"/>
      <c r="CC213" s="592"/>
      <c r="CD213" s="828"/>
      <c r="CE213" s="597" t="s">
        <v>41</v>
      </c>
      <c r="CF213" s="845">
        <v>63.639311189566975</v>
      </c>
      <c r="CG213" s="846"/>
      <c r="CH213" s="845">
        <v>36.360688810433025</v>
      </c>
      <c r="CI213" s="846"/>
      <c r="CQ213" s="828"/>
      <c r="CR213" s="597" t="s">
        <v>41</v>
      </c>
      <c r="CS213" s="845">
        <v>62.032148304587587</v>
      </c>
      <c r="CT213" s="846"/>
      <c r="CU213" s="845">
        <v>37.967851695412413</v>
      </c>
      <c r="CV213" s="846"/>
      <c r="CW213" s="592"/>
      <c r="CX213" s="592"/>
      <c r="CY213" s="592"/>
      <c r="CZ213" s="592"/>
      <c r="DA213" s="592"/>
      <c r="DB213" s="592"/>
      <c r="DC213" s="592"/>
      <c r="DD213" s="828"/>
      <c r="DE213" s="597" t="s">
        <v>41</v>
      </c>
      <c r="DF213" s="845">
        <v>71.428571428571431</v>
      </c>
      <c r="DG213" s="846"/>
      <c r="DH213" s="845">
        <v>28.571428571428569</v>
      </c>
      <c r="DI213" s="846"/>
    </row>
    <row r="214" spans="1:113" x14ac:dyDescent="0.2">
      <c r="A214"/>
      <c r="B214" s="324"/>
      <c r="C214" s="592"/>
      <c r="D214" s="592"/>
      <c r="E214" s="592"/>
      <c r="F214" s="592"/>
      <c r="G214" s="592"/>
      <c r="H214" s="592"/>
      <c r="I214" s="592"/>
      <c r="J214" s="592"/>
      <c r="K214" s="592"/>
      <c r="L214" s="592"/>
      <c r="M214" s="592"/>
      <c r="N214" s="592"/>
      <c r="O214" s="592"/>
      <c r="P214" s="592"/>
      <c r="Q214" s="592"/>
      <c r="R214" s="592"/>
      <c r="S214" s="592"/>
      <c r="T214" s="592"/>
      <c r="U214" s="592"/>
      <c r="V214" s="592"/>
      <c r="W214" s="592"/>
      <c r="X214" s="592"/>
      <c r="Y214" s="592"/>
      <c r="Z214" s="592"/>
      <c r="AA214" s="592"/>
      <c r="AB214" s="592"/>
      <c r="AC214" s="592"/>
      <c r="AD214" s="592"/>
      <c r="AE214" s="592"/>
      <c r="AF214" s="592"/>
      <c r="AG214" s="592"/>
      <c r="AH214" s="592"/>
      <c r="AI214" s="592"/>
      <c r="AJ214" s="592"/>
      <c r="AK214" s="592"/>
      <c r="AL214" s="592"/>
      <c r="AM214" s="592"/>
      <c r="AN214" s="592"/>
      <c r="AO214" s="592"/>
      <c r="AP214" s="592"/>
      <c r="AQ214" s="592"/>
      <c r="AR214" s="592"/>
      <c r="AS214" s="592"/>
      <c r="AT214" s="592"/>
      <c r="AU214" s="592"/>
      <c r="AV214" s="592"/>
      <c r="AW214" s="592"/>
      <c r="AX214" s="592"/>
      <c r="AY214" s="592"/>
      <c r="AZ214" s="592"/>
      <c r="BA214" s="592"/>
      <c r="BB214" s="592"/>
      <c r="BC214" s="592"/>
      <c r="BD214" s="592"/>
      <c r="BE214" s="592"/>
      <c r="BF214" s="592"/>
      <c r="BG214" s="592"/>
      <c r="BH214"/>
      <c r="BI214"/>
      <c r="BJ214"/>
      <c r="BK214"/>
      <c r="BL214"/>
      <c r="BM214"/>
      <c r="BN214"/>
      <c r="BO214"/>
      <c r="BP214"/>
      <c r="BQ214" s="592"/>
      <c r="BR214" s="592"/>
      <c r="BS214" s="592"/>
      <c r="BT214" s="592"/>
      <c r="BU214" s="592"/>
      <c r="BV214" s="592"/>
      <c r="BW214" s="592"/>
      <c r="BX214" s="592"/>
      <c r="BY214" s="592"/>
      <c r="BZ214" s="592"/>
      <c r="CA214" s="592"/>
      <c r="CB214" s="592"/>
      <c r="CC214" s="592"/>
      <c r="CD214" s="592"/>
      <c r="CE214" s="592"/>
      <c r="CF214" s="592"/>
      <c r="CG214" s="592"/>
      <c r="CH214" s="592"/>
      <c r="CI214" s="592"/>
      <c r="CQ214" s="592"/>
      <c r="CR214" s="592"/>
      <c r="CS214" s="592"/>
      <c r="CT214" s="592"/>
      <c r="CU214" s="592"/>
      <c r="CV214" s="592"/>
      <c r="CW214" s="592"/>
      <c r="CX214" s="592"/>
      <c r="CY214" s="592"/>
      <c r="CZ214" s="592"/>
      <c r="DA214" s="592"/>
      <c r="DB214" s="592"/>
      <c r="DC214" s="592"/>
      <c r="DD214" s="592"/>
      <c r="DE214" s="592"/>
      <c r="DF214" s="592"/>
      <c r="DG214" s="592"/>
      <c r="DH214" s="592"/>
      <c r="DI214" s="592"/>
    </row>
    <row r="215" spans="1:113" x14ac:dyDescent="0.2">
      <c r="A215"/>
      <c r="B215" s="324"/>
      <c r="C215" s="592"/>
      <c r="D215" s="592"/>
      <c r="E215" s="592"/>
      <c r="F215" s="592"/>
      <c r="G215" s="592"/>
      <c r="H215" s="592"/>
      <c r="I215" s="592"/>
      <c r="J215" s="592"/>
      <c r="K215" s="592"/>
      <c r="L215" s="592"/>
      <c r="M215" s="592"/>
      <c r="N215" s="592"/>
      <c r="O215" s="592"/>
      <c r="P215" s="592"/>
      <c r="Q215" s="592"/>
      <c r="R215" s="592"/>
      <c r="S215" s="592"/>
      <c r="T215" s="592"/>
      <c r="U215" s="592"/>
      <c r="V215" s="592"/>
      <c r="W215" s="592"/>
      <c r="X215" s="592"/>
      <c r="Y215" s="592"/>
      <c r="Z215" s="592"/>
      <c r="AA215" s="592"/>
      <c r="AB215" s="592"/>
      <c r="AC215" s="592"/>
      <c r="AD215" s="592"/>
      <c r="AE215" s="592"/>
      <c r="AF215" s="592"/>
      <c r="AG215" s="592"/>
      <c r="AH215" s="592"/>
      <c r="AI215" s="592"/>
      <c r="AJ215" s="592"/>
      <c r="AK215" s="592"/>
      <c r="AL215" s="592"/>
      <c r="AM215" s="592"/>
      <c r="AN215" s="592"/>
      <c r="AO215" s="592"/>
      <c r="AP215" s="592"/>
      <c r="AQ215" s="592"/>
      <c r="AR215" s="592"/>
      <c r="AS215" s="592"/>
      <c r="AT215" s="592"/>
      <c r="AU215" s="592"/>
      <c r="AV215" s="592"/>
      <c r="AW215" s="592"/>
      <c r="AX215" s="592"/>
      <c r="AY215" s="592"/>
      <c r="AZ215" s="592"/>
      <c r="BA215" s="592"/>
      <c r="BB215" s="592"/>
      <c r="BC215" s="592"/>
      <c r="BD215" s="592"/>
      <c r="BE215" s="592"/>
      <c r="BF215" s="592"/>
      <c r="BG215" s="592"/>
      <c r="BH215"/>
      <c r="BI215"/>
      <c r="BJ215"/>
      <c r="BK215"/>
      <c r="BL215"/>
      <c r="BM215"/>
      <c r="BN215"/>
      <c r="BO215"/>
      <c r="BP215"/>
      <c r="BQ215" s="592"/>
      <c r="BR215" s="592"/>
      <c r="BS215" s="592"/>
      <c r="BT215" s="592"/>
      <c r="BU215" s="592"/>
      <c r="BV215" s="592"/>
      <c r="BW215" s="592"/>
      <c r="BX215" s="592"/>
      <c r="BY215" s="592"/>
      <c r="BZ215" s="592"/>
      <c r="CA215" s="592"/>
      <c r="CB215" s="592"/>
      <c r="CC215" s="592"/>
      <c r="CD215" s="592"/>
      <c r="CE215" s="592"/>
      <c r="CF215" s="592"/>
      <c r="CG215" s="592"/>
      <c r="CH215" s="592"/>
      <c r="CI215" s="592"/>
      <c r="CQ215" s="592"/>
      <c r="CR215" s="592"/>
      <c r="CS215" s="592"/>
      <c r="CT215" s="592"/>
      <c r="CU215" s="592"/>
      <c r="CV215" s="592"/>
      <c r="CW215" s="592"/>
      <c r="CX215" s="592"/>
      <c r="CY215" s="592"/>
      <c r="CZ215" s="592"/>
      <c r="DA215" s="592"/>
      <c r="DB215" s="592"/>
      <c r="DC215" s="592"/>
      <c r="DD215" s="592"/>
      <c r="DE215" s="592"/>
      <c r="DF215" s="592"/>
      <c r="DG215" s="592"/>
      <c r="DH215" s="592"/>
      <c r="DI215" s="592"/>
    </row>
    <row r="216" spans="1:113" ht="18.75" customHeight="1" x14ac:dyDescent="0.3">
      <c r="A216"/>
      <c r="B216" s="324"/>
      <c r="C216" s="592"/>
      <c r="D216" s="829" t="s">
        <v>245</v>
      </c>
      <c r="E216" s="829"/>
      <c r="F216" s="595"/>
      <c r="G216" s="595"/>
      <c r="H216" s="592"/>
      <c r="I216" s="592"/>
      <c r="J216" s="592"/>
      <c r="K216" s="592"/>
      <c r="L216" s="592"/>
      <c r="M216" s="592"/>
      <c r="N216" s="592"/>
      <c r="O216" s="592"/>
      <c r="P216" s="592"/>
      <c r="Q216" s="829" t="s">
        <v>245</v>
      </c>
      <c r="R216" s="829"/>
      <c r="S216" s="595"/>
      <c r="T216" s="595"/>
      <c r="U216" s="592"/>
      <c r="V216" s="592"/>
      <c r="W216" s="592"/>
      <c r="X216" s="592"/>
      <c r="Y216" s="592"/>
      <c r="Z216" s="592"/>
      <c r="AA216" s="592"/>
      <c r="AB216" s="592"/>
      <c r="AC216" s="592"/>
      <c r="AD216" s="829" t="s">
        <v>245</v>
      </c>
      <c r="AE216" s="829"/>
      <c r="AF216" s="595"/>
      <c r="AG216" s="595"/>
      <c r="AH216" s="592"/>
      <c r="AI216" s="592"/>
      <c r="AJ216" s="592"/>
      <c r="AK216" s="592"/>
      <c r="AL216" s="592"/>
      <c r="AM216" s="592"/>
      <c r="AN216" s="592"/>
      <c r="AO216" s="829" t="s">
        <v>245</v>
      </c>
      <c r="AP216" s="829"/>
      <c r="AQ216" s="595"/>
      <c r="AR216" s="595"/>
      <c r="AS216" s="592"/>
      <c r="AT216" s="592"/>
      <c r="AU216" s="592"/>
      <c r="AV216" s="592"/>
      <c r="AW216" s="592"/>
      <c r="AX216" s="592"/>
      <c r="AY216" s="592"/>
      <c r="AZ216" s="592"/>
      <c r="BA216" s="592"/>
      <c r="BB216" s="829" t="s">
        <v>245</v>
      </c>
      <c r="BC216" s="829"/>
      <c r="BD216" s="595"/>
      <c r="BE216" s="595"/>
      <c r="BF216" s="592"/>
      <c r="BG216" s="592"/>
      <c r="BH216"/>
      <c r="BI216"/>
      <c r="BJ216"/>
      <c r="BK216"/>
      <c r="BL216"/>
      <c r="BM216"/>
      <c r="BN216"/>
      <c r="BO216"/>
      <c r="BP216"/>
      <c r="BQ216" s="829" t="s">
        <v>245</v>
      </c>
      <c r="BR216" s="829"/>
      <c r="BS216" s="595"/>
      <c r="BT216" s="595"/>
      <c r="BU216" s="592"/>
      <c r="BV216" s="592"/>
      <c r="BW216" s="592"/>
      <c r="BX216" s="592"/>
      <c r="BY216" s="592"/>
      <c r="BZ216" s="592"/>
      <c r="CA216" s="592"/>
      <c r="CB216" s="592"/>
      <c r="CC216" s="592"/>
      <c r="CD216" s="829" t="s">
        <v>245</v>
      </c>
      <c r="CE216" s="829"/>
      <c r="CF216" s="595"/>
      <c r="CG216" s="595"/>
      <c r="CH216" s="592"/>
      <c r="CI216" s="592"/>
      <c r="CQ216" s="829" t="s">
        <v>245</v>
      </c>
      <c r="CR216" s="829"/>
      <c r="CS216" s="595"/>
      <c r="CT216" s="595"/>
      <c r="CU216" s="592"/>
      <c r="CV216" s="592"/>
      <c r="CW216" s="592"/>
      <c r="CX216" s="592"/>
      <c r="CY216" s="592"/>
      <c r="CZ216" s="592"/>
      <c r="DA216" s="592"/>
      <c r="DB216" s="592"/>
      <c r="DC216" s="592"/>
      <c r="DD216" s="829" t="s">
        <v>245</v>
      </c>
      <c r="DE216" s="829"/>
      <c r="DF216" s="595"/>
      <c r="DG216" s="595"/>
      <c r="DH216" s="592"/>
      <c r="DI216" s="592"/>
    </row>
    <row r="217" spans="1:113" ht="28.9" customHeight="1" x14ac:dyDescent="0.2">
      <c r="A217"/>
      <c r="B217" s="324"/>
      <c r="C217" s="592"/>
      <c r="D217" s="829"/>
      <c r="E217" s="829"/>
      <c r="F217" s="831" t="s">
        <v>174</v>
      </c>
      <c r="G217" s="831"/>
      <c r="H217" s="831"/>
      <c r="I217" s="831"/>
      <c r="J217" s="592"/>
      <c r="K217" s="592"/>
      <c r="L217" s="592"/>
      <c r="M217" s="592"/>
      <c r="N217" s="592"/>
      <c r="O217" s="592"/>
      <c r="P217" s="592"/>
      <c r="Q217" s="829"/>
      <c r="R217" s="829"/>
      <c r="S217" s="831" t="s">
        <v>174</v>
      </c>
      <c r="T217" s="831"/>
      <c r="U217" s="831"/>
      <c r="V217" s="831"/>
      <c r="W217" s="592"/>
      <c r="X217" s="592"/>
      <c r="Y217" s="592"/>
      <c r="Z217" s="592"/>
      <c r="AA217" s="592"/>
      <c r="AB217" s="592"/>
      <c r="AC217" s="592"/>
      <c r="AD217" s="829"/>
      <c r="AE217" s="829"/>
      <c r="AF217" s="831" t="s">
        <v>174</v>
      </c>
      <c r="AG217" s="831"/>
      <c r="AH217" s="831"/>
      <c r="AI217" s="831"/>
      <c r="AJ217" s="592"/>
      <c r="AK217" s="592"/>
      <c r="AL217" s="592"/>
      <c r="AM217" s="592"/>
      <c r="AN217" s="592"/>
      <c r="AO217" s="829"/>
      <c r="AP217" s="829"/>
      <c r="AQ217" s="831" t="s">
        <v>174</v>
      </c>
      <c r="AR217" s="831"/>
      <c r="AS217" s="831"/>
      <c r="AT217" s="831"/>
      <c r="AU217" s="592"/>
      <c r="AV217" s="592"/>
      <c r="AW217" s="592"/>
      <c r="AX217" s="592"/>
      <c r="AY217" s="592"/>
      <c r="AZ217" s="592"/>
      <c r="BA217" s="592"/>
      <c r="BB217" s="829"/>
      <c r="BC217" s="829"/>
      <c r="BD217" s="831" t="s">
        <v>174</v>
      </c>
      <c r="BE217" s="831"/>
      <c r="BF217" s="831"/>
      <c r="BG217" s="831"/>
      <c r="BH217"/>
      <c r="BI217"/>
      <c r="BJ217"/>
      <c r="BK217"/>
      <c r="BL217"/>
      <c r="BM217"/>
      <c r="BN217"/>
      <c r="BO217"/>
      <c r="BP217"/>
      <c r="BQ217" s="829"/>
      <c r="BR217" s="829"/>
      <c r="BS217" s="831" t="s">
        <v>174</v>
      </c>
      <c r="BT217" s="831"/>
      <c r="BU217" s="831"/>
      <c r="BV217" s="831"/>
      <c r="BW217" s="592"/>
      <c r="BX217" s="592"/>
      <c r="BY217" s="592"/>
      <c r="BZ217" s="592"/>
      <c r="CA217" s="592"/>
      <c r="CB217" s="592"/>
      <c r="CC217" s="592"/>
      <c r="CD217" s="829"/>
      <c r="CE217" s="829"/>
      <c r="CF217" s="831" t="s">
        <v>174</v>
      </c>
      <c r="CG217" s="831"/>
      <c r="CH217" s="831"/>
      <c r="CI217" s="831"/>
      <c r="CQ217" s="829"/>
      <c r="CR217" s="829"/>
      <c r="CS217" s="831" t="s">
        <v>174</v>
      </c>
      <c r="CT217" s="831"/>
      <c r="CU217" s="831"/>
      <c r="CV217" s="831"/>
      <c r="CW217" s="592"/>
      <c r="CX217" s="592"/>
      <c r="CY217" s="592"/>
      <c r="CZ217" s="592"/>
      <c r="DA217" s="592"/>
      <c r="DB217" s="592"/>
      <c r="DC217" s="592"/>
      <c r="DD217" s="829"/>
      <c r="DE217" s="829"/>
      <c r="DF217" s="831" t="s">
        <v>174</v>
      </c>
      <c r="DG217" s="831"/>
      <c r="DH217" s="831"/>
      <c r="DI217" s="831"/>
    </row>
    <row r="218" spans="1:113" ht="15" customHeight="1" x14ac:dyDescent="0.2">
      <c r="A218"/>
      <c r="B218" s="324"/>
      <c r="C218" s="592"/>
      <c r="D218" s="830"/>
      <c r="E218" s="830"/>
      <c r="F218" s="851" t="s">
        <v>192</v>
      </c>
      <c r="G218" s="852"/>
      <c r="H218" s="851" t="s">
        <v>193</v>
      </c>
      <c r="I218" s="852"/>
      <c r="J218" s="592"/>
      <c r="K218" s="592"/>
      <c r="L218" s="592"/>
      <c r="M218" s="592"/>
      <c r="N218" s="592"/>
      <c r="O218" s="592"/>
      <c r="P218" s="592"/>
      <c r="Q218" s="830"/>
      <c r="R218" s="830"/>
      <c r="S218" s="851" t="s">
        <v>192</v>
      </c>
      <c r="T218" s="852"/>
      <c r="U218" s="851" t="s">
        <v>193</v>
      </c>
      <c r="V218" s="852"/>
      <c r="W218" s="592"/>
      <c r="X218" s="592"/>
      <c r="Y218" s="592"/>
      <c r="Z218" s="592"/>
      <c r="AA218" s="592"/>
      <c r="AB218" s="592"/>
      <c r="AC218" s="592"/>
      <c r="AD218" s="830"/>
      <c r="AE218" s="830"/>
      <c r="AF218" s="851" t="s">
        <v>192</v>
      </c>
      <c r="AG218" s="852"/>
      <c r="AH218" s="851" t="s">
        <v>193</v>
      </c>
      <c r="AI218" s="852"/>
      <c r="AJ218" s="592"/>
      <c r="AK218" s="592"/>
      <c r="AL218" s="592"/>
      <c r="AM218" s="592"/>
      <c r="AN218" s="592"/>
      <c r="AO218" s="830"/>
      <c r="AP218" s="830"/>
      <c r="AQ218" s="851" t="s">
        <v>192</v>
      </c>
      <c r="AR218" s="852"/>
      <c r="AS218" s="851" t="s">
        <v>193</v>
      </c>
      <c r="AT218" s="852"/>
      <c r="AU218" s="592"/>
      <c r="AV218" s="592"/>
      <c r="AW218" s="592"/>
      <c r="AX218" s="592"/>
      <c r="AY218" s="592"/>
      <c r="AZ218" s="592"/>
      <c r="BA218" s="592"/>
      <c r="BB218" s="830"/>
      <c r="BC218" s="830"/>
      <c r="BD218" s="851" t="s">
        <v>192</v>
      </c>
      <c r="BE218" s="852"/>
      <c r="BF218" s="851" t="s">
        <v>193</v>
      </c>
      <c r="BG218" s="852"/>
      <c r="BH218"/>
      <c r="BI218"/>
      <c r="BJ218"/>
      <c r="BK218"/>
      <c r="BL218"/>
      <c r="BM218"/>
      <c r="BN218"/>
      <c r="BO218"/>
      <c r="BP218"/>
      <c r="BQ218" s="830"/>
      <c r="BR218" s="830"/>
      <c r="BS218" s="851" t="s">
        <v>192</v>
      </c>
      <c r="BT218" s="852"/>
      <c r="BU218" s="851" t="s">
        <v>193</v>
      </c>
      <c r="BV218" s="852"/>
      <c r="BW218" s="592"/>
      <c r="BX218" s="592"/>
      <c r="BY218" s="592"/>
      <c r="BZ218" s="592"/>
      <c r="CA218" s="592"/>
      <c r="CB218" s="592"/>
      <c r="CC218" s="592"/>
      <c r="CD218" s="830"/>
      <c r="CE218" s="830"/>
      <c r="CF218" s="851" t="s">
        <v>192</v>
      </c>
      <c r="CG218" s="852"/>
      <c r="CH218" s="851" t="s">
        <v>193</v>
      </c>
      <c r="CI218" s="852"/>
      <c r="CQ218" s="830"/>
      <c r="CR218" s="830"/>
      <c r="CS218" s="851" t="s">
        <v>192</v>
      </c>
      <c r="CT218" s="852"/>
      <c r="CU218" s="851" t="s">
        <v>193</v>
      </c>
      <c r="CV218" s="852"/>
      <c r="CW218" s="592"/>
      <c r="CX218" s="592"/>
      <c r="CY218" s="592"/>
      <c r="CZ218" s="592"/>
      <c r="DA218" s="592"/>
      <c r="DB218" s="592"/>
      <c r="DC218" s="592"/>
      <c r="DD218" s="830"/>
      <c r="DE218" s="830"/>
      <c r="DF218" s="851" t="s">
        <v>192</v>
      </c>
      <c r="DG218" s="852"/>
      <c r="DH218" s="851" t="s">
        <v>193</v>
      </c>
      <c r="DI218" s="852"/>
    </row>
    <row r="219" spans="1:113" ht="15" customHeight="1" x14ac:dyDescent="0.2">
      <c r="A219"/>
      <c r="B219" s="838" t="s">
        <v>181</v>
      </c>
      <c r="C219" s="592"/>
      <c r="D219" s="826" t="s">
        <v>173</v>
      </c>
      <c r="E219" s="597" t="s">
        <v>92</v>
      </c>
      <c r="F219" s="845">
        <v>24</v>
      </c>
      <c r="G219" s="846"/>
      <c r="H219" s="845">
        <v>2641</v>
      </c>
      <c r="I219" s="846"/>
      <c r="J219" s="592"/>
      <c r="K219" s="592"/>
      <c r="L219" s="592"/>
      <c r="M219" s="592"/>
      <c r="N219" s="592"/>
      <c r="O219" s="592"/>
      <c r="P219" s="592"/>
      <c r="Q219" s="826" t="s">
        <v>173</v>
      </c>
      <c r="R219" s="597" t="s">
        <v>92</v>
      </c>
      <c r="S219" s="845">
        <v>10</v>
      </c>
      <c r="T219" s="846"/>
      <c r="U219" s="845">
        <v>942</v>
      </c>
      <c r="V219" s="846"/>
      <c r="W219" s="592"/>
      <c r="X219" s="592"/>
      <c r="Y219" s="592"/>
      <c r="Z219" s="592"/>
      <c r="AA219" s="592"/>
      <c r="AB219" s="592"/>
      <c r="AC219" s="592"/>
      <c r="AD219" s="826" t="s">
        <v>173</v>
      </c>
      <c r="AE219" s="597" t="s">
        <v>92</v>
      </c>
      <c r="AF219" s="845">
        <v>14</v>
      </c>
      <c r="AG219" s="846"/>
      <c r="AH219" s="845">
        <v>1699</v>
      </c>
      <c r="AI219" s="846"/>
      <c r="AJ219" s="592"/>
      <c r="AK219" s="592"/>
      <c r="AL219" s="592"/>
      <c r="AM219" s="592"/>
      <c r="AN219" s="592"/>
      <c r="AO219" s="826" t="s">
        <v>173</v>
      </c>
      <c r="AP219" s="597" t="s">
        <v>92</v>
      </c>
      <c r="AQ219" s="845">
        <v>6</v>
      </c>
      <c r="AR219" s="846"/>
      <c r="AS219" s="845">
        <v>1366</v>
      </c>
      <c r="AT219" s="846"/>
      <c r="AU219" s="592"/>
      <c r="AV219" s="592"/>
      <c r="AW219" s="592"/>
      <c r="AX219" s="592"/>
      <c r="AY219" s="592"/>
      <c r="AZ219" s="592"/>
      <c r="BA219" s="592"/>
      <c r="BB219" s="826" t="s">
        <v>173</v>
      </c>
      <c r="BC219" s="597" t="s">
        <v>92</v>
      </c>
      <c r="BD219" s="845">
        <v>18</v>
      </c>
      <c r="BE219" s="846"/>
      <c r="BF219" s="845">
        <v>1275</v>
      </c>
      <c r="BG219" s="846"/>
      <c r="BH219"/>
      <c r="BI219"/>
      <c r="BJ219"/>
      <c r="BK219"/>
      <c r="BL219"/>
      <c r="BM219"/>
      <c r="BN219"/>
      <c r="BO219"/>
      <c r="BP219"/>
      <c r="BQ219" s="826" t="s">
        <v>173</v>
      </c>
      <c r="BR219" s="597" t="s">
        <v>92</v>
      </c>
      <c r="BS219" s="845">
        <v>4</v>
      </c>
      <c r="BT219" s="846"/>
      <c r="BU219" s="845">
        <v>2578</v>
      </c>
      <c r="BV219" s="846"/>
      <c r="BW219" s="592"/>
      <c r="BX219" s="592"/>
      <c r="BY219" s="592"/>
      <c r="BZ219" s="592"/>
      <c r="CA219" s="592"/>
      <c r="CB219" s="592"/>
      <c r="CC219" s="592"/>
      <c r="CD219" s="826" t="s">
        <v>173</v>
      </c>
      <c r="CE219" s="597" t="s">
        <v>92</v>
      </c>
      <c r="CF219" s="845">
        <v>20</v>
      </c>
      <c r="CG219" s="846"/>
      <c r="CH219" s="845">
        <v>63</v>
      </c>
      <c r="CI219" s="846"/>
      <c r="CQ219" s="826" t="s">
        <v>173</v>
      </c>
      <c r="CR219" s="597" t="s">
        <v>92</v>
      </c>
      <c r="CS219" s="845" t="s">
        <v>189</v>
      </c>
      <c r="CT219" s="846"/>
      <c r="CU219" s="845" t="s">
        <v>189</v>
      </c>
      <c r="CV219" s="846"/>
      <c r="CW219" s="592"/>
      <c r="CX219" s="592"/>
      <c r="CY219" s="592"/>
      <c r="CZ219" s="592"/>
      <c r="DA219" s="592"/>
      <c r="DB219" s="592"/>
      <c r="DC219" s="592"/>
      <c r="DD219" s="826" t="s">
        <v>173</v>
      </c>
      <c r="DE219" s="597" t="s">
        <v>92</v>
      </c>
      <c r="DF219" s="845" t="s">
        <v>189</v>
      </c>
      <c r="DG219" s="846"/>
      <c r="DH219" s="845" t="s">
        <v>189</v>
      </c>
      <c r="DI219" s="846"/>
    </row>
    <row r="220" spans="1:113" ht="15" x14ac:dyDescent="0.2">
      <c r="A220"/>
      <c r="B220" s="838"/>
      <c r="C220" s="592"/>
      <c r="D220" s="827"/>
      <c r="E220" s="597" t="s">
        <v>178</v>
      </c>
      <c r="F220" s="845">
        <v>15</v>
      </c>
      <c r="G220" s="846"/>
      <c r="H220" s="845">
        <v>2073</v>
      </c>
      <c r="I220" s="846"/>
      <c r="J220" s="592"/>
      <c r="K220" s="592"/>
      <c r="L220" s="592"/>
      <c r="M220" s="592"/>
      <c r="N220" s="592"/>
      <c r="O220" s="592"/>
      <c r="P220" s="592"/>
      <c r="Q220" s="827"/>
      <c r="R220" s="597" t="s">
        <v>178</v>
      </c>
      <c r="S220" s="845">
        <v>7</v>
      </c>
      <c r="T220" s="846"/>
      <c r="U220" s="845">
        <v>736</v>
      </c>
      <c r="V220" s="846"/>
      <c r="W220" s="592"/>
      <c r="X220" s="592"/>
      <c r="Y220" s="592"/>
      <c r="Z220" s="592"/>
      <c r="AA220" s="592"/>
      <c r="AB220" s="592"/>
      <c r="AC220" s="592"/>
      <c r="AD220" s="827"/>
      <c r="AE220" s="597" t="s">
        <v>178</v>
      </c>
      <c r="AF220" s="845">
        <v>8</v>
      </c>
      <c r="AG220" s="846"/>
      <c r="AH220" s="845">
        <v>1337</v>
      </c>
      <c r="AI220" s="846"/>
      <c r="AJ220" s="592"/>
      <c r="AK220" s="592"/>
      <c r="AL220" s="592"/>
      <c r="AM220" s="592"/>
      <c r="AN220" s="592"/>
      <c r="AO220" s="827"/>
      <c r="AP220" s="597" t="s">
        <v>178</v>
      </c>
      <c r="AQ220" s="845">
        <v>9</v>
      </c>
      <c r="AR220" s="846"/>
      <c r="AS220" s="845">
        <v>1177</v>
      </c>
      <c r="AT220" s="846"/>
      <c r="AU220" s="592"/>
      <c r="AV220" s="592"/>
      <c r="AW220" s="592"/>
      <c r="AX220" s="592"/>
      <c r="AY220" s="592"/>
      <c r="AZ220" s="592"/>
      <c r="BA220" s="592"/>
      <c r="BB220" s="827"/>
      <c r="BC220" s="597" t="s">
        <v>178</v>
      </c>
      <c r="BD220" s="845">
        <v>6</v>
      </c>
      <c r="BE220" s="846"/>
      <c r="BF220" s="845">
        <v>896</v>
      </c>
      <c r="BG220" s="846"/>
      <c r="BH220"/>
      <c r="BI220"/>
      <c r="BJ220"/>
      <c r="BK220"/>
      <c r="BL220"/>
      <c r="BM220"/>
      <c r="BN220"/>
      <c r="BO220"/>
      <c r="BP220"/>
      <c r="BQ220" s="827"/>
      <c r="BR220" s="597" t="s">
        <v>178</v>
      </c>
      <c r="BS220" s="845">
        <v>3</v>
      </c>
      <c r="BT220" s="846"/>
      <c r="BU220" s="845">
        <v>1963</v>
      </c>
      <c r="BV220" s="846"/>
      <c r="BW220" s="592"/>
      <c r="BX220" s="592"/>
      <c r="BY220" s="592"/>
      <c r="BZ220" s="592"/>
      <c r="CA220" s="592"/>
      <c r="CB220" s="592"/>
      <c r="CC220" s="592"/>
      <c r="CD220" s="827"/>
      <c r="CE220" s="597" t="s">
        <v>178</v>
      </c>
      <c r="CF220" s="845">
        <v>12</v>
      </c>
      <c r="CG220" s="846"/>
      <c r="CH220" s="845">
        <v>110</v>
      </c>
      <c r="CI220" s="846"/>
      <c r="CQ220" s="827"/>
      <c r="CR220" s="597" t="s">
        <v>178</v>
      </c>
      <c r="CS220" s="845">
        <v>3</v>
      </c>
      <c r="CT220" s="846"/>
      <c r="CU220" s="845">
        <v>1653</v>
      </c>
      <c r="CV220" s="846"/>
      <c r="CW220" s="592"/>
      <c r="CX220" s="592"/>
      <c r="CY220" s="592"/>
      <c r="CZ220" s="592"/>
      <c r="DA220" s="592"/>
      <c r="DB220" s="592"/>
      <c r="DC220" s="592"/>
      <c r="DD220" s="827"/>
      <c r="DE220" s="597" t="s">
        <v>178</v>
      </c>
      <c r="DF220" s="845">
        <v>12</v>
      </c>
      <c r="DG220" s="846"/>
      <c r="DH220" s="845">
        <v>420</v>
      </c>
      <c r="DI220" s="846"/>
    </row>
    <row r="221" spans="1:113" ht="15" x14ac:dyDescent="0.2">
      <c r="A221"/>
      <c r="B221" s="838"/>
      <c r="C221" s="592"/>
      <c r="D221" s="827"/>
      <c r="E221" s="597" t="s">
        <v>45</v>
      </c>
      <c r="F221" s="845">
        <v>520</v>
      </c>
      <c r="G221" s="846"/>
      <c r="H221" s="845">
        <v>15453</v>
      </c>
      <c r="I221" s="846"/>
      <c r="J221" s="592"/>
      <c r="K221" s="592"/>
      <c r="L221" s="592"/>
      <c r="M221" s="592"/>
      <c r="N221" s="592"/>
      <c r="O221" s="592"/>
      <c r="P221" s="592"/>
      <c r="Q221" s="827"/>
      <c r="R221" s="597" t="s">
        <v>45</v>
      </c>
      <c r="S221" s="845">
        <v>257</v>
      </c>
      <c r="T221" s="846"/>
      <c r="U221" s="845">
        <v>6098</v>
      </c>
      <c r="V221" s="846"/>
      <c r="W221" s="592"/>
      <c r="X221" s="592"/>
      <c r="Y221" s="592"/>
      <c r="Z221" s="592"/>
      <c r="AA221" s="592"/>
      <c r="AB221" s="592"/>
      <c r="AC221" s="592"/>
      <c r="AD221" s="827"/>
      <c r="AE221" s="597" t="s">
        <v>45</v>
      </c>
      <c r="AF221" s="845">
        <v>263</v>
      </c>
      <c r="AG221" s="846"/>
      <c r="AH221" s="845">
        <v>9355</v>
      </c>
      <c r="AI221" s="846"/>
      <c r="AJ221" s="592"/>
      <c r="AK221" s="592"/>
      <c r="AL221" s="592"/>
      <c r="AM221" s="592"/>
      <c r="AN221" s="592"/>
      <c r="AO221" s="827"/>
      <c r="AP221" s="597" t="s">
        <v>45</v>
      </c>
      <c r="AQ221" s="845">
        <v>164</v>
      </c>
      <c r="AR221" s="846"/>
      <c r="AS221" s="845">
        <v>8321</v>
      </c>
      <c r="AT221" s="846"/>
      <c r="AU221" s="592"/>
      <c r="AV221" s="592"/>
      <c r="AW221" s="592"/>
      <c r="AX221" s="592"/>
      <c r="AY221" s="592"/>
      <c r="AZ221" s="592"/>
      <c r="BA221" s="592"/>
      <c r="BB221" s="827"/>
      <c r="BC221" s="597" t="s">
        <v>45</v>
      </c>
      <c r="BD221" s="845">
        <v>356</v>
      </c>
      <c r="BE221" s="846"/>
      <c r="BF221" s="845">
        <v>7132</v>
      </c>
      <c r="BG221" s="846"/>
      <c r="BH221"/>
      <c r="BI221"/>
      <c r="BJ221"/>
      <c r="BK221"/>
      <c r="BL221"/>
      <c r="BM221"/>
      <c r="BN221"/>
      <c r="BO221"/>
      <c r="BP221"/>
      <c r="BQ221" s="827"/>
      <c r="BR221" s="597" t="s">
        <v>45</v>
      </c>
      <c r="BS221" s="845">
        <v>142</v>
      </c>
      <c r="BT221" s="846"/>
      <c r="BU221" s="845">
        <v>11712</v>
      </c>
      <c r="BV221" s="846"/>
      <c r="BW221" s="592"/>
      <c r="BX221" s="592"/>
      <c r="BY221" s="592"/>
      <c r="BZ221" s="592"/>
      <c r="CA221" s="592"/>
      <c r="CB221" s="592"/>
      <c r="CC221" s="592"/>
      <c r="CD221" s="827"/>
      <c r="CE221" s="597" t="s">
        <v>45</v>
      </c>
      <c r="CF221" s="845">
        <v>378</v>
      </c>
      <c r="CG221" s="846"/>
      <c r="CH221" s="845">
        <v>3741</v>
      </c>
      <c r="CI221" s="846"/>
      <c r="CQ221" s="827"/>
      <c r="CR221" s="597" t="s">
        <v>45</v>
      </c>
      <c r="CS221" s="845">
        <v>139</v>
      </c>
      <c r="CT221" s="846"/>
      <c r="CU221" s="845">
        <v>12260</v>
      </c>
      <c r="CV221" s="846"/>
      <c r="CW221" s="592"/>
      <c r="CX221" s="592"/>
      <c r="CY221" s="592"/>
      <c r="CZ221" s="592"/>
      <c r="DA221" s="592"/>
      <c r="DB221" s="592"/>
      <c r="DC221" s="592"/>
      <c r="DD221" s="827"/>
      <c r="DE221" s="597" t="s">
        <v>45</v>
      </c>
      <c r="DF221" s="845">
        <v>381</v>
      </c>
      <c r="DG221" s="846"/>
      <c r="DH221" s="845">
        <v>3193</v>
      </c>
      <c r="DI221" s="846"/>
    </row>
    <row r="222" spans="1:113" ht="15" x14ac:dyDescent="0.2">
      <c r="A222"/>
      <c r="B222" s="838"/>
      <c r="C222" s="592"/>
      <c r="D222" s="827"/>
      <c r="E222" s="597" t="s">
        <v>33</v>
      </c>
      <c r="F222" s="845">
        <v>596</v>
      </c>
      <c r="G222" s="846"/>
      <c r="H222" s="845">
        <v>9062</v>
      </c>
      <c r="I222" s="846"/>
      <c r="J222" s="592"/>
      <c r="K222" s="592"/>
      <c r="L222" s="592"/>
      <c r="M222" s="592"/>
      <c r="N222" s="592"/>
      <c r="O222" s="592"/>
      <c r="P222" s="592"/>
      <c r="Q222" s="827"/>
      <c r="R222" s="597" t="s">
        <v>33</v>
      </c>
      <c r="S222" s="845">
        <v>254</v>
      </c>
      <c r="T222" s="846"/>
      <c r="U222" s="845">
        <v>3859</v>
      </c>
      <c r="V222" s="846"/>
      <c r="W222" s="592"/>
      <c r="X222" s="592"/>
      <c r="Y222" s="592"/>
      <c r="Z222" s="592"/>
      <c r="AA222" s="592"/>
      <c r="AB222" s="592"/>
      <c r="AC222" s="592"/>
      <c r="AD222" s="827"/>
      <c r="AE222" s="597" t="s">
        <v>33</v>
      </c>
      <c r="AF222" s="845">
        <v>342</v>
      </c>
      <c r="AG222" s="846"/>
      <c r="AH222" s="845">
        <v>5203</v>
      </c>
      <c r="AI222" s="846"/>
      <c r="AJ222" s="592"/>
      <c r="AK222" s="592"/>
      <c r="AL222" s="592"/>
      <c r="AM222" s="592"/>
      <c r="AN222" s="592"/>
      <c r="AO222" s="827"/>
      <c r="AP222" s="597" t="s">
        <v>33</v>
      </c>
      <c r="AQ222" s="845">
        <v>194</v>
      </c>
      <c r="AR222" s="846"/>
      <c r="AS222" s="845">
        <v>4407</v>
      </c>
      <c r="AT222" s="846"/>
      <c r="AU222" s="592"/>
      <c r="AV222" s="592"/>
      <c r="AW222" s="592"/>
      <c r="AX222" s="592"/>
      <c r="AY222" s="592"/>
      <c r="AZ222" s="592"/>
      <c r="BA222" s="592"/>
      <c r="BB222" s="827"/>
      <c r="BC222" s="597" t="s">
        <v>33</v>
      </c>
      <c r="BD222" s="845">
        <v>402</v>
      </c>
      <c r="BE222" s="846"/>
      <c r="BF222" s="845">
        <v>4655</v>
      </c>
      <c r="BG222" s="846"/>
      <c r="BH222"/>
      <c r="BI222"/>
      <c r="BJ222"/>
      <c r="BK222"/>
      <c r="BL222"/>
      <c r="BM222"/>
      <c r="BN222"/>
      <c r="BO222"/>
      <c r="BP222"/>
      <c r="BQ222" s="827"/>
      <c r="BR222" s="597" t="s">
        <v>33</v>
      </c>
      <c r="BS222" s="845">
        <v>211</v>
      </c>
      <c r="BT222" s="846"/>
      <c r="BU222" s="845">
        <v>4876</v>
      </c>
      <c r="BV222" s="846"/>
      <c r="BW222" s="592"/>
      <c r="BX222" s="592"/>
      <c r="BY222" s="592"/>
      <c r="BZ222" s="592"/>
      <c r="CA222" s="592"/>
      <c r="CB222" s="592"/>
      <c r="CC222" s="592"/>
      <c r="CD222" s="827"/>
      <c r="CE222" s="597" t="s">
        <v>33</v>
      </c>
      <c r="CF222" s="845">
        <v>385</v>
      </c>
      <c r="CG222" s="846"/>
      <c r="CH222" s="845">
        <v>4186</v>
      </c>
      <c r="CI222" s="846"/>
      <c r="CQ222" s="827"/>
      <c r="CR222" s="597" t="s">
        <v>33</v>
      </c>
      <c r="CS222" s="845">
        <v>322</v>
      </c>
      <c r="CT222" s="846"/>
      <c r="CU222" s="845">
        <v>7469</v>
      </c>
      <c r="CV222" s="846"/>
      <c r="CW222" s="592"/>
      <c r="CX222" s="592"/>
      <c r="CY222" s="592"/>
      <c r="CZ222" s="592"/>
      <c r="DA222" s="592"/>
      <c r="DB222" s="592"/>
      <c r="DC222" s="592"/>
      <c r="DD222" s="827"/>
      <c r="DE222" s="597" t="s">
        <v>33</v>
      </c>
      <c r="DF222" s="845">
        <v>274</v>
      </c>
      <c r="DG222" s="846"/>
      <c r="DH222" s="845">
        <v>1593</v>
      </c>
      <c r="DI222" s="846"/>
    </row>
    <row r="223" spans="1:113" ht="15" x14ac:dyDescent="0.2">
      <c r="A223"/>
      <c r="B223" s="838"/>
      <c r="C223" s="592"/>
      <c r="D223" s="827"/>
      <c r="E223" s="597" t="s">
        <v>34</v>
      </c>
      <c r="F223" s="845">
        <v>1577</v>
      </c>
      <c r="G223" s="846"/>
      <c r="H223" s="845">
        <v>13269</v>
      </c>
      <c r="I223" s="846"/>
      <c r="J223" s="592"/>
      <c r="K223" s="592"/>
      <c r="L223" s="592"/>
      <c r="M223" s="592"/>
      <c r="N223" s="592"/>
      <c r="O223" s="592"/>
      <c r="P223" s="592"/>
      <c r="Q223" s="827"/>
      <c r="R223" s="597" t="s">
        <v>34</v>
      </c>
      <c r="S223" s="845">
        <v>760</v>
      </c>
      <c r="T223" s="846"/>
      <c r="U223" s="845">
        <v>5955</v>
      </c>
      <c r="V223" s="846"/>
      <c r="W223" s="592"/>
      <c r="X223" s="592"/>
      <c r="Y223" s="592"/>
      <c r="Z223" s="592"/>
      <c r="AA223" s="592"/>
      <c r="AB223" s="592"/>
      <c r="AC223" s="592"/>
      <c r="AD223" s="827"/>
      <c r="AE223" s="597" t="s">
        <v>34</v>
      </c>
      <c r="AF223" s="845">
        <v>817</v>
      </c>
      <c r="AG223" s="846"/>
      <c r="AH223" s="845">
        <v>7314</v>
      </c>
      <c r="AI223" s="846"/>
      <c r="AJ223" s="592"/>
      <c r="AK223" s="592"/>
      <c r="AL223" s="592"/>
      <c r="AM223" s="592"/>
      <c r="AN223" s="592"/>
      <c r="AO223" s="827"/>
      <c r="AP223" s="597" t="s">
        <v>34</v>
      </c>
      <c r="AQ223" s="845">
        <v>461</v>
      </c>
      <c r="AR223" s="846"/>
      <c r="AS223" s="845">
        <v>6047</v>
      </c>
      <c r="AT223" s="846"/>
      <c r="AU223" s="592"/>
      <c r="AV223" s="592"/>
      <c r="AW223" s="592"/>
      <c r="AX223" s="592"/>
      <c r="AY223" s="592"/>
      <c r="AZ223" s="592"/>
      <c r="BA223" s="592"/>
      <c r="BB223" s="827"/>
      <c r="BC223" s="597" t="s">
        <v>34</v>
      </c>
      <c r="BD223" s="845">
        <v>1116</v>
      </c>
      <c r="BE223" s="846"/>
      <c r="BF223" s="845">
        <v>7222</v>
      </c>
      <c r="BG223" s="846"/>
      <c r="BH223"/>
      <c r="BI223"/>
      <c r="BJ223"/>
      <c r="BK223"/>
      <c r="BL223"/>
      <c r="BM223"/>
      <c r="BN223"/>
      <c r="BO223"/>
      <c r="BP223"/>
      <c r="BQ223" s="827"/>
      <c r="BR223" s="597" t="s">
        <v>34</v>
      </c>
      <c r="BS223" s="845">
        <v>473</v>
      </c>
      <c r="BT223" s="846"/>
      <c r="BU223" s="845">
        <v>5566</v>
      </c>
      <c r="BV223" s="846"/>
      <c r="BW223" s="592"/>
      <c r="BX223" s="592"/>
      <c r="BY223" s="592"/>
      <c r="BZ223" s="592"/>
      <c r="CA223" s="592"/>
      <c r="CB223" s="592"/>
      <c r="CC223" s="592"/>
      <c r="CD223" s="827"/>
      <c r="CE223" s="597" t="s">
        <v>34</v>
      </c>
      <c r="CF223" s="845">
        <v>1104</v>
      </c>
      <c r="CG223" s="846"/>
      <c r="CH223" s="845">
        <v>7703</v>
      </c>
      <c r="CI223" s="846"/>
      <c r="CQ223" s="827"/>
      <c r="CR223" s="597" t="s">
        <v>34</v>
      </c>
      <c r="CS223" s="845">
        <v>955</v>
      </c>
      <c r="CT223" s="846"/>
      <c r="CU223" s="845">
        <v>11086</v>
      </c>
      <c r="CV223" s="846"/>
      <c r="CW223" s="592"/>
      <c r="CX223" s="592"/>
      <c r="CY223" s="592"/>
      <c r="CZ223" s="592"/>
      <c r="DA223" s="592"/>
      <c r="DB223" s="592"/>
      <c r="DC223" s="592"/>
      <c r="DD223" s="827"/>
      <c r="DE223" s="597" t="s">
        <v>34</v>
      </c>
      <c r="DF223" s="845">
        <v>622</v>
      </c>
      <c r="DG223" s="846"/>
      <c r="DH223" s="845">
        <v>2183</v>
      </c>
      <c r="DI223" s="846"/>
    </row>
    <row r="224" spans="1:113" ht="15" x14ac:dyDescent="0.2">
      <c r="A224"/>
      <c r="B224" s="838"/>
      <c r="C224" s="592"/>
      <c r="D224" s="827"/>
      <c r="E224" s="597" t="s">
        <v>35</v>
      </c>
      <c r="F224" s="845">
        <v>4381</v>
      </c>
      <c r="G224" s="846"/>
      <c r="H224" s="845">
        <v>20540</v>
      </c>
      <c r="I224" s="846"/>
      <c r="J224" s="592"/>
      <c r="K224" s="592"/>
      <c r="L224" s="592"/>
      <c r="M224" s="592"/>
      <c r="N224" s="592"/>
      <c r="O224" s="592"/>
      <c r="P224" s="592"/>
      <c r="Q224" s="827"/>
      <c r="R224" s="597" t="s">
        <v>35</v>
      </c>
      <c r="S224" s="845">
        <v>2236</v>
      </c>
      <c r="T224" s="846"/>
      <c r="U224" s="845">
        <v>9982</v>
      </c>
      <c r="V224" s="846"/>
      <c r="W224" s="592"/>
      <c r="X224" s="592"/>
      <c r="Y224" s="592"/>
      <c r="Z224" s="592"/>
      <c r="AA224" s="592"/>
      <c r="AB224" s="592"/>
      <c r="AC224" s="592"/>
      <c r="AD224" s="827"/>
      <c r="AE224" s="597" t="s">
        <v>35</v>
      </c>
      <c r="AF224" s="845">
        <v>2145</v>
      </c>
      <c r="AG224" s="846"/>
      <c r="AH224" s="845">
        <v>10558</v>
      </c>
      <c r="AI224" s="846"/>
      <c r="AJ224" s="592"/>
      <c r="AK224" s="592"/>
      <c r="AL224" s="592"/>
      <c r="AM224" s="592"/>
      <c r="AN224" s="592"/>
      <c r="AO224" s="827"/>
      <c r="AP224" s="597" t="s">
        <v>35</v>
      </c>
      <c r="AQ224" s="845">
        <v>1258</v>
      </c>
      <c r="AR224" s="846"/>
      <c r="AS224" s="845">
        <v>8677</v>
      </c>
      <c r="AT224" s="846"/>
      <c r="AU224" s="592"/>
      <c r="AV224" s="592"/>
      <c r="AW224" s="592"/>
      <c r="AX224" s="592"/>
      <c r="AY224" s="592"/>
      <c r="AZ224" s="592"/>
      <c r="BA224" s="592"/>
      <c r="BB224" s="827"/>
      <c r="BC224" s="597" t="s">
        <v>35</v>
      </c>
      <c r="BD224" s="845">
        <v>3123</v>
      </c>
      <c r="BE224" s="846"/>
      <c r="BF224" s="845">
        <v>11863</v>
      </c>
      <c r="BG224" s="846"/>
      <c r="BH224"/>
      <c r="BI224"/>
      <c r="BJ224"/>
      <c r="BK224"/>
      <c r="BL224"/>
      <c r="BM224"/>
      <c r="BN224"/>
      <c r="BO224"/>
      <c r="BP224"/>
      <c r="BQ224" s="827"/>
      <c r="BR224" s="597" t="s">
        <v>35</v>
      </c>
      <c r="BS224" s="845">
        <v>846</v>
      </c>
      <c r="BT224" s="846"/>
      <c r="BU224" s="845">
        <v>6288</v>
      </c>
      <c r="BV224" s="846"/>
      <c r="BW224" s="592"/>
      <c r="BX224" s="592"/>
      <c r="BY224" s="592"/>
      <c r="BZ224" s="592"/>
      <c r="CA224" s="592"/>
      <c r="CB224" s="592"/>
      <c r="CC224" s="592"/>
      <c r="CD224" s="827"/>
      <c r="CE224" s="597" t="s">
        <v>35</v>
      </c>
      <c r="CF224" s="845">
        <v>3535</v>
      </c>
      <c r="CG224" s="846"/>
      <c r="CH224" s="845">
        <v>14252</v>
      </c>
      <c r="CI224" s="846"/>
      <c r="CQ224" s="827"/>
      <c r="CR224" s="597" t="s">
        <v>35</v>
      </c>
      <c r="CS224" s="845">
        <v>3110</v>
      </c>
      <c r="CT224" s="846"/>
      <c r="CU224" s="845">
        <v>17641</v>
      </c>
      <c r="CV224" s="846"/>
      <c r="CW224" s="592"/>
      <c r="CX224" s="592"/>
      <c r="CY224" s="592"/>
      <c r="CZ224" s="592"/>
      <c r="DA224" s="592"/>
      <c r="DB224" s="592"/>
      <c r="DC224" s="592"/>
      <c r="DD224" s="827"/>
      <c r="DE224" s="597" t="s">
        <v>35</v>
      </c>
      <c r="DF224" s="845">
        <v>1271</v>
      </c>
      <c r="DG224" s="846"/>
      <c r="DH224" s="845">
        <v>2899</v>
      </c>
      <c r="DI224" s="846"/>
    </row>
    <row r="225" spans="1:113" ht="15" x14ac:dyDescent="0.2">
      <c r="A225"/>
      <c r="B225" s="838"/>
      <c r="C225" s="592"/>
      <c r="D225" s="827"/>
      <c r="E225" s="597" t="s">
        <v>36</v>
      </c>
      <c r="F225" s="845">
        <v>14153</v>
      </c>
      <c r="G225" s="846"/>
      <c r="H225" s="845">
        <v>31949</v>
      </c>
      <c r="I225" s="846"/>
      <c r="J225" s="592"/>
      <c r="K225" s="592"/>
      <c r="L225" s="592"/>
      <c r="M225" s="592"/>
      <c r="N225" s="592"/>
      <c r="O225" s="592"/>
      <c r="P225" s="592"/>
      <c r="Q225" s="827"/>
      <c r="R225" s="597" t="s">
        <v>36</v>
      </c>
      <c r="S225" s="845">
        <v>7641</v>
      </c>
      <c r="T225" s="846"/>
      <c r="U225" s="845">
        <v>15366</v>
      </c>
      <c r="V225" s="846"/>
      <c r="W225" s="592"/>
      <c r="X225" s="592"/>
      <c r="Y225" s="592"/>
      <c r="Z225" s="592"/>
      <c r="AA225" s="592"/>
      <c r="AB225" s="592"/>
      <c r="AC225" s="592"/>
      <c r="AD225" s="827"/>
      <c r="AE225" s="597" t="s">
        <v>36</v>
      </c>
      <c r="AF225" s="845">
        <v>6512</v>
      </c>
      <c r="AG225" s="846"/>
      <c r="AH225" s="845">
        <v>16583</v>
      </c>
      <c r="AI225" s="846"/>
      <c r="AJ225" s="592"/>
      <c r="AK225" s="592"/>
      <c r="AL225" s="592"/>
      <c r="AM225" s="592"/>
      <c r="AN225" s="592"/>
      <c r="AO225" s="827"/>
      <c r="AP225" s="597" t="s">
        <v>36</v>
      </c>
      <c r="AQ225" s="845">
        <v>3701</v>
      </c>
      <c r="AR225" s="846"/>
      <c r="AS225" s="845">
        <v>13020</v>
      </c>
      <c r="AT225" s="846"/>
      <c r="AU225" s="592"/>
      <c r="AV225" s="592"/>
      <c r="AW225" s="592"/>
      <c r="AX225" s="592"/>
      <c r="AY225" s="592"/>
      <c r="AZ225" s="592"/>
      <c r="BA225" s="592"/>
      <c r="BB225" s="827"/>
      <c r="BC225" s="597" t="s">
        <v>36</v>
      </c>
      <c r="BD225" s="845">
        <v>10452</v>
      </c>
      <c r="BE225" s="846"/>
      <c r="BF225" s="845">
        <v>18929</v>
      </c>
      <c r="BG225" s="846"/>
      <c r="BH225"/>
      <c r="BI225"/>
      <c r="BJ225"/>
      <c r="BK225"/>
      <c r="BL225"/>
      <c r="BM225"/>
      <c r="BN225"/>
      <c r="BO225"/>
      <c r="BP225"/>
      <c r="BQ225" s="827"/>
      <c r="BR225" s="597" t="s">
        <v>36</v>
      </c>
      <c r="BS225" s="845">
        <v>1709</v>
      </c>
      <c r="BT225" s="846"/>
      <c r="BU225" s="845">
        <v>7065</v>
      </c>
      <c r="BV225" s="846"/>
      <c r="BW225" s="592"/>
      <c r="BX225" s="592"/>
      <c r="BY225" s="592"/>
      <c r="BZ225" s="592"/>
      <c r="CA225" s="592"/>
      <c r="CB225" s="592"/>
      <c r="CC225" s="592"/>
      <c r="CD225" s="827"/>
      <c r="CE225" s="597" t="s">
        <v>36</v>
      </c>
      <c r="CF225" s="845">
        <v>12444</v>
      </c>
      <c r="CG225" s="846"/>
      <c r="CH225" s="845">
        <v>24884</v>
      </c>
      <c r="CI225" s="846"/>
      <c r="CQ225" s="827"/>
      <c r="CR225" s="597" t="s">
        <v>36</v>
      </c>
      <c r="CS225" s="845">
        <v>10836</v>
      </c>
      <c r="CT225" s="846"/>
      <c r="CU225" s="845">
        <v>27954</v>
      </c>
      <c r="CV225" s="846"/>
      <c r="CW225" s="592"/>
      <c r="CX225" s="592"/>
      <c r="CY225" s="592"/>
      <c r="CZ225" s="592"/>
      <c r="DA225" s="592"/>
      <c r="DB225" s="592"/>
      <c r="DC225" s="592"/>
      <c r="DD225" s="827"/>
      <c r="DE225" s="597" t="s">
        <v>36</v>
      </c>
      <c r="DF225" s="845">
        <v>3317</v>
      </c>
      <c r="DG225" s="846"/>
      <c r="DH225" s="845">
        <v>3995</v>
      </c>
      <c r="DI225" s="846"/>
    </row>
    <row r="226" spans="1:113" ht="15" x14ac:dyDescent="0.2">
      <c r="A226"/>
      <c r="B226" s="838"/>
      <c r="C226" s="592"/>
      <c r="D226" s="827"/>
      <c r="E226" s="597" t="s">
        <v>37</v>
      </c>
      <c r="F226" s="845">
        <v>40145</v>
      </c>
      <c r="G226" s="846"/>
      <c r="H226" s="845">
        <v>38748</v>
      </c>
      <c r="I226" s="846"/>
      <c r="J226" s="592"/>
      <c r="K226" s="592"/>
      <c r="L226" s="592"/>
      <c r="M226" s="592"/>
      <c r="N226" s="592"/>
      <c r="O226" s="592"/>
      <c r="P226" s="592"/>
      <c r="Q226" s="827"/>
      <c r="R226" s="597" t="s">
        <v>37</v>
      </c>
      <c r="S226" s="845">
        <v>22000</v>
      </c>
      <c r="T226" s="846"/>
      <c r="U226" s="845">
        <v>17849</v>
      </c>
      <c r="V226" s="846"/>
      <c r="W226" s="592"/>
      <c r="X226" s="592"/>
      <c r="Y226" s="592"/>
      <c r="Z226" s="592"/>
      <c r="AA226" s="592"/>
      <c r="AB226" s="592"/>
      <c r="AC226" s="592"/>
      <c r="AD226" s="827"/>
      <c r="AE226" s="597" t="s">
        <v>37</v>
      </c>
      <c r="AF226" s="845">
        <v>18145</v>
      </c>
      <c r="AG226" s="846"/>
      <c r="AH226" s="845">
        <v>20899</v>
      </c>
      <c r="AI226" s="846"/>
      <c r="AJ226" s="592"/>
      <c r="AK226" s="592"/>
      <c r="AL226" s="592"/>
      <c r="AM226" s="592"/>
      <c r="AN226" s="592"/>
      <c r="AO226" s="827"/>
      <c r="AP226" s="597" t="s">
        <v>37</v>
      </c>
      <c r="AQ226" s="845">
        <v>9964</v>
      </c>
      <c r="AR226" s="846"/>
      <c r="AS226" s="845">
        <v>15901</v>
      </c>
      <c r="AT226" s="846"/>
      <c r="AU226" s="592"/>
      <c r="AV226" s="592"/>
      <c r="AW226" s="592"/>
      <c r="AX226" s="592"/>
      <c r="AY226" s="592"/>
      <c r="AZ226" s="592"/>
      <c r="BA226" s="592"/>
      <c r="BB226" s="827"/>
      <c r="BC226" s="597" t="s">
        <v>37</v>
      </c>
      <c r="BD226" s="845">
        <v>30181</v>
      </c>
      <c r="BE226" s="846"/>
      <c r="BF226" s="845">
        <v>22847</v>
      </c>
      <c r="BG226" s="846"/>
      <c r="BH226"/>
      <c r="BI226"/>
      <c r="BJ226"/>
      <c r="BK226"/>
      <c r="BL226"/>
      <c r="BM226"/>
      <c r="BN226"/>
      <c r="BO226"/>
      <c r="BP226"/>
      <c r="BQ226" s="827"/>
      <c r="BR226" s="597" t="s">
        <v>37</v>
      </c>
      <c r="BS226" s="845">
        <v>3244</v>
      </c>
      <c r="BT226" s="846"/>
      <c r="BU226" s="845">
        <v>6544</v>
      </c>
      <c r="BV226" s="846"/>
      <c r="BW226" s="592"/>
      <c r="BX226" s="592"/>
      <c r="BY226" s="592"/>
      <c r="BZ226" s="592"/>
      <c r="CA226" s="592"/>
      <c r="CB226" s="592"/>
      <c r="CC226" s="592"/>
      <c r="CD226" s="827"/>
      <c r="CE226" s="597" t="s">
        <v>37</v>
      </c>
      <c r="CF226" s="845">
        <v>36901</v>
      </c>
      <c r="CG226" s="846"/>
      <c r="CH226" s="845">
        <v>32204</v>
      </c>
      <c r="CI226" s="846"/>
      <c r="CQ226" s="827"/>
      <c r="CR226" s="597" t="s">
        <v>37</v>
      </c>
      <c r="CS226" s="845">
        <v>32725</v>
      </c>
      <c r="CT226" s="846"/>
      <c r="CU226" s="845">
        <v>34522</v>
      </c>
      <c r="CV226" s="846"/>
      <c r="CW226" s="592"/>
      <c r="CX226" s="592"/>
      <c r="CY226" s="592"/>
      <c r="CZ226" s="592"/>
      <c r="DA226" s="592"/>
      <c r="DB226" s="592"/>
      <c r="DC226" s="592"/>
      <c r="DD226" s="827"/>
      <c r="DE226" s="597" t="s">
        <v>37</v>
      </c>
      <c r="DF226" s="845">
        <v>7420</v>
      </c>
      <c r="DG226" s="846"/>
      <c r="DH226" s="845">
        <v>4226</v>
      </c>
      <c r="DI226" s="846"/>
    </row>
    <row r="227" spans="1:113" ht="15" x14ac:dyDescent="0.2">
      <c r="A227"/>
      <c r="B227" s="838"/>
      <c r="C227" s="592"/>
      <c r="D227" s="827"/>
      <c r="E227" s="597" t="s">
        <v>38</v>
      </c>
      <c r="F227" s="845">
        <v>66592</v>
      </c>
      <c r="G227" s="846"/>
      <c r="H227" s="845">
        <v>25817</v>
      </c>
      <c r="I227" s="846"/>
      <c r="J227" s="592"/>
      <c r="K227" s="592"/>
      <c r="L227" s="592"/>
      <c r="M227" s="592"/>
      <c r="N227" s="592"/>
      <c r="O227" s="592"/>
      <c r="P227" s="592"/>
      <c r="Q227" s="827"/>
      <c r="R227" s="597" t="s">
        <v>38</v>
      </c>
      <c r="S227" s="845">
        <v>35790</v>
      </c>
      <c r="T227" s="846"/>
      <c r="U227" s="845">
        <v>10651</v>
      </c>
      <c r="V227" s="846"/>
      <c r="W227" s="592"/>
      <c r="X227" s="592"/>
      <c r="Y227" s="592"/>
      <c r="Z227" s="592"/>
      <c r="AA227" s="592"/>
      <c r="AB227" s="592"/>
      <c r="AC227" s="592"/>
      <c r="AD227" s="827"/>
      <c r="AE227" s="597" t="s">
        <v>38</v>
      </c>
      <c r="AF227" s="845">
        <v>30802</v>
      </c>
      <c r="AG227" s="846"/>
      <c r="AH227" s="845">
        <v>15166</v>
      </c>
      <c r="AI227" s="846"/>
      <c r="AJ227" s="592"/>
      <c r="AK227" s="592"/>
      <c r="AL227" s="592"/>
      <c r="AM227" s="592"/>
      <c r="AN227" s="592"/>
      <c r="AO227" s="827"/>
      <c r="AP227" s="597" t="s">
        <v>38</v>
      </c>
      <c r="AQ227" s="845">
        <v>14718</v>
      </c>
      <c r="AR227" s="846"/>
      <c r="AS227" s="845">
        <v>10286</v>
      </c>
      <c r="AT227" s="846"/>
      <c r="AU227" s="592"/>
      <c r="AV227" s="592"/>
      <c r="AW227" s="592"/>
      <c r="AX227" s="592"/>
      <c r="AY227" s="592"/>
      <c r="AZ227" s="592"/>
      <c r="BA227" s="592"/>
      <c r="BB227" s="827"/>
      <c r="BC227" s="597" t="s">
        <v>38</v>
      </c>
      <c r="BD227" s="845">
        <v>51874</v>
      </c>
      <c r="BE227" s="846"/>
      <c r="BF227" s="845">
        <v>15531</v>
      </c>
      <c r="BG227" s="846"/>
      <c r="BH227"/>
      <c r="BI227"/>
      <c r="BJ227"/>
      <c r="BK227"/>
      <c r="BL227"/>
      <c r="BM227"/>
      <c r="BN227"/>
      <c r="BO227"/>
      <c r="BP227"/>
      <c r="BQ227" s="827"/>
      <c r="BR227" s="597" t="s">
        <v>38</v>
      </c>
      <c r="BS227" s="845">
        <v>4023</v>
      </c>
      <c r="BT227" s="846"/>
      <c r="BU227" s="845">
        <v>3787</v>
      </c>
      <c r="BV227" s="846"/>
      <c r="BW227" s="592"/>
      <c r="BX227" s="592"/>
      <c r="BY227" s="592"/>
      <c r="BZ227" s="592"/>
      <c r="CA227" s="592"/>
      <c r="CB227" s="592"/>
      <c r="CC227" s="592"/>
      <c r="CD227" s="827"/>
      <c r="CE227" s="597" t="s">
        <v>38</v>
      </c>
      <c r="CF227" s="845">
        <v>62569</v>
      </c>
      <c r="CG227" s="846"/>
      <c r="CH227" s="845">
        <v>22030</v>
      </c>
      <c r="CI227" s="846"/>
      <c r="CQ227" s="827"/>
      <c r="CR227" s="597" t="s">
        <v>38</v>
      </c>
      <c r="CS227" s="845">
        <v>56498</v>
      </c>
      <c r="CT227" s="846"/>
      <c r="CU227" s="845">
        <v>23407</v>
      </c>
      <c r="CV227" s="846"/>
      <c r="CW227" s="592"/>
      <c r="CX227" s="592"/>
      <c r="CY227" s="592"/>
      <c r="CZ227" s="592"/>
      <c r="DA227" s="592"/>
      <c r="DB227" s="592"/>
      <c r="DC227" s="592"/>
      <c r="DD227" s="827"/>
      <c r="DE227" s="597" t="s">
        <v>38</v>
      </c>
      <c r="DF227" s="845">
        <v>10094</v>
      </c>
      <c r="DG227" s="846"/>
      <c r="DH227" s="845">
        <v>2410</v>
      </c>
      <c r="DI227" s="846"/>
    </row>
    <row r="228" spans="1:113" ht="15" x14ac:dyDescent="0.2">
      <c r="A228"/>
      <c r="B228" s="838"/>
      <c r="C228" s="592"/>
      <c r="D228" s="827"/>
      <c r="E228" s="597" t="s">
        <v>39</v>
      </c>
      <c r="F228" s="845">
        <v>81755</v>
      </c>
      <c r="G228" s="846"/>
      <c r="H228" s="845">
        <v>10882</v>
      </c>
      <c r="I228" s="846"/>
      <c r="J228" s="592"/>
      <c r="K228" s="592"/>
      <c r="L228" s="592"/>
      <c r="M228" s="592"/>
      <c r="N228" s="592"/>
      <c r="O228" s="592"/>
      <c r="P228" s="592"/>
      <c r="Q228" s="827"/>
      <c r="R228" s="597" t="s">
        <v>39</v>
      </c>
      <c r="S228" s="845">
        <v>42445</v>
      </c>
      <c r="T228" s="846"/>
      <c r="U228" s="845">
        <v>3855</v>
      </c>
      <c r="V228" s="846"/>
      <c r="W228" s="592"/>
      <c r="X228" s="592"/>
      <c r="Y228" s="592"/>
      <c r="Z228" s="592"/>
      <c r="AA228" s="592"/>
      <c r="AB228" s="592"/>
      <c r="AC228" s="592"/>
      <c r="AD228" s="827"/>
      <c r="AE228" s="597" t="s">
        <v>39</v>
      </c>
      <c r="AF228" s="845">
        <v>39310</v>
      </c>
      <c r="AG228" s="846"/>
      <c r="AH228" s="845">
        <v>7027</v>
      </c>
      <c r="AI228" s="846"/>
      <c r="AJ228" s="592"/>
      <c r="AK228" s="592"/>
      <c r="AL228" s="592"/>
      <c r="AM228" s="592"/>
      <c r="AN228" s="592"/>
      <c r="AO228" s="827"/>
      <c r="AP228" s="597" t="s">
        <v>39</v>
      </c>
      <c r="AQ228" s="845">
        <v>15435</v>
      </c>
      <c r="AR228" s="846"/>
      <c r="AS228" s="845">
        <v>4160</v>
      </c>
      <c r="AT228" s="846"/>
      <c r="AU228" s="592"/>
      <c r="AV228" s="592"/>
      <c r="AW228" s="592"/>
      <c r="AX228" s="592"/>
      <c r="AY228" s="592"/>
      <c r="AZ228" s="592"/>
      <c r="BA228" s="592"/>
      <c r="BB228" s="827"/>
      <c r="BC228" s="597" t="s">
        <v>39</v>
      </c>
      <c r="BD228" s="845">
        <v>66320</v>
      </c>
      <c r="BE228" s="846"/>
      <c r="BF228" s="845">
        <v>6722</v>
      </c>
      <c r="BG228" s="846"/>
      <c r="BH228"/>
      <c r="BI228"/>
      <c r="BJ228"/>
      <c r="BK228"/>
      <c r="BL228"/>
      <c r="BM228"/>
      <c r="BN228"/>
      <c r="BO228"/>
      <c r="BP228"/>
      <c r="BQ228" s="827"/>
      <c r="BR228" s="597" t="s">
        <v>39</v>
      </c>
      <c r="BS228" s="845">
        <v>3844</v>
      </c>
      <c r="BT228" s="846"/>
      <c r="BU228" s="845">
        <v>1598</v>
      </c>
      <c r="BV228" s="846"/>
      <c r="BW228" s="592"/>
      <c r="BX228" s="592"/>
      <c r="BY228" s="592"/>
      <c r="BZ228" s="592"/>
      <c r="CA228" s="592"/>
      <c r="CB228" s="592"/>
      <c r="CC228" s="592"/>
      <c r="CD228" s="827"/>
      <c r="CE228" s="597" t="s">
        <v>39</v>
      </c>
      <c r="CF228" s="845">
        <v>77911</v>
      </c>
      <c r="CG228" s="846"/>
      <c r="CH228" s="845">
        <v>9284</v>
      </c>
      <c r="CI228" s="846"/>
      <c r="CQ228" s="827"/>
      <c r="CR228" s="597" t="s">
        <v>39</v>
      </c>
      <c r="CS228" s="845">
        <v>70960</v>
      </c>
      <c r="CT228" s="846"/>
      <c r="CU228" s="845">
        <v>10007</v>
      </c>
      <c r="CV228" s="846"/>
      <c r="CW228" s="592"/>
      <c r="CX228" s="592"/>
      <c r="CY228" s="592"/>
      <c r="CZ228" s="592"/>
      <c r="DA228" s="592"/>
      <c r="DB228" s="592"/>
      <c r="DC228" s="592"/>
      <c r="DD228" s="827"/>
      <c r="DE228" s="597" t="s">
        <v>39</v>
      </c>
      <c r="DF228" s="845">
        <v>10795</v>
      </c>
      <c r="DG228" s="846"/>
      <c r="DH228" s="845">
        <v>875</v>
      </c>
      <c r="DI228" s="846"/>
    </row>
    <row r="229" spans="1:113" ht="15" x14ac:dyDescent="0.2">
      <c r="A229"/>
      <c r="B229" s="838"/>
      <c r="C229" s="592"/>
      <c r="D229" s="827"/>
      <c r="E229" s="597" t="s">
        <v>40</v>
      </c>
      <c r="F229" s="845">
        <v>82233</v>
      </c>
      <c r="G229" s="846"/>
      <c r="H229" s="845">
        <v>3151</v>
      </c>
      <c r="I229" s="846"/>
      <c r="J229" s="592"/>
      <c r="K229" s="592"/>
      <c r="L229" s="592"/>
      <c r="M229" s="592"/>
      <c r="N229" s="592"/>
      <c r="O229" s="592"/>
      <c r="P229" s="592"/>
      <c r="Q229" s="827"/>
      <c r="R229" s="597" t="s">
        <v>40</v>
      </c>
      <c r="S229" s="845">
        <v>40821</v>
      </c>
      <c r="T229" s="846"/>
      <c r="U229" s="845">
        <v>904</v>
      </c>
      <c r="V229" s="846"/>
      <c r="W229" s="592"/>
      <c r="X229" s="592"/>
      <c r="Y229" s="592"/>
      <c r="Z229" s="592"/>
      <c r="AA229" s="592"/>
      <c r="AB229" s="592"/>
      <c r="AC229" s="592"/>
      <c r="AD229" s="827"/>
      <c r="AE229" s="597" t="s">
        <v>40</v>
      </c>
      <c r="AF229" s="845">
        <v>41412</v>
      </c>
      <c r="AG229" s="846"/>
      <c r="AH229" s="845">
        <v>2247</v>
      </c>
      <c r="AI229" s="846"/>
      <c r="AJ229" s="592"/>
      <c r="AK229" s="592"/>
      <c r="AL229" s="592"/>
      <c r="AM229" s="592"/>
      <c r="AN229" s="592"/>
      <c r="AO229" s="827"/>
      <c r="AP229" s="597" t="s">
        <v>40</v>
      </c>
      <c r="AQ229" s="845">
        <v>11889</v>
      </c>
      <c r="AR229" s="846"/>
      <c r="AS229" s="845">
        <v>1229</v>
      </c>
      <c r="AT229" s="846"/>
      <c r="AU229" s="592"/>
      <c r="AV229" s="592"/>
      <c r="AW229" s="592"/>
      <c r="AX229" s="592"/>
      <c r="AY229" s="592"/>
      <c r="AZ229" s="592"/>
      <c r="BA229" s="592"/>
      <c r="BB229" s="827"/>
      <c r="BC229" s="597" t="s">
        <v>40</v>
      </c>
      <c r="BD229" s="845">
        <v>70344</v>
      </c>
      <c r="BE229" s="846"/>
      <c r="BF229" s="845">
        <v>1922</v>
      </c>
      <c r="BG229" s="846"/>
      <c r="BH229"/>
      <c r="BI229"/>
      <c r="BJ229"/>
      <c r="BK229"/>
      <c r="BL229"/>
      <c r="BM229"/>
      <c r="BN229"/>
      <c r="BO229"/>
      <c r="BP229"/>
      <c r="BQ229" s="827"/>
      <c r="BR229" s="597" t="s">
        <v>40</v>
      </c>
      <c r="BS229" s="845">
        <v>2904</v>
      </c>
      <c r="BT229" s="846"/>
      <c r="BU229" s="845">
        <v>479</v>
      </c>
      <c r="BV229" s="846"/>
      <c r="BW229" s="592"/>
      <c r="BX229" s="592"/>
      <c r="BY229" s="592"/>
      <c r="BZ229" s="592"/>
      <c r="CA229" s="592"/>
      <c r="CB229" s="592"/>
      <c r="CC229" s="592"/>
      <c r="CD229" s="827"/>
      <c r="CE229" s="597" t="s">
        <v>40</v>
      </c>
      <c r="CF229" s="845">
        <v>79329</v>
      </c>
      <c r="CG229" s="846"/>
      <c r="CH229" s="845">
        <v>2672</v>
      </c>
      <c r="CI229" s="846"/>
      <c r="CQ229" s="827"/>
      <c r="CR229" s="597" t="s">
        <v>40</v>
      </c>
      <c r="CS229" s="845">
        <v>72465</v>
      </c>
      <c r="CT229" s="846"/>
      <c r="CU229" s="845">
        <v>2945</v>
      </c>
      <c r="CV229" s="846"/>
      <c r="CW229" s="592"/>
      <c r="CX229" s="592"/>
      <c r="CY229" s="592"/>
      <c r="CZ229" s="592"/>
      <c r="DA229" s="592"/>
      <c r="DB229" s="592"/>
      <c r="DC229" s="592"/>
      <c r="DD229" s="827"/>
      <c r="DE229" s="597" t="s">
        <v>40</v>
      </c>
      <c r="DF229" s="845">
        <v>9768</v>
      </c>
      <c r="DG229" s="846"/>
      <c r="DH229" s="845">
        <v>206</v>
      </c>
      <c r="DI229" s="846"/>
    </row>
    <row r="230" spans="1:113" ht="15" x14ac:dyDescent="0.2">
      <c r="A230"/>
      <c r="B230" s="838"/>
      <c r="C230" s="592"/>
      <c r="D230" s="828"/>
      <c r="E230" s="597" t="s">
        <v>41</v>
      </c>
      <c r="F230" s="845">
        <v>28415</v>
      </c>
      <c r="G230" s="846"/>
      <c r="H230" s="845">
        <v>248</v>
      </c>
      <c r="I230" s="846"/>
      <c r="J230" s="592"/>
      <c r="K230" s="592"/>
      <c r="L230" s="592"/>
      <c r="M230" s="592"/>
      <c r="N230" s="592"/>
      <c r="O230" s="592"/>
      <c r="P230" s="592"/>
      <c r="Q230" s="828"/>
      <c r="R230" s="597" t="s">
        <v>41</v>
      </c>
      <c r="S230" s="845">
        <v>14271</v>
      </c>
      <c r="T230" s="846"/>
      <c r="U230" s="845">
        <v>71</v>
      </c>
      <c r="V230" s="846"/>
      <c r="W230" s="592"/>
      <c r="X230" s="592"/>
      <c r="Y230" s="592"/>
      <c r="Z230" s="592"/>
      <c r="AA230" s="592"/>
      <c r="AB230" s="592"/>
      <c r="AC230" s="592"/>
      <c r="AD230" s="828"/>
      <c r="AE230" s="597" t="s">
        <v>41</v>
      </c>
      <c r="AF230" s="845">
        <v>14144</v>
      </c>
      <c r="AG230" s="846"/>
      <c r="AH230" s="845">
        <v>177</v>
      </c>
      <c r="AI230" s="846"/>
      <c r="AJ230" s="592"/>
      <c r="AK230" s="592"/>
      <c r="AL230" s="592"/>
      <c r="AM230" s="592"/>
      <c r="AN230" s="592"/>
      <c r="AO230" s="828"/>
      <c r="AP230" s="597" t="s">
        <v>41</v>
      </c>
      <c r="AQ230" s="845">
        <v>2819</v>
      </c>
      <c r="AR230" s="846"/>
      <c r="AS230" s="845">
        <v>66</v>
      </c>
      <c r="AT230" s="846"/>
      <c r="AU230" s="592"/>
      <c r="AV230" s="592"/>
      <c r="AW230" s="592"/>
      <c r="AX230" s="592"/>
      <c r="AY230" s="592"/>
      <c r="AZ230" s="592"/>
      <c r="BA230" s="592"/>
      <c r="BB230" s="828"/>
      <c r="BC230" s="597" t="s">
        <v>41</v>
      </c>
      <c r="BD230" s="845">
        <v>25596</v>
      </c>
      <c r="BE230" s="846"/>
      <c r="BF230" s="845">
        <v>182</v>
      </c>
      <c r="BG230" s="846"/>
      <c r="BH230"/>
      <c r="BI230"/>
      <c r="BJ230"/>
      <c r="BK230"/>
      <c r="BL230"/>
      <c r="BM230"/>
      <c r="BN230"/>
      <c r="BO230"/>
      <c r="BP230"/>
      <c r="BQ230" s="828"/>
      <c r="BR230" s="597" t="s">
        <v>41</v>
      </c>
      <c r="BS230" s="845">
        <v>841</v>
      </c>
      <c r="BT230" s="846"/>
      <c r="BU230" s="845">
        <v>64</v>
      </c>
      <c r="BV230" s="846"/>
      <c r="BW230" s="592"/>
      <c r="BX230" s="592"/>
      <c r="BY230" s="592"/>
      <c r="BZ230" s="592"/>
      <c r="CA230" s="592"/>
      <c r="CB230" s="592"/>
      <c r="CC230" s="592"/>
      <c r="CD230" s="828"/>
      <c r="CE230" s="597" t="s">
        <v>41</v>
      </c>
      <c r="CF230" s="845">
        <v>27574</v>
      </c>
      <c r="CG230" s="846"/>
      <c r="CH230" s="845">
        <v>184</v>
      </c>
      <c r="CI230" s="846"/>
      <c r="CQ230" s="828"/>
      <c r="CR230" s="597" t="s">
        <v>41</v>
      </c>
      <c r="CS230" s="845">
        <v>25332</v>
      </c>
      <c r="CT230" s="846"/>
      <c r="CU230" s="845">
        <v>237</v>
      </c>
      <c r="CV230" s="846"/>
      <c r="CW230" s="592"/>
      <c r="CX230" s="592"/>
      <c r="CY230" s="592"/>
      <c r="CZ230" s="592"/>
      <c r="DA230" s="592"/>
      <c r="DB230" s="592"/>
      <c r="DC230" s="592"/>
      <c r="DD230" s="828"/>
      <c r="DE230" s="597" t="s">
        <v>41</v>
      </c>
      <c r="DF230" s="845">
        <v>3083</v>
      </c>
      <c r="DG230" s="846"/>
      <c r="DH230" s="845">
        <v>11</v>
      </c>
      <c r="DI230" s="846"/>
    </row>
    <row r="231" spans="1:113" ht="15.75" x14ac:dyDescent="0.25">
      <c r="A231"/>
      <c r="B231" s="324"/>
      <c r="C231" s="592"/>
      <c r="D231" s="592"/>
      <c r="E231" s="615"/>
      <c r="F231" s="592"/>
      <c r="G231" s="592"/>
      <c r="H231" s="592"/>
      <c r="I231" s="592"/>
      <c r="J231" s="592"/>
      <c r="K231" s="592"/>
      <c r="L231" s="592"/>
      <c r="M231" s="592"/>
      <c r="N231" s="592"/>
      <c r="O231" s="592"/>
      <c r="P231" s="592"/>
      <c r="Q231" s="592"/>
      <c r="R231" s="592"/>
      <c r="S231" s="592"/>
      <c r="T231" s="592"/>
      <c r="U231" s="592"/>
      <c r="V231" s="592"/>
      <c r="W231" s="592"/>
      <c r="X231" s="592"/>
      <c r="Y231" s="592"/>
      <c r="Z231" s="592"/>
      <c r="AA231" s="592"/>
      <c r="AB231" s="592"/>
      <c r="AC231" s="592"/>
      <c r="AD231" s="592"/>
      <c r="AE231" s="592"/>
      <c r="AF231" s="592"/>
      <c r="AG231" s="592"/>
      <c r="AH231" s="592"/>
      <c r="AI231" s="592"/>
      <c r="AJ231" s="592"/>
      <c r="AK231" s="592"/>
      <c r="AL231" s="592"/>
      <c r="AM231" s="592"/>
      <c r="AN231" s="592"/>
      <c r="AO231" s="592"/>
      <c r="AP231" s="592"/>
      <c r="AQ231" s="592"/>
      <c r="AR231" s="592"/>
      <c r="AS231" s="592"/>
      <c r="AT231" s="592"/>
      <c r="AU231" s="592"/>
      <c r="AV231" s="592"/>
      <c r="AW231" s="592"/>
      <c r="AX231" s="592"/>
      <c r="AY231" s="592"/>
      <c r="AZ231" s="592"/>
      <c r="BA231" s="592"/>
      <c r="BB231" s="592"/>
      <c r="BC231" s="592"/>
      <c r="BD231" s="592"/>
      <c r="BE231" s="592"/>
      <c r="BF231" s="592"/>
      <c r="BG231" s="592"/>
      <c r="BH231"/>
      <c r="BI231"/>
      <c r="BJ231"/>
      <c r="BK231"/>
      <c r="BL231"/>
      <c r="BM231"/>
      <c r="BN231"/>
      <c r="BO231"/>
      <c r="BP231"/>
      <c r="BQ231" s="592"/>
      <c r="BR231" s="592"/>
      <c r="BS231" s="592"/>
      <c r="BT231" s="592"/>
      <c r="BU231" s="592"/>
      <c r="BV231" s="592"/>
      <c r="BW231" s="592"/>
      <c r="BX231" s="592"/>
      <c r="BY231" s="592"/>
      <c r="BZ231" s="592"/>
      <c r="CA231" s="592"/>
      <c r="CB231" s="592"/>
      <c r="CC231" s="592"/>
      <c r="CD231" s="592"/>
      <c r="CE231" s="592"/>
      <c r="CF231" s="592"/>
      <c r="CG231" s="592"/>
      <c r="CH231" s="592"/>
      <c r="CI231" s="592"/>
      <c r="CQ231" s="592"/>
      <c r="CR231" s="592"/>
      <c r="CS231" s="592"/>
      <c r="CT231" s="592"/>
      <c r="CU231" s="592"/>
      <c r="CV231" s="592"/>
      <c r="CW231" s="592"/>
      <c r="CX231" s="592"/>
      <c r="CY231" s="592"/>
      <c r="CZ231" s="592"/>
      <c r="DA231" s="592"/>
      <c r="DB231" s="592"/>
      <c r="DC231" s="592"/>
      <c r="DD231" s="592"/>
      <c r="DE231" s="592"/>
      <c r="DF231" s="592"/>
      <c r="DG231" s="592"/>
      <c r="DH231" s="592"/>
      <c r="DI231" s="592"/>
    </row>
    <row r="232" spans="1:113" ht="18.75" customHeight="1" x14ac:dyDescent="0.3">
      <c r="A232"/>
      <c r="B232" s="324"/>
      <c r="C232" s="592"/>
      <c r="D232" s="829" t="s">
        <v>246</v>
      </c>
      <c r="E232" s="829"/>
      <c r="F232" s="595"/>
      <c r="G232" s="595"/>
      <c r="H232" s="592"/>
      <c r="I232" s="592"/>
      <c r="J232" s="592"/>
      <c r="K232" s="592"/>
      <c r="L232" s="592"/>
      <c r="M232" s="592"/>
      <c r="N232" s="592"/>
      <c r="O232" s="592"/>
      <c r="P232" s="592"/>
      <c r="Q232" s="829" t="s">
        <v>246</v>
      </c>
      <c r="R232" s="829"/>
      <c r="S232" s="595"/>
      <c r="T232" s="595"/>
      <c r="U232" s="592"/>
      <c r="V232" s="592"/>
      <c r="W232" s="592"/>
      <c r="X232" s="592"/>
      <c r="Y232" s="592"/>
      <c r="Z232" s="592"/>
      <c r="AA232" s="592"/>
      <c r="AB232" s="592"/>
      <c r="AC232" s="592"/>
      <c r="AD232" s="829" t="s">
        <v>246</v>
      </c>
      <c r="AE232" s="829"/>
      <c r="AF232" s="595"/>
      <c r="AG232" s="595"/>
      <c r="AH232" s="592"/>
      <c r="AI232" s="592"/>
      <c r="AJ232" s="592"/>
      <c r="AK232" s="592"/>
      <c r="AL232" s="592"/>
      <c r="AM232" s="592"/>
      <c r="AN232" s="592"/>
      <c r="AO232" s="829" t="s">
        <v>246</v>
      </c>
      <c r="AP232" s="829"/>
      <c r="AQ232" s="595"/>
      <c r="AR232" s="595"/>
      <c r="AS232" s="592"/>
      <c r="AT232" s="592"/>
      <c r="AU232" s="592"/>
      <c r="AV232" s="592"/>
      <c r="AW232" s="592"/>
      <c r="AX232" s="592"/>
      <c r="AY232" s="592"/>
      <c r="AZ232" s="592"/>
      <c r="BA232" s="592"/>
      <c r="BB232" s="829" t="s">
        <v>246</v>
      </c>
      <c r="BC232" s="829"/>
      <c r="BD232" s="595"/>
      <c r="BE232" s="595"/>
      <c r="BF232" s="592"/>
      <c r="BG232" s="592"/>
      <c r="BH232"/>
      <c r="BI232"/>
      <c r="BJ232"/>
      <c r="BK232"/>
      <c r="BL232"/>
      <c r="BM232"/>
      <c r="BN232"/>
      <c r="BO232"/>
      <c r="BP232"/>
      <c r="BQ232" s="829" t="s">
        <v>246</v>
      </c>
      <c r="BR232" s="829"/>
      <c r="BS232" s="595"/>
      <c r="BT232" s="595"/>
      <c r="BU232" s="592"/>
      <c r="BV232" s="592"/>
      <c r="BW232" s="592"/>
      <c r="BX232" s="592"/>
      <c r="BY232" s="592"/>
      <c r="BZ232" s="592"/>
      <c r="CA232" s="592"/>
      <c r="CB232" s="592"/>
      <c r="CC232" s="592"/>
      <c r="CD232" s="829" t="s">
        <v>246</v>
      </c>
      <c r="CE232" s="829"/>
      <c r="CF232" s="595"/>
      <c r="CG232" s="595"/>
      <c r="CH232" s="592"/>
      <c r="CI232" s="592"/>
      <c r="CQ232" s="829" t="s">
        <v>246</v>
      </c>
      <c r="CR232" s="829"/>
      <c r="CS232" s="595"/>
      <c r="CT232" s="595"/>
      <c r="CU232" s="592"/>
      <c r="CV232" s="592"/>
      <c r="CW232" s="592"/>
      <c r="CX232" s="592"/>
      <c r="CY232" s="592"/>
      <c r="CZ232" s="592"/>
      <c r="DA232" s="592"/>
      <c r="DB232" s="592"/>
      <c r="DC232" s="592"/>
      <c r="DD232" s="829" t="s">
        <v>246</v>
      </c>
      <c r="DE232" s="829"/>
      <c r="DF232" s="595"/>
      <c r="DG232" s="595"/>
      <c r="DH232" s="592"/>
      <c r="DI232" s="592"/>
    </row>
    <row r="233" spans="1:113" ht="28.9" customHeight="1" x14ac:dyDescent="0.2">
      <c r="A233"/>
      <c r="B233" s="324"/>
      <c r="C233" s="592"/>
      <c r="D233" s="829"/>
      <c r="E233" s="829"/>
      <c r="F233" s="831" t="s">
        <v>174</v>
      </c>
      <c r="G233" s="831"/>
      <c r="H233" s="831"/>
      <c r="I233" s="831"/>
      <c r="J233" s="592"/>
      <c r="K233" s="592"/>
      <c r="L233" s="592"/>
      <c r="M233" s="592"/>
      <c r="N233" s="592"/>
      <c r="O233" s="592"/>
      <c r="P233" s="592"/>
      <c r="Q233" s="829"/>
      <c r="R233" s="829"/>
      <c r="S233" s="831" t="s">
        <v>174</v>
      </c>
      <c r="T233" s="831"/>
      <c r="U233" s="831"/>
      <c r="V233" s="831"/>
      <c r="W233" s="592"/>
      <c r="X233" s="592"/>
      <c r="Y233" s="592"/>
      <c r="Z233" s="592"/>
      <c r="AA233" s="592"/>
      <c r="AB233" s="592"/>
      <c r="AC233" s="592"/>
      <c r="AD233" s="829"/>
      <c r="AE233" s="829"/>
      <c r="AF233" s="831" t="s">
        <v>174</v>
      </c>
      <c r="AG233" s="831"/>
      <c r="AH233" s="831"/>
      <c r="AI233" s="831"/>
      <c r="AJ233" s="592"/>
      <c r="AK233" s="592"/>
      <c r="AL233" s="592"/>
      <c r="AM233" s="592"/>
      <c r="AN233" s="592"/>
      <c r="AO233" s="829"/>
      <c r="AP233" s="829"/>
      <c r="AQ233" s="831" t="s">
        <v>174</v>
      </c>
      <c r="AR233" s="831"/>
      <c r="AS233" s="831"/>
      <c r="AT233" s="831"/>
      <c r="AU233" s="592"/>
      <c r="AV233" s="592"/>
      <c r="AW233" s="592"/>
      <c r="AX233" s="592"/>
      <c r="AY233" s="592"/>
      <c r="AZ233" s="592"/>
      <c r="BA233" s="592"/>
      <c r="BB233" s="829"/>
      <c r="BC233" s="829"/>
      <c r="BD233" s="831" t="s">
        <v>174</v>
      </c>
      <c r="BE233" s="831"/>
      <c r="BF233" s="831"/>
      <c r="BG233" s="831"/>
      <c r="BH233"/>
      <c r="BI233"/>
      <c r="BJ233"/>
      <c r="BK233"/>
      <c r="BL233"/>
      <c r="BM233"/>
      <c r="BN233"/>
      <c r="BO233"/>
      <c r="BP233"/>
      <c r="BQ233" s="829"/>
      <c r="BR233" s="829"/>
      <c r="BS233" s="831" t="s">
        <v>174</v>
      </c>
      <c r="BT233" s="831"/>
      <c r="BU233" s="831"/>
      <c r="BV233" s="831"/>
      <c r="BW233" s="592"/>
      <c r="BX233" s="592"/>
      <c r="BY233" s="592"/>
      <c r="BZ233" s="592"/>
      <c r="CA233" s="592"/>
      <c r="CB233" s="592"/>
      <c r="CC233" s="592"/>
      <c r="CD233" s="829"/>
      <c r="CE233" s="829"/>
      <c r="CF233" s="831" t="s">
        <v>174</v>
      </c>
      <c r="CG233" s="831"/>
      <c r="CH233" s="831"/>
      <c r="CI233" s="831"/>
      <c r="CQ233" s="829"/>
      <c r="CR233" s="829"/>
      <c r="CS233" s="831" t="s">
        <v>174</v>
      </c>
      <c r="CT233" s="831"/>
      <c r="CU233" s="831"/>
      <c r="CV233" s="831"/>
      <c r="CW233" s="592"/>
      <c r="CX233" s="592"/>
      <c r="CY233" s="592"/>
      <c r="CZ233" s="592"/>
      <c r="DA233" s="592"/>
      <c r="DB233" s="592"/>
      <c r="DC233" s="592"/>
      <c r="DD233" s="829"/>
      <c r="DE233" s="829"/>
      <c r="DF233" s="831" t="s">
        <v>174</v>
      </c>
      <c r="DG233" s="831"/>
      <c r="DH233" s="831"/>
      <c r="DI233" s="831"/>
    </row>
    <row r="234" spans="1:113" ht="15" customHeight="1" x14ac:dyDescent="0.2">
      <c r="A234"/>
      <c r="B234" s="324"/>
      <c r="C234" s="592"/>
      <c r="D234" s="830"/>
      <c r="E234" s="830"/>
      <c r="F234" s="851" t="s">
        <v>192</v>
      </c>
      <c r="G234" s="852"/>
      <c r="H234" s="851" t="s">
        <v>193</v>
      </c>
      <c r="I234" s="852"/>
      <c r="J234" s="592"/>
      <c r="K234" s="592"/>
      <c r="L234" s="592"/>
      <c r="M234" s="592"/>
      <c r="N234" s="592"/>
      <c r="O234" s="592"/>
      <c r="P234" s="592"/>
      <c r="Q234" s="830"/>
      <c r="R234" s="830"/>
      <c r="S234" s="851" t="s">
        <v>192</v>
      </c>
      <c r="T234" s="852"/>
      <c r="U234" s="851" t="s">
        <v>193</v>
      </c>
      <c r="V234" s="852"/>
      <c r="W234" s="592"/>
      <c r="X234" s="592"/>
      <c r="Y234" s="592"/>
      <c r="Z234" s="592"/>
      <c r="AA234" s="592"/>
      <c r="AB234" s="592"/>
      <c r="AC234" s="592"/>
      <c r="AD234" s="830"/>
      <c r="AE234" s="830"/>
      <c r="AF234" s="851" t="s">
        <v>192</v>
      </c>
      <c r="AG234" s="852"/>
      <c r="AH234" s="851" t="s">
        <v>193</v>
      </c>
      <c r="AI234" s="852"/>
      <c r="AJ234" s="592"/>
      <c r="AK234" s="592"/>
      <c r="AL234" s="592"/>
      <c r="AM234" s="592"/>
      <c r="AN234" s="592"/>
      <c r="AO234" s="830"/>
      <c r="AP234" s="830"/>
      <c r="AQ234" s="851" t="s">
        <v>192</v>
      </c>
      <c r="AR234" s="852"/>
      <c r="AS234" s="851" t="s">
        <v>193</v>
      </c>
      <c r="AT234" s="852"/>
      <c r="AU234" s="592"/>
      <c r="AV234" s="592"/>
      <c r="AW234" s="592"/>
      <c r="AX234" s="592"/>
      <c r="AY234" s="592"/>
      <c r="AZ234" s="592"/>
      <c r="BA234" s="592"/>
      <c r="BB234" s="830"/>
      <c r="BC234" s="830"/>
      <c r="BD234" s="851" t="s">
        <v>192</v>
      </c>
      <c r="BE234" s="852"/>
      <c r="BF234" s="851" t="s">
        <v>193</v>
      </c>
      <c r="BG234" s="852"/>
      <c r="BH234"/>
      <c r="BI234"/>
      <c r="BJ234"/>
      <c r="BK234"/>
      <c r="BL234"/>
      <c r="BM234"/>
      <c r="BN234"/>
      <c r="BO234"/>
      <c r="BP234"/>
      <c r="BQ234" s="830"/>
      <c r="BR234" s="830"/>
      <c r="BS234" s="851" t="s">
        <v>192</v>
      </c>
      <c r="BT234" s="852"/>
      <c r="BU234" s="851" t="s">
        <v>193</v>
      </c>
      <c r="BV234" s="852"/>
      <c r="BW234" s="592"/>
      <c r="BX234" s="592"/>
      <c r="BY234" s="592"/>
      <c r="BZ234" s="592"/>
      <c r="CA234" s="592"/>
      <c r="CB234" s="592"/>
      <c r="CC234" s="592"/>
      <c r="CD234" s="830"/>
      <c r="CE234" s="830"/>
      <c r="CF234" s="851" t="s">
        <v>192</v>
      </c>
      <c r="CG234" s="852"/>
      <c r="CH234" s="851" t="s">
        <v>193</v>
      </c>
      <c r="CI234" s="852"/>
      <c r="CQ234" s="830"/>
      <c r="CR234" s="830"/>
      <c r="CS234" s="851" t="s">
        <v>192</v>
      </c>
      <c r="CT234" s="852"/>
      <c r="CU234" s="851" t="s">
        <v>193</v>
      </c>
      <c r="CV234" s="852"/>
      <c r="CW234" s="592"/>
      <c r="CX234" s="592"/>
      <c r="CY234" s="592"/>
      <c r="CZ234" s="592"/>
      <c r="DA234" s="592"/>
      <c r="DB234" s="592"/>
      <c r="DC234" s="592"/>
      <c r="DD234" s="830"/>
      <c r="DE234" s="830"/>
      <c r="DF234" s="851" t="s">
        <v>192</v>
      </c>
      <c r="DG234" s="852"/>
      <c r="DH234" s="851" t="s">
        <v>193</v>
      </c>
      <c r="DI234" s="852"/>
    </row>
    <row r="235" spans="1:113" ht="15" customHeight="1" x14ac:dyDescent="0.2">
      <c r="A235"/>
      <c r="B235" s="324"/>
      <c r="C235" s="592"/>
      <c r="D235" s="826" t="s">
        <v>173</v>
      </c>
      <c r="E235" s="597" t="s">
        <v>92</v>
      </c>
      <c r="F235" s="845">
        <v>0.90056285178236395</v>
      </c>
      <c r="G235" s="846"/>
      <c r="H235" s="845">
        <v>99.099437148217646</v>
      </c>
      <c r="I235" s="846"/>
      <c r="J235" s="592"/>
      <c r="K235" s="592"/>
      <c r="L235" s="592"/>
      <c r="M235" s="592"/>
      <c r="N235" s="592"/>
      <c r="O235" s="592"/>
      <c r="P235" s="592"/>
      <c r="Q235" s="826" t="s">
        <v>173</v>
      </c>
      <c r="R235" s="597" t="s">
        <v>92</v>
      </c>
      <c r="S235" s="845">
        <v>1.0504201680672269</v>
      </c>
      <c r="T235" s="846"/>
      <c r="U235" s="845">
        <v>98.94957983193278</v>
      </c>
      <c r="V235" s="846"/>
      <c r="W235" s="592"/>
      <c r="X235" s="592"/>
      <c r="Y235" s="592"/>
      <c r="Z235" s="592"/>
      <c r="AA235" s="592"/>
      <c r="AB235" s="592"/>
      <c r="AC235" s="592"/>
      <c r="AD235" s="826" t="s">
        <v>173</v>
      </c>
      <c r="AE235" s="597" t="s">
        <v>92</v>
      </c>
      <c r="AF235" s="845">
        <v>0.81727962638645657</v>
      </c>
      <c r="AG235" s="846"/>
      <c r="AH235" s="845">
        <v>99.182720373613549</v>
      </c>
      <c r="AI235" s="846"/>
      <c r="AJ235" s="592"/>
      <c r="AK235" s="592"/>
      <c r="AL235" s="592"/>
      <c r="AM235" s="592"/>
      <c r="AN235" s="592"/>
      <c r="AO235" s="826" t="s">
        <v>173</v>
      </c>
      <c r="AP235" s="597" t="s">
        <v>92</v>
      </c>
      <c r="AQ235" s="845">
        <v>0.43731778425655976</v>
      </c>
      <c r="AR235" s="846"/>
      <c r="AS235" s="845">
        <v>99.562682215743436</v>
      </c>
      <c r="AT235" s="846"/>
      <c r="AU235" s="592"/>
      <c r="AV235" s="592"/>
      <c r="AW235" s="592"/>
      <c r="AX235" s="592"/>
      <c r="AY235" s="592"/>
      <c r="AZ235" s="592"/>
      <c r="BA235" s="592"/>
      <c r="BB235" s="826" t="s">
        <v>173</v>
      </c>
      <c r="BC235" s="597" t="s">
        <v>92</v>
      </c>
      <c r="BD235" s="845">
        <v>1.3921113689095126</v>
      </c>
      <c r="BE235" s="846"/>
      <c r="BF235" s="845">
        <v>98.607888631090489</v>
      </c>
      <c r="BG235" s="846"/>
      <c r="BH235"/>
      <c r="BI235"/>
      <c r="BJ235"/>
      <c r="BK235"/>
      <c r="BL235"/>
      <c r="BM235"/>
      <c r="BN235"/>
      <c r="BO235"/>
      <c r="BP235"/>
      <c r="BQ235" s="826" t="s">
        <v>173</v>
      </c>
      <c r="BR235" s="597" t="s">
        <v>92</v>
      </c>
      <c r="BS235" s="845">
        <v>0.15491866769945781</v>
      </c>
      <c r="BT235" s="846"/>
      <c r="BU235" s="845">
        <v>99.845081332300538</v>
      </c>
      <c r="BV235" s="846"/>
      <c r="BW235" s="592"/>
      <c r="BX235" s="592"/>
      <c r="BY235" s="592"/>
      <c r="BZ235" s="592"/>
      <c r="CA235" s="592"/>
      <c r="CB235" s="592"/>
      <c r="CC235" s="592"/>
      <c r="CD235" s="826" t="s">
        <v>173</v>
      </c>
      <c r="CE235" s="597" t="s">
        <v>92</v>
      </c>
      <c r="CF235" s="845">
        <v>24.096385542168676</v>
      </c>
      <c r="CG235" s="846"/>
      <c r="CH235" s="845">
        <v>75.903614457831324</v>
      </c>
      <c r="CI235" s="846"/>
      <c r="CQ235" s="826" t="s">
        <v>173</v>
      </c>
      <c r="CR235" s="597" t="s">
        <v>92</v>
      </c>
      <c r="CS235" s="845" t="s">
        <v>189</v>
      </c>
      <c r="CT235" s="846"/>
      <c r="CU235" s="845" t="s">
        <v>189</v>
      </c>
      <c r="CV235" s="846"/>
      <c r="CW235" s="592"/>
      <c r="CX235" s="592"/>
      <c r="CY235" s="592"/>
      <c r="CZ235" s="592"/>
      <c r="DA235" s="592"/>
      <c r="DB235" s="592"/>
      <c r="DC235" s="592"/>
      <c r="DD235" s="826" t="s">
        <v>173</v>
      </c>
      <c r="DE235" s="597" t="s">
        <v>92</v>
      </c>
      <c r="DF235" s="845" t="s">
        <v>189</v>
      </c>
      <c r="DG235" s="846"/>
      <c r="DH235" s="845" t="s">
        <v>189</v>
      </c>
      <c r="DI235" s="846"/>
    </row>
    <row r="236" spans="1:113" ht="15" x14ac:dyDescent="0.2">
      <c r="A236"/>
      <c r="B236" s="324"/>
      <c r="C236" s="592"/>
      <c r="D236" s="827"/>
      <c r="E236" s="597" t="s">
        <v>178</v>
      </c>
      <c r="F236" s="845">
        <v>0.7183908045977011</v>
      </c>
      <c r="G236" s="846"/>
      <c r="H236" s="845">
        <v>99.281609195402297</v>
      </c>
      <c r="I236" s="846"/>
      <c r="J236" s="592"/>
      <c r="K236" s="592"/>
      <c r="L236" s="592"/>
      <c r="M236" s="592"/>
      <c r="N236" s="592"/>
      <c r="O236" s="592"/>
      <c r="P236" s="592"/>
      <c r="Q236" s="827"/>
      <c r="R236" s="597" t="s">
        <v>178</v>
      </c>
      <c r="S236" s="845">
        <v>0.94212651413189774</v>
      </c>
      <c r="T236" s="846"/>
      <c r="U236" s="845">
        <v>99.0578734858681</v>
      </c>
      <c r="V236" s="846"/>
      <c r="W236" s="592"/>
      <c r="X236" s="592"/>
      <c r="Y236" s="592"/>
      <c r="Z236" s="592"/>
      <c r="AA236" s="592"/>
      <c r="AB236" s="592"/>
      <c r="AC236" s="592"/>
      <c r="AD236" s="827"/>
      <c r="AE236" s="597" t="s">
        <v>178</v>
      </c>
      <c r="AF236" s="845">
        <v>0.59479553903345728</v>
      </c>
      <c r="AG236" s="846"/>
      <c r="AH236" s="845">
        <v>99.405204460966544</v>
      </c>
      <c r="AI236" s="846"/>
      <c r="AJ236" s="592"/>
      <c r="AK236" s="592"/>
      <c r="AL236" s="592"/>
      <c r="AM236" s="592"/>
      <c r="AN236" s="592"/>
      <c r="AO236" s="827"/>
      <c r="AP236" s="597" t="s">
        <v>178</v>
      </c>
      <c r="AQ236" s="845">
        <v>0.75885328836424959</v>
      </c>
      <c r="AR236" s="846"/>
      <c r="AS236" s="845">
        <v>99.24114671163575</v>
      </c>
      <c r="AT236" s="846"/>
      <c r="AU236" s="592"/>
      <c r="AV236" s="592"/>
      <c r="AW236" s="592"/>
      <c r="AX236" s="592"/>
      <c r="AY236" s="592"/>
      <c r="AZ236" s="592"/>
      <c r="BA236" s="592"/>
      <c r="BB236" s="827"/>
      <c r="BC236" s="597" t="s">
        <v>178</v>
      </c>
      <c r="BD236" s="845">
        <v>0.66518847006651882</v>
      </c>
      <c r="BE236" s="846"/>
      <c r="BF236" s="845">
        <v>99.334811529933489</v>
      </c>
      <c r="BG236" s="846"/>
      <c r="BH236"/>
      <c r="BI236"/>
      <c r="BJ236"/>
      <c r="BK236"/>
      <c r="BL236"/>
      <c r="BM236"/>
      <c r="BN236"/>
      <c r="BO236"/>
      <c r="BP236"/>
      <c r="BQ236" s="827"/>
      <c r="BR236" s="597" t="s">
        <v>178</v>
      </c>
      <c r="BS236" s="845">
        <v>0.1525940996948118</v>
      </c>
      <c r="BT236" s="846"/>
      <c r="BU236" s="845">
        <v>99.847405900305191</v>
      </c>
      <c r="BV236" s="846"/>
      <c r="BW236" s="592"/>
      <c r="BX236" s="592"/>
      <c r="BY236" s="592"/>
      <c r="BZ236" s="592"/>
      <c r="CA236" s="592"/>
      <c r="CB236" s="592"/>
      <c r="CC236" s="592"/>
      <c r="CD236" s="827"/>
      <c r="CE236" s="597" t="s">
        <v>178</v>
      </c>
      <c r="CF236" s="845">
        <v>9.8360655737704921</v>
      </c>
      <c r="CG236" s="846"/>
      <c r="CH236" s="845">
        <v>90.163934426229503</v>
      </c>
      <c r="CI236" s="846"/>
      <c r="CQ236" s="827"/>
      <c r="CR236" s="597" t="s">
        <v>178</v>
      </c>
      <c r="CS236" s="845">
        <v>0.18115942028985507</v>
      </c>
      <c r="CT236" s="846"/>
      <c r="CU236" s="845">
        <v>99.818840579710141</v>
      </c>
      <c r="CV236" s="846"/>
      <c r="CW236" s="592"/>
      <c r="CX236" s="592"/>
      <c r="CY236" s="592"/>
      <c r="CZ236" s="592"/>
      <c r="DA236" s="592"/>
      <c r="DB236" s="592"/>
      <c r="DC236" s="592"/>
      <c r="DD236" s="827"/>
      <c r="DE236" s="597" t="s">
        <v>178</v>
      </c>
      <c r="DF236" s="845">
        <v>2.7777777777777777</v>
      </c>
      <c r="DG236" s="846"/>
      <c r="DH236" s="845">
        <v>97.222222222222214</v>
      </c>
      <c r="DI236" s="846"/>
    </row>
    <row r="237" spans="1:113" ht="15" x14ac:dyDescent="0.2">
      <c r="A237"/>
      <c r="B237" s="324"/>
      <c r="C237" s="592"/>
      <c r="D237" s="827"/>
      <c r="E237" s="597" t="s">
        <v>45</v>
      </c>
      <c r="F237" s="845">
        <v>3.2554936455268266</v>
      </c>
      <c r="G237" s="846"/>
      <c r="H237" s="845">
        <v>96.744506354473174</v>
      </c>
      <c r="I237" s="846"/>
      <c r="J237" s="592"/>
      <c r="K237" s="592"/>
      <c r="L237" s="592"/>
      <c r="M237" s="592"/>
      <c r="N237" s="592"/>
      <c r="O237" s="592"/>
      <c r="P237" s="592"/>
      <c r="Q237" s="827"/>
      <c r="R237" s="597" t="s">
        <v>45</v>
      </c>
      <c r="S237" s="845">
        <v>4.0440597954366639</v>
      </c>
      <c r="T237" s="846"/>
      <c r="U237" s="845">
        <v>95.955940204563333</v>
      </c>
      <c r="V237" s="846"/>
      <c r="W237" s="592"/>
      <c r="X237" s="592"/>
      <c r="Y237" s="592"/>
      <c r="Z237" s="592"/>
      <c r="AA237" s="592"/>
      <c r="AB237" s="592"/>
      <c r="AC237" s="592"/>
      <c r="AD237" s="827"/>
      <c r="AE237" s="597" t="s">
        <v>45</v>
      </c>
      <c r="AF237" s="845">
        <v>2.7344562279060098</v>
      </c>
      <c r="AG237" s="846"/>
      <c r="AH237" s="845">
        <v>97.265543772093991</v>
      </c>
      <c r="AI237" s="846"/>
      <c r="AJ237" s="592"/>
      <c r="AK237" s="592"/>
      <c r="AL237" s="592"/>
      <c r="AM237" s="592"/>
      <c r="AN237" s="592"/>
      <c r="AO237" s="827"/>
      <c r="AP237" s="597" t="s">
        <v>45</v>
      </c>
      <c r="AQ237" s="845">
        <v>1.9328226281673542</v>
      </c>
      <c r="AR237" s="846"/>
      <c r="AS237" s="845">
        <v>98.067177371832642</v>
      </c>
      <c r="AT237" s="846"/>
      <c r="AU237" s="592"/>
      <c r="AV237" s="592"/>
      <c r="AW237" s="592"/>
      <c r="AX237" s="592"/>
      <c r="AY237" s="592"/>
      <c r="AZ237" s="592"/>
      <c r="BA237" s="592"/>
      <c r="BB237" s="827"/>
      <c r="BC237" s="597" t="s">
        <v>45</v>
      </c>
      <c r="BD237" s="845">
        <v>4.7542735042735043</v>
      </c>
      <c r="BE237" s="846"/>
      <c r="BF237" s="845">
        <v>95.245726495726487</v>
      </c>
      <c r="BG237" s="846"/>
      <c r="BH237"/>
      <c r="BI237"/>
      <c r="BJ237"/>
      <c r="BK237"/>
      <c r="BL237"/>
      <c r="BM237"/>
      <c r="BN237"/>
      <c r="BO237"/>
      <c r="BP237"/>
      <c r="BQ237" s="827"/>
      <c r="BR237" s="597" t="s">
        <v>45</v>
      </c>
      <c r="BS237" s="845">
        <v>1.1979078791968956</v>
      </c>
      <c r="BT237" s="846"/>
      <c r="BU237" s="845">
        <v>98.80209212080311</v>
      </c>
      <c r="BV237" s="846"/>
      <c r="BW237" s="592"/>
      <c r="BX237" s="592"/>
      <c r="BY237" s="592"/>
      <c r="BZ237" s="592"/>
      <c r="CA237" s="592"/>
      <c r="CB237" s="592"/>
      <c r="CC237" s="592"/>
      <c r="CD237" s="827"/>
      <c r="CE237" s="597" t="s">
        <v>45</v>
      </c>
      <c r="CF237" s="845">
        <v>9.1769847050254914</v>
      </c>
      <c r="CG237" s="846"/>
      <c r="CH237" s="845">
        <v>90.82301529497451</v>
      </c>
      <c r="CI237" s="846"/>
      <c r="CQ237" s="827"/>
      <c r="CR237" s="597" t="s">
        <v>45</v>
      </c>
      <c r="CS237" s="845">
        <v>1.1210581498507943</v>
      </c>
      <c r="CT237" s="846"/>
      <c r="CU237" s="845">
        <v>98.878941850149204</v>
      </c>
      <c r="CV237" s="846"/>
      <c r="CW237" s="592"/>
      <c r="CX237" s="592"/>
      <c r="CY237" s="592"/>
      <c r="CZ237" s="592"/>
      <c r="DA237" s="592"/>
      <c r="DB237" s="592"/>
      <c r="DC237" s="592"/>
      <c r="DD237" s="827"/>
      <c r="DE237" s="597" t="s">
        <v>45</v>
      </c>
      <c r="DF237" s="845">
        <v>10.660324566312255</v>
      </c>
      <c r="DG237" s="846"/>
      <c r="DH237" s="845">
        <v>89.339675433687745</v>
      </c>
      <c r="DI237" s="846"/>
    </row>
    <row r="238" spans="1:113" ht="15" x14ac:dyDescent="0.2">
      <c r="A238"/>
      <c r="B238" s="324"/>
      <c r="C238" s="592"/>
      <c r="D238" s="827"/>
      <c r="E238" s="597" t="s">
        <v>33</v>
      </c>
      <c r="F238" s="845">
        <v>6.1710499068130042</v>
      </c>
      <c r="G238" s="846"/>
      <c r="H238" s="845">
        <v>93.82895009318699</v>
      </c>
      <c r="I238" s="846"/>
      <c r="J238" s="592"/>
      <c r="K238" s="592"/>
      <c r="L238" s="592"/>
      <c r="M238" s="592"/>
      <c r="N238" s="592"/>
      <c r="O238" s="592"/>
      <c r="P238" s="592"/>
      <c r="Q238" s="827"/>
      <c r="R238" s="597" t="s">
        <v>33</v>
      </c>
      <c r="S238" s="845">
        <v>6.1755409676635056</v>
      </c>
      <c r="T238" s="846"/>
      <c r="U238" s="845">
        <v>93.824459032336492</v>
      </c>
      <c r="V238" s="846"/>
      <c r="W238" s="592"/>
      <c r="X238" s="592"/>
      <c r="Y238" s="592"/>
      <c r="Z238" s="592"/>
      <c r="AA238" s="592"/>
      <c r="AB238" s="592"/>
      <c r="AC238" s="592"/>
      <c r="AD238" s="827"/>
      <c r="AE238" s="597" t="s">
        <v>33</v>
      </c>
      <c r="AF238" s="845">
        <v>6.1677186654643821</v>
      </c>
      <c r="AG238" s="846"/>
      <c r="AH238" s="845">
        <v>93.832281334535622</v>
      </c>
      <c r="AI238" s="846"/>
      <c r="AJ238" s="592"/>
      <c r="AK238" s="592"/>
      <c r="AL238" s="592"/>
      <c r="AM238" s="592"/>
      <c r="AN238" s="592"/>
      <c r="AO238" s="827"/>
      <c r="AP238" s="597" t="s">
        <v>33</v>
      </c>
      <c r="AQ238" s="845">
        <v>4.2164746794175176</v>
      </c>
      <c r="AR238" s="846"/>
      <c r="AS238" s="845">
        <v>95.783525320582484</v>
      </c>
      <c r="AT238" s="846"/>
      <c r="AU238" s="592"/>
      <c r="AV238" s="592"/>
      <c r="AW238" s="592"/>
      <c r="AX238" s="592"/>
      <c r="AY238" s="592"/>
      <c r="AZ238" s="592"/>
      <c r="BA238" s="592"/>
      <c r="BB238" s="827"/>
      <c r="BC238" s="597" t="s">
        <v>33</v>
      </c>
      <c r="BD238" s="845">
        <v>7.9493771010480527</v>
      </c>
      <c r="BE238" s="846"/>
      <c r="BF238" s="845">
        <v>92.050622898951957</v>
      </c>
      <c r="BG238" s="846"/>
      <c r="BH238"/>
      <c r="BI238"/>
      <c r="BJ238"/>
      <c r="BK238"/>
      <c r="BL238"/>
      <c r="BM238"/>
      <c r="BN238"/>
      <c r="BO238"/>
      <c r="BP238"/>
      <c r="BQ238" s="827"/>
      <c r="BR238" s="597" t="s">
        <v>33</v>
      </c>
      <c r="BS238" s="845">
        <v>4.1478277963436208</v>
      </c>
      <c r="BT238" s="846"/>
      <c r="BU238" s="845">
        <v>95.85217220365638</v>
      </c>
      <c r="BV238" s="846"/>
      <c r="BW238" s="592"/>
      <c r="BX238" s="592"/>
      <c r="BY238" s="592"/>
      <c r="BZ238" s="592"/>
      <c r="CA238" s="592"/>
      <c r="CB238" s="592"/>
      <c r="CC238" s="592"/>
      <c r="CD238" s="827"/>
      <c r="CE238" s="597" t="s">
        <v>33</v>
      </c>
      <c r="CF238" s="845">
        <v>8.4226646248085757</v>
      </c>
      <c r="CG238" s="846"/>
      <c r="CH238" s="845">
        <v>91.577335375191424</v>
      </c>
      <c r="CI238" s="846"/>
      <c r="CQ238" s="827"/>
      <c r="CR238" s="597" t="s">
        <v>33</v>
      </c>
      <c r="CS238" s="845">
        <v>4.1329739442946991</v>
      </c>
      <c r="CT238" s="846"/>
      <c r="CU238" s="845">
        <v>95.867026055705296</v>
      </c>
      <c r="CV238" s="846"/>
      <c r="CW238" s="592"/>
      <c r="CX238" s="592"/>
      <c r="CY238" s="592"/>
      <c r="CZ238" s="592"/>
      <c r="DA238" s="592"/>
      <c r="DB238" s="592"/>
      <c r="DC238" s="592"/>
      <c r="DD238" s="827"/>
      <c r="DE238" s="597" t="s">
        <v>33</v>
      </c>
      <c r="DF238" s="845">
        <v>14.675950723085162</v>
      </c>
      <c r="DG238" s="846"/>
      <c r="DH238" s="845">
        <v>85.324049276914835</v>
      </c>
      <c r="DI238" s="846"/>
    </row>
    <row r="239" spans="1:113" ht="15" x14ac:dyDescent="0.2">
      <c r="A239"/>
      <c r="B239" s="324"/>
      <c r="C239" s="592"/>
      <c r="D239" s="827"/>
      <c r="E239" s="597" t="s">
        <v>34</v>
      </c>
      <c r="F239" s="845">
        <v>10.622389869325071</v>
      </c>
      <c r="G239" s="846"/>
      <c r="H239" s="845">
        <v>89.377610130674938</v>
      </c>
      <c r="I239" s="846"/>
      <c r="J239" s="592"/>
      <c r="K239" s="592"/>
      <c r="L239" s="592"/>
      <c r="M239" s="592"/>
      <c r="N239" s="592"/>
      <c r="O239" s="592"/>
      <c r="P239" s="592"/>
      <c r="Q239" s="827"/>
      <c r="R239" s="597" t="s">
        <v>34</v>
      </c>
      <c r="S239" s="845">
        <v>11.317944899478778</v>
      </c>
      <c r="T239" s="846"/>
      <c r="U239" s="845">
        <v>88.682055100521211</v>
      </c>
      <c r="V239" s="846"/>
      <c r="W239" s="592"/>
      <c r="X239" s="592"/>
      <c r="Y239" s="592"/>
      <c r="Z239" s="592"/>
      <c r="AA239" s="592"/>
      <c r="AB239" s="592"/>
      <c r="AC239" s="592"/>
      <c r="AD239" s="827"/>
      <c r="AE239" s="597" t="s">
        <v>34</v>
      </c>
      <c r="AF239" s="845">
        <v>10.047964580002459</v>
      </c>
      <c r="AG239" s="846"/>
      <c r="AH239" s="845">
        <v>89.952035419997543</v>
      </c>
      <c r="AI239" s="846"/>
      <c r="AJ239" s="592"/>
      <c r="AK239" s="592"/>
      <c r="AL239" s="592"/>
      <c r="AM239" s="592"/>
      <c r="AN239" s="592"/>
      <c r="AO239" s="827"/>
      <c r="AP239" s="597" t="s">
        <v>34</v>
      </c>
      <c r="AQ239" s="845">
        <v>7.0835894283958201</v>
      </c>
      <c r="AR239" s="846"/>
      <c r="AS239" s="845">
        <v>92.916410571604175</v>
      </c>
      <c r="AT239" s="846"/>
      <c r="AU239" s="592"/>
      <c r="AV239" s="592"/>
      <c r="AW239" s="592"/>
      <c r="AX239" s="592"/>
      <c r="AY239" s="592"/>
      <c r="AZ239" s="592"/>
      <c r="BA239" s="592"/>
      <c r="BB239" s="827"/>
      <c r="BC239" s="597" t="s">
        <v>34</v>
      </c>
      <c r="BD239" s="845">
        <v>13.384504677380669</v>
      </c>
      <c r="BE239" s="846"/>
      <c r="BF239" s="845">
        <v>86.615495322619324</v>
      </c>
      <c r="BG239" s="846"/>
      <c r="BH239"/>
      <c r="BI239"/>
      <c r="BJ239"/>
      <c r="BK239"/>
      <c r="BL239"/>
      <c r="BM239"/>
      <c r="BN239"/>
      <c r="BO239"/>
      <c r="BP239"/>
      <c r="BQ239" s="827"/>
      <c r="BR239" s="597" t="s">
        <v>34</v>
      </c>
      <c r="BS239" s="845">
        <v>7.8324225865209467</v>
      </c>
      <c r="BT239" s="846"/>
      <c r="BU239" s="845">
        <v>92.167577413479052</v>
      </c>
      <c r="BV239" s="846"/>
      <c r="BW239" s="592"/>
      <c r="BX239" s="592"/>
      <c r="BY239" s="592"/>
      <c r="BZ239" s="592"/>
      <c r="CA239" s="592"/>
      <c r="CB239" s="592"/>
      <c r="CC239" s="592"/>
      <c r="CD239" s="827"/>
      <c r="CE239" s="597" t="s">
        <v>34</v>
      </c>
      <c r="CF239" s="845">
        <v>12.535483138412626</v>
      </c>
      <c r="CG239" s="846"/>
      <c r="CH239" s="845">
        <v>87.46451686158737</v>
      </c>
      <c r="CI239" s="846"/>
      <c r="CQ239" s="827"/>
      <c r="CR239" s="597" t="s">
        <v>34</v>
      </c>
      <c r="CS239" s="845">
        <v>7.9312349472635155</v>
      </c>
      <c r="CT239" s="846"/>
      <c r="CU239" s="845">
        <v>92.068765052736481</v>
      </c>
      <c r="CV239" s="846"/>
      <c r="CW239" s="592"/>
      <c r="CX239" s="592"/>
      <c r="CY239" s="592"/>
      <c r="CZ239" s="592"/>
      <c r="DA239" s="592"/>
      <c r="DB239" s="592"/>
      <c r="DC239" s="592"/>
      <c r="DD239" s="827"/>
      <c r="DE239" s="597" t="s">
        <v>34</v>
      </c>
      <c r="DF239" s="845">
        <v>22.174688057040999</v>
      </c>
      <c r="DG239" s="846"/>
      <c r="DH239" s="845">
        <v>77.82531194295899</v>
      </c>
      <c r="DI239" s="846"/>
    </row>
    <row r="240" spans="1:113" ht="15" x14ac:dyDescent="0.2">
      <c r="A240"/>
      <c r="B240" s="324"/>
      <c r="C240" s="592"/>
      <c r="D240" s="827"/>
      <c r="E240" s="597" t="s">
        <v>35</v>
      </c>
      <c r="F240" s="845">
        <v>17.579551382368283</v>
      </c>
      <c r="G240" s="846"/>
      <c r="H240" s="845">
        <v>82.42044861763172</v>
      </c>
      <c r="I240" s="846"/>
      <c r="J240" s="592"/>
      <c r="K240" s="592"/>
      <c r="L240" s="592"/>
      <c r="M240" s="592"/>
      <c r="N240" s="592"/>
      <c r="O240" s="592"/>
      <c r="P240" s="592"/>
      <c r="Q240" s="827"/>
      <c r="R240" s="597" t="s">
        <v>35</v>
      </c>
      <c r="S240" s="845">
        <v>18.300867572434111</v>
      </c>
      <c r="T240" s="846"/>
      <c r="U240" s="845">
        <v>81.699132427565885</v>
      </c>
      <c r="V240" s="846"/>
      <c r="W240" s="592"/>
      <c r="X240" s="592"/>
      <c r="Y240" s="592"/>
      <c r="Z240" s="592"/>
      <c r="AA240" s="592"/>
      <c r="AB240" s="592"/>
      <c r="AC240" s="592"/>
      <c r="AD240" s="827"/>
      <c r="AE240" s="597" t="s">
        <v>35</v>
      </c>
      <c r="AF240" s="845">
        <v>16.885775013776275</v>
      </c>
      <c r="AG240" s="846"/>
      <c r="AH240" s="845">
        <v>83.114224986223732</v>
      </c>
      <c r="AI240" s="846"/>
      <c r="AJ240" s="592"/>
      <c r="AK240" s="592"/>
      <c r="AL240" s="592"/>
      <c r="AM240" s="592"/>
      <c r="AN240" s="592"/>
      <c r="AO240" s="827"/>
      <c r="AP240" s="597" t="s">
        <v>35</v>
      </c>
      <c r="AQ240" s="845">
        <v>12.662304982385505</v>
      </c>
      <c r="AR240" s="846"/>
      <c r="AS240" s="845">
        <v>87.337695017614493</v>
      </c>
      <c r="AT240" s="846"/>
      <c r="AU240" s="592"/>
      <c r="AV240" s="592"/>
      <c r="AW240" s="592"/>
      <c r="AX240" s="592"/>
      <c r="AY240" s="592"/>
      <c r="AZ240" s="592"/>
      <c r="BA240" s="592"/>
      <c r="BB240" s="827"/>
      <c r="BC240" s="597" t="s">
        <v>35</v>
      </c>
      <c r="BD240" s="845">
        <v>20.839450153476577</v>
      </c>
      <c r="BE240" s="846"/>
      <c r="BF240" s="845">
        <v>79.160549846523423</v>
      </c>
      <c r="BG240" s="846"/>
      <c r="BH240"/>
      <c r="BI240"/>
      <c r="BJ240"/>
      <c r="BK240"/>
      <c r="BL240"/>
      <c r="BM240"/>
      <c r="BN240"/>
      <c r="BO240"/>
      <c r="BP240"/>
      <c r="BQ240" s="827"/>
      <c r="BR240" s="597" t="s">
        <v>35</v>
      </c>
      <c r="BS240" s="845">
        <v>11.858704793944492</v>
      </c>
      <c r="BT240" s="846"/>
      <c r="BU240" s="845">
        <v>88.141295206055517</v>
      </c>
      <c r="BV240" s="846"/>
      <c r="BW240" s="592"/>
      <c r="BX240" s="592"/>
      <c r="BY240" s="592"/>
      <c r="BZ240" s="592"/>
      <c r="CA240" s="592"/>
      <c r="CB240" s="592"/>
      <c r="CC240" s="592"/>
      <c r="CD240" s="827"/>
      <c r="CE240" s="597" t="s">
        <v>35</v>
      </c>
      <c r="CF240" s="845">
        <v>19.874065328610783</v>
      </c>
      <c r="CG240" s="846"/>
      <c r="CH240" s="845">
        <v>80.125934671389217</v>
      </c>
      <c r="CI240" s="846"/>
      <c r="CQ240" s="827"/>
      <c r="CR240" s="597" t="s">
        <v>35</v>
      </c>
      <c r="CS240" s="845">
        <v>14.987229531106935</v>
      </c>
      <c r="CT240" s="846"/>
      <c r="CU240" s="845">
        <v>85.012770468893066</v>
      </c>
      <c r="CV240" s="846"/>
      <c r="CW240" s="592"/>
      <c r="CX240" s="592"/>
      <c r="CY240" s="592"/>
      <c r="CZ240" s="592"/>
      <c r="DA240" s="592"/>
      <c r="DB240" s="592"/>
      <c r="DC240" s="592"/>
      <c r="DD240" s="827"/>
      <c r="DE240" s="597" t="s">
        <v>35</v>
      </c>
      <c r="DF240" s="845">
        <v>30.479616306954437</v>
      </c>
      <c r="DG240" s="846"/>
      <c r="DH240" s="845">
        <v>69.520383693045559</v>
      </c>
      <c r="DI240" s="846"/>
    </row>
    <row r="241" spans="1:113" ht="15" x14ac:dyDescent="0.2">
      <c r="A241"/>
      <c r="B241" s="324"/>
      <c r="C241" s="592"/>
      <c r="D241" s="827"/>
      <c r="E241" s="597" t="s">
        <v>36</v>
      </c>
      <c r="F241" s="845">
        <v>30.699318901566091</v>
      </c>
      <c r="G241" s="846"/>
      <c r="H241" s="845">
        <v>69.300681098433898</v>
      </c>
      <c r="I241" s="846"/>
      <c r="J241" s="592"/>
      <c r="K241" s="592"/>
      <c r="L241" s="592"/>
      <c r="M241" s="592"/>
      <c r="N241" s="592"/>
      <c r="O241" s="592"/>
      <c r="P241" s="592"/>
      <c r="Q241" s="827"/>
      <c r="R241" s="597" t="s">
        <v>36</v>
      </c>
      <c r="S241" s="845">
        <v>33.211631242665277</v>
      </c>
      <c r="T241" s="846"/>
      <c r="U241" s="845">
        <v>66.788368757334723</v>
      </c>
      <c r="V241" s="846"/>
      <c r="W241" s="592"/>
      <c r="X241" s="592"/>
      <c r="Y241" s="592"/>
      <c r="Z241" s="592"/>
      <c r="AA241" s="592"/>
      <c r="AB241" s="592"/>
      <c r="AC241" s="592"/>
      <c r="AD241" s="827"/>
      <c r="AE241" s="597" t="s">
        <v>36</v>
      </c>
      <c r="AF241" s="845">
        <v>28.196579346178822</v>
      </c>
      <c r="AG241" s="846"/>
      <c r="AH241" s="845">
        <v>71.803420653821178</v>
      </c>
      <c r="AI241" s="846"/>
      <c r="AJ241" s="592"/>
      <c r="AK241" s="592"/>
      <c r="AL241" s="592"/>
      <c r="AM241" s="592"/>
      <c r="AN241" s="592"/>
      <c r="AO241" s="827"/>
      <c r="AP241" s="597" t="s">
        <v>36</v>
      </c>
      <c r="AQ241" s="845">
        <v>22.133843669636981</v>
      </c>
      <c r="AR241" s="846"/>
      <c r="AS241" s="845">
        <v>77.866156330363012</v>
      </c>
      <c r="AT241" s="846"/>
      <c r="AU241" s="592"/>
      <c r="AV241" s="592"/>
      <c r="AW241" s="592"/>
      <c r="AX241" s="592"/>
      <c r="AY241" s="592"/>
      <c r="AZ241" s="592"/>
      <c r="BA241" s="592"/>
      <c r="BB241" s="827"/>
      <c r="BC241" s="597" t="s">
        <v>36</v>
      </c>
      <c r="BD241" s="845">
        <v>35.574010414893984</v>
      </c>
      <c r="BE241" s="846"/>
      <c r="BF241" s="845">
        <v>64.425989585106024</v>
      </c>
      <c r="BG241" s="846"/>
      <c r="BH241"/>
      <c r="BI241"/>
      <c r="BJ241"/>
      <c r="BK241"/>
      <c r="BL241"/>
      <c r="BM241"/>
      <c r="BN241"/>
      <c r="BO241"/>
      <c r="BP241"/>
      <c r="BQ241" s="827"/>
      <c r="BR241" s="597" t="s">
        <v>36</v>
      </c>
      <c r="BS241" s="845">
        <v>19.478003191246867</v>
      </c>
      <c r="BT241" s="846"/>
      <c r="BU241" s="845">
        <v>80.521996808753144</v>
      </c>
      <c r="BV241" s="846"/>
      <c r="BW241" s="592"/>
      <c r="BX241" s="592"/>
      <c r="BY241" s="592"/>
      <c r="BZ241" s="592"/>
      <c r="CA241" s="592"/>
      <c r="CB241" s="592"/>
      <c r="CC241" s="592"/>
      <c r="CD241" s="827"/>
      <c r="CE241" s="597" t="s">
        <v>36</v>
      </c>
      <c r="CF241" s="845">
        <v>33.336905272181738</v>
      </c>
      <c r="CG241" s="846"/>
      <c r="CH241" s="845">
        <v>66.663094727818262</v>
      </c>
      <c r="CI241" s="846"/>
      <c r="CQ241" s="827"/>
      <c r="CR241" s="597" t="s">
        <v>36</v>
      </c>
      <c r="CS241" s="845">
        <v>27.935034802784227</v>
      </c>
      <c r="CT241" s="846"/>
      <c r="CU241" s="845">
        <v>72.064965197215784</v>
      </c>
      <c r="CV241" s="846"/>
      <c r="CW241" s="592"/>
      <c r="CX241" s="592"/>
      <c r="CY241" s="592"/>
      <c r="CZ241" s="592"/>
      <c r="DA241" s="592"/>
      <c r="DB241" s="592"/>
      <c r="DC241" s="592"/>
      <c r="DD241" s="827"/>
      <c r="DE241" s="597" t="s">
        <v>36</v>
      </c>
      <c r="DF241" s="845">
        <v>45.363785557986866</v>
      </c>
      <c r="DG241" s="846"/>
      <c r="DH241" s="845">
        <v>54.636214442013134</v>
      </c>
      <c r="DI241" s="846"/>
    </row>
    <row r="242" spans="1:113" ht="15" x14ac:dyDescent="0.2">
      <c r="A242"/>
      <c r="B242" s="324"/>
      <c r="C242" s="592"/>
      <c r="D242" s="827"/>
      <c r="E242" s="597" t="s">
        <v>37</v>
      </c>
      <c r="F242" s="845">
        <v>50.885376395877955</v>
      </c>
      <c r="G242" s="846"/>
      <c r="H242" s="845">
        <v>49.114623604122038</v>
      </c>
      <c r="I242" s="846"/>
      <c r="J242" s="592"/>
      <c r="K242" s="592"/>
      <c r="L242" s="592"/>
      <c r="M242" s="592"/>
      <c r="N242" s="592"/>
      <c r="O242" s="592"/>
      <c r="P242" s="592"/>
      <c r="Q242" s="827"/>
      <c r="R242" s="597" t="s">
        <v>37</v>
      </c>
      <c r="S242" s="845">
        <v>55.208411754372754</v>
      </c>
      <c r="T242" s="846"/>
      <c r="U242" s="845">
        <v>44.791588245627246</v>
      </c>
      <c r="V242" s="846"/>
      <c r="W242" s="592"/>
      <c r="X242" s="592"/>
      <c r="Y242" s="592"/>
      <c r="Z242" s="592"/>
      <c r="AA242" s="592"/>
      <c r="AB242" s="592"/>
      <c r="AC242" s="592"/>
      <c r="AD242" s="827"/>
      <c r="AE242" s="597" t="s">
        <v>37</v>
      </c>
      <c r="AF242" s="845">
        <v>46.473209712119662</v>
      </c>
      <c r="AG242" s="846"/>
      <c r="AH242" s="845">
        <v>53.526790287880345</v>
      </c>
      <c r="AI242" s="846"/>
      <c r="AJ242" s="592"/>
      <c r="AK242" s="592"/>
      <c r="AL242" s="592"/>
      <c r="AM242" s="592"/>
      <c r="AN242" s="592"/>
      <c r="AO242" s="827"/>
      <c r="AP242" s="597" t="s">
        <v>37</v>
      </c>
      <c r="AQ242" s="845">
        <v>38.523100715252276</v>
      </c>
      <c r="AR242" s="846"/>
      <c r="AS242" s="845">
        <v>61.476899284747731</v>
      </c>
      <c r="AT242" s="846"/>
      <c r="AU242" s="592"/>
      <c r="AV242" s="592"/>
      <c r="AW242" s="592"/>
      <c r="AX242" s="592"/>
      <c r="AY242" s="592"/>
      <c r="AZ242" s="592"/>
      <c r="BA242" s="592"/>
      <c r="BB242" s="827"/>
      <c r="BC242" s="597" t="s">
        <v>37</v>
      </c>
      <c r="BD242" s="845">
        <v>56.915214603605648</v>
      </c>
      <c r="BE242" s="846"/>
      <c r="BF242" s="845">
        <v>43.084785396394359</v>
      </c>
      <c r="BG242" s="846"/>
      <c r="BH242"/>
      <c r="BI242"/>
      <c r="BJ242"/>
      <c r="BK242"/>
      <c r="BL242"/>
      <c r="BM242"/>
      <c r="BN242"/>
      <c r="BO242"/>
      <c r="BP242"/>
      <c r="BQ242" s="827"/>
      <c r="BR242" s="597" t="s">
        <v>37</v>
      </c>
      <c r="BS242" s="845">
        <v>33.142623620760112</v>
      </c>
      <c r="BT242" s="846"/>
      <c r="BU242" s="845">
        <v>66.857376379239881</v>
      </c>
      <c r="BV242" s="846"/>
      <c r="BW242" s="592"/>
      <c r="BX242" s="592"/>
      <c r="BY242" s="592"/>
      <c r="BZ242" s="592"/>
      <c r="CA242" s="592"/>
      <c r="CB242" s="592"/>
      <c r="CC242" s="592"/>
      <c r="CD242" s="827"/>
      <c r="CE242" s="597" t="s">
        <v>37</v>
      </c>
      <c r="CF242" s="845">
        <v>53.398451631575142</v>
      </c>
      <c r="CG242" s="846"/>
      <c r="CH242" s="845">
        <v>46.601548368424858</v>
      </c>
      <c r="CI242" s="846"/>
      <c r="CQ242" s="827"/>
      <c r="CR242" s="597" t="s">
        <v>37</v>
      </c>
      <c r="CS242" s="845">
        <v>48.663880916620819</v>
      </c>
      <c r="CT242" s="846"/>
      <c r="CU242" s="845">
        <v>51.336119083379181</v>
      </c>
      <c r="CV242" s="846"/>
      <c r="CW242" s="592"/>
      <c r="CX242" s="592"/>
      <c r="CY242" s="592"/>
      <c r="CZ242" s="592"/>
      <c r="DA242" s="592"/>
      <c r="DB242" s="592"/>
      <c r="DC242" s="592"/>
      <c r="DD242" s="827"/>
      <c r="DE242" s="597" t="s">
        <v>37</v>
      </c>
      <c r="DF242" s="845">
        <v>63.712862785505756</v>
      </c>
      <c r="DG242" s="846"/>
      <c r="DH242" s="845">
        <v>36.287137214494244</v>
      </c>
      <c r="DI242" s="846"/>
    </row>
    <row r="243" spans="1:113" ht="15" x14ac:dyDescent="0.2">
      <c r="A243"/>
      <c r="B243" s="324"/>
      <c r="C243" s="592"/>
      <c r="D243" s="827"/>
      <c r="E243" s="597" t="s">
        <v>38</v>
      </c>
      <c r="F243" s="845">
        <v>72.062245019424523</v>
      </c>
      <c r="G243" s="846"/>
      <c r="H243" s="845">
        <v>27.937754980575484</v>
      </c>
      <c r="I243" s="846"/>
      <c r="J243" s="592"/>
      <c r="K243" s="592"/>
      <c r="L243" s="592"/>
      <c r="M243" s="592"/>
      <c r="N243" s="592"/>
      <c r="O243" s="592"/>
      <c r="P243" s="592"/>
      <c r="Q243" s="827"/>
      <c r="R243" s="597" t="s">
        <v>38</v>
      </c>
      <c r="S243" s="845">
        <v>77.065523998191253</v>
      </c>
      <c r="T243" s="846"/>
      <c r="U243" s="845">
        <v>22.934476001808747</v>
      </c>
      <c r="V243" s="846"/>
      <c r="W243" s="592"/>
      <c r="X243" s="592"/>
      <c r="Y243" s="592"/>
      <c r="Z243" s="592"/>
      <c r="AA243" s="592"/>
      <c r="AB243" s="592"/>
      <c r="AC243" s="592"/>
      <c r="AD243" s="827"/>
      <c r="AE243" s="597" t="s">
        <v>38</v>
      </c>
      <c r="AF243" s="845">
        <v>67.007483466759481</v>
      </c>
      <c r="AG243" s="846"/>
      <c r="AH243" s="845">
        <v>32.992516533240511</v>
      </c>
      <c r="AI243" s="846"/>
      <c r="AJ243" s="592"/>
      <c r="AK243" s="592"/>
      <c r="AL243" s="592"/>
      <c r="AM243" s="592"/>
      <c r="AN243" s="592"/>
      <c r="AO243" s="827"/>
      <c r="AP243" s="597" t="s">
        <v>38</v>
      </c>
      <c r="AQ243" s="845">
        <v>58.862581986882098</v>
      </c>
      <c r="AR243" s="846"/>
      <c r="AS243" s="845">
        <v>41.137418013117902</v>
      </c>
      <c r="AT243" s="846"/>
      <c r="AU243" s="592"/>
      <c r="AV243" s="592"/>
      <c r="AW243" s="592"/>
      <c r="AX243" s="592"/>
      <c r="AY243" s="592"/>
      <c r="AZ243" s="592"/>
      <c r="BA243" s="592"/>
      <c r="BB243" s="827"/>
      <c r="BC243" s="597" t="s">
        <v>38</v>
      </c>
      <c r="BD243" s="845">
        <v>76.958682590312293</v>
      </c>
      <c r="BE243" s="846"/>
      <c r="BF243" s="845">
        <v>23.041317409687707</v>
      </c>
      <c r="BG243" s="846"/>
      <c r="BH243"/>
      <c r="BI243"/>
      <c r="BJ243"/>
      <c r="BK243"/>
      <c r="BL243"/>
      <c r="BM243"/>
      <c r="BN243"/>
      <c r="BO243"/>
      <c r="BP243"/>
      <c r="BQ243" s="827"/>
      <c r="BR243" s="597" t="s">
        <v>38</v>
      </c>
      <c r="BS243" s="845">
        <v>51.510883482714462</v>
      </c>
      <c r="BT243" s="846"/>
      <c r="BU243" s="845">
        <v>48.489116517285531</v>
      </c>
      <c r="BV243" s="846"/>
      <c r="BW243" s="592"/>
      <c r="BX243" s="592"/>
      <c r="BY243" s="592"/>
      <c r="BZ243" s="592"/>
      <c r="CA243" s="592"/>
      <c r="CB243" s="592"/>
      <c r="CC243" s="592"/>
      <c r="CD243" s="827"/>
      <c r="CE243" s="597" t="s">
        <v>38</v>
      </c>
      <c r="CF243" s="845">
        <v>73.959503067412143</v>
      </c>
      <c r="CG243" s="846"/>
      <c r="CH243" s="845">
        <v>26.040496932587853</v>
      </c>
      <c r="CI243" s="846"/>
      <c r="CQ243" s="827"/>
      <c r="CR243" s="597" t="s">
        <v>38</v>
      </c>
      <c r="CS243" s="845">
        <v>70.706463925912018</v>
      </c>
      <c r="CT243" s="846"/>
      <c r="CU243" s="845">
        <v>29.293536074087978</v>
      </c>
      <c r="CV243" s="846"/>
      <c r="CW243" s="592"/>
      <c r="CX243" s="592"/>
      <c r="CY243" s="592"/>
      <c r="CZ243" s="592"/>
      <c r="DA243" s="592"/>
      <c r="DB243" s="592"/>
      <c r="DC243" s="592"/>
      <c r="DD243" s="827"/>
      <c r="DE243" s="597" t="s">
        <v>38</v>
      </c>
      <c r="DF243" s="845">
        <v>80.726167626359569</v>
      </c>
      <c r="DG243" s="846"/>
      <c r="DH243" s="845">
        <v>19.273832373640435</v>
      </c>
      <c r="DI243" s="846"/>
    </row>
    <row r="244" spans="1:113" ht="15" x14ac:dyDescent="0.2">
      <c r="A244"/>
      <c r="B244" s="324"/>
      <c r="C244" s="592"/>
      <c r="D244" s="827"/>
      <c r="E244" s="597" t="s">
        <v>39</v>
      </c>
      <c r="F244" s="845">
        <v>88.253073825793152</v>
      </c>
      <c r="G244" s="846"/>
      <c r="H244" s="845">
        <v>11.746926174206852</v>
      </c>
      <c r="I244" s="846"/>
      <c r="J244" s="592"/>
      <c r="K244" s="592"/>
      <c r="L244" s="592"/>
      <c r="M244" s="592"/>
      <c r="N244" s="592"/>
      <c r="O244" s="592"/>
      <c r="P244" s="592"/>
      <c r="Q244" s="827"/>
      <c r="R244" s="597" t="s">
        <v>39</v>
      </c>
      <c r="S244" s="845">
        <v>91.673866090712735</v>
      </c>
      <c r="T244" s="846"/>
      <c r="U244" s="845">
        <v>8.3261339092872575</v>
      </c>
      <c r="V244" s="846"/>
      <c r="W244" s="592"/>
      <c r="X244" s="592"/>
      <c r="Y244" s="592"/>
      <c r="Z244" s="592"/>
      <c r="AA244" s="592"/>
      <c r="AB244" s="592"/>
      <c r="AC244" s="592"/>
      <c r="AD244" s="827"/>
      <c r="AE244" s="597" t="s">
        <v>39</v>
      </c>
      <c r="AF244" s="845">
        <v>84.835013056520708</v>
      </c>
      <c r="AG244" s="846"/>
      <c r="AH244" s="845">
        <v>15.164986943479292</v>
      </c>
      <c r="AI244" s="846"/>
      <c r="AJ244" s="592"/>
      <c r="AK244" s="592"/>
      <c r="AL244" s="592"/>
      <c r="AM244" s="592"/>
      <c r="AN244" s="592"/>
      <c r="AO244" s="827"/>
      <c r="AP244" s="597" t="s">
        <v>39</v>
      </c>
      <c r="AQ244" s="845">
        <v>78.77009441183975</v>
      </c>
      <c r="AR244" s="846"/>
      <c r="AS244" s="845">
        <v>21.229905588160243</v>
      </c>
      <c r="AT244" s="846"/>
      <c r="AU244" s="592"/>
      <c r="AV244" s="592"/>
      <c r="AW244" s="592"/>
      <c r="AX244" s="592"/>
      <c r="AY244" s="592"/>
      <c r="AZ244" s="592"/>
      <c r="BA244" s="592"/>
      <c r="BB244" s="827"/>
      <c r="BC244" s="597" t="s">
        <v>39</v>
      </c>
      <c r="BD244" s="845">
        <v>90.797075655102546</v>
      </c>
      <c r="BE244" s="846"/>
      <c r="BF244" s="845">
        <v>9.2029243448974558</v>
      </c>
      <c r="BG244" s="846"/>
      <c r="BH244"/>
      <c r="BI244"/>
      <c r="BJ244"/>
      <c r="BK244"/>
      <c r="BL244"/>
      <c r="BM244"/>
      <c r="BN244"/>
      <c r="BO244"/>
      <c r="BP244"/>
      <c r="BQ244" s="827"/>
      <c r="BR244" s="597" t="s">
        <v>39</v>
      </c>
      <c r="BS244" s="845">
        <v>70.635795663359062</v>
      </c>
      <c r="BT244" s="846"/>
      <c r="BU244" s="845">
        <v>29.364204336640942</v>
      </c>
      <c r="BV244" s="846"/>
      <c r="BW244" s="592"/>
      <c r="BX244" s="592"/>
      <c r="BY244" s="592"/>
      <c r="BZ244" s="592"/>
      <c r="CA244" s="592"/>
      <c r="CB244" s="592"/>
      <c r="CC244" s="592"/>
      <c r="CD244" s="827"/>
      <c r="CE244" s="597" t="s">
        <v>39</v>
      </c>
      <c r="CF244" s="845">
        <v>89.352600493147534</v>
      </c>
      <c r="CG244" s="846"/>
      <c r="CH244" s="845">
        <v>10.647399506852457</v>
      </c>
      <c r="CI244" s="846"/>
      <c r="CQ244" s="827"/>
      <c r="CR244" s="597" t="s">
        <v>39</v>
      </c>
      <c r="CS244" s="845">
        <v>87.640643719046025</v>
      </c>
      <c r="CT244" s="846"/>
      <c r="CU244" s="845">
        <v>12.359356280953969</v>
      </c>
      <c r="CV244" s="846"/>
      <c r="CW244" s="592"/>
      <c r="CX244" s="592"/>
      <c r="CY244" s="592"/>
      <c r="CZ244" s="592"/>
      <c r="DA244" s="592"/>
      <c r="DB244" s="592"/>
      <c r="DC244" s="592"/>
      <c r="DD244" s="827"/>
      <c r="DE244" s="597" t="s">
        <v>39</v>
      </c>
      <c r="DF244" s="845">
        <v>92.502142245072832</v>
      </c>
      <c r="DG244" s="846"/>
      <c r="DH244" s="845">
        <v>7.4978577549271632</v>
      </c>
      <c r="DI244" s="846"/>
    </row>
    <row r="245" spans="1:113" ht="15" x14ac:dyDescent="0.2">
      <c r="A245"/>
      <c r="B245" s="324"/>
      <c r="C245" s="592"/>
      <c r="D245" s="827"/>
      <c r="E245" s="597" t="s">
        <v>40</v>
      </c>
      <c r="F245" s="845">
        <v>96.30961304225616</v>
      </c>
      <c r="G245" s="846"/>
      <c r="H245" s="845">
        <v>3.6903869577438395</v>
      </c>
      <c r="I245" s="846"/>
      <c r="J245" s="592"/>
      <c r="K245" s="592"/>
      <c r="L245" s="592"/>
      <c r="M245" s="592"/>
      <c r="N245" s="592"/>
      <c r="O245" s="592"/>
      <c r="P245" s="592"/>
      <c r="Q245" s="827"/>
      <c r="R245" s="597" t="s">
        <v>40</v>
      </c>
      <c r="S245" s="845">
        <v>97.833433193529061</v>
      </c>
      <c r="T245" s="846"/>
      <c r="U245" s="845">
        <v>2.1665668064709407</v>
      </c>
      <c r="V245" s="846"/>
      <c r="W245" s="592"/>
      <c r="X245" s="592"/>
      <c r="Y245" s="592"/>
      <c r="Z245" s="592"/>
      <c r="AA245" s="592"/>
      <c r="AB245" s="592"/>
      <c r="AC245" s="592"/>
      <c r="AD245" s="827"/>
      <c r="AE245" s="597" t="s">
        <v>40</v>
      </c>
      <c r="AF245" s="845">
        <v>94.853294853294855</v>
      </c>
      <c r="AG245" s="846"/>
      <c r="AH245" s="845">
        <v>5.1467051467051466</v>
      </c>
      <c r="AI245" s="846"/>
      <c r="AJ245" s="592"/>
      <c r="AK245" s="592"/>
      <c r="AL245" s="592"/>
      <c r="AM245" s="592"/>
      <c r="AN245" s="592"/>
      <c r="AO245" s="827"/>
      <c r="AP245" s="597" t="s">
        <v>40</v>
      </c>
      <c r="AQ245" s="845">
        <v>90.631193779539558</v>
      </c>
      <c r="AR245" s="846"/>
      <c r="AS245" s="845">
        <v>9.3688062204604368</v>
      </c>
      <c r="AT245" s="846"/>
      <c r="AU245" s="592"/>
      <c r="AV245" s="592"/>
      <c r="AW245" s="592"/>
      <c r="AX245" s="592"/>
      <c r="AY245" s="592"/>
      <c r="AZ245" s="592"/>
      <c r="BA245" s="592"/>
      <c r="BB245" s="827"/>
      <c r="BC245" s="597" t="s">
        <v>40</v>
      </c>
      <c r="BD245" s="845">
        <v>97.340381368831814</v>
      </c>
      <c r="BE245" s="846"/>
      <c r="BF245" s="845">
        <v>2.659618631168184</v>
      </c>
      <c r="BG245" s="846"/>
      <c r="BH245"/>
      <c r="BI245"/>
      <c r="BJ245"/>
      <c r="BK245"/>
      <c r="BL245"/>
      <c r="BM245"/>
      <c r="BN245"/>
      <c r="BO245"/>
      <c r="BP245"/>
      <c r="BQ245" s="827"/>
      <c r="BR245" s="597" t="s">
        <v>40</v>
      </c>
      <c r="BS245" s="845">
        <v>85.840969553650609</v>
      </c>
      <c r="BT245" s="846"/>
      <c r="BU245" s="845">
        <v>14.159030446349394</v>
      </c>
      <c r="BV245" s="846"/>
      <c r="BW245" s="592"/>
      <c r="BX245" s="592"/>
      <c r="BY245" s="592"/>
      <c r="BZ245" s="592"/>
      <c r="CA245" s="592"/>
      <c r="CB245" s="592"/>
      <c r="CC245" s="592"/>
      <c r="CD245" s="827"/>
      <c r="CE245" s="597" t="s">
        <v>40</v>
      </c>
      <c r="CF245" s="845">
        <v>96.741503152400583</v>
      </c>
      <c r="CG245" s="846"/>
      <c r="CH245" s="845">
        <v>3.2584968475994196</v>
      </c>
      <c r="CI245" s="846"/>
      <c r="CQ245" s="827"/>
      <c r="CR245" s="597" t="s">
        <v>40</v>
      </c>
      <c r="CS245" s="845">
        <v>96.094682402864336</v>
      </c>
      <c r="CT245" s="846"/>
      <c r="CU245" s="845">
        <v>3.905317597135658</v>
      </c>
      <c r="CV245" s="846"/>
      <c r="CW245" s="592"/>
      <c r="CX245" s="592"/>
      <c r="CY245" s="592"/>
      <c r="CZ245" s="592"/>
      <c r="DA245" s="592"/>
      <c r="DB245" s="592"/>
      <c r="DC245" s="592"/>
      <c r="DD245" s="827"/>
      <c r="DE245" s="597" t="s">
        <v>40</v>
      </c>
      <c r="DF245" s="845">
        <v>97.934630038099058</v>
      </c>
      <c r="DG245" s="846"/>
      <c r="DH245" s="845">
        <v>2.0653699619009425</v>
      </c>
      <c r="DI245" s="846"/>
    </row>
    <row r="246" spans="1:113" ht="15" x14ac:dyDescent="0.2">
      <c r="A246"/>
      <c r="B246" s="324"/>
      <c r="C246" s="592"/>
      <c r="D246" s="828"/>
      <c r="E246" s="597" t="s">
        <v>41</v>
      </c>
      <c r="F246" s="845">
        <v>99.134773052367166</v>
      </c>
      <c r="G246" s="846"/>
      <c r="H246" s="845">
        <v>0.86522694763283681</v>
      </c>
      <c r="I246" s="846"/>
      <c r="J246" s="592"/>
      <c r="K246" s="592"/>
      <c r="L246" s="592"/>
      <c r="M246" s="592"/>
      <c r="N246" s="592"/>
      <c r="O246" s="592"/>
      <c r="P246" s="592"/>
      <c r="Q246" s="828"/>
      <c r="R246" s="597" t="s">
        <v>41</v>
      </c>
      <c r="S246" s="845">
        <v>99.504950495049499</v>
      </c>
      <c r="T246" s="846"/>
      <c r="U246" s="845">
        <v>0.49504950495049505</v>
      </c>
      <c r="V246" s="846"/>
      <c r="W246" s="592"/>
      <c r="X246" s="592"/>
      <c r="Y246" s="592"/>
      <c r="Z246" s="592"/>
      <c r="AA246" s="592"/>
      <c r="AB246" s="592"/>
      <c r="AC246" s="592"/>
      <c r="AD246" s="828"/>
      <c r="AE246" s="597" t="s">
        <v>41</v>
      </c>
      <c r="AF246" s="845">
        <v>98.764052789609664</v>
      </c>
      <c r="AG246" s="846"/>
      <c r="AH246" s="845">
        <v>1.2359472103903357</v>
      </c>
      <c r="AI246" s="846"/>
      <c r="AJ246" s="592"/>
      <c r="AK246" s="592"/>
      <c r="AL246" s="592"/>
      <c r="AM246" s="592"/>
      <c r="AN246" s="592"/>
      <c r="AO246" s="828"/>
      <c r="AP246" s="597" t="s">
        <v>41</v>
      </c>
      <c r="AQ246" s="845">
        <v>97.712305025996542</v>
      </c>
      <c r="AR246" s="846"/>
      <c r="AS246" s="845">
        <v>2.2876949740034664</v>
      </c>
      <c r="AT246" s="846"/>
      <c r="AU246" s="592"/>
      <c r="AV246" s="592"/>
      <c r="AW246" s="592"/>
      <c r="AX246" s="592"/>
      <c r="AY246" s="592"/>
      <c r="AZ246" s="592"/>
      <c r="BA246" s="592"/>
      <c r="BB246" s="828"/>
      <c r="BC246" s="597" t="s">
        <v>41</v>
      </c>
      <c r="BD246" s="845">
        <v>99.29397160369308</v>
      </c>
      <c r="BE246" s="846"/>
      <c r="BF246" s="845">
        <v>0.70602839630692837</v>
      </c>
      <c r="BG246" s="846"/>
      <c r="BH246"/>
      <c r="BI246"/>
      <c r="BJ246"/>
      <c r="BK246"/>
      <c r="BL246"/>
      <c r="BM246"/>
      <c r="BN246"/>
      <c r="BO246"/>
      <c r="BP246"/>
      <c r="BQ246" s="828"/>
      <c r="BR246" s="597" t="s">
        <v>41</v>
      </c>
      <c r="BS246" s="845">
        <v>92.928176795580114</v>
      </c>
      <c r="BT246" s="846"/>
      <c r="BU246" s="845">
        <v>7.0718232044198901</v>
      </c>
      <c r="BV246" s="846"/>
      <c r="BW246" s="592"/>
      <c r="BX246" s="592"/>
      <c r="BY246" s="592"/>
      <c r="BZ246" s="592"/>
      <c r="CA246" s="592"/>
      <c r="CB246" s="592"/>
      <c r="CC246" s="592"/>
      <c r="CD246" s="828"/>
      <c r="CE246" s="597" t="s">
        <v>41</v>
      </c>
      <c r="CF246" s="845">
        <v>99.337128035161044</v>
      </c>
      <c r="CG246" s="846"/>
      <c r="CH246" s="845">
        <v>0.66287196483896538</v>
      </c>
      <c r="CI246" s="846"/>
      <c r="CQ246" s="828"/>
      <c r="CR246" s="597" t="s">
        <v>41</v>
      </c>
      <c r="CS246" s="845">
        <v>99.073096327584182</v>
      </c>
      <c r="CT246" s="846"/>
      <c r="CU246" s="845">
        <v>0.92690367241581606</v>
      </c>
      <c r="CV246" s="846"/>
      <c r="CW246" s="592"/>
      <c r="CX246" s="592"/>
      <c r="CY246" s="592"/>
      <c r="CZ246" s="592"/>
      <c r="DA246" s="592"/>
      <c r="DB246" s="592"/>
      <c r="DC246" s="592"/>
      <c r="DD246" s="828"/>
      <c r="DE246" s="597" t="s">
        <v>41</v>
      </c>
      <c r="DF246" s="845">
        <v>99.644473173884933</v>
      </c>
      <c r="DG246" s="846"/>
      <c r="DH246" s="845">
        <v>0.35552682611506142</v>
      </c>
      <c r="DI246" s="846"/>
    </row>
    <row r="247" spans="1:113" x14ac:dyDescent="0.2">
      <c r="A247"/>
      <c r="B247" s="324"/>
      <c r="C247" s="592"/>
      <c r="D247" s="592"/>
      <c r="E247" s="592"/>
      <c r="F247" s="592"/>
      <c r="G247" s="592"/>
      <c r="H247" s="592"/>
      <c r="I247" s="592"/>
      <c r="J247" s="592"/>
      <c r="K247" s="592"/>
      <c r="L247" s="592"/>
      <c r="M247" s="592"/>
      <c r="N247" s="592"/>
      <c r="O247" s="592"/>
      <c r="P247" s="592"/>
      <c r="Q247" s="592"/>
      <c r="R247" s="592"/>
      <c r="S247" s="592"/>
      <c r="T247" s="592"/>
      <c r="U247" s="592"/>
      <c r="V247" s="592"/>
      <c r="W247" s="592"/>
      <c r="X247" s="592"/>
      <c r="Y247" s="592"/>
      <c r="Z247" s="592"/>
      <c r="AA247" s="592"/>
      <c r="AB247" s="592"/>
      <c r="AC247" s="592"/>
      <c r="AD247" s="592"/>
      <c r="AE247" s="592"/>
      <c r="AF247" s="592"/>
      <c r="AG247" s="592"/>
      <c r="AH247" s="592"/>
      <c r="AI247" s="592"/>
      <c r="AJ247" s="592"/>
      <c r="AK247" s="592"/>
      <c r="AL247" s="592"/>
      <c r="AM247" s="592"/>
      <c r="AN247" s="592"/>
      <c r="AO247" s="592"/>
      <c r="AP247" s="592"/>
      <c r="AQ247" s="592"/>
      <c r="AR247" s="592"/>
      <c r="AS247" s="592"/>
      <c r="AT247" s="592"/>
      <c r="AU247" s="592"/>
      <c r="AV247" s="592"/>
      <c r="AW247" s="592"/>
      <c r="AX247" s="592"/>
      <c r="AY247" s="592"/>
      <c r="AZ247" s="592"/>
      <c r="BA247" s="592"/>
      <c r="BB247" s="592"/>
      <c r="BC247" s="592"/>
      <c r="BD247" s="592"/>
      <c r="BE247" s="592"/>
      <c r="BF247" s="592"/>
      <c r="BG247" s="592"/>
      <c r="BH247"/>
      <c r="BI247"/>
      <c r="BJ247"/>
      <c r="BK247"/>
      <c r="BL247"/>
      <c r="BM247"/>
      <c r="BN247"/>
      <c r="BO247"/>
      <c r="BP247"/>
      <c r="BQ247" s="592"/>
      <c r="BR247" s="592"/>
      <c r="BS247" s="592"/>
      <c r="BT247" s="592"/>
      <c r="BU247" s="592"/>
      <c r="BV247" s="592"/>
      <c r="BW247" s="592"/>
      <c r="BX247" s="592"/>
      <c r="BY247" s="592"/>
      <c r="BZ247" s="592"/>
      <c r="CA247" s="592"/>
      <c r="CB247" s="592"/>
      <c r="CC247" s="592"/>
      <c r="CD247" s="592"/>
      <c r="CE247" s="592"/>
      <c r="CF247" s="592"/>
      <c r="CG247" s="592"/>
      <c r="CH247" s="592"/>
      <c r="CI247" s="592"/>
      <c r="CQ247" s="592"/>
      <c r="CR247" s="592"/>
      <c r="CS247" s="592"/>
      <c r="CT247" s="592"/>
      <c r="CU247" s="592"/>
      <c r="CV247" s="592"/>
      <c r="CW247" s="592"/>
      <c r="CX247" s="592"/>
      <c r="CY247" s="592"/>
      <c r="CZ247" s="592"/>
      <c r="DA247" s="592"/>
      <c r="DB247" s="592"/>
      <c r="DC247" s="592"/>
      <c r="DD247" s="592"/>
      <c r="DE247" s="592"/>
      <c r="DF247" s="592"/>
      <c r="DG247" s="592"/>
      <c r="DH247" s="592"/>
      <c r="DI247" s="592"/>
    </row>
    <row r="248" spans="1:113" x14ac:dyDescent="0.2">
      <c r="A248"/>
      <c r="B248" s="324"/>
      <c r="C248" s="592"/>
      <c r="D248" s="592"/>
      <c r="E248" s="592"/>
      <c r="F248" s="592"/>
      <c r="G248" s="592"/>
      <c r="H248" s="592"/>
      <c r="I248" s="592"/>
      <c r="J248" s="592"/>
      <c r="K248" s="592"/>
      <c r="L248" s="592"/>
      <c r="M248" s="592"/>
      <c r="N248" s="592"/>
      <c r="O248" s="592"/>
      <c r="P248" s="592"/>
      <c r="Q248" s="592"/>
      <c r="R248" s="592"/>
      <c r="S248" s="592"/>
      <c r="T248" s="592"/>
      <c r="U248" s="592"/>
      <c r="V248" s="592"/>
      <c r="W248" s="592"/>
      <c r="X248" s="592"/>
      <c r="Y248" s="592"/>
      <c r="Z248" s="592"/>
      <c r="AA248" s="592"/>
      <c r="AB248" s="592"/>
      <c r="AC248" s="592"/>
      <c r="AD248" s="592"/>
      <c r="AE248" s="592"/>
      <c r="AF248" s="592"/>
      <c r="AG248" s="592"/>
      <c r="AH248" s="592"/>
      <c r="AI248" s="592"/>
      <c r="AJ248" s="592"/>
      <c r="AK248" s="592"/>
      <c r="AL248" s="592"/>
      <c r="AM248" s="592"/>
      <c r="AN248" s="592"/>
      <c r="AO248" s="592"/>
      <c r="AP248" s="592"/>
      <c r="AQ248" s="592"/>
      <c r="AR248" s="592"/>
      <c r="AS248" s="592"/>
      <c r="AT248" s="592"/>
      <c r="AU248" s="592"/>
      <c r="AV248" s="592"/>
      <c r="AW248" s="592"/>
      <c r="AX248" s="592"/>
      <c r="AY248" s="592"/>
      <c r="AZ248" s="592"/>
      <c r="BA248" s="592"/>
      <c r="BB248" s="592"/>
      <c r="BC248" s="592"/>
      <c r="BD248" s="592"/>
      <c r="BE248" s="592"/>
      <c r="BF248" s="592"/>
      <c r="BG248" s="592"/>
      <c r="BH248"/>
      <c r="BI248"/>
      <c r="BJ248"/>
      <c r="BK248"/>
      <c r="BL248"/>
      <c r="BM248"/>
      <c r="BN248"/>
      <c r="BO248"/>
      <c r="BP248"/>
      <c r="BQ248" s="592"/>
      <c r="BR248" s="592"/>
      <c r="BS248" s="592"/>
      <c r="BT248" s="592"/>
      <c r="BU248" s="592"/>
      <c r="BV248" s="592"/>
      <c r="BW248" s="592"/>
      <c r="BX248" s="592"/>
      <c r="BY248" s="592"/>
      <c r="BZ248" s="592"/>
      <c r="CA248" s="592"/>
      <c r="CB248" s="592"/>
      <c r="CC248" s="592"/>
      <c r="CD248" s="592"/>
      <c r="CE248" s="592"/>
      <c r="CF248" s="592"/>
      <c r="CG248" s="592"/>
      <c r="CH248" s="592"/>
      <c r="CI248" s="592"/>
      <c r="CQ248" s="592"/>
      <c r="CR248" s="592"/>
      <c r="CS248" s="592"/>
      <c r="CT248" s="592"/>
      <c r="CU248" s="592"/>
      <c r="CV248" s="592"/>
      <c r="CW248" s="592"/>
      <c r="CX248" s="592"/>
      <c r="CY248" s="592"/>
      <c r="CZ248" s="592"/>
      <c r="DA248" s="592"/>
      <c r="DB248" s="592"/>
      <c r="DC248" s="592"/>
      <c r="DD248" s="592"/>
      <c r="DE248" s="592"/>
      <c r="DF248" s="592"/>
      <c r="DG248" s="592"/>
      <c r="DH248" s="592"/>
      <c r="DI248" s="592"/>
    </row>
    <row r="249" spans="1:113" ht="18.75" customHeight="1" x14ac:dyDescent="0.3">
      <c r="A249"/>
      <c r="B249" s="324"/>
      <c r="C249" s="592"/>
      <c r="D249" s="829" t="s">
        <v>245</v>
      </c>
      <c r="E249" s="829"/>
      <c r="F249" s="595"/>
      <c r="G249" s="595"/>
      <c r="H249" s="592"/>
      <c r="I249" s="592"/>
      <c r="J249" s="592"/>
      <c r="K249" s="592"/>
      <c r="L249" s="592"/>
      <c r="M249" s="592"/>
      <c r="N249" s="592"/>
      <c r="O249" s="592"/>
      <c r="P249" s="592"/>
      <c r="Q249" s="829" t="s">
        <v>245</v>
      </c>
      <c r="R249" s="829"/>
      <c r="S249" s="595"/>
      <c r="T249" s="595"/>
      <c r="U249" s="592"/>
      <c r="V249" s="592"/>
      <c r="W249" s="592"/>
      <c r="X249" s="592"/>
      <c r="Y249" s="592"/>
      <c r="Z249" s="592"/>
      <c r="AA249" s="592"/>
      <c r="AB249" s="592"/>
      <c r="AC249" s="592"/>
      <c r="AD249" s="829" t="s">
        <v>245</v>
      </c>
      <c r="AE249" s="829"/>
      <c r="AF249" s="595"/>
      <c r="AG249" s="595"/>
      <c r="AH249" s="592"/>
      <c r="AI249" s="592"/>
      <c r="AJ249" s="592"/>
      <c r="AK249" s="592"/>
      <c r="AL249" s="592"/>
      <c r="AM249" s="592"/>
      <c r="AN249" s="592"/>
      <c r="AO249" s="829" t="s">
        <v>245</v>
      </c>
      <c r="AP249" s="829"/>
      <c r="AQ249" s="595"/>
      <c r="AR249" s="595"/>
      <c r="AS249" s="592"/>
      <c r="AT249" s="592"/>
      <c r="AU249" s="592"/>
      <c r="AV249" s="592"/>
      <c r="AW249" s="592"/>
      <c r="AX249" s="592"/>
      <c r="AY249" s="592"/>
      <c r="AZ249" s="592"/>
      <c r="BA249" s="592"/>
      <c r="BB249" s="829" t="s">
        <v>245</v>
      </c>
      <c r="BC249" s="829"/>
      <c r="BD249" s="595"/>
      <c r="BE249" s="595"/>
      <c r="BF249" s="592"/>
      <c r="BG249" s="592"/>
      <c r="BH249"/>
      <c r="BI249"/>
      <c r="BJ249"/>
      <c r="BK249"/>
      <c r="BL249"/>
      <c r="BM249"/>
      <c r="BN249"/>
      <c r="BO249"/>
      <c r="BP249"/>
      <c r="BQ249" s="829" t="s">
        <v>245</v>
      </c>
      <c r="BR249" s="829"/>
      <c r="BS249" s="595"/>
      <c r="BT249" s="595"/>
      <c r="BU249" s="592"/>
      <c r="BV249" s="592"/>
      <c r="BW249" s="592"/>
      <c r="BX249" s="592"/>
      <c r="BY249" s="592"/>
      <c r="BZ249" s="592"/>
      <c r="CA249" s="592"/>
      <c r="CB249" s="592"/>
      <c r="CC249" s="592"/>
      <c r="CD249" s="829" t="s">
        <v>245</v>
      </c>
      <c r="CE249" s="829"/>
      <c r="CF249" s="595"/>
      <c r="CG249" s="595"/>
      <c r="CH249" s="592"/>
      <c r="CI249" s="592"/>
      <c r="CQ249" s="829" t="s">
        <v>245</v>
      </c>
      <c r="CR249" s="829"/>
      <c r="CS249" s="595"/>
      <c r="CT249" s="595"/>
      <c r="CU249" s="592"/>
      <c r="CV249" s="592"/>
      <c r="CW249" s="592"/>
      <c r="CX249" s="592"/>
      <c r="CY249" s="592"/>
      <c r="CZ249" s="592"/>
      <c r="DA249" s="592"/>
      <c r="DB249" s="592"/>
      <c r="DC249" s="592"/>
      <c r="DD249" s="829" t="s">
        <v>245</v>
      </c>
      <c r="DE249" s="829"/>
      <c r="DF249" s="595"/>
      <c r="DG249" s="595"/>
      <c r="DH249" s="592"/>
      <c r="DI249" s="592"/>
    </row>
    <row r="250" spans="1:113" ht="28.9" customHeight="1" x14ac:dyDescent="0.2">
      <c r="A250"/>
      <c r="B250" s="324"/>
      <c r="C250" s="592"/>
      <c r="D250" s="829"/>
      <c r="E250" s="829"/>
      <c r="F250" s="831" t="s">
        <v>174</v>
      </c>
      <c r="G250" s="831"/>
      <c r="H250" s="831"/>
      <c r="I250" s="831"/>
      <c r="J250" s="592"/>
      <c r="K250" s="592"/>
      <c r="L250" s="592"/>
      <c r="M250" s="592"/>
      <c r="N250" s="592"/>
      <c r="O250" s="592"/>
      <c r="P250" s="592"/>
      <c r="Q250" s="829"/>
      <c r="R250" s="829"/>
      <c r="S250" s="831" t="s">
        <v>174</v>
      </c>
      <c r="T250" s="831"/>
      <c r="U250" s="831"/>
      <c r="V250" s="831"/>
      <c r="W250" s="592"/>
      <c r="X250" s="592"/>
      <c r="Y250" s="592"/>
      <c r="Z250" s="592"/>
      <c r="AA250" s="592"/>
      <c r="AB250" s="592"/>
      <c r="AC250" s="592"/>
      <c r="AD250" s="829"/>
      <c r="AE250" s="829"/>
      <c r="AF250" s="831" t="s">
        <v>174</v>
      </c>
      <c r="AG250" s="831"/>
      <c r="AH250" s="831"/>
      <c r="AI250" s="831"/>
      <c r="AJ250" s="592"/>
      <c r="AK250" s="592"/>
      <c r="AL250" s="592"/>
      <c r="AM250" s="592"/>
      <c r="AN250" s="592"/>
      <c r="AO250" s="829"/>
      <c r="AP250" s="829"/>
      <c r="AQ250" s="831" t="s">
        <v>174</v>
      </c>
      <c r="AR250" s="831"/>
      <c r="AS250" s="831"/>
      <c r="AT250" s="831"/>
      <c r="AU250" s="592"/>
      <c r="AV250" s="592"/>
      <c r="AW250" s="592"/>
      <c r="AX250" s="592"/>
      <c r="AY250" s="592"/>
      <c r="AZ250" s="592"/>
      <c r="BA250" s="592"/>
      <c r="BB250" s="829"/>
      <c r="BC250" s="829"/>
      <c r="BD250" s="831" t="s">
        <v>174</v>
      </c>
      <c r="BE250" s="831"/>
      <c r="BF250" s="831"/>
      <c r="BG250" s="831"/>
      <c r="BH250"/>
      <c r="BI250"/>
      <c r="BJ250"/>
      <c r="BK250"/>
      <c r="BL250"/>
      <c r="BM250"/>
      <c r="BN250"/>
      <c r="BO250"/>
      <c r="BP250"/>
      <c r="BQ250" s="829"/>
      <c r="BR250" s="829"/>
      <c r="BS250" s="831" t="s">
        <v>174</v>
      </c>
      <c r="BT250" s="831"/>
      <c r="BU250" s="831"/>
      <c r="BV250" s="831"/>
      <c r="BW250" s="592"/>
      <c r="BX250" s="592"/>
      <c r="BY250" s="592"/>
      <c r="BZ250" s="592"/>
      <c r="CA250" s="592"/>
      <c r="CB250" s="592"/>
      <c r="CC250" s="592"/>
      <c r="CD250" s="829"/>
      <c r="CE250" s="829"/>
      <c r="CF250" s="831" t="s">
        <v>174</v>
      </c>
      <c r="CG250" s="831"/>
      <c r="CH250" s="831"/>
      <c r="CI250" s="831"/>
      <c r="CQ250" s="829"/>
      <c r="CR250" s="829"/>
      <c r="CS250" s="831" t="s">
        <v>174</v>
      </c>
      <c r="CT250" s="831"/>
      <c r="CU250" s="831"/>
      <c r="CV250" s="831"/>
      <c r="CW250" s="592"/>
      <c r="CX250" s="592"/>
      <c r="CY250" s="592"/>
      <c r="CZ250" s="592"/>
      <c r="DA250" s="592"/>
      <c r="DB250" s="592"/>
      <c r="DC250" s="592"/>
      <c r="DD250" s="829"/>
      <c r="DE250" s="829"/>
      <c r="DF250" s="831" t="s">
        <v>174</v>
      </c>
      <c r="DG250" s="831"/>
      <c r="DH250" s="831"/>
      <c r="DI250" s="831"/>
    </row>
    <row r="251" spans="1:113" ht="15" customHeight="1" x14ac:dyDescent="0.2">
      <c r="A251"/>
      <c r="B251" s="324"/>
      <c r="C251" s="592"/>
      <c r="D251" s="830"/>
      <c r="E251" s="830"/>
      <c r="F251" s="851" t="s">
        <v>192</v>
      </c>
      <c r="G251" s="852"/>
      <c r="H251" s="851" t="s">
        <v>193</v>
      </c>
      <c r="I251" s="852"/>
      <c r="J251" s="592"/>
      <c r="K251" s="592"/>
      <c r="L251" s="592"/>
      <c r="M251" s="592"/>
      <c r="N251" s="592"/>
      <c r="O251" s="592"/>
      <c r="P251" s="592"/>
      <c r="Q251" s="830"/>
      <c r="R251" s="830"/>
      <c r="S251" s="851" t="s">
        <v>192</v>
      </c>
      <c r="T251" s="852"/>
      <c r="U251" s="851" t="s">
        <v>193</v>
      </c>
      <c r="V251" s="852"/>
      <c r="W251" s="592"/>
      <c r="X251" s="592"/>
      <c r="Y251" s="592"/>
      <c r="Z251" s="592"/>
      <c r="AA251" s="592"/>
      <c r="AB251" s="592"/>
      <c r="AC251" s="592"/>
      <c r="AD251" s="830"/>
      <c r="AE251" s="830"/>
      <c r="AF251" s="851" t="s">
        <v>192</v>
      </c>
      <c r="AG251" s="852"/>
      <c r="AH251" s="851" t="s">
        <v>193</v>
      </c>
      <c r="AI251" s="852"/>
      <c r="AJ251" s="592"/>
      <c r="AK251" s="592"/>
      <c r="AL251" s="592"/>
      <c r="AM251" s="592"/>
      <c r="AN251" s="592"/>
      <c r="AO251" s="830"/>
      <c r="AP251" s="830"/>
      <c r="AQ251" s="851" t="s">
        <v>192</v>
      </c>
      <c r="AR251" s="852"/>
      <c r="AS251" s="851" t="s">
        <v>193</v>
      </c>
      <c r="AT251" s="852"/>
      <c r="AU251" s="592"/>
      <c r="AV251" s="592"/>
      <c r="AW251" s="592"/>
      <c r="AX251" s="592"/>
      <c r="AY251" s="592"/>
      <c r="AZ251" s="592"/>
      <c r="BA251" s="592"/>
      <c r="BB251" s="830"/>
      <c r="BC251" s="830"/>
      <c r="BD251" s="851" t="s">
        <v>192</v>
      </c>
      <c r="BE251" s="852"/>
      <c r="BF251" s="851" t="s">
        <v>193</v>
      </c>
      <c r="BG251" s="852"/>
      <c r="BH251"/>
      <c r="BI251"/>
      <c r="BJ251"/>
      <c r="BK251"/>
      <c r="BL251"/>
      <c r="BM251"/>
      <c r="BN251"/>
      <c r="BO251"/>
      <c r="BP251"/>
      <c r="BQ251" s="830"/>
      <c r="BR251" s="830"/>
      <c r="BS251" s="851" t="s">
        <v>192</v>
      </c>
      <c r="BT251" s="852"/>
      <c r="BU251" s="851" t="s">
        <v>193</v>
      </c>
      <c r="BV251" s="852"/>
      <c r="BW251" s="592"/>
      <c r="BX251" s="592"/>
      <c r="BY251" s="592"/>
      <c r="BZ251" s="592"/>
      <c r="CA251" s="592"/>
      <c r="CB251" s="592"/>
      <c r="CC251" s="592"/>
      <c r="CD251" s="830"/>
      <c r="CE251" s="830"/>
      <c r="CF251" s="851" t="s">
        <v>192</v>
      </c>
      <c r="CG251" s="852"/>
      <c r="CH251" s="851" t="s">
        <v>193</v>
      </c>
      <c r="CI251" s="852"/>
      <c r="CQ251" s="830"/>
      <c r="CR251" s="830"/>
      <c r="CS251" s="851" t="s">
        <v>192</v>
      </c>
      <c r="CT251" s="852"/>
      <c r="CU251" s="851" t="s">
        <v>193</v>
      </c>
      <c r="CV251" s="852"/>
      <c r="CW251" s="592"/>
      <c r="CX251" s="592"/>
      <c r="CY251" s="592"/>
      <c r="CZ251" s="592"/>
      <c r="DA251" s="592"/>
      <c r="DB251" s="592"/>
      <c r="DC251" s="592"/>
      <c r="DD251" s="830"/>
      <c r="DE251" s="830"/>
      <c r="DF251" s="851" t="s">
        <v>192</v>
      </c>
      <c r="DG251" s="852"/>
      <c r="DH251" s="851" t="s">
        <v>193</v>
      </c>
      <c r="DI251" s="852"/>
    </row>
    <row r="252" spans="1:113" ht="15" customHeight="1" x14ac:dyDescent="0.2">
      <c r="A252"/>
      <c r="B252" s="838" t="s">
        <v>182</v>
      </c>
      <c r="C252" s="592"/>
      <c r="D252" s="826" t="s">
        <v>173</v>
      </c>
      <c r="E252" s="597" t="s">
        <v>92</v>
      </c>
      <c r="F252" s="845">
        <v>7</v>
      </c>
      <c r="G252" s="846"/>
      <c r="H252" s="845">
        <v>2658</v>
      </c>
      <c r="I252" s="846"/>
      <c r="J252" s="592"/>
      <c r="K252" s="592"/>
      <c r="L252" s="592"/>
      <c r="M252" s="592"/>
      <c r="N252" s="592"/>
      <c r="O252" s="592"/>
      <c r="P252" s="592"/>
      <c r="Q252" s="826" t="s">
        <v>173</v>
      </c>
      <c r="R252" s="597" t="s">
        <v>92</v>
      </c>
      <c r="S252" s="845" t="s">
        <v>189</v>
      </c>
      <c r="T252" s="846"/>
      <c r="U252" s="845" t="s">
        <v>189</v>
      </c>
      <c r="V252" s="846"/>
      <c r="W252" s="592"/>
      <c r="X252" s="592"/>
      <c r="Y252" s="592"/>
      <c r="Z252" s="592"/>
      <c r="AA252" s="592"/>
      <c r="AB252" s="592"/>
      <c r="AC252" s="592"/>
      <c r="AD252" s="826" t="s">
        <v>173</v>
      </c>
      <c r="AE252" s="597" t="s">
        <v>92</v>
      </c>
      <c r="AF252" s="845" t="s">
        <v>189</v>
      </c>
      <c r="AG252" s="846"/>
      <c r="AH252" s="845" t="s">
        <v>189</v>
      </c>
      <c r="AI252" s="846"/>
      <c r="AJ252" s="592"/>
      <c r="AK252" s="592"/>
      <c r="AL252" s="592"/>
      <c r="AM252" s="592"/>
      <c r="AN252" s="592"/>
      <c r="AO252" s="826" t="s">
        <v>173</v>
      </c>
      <c r="AP252" s="597" t="s">
        <v>92</v>
      </c>
      <c r="AQ252" s="845" t="s">
        <v>189</v>
      </c>
      <c r="AR252" s="846"/>
      <c r="AS252" s="845" t="s">
        <v>189</v>
      </c>
      <c r="AT252" s="846"/>
      <c r="AU252" s="592"/>
      <c r="AV252" s="592"/>
      <c r="AW252" s="592"/>
      <c r="AX252" s="592"/>
      <c r="AY252" s="592"/>
      <c r="AZ252" s="592"/>
      <c r="BA252" s="592"/>
      <c r="BB252" s="826" t="s">
        <v>173</v>
      </c>
      <c r="BC252" s="597" t="s">
        <v>92</v>
      </c>
      <c r="BD252" s="845" t="s">
        <v>189</v>
      </c>
      <c r="BE252" s="846"/>
      <c r="BF252" s="845" t="s">
        <v>189</v>
      </c>
      <c r="BG252" s="846"/>
      <c r="BH252"/>
      <c r="BI252"/>
      <c r="BJ252"/>
      <c r="BK252"/>
      <c r="BL252"/>
      <c r="BM252"/>
      <c r="BN252"/>
      <c r="BO252"/>
      <c r="BP252"/>
      <c r="BQ252" s="826" t="s">
        <v>173</v>
      </c>
      <c r="BR252" s="597" t="s">
        <v>92</v>
      </c>
      <c r="BS252" s="845" t="s">
        <v>189</v>
      </c>
      <c r="BT252" s="846"/>
      <c r="BU252" s="845" t="s">
        <v>189</v>
      </c>
      <c r="BV252" s="846"/>
      <c r="BW252" s="592"/>
      <c r="BX252" s="592"/>
      <c r="BY252" s="592"/>
      <c r="BZ252" s="592"/>
      <c r="CA252" s="592"/>
      <c r="CB252" s="592"/>
      <c r="CC252" s="592"/>
      <c r="CD252" s="826" t="s">
        <v>173</v>
      </c>
      <c r="CE252" s="597" t="s">
        <v>92</v>
      </c>
      <c r="CF252" s="845" t="s">
        <v>189</v>
      </c>
      <c r="CG252" s="846"/>
      <c r="CH252" s="845" t="s">
        <v>189</v>
      </c>
      <c r="CI252" s="846"/>
      <c r="CQ252" s="826" t="s">
        <v>173</v>
      </c>
      <c r="CR252" s="597" t="s">
        <v>92</v>
      </c>
      <c r="CS252" s="845">
        <v>0</v>
      </c>
      <c r="CT252" s="846"/>
      <c r="CU252" s="845">
        <v>2015</v>
      </c>
      <c r="CV252" s="846"/>
      <c r="CW252" s="592"/>
      <c r="CX252" s="592"/>
      <c r="CY252" s="592"/>
      <c r="CZ252" s="592"/>
      <c r="DA252" s="592"/>
      <c r="DB252" s="592"/>
      <c r="DC252" s="592"/>
      <c r="DD252" s="826" t="s">
        <v>173</v>
      </c>
      <c r="DE252" s="597" t="s">
        <v>92</v>
      </c>
      <c r="DF252" s="845">
        <v>7</v>
      </c>
      <c r="DG252" s="846"/>
      <c r="DH252" s="845">
        <v>643</v>
      </c>
      <c r="DI252" s="846"/>
    </row>
    <row r="253" spans="1:113" ht="15" x14ac:dyDescent="0.2">
      <c r="A253"/>
      <c r="B253" s="838"/>
      <c r="C253" s="592"/>
      <c r="D253" s="827"/>
      <c r="E253" s="597" t="s">
        <v>178</v>
      </c>
      <c r="F253" s="845">
        <v>6</v>
      </c>
      <c r="G253" s="846"/>
      <c r="H253" s="845">
        <v>2082</v>
      </c>
      <c r="I253" s="846"/>
      <c r="J253" s="592"/>
      <c r="K253" s="592"/>
      <c r="L253" s="592"/>
      <c r="M253" s="592"/>
      <c r="N253" s="592"/>
      <c r="O253" s="592"/>
      <c r="P253" s="592"/>
      <c r="Q253" s="827"/>
      <c r="R253" s="597" t="s">
        <v>178</v>
      </c>
      <c r="S253" s="845" t="s">
        <v>189</v>
      </c>
      <c r="T253" s="846"/>
      <c r="U253" s="845" t="s">
        <v>189</v>
      </c>
      <c r="V253" s="846"/>
      <c r="W253" s="592"/>
      <c r="X253" s="592"/>
      <c r="Y253" s="592"/>
      <c r="Z253" s="592"/>
      <c r="AA253" s="592"/>
      <c r="AB253" s="592"/>
      <c r="AC253" s="592"/>
      <c r="AD253" s="827"/>
      <c r="AE253" s="597" t="s">
        <v>178</v>
      </c>
      <c r="AF253" s="845" t="s">
        <v>189</v>
      </c>
      <c r="AG253" s="846"/>
      <c r="AH253" s="845" t="s">
        <v>189</v>
      </c>
      <c r="AI253" s="846"/>
      <c r="AJ253" s="592"/>
      <c r="AK253" s="592"/>
      <c r="AL253" s="592"/>
      <c r="AM253" s="592"/>
      <c r="AN253" s="592"/>
      <c r="AO253" s="827"/>
      <c r="AP253" s="597" t="s">
        <v>178</v>
      </c>
      <c r="AQ253" s="845">
        <v>3</v>
      </c>
      <c r="AR253" s="846"/>
      <c r="AS253" s="845">
        <v>1183</v>
      </c>
      <c r="AT253" s="846"/>
      <c r="AU253" s="592"/>
      <c r="AV253" s="592"/>
      <c r="AW253" s="592"/>
      <c r="AX253" s="592"/>
      <c r="AY253" s="592"/>
      <c r="AZ253" s="592"/>
      <c r="BA253" s="592"/>
      <c r="BB253" s="827"/>
      <c r="BC253" s="597" t="s">
        <v>178</v>
      </c>
      <c r="BD253" s="845">
        <v>3</v>
      </c>
      <c r="BE253" s="846"/>
      <c r="BF253" s="845">
        <v>899</v>
      </c>
      <c r="BG253" s="846"/>
      <c r="BH253"/>
      <c r="BI253"/>
      <c r="BJ253"/>
      <c r="BK253"/>
      <c r="BL253"/>
      <c r="BM253"/>
      <c r="BN253"/>
      <c r="BO253"/>
      <c r="BP253"/>
      <c r="BQ253" s="827"/>
      <c r="BR253" s="597" t="s">
        <v>178</v>
      </c>
      <c r="BS253" s="845" t="s">
        <v>189</v>
      </c>
      <c r="BT253" s="846"/>
      <c r="BU253" s="845" t="s">
        <v>189</v>
      </c>
      <c r="BV253" s="846"/>
      <c r="BW253" s="592"/>
      <c r="BX253" s="592"/>
      <c r="BY253" s="592"/>
      <c r="BZ253" s="592"/>
      <c r="CA253" s="592"/>
      <c r="CB253" s="592"/>
      <c r="CC253" s="592"/>
      <c r="CD253" s="827"/>
      <c r="CE253" s="597" t="s">
        <v>178</v>
      </c>
      <c r="CF253" s="845" t="s">
        <v>189</v>
      </c>
      <c r="CG253" s="846"/>
      <c r="CH253" s="845" t="s">
        <v>189</v>
      </c>
      <c r="CI253" s="846"/>
      <c r="CQ253" s="827"/>
      <c r="CR253" s="597" t="s">
        <v>178</v>
      </c>
      <c r="CS253" s="845" t="s">
        <v>189</v>
      </c>
      <c r="CT253" s="846"/>
      <c r="CU253" s="845" t="s">
        <v>189</v>
      </c>
      <c r="CV253" s="846"/>
      <c r="CW253" s="592"/>
      <c r="CX253" s="592"/>
      <c r="CY253" s="592"/>
      <c r="CZ253" s="592"/>
      <c r="DA253" s="592"/>
      <c r="DB253" s="592"/>
      <c r="DC253" s="592"/>
      <c r="DD253" s="827"/>
      <c r="DE253" s="597" t="s">
        <v>178</v>
      </c>
      <c r="DF253" s="845" t="s">
        <v>189</v>
      </c>
      <c r="DG253" s="846"/>
      <c r="DH253" s="845" t="s">
        <v>189</v>
      </c>
      <c r="DI253" s="846"/>
    </row>
    <row r="254" spans="1:113" ht="15" x14ac:dyDescent="0.2">
      <c r="A254"/>
      <c r="B254" s="838"/>
      <c r="C254" s="592"/>
      <c r="D254" s="827"/>
      <c r="E254" s="597" t="s">
        <v>45</v>
      </c>
      <c r="F254" s="845">
        <v>168</v>
      </c>
      <c r="G254" s="846"/>
      <c r="H254" s="845">
        <v>15805</v>
      </c>
      <c r="I254" s="846"/>
      <c r="J254" s="592"/>
      <c r="K254" s="592"/>
      <c r="L254" s="592"/>
      <c r="M254" s="592"/>
      <c r="N254" s="592"/>
      <c r="O254" s="592"/>
      <c r="P254" s="592"/>
      <c r="Q254" s="827"/>
      <c r="R254" s="597" t="s">
        <v>45</v>
      </c>
      <c r="S254" s="845">
        <v>86</v>
      </c>
      <c r="T254" s="846"/>
      <c r="U254" s="845">
        <v>6269</v>
      </c>
      <c r="V254" s="846"/>
      <c r="W254" s="592"/>
      <c r="X254" s="592"/>
      <c r="Y254" s="592"/>
      <c r="Z254" s="592"/>
      <c r="AA254" s="592"/>
      <c r="AB254" s="592"/>
      <c r="AC254" s="592"/>
      <c r="AD254" s="827"/>
      <c r="AE254" s="597" t="s">
        <v>45</v>
      </c>
      <c r="AF254" s="845">
        <v>82</v>
      </c>
      <c r="AG254" s="846"/>
      <c r="AH254" s="845">
        <v>9536</v>
      </c>
      <c r="AI254" s="846"/>
      <c r="AJ254" s="592"/>
      <c r="AK254" s="592"/>
      <c r="AL254" s="592"/>
      <c r="AM254" s="592"/>
      <c r="AN254" s="592"/>
      <c r="AO254" s="827"/>
      <c r="AP254" s="597" t="s">
        <v>45</v>
      </c>
      <c r="AQ254" s="845">
        <v>52</v>
      </c>
      <c r="AR254" s="846"/>
      <c r="AS254" s="845">
        <v>8433</v>
      </c>
      <c r="AT254" s="846"/>
      <c r="AU254" s="592"/>
      <c r="AV254" s="592"/>
      <c r="AW254" s="592"/>
      <c r="AX254" s="592"/>
      <c r="AY254" s="592"/>
      <c r="AZ254" s="592"/>
      <c r="BA254" s="592"/>
      <c r="BB254" s="827"/>
      <c r="BC254" s="597" t="s">
        <v>45</v>
      </c>
      <c r="BD254" s="845">
        <v>116</v>
      </c>
      <c r="BE254" s="846"/>
      <c r="BF254" s="845">
        <v>7372</v>
      </c>
      <c r="BG254" s="846"/>
      <c r="BH254"/>
      <c r="BI254"/>
      <c r="BJ254"/>
      <c r="BK254"/>
      <c r="BL254"/>
      <c r="BM254"/>
      <c r="BN254"/>
      <c r="BO254"/>
      <c r="BP254"/>
      <c r="BQ254" s="827"/>
      <c r="BR254" s="597" t="s">
        <v>45</v>
      </c>
      <c r="BS254" s="845">
        <v>25</v>
      </c>
      <c r="BT254" s="846"/>
      <c r="BU254" s="845">
        <v>11829</v>
      </c>
      <c r="BV254" s="846"/>
      <c r="BW254" s="592"/>
      <c r="BX254" s="592"/>
      <c r="BY254" s="592"/>
      <c r="BZ254" s="592"/>
      <c r="CA254" s="592"/>
      <c r="CB254" s="592"/>
      <c r="CC254" s="592"/>
      <c r="CD254" s="827"/>
      <c r="CE254" s="597" t="s">
        <v>45</v>
      </c>
      <c r="CF254" s="845">
        <v>143</v>
      </c>
      <c r="CG254" s="846"/>
      <c r="CH254" s="845">
        <v>3976</v>
      </c>
      <c r="CI254" s="846"/>
      <c r="CQ254" s="827"/>
      <c r="CR254" s="597" t="s">
        <v>45</v>
      </c>
      <c r="CS254" s="845">
        <v>23</v>
      </c>
      <c r="CT254" s="846"/>
      <c r="CU254" s="845">
        <v>12376</v>
      </c>
      <c r="CV254" s="846"/>
      <c r="CW254" s="592"/>
      <c r="CX254" s="592"/>
      <c r="CY254" s="592"/>
      <c r="CZ254" s="592"/>
      <c r="DA254" s="592"/>
      <c r="DB254" s="592"/>
      <c r="DC254" s="592"/>
      <c r="DD254" s="827"/>
      <c r="DE254" s="597" t="s">
        <v>45</v>
      </c>
      <c r="DF254" s="845">
        <v>145</v>
      </c>
      <c r="DG254" s="846"/>
      <c r="DH254" s="845">
        <v>3429</v>
      </c>
      <c r="DI254" s="846"/>
    </row>
    <row r="255" spans="1:113" ht="15" x14ac:dyDescent="0.2">
      <c r="A255"/>
      <c r="B255" s="838"/>
      <c r="C255" s="592"/>
      <c r="D255" s="827"/>
      <c r="E255" s="597" t="s">
        <v>33</v>
      </c>
      <c r="F255" s="845">
        <v>143</v>
      </c>
      <c r="G255" s="846"/>
      <c r="H255" s="845">
        <v>9515</v>
      </c>
      <c r="I255" s="846"/>
      <c r="J255" s="592"/>
      <c r="K255" s="592"/>
      <c r="L255" s="592"/>
      <c r="M255" s="592"/>
      <c r="N255" s="592"/>
      <c r="O255" s="592"/>
      <c r="P255" s="592"/>
      <c r="Q255" s="827"/>
      <c r="R255" s="597" t="s">
        <v>33</v>
      </c>
      <c r="S255" s="845">
        <v>58</v>
      </c>
      <c r="T255" s="846"/>
      <c r="U255" s="845">
        <v>4055</v>
      </c>
      <c r="V255" s="846"/>
      <c r="W255" s="592"/>
      <c r="X255" s="592"/>
      <c r="Y255" s="592"/>
      <c r="Z255" s="592"/>
      <c r="AA255" s="592"/>
      <c r="AB255" s="592"/>
      <c r="AC255" s="592"/>
      <c r="AD255" s="827"/>
      <c r="AE255" s="597" t="s">
        <v>33</v>
      </c>
      <c r="AF255" s="845">
        <v>85</v>
      </c>
      <c r="AG255" s="846"/>
      <c r="AH255" s="845">
        <v>5460</v>
      </c>
      <c r="AI255" s="846"/>
      <c r="AJ255" s="592"/>
      <c r="AK255" s="592"/>
      <c r="AL255" s="592"/>
      <c r="AM255" s="592"/>
      <c r="AN255" s="592"/>
      <c r="AO255" s="827"/>
      <c r="AP255" s="597" t="s">
        <v>33</v>
      </c>
      <c r="AQ255" s="845">
        <v>44</v>
      </c>
      <c r="AR255" s="846"/>
      <c r="AS255" s="845">
        <v>4557</v>
      </c>
      <c r="AT255" s="846"/>
      <c r="AU255" s="592"/>
      <c r="AV255" s="592"/>
      <c r="AW255" s="592"/>
      <c r="AX255" s="592"/>
      <c r="AY255" s="592"/>
      <c r="AZ255" s="592"/>
      <c r="BA255" s="592"/>
      <c r="BB255" s="827"/>
      <c r="BC255" s="597" t="s">
        <v>33</v>
      </c>
      <c r="BD255" s="845">
        <v>99</v>
      </c>
      <c r="BE255" s="846"/>
      <c r="BF255" s="845">
        <v>4958</v>
      </c>
      <c r="BG255" s="846"/>
      <c r="BH255"/>
      <c r="BI255"/>
      <c r="BJ255"/>
      <c r="BK255"/>
      <c r="BL255"/>
      <c r="BM255"/>
      <c r="BN255"/>
      <c r="BO255"/>
      <c r="BP255"/>
      <c r="BQ255" s="827"/>
      <c r="BR255" s="597" t="s">
        <v>33</v>
      </c>
      <c r="BS255" s="845">
        <v>41</v>
      </c>
      <c r="BT255" s="846"/>
      <c r="BU255" s="845">
        <v>5046</v>
      </c>
      <c r="BV255" s="846"/>
      <c r="BW255" s="592"/>
      <c r="BX255" s="592"/>
      <c r="BY255" s="592"/>
      <c r="BZ255" s="592"/>
      <c r="CA255" s="592"/>
      <c r="CB255" s="592"/>
      <c r="CC255" s="592"/>
      <c r="CD255" s="827"/>
      <c r="CE255" s="597" t="s">
        <v>33</v>
      </c>
      <c r="CF255" s="845">
        <v>102</v>
      </c>
      <c r="CG255" s="846"/>
      <c r="CH255" s="845">
        <v>4469</v>
      </c>
      <c r="CI255" s="846"/>
      <c r="CQ255" s="827"/>
      <c r="CR255" s="597" t="s">
        <v>33</v>
      </c>
      <c r="CS255" s="845">
        <v>52</v>
      </c>
      <c r="CT255" s="846"/>
      <c r="CU255" s="845">
        <v>7739</v>
      </c>
      <c r="CV255" s="846"/>
      <c r="CW255" s="592"/>
      <c r="CX255" s="592"/>
      <c r="CY255" s="592"/>
      <c r="CZ255" s="592"/>
      <c r="DA255" s="592"/>
      <c r="DB255" s="592"/>
      <c r="DC255" s="592"/>
      <c r="DD255" s="827"/>
      <c r="DE255" s="597" t="s">
        <v>33</v>
      </c>
      <c r="DF255" s="845">
        <v>91</v>
      </c>
      <c r="DG255" s="846"/>
      <c r="DH255" s="845">
        <v>1776</v>
      </c>
      <c r="DI255" s="846"/>
    </row>
    <row r="256" spans="1:113" ht="15" x14ac:dyDescent="0.2">
      <c r="A256"/>
      <c r="B256" s="838"/>
      <c r="C256" s="592"/>
      <c r="D256" s="827"/>
      <c r="E256" s="597" t="s">
        <v>34</v>
      </c>
      <c r="F256" s="845">
        <v>369</v>
      </c>
      <c r="G256" s="846"/>
      <c r="H256" s="845">
        <v>14477</v>
      </c>
      <c r="I256" s="846"/>
      <c r="J256" s="592"/>
      <c r="K256" s="592"/>
      <c r="L256" s="592"/>
      <c r="M256" s="592"/>
      <c r="N256" s="592"/>
      <c r="O256" s="592"/>
      <c r="P256" s="592"/>
      <c r="Q256" s="827"/>
      <c r="R256" s="597" t="s">
        <v>34</v>
      </c>
      <c r="S256" s="845">
        <v>189</v>
      </c>
      <c r="T256" s="846"/>
      <c r="U256" s="845">
        <v>6526</v>
      </c>
      <c r="V256" s="846"/>
      <c r="W256" s="592"/>
      <c r="X256" s="592"/>
      <c r="Y256" s="592"/>
      <c r="Z256" s="592"/>
      <c r="AA256" s="592"/>
      <c r="AB256" s="592"/>
      <c r="AC256" s="592"/>
      <c r="AD256" s="827"/>
      <c r="AE256" s="597" t="s">
        <v>34</v>
      </c>
      <c r="AF256" s="845">
        <v>180</v>
      </c>
      <c r="AG256" s="846"/>
      <c r="AH256" s="845">
        <v>7951</v>
      </c>
      <c r="AI256" s="846"/>
      <c r="AJ256" s="592"/>
      <c r="AK256" s="592"/>
      <c r="AL256" s="592"/>
      <c r="AM256" s="592"/>
      <c r="AN256" s="592"/>
      <c r="AO256" s="827"/>
      <c r="AP256" s="597" t="s">
        <v>34</v>
      </c>
      <c r="AQ256" s="845">
        <v>115</v>
      </c>
      <c r="AR256" s="846"/>
      <c r="AS256" s="845">
        <v>6393</v>
      </c>
      <c r="AT256" s="846"/>
      <c r="AU256" s="592"/>
      <c r="AV256" s="592"/>
      <c r="AW256" s="592"/>
      <c r="AX256" s="592"/>
      <c r="AY256" s="592"/>
      <c r="AZ256" s="592"/>
      <c r="BA256" s="592"/>
      <c r="BB256" s="827"/>
      <c r="BC256" s="597" t="s">
        <v>34</v>
      </c>
      <c r="BD256" s="845">
        <v>254</v>
      </c>
      <c r="BE256" s="846"/>
      <c r="BF256" s="845">
        <v>8084</v>
      </c>
      <c r="BG256" s="846"/>
      <c r="BH256"/>
      <c r="BI256"/>
      <c r="BJ256"/>
      <c r="BK256"/>
      <c r="BL256"/>
      <c r="BM256"/>
      <c r="BN256"/>
      <c r="BO256"/>
      <c r="BP256"/>
      <c r="BQ256" s="827"/>
      <c r="BR256" s="597" t="s">
        <v>34</v>
      </c>
      <c r="BS256" s="845">
        <v>104</v>
      </c>
      <c r="BT256" s="846"/>
      <c r="BU256" s="845">
        <v>5935</v>
      </c>
      <c r="BV256" s="846"/>
      <c r="BW256" s="592"/>
      <c r="BX256" s="592"/>
      <c r="BY256" s="592"/>
      <c r="BZ256" s="592"/>
      <c r="CA256" s="592"/>
      <c r="CB256" s="592"/>
      <c r="CC256" s="592"/>
      <c r="CD256" s="827"/>
      <c r="CE256" s="597" t="s">
        <v>34</v>
      </c>
      <c r="CF256" s="845">
        <v>265</v>
      </c>
      <c r="CG256" s="846"/>
      <c r="CH256" s="845">
        <v>8542</v>
      </c>
      <c r="CI256" s="846"/>
      <c r="CQ256" s="827"/>
      <c r="CR256" s="597" t="s">
        <v>34</v>
      </c>
      <c r="CS256" s="845">
        <v>161</v>
      </c>
      <c r="CT256" s="846"/>
      <c r="CU256" s="845">
        <v>11880</v>
      </c>
      <c r="CV256" s="846"/>
      <c r="CW256" s="592"/>
      <c r="CX256" s="592"/>
      <c r="CY256" s="592"/>
      <c r="CZ256" s="592"/>
      <c r="DA256" s="592"/>
      <c r="DB256" s="592"/>
      <c r="DC256" s="592"/>
      <c r="DD256" s="827"/>
      <c r="DE256" s="597" t="s">
        <v>34</v>
      </c>
      <c r="DF256" s="845">
        <v>208</v>
      </c>
      <c r="DG256" s="846"/>
      <c r="DH256" s="845">
        <v>2597</v>
      </c>
      <c r="DI256" s="846"/>
    </row>
    <row r="257" spans="1:113" ht="15" x14ac:dyDescent="0.2">
      <c r="A257"/>
      <c r="B257" s="838"/>
      <c r="C257" s="592"/>
      <c r="D257" s="827"/>
      <c r="E257" s="597" t="s">
        <v>35</v>
      </c>
      <c r="F257" s="845">
        <v>985</v>
      </c>
      <c r="G257" s="846"/>
      <c r="H257" s="845">
        <v>23936</v>
      </c>
      <c r="I257" s="846"/>
      <c r="J257" s="592"/>
      <c r="K257" s="592"/>
      <c r="L257" s="592"/>
      <c r="M257" s="592"/>
      <c r="N257" s="592"/>
      <c r="O257" s="592"/>
      <c r="P257" s="592"/>
      <c r="Q257" s="827"/>
      <c r="R257" s="597" t="s">
        <v>35</v>
      </c>
      <c r="S257" s="845">
        <v>500</v>
      </c>
      <c r="T257" s="846"/>
      <c r="U257" s="845">
        <v>11718</v>
      </c>
      <c r="V257" s="846"/>
      <c r="W257" s="592"/>
      <c r="X257" s="592"/>
      <c r="Y257" s="592"/>
      <c r="Z257" s="592"/>
      <c r="AA257" s="592"/>
      <c r="AB257" s="592"/>
      <c r="AC257" s="592"/>
      <c r="AD257" s="827"/>
      <c r="AE257" s="597" t="s">
        <v>35</v>
      </c>
      <c r="AF257" s="845">
        <v>485</v>
      </c>
      <c r="AG257" s="846"/>
      <c r="AH257" s="845">
        <v>12218</v>
      </c>
      <c r="AI257" s="846"/>
      <c r="AJ257" s="592"/>
      <c r="AK257" s="592"/>
      <c r="AL257" s="592"/>
      <c r="AM257" s="592"/>
      <c r="AN257" s="592"/>
      <c r="AO257" s="827"/>
      <c r="AP257" s="597" t="s">
        <v>35</v>
      </c>
      <c r="AQ257" s="845">
        <v>277</v>
      </c>
      <c r="AR257" s="846"/>
      <c r="AS257" s="845">
        <v>9658</v>
      </c>
      <c r="AT257" s="846"/>
      <c r="AU257" s="592"/>
      <c r="AV257" s="592"/>
      <c r="AW257" s="592"/>
      <c r="AX257" s="592"/>
      <c r="AY257" s="592"/>
      <c r="AZ257" s="592"/>
      <c r="BA257" s="592"/>
      <c r="BB257" s="827"/>
      <c r="BC257" s="597" t="s">
        <v>35</v>
      </c>
      <c r="BD257" s="845">
        <v>708</v>
      </c>
      <c r="BE257" s="846"/>
      <c r="BF257" s="845">
        <v>14278</v>
      </c>
      <c r="BG257" s="846"/>
      <c r="BH257"/>
      <c r="BI257"/>
      <c r="BJ257"/>
      <c r="BK257"/>
      <c r="BL257"/>
      <c r="BM257"/>
      <c r="BN257"/>
      <c r="BO257"/>
      <c r="BP257"/>
      <c r="BQ257" s="827"/>
      <c r="BR257" s="597" t="s">
        <v>35</v>
      </c>
      <c r="BS257" s="845">
        <v>180</v>
      </c>
      <c r="BT257" s="846"/>
      <c r="BU257" s="845">
        <v>6954</v>
      </c>
      <c r="BV257" s="846"/>
      <c r="BW257" s="592"/>
      <c r="BX257" s="592"/>
      <c r="BY257" s="592"/>
      <c r="BZ257" s="592"/>
      <c r="CA257" s="592"/>
      <c r="CB257" s="592"/>
      <c r="CC257" s="592"/>
      <c r="CD257" s="827"/>
      <c r="CE257" s="597" t="s">
        <v>35</v>
      </c>
      <c r="CF257" s="845">
        <v>805</v>
      </c>
      <c r="CG257" s="846"/>
      <c r="CH257" s="845">
        <v>16982</v>
      </c>
      <c r="CI257" s="846"/>
      <c r="CQ257" s="827"/>
      <c r="CR257" s="597" t="s">
        <v>35</v>
      </c>
      <c r="CS257" s="845">
        <v>583</v>
      </c>
      <c r="CT257" s="846"/>
      <c r="CU257" s="845">
        <v>20168</v>
      </c>
      <c r="CV257" s="846"/>
      <c r="CW257" s="592"/>
      <c r="CX257" s="592"/>
      <c r="CY257" s="592"/>
      <c r="CZ257" s="592"/>
      <c r="DA257" s="592"/>
      <c r="DB257" s="592"/>
      <c r="DC257" s="592"/>
      <c r="DD257" s="827"/>
      <c r="DE257" s="597" t="s">
        <v>35</v>
      </c>
      <c r="DF257" s="845">
        <v>402</v>
      </c>
      <c r="DG257" s="846"/>
      <c r="DH257" s="845">
        <v>3768</v>
      </c>
      <c r="DI257" s="846"/>
    </row>
    <row r="258" spans="1:113" ht="15" x14ac:dyDescent="0.2">
      <c r="A258"/>
      <c r="B258" s="838"/>
      <c r="C258" s="592"/>
      <c r="D258" s="827"/>
      <c r="E258" s="597" t="s">
        <v>36</v>
      </c>
      <c r="F258" s="845">
        <v>3717</v>
      </c>
      <c r="G258" s="846"/>
      <c r="H258" s="845">
        <v>42385</v>
      </c>
      <c r="I258" s="846"/>
      <c r="J258" s="592"/>
      <c r="K258" s="592"/>
      <c r="L258" s="592"/>
      <c r="M258" s="592"/>
      <c r="N258" s="592"/>
      <c r="O258" s="592"/>
      <c r="P258" s="592"/>
      <c r="Q258" s="827"/>
      <c r="R258" s="597" t="s">
        <v>36</v>
      </c>
      <c r="S258" s="845">
        <v>1992</v>
      </c>
      <c r="T258" s="846"/>
      <c r="U258" s="845">
        <v>21015</v>
      </c>
      <c r="V258" s="846"/>
      <c r="W258" s="592"/>
      <c r="X258" s="592"/>
      <c r="Y258" s="592"/>
      <c r="Z258" s="592"/>
      <c r="AA258" s="592"/>
      <c r="AB258" s="592"/>
      <c r="AC258" s="592"/>
      <c r="AD258" s="827"/>
      <c r="AE258" s="597" t="s">
        <v>36</v>
      </c>
      <c r="AF258" s="845">
        <v>1725</v>
      </c>
      <c r="AG258" s="846"/>
      <c r="AH258" s="845">
        <v>21370</v>
      </c>
      <c r="AI258" s="846"/>
      <c r="AJ258" s="592"/>
      <c r="AK258" s="592"/>
      <c r="AL258" s="592"/>
      <c r="AM258" s="592"/>
      <c r="AN258" s="592"/>
      <c r="AO258" s="827"/>
      <c r="AP258" s="597" t="s">
        <v>36</v>
      </c>
      <c r="AQ258" s="845">
        <v>881</v>
      </c>
      <c r="AR258" s="846"/>
      <c r="AS258" s="845">
        <v>15840</v>
      </c>
      <c r="AT258" s="846"/>
      <c r="AU258" s="592"/>
      <c r="AV258" s="592"/>
      <c r="AW258" s="592"/>
      <c r="AX258" s="592"/>
      <c r="AY258" s="592"/>
      <c r="AZ258" s="592"/>
      <c r="BA258" s="592"/>
      <c r="BB258" s="827"/>
      <c r="BC258" s="597" t="s">
        <v>36</v>
      </c>
      <c r="BD258" s="845">
        <v>2836</v>
      </c>
      <c r="BE258" s="846"/>
      <c r="BF258" s="845">
        <v>26545</v>
      </c>
      <c r="BG258" s="846"/>
      <c r="BH258"/>
      <c r="BI258"/>
      <c r="BJ258"/>
      <c r="BK258"/>
      <c r="BL258"/>
      <c r="BM258"/>
      <c r="BN258"/>
      <c r="BO258"/>
      <c r="BP258"/>
      <c r="BQ258" s="827"/>
      <c r="BR258" s="597" t="s">
        <v>36</v>
      </c>
      <c r="BS258" s="845">
        <v>419</v>
      </c>
      <c r="BT258" s="846"/>
      <c r="BU258" s="845">
        <v>8355</v>
      </c>
      <c r="BV258" s="846"/>
      <c r="BW258" s="592"/>
      <c r="BX258" s="592"/>
      <c r="BY258" s="592"/>
      <c r="BZ258" s="592"/>
      <c r="CA258" s="592"/>
      <c r="CB258" s="592"/>
      <c r="CC258" s="592"/>
      <c r="CD258" s="827"/>
      <c r="CE258" s="597" t="s">
        <v>36</v>
      </c>
      <c r="CF258" s="845">
        <v>3298</v>
      </c>
      <c r="CG258" s="846"/>
      <c r="CH258" s="845">
        <v>34030</v>
      </c>
      <c r="CI258" s="846"/>
      <c r="CQ258" s="827"/>
      <c r="CR258" s="597" t="s">
        <v>36</v>
      </c>
      <c r="CS258" s="845">
        <v>2500</v>
      </c>
      <c r="CT258" s="846"/>
      <c r="CU258" s="845">
        <v>36290</v>
      </c>
      <c r="CV258" s="846"/>
      <c r="CW258" s="592"/>
      <c r="CX258" s="592"/>
      <c r="CY258" s="592"/>
      <c r="CZ258" s="592"/>
      <c r="DA258" s="592"/>
      <c r="DB258" s="592"/>
      <c r="DC258" s="592"/>
      <c r="DD258" s="827"/>
      <c r="DE258" s="597" t="s">
        <v>36</v>
      </c>
      <c r="DF258" s="845">
        <v>1217</v>
      </c>
      <c r="DG258" s="846"/>
      <c r="DH258" s="845">
        <v>6095</v>
      </c>
      <c r="DI258" s="846"/>
    </row>
    <row r="259" spans="1:113" ht="15" x14ac:dyDescent="0.2">
      <c r="A259"/>
      <c r="B259" s="838"/>
      <c r="C259" s="592"/>
      <c r="D259" s="827"/>
      <c r="E259" s="597" t="s">
        <v>37</v>
      </c>
      <c r="F259" s="845">
        <v>14882</v>
      </c>
      <c r="G259" s="846"/>
      <c r="H259" s="845">
        <v>64011</v>
      </c>
      <c r="I259" s="846"/>
      <c r="J259" s="592"/>
      <c r="K259" s="592"/>
      <c r="L259" s="592"/>
      <c r="M259" s="592"/>
      <c r="N259" s="592"/>
      <c r="O259" s="592"/>
      <c r="P259" s="592"/>
      <c r="Q259" s="827"/>
      <c r="R259" s="597" t="s">
        <v>37</v>
      </c>
      <c r="S259" s="845">
        <v>8440</v>
      </c>
      <c r="T259" s="846"/>
      <c r="U259" s="845">
        <v>31409</v>
      </c>
      <c r="V259" s="846"/>
      <c r="W259" s="592"/>
      <c r="X259" s="592"/>
      <c r="Y259" s="592"/>
      <c r="Z259" s="592"/>
      <c r="AA259" s="592"/>
      <c r="AB259" s="592"/>
      <c r="AC259" s="592"/>
      <c r="AD259" s="827"/>
      <c r="AE259" s="597" t="s">
        <v>37</v>
      </c>
      <c r="AF259" s="845">
        <v>6442</v>
      </c>
      <c r="AG259" s="846"/>
      <c r="AH259" s="845">
        <v>32602</v>
      </c>
      <c r="AI259" s="846"/>
      <c r="AJ259" s="592"/>
      <c r="AK259" s="592"/>
      <c r="AL259" s="592"/>
      <c r="AM259" s="592"/>
      <c r="AN259" s="592"/>
      <c r="AO259" s="827"/>
      <c r="AP259" s="597" t="s">
        <v>37</v>
      </c>
      <c r="AQ259" s="845">
        <v>3312</v>
      </c>
      <c r="AR259" s="846"/>
      <c r="AS259" s="845">
        <v>22553</v>
      </c>
      <c r="AT259" s="846"/>
      <c r="AU259" s="592"/>
      <c r="AV259" s="592"/>
      <c r="AW259" s="592"/>
      <c r="AX259" s="592"/>
      <c r="AY259" s="592"/>
      <c r="AZ259" s="592"/>
      <c r="BA259" s="592"/>
      <c r="BB259" s="827"/>
      <c r="BC259" s="597" t="s">
        <v>37</v>
      </c>
      <c r="BD259" s="845">
        <v>11570</v>
      </c>
      <c r="BE259" s="846"/>
      <c r="BF259" s="845">
        <v>41458</v>
      </c>
      <c r="BG259" s="846"/>
      <c r="BH259"/>
      <c r="BI259"/>
      <c r="BJ259"/>
      <c r="BK259"/>
      <c r="BL259"/>
      <c r="BM259"/>
      <c r="BN259"/>
      <c r="BO259"/>
      <c r="BP259"/>
      <c r="BQ259" s="827"/>
      <c r="BR259" s="597" t="s">
        <v>37</v>
      </c>
      <c r="BS259" s="845">
        <v>1098</v>
      </c>
      <c r="BT259" s="846"/>
      <c r="BU259" s="845">
        <v>8690</v>
      </c>
      <c r="BV259" s="846"/>
      <c r="BW259" s="592"/>
      <c r="BX259" s="592"/>
      <c r="BY259" s="592"/>
      <c r="BZ259" s="592"/>
      <c r="CA259" s="592"/>
      <c r="CB259" s="592"/>
      <c r="CC259" s="592"/>
      <c r="CD259" s="827"/>
      <c r="CE259" s="597" t="s">
        <v>37</v>
      </c>
      <c r="CF259" s="845">
        <v>13784</v>
      </c>
      <c r="CG259" s="846"/>
      <c r="CH259" s="845">
        <v>55321</v>
      </c>
      <c r="CI259" s="846"/>
      <c r="CQ259" s="827"/>
      <c r="CR259" s="597" t="s">
        <v>37</v>
      </c>
      <c r="CS259" s="845">
        <v>11328</v>
      </c>
      <c r="CT259" s="846"/>
      <c r="CU259" s="845">
        <v>55919</v>
      </c>
      <c r="CV259" s="846"/>
      <c r="CW259" s="592"/>
      <c r="CX259" s="592"/>
      <c r="CY259" s="592"/>
      <c r="CZ259" s="592"/>
      <c r="DA259" s="592"/>
      <c r="DB259" s="592"/>
      <c r="DC259" s="592"/>
      <c r="DD259" s="827"/>
      <c r="DE259" s="597" t="s">
        <v>37</v>
      </c>
      <c r="DF259" s="845">
        <v>3554</v>
      </c>
      <c r="DG259" s="846"/>
      <c r="DH259" s="845">
        <v>8092</v>
      </c>
      <c r="DI259" s="846"/>
    </row>
    <row r="260" spans="1:113" ht="15" x14ac:dyDescent="0.2">
      <c r="A260"/>
      <c r="B260" s="838"/>
      <c r="C260" s="592"/>
      <c r="D260" s="827"/>
      <c r="E260" s="597" t="s">
        <v>38</v>
      </c>
      <c r="F260" s="845">
        <v>35032</v>
      </c>
      <c r="G260" s="846"/>
      <c r="H260" s="845">
        <v>57377</v>
      </c>
      <c r="I260" s="846"/>
      <c r="J260" s="592"/>
      <c r="K260" s="592"/>
      <c r="L260" s="592"/>
      <c r="M260" s="592"/>
      <c r="N260" s="592"/>
      <c r="O260" s="592"/>
      <c r="P260" s="592"/>
      <c r="Q260" s="827"/>
      <c r="R260" s="597" t="s">
        <v>38</v>
      </c>
      <c r="S260" s="845">
        <v>19601</v>
      </c>
      <c r="T260" s="846"/>
      <c r="U260" s="845">
        <v>26840</v>
      </c>
      <c r="V260" s="846"/>
      <c r="W260" s="592"/>
      <c r="X260" s="592"/>
      <c r="Y260" s="592"/>
      <c r="Z260" s="592"/>
      <c r="AA260" s="592"/>
      <c r="AB260" s="592"/>
      <c r="AC260" s="592"/>
      <c r="AD260" s="827"/>
      <c r="AE260" s="597" t="s">
        <v>38</v>
      </c>
      <c r="AF260" s="845">
        <v>15431</v>
      </c>
      <c r="AG260" s="846"/>
      <c r="AH260" s="845">
        <v>30537</v>
      </c>
      <c r="AI260" s="846"/>
      <c r="AJ260" s="592"/>
      <c r="AK260" s="592"/>
      <c r="AL260" s="592"/>
      <c r="AM260" s="592"/>
      <c r="AN260" s="592"/>
      <c r="AO260" s="827"/>
      <c r="AP260" s="597" t="s">
        <v>38</v>
      </c>
      <c r="AQ260" s="845">
        <v>6784</v>
      </c>
      <c r="AR260" s="846"/>
      <c r="AS260" s="845">
        <v>18220</v>
      </c>
      <c r="AT260" s="846"/>
      <c r="AU260" s="592"/>
      <c r="AV260" s="592"/>
      <c r="AW260" s="592"/>
      <c r="AX260" s="592"/>
      <c r="AY260" s="592"/>
      <c r="AZ260" s="592"/>
      <c r="BA260" s="592"/>
      <c r="BB260" s="827"/>
      <c r="BC260" s="597" t="s">
        <v>38</v>
      </c>
      <c r="BD260" s="845">
        <v>28248</v>
      </c>
      <c r="BE260" s="846"/>
      <c r="BF260" s="845">
        <v>39157</v>
      </c>
      <c r="BG260" s="846"/>
      <c r="BH260"/>
      <c r="BI260"/>
      <c r="BJ260"/>
      <c r="BK260"/>
      <c r="BL260"/>
      <c r="BM260"/>
      <c r="BN260"/>
      <c r="BO260"/>
      <c r="BP260"/>
      <c r="BQ260" s="827"/>
      <c r="BR260" s="597" t="s">
        <v>38</v>
      </c>
      <c r="BS260" s="845">
        <v>1888</v>
      </c>
      <c r="BT260" s="846"/>
      <c r="BU260" s="845">
        <v>5922</v>
      </c>
      <c r="BV260" s="846"/>
      <c r="BW260" s="592"/>
      <c r="BX260" s="592"/>
      <c r="BY260" s="592"/>
      <c r="BZ260" s="592"/>
      <c r="CA260" s="592"/>
      <c r="CB260" s="592"/>
      <c r="CC260" s="592"/>
      <c r="CD260" s="827"/>
      <c r="CE260" s="597" t="s">
        <v>38</v>
      </c>
      <c r="CF260" s="845">
        <v>33144</v>
      </c>
      <c r="CG260" s="846"/>
      <c r="CH260" s="845">
        <v>51455</v>
      </c>
      <c r="CI260" s="846"/>
      <c r="CQ260" s="827"/>
      <c r="CR260" s="597" t="s">
        <v>38</v>
      </c>
      <c r="CS260" s="845">
        <v>28676</v>
      </c>
      <c r="CT260" s="846"/>
      <c r="CU260" s="845">
        <v>51229</v>
      </c>
      <c r="CV260" s="846"/>
      <c r="CW260" s="592"/>
      <c r="CX260" s="592"/>
      <c r="CY260" s="592"/>
      <c r="CZ260" s="592"/>
      <c r="DA260" s="592"/>
      <c r="DB260" s="592"/>
      <c r="DC260" s="592"/>
      <c r="DD260" s="827"/>
      <c r="DE260" s="597" t="s">
        <v>38</v>
      </c>
      <c r="DF260" s="845">
        <v>6356</v>
      </c>
      <c r="DG260" s="846"/>
      <c r="DH260" s="845">
        <v>6148</v>
      </c>
      <c r="DI260" s="846"/>
    </row>
    <row r="261" spans="1:113" ht="15" x14ac:dyDescent="0.2">
      <c r="A261"/>
      <c r="B261" s="838"/>
      <c r="C261" s="592"/>
      <c r="D261" s="827"/>
      <c r="E261" s="597" t="s">
        <v>39</v>
      </c>
      <c r="F261" s="845">
        <v>59092</v>
      </c>
      <c r="G261" s="846"/>
      <c r="H261" s="845">
        <v>33545</v>
      </c>
      <c r="I261" s="846"/>
      <c r="J261" s="592"/>
      <c r="K261" s="592"/>
      <c r="L261" s="592"/>
      <c r="M261" s="592"/>
      <c r="N261" s="592"/>
      <c r="O261" s="592"/>
      <c r="P261" s="592"/>
      <c r="Q261" s="827"/>
      <c r="R261" s="597" t="s">
        <v>39</v>
      </c>
      <c r="S261" s="845">
        <v>31869</v>
      </c>
      <c r="T261" s="846"/>
      <c r="U261" s="845">
        <v>14431</v>
      </c>
      <c r="V261" s="846"/>
      <c r="W261" s="592"/>
      <c r="X261" s="592"/>
      <c r="Y261" s="592"/>
      <c r="Z261" s="592"/>
      <c r="AA261" s="592"/>
      <c r="AB261" s="592"/>
      <c r="AC261" s="592"/>
      <c r="AD261" s="827"/>
      <c r="AE261" s="597" t="s">
        <v>39</v>
      </c>
      <c r="AF261" s="845">
        <v>27223</v>
      </c>
      <c r="AG261" s="846"/>
      <c r="AH261" s="845">
        <v>19114</v>
      </c>
      <c r="AI261" s="846"/>
      <c r="AJ261" s="592"/>
      <c r="AK261" s="592"/>
      <c r="AL261" s="592"/>
      <c r="AM261" s="592"/>
      <c r="AN261" s="592"/>
      <c r="AO261" s="827"/>
      <c r="AP261" s="597" t="s">
        <v>39</v>
      </c>
      <c r="AQ261" s="845">
        <v>9869</v>
      </c>
      <c r="AR261" s="846"/>
      <c r="AS261" s="845">
        <v>9726</v>
      </c>
      <c r="AT261" s="846"/>
      <c r="AU261" s="592"/>
      <c r="AV261" s="592"/>
      <c r="AW261" s="592"/>
      <c r="AX261" s="592"/>
      <c r="AY261" s="592"/>
      <c r="AZ261" s="592"/>
      <c r="BA261" s="592"/>
      <c r="BB261" s="827"/>
      <c r="BC261" s="597" t="s">
        <v>39</v>
      </c>
      <c r="BD261" s="845">
        <v>49223</v>
      </c>
      <c r="BE261" s="846"/>
      <c r="BF261" s="845">
        <v>23819</v>
      </c>
      <c r="BG261" s="846"/>
      <c r="BH261"/>
      <c r="BI261"/>
      <c r="BJ261"/>
      <c r="BK261"/>
      <c r="BL261"/>
      <c r="BM261"/>
      <c r="BN261"/>
      <c r="BO261"/>
      <c r="BP261"/>
      <c r="BQ261" s="827"/>
      <c r="BR261" s="597" t="s">
        <v>39</v>
      </c>
      <c r="BS261" s="845">
        <v>2503</v>
      </c>
      <c r="BT261" s="846"/>
      <c r="BU261" s="845">
        <v>2939</v>
      </c>
      <c r="BV261" s="846"/>
      <c r="BW261" s="592"/>
      <c r="BX261" s="592"/>
      <c r="BY261" s="592"/>
      <c r="BZ261" s="592"/>
      <c r="CA261" s="592"/>
      <c r="CB261" s="592"/>
      <c r="CC261" s="592"/>
      <c r="CD261" s="827"/>
      <c r="CE261" s="597" t="s">
        <v>39</v>
      </c>
      <c r="CF261" s="845">
        <v>56589</v>
      </c>
      <c r="CG261" s="846"/>
      <c r="CH261" s="845">
        <v>30606</v>
      </c>
      <c r="CI261" s="846"/>
      <c r="CQ261" s="827"/>
      <c r="CR261" s="597" t="s">
        <v>39</v>
      </c>
      <c r="CS261" s="845">
        <v>50461</v>
      </c>
      <c r="CT261" s="846"/>
      <c r="CU261" s="845">
        <v>30506</v>
      </c>
      <c r="CV261" s="846"/>
      <c r="CW261" s="592"/>
      <c r="CX261" s="592"/>
      <c r="CY261" s="592"/>
      <c r="CZ261" s="592"/>
      <c r="DA261" s="592"/>
      <c r="DB261" s="592"/>
      <c r="DC261" s="592"/>
      <c r="DD261" s="827"/>
      <c r="DE261" s="597" t="s">
        <v>39</v>
      </c>
      <c r="DF261" s="845">
        <v>8631</v>
      </c>
      <c r="DG261" s="846"/>
      <c r="DH261" s="845">
        <v>3039</v>
      </c>
      <c r="DI261" s="846"/>
    </row>
    <row r="262" spans="1:113" ht="15" x14ac:dyDescent="0.2">
      <c r="A262"/>
      <c r="B262" s="838"/>
      <c r="C262" s="592"/>
      <c r="D262" s="827"/>
      <c r="E262" s="597" t="s">
        <v>40</v>
      </c>
      <c r="F262" s="845">
        <v>73616</v>
      </c>
      <c r="G262" s="846"/>
      <c r="H262" s="845">
        <v>11768</v>
      </c>
      <c r="I262" s="846"/>
      <c r="J262" s="592"/>
      <c r="K262" s="592"/>
      <c r="L262" s="592"/>
      <c r="M262" s="592"/>
      <c r="N262" s="592"/>
      <c r="O262" s="592"/>
      <c r="P262" s="592"/>
      <c r="Q262" s="827"/>
      <c r="R262" s="597" t="s">
        <v>40</v>
      </c>
      <c r="S262" s="845">
        <v>37374</v>
      </c>
      <c r="T262" s="846"/>
      <c r="U262" s="845">
        <v>4351</v>
      </c>
      <c r="V262" s="846"/>
      <c r="W262" s="592"/>
      <c r="X262" s="592"/>
      <c r="Y262" s="592"/>
      <c r="Z262" s="592"/>
      <c r="AA262" s="592"/>
      <c r="AB262" s="592"/>
      <c r="AC262" s="592"/>
      <c r="AD262" s="827"/>
      <c r="AE262" s="597" t="s">
        <v>40</v>
      </c>
      <c r="AF262" s="845">
        <v>36242</v>
      </c>
      <c r="AG262" s="846"/>
      <c r="AH262" s="845">
        <v>7417</v>
      </c>
      <c r="AI262" s="846"/>
      <c r="AJ262" s="592"/>
      <c r="AK262" s="592"/>
      <c r="AL262" s="592"/>
      <c r="AM262" s="592"/>
      <c r="AN262" s="592"/>
      <c r="AO262" s="827"/>
      <c r="AP262" s="597" t="s">
        <v>40</v>
      </c>
      <c r="AQ262" s="845">
        <v>9737</v>
      </c>
      <c r="AR262" s="846"/>
      <c r="AS262" s="845">
        <v>3381</v>
      </c>
      <c r="AT262" s="846"/>
      <c r="AU262" s="592"/>
      <c r="AV262" s="592"/>
      <c r="AW262" s="592"/>
      <c r="AX262" s="592"/>
      <c r="AY262" s="592"/>
      <c r="AZ262" s="592"/>
      <c r="BA262" s="592"/>
      <c r="BB262" s="827"/>
      <c r="BC262" s="597" t="s">
        <v>40</v>
      </c>
      <c r="BD262" s="845">
        <v>63879</v>
      </c>
      <c r="BE262" s="846"/>
      <c r="BF262" s="845">
        <v>8387</v>
      </c>
      <c r="BG262" s="846"/>
      <c r="BH262"/>
      <c r="BI262"/>
      <c r="BJ262"/>
      <c r="BK262"/>
      <c r="BL262"/>
      <c r="BM262"/>
      <c r="BN262"/>
      <c r="BO262"/>
      <c r="BP262"/>
      <c r="BQ262" s="827"/>
      <c r="BR262" s="597" t="s">
        <v>40</v>
      </c>
      <c r="BS262" s="845">
        <v>2416</v>
      </c>
      <c r="BT262" s="846"/>
      <c r="BU262" s="845">
        <v>967</v>
      </c>
      <c r="BV262" s="846"/>
      <c r="BW262" s="592"/>
      <c r="BX262" s="592"/>
      <c r="BY262" s="592"/>
      <c r="BZ262" s="592"/>
      <c r="CA262" s="592"/>
      <c r="CB262" s="592"/>
      <c r="CC262" s="592"/>
      <c r="CD262" s="827"/>
      <c r="CE262" s="597" t="s">
        <v>40</v>
      </c>
      <c r="CF262" s="845">
        <v>71200</v>
      </c>
      <c r="CG262" s="846"/>
      <c r="CH262" s="845">
        <v>10801</v>
      </c>
      <c r="CI262" s="846"/>
      <c r="CQ262" s="827"/>
      <c r="CR262" s="597" t="s">
        <v>40</v>
      </c>
      <c r="CS262" s="845">
        <v>64529</v>
      </c>
      <c r="CT262" s="846"/>
      <c r="CU262" s="845">
        <v>10881</v>
      </c>
      <c r="CV262" s="846"/>
      <c r="CW262" s="592"/>
      <c r="CX262" s="592"/>
      <c r="CY262" s="592"/>
      <c r="CZ262" s="592"/>
      <c r="DA262" s="592"/>
      <c r="DB262" s="592"/>
      <c r="DC262" s="592"/>
      <c r="DD262" s="827"/>
      <c r="DE262" s="597" t="s">
        <v>40</v>
      </c>
      <c r="DF262" s="845">
        <v>9087</v>
      </c>
      <c r="DG262" s="846"/>
      <c r="DH262" s="845">
        <v>887</v>
      </c>
      <c r="DI262" s="846"/>
    </row>
    <row r="263" spans="1:113" ht="15" x14ac:dyDescent="0.2">
      <c r="A263"/>
      <c r="B263" s="838"/>
      <c r="C263" s="592"/>
      <c r="D263" s="828"/>
      <c r="E263" s="597" t="s">
        <v>41</v>
      </c>
      <c r="F263" s="845">
        <v>27740</v>
      </c>
      <c r="G263" s="846"/>
      <c r="H263" s="845">
        <v>923</v>
      </c>
      <c r="I263" s="846"/>
      <c r="J263" s="592"/>
      <c r="K263" s="592"/>
      <c r="L263" s="592"/>
      <c r="M263" s="592"/>
      <c r="N263" s="592"/>
      <c r="O263" s="592"/>
      <c r="P263" s="592"/>
      <c r="Q263" s="828"/>
      <c r="R263" s="597" t="s">
        <v>41</v>
      </c>
      <c r="S263" s="845">
        <v>14042</v>
      </c>
      <c r="T263" s="846"/>
      <c r="U263" s="845">
        <v>300</v>
      </c>
      <c r="V263" s="846"/>
      <c r="W263" s="592"/>
      <c r="X263" s="592"/>
      <c r="Y263" s="592"/>
      <c r="Z263" s="592"/>
      <c r="AA263" s="592"/>
      <c r="AB263" s="592"/>
      <c r="AC263" s="592"/>
      <c r="AD263" s="828"/>
      <c r="AE263" s="597" t="s">
        <v>41</v>
      </c>
      <c r="AF263" s="845">
        <v>13698</v>
      </c>
      <c r="AG263" s="846"/>
      <c r="AH263" s="845">
        <v>623</v>
      </c>
      <c r="AI263" s="846"/>
      <c r="AJ263" s="592"/>
      <c r="AK263" s="592"/>
      <c r="AL263" s="592"/>
      <c r="AM263" s="592"/>
      <c r="AN263" s="592"/>
      <c r="AO263" s="828"/>
      <c r="AP263" s="597" t="s">
        <v>41</v>
      </c>
      <c r="AQ263" s="845">
        <v>2647</v>
      </c>
      <c r="AR263" s="846"/>
      <c r="AS263" s="845">
        <v>238</v>
      </c>
      <c r="AT263" s="846"/>
      <c r="AU263" s="592"/>
      <c r="AV263" s="592"/>
      <c r="AW263" s="592"/>
      <c r="AX263" s="592"/>
      <c r="AY263" s="592"/>
      <c r="AZ263" s="592"/>
      <c r="BA263" s="592"/>
      <c r="BB263" s="828"/>
      <c r="BC263" s="597" t="s">
        <v>41</v>
      </c>
      <c r="BD263" s="845">
        <v>25093</v>
      </c>
      <c r="BE263" s="846"/>
      <c r="BF263" s="845">
        <v>685</v>
      </c>
      <c r="BG263" s="846"/>
      <c r="BH263"/>
      <c r="BI263"/>
      <c r="BJ263"/>
      <c r="BK263"/>
      <c r="BL263"/>
      <c r="BM263"/>
      <c r="BN263"/>
      <c r="BO263"/>
      <c r="BP263"/>
      <c r="BQ263" s="828"/>
      <c r="BR263" s="597" t="s">
        <v>41</v>
      </c>
      <c r="BS263" s="845">
        <v>797</v>
      </c>
      <c r="BT263" s="846"/>
      <c r="BU263" s="845">
        <v>108</v>
      </c>
      <c r="BV263" s="846"/>
      <c r="BW263" s="592"/>
      <c r="BX263" s="592"/>
      <c r="BY263" s="592"/>
      <c r="BZ263" s="592"/>
      <c r="CA263" s="592"/>
      <c r="CB263" s="592"/>
      <c r="CC263" s="592"/>
      <c r="CD263" s="828"/>
      <c r="CE263" s="597" t="s">
        <v>41</v>
      </c>
      <c r="CF263" s="845">
        <v>26943</v>
      </c>
      <c r="CG263" s="846"/>
      <c r="CH263" s="845">
        <v>815</v>
      </c>
      <c r="CI263" s="846"/>
      <c r="CQ263" s="828"/>
      <c r="CR263" s="597" t="s">
        <v>41</v>
      </c>
      <c r="CS263" s="845">
        <v>24703</v>
      </c>
      <c r="CT263" s="846"/>
      <c r="CU263" s="845">
        <v>866</v>
      </c>
      <c r="CV263" s="846"/>
      <c r="CW263" s="592"/>
      <c r="CX263" s="592"/>
      <c r="CY263" s="592"/>
      <c r="CZ263" s="592"/>
      <c r="DA263" s="592"/>
      <c r="DB263" s="592"/>
      <c r="DC263" s="592"/>
      <c r="DD263" s="828"/>
      <c r="DE263" s="597" t="s">
        <v>41</v>
      </c>
      <c r="DF263" s="845">
        <v>3037</v>
      </c>
      <c r="DG263" s="846"/>
      <c r="DH263" s="845">
        <v>57</v>
      </c>
      <c r="DI263" s="846"/>
    </row>
    <row r="264" spans="1:113" ht="15.75" x14ac:dyDescent="0.25">
      <c r="A264"/>
      <c r="B264"/>
      <c r="C264" s="592"/>
      <c r="D264" s="592"/>
      <c r="E264" s="615"/>
      <c r="F264" s="592"/>
      <c r="G264" s="592"/>
      <c r="H264" s="592"/>
      <c r="I264" s="592"/>
      <c r="J264" s="592"/>
      <c r="K264" s="592"/>
      <c r="L264" s="592"/>
      <c r="M264" s="592"/>
      <c r="N264" s="592"/>
      <c r="O264" s="592"/>
      <c r="P264" s="592"/>
      <c r="Q264" s="592"/>
      <c r="R264" s="592"/>
      <c r="S264" s="592"/>
      <c r="T264" s="592"/>
      <c r="U264" s="592"/>
      <c r="V264" s="592"/>
      <c r="W264" s="592"/>
      <c r="X264" s="592"/>
      <c r="Y264" s="592"/>
      <c r="Z264" s="592"/>
      <c r="AA264" s="592"/>
      <c r="AB264" s="592"/>
      <c r="AC264" s="592"/>
      <c r="AD264" s="592"/>
      <c r="AE264" s="592"/>
      <c r="AF264" s="592"/>
      <c r="AG264" s="592"/>
      <c r="AH264" s="592"/>
      <c r="AI264" s="592"/>
      <c r="AJ264" s="592"/>
      <c r="AK264" s="592"/>
      <c r="AL264" s="592"/>
      <c r="AM264" s="592"/>
      <c r="AN264" s="592"/>
      <c r="AO264" s="592"/>
      <c r="AP264" s="592"/>
      <c r="AQ264" s="592"/>
      <c r="AR264" s="592"/>
      <c r="AS264" s="592"/>
      <c r="AT264" s="592"/>
      <c r="AU264" s="592"/>
      <c r="AV264" s="592"/>
      <c r="AW264" s="592"/>
      <c r="AX264" s="592"/>
      <c r="AY264" s="592"/>
      <c r="AZ264" s="592"/>
      <c r="BA264" s="592"/>
      <c r="BB264" s="592"/>
      <c r="BC264" s="592"/>
      <c r="BD264" s="592"/>
      <c r="BE264" s="592"/>
      <c r="BF264" s="592"/>
      <c r="BG264" s="592"/>
      <c r="BH264"/>
      <c r="BI264"/>
      <c r="BJ264"/>
      <c r="BK264"/>
      <c r="BL264"/>
      <c r="BM264"/>
      <c r="BN264"/>
      <c r="BO264"/>
      <c r="BP264"/>
      <c r="BQ264" s="592"/>
      <c r="BR264" s="592"/>
      <c r="BS264" s="592"/>
      <c r="BT264" s="592"/>
      <c r="BU264" s="592"/>
      <c r="BV264" s="592"/>
      <c r="BW264" s="592"/>
      <c r="BX264" s="592"/>
      <c r="BY264" s="592"/>
      <c r="BZ264" s="592"/>
      <c r="CA264" s="592"/>
      <c r="CB264" s="592"/>
      <c r="CC264" s="592"/>
      <c r="CD264" s="592"/>
      <c r="CE264" s="592"/>
      <c r="CF264" s="592"/>
      <c r="CG264" s="592"/>
      <c r="CH264" s="592"/>
      <c r="CI264" s="592"/>
      <c r="CQ264" s="592"/>
      <c r="CR264" s="592"/>
      <c r="CS264" s="592"/>
      <c r="CT264" s="592"/>
      <c r="CU264" s="592"/>
      <c r="CV264" s="592"/>
      <c r="CW264" s="592"/>
      <c r="CX264" s="592"/>
      <c r="CY264" s="592"/>
      <c r="CZ264" s="592"/>
      <c r="DA264" s="592"/>
      <c r="DB264" s="592"/>
      <c r="DC264" s="592"/>
      <c r="DD264" s="592"/>
      <c r="DE264" s="592"/>
      <c r="DF264" s="592"/>
      <c r="DG264" s="592"/>
      <c r="DH264" s="592"/>
      <c r="DI264" s="592"/>
    </row>
    <row r="265" spans="1:113" ht="18.75" customHeight="1" x14ac:dyDescent="0.3">
      <c r="A265"/>
      <c r="B265"/>
      <c r="C265" s="592"/>
      <c r="D265" s="829" t="s">
        <v>246</v>
      </c>
      <c r="E265" s="829"/>
      <c r="F265" s="595"/>
      <c r="G265" s="595"/>
      <c r="H265" s="592"/>
      <c r="I265" s="592"/>
      <c r="J265" s="592"/>
      <c r="K265" s="592"/>
      <c r="L265" s="592"/>
      <c r="M265" s="592"/>
      <c r="N265" s="592"/>
      <c r="O265" s="592"/>
      <c r="P265" s="592"/>
      <c r="Q265" s="829" t="s">
        <v>246</v>
      </c>
      <c r="R265" s="829"/>
      <c r="S265" s="595"/>
      <c r="T265" s="595"/>
      <c r="U265" s="592"/>
      <c r="V265" s="592"/>
      <c r="W265" s="592"/>
      <c r="X265" s="592"/>
      <c r="Y265" s="592"/>
      <c r="Z265" s="592"/>
      <c r="AA265" s="592"/>
      <c r="AB265" s="592"/>
      <c r="AC265" s="592"/>
      <c r="AD265" s="829" t="s">
        <v>246</v>
      </c>
      <c r="AE265" s="829"/>
      <c r="AF265" s="595"/>
      <c r="AG265" s="595"/>
      <c r="AH265" s="592"/>
      <c r="AI265" s="592"/>
      <c r="AJ265" s="592"/>
      <c r="AK265" s="592"/>
      <c r="AL265" s="592"/>
      <c r="AM265" s="592"/>
      <c r="AN265" s="592"/>
      <c r="AO265" s="829" t="s">
        <v>246</v>
      </c>
      <c r="AP265" s="829"/>
      <c r="AQ265" s="595"/>
      <c r="AR265" s="595"/>
      <c r="AS265" s="592"/>
      <c r="AT265" s="592"/>
      <c r="AU265" s="592"/>
      <c r="AV265" s="592"/>
      <c r="AW265" s="592"/>
      <c r="AX265" s="592"/>
      <c r="AY265" s="592"/>
      <c r="AZ265" s="592"/>
      <c r="BA265" s="592"/>
      <c r="BB265" s="829" t="s">
        <v>246</v>
      </c>
      <c r="BC265" s="829"/>
      <c r="BD265" s="595"/>
      <c r="BE265" s="595"/>
      <c r="BF265" s="592"/>
      <c r="BG265" s="592"/>
      <c r="BH265"/>
      <c r="BI265"/>
      <c r="BJ265"/>
      <c r="BK265"/>
      <c r="BL265"/>
      <c r="BM265"/>
      <c r="BN265"/>
      <c r="BO265"/>
      <c r="BP265"/>
      <c r="BQ265" s="829" t="s">
        <v>246</v>
      </c>
      <c r="BR265" s="829"/>
      <c r="BS265" s="595"/>
      <c r="BT265" s="595"/>
      <c r="BU265" s="592"/>
      <c r="BV265" s="592"/>
      <c r="BW265" s="592"/>
      <c r="BX265" s="592"/>
      <c r="BY265" s="592"/>
      <c r="BZ265" s="592"/>
      <c r="CA265" s="592"/>
      <c r="CB265" s="592"/>
      <c r="CC265" s="592"/>
      <c r="CD265" s="829" t="s">
        <v>246</v>
      </c>
      <c r="CE265" s="829"/>
      <c r="CF265" s="595"/>
      <c r="CG265" s="595"/>
      <c r="CH265" s="592"/>
      <c r="CI265" s="592"/>
      <c r="CQ265" s="829" t="s">
        <v>246</v>
      </c>
      <c r="CR265" s="829"/>
      <c r="CS265" s="595"/>
      <c r="CT265" s="595"/>
      <c r="CU265" s="592"/>
      <c r="CV265" s="592"/>
      <c r="CW265" s="592"/>
      <c r="CX265" s="592"/>
      <c r="CY265" s="592"/>
      <c r="CZ265" s="592"/>
      <c r="DA265" s="592"/>
      <c r="DB265" s="592"/>
      <c r="DC265" s="592"/>
      <c r="DD265" s="829" t="s">
        <v>246</v>
      </c>
      <c r="DE265" s="829"/>
      <c r="DF265" s="595"/>
      <c r="DG265" s="595"/>
      <c r="DH265" s="592"/>
      <c r="DI265" s="592"/>
    </row>
    <row r="266" spans="1:113" ht="28.9" customHeight="1" x14ac:dyDescent="0.2">
      <c r="A266"/>
      <c r="B266"/>
      <c r="C266" s="592"/>
      <c r="D266" s="829"/>
      <c r="E266" s="829"/>
      <c r="F266" s="831" t="s">
        <v>174</v>
      </c>
      <c r="G266" s="831"/>
      <c r="H266" s="831"/>
      <c r="I266" s="831"/>
      <c r="J266" s="592"/>
      <c r="K266" s="592"/>
      <c r="L266" s="592"/>
      <c r="M266" s="592"/>
      <c r="N266" s="592"/>
      <c r="O266" s="592"/>
      <c r="P266" s="592"/>
      <c r="Q266" s="829"/>
      <c r="R266" s="829"/>
      <c r="S266" s="831" t="s">
        <v>174</v>
      </c>
      <c r="T266" s="831"/>
      <c r="U266" s="831"/>
      <c r="V266" s="831"/>
      <c r="W266" s="592"/>
      <c r="X266" s="592"/>
      <c r="Y266" s="592"/>
      <c r="Z266" s="592"/>
      <c r="AA266" s="592"/>
      <c r="AB266" s="592"/>
      <c r="AC266" s="592"/>
      <c r="AD266" s="829"/>
      <c r="AE266" s="829"/>
      <c r="AF266" s="831" t="s">
        <v>174</v>
      </c>
      <c r="AG266" s="831"/>
      <c r="AH266" s="831"/>
      <c r="AI266" s="831"/>
      <c r="AJ266" s="592"/>
      <c r="AK266" s="592"/>
      <c r="AL266" s="592"/>
      <c r="AM266" s="592"/>
      <c r="AN266" s="592"/>
      <c r="AO266" s="829"/>
      <c r="AP266" s="829"/>
      <c r="AQ266" s="831" t="s">
        <v>174</v>
      </c>
      <c r="AR266" s="831"/>
      <c r="AS266" s="831"/>
      <c r="AT266" s="831"/>
      <c r="AU266" s="592"/>
      <c r="AV266" s="592"/>
      <c r="AW266" s="592"/>
      <c r="AX266" s="592"/>
      <c r="AY266" s="592"/>
      <c r="AZ266" s="592"/>
      <c r="BA266" s="592"/>
      <c r="BB266" s="829"/>
      <c r="BC266" s="829"/>
      <c r="BD266" s="831" t="s">
        <v>174</v>
      </c>
      <c r="BE266" s="831"/>
      <c r="BF266" s="831"/>
      <c r="BG266" s="831"/>
      <c r="BH266"/>
      <c r="BI266"/>
      <c r="BJ266"/>
      <c r="BK266"/>
      <c r="BL266"/>
      <c r="BM266"/>
      <c r="BN266"/>
      <c r="BO266"/>
      <c r="BP266"/>
      <c r="BQ266" s="829"/>
      <c r="BR266" s="829"/>
      <c r="BS266" s="831" t="s">
        <v>174</v>
      </c>
      <c r="BT266" s="831"/>
      <c r="BU266" s="831"/>
      <c r="BV266" s="831"/>
      <c r="BW266" s="592"/>
      <c r="BX266" s="592"/>
      <c r="BY266" s="592"/>
      <c r="BZ266" s="592"/>
      <c r="CA266" s="592"/>
      <c r="CB266" s="592"/>
      <c r="CC266" s="592"/>
      <c r="CD266" s="829"/>
      <c r="CE266" s="829"/>
      <c r="CF266" s="831" t="s">
        <v>174</v>
      </c>
      <c r="CG266" s="831"/>
      <c r="CH266" s="831"/>
      <c r="CI266" s="831"/>
      <c r="CQ266" s="829"/>
      <c r="CR266" s="829"/>
      <c r="CS266" s="831" t="s">
        <v>174</v>
      </c>
      <c r="CT266" s="831"/>
      <c r="CU266" s="831"/>
      <c r="CV266" s="831"/>
      <c r="CW266" s="592"/>
      <c r="CX266" s="592"/>
      <c r="CY266" s="592"/>
      <c r="CZ266" s="592"/>
      <c r="DA266" s="592"/>
      <c r="DB266" s="592"/>
      <c r="DC266" s="592"/>
      <c r="DD266" s="829"/>
      <c r="DE266" s="829"/>
      <c r="DF266" s="831" t="s">
        <v>174</v>
      </c>
      <c r="DG266" s="831"/>
      <c r="DH266" s="831"/>
      <c r="DI266" s="831"/>
    </row>
    <row r="267" spans="1:113" ht="15" customHeight="1" x14ac:dyDescent="0.2">
      <c r="A267"/>
      <c r="B267"/>
      <c r="C267" s="592"/>
      <c r="D267" s="830"/>
      <c r="E267" s="830"/>
      <c r="F267" s="851" t="s">
        <v>192</v>
      </c>
      <c r="G267" s="852"/>
      <c r="H267" s="851" t="s">
        <v>193</v>
      </c>
      <c r="I267" s="852"/>
      <c r="J267" s="592"/>
      <c r="K267" s="592"/>
      <c r="L267" s="592"/>
      <c r="M267" s="592"/>
      <c r="N267" s="592"/>
      <c r="O267" s="592"/>
      <c r="P267" s="592"/>
      <c r="Q267" s="830"/>
      <c r="R267" s="830"/>
      <c r="S267" s="851" t="s">
        <v>192</v>
      </c>
      <c r="T267" s="852"/>
      <c r="U267" s="851" t="s">
        <v>193</v>
      </c>
      <c r="V267" s="852"/>
      <c r="W267" s="592"/>
      <c r="X267" s="592"/>
      <c r="Y267" s="592"/>
      <c r="Z267" s="592"/>
      <c r="AA267" s="592"/>
      <c r="AB267" s="592"/>
      <c r="AC267" s="592"/>
      <c r="AD267" s="830"/>
      <c r="AE267" s="830"/>
      <c r="AF267" s="851" t="s">
        <v>192</v>
      </c>
      <c r="AG267" s="852"/>
      <c r="AH267" s="851" t="s">
        <v>193</v>
      </c>
      <c r="AI267" s="852"/>
      <c r="AJ267" s="592"/>
      <c r="AK267" s="592"/>
      <c r="AL267" s="592"/>
      <c r="AM267" s="592"/>
      <c r="AN267" s="592"/>
      <c r="AO267" s="830"/>
      <c r="AP267" s="830"/>
      <c r="AQ267" s="851" t="s">
        <v>192</v>
      </c>
      <c r="AR267" s="852"/>
      <c r="AS267" s="851" t="s">
        <v>193</v>
      </c>
      <c r="AT267" s="852"/>
      <c r="AU267" s="592"/>
      <c r="AV267" s="592"/>
      <c r="AW267" s="592"/>
      <c r="AX267" s="592"/>
      <c r="AY267" s="592"/>
      <c r="AZ267" s="592"/>
      <c r="BA267" s="592"/>
      <c r="BB267" s="830"/>
      <c r="BC267" s="830"/>
      <c r="BD267" s="851" t="s">
        <v>192</v>
      </c>
      <c r="BE267" s="852"/>
      <c r="BF267" s="851" t="s">
        <v>193</v>
      </c>
      <c r="BG267" s="852"/>
      <c r="BH267"/>
      <c r="BI267"/>
      <c r="BJ267"/>
      <c r="BK267"/>
      <c r="BL267"/>
      <c r="BM267"/>
      <c r="BN267"/>
      <c r="BO267"/>
      <c r="BP267"/>
      <c r="BQ267" s="830"/>
      <c r="BR267" s="830"/>
      <c r="BS267" s="851" t="s">
        <v>192</v>
      </c>
      <c r="BT267" s="852"/>
      <c r="BU267" s="851" t="s">
        <v>193</v>
      </c>
      <c r="BV267" s="852"/>
      <c r="BW267" s="592"/>
      <c r="BX267" s="592"/>
      <c r="BY267" s="592"/>
      <c r="BZ267" s="592"/>
      <c r="CA267" s="592"/>
      <c r="CB267" s="592"/>
      <c r="CC267" s="592"/>
      <c r="CD267" s="830"/>
      <c r="CE267" s="830"/>
      <c r="CF267" s="851" t="s">
        <v>192</v>
      </c>
      <c r="CG267" s="852"/>
      <c r="CH267" s="851" t="s">
        <v>193</v>
      </c>
      <c r="CI267" s="852"/>
      <c r="CQ267" s="830"/>
      <c r="CR267" s="830"/>
      <c r="CS267" s="851" t="s">
        <v>192</v>
      </c>
      <c r="CT267" s="852"/>
      <c r="CU267" s="851" t="s">
        <v>193</v>
      </c>
      <c r="CV267" s="852"/>
      <c r="CW267" s="592"/>
      <c r="CX267" s="592"/>
      <c r="CY267" s="592"/>
      <c r="CZ267" s="592"/>
      <c r="DA267" s="592"/>
      <c r="DB267" s="592"/>
      <c r="DC267" s="592"/>
      <c r="DD267" s="830"/>
      <c r="DE267" s="830"/>
      <c r="DF267" s="851" t="s">
        <v>192</v>
      </c>
      <c r="DG267" s="852"/>
      <c r="DH267" s="851" t="s">
        <v>193</v>
      </c>
      <c r="DI267" s="852"/>
    </row>
    <row r="268" spans="1:113" ht="15" customHeight="1" x14ac:dyDescent="0.2">
      <c r="A268"/>
      <c r="B268"/>
      <c r="C268" s="592"/>
      <c r="D268" s="826" t="s">
        <v>173</v>
      </c>
      <c r="E268" s="597" t="s">
        <v>92</v>
      </c>
      <c r="F268" s="845">
        <v>0.26266416510318952</v>
      </c>
      <c r="G268" s="846"/>
      <c r="H268" s="845">
        <v>99.737335834896811</v>
      </c>
      <c r="I268" s="846"/>
      <c r="J268" s="592"/>
      <c r="K268" s="592"/>
      <c r="L268" s="592"/>
      <c r="M268" s="592"/>
      <c r="N268" s="592"/>
      <c r="O268" s="592"/>
      <c r="P268" s="592"/>
      <c r="Q268" s="826" t="s">
        <v>173</v>
      </c>
      <c r="R268" s="597" t="s">
        <v>92</v>
      </c>
      <c r="S268" s="845" t="s">
        <v>189</v>
      </c>
      <c r="T268" s="846"/>
      <c r="U268" s="845" t="s">
        <v>189</v>
      </c>
      <c r="V268" s="846"/>
      <c r="W268" s="592"/>
      <c r="X268" s="592"/>
      <c r="Y268" s="592"/>
      <c r="Z268" s="592"/>
      <c r="AA268" s="592"/>
      <c r="AB268" s="592"/>
      <c r="AC268" s="592"/>
      <c r="AD268" s="826" t="s">
        <v>173</v>
      </c>
      <c r="AE268" s="597" t="s">
        <v>92</v>
      </c>
      <c r="AF268" s="845" t="s">
        <v>189</v>
      </c>
      <c r="AG268" s="846"/>
      <c r="AH268" s="845" t="s">
        <v>189</v>
      </c>
      <c r="AI268" s="846"/>
      <c r="AJ268" s="592"/>
      <c r="AK268" s="592"/>
      <c r="AL268" s="592"/>
      <c r="AM268" s="592"/>
      <c r="AN268" s="592"/>
      <c r="AO268" s="826" t="s">
        <v>173</v>
      </c>
      <c r="AP268" s="597" t="s">
        <v>92</v>
      </c>
      <c r="AQ268" s="845" t="s">
        <v>189</v>
      </c>
      <c r="AR268" s="846"/>
      <c r="AS268" s="845" t="s">
        <v>189</v>
      </c>
      <c r="AT268" s="846"/>
      <c r="AU268" s="592"/>
      <c r="AV268" s="592"/>
      <c r="AW268" s="592"/>
      <c r="AX268" s="592"/>
      <c r="AY268" s="592"/>
      <c r="AZ268" s="592"/>
      <c r="BA268" s="592"/>
      <c r="BB268" s="826" t="s">
        <v>173</v>
      </c>
      <c r="BC268" s="597" t="s">
        <v>92</v>
      </c>
      <c r="BD268" s="845" t="s">
        <v>189</v>
      </c>
      <c r="BE268" s="846"/>
      <c r="BF268" s="845" t="s">
        <v>189</v>
      </c>
      <c r="BG268" s="846"/>
      <c r="BH268"/>
      <c r="BI268"/>
      <c r="BJ268"/>
      <c r="BK268"/>
      <c r="BL268"/>
      <c r="BM268"/>
      <c r="BN268"/>
      <c r="BO268"/>
      <c r="BP268"/>
      <c r="BQ268" s="826" t="s">
        <v>173</v>
      </c>
      <c r="BR268" s="597" t="s">
        <v>92</v>
      </c>
      <c r="BS268" s="845" t="s">
        <v>189</v>
      </c>
      <c r="BT268" s="846"/>
      <c r="BU268" s="845" t="s">
        <v>189</v>
      </c>
      <c r="BV268" s="846"/>
      <c r="BW268" s="592"/>
      <c r="BX268" s="592"/>
      <c r="BY268" s="592"/>
      <c r="BZ268" s="592"/>
      <c r="CA268" s="592"/>
      <c r="CB268" s="592"/>
      <c r="CC268" s="592"/>
      <c r="CD268" s="826" t="s">
        <v>173</v>
      </c>
      <c r="CE268" s="597" t="s">
        <v>92</v>
      </c>
      <c r="CF268" s="845" t="s">
        <v>189</v>
      </c>
      <c r="CG268" s="846"/>
      <c r="CH268" s="845" t="s">
        <v>189</v>
      </c>
      <c r="CI268" s="846"/>
      <c r="CQ268" s="826" t="s">
        <v>173</v>
      </c>
      <c r="CR268" s="597" t="s">
        <v>92</v>
      </c>
      <c r="CS268" s="845">
        <v>0</v>
      </c>
      <c r="CT268" s="846"/>
      <c r="CU268" s="845">
        <v>100</v>
      </c>
      <c r="CV268" s="846"/>
      <c r="CW268" s="592"/>
      <c r="CX268" s="592"/>
      <c r="CY268" s="592"/>
      <c r="CZ268" s="592"/>
      <c r="DA268" s="592"/>
      <c r="DB268" s="592"/>
      <c r="DC268" s="592"/>
      <c r="DD268" s="826" t="s">
        <v>173</v>
      </c>
      <c r="DE268" s="597" t="s">
        <v>92</v>
      </c>
      <c r="DF268" s="845">
        <v>1.0769230769230769</v>
      </c>
      <c r="DG268" s="846"/>
      <c r="DH268" s="845">
        <v>98.92307692307692</v>
      </c>
      <c r="DI268" s="846"/>
    </row>
    <row r="269" spans="1:113" ht="15" x14ac:dyDescent="0.2">
      <c r="A269"/>
      <c r="B269"/>
      <c r="C269" s="592"/>
      <c r="D269" s="827"/>
      <c r="E269" s="597" t="s">
        <v>178</v>
      </c>
      <c r="F269" s="845">
        <v>0.28735632183908044</v>
      </c>
      <c r="G269" s="846"/>
      <c r="H269" s="845">
        <v>99.712643678160916</v>
      </c>
      <c r="I269" s="846"/>
      <c r="J269" s="592"/>
      <c r="K269" s="592"/>
      <c r="L269" s="592"/>
      <c r="M269" s="592"/>
      <c r="N269" s="592"/>
      <c r="O269" s="592"/>
      <c r="P269" s="592"/>
      <c r="Q269" s="827"/>
      <c r="R269" s="597" t="s">
        <v>178</v>
      </c>
      <c r="S269" s="845" t="s">
        <v>189</v>
      </c>
      <c r="T269" s="846"/>
      <c r="U269" s="845" t="s">
        <v>189</v>
      </c>
      <c r="V269" s="846"/>
      <c r="W269" s="592"/>
      <c r="X269" s="592"/>
      <c r="Y269" s="592"/>
      <c r="Z269" s="592"/>
      <c r="AA269" s="592"/>
      <c r="AB269" s="592"/>
      <c r="AC269" s="592"/>
      <c r="AD269" s="827"/>
      <c r="AE269" s="597" t="s">
        <v>178</v>
      </c>
      <c r="AF269" s="845" t="s">
        <v>189</v>
      </c>
      <c r="AG269" s="846"/>
      <c r="AH269" s="845" t="s">
        <v>189</v>
      </c>
      <c r="AI269" s="846"/>
      <c r="AJ269" s="592"/>
      <c r="AK269" s="592"/>
      <c r="AL269" s="592"/>
      <c r="AM269" s="592"/>
      <c r="AN269" s="592"/>
      <c r="AO269" s="827"/>
      <c r="AP269" s="597" t="s">
        <v>178</v>
      </c>
      <c r="AQ269" s="845">
        <v>0.25295109612141653</v>
      </c>
      <c r="AR269" s="846"/>
      <c r="AS269" s="845">
        <v>99.747048903878593</v>
      </c>
      <c r="AT269" s="846"/>
      <c r="AU269" s="592"/>
      <c r="AV269" s="592"/>
      <c r="AW269" s="592"/>
      <c r="AX269" s="592"/>
      <c r="AY269" s="592"/>
      <c r="AZ269" s="592"/>
      <c r="BA269" s="592"/>
      <c r="BB269" s="827"/>
      <c r="BC269" s="597" t="s">
        <v>178</v>
      </c>
      <c r="BD269" s="845">
        <v>0.33259423503325941</v>
      </c>
      <c r="BE269" s="846"/>
      <c r="BF269" s="845">
        <v>99.667405764966745</v>
      </c>
      <c r="BG269" s="846"/>
      <c r="BH269"/>
      <c r="BI269"/>
      <c r="BJ269"/>
      <c r="BK269"/>
      <c r="BL269"/>
      <c r="BM269"/>
      <c r="BN269"/>
      <c r="BO269"/>
      <c r="BP269"/>
      <c r="BQ269" s="827"/>
      <c r="BR269" s="597" t="s">
        <v>178</v>
      </c>
      <c r="BS269" s="845" t="s">
        <v>189</v>
      </c>
      <c r="BT269" s="846"/>
      <c r="BU269" s="845" t="s">
        <v>189</v>
      </c>
      <c r="BV269" s="846"/>
      <c r="BW269" s="592"/>
      <c r="BX269" s="592"/>
      <c r="BY269" s="592"/>
      <c r="BZ269" s="592"/>
      <c r="CA269" s="592"/>
      <c r="CB269" s="592"/>
      <c r="CC269" s="592"/>
      <c r="CD269" s="827"/>
      <c r="CE269" s="597" t="s">
        <v>178</v>
      </c>
      <c r="CF269" s="845" t="s">
        <v>189</v>
      </c>
      <c r="CG269" s="846"/>
      <c r="CH269" s="845" t="s">
        <v>189</v>
      </c>
      <c r="CI269" s="846"/>
      <c r="CQ269" s="827"/>
      <c r="CR269" s="597" t="s">
        <v>178</v>
      </c>
      <c r="CS269" s="845" t="s">
        <v>189</v>
      </c>
      <c r="CT269" s="846"/>
      <c r="CU269" s="845" t="s">
        <v>189</v>
      </c>
      <c r="CV269" s="846"/>
      <c r="CW269" s="592"/>
      <c r="CX269" s="592"/>
      <c r="CY269" s="592"/>
      <c r="CZ269" s="592"/>
      <c r="DA269" s="592"/>
      <c r="DB269" s="592"/>
      <c r="DC269" s="592"/>
      <c r="DD269" s="827"/>
      <c r="DE269" s="597" t="s">
        <v>178</v>
      </c>
      <c r="DF269" s="845" t="s">
        <v>189</v>
      </c>
      <c r="DG269" s="846"/>
      <c r="DH269" s="845" t="s">
        <v>189</v>
      </c>
      <c r="DI269" s="846"/>
    </row>
    <row r="270" spans="1:113" ht="15" x14ac:dyDescent="0.2">
      <c r="A270"/>
      <c r="B270"/>
      <c r="C270" s="592"/>
      <c r="D270" s="827"/>
      <c r="E270" s="597" t="s">
        <v>45</v>
      </c>
      <c r="F270" s="845">
        <v>1.0517748700932825</v>
      </c>
      <c r="G270" s="846"/>
      <c r="H270" s="845">
        <v>98.948225129906717</v>
      </c>
      <c r="I270" s="846"/>
      <c r="J270" s="592"/>
      <c r="K270" s="592"/>
      <c r="L270" s="592"/>
      <c r="M270" s="592"/>
      <c r="N270" s="592"/>
      <c r="O270" s="592"/>
      <c r="P270" s="592"/>
      <c r="Q270" s="827"/>
      <c r="R270" s="597" t="s">
        <v>45</v>
      </c>
      <c r="S270" s="845">
        <v>1.3532651455546814</v>
      </c>
      <c r="T270" s="846"/>
      <c r="U270" s="845">
        <v>98.646734854445313</v>
      </c>
      <c r="V270" s="846"/>
      <c r="W270" s="592"/>
      <c r="X270" s="592"/>
      <c r="Y270" s="592"/>
      <c r="Z270" s="592"/>
      <c r="AA270" s="592"/>
      <c r="AB270" s="592"/>
      <c r="AC270" s="592"/>
      <c r="AD270" s="827"/>
      <c r="AE270" s="597" t="s">
        <v>45</v>
      </c>
      <c r="AF270" s="845">
        <v>0.85256810147639839</v>
      </c>
      <c r="AG270" s="846"/>
      <c r="AH270" s="845">
        <v>99.147431898523593</v>
      </c>
      <c r="AI270" s="846"/>
      <c r="AJ270" s="592"/>
      <c r="AK270" s="592"/>
      <c r="AL270" s="592"/>
      <c r="AM270" s="592"/>
      <c r="AN270" s="592"/>
      <c r="AO270" s="827"/>
      <c r="AP270" s="597" t="s">
        <v>45</v>
      </c>
      <c r="AQ270" s="845">
        <v>0.61284619917501471</v>
      </c>
      <c r="AR270" s="846"/>
      <c r="AS270" s="845">
        <v>99.38715380082499</v>
      </c>
      <c r="AT270" s="846"/>
      <c r="AU270" s="592"/>
      <c r="AV270" s="592"/>
      <c r="AW270" s="592"/>
      <c r="AX270" s="592"/>
      <c r="AY270" s="592"/>
      <c r="AZ270" s="592"/>
      <c r="BA270" s="592"/>
      <c r="BB270" s="827"/>
      <c r="BC270" s="597" t="s">
        <v>45</v>
      </c>
      <c r="BD270" s="845">
        <v>1.5491452991452992</v>
      </c>
      <c r="BE270" s="846"/>
      <c r="BF270" s="845">
        <v>98.450854700854705</v>
      </c>
      <c r="BG270" s="846"/>
      <c r="BH270"/>
      <c r="BI270"/>
      <c r="BJ270"/>
      <c r="BK270"/>
      <c r="BL270"/>
      <c r="BM270"/>
      <c r="BN270"/>
      <c r="BO270"/>
      <c r="BP270"/>
      <c r="BQ270" s="827"/>
      <c r="BR270" s="597" t="s">
        <v>45</v>
      </c>
      <c r="BS270" s="845">
        <v>0.21089927450649568</v>
      </c>
      <c r="BT270" s="846"/>
      <c r="BU270" s="845">
        <v>99.789100725493512</v>
      </c>
      <c r="BV270" s="846"/>
      <c r="BW270" s="592"/>
      <c r="BX270" s="592"/>
      <c r="BY270" s="592"/>
      <c r="BZ270" s="592"/>
      <c r="CA270" s="592"/>
      <c r="CB270" s="592"/>
      <c r="CC270" s="592"/>
      <c r="CD270" s="827"/>
      <c r="CE270" s="597" t="s">
        <v>45</v>
      </c>
      <c r="CF270" s="845">
        <v>3.4717164360281618</v>
      </c>
      <c r="CG270" s="846"/>
      <c r="CH270" s="845">
        <v>96.52828356397184</v>
      </c>
      <c r="CI270" s="846"/>
      <c r="CQ270" s="827"/>
      <c r="CR270" s="597" t="s">
        <v>45</v>
      </c>
      <c r="CS270" s="845">
        <v>0.18549883055085087</v>
      </c>
      <c r="CT270" s="846"/>
      <c r="CU270" s="845">
        <v>99.814501169449159</v>
      </c>
      <c r="CV270" s="846"/>
      <c r="CW270" s="592"/>
      <c r="CX270" s="592"/>
      <c r="CY270" s="592"/>
      <c r="CZ270" s="592"/>
      <c r="DA270" s="592"/>
      <c r="DB270" s="592"/>
      <c r="DC270" s="592"/>
      <c r="DD270" s="827"/>
      <c r="DE270" s="597" t="s">
        <v>45</v>
      </c>
      <c r="DF270" s="845">
        <v>4.0570789031897032</v>
      </c>
      <c r="DG270" s="846"/>
      <c r="DH270" s="845">
        <v>95.942921096810295</v>
      </c>
      <c r="DI270" s="846"/>
    </row>
    <row r="271" spans="1:113" ht="15" x14ac:dyDescent="0.2">
      <c r="A271"/>
      <c r="B271"/>
      <c r="C271" s="592"/>
      <c r="D271" s="827"/>
      <c r="E271" s="597" t="s">
        <v>33</v>
      </c>
      <c r="F271" s="845">
        <v>1.4806378132118452</v>
      </c>
      <c r="G271" s="846"/>
      <c r="H271" s="845">
        <v>98.519362186788157</v>
      </c>
      <c r="I271" s="846"/>
      <c r="J271" s="592"/>
      <c r="K271" s="592"/>
      <c r="L271" s="592"/>
      <c r="M271" s="592"/>
      <c r="N271" s="592"/>
      <c r="O271" s="592"/>
      <c r="P271" s="592"/>
      <c r="Q271" s="827"/>
      <c r="R271" s="597" t="s">
        <v>33</v>
      </c>
      <c r="S271" s="845">
        <v>1.4101628981278873</v>
      </c>
      <c r="T271" s="846"/>
      <c r="U271" s="845">
        <v>98.589837101872106</v>
      </c>
      <c r="V271" s="846"/>
      <c r="W271" s="592"/>
      <c r="X271" s="592"/>
      <c r="Y271" s="592"/>
      <c r="Z271" s="592"/>
      <c r="AA271" s="592"/>
      <c r="AB271" s="592"/>
      <c r="AC271" s="592"/>
      <c r="AD271" s="827"/>
      <c r="AE271" s="597" t="s">
        <v>33</v>
      </c>
      <c r="AF271" s="845">
        <v>1.5329125338142471</v>
      </c>
      <c r="AG271" s="846"/>
      <c r="AH271" s="845">
        <v>98.46708746618576</v>
      </c>
      <c r="AI271" s="846"/>
      <c r="AJ271" s="592"/>
      <c r="AK271" s="592"/>
      <c r="AL271" s="592"/>
      <c r="AM271" s="592"/>
      <c r="AN271" s="592"/>
      <c r="AO271" s="827"/>
      <c r="AP271" s="597" t="s">
        <v>33</v>
      </c>
      <c r="AQ271" s="845">
        <v>0.95631384481634429</v>
      </c>
      <c r="AR271" s="846"/>
      <c r="AS271" s="845">
        <v>99.04368615518365</v>
      </c>
      <c r="AT271" s="846"/>
      <c r="AU271" s="592"/>
      <c r="AV271" s="592"/>
      <c r="AW271" s="592"/>
      <c r="AX271" s="592"/>
      <c r="AY271" s="592"/>
      <c r="AZ271" s="592"/>
      <c r="BA271" s="592"/>
      <c r="BB271" s="827"/>
      <c r="BC271" s="597" t="s">
        <v>33</v>
      </c>
      <c r="BD271" s="845">
        <v>1.957682420407356</v>
      </c>
      <c r="BE271" s="846"/>
      <c r="BF271" s="845">
        <v>98.042317579592648</v>
      </c>
      <c r="BG271" s="846"/>
      <c r="BH271"/>
      <c r="BI271"/>
      <c r="BJ271"/>
      <c r="BK271"/>
      <c r="BL271"/>
      <c r="BM271"/>
      <c r="BN271"/>
      <c r="BO271"/>
      <c r="BP271"/>
      <c r="BQ271" s="827"/>
      <c r="BR271" s="597" t="s">
        <v>33</v>
      </c>
      <c r="BS271" s="845">
        <v>0.80597601729899737</v>
      </c>
      <c r="BT271" s="846"/>
      <c r="BU271" s="845">
        <v>99.194023982701012</v>
      </c>
      <c r="BV271" s="846"/>
      <c r="BW271" s="592"/>
      <c r="BX271" s="592"/>
      <c r="BY271" s="592"/>
      <c r="BZ271" s="592"/>
      <c r="CA271" s="592"/>
      <c r="CB271" s="592"/>
      <c r="CC271" s="592"/>
      <c r="CD271" s="827"/>
      <c r="CE271" s="597" t="s">
        <v>33</v>
      </c>
      <c r="CF271" s="845">
        <v>2.2314591992999344</v>
      </c>
      <c r="CG271" s="846"/>
      <c r="CH271" s="845">
        <v>97.768540800700066</v>
      </c>
      <c r="CI271" s="846"/>
      <c r="CQ271" s="827"/>
      <c r="CR271" s="597" t="s">
        <v>33</v>
      </c>
      <c r="CS271" s="845">
        <v>0.66743678603516876</v>
      </c>
      <c r="CT271" s="846"/>
      <c r="CU271" s="845">
        <v>99.332563213964832</v>
      </c>
      <c r="CV271" s="846"/>
      <c r="CW271" s="592"/>
      <c r="CX271" s="592"/>
      <c r="CY271" s="592"/>
      <c r="CZ271" s="592"/>
      <c r="DA271" s="592"/>
      <c r="DB271" s="592"/>
      <c r="DC271" s="592"/>
      <c r="DD271" s="827"/>
      <c r="DE271" s="597" t="s">
        <v>33</v>
      </c>
      <c r="DF271" s="845">
        <v>4.8741296197107662</v>
      </c>
      <c r="DG271" s="846"/>
      <c r="DH271" s="845">
        <v>95.125870380289228</v>
      </c>
      <c r="DI271" s="846"/>
    </row>
    <row r="272" spans="1:113" ht="15" x14ac:dyDescent="0.2">
      <c r="A272"/>
      <c r="B272"/>
      <c r="C272" s="592"/>
      <c r="D272" s="827"/>
      <c r="E272" s="597" t="s">
        <v>34</v>
      </c>
      <c r="F272" s="845">
        <v>2.4855179846423279</v>
      </c>
      <c r="G272" s="846"/>
      <c r="H272" s="845">
        <v>97.514482015357672</v>
      </c>
      <c r="I272" s="846"/>
      <c r="J272" s="592"/>
      <c r="K272" s="592"/>
      <c r="L272" s="592"/>
      <c r="M272" s="592"/>
      <c r="N272" s="592"/>
      <c r="O272" s="592"/>
      <c r="P272" s="592"/>
      <c r="Q272" s="827"/>
      <c r="R272" s="597" t="s">
        <v>34</v>
      </c>
      <c r="S272" s="845">
        <v>2.8145941921072226</v>
      </c>
      <c r="T272" s="846"/>
      <c r="U272" s="845">
        <v>97.185405807892778</v>
      </c>
      <c r="V272" s="846"/>
      <c r="W272" s="592"/>
      <c r="X272" s="592"/>
      <c r="Y272" s="592"/>
      <c r="Z272" s="592"/>
      <c r="AA272" s="592"/>
      <c r="AB272" s="592"/>
      <c r="AC272" s="592"/>
      <c r="AD272" s="827"/>
      <c r="AE272" s="597" t="s">
        <v>34</v>
      </c>
      <c r="AF272" s="845">
        <v>2.2137498462673717</v>
      </c>
      <c r="AG272" s="846"/>
      <c r="AH272" s="845">
        <v>97.786250153732624</v>
      </c>
      <c r="AI272" s="846"/>
      <c r="AJ272" s="592"/>
      <c r="AK272" s="592"/>
      <c r="AL272" s="592"/>
      <c r="AM272" s="592"/>
      <c r="AN272" s="592"/>
      <c r="AO272" s="827"/>
      <c r="AP272" s="597" t="s">
        <v>34</v>
      </c>
      <c r="AQ272" s="845">
        <v>1.7670559311616472</v>
      </c>
      <c r="AR272" s="846"/>
      <c r="AS272" s="845">
        <v>98.23294406883835</v>
      </c>
      <c r="AT272" s="846"/>
      <c r="AU272" s="592"/>
      <c r="AV272" s="592"/>
      <c r="AW272" s="592"/>
      <c r="AX272" s="592"/>
      <c r="AY272" s="592"/>
      <c r="AZ272" s="592"/>
      <c r="BA272" s="592"/>
      <c r="BB272" s="827"/>
      <c r="BC272" s="597" t="s">
        <v>34</v>
      </c>
      <c r="BD272" s="845">
        <v>3.0462940753178218</v>
      </c>
      <c r="BE272" s="846"/>
      <c r="BF272" s="845">
        <v>96.953705924682183</v>
      </c>
      <c r="BG272" s="846"/>
      <c r="BH272"/>
      <c r="BI272"/>
      <c r="BJ272"/>
      <c r="BK272"/>
      <c r="BL272"/>
      <c r="BM272"/>
      <c r="BN272"/>
      <c r="BO272"/>
      <c r="BP272"/>
      <c r="BQ272" s="827"/>
      <c r="BR272" s="597" t="s">
        <v>34</v>
      </c>
      <c r="BS272" s="845">
        <v>1.7221394270574599</v>
      </c>
      <c r="BT272" s="846"/>
      <c r="BU272" s="845">
        <v>98.277860572942544</v>
      </c>
      <c r="BV272" s="846"/>
      <c r="BW272" s="592"/>
      <c r="BX272" s="592"/>
      <c r="BY272" s="592"/>
      <c r="BZ272" s="592"/>
      <c r="CA272" s="592"/>
      <c r="CB272" s="592"/>
      <c r="CC272" s="592"/>
      <c r="CD272" s="827"/>
      <c r="CE272" s="597" t="s">
        <v>34</v>
      </c>
      <c r="CF272" s="845">
        <v>3.0089701373907118</v>
      </c>
      <c r="CG272" s="846"/>
      <c r="CH272" s="845">
        <v>96.991029862609295</v>
      </c>
      <c r="CI272" s="846"/>
      <c r="CQ272" s="827"/>
      <c r="CR272" s="597" t="s">
        <v>34</v>
      </c>
      <c r="CS272" s="845">
        <v>1.3370982476538493</v>
      </c>
      <c r="CT272" s="846"/>
      <c r="CU272" s="845">
        <v>98.662901752346158</v>
      </c>
      <c r="CV272" s="846"/>
      <c r="CW272" s="592"/>
      <c r="CX272" s="592"/>
      <c r="CY272" s="592"/>
      <c r="CZ272" s="592"/>
      <c r="DA272" s="592"/>
      <c r="DB272" s="592"/>
      <c r="DC272" s="592"/>
      <c r="DD272" s="827"/>
      <c r="DE272" s="597" t="s">
        <v>34</v>
      </c>
      <c r="DF272" s="845">
        <v>7.4153297682709454</v>
      </c>
      <c r="DG272" s="846"/>
      <c r="DH272" s="845">
        <v>92.584670231729064</v>
      </c>
      <c r="DI272" s="846"/>
    </row>
    <row r="273" spans="1:113" ht="15" x14ac:dyDescent="0.2">
      <c r="A273"/>
      <c r="B273"/>
      <c r="C273" s="592"/>
      <c r="D273" s="827"/>
      <c r="E273" s="597" t="s">
        <v>35</v>
      </c>
      <c r="F273" s="845">
        <v>3.952489867982826</v>
      </c>
      <c r="G273" s="846"/>
      <c r="H273" s="845">
        <v>96.04751013201718</v>
      </c>
      <c r="I273" s="846"/>
      <c r="J273" s="592"/>
      <c r="K273" s="592"/>
      <c r="L273" s="592"/>
      <c r="M273" s="592"/>
      <c r="N273" s="592"/>
      <c r="O273" s="592"/>
      <c r="P273" s="592"/>
      <c r="Q273" s="827"/>
      <c r="R273" s="597" t="s">
        <v>35</v>
      </c>
      <c r="S273" s="845">
        <v>4.0923228024226548</v>
      </c>
      <c r="T273" s="846"/>
      <c r="U273" s="845">
        <v>95.907677197577343</v>
      </c>
      <c r="V273" s="846"/>
      <c r="W273" s="592"/>
      <c r="X273" s="592"/>
      <c r="Y273" s="592"/>
      <c r="Z273" s="592"/>
      <c r="AA273" s="592"/>
      <c r="AB273" s="592"/>
      <c r="AC273" s="592"/>
      <c r="AD273" s="827"/>
      <c r="AE273" s="597" t="s">
        <v>35</v>
      </c>
      <c r="AF273" s="845">
        <v>3.8179957490356609</v>
      </c>
      <c r="AG273" s="846"/>
      <c r="AH273" s="845">
        <v>96.18200425096434</v>
      </c>
      <c r="AI273" s="846"/>
      <c r="AJ273" s="592"/>
      <c r="AK273" s="592"/>
      <c r="AL273" s="592"/>
      <c r="AM273" s="592"/>
      <c r="AN273" s="592"/>
      <c r="AO273" s="827"/>
      <c r="AP273" s="597" t="s">
        <v>35</v>
      </c>
      <c r="AQ273" s="845">
        <v>2.7881227981882235</v>
      </c>
      <c r="AR273" s="846"/>
      <c r="AS273" s="845">
        <v>97.211877201811774</v>
      </c>
      <c r="AT273" s="846"/>
      <c r="AU273" s="592"/>
      <c r="AV273" s="592"/>
      <c r="AW273" s="592"/>
      <c r="AX273" s="592"/>
      <c r="AY273" s="592"/>
      <c r="AZ273" s="592"/>
      <c r="BA273" s="592"/>
      <c r="BB273" s="827"/>
      <c r="BC273" s="597" t="s">
        <v>35</v>
      </c>
      <c r="BD273" s="845">
        <v>4.7244094488188972</v>
      </c>
      <c r="BE273" s="846"/>
      <c r="BF273" s="845">
        <v>95.275590551181097</v>
      </c>
      <c r="BG273" s="846"/>
      <c r="BH273"/>
      <c r="BI273"/>
      <c r="BJ273"/>
      <c r="BK273"/>
      <c r="BL273"/>
      <c r="BM273"/>
      <c r="BN273"/>
      <c r="BO273"/>
      <c r="BP273"/>
      <c r="BQ273" s="827"/>
      <c r="BR273" s="597" t="s">
        <v>35</v>
      </c>
      <c r="BS273" s="845">
        <v>2.5231286795626575</v>
      </c>
      <c r="BT273" s="846"/>
      <c r="BU273" s="845">
        <v>97.47687132043734</v>
      </c>
      <c r="BV273" s="846"/>
      <c r="BW273" s="592"/>
      <c r="BX273" s="592"/>
      <c r="BY273" s="592"/>
      <c r="BZ273" s="592"/>
      <c r="CA273" s="592"/>
      <c r="CB273" s="592"/>
      <c r="CC273" s="592"/>
      <c r="CD273" s="827"/>
      <c r="CE273" s="597" t="s">
        <v>35</v>
      </c>
      <c r="CF273" s="845">
        <v>4.5257772530499807</v>
      </c>
      <c r="CG273" s="846"/>
      <c r="CH273" s="845">
        <v>95.474222746950019</v>
      </c>
      <c r="CI273" s="846"/>
      <c r="CQ273" s="827"/>
      <c r="CR273" s="597" t="s">
        <v>35</v>
      </c>
      <c r="CS273" s="845">
        <v>2.8095031564743871</v>
      </c>
      <c r="CT273" s="846"/>
      <c r="CU273" s="845">
        <v>97.190496843525608</v>
      </c>
      <c r="CV273" s="846"/>
      <c r="CW273" s="592"/>
      <c r="CX273" s="592"/>
      <c r="CY273" s="592"/>
      <c r="CZ273" s="592"/>
      <c r="DA273" s="592"/>
      <c r="DB273" s="592"/>
      <c r="DC273" s="592"/>
      <c r="DD273" s="827"/>
      <c r="DE273" s="597" t="s">
        <v>35</v>
      </c>
      <c r="DF273" s="845">
        <v>9.6402877697841731</v>
      </c>
      <c r="DG273" s="846"/>
      <c r="DH273" s="845">
        <v>90.359712230215834</v>
      </c>
      <c r="DI273" s="846"/>
    </row>
    <row r="274" spans="1:113" ht="15" x14ac:dyDescent="0.2">
      <c r="A274"/>
      <c r="B274"/>
      <c r="C274" s="592"/>
      <c r="D274" s="827"/>
      <c r="E274" s="597" t="s">
        <v>36</v>
      </c>
      <c r="F274" s="845">
        <v>8.0625569389614338</v>
      </c>
      <c r="G274" s="846"/>
      <c r="H274" s="845">
        <v>91.937443061038564</v>
      </c>
      <c r="I274" s="846"/>
      <c r="J274" s="592"/>
      <c r="K274" s="592"/>
      <c r="L274" s="592"/>
      <c r="M274" s="592"/>
      <c r="N274" s="592"/>
      <c r="O274" s="592"/>
      <c r="P274" s="592"/>
      <c r="Q274" s="827"/>
      <c r="R274" s="597" t="s">
        <v>36</v>
      </c>
      <c r="S274" s="845">
        <v>8.6582344503846649</v>
      </c>
      <c r="T274" s="846"/>
      <c r="U274" s="845">
        <v>91.341765549615346</v>
      </c>
      <c r="V274" s="846"/>
      <c r="W274" s="592"/>
      <c r="X274" s="592"/>
      <c r="Y274" s="592"/>
      <c r="Z274" s="592"/>
      <c r="AA274" s="592"/>
      <c r="AB274" s="592"/>
      <c r="AC274" s="592"/>
      <c r="AD274" s="827"/>
      <c r="AE274" s="597" t="s">
        <v>36</v>
      </c>
      <c r="AF274" s="845">
        <v>7.4691491664862522</v>
      </c>
      <c r="AG274" s="846"/>
      <c r="AH274" s="845">
        <v>92.530850833513739</v>
      </c>
      <c r="AI274" s="846"/>
      <c r="AJ274" s="592"/>
      <c r="AK274" s="592"/>
      <c r="AL274" s="592"/>
      <c r="AM274" s="592"/>
      <c r="AN274" s="592"/>
      <c r="AO274" s="827"/>
      <c r="AP274" s="597" t="s">
        <v>36</v>
      </c>
      <c r="AQ274" s="845">
        <v>5.2688236349500626</v>
      </c>
      <c r="AR274" s="846"/>
      <c r="AS274" s="845">
        <v>94.731176365049947</v>
      </c>
      <c r="AT274" s="846"/>
      <c r="AU274" s="592"/>
      <c r="AV274" s="592"/>
      <c r="AW274" s="592"/>
      <c r="AX274" s="592"/>
      <c r="AY274" s="592"/>
      <c r="AZ274" s="592"/>
      <c r="BA274" s="592"/>
      <c r="BB274" s="827"/>
      <c r="BC274" s="597" t="s">
        <v>36</v>
      </c>
      <c r="BD274" s="845">
        <v>9.6524965113508738</v>
      </c>
      <c r="BE274" s="846"/>
      <c r="BF274" s="845">
        <v>90.347503488649124</v>
      </c>
      <c r="BG274" s="846"/>
      <c r="BH274"/>
      <c r="BI274"/>
      <c r="BJ274"/>
      <c r="BK274"/>
      <c r="BL274"/>
      <c r="BM274"/>
      <c r="BN274"/>
      <c r="BO274"/>
      <c r="BP274"/>
      <c r="BQ274" s="827"/>
      <c r="BR274" s="597" t="s">
        <v>36</v>
      </c>
      <c r="BS274" s="845">
        <v>4.7754729883747435</v>
      </c>
      <c r="BT274" s="846"/>
      <c r="BU274" s="845">
        <v>95.224527011625256</v>
      </c>
      <c r="BV274" s="846"/>
      <c r="BW274" s="592"/>
      <c r="BX274" s="592"/>
      <c r="BY274" s="592"/>
      <c r="BZ274" s="592"/>
      <c r="CA274" s="592"/>
      <c r="CB274" s="592"/>
      <c r="CC274" s="592"/>
      <c r="CD274" s="827"/>
      <c r="CE274" s="597" t="s">
        <v>36</v>
      </c>
      <c r="CF274" s="845">
        <v>8.8351907415345039</v>
      </c>
      <c r="CG274" s="846"/>
      <c r="CH274" s="845">
        <v>91.164809258465496</v>
      </c>
      <c r="CI274" s="846"/>
      <c r="CQ274" s="827"/>
      <c r="CR274" s="597" t="s">
        <v>36</v>
      </c>
      <c r="CS274" s="845">
        <v>6.4449600412477439</v>
      </c>
      <c r="CT274" s="846"/>
      <c r="CU274" s="845">
        <v>93.555039958752246</v>
      </c>
      <c r="CV274" s="846"/>
      <c r="CW274" s="592"/>
      <c r="CX274" s="592"/>
      <c r="CY274" s="592"/>
      <c r="CZ274" s="592"/>
      <c r="DA274" s="592"/>
      <c r="DB274" s="592"/>
      <c r="DC274" s="592"/>
      <c r="DD274" s="827"/>
      <c r="DE274" s="597" t="s">
        <v>36</v>
      </c>
      <c r="DF274" s="845">
        <v>16.64387308533917</v>
      </c>
      <c r="DG274" s="846"/>
      <c r="DH274" s="845">
        <v>83.356126914660834</v>
      </c>
      <c r="DI274" s="846"/>
    </row>
    <row r="275" spans="1:113" ht="15" x14ac:dyDescent="0.2">
      <c r="A275"/>
      <c r="B275"/>
      <c r="C275" s="592"/>
      <c r="D275" s="827"/>
      <c r="E275" s="597" t="s">
        <v>37</v>
      </c>
      <c r="F275" s="845">
        <v>18.863524013537322</v>
      </c>
      <c r="G275" s="846"/>
      <c r="H275" s="845">
        <v>81.136475986462671</v>
      </c>
      <c r="I275" s="846"/>
      <c r="J275" s="592"/>
      <c r="K275" s="592"/>
      <c r="L275" s="592"/>
      <c r="M275" s="592"/>
      <c r="N275" s="592"/>
      <c r="O275" s="592"/>
      <c r="P275" s="592"/>
      <c r="Q275" s="827"/>
      <c r="R275" s="597" t="s">
        <v>37</v>
      </c>
      <c r="S275" s="845">
        <v>21.179954327586639</v>
      </c>
      <c r="T275" s="846"/>
      <c r="U275" s="845">
        <v>78.820045672413357</v>
      </c>
      <c r="V275" s="846"/>
      <c r="W275" s="592"/>
      <c r="X275" s="592"/>
      <c r="Y275" s="592"/>
      <c r="Z275" s="592"/>
      <c r="AA275" s="592"/>
      <c r="AB275" s="592"/>
      <c r="AC275" s="592"/>
      <c r="AD275" s="827"/>
      <c r="AE275" s="597" t="s">
        <v>37</v>
      </c>
      <c r="AF275" s="845">
        <v>16.499334084622479</v>
      </c>
      <c r="AG275" s="846"/>
      <c r="AH275" s="845">
        <v>83.500665915377525</v>
      </c>
      <c r="AI275" s="846"/>
      <c r="AJ275" s="592"/>
      <c r="AK275" s="592"/>
      <c r="AL275" s="592"/>
      <c r="AM275" s="592"/>
      <c r="AN275" s="592"/>
      <c r="AO275" s="827"/>
      <c r="AP275" s="597" t="s">
        <v>37</v>
      </c>
      <c r="AQ275" s="845">
        <v>12.804948772472452</v>
      </c>
      <c r="AR275" s="846"/>
      <c r="AS275" s="845">
        <v>87.195051227527543</v>
      </c>
      <c r="AT275" s="846"/>
      <c r="AU275" s="592"/>
      <c r="AV275" s="592"/>
      <c r="AW275" s="592"/>
      <c r="AX275" s="592"/>
      <c r="AY275" s="592"/>
      <c r="AZ275" s="592"/>
      <c r="BA275" s="592"/>
      <c r="BB275" s="827"/>
      <c r="BC275" s="597" t="s">
        <v>37</v>
      </c>
      <c r="BD275" s="845">
        <v>21.81866183902844</v>
      </c>
      <c r="BE275" s="846"/>
      <c r="BF275" s="845">
        <v>78.181338160971563</v>
      </c>
      <c r="BG275" s="846"/>
      <c r="BH275"/>
      <c r="BI275"/>
      <c r="BJ275"/>
      <c r="BK275"/>
      <c r="BL275"/>
      <c r="BM275"/>
      <c r="BN275"/>
      <c r="BO275"/>
      <c r="BP275"/>
      <c r="BQ275" s="827"/>
      <c r="BR275" s="597" t="s">
        <v>37</v>
      </c>
      <c r="BS275" s="845">
        <v>11.217817736003269</v>
      </c>
      <c r="BT275" s="846"/>
      <c r="BU275" s="845">
        <v>88.782182263996731</v>
      </c>
      <c r="BV275" s="846"/>
      <c r="BW275" s="592"/>
      <c r="BX275" s="592"/>
      <c r="BY275" s="592"/>
      <c r="BZ275" s="592"/>
      <c r="CA275" s="592"/>
      <c r="CB275" s="592"/>
      <c r="CC275" s="592"/>
      <c r="CD275" s="827"/>
      <c r="CE275" s="597" t="s">
        <v>37</v>
      </c>
      <c r="CF275" s="845">
        <v>19.946458288112293</v>
      </c>
      <c r="CG275" s="846"/>
      <c r="CH275" s="845">
        <v>80.053541711887704</v>
      </c>
      <c r="CI275" s="846"/>
      <c r="CQ275" s="827"/>
      <c r="CR275" s="597" t="s">
        <v>37</v>
      </c>
      <c r="CS275" s="845">
        <v>16.845361131351584</v>
      </c>
      <c r="CT275" s="846"/>
      <c r="CU275" s="845">
        <v>83.154638868648405</v>
      </c>
      <c r="CV275" s="846"/>
      <c r="CW275" s="592"/>
      <c r="CX275" s="592"/>
      <c r="CY275" s="592"/>
      <c r="CZ275" s="592"/>
      <c r="DA275" s="592"/>
      <c r="DB275" s="592"/>
      <c r="DC275" s="592"/>
      <c r="DD275" s="827"/>
      <c r="DE275" s="597" t="s">
        <v>37</v>
      </c>
      <c r="DF275" s="845">
        <v>30.516915679203159</v>
      </c>
      <c r="DG275" s="846"/>
      <c r="DH275" s="845">
        <v>69.483084320796834</v>
      </c>
      <c r="DI275" s="846"/>
    </row>
    <row r="276" spans="1:113" ht="15" x14ac:dyDescent="0.2">
      <c r="A276"/>
      <c r="B276"/>
      <c r="C276" s="592"/>
      <c r="D276" s="827"/>
      <c r="E276" s="597" t="s">
        <v>38</v>
      </c>
      <c r="F276" s="845">
        <v>37.909727407503595</v>
      </c>
      <c r="G276" s="846"/>
      <c r="H276" s="845">
        <v>62.090272592496397</v>
      </c>
      <c r="I276" s="846"/>
      <c r="J276" s="592"/>
      <c r="K276" s="592"/>
      <c r="L276" s="592"/>
      <c r="M276" s="592"/>
      <c r="N276" s="592"/>
      <c r="O276" s="592"/>
      <c r="P276" s="592"/>
      <c r="Q276" s="827"/>
      <c r="R276" s="597" t="s">
        <v>38</v>
      </c>
      <c r="S276" s="845">
        <v>42.20624017570681</v>
      </c>
      <c r="T276" s="846"/>
      <c r="U276" s="845">
        <v>57.79375982429319</v>
      </c>
      <c r="V276" s="846"/>
      <c r="W276" s="592"/>
      <c r="X276" s="592"/>
      <c r="Y276" s="592"/>
      <c r="Z276" s="592"/>
      <c r="AA276" s="592"/>
      <c r="AB276" s="592"/>
      <c r="AC276" s="592"/>
      <c r="AD276" s="827"/>
      <c r="AE276" s="597" t="s">
        <v>38</v>
      </c>
      <c r="AF276" s="845">
        <v>33.569004524886878</v>
      </c>
      <c r="AG276" s="846"/>
      <c r="AH276" s="845">
        <v>66.430995475113122</v>
      </c>
      <c r="AI276" s="846"/>
      <c r="AJ276" s="592"/>
      <c r="AK276" s="592"/>
      <c r="AL276" s="592"/>
      <c r="AM276" s="592"/>
      <c r="AN276" s="592"/>
      <c r="AO276" s="827"/>
      <c r="AP276" s="597" t="s">
        <v>38</v>
      </c>
      <c r="AQ276" s="845">
        <v>27.131658934570467</v>
      </c>
      <c r="AR276" s="846"/>
      <c r="AS276" s="845">
        <v>72.868341065429533</v>
      </c>
      <c r="AT276" s="846"/>
      <c r="AU276" s="592"/>
      <c r="AV276" s="592"/>
      <c r="AW276" s="592"/>
      <c r="AX276" s="592"/>
      <c r="AY276" s="592"/>
      <c r="AZ276" s="592"/>
      <c r="BA276" s="592"/>
      <c r="BB276" s="827"/>
      <c r="BC276" s="597" t="s">
        <v>38</v>
      </c>
      <c r="BD276" s="845">
        <v>41.907870336028488</v>
      </c>
      <c r="BE276" s="846"/>
      <c r="BF276" s="845">
        <v>58.092129663971512</v>
      </c>
      <c r="BG276" s="846"/>
      <c r="BH276"/>
      <c r="BI276"/>
      <c r="BJ276"/>
      <c r="BK276"/>
      <c r="BL276"/>
      <c r="BM276"/>
      <c r="BN276"/>
      <c r="BO276"/>
      <c r="BP276"/>
      <c r="BQ276" s="827"/>
      <c r="BR276" s="597" t="s">
        <v>38</v>
      </c>
      <c r="BS276" s="845">
        <v>24.174135723431498</v>
      </c>
      <c r="BT276" s="846"/>
      <c r="BU276" s="845">
        <v>75.825864276568495</v>
      </c>
      <c r="BV276" s="846"/>
      <c r="BW276" s="592"/>
      <c r="BX276" s="592"/>
      <c r="BY276" s="592"/>
      <c r="BZ276" s="592"/>
      <c r="CA276" s="592"/>
      <c r="CB276" s="592"/>
      <c r="CC276" s="592"/>
      <c r="CD276" s="827"/>
      <c r="CE276" s="597" t="s">
        <v>38</v>
      </c>
      <c r="CF276" s="845">
        <v>39.177768058724098</v>
      </c>
      <c r="CG276" s="846"/>
      <c r="CH276" s="845">
        <v>60.822231941275909</v>
      </c>
      <c r="CI276" s="846"/>
      <c r="CQ276" s="827"/>
      <c r="CR276" s="597" t="s">
        <v>38</v>
      </c>
      <c r="CS276" s="845">
        <v>35.887616544646768</v>
      </c>
      <c r="CT276" s="846"/>
      <c r="CU276" s="845">
        <v>64.112383455353225</v>
      </c>
      <c r="CV276" s="846"/>
      <c r="CW276" s="592"/>
      <c r="CX276" s="592"/>
      <c r="CY276" s="592"/>
      <c r="CZ276" s="592"/>
      <c r="DA276" s="592"/>
      <c r="DB276" s="592"/>
      <c r="DC276" s="592"/>
      <c r="DD276" s="827"/>
      <c r="DE276" s="597" t="s">
        <v>38</v>
      </c>
      <c r="DF276" s="845">
        <v>50.831733845169545</v>
      </c>
      <c r="DG276" s="846"/>
      <c r="DH276" s="845">
        <v>49.168266154830455</v>
      </c>
      <c r="DI276" s="846"/>
    </row>
    <row r="277" spans="1:113" ht="15" x14ac:dyDescent="0.2">
      <c r="A277"/>
      <c r="B277"/>
      <c r="C277" s="592"/>
      <c r="D277" s="827"/>
      <c r="E277" s="597" t="s">
        <v>39</v>
      </c>
      <c r="F277" s="845">
        <v>63.788766907391214</v>
      </c>
      <c r="G277" s="846"/>
      <c r="H277" s="845">
        <v>36.211233092608786</v>
      </c>
      <c r="I277" s="846"/>
      <c r="J277" s="592"/>
      <c r="K277" s="592"/>
      <c r="L277" s="592"/>
      <c r="M277" s="592"/>
      <c r="N277" s="592"/>
      <c r="O277" s="592"/>
      <c r="P277" s="592"/>
      <c r="Q277" s="827"/>
      <c r="R277" s="597" t="s">
        <v>39</v>
      </c>
      <c r="S277" s="845">
        <v>68.831533477321813</v>
      </c>
      <c r="T277" s="846"/>
      <c r="U277" s="845">
        <v>31.168466522678184</v>
      </c>
      <c r="V277" s="846"/>
      <c r="W277" s="592"/>
      <c r="X277" s="592"/>
      <c r="Y277" s="592"/>
      <c r="Z277" s="592"/>
      <c r="AA277" s="592"/>
      <c r="AB277" s="592"/>
      <c r="AC277" s="592"/>
      <c r="AD277" s="827"/>
      <c r="AE277" s="597" t="s">
        <v>39</v>
      </c>
      <c r="AF277" s="845">
        <v>58.750026976282456</v>
      </c>
      <c r="AG277" s="846"/>
      <c r="AH277" s="845">
        <v>41.249973023717544</v>
      </c>
      <c r="AI277" s="846"/>
      <c r="AJ277" s="592"/>
      <c r="AK277" s="592"/>
      <c r="AL277" s="592"/>
      <c r="AM277" s="592"/>
      <c r="AN277" s="592"/>
      <c r="AO277" s="827"/>
      <c r="AP277" s="597" t="s">
        <v>39</v>
      </c>
      <c r="AQ277" s="845">
        <v>50.364889002296508</v>
      </c>
      <c r="AR277" s="846"/>
      <c r="AS277" s="845">
        <v>49.635110997703499</v>
      </c>
      <c r="AT277" s="846"/>
      <c r="AU277" s="592"/>
      <c r="AV277" s="592"/>
      <c r="AW277" s="592"/>
      <c r="AX277" s="592"/>
      <c r="AY277" s="592"/>
      <c r="AZ277" s="592"/>
      <c r="BA277" s="592"/>
      <c r="BB277" s="827"/>
      <c r="BC277" s="597" t="s">
        <v>39</v>
      </c>
      <c r="BD277" s="845">
        <v>67.389994797513765</v>
      </c>
      <c r="BE277" s="846"/>
      <c r="BF277" s="845">
        <v>32.610005202486242</v>
      </c>
      <c r="BG277" s="846"/>
      <c r="BH277"/>
      <c r="BI277"/>
      <c r="BJ277"/>
      <c r="BK277"/>
      <c r="BL277"/>
      <c r="BM277"/>
      <c r="BN277"/>
      <c r="BO277"/>
      <c r="BP277"/>
      <c r="BQ277" s="827"/>
      <c r="BR277" s="597" t="s">
        <v>39</v>
      </c>
      <c r="BS277" s="845">
        <v>45.994119808893792</v>
      </c>
      <c r="BT277" s="846"/>
      <c r="BU277" s="845">
        <v>54.005880191106215</v>
      </c>
      <c r="BV277" s="846"/>
      <c r="BW277" s="592"/>
      <c r="BX277" s="592"/>
      <c r="BY277" s="592"/>
      <c r="BZ277" s="592"/>
      <c r="CA277" s="592"/>
      <c r="CB277" s="592"/>
      <c r="CC277" s="592"/>
      <c r="CD277" s="827"/>
      <c r="CE277" s="597" t="s">
        <v>39</v>
      </c>
      <c r="CF277" s="845">
        <v>64.899363495613287</v>
      </c>
      <c r="CG277" s="846"/>
      <c r="CH277" s="845">
        <v>35.100636504386721</v>
      </c>
      <c r="CI277" s="846"/>
      <c r="CQ277" s="827"/>
      <c r="CR277" s="597" t="s">
        <v>39</v>
      </c>
      <c r="CS277" s="845">
        <v>62.322921684142919</v>
      </c>
      <c r="CT277" s="846"/>
      <c r="CU277" s="845">
        <v>37.677078315857074</v>
      </c>
      <c r="CV277" s="846"/>
      <c r="CW277" s="592"/>
      <c r="CX277" s="592"/>
      <c r="CY277" s="592"/>
      <c r="CZ277" s="592"/>
      <c r="DA277" s="592"/>
      <c r="DB277" s="592"/>
      <c r="DC277" s="592"/>
      <c r="DD277" s="827"/>
      <c r="DE277" s="597" t="s">
        <v>39</v>
      </c>
      <c r="DF277" s="845">
        <v>73.958868894601537</v>
      </c>
      <c r="DG277" s="846"/>
      <c r="DH277" s="845">
        <v>26.041131105398456</v>
      </c>
      <c r="DI277" s="846"/>
    </row>
    <row r="278" spans="1:113" ht="15" x14ac:dyDescent="0.2">
      <c r="A278"/>
      <c r="B278"/>
      <c r="C278" s="592"/>
      <c r="D278" s="827"/>
      <c r="E278" s="597" t="s">
        <v>40</v>
      </c>
      <c r="F278" s="845">
        <v>86.217558324744687</v>
      </c>
      <c r="G278" s="846"/>
      <c r="H278" s="845">
        <v>13.782441675255317</v>
      </c>
      <c r="I278" s="846"/>
      <c r="J278" s="592"/>
      <c r="K278" s="592"/>
      <c r="L278" s="592"/>
      <c r="M278" s="592"/>
      <c r="N278" s="592"/>
      <c r="O278" s="592"/>
      <c r="P278" s="592"/>
      <c r="Q278" s="827"/>
      <c r="R278" s="597" t="s">
        <v>40</v>
      </c>
      <c r="S278" s="845">
        <v>89.57219892150988</v>
      </c>
      <c r="T278" s="846"/>
      <c r="U278" s="845">
        <v>10.427801078490113</v>
      </c>
      <c r="V278" s="846"/>
      <c r="W278" s="592"/>
      <c r="X278" s="592"/>
      <c r="Y278" s="592"/>
      <c r="Z278" s="592"/>
      <c r="AA278" s="592"/>
      <c r="AB278" s="592"/>
      <c r="AC278" s="592"/>
      <c r="AD278" s="827"/>
      <c r="AE278" s="597" t="s">
        <v>40</v>
      </c>
      <c r="AF278" s="845">
        <v>83.011521106759204</v>
      </c>
      <c r="AG278" s="846"/>
      <c r="AH278" s="845">
        <v>16.988478893240799</v>
      </c>
      <c r="AI278" s="846"/>
      <c r="AJ278" s="592"/>
      <c r="AK278" s="592"/>
      <c r="AL278" s="592"/>
      <c r="AM278" s="592"/>
      <c r="AN278" s="592"/>
      <c r="AO278" s="827"/>
      <c r="AP278" s="597" t="s">
        <v>40</v>
      </c>
      <c r="AQ278" s="845">
        <v>74.226254002134468</v>
      </c>
      <c r="AR278" s="846"/>
      <c r="AS278" s="845">
        <v>25.773745997865525</v>
      </c>
      <c r="AT278" s="846"/>
      <c r="AU278" s="592"/>
      <c r="AV278" s="592"/>
      <c r="AW278" s="592"/>
      <c r="AX278" s="592"/>
      <c r="AY278" s="592"/>
      <c r="AZ278" s="592"/>
      <c r="BA278" s="592"/>
      <c r="BB278" s="827"/>
      <c r="BC278" s="597" t="s">
        <v>40</v>
      </c>
      <c r="BD278" s="845">
        <v>88.394265629756731</v>
      </c>
      <c r="BE278" s="846"/>
      <c r="BF278" s="845">
        <v>11.605734370243267</v>
      </c>
      <c r="BG278" s="846"/>
      <c r="BH278"/>
      <c r="BI278"/>
      <c r="BJ278"/>
      <c r="BK278"/>
      <c r="BL278"/>
      <c r="BM278"/>
      <c r="BN278"/>
      <c r="BO278"/>
      <c r="BP278"/>
      <c r="BQ278" s="827"/>
      <c r="BR278" s="597" t="s">
        <v>40</v>
      </c>
      <c r="BS278" s="845">
        <v>71.415903044634945</v>
      </c>
      <c r="BT278" s="846"/>
      <c r="BU278" s="845">
        <v>28.584096955365062</v>
      </c>
      <c r="BV278" s="846"/>
      <c r="BW278" s="592"/>
      <c r="BX278" s="592"/>
      <c r="BY278" s="592"/>
      <c r="BZ278" s="592"/>
      <c r="CA278" s="592"/>
      <c r="CB278" s="592"/>
      <c r="CC278" s="592"/>
      <c r="CD278" s="827"/>
      <c r="CE278" s="597" t="s">
        <v>40</v>
      </c>
      <c r="CF278" s="845">
        <v>86.828209412080341</v>
      </c>
      <c r="CG278" s="846"/>
      <c r="CH278" s="845">
        <v>13.171790587919659</v>
      </c>
      <c r="CI278" s="846"/>
      <c r="CQ278" s="827"/>
      <c r="CR278" s="597" t="s">
        <v>40</v>
      </c>
      <c r="CS278" s="845">
        <v>85.570879193740879</v>
      </c>
      <c r="CT278" s="846"/>
      <c r="CU278" s="845">
        <v>14.429120806259116</v>
      </c>
      <c r="CV278" s="846"/>
      <c r="CW278" s="592"/>
      <c r="CX278" s="592"/>
      <c r="CY278" s="592"/>
      <c r="CZ278" s="592"/>
      <c r="DA278" s="592"/>
      <c r="DB278" s="592"/>
      <c r="DC278" s="592"/>
      <c r="DD278" s="827"/>
      <c r="DE278" s="597" t="s">
        <v>40</v>
      </c>
      <c r="DF278" s="845">
        <v>91.106877882494487</v>
      </c>
      <c r="DG278" s="846"/>
      <c r="DH278" s="845">
        <v>8.8931221175055146</v>
      </c>
      <c r="DI278" s="846"/>
    </row>
    <row r="279" spans="1:113" ht="15" x14ac:dyDescent="0.2">
      <c r="A279"/>
      <c r="B279"/>
      <c r="C279" s="592"/>
      <c r="D279" s="828"/>
      <c r="E279" s="597" t="s">
        <v>41</v>
      </c>
      <c r="F279" s="845">
        <v>96.779820674737465</v>
      </c>
      <c r="G279" s="846"/>
      <c r="H279" s="845">
        <v>3.2201793252625337</v>
      </c>
      <c r="I279" s="846"/>
      <c r="J279" s="592"/>
      <c r="K279" s="592"/>
      <c r="L279" s="592"/>
      <c r="M279" s="592"/>
      <c r="N279" s="592"/>
      <c r="O279" s="592"/>
      <c r="P279" s="592"/>
      <c r="Q279" s="828"/>
      <c r="R279" s="597" t="s">
        <v>41</v>
      </c>
      <c r="S279" s="845">
        <v>97.908241528378198</v>
      </c>
      <c r="T279" s="846"/>
      <c r="U279" s="845">
        <v>2.0917584716218101</v>
      </c>
      <c r="V279" s="846"/>
      <c r="W279" s="592"/>
      <c r="X279" s="592"/>
      <c r="Y279" s="592"/>
      <c r="Z279" s="592"/>
      <c r="AA279" s="592"/>
      <c r="AB279" s="592"/>
      <c r="AC279" s="592"/>
      <c r="AD279" s="828"/>
      <c r="AE279" s="597" t="s">
        <v>41</v>
      </c>
      <c r="AF279" s="845">
        <v>95.649745129530061</v>
      </c>
      <c r="AG279" s="846"/>
      <c r="AH279" s="845">
        <v>4.3502548704699393</v>
      </c>
      <c r="AI279" s="846"/>
      <c r="AJ279" s="592"/>
      <c r="AK279" s="592"/>
      <c r="AL279" s="592"/>
      <c r="AM279" s="592"/>
      <c r="AN279" s="592"/>
      <c r="AO279" s="828"/>
      <c r="AP279" s="597" t="s">
        <v>41</v>
      </c>
      <c r="AQ279" s="845">
        <v>91.750433275563253</v>
      </c>
      <c r="AR279" s="846"/>
      <c r="AS279" s="845">
        <v>8.2495667244367432</v>
      </c>
      <c r="AT279" s="846"/>
      <c r="AU279" s="592"/>
      <c r="AV279" s="592"/>
      <c r="AW279" s="592"/>
      <c r="AX279" s="592"/>
      <c r="AY279" s="592"/>
      <c r="AZ279" s="592"/>
      <c r="BA279" s="592"/>
      <c r="BB279" s="828"/>
      <c r="BC279" s="597" t="s">
        <v>41</v>
      </c>
      <c r="BD279" s="845">
        <v>97.342695321592061</v>
      </c>
      <c r="BE279" s="846"/>
      <c r="BF279" s="845">
        <v>2.6573046784079448</v>
      </c>
      <c r="BG279" s="846"/>
      <c r="BH279"/>
      <c r="BI279"/>
      <c r="BJ279"/>
      <c r="BK279"/>
      <c r="BL279"/>
      <c r="BM279"/>
      <c r="BN279"/>
      <c r="BO279"/>
      <c r="BP279"/>
      <c r="BQ279" s="828"/>
      <c r="BR279" s="597" t="s">
        <v>41</v>
      </c>
      <c r="BS279" s="845">
        <v>88.066298342541444</v>
      </c>
      <c r="BT279" s="846"/>
      <c r="BU279" s="845">
        <v>11.933701657458563</v>
      </c>
      <c r="BV279" s="846"/>
      <c r="BW279" s="592"/>
      <c r="BX279" s="592"/>
      <c r="BY279" s="592"/>
      <c r="BZ279" s="592"/>
      <c r="CA279" s="592"/>
      <c r="CB279" s="592"/>
      <c r="CC279" s="592"/>
      <c r="CD279" s="828"/>
      <c r="CE279" s="597" t="s">
        <v>41</v>
      </c>
      <c r="CF279" s="845">
        <v>97.063909503566535</v>
      </c>
      <c r="CG279" s="846"/>
      <c r="CH279" s="845">
        <v>2.9360904964334607</v>
      </c>
      <c r="CI279" s="846"/>
      <c r="CQ279" s="828"/>
      <c r="CR279" s="597" t="s">
        <v>41</v>
      </c>
      <c r="CS279" s="845">
        <v>96.613086159020696</v>
      </c>
      <c r="CT279" s="846"/>
      <c r="CU279" s="845">
        <v>3.3869138409793109</v>
      </c>
      <c r="CV279" s="846"/>
      <c r="CW279" s="592"/>
      <c r="CX279" s="592"/>
      <c r="CY279" s="592"/>
      <c r="CZ279" s="592"/>
      <c r="DA279" s="592"/>
      <c r="DB279" s="592"/>
      <c r="DC279" s="592"/>
      <c r="DD279" s="828"/>
      <c r="DE279" s="597" t="s">
        <v>41</v>
      </c>
      <c r="DF279" s="845">
        <v>98.157724628312863</v>
      </c>
      <c r="DG279" s="846"/>
      <c r="DH279" s="845">
        <v>1.8422753716871365</v>
      </c>
      <c r="DI279" s="846"/>
    </row>
    <row r="287" spans="1:113" ht="28.9" customHeight="1" x14ac:dyDescent="0.2"/>
  </sheetData>
  <mergeCells count="2661">
    <mergeCell ref="D114:L115"/>
    <mergeCell ref="R114:Z115"/>
    <mergeCell ref="AF114:AN115"/>
    <mergeCell ref="F5:N6"/>
    <mergeCell ref="AB5:AJ6"/>
    <mergeCell ref="AX5:BF6"/>
    <mergeCell ref="H119:I119"/>
    <mergeCell ref="S119:T119"/>
    <mergeCell ref="U119:V119"/>
    <mergeCell ref="AF119:AG119"/>
    <mergeCell ref="AH119:AI119"/>
    <mergeCell ref="AO117:AP119"/>
    <mergeCell ref="BB117:BC119"/>
    <mergeCell ref="AQ118:AT118"/>
    <mergeCell ref="BD118:BG118"/>
    <mergeCell ref="AQ119:AR119"/>
    <mergeCell ref="AS119:AT119"/>
    <mergeCell ref="BD119:BE119"/>
    <mergeCell ref="BF119:BG119"/>
    <mergeCell ref="AO114:AW115"/>
    <mergeCell ref="BB114:BJ115"/>
    <mergeCell ref="D96:E98"/>
    <mergeCell ref="Z96:AA98"/>
    <mergeCell ref="AV96:AW98"/>
    <mergeCell ref="B120:B131"/>
    <mergeCell ref="D120:D131"/>
    <mergeCell ref="F120:G120"/>
    <mergeCell ref="H120:I120"/>
    <mergeCell ref="Q120:Q131"/>
    <mergeCell ref="D117:E119"/>
    <mergeCell ref="Q117:R119"/>
    <mergeCell ref="AD117:AE119"/>
    <mergeCell ref="F118:I118"/>
    <mergeCell ref="S118:V118"/>
    <mergeCell ref="AF118:AI118"/>
    <mergeCell ref="F119:G119"/>
    <mergeCell ref="AH121:AI121"/>
    <mergeCell ref="F122:G122"/>
    <mergeCell ref="H122:I122"/>
    <mergeCell ref="S122:T122"/>
    <mergeCell ref="U122:V122"/>
    <mergeCell ref="AF122:AG122"/>
    <mergeCell ref="AH122:AI122"/>
    <mergeCell ref="S120:T120"/>
    <mergeCell ref="U120:V120"/>
    <mergeCell ref="AD120:AD131"/>
    <mergeCell ref="AF120:AG120"/>
    <mergeCell ref="AH120:AI120"/>
    <mergeCell ref="F121:G121"/>
    <mergeCell ref="H121:I121"/>
    <mergeCell ref="S121:T121"/>
    <mergeCell ref="U121:V121"/>
    <mergeCell ref="AF121:AG121"/>
    <mergeCell ref="F125:G125"/>
    <mergeCell ref="H125:I125"/>
    <mergeCell ref="S125:T125"/>
    <mergeCell ref="U125:V125"/>
    <mergeCell ref="AF125:AG125"/>
    <mergeCell ref="AH125:AI125"/>
    <mergeCell ref="F124:G124"/>
    <mergeCell ref="H124:I124"/>
    <mergeCell ref="S124:T124"/>
    <mergeCell ref="U124:V124"/>
    <mergeCell ref="AF124:AG124"/>
    <mergeCell ref="AH124:AI124"/>
    <mergeCell ref="F123:G123"/>
    <mergeCell ref="H123:I123"/>
    <mergeCell ref="S123:T123"/>
    <mergeCell ref="U123:V123"/>
    <mergeCell ref="AF123:AG123"/>
    <mergeCell ref="AH123:AI123"/>
    <mergeCell ref="F128:G128"/>
    <mergeCell ref="H128:I128"/>
    <mergeCell ref="S128:T128"/>
    <mergeCell ref="U128:V128"/>
    <mergeCell ref="AF128:AG128"/>
    <mergeCell ref="AH128:AI128"/>
    <mergeCell ref="F127:G127"/>
    <mergeCell ref="H127:I127"/>
    <mergeCell ref="S127:T127"/>
    <mergeCell ref="U127:V127"/>
    <mergeCell ref="AF127:AG127"/>
    <mergeCell ref="AH127:AI127"/>
    <mergeCell ref="F126:G126"/>
    <mergeCell ref="H126:I126"/>
    <mergeCell ref="S126:T126"/>
    <mergeCell ref="U126:V126"/>
    <mergeCell ref="AF126:AG126"/>
    <mergeCell ref="AH126:AI126"/>
    <mergeCell ref="U135:V135"/>
    <mergeCell ref="F131:G131"/>
    <mergeCell ref="H131:I131"/>
    <mergeCell ref="S131:T131"/>
    <mergeCell ref="U131:V131"/>
    <mergeCell ref="AF131:AG131"/>
    <mergeCell ref="AH131:AI131"/>
    <mergeCell ref="F130:G130"/>
    <mergeCell ref="H130:I130"/>
    <mergeCell ref="S130:T130"/>
    <mergeCell ref="U130:V130"/>
    <mergeCell ref="AF130:AG130"/>
    <mergeCell ref="AH130:AI130"/>
    <mergeCell ref="F129:G129"/>
    <mergeCell ref="H129:I129"/>
    <mergeCell ref="S129:T129"/>
    <mergeCell ref="U129:V129"/>
    <mergeCell ref="AF129:AG129"/>
    <mergeCell ref="AH129:AI129"/>
    <mergeCell ref="F138:G138"/>
    <mergeCell ref="H138:I138"/>
    <mergeCell ref="S138:T138"/>
    <mergeCell ref="U138:V138"/>
    <mergeCell ref="AF138:AG138"/>
    <mergeCell ref="AH138:AI138"/>
    <mergeCell ref="AH136:AI136"/>
    <mergeCell ref="F137:G137"/>
    <mergeCell ref="H137:I137"/>
    <mergeCell ref="S137:T137"/>
    <mergeCell ref="U137:V137"/>
    <mergeCell ref="AF137:AG137"/>
    <mergeCell ref="AH137:AI137"/>
    <mergeCell ref="AF135:AG135"/>
    <mergeCell ref="AH135:AI135"/>
    <mergeCell ref="D136:D147"/>
    <mergeCell ref="F136:G136"/>
    <mergeCell ref="H136:I136"/>
    <mergeCell ref="Q136:Q147"/>
    <mergeCell ref="S136:T136"/>
    <mergeCell ref="U136:V136"/>
    <mergeCell ref="AD136:AD147"/>
    <mergeCell ref="AF136:AG136"/>
    <mergeCell ref="D133:E135"/>
    <mergeCell ref="Q133:R135"/>
    <mergeCell ref="AD133:AE135"/>
    <mergeCell ref="F134:I134"/>
    <mergeCell ref="S134:V134"/>
    <mergeCell ref="AF134:AI134"/>
    <mergeCell ref="F135:G135"/>
    <mergeCell ref="H135:I135"/>
    <mergeCell ref="S135:T135"/>
    <mergeCell ref="F141:G141"/>
    <mergeCell ref="H141:I141"/>
    <mergeCell ref="S141:T141"/>
    <mergeCell ref="U141:V141"/>
    <mergeCell ref="AF141:AG141"/>
    <mergeCell ref="AH141:AI141"/>
    <mergeCell ref="F140:G140"/>
    <mergeCell ref="H140:I140"/>
    <mergeCell ref="S140:T140"/>
    <mergeCell ref="U140:V140"/>
    <mergeCell ref="AF140:AG140"/>
    <mergeCell ref="AH140:AI140"/>
    <mergeCell ref="F139:G139"/>
    <mergeCell ref="H139:I139"/>
    <mergeCell ref="S139:T139"/>
    <mergeCell ref="U139:V139"/>
    <mergeCell ref="AF139:AG139"/>
    <mergeCell ref="AH139:AI139"/>
    <mergeCell ref="F144:G144"/>
    <mergeCell ref="H144:I144"/>
    <mergeCell ref="S144:T144"/>
    <mergeCell ref="U144:V144"/>
    <mergeCell ref="AF144:AG144"/>
    <mergeCell ref="AH144:AI144"/>
    <mergeCell ref="F143:G143"/>
    <mergeCell ref="H143:I143"/>
    <mergeCell ref="S143:T143"/>
    <mergeCell ref="U143:V143"/>
    <mergeCell ref="AF143:AG143"/>
    <mergeCell ref="AH143:AI143"/>
    <mergeCell ref="F142:G142"/>
    <mergeCell ref="H142:I142"/>
    <mergeCell ref="S142:T142"/>
    <mergeCell ref="U142:V142"/>
    <mergeCell ref="AF142:AG142"/>
    <mergeCell ref="AH142:AI142"/>
    <mergeCell ref="S152:T152"/>
    <mergeCell ref="U152:V152"/>
    <mergeCell ref="F147:G147"/>
    <mergeCell ref="H147:I147"/>
    <mergeCell ref="S147:T147"/>
    <mergeCell ref="U147:V147"/>
    <mergeCell ref="AF147:AG147"/>
    <mergeCell ref="AH147:AI147"/>
    <mergeCell ref="F146:G146"/>
    <mergeCell ref="H146:I146"/>
    <mergeCell ref="S146:T146"/>
    <mergeCell ref="U146:V146"/>
    <mergeCell ref="AF146:AG146"/>
    <mergeCell ref="AH146:AI146"/>
    <mergeCell ref="F145:G145"/>
    <mergeCell ref="H145:I145"/>
    <mergeCell ref="S145:T145"/>
    <mergeCell ref="U145:V145"/>
    <mergeCell ref="AF145:AG145"/>
    <mergeCell ref="AH145:AI145"/>
    <mergeCell ref="F155:G155"/>
    <mergeCell ref="H155:I155"/>
    <mergeCell ref="S155:T155"/>
    <mergeCell ref="U155:V155"/>
    <mergeCell ref="AF155:AG155"/>
    <mergeCell ref="AH155:AI155"/>
    <mergeCell ref="AF153:AG153"/>
    <mergeCell ref="AH153:AI153"/>
    <mergeCell ref="F154:G154"/>
    <mergeCell ref="H154:I154"/>
    <mergeCell ref="S154:T154"/>
    <mergeCell ref="U154:V154"/>
    <mergeCell ref="AF154:AG154"/>
    <mergeCell ref="AH154:AI154"/>
    <mergeCell ref="AF152:AG152"/>
    <mergeCell ref="AH152:AI152"/>
    <mergeCell ref="B153:B164"/>
    <mergeCell ref="D153:D164"/>
    <mergeCell ref="F153:G153"/>
    <mergeCell ref="H153:I153"/>
    <mergeCell ref="Q153:Q164"/>
    <mergeCell ref="S153:T153"/>
    <mergeCell ref="U153:V153"/>
    <mergeCell ref="AD153:AD164"/>
    <mergeCell ref="D150:E152"/>
    <mergeCell ref="Q150:R152"/>
    <mergeCell ref="AD150:AE152"/>
    <mergeCell ref="F151:I151"/>
    <mergeCell ref="S151:V151"/>
    <mergeCell ref="AF151:AI151"/>
    <mergeCell ref="F152:G152"/>
    <mergeCell ref="H152:I152"/>
    <mergeCell ref="F158:G158"/>
    <mergeCell ref="H158:I158"/>
    <mergeCell ref="S158:T158"/>
    <mergeCell ref="U158:V158"/>
    <mergeCell ref="AF158:AG158"/>
    <mergeCell ref="AH158:AI158"/>
    <mergeCell ref="F157:G157"/>
    <mergeCell ref="H157:I157"/>
    <mergeCell ref="S157:T157"/>
    <mergeCell ref="U157:V157"/>
    <mergeCell ref="AF157:AG157"/>
    <mergeCell ref="AH157:AI157"/>
    <mergeCell ref="F156:G156"/>
    <mergeCell ref="H156:I156"/>
    <mergeCell ref="S156:T156"/>
    <mergeCell ref="U156:V156"/>
    <mergeCell ref="AF156:AG156"/>
    <mergeCell ref="AH156:AI156"/>
    <mergeCell ref="F161:G161"/>
    <mergeCell ref="H161:I161"/>
    <mergeCell ref="S161:T161"/>
    <mergeCell ref="U161:V161"/>
    <mergeCell ref="AF161:AG161"/>
    <mergeCell ref="AH161:AI161"/>
    <mergeCell ref="F160:G160"/>
    <mergeCell ref="H160:I160"/>
    <mergeCell ref="S160:T160"/>
    <mergeCell ref="U160:V160"/>
    <mergeCell ref="AF160:AG160"/>
    <mergeCell ref="AH160:AI160"/>
    <mergeCell ref="F159:G159"/>
    <mergeCell ref="H159:I159"/>
    <mergeCell ref="S159:T159"/>
    <mergeCell ref="U159:V159"/>
    <mergeCell ref="AF159:AG159"/>
    <mergeCell ref="AH159:AI159"/>
    <mergeCell ref="U168:V168"/>
    <mergeCell ref="F164:G164"/>
    <mergeCell ref="H164:I164"/>
    <mergeCell ref="S164:T164"/>
    <mergeCell ref="U164:V164"/>
    <mergeCell ref="AF164:AG164"/>
    <mergeCell ref="AH164:AI164"/>
    <mergeCell ref="F163:G163"/>
    <mergeCell ref="H163:I163"/>
    <mergeCell ref="S163:T163"/>
    <mergeCell ref="U163:V163"/>
    <mergeCell ref="AF163:AG163"/>
    <mergeCell ref="AH163:AI163"/>
    <mergeCell ref="F162:G162"/>
    <mergeCell ref="H162:I162"/>
    <mergeCell ref="S162:T162"/>
    <mergeCell ref="U162:V162"/>
    <mergeCell ref="AF162:AG162"/>
    <mergeCell ref="AH162:AI162"/>
    <mergeCell ref="F171:G171"/>
    <mergeCell ref="H171:I171"/>
    <mergeCell ref="S171:T171"/>
    <mergeCell ref="U171:V171"/>
    <mergeCell ref="AF171:AG171"/>
    <mergeCell ref="AH171:AI171"/>
    <mergeCell ref="AH169:AI169"/>
    <mergeCell ref="F170:G170"/>
    <mergeCell ref="H170:I170"/>
    <mergeCell ref="S170:T170"/>
    <mergeCell ref="U170:V170"/>
    <mergeCell ref="AF170:AG170"/>
    <mergeCell ref="AH170:AI170"/>
    <mergeCell ref="AF168:AG168"/>
    <mergeCell ref="AH168:AI168"/>
    <mergeCell ref="D169:D180"/>
    <mergeCell ref="F169:G169"/>
    <mergeCell ref="H169:I169"/>
    <mergeCell ref="Q169:Q180"/>
    <mergeCell ref="S169:T169"/>
    <mergeCell ref="U169:V169"/>
    <mergeCell ref="AD169:AD180"/>
    <mergeCell ref="AF169:AG169"/>
    <mergeCell ref="D166:E168"/>
    <mergeCell ref="Q166:R168"/>
    <mergeCell ref="AD166:AE168"/>
    <mergeCell ref="F167:I167"/>
    <mergeCell ref="S167:V167"/>
    <mergeCell ref="AF167:AI167"/>
    <mergeCell ref="F168:G168"/>
    <mergeCell ref="H168:I168"/>
    <mergeCell ref="S168:T168"/>
    <mergeCell ref="F174:G174"/>
    <mergeCell ref="H174:I174"/>
    <mergeCell ref="S174:T174"/>
    <mergeCell ref="U174:V174"/>
    <mergeCell ref="AF174:AG174"/>
    <mergeCell ref="AH174:AI174"/>
    <mergeCell ref="F173:G173"/>
    <mergeCell ref="H173:I173"/>
    <mergeCell ref="S173:T173"/>
    <mergeCell ref="U173:V173"/>
    <mergeCell ref="AF173:AG173"/>
    <mergeCell ref="AH173:AI173"/>
    <mergeCell ref="F172:G172"/>
    <mergeCell ref="H172:I172"/>
    <mergeCell ref="S172:T172"/>
    <mergeCell ref="U172:V172"/>
    <mergeCell ref="AF172:AG172"/>
    <mergeCell ref="AH172:AI172"/>
    <mergeCell ref="F177:G177"/>
    <mergeCell ref="H177:I177"/>
    <mergeCell ref="S177:T177"/>
    <mergeCell ref="U177:V177"/>
    <mergeCell ref="AF177:AG177"/>
    <mergeCell ref="AH177:AI177"/>
    <mergeCell ref="F176:G176"/>
    <mergeCell ref="H176:I176"/>
    <mergeCell ref="S176:T176"/>
    <mergeCell ref="U176:V176"/>
    <mergeCell ref="AF176:AG176"/>
    <mergeCell ref="AH176:AI176"/>
    <mergeCell ref="F175:G175"/>
    <mergeCell ref="H175:I175"/>
    <mergeCell ref="S175:T175"/>
    <mergeCell ref="U175:V175"/>
    <mergeCell ref="AF175:AG175"/>
    <mergeCell ref="AH175:AI175"/>
    <mergeCell ref="S185:T185"/>
    <mergeCell ref="U185:V185"/>
    <mergeCell ref="F180:G180"/>
    <mergeCell ref="H180:I180"/>
    <mergeCell ref="S180:T180"/>
    <mergeCell ref="U180:V180"/>
    <mergeCell ref="AF180:AG180"/>
    <mergeCell ref="AH180:AI180"/>
    <mergeCell ref="F179:G179"/>
    <mergeCell ref="H179:I179"/>
    <mergeCell ref="S179:T179"/>
    <mergeCell ref="U179:V179"/>
    <mergeCell ref="AF179:AG179"/>
    <mergeCell ref="AH179:AI179"/>
    <mergeCell ref="F178:G178"/>
    <mergeCell ref="H178:I178"/>
    <mergeCell ref="S178:T178"/>
    <mergeCell ref="U178:V178"/>
    <mergeCell ref="AF178:AG178"/>
    <mergeCell ref="AH178:AI178"/>
    <mergeCell ref="F188:G188"/>
    <mergeCell ref="H188:I188"/>
    <mergeCell ref="S188:T188"/>
    <mergeCell ref="U188:V188"/>
    <mergeCell ref="AF188:AG188"/>
    <mergeCell ref="AH188:AI188"/>
    <mergeCell ref="AF186:AG186"/>
    <mergeCell ref="AH186:AI186"/>
    <mergeCell ref="F187:G187"/>
    <mergeCell ref="H187:I187"/>
    <mergeCell ref="S187:T187"/>
    <mergeCell ref="U187:V187"/>
    <mergeCell ref="AF187:AG187"/>
    <mergeCell ref="AH187:AI187"/>
    <mergeCell ref="AF185:AG185"/>
    <mergeCell ref="AH185:AI185"/>
    <mergeCell ref="B186:B197"/>
    <mergeCell ref="D186:D197"/>
    <mergeCell ref="F186:G186"/>
    <mergeCell ref="H186:I186"/>
    <mergeCell ref="Q186:Q197"/>
    <mergeCell ref="S186:T186"/>
    <mergeCell ref="U186:V186"/>
    <mergeCell ref="AD186:AD197"/>
    <mergeCell ref="D183:E185"/>
    <mergeCell ref="Q183:R185"/>
    <mergeCell ref="AD183:AE185"/>
    <mergeCell ref="F184:I184"/>
    <mergeCell ref="S184:V184"/>
    <mergeCell ref="AF184:AI184"/>
    <mergeCell ref="F185:G185"/>
    <mergeCell ref="H185:I185"/>
    <mergeCell ref="F191:G191"/>
    <mergeCell ref="H191:I191"/>
    <mergeCell ref="S191:T191"/>
    <mergeCell ref="U191:V191"/>
    <mergeCell ref="AF191:AG191"/>
    <mergeCell ref="AH191:AI191"/>
    <mergeCell ref="F190:G190"/>
    <mergeCell ref="H190:I190"/>
    <mergeCell ref="S190:T190"/>
    <mergeCell ref="U190:V190"/>
    <mergeCell ref="AF190:AG190"/>
    <mergeCell ref="AH190:AI190"/>
    <mergeCell ref="F189:G189"/>
    <mergeCell ref="H189:I189"/>
    <mergeCell ref="S189:T189"/>
    <mergeCell ref="U189:V189"/>
    <mergeCell ref="AF189:AG189"/>
    <mergeCell ref="AH189:AI189"/>
    <mergeCell ref="F194:G194"/>
    <mergeCell ref="H194:I194"/>
    <mergeCell ref="S194:T194"/>
    <mergeCell ref="U194:V194"/>
    <mergeCell ref="AF194:AG194"/>
    <mergeCell ref="AH194:AI194"/>
    <mergeCell ref="F193:G193"/>
    <mergeCell ref="H193:I193"/>
    <mergeCell ref="S193:T193"/>
    <mergeCell ref="U193:V193"/>
    <mergeCell ref="AF193:AG193"/>
    <mergeCell ref="AH193:AI193"/>
    <mergeCell ref="F192:G192"/>
    <mergeCell ref="H192:I192"/>
    <mergeCell ref="S192:T192"/>
    <mergeCell ref="U192:V192"/>
    <mergeCell ref="AF192:AG192"/>
    <mergeCell ref="AH192:AI192"/>
    <mergeCell ref="U201:V201"/>
    <mergeCell ref="F197:G197"/>
    <mergeCell ref="H197:I197"/>
    <mergeCell ref="S197:T197"/>
    <mergeCell ref="U197:V197"/>
    <mergeCell ref="AF197:AG197"/>
    <mergeCell ref="AH197:AI197"/>
    <mergeCell ref="F196:G196"/>
    <mergeCell ref="H196:I196"/>
    <mergeCell ref="S196:T196"/>
    <mergeCell ref="U196:V196"/>
    <mergeCell ref="AF196:AG196"/>
    <mergeCell ref="AH196:AI196"/>
    <mergeCell ref="F195:G195"/>
    <mergeCell ref="H195:I195"/>
    <mergeCell ref="S195:T195"/>
    <mergeCell ref="U195:V195"/>
    <mergeCell ref="AF195:AG195"/>
    <mergeCell ref="AH195:AI195"/>
    <mergeCell ref="F204:G204"/>
    <mergeCell ref="H204:I204"/>
    <mergeCell ref="S204:T204"/>
    <mergeCell ref="U204:V204"/>
    <mergeCell ref="AF204:AG204"/>
    <mergeCell ref="AH204:AI204"/>
    <mergeCell ref="AH202:AI202"/>
    <mergeCell ref="F203:G203"/>
    <mergeCell ref="H203:I203"/>
    <mergeCell ref="S203:T203"/>
    <mergeCell ref="U203:V203"/>
    <mergeCell ref="AF203:AG203"/>
    <mergeCell ref="AH203:AI203"/>
    <mergeCell ref="AF201:AG201"/>
    <mergeCell ref="AH201:AI201"/>
    <mergeCell ref="D202:D213"/>
    <mergeCell ref="F202:G202"/>
    <mergeCell ref="H202:I202"/>
    <mergeCell ref="Q202:Q213"/>
    <mergeCell ref="S202:T202"/>
    <mergeCell ref="U202:V202"/>
    <mergeCell ref="AD202:AD213"/>
    <mergeCell ref="AF202:AG202"/>
    <mergeCell ref="D199:E201"/>
    <mergeCell ref="Q199:R201"/>
    <mergeCell ref="AD199:AE201"/>
    <mergeCell ref="F200:I200"/>
    <mergeCell ref="S200:V200"/>
    <mergeCell ref="AF200:AI200"/>
    <mergeCell ref="F201:G201"/>
    <mergeCell ref="H201:I201"/>
    <mergeCell ref="S201:T201"/>
    <mergeCell ref="F207:G207"/>
    <mergeCell ref="H207:I207"/>
    <mergeCell ref="S207:T207"/>
    <mergeCell ref="U207:V207"/>
    <mergeCell ref="AF207:AG207"/>
    <mergeCell ref="AH207:AI207"/>
    <mergeCell ref="F206:G206"/>
    <mergeCell ref="H206:I206"/>
    <mergeCell ref="S206:T206"/>
    <mergeCell ref="U206:V206"/>
    <mergeCell ref="AF206:AG206"/>
    <mergeCell ref="AH206:AI206"/>
    <mergeCell ref="F205:G205"/>
    <mergeCell ref="H205:I205"/>
    <mergeCell ref="S205:T205"/>
    <mergeCell ref="U205:V205"/>
    <mergeCell ref="AF205:AG205"/>
    <mergeCell ref="AH205:AI205"/>
    <mergeCell ref="F210:G210"/>
    <mergeCell ref="H210:I210"/>
    <mergeCell ref="S210:T210"/>
    <mergeCell ref="U210:V210"/>
    <mergeCell ref="AF210:AG210"/>
    <mergeCell ref="AH210:AI210"/>
    <mergeCell ref="F209:G209"/>
    <mergeCell ref="H209:I209"/>
    <mergeCell ref="S209:T209"/>
    <mergeCell ref="U209:V209"/>
    <mergeCell ref="AF209:AG209"/>
    <mergeCell ref="AH209:AI209"/>
    <mergeCell ref="F208:G208"/>
    <mergeCell ref="H208:I208"/>
    <mergeCell ref="S208:T208"/>
    <mergeCell ref="U208:V208"/>
    <mergeCell ref="AF208:AG208"/>
    <mergeCell ref="AH208:AI208"/>
    <mergeCell ref="S218:T218"/>
    <mergeCell ref="U218:V218"/>
    <mergeCell ref="F213:G213"/>
    <mergeCell ref="H213:I213"/>
    <mergeCell ref="S213:T213"/>
    <mergeCell ref="U213:V213"/>
    <mergeCell ref="AF213:AG213"/>
    <mergeCell ref="AH213:AI213"/>
    <mergeCell ref="F212:G212"/>
    <mergeCell ref="H212:I212"/>
    <mergeCell ref="S212:T212"/>
    <mergeCell ref="U212:V212"/>
    <mergeCell ref="AF212:AG212"/>
    <mergeCell ref="AH212:AI212"/>
    <mergeCell ref="F211:G211"/>
    <mergeCell ref="H211:I211"/>
    <mergeCell ref="S211:T211"/>
    <mergeCell ref="U211:V211"/>
    <mergeCell ref="AF211:AG211"/>
    <mergeCell ref="AH211:AI211"/>
    <mergeCell ref="F221:G221"/>
    <mergeCell ref="H221:I221"/>
    <mergeCell ref="S221:T221"/>
    <mergeCell ref="U221:V221"/>
    <mergeCell ref="AF221:AG221"/>
    <mergeCell ref="AH221:AI221"/>
    <mergeCell ref="AF219:AG219"/>
    <mergeCell ref="AH219:AI219"/>
    <mergeCell ref="F220:G220"/>
    <mergeCell ref="H220:I220"/>
    <mergeCell ref="S220:T220"/>
    <mergeCell ref="U220:V220"/>
    <mergeCell ref="AF220:AG220"/>
    <mergeCell ref="AH220:AI220"/>
    <mergeCell ref="AF218:AG218"/>
    <mergeCell ref="AH218:AI218"/>
    <mergeCell ref="B219:B230"/>
    <mergeCell ref="D219:D230"/>
    <mergeCell ref="F219:G219"/>
    <mergeCell ref="H219:I219"/>
    <mergeCell ref="Q219:Q230"/>
    <mergeCell ref="S219:T219"/>
    <mergeCell ref="U219:V219"/>
    <mergeCell ref="AD219:AD230"/>
    <mergeCell ref="D216:E218"/>
    <mergeCell ref="Q216:R218"/>
    <mergeCell ref="AD216:AE218"/>
    <mergeCell ref="F217:I217"/>
    <mergeCell ref="S217:V217"/>
    <mergeCell ref="AF217:AI217"/>
    <mergeCell ref="F218:G218"/>
    <mergeCell ref="H218:I218"/>
    <mergeCell ref="F224:G224"/>
    <mergeCell ref="H224:I224"/>
    <mergeCell ref="S224:T224"/>
    <mergeCell ref="U224:V224"/>
    <mergeCell ref="AF224:AG224"/>
    <mergeCell ref="AH224:AI224"/>
    <mergeCell ref="F223:G223"/>
    <mergeCell ref="H223:I223"/>
    <mergeCell ref="S223:T223"/>
    <mergeCell ref="U223:V223"/>
    <mergeCell ref="AF223:AG223"/>
    <mergeCell ref="AH223:AI223"/>
    <mergeCell ref="F222:G222"/>
    <mergeCell ref="H222:I222"/>
    <mergeCell ref="S222:T222"/>
    <mergeCell ref="U222:V222"/>
    <mergeCell ref="AF222:AG222"/>
    <mergeCell ref="AH222:AI222"/>
    <mergeCell ref="F227:G227"/>
    <mergeCell ref="H227:I227"/>
    <mergeCell ref="S227:T227"/>
    <mergeCell ref="U227:V227"/>
    <mergeCell ref="AF227:AG227"/>
    <mergeCell ref="AH227:AI227"/>
    <mergeCell ref="F226:G226"/>
    <mergeCell ref="H226:I226"/>
    <mergeCell ref="S226:T226"/>
    <mergeCell ref="U226:V226"/>
    <mergeCell ref="AF226:AG226"/>
    <mergeCell ref="AH226:AI226"/>
    <mergeCell ref="F225:G225"/>
    <mergeCell ref="H225:I225"/>
    <mergeCell ref="S225:T225"/>
    <mergeCell ref="U225:V225"/>
    <mergeCell ref="AF225:AG225"/>
    <mergeCell ref="AH225:AI225"/>
    <mergeCell ref="U234:V234"/>
    <mergeCell ref="F230:G230"/>
    <mergeCell ref="H230:I230"/>
    <mergeCell ref="S230:T230"/>
    <mergeCell ref="U230:V230"/>
    <mergeCell ref="AF230:AG230"/>
    <mergeCell ref="AH230:AI230"/>
    <mergeCell ref="F229:G229"/>
    <mergeCell ref="H229:I229"/>
    <mergeCell ref="S229:T229"/>
    <mergeCell ref="U229:V229"/>
    <mergeCell ref="AF229:AG229"/>
    <mergeCell ref="AH229:AI229"/>
    <mergeCell ref="F228:G228"/>
    <mergeCell ref="H228:I228"/>
    <mergeCell ref="S228:T228"/>
    <mergeCell ref="U228:V228"/>
    <mergeCell ref="AF228:AG228"/>
    <mergeCell ref="AH228:AI228"/>
    <mergeCell ref="F237:G237"/>
    <mergeCell ref="H237:I237"/>
    <mergeCell ref="S237:T237"/>
    <mergeCell ref="U237:V237"/>
    <mergeCell ref="AF237:AG237"/>
    <mergeCell ref="AH237:AI237"/>
    <mergeCell ref="AH235:AI235"/>
    <mergeCell ref="F236:G236"/>
    <mergeCell ref="H236:I236"/>
    <mergeCell ref="S236:T236"/>
    <mergeCell ref="U236:V236"/>
    <mergeCell ref="AF236:AG236"/>
    <mergeCell ref="AH236:AI236"/>
    <mergeCell ref="AF234:AG234"/>
    <mergeCell ref="AH234:AI234"/>
    <mergeCell ref="D235:D246"/>
    <mergeCell ref="F235:G235"/>
    <mergeCell ref="H235:I235"/>
    <mergeCell ref="Q235:Q246"/>
    <mergeCell ref="S235:T235"/>
    <mergeCell ref="U235:V235"/>
    <mergeCell ref="AD235:AD246"/>
    <mergeCell ref="AF235:AG235"/>
    <mergeCell ref="D232:E234"/>
    <mergeCell ref="Q232:R234"/>
    <mergeCell ref="AD232:AE234"/>
    <mergeCell ref="F233:I233"/>
    <mergeCell ref="S233:V233"/>
    <mergeCell ref="AF233:AI233"/>
    <mergeCell ref="F234:G234"/>
    <mergeCell ref="H234:I234"/>
    <mergeCell ref="S234:T234"/>
    <mergeCell ref="F240:G240"/>
    <mergeCell ref="H240:I240"/>
    <mergeCell ref="S240:T240"/>
    <mergeCell ref="U240:V240"/>
    <mergeCell ref="AF240:AG240"/>
    <mergeCell ref="AH240:AI240"/>
    <mergeCell ref="F239:G239"/>
    <mergeCell ref="H239:I239"/>
    <mergeCell ref="S239:T239"/>
    <mergeCell ref="U239:V239"/>
    <mergeCell ref="AF239:AG239"/>
    <mergeCell ref="AH239:AI239"/>
    <mergeCell ref="F238:G238"/>
    <mergeCell ref="H238:I238"/>
    <mergeCell ref="S238:T238"/>
    <mergeCell ref="U238:V238"/>
    <mergeCell ref="AF238:AG238"/>
    <mergeCell ref="AH238:AI238"/>
    <mergeCell ref="F243:G243"/>
    <mergeCell ref="H243:I243"/>
    <mergeCell ref="S243:T243"/>
    <mergeCell ref="U243:V243"/>
    <mergeCell ref="AF243:AG243"/>
    <mergeCell ref="AH243:AI243"/>
    <mergeCell ref="F242:G242"/>
    <mergeCell ref="H242:I242"/>
    <mergeCell ref="S242:T242"/>
    <mergeCell ref="U242:V242"/>
    <mergeCell ref="AF242:AG242"/>
    <mergeCell ref="AH242:AI242"/>
    <mergeCell ref="F241:G241"/>
    <mergeCell ref="H241:I241"/>
    <mergeCell ref="S241:T241"/>
    <mergeCell ref="U241:V241"/>
    <mergeCell ref="AF241:AG241"/>
    <mergeCell ref="AH241:AI241"/>
    <mergeCell ref="S251:T251"/>
    <mergeCell ref="U251:V251"/>
    <mergeCell ref="F246:G246"/>
    <mergeCell ref="H246:I246"/>
    <mergeCell ref="S246:T246"/>
    <mergeCell ref="U246:V246"/>
    <mergeCell ref="AF246:AG246"/>
    <mergeCell ref="AH246:AI246"/>
    <mergeCell ref="F245:G245"/>
    <mergeCell ref="H245:I245"/>
    <mergeCell ref="S245:T245"/>
    <mergeCell ref="U245:V245"/>
    <mergeCell ref="AF245:AG245"/>
    <mergeCell ref="AH245:AI245"/>
    <mergeCell ref="F244:G244"/>
    <mergeCell ref="H244:I244"/>
    <mergeCell ref="S244:T244"/>
    <mergeCell ref="U244:V244"/>
    <mergeCell ref="AF244:AG244"/>
    <mergeCell ref="AH244:AI244"/>
    <mergeCell ref="F254:G254"/>
    <mergeCell ref="H254:I254"/>
    <mergeCell ref="S254:T254"/>
    <mergeCell ref="U254:V254"/>
    <mergeCell ref="AF254:AG254"/>
    <mergeCell ref="AH254:AI254"/>
    <mergeCell ref="AF252:AG252"/>
    <mergeCell ref="AH252:AI252"/>
    <mergeCell ref="F253:G253"/>
    <mergeCell ref="H253:I253"/>
    <mergeCell ref="S253:T253"/>
    <mergeCell ref="U253:V253"/>
    <mergeCell ref="AF253:AG253"/>
    <mergeCell ref="AH253:AI253"/>
    <mergeCell ref="AF251:AG251"/>
    <mergeCell ref="AH251:AI251"/>
    <mergeCell ref="B252:B263"/>
    <mergeCell ref="D252:D263"/>
    <mergeCell ref="F252:G252"/>
    <mergeCell ref="H252:I252"/>
    <mergeCell ref="Q252:Q263"/>
    <mergeCell ref="S252:T252"/>
    <mergeCell ref="U252:V252"/>
    <mergeCell ref="AD252:AD263"/>
    <mergeCell ref="D249:E251"/>
    <mergeCell ref="Q249:R251"/>
    <mergeCell ref="AD249:AE251"/>
    <mergeCell ref="F250:I250"/>
    <mergeCell ref="S250:V250"/>
    <mergeCell ref="AF250:AI250"/>
    <mergeCell ref="F251:G251"/>
    <mergeCell ref="H251:I251"/>
    <mergeCell ref="F257:G257"/>
    <mergeCell ref="H257:I257"/>
    <mergeCell ref="S257:T257"/>
    <mergeCell ref="U257:V257"/>
    <mergeCell ref="AF257:AG257"/>
    <mergeCell ref="AH257:AI257"/>
    <mergeCell ref="F256:G256"/>
    <mergeCell ref="H256:I256"/>
    <mergeCell ref="S256:T256"/>
    <mergeCell ref="U256:V256"/>
    <mergeCell ref="AF256:AG256"/>
    <mergeCell ref="AH256:AI256"/>
    <mergeCell ref="F255:G255"/>
    <mergeCell ref="H255:I255"/>
    <mergeCell ref="S255:T255"/>
    <mergeCell ref="U255:V255"/>
    <mergeCell ref="AF255:AG255"/>
    <mergeCell ref="AH255:AI255"/>
    <mergeCell ref="F260:G260"/>
    <mergeCell ref="H260:I260"/>
    <mergeCell ref="S260:T260"/>
    <mergeCell ref="U260:V260"/>
    <mergeCell ref="AF260:AG260"/>
    <mergeCell ref="AH260:AI260"/>
    <mergeCell ref="F259:G259"/>
    <mergeCell ref="H259:I259"/>
    <mergeCell ref="S259:T259"/>
    <mergeCell ref="U259:V259"/>
    <mergeCell ref="AF259:AG259"/>
    <mergeCell ref="AH259:AI259"/>
    <mergeCell ref="F258:G258"/>
    <mergeCell ref="H258:I258"/>
    <mergeCell ref="S258:T258"/>
    <mergeCell ref="U258:V258"/>
    <mergeCell ref="AF258:AG258"/>
    <mergeCell ref="AH258:AI258"/>
    <mergeCell ref="U267:V267"/>
    <mergeCell ref="F263:G263"/>
    <mergeCell ref="H263:I263"/>
    <mergeCell ref="S263:T263"/>
    <mergeCell ref="U263:V263"/>
    <mergeCell ref="AF263:AG263"/>
    <mergeCell ref="AH263:AI263"/>
    <mergeCell ref="F262:G262"/>
    <mergeCell ref="H262:I262"/>
    <mergeCell ref="S262:T262"/>
    <mergeCell ref="U262:V262"/>
    <mergeCell ref="AF262:AG262"/>
    <mergeCell ref="AH262:AI262"/>
    <mergeCell ref="F261:G261"/>
    <mergeCell ref="H261:I261"/>
    <mergeCell ref="S261:T261"/>
    <mergeCell ref="U261:V261"/>
    <mergeCell ref="AF261:AG261"/>
    <mergeCell ref="AH261:AI261"/>
    <mergeCell ref="F270:G270"/>
    <mergeCell ref="H270:I270"/>
    <mergeCell ref="S270:T270"/>
    <mergeCell ref="U270:V270"/>
    <mergeCell ref="AF270:AG270"/>
    <mergeCell ref="AH270:AI270"/>
    <mergeCell ref="AH268:AI268"/>
    <mergeCell ref="F269:G269"/>
    <mergeCell ref="H269:I269"/>
    <mergeCell ref="S269:T269"/>
    <mergeCell ref="U269:V269"/>
    <mergeCell ref="AF269:AG269"/>
    <mergeCell ref="AH269:AI269"/>
    <mergeCell ref="AF267:AG267"/>
    <mergeCell ref="AH267:AI267"/>
    <mergeCell ref="D268:D279"/>
    <mergeCell ref="F268:G268"/>
    <mergeCell ref="H268:I268"/>
    <mergeCell ref="Q268:Q279"/>
    <mergeCell ref="S268:T268"/>
    <mergeCell ref="U268:V268"/>
    <mergeCell ref="AD268:AD279"/>
    <mergeCell ref="AF268:AG268"/>
    <mergeCell ref="D265:E267"/>
    <mergeCell ref="Q265:R267"/>
    <mergeCell ref="AD265:AE267"/>
    <mergeCell ref="F266:I266"/>
    <mergeCell ref="S266:V266"/>
    <mergeCell ref="AF266:AI266"/>
    <mergeCell ref="F267:G267"/>
    <mergeCell ref="H267:I267"/>
    <mergeCell ref="S267:T267"/>
    <mergeCell ref="F273:G273"/>
    <mergeCell ref="H273:I273"/>
    <mergeCell ref="S273:T273"/>
    <mergeCell ref="U273:V273"/>
    <mergeCell ref="AF273:AG273"/>
    <mergeCell ref="AH273:AI273"/>
    <mergeCell ref="F272:G272"/>
    <mergeCell ref="H272:I272"/>
    <mergeCell ref="S272:T272"/>
    <mergeCell ref="U272:V272"/>
    <mergeCell ref="AF272:AG272"/>
    <mergeCell ref="AH272:AI272"/>
    <mergeCell ref="F271:G271"/>
    <mergeCell ref="H271:I271"/>
    <mergeCell ref="S271:T271"/>
    <mergeCell ref="U271:V271"/>
    <mergeCell ref="AF271:AG271"/>
    <mergeCell ref="AH271:AI271"/>
    <mergeCell ref="F276:G276"/>
    <mergeCell ref="H276:I276"/>
    <mergeCell ref="S276:T276"/>
    <mergeCell ref="U276:V276"/>
    <mergeCell ref="AF276:AG276"/>
    <mergeCell ref="AH276:AI276"/>
    <mergeCell ref="F275:G275"/>
    <mergeCell ref="H275:I275"/>
    <mergeCell ref="S275:T275"/>
    <mergeCell ref="U275:V275"/>
    <mergeCell ref="AF275:AG275"/>
    <mergeCell ref="AH275:AI275"/>
    <mergeCell ref="F274:G274"/>
    <mergeCell ref="H274:I274"/>
    <mergeCell ref="S274:T274"/>
    <mergeCell ref="U274:V274"/>
    <mergeCell ref="AF274:AG274"/>
    <mergeCell ref="AH274:AI274"/>
    <mergeCell ref="F279:G279"/>
    <mergeCell ref="H279:I279"/>
    <mergeCell ref="S279:T279"/>
    <mergeCell ref="U279:V279"/>
    <mergeCell ref="AF279:AG279"/>
    <mergeCell ref="AH279:AI279"/>
    <mergeCell ref="F278:G278"/>
    <mergeCell ref="H278:I278"/>
    <mergeCell ref="S278:T278"/>
    <mergeCell ref="U278:V278"/>
    <mergeCell ref="AF278:AG278"/>
    <mergeCell ref="AH278:AI278"/>
    <mergeCell ref="F277:G277"/>
    <mergeCell ref="H277:I277"/>
    <mergeCell ref="S277:T277"/>
    <mergeCell ref="U277:V277"/>
    <mergeCell ref="AF277:AG277"/>
    <mergeCell ref="AH277:AI277"/>
    <mergeCell ref="AS127:AT127"/>
    <mergeCell ref="BD127:BE127"/>
    <mergeCell ref="BF127:BG127"/>
    <mergeCell ref="AQ124:AR124"/>
    <mergeCell ref="AS124:AT124"/>
    <mergeCell ref="BD124:BE124"/>
    <mergeCell ref="BF124:BG124"/>
    <mergeCell ref="AQ125:AR125"/>
    <mergeCell ref="AS125:AT125"/>
    <mergeCell ref="BD125:BE125"/>
    <mergeCell ref="BF125:BG125"/>
    <mergeCell ref="AQ122:AR122"/>
    <mergeCell ref="AS122:AT122"/>
    <mergeCell ref="BD122:BE122"/>
    <mergeCell ref="BF122:BG122"/>
    <mergeCell ref="AQ123:AR123"/>
    <mergeCell ref="AS123:AT123"/>
    <mergeCell ref="BD123:BE123"/>
    <mergeCell ref="BF123:BG123"/>
    <mergeCell ref="BB120:BB131"/>
    <mergeCell ref="BD120:BE120"/>
    <mergeCell ref="BF120:BG120"/>
    <mergeCell ref="AQ121:AR121"/>
    <mergeCell ref="AS121:AT121"/>
    <mergeCell ref="BD121:BE121"/>
    <mergeCell ref="BF121:BG121"/>
    <mergeCell ref="AO133:AP135"/>
    <mergeCell ref="BB133:BC135"/>
    <mergeCell ref="AQ134:AT134"/>
    <mergeCell ref="BD134:BG134"/>
    <mergeCell ref="AQ135:AR135"/>
    <mergeCell ref="AS135:AT135"/>
    <mergeCell ref="BD135:BE135"/>
    <mergeCell ref="BF135:BG135"/>
    <mergeCell ref="AQ130:AR130"/>
    <mergeCell ref="AS130:AT130"/>
    <mergeCell ref="BD130:BE130"/>
    <mergeCell ref="BF130:BG130"/>
    <mergeCell ref="AQ131:AR131"/>
    <mergeCell ref="AS131:AT131"/>
    <mergeCell ref="BD131:BE131"/>
    <mergeCell ref="BF131:BG131"/>
    <mergeCell ref="AQ128:AR128"/>
    <mergeCell ref="AS128:AT128"/>
    <mergeCell ref="BD128:BE128"/>
    <mergeCell ref="BF128:BG128"/>
    <mergeCell ref="AQ129:AR129"/>
    <mergeCell ref="AS129:AT129"/>
    <mergeCell ref="BD129:BE129"/>
    <mergeCell ref="BF129:BG129"/>
    <mergeCell ref="AO120:AO131"/>
    <mergeCell ref="AQ120:AR120"/>
    <mergeCell ref="AS120:AT120"/>
    <mergeCell ref="AQ126:AR126"/>
    <mergeCell ref="AS126:AT126"/>
    <mergeCell ref="BD126:BE126"/>
    <mergeCell ref="BF126:BG126"/>
    <mergeCell ref="AQ127:AR127"/>
    <mergeCell ref="AS143:AT143"/>
    <mergeCell ref="BD143:BE143"/>
    <mergeCell ref="BF143:BG143"/>
    <mergeCell ref="AQ140:AR140"/>
    <mergeCell ref="AS140:AT140"/>
    <mergeCell ref="BD140:BE140"/>
    <mergeCell ref="BF140:BG140"/>
    <mergeCell ref="AQ141:AR141"/>
    <mergeCell ref="AS141:AT141"/>
    <mergeCell ref="BD141:BE141"/>
    <mergeCell ref="BF141:BG141"/>
    <mergeCell ref="AQ138:AR138"/>
    <mergeCell ref="AS138:AT138"/>
    <mergeCell ref="BD138:BE138"/>
    <mergeCell ref="BF138:BG138"/>
    <mergeCell ref="AQ139:AR139"/>
    <mergeCell ref="AS139:AT139"/>
    <mergeCell ref="BD139:BE139"/>
    <mergeCell ref="BF139:BG139"/>
    <mergeCell ref="BB136:BB147"/>
    <mergeCell ref="BD136:BE136"/>
    <mergeCell ref="BF136:BG136"/>
    <mergeCell ref="AQ137:AR137"/>
    <mergeCell ref="AS137:AT137"/>
    <mergeCell ref="BD137:BE137"/>
    <mergeCell ref="BF137:BG137"/>
    <mergeCell ref="AO150:AP152"/>
    <mergeCell ref="BB150:BC152"/>
    <mergeCell ref="AQ151:AT151"/>
    <mergeCell ref="BD151:BG151"/>
    <mergeCell ref="AQ152:AR152"/>
    <mergeCell ref="AS152:AT152"/>
    <mergeCell ref="BD152:BE152"/>
    <mergeCell ref="BF152:BG152"/>
    <mergeCell ref="AQ146:AR146"/>
    <mergeCell ref="AS146:AT146"/>
    <mergeCell ref="BD146:BE146"/>
    <mergeCell ref="BF146:BG146"/>
    <mergeCell ref="AQ147:AR147"/>
    <mergeCell ref="AS147:AT147"/>
    <mergeCell ref="BD147:BE147"/>
    <mergeCell ref="BF147:BG147"/>
    <mergeCell ref="AQ144:AR144"/>
    <mergeCell ref="AS144:AT144"/>
    <mergeCell ref="BD144:BE144"/>
    <mergeCell ref="BF144:BG144"/>
    <mergeCell ref="AQ145:AR145"/>
    <mergeCell ref="AS145:AT145"/>
    <mergeCell ref="BD145:BE145"/>
    <mergeCell ref="BF145:BG145"/>
    <mergeCell ref="AO136:AO147"/>
    <mergeCell ref="AQ136:AR136"/>
    <mergeCell ref="AS136:AT136"/>
    <mergeCell ref="AQ142:AR142"/>
    <mergeCell ref="AS142:AT142"/>
    <mergeCell ref="BD142:BE142"/>
    <mergeCell ref="BF142:BG142"/>
    <mergeCell ref="AQ143:AR143"/>
    <mergeCell ref="AS160:AT160"/>
    <mergeCell ref="BD160:BE160"/>
    <mergeCell ref="BF160:BG160"/>
    <mergeCell ref="AQ157:AR157"/>
    <mergeCell ref="AS157:AT157"/>
    <mergeCell ref="BD157:BE157"/>
    <mergeCell ref="BF157:BG157"/>
    <mergeCell ref="AQ158:AR158"/>
    <mergeCell ref="AS158:AT158"/>
    <mergeCell ref="BD158:BE158"/>
    <mergeCell ref="BF158:BG158"/>
    <mergeCell ref="AQ155:AR155"/>
    <mergeCell ref="AS155:AT155"/>
    <mergeCell ref="BD155:BE155"/>
    <mergeCell ref="BF155:BG155"/>
    <mergeCell ref="AQ156:AR156"/>
    <mergeCell ref="AS156:AT156"/>
    <mergeCell ref="BD156:BE156"/>
    <mergeCell ref="BF156:BG156"/>
    <mergeCell ref="BB153:BB164"/>
    <mergeCell ref="BD153:BE153"/>
    <mergeCell ref="BF153:BG153"/>
    <mergeCell ref="AQ154:AR154"/>
    <mergeCell ref="AS154:AT154"/>
    <mergeCell ref="BD154:BE154"/>
    <mergeCell ref="BF154:BG154"/>
    <mergeCell ref="AO166:AP168"/>
    <mergeCell ref="BB166:BC168"/>
    <mergeCell ref="AQ167:AT167"/>
    <mergeCell ref="BD167:BG167"/>
    <mergeCell ref="AQ168:AR168"/>
    <mergeCell ref="AS168:AT168"/>
    <mergeCell ref="BD168:BE168"/>
    <mergeCell ref="BF168:BG168"/>
    <mergeCell ref="AQ163:AR163"/>
    <mergeCell ref="AS163:AT163"/>
    <mergeCell ref="BD163:BE163"/>
    <mergeCell ref="BF163:BG163"/>
    <mergeCell ref="AQ164:AR164"/>
    <mergeCell ref="AS164:AT164"/>
    <mergeCell ref="BD164:BE164"/>
    <mergeCell ref="BF164:BG164"/>
    <mergeCell ref="AQ161:AR161"/>
    <mergeCell ref="AS161:AT161"/>
    <mergeCell ref="BD161:BE161"/>
    <mergeCell ref="BF161:BG161"/>
    <mergeCell ref="AQ162:AR162"/>
    <mergeCell ref="AS162:AT162"/>
    <mergeCell ref="BD162:BE162"/>
    <mergeCell ref="BF162:BG162"/>
    <mergeCell ref="AO153:AO164"/>
    <mergeCell ref="AQ153:AR153"/>
    <mergeCell ref="AS153:AT153"/>
    <mergeCell ref="AQ159:AR159"/>
    <mergeCell ref="AS159:AT159"/>
    <mergeCell ref="BD159:BE159"/>
    <mergeCell ref="BF159:BG159"/>
    <mergeCell ref="AQ160:AR160"/>
    <mergeCell ref="AS176:AT176"/>
    <mergeCell ref="BD176:BE176"/>
    <mergeCell ref="BF176:BG176"/>
    <mergeCell ref="AQ173:AR173"/>
    <mergeCell ref="AS173:AT173"/>
    <mergeCell ref="BD173:BE173"/>
    <mergeCell ref="BF173:BG173"/>
    <mergeCell ref="AQ174:AR174"/>
    <mergeCell ref="AS174:AT174"/>
    <mergeCell ref="BD174:BE174"/>
    <mergeCell ref="BF174:BG174"/>
    <mergeCell ref="AQ171:AR171"/>
    <mergeCell ref="AS171:AT171"/>
    <mergeCell ref="BD171:BE171"/>
    <mergeCell ref="BF171:BG171"/>
    <mergeCell ref="AQ172:AR172"/>
    <mergeCell ref="AS172:AT172"/>
    <mergeCell ref="BD172:BE172"/>
    <mergeCell ref="BF172:BG172"/>
    <mergeCell ref="BB169:BB180"/>
    <mergeCell ref="BD169:BE169"/>
    <mergeCell ref="BF169:BG169"/>
    <mergeCell ref="AQ170:AR170"/>
    <mergeCell ref="AS170:AT170"/>
    <mergeCell ref="BD170:BE170"/>
    <mergeCell ref="BF170:BG170"/>
    <mergeCell ref="AO183:AP185"/>
    <mergeCell ref="BB183:BC185"/>
    <mergeCell ref="AQ184:AT184"/>
    <mergeCell ref="BD184:BG184"/>
    <mergeCell ref="AQ185:AR185"/>
    <mergeCell ref="AS185:AT185"/>
    <mergeCell ref="BD185:BE185"/>
    <mergeCell ref="BF185:BG185"/>
    <mergeCell ref="AQ179:AR179"/>
    <mergeCell ref="AS179:AT179"/>
    <mergeCell ref="BD179:BE179"/>
    <mergeCell ref="BF179:BG179"/>
    <mergeCell ref="AQ180:AR180"/>
    <mergeCell ref="AS180:AT180"/>
    <mergeCell ref="BD180:BE180"/>
    <mergeCell ref="BF180:BG180"/>
    <mergeCell ref="AQ177:AR177"/>
    <mergeCell ref="AS177:AT177"/>
    <mergeCell ref="BD177:BE177"/>
    <mergeCell ref="BF177:BG177"/>
    <mergeCell ref="AQ178:AR178"/>
    <mergeCell ref="AS178:AT178"/>
    <mergeCell ref="BD178:BE178"/>
    <mergeCell ref="BF178:BG178"/>
    <mergeCell ref="AO169:AO180"/>
    <mergeCell ref="AQ169:AR169"/>
    <mergeCell ref="AS169:AT169"/>
    <mergeCell ref="AQ175:AR175"/>
    <mergeCell ref="AS175:AT175"/>
    <mergeCell ref="BD175:BE175"/>
    <mergeCell ref="BF175:BG175"/>
    <mergeCell ref="AQ176:AR176"/>
    <mergeCell ref="AS193:AT193"/>
    <mergeCell ref="BD193:BE193"/>
    <mergeCell ref="BF193:BG193"/>
    <mergeCell ref="AQ190:AR190"/>
    <mergeCell ref="AS190:AT190"/>
    <mergeCell ref="BD190:BE190"/>
    <mergeCell ref="BF190:BG190"/>
    <mergeCell ref="AQ191:AR191"/>
    <mergeCell ref="AS191:AT191"/>
    <mergeCell ref="BD191:BE191"/>
    <mergeCell ref="BF191:BG191"/>
    <mergeCell ref="AQ188:AR188"/>
    <mergeCell ref="AS188:AT188"/>
    <mergeCell ref="BD188:BE188"/>
    <mergeCell ref="BF188:BG188"/>
    <mergeCell ref="AQ189:AR189"/>
    <mergeCell ref="AS189:AT189"/>
    <mergeCell ref="BD189:BE189"/>
    <mergeCell ref="BF189:BG189"/>
    <mergeCell ref="BB186:BB197"/>
    <mergeCell ref="BD186:BE186"/>
    <mergeCell ref="BF186:BG186"/>
    <mergeCell ref="AQ187:AR187"/>
    <mergeCell ref="AS187:AT187"/>
    <mergeCell ref="BD187:BE187"/>
    <mergeCell ref="BF187:BG187"/>
    <mergeCell ref="AO199:AP201"/>
    <mergeCell ref="BB199:BC201"/>
    <mergeCell ref="AQ200:AT200"/>
    <mergeCell ref="BD200:BG200"/>
    <mergeCell ref="AQ201:AR201"/>
    <mergeCell ref="AS201:AT201"/>
    <mergeCell ref="BD201:BE201"/>
    <mergeCell ref="BF201:BG201"/>
    <mergeCell ref="AQ196:AR196"/>
    <mergeCell ref="AS196:AT196"/>
    <mergeCell ref="BD196:BE196"/>
    <mergeCell ref="BF196:BG196"/>
    <mergeCell ref="AQ197:AR197"/>
    <mergeCell ref="AS197:AT197"/>
    <mergeCell ref="BD197:BE197"/>
    <mergeCell ref="BF197:BG197"/>
    <mergeCell ref="AQ194:AR194"/>
    <mergeCell ref="AS194:AT194"/>
    <mergeCell ref="BD194:BE194"/>
    <mergeCell ref="BF194:BG194"/>
    <mergeCell ref="AQ195:AR195"/>
    <mergeCell ref="AS195:AT195"/>
    <mergeCell ref="BD195:BE195"/>
    <mergeCell ref="BF195:BG195"/>
    <mergeCell ref="AO186:AO197"/>
    <mergeCell ref="AQ186:AR186"/>
    <mergeCell ref="AS186:AT186"/>
    <mergeCell ref="AQ192:AR192"/>
    <mergeCell ref="AS192:AT192"/>
    <mergeCell ref="BD192:BE192"/>
    <mergeCell ref="BF192:BG192"/>
    <mergeCell ref="AQ193:AR193"/>
    <mergeCell ref="AS209:AT209"/>
    <mergeCell ref="BD209:BE209"/>
    <mergeCell ref="BF209:BG209"/>
    <mergeCell ref="AQ206:AR206"/>
    <mergeCell ref="AS206:AT206"/>
    <mergeCell ref="BD206:BE206"/>
    <mergeCell ref="BF206:BG206"/>
    <mergeCell ref="AQ207:AR207"/>
    <mergeCell ref="AS207:AT207"/>
    <mergeCell ref="BD207:BE207"/>
    <mergeCell ref="BF207:BG207"/>
    <mergeCell ref="AQ204:AR204"/>
    <mergeCell ref="AS204:AT204"/>
    <mergeCell ref="BD204:BE204"/>
    <mergeCell ref="BF204:BG204"/>
    <mergeCell ref="AQ205:AR205"/>
    <mergeCell ref="AS205:AT205"/>
    <mergeCell ref="BD205:BE205"/>
    <mergeCell ref="BF205:BG205"/>
    <mergeCell ref="BB202:BB213"/>
    <mergeCell ref="BD202:BE202"/>
    <mergeCell ref="BF202:BG202"/>
    <mergeCell ref="AQ203:AR203"/>
    <mergeCell ref="AS203:AT203"/>
    <mergeCell ref="BD203:BE203"/>
    <mergeCell ref="BF203:BG203"/>
    <mergeCell ref="AO216:AP218"/>
    <mergeCell ref="BB216:BC218"/>
    <mergeCell ref="AQ217:AT217"/>
    <mergeCell ref="BD217:BG217"/>
    <mergeCell ref="AQ218:AR218"/>
    <mergeCell ref="AS218:AT218"/>
    <mergeCell ref="BD218:BE218"/>
    <mergeCell ref="BF218:BG218"/>
    <mergeCell ref="AQ212:AR212"/>
    <mergeCell ref="AS212:AT212"/>
    <mergeCell ref="BD212:BE212"/>
    <mergeCell ref="BF212:BG212"/>
    <mergeCell ref="AQ213:AR213"/>
    <mergeCell ref="AS213:AT213"/>
    <mergeCell ref="BD213:BE213"/>
    <mergeCell ref="BF213:BG213"/>
    <mergeCell ref="AQ210:AR210"/>
    <mergeCell ref="AS210:AT210"/>
    <mergeCell ref="BD210:BE210"/>
    <mergeCell ref="BF210:BG210"/>
    <mergeCell ref="AQ211:AR211"/>
    <mergeCell ref="AS211:AT211"/>
    <mergeCell ref="BD211:BE211"/>
    <mergeCell ref="BF211:BG211"/>
    <mergeCell ref="AO202:AO213"/>
    <mergeCell ref="AQ202:AR202"/>
    <mergeCell ref="AS202:AT202"/>
    <mergeCell ref="AQ208:AR208"/>
    <mergeCell ref="AS208:AT208"/>
    <mergeCell ref="BD208:BE208"/>
    <mergeCell ref="BF208:BG208"/>
    <mergeCell ref="AQ209:AR209"/>
    <mergeCell ref="AS226:AT226"/>
    <mergeCell ref="BD226:BE226"/>
    <mergeCell ref="BF226:BG226"/>
    <mergeCell ref="AQ223:AR223"/>
    <mergeCell ref="AS223:AT223"/>
    <mergeCell ref="BD223:BE223"/>
    <mergeCell ref="BF223:BG223"/>
    <mergeCell ref="AQ224:AR224"/>
    <mergeCell ref="AS224:AT224"/>
    <mergeCell ref="BD224:BE224"/>
    <mergeCell ref="BF224:BG224"/>
    <mergeCell ref="AQ221:AR221"/>
    <mergeCell ref="AS221:AT221"/>
    <mergeCell ref="BD221:BE221"/>
    <mergeCell ref="BF221:BG221"/>
    <mergeCell ref="AQ222:AR222"/>
    <mergeCell ref="AS222:AT222"/>
    <mergeCell ref="BD222:BE222"/>
    <mergeCell ref="BF222:BG222"/>
    <mergeCell ref="BB219:BB230"/>
    <mergeCell ref="BD219:BE219"/>
    <mergeCell ref="BF219:BG219"/>
    <mergeCell ref="AQ220:AR220"/>
    <mergeCell ref="AS220:AT220"/>
    <mergeCell ref="BD220:BE220"/>
    <mergeCell ref="BF220:BG220"/>
    <mergeCell ref="AO232:AP234"/>
    <mergeCell ref="BB232:BC234"/>
    <mergeCell ref="AQ233:AT233"/>
    <mergeCell ref="BD233:BG233"/>
    <mergeCell ref="AQ234:AR234"/>
    <mergeCell ref="AS234:AT234"/>
    <mergeCell ref="BD234:BE234"/>
    <mergeCell ref="BF234:BG234"/>
    <mergeCell ref="AQ229:AR229"/>
    <mergeCell ref="AS229:AT229"/>
    <mergeCell ref="BD229:BE229"/>
    <mergeCell ref="BF229:BG229"/>
    <mergeCell ref="AQ230:AR230"/>
    <mergeCell ref="AS230:AT230"/>
    <mergeCell ref="BD230:BE230"/>
    <mergeCell ref="BF230:BG230"/>
    <mergeCell ref="AQ227:AR227"/>
    <mergeCell ref="AS227:AT227"/>
    <mergeCell ref="BD227:BE227"/>
    <mergeCell ref="BF227:BG227"/>
    <mergeCell ref="AQ228:AR228"/>
    <mergeCell ref="AS228:AT228"/>
    <mergeCell ref="BD228:BE228"/>
    <mergeCell ref="BF228:BG228"/>
    <mergeCell ref="AO219:AO230"/>
    <mergeCell ref="AQ219:AR219"/>
    <mergeCell ref="AS219:AT219"/>
    <mergeCell ref="AQ225:AR225"/>
    <mergeCell ref="AS225:AT225"/>
    <mergeCell ref="BD225:BE225"/>
    <mergeCell ref="BF225:BG225"/>
    <mergeCell ref="AQ226:AR226"/>
    <mergeCell ref="AS242:AT242"/>
    <mergeCell ref="BD242:BE242"/>
    <mergeCell ref="BF242:BG242"/>
    <mergeCell ref="AQ239:AR239"/>
    <mergeCell ref="AS239:AT239"/>
    <mergeCell ref="BD239:BE239"/>
    <mergeCell ref="BF239:BG239"/>
    <mergeCell ref="AQ240:AR240"/>
    <mergeCell ref="AS240:AT240"/>
    <mergeCell ref="BD240:BE240"/>
    <mergeCell ref="BF240:BG240"/>
    <mergeCell ref="AQ237:AR237"/>
    <mergeCell ref="AS237:AT237"/>
    <mergeCell ref="BD237:BE237"/>
    <mergeCell ref="BF237:BG237"/>
    <mergeCell ref="AQ238:AR238"/>
    <mergeCell ref="AS238:AT238"/>
    <mergeCell ref="BD238:BE238"/>
    <mergeCell ref="BF238:BG238"/>
    <mergeCell ref="BB235:BB246"/>
    <mergeCell ref="BD235:BE235"/>
    <mergeCell ref="BF235:BG235"/>
    <mergeCell ref="AQ236:AR236"/>
    <mergeCell ref="AS236:AT236"/>
    <mergeCell ref="BD236:BE236"/>
    <mergeCell ref="BF236:BG236"/>
    <mergeCell ref="AO249:AP251"/>
    <mergeCell ref="BB249:BC251"/>
    <mergeCell ref="AQ250:AT250"/>
    <mergeCell ref="BD250:BG250"/>
    <mergeCell ref="AQ251:AR251"/>
    <mergeCell ref="AS251:AT251"/>
    <mergeCell ref="BD251:BE251"/>
    <mergeCell ref="BF251:BG251"/>
    <mergeCell ref="AQ245:AR245"/>
    <mergeCell ref="AS245:AT245"/>
    <mergeCell ref="BD245:BE245"/>
    <mergeCell ref="BF245:BG245"/>
    <mergeCell ref="AQ246:AR246"/>
    <mergeCell ref="AS246:AT246"/>
    <mergeCell ref="BD246:BE246"/>
    <mergeCell ref="BF246:BG246"/>
    <mergeCell ref="AQ243:AR243"/>
    <mergeCell ref="AS243:AT243"/>
    <mergeCell ref="BD243:BE243"/>
    <mergeCell ref="BF243:BG243"/>
    <mergeCell ref="AQ244:AR244"/>
    <mergeCell ref="AS244:AT244"/>
    <mergeCell ref="BD244:BE244"/>
    <mergeCell ref="BF244:BG244"/>
    <mergeCell ref="AO235:AO246"/>
    <mergeCell ref="AQ235:AR235"/>
    <mergeCell ref="AS235:AT235"/>
    <mergeCell ref="AQ241:AR241"/>
    <mergeCell ref="AS241:AT241"/>
    <mergeCell ref="BD241:BE241"/>
    <mergeCell ref="BF241:BG241"/>
    <mergeCell ref="AQ242:AR242"/>
    <mergeCell ref="AS259:AT259"/>
    <mergeCell ref="BD259:BE259"/>
    <mergeCell ref="BF259:BG259"/>
    <mergeCell ref="AQ256:AR256"/>
    <mergeCell ref="AS256:AT256"/>
    <mergeCell ref="BD256:BE256"/>
    <mergeCell ref="BF256:BG256"/>
    <mergeCell ref="AQ257:AR257"/>
    <mergeCell ref="AS257:AT257"/>
    <mergeCell ref="BD257:BE257"/>
    <mergeCell ref="BF257:BG257"/>
    <mergeCell ref="AQ254:AR254"/>
    <mergeCell ref="AS254:AT254"/>
    <mergeCell ref="BD254:BE254"/>
    <mergeCell ref="BF254:BG254"/>
    <mergeCell ref="AQ255:AR255"/>
    <mergeCell ref="AS255:AT255"/>
    <mergeCell ref="BD255:BE255"/>
    <mergeCell ref="BF255:BG255"/>
    <mergeCell ref="BB252:BB263"/>
    <mergeCell ref="BD252:BE252"/>
    <mergeCell ref="BF252:BG252"/>
    <mergeCell ref="AQ253:AR253"/>
    <mergeCell ref="AS253:AT253"/>
    <mergeCell ref="BD253:BE253"/>
    <mergeCell ref="BF253:BG253"/>
    <mergeCell ref="AO265:AP267"/>
    <mergeCell ref="BB265:BC267"/>
    <mergeCell ref="AQ266:AT266"/>
    <mergeCell ref="BD266:BG266"/>
    <mergeCell ref="AQ267:AR267"/>
    <mergeCell ref="AS267:AT267"/>
    <mergeCell ref="BD267:BE267"/>
    <mergeCell ref="BF267:BG267"/>
    <mergeCell ref="AQ262:AR262"/>
    <mergeCell ref="AS262:AT262"/>
    <mergeCell ref="BD262:BE262"/>
    <mergeCell ref="BF262:BG262"/>
    <mergeCell ref="AQ263:AR263"/>
    <mergeCell ref="AS263:AT263"/>
    <mergeCell ref="BD263:BE263"/>
    <mergeCell ref="BF263:BG263"/>
    <mergeCell ref="AQ260:AR260"/>
    <mergeCell ref="AS260:AT260"/>
    <mergeCell ref="BD260:BE260"/>
    <mergeCell ref="BF260:BG260"/>
    <mergeCell ref="AQ261:AR261"/>
    <mergeCell ref="AS261:AT261"/>
    <mergeCell ref="BD261:BE261"/>
    <mergeCell ref="BF261:BG261"/>
    <mergeCell ref="AO252:AO263"/>
    <mergeCell ref="AQ252:AR252"/>
    <mergeCell ref="AS252:AT252"/>
    <mergeCell ref="AQ258:AR258"/>
    <mergeCell ref="AS258:AT258"/>
    <mergeCell ref="BD258:BE258"/>
    <mergeCell ref="BF258:BG258"/>
    <mergeCell ref="AQ259:AR259"/>
    <mergeCell ref="AQ272:AR272"/>
    <mergeCell ref="AS272:AT272"/>
    <mergeCell ref="BD272:BE272"/>
    <mergeCell ref="BF272:BG272"/>
    <mergeCell ref="AQ273:AR273"/>
    <mergeCell ref="AS273:AT273"/>
    <mergeCell ref="BD273:BE273"/>
    <mergeCell ref="BF273:BG273"/>
    <mergeCell ref="AQ270:AR270"/>
    <mergeCell ref="AS270:AT270"/>
    <mergeCell ref="BD270:BE270"/>
    <mergeCell ref="BF270:BG270"/>
    <mergeCell ref="AQ271:AR271"/>
    <mergeCell ref="AS271:AT271"/>
    <mergeCell ref="BD271:BE271"/>
    <mergeCell ref="BF271:BG271"/>
    <mergeCell ref="AO268:AO279"/>
    <mergeCell ref="AQ268:AR268"/>
    <mergeCell ref="AS268:AT268"/>
    <mergeCell ref="BB268:BB279"/>
    <mergeCell ref="BD268:BE268"/>
    <mergeCell ref="BF268:BG268"/>
    <mergeCell ref="AQ269:AR269"/>
    <mergeCell ref="AS269:AT269"/>
    <mergeCell ref="BD269:BE269"/>
    <mergeCell ref="BF269:BG269"/>
    <mergeCell ref="AQ278:AR278"/>
    <mergeCell ref="AS278:AT278"/>
    <mergeCell ref="BD278:BE278"/>
    <mergeCell ref="BF278:BG278"/>
    <mergeCell ref="AQ279:AR279"/>
    <mergeCell ref="AS279:AT279"/>
    <mergeCell ref="BD279:BE279"/>
    <mergeCell ref="BF279:BG279"/>
    <mergeCell ref="AQ276:AR276"/>
    <mergeCell ref="AS276:AT276"/>
    <mergeCell ref="BD276:BE276"/>
    <mergeCell ref="BF276:BG276"/>
    <mergeCell ref="AQ277:AR277"/>
    <mergeCell ref="AS277:AT277"/>
    <mergeCell ref="BD277:BE277"/>
    <mergeCell ref="BF277:BG277"/>
    <mergeCell ref="AQ274:AR274"/>
    <mergeCell ref="AS274:AT274"/>
    <mergeCell ref="BD274:BE274"/>
    <mergeCell ref="BF274:BG274"/>
    <mergeCell ref="AQ275:AR275"/>
    <mergeCell ref="AS275:AT275"/>
    <mergeCell ref="BD275:BE275"/>
    <mergeCell ref="BF275:BG275"/>
    <mergeCell ref="CH127:CI127"/>
    <mergeCell ref="BS124:BT124"/>
    <mergeCell ref="BU124:BV124"/>
    <mergeCell ref="CF124:CG124"/>
    <mergeCell ref="CH124:CI124"/>
    <mergeCell ref="BS125:BT125"/>
    <mergeCell ref="BU125:BV125"/>
    <mergeCell ref="CF125:CG125"/>
    <mergeCell ref="CH125:CI125"/>
    <mergeCell ref="BS122:BT122"/>
    <mergeCell ref="BU122:BV122"/>
    <mergeCell ref="CF122:CG122"/>
    <mergeCell ref="CH122:CI122"/>
    <mergeCell ref="BS123:BT123"/>
    <mergeCell ref="BU123:BV123"/>
    <mergeCell ref="CF123:CG123"/>
    <mergeCell ref="CH123:CI123"/>
    <mergeCell ref="CD120:CD131"/>
    <mergeCell ref="CF120:CG120"/>
    <mergeCell ref="CH120:CI120"/>
    <mergeCell ref="BS121:BT121"/>
    <mergeCell ref="BU121:BV121"/>
    <mergeCell ref="CF121:CG121"/>
    <mergeCell ref="CH121:CI121"/>
    <mergeCell ref="BS126:BT126"/>
    <mergeCell ref="BU126:BV126"/>
    <mergeCell ref="BQ133:BR135"/>
    <mergeCell ref="CD133:CE135"/>
    <mergeCell ref="BS134:BV134"/>
    <mergeCell ref="CF134:CI134"/>
    <mergeCell ref="BS135:BT135"/>
    <mergeCell ref="BU135:BV135"/>
    <mergeCell ref="CF135:CG135"/>
    <mergeCell ref="CH135:CI135"/>
    <mergeCell ref="BS130:BT130"/>
    <mergeCell ref="BU130:BV130"/>
    <mergeCell ref="CF130:CG130"/>
    <mergeCell ref="CH130:CI130"/>
    <mergeCell ref="BS131:BT131"/>
    <mergeCell ref="BU131:BV131"/>
    <mergeCell ref="CF131:CG131"/>
    <mergeCell ref="CH131:CI131"/>
    <mergeCell ref="BS128:BT128"/>
    <mergeCell ref="BU128:BV128"/>
    <mergeCell ref="CF128:CG128"/>
    <mergeCell ref="CH128:CI128"/>
    <mergeCell ref="BS129:BT129"/>
    <mergeCell ref="BU129:BV129"/>
    <mergeCell ref="CF129:CG129"/>
    <mergeCell ref="CH129:CI129"/>
    <mergeCell ref="BQ120:BQ131"/>
    <mergeCell ref="BS120:BT120"/>
    <mergeCell ref="BU120:BV120"/>
    <mergeCell ref="CF126:CG126"/>
    <mergeCell ref="CH126:CI126"/>
    <mergeCell ref="BS127:BT127"/>
    <mergeCell ref="BU127:BV127"/>
    <mergeCell ref="CF127:CG127"/>
    <mergeCell ref="BU143:BV143"/>
    <mergeCell ref="CF143:CG143"/>
    <mergeCell ref="CH143:CI143"/>
    <mergeCell ref="BS140:BT140"/>
    <mergeCell ref="BU140:BV140"/>
    <mergeCell ref="CF140:CG140"/>
    <mergeCell ref="CH140:CI140"/>
    <mergeCell ref="BS141:BT141"/>
    <mergeCell ref="BU141:BV141"/>
    <mergeCell ref="CF141:CG141"/>
    <mergeCell ref="CH141:CI141"/>
    <mergeCell ref="BS138:BT138"/>
    <mergeCell ref="BU138:BV138"/>
    <mergeCell ref="CF138:CG138"/>
    <mergeCell ref="CH138:CI138"/>
    <mergeCell ref="BS139:BT139"/>
    <mergeCell ref="BU139:BV139"/>
    <mergeCell ref="CF139:CG139"/>
    <mergeCell ref="CH139:CI139"/>
    <mergeCell ref="CD136:CD147"/>
    <mergeCell ref="CF136:CG136"/>
    <mergeCell ref="CH136:CI136"/>
    <mergeCell ref="BS137:BT137"/>
    <mergeCell ref="BU137:BV137"/>
    <mergeCell ref="CF137:CG137"/>
    <mergeCell ref="CH137:CI137"/>
    <mergeCell ref="BQ150:BR152"/>
    <mergeCell ref="CD150:CE152"/>
    <mergeCell ref="BS151:BV151"/>
    <mergeCell ref="CF151:CI151"/>
    <mergeCell ref="BS152:BT152"/>
    <mergeCell ref="BU152:BV152"/>
    <mergeCell ref="CF152:CG152"/>
    <mergeCell ref="CH152:CI152"/>
    <mergeCell ref="BS146:BT146"/>
    <mergeCell ref="BU146:BV146"/>
    <mergeCell ref="CF146:CG146"/>
    <mergeCell ref="CH146:CI146"/>
    <mergeCell ref="BS147:BT147"/>
    <mergeCell ref="BU147:BV147"/>
    <mergeCell ref="CF147:CG147"/>
    <mergeCell ref="CH147:CI147"/>
    <mergeCell ref="BS144:BT144"/>
    <mergeCell ref="BU144:BV144"/>
    <mergeCell ref="CF144:CG144"/>
    <mergeCell ref="CH144:CI144"/>
    <mergeCell ref="BS145:BT145"/>
    <mergeCell ref="BU145:BV145"/>
    <mergeCell ref="CF145:CG145"/>
    <mergeCell ref="CH145:CI145"/>
    <mergeCell ref="BQ136:BQ147"/>
    <mergeCell ref="BS136:BT136"/>
    <mergeCell ref="BU136:BV136"/>
    <mergeCell ref="BS142:BT142"/>
    <mergeCell ref="BU142:BV142"/>
    <mergeCell ref="CF142:CG142"/>
    <mergeCell ref="CH142:CI142"/>
    <mergeCell ref="BS143:BT143"/>
    <mergeCell ref="BU160:BV160"/>
    <mergeCell ref="CF160:CG160"/>
    <mergeCell ref="CH160:CI160"/>
    <mergeCell ref="BS157:BT157"/>
    <mergeCell ref="BU157:BV157"/>
    <mergeCell ref="CF157:CG157"/>
    <mergeCell ref="CH157:CI157"/>
    <mergeCell ref="BS158:BT158"/>
    <mergeCell ref="BU158:BV158"/>
    <mergeCell ref="CF158:CG158"/>
    <mergeCell ref="CH158:CI158"/>
    <mergeCell ref="BS155:BT155"/>
    <mergeCell ref="BU155:BV155"/>
    <mergeCell ref="CF155:CG155"/>
    <mergeCell ref="CH155:CI155"/>
    <mergeCell ref="BS156:BT156"/>
    <mergeCell ref="BU156:BV156"/>
    <mergeCell ref="CF156:CG156"/>
    <mergeCell ref="CH156:CI156"/>
    <mergeCell ref="CD153:CD164"/>
    <mergeCell ref="CF153:CG153"/>
    <mergeCell ref="CH153:CI153"/>
    <mergeCell ref="BS154:BT154"/>
    <mergeCell ref="BU154:BV154"/>
    <mergeCell ref="CF154:CG154"/>
    <mergeCell ref="CH154:CI154"/>
    <mergeCell ref="BQ166:BR168"/>
    <mergeCell ref="CD166:CE168"/>
    <mergeCell ref="BS167:BV167"/>
    <mergeCell ref="CF167:CI167"/>
    <mergeCell ref="BS168:BT168"/>
    <mergeCell ref="BU168:BV168"/>
    <mergeCell ref="CF168:CG168"/>
    <mergeCell ref="CH168:CI168"/>
    <mergeCell ref="BS163:BT163"/>
    <mergeCell ref="BU163:BV163"/>
    <mergeCell ref="CF163:CG163"/>
    <mergeCell ref="CH163:CI163"/>
    <mergeCell ref="BS164:BT164"/>
    <mergeCell ref="BU164:BV164"/>
    <mergeCell ref="CF164:CG164"/>
    <mergeCell ref="CH164:CI164"/>
    <mergeCell ref="BS161:BT161"/>
    <mergeCell ref="BU161:BV161"/>
    <mergeCell ref="CF161:CG161"/>
    <mergeCell ref="CH161:CI161"/>
    <mergeCell ref="BS162:BT162"/>
    <mergeCell ref="BU162:BV162"/>
    <mergeCell ref="CF162:CG162"/>
    <mergeCell ref="CH162:CI162"/>
    <mergeCell ref="BQ153:BQ164"/>
    <mergeCell ref="BS153:BT153"/>
    <mergeCell ref="BU153:BV153"/>
    <mergeCell ref="BS159:BT159"/>
    <mergeCell ref="BU159:BV159"/>
    <mergeCell ref="CF159:CG159"/>
    <mergeCell ref="CH159:CI159"/>
    <mergeCell ref="BS160:BT160"/>
    <mergeCell ref="BU176:BV176"/>
    <mergeCell ref="CF176:CG176"/>
    <mergeCell ref="CH176:CI176"/>
    <mergeCell ref="BS173:BT173"/>
    <mergeCell ref="BU173:BV173"/>
    <mergeCell ref="CF173:CG173"/>
    <mergeCell ref="CH173:CI173"/>
    <mergeCell ref="BS174:BT174"/>
    <mergeCell ref="BU174:BV174"/>
    <mergeCell ref="CF174:CG174"/>
    <mergeCell ref="CH174:CI174"/>
    <mergeCell ref="BS171:BT171"/>
    <mergeCell ref="BU171:BV171"/>
    <mergeCell ref="CF171:CG171"/>
    <mergeCell ref="CH171:CI171"/>
    <mergeCell ref="BS172:BT172"/>
    <mergeCell ref="BU172:BV172"/>
    <mergeCell ref="CF172:CG172"/>
    <mergeCell ref="CH172:CI172"/>
    <mergeCell ref="CD169:CD180"/>
    <mergeCell ref="CF169:CG169"/>
    <mergeCell ref="CH169:CI169"/>
    <mergeCell ref="BS170:BT170"/>
    <mergeCell ref="BU170:BV170"/>
    <mergeCell ref="CF170:CG170"/>
    <mergeCell ref="CH170:CI170"/>
    <mergeCell ref="BQ183:BR185"/>
    <mergeCell ref="CD183:CE185"/>
    <mergeCell ref="BS184:BV184"/>
    <mergeCell ref="CF184:CI184"/>
    <mergeCell ref="BS185:BT185"/>
    <mergeCell ref="BU185:BV185"/>
    <mergeCell ref="CF185:CG185"/>
    <mergeCell ref="CH185:CI185"/>
    <mergeCell ref="BS179:BT179"/>
    <mergeCell ref="BU179:BV179"/>
    <mergeCell ref="CF179:CG179"/>
    <mergeCell ref="CH179:CI179"/>
    <mergeCell ref="BS180:BT180"/>
    <mergeCell ref="BU180:BV180"/>
    <mergeCell ref="CF180:CG180"/>
    <mergeCell ref="CH180:CI180"/>
    <mergeCell ref="BS177:BT177"/>
    <mergeCell ref="BU177:BV177"/>
    <mergeCell ref="CF177:CG177"/>
    <mergeCell ref="CH177:CI177"/>
    <mergeCell ref="BS178:BT178"/>
    <mergeCell ref="BU178:BV178"/>
    <mergeCell ref="CF178:CG178"/>
    <mergeCell ref="CH178:CI178"/>
    <mergeCell ref="BQ169:BQ180"/>
    <mergeCell ref="BS169:BT169"/>
    <mergeCell ref="BU169:BV169"/>
    <mergeCell ref="BS175:BT175"/>
    <mergeCell ref="BU175:BV175"/>
    <mergeCell ref="CF175:CG175"/>
    <mergeCell ref="CH175:CI175"/>
    <mergeCell ref="BS176:BT176"/>
    <mergeCell ref="BU193:BV193"/>
    <mergeCell ref="CF193:CG193"/>
    <mergeCell ref="CH193:CI193"/>
    <mergeCell ref="BS190:BT190"/>
    <mergeCell ref="BU190:BV190"/>
    <mergeCell ref="CF190:CG190"/>
    <mergeCell ref="CH190:CI190"/>
    <mergeCell ref="BS191:BT191"/>
    <mergeCell ref="BU191:BV191"/>
    <mergeCell ref="CF191:CG191"/>
    <mergeCell ref="CH191:CI191"/>
    <mergeCell ref="BS188:BT188"/>
    <mergeCell ref="BU188:BV188"/>
    <mergeCell ref="CF188:CG188"/>
    <mergeCell ref="CH188:CI188"/>
    <mergeCell ref="BS189:BT189"/>
    <mergeCell ref="BU189:BV189"/>
    <mergeCell ref="CF189:CG189"/>
    <mergeCell ref="CH189:CI189"/>
    <mergeCell ref="CD186:CD197"/>
    <mergeCell ref="CF186:CG186"/>
    <mergeCell ref="CH186:CI186"/>
    <mergeCell ref="BS187:BT187"/>
    <mergeCell ref="BU187:BV187"/>
    <mergeCell ref="CF187:CG187"/>
    <mergeCell ref="CH187:CI187"/>
    <mergeCell ref="BQ199:BR201"/>
    <mergeCell ref="CD199:CE201"/>
    <mergeCell ref="BS200:BV200"/>
    <mergeCell ref="CF200:CI200"/>
    <mergeCell ref="BS201:BT201"/>
    <mergeCell ref="BU201:BV201"/>
    <mergeCell ref="CF201:CG201"/>
    <mergeCell ref="CH201:CI201"/>
    <mergeCell ref="BS196:BT196"/>
    <mergeCell ref="BU196:BV196"/>
    <mergeCell ref="CF196:CG196"/>
    <mergeCell ref="CH196:CI196"/>
    <mergeCell ref="BS197:BT197"/>
    <mergeCell ref="BU197:BV197"/>
    <mergeCell ref="CF197:CG197"/>
    <mergeCell ref="CH197:CI197"/>
    <mergeCell ref="BS194:BT194"/>
    <mergeCell ref="BU194:BV194"/>
    <mergeCell ref="CF194:CG194"/>
    <mergeCell ref="CH194:CI194"/>
    <mergeCell ref="BS195:BT195"/>
    <mergeCell ref="BU195:BV195"/>
    <mergeCell ref="CF195:CG195"/>
    <mergeCell ref="CH195:CI195"/>
    <mergeCell ref="BQ186:BQ197"/>
    <mergeCell ref="BS186:BT186"/>
    <mergeCell ref="BU186:BV186"/>
    <mergeCell ref="BS192:BT192"/>
    <mergeCell ref="BU192:BV192"/>
    <mergeCell ref="CF192:CG192"/>
    <mergeCell ref="CH192:CI192"/>
    <mergeCell ref="BS193:BT193"/>
    <mergeCell ref="BU209:BV209"/>
    <mergeCell ref="CF209:CG209"/>
    <mergeCell ref="CH209:CI209"/>
    <mergeCell ref="BS206:BT206"/>
    <mergeCell ref="BU206:BV206"/>
    <mergeCell ref="CF206:CG206"/>
    <mergeCell ref="CH206:CI206"/>
    <mergeCell ref="BS207:BT207"/>
    <mergeCell ref="BU207:BV207"/>
    <mergeCell ref="CF207:CG207"/>
    <mergeCell ref="CH207:CI207"/>
    <mergeCell ref="BS204:BT204"/>
    <mergeCell ref="BU204:BV204"/>
    <mergeCell ref="CF204:CG204"/>
    <mergeCell ref="CH204:CI204"/>
    <mergeCell ref="BS205:BT205"/>
    <mergeCell ref="BU205:BV205"/>
    <mergeCell ref="CF205:CG205"/>
    <mergeCell ref="CH205:CI205"/>
    <mergeCell ref="CD202:CD213"/>
    <mergeCell ref="CF202:CG202"/>
    <mergeCell ref="CH202:CI202"/>
    <mergeCell ref="BS203:BT203"/>
    <mergeCell ref="BU203:BV203"/>
    <mergeCell ref="CF203:CG203"/>
    <mergeCell ref="CH203:CI203"/>
    <mergeCell ref="BQ216:BR218"/>
    <mergeCell ref="CD216:CE218"/>
    <mergeCell ref="BS217:BV217"/>
    <mergeCell ref="CF217:CI217"/>
    <mergeCell ref="BS218:BT218"/>
    <mergeCell ref="BU218:BV218"/>
    <mergeCell ref="CF218:CG218"/>
    <mergeCell ref="CH218:CI218"/>
    <mergeCell ref="BS212:BT212"/>
    <mergeCell ref="BU212:BV212"/>
    <mergeCell ref="CF212:CG212"/>
    <mergeCell ref="CH212:CI212"/>
    <mergeCell ref="BS213:BT213"/>
    <mergeCell ref="BU213:BV213"/>
    <mergeCell ref="CF213:CG213"/>
    <mergeCell ref="CH213:CI213"/>
    <mergeCell ref="BS210:BT210"/>
    <mergeCell ref="BU210:BV210"/>
    <mergeCell ref="CF210:CG210"/>
    <mergeCell ref="CH210:CI210"/>
    <mergeCell ref="BS211:BT211"/>
    <mergeCell ref="BU211:BV211"/>
    <mergeCell ref="CF211:CG211"/>
    <mergeCell ref="CH211:CI211"/>
    <mergeCell ref="BQ202:BQ213"/>
    <mergeCell ref="BS202:BT202"/>
    <mergeCell ref="BU202:BV202"/>
    <mergeCell ref="BS208:BT208"/>
    <mergeCell ref="BU208:BV208"/>
    <mergeCell ref="CF208:CG208"/>
    <mergeCell ref="CH208:CI208"/>
    <mergeCell ref="BS209:BT209"/>
    <mergeCell ref="BU226:BV226"/>
    <mergeCell ref="CF226:CG226"/>
    <mergeCell ref="CH226:CI226"/>
    <mergeCell ref="BS223:BT223"/>
    <mergeCell ref="BU223:BV223"/>
    <mergeCell ref="CF223:CG223"/>
    <mergeCell ref="CH223:CI223"/>
    <mergeCell ref="BS224:BT224"/>
    <mergeCell ref="BU224:BV224"/>
    <mergeCell ref="CF224:CG224"/>
    <mergeCell ref="CH224:CI224"/>
    <mergeCell ref="BS221:BT221"/>
    <mergeCell ref="BU221:BV221"/>
    <mergeCell ref="CF221:CG221"/>
    <mergeCell ref="CH221:CI221"/>
    <mergeCell ref="BS222:BT222"/>
    <mergeCell ref="BU222:BV222"/>
    <mergeCell ref="CF222:CG222"/>
    <mergeCell ref="CH222:CI222"/>
    <mergeCell ref="CD219:CD230"/>
    <mergeCell ref="CF219:CG219"/>
    <mergeCell ref="CH219:CI219"/>
    <mergeCell ref="BS220:BT220"/>
    <mergeCell ref="BU220:BV220"/>
    <mergeCell ref="CF220:CG220"/>
    <mergeCell ref="CH220:CI220"/>
    <mergeCell ref="BQ232:BR234"/>
    <mergeCell ref="CD232:CE234"/>
    <mergeCell ref="BS233:BV233"/>
    <mergeCell ref="CF233:CI233"/>
    <mergeCell ref="BS234:BT234"/>
    <mergeCell ref="BU234:BV234"/>
    <mergeCell ref="CF234:CG234"/>
    <mergeCell ref="CH234:CI234"/>
    <mergeCell ref="BS229:BT229"/>
    <mergeCell ref="BU229:BV229"/>
    <mergeCell ref="CF229:CG229"/>
    <mergeCell ref="CH229:CI229"/>
    <mergeCell ref="BS230:BT230"/>
    <mergeCell ref="BU230:BV230"/>
    <mergeCell ref="CF230:CG230"/>
    <mergeCell ref="CH230:CI230"/>
    <mergeCell ref="BS227:BT227"/>
    <mergeCell ref="BU227:BV227"/>
    <mergeCell ref="CF227:CG227"/>
    <mergeCell ref="CH227:CI227"/>
    <mergeCell ref="BS228:BT228"/>
    <mergeCell ref="BU228:BV228"/>
    <mergeCell ref="CF228:CG228"/>
    <mergeCell ref="CH228:CI228"/>
    <mergeCell ref="BQ219:BQ230"/>
    <mergeCell ref="BS219:BT219"/>
    <mergeCell ref="BU219:BV219"/>
    <mergeCell ref="BS225:BT225"/>
    <mergeCell ref="BU225:BV225"/>
    <mergeCell ref="CF225:CG225"/>
    <mergeCell ref="CH225:CI225"/>
    <mergeCell ref="BS226:BT226"/>
    <mergeCell ref="BU242:BV242"/>
    <mergeCell ref="CF242:CG242"/>
    <mergeCell ref="CH242:CI242"/>
    <mergeCell ref="BS239:BT239"/>
    <mergeCell ref="BU239:BV239"/>
    <mergeCell ref="CF239:CG239"/>
    <mergeCell ref="CH239:CI239"/>
    <mergeCell ref="BS240:BT240"/>
    <mergeCell ref="BU240:BV240"/>
    <mergeCell ref="CF240:CG240"/>
    <mergeCell ref="CH240:CI240"/>
    <mergeCell ref="BS237:BT237"/>
    <mergeCell ref="BU237:BV237"/>
    <mergeCell ref="CF237:CG237"/>
    <mergeCell ref="CH237:CI237"/>
    <mergeCell ref="BS238:BT238"/>
    <mergeCell ref="BU238:BV238"/>
    <mergeCell ref="CF238:CG238"/>
    <mergeCell ref="CH238:CI238"/>
    <mergeCell ref="CD235:CD246"/>
    <mergeCell ref="CF235:CG235"/>
    <mergeCell ref="CH235:CI235"/>
    <mergeCell ref="BS236:BT236"/>
    <mergeCell ref="BU236:BV236"/>
    <mergeCell ref="CF236:CG236"/>
    <mergeCell ref="CH236:CI236"/>
    <mergeCell ref="BQ249:BR251"/>
    <mergeCell ref="CD249:CE251"/>
    <mergeCell ref="BS250:BV250"/>
    <mergeCell ref="CF250:CI250"/>
    <mergeCell ref="BS251:BT251"/>
    <mergeCell ref="BU251:BV251"/>
    <mergeCell ref="CF251:CG251"/>
    <mergeCell ref="CH251:CI251"/>
    <mergeCell ref="BS245:BT245"/>
    <mergeCell ref="BU245:BV245"/>
    <mergeCell ref="CF245:CG245"/>
    <mergeCell ref="CH245:CI245"/>
    <mergeCell ref="BS246:BT246"/>
    <mergeCell ref="BU246:BV246"/>
    <mergeCell ref="CF246:CG246"/>
    <mergeCell ref="CH246:CI246"/>
    <mergeCell ref="BS243:BT243"/>
    <mergeCell ref="BU243:BV243"/>
    <mergeCell ref="CF243:CG243"/>
    <mergeCell ref="CH243:CI243"/>
    <mergeCell ref="BS244:BT244"/>
    <mergeCell ref="BU244:BV244"/>
    <mergeCell ref="CF244:CG244"/>
    <mergeCell ref="CH244:CI244"/>
    <mergeCell ref="BQ235:BQ246"/>
    <mergeCell ref="BS235:BT235"/>
    <mergeCell ref="BU235:BV235"/>
    <mergeCell ref="BS241:BT241"/>
    <mergeCell ref="BU241:BV241"/>
    <mergeCell ref="CF241:CG241"/>
    <mergeCell ref="CH241:CI241"/>
    <mergeCell ref="BS242:BT242"/>
    <mergeCell ref="BU259:BV259"/>
    <mergeCell ref="CF259:CG259"/>
    <mergeCell ref="CH259:CI259"/>
    <mergeCell ref="BS256:BT256"/>
    <mergeCell ref="BU256:BV256"/>
    <mergeCell ref="CF256:CG256"/>
    <mergeCell ref="CH256:CI256"/>
    <mergeCell ref="BS257:BT257"/>
    <mergeCell ref="BU257:BV257"/>
    <mergeCell ref="CF257:CG257"/>
    <mergeCell ref="CH257:CI257"/>
    <mergeCell ref="BS254:BT254"/>
    <mergeCell ref="BU254:BV254"/>
    <mergeCell ref="CF254:CG254"/>
    <mergeCell ref="CH254:CI254"/>
    <mergeCell ref="BS255:BT255"/>
    <mergeCell ref="BU255:BV255"/>
    <mergeCell ref="CF255:CG255"/>
    <mergeCell ref="CH255:CI255"/>
    <mergeCell ref="CD252:CD263"/>
    <mergeCell ref="CF252:CG252"/>
    <mergeCell ref="CH252:CI252"/>
    <mergeCell ref="BS253:BT253"/>
    <mergeCell ref="BU253:BV253"/>
    <mergeCell ref="CF253:CG253"/>
    <mergeCell ref="CH253:CI253"/>
    <mergeCell ref="BQ265:BR267"/>
    <mergeCell ref="CD265:CE267"/>
    <mergeCell ref="BS266:BV266"/>
    <mergeCell ref="CF266:CI266"/>
    <mergeCell ref="BS267:BT267"/>
    <mergeCell ref="BU267:BV267"/>
    <mergeCell ref="CF267:CG267"/>
    <mergeCell ref="CH267:CI267"/>
    <mergeCell ref="BS262:BT262"/>
    <mergeCell ref="BU262:BV262"/>
    <mergeCell ref="CF262:CG262"/>
    <mergeCell ref="CH262:CI262"/>
    <mergeCell ref="BS263:BT263"/>
    <mergeCell ref="BU263:BV263"/>
    <mergeCell ref="CF263:CG263"/>
    <mergeCell ref="CH263:CI263"/>
    <mergeCell ref="BS260:BT260"/>
    <mergeCell ref="BU260:BV260"/>
    <mergeCell ref="CF260:CG260"/>
    <mergeCell ref="CH260:CI260"/>
    <mergeCell ref="BS261:BT261"/>
    <mergeCell ref="BU261:BV261"/>
    <mergeCell ref="CF261:CG261"/>
    <mergeCell ref="CH261:CI261"/>
    <mergeCell ref="BQ252:BQ263"/>
    <mergeCell ref="BS252:BT252"/>
    <mergeCell ref="BU252:BV252"/>
    <mergeCell ref="BS258:BT258"/>
    <mergeCell ref="BU258:BV258"/>
    <mergeCell ref="CF258:CG258"/>
    <mergeCell ref="CH258:CI258"/>
    <mergeCell ref="BS259:BT259"/>
    <mergeCell ref="BS271:BT271"/>
    <mergeCell ref="BU271:BV271"/>
    <mergeCell ref="CF271:CG271"/>
    <mergeCell ref="CH271:CI271"/>
    <mergeCell ref="BQ268:BQ279"/>
    <mergeCell ref="BS268:BT268"/>
    <mergeCell ref="BU268:BV268"/>
    <mergeCell ref="CD268:CD279"/>
    <mergeCell ref="CF268:CG268"/>
    <mergeCell ref="CH268:CI268"/>
    <mergeCell ref="BS269:BT269"/>
    <mergeCell ref="BU269:BV269"/>
    <mergeCell ref="CF269:CG269"/>
    <mergeCell ref="CH269:CI269"/>
    <mergeCell ref="BS278:BT278"/>
    <mergeCell ref="BU278:BV278"/>
    <mergeCell ref="CF278:CG278"/>
    <mergeCell ref="CH278:CI278"/>
    <mergeCell ref="BS279:BT279"/>
    <mergeCell ref="BU279:BV279"/>
    <mergeCell ref="FB83:FB94"/>
    <mergeCell ref="FX83:FX94"/>
    <mergeCell ref="CF279:CG279"/>
    <mergeCell ref="CH279:CI279"/>
    <mergeCell ref="BS276:BT276"/>
    <mergeCell ref="BU276:BV276"/>
    <mergeCell ref="CF276:CG276"/>
    <mergeCell ref="CH276:CI276"/>
    <mergeCell ref="BS277:BT277"/>
    <mergeCell ref="BU277:BV277"/>
    <mergeCell ref="CF277:CG277"/>
    <mergeCell ref="CH277:CI277"/>
    <mergeCell ref="BS274:BT274"/>
    <mergeCell ref="BU274:BV274"/>
    <mergeCell ref="CF274:CG274"/>
    <mergeCell ref="CH274:CI274"/>
    <mergeCell ref="BS275:BT275"/>
    <mergeCell ref="BU275:BV275"/>
    <mergeCell ref="CF275:CG275"/>
    <mergeCell ref="CH275:CI275"/>
    <mergeCell ref="BS272:BT272"/>
    <mergeCell ref="BU272:BV272"/>
    <mergeCell ref="CF272:CG272"/>
    <mergeCell ref="CH272:CI272"/>
    <mergeCell ref="BS273:BT273"/>
    <mergeCell ref="BU273:BV273"/>
    <mergeCell ref="CF273:CG273"/>
    <mergeCell ref="CH273:CI273"/>
    <mergeCell ref="BS270:BT270"/>
    <mergeCell ref="BU270:BV270"/>
    <mergeCell ref="CF270:CG270"/>
    <mergeCell ref="CH270:CI270"/>
    <mergeCell ref="CQ117:CR119"/>
    <mergeCell ref="DD117:DE119"/>
    <mergeCell ref="CS118:CV118"/>
    <mergeCell ref="DF118:DI118"/>
    <mergeCell ref="CS119:CT119"/>
    <mergeCell ref="CU119:CV119"/>
    <mergeCell ref="DF119:DG119"/>
    <mergeCell ref="DH119:DI119"/>
    <mergeCell ref="BQ114:BY115"/>
    <mergeCell ref="CD114:CL115"/>
    <mergeCell ref="DM5:DU6"/>
    <mergeCell ref="EK5:ES6"/>
    <mergeCell ref="BQ117:BR119"/>
    <mergeCell ref="CD117:CE119"/>
    <mergeCell ref="BS118:BV118"/>
    <mergeCell ref="CF118:CI118"/>
    <mergeCell ref="BS119:BT119"/>
    <mergeCell ref="BU119:BV119"/>
    <mergeCell ref="CF119:CG119"/>
    <mergeCell ref="CH119:CI119"/>
    <mergeCell ref="BU5:CC6"/>
    <mergeCell ref="CQ5:CY6"/>
    <mergeCell ref="BR96:BS98"/>
    <mergeCell ref="CN96:CO98"/>
    <mergeCell ref="DJ96:DK98"/>
    <mergeCell ref="EF96:EG98"/>
    <mergeCell ref="CU127:CV127"/>
    <mergeCell ref="DF127:DG127"/>
    <mergeCell ref="DH127:DI127"/>
    <mergeCell ref="CS124:CT124"/>
    <mergeCell ref="CU124:CV124"/>
    <mergeCell ref="DF124:DG124"/>
    <mergeCell ref="DH124:DI124"/>
    <mergeCell ref="CS125:CT125"/>
    <mergeCell ref="CU125:CV125"/>
    <mergeCell ref="DF125:DG125"/>
    <mergeCell ref="DH125:DI125"/>
    <mergeCell ref="CS122:CT122"/>
    <mergeCell ref="CU122:CV122"/>
    <mergeCell ref="DF122:DG122"/>
    <mergeCell ref="DH122:DI122"/>
    <mergeCell ref="CS123:CT123"/>
    <mergeCell ref="CU123:CV123"/>
    <mergeCell ref="DF123:DG123"/>
    <mergeCell ref="DH123:DI123"/>
    <mergeCell ref="DD120:DD131"/>
    <mergeCell ref="DF120:DG120"/>
    <mergeCell ref="DH120:DI120"/>
    <mergeCell ref="CS121:CT121"/>
    <mergeCell ref="CU121:CV121"/>
    <mergeCell ref="DF121:DG121"/>
    <mergeCell ref="DH121:DI121"/>
    <mergeCell ref="CQ133:CR135"/>
    <mergeCell ref="DD133:DE135"/>
    <mergeCell ref="CS134:CV134"/>
    <mergeCell ref="DF134:DI134"/>
    <mergeCell ref="CS135:CT135"/>
    <mergeCell ref="CU135:CV135"/>
    <mergeCell ref="DF135:DG135"/>
    <mergeCell ref="DH135:DI135"/>
    <mergeCell ref="CS130:CT130"/>
    <mergeCell ref="CU130:CV130"/>
    <mergeCell ref="DF130:DG130"/>
    <mergeCell ref="DH130:DI130"/>
    <mergeCell ref="CS131:CT131"/>
    <mergeCell ref="CU131:CV131"/>
    <mergeCell ref="DF131:DG131"/>
    <mergeCell ref="DH131:DI131"/>
    <mergeCell ref="CS128:CT128"/>
    <mergeCell ref="CU128:CV128"/>
    <mergeCell ref="DF128:DG128"/>
    <mergeCell ref="DH128:DI128"/>
    <mergeCell ref="CS129:CT129"/>
    <mergeCell ref="CU129:CV129"/>
    <mergeCell ref="DF129:DG129"/>
    <mergeCell ref="DH129:DI129"/>
    <mergeCell ref="CQ120:CQ131"/>
    <mergeCell ref="CS120:CT120"/>
    <mergeCell ref="CU120:CV120"/>
    <mergeCell ref="CS126:CT126"/>
    <mergeCell ref="CU126:CV126"/>
    <mergeCell ref="DF126:DG126"/>
    <mergeCell ref="DH126:DI126"/>
    <mergeCell ref="CS127:CT127"/>
    <mergeCell ref="CU143:CV143"/>
    <mergeCell ref="DF143:DG143"/>
    <mergeCell ref="DH143:DI143"/>
    <mergeCell ref="CS140:CT140"/>
    <mergeCell ref="CU140:CV140"/>
    <mergeCell ref="DF140:DG140"/>
    <mergeCell ref="DH140:DI140"/>
    <mergeCell ref="CS141:CT141"/>
    <mergeCell ref="CU141:CV141"/>
    <mergeCell ref="DF141:DG141"/>
    <mergeCell ref="DH141:DI141"/>
    <mergeCell ref="CS138:CT138"/>
    <mergeCell ref="CU138:CV138"/>
    <mergeCell ref="DF138:DG138"/>
    <mergeCell ref="DH138:DI138"/>
    <mergeCell ref="CS139:CT139"/>
    <mergeCell ref="CU139:CV139"/>
    <mergeCell ref="DF139:DG139"/>
    <mergeCell ref="DH139:DI139"/>
    <mergeCell ref="DD136:DD147"/>
    <mergeCell ref="DF136:DG136"/>
    <mergeCell ref="DH136:DI136"/>
    <mergeCell ref="CS137:CT137"/>
    <mergeCell ref="CU137:CV137"/>
    <mergeCell ref="DF137:DG137"/>
    <mergeCell ref="DH137:DI137"/>
    <mergeCell ref="CQ150:CR152"/>
    <mergeCell ref="DD150:DE152"/>
    <mergeCell ref="CS151:CV151"/>
    <mergeCell ref="DF151:DI151"/>
    <mergeCell ref="CS152:CT152"/>
    <mergeCell ref="CU152:CV152"/>
    <mergeCell ref="DF152:DG152"/>
    <mergeCell ref="DH152:DI152"/>
    <mergeCell ref="CS146:CT146"/>
    <mergeCell ref="CU146:CV146"/>
    <mergeCell ref="DF146:DG146"/>
    <mergeCell ref="DH146:DI146"/>
    <mergeCell ref="CS147:CT147"/>
    <mergeCell ref="CU147:CV147"/>
    <mergeCell ref="DF147:DG147"/>
    <mergeCell ref="DH147:DI147"/>
    <mergeCell ref="CS144:CT144"/>
    <mergeCell ref="CU144:CV144"/>
    <mergeCell ref="DF144:DG144"/>
    <mergeCell ref="DH144:DI144"/>
    <mergeCell ref="CS145:CT145"/>
    <mergeCell ref="CU145:CV145"/>
    <mergeCell ref="DF145:DG145"/>
    <mergeCell ref="DH145:DI145"/>
    <mergeCell ref="CQ136:CQ147"/>
    <mergeCell ref="CS136:CT136"/>
    <mergeCell ref="CU136:CV136"/>
    <mergeCell ref="CS142:CT142"/>
    <mergeCell ref="CU142:CV142"/>
    <mergeCell ref="DF142:DG142"/>
    <mergeCell ref="DH142:DI142"/>
    <mergeCell ref="CS143:CT143"/>
    <mergeCell ref="CU160:CV160"/>
    <mergeCell ref="DF160:DG160"/>
    <mergeCell ref="DH160:DI160"/>
    <mergeCell ref="CS157:CT157"/>
    <mergeCell ref="CU157:CV157"/>
    <mergeCell ref="DF157:DG157"/>
    <mergeCell ref="DH157:DI157"/>
    <mergeCell ref="CS158:CT158"/>
    <mergeCell ref="CU158:CV158"/>
    <mergeCell ref="DF158:DG158"/>
    <mergeCell ref="DH158:DI158"/>
    <mergeCell ref="CS155:CT155"/>
    <mergeCell ref="CU155:CV155"/>
    <mergeCell ref="DF155:DG155"/>
    <mergeCell ref="DH155:DI155"/>
    <mergeCell ref="CS156:CT156"/>
    <mergeCell ref="CU156:CV156"/>
    <mergeCell ref="DF156:DG156"/>
    <mergeCell ref="DH156:DI156"/>
    <mergeCell ref="DD153:DD164"/>
    <mergeCell ref="DF153:DG153"/>
    <mergeCell ref="DH153:DI153"/>
    <mergeCell ref="CS154:CT154"/>
    <mergeCell ref="CU154:CV154"/>
    <mergeCell ref="DF154:DG154"/>
    <mergeCell ref="DH154:DI154"/>
    <mergeCell ref="CQ166:CR168"/>
    <mergeCell ref="DD166:DE168"/>
    <mergeCell ref="CS167:CV167"/>
    <mergeCell ref="DF167:DI167"/>
    <mergeCell ref="CS168:CT168"/>
    <mergeCell ref="CU168:CV168"/>
    <mergeCell ref="DF168:DG168"/>
    <mergeCell ref="DH168:DI168"/>
    <mergeCell ref="CS163:CT163"/>
    <mergeCell ref="CU163:CV163"/>
    <mergeCell ref="DF163:DG163"/>
    <mergeCell ref="DH163:DI163"/>
    <mergeCell ref="CS164:CT164"/>
    <mergeCell ref="CU164:CV164"/>
    <mergeCell ref="DF164:DG164"/>
    <mergeCell ref="DH164:DI164"/>
    <mergeCell ref="CS161:CT161"/>
    <mergeCell ref="CU161:CV161"/>
    <mergeCell ref="DF161:DG161"/>
    <mergeCell ref="DH161:DI161"/>
    <mergeCell ref="CS162:CT162"/>
    <mergeCell ref="CU162:CV162"/>
    <mergeCell ref="DF162:DG162"/>
    <mergeCell ref="DH162:DI162"/>
    <mergeCell ref="CQ153:CQ164"/>
    <mergeCell ref="CS153:CT153"/>
    <mergeCell ref="CU153:CV153"/>
    <mergeCell ref="CS159:CT159"/>
    <mergeCell ref="CU159:CV159"/>
    <mergeCell ref="DF159:DG159"/>
    <mergeCell ref="DH159:DI159"/>
    <mergeCell ref="CS160:CT160"/>
    <mergeCell ref="CU176:CV176"/>
    <mergeCell ref="DF176:DG176"/>
    <mergeCell ref="DH176:DI176"/>
    <mergeCell ref="CS173:CT173"/>
    <mergeCell ref="CU173:CV173"/>
    <mergeCell ref="DF173:DG173"/>
    <mergeCell ref="DH173:DI173"/>
    <mergeCell ref="CS174:CT174"/>
    <mergeCell ref="CU174:CV174"/>
    <mergeCell ref="DF174:DG174"/>
    <mergeCell ref="DH174:DI174"/>
    <mergeCell ref="CS171:CT171"/>
    <mergeCell ref="CU171:CV171"/>
    <mergeCell ref="DF171:DG171"/>
    <mergeCell ref="DH171:DI171"/>
    <mergeCell ref="CS172:CT172"/>
    <mergeCell ref="CU172:CV172"/>
    <mergeCell ref="DF172:DG172"/>
    <mergeCell ref="DH172:DI172"/>
    <mergeCell ref="DD169:DD180"/>
    <mergeCell ref="DF169:DG169"/>
    <mergeCell ref="DH169:DI169"/>
    <mergeCell ref="CS170:CT170"/>
    <mergeCell ref="CU170:CV170"/>
    <mergeCell ref="DF170:DG170"/>
    <mergeCell ref="DH170:DI170"/>
    <mergeCell ref="CQ183:CR185"/>
    <mergeCell ref="DD183:DE185"/>
    <mergeCell ref="CS184:CV184"/>
    <mergeCell ref="DF184:DI184"/>
    <mergeCell ref="CS185:CT185"/>
    <mergeCell ref="CU185:CV185"/>
    <mergeCell ref="DF185:DG185"/>
    <mergeCell ref="DH185:DI185"/>
    <mergeCell ref="CS179:CT179"/>
    <mergeCell ref="CU179:CV179"/>
    <mergeCell ref="DF179:DG179"/>
    <mergeCell ref="DH179:DI179"/>
    <mergeCell ref="CS180:CT180"/>
    <mergeCell ref="CU180:CV180"/>
    <mergeCell ref="DF180:DG180"/>
    <mergeCell ref="DH180:DI180"/>
    <mergeCell ref="CS177:CT177"/>
    <mergeCell ref="CU177:CV177"/>
    <mergeCell ref="DF177:DG177"/>
    <mergeCell ref="DH177:DI177"/>
    <mergeCell ref="CS178:CT178"/>
    <mergeCell ref="CU178:CV178"/>
    <mergeCell ref="DF178:DG178"/>
    <mergeCell ref="DH178:DI178"/>
    <mergeCell ref="CQ169:CQ180"/>
    <mergeCell ref="CS169:CT169"/>
    <mergeCell ref="CU169:CV169"/>
    <mergeCell ref="CS175:CT175"/>
    <mergeCell ref="CU175:CV175"/>
    <mergeCell ref="DF175:DG175"/>
    <mergeCell ref="DH175:DI175"/>
    <mergeCell ref="CS176:CT176"/>
    <mergeCell ref="CU193:CV193"/>
    <mergeCell ref="DF193:DG193"/>
    <mergeCell ref="DH193:DI193"/>
    <mergeCell ref="CS190:CT190"/>
    <mergeCell ref="CU190:CV190"/>
    <mergeCell ref="DF190:DG190"/>
    <mergeCell ref="DH190:DI190"/>
    <mergeCell ref="CS191:CT191"/>
    <mergeCell ref="CU191:CV191"/>
    <mergeCell ref="DF191:DG191"/>
    <mergeCell ref="DH191:DI191"/>
    <mergeCell ref="CS188:CT188"/>
    <mergeCell ref="CU188:CV188"/>
    <mergeCell ref="DF188:DG188"/>
    <mergeCell ref="DH188:DI188"/>
    <mergeCell ref="CS189:CT189"/>
    <mergeCell ref="CU189:CV189"/>
    <mergeCell ref="DF189:DG189"/>
    <mergeCell ref="DH189:DI189"/>
    <mergeCell ref="DD186:DD197"/>
    <mergeCell ref="DF186:DG186"/>
    <mergeCell ref="DH186:DI186"/>
    <mergeCell ref="CS187:CT187"/>
    <mergeCell ref="CU187:CV187"/>
    <mergeCell ref="DF187:DG187"/>
    <mergeCell ref="DH187:DI187"/>
    <mergeCell ref="CQ199:CR201"/>
    <mergeCell ref="DD199:DE201"/>
    <mergeCell ref="CS200:CV200"/>
    <mergeCell ref="DF200:DI200"/>
    <mergeCell ref="CS201:CT201"/>
    <mergeCell ref="CU201:CV201"/>
    <mergeCell ref="DF201:DG201"/>
    <mergeCell ref="DH201:DI201"/>
    <mergeCell ref="CS196:CT196"/>
    <mergeCell ref="CU196:CV196"/>
    <mergeCell ref="DF196:DG196"/>
    <mergeCell ref="DH196:DI196"/>
    <mergeCell ref="CS197:CT197"/>
    <mergeCell ref="CU197:CV197"/>
    <mergeCell ref="DF197:DG197"/>
    <mergeCell ref="DH197:DI197"/>
    <mergeCell ref="CS194:CT194"/>
    <mergeCell ref="CU194:CV194"/>
    <mergeCell ref="DF194:DG194"/>
    <mergeCell ref="DH194:DI194"/>
    <mergeCell ref="CS195:CT195"/>
    <mergeCell ref="CU195:CV195"/>
    <mergeCell ref="DF195:DG195"/>
    <mergeCell ref="DH195:DI195"/>
    <mergeCell ref="CQ186:CQ197"/>
    <mergeCell ref="CS186:CT186"/>
    <mergeCell ref="CU186:CV186"/>
    <mergeCell ref="CS192:CT192"/>
    <mergeCell ref="CU192:CV192"/>
    <mergeCell ref="DF192:DG192"/>
    <mergeCell ref="DH192:DI192"/>
    <mergeCell ref="CS193:CT193"/>
    <mergeCell ref="CU209:CV209"/>
    <mergeCell ref="DF209:DG209"/>
    <mergeCell ref="DH209:DI209"/>
    <mergeCell ref="CS206:CT206"/>
    <mergeCell ref="CU206:CV206"/>
    <mergeCell ref="DF206:DG206"/>
    <mergeCell ref="DH206:DI206"/>
    <mergeCell ref="CS207:CT207"/>
    <mergeCell ref="CU207:CV207"/>
    <mergeCell ref="DF207:DG207"/>
    <mergeCell ref="DH207:DI207"/>
    <mergeCell ref="CS204:CT204"/>
    <mergeCell ref="CU204:CV204"/>
    <mergeCell ref="DF204:DG204"/>
    <mergeCell ref="DH204:DI204"/>
    <mergeCell ref="CS205:CT205"/>
    <mergeCell ref="CU205:CV205"/>
    <mergeCell ref="DF205:DG205"/>
    <mergeCell ref="DH205:DI205"/>
    <mergeCell ref="DD202:DD213"/>
    <mergeCell ref="DF202:DG202"/>
    <mergeCell ref="DH202:DI202"/>
    <mergeCell ref="CS203:CT203"/>
    <mergeCell ref="CU203:CV203"/>
    <mergeCell ref="DF203:DG203"/>
    <mergeCell ref="DH203:DI203"/>
    <mergeCell ref="CQ216:CR218"/>
    <mergeCell ref="DD216:DE218"/>
    <mergeCell ref="CS217:CV217"/>
    <mergeCell ref="DF217:DI217"/>
    <mergeCell ref="CS218:CT218"/>
    <mergeCell ref="CU218:CV218"/>
    <mergeCell ref="DF218:DG218"/>
    <mergeCell ref="DH218:DI218"/>
    <mergeCell ref="CS212:CT212"/>
    <mergeCell ref="CU212:CV212"/>
    <mergeCell ref="DF212:DG212"/>
    <mergeCell ref="DH212:DI212"/>
    <mergeCell ref="CS213:CT213"/>
    <mergeCell ref="CU213:CV213"/>
    <mergeCell ref="DF213:DG213"/>
    <mergeCell ref="DH213:DI213"/>
    <mergeCell ref="CS210:CT210"/>
    <mergeCell ref="CU210:CV210"/>
    <mergeCell ref="DF210:DG210"/>
    <mergeCell ref="DH210:DI210"/>
    <mergeCell ref="CS211:CT211"/>
    <mergeCell ref="CU211:CV211"/>
    <mergeCell ref="DF211:DG211"/>
    <mergeCell ref="DH211:DI211"/>
    <mergeCell ref="CQ202:CQ213"/>
    <mergeCell ref="CS202:CT202"/>
    <mergeCell ref="CU202:CV202"/>
    <mergeCell ref="CS208:CT208"/>
    <mergeCell ref="CU208:CV208"/>
    <mergeCell ref="DF208:DG208"/>
    <mergeCell ref="DH208:DI208"/>
    <mergeCell ref="CS209:CT209"/>
    <mergeCell ref="CU226:CV226"/>
    <mergeCell ref="DF226:DG226"/>
    <mergeCell ref="DH226:DI226"/>
    <mergeCell ref="CS223:CT223"/>
    <mergeCell ref="CU223:CV223"/>
    <mergeCell ref="DF223:DG223"/>
    <mergeCell ref="DH223:DI223"/>
    <mergeCell ref="CS224:CT224"/>
    <mergeCell ref="CU224:CV224"/>
    <mergeCell ref="DF224:DG224"/>
    <mergeCell ref="DH224:DI224"/>
    <mergeCell ref="CS221:CT221"/>
    <mergeCell ref="CU221:CV221"/>
    <mergeCell ref="DF221:DG221"/>
    <mergeCell ref="DH221:DI221"/>
    <mergeCell ref="CS222:CT222"/>
    <mergeCell ref="CU222:CV222"/>
    <mergeCell ref="DF222:DG222"/>
    <mergeCell ref="DH222:DI222"/>
    <mergeCell ref="DD219:DD230"/>
    <mergeCell ref="DF219:DG219"/>
    <mergeCell ref="DH219:DI219"/>
    <mergeCell ref="CS220:CT220"/>
    <mergeCell ref="CU220:CV220"/>
    <mergeCell ref="DF220:DG220"/>
    <mergeCell ref="DH220:DI220"/>
    <mergeCell ref="CQ232:CR234"/>
    <mergeCell ref="DD232:DE234"/>
    <mergeCell ref="CS233:CV233"/>
    <mergeCell ref="DF233:DI233"/>
    <mergeCell ref="CS234:CT234"/>
    <mergeCell ref="CU234:CV234"/>
    <mergeCell ref="DF234:DG234"/>
    <mergeCell ref="DH234:DI234"/>
    <mergeCell ref="CS229:CT229"/>
    <mergeCell ref="CU229:CV229"/>
    <mergeCell ref="DF229:DG229"/>
    <mergeCell ref="DH229:DI229"/>
    <mergeCell ref="CS230:CT230"/>
    <mergeCell ref="CU230:CV230"/>
    <mergeCell ref="DF230:DG230"/>
    <mergeCell ref="DH230:DI230"/>
    <mergeCell ref="CS227:CT227"/>
    <mergeCell ref="CU227:CV227"/>
    <mergeCell ref="DF227:DG227"/>
    <mergeCell ref="DH227:DI227"/>
    <mergeCell ref="CS228:CT228"/>
    <mergeCell ref="CU228:CV228"/>
    <mergeCell ref="DF228:DG228"/>
    <mergeCell ref="DH228:DI228"/>
    <mergeCell ref="CQ219:CQ230"/>
    <mergeCell ref="CS219:CT219"/>
    <mergeCell ref="CU219:CV219"/>
    <mergeCell ref="CS225:CT225"/>
    <mergeCell ref="CU225:CV225"/>
    <mergeCell ref="DF225:DG225"/>
    <mergeCell ref="DH225:DI225"/>
    <mergeCell ref="CS226:CT226"/>
    <mergeCell ref="CU242:CV242"/>
    <mergeCell ref="DF242:DG242"/>
    <mergeCell ref="DH242:DI242"/>
    <mergeCell ref="CS239:CT239"/>
    <mergeCell ref="CU239:CV239"/>
    <mergeCell ref="DF239:DG239"/>
    <mergeCell ref="DH239:DI239"/>
    <mergeCell ref="CS240:CT240"/>
    <mergeCell ref="CU240:CV240"/>
    <mergeCell ref="DF240:DG240"/>
    <mergeCell ref="DH240:DI240"/>
    <mergeCell ref="CS237:CT237"/>
    <mergeCell ref="CU237:CV237"/>
    <mergeCell ref="DF237:DG237"/>
    <mergeCell ref="DH237:DI237"/>
    <mergeCell ref="CS238:CT238"/>
    <mergeCell ref="CU238:CV238"/>
    <mergeCell ref="DF238:DG238"/>
    <mergeCell ref="DH238:DI238"/>
    <mergeCell ref="DD235:DD246"/>
    <mergeCell ref="DF235:DG235"/>
    <mergeCell ref="DH235:DI235"/>
    <mergeCell ref="CS236:CT236"/>
    <mergeCell ref="CU236:CV236"/>
    <mergeCell ref="DF236:DG236"/>
    <mergeCell ref="DH236:DI236"/>
    <mergeCell ref="CQ249:CR251"/>
    <mergeCell ref="DD249:DE251"/>
    <mergeCell ref="CS250:CV250"/>
    <mergeCell ref="DF250:DI250"/>
    <mergeCell ref="CS251:CT251"/>
    <mergeCell ref="CU251:CV251"/>
    <mergeCell ref="DF251:DG251"/>
    <mergeCell ref="DH251:DI251"/>
    <mergeCell ref="CS245:CT245"/>
    <mergeCell ref="CU245:CV245"/>
    <mergeCell ref="DF245:DG245"/>
    <mergeCell ref="DH245:DI245"/>
    <mergeCell ref="CS246:CT246"/>
    <mergeCell ref="CU246:CV246"/>
    <mergeCell ref="DF246:DG246"/>
    <mergeCell ref="DH246:DI246"/>
    <mergeCell ref="CS243:CT243"/>
    <mergeCell ref="CU243:CV243"/>
    <mergeCell ref="DF243:DG243"/>
    <mergeCell ref="DH243:DI243"/>
    <mergeCell ref="CS244:CT244"/>
    <mergeCell ref="CU244:CV244"/>
    <mergeCell ref="DF244:DG244"/>
    <mergeCell ref="DH244:DI244"/>
    <mergeCell ref="CQ235:CQ246"/>
    <mergeCell ref="CS235:CT235"/>
    <mergeCell ref="CU235:CV235"/>
    <mergeCell ref="CS241:CT241"/>
    <mergeCell ref="CU241:CV241"/>
    <mergeCell ref="DF241:DG241"/>
    <mergeCell ref="DH241:DI241"/>
    <mergeCell ref="CS242:CT242"/>
    <mergeCell ref="CS256:CT256"/>
    <mergeCell ref="CU256:CV256"/>
    <mergeCell ref="DF256:DG256"/>
    <mergeCell ref="DH256:DI256"/>
    <mergeCell ref="CS257:CT257"/>
    <mergeCell ref="CU257:CV257"/>
    <mergeCell ref="DF257:DG257"/>
    <mergeCell ref="DH257:DI257"/>
    <mergeCell ref="CS254:CT254"/>
    <mergeCell ref="CU254:CV254"/>
    <mergeCell ref="DF254:DG254"/>
    <mergeCell ref="DH254:DI254"/>
    <mergeCell ref="CS255:CT255"/>
    <mergeCell ref="CU255:CV255"/>
    <mergeCell ref="DF255:DG255"/>
    <mergeCell ref="DH255:DI255"/>
    <mergeCell ref="CQ252:CQ263"/>
    <mergeCell ref="CS252:CT252"/>
    <mergeCell ref="CU252:CV252"/>
    <mergeCell ref="DD252:DD263"/>
    <mergeCell ref="DF252:DG252"/>
    <mergeCell ref="DH252:DI252"/>
    <mergeCell ref="CS253:CT253"/>
    <mergeCell ref="CU253:CV253"/>
    <mergeCell ref="DF253:DG253"/>
    <mergeCell ref="DH253:DI253"/>
    <mergeCell ref="CS262:CT262"/>
    <mergeCell ref="CU262:CV262"/>
    <mergeCell ref="DF262:DG262"/>
    <mergeCell ref="DH262:DI262"/>
    <mergeCell ref="CS263:CT263"/>
    <mergeCell ref="CU263:CV263"/>
    <mergeCell ref="DF263:DG263"/>
    <mergeCell ref="DH263:DI263"/>
    <mergeCell ref="CS260:CT260"/>
    <mergeCell ref="CU260:CV260"/>
    <mergeCell ref="DF260:DG260"/>
    <mergeCell ref="DH260:DI260"/>
    <mergeCell ref="CS261:CT261"/>
    <mergeCell ref="CU261:CV261"/>
    <mergeCell ref="DF261:DG261"/>
    <mergeCell ref="DH261:DI261"/>
    <mergeCell ref="CS258:CT258"/>
    <mergeCell ref="CU258:CV258"/>
    <mergeCell ref="DF258:DG258"/>
    <mergeCell ref="DH258:DI258"/>
    <mergeCell ref="CS259:CT259"/>
    <mergeCell ref="CU259:CV259"/>
    <mergeCell ref="DF259:DG259"/>
    <mergeCell ref="DH259:DI259"/>
    <mergeCell ref="CQ265:CR267"/>
    <mergeCell ref="DD265:DE267"/>
    <mergeCell ref="CS266:CV266"/>
    <mergeCell ref="DF266:DI266"/>
    <mergeCell ref="CS267:CT267"/>
    <mergeCell ref="CU267:CV267"/>
    <mergeCell ref="DF267:DG267"/>
    <mergeCell ref="DH267:DI267"/>
    <mergeCell ref="CU275:CV275"/>
    <mergeCell ref="DF275:DG275"/>
    <mergeCell ref="DH275:DI275"/>
    <mergeCell ref="CS272:CT272"/>
    <mergeCell ref="CU272:CV272"/>
    <mergeCell ref="DF272:DG272"/>
    <mergeCell ref="DH272:DI272"/>
    <mergeCell ref="CS273:CT273"/>
    <mergeCell ref="CU273:CV273"/>
    <mergeCell ref="DF273:DG273"/>
    <mergeCell ref="DH273:DI273"/>
    <mergeCell ref="CS270:CT270"/>
    <mergeCell ref="CU270:CV270"/>
    <mergeCell ref="DF270:DG270"/>
    <mergeCell ref="DH270:DI270"/>
    <mergeCell ref="CS271:CT271"/>
    <mergeCell ref="CU271:CV271"/>
    <mergeCell ref="DF271:DG271"/>
    <mergeCell ref="DH271:DI271"/>
    <mergeCell ref="DH268:DI268"/>
    <mergeCell ref="CS269:CT269"/>
    <mergeCell ref="CU269:CV269"/>
    <mergeCell ref="DF269:DG269"/>
    <mergeCell ref="DH269:DI269"/>
    <mergeCell ref="B82:B93"/>
    <mergeCell ref="D83:D94"/>
    <mergeCell ref="Z83:Z94"/>
    <mergeCell ref="AV83:AV94"/>
    <mergeCell ref="BR83:BR94"/>
    <mergeCell ref="CN83:CN94"/>
    <mergeCell ref="DJ83:DJ94"/>
    <mergeCell ref="CQ114:CY115"/>
    <mergeCell ref="DD114:DL115"/>
    <mergeCell ref="FD5:FL6"/>
    <mergeCell ref="GA5:GI6"/>
    <mergeCell ref="CS278:CT278"/>
    <mergeCell ref="CU278:CV278"/>
    <mergeCell ref="DF278:DG278"/>
    <mergeCell ref="DH278:DI278"/>
    <mergeCell ref="FX99:FX110"/>
    <mergeCell ref="FB96:FC98"/>
    <mergeCell ref="FX96:FY98"/>
    <mergeCell ref="D99:D110"/>
    <mergeCell ref="Z99:Z110"/>
    <mergeCell ref="AV99:AV110"/>
    <mergeCell ref="BR99:BR110"/>
    <mergeCell ref="CN99:CN110"/>
    <mergeCell ref="DJ99:DJ110"/>
    <mergeCell ref="EF99:EF110"/>
    <mergeCell ref="FB99:FB110"/>
    <mergeCell ref="EF83:EF94"/>
    <mergeCell ref="CQ268:CQ279"/>
    <mergeCell ref="CS268:CT268"/>
    <mergeCell ref="CU268:CV268"/>
    <mergeCell ref="DD268:DD279"/>
    <mergeCell ref="DF268:DG268"/>
    <mergeCell ref="CS279:CT279"/>
    <mergeCell ref="CU279:CV279"/>
    <mergeCell ref="DF279:DG279"/>
    <mergeCell ref="DH279:DI279"/>
    <mergeCell ref="CS276:CT276"/>
    <mergeCell ref="CU276:CV276"/>
    <mergeCell ref="DF276:DG276"/>
    <mergeCell ref="DH276:DI276"/>
    <mergeCell ref="CS277:CT277"/>
    <mergeCell ref="CU277:CV277"/>
    <mergeCell ref="DF277:DG277"/>
    <mergeCell ref="DH277:DI277"/>
    <mergeCell ref="CS274:CT274"/>
    <mergeCell ref="CU274:CV274"/>
    <mergeCell ref="DF274:DG274"/>
    <mergeCell ref="DH274:DI274"/>
    <mergeCell ref="CS275:CT275"/>
  </mergeCells>
  <printOptions gridLines="1"/>
  <pageMargins left="0.55118110236220474" right="0.55118110236220474" top="0.78740157480314965" bottom="0.98425196850393704" header="0.51181102362204722" footer="0.51181102362204722"/>
  <pageSetup paperSize="9" orientation="portrait" r:id="rId1"/>
  <headerFooter alignWithMargins="0">
    <oddFooter>&amp;L&amp;8&amp;Z&amp;F \ &amp;A &amp;R&amp;8&amp;P of &amp;N       &amp;D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5"/>
    <pageSetUpPr fitToPage="1"/>
  </sheetPr>
  <dimension ref="A1:AR56"/>
  <sheetViews>
    <sheetView zoomScale="90" zoomScaleNormal="90" workbookViewId="0">
      <selection activeCell="F1" sqref="F1"/>
    </sheetView>
    <sheetView topLeftCell="M8" zoomScale="90" zoomScaleNormal="90" workbookViewId="1">
      <selection activeCell="O29" sqref="O29:O38"/>
    </sheetView>
    <sheetView tabSelected="1" workbookViewId="2">
      <selection activeCell="AQ17" sqref="AQ17:AQ20"/>
    </sheetView>
  </sheetViews>
  <sheetFormatPr defaultRowHeight="15.75" x14ac:dyDescent="0.25"/>
  <cols>
    <col min="1" max="1" width="17.1640625" style="3" customWidth="1"/>
    <col min="2" max="2" width="1.1640625" style="3" customWidth="1"/>
    <col min="3" max="3" width="3.83203125" style="1" customWidth="1"/>
    <col min="4" max="4" width="5.33203125" style="3" customWidth="1"/>
    <col min="5" max="5" width="5.33203125" style="23" customWidth="1"/>
    <col min="6" max="6" width="5.33203125" style="1" customWidth="1"/>
    <col min="7" max="7" width="5.33203125" style="23" customWidth="1"/>
    <col min="8" max="9" width="5.33203125" style="1" customWidth="1"/>
    <col min="10" max="10" width="5.33203125" style="23" customWidth="1"/>
    <col min="11" max="12" width="5.33203125" style="1" customWidth="1"/>
    <col min="13" max="13" width="5.33203125" style="3" customWidth="1"/>
    <col min="14" max="14" width="5.33203125" style="23" customWidth="1"/>
    <col min="15" max="15" width="5" style="1" customWidth="1"/>
    <col min="16" max="16" width="4.6640625" style="13" customWidth="1"/>
    <col min="17" max="17" width="4.33203125" style="195" customWidth="1"/>
    <col min="18" max="18" width="3.83203125" style="194" customWidth="1"/>
    <col min="19" max="19" width="1.83203125" style="194" customWidth="1"/>
    <col min="20" max="20" width="4.83203125" style="3" customWidth="1"/>
    <col min="21" max="21" width="3.6640625" style="78" customWidth="1"/>
    <col min="22" max="22" width="5.5" style="78" customWidth="1"/>
    <col min="23" max="27" width="6.5" style="78" customWidth="1"/>
    <col min="28" max="28" width="6" style="78" customWidth="1"/>
    <col min="29" max="31" width="6.5" style="78" customWidth="1"/>
    <col min="32" max="32" width="5.83203125" style="78" customWidth="1"/>
    <col min="33" max="33" width="6.1640625" style="78" customWidth="1"/>
    <col min="34" max="34" width="3.5" style="78" customWidth="1"/>
    <col min="35" max="35" width="5.5" style="3" customWidth="1"/>
    <col min="36" max="36" width="4.33203125" style="3" customWidth="1"/>
    <col min="37" max="37" width="3.83203125" style="3" customWidth="1"/>
    <col min="38" max="38" width="8.5" style="3" customWidth="1"/>
    <col min="39" max="39" width="7.6640625" style="3" customWidth="1"/>
    <col min="40" max="40" width="4.1640625" style="3" customWidth="1"/>
    <col min="41" max="41" width="1" style="7" customWidth="1"/>
    <col min="42" max="42" width="4.33203125" style="7" customWidth="1"/>
    <col min="43" max="43" width="3.33203125" style="617" customWidth="1"/>
    <col min="44" max="44" width="7.6640625" style="3" customWidth="1"/>
    <col min="45" max="16384" width="9.33203125" style="3"/>
  </cols>
  <sheetData>
    <row r="1" spans="1:44" s="253" customFormat="1" ht="21.75" customHeight="1" thickTop="1" thickBot="1" x14ac:dyDescent="0.25">
      <c r="A1" s="283" t="s">
        <v>78</v>
      </c>
      <c r="B1" s="284"/>
      <c r="C1" s="284"/>
      <c r="D1" s="285"/>
      <c r="E1" s="252"/>
      <c r="F1" s="251" t="s">
        <v>477</v>
      </c>
      <c r="G1" s="255"/>
      <c r="H1" s="254"/>
      <c r="I1" s="252"/>
      <c r="J1" s="254"/>
      <c r="K1" s="256"/>
      <c r="L1" s="256"/>
      <c r="N1" s="257"/>
      <c r="O1" s="257"/>
      <c r="P1" s="257"/>
      <c r="Q1" s="258"/>
      <c r="R1" s="258"/>
      <c r="S1" s="259"/>
      <c r="U1" s="78"/>
      <c r="AB1" s="78"/>
      <c r="AC1" s="78"/>
      <c r="AD1" s="78"/>
      <c r="AE1" s="78"/>
      <c r="AF1" s="78"/>
      <c r="AG1" s="78"/>
      <c r="AH1" s="78"/>
      <c r="AO1" s="315"/>
      <c r="AP1" s="640" t="s">
        <v>142</v>
      </c>
      <c r="AQ1" s="641" t="s">
        <v>51</v>
      </c>
      <c r="AR1" s="254"/>
    </row>
    <row r="2" spans="1:44" ht="17.25" customHeight="1" thickTop="1" thickBot="1" x14ac:dyDescent="0.3">
      <c r="A2" s="21" t="s">
        <v>488</v>
      </c>
      <c r="B2"/>
      <c r="C2"/>
      <c r="D2"/>
      <c r="E2"/>
      <c r="H2" s="19" t="s">
        <v>2</v>
      </c>
      <c r="I2" s="12" t="s">
        <v>3</v>
      </c>
      <c r="K2" s="562" t="s">
        <v>1</v>
      </c>
      <c r="N2" s="3"/>
      <c r="P2"/>
      <c r="Q2" s="63" t="s">
        <v>29</v>
      </c>
      <c r="AO2" s="497"/>
      <c r="AP2" s="673" t="s">
        <v>172</v>
      </c>
      <c r="AQ2" s="641">
        <v>91</v>
      </c>
    </row>
    <row r="3" spans="1:44" ht="18" customHeight="1" thickTop="1" thickBot="1" x14ac:dyDescent="0.3">
      <c r="A3" s="724" t="s">
        <v>489</v>
      </c>
      <c r="J3" s="508" t="s">
        <v>317</v>
      </c>
      <c r="K3" s="576" t="s">
        <v>474</v>
      </c>
      <c r="L3" s="577" t="str">
        <f ca="1">Grid!AG5</f>
        <v>KS2 Reading PS</v>
      </c>
      <c r="Q3"/>
      <c r="S3" s="5"/>
      <c r="T3" s="563" t="s">
        <v>0</v>
      </c>
      <c r="AO3" s="497"/>
      <c r="AP3" s="673" t="s">
        <v>96</v>
      </c>
      <c r="AQ3" s="641">
        <v>91</v>
      </c>
    </row>
    <row r="4" spans="1:44" ht="17.25" customHeight="1" thickTop="1" thickBot="1" x14ac:dyDescent="0.3">
      <c r="D4" s="46" t="s">
        <v>91</v>
      </c>
      <c r="E4" s="73" t="str">
        <f>Grid!M5</f>
        <v>'sch_data'!</v>
      </c>
      <c r="G4"/>
      <c r="J4" s="508" t="s">
        <v>317</v>
      </c>
      <c r="K4" s="576" t="s">
        <v>475</v>
      </c>
      <c r="L4" s="577" t="str">
        <f ca="1">Grid!AG6</f>
        <v>KS2 Maths PS</v>
      </c>
      <c r="N4" s="3"/>
      <c r="S4" s="221" t="s">
        <v>24</v>
      </c>
      <c r="T4" s="287">
        <v>2</v>
      </c>
      <c r="Z4" s="170" t="s">
        <v>109</v>
      </c>
      <c r="AA4" s="819" t="s">
        <v>93</v>
      </c>
      <c r="AB4" s="820"/>
      <c r="AC4" s="820"/>
      <c r="AD4" s="821"/>
      <c r="AK4" s="40"/>
      <c r="AO4" s="497"/>
      <c r="AP4" s="673" t="s">
        <v>156</v>
      </c>
      <c r="AQ4" s="641">
        <v>91</v>
      </c>
    </row>
    <row r="5" spans="1:44" ht="19.5" customHeight="1" thickTop="1" thickBot="1" x14ac:dyDescent="0.45">
      <c r="J5" s="316" t="s">
        <v>107</v>
      </c>
      <c r="K5" s="318" t="s">
        <v>476</v>
      </c>
      <c r="L5" s="558" t="str">
        <f ca="1">H7</f>
        <v>GCSE English Language</v>
      </c>
      <c r="P5" s="36"/>
      <c r="S5" s="221" t="s">
        <v>25</v>
      </c>
      <c r="T5" s="288">
        <v>401</v>
      </c>
      <c r="Z5" s="317" t="s">
        <v>108</v>
      </c>
      <c r="AA5" s="822" t="s">
        <v>172</v>
      </c>
      <c r="AB5" s="820"/>
      <c r="AC5" s="820"/>
      <c r="AD5" s="821"/>
      <c r="AE5" s="519">
        <f>VLOOKUP(AA5,$AP$2:$AQ$37,2,FALSE)</f>
        <v>91</v>
      </c>
      <c r="AF5" s="520" t="str">
        <f>IF(AE5=91,"9-1 GCSE", "A*-G GCSE")</f>
        <v>9-1 GCSE</v>
      </c>
      <c r="AO5" s="497"/>
      <c r="AP5" s="673" t="s">
        <v>104</v>
      </c>
      <c r="AQ5" s="641">
        <v>91</v>
      </c>
    </row>
    <row r="6" spans="1:44" ht="16.5" customHeight="1" thickTop="1" thickBot="1" x14ac:dyDescent="0.35">
      <c r="A6"/>
      <c r="B6"/>
      <c r="C6" s="508" t="s">
        <v>151</v>
      </c>
      <c r="D6" s="12" t="s">
        <v>150</v>
      </c>
      <c r="G6" s="508" t="s">
        <v>238</v>
      </c>
      <c r="H6" s="12" t="s">
        <v>316</v>
      </c>
      <c r="J6" s="508" t="s">
        <v>304</v>
      </c>
      <c r="K6" s="12" t="s">
        <v>306</v>
      </c>
      <c r="L6" s="166"/>
      <c r="N6" s="508" t="s">
        <v>305</v>
      </c>
      <c r="O6" s="12" t="s">
        <v>239</v>
      </c>
      <c r="P6" s="36"/>
      <c r="S6" s="221" t="s">
        <v>21</v>
      </c>
      <c r="T6" s="289">
        <v>1</v>
      </c>
      <c r="Z6" s="569" t="s">
        <v>244</v>
      </c>
      <c r="AA6" s="823" t="s">
        <v>144</v>
      </c>
      <c r="AB6" s="824"/>
      <c r="AC6" s="824"/>
      <c r="AD6" s="825"/>
      <c r="AE6" s="517" t="str">
        <f>VLOOKUP(AA6,$AM$39:$AN$47,2,FALSE)</f>
        <v>A</v>
      </c>
      <c r="AK6" s="320"/>
      <c r="AL6" s="396" t="str">
        <f>VA!AC23</f>
        <v>with KS2 score</v>
      </c>
      <c r="AN6" s="396"/>
      <c r="AO6" s="497"/>
      <c r="AP6" s="673" t="s">
        <v>95</v>
      </c>
      <c r="AQ6" s="641">
        <v>91</v>
      </c>
    </row>
    <row r="7" spans="1:44" ht="20.25" customHeight="1" thickTop="1" x14ac:dyDescent="0.4">
      <c r="A7" s="260"/>
      <c r="B7"/>
      <c r="C7" s="3"/>
      <c r="D7"/>
      <c r="E7" s="15"/>
      <c r="F7" s="33"/>
      <c r="G7"/>
      <c r="H7" s="222" t="str">
        <f ca="1">Grid!H13</f>
        <v>GCSE English Language</v>
      </c>
      <c r="I7" s="35"/>
      <c r="J7" s="43"/>
      <c r="K7" s="56"/>
      <c r="L7" s="56"/>
      <c r="M7" s="35"/>
      <c r="N7" s="36"/>
      <c r="O7" s="37"/>
      <c r="AK7" s="459" t="str">
        <f>VA!AB24</f>
        <v>ave</v>
      </c>
      <c r="AL7" s="398">
        <f ca="1">VA!AC24</f>
        <v>4.7156727965304022</v>
      </c>
      <c r="AN7" s="398"/>
      <c r="AO7" s="497"/>
      <c r="AP7" s="673" t="s">
        <v>309</v>
      </c>
      <c r="AQ7" s="641">
        <v>91</v>
      </c>
    </row>
    <row r="8" spans="1:44" ht="13.5" x14ac:dyDescent="0.25">
      <c r="A8" s="71" t="s">
        <v>70</v>
      </c>
      <c r="C8" s="6"/>
      <c r="D8" s="16">
        <v>2</v>
      </c>
      <c r="E8" s="17" t="s">
        <v>33</v>
      </c>
      <c r="F8" s="17" t="s">
        <v>34</v>
      </c>
      <c r="G8" s="17" t="s">
        <v>35</v>
      </c>
      <c r="H8" s="17" t="s">
        <v>36</v>
      </c>
      <c r="I8" s="17" t="s">
        <v>37</v>
      </c>
      <c r="J8" s="17" t="s">
        <v>38</v>
      </c>
      <c r="K8" s="17" t="s">
        <v>39</v>
      </c>
      <c r="L8" s="17" t="s">
        <v>40</v>
      </c>
      <c r="M8" s="18" t="s">
        <v>41</v>
      </c>
      <c r="N8" s="1" t="s">
        <v>4</v>
      </c>
      <c r="O8"/>
      <c r="P8" s="294" t="s">
        <v>80</v>
      </c>
      <c r="Q8" s="194"/>
      <c r="AK8" s="460" t="str">
        <f>VA!AB25</f>
        <v>nat s.d.</v>
      </c>
      <c r="AL8" s="397">
        <f ca="1">VA!AC25</f>
        <v>1.8579544101384347</v>
      </c>
      <c r="AN8" s="397"/>
      <c r="AO8" s="497"/>
      <c r="AP8" s="673" t="s">
        <v>143</v>
      </c>
      <c r="AQ8" s="641">
        <v>91</v>
      </c>
    </row>
    <row r="9" spans="1:44" ht="13.5" customHeight="1" x14ac:dyDescent="0.25">
      <c r="A9"/>
      <c r="B9"/>
      <c r="C9" s="217" t="s">
        <v>71</v>
      </c>
      <c r="D9" s="565">
        <v>1.6666666666666668E-3</v>
      </c>
      <c r="E9" s="566">
        <v>3</v>
      </c>
      <c r="F9" s="566">
        <v>3.3333333333333335</v>
      </c>
      <c r="G9" s="566">
        <v>3.6666666666666665</v>
      </c>
      <c r="H9" s="566">
        <v>4</v>
      </c>
      <c r="I9" s="566">
        <v>4.333333333333333</v>
      </c>
      <c r="J9" s="566">
        <v>4.666666666666667</v>
      </c>
      <c r="K9" s="566">
        <v>5</v>
      </c>
      <c r="L9" s="566">
        <v>5.333333333333333</v>
      </c>
      <c r="M9" s="567">
        <v>5.666666666666667</v>
      </c>
      <c r="O9" s="297" t="s">
        <v>82</v>
      </c>
      <c r="P9" s="13" t="s">
        <v>4</v>
      </c>
      <c r="Q9" s="195" t="s">
        <v>69</v>
      </c>
      <c r="R9" s="194" t="s">
        <v>81</v>
      </c>
      <c r="AG9" s="79" t="s">
        <v>43</v>
      </c>
      <c r="AL9" s="79" t="s">
        <v>43</v>
      </c>
      <c r="AN9" s="457"/>
      <c r="AO9" s="497"/>
      <c r="AP9" s="673" t="s">
        <v>157</v>
      </c>
      <c r="AQ9" s="641" t="s">
        <v>183</v>
      </c>
    </row>
    <row r="10" spans="1:44" ht="13.5" x14ac:dyDescent="0.25">
      <c r="A10" s="25"/>
      <c r="B10"/>
      <c r="C10" s="522">
        <f>IF($AE$5=91,9,"")</f>
        <v>9</v>
      </c>
      <c r="D10" s="261">
        <f ca="1">Grid!D16</f>
        <v>0</v>
      </c>
      <c r="E10" s="262">
        <f ca="1">Grid!E16</f>
        <v>0</v>
      </c>
      <c r="F10" s="262">
        <f ca="1">Grid!F16</f>
        <v>0</v>
      </c>
      <c r="G10" s="262">
        <f ca="1">Grid!G16</f>
        <v>0</v>
      </c>
      <c r="H10" s="262">
        <f ca="1">Grid!H16</f>
        <v>0</v>
      </c>
      <c r="I10" s="262">
        <f ca="1">Grid!I16</f>
        <v>0</v>
      </c>
      <c r="J10" s="262">
        <f ca="1">Grid!J16</f>
        <v>1</v>
      </c>
      <c r="K10" s="262">
        <f ca="1">Grid!K16</f>
        <v>0</v>
      </c>
      <c r="L10" s="262">
        <f ca="1">Grid!L16</f>
        <v>2</v>
      </c>
      <c r="M10" s="263">
        <f ca="1">Grid!M16</f>
        <v>3</v>
      </c>
      <c r="N10" s="264">
        <f ca="1">Grid!N16</f>
        <v>6</v>
      </c>
      <c r="O10" s="23">
        <f ca="1">Grid!P16</f>
        <v>0</v>
      </c>
      <c r="P10" s="290">
        <f ca="1">SUM(N10:O10)</f>
        <v>6</v>
      </c>
      <c r="Q10" s="295">
        <f ca="1">P10/P$20</f>
        <v>2.7522935779816515E-2</v>
      </c>
      <c r="R10" s="204">
        <f ca="1">Q10</f>
        <v>2.7522935779816515E-2</v>
      </c>
      <c r="U10" s="522">
        <f>IF($AE$5=91,9,"")</f>
        <v>9</v>
      </c>
      <c r="V10" s="48">
        <f ca="1">VA!BT10</f>
        <v>-9.2764378478664184E-4</v>
      </c>
      <c r="W10" s="49">
        <f ca="1">VA!BU10</f>
        <v>0</v>
      </c>
      <c r="X10" s="49">
        <f ca="1">VA!BV10</f>
        <v>-4.3151808060757745E-4</v>
      </c>
      <c r="Y10" s="49">
        <f ca="1">VA!BW10</f>
        <v>-2.5145067698259188E-3</v>
      </c>
      <c r="Z10" s="49">
        <f ca="1">VA!BX10</f>
        <v>-1.5026086956521738E-2</v>
      </c>
      <c r="AA10" s="49">
        <f ca="1">VA!BY10</f>
        <v>-5.2962901854272694E-2</v>
      </c>
      <c r="AB10" s="49">
        <f ca="1">VA!BZ10</f>
        <v>0.76668157684902472</v>
      </c>
      <c r="AC10" s="49">
        <f ca="1">VA!CA10</f>
        <v>-0.85975490241830854</v>
      </c>
      <c r="AD10" s="49">
        <f ca="1">VA!CB10</f>
        <v>0.9079965976506561</v>
      </c>
      <c r="AE10" s="67">
        <f ca="1">VA!CC10</f>
        <v>2.4092279053275418</v>
      </c>
      <c r="AF10" s="522">
        <f>IF($AE$5=91,9,"")</f>
        <v>9</v>
      </c>
      <c r="AG10" s="304">
        <f ca="1">VA!CE10</f>
        <v>3.1522885199628994</v>
      </c>
      <c r="AK10" s="522">
        <f>IF($AE$5=91,9,"")</f>
        <v>9</v>
      </c>
      <c r="AL10" s="362">
        <f ca="1">VA!AC10</f>
        <v>13155</v>
      </c>
      <c r="AN10" s="458"/>
      <c r="AO10" s="497"/>
      <c r="AP10" s="673" t="s">
        <v>254</v>
      </c>
      <c r="AQ10" s="641">
        <v>91</v>
      </c>
    </row>
    <row r="11" spans="1:44" ht="13.5" x14ac:dyDescent="0.25">
      <c r="A11" s="4"/>
      <c r="B11"/>
      <c r="C11" s="523">
        <f>IF($AE$5=91,8,"A*")</f>
        <v>8</v>
      </c>
      <c r="D11" s="265">
        <f ca="1">Grid!D17</f>
        <v>0</v>
      </c>
      <c r="E11" s="266">
        <f ca="1">Grid!E17</f>
        <v>0</v>
      </c>
      <c r="F11" s="266">
        <f ca="1">Grid!F17</f>
        <v>0</v>
      </c>
      <c r="G11" s="266">
        <f ca="1">Grid!G17</f>
        <v>0</v>
      </c>
      <c r="H11" s="266">
        <f ca="1">Grid!H17</f>
        <v>0</v>
      </c>
      <c r="I11" s="266">
        <f ca="1">Grid!I17</f>
        <v>0</v>
      </c>
      <c r="J11" s="266">
        <f ca="1">Grid!J17</f>
        <v>0</v>
      </c>
      <c r="K11" s="266">
        <f ca="1">Grid!K17</f>
        <v>7</v>
      </c>
      <c r="L11" s="266">
        <f ca="1">Grid!L17</f>
        <v>3</v>
      </c>
      <c r="M11" s="267">
        <f ca="1">Grid!M17</f>
        <v>0</v>
      </c>
      <c r="N11" s="268">
        <f ca="1">Grid!N17</f>
        <v>10</v>
      </c>
      <c r="O11" s="23">
        <f ca="1">Grid!P17</f>
        <v>1</v>
      </c>
      <c r="P11" s="290">
        <f ca="1">SUM(N11:O11)</f>
        <v>11</v>
      </c>
      <c r="Q11" s="295">
        <f ca="1">P11/P$20</f>
        <v>5.0458715596330278E-2</v>
      </c>
      <c r="R11" s="204">
        <f ca="1">Q11+R10</f>
        <v>7.7981651376146793E-2</v>
      </c>
      <c r="U11" s="523">
        <f>IF($AE$5=91,8,"A*")</f>
        <v>8</v>
      </c>
      <c r="V11" s="51">
        <f ca="1">VA!BT11</f>
        <v>-3.246753246753247E-3</v>
      </c>
      <c r="W11" s="52">
        <f ca="1">VA!BU11</f>
        <v>-8.0299785867237686E-4</v>
      </c>
      <c r="X11" s="52">
        <f ca="1">VA!BV11</f>
        <v>-1.2945542418227323E-3</v>
      </c>
      <c r="Y11" s="52">
        <f ca="1">VA!BW11</f>
        <v>-1.8230174081237911E-2</v>
      </c>
      <c r="Z11" s="52">
        <f ca="1">VA!BX11</f>
        <v>-5.9478260869565217E-2</v>
      </c>
      <c r="AA11" s="52">
        <f ca="1">VA!BY11</f>
        <v>-0.26332956809787922</v>
      </c>
      <c r="AB11" s="52">
        <f ca="1">VA!BZ11</f>
        <v>-0.89480542212022784</v>
      </c>
      <c r="AC11" s="52">
        <f ca="1">VA!CA11</f>
        <v>4.4711361663602176</v>
      </c>
      <c r="AD11" s="52">
        <f ca="1">VA!CB11</f>
        <v>0.7813990546636953</v>
      </c>
      <c r="AE11" s="53">
        <f ca="1">VA!CC11</f>
        <v>-0.70405992376562365</v>
      </c>
      <c r="AF11" s="523">
        <f>IF($AE$5=91,8,"A*")</f>
        <v>8</v>
      </c>
      <c r="AG11" s="305">
        <f ca="1">VA!CE11</f>
        <v>3.3072875667421306</v>
      </c>
      <c r="AK11" s="523">
        <f>IF($AE$5=91,8,"A*")</f>
        <v>8</v>
      </c>
      <c r="AL11" s="319">
        <f ca="1">VA!AC11</f>
        <v>26246</v>
      </c>
      <c r="AN11" s="458"/>
      <c r="AO11" s="497"/>
      <c r="AP11" s="673" t="s">
        <v>253</v>
      </c>
      <c r="AQ11" s="641">
        <v>91</v>
      </c>
    </row>
    <row r="12" spans="1:44" ht="13.5" x14ac:dyDescent="0.25">
      <c r="A12" s="4"/>
      <c r="B12" s="4"/>
      <c r="C12" s="523">
        <f>IF($AE$5=91,7,"A")</f>
        <v>7</v>
      </c>
      <c r="D12" s="265">
        <f ca="1">Grid!D18</f>
        <v>0</v>
      </c>
      <c r="E12" s="266">
        <f ca="1">Grid!E18</f>
        <v>0</v>
      </c>
      <c r="F12" s="266">
        <f ca="1">Grid!F18</f>
        <v>0</v>
      </c>
      <c r="G12" s="266">
        <f ca="1">Grid!G18</f>
        <v>1</v>
      </c>
      <c r="H12" s="266">
        <f ca="1">Grid!H18</f>
        <v>0</v>
      </c>
      <c r="I12" s="266">
        <f ca="1">Grid!I18</f>
        <v>0</v>
      </c>
      <c r="J12" s="266">
        <f ca="1">Grid!J18</f>
        <v>2</v>
      </c>
      <c r="K12" s="266">
        <f ca="1">Grid!K18</f>
        <v>5</v>
      </c>
      <c r="L12" s="266">
        <f ca="1">Grid!L18</f>
        <v>4</v>
      </c>
      <c r="M12" s="267">
        <f ca="1">Grid!M18</f>
        <v>0</v>
      </c>
      <c r="N12" s="268">
        <f ca="1">Grid!N18</f>
        <v>12</v>
      </c>
      <c r="O12" s="23">
        <f ca="1">Grid!P18</f>
        <v>0</v>
      </c>
      <c r="P12" s="290">
        <f t="shared" ref="P12:P19" ca="1" si="0">SUM(N12:O12)</f>
        <v>12</v>
      </c>
      <c r="Q12" s="295">
        <f t="shared" ref="Q12:Q20" ca="1" si="1">P12/P$20</f>
        <v>5.5045871559633031E-2</v>
      </c>
      <c r="R12" s="204">
        <f ca="1">Q12+R11</f>
        <v>0.13302752293577982</v>
      </c>
      <c r="U12" s="523">
        <f>IF($AE$5=91,7,"A")</f>
        <v>7</v>
      </c>
      <c r="V12" s="51">
        <f ca="1">VA!BT12</f>
        <v>-6.0296846011131727E-3</v>
      </c>
      <c r="W12" s="52">
        <f ca="1">VA!BU12</f>
        <v>-2.4089935760171306E-3</v>
      </c>
      <c r="X12" s="52">
        <f ca="1">VA!BV12</f>
        <v>-1.33770604988349E-2</v>
      </c>
      <c r="Y12" s="52">
        <f ca="1">VA!BW12</f>
        <v>0.93902321083172147</v>
      </c>
      <c r="Z12" s="52">
        <f ca="1">VA!BX12</f>
        <v>-0.22539130434782606</v>
      </c>
      <c r="AA12" s="52">
        <f ca="1">VA!BY12</f>
        <v>-0.92016854716909291</v>
      </c>
      <c r="AB12" s="52">
        <f ca="1">VA!BZ12</f>
        <v>-0.48371224644586608</v>
      </c>
      <c r="AC12" s="52">
        <f ca="1">VA!CA12</f>
        <v>-0.30259191159313481</v>
      </c>
      <c r="AD12" s="52">
        <f ca="1">VA!CB12</f>
        <v>0.63466735575007815</v>
      </c>
      <c r="AE12" s="53">
        <f ca="1">VA!CC12</f>
        <v>-0.7156280471589398</v>
      </c>
      <c r="AF12" s="523">
        <f>IF($AE$5=91,7,"A")</f>
        <v>7</v>
      </c>
      <c r="AG12" s="305">
        <f ca="1">VA!CE12</f>
        <v>-1.0956172288090251</v>
      </c>
      <c r="AK12" s="523">
        <f>IF($AE$5=91,7,"A")</f>
        <v>7</v>
      </c>
      <c r="AL12" s="319">
        <f ca="1">VA!AC12</f>
        <v>44703</v>
      </c>
      <c r="AN12" s="458"/>
      <c r="AO12" s="497"/>
      <c r="AP12" s="673" t="s">
        <v>247</v>
      </c>
      <c r="AQ12" s="641">
        <v>91</v>
      </c>
    </row>
    <row r="13" spans="1:44" ht="13.5" x14ac:dyDescent="0.25">
      <c r="A13" s="4"/>
      <c r="B13" s="4"/>
      <c r="C13" s="523">
        <f>IF($AE$5=91,6,"B")</f>
        <v>6</v>
      </c>
      <c r="D13" s="265">
        <f ca="1">Grid!D19</f>
        <v>0</v>
      </c>
      <c r="E13" s="266">
        <f ca="1">Grid!E19</f>
        <v>0</v>
      </c>
      <c r="F13" s="266">
        <f ca="1">Grid!F19</f>
        <v>0</v>
      </c>
      <c r="G13" s="266">
        <f ca="1">Grid!G19</f>
        <v>0</v>
      </c>
      <c r="H13" s="266">
        <f ca="1">Grid!H19</f>
        <v>0</v>
      </c>
      <c r="I13" s="266">
        <f ca="1">Grid!I19</f>
        <v>4</v>
      </c>
      <c r="J13" s="266">
        <f ca="1">Grid!J19</f>
        <v>7</v>
      </c>
      <c r="K13" s="266">
        <f ca="1">Grid!K19</f>
        <v>15</v>
      </c>
      <c r="L13" s="266">
        <f ca="1">Grid!L19</f>
        <v>5</v>
      </c>
      <c r="M13" s="267">
        <f ca="1">Grid!M19</f>
        <v>0</v>
      </c>
      <c r="N13" s="268">
        <f ca="1">Grid!N19</f>
        <v>31</v>
      </c>
      <c r="O13" s="23">
        <f ca="1">Grid!P19</f>
        <v>8</v>
      </c>
      <c r="P13" s="290">
        <f t="shared" ca="1" si="0"/>
        <v>39</v>
      </c>
      <c r="Q13" s="295">
        <f t="shared" ca="1" si="1"/>
        <v>0.17889908256880735</v>
      </c>
      <c r="R13" s="204">
        <f t="shared" ref="R13:R19" ca="1" si="2">Q13+R12</f>
        <v>0.31192660550458717</v>
      </c>
      <c r="U13" s="523">
        <f>IF($AE$5=91,6,"B")</f>
        <v>6</v>
      </c>
      <c r="V13" s="51">
        <f ca="1">VA!BT13</f>
        <v>-4.267161410018553E-2</v>
      </c>
      <c r="W13" s="52">
        <f ca="1">VA!BU13</f>
        <v>-2.0877944325481797E-2</v>
      </c>
      <c r="X13" s="52">
        <f ca="1">VA!BV13</f>
        <v>-5.825494088202296E-2</v>
      </c>
      <c r="Y13" s="52">
        <f ca="1">VA!BW13</f>
        <v>-0.31494197292069631</v>
      </c>
      <c r="Z13" s="52">
        <f ca="1">VA!BX13</f>
        <v>-1.2465391304347826</v>
      </c>
      <c r="AA13" s="52">
        <f ca="1">VA!BY13</f>
        <v>0.5489967128225306</v>
      </c>
      <c r="AB13" s="52">
        <f ca="1">VA!BZ13</f>
        <v>6.8603045566813847E-2</v>
      </c>
      <c r="AC13" s="52">
        <f ca="1">VA!CA13</f>
        <v>4.2272332720433816</v>
      </c>
      <c r="AD13" s="52">
        <f ca="1">VA!CB13</f>
        <v>0.33985809188496674</v>
      </c>
      <c r="AE13" s="53">
        <f ca="1">VA!CC13</f>
        <v>-0.61204680436131542</v>
      </c>
      <c r="AF13" s="523">
        <f>IF($AE$5=91,6,"B")</f>
        <v>6</v>
      </c>
      <c r="AG13" s="305">
        <f ca="1">VA!CE13</f>
        <v>2.8893587152932083</v>
      </c>
      <c r="AK13" s="523">
        <f>IF($AE$5=91,6,"B")</f>
        <v>6</v>
      </c>
      <c r="AL13" s="319">
        <f ca="1">VA!AC13</f>
        <v>82037</v>
      </c>
      <c r="AN13" s="458"/>
      <c r="AO13" s="497"/>
      <c r="AP13" s="673" t="s">
        <v>310</v>
      </c>
      <c r="AQ13" s="641">
        <v>91</v>
      </c>
    </row>
    <row r="14" spans="1:44" ht="13.5" x14ac:dyDescent="0.25">
      <c r="A14"/>
      <c r="B14"/>
      <c r="C14" s="523">
        <f>IF($AE$5=91,5,"C")</f>
        <v>5</v>
      </c>
      <c r="D14" s="265">
        <f ca="1">Grid!D20</f>
        <v>0</v>
      </c>
      <c r="E14" s="266">
        <f ca="1">Grid!E20</f>
        <v>0</v>
      </c>
      <c r="F14" s="266">
        <f ca="1">Grid!F20</f>
        <v>0</v>
      </c>
      <c r="G14" s="266">
        <f ca="1">Grid!G20</f>
        <v>1</v>
      </c>
      <c r="H14" s="266">
        <f ca="1">Grid!H20</f>
        <v>1</v>
      </c>
      <c r="I14" s="266">
        <f ca="1">Grid!I20</f>
        <v>3</v>
      </c>
      <c r="J14" s="266">
        <f ca="1">Grid!J20</f>
        <v>18</v>
      </c>
      <c r="K14" s="266">
        <f ca="1">Grid!K20</f>
        <v>12</v>
      </c>
      <c r="L14" s="266">
        <f ca="1">Grid!L20</f>
        <v>1</v>
      </c>
      <c r="M14" s="267">
        <f ca="1">Grid!M20</f>
        <v>0</v>
      </c>
      <c r="N14" s="268">
        <f ca="1">Grid!N20</f>
        <v>36</v>
      </c>
      <c r="O14" s="23">
        <f ca="1">Grid!P20</f>
        <v>1</v>
      </c>
      <c r="P14" s="290">
        <f t="shared" ca="1" si="0"/>
        <v>37</v>
      </c>
      <c r="Q14" s="295">
        <f t="shared" ca="1" si="1"/>
        <v>0.16972477064220184</v>
      </c>
      <c r="R14" s="204">
        <f t="shared" ca="1" si="2"/>
        <v>0.48165137614678899</v>
      </c>
      <c r="U14" s="523">
        <f>IF($AE$5=91,5,"C")</f>
        <v>5</v>
      </c>
      <c r="V14" s="51">
        <f ca="1">VA!BT14</f>
        <v>-0.10714285714285715</v>
      </c>
      <c r="W14" s="52">
        <f ca="1">VA!BU14</f>
        <v>-9.4753747323340479E-2</v>
      </c>
      <c r="X14" s="52">
        <f ca="1">VA!BV14</f>
        <v>-0.25243807715543282</v>
      </c>
      <c r="Y14" s="52">
        <f ca="1">VA!BW14</f>
        <v>-5.4206963249516349E-2</v>
      </c>
      <c r="Z14" s="52">
        <f ca="1">VA!BX14</f>
        <v>-2.658226086956522</v>
      </c>
      <c r="AA14" s="52">
        <f ca="1">VA!BY14</f>
        <v>-4.8385094744323593</v>
      </c>
      <c r="AB14" s="52">
        <f ca="1">VA!BZ14</f>
        <v>6.8433652929850837</v>
      </c>
      <c r="AC14" s="52">
        <f ca="1">VA!CA14</f>
        <v>4.0292698406771521E-2</v>
      </c>
      <c r="AD14" s="52">
        <f ca="1">VA!CB14</f>
        <v>-2.3711898532467672</v>
      </c>
      <c r="AE14" s="53">
        <f ca="1">VA!CC14</f>
        <v>-0.27231628401737434</v>
      </c>
      <c r="AF14" s="523">
        <f>IF($AE$5=91,5,"C")</f>
        <v>5</v>
      </c>
      <c r="AG14" s="305">
        <f ca="1">VA!CE14</f>
        <v>-3.7651253521323156</v>
      </c>
      <c r="AK14" s="523">
        <f>IF($AE$5=91,5,"C")</f>
        <v>5</v>
      </c>
      <c r="AL14" s="319">
        <f ca="1">VA!AC14</f>
        <v>100049</v>
      </c>
      <c r="AN14" s="458"/>
      <c r="AO14" s="497"/>
      <c r="AP14" s="673" t="s">
        <v>158</v>
      </c>
      <c r="AQ14" s="641">
        <v>91</v>
      </c>
    </row>
    <row r="15" spans="1:44" ht="13.5" x14ac:dyDescent="0.25">
      <c r="A15" s="46" t="str">
        <f ca="1">Grid!A21</f>
        <v>GCSE English Language</v>
      </c>
      <c r="B15" s="28"/>
      <c r="C15" s="523">
        <f>IF($AE$5=91,4,"D")</f>
        <v>4</v>
      </c>
      <c r="D15" s="265">
        <f ca="1">Grid!D21</f>
        <v>0</v>
      </c>
      <c r="E15" s="266">
        <f ca="1">Grid!E21</f>
        <v>0</v>
      </c>
      <c r="F15" s="266">
        <f ca="1">Grid!F21</f>
        <v>2</v>
      </c>
      <c r="G15" s="266">
        <f ca="1">Grid!G21</f>
        <v>2</v>
      </c>
      <c r="H15" s="266">
        <f ca="1">Grid!H21</f>
        <v>6</v>
      </c>
      <c r="I15" s="266">
        <f ca="1">Grid!I21</f>
        <v>18</v>
      </c>
      <c r="J15" s="266">
        <f ca="1">Grid!J21</f>
        <v>12</v>
      </c>
      <c r="K15" s="266">
        <f ca="1">Grid!K21</f>
        <v>4</v>
      </c>
      <c r="L15" s="266">
        <f ca="1">Grid!L21</f>
        <v>2</v>
      </c>
      <c r="M15" s="267">
        <f ca="1">Grid!M21</f>
        <v>0</v>
      </c>
      <c r="N15" s="268">
        <f ca="1">Grid!N21</f>
        <v>46</v>
      </c>
      <c r="O15" s="23">
        <f ca="1">Grid!P21</f>
        <v>3</v>
      </c>
      <c r="P15" s="290">
        <f t="shared" ca="1" si="0"/>
        <v>49</v>
      </c>
      <c r="Q15" s="295">
        <f t="shared" ca="1" si="1"/>
        <v>0.22477064220183487</v>
      </c>
      <c r="R15" s="590">
        <f t="shared" ca="1" si="2"/>
        <v>0.70642201834862384</v>
      </c>
      <c r="S15" s="199"/>
      <c r="U15" s="523">
        <f>IF($AE$5=91,4,"D")</f>
        <v>4</v>
      </c>
      <c r="V15" s="51">
        <f ca="1">VA!BT15</f>
        <v>-0.27968460111317256</v>
      </c>
      <c r="W15" s="52">
        <f ca="1">VA!BU15</f>
        <v>-0.270610278372591</v>
      </c>
      <c r="X15" s="52">
        <f ca="1">VA!BV15</f>
        <v>1.3617847587813929</v>
      </c>
      <c r="Y15" s="52">
        <f ca="1">VA!BW15</f>
        <v>-0.37558027079303669</v>
      </c>
      <c r="Z15" s="52">
        <f ca="1">VA!BX15</f>
        <v>-0.16883478260869555</v>
      </c>
      <c r="AA15" s="52">
        <f ca="1">VA!BY15</f>
        <v>8.0805929611250029</v>
      </c>
      <c r="AB15" s="52">
        <f ca="1">VA!BZ15</f>
        <v>1.975252338629689</v>
      </c>
      <c r="AC15" s="52">
        <f ca="1">VA!CA15</f>
        <v>-3.6966334083124117</v>
      </c>
      <c r="AD15" s="52">
        <f ca="1">VA!CB15</f>
        <v>0.49707677896572888</v>
      </c>
      <c r="AE15" s="53">
        <f ca="1">VA!CC15</f>
        <v>-7.4328516975445444E-2</v>
      </c>
      <c r="AF15" s="523">
        <f>IF($AE$5=91,4,"D")</f>
        <v>4</v>
      </c>
      <c r="AG15" s="305">
        <f ca="1">VA!CE15</f>
        <v>7.0490349793264606</v>
      </c>
      <c r="AK15" s="523">
        <f>IF($AE$5=91,4,"D")</f>
        <v>4</v>
      </c>
      <c r="AL15" s="319">
        <f ca="1">VA!AC15</f>
        <v>87529</v>
      </c>
      <c r="AN15" s="458"/>
      <c r="AO15" s="497"/>
      <c r="AP15" s="673" t="s">
        <v>94</v>
      </c>
      <c r="AQ15" s="641">
        <v>91</v>
      </c>
    </row>
    <row r="16" spans="1:44" ht="13.5" x14ac:dyDescent="0.25">
      <c r="A16" s="26"/>
      <c r="B16" s="26"/>
      <c r="C16" s="523">
        <f>IF($AE$5=91,3,"E")</f>
        <v>3</v>
      </c>
      <c r="D16" s="265">
        <f ca="1">Grid!D22</f>
        <v>2</v>
      </c>
      <c r="E16" s="266">
        <f ca="1">Grid!E22</f>
        <v>3</v>
      </c>
      <c r="F16" s="266">
        <f ca="1">Grid!F22</f>
        <v>3</v>
      </c>
      <c r="G16" s="266">
        <f ca="1">Grid!G22</f>
        <v>6</v>
      </c>
      <c r="H16" s="266">
        <f ca="1">Grid!H22</f>
        <v>14</v>
      </c>
      <c r="I16" s="266">
        <f ca="1">Grid!I22</f>
        <v>10</v>
      </c>
      <c r="J16" s="266">
        <f ca="1">Grid!J22</f>
        <v>2</v>
      </c>
      <c r="K16" s="266">
        <f ca="1">Grid!K22</f>
        <v>2</v>
      </c>
      <c r="L16" s="266">
        <f ca="1">Grid!L22</f>
        <v>0</v>
      </c>
      <c r="M16" s="267">
        <f ca="1">Grid!M22</f>
        <v>0</v>
      </c>
      <c r="N16" s="268">
        <f ca="1">Grid!N22</f>
        <v>42</v>
      </c>
      <c r="O16" s="23">
        <f ca="1">Grid!P22</f>
        <v>1</v>
      </c>
      <c r="P16" s="290">
        <f t="shared" ca="1" si="0"/>
        <v>43</v>
      </c>
      <c r="Q16" s="295">
        <f t="shared" ca="1" si="1"/>
        <v>0.19724770642201836</v>
      </c>
      <c r="R16" s="204">
        <f t="shared" ca="1" si="2"/>
        <v>0.90366972477064222</v>
      </c>
      <c r="S16" s="199"/>
      <c r="U16" s="523">
        <f>IF($AE$5=91,3,"E")</f>
        <v>3</v>
      </c>
      <c r="V16" s="51">
        <f ca="1">VA!BT16</f>
        <v>0.62012987012987009</v>
      </c>
      <c r="W16" s="52">
        <f ca="1">VA!BU16</f>
        <v>1.8665685224839401</v>
      </c>
      <c r="X16" s="52">
        <f ca="1">VA!BV16</f>
        <v>0.93173383964788137</v>
      </c>
      <c r="Y16" s="52">
        <f ca="1">VA!BW16</f>
        <v>0.43539651837524218</v>
      </c>
      <c r="Z16" s="52">
        <f ca="1">VA!BX16</f>
        <v>3.4385391304347834</v>
      </c>
      <c r="AA16" s="52">
        <f ca="1">VA!BY16</f>
        <v>-2.0220837405287408</v>
      </c>
      <c r="AB16" s="52">
        <f ca="1">VA!BZ16</f>
        <v>-6.7101363309282558</v>
      </c>
      <c r="AC16" s="52">
        <f ca="1">VA!CA16</f>
        <v>-2.7150017266965962</v>
      </c>
      <c r="AD16" s="52">
        <f ca="1">VA!CB16</f>
        <v>-0.64795374527601024</v>
      </c>
      <c r="AE16" s="53">
        <f ca="1">VA!CC16</f>
        <v>-2.5396684691073486E-2</v>
      </c>
      <c r="AF16" s="523">
        <f>IF($AE$5=91,3,"E")</f>
        <v>3</v>
      </c>
      <c r="AG16" s="305">
        <f ca="1">VA!CE16</f>
        <v>-4.8282043470489588</v>
      </c>
      <c r="AK16" s="523">
        <f>IF($AE$5=91,3,"E")</f>
        <v>3</v>
      </c>
      <c r="AL16" s="319">
        <f ca="1">VA!AC16</f>
        <v>96464</v>
      </c>
      <c r="AN16" s="458"/>
      <c r="AO16" s="497"/>
      <c r="AP16" s="673" t="s">
        <v>98</v>
      </c>
      <c r="AQ16" s="641">
        <v>91</v>
      </c>
    </row>
    <row r="17" spans="1:43" ht="13.5" x14ac:dyDescent="0.25">
      <c r="A17" s="32"/>
      <c r="B17" s="26"/>
      <c r="C17" s="523">
        <f>IF($AE$5=91,2,"F")</f>
        <v>2</v>
      </c>
      <c r="D17" s="265">
        <f ca="1">Grid!D23</f>
        <v>1</v>
      </c>
      <c r="E17" s="266">
        <f ca="1">Grid!E23</f>
        <v>0</v>
      </c>
      <c r="F17" s="266">
        <f ca="1">Grid!F23</f>
        <v>0</v>
      </c>
      <c r="G17" s="266">
        <f ca="1">Grid!G23</f>
        <v>3</v>
      </c>
      <c r="H17" s="266">
        <f ca="1">Grid!H23</f>
        <v>6</v>
      </c>
      <c r="I17" s="266">
        <f ca="1">Grid!I23</f>
        <v>2</v>
      </c>
      <c r="J17" s="266">
        <f ca="1">Grid!J23</f>
        <v>0</v>
      </c>
      <c r="K17" s="266">
        <f ca="1">Grid!K23</f>
        <v>0</v>
      </c>
      <c r="L17" s="266">
        <f ca="1">Grid!L23</f>
        <v>0</v>
      </c>
      <c r="M17" s="267">
        <f ca="1">Grid!M23</f>
        <v>0</v>
      </c>
      <c r="N17" s="268">
        <f ca="1">Grid!N23</f>
        <v>12</v>
      </c>
      <c r="O17" s="23">
        <f ca="1">Grid!P23</f>
        <v>3</v>
      </c>
      <c r="P17" s="290">
        <f t="shared" ca="1" si="0"/>
        <v>15</v>
      </c>
      <c r="Q17" s="295">
        <f t="shared" ca="1" si="1"/>
        <v>6.8807339449541288E-2</v>
      </c>
      <c r="R17" s="204">
        <f t="shared" ca="1" si="2"/>
        <v>0.97247706422018354</v>
      </c>
      <c r="U17" s="523">
        <f>IF($AE$5=91,2,"F")</f>
        <v>2</v>
      </c>
      <c r="V17" s="51">
        <f ca="1">VA!BT17</f>
        <v>-0.85157699443413737</v>
      </c>
      <c r="W17" s="52">
        <f ca="1">VA!BU17</f>
        <v>-0.96761241970021405</v>
      </c>
      <c r="X17" s="52">
        <f ca="1">VA!BV17</f>
        <v>-1.3523776646241479</v>
      </c>
      <c r="Y17" s="52">
        <f ca="1">VA!BW17</f>
        <v>0.46474854932301746</v>
      </c>
      <c r="Z17" s="52">
        <f ca="1">VA!BX17</f>
        <v>2.4281739130434783</v>
      </c>
      <c r="AA17" s="52">
        <f ca="1">VA!BY17</f>
        <v>-1.1842088563414599</v>
      </c>
      <c r="AB17" s="52">
        <f ca="1">VA!BZ17</f>
        <v>-1.7871020439915206</v>
      </c>
      <c r="AC17" s="52">
        <f ca="1">VA!CA17</f>
        <v>-0.79465377399874937</v>
      </c>
      <c r="AD17" s="52">
        <f ca="1">VA!CB17</f>
        <v>-8.9688512764193498E-2</v>
      </c>
      <c r="AE17" s="53">
        <f ca="1">VA!CC17</f>
        <v>-4.1219750022161153E-3</v>
      </c>
      <c r="AF17" s="523">
        <f>IF($AE$5=91,2,"F")</f>
        <v>2</v>
      </c>
      <c r="AG17" s="305">
        <f ca="1">VA!CE17</f>
        <v>-4.1384197784901433</v>
      </c>
      <c r="AK17" s="523">
        <f>IF($AE$5=91,2,"F")</f>
        <v>2</v>
      </c>
      <c r="AL17" s="319">
        <f ca="1">VA!AC17</f>
        <v>32499</v>
      </c>
      <c r="AN17" s="458"/>
      <c r="AO17" s="497"/>
      <c r="AP17" s="673" t="s">
        <v>100</v>
      </c>
      <c r="AQ17" s="641">
        <v>91</v>
      </c>
    </row>
    <row r="18" spans="1:43" ht="13.5" x14ac:dyDescent="0.25">
      <c r="A18" s="26"/>
      <c r="B18" s="26"/>
      <c r="C18" s="523">
        <f>IF($AE$5=91,1,"G")</f>
        <v>1</v>
      </c>
      <c r="D18" s="265">
        <f ca="1">Grid!D24</f>
        <v>2</v>
      </c>
      <c r="E18" s="266">
        <f ca="1">Grid!E24</f>
        <v>0</v>
      </c>
      <c r="F18" s="266">
        <f ca="1">Grid!F24</f>
        <v>0</v>
      </c>
      <c r="G18" s="266">
        <f ca="1">Grid!G24</f>
        <v>0</v>
      </c>
      <c r="H18" s="266">
        <f ca="1">Grid!H24</f>
        <v>0</v>
      </c>
      <c r="I18" s="266">
        <f ca="1">Grid!I24</f>
        <v>1</v>
      </c>
      <c r="J18" s="266">
        <f ca="1">Grid!J24</f>
        <v>0</v>
      </c>
      <c r="K18" s="266">
        <f ca="1">Grid!K24</f>
        <v>0</v>
      </c>
      <c r="L18" s="266">
        <f ca="1">Grid!L24</f>
        <v>0</v>
      </c>
      <c r="M18" s="267">
        <f ca="1">Grid!M24</f>
        <v>0</v>
      </c>
      <c r="N18" s="268">
        <f ca="1">Grid!N24</f>
        <v>3</v>
      </c>
      <c r="O18" s="23">
        <f ca="1">Grid!P24</f>
        <v>1</v>
      </c>
      <c r="P18" s="290">
        <f t="shared" ca="1" si="0"/>
        <v>4</v>
      </c>
      <c r="Q18" s="295">
        <f t="shared" ca="1" si="1"/>
        <v>1.834862385321101E-2</v>
      </c>
      <c r="R18" s="204">
        <f t="shared" ca="1" si="2"/>
        <v>0.99082568807339455</v>
      </c>
      <c r="U18" s="523">
        <f>IF($AE$5=91,1,"G")</f>
        <v>1</v>
      </c>
      <c r="V18" s="51">
        <f ca="1">VA!BT18</f>
        <v>0.97170686456400746</v>
      </c>
      <c r="W18" s="52">
        <f ca="1">VA!BU18</f>
        <v>-0.39547644539614557</v>
      </c>
      <c r="X18" s="52">
        <f ca="1">VA!BV18</f>
        <v>-0.46258738241132302</v>
      </c>
      <c r="Y18" s="52">
        <f ca="1">VA!BW18</f>
        <v>-0.82098646034816247</v>
      </c>
      <c r="Z18" s="52">
        <f ca="1">VA!BX18</f>
        <v>-1.0944</v>
      </c>
      <c r="AA18" s="52">
        <f ca="1">VA!BY18</f>
        <v>5.7062354837481344E-2</v>
      </c>
      <c r="AB18" s="52">
        <f ca="1">VA!BZ18</f>
        <v>-0.53730138664695926</v>
      </c>
      <c r="AC18" s="52">
        <f ca="1">VA!CA18</f>
        <v>-0.2524243753558395</v>
      </c>
      <c r="AD18" s="52">
        <f ca="1">VA!CB18</f>
        <v>-3.2946800607254759E-2</v>
      </c>
      <c r="AE18" s="53">
        <f ca="1">VA!CC18</f>
        <v>-3.9890080666607573E-4</v>
      </c>
      <c r="AF18" s="523">
        <f>IF($AE$5=91,1,"G")</f>
        <v>1</v>
      </c>
      <c r="AG18" s="305">
        <f ca="1">VA!CE18</f>
        <v>-2.5677525321708621</v>
      </c>
      <c r="AK18" s="523">
        <f>IF($AE$5=91,1,"G")</f>
        <v>1</v>
      </c>
      <c r="AL18" s="319">
        <f ca="1">VA!AC18</f>
        <v>11426</v>
      </c>
      <c r="AN18" s="458"/>
      <c r="AO18" s="497"/>
      <c r="AP18" s="673" t="s">
        <v>159</v>
      </c>
      <c r="AQ18" s="641">
        <v>91</v>
      </c>
    </row>
    <row r="19" spans="1:43" ht="13.5" x14ac:dyDescent="0.25">
      <c r="A19"/>
      <c r="B19"/>
      <c r="C19" s="39" t="s">
        <v>16</v>
      </c>
      <c r="D19" s="269">
        <f ca="1">Grid!D25</f>
        <v>0</v>
      </c>
      <c r="E19" s="270">
        <f ca="1">Grid!E25</f>
        <v>0</v>
      </c>
      <c r="F19" s="270">
        <f ca="1">Grid!F25</f>
        <v>0</v>
      </c>
      <c r="G19" s="270">
        <f ca="1">Grid!G25</f>
        <v>0</v>
      </c>
      <c r="H19" s="270">
        <f ca="1">Grid!H25</f>
        <v>0</v>
      </c>
      <c r="I19" s="270">
        <f ca="1">Grid!I25</f>
        <v>1</v>
      </c>
      <c r="J19" s="270">
        <f ca="1">Grid!J25</f>
        <v>1</v>
      </c>
      <c r="K19" s="270">
        <f ca="1">Grid!K25</f>
        <v>0</v>
      </c>
      <c r="L19" s="270">
        <f ca="1">Grid!L25</f>
        <v>0</v>
      </c>
      <c r="M19" s="271">
        <f ca="1">Grid!M25</f>
        <v>0</v>
      </c>
      <c r="N19" s="272">
        <f ca="1">Grid!N25</f>
        <v>2</v>
      </c>
      <c r="O19" s="23">
        <f ca="1">Grid!P25</f>
        <v>0</v>
      </c>
      <c r="P19" s="290">
        <f t="shared" ca="1" si="0"/>
        <v>2</v>
      </c>
      <c r="Q19" s="295">
        <f t="shared" ca="1" si="1"/>
        <v>9.1743119266055051E-3</v>
      </c>
      <c r="R19" s="204">
        <f t="shared" ca="1" si="2"/>
        <v>1</v>
      </c>
      <c r="U19" s="39" t="s">
        <v>16</v>
      </c>
      <c r="V19" s="68">
        <f ca="1">VA!BT19</f>
        <v>-0.30055658627087195</v>
      </c>
      <c r="W19" s="54">
        <f ca="1">VA!BU19</f>
        <v>-0.11402569593147752</v>
      </c>
      <c r="X19" s="54">
        <f ca="1">VA!BV19</f>
        <v>-0.15275740053508241</v>
      </c>
      <c r="Y19" s="54">
        <f ca="1">VA!BW19</f>
        <v>-0.25270793036750483</v>
      </c>
      <c r="Z19" s="54">
        <f ca="1">VA!BX19</f>
        <v>-0.39881739130434785</v>
      </c>
      <c r="AA19" s="54">
        <f ca="1">VA!BY19</f>
        <v>0.59461105963879124</v>
      </c>
      <c r="AB19" s="54">
        <f ca="1">VA!BZ19</f>
        <v>0.75915517610221905</v>
      </c>
      <c r="AC19" s="54">
        <f ca="1">VA!CA19</f>
        <v>-0.11760203843533287</v>
      </c>
      <c r="AD19" s="54">
        <f ca="1">VA!CB19</f>
        <v>-1.9218967020898606E-2</v>
      </c>
      <c r="AE19" s="55">
        <f ca="1">VA!CC19</f>
        <v>-9.307685488875101E-4</v>
      </c>
      <c r="AF19" s="39" t="s">
        <v>16</v>
      </c>
      <c r="AG19" s="306">
        <f ca="1">VA!CE19</f>
        <v>-2.8505426733932762E-3</v>
      </c>
      <c r="AK19" s="39" t="s">
        <v>16</v>
      </c>
      <c r="AL19" s="365">
        <f ca="1">VA!AC19</f>
        <v>4163</v>
      </c>
      <c r="AN19" s="458"/>
      <c r="AO19" s="497"/>
      <c r="AP19" s="673" t="s">
        <v>160</v>
      </c>
      <c r="AQ19" s="641">
        <v>91</v>
      </c>
    </row>
    <row r="20" spans="1:43" ht="13.5" customHeight="1" x14ac:dyDescent="0.25">
      <c r="A20"/>
      <c r="B20"/>
      <c r="C20" s="74"/>
      <c r="D20" s="274">
        <v>2</v>
      </c>
      <c r="E20" s="275" t="s">
        <v>33</v>
      </c>
      <c r="F20" s="275" t="s">
        <v>34</v>
      </c>
      <c r="G20" s="275" t="s">
        <v>35</v>
      </c>
      <c r="H20" s="275" t="s">
        <v>36</v>
      </c>
      <c r="I20" s="275" t="s">
        <v>37</v>
      </c>
      <c r="J20" s="275" t="s">
        <v>38</v>
      </c>
      <c r="K20" s="275" t="s">
        <v>39</v>
      </c>
      <c r="L20" s="275" t="s">
        <v>40</v>
      </c>
      <c r="M20" s="276" t="s">
        <v>41</v>
      </c>
      <c r="N20" s="45">
        <f ca="1">Grid!O27</f>
        <v>200</v>
      </c>
      <c r="P20" s="293">
        <f ca="1">SUM(P10:P19)</f>
        <v>218</v>
      </c>
      <c r="Q20" s="296">
        <f t="shared" ca="1" si="1"/>
        <v>1</v>
      </c>
      <c r="U20" s="104"/>
      <c r="V20" s="105" t="s">
        <v>45</v>
      </c>
      <c r="W20" s="105" t="s">
        <v>33</v>
      </c>
      <c r="X20" s="105" t="s">
        <v>34</v>
      </c>
      <c r="Y20" s="105" t="s">
        <v>35</v>
      </c>
      <c r="Z20" s="105" t="s">
        <v>36</v>
      </c>
      <c r="AA20" s="105" t="s">
        <v>37</v>
      </c>
      <c r="AB20" s="105" t="s">
        <v>38</v>
      </c>
      <c r="AC20" s="105" t="s">
        <v>39</v>
      </c>
      <c r="AD20" s="105" t="s">
        <v>40</v>
      </c>
      <c r="AE20" s="106" t="s">
        <v>41</v>
      </c>
      <c r="AF20" s="107"/>
      <c r="AG20" s="307">
        <f ca="1">SUM(AG10:AG19)</f>
        <v>1.85268467234323E-15</v>
      </c>
      <c r="AL20" s="456">
        <f ca="1">VA!AC22</f>
        <v>498271</v>
      </c>
      <c r="AN20" s="456"/>
      <c r="AO20" s="497"/>
      <c r="AP20" s="673" t="s">
        <v>161</v>
      </c>
      <c r="AQ20" s="641">
        <v>91</v>
      </c>
    </row>
    <row r="21" spans="1:43" ht="13.5" x14ac:dyDescent="0.25">
      <c r="B21" s="4"/>
      <c r="C21" s="413" t="s">
        <v>116</v>
      </c>
      <c r="D21" s="415">
        <v>1.6666666666666668E-3</v>
      </c>
      <c r="E21" s="415">
        <v>3</v>
      </c>
      <c r="F21" s="415">
        <v>3.3333333333333335</v>
      </c>
      <c r="G21" s="415">
        <v>3.6666666666666665</v>
      </c>
      <c r="H21" s="415">
        <v>4</v>
      </c>
      <c r="I21" s="415">
        <v>4.333333333333333</v>
      </c>
      <c r="J21" s="415">
        <v>4.666666666666667</v>
      </c>
      <c r="K21" s="415">
        <v>5</v>
      </c>
      <c r="L21" s="415">
        <v>5.333333333333333</v>
      </c>
      <c r="M21" s="415">
        <v>5.666666666666667</v>
      </c>
      <c r="N21" s="22" t="s">
        <v>19</v>
      </c>
      <c r="O21" s="273">
        <f ca="1">Grid!P28</f>
        <v>18</v>
      </c>
      <c r="P21" s="202" t="s">
        <v>82</v>
      </c>
      <c r="Q21" s="194"/>
      <c r="U21" s="108"/>
      <c r="V21" s="105"/>
      <c r="W21" s="105"/>
      <c r="X21" s="105"/>
      <c r="Y21" s="105"/>
      <c r="Z21" s="105"/>
      <c r="AA21" s="105"/>
      <c r="AB21" s="105"/>
      <c r="AC21" s="105"/>
      <c r="AD21" s="105"/>
      <c r="AE21" s="282">
        <f ca="1">VA!CC23</f>
        <v>2.9978190069224198E-15</v>
      </c>
      <c r="AF21" s="445">
        <f ca="1">VA!CE22</f>
        <v>2.9978190069224198E-15</v>
      </c>
      <c r="AI21" s="1" t="s">
        <v>121</v>
      </c>
      <c r="AO21" s="497"/>
      <c r="AP21" s="673" t="s">
        <v>97</v>
      </c>
      <c r="AQ21" s="641">
        <v>91</v>
      </c>
    </row>
    <row r="22" spans="1:43" s="253" customFormat="1" ht="16.5" customHeight="1" x14ac:dyDescent="0.25">
      <c r="A22" s="172"/>
      <c r="B22" s="4"/>
      <c r="C22" s="1" t="s">
        <v>18</v>
      </c>
      <c r="D22" s="274">
        <f ca="1">Grid!D28</f>
        <v>5</v>
      </c>
      <c r="E22" s="275">
        <f ca="1">Grid!E28</f>
        <v>3</v>
      </c>
      <c r="F22" s="275">
        <f ca="1">Grid!F28</f>
        <v>5</v>
      </c>
      <c r="G22" s="275">
        <f ca="1">Grid!G28</f>
        <v>13</v>
      </c>
      <c r="H22" s="275">
        <f ca="1">Grid!H28</f>
        <v>27</v>
      </c>
      <c r="I22" s="275">
        <f ca="1">Grid!I28</f>
        <v>39</v>
      </c>
      <c r="J22" s="275">
        <f ca="1">Grid!J28</f>
        <v>43</v>
      </c>
      <c r="K22" s="275">
        <f ca="1">Grid!K28</f>
        <v>45</v>
      </c>
      <c r="L22" s="275">
        <f ca="1">Grid!L28</f>
        <v>17</v>
      </c>
      <c r="M22" s="276">
        <f ca="1">Grid!M28</f>
        <v>3</v>
      </c>
      <c r="N22" s="23"/>
      <c r="O22" s="254">
        <f ca="1">Grid!O29</f>
        <v>218</v>
      </c>
      <c r="P22" s="13"/>
      <c r="Q22" s="195"/>
      <c r="R22" s="194"/>
      <c r="S22" s="194"/>
      <c r="T22" s="3"/>
      <c r="U22" s="111" t="s">
        <v>4</v>
      </c>
      <c r="V22" s="308">
        <f ca="1">VA!BT22</f>
        <v>0</v>
      </c>
      <c r="W22" s="308">
        <f ca="1">VA!BU22</f>
        <v>1.9428902930940239E-16</v>
      </c>
      <c r="X22" s="308">
        <f ca="1">VA!BV22</f>
        <v>0</v>
      </c>
      <c r="Y22" s="308">
        <f ca="1">VA!BW22</f>
        <v>6.6613381477509392E-16</v>
      </c>
      <c r="Z22" s="308">
        <f ca="1">VA!BX22</f>
        <v>6.106226635438361E-16</v>
      </c>
      <c r="AA22" s="308">
        <f ca="1">VA!BY22</f>
        <v>8.8817841970012523E-16</v>
      </c>
      <c r="AB22" s="308">
        <f ca="1">VA!BZ22</f>
        <v>1.8873791418627661E-15</v>
      </c>
      <c r="AC22" s="308">
        <f ca="1">VA!CA22</f>
        <v>-2.4147350785597155E-15</v>
      </c>
      <c r="AD22" s="308">
        <f ca="1">VA!CB22</f>
        <v>1.0685896612017132E-15</v>
      </c>
      <c r="AE22" s="309">
        <f ca="1">VA!CC22</f>
        <v>9.7361355089198298E-17</v>
      </c>
      <c r="AF22" s="452" t="s">
        <v>86</v>
      </c>
      <c r="AG22" s="453" t="s">
        <v>118</v>
      </c>
      <c r="AH22" s="78"/>
      <c r="AI22" s="455">
        <f ca="1">N24</f>
        <v>4.6050000000000004</v>
      </c>
      <c r="AJ22" s="3"/>
      <c r="AK22" s="3"/>
      <c r="AL22" s="404">
        <f ca="1">VA!AU4</f>
        <v>200</v>
      </c>
      <c r="AM22" s="378" t="s">
        <v>115</v>
      </c>
      <c r="AN22" s="404"/>
      <c r="AO22" s="497"/>
      <c r="AP22" s="673" t="s">
        <v>99</v>
      </c>
      <c r="AQ22" s="641">
        <v>91</v>
      </c>
    </row>
    <row r="23" spans="1:43" ht="14.25" customHeight="1" x14ac:dyDescent="0.2">
      <c r="A23" s="277"/>
      <c r="B23" s="253"/>
      <c r="C23" s="253"/>
      <c r="D23" s="254"/>
      <c r="E23" s="254"/>
      <c r="F23" s="254"/>
      <c r="G23" s="278"/>
      <c r="H23" s="254"/>
      <c r="I23" s="279" t="s">
        <v>77</v>
      </c>
      <c r="J23" s="254"/>
      <c r="K23" s="280"/>
      <c r="L23" s="280"/>
      <c r="M23" s="259">
        <f ca="1">SUM(D22:M22)</f>
        <v>200</v>
      </c>
      <c r="N23" s="254"/>
      <c r="O23" s="253"/>
      <c r="P23" s="281" t="s">
        <v>117</v>
      </c>
      <c r="Q23" s="259"/>
      <c r="S23" s="258"/>
      <c r="T23" s="253"/>
      <c r="U23" s="298" t="s">
        <v>84</v>
      </c>
      <c r="V23" s="444">
        <f ca="1">VA!R24</f>
        <v>2.1716141001855287</v>
      </c>
      <c r="W23" s="444">
        <f ca="1">VA!S24</f>
        <v>2.4785867237687365</v>
      </c>
      <c r="X23" s="444">
        <f ca="1">VA!T24</f>
        <v>2.7289203417623198</v>
      </c>
      <c r="Y23" s="444">
        <f ca="1">VA!U24</f>
        <v>3.0648936170212764</v>
      </c>
      <c r="Z23" s="444">
        <f ca="1">VA!V24</f>
        <v>3.4280347826086959</v>
      </c>
      <c r="AA23" s="444">
        <f ca="1">VA!W24</f>
        <v>3.8968790851747026</v>
      </c>
      <c r="AB23" s="444">
        <f ca="1">VA!X24</f>
        <v>4.5199245415118927</v>
      </c>
      <c r="AC23" s="444">
        <f ca="1">VA!Y24</f>
        <v>5.2510056840985246</v>
      </c>
      <c r="AD23" s="444">
        <f ca="1">VA!Z24</f>
        <v>6.1246379620358109</v>
      </c>
      <c r="AE23" s="444">
        <f ca="1">VA!AA24</f>
        <v>7.1249445971101855</v>
      </c>
      <c r="AF23" s="454">
        <f ca="1">VA!AC24</f>
        <v>4.7156727965304022</v>
      </c>
      <c r="AG23" s="454">
        <f ca="1">O41</f>
        <v>4.3623148153497731</v>
      </c>
      <c r="AH23" s="448" t="s">
        <v>120</v>
      </c>
      <c r="AI23" s="449"/>
      <c r="AJ23" s="588"/>
      <c r="AK23" s="253"/>
      <c r="AL23" s="462">
        <f ca="1">VA!AU5</f>
        <v>1.8080306966420674</v>
      </c>
      <c r="AM23" s="461" t="s">
        <v>113</v>
      </c>
      <c r="AN23" s="375"/>
      <c r="AO23" s="497"/>
      <c r="AP23" s="673" t="s">
        <v>105</v>
      </c>
      <c r="AQ23" s="641">
        <v>91</v>
      </c>
    </row>
    <row r="24" spans="1:43" ht="15" customHeight="1" x14ac:dyDescent="0.25">
      <c r="C24" s="170" t="s">
        <v>55</v>
      </c>
      <c r="D24" s="291">
        <f ca="1">VA!AJ24</f>
        <v>2</v>
      </c>
      <c r="E24" s="291">
        <f ca="1">VA!AK24</f>
        <v>3</v>
      </c>
      <c r="F24" s="291">
        <f ca="1">VA!AL24</f>
        <v>3.4</v>
      </c>
      <c r="G24" s="291">
        <f ca="1">VA!AM24</f>
        <v>3.3846153846153846</v>
      </c>
      <c r="H24" s="291">
        <f ca="1">VA!AN24</f>
        <v>3.074074074074074</v>
      </c>
      <c r="I24" s="291">
        <f ca="1">VA!AO24</f>
        <v>3.7435897435897436</v>
      </c>
      <c r="J24" s="291">
        <f ca="1">VA!AP24</f>
        <v>4.8604651162790695</v>
      </c>
      <c r="K24" s="291">
        <f ca="1">VA!AQ24</f>
        <v>5.8444444444444441</v>
      </c>
      <c r="L24" s="291">
        <f ca="1">VA!AR24</f>
        <v>6.6470588235294121</v>
      </c>
      <c r="M24" s="291">
        <f ca="1">VA!AS24</f>
        <v>9</v>
      </c>
      <c r="N24" s="292">
        <f ca="1">VA!AU24</f>
        <v>4.6050000000000004</v>
      </c>
      <c r="P24" s="455">
        <f ca="1">VA!AW24</f>
        <v>4.5898617511520738</v>
      </c>
      <c r="U24" s="299" t="s">
        <v>83</v>
      </c>
      <c r="V24" s="112">
        <f ca="1">VA!BT24</f>
        <v>-0.1716141001855287</v>
      </c>
      <c r="W24" s="112">
        <f ca="1">VA!BU24</f>
        <v>0.52141327623126354</v>
      </c>
      <c r="X24" s="112">
        <f ca="1">VA!BV24</f>
        <v>0.67107965823768012</v>
      </c>
      <c r="Y24" s="112">
        <f ca="1">VA!BW24</f>
        <v>0.3197217675941082</v>
      </c>
      <c r="Z24" s="112">
        <f ca="1">VA!BX24</f>
        <v>-0.35396070853462103</v>
      </c>
      <c r="AA24" s="112">
        <f ca="1">VA!BY24</f>
        <v>-0.15328934158495855</v>
      </c>
      <c r="AB24" s="112">
        <f ca="1">VA!BZ24</f>
        <v>0.3405405747671777</v>
      </c>
      <c r="AC24" s="112">
        <f ca="1">VA!CA24</f>
        <v>0.59343876034592036</v>
      </c>
      <c r="AD24" s="112">
        <f ca="1">VA!CB24</f>
        <v>0.52242086149360212</v>
      </c>
      <c r="AE24" s="112">
        <f ca="1">VA!CC24</f>
        <v>1.8750554028898172</v>
      </c>
      <c r="AF24" s="446">
        <f ca="1">N24-AF23</f>
        <v>-0.11067279653040174</v>
      </c>
      <c r="AG24" s="447">
        <f ca="1">N24-AG23</f>
        <v>0.24268518465022737</v>
      </c>
      <c r="AH24" s="450" t="s">
        <v>119</v>
      </c>
      <c r="AI24" s="451"/>
      <c r="AJ24" s="587"/>
      <c r="AK24" s="36"/>
      <c r="AL24" s="412">
        <f ca="1">VA!AU6</f>
        <v>0.12784707661890435</v>
      </c>
      <c r="AM24" s="461" t="s">
        <v>139</v>
      </c>
      <c r="AN24" s="412"/>
      <c r="AO24" s="497"/>
      <c r="AP24" s="673" t="s">
        <v>311</v>
      </c>
      <c r="AQ24" s="641">
        <v>91</v>
      </c>
    </row>
    <row r="25" spans="1:43" ht="13.5" x14ac:dyDescent="0.25">
      <c r="V25" s="112"/>
      <c r="W25" s="112"/>
      <c r="X25" s="112"/>
      <c r="Y25" s="112"/>
      <c r="Z25" s="112"/>
      <c r="AA25" s="112"/>
      <c r="AB25" s="112"/>
      <c r="AC25" s="112"/>
      <c r="AD25" s="112"/>
      <c r="AE25" s="112"/>
      <c r="AG25" s="112"/>
      <c r="AN25" s="380"/>
      <c r="AO25" s="497"/>
      <c r="AP25" s="673" t="s">
        <v>312</v>
      </c>
      <c r="AQ25" s="641" t="s">
        <v>183</v>
      </c>
    </row>
    <row r="26" spans="1:43" ht="13.5" x14ac:dyDescent="0.25">
      <c r="AO26" s="497"/>
      <c r="AP26" s="673" t="s">
        <v>162</v>
      </c>
      <c r="AQ26" s="641">
        <v>91</v>
      </c>
    </row>
    <row r="27" spans="1:43" ht="16.5" x14ac:dyDescent="0.2">
      <c r="D27" s="78"/>
      <c r="E27" s="78"/>
      <c r="F27" s="78"/>
      <c r="G27" s="78"/>
      <c r="H27" s="78"/>
      <c r="I27" s="78"/>
      <c r="J27" s="78"/>
      <c r="K27" s="78"/>
      <c r="L27" s="78"/>
      <c r="M27" s="78"/>
      <c r="N27" s="78"/>
      <c r="O27" s="78"/>
      <c r="P27" s="78"/>
      <c r="Q27" s="3"/>
      <c r="AH27" s="136" t="s">
        <v>51</v>
      </c>
      <c r="AL27" s="412">
        <f ca="1">AF24</f>
        <v>-0.11067279653040174</v>
      </c>
      <c r="AM27" s="461" t="s">
        <v>122</v>
      </c>
      <c r="AO27" s="497"/>
      <c r="AP27" s="673" t="s">
        <v>313</v>
      </c>
      <c r="AQ27" s="641" t="s">
        <v>183</v>
      </c>
    </row>
    <row r="28" spans="1:43" ht="12.75" x14ac:dyDescent="0.2">
      <c r="D28" s="78"/>
      <c r="E28" s="78"/>
      <c r="F28" s="78"/>
      <c r="G28" s="78"/>
      <c r="H28" s="78"/>
      <c r="I28" s="78"/>
      <c r="J28" s="78"/>
      <c r="K28" s="78"/>
      <c r="L28" s="78"/>
      <c r="M28" s="78"/>
      <c r="N28" s="78"/>
      <c r="O28" s="79" t="s">
        <v>43</v>
      </c>
      <c r="P28" s="78"/>
      <c r="Q28" s="3"/>
      <c r="T28" s="113" t="s">
        <v>50</v>
      </c>
      <c r="AG28" s="79" t="s">
        <v>43</v>
      </c>
      <c r="AL28" s="463">
        <f ca="1">VA!AU7</f>
        <v>-0.86566544544700919</v>
      </c>
      <c r="AM28" s="461" t="s">
        <v>138</v>
      </c>
      <c r="AO28" s="497"/>
      <c r="AP28" s="673" t="s">
        <v>163</v>
      </c>
      <c r="AQ28" s="641">
        <v>91</v>
      </c>
    </row>
    <row r="29" spans="1:43" ht="12.75" customHeight="1" x14ac:dyDescent="0.2">
      <c r="C29" s="522">
        <f>IF($AE$5=91,9,"")</f>
        <v>9</v>
      </c>
      <c r="D29" s="48">
        <f ca="1">VA!BC10</f>
        <v>9.2764378478664184E-4</v>
      </c>
      <c r="E29" s="49">
        <f ca="1">VA!BD10</f>
        <v>0</v>
      </c>
      <c r="F29" s="49">
        <f ca="1">VA!BE10</f>
        <v>4.3151808060757745E-4</v>
      </c>
      <c r="G29" s="49">
        <f ca="1">VA!BF10</f>
        <v>2.5145067698259188E-3</v>
      </c>
      <c r="H29" s="49">
        <f ca="1">VA!BG10</f>
        <v>1.5026086956521738E-2</v>
      </c>
      <c r="I29" s="49">
        <f ca="1">VA!BH10</f>
        <v>5.2962901854272694E-2</v>
      </c>
      <c r="J29" s="49">
        <f ca="1">VA!BI10</f>
        <v>0.23331842315097531</v>
      </c>
      <c r="K29" s="49">
        <f ca="1">VA!BJ10</f>
        <v>0.85975490241830854</v>
      </c>
      <c r="L29" s="49">
        <f ca="1">VA!BK10</f>
        <v>1.0920034023493439</v>
      </c>
      <c r="M29" s="67">
        <f ca="1">VA!BL10</f>
        <v>0.59077209467245806</v>
      </c>
      <c r="N29" s="522">
        <f>C29</f>
        <v>9</v>
      </c>
      <c r="O29" s="310">
        <f ca="1">VA!BN10</f>
        <v>2.8477114800371006</v>
      </c>
      <c r="P29" s="78"/>
      <c r="Q29" s="3"/>
      <c r="U29" s="522">
        <f>IF($AE$5=91,9,"")</f>
        <v>9</v>
      </c>
      <c r="V29" s="87">
        <f ca="1">VA!BT46</f>
        <v>-9.2764378478664184E-4</v>
      </c>
      <c r="W29" s="84">
        <f ca="1">VA!BU46</f>
        <v>0</v>
      </c>
      <c r="X29" s="84">
        <f ca="1">VA!BV46</f>
        <v>-4.3151808060757745E-4</v>
      </c>
      <c r="Y29" s="84">
        <f ca="1">VA!BW46</f>
        <v>-2.5145067698259188E-3</v>
      </c>
      <c r="Z29" s="84">
        <f ca="1">VA!BX46</f>
        <v>-1.5026086956521738E-2</v>
      </c>
      <c r="AA29" s="84">
        <f ca="1">VA!BY46</f>
        <v>-5.2962901854272694E-2</v>
      </c>
      <c r="AB29" s="84">
        <f ca="1">VA!BZ46</f>
        <v>0.76668157684902472</v>
      </c>
      <c r="AC29" s="84">
        <f ca="1">VA!CA46</f>
        <v>-0.85975490241830854</v>
      </c>
      <c r="AD29" s="84">
        <f ca="1">VA!CB46</f>
        <v>0.9079965976506561</v>
      </c>
      <c r="AE29" s="85">
        <f ca="1">VA!CC46</f>
        <v>2.4092279053275418</v>
      </c>
      <c r="AF29" s="522">
        <f>IF($AE$5=91,9,"")</f>
        <v>9</v>
      </c>
      <c r="AG29" s="496">
        <f ca="1">VA!CE46</f>
        <v>3.1522885199628994</v>
      </c>
      <c r="AI29" s="78"/>
      <c r="AO29" s="497"/>
      <c r="AP29" s="673" t="s">
        <v>164</v>
      </c>
      <c r="AQ29" s="641">
        <v>91</v>
      </c>
    </row>
    <row r="30" spans="1:43" ht="12.75" customHeight="1" x14ac:dyDescent="0.2">
      <c r="C30" s="523">
        <f>IF($AE$5=91,8,"A*")</f>
        <v>8</v>
      </c>
      <c r="D30" s="51">
        <f ca="1">VA!BC11</f>
        <v>3.246753246753247E-3</v>
      </c>
      <c r="E30" s="52">
        <f ca="1">VA!BD11</f>
        <v>8.0299785867237686E-4</v>
      </c>
      <c r="F30" s="52">
        <f ca="1">VA!BE11</f>
        <v>1.2945542418227323E-3</v>
      </c>
      <c r="G30" s="52">
        <f ca="1">VA!BF11</f>
        <v>1.8230174081237911E-2</v>
      </c>
      <c r="H30" s="52">
        <f ca="1">VA!BG11</f>
        <v>5.9478260869565217E-2</v>
      </c>
      <c r="I30" s="52">
        <f ca="1">VA!BH11</f>
        <v>0.26332956809787922</v>
      </c>
      <c r="J30" s="52">
        <f ca="1">VA!BI11</f>
        <v>0.89480542212022784</v>
      </c>
      <c r="K30" s="52">
        <f ca="1">VA!BJ11</f>
        <v>2.5288638336397828</v>
      </c>
      <c r="L30" s="52">
        <f ca="1">VA!BK11</f>
        <v>2.2186009453363047</v>
      </c>
      <c r="M30" s="53">
        <f ca="1">VA!BL11</f>
        <v>0.70405992376562365</v>
      </c>
      <c r="N30" s="523">
        <f>C30</f>
        <v>8</v>
      </c>
      <c r="O30" s="311">
        <f ca="1">VA!BN11</f>
        <v>6.6927124332578698</v>
      </c>
      <c r="P30" s="78"/>
      <c r="Q30" s="3"/>
      <c r="U30" s="523">
        <f>IF($AE$5=91,8,"A*")</f>
        <v>8</v>
      </c>
      <c r="V30" s="95">
        <f ca="1">VA!BT47</f>
        <v>-4.1743970315398886E-3</v>
      </c>
      <c r="W30" s="92">
        <f ca="1">VA!BU47</f>
        <v>-8.0299785867237686E-4</v>
      </c>
      <c r="X30" s="92">
        <f ca="1">VA!BV47</f>
        <v>-1.7260723224303098E-3</v>
      </c>
      <c r="Y30" s="92">
        <f ca="1">VA!BW47</f>
        <v>-2.0744680851063829E-2</v>
      </c>
      <c r="Z30" s="92">
        <f ca="1">VA!BX47</f>
        <v>-7.4504347826086947E-2</v>
      </c>
      <c r="AA30" s="92">
        <f ca="1">VA!BY47</f>
        <v>-0.31629246995215193</v>
      </c>
      <c r="AB30" s="92">
        <f ca="1">VA!BZ47</f>
        <v>-0.12812384527120324</v>
      </c>
      <c r="AC30" s="92">
        <f ca="1">VA!CA47</f>
        <v>3.6113812639419085</v>
      </c>
      <c r="AD30" s="92">
        <f ca="1">VA!CB47</f>
        <v>1.6893956523143512</v>
      </c>
      <c r="AE30" s="93">
        <f ca="1">VA!CC47</f>
        <v>1.7051679815619183</v>
      </c>
      <c r="AF30" s="523">
        <f>IF($AE$5=91,8,"A*")</f>
        <v>8</v>
      </c>
      <c r="AG30" s="364">
        <f ca="1">VA!CE47</f>
        <v>6.4595760867050291</v>
      </c>
      <c r="AI30" s="78"/>
      <c r="AO30" s="497"/>
      <c r="AP30" s="673" t="s">
        <v>165</v>
      </c>
      <c r="AQ30" s="641">
        <v>91</v>
      </c>
    </row>
    <row r="31" spans="1:43" ht="12.75" customHeight="1" x14ac:dyDescent="0.2">
      <c r="C31" s="523">
        <f>IF($AE$5=91,7,"A")</f>
        <v>7</v>
      </c>
      <c r="D31" s="51">
        <f ca="1">VA!BC12</f>
        <v>6.0296846011131727E-3</v>
      </c>
      <c r="E31" s="52">
        <f ca="1">VA!BD12</f>
        <v>2.4089935760171306E-3</v>
      </c>
      <c r="F31" s="52">
        <f ca="1">VA!BE12</f>
        <v>1.33770604988349E-2</v>
      </c>
      <c r="G31" s="52">
        <f ca="1">VA!BF12</f>
        <v>6.0976789168278533E-2</v>
      </c>
      <c r="H31" s="52">
        <f ca="1">VA!BG12</f>
        <v>0.22539130434782606</v>
      </c>
      <c r="I31" s="52">
        <f ca="1">VA!BH12</f>
        <v>0.92016854716909291</v>
      </c>
      <c r="J31" s="52">
        <f ca="1">VA!BI12</f>
        <v>2.4837122464458661</v>
      </c>
      <c r="K31" s="52">
        <f ca="1">VA!BJ12</f>
        <v>5.3025919115931348</v>
      </c>
      <c r="L31" s="52">
        <f ca="1">VA!BK12</f>
        <v>3.3653326442499218</v>
      </c>
      <c r="M31" s="53">
        <f ca="1">VA!BL12</f>
        <v>0.7156280471589398</v>
      </c>
      <c r="N31" s="523">
        <f t="shared" ref="N31:N38" si="3">C31</f>
        <v>7</v>
      </c>
      <c r="O31" s="311">
        <f ca="1">VA!BN12</f>
        <v>13.095617228809026</v>
      </c>
      <c r="P31" s="78"/>
      <c r="Q31" s="3"/>
      <c r="U31" s="523">
        <f>IF($AE$5=91,7,"A")</f>
        <v>7</v>
      </c>
      <c r="V31" s="95">
        <f ca="1">VA!BT48</f>
        <v>-1.0204081632653062E-2</v>
      </c>
      <c r="W31" s="92">
        <f ca="1">VA!BU48</f>
        <v>-3.2119914346895075E-3</v>
      </c>
      <c r="X31" s="92">
        <f ca="1">VA!BV48</f>
        <v>-1.510313282126521E-2</v>
      </c>
      <c r="Y31" s="92">
        <f ca="1">VA!BW48</f>
        <v>0.91827852998065762</v>
      </c>
      <c r="Z31" s="92">
        <f ca="1">VA!BX48</f>
        <v>-0.29989565217391301</v>
      </c>
      <c r="AA31" s="92">
        <f ca="1">VA!BY48</f>
        <v>-1.2364610171212449</v>
      </c>
      <c r="AB31" s="92">
        <f ca="1">VA!BZ48</f>
        <v>-0.61183609171706932</v>
      </c>
      <c r="AC31" s="92">
        <f ca="1">VA!CA48</f>
        <v>3.3087893523487732</v>
      </c>
      <c r="AD31" s="92">
        <f ca="1">VA!CB48</f>
        <v>2.3240630080644298</v>
      </c>
      <c r="AE31" s="93">
        <f ca="1">VA!CC48</f>
        <v>0.98953993440297872</v>
      </c>
      <c r="AF31" s="523">
        <f>IF($AE$5=91,7,"A")</f>
        <v>7</v>
      </c>
      <c r="AG31" s="364">
        <f ca="1">VA!CE48</f>
        <v>5.3639588578960016</v>
      </c>
      <c r="AI31" s="78"/>
      <c r="AO31" s="497"/>
      <c r="AP31" s="673" t="s">
        <v>101</v>
      </c>
      <c r="AQ31" s="641">
        <v>91</v>
      </c>
    </row>
    <row r="32" spans="1:43" ht="12.75" customHeight="1" x14ac:dyDescent="0.2">
      <c r="C32" s="523">
        <f>IF($AE$5=91,6,"B")</f>
        <v>6</v>
      </c>
      <c r="D32" s="51">
        <f ca="1">VA!BC13</f>
        <v>4.267161410018553E-2</v>
      </c>
      <c r="E32" s="52">
        <f ca="1">VA!BD13</f>
        <v>2.0877944325481797E-2</v>
      </c>
      <c r="F32" s="52">
        <f ca="1">VA!BE13</f>
        <v>5.825494088202296E-2</v>
      </c>
      <c r="G32" s="52">
        <f ca="1">VA!BF13</f>
        <v>0.31494197292069631</v>
      </c>
      <c r="H32" s="52">
        <f ca="1">VA!BG13</f>
        <v>1.2465391304347826</v>
      </c>
      <c r="I32" s="52">
        <f ca="1">VA!BH13</f>
        <v>3.4510032871774694</v>
      </c>
      <c r="J32" s="52">
        <f ca="1">VA!BI13</f>
        <v>6.9313969544331862</v>
      </c>
      <c r="K32" s="52">
        <f ca="1">VA!BJ13</f>
        <v>10.772766727956618</v>
      </c>
      <c r="L32" s="52">
        <f ca="1">VA!BK13</f>
        <v>4.6601419081150333</v>
      </c>
      <c r="M32" s="53">
        <f ca="1">VA!BL13</f>
        <v>0.61204680436131542</v>
      </c>
      <c r="N32" s="523">
        <f t="shared" si="3"/>
        <v>6</v>
      </c>
      <c r="O32" s="311">
        <f ca="1">VA!BN13</f>
        <v>28.110641284706794</v>
      </c>
      <c r="P32" s="78"/>
      <c r="Q32" s="3"/>
      <c r="U32" s="523">
        <f>IF($AE$5=91,6,"B")</f>
        <v>6</v>
      </c>
      <c r="V32" s="95">
        <f ca="1">VA!BT49</f>
        <v>-5.2875695732838596E-2</v>
      </c>
      <c r="W32" s="92">
        <f ca="1">VA!BU49</f>
        <v>-2.4089935760171304E-2</v>
      </c>
      <c r="X32" s="92">
        <f ca="1">VA!BV49</f>
        <v>-7.3358073703288174E-2</v>
      </c>
      <c r="Y32" s="92">
        <f ca="1">VA!BW49</f>
        <v>0.60333655705996136</v>
      </c>
      <c r="Z32" s="92">
        <f ca="1">VA!BX49</f>
        <v>-1.5464347826086957</v>
      </c>
      <c r="AA32" s="92">
        <f ca="1">VA!BY49</f>
        <v>-0.68746430429871452</v>
      </c>
      <c r="AB32" s="92">
        <f ca="1">VA!BZ49</f>
        <v>-0.54323304615025592</v>
      </c>
      <c r="AC32" s="92">
        <f ca="1">VA!CA49</f>
        <v>7.5360226243921531</v>
      </c>
      <c r="AD32" s="92">
        <f ca="1">VA!CB49</f>
        <v>2.6639210999493965</v>
      </c>
      <c r="AE32" s="93">
        <f ca="1">VA!CC49</f>
        <v>0.37749313004166307</v>
      </c>
      <c r="AF32" s="523">
        <f>IF($AE$5=91,6,"B")</f>
        <v>6</v>
      </c>
      <c r="AG32" s="364">
        <f ca="1">VA!CE49</f>
        <v>8.2533175731892072</v>
      </c>
      <c r="AI32" s="78"/>
      <c r="AL32" s="412">
        <f ca="1">AG24</f>
        <v>0.24268518465022737</v>
      </c>
      <c r="AM32" s="461" t="s">
        <v>123</v>
      </c>
      <c r="AO32" s="497"/>
      <c r="AP32" s="673" t="s">
        <v>102</v>
      </c>
      <c r="AQ32" s="641">
        <v>91</v>
      </c>
    </row>
    <row r="33" spans="1:43" ht="12.75" customHeight="1" x14ac:dyDescent="0.25">
      <c r="C33" s="523">
        <f>IF($AE$5=91,5,"C")</f>
        <v>5</v>
      </c>
      <c r="D33" s="51">
        <f ca="1">VA!BC14</f>
        <v>0.10714285714285715</v>
      </c>
      <c r="E33" s="52">
        <f ca="1">VA!BD14</f>
        <v>9.4753747323340479E-2</v>
      </c>
      <c r="F33" s="52">
        <f ca="1">VA!BE14</f>
        <v>0.25243807715543282</v>
      </c>
      <c r="G33" s="52">
        <f ca="1">VA!BF14</f>
        <v>1.0542069632495163</v>
      </c>
      <c r="H33" s="52">
        <f ca="1">VA!BG14</f>
        <v>3.658226086956522</v>
      </c>
      <c r="I33" s="52">
        <f ca="1">VA!BH14</f>
        <v>7.8385094744323593</v>
      </c>
      <c r="J33" s="52">
        <f ca="1">VA!BI14</f>
        <v>11.156634707014916</v>
      </c>
      <c r="K33" s="52">
        <f ca="1">VA!BJ14</f>
        <v>11.959707301593228</v>
      </c>
      <c r="L33" s="52">
        <f ca="1">VA!BK14</f>
        <v>3.3711898532467672</v>
      </c>
      <c r="M33" s="53">
        <f ca="1">VA!BL14</f>
        <v>0.27231628401737434</v>
      </c>
      <c r="N33" s="523">
        <f t="shared" si="3"/>
        <v>5</v>
      </c>
      <c r="O33" s="311">
        <f ca="1">VA!BN14</f>
        <v>39.765125352132316</v>
      </c>
      <c r="P33" s="78"/>
      <c r="Q33" s="3"/>
      <c r="U33" s="523">
        <f>IF($AE$5=91,5,"C")</f>
        <v>5</v>
      </c>
      <c r="V33" s="95">
        <f ca="1">VA!BT50</f>
        <v>-0.16001855287569575</v>
      </c>
      <c r="W33" s="92">
        <f ca="1">VA!BU50</f>
        <v>-0.11884368308351179</v>
      </c>
      <c r="X33" s="92">
        <f ca="1">VA!BV50</f>
        <v>-0.32579615085872099</v>
      </c>
      <c r="Y33" s="92">
        <f ca="1">VA!BW50</f>
        <v>0.54912959381044502</v>
      </c>
      <c r="Z33" s="92">
        <f ca="1">VA!BX50</f>
        <v>-4.2046608695652177</v>
      </c>
      <c r="AA33" s="92">
        <f ca="1">VA!BY50</f>
        <v>-5.5259737787310748</v>
      </c>
      <c r="AB33" s="92">
        <f ca="1">VA!BZ50</f>
        <v>6.3001322468348278</v>
      </c>
      <c r="AC33" s="92">
        <f ca="1">VA!CA50</f>
        <v>7.5763153227989264</v>
      </c>
      <c r="AD33" s="92">
        <f ca="1">VA!CB50</f>
        <v>0.29273124670262973</v>
      </c>
      <c r="AE33" s="93">
        <f ca="1">VA!CC50</f>
        <v>0.10517684602428856</v>
      </c>
      <c r="AF33" s="523">
        <f>IF($AE$5=91,5,"C")</f>
        <v>5</v>
      </c>
      <c r="AG33" s="364">
        <f ca="1">VA!CE50</f>
        <v>4.4881922210568916</v>
      </c>
      <c r="AI33" s="78"/>
      <c r="AL33" s="464">
        <f ca="1">AL32/AL24</f>
        <v>1.898245865829538</v>
      </c>
      <c r="AM33" s="461" t="s">
        <v>138</v>
      </c>
      <c r="AO33" s="497"/>
      <c r="AP33" s="674" t="s">
        <v>314</v>
      </c>
      <c r="AQ33" s="641">
        <v>91</v>
      </c>
    </row>
    <row r="34" spans="1:43" ht="12.75" customHeight="1" x14ac:dyDescent="0.2">
      <c r="C34" s="523">
        <f>IF($AE$5=91,4,"D")</f>
        <v>4</v>
      </c>
      <c r="D34" s="51">
        <f ca="1">VA!BC15</f>
        <v>0.27968460111317256</v>
      </c>
      <c r="E34" s="52">
        <f ca="1">VA!BD15</f>
        <v>0.270610278372591</v>
      </c>
      <c r="F34" s="52">
        <f ca="1">VA!BE15</f>
        <v>0.63821524121860707</v>
      </c>
      <c r="G34" s="52">
        <f ca="1">VA!BF15</f>
        <v>2.3755802707930367</v>
      </c>
      <c r="H34" s="52">
        <f ca="1">VA!BG15</f>
        <v>6.1688347826086956</v>
      </c>
      <c r="I34" s="52">
        <f ca="1">VA!BH15</f>
        <v>9.9194070388749971</v>
      </c>
      <c r="J34" s="52">
        <f ca="1">VA!BI15</f>
        <v>10.024747661370311</v>
      </c>
      <c r="K34" s="52">
        <f ca="1">VA!BJ15</f>
        <v>7.6966334083124117</v>
      </c>
      <c r="L34" s="52">
        <f ca="1">VA!BK15</f>
        <v>1.5029232210342711</v>
      </c>
      <c r="M34" s="53">
        <f ca="1">VA!BL15</f>
        <v>7.4328516975445444E-2</v>
      </c>
      <c r="N34" s="523">
        <f t="shared" si="3"/>
        <v>4</v>
      </c>
      <c r="O34" s="311">
        <f ca="1">VA!BN15</f>
        <v>38.95096502067355</v>
      </c>
      <c r="P34" s="78"/>
      <c r="Q34" s="3"/>
      <c r="U34" s="523">
        <f>IF($AE$5=91,4,"D")</f>
        <v>4</v>
      </c>
      <c r="V34" s="95">
        <f ca="1">VA!BT51</f>
        <v>-0.43970315398886828</v>
      </c>
      <c r="W34" s="92">
        <f ca="1">VA!BU51</f>
        <v>-0.38945396145610278</v>
      </c>
      <c r="X34" s="92">
        <f ca="1">VA!BV51</f>
        <v>1.0359886079226719</v>
      </c>
      <c r="Y34" s="92">
        <f ca="1">VA!BW51</f>
        <v>0.17354932301740833</v>
      </c>
      <c r="Z34" s="92">
        <f ca="1">VA!BX51</f>
        <v>-4.3734956521739132</v>
      </c>
      <c r="AA34" s="92">
        <f ca="1">VA!BY51</f>
        <v>2.5546191823939282</v>
      </c>
      <c r="AB34" s="92">
        <f ca="1">VA!BZ51</f>
        <v>8.2753845854645149</v>
      </c>
      <c r="AC34" s="92">
        <f ca="1">VA!CA51</f>
        <v>3.8796819144865111</v>
      </c>
      <c r="AD34" s="92">
        <f ca="1">VA!CB51</f>
        <v>0.78980802566835706</v>
      </c>
      <c r="AE34" s="93">
        <f ca="1">VA!CC51</f>
        <v>3.0848329048843048E-2</v>
      </c>
      <c r="AF34" s="523">
        <f>IF($AE$5=91,4,"D")</f>
        <v>4</v>
      </c>
      <c r="AG34" s="364">
        <f ca="1">VA!CE51</f>
        <v>11.537227200383342</v>
      </c>
      <c r="AI34" s="78"/>
      <c r="AO34" s="497"/>
      <c r="AP34" s="673" t="s">
        <v>166</v>
      </c>
      <c r="AQ34" s="641">
        <v>91</v>
      </c>
    </row>
    <row r="35" spans="1:43" ht="12.75" customHeight="1" x14ac:dyDescent="0.2">
      <c r="C35" s="523">
        <f>IF($AE$5=91,3,"E")</f>
        <v>3</v>
      </c>
      <c r="D35" s="51">
        <f ca="1">VA!BC16</f>
        <v>1.3798701298701299</v>
      </c>
      <c r="E35" s="52">
        <f ca="1">VA!BD16</f>
        <v>1.1334314775160599</v>
      </c>
      <c r="F35" s="52">
        <f ca="1">VA!BE16</f>
        <v>2.0682661603521186</v>
      </c>
      <c r="G35" s="52">
        <f ca="1">VA!BF16</f>
        <v>5.5646034816247578</v>
      </c>
      <c r="H35" s="52">
        <f ca="1">VA!BG16</f>
        <v>10.561460869565217</v>
      </c>
      <c r="I35" s="52">
        <f ca="1">VA!BH16</f>
        <v>12.022083740528741</v>
      </c>
      <c r="J35" s="52">
        <f ca="1">VA!BI16</f>
        <v>8.7101363309282558</v>
      </c>
      <c r="K35" s="52">
        <f ca="1">VA!BJ16</f>
        <v>4.7150017266965962</v>
      </c>
      <c r="L35" s="52">
        <f ca="1">VA!BK16</f>
        <v>0.64795374527601024</v>
      </c>
      <c r="M35" s="53">
        <f ca="1">VA!BL16</f>
        <v>2.5396684691073486E-2</v>
      </c>
      <c r="N35" s="523">
        <f t="shared" si="3"/>
        <v>3</v>
      </c>
      <c r="O35" s="311">
        <f ca="1">VA!BN16</f>
        <v>46.828204347048967</v>
      </c>
      <c r="P35" s="78"/>
      <c r="Q35" s="3"/>
      <c r="U35" s="523">
        <f>IF($AE$5=91,3,"E")</f>
        <v>3</v>
      </c>
      <c r="V35" s="95">
        <f ca="1">VA!BT52</f>
        <v>0.18042671614100181</v>
      </c>
      <c r="W35" s="92">
        <f ca="1">VA!BU52</f>
        <v>1.4771145610278373</v>
      </c>
      <c r="X35" s="92">
        <f ca="1">VA!BV52</f>
        <v>1.9677224475705533</v>
      </c>
      <c r="Y35" s="92">
        <f ca="1">VA!BW52</f>
        <v>0.60894584139265007</v>
      </c>
      <c r="Z35" s="92">
        <f ca="1">VA!BX52</f>
        <v>-0.93495652173913157</v>
      </c>
      <c r="AA35" s="92">
        <f ca="1">VA!BY52</f>
        <v>0.53253544186518553</v>
      </c>
      <c r="AB35" s="92">
        <f ca="1">VA!BZ52</f>
        <v>1.5652482545362574</v>
      </c>
      <c r="AC35" s="92">
        <f ca="1">VA!CA52</f>
        <v>1.1646801877899122</v>
      </c>
      <c r="AD35" s="92">
        <f ca="1">VA!CB52</f>
        <v>0.14185428039234793</v>
      </c>
      <c r="AE35" s="93">
        <f ca="1">VA!CC52</f>
        <v>5.4516443577696805E-3</v>
      </c>
      <c r="AF35" s="523">
        <f>IF($AE$5=91,3,"E")</f>
        <v>3</v>
      </c>
      <c r="AG35" s="364">
        <f ca="1">VA!CE52</f>
        <v>6.7090228533343748</v>
      </c>
      <c r="AI35" s="78"/>
      <c r="AO35" s="497"/>
      <c r="AP35" s="673" t="s">
        <v>103</v>
      </c>
      <c r="AQ35" s="641">
        <v>91</v>
      </c>
    </row>
    <row r="36" spans="1:43" ht="12.75" customHeight="1" x14ac:dyDescent="0.2">
      <c r="C36" s="523">
        <f>IF($AE$5=91,2,"F")</f>
        <v>2</v>
      </c>
      <c r="D36" s="51">
        <f ca="1">VA!BC17</f>
        <v>1.8515769944341374</v>
      </c>
      <c r="E36" s="52">
        <f ca="1">VA!BD17</f>
        <v>0.96761241970021405</v>
      </c>
      <c r="F36" s="52">
        <f ca="1">VA!BE17</f>
        <v>1.3523776646241479</v>
      </c>
      <c r="G36" s="52">
        <f ca="1">VA!BF17</f>
        <v>2.5352514506769825</v>
      </c>
      <c r="H36" s="52">
        <f ca="1">VA!BG17</f>
        <v>3.5718260869565217</v>
      </c>
      <c r="I36" s="52">
        <f ca="1">VA!BH17</f>
        <v>3.1842088563414599</v>
      </c>
      <c r="J36" s="52">
        <f ca="1">VA!BI17</f>
        <v>1.7871020439915206</v>
      </c>
      <c r="K36" s="52">
        <f ca="1">VA!BJ17</f>
        <v>0.79465377399874937</v>
      </c>
      <c r="L36" s="52">
        <f ca="1">VA!BK17</f>
        <v>8.9688512764193498E-2</v>
      </c>
      <c r="M36" s="53">
        <f ca="1">VA!BL17</f>
        <v>4.1219750022161153E-3</v>
      </c>
      <c r="N36" s="523">
        <f t="shared" si="3"/>
        <v>2</v>
      </c>
      <c r="O36" s="311">
        <f ca="1">VA!BN17</f>
        <v>16.138419778490146</v>
      </c>
      <c r="P36" s="78"/>
      <c r="Q36" s="3"/>
      <c r="U36" s="523">
        <f>IF($AE$5=91,2,"F")</f>
        <v>2</v>
      </c>
      <c r="V36" s="95">
        <f ca="1">VA!BT53</f>
        <v>-0.67115027829313556</v>
      </c>
      <c r="W36" s="92">
        <f ca="1">VA!BU53</f>
        <v>0.50950214132762328</v>
      </c>
      <c r="X36" s="92">
        <f ca="1">VA!BV53</f>
        <v>0.61534478294640493</v>
      </c>
      <c r="Y36" s="92">
        <f ca="1">VA!BW53</f>
        <v>1.0736943907156675</v>
      </c>
      <c r="Z36" s="92">
        <f ca="1">VA!BX53</f>
        <v>1.4932173913043485</v>
      </c>
      <c r="AA36" s="92">
        <f ca="1">VA!BY53</f>
        <v>-0.65167341447627791</v>
      </c>
      <c r="AB36" s="92">
        <f ca="1">VA!BZ53</f>
        <v>-0.22185378945526679</v>
      </c>
      <c r="AC36" s="92">
        <f ca="1">VA!CA53</f>
        <v>0.37002641379116596</v>
      </c>
      <c r="AD36" s="92">
        <f ca="1">VA!CB53</f>
        <v>5.2165767628153503E-2</v>
      </c>
      <c r="AE36" s="93">
        <f ca="1">VA!CC53</f>
        <v>1.3296693555537864E-3</v>
      </c>
      <c r="AF36" s="523">
        <f>IF($AE$5=91,2,"F")</f>
        <v>2</v>
      </c>
      <c r="AG36" s="364">
        <f ca="1">VA!CE53</f>
        <v>2.5706030748442288</v>
      </c>
      <c r="AI36" s="78"/>
      <c r="AO36" s="497"/>
      <c r="AP36" s="673" t="s">
        <v>167</v>
      </c>
      <c r="AQ36" s="641">
        <v>91</v>
      </c>
    </row>
    <row r="37" spans="1:43" ht="12.75" customHeight="1" x14ac:dyDescent="0.2">
      <c r="C37" s="523">
        <f>IF($AE$5=91,1,"G")</f>
        <v>1</v>
      </c>
      <c r="D37" s="51">
        <f ca="1">VA!BC18</f>
        <v>1.0282931354359925</v>
      </c>
      <c r="E37" s="52">
        <f ca="1">VA!BD18</f>
        <v>0.39547644539614557</v>
      </c>
      <c r="F37" s="52">
        <f ca="1">VA!BE18</f>
        <v>0.46258738241132302</v>
      </c>
      <c r="G37" s="52">
        <f ca="1">VA!BF18</f>
        <v>0.82098646034816247</v>
      </c>
      <c r="H37" s="52">
        <f ca="1">VA!BG18</f>
        <v>1.0944</v>
      </c>
      <c r="I37" s="52">
        <f ca="1">VA!BH18</f>
        <v>0.94293764516251866</v>
      </c>
      <c r="J37" s="52">
        <f ca="1">VA!BI18</f>
        <v>0.53730138664695926</v>
      </c>
      <c r="K37" s="52">
        <f ca="1">VA!BJ18</f>
        <v>0.2524243753558395</v>
      </c>
      <c r="L37" s="52">
        <f ca="1">VA!BK18</f>
        <v>3.2946800607254759E-2</v>
      </c>
      <c r="M37" s="53">
        <f ca="1">VA!BL18</f>
        <v>3.9890080666607573E-4</v>
      </c>
      <c r="N37" s="523">
        <f t="shared" si="3"/>
        <v>1</v>
      </c>
      <c r="O37" s="311">
        <f ca="1">VA!BN18</f>
        <v>5.5677525321708625</v>
      </c>
      <c r="P37" s="78"/>
      <c r="Q37" s="3"/>
      <c r="U37" s="523">
        <f>IF($AE$5=91,1,"G")</f>
        <v>1</v>
      </c>
      <c r="V37" s="95">
        <f ca="1">VA!BT54</f>
        <v>0.30055658627087212</v>
      </c>
      <c r="W37" s="92">
        <f ca="1">VA!BU54</f>
        <v>0.1140256959314776</v>
      </c>
      <c r="X37" s="92">
        <f ca="1">VA!BV54</f>
        <v>0.1527574005350818</v>
      </c>
      <c r="Y37" s="92">
        <f ca="1">VA!BW54</f>
        <v>0.25270793036750483</v>
      </c>
      <c r="Z37" s="92">
        <f ca="1">VA!BX54</f>
        <v>0.39881739130434823</v>
      </c>
      <c r="AA37" s="92">
        <f ca="1">VA!BY54</f>
        <v>-0.5946110596387939</v>
      </c>
      <c r="AB37" s="92">
        <f ca="1">VA!BZ54</f>
        <v>-0.75915517610222594</v>
      </c>
      <c r="AC37" s="92">
        <f ca="1">VA!CA54</f>
        <v>0.11760203843532935</v>
      </c>
      <c r="AD37" s="92">
        <f ca="1">VA!CB54</f>
        <v>1.9218967020897537E-2</v>
      </c>
      <c r="AE37" s="93">
        <f ca="1">VA!CC54</f>
        <v>9.3076854888751726E-4</v>
      </c>
      <c r="AF37" s="523">
        <f>IF($AE$5=91,1,"G")</f>
        <v>1</v>
      </c>
      <c r="AG37" s="364">
        <f ca="1">VA!CE54</f>
        <v>2.8505426733715922E-3</v>
      </c>
      <c r="AI37" s="78"/>
      <c r="AO37" s="497"/>
      <c r="AP37" s="673" t="s">
        <v>106</v>
      </c>
      <c r="AQ37" s="641">
        <v>91</v>
      </c>
    </row>
    <row r="38" spans="1:43" ht="12.75" customHeight="1" x14ac:dyDescent="0.25">
      <c r="C38" s="39" t="s">
        <v>16</v>
      </c>
      <c r="D38" s="68">
        <f ca="1">VA!BC19</f>
        <v>0.30055658627087195</v>
      </c>
      <c r="E38" s="54">
        <f ca="1">VA!BD19</f>
        <v>0.11402569593147752</v>
      </c>
      <c r="F38" s="54">
        <f ca="1">VA!BE19</f>
        <v>0.15275740053508241</v>
      </c>
      <c r="G38" s="54">
        <f ca="1">VA!BF19</f>
        <v>0.25270793036750483</v>
      </c>
      <c r="H38" s="54">
        <f ca="1">VA!BG19</f>
        <v>0.39881739130434785</v>
      </c>
      <c r="I38" s="54">
        <f ca="1">VA!BH19</f>
        <v>0.40538894036120882</v>
      </c>
      <c r="J38" s="54">
        <f ca="1">VA!BI19</f>
        <v>0.24084482389778097</v>
      </c>
      <c r="K38" s="54">
        <f ca="1">VA!BJ19</f>
        <v>0.11760203843533287</v>
      </c>
      <c r="L38" s="54">
        <f ca="1">VA!BK19</f>
        <v>1.9218967020898606E-2</v>
      </c>
      <c r="M38" s="55">
        <f ca="1">VA!BL19</f>
        <v>9.307685488875101E-4</v>
      </c>
      <c r="N38" s="39" t="str">
        <f t="shared" si="3"/>
        <v>U</v>
      </c>
      <c r="O38" s="312">
        <f ca="1">VA!BN19</f>
        <v>2.0028505426733934</v>
      </c>
      <c r="P38" s="78"/>
      <c r="Q38" s="3"/>
      <c r="U38" s="39" t="s">
        <v>16</v>
      </c>
      <c r="V38" s="103">
        <f ca="1">VA!BT55</f>
        <v>0</v>
      </c>
      <c r="W38" s="100">
        <f ca="1">VA!BU55</f>
        <v>0</v>
      </c>
      <c r="X38" s="100">
        <f ca="1">VA!BV55</f>
        <v>0</v>
      </c>
      <c r="Y38" s="100">
        <f ca="1">VA!BW55</f>
        <v>0</v>
      </c>
      <c r="Z38" s="100">
        <f ca="1">VA!BX55</f>
        <v>0</v>
      </c>
      <c r="AA38" s="100">
        <f ca="1">VA!BY55</f>
        <v>0</v>
      </c>
      <c r="AB38" s="100">
        <f ca="1">VA!BZ55</f>
        <v>0</v>
      </c>
      <c r="AC38" s="100">
        <f ca="1">VA!CA55</f>
        <v>0</v>
      </c>
      <c r="AD38" s="100">
        <f ca="1">VA!CB55</f>
        <v>0</v>
      </c>
      <c r="AE38" s="101">
        <f ca="1">VA!CC55</f>
        <v>0</v>
      </c>
      <c r="AF38" s="39" t="s">
        <v>16</v>
      </c>
      <c r="AG38" s="366">
        <f ca="1">VA!CE55</f>
        <v>0</v>
      </c>
      <c r="AI38" s="78"/>
      <c r="AO38" s="497"/>
    </row>
    <row r="39" spans="1:43" ht="16.5" x14ac:dyDescent="0.3">
      <c r="C39" s="104"/>
      <c r="D39" s="105" t="s">
        <v>45</v>
      </c>
      <c r="E39" s="105" t="s">
        <v>33</v>
      </c>
      <c r="F39" s="105" t="s">
        <v>34</v>
      </c>
      <c r="G39" s="105" t="s">
        <v>35</v>
      </c>
      <c r="H39" s="105" t="s">
        <v>36</v>
      </c>
      <c r="I39" s="105" t="s">
        <v>37</v>
      </c>
      <c r="J39" s="105" t="s">
        <v>38</v>
      </c>
      <c r="K39" s="105" t="s">
        <v>39</v>
      </c>
      <c r="L39" s="105" t="s">
        <v>40</v>
      </c>
      <c r="M39" s="106" t="s">
        <v>41</v>
      </c>
      <c r="N39" s="107"/>
      <c r="O39" s="286">
        <f ca="1">SUM(O29:O38)</f>
        <v>200.00000000000003</v>
      </c>
      <c r="P39" s="78"/>
      <c r="Q39" s="3"/>
      <c r="U39" s="104"/>
      <c r="V39" s="129" t="s">
        <v>45</v>
      </c>
      <c r="W39" s="105" t="s">
        <v>33</v>
      </c>
      <c r="X39" s="105" t="s">
        <v>34</v>
      </c>
      <c r="Y39" s="105" t="s">
        <v>35</v>
      </c>
      <c r="Z39" s="105" t="s">
        <v>36</v>
      </c>
      <c r="AA39" s="105" t="s">
        <v>37</v>
      </c>
      <c r="AB39" s="105" t="s">
        <v>38</v>
      </c>
      <c r="AC39" s="105" t="s">
        <v>39</v>
      </c>
      <c r="AD39" s="105" t="s">
        <v>40</v>
      </c>
      <c r="AE39" s="106" t="s">
        <v>41</v>
      </c>
      <c r="AF39" s="193" t="s">
        <v>68</v>
      </c>
      <c r="AG39" s="190">
        <f ca="1">SUM(AG29:AG38)</f>
        <v>48.537036930045346</v>
      </c>
      <c r="AI39" s="78"/>
      <c r="AM39" s="497" t="s">
        <v>144</v>
      </c>
      <c r="AN39" s="641" t="s">
        <v>5</v>
      </c>
      <c r="AO39" s="497"/>
      <c r="AP39" s="3"/>
    </row>
    <row r="40" spans="1:43" ht="16.5" x14ac:dyDescent="0.3">
      <c r="C40" s="111" t="s">
        <v>4</v>
      </c>
      <c r="D40" s="301">
        <f ca="1">VA!BC22</f>
        <v>5</v>
      </c>
      <c r="E40" s="301">
        <f ca="1">VA!BD22</f>
        <v>3</v>
      </c>
      <c r="F40" s="301">
        <f ca="1">VA!BE22</f>
        <v>5.0000000000000009</v>
      </c>
      <c r="G40" s="301">
        <f ca="1">VA!BF22</f>
        <v>13</v>
      </c>
      <c r="H40" s="301">
        <f ca="1">VA!BG22</f>
        <v>27</v>
      </c>
      <c r="I40" s="301">
        <f ca="1">VA!BH22</f>
        <v>39</v>
      </c>
      <c r="J40" s="301">
        <f ca="1">VA!BI22</f>
        <v>43.000000000000007</v>
      </c>
      <c r="K40" s="301">
        <f ca="1">VA!BJ22</f>
        <v>45</v>
      </c>
      <c r="L40" s="301">
        <f ca="1">VA!BK22</f>
        <v>17</v>
      </c>
      <c r="M40" s="302">
        <f ca="1">VA!BL22</f>
        <v>3</v>
      </c>
      <c r="N40" s="303">
        <f ca="1">VA!BN22</f>
        <v>200</v>
      </c>
      <c r="P40" s="78"/>
      <c r="Q40" s="3"/>
      <c r="V40" s="150">
        <f t="shared" ref="V40:AE40" ca="1" si="4">SUM(V29:V38)</f>
        <v>-0.85807050092764392</v>
      </c>
      <c r="W40" s="150">
        <f t="shared" ca="1" si="4"/>
        <v>1.5642398286937904</v>
      </c>
      <c r="X40" s="150">
        <f t="shared" ca="1" si="4"/>
        <v>3.3553982911883997</v>
      </c>
      <c r="Y40" s="150">
        <f t="shared" ca="1" si="4"/>
        <v>4.1563829787234052</v>
      </c>
      <c r="Z40" s="150">
        <f t="shared" ca="1" si="4"/>
        <v>-9.5569391304347828</v>
      </c>
      <c r="AA40" s="150">
        <f t="shared" ca="1" si="4"/>
        <v>-5.9782843218134172</v>
      </c>
      <c r="AB40" s="150">
        <f t="shared" ca="1" si="4"/>
        <v>14.643244714988604</v>
      </c>
      <c r="AC40" s="150">
        <f t="shared" ca="1" si="4"/>
        <v>26.704744215566372</v>
      </c>
      <c r="AD40" s="150">
        <f t="shared" ca="1" si="4"/>
        <v>8.88115464539122</v>
      </c>
      <c r="AE40" s="150">
        <f t="shared" ca="1" si="4"/>
        <v>5.6251662086694427</v>
      </c>
      <c r="AF40" s="190">
        <f ca="1">SUM(V40:AE40)</f>
        <v>48.537036930045389</v>
      </c>
      <c r="AI40" s="78"/>
      <c r="AM40" s="497" t="s">
        <v>153</v>
      </c>
      <c r="AN40" s="641" t="s">
        <v>89</v>
      </c>
      <c r="AO40" s="497"/>
      <c r="AP40" s="3"/>
    </row>
    <row r="41" spans="1:43" ht="14.25" customHeight="1" x14ac:dyDescent="0.25">
      <c r="C41" s="560" t="s">
        <v>87</v>
      </c>
      <c r="D41" s="442">
        <f ca="1">VA!BC23</f>
        <v>10.858070500927644</v>
      </c>
      <c r="E41" s="442">
        <f ca="1">VA!BD23</f>
        <v>7.4357601713062094</v>
      </c>
      <c r="F41" s="442">
        <f ca="1">VA!BE23</f>
        <v>13.644601708811601</v>
      </c>
      <c r="G41" s="442">
        <f ca="1">VA!BF23</f>
        <v>39.843617021276593</v>
      </c>
      <c r="H41" s="442">
        <f ca="1">VA!BG23</f>
        <v>92.55693913043477</v>
      </c>
      <c r="I41" s="442">
        <f ca="1">VA!BH23</f>
        <v>151.97828432181339</v>
      </c>
      <c r="J41" s="442">
        <f ca="1">VA!BI23</f>
        <v>194.35675528501139</v>
      </c>
      <c r="K41" s="442">
        <f ca="1">VA!BJ23</f>
        <v>236.29525578443358</v>
      </c>
      <c r="L41" s="442">
        <f ca="1">VA!BK23</f>
        <v>104.11884535460877</v>
      </c>
      <c r="M41" s="442">
        <f ca="1">VA!BL23</f>
        <v>21.374833791330548</v>
      </c>
      <c r="N41" s="171"/>
      <c r="O41" s="174">
        <f ca="1">VA!BN23</f>
        <v>4.3623148153497731</v>
      </c>
      <c r="P41" s="174" t="str">
        <f>VA!BO23</f>
        <v>ave</v>
      </c>
      <c r="Q41" s="3"/>
      <c r="AE41" s="231" t="s">
        <v>73</v>
      </c>
      <c r="AF41" s="151">
        <f ca="1">VA!CD58</f>
        <v>200</v>
      </c>
      <c r="AG41" s="233">
        <f ca="1">VA!CE58</f>
        <v>0.24268518465022695</v>
      </c>
      <c r="AH41" s="232" t="s">
        <v>64</v>
      </c>
      <c r="AI41" s="234">
        <f ca="1">VA!CG58</f>
        <v>1.4561111079013618</v>
      </c>
      <c r="AJ41" s="3" t="str">
        <f>VA!CH58</f>
        <v>pts</v>
      </c>
      <c r="AM41" s="497" t="s">
        <v>152</v>
      </c>
      <c r="AN41" s="641" t="s">
        <v>14</v>
      </c>
      <c r="AO41" s="196"/>
      <c r="AP41" s="3"/>
    </row>
    <row r="42" spans="1:43" x14ac:dyDescent="0.25">
      <c r="C42" s="299" t="s">
        <v>55</v>
      </c>
      <c r="D42" s="174">
        <f ca="1">VA!BC24</f>
        <v>2.1716141001855287</v>
      </c>
      <c r="E42" s="174">
        <f ca="1">VA!BD24</f>
        <v>2.4785867237687365</v>
      </c>
      <c r="F42" s="174">
        <f ca="1">VA!BE24</f>
        <v>2.7289203417623198</v>
      </c>
      <c r="G42" s="174">
        <f ca="1">VA!BF24</f>
        <v>3.0648936170212764</v>
      </c>
      <c r="H42" s="174">
        <f ca="1">VA!BG24</f>
        <v>3.428034782608695</v>
      </c>
      <c r="I42" s="174">
        <f ca="1">VA!BH24</f>
        <v>3.8968790851747022</v>
      </c>
      <c r="J42" s="174">
        <f ca="1">VA!BI24</f>
        <v>4.5199245415118918</v>
      </c>
      <c r="K42" s="174">
        <f ca="1">VA!BJ24</f>
        <v>5.2510056840985238</v>
      </c>
      <c r="L42" s="174">
        <f ca="1">VA!BK24</f>
        <v>6.12463796203581</v>
      </c>
      <c r="M42" s="174">
        <f ca="1">VA!BL24</f>
        <v>7.1249445971101828</v>
      </c>
      <c r="N42" s="174"/>
      <c r="O42" s="174">
        <f ca="1">VA!BN24</f>
        <v>4.3623148153497722</v>
      </c>
      <c r="P42" s="443" t="s">
        <v>46</v>
      </c>
      <c r="Q42" s="253"/>
      <c r="AG42" s="191"/>
      <c r="AH42" s="192"/>
      <c r="AI42" s="3" t="str">
        <f>VA!CH59</f>
        <v>@6pts/grade</v>
      </c>
      <c r="AM42" s="497" t="s">
        <v>196</v>
      </c>
      <c r="AN42" s="641" t="s">
        <v>10</v>
      </c>
      <c r="AP42" s="3"/>
    </row>
    <row r="43" spans="1:43" ht="18" customHeight="1" x14ac:dyDescent="0.25">
      <c r="C43" s="3"/>
      <c r="E43" s="3"/>
      <c r="F43" s="3"/>
      <c r="G43" s="3"/>
      <c r="H43" s="3"/>
      <c r="I43" s="3"/>
      <c r="J43" s="3"/>
      <c r="K43" s="3"/>
      <c r="L43" s="3"/>
      <c r="N43" s="3"/>
      <c r="P43" s="161"/>
      <c r="Q43" s="3"/>
      <c r="AM43" s="497" t="s">
        <v>197</v>
      </c>
      <c r="AN43" s="641" t="s">
        <v>255</v>
      </c>
      <c r="AP43" s="3"/>
    </row>
    <row r="44" spans="1:43" x14ac:dyDescent="0.25">
      <c r="A44" s="378" t="str">
        <f>VA!AZ1</f>
        <v>min value</v>
      </c>
      <c r="B44" s="322"/>
      <c r="C44" s="322"/>
      <c r="D44" s="105" t="str">
        <f>VA!BC1</f>
        <v>2</v>
      </c>
      <c r="E44" s="105" t="str">
        <f>VA!BD1</f>
        <v>3c</v>
      </c>
      <c r="F44" s="105" t="str">
        <f>VA!BE1</f>
        <v>3b</v>
      </c>
      <c r="G44" s="105" t="str">
        <f>VA!BF1</f>
        <v>3a</v>
      </c>
      <c r="H44" s="105" t="str">
        <f>VA!BG1</f>
        <v>4c</v>
      </c>
      <c r="I44" s="105" t="str">
        <f>VA!BH1</f>
        <v>4b</v>
      </c>
      <c r="J44" s="105" t="str">
        <f>VA!BI1</f>
        <v>4a</v>
      </c>
      <c r="K44" s="105" t="str">
        <f>VA!BJ1</f>
        <v>5c</v>
      </c>
      <c r="L44" s="105" t="str">
        <f>VA!BK1</f>
        <v>5b</v>
      </c>
      <c r="M44" s="106" t="str">
        <f>VA!BL1</f>
        <v>5a</v>
      </c>
      <c r="N44" s="320"/>
      <c r="O44" s="374" t="str">
        <f>VA!BN1</f>
        <v>Totals</v>
      </c>
      <c r="P44" s="331" t="str">
        <f>VA!BO1</f>
        <v>Every cell</v>
      </c>
      <c r="Q44" s="3"/>
      <c r="R44" s="3"/>
      <c r="S44" s="3"/>
      <c r="V44" s="113" t="s">
        <v>130</v>
      </c>
      <c r="AG44" s="1"/>
      <c r="AH44" s="1" t="s">
        <v>129</v>
      </c>
      <c r="AI44" s="1"/>
      <c r="AJ44" s="23" t="s">
        <v>137</v>
      </c>
      <c r="AM44" s="497" t="s">
        <v>88</v>
      </c>
      <c r="AN44" s="641" t="s">
        <v>90</v>
      </c>
    </row>
    <row r="45" spans="1:43" x14ac:dyDescent="0.25">
      <c r="A45" s="329">
        <f>VA!AZ2</f>
        <v>2</v>
      </c>
      <c r="B45" s="42"/>
      <c r="C45" s="466"/>
      <c r="D45" s="325">
        <f ca="1">VA!BC2</f>
        <v>0</v>
      </c>
      <c r="E45" s="325">
        <f ca="1">VA!BD2</f>
        <v>0</v>
      </c>
      <c r="F45" s="325">
        <f ca="1">VA!BE2</f>
        <v>0.41973705540740786</v>
      </c>
      <c r="G45" s="325">
        <f ca="1">VA!BF2</f>
        <v>0.17864172818388263</v>
      </c>
      <c r="H45" s="325">
        <f ca="1">VA!BG2</f>
        <v>4.7064073341101009</v>
      </c>
      <c r="I45" s="325">
        <f ca="1">VA!BH2</f>
        <v>10.437190072261592</v>
      </c>
      <c r="J45" s="325">
        <f ca="1">VA!BI2</f>
        <v>9.8511042361380898</v>
      </c>
      <c r="K45" s="325">
        <f ca="1">VA!BJ2</f>
        <v>12.92014565130347</v>
      </c>
      <c r="L45" s="325">
        <f ca="1">VA!BK2</f>
        <v>2.0875097091958512</v>
      </c>
      <c r="M45" s="325">
        <f ca="1">VA!BL2</f>
        <v>0</v>
      </c>
      <c r="N45" s="325"/>
      <c r="O45" s="325">
        <f ca="1">VA!BN2</f>
        <v>9.8878450884577891</v>
      </c>
      <c r="P45" s="294">
        <f ca="1">VA!BO2</f>
        <v>40.600735786600389</v>
      </c>
      <c r="V45" s="474">
        <v>2</v>
      </c>
      <c r="W45" s="300" t="s">
        <v>33</v>
      </c>
      <c r="X45" s="300" t="s">
        <v>34</v>
      </c>
      <c r="Y45" s="300" t="s">
        <v>35</v>
      </c>
      <c r="Z45" s="300" t="s">
        <v>36</v>
      </c>
      <c r="AA45" s="300" t="s">
        <v>37</v>
      </c>
      <c r="AB45" s="300" t="s">
        <v>38</v>
      </c>
      <c r="AC45" s="300" t="s">
        <v>39</v>
      </c>
      <c r="AD45" s="300" t="s">
        <v>40</v>
      </c>
      <c r="AE45" s="487" t="s">
        <v>41</v>
      </c>
      <c r="AF45" s="492" t="s">
        <v>112</v>
      </c>
      <c r="AG45" s="108" t="s">
        <v>134</v>
      </c>
      <c r="AH45" s="473" t="s">
        <v>115</v>
      </c>
      <c r="AI45" s="473" t="s">
        <v>136</v>
      </c>
      <c r="AJ45" s="561" t="s">
        <v>187</v>
      </c>
      <c r="AM45" s="497" t="s">
        <v>256</v>
      </c>
      <c r="AN45" s="641" t="s">
        <v>257</v>
      </c>
    </row>
    <row r="46" spans="1:43" x14ac:dyDescent="0.25">
      <c r="A46" s="42"/>
      <c r="B46" s="322"/>
      <c r="C46" s="357" t="str">
        <f>VA!BB3</f>
        <v>no. cells in calc</v>
      </c>
      <c r="D46" s="329">
        <f ca="1">VA!BC3</f>
        <v>0</v>
      </c>
      <c r="E46" s="329">
        <f ca="1">VA!BD3</f>
        <v>0</v>
      </c>
      <c r="F46" s="329">
        <f ca="1">VA!BE3</f>
        <v>1</v>
      </c>
      <c r="G46" s="329">
        <f ca="1">VA!BF3</f>
        <v>3</v>
      </c>
      <c r="H46" s="329">
        <f ca="1">VA!BG3</f>
        <v>4</v>
      </c>
      <c r="I46" s="329">
        <f ca="1">VA!BH3</f>
        <v>5</v>
      </c>
      <c r="J46" s="329">
        <f ca="1">VA!BI3</f>
        <v>5</v>
      </c>
      <c r="K46" s="329">
        <f ca="1">VA!BJ3</f>
        <v>6</v>
      </c>
      <c r="L46" s="329">
        <f ca="1">VA!BK3</f>
        <v>4</v>
      </c>
      <c r="M46" s="329">
        <f ca="1">VA!BL3</f>
        <v>0</v>
      </c>
      <c r="N46" s="329"/>
      <c r="O46" s="329">
        <f ca="1">VA!BN3</f>
        <v>10</v>
      </c>
      <c r="P46" s="468">
        <f ca="1">VA!BO3</f>
        <v>28</v>
      </c>
      <c r="U46" s="476" t="s">
        <v>129</v>
      </c>
      <c r="V46" s="477">
        <f t="shared" ref="V46:AE46" ca="1" si="5">D22/$M23</f>
        <v>2.5000000000000001E-2</v>
      </c>
      <c r="W46" s="477">
        <f t="shared" ca="1" si="5"/>
        <v>1.4999999999999999E-2</v>
      </c>
      <c r="X46" s="477">
        <f t="shared" ca="1" si="5"/>
        <v>2.5000000000000001E-2</v>
      </c>
      <c r="Y46" s="477">
        <f t="shared" ca="1" si="5"/>
        <v>6.5000000000000002E-2</v>
      </c>
      <c r="Z46" s="477">
        <f t="shared" ca="1" si="5"/>
        <v>0.13500000000000001</v>
      </c>
      <c r="AA46" s="477">
        <f t="shared" ca="1" si="5"/>
        <v>0.19500000000000001</v>
      </c>
      <c r="AB46" s="477">
        <f t="shared" ca="1" si="5"/>
        <v>0.215</v>
      </c>
      <c r="AC46" s="477">
        <f t="shared" ca="1" si="5"/>
        <v>0.22500000000000001</v>
      </c>
      <c r="AD46" s="477">
        <f t="shared" ca="1" si="5"/>
        <v>8.5000000000000006E-2</v>
      </c>
      <c r="AE46" s="488">
        <f t="shared" ca="1" si="5"/>
        <v>1.4999999999999999E-2</v>
      </c>
      <c r="AF46" s="493">
        <f ca="1">VA!AT21</f>
        <v>27.86</v>
      </c>
      <c r="AG46" s="490">
        <f ca="1">VA!AG23</f>
        <v>3.8445285796830801</v>
      </c>
      <c r="AH46" s="478">
        <f ca="1">N20</f>
        <v>200</v>
      </c>
      <c r="AI46" s="484">
        <f ca="1">AG46/SQRT(AH46)</f>
        <v>0.27184922291593921</v>
      </c>
      <c r="AJ46" s="486">
        <f ca="1">AF$48/AI46</f>
        <v>84.777821525420606</v>
      </c>
      <c r="AM46" s="497" t="s">
        <v>258</v>
      </c>
      <c r="AN46" s="641" t="s">
        <v>12</v>
      </c>
    </row>
    <row r="47" spans="1:43" x14ac:dyDescent="0.25">
      <c r="A47" s="329"/>
      <c r="B47" s="42"/>
      <c r="C47" s="351" t="str">
        <f>VA!BB4</f>
        <v>test statistic (signif if &lt;0.05)</v>
      </c>
      <c r="D47" s="467" t="str">
        <f ca="1">VA!BC4</f>
        <v>-</v>
      </c>
      <c r="E47" s="467" t="str">
        <f ca="1">VA!BD4</f>
        <v>-</v>
      </c>
      <c r="F47" s="467" t="str">
        <f ca="1">VA!BE4</f>
        <v>-</v>
      </c>
      <c r="G47" s="467">
        <f ca="1">VA!BF4</f>
        <v>0.91455207956858242</v>
      </c>
      <c r="H47" s="467">
        <f ca="1">VA!BG4</f>
        <v>0.19460173909910206</v>
      </c>
      <c r="I47" s="467">
        <f ca="1">VA!BH4</f>
        <v>3.3673266568631399E-2</v>
      </c>
      <c r="J47" s="467">
        <f ca="1">VA!BI4</f>
        <v>4.3011908881274784E-2</v>
      </c>
      <c r="K47" s="467">
        <f ca="1">VA!BJ4</f>
        <v>2.413869269146008E-2</v>
      </c>
      <c r="L47" s="467">
        <f ca="1">VA!BK4</f>
        <v>0.55444376431268849</v>
      </c>
      <c r="M47" s="467" t="str">
        <f ca="1">VA!BL4</f>
        <v>-</v>
      </c>
      <c r="N47" s="467"/>
      <c r="O47" s="467">
        <f ca="1">VA!BN4</f>
        <v>0.35964093679134368</v>
      </c>
      <c r="P47" s="467">
        <f ca="1">VA!BO4</f>
        <v>4.4969621821748573E-2</v>
      </c>
      <c r="U47" s="479" t="s">
        <v>85</v>
      </c>
      <c r="V47" s="480">
        <f ca="1">VA!R25</f>
        <v>2.1652977887046981E-2</v>
      </c>
      <c r="W47" s="480">
        <f ca="1">VA!S25</f>
        <v>1.5008446268275978E-2</v>
      </c>
      <c r="X47" s="480">
        <f ca="1">VA!T25</f>
        <v>2.3273938291021645E-2</v>
      </c>
      <c r="Y47" s="480">
        <f ca="1">VA!U25</f>
        <v>4.1538365742498286E-2</v>
      </c>
      <c r="Z47" s="480">
        <f ca="1">VA!V25</f>
        <v>8.6621954673367446E-2</v>
      </c>
      <c r="AA47" s="480">
        <f ca="1">VA!W25</f>
        <v>0.15826157520392567</v>
      </c>
      <c r="AB47" s="480">
        <f ca="1">VA!X25</f>
        <v>0.2065629814423133</v>
      </c>
      <c r="AC47" s="480">
        <f ca="1">VA!Y25</f>
        <v>0.21520609497180895</v>
      </c>
      <c r="AD47" s="480">
        <f ca="1">VA!Z25</f>
        <v>0.18655506745967182</v>
      </c>
      <c r="AE47" s="489">
        <f ca="1">VA!AA25</f>
        <v>4.5318598060069944E-2</v>
      </c>
      <c r="AF47" s="494">
        <f ca="1">VA!AB21</f>
        <v>4.8132150978082207</v>
      </c>
      <c r="AG47" s="491">
        <f ca="1">VA!P23</f>
        <v>0.67853673044158158</v>
      </c>
      <c r="AH47" s="481">
        <f ca="1">N20</f>
        <v>200</v>
      </c>
      <c r="AI47" s="485">
        <f ca="1">AG47/SQRT(AH47)</f>
        <v>4.797979233793908E-2</v>
      </c>
      <c r="AJ47" s="589">
        <f ca="1">AF$48/AI47</f>
        <v>480.34357339158356</v>
      </c>
      <c r="AM47" s="497" t="s">
        <v>259</v>
      </c>
      <c r="AN47" s="641" t="s">
        <v>260</v>
      </c>
    </row>
    <row r="48" spans="1:43" x14ac:dyDescent="0.25">
      <c r="A48" s="3" t="s">
        <v>140</v>
      </c>
      <c r="U48" s="161" t="s">
        <v>17</v>
      </c>
      <c r="V48" s="475">
        <f t="shared" ref="V48:AD48" ca="1" si="6">V46-V47</f>
        <v>3.34702211295302E-3</v>
      </c>
      <c r="W48" s="475">
        <f t="shared" ca="1" si="6"/>
        <v>-8.4462682759783164E-6</v>
      </c>
      <c r="X48" s="475">
        <f t="shared" ca="1" si="6"/>
        <v>1.7260617089783561E-3</v>
      </c>
      <c r="Y48" s="475">
        <f t="shared" ca="1" si="6"/>
        <v>2.3461634257501716E-2</v>
      </c>
      <c r="Z48" s="475">
        <f t="shared" ca="1" si="6"/>
        <v>4.8378045326632563E-2</v>
      </c>
      <c r="AA48" s="475">
        <f t="shared" ca="1" si="6"/>
        <v>3.6738424796074337E-2</v>
      </c>
      <c r="AB48" s="475">
        <f t="shared" ca="1" si="6"/>
        <v>8.437018557686693E-3</v>
      </c>
      <c r="AC48" s="475">
        <f t="shared" ca="1" si="6"/>
        <v>9.7939050281910522E-3</v>
      </c>
      <c r="AD48" s="475">
        <f t="shared" ca="1" si="6"/>
        <v>-0.10155506745967181</v>
      </c>
      <c r="AE48" s="475">
        <f ca="1">AE46-AE47</f>
        <v>-3.0318598060069944E-2</v>
      </c>
      <c r="AF48" s="483">
        <f ca="1">AF46-AF47</f>
        <v>23.046784902191778</v>
      </c>
    </row>
    <row r="49" spans="42:43" s="3" customFormat="1" ht="14.25" customHeight="1" x14ac:dyDescent="0.25">
      <c r="AP49" s="7"/>
      <c r="AQ49" s="617"/>
    </row>
    <row r="50" spans="42:43" s="3" customFormat="1" ht="14.25" customHeight="1" x14ac:dyDescent="0.25">
      <c r="AP50" s="7"/>
      <c r="AQ50" s="617"/>
    </row>
    <row r="51" spans="42:43" s="3" customFormat="1" x14ac:dyDescent="0.25">
      <c r="AP51" s="7"/>
      <c r="AQ51" s="617"/>
    </row>
    <row r="52" spans="42:43" s="3" customFormat="1" x14ac:dyDescent="0.25">
      <c r="AP52" s="7"/>
      <c r="AQ52" s="617"/>
    </row>
    <row r="53" spans="42:43" s="3" customFormat="1" x14ac:dyDescent="0.25">
      <c r="AP53" s="7"/>
      <c r="AQ53" s="617"/>
    </row>
    <row r="54" spans="42:43" s="3" customFormat="1" x14ac:dyDescent="0.25">
      <c r="AP54" s="7"/>
      <c r="AQ54" s="617"/>
    </row>
    <row r="55" spans="42:43" s="3" customFormat="1" x14ac:dyDescent="0.25">
      <c r="AP55" s="7"/>
      <c r="AQ55" s="617"/>
    </row>
    <row r="56" spans="42:43" s="3" customFormat="1" x14ac:dyDescent="0.25">
      <c r="AP56" s="7"/>
      <c r="AQ56" s="617"/>
    </row>
  </sheetData>
  <mergeCells count="3">
    <mergeCell ref="AA4:AD4"/>
    <mergeCell ref="AA5:AD5"/>
    <mergeCell ref="AA6:AD6"/>
  </mergeCells>
  <phoneticPr fontId="5" type="noConversion"/>
  <conditionalFormatting sqref="V40:AE40 V29:AE29 AG29 AG31:AG38 V31:AE38">
    <cfRule type="cellIs" dxfId="7" priority="5" stopIfTrue="1" operator="greaterThan">
      <formula>1.5</formula>
    </cfRule>
    <cfRule type="cellIs" dxfId="6" priority="6" stopIfTrue="1" operator="lessThan">
      <formula>-1.5</formula>
    </cfRule>
  </conditionalFormatting>
  <conditionalFormatting sqref="D47:P47">
    <cfRule type="cellIs" dxfId="5" priority="7" stopIfTrue="1" operator="between">
      <formula>0</formula>
      <formula>0.05</formula>
    </cfRule>
  </conditionalFormatting>
  <conditionalFormatting sqref="AG30 V30:AE30">
    <cfRule type="cellIs" dxfId="4" priority="1" stopIfTrue="1" operator="greaterThan">
      <formula>1.5</formula>
    </cfRule>
    <cfRule type="cellIs" dxfId="3" priority="2" stopIfTrue="1" operator="lessThan">
      <formula>-1.5</formula>
    </cfRule>
  </conditionalFormatting>
  <dataValidations count="2">
    <dataValidation type="list" allowBlank="1" showInputMessage="1" showErrorMessage="1" sqref="AA6:AD6">
      <formula1>$AM$39:$AM$47</formula1>
    </dataValidation>
    <dataValidation type="list" allowBlank="1" showInputMessage="1" showErrorMessage="1" sqref="AA5:AD5">
      <formula1>$AP$2:$AP$37</formula1>
    </dataValidation>
  </dataValidations>
  <printOptions gridLines="1"/>
  <pageMargins left="0.47" right="0.32" top="0.49" bottom="0.68" header="0.3" footer="0.5"/>
  <pageSetup paperSize="9" scale="66" pageOrder="overThenDown" orientation="landscape" horizontalDpi="4294967292" verticalDpi="4294967292" r:id="rId1"/>
  <headerFooter alignWithMargins="0">
    <oddFooter>&amp;L&amp;F &amp;CPage &amp;P of &amp;N&amp;R       &amp;D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3"/>
  </sheetPr>
  <dimension ref="A1:DJ520"/>
  <sheetViews>
    <sheetView topLeftCell="AB1" workbookViewId="0">
      <selection activeCell="BD1" sqref="BD1:BD1048576"/>
    </sheetView>
    <sheetView tabSelected="1" workbookViewId="1">
      <selection activeCell="BC92" sqref="BC92"/>
    </sheetView>
    <sheetView workbookViewId="2"/>
  </sheetViews>
  <sheetFormatPr defaultColWidth="8.1640625" defaultRowHeight="12.75" x14ac:dyDescent="0.2"/>
  <cols>
    <col min="1" max="2" width="2.5" customWidth="1"/>
    <col min="3" max="4" width="4" customWidth="1"/>
    <col min="5" max="5" width="3.5" style="6" customWidth="1"/>
    <col min="6" max="6" width="9.33203125" style="769" customWidth="1"/>
    <col min="7" max="7" width="2.33203125" style="195" customWidth="1"/>
    <col min="8" max="8" width="3" style="195" customWidth="1"/>
    <col min="9" max="9" width="4.6640625" style="6" customWidth="1"/>
    <col min="10" max="12" width="1.83203125" style="195" customWidth="1"/>
    <col min="13" max="18" width="3.1640625" style="6" customWidth="1"/>
    <col min="19" max="19" width="6.6640625" style="6" customWidth="1"/>
    <col min="20" max="22" width="4" style="6" customWidth="1"/>
    <col min="23" max="23" width="6.1640625" style="6" customWidth="1"/>
    <col min="24" max="24" width="5.33203125" style="776" customWidth="1"/>
    <col min="25" max="25" width="6.83203125" style="775" customWidth="1"/>
    <col min="26" max="26" width="6.33203125" style="775" customWidth="1"/>
    <col min="27" max="58" width="3.33203125" style="6" customWidth="1"/>
    <col min="59" max="60" width="3.33203125" style="777" customWidth="1"/>
    <col min="61" max="64" width="3.33203125" style="6" customWidth="1"/>
    <col min="65" max="66" width="2.83203125" style="6" customWidth="1"/>
    <col min="67" max="67" width="4.83203125" style="6" customWidth="1"/>
    <col min="68" max="68" width="4" style="6" customWidth="1"/>
    <col min="69" max="70" width="3.6640625" style="6" customWidth="1"/>
    <col min="71" max="88" width="4" style="6" customWidth="1"/>
    <col min="89" max="107" width="3.83203125" style="6" customWidth="1"/>
    <col min="108" max="109" width="4" style="6" customWidth="1"/>
    <col min="110" max="110" width="1.83203125" customWidth="1"/>
    <col min="111" max="111" width="5.83203125" customWidth="1"/>
    <col min="112" max="112" width="2" customWidth="1"/>
  </cols>
  <sheetData>
    <row r="1" spans="1:114" ht="141.75" customHeight="1" x14ac:dyDescent="0.2">
      <c r="A1" s="767" t="s">
        <v>352</v>
      </c>
      <c r="B1" s="767" t="s">
        <v>353</v>
      </c>
      <c r="C1" t="s">
        <v>354</v>
      </c>
      <c r="D1" t="s">
        <v>355</v>
      </c>
      <c r="E1" s="768" t="s">
        <v>356</v>
      </c>
      <c r="F1" s="769" t="s">
        <v>357</v>
      </c>
      <c r="G1" s="195" t="s">
        <v>358</v>
      </c>
      <c r="H1" s="195" t="s">
        <v>359</v>
      </c>
      <c r="I1" s="768" t="s">
        <v>360</v>
      </c>
      <c r="J1" s="770" t="s">
        <v>361</v>
      </c>
      <c r="K1" s="770" t="s">
        <v>362</v>
      </c>
      <c r="L1" s="770" t="s">
        <v>363</v>
      </c>
      <c r="M1" s="768" t="s">
        <v>88</v>
      </c>
      <c r="N1" s="768" t="s">
        <v>364</v>
      </c>
      <c r="O1" s="768" t="s">
        <v>365</v>
      </c>
      <c r="P1" s="768" t="s">
        <v>366</v>
      </c>
      <c r="Q1" s="768" t="s">
        <v>367</v>
      </c>
      <c r="R1" s="768" t="s">
        <v>368</v>
      </c>
      <c r="S1" s="768" t="s">
        <v>369</v>
      </c>
      <c r="T1" s="768" t="s">
        <v>370</v>
      </c>
      <c r="U1" s="768" t="s">
        <v>371</v>
      </c>
      <c r="V1" s="768" t="s">
        <v>372</v>
      </c>
      <c r="W1" s="768" t="s">
        <v>373</v>
      </c>
      <c r="X1" s="768" t="s">
        <v>374</v>
      </c>
      <c r="Y1" s="771" t="s">
        <v>375</v>
      </c>
      <c r="Z1" s="771" t="s">
        <v>376</v>
      </c>
      <c r="AA1" s="768"/>
      <c r="AB1" s="768"/>
      <c r="AC1" s="768"/>
      <c r="AD1" s="768"/>
      <c r="AE1" s="768"/>
      <c r="AF1" s="768" t="s">
        <v>377</v>
      </c>
      <c r="AG1" s="768" t="s">
        <v>378</v>
      </c>
      <c r="AH1" s="768" t="s">
        <v>379</v>
      </c>
      <c r="AI1" s="768" t="s">
        <v>380</v>
      </c>
      <c r="AJ1" s="768" t="s">
        <v>381</v>
      </c>
      <c r="AK1" s="768" t="s">
        <v>382</v>
      </c>
      <c r="AL1" s="768" t="s">
        <v>383</v>
      </c>
      <c r="AM1" s="768" t="s">
        <v>384</v>
      </c>
      <c r="AN1" s="768" t="s">
        <v>385</v>
      </c>
      <c r="AO1" s="768" t="s">
        <v>386</v>
      </c>
      <c r="AP1" s="768" t="s">
        <v>387</v>
      </c>
      <c r="AQ1" s="768" t="s">
        <v>388</v>
      </c>
      <c r="AR1" s="768" t="s">
        <v>389</v>
      </c>
      <c r="AS1" s="768" t="s">
        <v>390</v>
      </c>
      <c r="AT1" s="768" t="s">
        <v>391</v>
      </c>
      <c r="AU1" s="768" t="s">
        <v>392</v>
      </c>
      <c r="AV1" s="768" t="s">
        <v>393</v>
      </c>
      <c r="AW1" s="768" t="s">
        <v>394</v>
      </c>
      <c r="AX1" s="768" t="s">
        <v>395</v>
      </c>
      <c r="AY1" s="768" t="s">
        <v>396</v>
      </c>
      <c r="AZ1" s="768" t="s">
        <v>397</v>
      </c>
      <c r="BA1" s="768" t="s">
        <v>398</v>
      </c>
      <c r="BB1" s="768" t="s">
        <v>399</v>
      </c>
      <c r="BC1" s="768" t="s">
        <v>400</v>
      </c>
      <c r="BD1" s="772" t="s">
        <v>401</v>
      </c>
      <c r="BE1" s="772" t="s">
        <v>402</v>
      </c>
      <c r="BF1" s="768" t="s">
        <v>403</v>
      </c>
      <c r="BG1" s="772" t="s">
        <v>404</v>
      </c>
      <c r="BH1" s="772" t="s">
        <v>405</v>
      </c>
      <c r="BI1" s="768" t="s">
        <v>406</v>
      </c>
      <c r="BJ1" s="768" t="s">
        <v>407</v>
      </c>
      <c r="BK1" s="768" t="s">
        <v>408</v>
      </c>
      <c r="BL1" s="768" t="s">
        <v>409</v>
      </c>
      <c r="BM1" s="768" t="s">
        <v>410</v>
      </c>
      <c r="BN1" s="768" t="s">
        <v>411</v>
      </c>
      <c r="BO1" s="768" t="s">
        <v>412</v>
      </c>
      <c r="BP1" s="768" t="s">
        <v>413</v>
      </c>
      <c r="BQ1" s="768" t="s">
        <v>414</v>
      </c>
      <c r="BR1" s="768" t="s">
        <v>415</v>
      </c>
      <c r="BS1" s="768" t="s">
        <v>416</v>
      </c>
      <c r="BT1" s="768" t="s">
        <v>417</v>
      </c>
      <c r="BU1" s="768" t="s">
        <v>418</v>
      </c>
      <c r="BV1" s="768" t="s">
        <v>419</v>
      </c>
      <c r="BW1" s="768" t="s">
        <v>420</v>
      </c>
      <c r="BX1" s="768" t="s">
        <v>421</v>
      </c>
      <c r="BY1" s="768" t="s">
        <v>422</v>
      </c>
      <c r="BZ1" s="768" t="s">
        <v>423</v>
      </c>
      <c r="CA1" s="768" t="s">
        <v>424</v>
      </c>
      <c r="CB1" s="768" t="s">
        <v>425</v>
      </c>
      <c r="CC1" s="768" t="s">
        <v>426</v>
      </c>
      <c r="CD1" s="768" t="s">
        <v>427</v>
      </c>
      <c r="CE1" s="768" t="s">
        <v>428</v>
      </c>
      <c r="CF1" s="768" t="s">
        <v>429</v>
      </c>
      <c r="CG1" s="773" t="s">
        <v>430</v>
      </c>
      <c r="CH1" s="773" t="s">
        <v>431</v>
      </c>
      <c r="CI1" s="768" t="s">
        <v>432</v>
      </c>
      <c r="CJ1" s="768" t="s">
        <v>433</v>
      </c>
      <c r="CK1" s="768" t="s">
        <v>434</v>
      </c>
      <c r="CL1" s="768" t="s">
        <v>435</v>
      </c>
      <c r="CM1" s="768" t="s">
        <v>436</v>
      </c>
      <c r="CN1" s="768" t="s">
        <v>437</v>
      </c>
      <c r="CO1" s="768" t="s">
        <v>438</v>
      </c>
      <c r="CP1" s="768" t="s">
        <v>439</v>
      </c>
      <c r="CQ1" s="768" t="s">
        <v>440</v>
      </c>
      <c r="CR1" s="768" t="s">
        <v>441</v>
      </c>
      <c r="CS1" s="768" t="s">
        <v>442</v>
      </c>
      <c r="CT1" s="768" t="s">
        <v>443</v>
      </c>
      <c r="CU1" s="768" t="s">
        <v>444</v>
      </c>
      <c r="CV1" s="768" t="s">
        <v>445</v>
      </c>
      <c r="CW1" s="768" t="s">
        <v>446</v>
      </c>
      <c r="CX1" s="768" t="s">
        <v>447</v>
      </c>
      <c r="CY1" s="768" t="s">
        <v>448</v>
      </c>
      <c r="CZ1" s="768" t="s">
        <v>449</v>
      </c>
      <c r="DA1" s="768"/>
      <c r="DB1" s="768"/>
      <c r="DC1" s="768" t="s">
        <v>450</v>
      </c>
      <c r="DD1" s="768" t="s">
        <v>427</v>
      </c>
      <c r="DE1" s="768" t="s">
        <v>428</v>
      </c>
      <c r="DF1" s="768"/>
      <c r="DG1" s="768"/>
      <c r="DI1" s="774"/>
      <c r="DJ1" s="772"/>
    </row>
    <row r="2" spans="1:114" ht="12" customHeight="1" x14ac:dyDescent="0.2">
      <c r="C2">
        <v>1</v>
      </c>
      <c r="E2" s="6" t="s">
        <v>14</v>
      </c>
      <c r="F2" s="769">
        <v>35755</v>
      </c>
      <c r="G2" s="195">
        <v>15</v>
      </c>
      <c r="H2" s="195">
        <v>401</v>
      </c>
      <c r="I2" s="6">
        <v>1</v>
      </c>
      <c r="M2" s="6" t="s">
        <v>5</v>
      </c>
      <c r="N2" s="6">
        <v>0</v>
      </c>
      <c r="O2" s="6">
        <v>0</v>
      </c>
      <c r="P2" s="6">
        <v>0</v>
      </c>
      <c r="Q2" s="6">
        <v>2</v>
      </c>
      <c r="R2" s="6">
        <v>2</v>
      </c>
      <c r="S2" s="6" t="s">
        <v>451</v>
      </c>
      <c r="T2" s="6">
        <v>1</v>
      </c>
      <c r="U2" s="6">
        <v>4.78</v>
      </c>
      <c r="V2" s="6">
        <v>4.2299999999999995</v>
      </c>
      <c r="W2" s="6">
        <v>5</v>
      </c>
      <c r="X2" s="6">
        <v>4</v>
      </c>
      <c r="Y2" s="775">
        <v>4.78</v>
      </c>
      <c r="Z2" s="775">
        <v>4.2299999999999995</v>
      </c>
      <c r="AF2" s="776"/>
      <c r="AG2" s="776"/>
      <c r="AH2" s="776"/>
      <c r="AI2" s="776"/>
      <c r="AJ2" s="776"/>
      <c r="AK2" s="776"/>
      <c r="AL2" s="776"/>
      <c r="AM2" s="776"/>
      <c r="AN2" s="776"/>
      <c r="AO2" s="776"/>
      <c r="AP2" s="776"/>
      <c r="AQ2" s="776"/>
      <c r="AR2" s="776"/>
      <c r="BC2" s="6">
        <v>2</v>
      </c>
      <c r="BD2" s="6">
        <v>3</v>
      </c>
      <c r="CD2" s="6" t="s">
        <v>16</v>
      </c>
      <c r="CE2" s="6" t="s">
        <v>16</v>
      </c>
      <c r="DC2" s="6" t="s">
        <v>16</v>
      </c>
      <c r="DD2" s="6" t="s">
        <v>16</v>
      </c>
      <c r="DE2" s="6" t="s">
        <v>16</v>
      </c>
      <c r="DF2" s="6"/>
      <c r="DG2" s="6"/>
      <c r="DI2" s="778"/>
      <c r="DJ2" s="779"/>
    </row>
    <row r="3" spans="1:114" ht="12" customHeight="1" x14ac:dyDescent="0.2">
      <c r="C3">
        <v>2</v>
      </c>
      <c r="E3" s="6" t="s">
        <v>89</v>
      </c>
      <c r="F3" s="769">
        <v>35711</v>
      </c>
      <c r="G3" s="195">
        <v>15</v>
      </c>
      <c r="H3" s="195">
        <v>401</v>
      </c>
      <c r="J3" s="6"/>
      <c r="K3" s="6"/>
      <c r="L3" s="6"/>
      <c r="M3" s="6" t="s">
        <v>44</v>
      </c>
      <c r="N3" s="6">
        <v>0</v>
      </c>
      <c r="O3" s="6">
        <v>0</v>
      </c>
      <c r="P3" s="6">
        <v>0</v>
      </c>
      <c r="Q3" s="6">
        <v>2</v>
      </c>
      <c r="R3" s="6">
        <v>4</v>
      </c>
      <c r="S3" s="6" t="s">
        <v>452</v>
      </c>
      <c r="T3" s="6">
        <v>0</v>
      </c>
      <c r="X3" s="6"/>
      <c r="Y3" s="775">
        <v>0</v>
      </c>
      <c r="Z3" s="775">
        <v>0</v>
      </c>
      <c r="AK3" s="6" t="s">
        <v>89</v>
      </c>
      <c r="AM3" s="6" t="s">
        <v>453</v>
      </c>
      <c r="AU3" s="6" t="s">
        <v>10</v>
      </c>
      <c r="AW3" s="6">
        <v>3</v>
      </c>
      <c r="BC3" s="6">
        <v>2</v>
      </c>
      <c r="BD3" s="6">
        <v>3</v>
      </c>
      <c r="BF3" s="6">
        <v>3</v>
      </c>
      <c r="BJ3" s="6">
        <v>2</v>
      </c>
      <c r="BM3" s="6">
        <v>2</v>
      </c>
      <c r="BS3" s="6">
        <v>3</v>
      </c>
      <c r="CD3" s="6">
        <v>3</v>
      </c>
      <c r="CE3" s="6">
        <v>3</v>
      </c>
      <c r="DC3" s="6" t="str">
        <f t="shared" ref="DC3:DC66" si="0">DD3&amp;DE3</f>
        <v>33</v>
      </c>
      <c r="DD3" s="6">
        <v>3</v>
      </c>
      <c r="DE3" s="6">
        <v>3</v>
      </c>
      <c r="DF3" s="6"/>
      <c r="DG3" s="6"/>
      <c r="DI3" s="778"/>
      <c r="DJ3" s="779"/>
    </row>
    <row r="4" spans="1:114" ht="12" customHeight="1" x14ac:dyDescent="0.2">
      <c r="C4">
        <v>3</v>
      </c>
      <c r="E4" s="6" t="s">
        <v>14</v>
      </c>
      <c r="F4" s="769">
        <v>35991</v>
      </c>
      <c r="G4" s="195">
        <v>15</v>
      </c>
      <c r="H4" s="195">
        <v>401</v>
      </c>
      <c r="I4" s="6">
        <v>1</v>
      </c>
      <c r="M4" s="6" t="s">
        <v>44</v>
      </c>
      <c r="N4" s="6">
        <v>0</v>
      </c>
      <c r="O4" s="6">
        <v>0</v>
      </c>
      <c r="P4" s="6">
        <v>0</v>
      </c>
      <c r="Q4" s="6">
        <v>1</v>
      </c>
      <c r="R4" s="6">
        <v>3</v>
      </c>
      <c r="S4" s="6" t="s">
        <v>454</v>
      </c>
      <c r="T4" s="6">
        <v>0</v>
      </c>
      <c r="X4" s="6"/>
      <c r="Y4" s="775">
        <v>4.91</v>
      </c>
      <c r="Z4" s="775">
        <v>5.75</v>
      </c>
      <c r="AF4" s="776"/>
      <c r="AG4" s="776"/>
      <c r="AH4" s="776"/>
      <c r="AI4" s="776"/>
      <c r="AJ4" s="776"/>
      <c r="AK4" s="776"/>
      <c r="AL4" s="776"/>
      <c r="AM4" s="776"/>
      <c r="AN4" s="776"/>
      <c r="AO4" s="776"/>
      <c r="AP4" s="776"/>
      <c r="AQ4" s="776"/>
      <c r="AR4" s="776"/>
      <c r="BC4" s="6">
        <v>8</v>
      </c>
      <c r="BD4" s="6">
        <v>6</v>
      </c>
      <c r="BE4" s="6">
        <v>8</v>
      </c>
      <c r="BF4" s="6">
        <v>6</v>
      </c>
      <c r="BI4" s="6">
        <v>6</v>
      </c>
      <c r="BM4" s="6">
        <v>8</v>
      </c>
      <c r="BO4" s="6">
        <v>5</v>
      </c>
      <c r="CD4" s="6">
        <v>8</v>
      </c>
      <c r="CE4" s="6">
        <v>8</v>
      </c>
      <c r="DC4" s="6" t="str">
        <f>DD3&amp;DE3</f>
        <v>33</v>
      </c>
      <c r="DD4" s="6">
        <v>8</v>
      </c>
      <c r="DE4" s="6">
        <v>8</v>
      </c>
      <c r="DF4" s="6"/>
      <c r="DG4" s="6"/>
      <c r="DI4" s="778"/>
      <c r="DJ4" s="779"/>
    </row>
    <row r="5" spans="1:114" ht="12" customHeight="1" x14ac:dyDescent="0.2">
      <c r="C5">
        <v>4</v>
      </c>
      <c r="E5" s="6" t="s">
        <v>89</v>
      </c>
      <c r="F5" s="769">
        <v>35760</v>
      </c>
      <c r="G5" s="195">
        <v>15</v>
      </c>
      <c r="H5" s="195">
        <v>401</v>
      </c>
      <c r="J5" s="6"/>
      <c r="K5" s="6"/>
      <c r="L5" s="6"/>
      <c r="M5" s="6" t="s">
        <v>5</v>
      </c>
      <c r="N5" s="6">
        <v>0</v>
      </c>
      <c r="O5" s="6">
        <v>0</v>
      </c>
      <c r="P5" s="6">
        <v>0</v>
      </c>
      <c r="Q5" s="6">
        <v>1</v>
      </c>
      <c r="R5" s="6">
        <v>4</v>
      </c>
      <c r="S5" s="6" t="s">
        <v>454</v>
      </c>
      <c r="T5" s="6">
        <v>0</v>
      </c>
      <c r="X5" s="6"/>
      <c r="Y5" s="775">
        <v>0</v>
      </c>
      <c r="Z5" s="775">
        <v>0</v>
      </c>
      <c r="AK5" s="6" t="s">
        <v>455</v>
      </c>
      <c r="AL5" s="6" t="s">
        <v>455</v>
      </c>
      <c r="AM5" s="6" t="s">
        <v>16</v>
      </c>
      <c r="AU5" s="6" t="s">
        <v>12</v>
      </c>
      <c r="AW5" s="6">
        <v>2</v>
      </c>
      <c r="BC5" s="6">
        <v>2</v>
      </c>
      <c r="BD5" s="6">
        <v>2</v>
      </c>
      <c r="BM5" s="6">
        <v>1</v>
      </c>
      <c r="BS5" s="6">
        <v>2</v>
      </c>
      <c r="CQ5" s="6" t="s">
        <v>89</v>
      </c>
      <c r="DF5" s="6"/>
      <c r="DG5" s="6"/>
      <c r="DI5" s="778"/>
      <c r="DJ5" s="779"/>
    </row>
    <row r="6" spans="1:114" ht="12" customHeight="1" x14ac:dyDescent="0.2">
      <c r="C6">
        <v>5</v>
      </c>
      <c r="E6" s="6" t="s">
        <v>89</v>
      </c>
      <c r="F6" s="769">
        <v>35856</v>
      </c>
      <c r="G6" s="195">
        <v>15</v>
      </c>
      <c r="H6" s="195">
        <v>401</v>
      </c>
      <c r="I6" s="6">
        <v>1</v>
      </c>
      <c r="M6" s="6" t="s">
        <v>44</v>
      </c>
      <c r="N6" s="6">
        <v>0</v>
      </c>
      <c r="O6" s="6">
        <v>0</v>
      </c>
      <c r="P6" s="6">
        <v>0</v>
      </c>
      <c r="Q6" s="6">
        <v>1</v>
      </c>
      <c r="R6" s="6">
        <v>3</v>
      </c>
      <c r="S6" s="6" t="s">
        <v>454</v>
      </c>
      <c r="T6" s="6">
        <v>0</v>
      </c>
      <c r="X6" s="6"/>
      <c r="Y6" s="775">
        <v>4.6499999999999995</v>
      </c>
      <c r="Z6" s="775">
        <v>5.6700000000000008</v>
      </c>
      <c r="AF6" s="776"/>
      <c r="AG6" s="776"/>
      <c r="AH6" s="776"/>
      <c r="AI6" s="776"/>
      <c r="AJ6" s="776"/>
      <c r="AK6" s="776"/>
      <c r="AL6" s="776"/>
      <c r="AM6" s="776"/>
      <c r="AN6" s="776"/>
      <c r="AO6" s="776"/>
      <c r="AP6" s="776"/>
      <c r="AQ6" s="776"/>
      <c r="AR6" s="776"/>
      <c r="AW6" s="6">
        <v>6</v>
      </c>
      <c r="BC6" s="6">
        <v>5</v>
      </c>
      <c r="BD6" s="6">
        <v>6</v>
      </c>
      <c r="BE6" s="6">
        <v>6</v>
      </c>
      <c r="BI6" s="6">
        <v>6</v>
      </c>
      <c r="BJ6" s="6">
        <v>6</v>
      </c>
      <c r="BM6" s="6">
        <v>8</v>
      </c>
      <c r="BS6" s="6">
        <v>6</v>
      </c>
      <c r="CD6" s="6">
        <v>6</v>
      </c>
      <c r="CE6" s="6">
        <v>5</v>
      </c>
      <c r="DC6" s="6" t="str">
        <f>DD5&amp;DE5</f>
        <v/>
      </c>
      <c r="DD6" s="6">
        <v>6</v>
      </c>
      <c r="DE6" s="6">
        <v>5</v>
      </c>
      <c r="DF6" s="6"/>
      <c r="DG6" s="6"/>
      <c r="DI6" s="778"/>
      <c r="DJ6" s="779"/>
    </row>
    <row r="7" spans="1:114" ht="12" customHeight="1" x14ac:dyDescent="0.2">
      <c r="C7">
        <v>212</v>
      </c>
      <c r="E7" s="6" t="s">
        <v>89</v>
      </c>
      <c r="F7" s="769">
        <v>35742</v>
      </c>
      <c r="G7" s="195">
        <v>15</v>
      </c>
      <c r="H7" s="195">
        <v>401</v>
      </c>
      <c r="I7" s="6">
        <v>1</v>
      </c>
      <c r="M7" s="6" t="s">
        <v>455</v>
      </c>
      <c r="N7" s="6">
        <v>0</v>
      </c>
      <c r="O7" s="6">
        <v>0</v>
      </c>
      <c r="P7" s="6">
        <v>0</v>
      </c>
      <c r="Q7" s="6">
        <v>1</v>
      </c>
      <c r="R7" s="6">
        <v>2</v>
      </c>
      <c r="S7" s="6" t="s">
        <v>454</v>
      </c>
      <c r="T7" s="6">
        <v>0</v>
      </c>
      <c r="X7" s="6"/>
      <c r="Y7" s="775">
        <v>4.3</v>
      </c>
      <c r="Z7" s="775">
        <v>4.71</v>
      </c>
      <c r="AF7" s="776"/>
      <c r="AG7" s="776"/>
      <c r="AH7" s="776"/>
      <c r="AI7" s="776"/>
      <c r="AJ7" s="776"/>
      <c r="AK7" s="776"/>
      <c r="AL7" s="776"/>
      <c r="AM7" s="776"/>
      <c r="AN7" s="776"/>
      <c r="AO7" s="776"/>
      <c r="AP7" s="776"/>
      <c r="AQ7" s="776"/>
      <c r="AR7" s="776"/>
      <c r="BC7" s="6">
        <v>2</v>
      </c>
      <c r="BD7" s="6">
        <v>3</v>
      </c>
      <c r="BM7" s="6">
        <v>3</v>
      </c>
      <c r="CD7" s="6">
        <v>2</v>
      </c>
      <c r="CH7" s="6" t="s">
        <v>10</v>
      </c>
      <c r="DF7" s="6"/>
      <c r="DG7" s="6"/>
      <c r="DI7" s="778"/>
      <c r="DJ7" s="779"/>
    </row>
    <row r="8" spans="1:114" ht="12" customHeight="1" x14ac:dyDescent="0.2">
      <c r="C8">
        <v>213</v>
      </c>
      <c r="E8" s="6" t="s">
        <v>14</v>
      </c>
      <c r="F8" s="769">
        <v>35783</v>
      </c>
      <c r="G8" s="195">
        <v>15</v>
      </c>
      <c r="H8" s="195">
        <v>401</v>
      </c>
      <c r="I8" s="6">
        <v>1</v>
      </c>
      <c r="M8" s="6" t="s">
        <v>44</v>
      </c>
      <c r="N8" s="6">
        <v>0</v>
      </c>
      <c r="O8" s="6">
        <v>0</v>
      </c>
      <c r="P8" s="6">
        <v>0</v>
      </c>
      <c r="Q8" s="6">
        <v>1</v>
      </c>
      <c r="R8" s="6">
        <v>3</v>
      </c>
      <c r="S8" s="6" t="s">
        <v>454</v>
      </c>
      <c r="T8" s="6">
        <v>0</v>
      </c>
      <c r="X8" s="6"/>
      <c r="Y8" s="775">
        <v>5.59</v>
      </c>
      <c r="Z8" s="775">
        <v>5.8299999999999992</v>
      </c>
      <c r="AF8" s="776"/>
      <c r="AG8" s="776"/>
      <c r="AH8" s="776"/>
      <c r="AI8" s="776"/>
      <c r="AJ8" s="776"/>
      <c r="AK8" s="776"/>
      <c r="AL8" s="776"/>
      <c r="AM8" s="776"/>
      <c r="AN8" s="776"/>
      <c r="AO8" s="776"/>
      <c r="AP8" s="776"/>
      <c r="AQ8" s="776"/>
      <c r="AR8" s="776"/>
      <c r="AW8" s="6">
        <v>8</v>
      </c>
      <c r="BC8" s="6">
        <v>9</v>
      </c>
      <c r="BD8" s="6">
        <v>8</v>
      </c>
      <c r="BE8" s="6">
        <v>5</v>
      </c>
      <c r="BF8" s="6">
        <v>5</v>
      </c>
      <c r="BM8" s="6">
        <v>8</v>
      </c>
      <c r="BS8" s="6">
        <v>8</v>
      </c>
      <c r="CD8" s="6">
        <v>6</v>
      </c>
      <c r="CE8" s="6">
        <v>5</v>
      </c>
      <c r="DC8" s="6" t="str">
        <f>DD7&amp;DE7</f>
        <v/>
      </c>
      <c r="DD8" s="6">
        <v>6</v>
      </c>
      <c r="DE8" s="6">
        <v>5</v>
      </c>
      <c r="DF8" s="6"/>
      <c r="DG8" s="6"/>
      <c r="DI8" s="778"/>
      <c r="DJ8" s="779"/>
    </row>
    <row r="9" spans="1:114" ht="12" customHeight="1" x14ac:dyDescent="0.2">
      <c r="C9">
        <v>214</v>
      </c>
      <c r="E9" s="6" t="s">
        <v>14</v>
      </c>
      <c r="F9" s="769">
        <v>35813</v>
      </c>
      <c r="G9" s="195">
        <v>15</v>
      </c>
      <c r="H9" s="195">
        <v>401</v>
      </c>
      <c r="I9" s="6">
        <v>1</v>
      </c>
      <c r="M9" s="6" t="s">
        <v>44</v>
      </c>
      <c r="N9" s="6">
        <v>0</v>
      </c>
      <c r="O9" s="6">
        <v>0</v>
      </c>
      <c r="P9" s="6">
        <v>0</v>
      </c>
      <c r="Q9" s="6">
        <v>1</v>
      </c>
      <c r="R9" s="6">
        <v>3</v>
      </c>
      <c r="S9" s="6" t="s">
        <v>454</v>
      </c>
      <c r="T9" s="6">
        <v>0</v>
      </c>
      <c r="X9" s="6"/>
      <c r="Y9" s="775">
        <v>5.1499999999999995</v>
      </c>
      <c r="Z9" s="775">
        <v>5.8299999999999992</v>
      </c>
      <c r="AF9" s="776"/>
      <c r="AG9" s="776"/>
      <c r="AH9" s="776"/>
      <c r="AI9" s="776"/>
      <c r="AJ9" s="776"/>
      <c r="AK9" s="776"/>
      <c r="AL9" s="776"/>
      <c r="AM9" s="776"/>
      <c r="AN9" s="776"/>
      <c r="AO9" s="776"/>
      <c r="AP9" s="776"/>
      <c r="AQ9" s="776"/>
      <c r="AR9" s="776"/>
      <c r="BC9" s="6">
        <v>6</v>
      </c>
      <c r="BD9" s="6">
        <v>6</v>
      </c>
      <c r="BE9" s="6">
        <v>6</v>
      </c>
      <c r="BF9" s="6">
        <v>8</v>
      </c>
      <c r="BI9" s="6">
        <v>8</v>
      </c>
      <c r="BM9" s="6">
        <v>8</v>
      </c>
      <c r="CD9" s="6">
        <v>8</v>
      </c>
      <c r="CE9" s="6">
        <v>8</v>
      </c>
      <c r="CF9" s="6">
        <v>6</v>
      </c>
      <c r="CG9" s="6">
        <v>6</v>
      </c>
      <c r="DC9" s="6" t="str">
        <f>DD8&amp;DE8</f>
        <v>65</v>
      </c>
      <c r="DD9" s="6">
        <v>8</v>
      </c>
      <c r="DE9" s="6">
        <v>8</v>
      </c>
      <c r="DF9" s="6"/>
      <c r="DG9" s="6"/>
      <c r="DI9" s="778"/>
      <c r="DJ9" s="779"/>
    </row>
    <row r="10" spans="1:114" ht="12" customHeight="1" x14ac:dyDescent="0.2">
      <c r="C10">
        <v>215</v>
      </c>
      <c r="E10" s="6" t="s">
        <v>14</v>
      </c>
      <c r="F10" s="769">
        <v>35946</v>
      </c>
      <c r="G10" s="195">
        <v>15</v>
      </c>
      <c r="H10" s="195">
        <v>401</v>
      </c>
      <c r="I10" s="6">
        <v>1</v>
      </c>
      <c r="M10" s="6" t="s">
        <v>44</v>
      </c>
      <c r="N10" s="6">
        <v>0</v>
      </c>
      <c r="O10" s="6">
        <v>0</v>
      </c>
      <c r="P10" s="6">
        <v>0</v>
      </c>
      <c r="Q10" s="6">
        <v>1</v>
      </c>
      <c r="R10" s="6">
        <v>3</v>
      </c>
      <c r="S10" s="6" t="s">
        <v>456</v>
      </c>
      <c r="T10" s="6">
        <v>0</v>
      </c>
      <c r="X10" s="6"/>
      <c r="Y10" s="775">
        <v>5.32</v>
      </c>
      <c r="Z10" s="775">
        <v>5.63</v>
      </c>
      <c r="AF10" s="776"/>
      <c r="AG10" s="776"/>
      <c r="AH10" s="776"/>
      <c r="AI10" s="776"/>
      <c r="AJ10" s="776"/>
      <c r="AK10" s="776"/>
      <c r="AL10" s="776"/>
      <c r="AM10" s="776"/>
      <c r="AN10" s="776"/>
      <c r="AO10" s="776"/>
      <c r="AP10" s="776"/>
      <c r="AQ10" s="776"/>
      <c r="AR10" s="776"/>
      <c r="BC10" s="6">
        <v>9</v>
      </c>
      <c r="BD10" s="6">
        <v>8</v>
      </c>
      <c r="BE10" s="6">
        <v>8</v>
      </c>
      <c r="BF10" s="6">
        <v>8</v>
      </c>
      <c r="BI10" s="6">
        <v>8</v>
      </c>
      <c r="BM10" s="6">
        <v>8</v>
      </c>
      <c r="BO10" s="6">
        <v>8</v>
      </c>
      <c r="CD10" s="6">
        <v>6</v>
      </c>
      <c r="CE10" s="6">
        <v>5</v>
      </c>
      <c r="DC10" s="6" t="str">
        <f t="shared" si="0"/>
        <v>65</v>
      </c>
      <c r="DD10" s="6">
        <v>6</v>
      </c>
      <c r="DE10" s="6">
        <v>5</v>
      </c>
      <c r="DF10" s="6"/>
      <c r="DG10" s="6"/>
      <c r="DI10" s="778"/>
      <c r="DJ10" s="779"/>
    </row>
    <row r="11" spans="1:114" ht="12" customHeight="1" x14ac:dyDescent="0.2">
      <c r="C11">
        <v>216</v>
      </c>
      <c r="E11" s="6" t="s">
        <v>89</v>
      </c>
      <c r="F11" s="769">
        <v>35702</v>
      </c>
      <c r="G11" s="195">
        <v>15</v>
      </c>
      <c r="H11" s="195">
        <v>401</v>
      </c>
      <c r="I11" s="6">
        <v>1</v>
      </c>
      <c r="M11" s="6" t="s">
        <v>44</v>
      </c>
      <c r="N11" s="6">
        <v>0</v>
      </c>
      <c r="O11" s="6">
        <v>0</v>
      </c>
      <c r="P11" s="6">
        <v>0</v>
      </c>
      <c r="Q11" s="6">
        <v>1</v>
      </c>
      <c r="R11" s="6">
        <v>2</v>
      </c>
      <c r="S11" s="6" t="s">
        <v>454</v>
      </c>
      <c r="T11" s="6">
        <v>0</v>
      </c>
      <c r="X11" s="6"/>
      <c r="Y11" s="775">
        <v>4.22</v>
      </c>
      <c r="Z11" s="775">
        <v>3.64</v>
      </c>
      <c r="AF11" s="776"/>
      <c r="AG11" s="776"/>
      <c r="AH11" s="776"/>
      <c r="AI11" s="776"/>
      <c r="AJ11" s="776"/>
      <c r="AK11" s="776"/>
      <c r="AL11" s="776"/>
      <c r="AM11" s="776"/>
      <c r="AN11" s="776"/>
      <c r="AO11" s="776"/>
      <c r="AP11" s="776"/>
      <c r="AQ11" s="776"/>
      <c r="AR11" s="776"/>
      <c r="BC11" s="6">
        <v>2</v>
      </c>
      <c r="BD11" s="6">
        <v>3</v>
      </c>
      <c r="BI11" s="6">
        <v>3</v>
      </c>
      <c r="BM11" s="6">
        <v>3</v>
      </c>
      <c r="CD11" s="6">
        <v>3</v>
      </c>
      <c r="CE11" s="6">
        <v>3</v>
      </c>
      <c r="CG11" s="6">
        <v>4</v>
      </c>
      <c r="DC11" s="6" t="str">
        <f t="shared" si="0"/>
        <v>33</v>
      </c>
      <c r="DD11" s="6">
        <v>3</v>
      </c>
      <c r="DE11" s="6">
        <v>3</v>
      </c>
      <c r="DF11" s="6"/>
      <c r="DG11" s="6"/>
      <c r="DI11" s="778"/>
      <c r="DJ11" s="779"/>
    </row>
    <row r="12" spans="1:114" ht="12" customHeight="1" x14ac:dyDescent="0.2">
      <c r="C12">
        <v>218</v>
      </c>
      <c r="E12" s="6" t="s">
        <v>89</v>
      </c>
      <c r="F12" s="769">
        <v>35963</v>
      </c>
      <c r="G12" s="195">
        <v>15</v>
      </c>
      <c r="H12" s="195">
        <v>401</v>
      </c>
      <c r="I12" s="6">
        <v>1</v>
      </c>
      <c r="M12" s="6" t="s">
        <v>5</v>
      </c>
      <c r="N12" s="6">
        <v>0</v>
      </c>
      <c r="O12" s="6">
        <v>0</v>
      </c>
      <c r="P12" s="6">
        <v>0</v>
      </c>
      <c r="Q12" s="6">
        <v>1</v>
      </c>
      <c r="R12" s="6">
        <v>2</v>
      </c>
      <c r="S12" s="6" t="s">
        <v>454</v>
      </c>
      <c r="T12" s="6">
        <v>0</v>
      </c>
      <c r="X12" s="6"/>
      <c r="Y12" s="775">
        <v>3.52</v>
      </c>
      <c r="Z12" s="775">
        <v>4.68</v>
      </c>
      <c r="AF12" s="776"/>
      <c r="AG12" s="776"/>
      <c r="AH12" s="776"/>
      <c r="AI12" s="776"/>
      <c r="AJ12" s="776"/>
      <c r="AK12" s="776"/>
      <c r="AL12" s="776"/>
      <c r="AM12" s="776"/>
      <c r="AN12" s="776"/>
      <c r="AO12" s="776"/>
      <c r="AP12" s="776"/>
      <c r="AQ12" s="776"/>
      <c r="AR12" s="776"/>
      <c r="AV12" s="6" t="s">
        <v>10</v>
      </c>
      <c r="BC12" s="6">
        <v>2</v>
      </c>
      <c r="BD12" s="6">
        <v>3</v>
      </c>
      <c r="BI12" s="6">
        <v>3</v>
      </c>
      <c r="BM12" s="6">
        <v>5</v>
      </c>
      <c r="CD12" s="6">
        <v>4</v>
      </c>
      <c r="CE12" s="6">
        <v>4</v>
      </c>
      <c r="DC12" s="6" t="str">
        <f t="shared" si="0"/>
        <v>44</v>
      </c>
      <c r="DD12" s="6">
        <v>4</v>
      </c>
      <c r="DE12" s="6">
        <v>4</v>
      </c>
      <c r="DF12" s="6"/>
      <c r="DG12" s="6"/>
      <c r="DI12" s="778"/>
      <c r="DJ12" s="779"/>
    </row>
    <row r="13" spans="1:114" ht="12" customHeight="1" x14ac:dyDescent="0.2">
      <c r="C13">
        <v>6</v>
      </c>
      <c r="E13" s="6" t="s">
        <v>14</v>
      </c>
      <c r="F13" s="769">
        <v>35872</v>
      </c>
      <c r="G13" s="195">
        <v>15</v>
      </c>
      <c r="H13" s="195">
        <v>401</v>
      </c>
      <c r="J13" s="6"/>
      <c r="K13" s="6"/>
      <c r="L13" s="6"/>
      <c r="M13" s="6" t="s">
        <v>44</v>
      </c>
      <c r="N13" s="6">
        <v>0</v>
      </c>
      <c r="O13" s="6">
        <v>0</v>
      </c>
      <c r="P13" s="6">
        <v>0</v>
      </c>
      <c r="Q13" s="6">
        <v>2</v>
      </c>
      <c r="R13" s="6">
        <v>4</v>
      </c>
      <c r="S13" s="6" t="s">
        <v>457</v>
      </c>
      <c r="T13" s="6">
        <v>0</v>
      </c>
      <c r="X13" s="6"/>
      <c r="Y13" s="775">
        <v>0</v>
      </c>
      <c r="Z13" s="775">
        <v>0</v>
      </c>
      <c r="AI13" s="6" t="s">
        <v>89</v>
      </c>
      <c r="AM13" s="6" t="s">
        <v>458</v>
      </c>
      <c r="AS13" s="6" t="s">
        <v>8</v>
      </c>
      <c r="AW13" s="6">
        <v>3</v>
      </c>
      <c r="BC13" s="6">
        <v>4</v>
      </c>
      <c r="BD13" s="6">
        <v>4</v>
      </c>
      <c r="BJ13" s="6">
        <v>3</v>
      </c>
      <c r="BM13" s="6">
        <v>4</v>
      </c>
      <c r="BN13" s="6">
        <v>4</v>
      </c>
      <c r="BR13" s="6">
        <v>8</v>
      </c>
      <c r="BS13" s="6">
        <v>3</v>
      </c>
      <c r="CD13" s="6">
        <v>3</v>
      </c>
      <c r="CE13" s="6">
        <v>3</v>
      </c>
      <c r="DC13" s="6" t="str">
        <f t="shared" si="0"/>
        <v>33</v>
      </c>
      <c r="DD13" s="6">
        <v>3</v>
      </c>
      <c r="DE13" s="6">
        <v>3</v>
      </c>
      <c r="DF13" s="6"/>
      <c r="DG13" s="6"/>
      <c r="DI13" s="778"/>
      <c r="DJ13" s="779"/>
    </row>
    <row r="14" spans="1:114" ht="12" customHeight="1" x14ac:dyDescent="0.2">
      <c r="C14">
        <v>7</v>
      </c>
      <c r="E14" s="6" t="s">
        <v>14</v>
      </c>
      <c r="F14" s="769">
        <v>36007</v>
      </c>
      <c r="G14" s="195">
        <v>15</v>
      </c>
      <c r="H14" s="195">
        <v>401</v>
      </c>
      <c r="J14" s="6"/>
      <c r="K14" s="6"/>
      <c r="L14" s="6"/>
      <c r="M14" s="6" t="s">
        <v>44</v>
      </c>
      <c r="N14" s="6">
        <v>0</v>
      </c>
      <c r="O14" s="6">
        <v>0</v>
      </c>
      <c r="P14" s="6">
        <v>0</v>
      </c>
      <c r="Q14" s="6">
        <v>2</v>
      </c>
      <c r="R14" s="6">
        <v>4</v>
      </c>
      <c r="S14" s="6" t="s">
        <v>459</v>
      </c>
      <c r="T14" s="6">
        <v>0</v>
      </c>
      <c r="X14" s="6"/>
      <c r="Y14" s="775">
        <v>0</v>
      </c>
      <c r="Z14" s="775">
        <v>0</v>
      </c>
      <c r="AM14" s="6" t="s">
        <v>458</v>
      </c>
      <c r="AU14" s="6" t="s">
        <v>10</v>
      </c>
      <c r="AW14" s="6">
        <v>2</v>
      </c>
      <c r="BA14" s="6">
        <v>3</v>
      </c>
      <c r="BC14" s="6">
        <v>4</v>
      </c>
      <c r="BD14" s="6">
        <v>3</v>
      </c>
      <c r="BE14" s="6">
        <v>3</v>
      </c>
      <c r="BF14" s="6">
        <v>2</v>
      </c>
      <c r="BM14" s="6">
        <v>5</v>
      </c>
      <c r="BS14" s="6">
        <v>2</v>
      </c>
      <c r="CD14" s="6">
        <v>4</v>
      </c>
      <c r="CE14" s="6">
        <v>3</v>
      </c>
      <c r="DC14" s="6" t="str">
        <f>DD13&amp;DE13</f>
        <v>33</v>
      </c>
      <c r="DD14" s="6">
        <v>4</v>
      </c>
      <c r="DE14" s="6">
        <v>3</v>
      </c>
      <c r="DF14" s="6"/>
      <c r="DG14" s="6"/>
      <c r="DI14" s="778"/>
      <c r="DJ14" s="779"/>
    </row>
    <row r="15" spans="1:114" ht="12" customHeight="1" x14ac:dyDescent="0.2">
      <c r="C15">
        <v>9</v>
      </c>
      <c r="E15" s="6" t="s">
        <v>89</v>
      </c>
      <c r="F15" s="769">
        <v>35516</v>
      </c>
      <c r="G15" s="195">
        <v>16</v>
      </c>
      <c r="H15" s="195">
        <v>401</v>
      </c>
      <c r="J15" s="6"/>
      <c r="K15" s="6"/>
      <c r="L15" s="6"/>
      <c r="M15" s="6" t="s">
        <v>455</v>
      </c>
      <c r="N15" s="6">
        <v>0</v>
      </c>
      <c r="O15" s="6">
        <v>0</v>
      </c>
      <c r="P15" s="6">
        <v>0</v>
      </c>
      <c r="Q15" s="6">
        <v>1</v>
      </c>
      <c r="R15" s="6">
        <v>4</v>
      </c>
      <c r="S15" s="6" t="s">
        <v>460</v>
      </c>
      <c r="T15" s="6">
        <v>0</v>
      </c>
      <c r="X15" s="6"/>
      <c r="Y15" s="775">
        <v>0</v>
      </c>
      <c r="Z15" s="775">
        <v>0</v>
      </c>
      <c r="AK15" s="6" t="s">
        <v>455</v>
      </c>
      <c r="AM15" s="6" t="s">
        <v>16</v>
      </c>
      <c r="AW15" s="6">
        <v>1</v>
      </c>
      <c r="BC15" s="6">
        <v>1</v>
      </c>
      <c r="BD15" s="6">
        <v>2</v>
      </c>
      <c r="BM15" s="6" t="s">
        <v>16</v>
      </c>
      <c r="BS15" s="6">
        <v>1</v>
      </c>
      <c r="CH15" s="6" t="s">
        <v>10</v>
      </c>
      <c r="CP15" s="6" t="s">
        <v>89</v>
      </c>
      <c r="DF15" s="6"/>
      <c r="DG15" s="6"/>
      <c r="DI15" s="778"/>
      <c r="DJ15" s="779"/>
    </row>
    <row r="16" spans="1:114" ht="12" customHeight="1" x14ac:dyDescent="0.2">
      <c r="C16">
        <v>10</v>
      </c>
      <c r="E16" s="6" t="s">
        <v>89</v>
      </c>
      <c r="F16" s="769">
        <v>35731</v>
      </c>
      <c r="G16" s="195">
        <v>15</v>
      </c>
      <c r="H16" s="195">
        <v>401</v>
      </c>
      <c r="I16" s="6">
        <v>1</v>
      </c>
      <c r="M16" s="6" t="s">
        <v>44</v>
      </c>
      <c r="N16" s="6">
        <v>0</v>
      </c>
      <c r="O16" s="6">
        <v>0</v>
      </c>
      <c r="P16" s="6">
        <v>0</v>
      </c>
      <c r="Q16" s="6">
        <v>1</v>
      </c>
      <c r="R16" s="6">
        <v>3</v>
      </c>
      <c r="S16" s="6" t="s">
        <v>454</v>
      </c>
      <c r="T16" s="6">
        <v>0</v>
      </c>
      <c r="X16" s="6"/>
      <c r="Y16" s="775">
        <v>5.53</v>
      </c>
      <c r="Z16" s="775">
        <v>5.08</v>
      </c>
      <c r="AF16" s="776"/>
      <c r="AG16" s="776"/>
      <c r="AH16" s="776"/>
      <c r="AI16" s="776"/>
      <c r="AJ16" s="776"/>
      <c r="AK16" s="776"/>
      <c r="AL16" s="776"/>
      <c r="AM16" s="776"/>
      <c r="AN16" s="776"/>
      <c r="AO16" s="776"/>
      <c r="AP16" s="776"/>
      <c r="AQ16" s="776"/>
      <c r="AR16" s="776"/>
      <c r="BC16" s="6">
        <v>6</v>
      </c>
      <c r="BD16" s="6">
        <v>6</v>
      </c>
      <c r="BE16" s="6">
        <v>4</v>
      </c>
      <c r="BF16" s="6">
        <v>8</v>
      </c>
      <c r="BI16" s="6">
        <v>8</v>
      </c>
      <c r="BM16" s="6">
        <v>6</v>
      </c>
      <c r="CD16" s="6">
        <v>6</v>
      </c>
      <c r="CE16" s="6">
        <v>5</v>
      </c>
      <c r="CG16" s="6">
        <v>6</v>
      </c>
      <c r="DC16" s="6" t="str">
        <f>DD15&amp;DE15</f>
        <v/>
      </c>
      <c r="DD16" s="6">
        <v>6</v>
      </c>
      <c r="DE16" s="6">
        <v>5</v>
      </c>
      <c r="DF16" s="6"/>
      <c r="DG16" s="6"/>
      <c r="DI16" s="778"/>
      <c r="DJ16" s="779"/>
    </row>
    <row r="17" spans="3:114" ht="12" customHeight="1" x14ac:dyDescent="0.2">
      <c r="C17">
        <v>11</v>
      </c>
      <c r="E17" s="6" t="s">
        <v>14</v>
      </c>
      <c r="F17" s="769">
        <v>35683</v>
      </c>
      <c r="G17" s="195">
        <v>15</v>
      </c>
      <c r="H17" s="195">
        <v>401</v>
      </c>
      <c r="J17" s="6"/>
      <c r="K17" s="6"/>
      <c r="L17" s="6"/>
      <c r="M17" s="6" t="s">
        <v>44</v>
      </c>
      <c r="N17" s="6">
        <v>0</v>
      </c>
      <c r="O17" s="6">
        <v>0</v>
      </c>
      <c r="P17" s="6">
        <v>0</v>
      </c>
      <c r="Q17" s="6">
        <v>2</v>
      </c>
      <c r="R17" s="6">
        <v>4</v>
      </c>
      <c r="S17" s="6" t="s">
        <v>457</v>
      </c>
      <c r="T17" s="6">
        <v>0</v>
      </c>
      <c r="X17" s="6"/>
      <c r="Y17" s="775">
        <v>0</v>
      </c>
      <c r="Z17" s="775">
        <v>0</v>
      </c>
      <c r="AI17" s="6" t="s">
        <v>10</v>
      </c>
      <c r="AM17" s="6" t="s">
        <v>461</v>
      </c>
      <c r="AT17" s="6" t="s">
        <v>6</v>
      </c>
      <c r="AW17" s="6">
        <v>3</v>
      </c>
      <c r="BC17" s="6">
        <v>2</v>
      </c>
      <c r="BD17" s="6">
        <v>3</v>
      </c>
      <c r="BJ17" s="6">
        <v>2</v>
      </c>
      <c r="BM17" s="6">
        <v>5</v>
      </c>
      <c r="BR17" s="6">
        <v>8</v>
      </c>
      <c r="BS17" s="6">
        <v>3</v>
      </c>
      <c r="CD17" s="6">
        <v>4</v>
      </c>
      <c r="CE17" s="6">
        <v>3</v>
      </c>
      <c r="CK17"/>
      <c r="CU17"/>
      <c r="CV17"/>
      <c r="CW17"/>
      <c r="CX17"/>
      <c r="CY17"/>
      <c r="CZ17"/>
      <c r="DA17"/>
      <c r="DB17"/>
      <c r="DC17" s="6" t="str">
        <f>DD16&amp;DE16</f>
        <v>65</v>
      </c>
      <c r="DD17" s="6">
        <v>4</v>
      </c>
      <c r="DE17" s="6">
        <v>3</v>
      </c>
      <c r="DI17" s="778"/>
      <c r="DJ17" s="779"/>
    </row>
    <row r="18" spans="3:114" ht="12" customHeight="1" x14ac:dyDescent="0.2">
      <c r="C18">
        <v>12</v>
      </c>
      <c r="E18" s="6" t="s">
        <v>89</v>
      </c>
      <c r="F18" s="769">
        <v>35978</v>
      </c>
      <c r="G18" s="195">
        <v>15</v>
      </c>
      <c r="H18" s="195">
        <v>401</v>
      </c>
      <c r="I18" s="6">
        <v>1</v>
      </c>
      <c r="J18" s="6"/>
      <c r="K18" s="6"/>
      <c r="L18" s="6"/>
      <c r="M18" s="6" t="s">
        <v>90</v>
      </c>
      <c r="N18" s="6">
        <v>1</v>
      </c>
      <c r="O18" s="6">
        <v>0</v>
      </c>
      <c r="P18" s="6">
        <v>1</v>
      </c>
      <c r="Q18" s="6">
        <v>1</v>
      </c>
      <c r="R18" s="6">
        <v>1</v>
      </c>
      <c r="S18" s="6" t="s">
        <v>454</v>
      </c>
      <c r="T18" s="6">
        <v>0</v>
      </c>
      <c r="X18" s="6"/>
      <c r="Y18" s="775">
        <v>1.5</v>
      </c>
      <c r="Z18" s="775">
        <v>2.5</v>
      </c>
      <c r="AM18" s="6" t="s">
        <v>462</v>
      </c>
      <c r="AU18" s="6" t="s">
        <v>8</v>
      </c>
      <c r="AW18" s="6">
        <v>2</v>
      </c>
      <c r="AY18" s="6">
        <v>3</v>
      </c>
      <c r="BC18" s="6">
        <v>2</v>
      </c>
      <c r="BD18" s="6">
        <v>3</v>
      </c>
      <c r="BF18" s="6">
        <v>3</v>
      </c>
      <c r="BM18" s="6">
        <v>2</v>
      </c>
      <c r="BS18" s="6">
        <v>2</v>
      </c>
      <c r="CK18"/>
      <c r="CQ18" s="6" t="s">
        <v>89</v>
      </c>
      <c r="CU18"/>
      <c r="CV18"/>
      <c r="CW18"/>
      <c r="CX18"/>
      <c r="CY18"/>
      <c r="CZ18"/>
      <c r="DA18"/>
      <c r="DB18"/>
      <c r="DI18" s="778"/>
      <c r="DJ18" s="779"/>
    </row>
    <row r="19" spans="3:114" ht="12" customHeight="1" x14ac:dyDescent="0.2">
      <c r="C19">
        <v>13</v>
      </c>
      <c r="E19" s="6" t="s">
        <v>14</v>
      </c>
      <c r="F19" s="769">
        <v>35772</v>
      </c>
      <c r="G19" s="195">
        <v>15</v>
      </c>
      <c r="H19" s="195">
        <v>401</v>
      </c>
      <c r="I19" s="6">
        <v>1</v>
      </c>
      <c r="M19" s="6" t="s">
        <v>44</v>
      </c>
      <c r="N19" s="6">
        <v>0</v>
      </c>
      <c r="O19" s="6">
        <v>0</v>
      </c>
      <c r="P19" s="6">
        <v>0</v>
      </c>
      <c r="Q19" s="6">
        <v>1</v>
      </c>
      <c r="R19" s="6">
        <v>3</v>
      </c>
      <c r="S19" s="6" t="s">
        <v>463</v>
      </c>
      <c r="T19" s="6">
        <v>0</v>
      </c>
      <c r="X19" s="6"/>
      <c r="Y19" s="775">
        <v>5.44</v>
      </c>
      <c r="Z19" s="775">
        <v>5.9200000000000008</v>
      </c>
      <c r="AF19" s="776"/>
      <c r="AG19" s="776"/>
      <c r="AH19" s="776"/>
      <c r="AI19" s="776"/>
      <c r="AJ19" s="776"/>
      <c r="AK19" s="776"/>
      <c r="AL19" s="776"/>
      <c r="AM19" s="776"/>
      <c r="AN19" s="776"/>
      <c r="AO19" s="776"/>
      <c r="AP19" s="776"/>
      <c r="AQ19" s="776"/>
      <c r="AR19" s="776"/>
      <c r="AW19" s="6">
        <v>8</v>
      </c>
      <c r="BC19" s="6">
        <v>9</v>
      </c>
      <c r="BD19" s="6">
        <v>8</v>
      </c>
      <c r="BE19" s="6">
        <v>6</v>
      </c>
      <c r="BF19" s="6">
        <v>8</v>
      </c>
      <c r="BK19" s="6">
        <v>8</v>
      </c>
      <c r="BM19" s="6">
        <v>8</v>
      </c>
      <c r="BS19" s="6">
        <v>8</v>
      </c>
      <c r="CD19" s="6">
        <v>6</v>
      </c>
      <c r="CE19" s="6">
        <v>5</v>
      </c>
      <c r="CK19"/>
      <c r="CU19"/>
      <c r="CV19"/>
      <c r="CW19"/>
      <c r="CX19"/>
      <c r="CY19"/>
      <c r="CZ19"/>
      <c r="DA19"/>
      <c r="DB19"/>
      <c r="DC19" s="6" t="str">
        <f>DD18&amp;DE18</f>
        <v/>
      </c>
      <c r="DD19" s="6">
        <v>6</v>
      </c>
      <c r="DE19" s="6">
        <v>5</v>
      </c>
      <c r="DI19" s="778"/>
      <c r="DJ19" s="779"/>
    </row>
    <row r="20" spans="3:114" ht="12" customHeight="1" x14ac:dyDescent="0.2">
      <c r="C20">
        <v>14</v>
      </c>
      <c r="E20" s="6" t="s">
        <v>14</v>
      </c>
      <c r="F20" s="769">
        <v>35944</v>
      </c>
      <c r="G20" s="195">
        <v>15</v>
      </c>
      <c r="H20" s="195">
        <v>401</v>
      </c>
      <c r="I20" s="6">
        <v>1</v>
      </c>
      <c r="J20" s="6"/>
      <c r="K20" s="6"/>
      <c r="L20" s="6"/>
      <c r="M20" s="6" t="s">
        <v>90</v>
      </c>
      <c r="N20" s="6">
        <v>0</v>
      </c>
      <c r="O20" s="6">
        <v>0</v>
      </c>
      <c r="P20" s="6">
        <v>0</v>
      </c>
      <c r="Q20" s="6">
        <v>1</v>
      </c>
      <c r="R20" s="6">
        <v>1</v>
      </c>
      <c r="S20" s="6" t="s">
        <v>454</v>
      </c>
      <c r="T20" s="6">
        <v>0</v>
      </c>
      <c r="X20" s="6"/>
      <c r="Y20" s="775">
        <v>2.5</v>
      </c>
      <c r="Z20" s="775">
        <v>2.5</v>
      </c>
      <c r="AM20" s="6" t="s">
        <v>458</v>
      </c>
      <c r="AS20" s="6" t="s">
        <v>12</v>
      </c>
      <c r="AW20" s="6" t="s">
        <v>16</v>
      </c>
      <c r="BC20" s="6">
        <v>1</v>
      </c>
      <c r="BD20" s="6">
        <v>2</v>
      </c>
      <c r="BM20" s="6">
        <v>1</v>
      </c>
      <c r="BS20" s="6" t="s">
        <v>16</v>
      </c>
      <c r="CK20"/>
      <c r="CQ20" s="6" t="s">
        <v>455</v>
      </c>
      <c r="CU20"/>
      <c r="CV20"/>
      <c r="CW20"/>
      <c r="CX20"/>
      <c r="CY20"/>
      <c r="CZ20"/>
      <c r="DA20"/>
      <c r="DB20"/>
      <c r="DI20" s="778"/>
      <c r="DJ20" s="779"/>
    </row>
    <row r="21" spans="3:114" ht="12" customHeight="1" x14ac:dyDescent="0.2">
      <c r="C21">
        <v>15</v>
      </c>
      <c r="E21" s="6" t="s">
        <v>14</v>
      </c>
      <c r="F21" s="769">
        <v>35703</v>
      </c>
      <c r="G21" s="195">
        <v>15</v>
      </c>
      <c r="H21" s="195">
        <v>401</v>
      </c>
      <c r="I21" s="6">
        <v>1</v>
      </c>
      <c r="M21" s="6" t="s">
        <v>455</v>
      </c>
      <c r="N21" s="6">
        <v>0</v>
      </c>
      <c r="O21" s="6">
        <v>0</v>
      </c>
      <c r="P21" s="6">
        <v>0</v>
      </c>
      <c r="Q21" s="6">
        <v>1</v>
      </c>
      <c r="R21" s="6">
        <v>3</v>
      </c>
      <c r="S21" s="6" t="s">
        <v>454</v>
      </c>
      <c r="T21" s="6">
        <v>0</v>
      </c>
      <c r="X21" s="6"/>
      <c r="Y21" s="775">
        <v>5.71</v>
      </c>
      <c r="Z21" s="775">
        <v>5.79</v>
      </c>
      <c r="AF21" s="776"/>
      <c r="AG21" s="776"/>
      <c r="AH21" s="776"/>
      <c r="AI21" s="776"/>
      <c r="AJ21" s="776"/>
      <c r="AK21" s="776"/>
      <c r="AL21" s="776"/>
      <c r="AM21" s="776"/>
      <c r="AN21" s="776"/>
      <c r="AO21" s="776"/>
      <c r="AP21" s="776"/>
      <c r="AQ21" s="776"/>
      <c r="AR21" s="776"/>
      <c r="AW21" s="6">
        <v>6</v>
      </c>
      <c r="BC21" s="6">
        <v>9</v>
      </c>
      <c r="BD21" s="6">
        <v>6</v>
      </c>
      <c r="BE21" s="6">
        <v>4</v>
      </c>
      <c r="BF21" s="6">
        <v>8</v>
      </c>
      <c r="BM21" s="6">
        <v>8</v>
      </c>
      <c r="BS21" s="6">
        <v>6</v>
      </c>
      <c r="CD21" s="6">
        <v>5</v>
      </c>
      <c r="CE21" s="6">
        <v>4</v>
      </c>
      <c r="CK21"/>
      <c r="CU21"/>
      <c r="CV21"/>
      <c r="CW21"/>
      <c r="CX21"/>
      <c r="CY21"/>
      <c r="CZ21"/>
      <c r="DA21"/>
      <c r="DB21"/>
      <c r="DC21" s="6" t="str">
        <f t="shared" si="0"/>
        <v>54</v>
      </c>
      <c r="DD21" s="6">
        <v>5</v>
      </c>
      <c r="DE21" s="6">
        <v>4</v>
      </c>
      <c r="DI21" s="778"/>
      <c r="DJ21" s="779"/>
    </row>
    <row r="22" spans="3:114" ht="12" customHeight="1" x14ac:dyDescent="0.2">
      <c r="C22">
        <v>17</v>
      </c>
      <c r="E22" s="6" t="s">
        <v>14</v>
      </c>
      <c r="F22" s="769">
        <v>35826</v>
      </c>
      <c r="G22" s="195">
        <v>15</v>
      </c>
      <c r="H22" s="195">
        <v>401</v>
      </c>
      <c r="I22" s="6">
        <v>1</v>
      </c>
      <c r="M22" s="6" t="s">
        <v>44</v>
      </c>
      <c r="N22" s="6">
        <v>0</v>
      </c>
      <c r="O22" s="6">
        <v>0</v>
      </c>
      <c r="P22" s="6">
        <v>0</v>
      </c>
      <c r="Q22" s="6">
        <v>2</v>
      </c>
      <c r="R22" s="6">
        <v>3</v>
      </c>
      <c r="S22" s="6" t="s">
        <v>454</v>
      </c>
      <c r="T22" s="6">
        <v>0</v>
      </c>
      <c r="X22" s="6"/>
      <c r="Y22" s="775">
        <v>5.21</v>
      </c>
      <c r="Z22" s="775">
        <v>4.87</v>
      </c>
      <c r="AF22" s="776"/>
      <c r="AG22" s="776"/>
      <c r="AH22" s="776"/>
      <c r="AI22" s="776"/>
      <c r="AJ22" s="776"/>
      <c r="AK22" s="776"/>
      <c r="AL22" s="776"/>
      <c r="AM22" s="776"/>
      <c r="AN22" s="776"/>
      <c r="AO22" s="776"/>
      <c r="AP22" s="776"/>
      <c r="AQ22" s="776"/>
      <c r="AR22" s="776"/>
      <c r="AU22" s="6" t="s">
        <v>6</v>
      </c>
      <c r="BC22" s="6">
        <v>5</v>
      </c>
      <c r="BD22" s="6">
        <v>5</v>
      </c>
      <c r="BE22" s="6">
        <v>8</v>
      </c>
      <c r="BI22" s="6">
        <v>4</v>
      </c>
      <c r="BM22" s="6">
        <v>5</v>
      </c>
      <c r="BP22" s="6">
        <v>3</v>
      </c>
      <c r="CD22" s="6">
        <v>5</v>
      </c>
      <c r="CE22" s="6">
        <v>4</v>
      </c>
      <c r="CK22"/>
      <c r="CU22"/>
      <c r="CV22"/>
      <c r="CW22"/>
      <c r="CX22"/>
      <c r="CY22"/>
      <c r="CZ22"/>
      <c r="DA22"/>
      <c r="DB22"/>
      <c r="DC22" s="6" t="str">
        <f t="shared" si="0"/>
        <v>54</v>
      </c>
      <c r="DD22" s="6">
        <v>5</v>
      </c>
      <c r="DE22" s="6">
        <v>4</v>
      </c>
      <c r="DI22" s="778"/>
      <c r="DJ22" s="779"/>
    </row>
    <row r="23" spans="3:114" ht="12" customHeight="1" x14ac:dyDescent="0.2">
      <c r="C23">
        <v>18</v>
      </c>
      <c r="E23" s="6" t="s">
        <v>14</v>
      </c>
      <c r="F23" s="769">
        <v>35841</v>
      </c>
      <c r="G23" s="195">
        <v>15</v>
      </c>
      <c r="H23" s="195">
        <v>401</v>
      </c>
      <c r="I23" s="6">
        <v>1</v>
      </c>
      <c r="J23" s="6"/>
      <c r="K23" s="6"/>
      <c r="L23" s="6"/>
      <c r="M23" s="6" t="s">
        <v>5</v>
      </c>
      <c r="N23" s="6">
        <v>1</v>
      </c>
      <c r="O23" s="6">
        <v>0</v>
      </c>
      <c r="P23" s="6">
        <v>1</v>
      </c>
      <c r="Q23" s="6">
        <v>1</v>
      </c>
      <c r="R23" s="6">
        <v>1</v>
      </c>
      <c r="S23" s="6" t="s">
        <v>454</v>
      </c>
      <c r="T23" s="6">
        <v>0</v>
      </c>
      <c r="X23" s="6"/>
      <c r="Y23" s="775">
        <v>3.19</v>
      </c>
      <c r="Z23" s="775">
        <v>2.5</v>
      </c>
      <c r="AI23" s="6" t="s">
        <v>455</v>
      </c>
      <c r="AM23" s="6" t="s">
        <v>458</v>
      </c>
      <c r="AT23" s="6" t="s">
        <v>12</v>
      </c>
      <c r="AW23" s="6">
        <v>2</v>
      </c>
      <c r="BC23" s="6">
        <v>1</v>
      </c>
      <c r="BD23" s="6">
        <v>3</v>
      </c>
      <c r="BM23" s="6">
        <v>1</v>
      </c>
      <c r="BS23" s="6">
        <v>2</v>
      </c>
      <c r="CK23"/>
      <c r="CQ23" s="6" t="s">
        <v>89</v>
      </c>
      <c r="CU23"/>
      <c r="CV23"/>
      <c r="CW23"/>
      <c r="CX23"/>
      <c r="CY23"/>
      <c r="CZ23"/>
      <c r="DA23"/>
      <c r="DB23"/>
      <c r="DI23" s="778"/>
      <c r="DJ23" s="779"/>
    </row>
    <row r="24" spans="3:114" ht="12" customHeight="1" x14ac:dyDescent="0.2">
      <c r="C24">
        <v>20</v>
      </c>
      <c r="E24" s="6" t="s">
        <v>89</v>
      </c>
      <c r="F24" s="769">
        <v>35719</v>
      </c>
      <c r="G24" s="195">
        <v>15</v>
      </c>
      <c r="H24" s="195">
        <v>401</v>
      </c>
      <c r="I24" s="6">
        <v>1</v>
      </c>
      <c r="M24" s="6" t="s">
        <v>455</v>
      </c>
      <c r="N24" s="6">
        <v>1</v>
      </c>
      <c r="O24" s="6">
        <v>0</v>
      </c>
      <c r="P24" s="6">
        <v>1</v>
      </c>
      <c r="Q24" s="6">
        <v>1</v>
      </c>
      <c r="R24" s="6">
        <v>2</v>
      </c>
      <c r="S24" s="6" t="s">
        <v>454</v>
      </c>
      <c r="T24" s="6">
        <v>0</v>
      </c>
      <c r="X24" s="6"/>
      <c r="Y24" s="775">
        <v>3.7100000000000004</v>
      </c>
      <c r="Z24" s="775">
        <v>4.16</v>
      </c>
      <c r="AF24" s="776"/>
      <c r="AG24" s="776"/>
      <c r="AH24" s="776"/>
      <c r="AI24" s="776"/>
      <c r="AJ24" s="776"/>
      <c r="AK24" s="776"/>
      <c r="AL24" s="776"/>
      <c r="AM24" s="776"/>
      <c r="AN24" s="776"/>
      <c r="AO24" s="776"/>
      <c r="AP24" s="776"/>
      <c r="AQ24" s="776"/>
      <c r="AR24" s="776"/>
      <c r="BC24" s="6">
        <v>2</v>
      </c>
      <c r="BD24" s="6">
        <v>3</v>
      </c>
      <c r="BM24" s="6">
        <v>3</v>
      </c>
      <c r="CK24"/>
      <c r="CU24"/>
      <c r="CV24"/>
      <c r="CW24"/>
      <c r="CX24"/>
      <c r="CY24"/>
      <c r="CZ24"/>
      <c r="DA24"/>
      <c r="DB24"/>
      <c r="DI24" s="778"/>
      <c r="DJ24" s="779"/>
    </row>
    <row r="25" spans="3:114" ht="12" customHeight="1" x14ac:dyDescent="0.2">
      <c r="C25">
        <v>22</v>
      </c>
      <c r="E25" s="6" t="s">
        <v>89</v>
      </c>
      <c r="F25" s="769">
        <v>36031</v>
      </c>
      <c r="G25" s="195">
        <v>15</v>
      </c>
      <c r="H25" s="195">
        <v>401</v>
      </c>
      <c r="I25" s="6">
        <v>1</v>
      </c>
      <c r="J25" s="6"/>
      <c r="K25" s="6"/>
      <c r="L25" s="6"/>
      <c r="M25" s="6" t="s">
        <v>44</v>
      </c>
      <c r="N25" s="6">
        <v>0</v>
      </c>
      <c r="O25" s="6">
        <v>0</v>
      </c>
      <c r="P25" s="6">
        <v>0</v>
      </c>
      <c r="Q25" s="6">
        <v>1</v>
      </c>
      <c r="R25" s="6">
        <v>1</v>
      </c>
      <c r="S25" s="6" t="s">
        <v>454</v>
      </c>
      <c r="T25" s="6">
        <v>0</v>
      </c>
      <c r="X25" s="6"/>
      <c r="Y25" s="775">
        <v>3.52</v>
      </c>
      <c r="Z25" s="775">
        <v>2.5</v>
      </c>
      <c r="AK25" s="6" t="s">
        <v>89</v>
      </c>
      <c r="AM25" s="6" t="s">
        <v>458</v>
      </c>
      <c r="AT25" s="6" t="s">
        <v>14</v>
      </c>
      <c r="AW25" s="6">
        <v>4</v>
      </c>
      <c r="BC25" s="6">
        <v>3</v>
      </c>
      <c r="BD25" s="6">
        <v>3</v>
      </c>
      <c r="BI25" s="6">
        <v>3</v>
      </c>
      <c r="BJ25" s="6">
        <v>2</v>
      </c>
      <c r="BM25" s="6">
        <v>1</v>
      </c>
      <c r="BS25" s="6">
        <v>4</v>
      </c>
      <c r="CD25" s="6">
        <v>3</v>
      </c>
      <c r="CE25" s="6">
        <v>3</v>
      </c>
      <c r="CK25"/>
      <c r="CU25"/>
      <c r="CV25"/>
      <c r="CW25"/>
      <c r="CX25"/>
      <c r="CY25"/>
      <c r="CZ25"/>
      <c r="DA25"/>
      <c r="DB25"/>
      <c r="DC25" s="6" t="str">
        <f>DD24&amp;DE24</f>
        <v/>
      </c>
      <c r="DD25" s="6">
        <v>3</v>
      </c>
      <c r="DE25" s="6">
        <v>3</v>
      </c>
      <c r="DI25" s="778"/>
      <c r="DJ25" s="779"/>
    </row>
    <row r="26" spans="3:114" ht="12" customHeight="1" x14ac:dyDescent="0.2">
      <c r="C26">
        <v>23</v>
      </c>
      <c r="E26" s="6" t="s">
        <v>14</v>
      </c>
      <c r="F26" s="769">
        <v>35827</v>
      </c>
      <c r="G26" s="195">
        <v>15</v>
      </c>
      <c r="H26" s="195">
        <v>401</v>
      </c>
      <c r="I26" s="6">
        <v>1</v>
      </c>
      <c r="J26" s="6"/>
      <c r="K26" s="6"/>
      <c r="L26" s="6"/>
      <c r="M26" s="6" t="s">
        <v>5</v>
      </c>
      <c r="N26" s="6">
        <v>0</v>
      </c>
      <c r="O26" s="6">
        <v>0</v>
      </c>
      <c r="P26" s="6">
        <v>0</v>
      </c>
      <c r="Q26" s="6">
        <v>1</v>
      </c>
      <c r="R26" s="6">
        <v>1</v>
      </c>
      <c r="S26" s="6" t="s">
        <v>454</v>
      </c>
      <c r="T26" s="6">
        <v>0</v>
      </c>
      <c r="X26" s="6"/>
      <c r="Y26" s="775">
        <v>3.76</v>
      </c>
      <c r="Z26" s="775">
        <v>2.5</v>
      </c>
      <c r="AI26" s="6" t="s">
        <v>455</v>
      </c>
      <c r="AM26" s="6" t="s">
        <v>458</v>
      </c>
      <c r="AS26" s="6" t="s">
        <v>12</v>
      </c>
      <c r="AW26" s="6">
        <v>1</v>
      </c>
      <c r="BC26" s="6">
        <v>3</v>
      </c>
      <c r="BD26" s="6">
        <v>3</v>
      </c>
      <c r="BM26" s="6" t="s">
        <v>16</v>
      </c>
      <c r="BN26" s="6">
        <v>2</v>
      </c>
      <c r="BS26" s="6">
        <v>1</v>
      </c>
      <c r="CK26"/>
      <c r="CQ26" s="6" t="s">
        <v>89</v>
      </c>
      <c r="CU26"/>
      <c r="CV26"/>
      <c r="CW26"/>
      <c r="CX26"/>
      <c r="CY26"/>
      <c r="CZ26"/>
      <c r="DA26"/>
      <c r="DB26"/>
      <c r="DI26" s="778"/>
      <c r="DJ26" s="779"/>
    </row>
    <row r="27" spans="3:114" ht="12" customHeight="1" x14ac:dyDescent="0.2">
      <c r="C27">
        <v>24</v>
      </c>
      <c r="E27" s="6" t="s">
        <v>89</v>
      </c>
      <c r="F27" s="769">
        <v>35787</v>
      </c>
      <c r="G27" s="195">
        <v>15</v>
      </c>
      <c r="H27" s="195">
        <v>401</v>
      </c>
      <c r="I27" s="6">
        <v>1</v>
      </c>
      <c r="M27" s="6" t="s">
        <v>44</v>
      </c>
      <c r="N27" s="6">
        <v>0</v>
      </c>
      <c r="O27" s="6">
        <v>0</v>
      </c>
      <c r="P27" s="6">
        <v>0</v>
      </c>
      <c r="Q27" s="6">
        <v>1</v>
      </c>
      <c r="R27" s="6">
        <v>2</v>
      </c>
      <c r="S27" s="6" t="s">
        <v>454</v>
      </c>
      <c r="T27" s="6">
        <v>0</v>
      </c>
      <c r="X27" s="6"/>
      <c r="Y27" s="775">
        <v>4</v>
      </c>
      <c r="Z27" s="775">
        <v>5.17</v>
      </c>
      <c r="AF27" s="776"/>
      <c r="AG27" s="776"/>
      <c r="AH27" s="776"/>
      <c r="AI27" s="776"/>
      <c r="AJ27" s="776"/>
      <c r="AK27" s="776"/>
      <c r="AL27" s="776"/>
      <c r="AM27" s="776"/>
      <c r="AN27" s="776"/>
      <c r="AO27" s="776"/>
      <c r="AP27" s="776"/>
      <c r="AQ27" s="776"/>
      <c r="AR27" s="776"/>
      <c r="AU27" s="6" t="s">
        <v>10</v>
      </c>
      <c r="BC27" s="6">
        <v>3</v>
      </c>
      <c r="BD27" s="6">
        <v>3</v>
      </c>
      <c r="BF27" s="6">
        <v>3</v>
      </c>
      <c r="BM27" s="6">
        <v>4</v>
      </c>
      <c r="CD27" s="6">
        <v>3</v>
      </c>
      <c r="CE27" s="6">
        <v>2</v>
      </c>
      <c r="CK27"/>
      <c r="CU27"/>
      <c r="CV27"/>
      <c r="CW27"/>
      <c r="CX27"/>
      <c r="CY27"/>
      <c r="CZ27"/>
      <c r="DA27"/>
      <c r="DB27"/>
      <c r="DC27" s="6" t="str">
        <f>DD26&amp;DE26</f>
        <v/>
      </c>
      <c r="DD27" s="6">
        <v>3</v>
      </c>
      <c r="DE27" s="6">
        <v>2</v>
      </c>
      <c r="DI27" s="778"/>
      <c r="DJ27" s="779"/>
    </row>
    <row r="28" spans="3:114" ht="12" customHeight="1" x14ac:dyDescent="0.2">
      <c r="C28">
        <v>27</v>
      </c>
      <c r="E28" s="6" t="s">
        <v>89</v>
      </c>
      <c r="F28" s="769">
        <v>35952</v>
      </c>
      <c r="G28" s="195">
        <v>15</v>
      </c>
      <c r="H28" s="195">
        <v>401</v>
      </c>
      <c r="I28" s="6">
        <v>1</v>
      </c>
      <c r="J28" s="6"/>
      <c r="K28" s="6"/>
      <c r="L28" s="6"/>
      <c r="M28" s="6" t="s">
        <v>5</v>
      </c>
      <c r="N28" s="6">
        <v>0</v>
      </c>
      <c r="O28" s="6">
        <v>0</v>
      </c>
      <c r="P28" s="6">
        <v>0</v>
      </c>
      <c r="Q28" s="6">
        <v>1</v>
      </c>
      <c r="R28" s="6">
        <v>1</v>
      </c>
      <c r="S28" s="6" t="s">
        <v>454</v>
      </c>
      <c r="T28" s="6">
        <v>0</v>
      </c>
      <c r="X28" s="6"/>
      <c r="Y28" s="775">
        <v>3.24</v>
      </c>
      <c r="Z28" s="775">
        <v>3.25</v>
      </c>
      <c r="AI28" s="6" t="s">
        <v>455</v>
      </c>
      <c r="AM28" s="6" t="s">
        <v>16</v>
      </c>
      <c r="AU28" s="6" t="s">
        <v>15</v>
      </c>
      <c r="AW28" s="6">
        <v>1</v>
      </c>
      <c r="BC28" s="6">
        <v>3</v>
      </c>
      <c r="BD28" s="6">
        <v>2</v>
      </c>
      <c r="BF28" s="6">
        <v>1</v>
      </c>
      <c r="BM28" s="6" t="s">
        <v>16</v>
      </c>
      <c r="BS28" s="6">
        <v>1</v>
      </c>
      <c r="CK28"/>
      <c r="CP28" s="6" t="s">
        <v>455</v>
      </c>
      <c r="CU28"/>
      <c r="CV28"/>
      <c r="CW28"/>
      <c r="CX28"/>
      <c r="CY28"/>
      <c r="CZ28"/>
      <c r="DA28"/>
      <c r="DB28"/>
      <c r="DI28" s="778"/>
      <c r="DJ28" s="779"/>
    </row>
    <row r="29" spans="3:114" ht="12" customHeight="1" x14ac:dyDescent="0.2">
      <c r="C29">
        <v>29</v>
      </c>
      <c r="E29" s="6" t="s">
        <v>89</v>
      </c>
      <c r="F29" s="769">
        <v>36016</v>
      </c>
      <c r="G29" s="195">
        <v>15</v>
      </c>
      <c r="H29" s="195">
        <v>401</v>
      </c>
      <c r="I29" s="6">
        <v>1</v>
      </c>
      <c r="J29" s="6"/>
      <c r="K29" s="6"/>
      <c r="L29" s="6"/>
      <c r="M29" s="6" t="s">
        <v>44</v>
      </c>
      <c r="N29" s="6">
        <v>0</v>
      </c>
      <c r="O29" s="6">
        <v>0</v>
      </c>
      <c r="P29" s="6">
        <v>0</v>
      </c>
      <c r="Q29" s="6">
        <v>1</v>
      </c>
      <c r="R29" s="6">
        <v>1</v>
      </c>
      <c r="S29" s="6" t="s">
        <v>454</v>
      </c>
      <c r="T29" s="6">
        <v>0</v>
      </c>
      <c r="X29" s="6"/>
      <c r="Y29" s="775">
        <v>3.5700000000000003</v>
      </c>
      <c r="Z29" s="775">
        <v>3.11</v>
      </c>
      <c r="AJ29" s="6" t="s">
        <v>89</v>
      </c>
      <c r="AL29" s="6" t="s">
        <v>455</v>
      </c>
      <c r="AM29" s="6" t="s">
        <v>16</v>
      </c>
      <c r="AU29" s="6" t="s">
        <v>10</v>
      </c>
      <c r="AW29" s="6">
        <v>3</v>
      </c>
      <c r="BC29" s="6">
        <v>4</v>
      </c>
      <c r="BD29" s="6">
        <v>3</v>
      </c>
      <c r="BM29" s="6">
        <v>3</v>
      </c>
      <c r="BS29" s="6">
        <v>3</v>
      </c>
      <c r="CK29"/>
      <c r="CQ29" s="6" t="s">
        <v>89</v>
      </c>
      <c r="CU29"/>
      <c r="CV29"/>
      <c r="CW29"/>
      <c r="CX29"/>
      <c r="CY29"/>
      <c r="CZ29"/>
      <c r="DA29"/>
      <c r="DB29"/>
      <c r="DI29" s="778"/>
      <c r="DJ29" s="779"/>
    </row>
    <row r="30" spans="3:114" ht="12" customHeight="1" x14ac:dyDescent="0.2">
      <c r="C30">
        <v>30</v>
      </c>
      <c r="E30" s="6" t="s">
        <v>14</v>
      </c>
      <c r="F30" s="769">
        <v>35950</v>
      </c>
      <c r="G30" s="195">
        <v>15</v>
      </c>
      <c r="H30" s="195">
        <v>401</v>
      </c>
      <c r="I30" s="6">
        <v>1</v>
      </c>
      <c r="M30" s="6" t="s">
        <v>44</v>
      </c>
      <c r="N30" s="6">
        <v>0</v>
      </c>
      <c r="O30" s="6">
        <v>0</v>
      </c>
      <c r="P30" s="6">
        <v>0</v>
      </c>
      <c r="Q30" s="6">
        <v>1</v>
      </c>
      <c r="R30" s="6">
        <v>2</v>
      </c>
      <c r="S30" s="6" t="s">
        <v>454</v>
      </c>
      <c r="T30" s="6">
        <v>0</v>
      </c>
      <c r="X30" s="6"/>
      <c r="Y30" s="775">
        <v>4.4799999999999995</v>
      </c>
      <c r="Z30" s="775">
        <v>4.1900000000000004</v>
      </c>
      <c r="AF30" s="776"/>
      <c r="AG30" s="776"/>
      <c r="AH30" s="776"/>
      <c r="AI30" s="776"/>
      <c r="AJ30" s="776"/>
      <c r="AK30" s="776"/>
      <c r="AL30" s="776"/>
      <c r="AM30" s="776"/>
      <c r="AN30" s="776"/>
      <c r="AO30" s="776"/>
      <c r="AP30" s="776"/>
      <c r="AQ30" s="776"/>
      <c r="AR30" s="776"/>
      <c r="BB30" s="6">
        <v>3</v>
      </c>
      <c r="BC30" s="6">
        <v>4</v>
      </c>
      <c r="BD30" s="6">
        <v>4</v>
      </c>
      <c r="BH30" s="777">
        <v>4</v>
      </c>
      <c r="BI30" s="6">
        <v>4</v>
      </c>
      <c r="BM30" s="6">
        <v>4</v>
      </c>
      <c r="CD30" s="6">
        <v>3</v>
      </c>
      <c r="CE30" s="6">
        <v>3</v>
      </c>
      <c r="CK30"/>
      <c r="CU30"/>
      <c r="CV30"/>
      <c r="CW30"/>
      <c r="CX30"/>
      <c r="CY30"/>
      <c r="CZ30"/>
      <c r="DA30"/>
      <c r="DB30"/>
      <c r="DC30" s="6" t="str">
        <f t="shared" si="0"/>
        <v>33</v>
      </c>
      <c r="DD30" s="6">
        <v>3</v>
      </c>
      <c r="DE30" s="6">
        <v>3</v>
      </c>
      <c r="DI30" s="778"/>
      <c r="DJ30" s="779"/>
    </row>
    <row r="31" spans="3:114" ht="12" customHeight="1" x14ac:dyDescent="0.2">
      <c r="C31">
        <v>31</v>
      </c>
      <c r="E31" s="6" t="s">
        <v>89</v>
      </c>
      <c r="F31" s="769">
        <v>35692</v>
      </c>
      <c r="G31" s="195">
        <v>15</v>
      </c>
      <c r="H31" s="195">
        <v>401</v>
      </c>
      <c r="I31" s="6">
        <v>1</v>
      </c>
      <c r="J31" s="6"/>
      <c r="K31" s="6"/>
      <c r="L31" s="6"/>
      <c r="M31" s="6" t="s">
        <v>44</v>
      </c>
      <c r="N31" s="6">
        <v>1</v>
      </c>
      <c r="O31" s="6">
        <v>0</v>
      </c>
      <c r="P31" s="6">
        <v>1</v>
      </c>
      <c r="Q31" s="6">
        <v>1</v>
      </c>
      <c r="R31" s="6">
        <v>1</v>
      </c>
      <c r="S31" s="6" t="s">
        <v>460</v>
      </c>
      <c r="T31" s="6">
        <v>0</v>
      </c>
      <c r="X31" s="6"/>
      <c r="Y31" s="775">
        <v>3.6199999999999997</v>
      </c>
      <c r="Z31" s="775">
        <v>3.2100000000000004</v>
      </c>
      <c r="AM31" s="6" t="s">
        <v>16</v>
      </c>
      <c r="AW31" s="6">
        <v>3</v>
      </c>
      <c r="AY31" s="6">
        <v>1</v>
      </c>
      <c r="BC31" s="6">
        <v>3</v>
      </c>
      <c r="BD31" s="6">
        <v>3</v>
      </c>
      <c r="BF31" s="6">
        <v>1</v>
      </c>
      <c r="BJ31" s="6">
        <v>1</v>
      </c>
      <c r="BM31" s="6">
        <v>1</v>
      </c>
      <c r="BS31" s="6">
        <v>3</v>
      </c>
      <c r="CK31"/>
      <c r="CQ31" s="6" t="s">
        <v>89</v>
      </c>
      <c r="CU31"/>
      <c r="CV31"/>
      <c r="CW31"/>
      <c r="CX31"/>
      <c r="CY31"/>
      <c r="CZ31"/>
      <c r="DA31"/>
      <c r="DB31"/>
      <c r="DI31" s="778"/>
      <c r="DJ31" s="779"/>
    </row>
    <row r="32" spans="3:114" ht="12" customHeight="1" x14ac:dyDescent="0.2">
      <c r="C32">
        <v>34</v>
      </c>
      <c r="E32" s="6" t="s">
        <v>89</v>
      </c>
      <c r="F32" s="769">
        <v>35830</v>
      </c>
      <c r="G32" s="195">
        <v>15</v>
      </c>
      <c r="H32" s="195">
        <v>401</v>
      </c>
      <c r="I32" s="6">
        <v>1</v>
      </c>
      <c r="M32" s="6" t="s">
        <v>44</v>
      </c>
      <c r="N32" s="6">
        <v>0</v>
      </c>
      <c r="O32" s="6">
        <v>0</v>
      </c>
      <c r="P32" s="6">
        <v>0</v>
      </c>
      <c r="Q32" s="6">
        <v>1</v>
      </c>
      <c r="R32" s="6">
        <v>1</v>
      </c>
      <c r="S32" s="6" t="s">
        <v>454</v>
      </c>
      <c r="T32" s="6">
        <v>0</v>
      </c>
      <c r="X32" s="6"/>
      <c r="Y32" s="775">
        <v>3.76</v>
      </c>
      <c r="Z32" s="775">
        <v>3.7899999999999996</v>
      </c>
      <c r="AF32" s="776"/>
      <c r="AG32" s="776"/>
      <c r="AH32" s="776"/>
      <c r="AI32" s="776"/>
      <c r="AJ32" s="776"/>
      <c r="AK32" s="776"/>
      <c r="AL32" s="776"/>
      <c r="AM32" s="776"/>
      <c r="AN32" s="776"/>
      <c r="AO32" s="776"/>
      <c r="AP32" s="776"/>
      <c r="AQ32" s="776"/>
      <c r="AR32" s="776"/>
      <c r="BC32" s="6">
        <v>3</v>
      </c>
      <c r="BD32" s="6">
        <v>3</v>
      </c>
      <c r="BE32" s="6">
        <v>2</v>
      </c>
      <c r="BI32" s="6">
        <v>2</v>
      </c>
      <c r="BM32" s="6">
        <v>3</v>
      </c>
      <c r="CD32" s="6">
        <v>3</v>
      </c>
      <c r="CE32" s="6">
        <v>2</v>
      </c>
      <c r="CK32"/>
      <c r="CU32"/>
      <c r="CV32"/>
      <c r="CW32"/>
      <c r="CX32"/>
      <c r="CY32"/>
      <c r="CZ32"/>
      <c r="DA32"/>
      <c r="DB32"/>
      <c r="DC32" s="6" t="str">
        <f t="shared" si="0"/>
        <v>32</v>
      </c>
      <c r="DD32" s="6">
        <v>3</v>
      </c>
      <c r="DE32" s="6">
        <v>2</v>
      </c>
      <c r="DI32" s="778"/>
      <c r="DJ32" s="779"/>
    </row>
    <row r="33" spans="3:114" ht="12" customHeight="1" x14ac:dyDescent="0.2">
      <c r="C33">
        <v>35</v>
      </c>
      <c r="E33" s="6" t="s">
        <v>14</v>
      </c>
      <c r="F33" s="769">
        <v>35979</v>
      </c>
      <c r="G33" s="195">
        <v>15</v>
      </c>
      <c r="H33" s="195">
        <v>401</v>
      </c>
      <c r="I33" s="6">
        <v>1</v>
      </c>
      <c r="J33" s="6"/>
      <c r="K33" s="6"/>
      <c r="L33" s="6"/>
      <c r="M33" s="6" t="s">
        <v>455</v>
      </c>
      <c r="N33" s="6">
        <v>1</v>
      </c>
      <c r="O33" s="6">
        <v>0</v>
      </c>
      <c r="P33" s="6">
        <v>1</v>
      </c>
      <c r="Q33" s="6">
        <v>1</v>
      </c>
      <c r="R33" s="6">
        <v>1</v>
      </c>
      <c r="S33" s="6" t="s">
        <v>464</v>
      </c>
      <c r="T33" s="6">
        <v>1</v>
      </c>
      <c r="X33" s="6"/>
      <c r="Y33" s="775">
        <v>3.9</v>
      </c>
      <c r="Z33" s="775">
        <v>3.14</v>
      </c>
      <c r="AI33" s="6" t="s">
        <v>455</v>
      </c>
      <c r="AM33" s="6" t="s">
        <v>458</v>
      </c>
      <c r="AT33" s="6" t="s">
        <v>14</v>
      </c>
      <c r="AW33" s="6">
        <v>3</v>
      </c>
      <c r="AY33" s="6">
        <v>2</v>
      </c>
      <c r="BC33" s="6">
        <v>3</v>
      </c>
      <c r="BD33" s="6">
        <v>3</v>
      </c>
      <c r="BJ33" s="6">
        <v>1</v>
      </c>
      <c r="BM33" s="6">
        <v>1</v>
      </c>
      <c r="BS33" s="6">
        <v>3</v>
      </c>
      <c r="CD33" s="6">
        <v>3</v>
      </c>
      <c r="CE33" s="6">
        <v>3</v>
      </c>
      <c r="CZ33"/>
      <c r="DA33"/>
      <c r="DB33"/>
      <c r="DC33" s="6" t="str">
        <f t="shared" si="0"/>
        <v>33</v>
      </c>
      <c r="DD33" s="6">
        <v>3</v>
      </c>
      <c r="DE33" s="6">
        <v>3</v>
      </c>
      <c r="DI33" s="778"/>
      <c r="DJ33" s="779"/>
    </row>
    <row r="34" spans="3:114" ht="12" customHeight="1" x14ac:dyDescent="0.2">
      <c r="C34">
        <v>37</v>
      </c>
      <c r="E34" s="6" t="s">
        <v>14</v>
      </c>
      <c r="F34" s="769">
        <v>36014</v>
      </c>
      <c r="G34" s="195">
        <v>15</v>
      </c>
      <c r="H34" s="195">
        <v>401</v>
      </c>
      <c r="I34" s="6">
        <v>1</v>
      </c>
      <c r="M34" s="6" t="s">
        <v>44</v>
      </c>
      <c r="N34" s="6">
        <v>0</v>
      </c>
      <c r="O34" s="6">
        <v>0</v>
      </c>
      <c r="P34" s="6">
        <v>0</v>
      </c>
      <c r="Q34" s="6">
        <v>1</v>
      </c>
      <c r="R34" s="6">
        <v>2</v>
      </c>
      <c r="S34" s="6" t="s">
        <v>454</v>
      </c>
      <c r="T34" s="6">
        <v>0</v>
      </c>
      <c r="X34" s="6"/>
      <c r="Y34" s="775">
        <v>4.87</v>
      </c>
      <c r="Z34" s="775">
        <v>4.74</v>
      </c>
      <c r="AF34" s="776"/>
      <c r="AG34" s="776"/>
      <c r="AH34" s="776"/>
      <c r="AI34" s="776"/>
      <c r="AJ34" s="776"/>
      <c r="AK34" s="776"/>
      <c r="AL34" s="776"/>
      <c r="AM34" s="776"/>
      <c r="AN34" s="776"/>
      <c r="AO34" s="776"/>
      <c r="AP34" s="776"/>
      <c r="AQ34" s="776"/>
      <c r="AR34" s="776"/>
      <c r="AU34" s="6" t="s">
        <v>5</v>
      </c>
      <c r="BC34" s="6">
        <v>6</v>
      </c>
      <c r="BD34" s="6">
        <v>6</v>
      </c>
      <c r="BE34" s="6">
        <v>3</v>
      </c>
      <c r="BF34" s="6">
        <v>6</v>
      </c>
      <c r="BM34" s="6">
        <v>5</v>
      </c>
      <c r="CD34" s="6">
        <v>5</v>
      </c>
      <c r="CE34" s="6">
        <v>4</v>
      </c>
      <c r="CZ34"/>
      <c r="DA34"/>
      <c r="DB34"/>
      <c r="DC34" s="6" t="str">
        <f>DD33&amp;DE33</f>
        <v>33</v>
      </c>
      <c r="DD34" s="6">
        <v>5</v>
      </c>
      <c r="DE34" s="6">
        <v>4</v>
      </c>
      <c r="DI34" s="778"/>
      <c r="DJ34" s="779"/>
    </row>
    <row r="35" spans="3:114" ht="12" customHeight="1" x14ac:dyDescent="0.2">
      <c r="C35">
        <v>38</v>
      </c>
      <c r="E35" s="6" t="s">
        <v>89</v>
      </c>
      <c r="F35" s="769">
        <v>35860</v>
      </c>
      <c r="G35" s="195">
        <v>15</v>
      </c>
      <c r="H35" s="195">
        <v>401</v>
      </c>
      <c r="I35" s="6">
        <v>1</v>
      </c>
      <c r="J35" s="6"/>
      <c r="K35" s="6"/>
      <c r="L35" s="6"/>
      <c r="M35" s="6" t="s">
        <v>455</v>
      </c>
      <c r="N35" s="6">
        <v>0</v>
      </c>
      <c r="O35" s="6">
        <v>0</v>
      </c>
      <c r="P35" s="6">
        <v>0</v>
      </c>
      <c r="Q35" s="6">
        <v>1</v>
      </c>
      <c r="R35" s="6">
        <v>1</v>
      </c>
      <c r="S35" s="6" t="s">
        <v>454</v>
      </c>
      <c r="T35" s="6">
        <v>0</v>
      </c>
      <c r="X35" s="6"/>
      <c r="Y35" s="775">
        <v>3.4299999999999997</v>
      </c>
      <c r="Z35" s="775">
        <v>3.75</v>
      </c>
      <c r="AM35" s="6" t="s">
        <v>453</v>
      </c>
      <c r="AU35" s="6" t="s">
        <v>10</v>
      </c>
      <c r="AW35" s="6">
        <v>3</v>
      </c>
      <c r="BC35" s="6">
        <v>4</v>
      </c>
      <c r="BD35" s="6">
        <v>3</v>
      </c>
      <c r="BF35" s="6">
        <v>3</v>
      </c>
      <c r="BI35" s="6">
        <v>3</v>
      </c>
      <c r="BM35" s="6">
        <v>3</v>
      </c>
      <c r="BN35" s="6">
        <v>3</v>
      </c>
      <c r="BS35" s="6">
        <v>3</v>
      </c>
      <c r="CQ35" s="6" t="s">
        <v>89</v>
      </c>
      <c r="CZ35"/>
      <c r="DA35"/>
      <c r="DB35"/>
      <c r="DI35" s="778"/>
      <c r="DJ35" s="779"/>
    </row>
    <row r="36" spans="3:114" ht="12" customHeight="1" x14ac:dyDescent="0.2">
      <c r="C36">
        <v>39</v>
      </c>
      <c r="E36" s="6" t="s">
        <v>89</v>
      </c>
      <c r="F36" s="769">
        <v>35690</v>
      </c>
      <c r="G36" s="195">
        <v>15</v>
      </c>
      <c r="H36" s="195">
        <v>401</v>
      </c>
      <c r="I36" s="6">
        <v>1</v>
      </c>
      <c r="M36" s="6" t="s">
        <v>44</v>
      </c>
      <c r="N36" s="6">
        <v>0</v>
      </c>
      <c r="O36" s="6">
        <v>0</v>
      </c>
      <c r="P36" s="6">
        <v>0</v>
      </c>
      <c r="Q36" s="6">
        <v>1</v>
      </c>
      <c r="R36" s="6">
        <v>2</v>
      </c>
      <c r="S36" s="6" t="s">
        <v>454</v>
      </c>
      <c r="T36" s="6">
        <v>0</v>
      </c>
      <c r="X36" s="6"/>
      <c r="Y36" s="775">
        <v>4.5200000000000005</v>
      </c>
      <c r="Z36" s="775">
        <v>4.32</v>
      </c>
      <c r="AF36" s="776"/>
      <c r="AG36" s="776"/>
      <c r="AH36" s="776"/>
      <c r="AI36" s="776"/>
      <c r="AJ36" s="776"/>
      <c r="AK36" s="776"/>
      <c r="AL36" s="776"/>
      <c r="AM36" s="776"/>
      <c r="AN36" s="776"/>
      <c r="AO36" s="776"/>
      <c r="AP36" s="776"/>
      <c r="AQ36" s="776"/>
      <c r="AR36" s="776"/>
      <c r="AW36" s="6">
        <v>5</v>
      </c>
      <c r="BB36" s="6">
        <v>3</v>
      </c>
      <c r="BC36" s="6">
        <v>6</v>
      </c>
      <c r="BD36" s="6">
        <v>6</v>
      </c>
      <c r="BE36" s="6">
        <v>4</v>
      </c>
      <c r="BI36" s="6">
        <v>6</v>
      </c>
      <c r="BM36" s="6">
        <v>5</v>
      </c>
      <c r="BS36" s="6">
        <v>5</v>
      </c>
      <c r="CD36" s="6">
        <v>4</v>
      </c>
      <c r="CE36" s="6">
        <v>3</v>
      </c>
      <c r="CZ36"/>
      <c r="DA36"/>
      <c r="DB36"/>
      <c r="DC36" s="6" t="str">
        <f>DD35&amp;DE35</f>
        <v/>
      </c>
      <c r="DD36" s="6">
        <v>4</v>
      </c>
      <c r="DE36" s="6">
        <v>3</v>
      </c>
      <c r="DI36" s="778"/>
      <c r="DJ36" s="779"/>
    </row>
    <row r="37" spans="3:114" ht="12" customHeight="1" x14ac:dyDescent="0.2">
      <c r="C37">
        <v>41</v>
      </c>
      <c r="E37" s="6" t="s">
        <v>89</v>
      </c>
      <c r="F37" s="769">
        <v>35871</v>
      </c>
      <c r="G37" s="195">
        <v>15</v>
      </c>
      <c r="H37" s="195">
        <v>401</v>
      </c>
      <c r="I37" s="6">
        <v>1</v>
      </c>
      <c r="J37" s="6"/>
      <c r="K37" s="6"/>
      <c r="L37" s="6"/>
      <c r="M37" s="6" t="s">
        <v>455</v>
      </c>
      <c r="N37" s="6">
        <v>0</v>
      </c>
      <c r="O37" s="6">
        <v>0</v>
      </c>
      <c r="P37" s="6">
        <v>0</v>
      </c>
      <c r="Q37" s="6">
        <v>1</v>
      </c>
      <c r="R37" s="6">
        <v>1</v>
      </c>
      <c r="S37" s="6" t="s">
        <v>454</v>
      </c>
      <c r="T37" s="6">
        <v>0</v>
      </c>
      <c r="X37" s="6"/>
      <c r="Y37" s="775">
        <v>3.4299999999999997</v>
      </c>
      <c r="Z37" s="775">
        <v>4.03</v>
      </c>
      <c r="BC37" s="6">
        <v>7</v>
      </c>
      <c r="BD37" s="6">
        <v>7</v>
      </c>
      <c r="BM37" s="6">
        <v>5</v>
      </c>
      <c r="CZ37"/>
      <c r="DA37"/>
      <c r="DB37"/>
      <c r="DI37" s="778"/>
      <c r="DJ37" s="779"/>
    </row>
    <row r="38" spans="3:114" ht="12" customHeight="1" x14ac:dyDescent="0.2">
      <c r="C38">
        <v>42</v>
      </c>
      <c r="E38" s="6" t="s">
        <v>14</v>
      </c>
      <c r="F38" s="769">
        <v>35709</v>
      </c>
      <c r="G38" s="195">
        <v>15</v>
      </c>
      <c r="H38" s="195">
        <v>401</v>
      </c>
      <c r="M38" s="6" t="s">
        <v>44</v>
      </c>
      <c r="N38" s="6">
        <v>0</v>
      </c>
      <c r="O38" s="6">
        <v>0</v>
      </c>
      <c r="P38" s="6">
        <v>0</v>
      </c>
      <c r="Q38" s="6">
        <v>1</v>
      </c>
      <c r="R38" s="6">
        <v>4</v>
      </c>
      <c r="S38" s="6" t="s">
        <v>454</v>
      </c>
      <c r="T38" s="6">
        <v>0</v>
      </c>
      <c r="X38" s="6"/>
      <c r="Y38" s="775">
        <v>0</v>
      </c>
      <c r="Z38" s="775">
        <v>0</v>
      </c>
      <c r="AF38" s="776"/>
      <c r="AG38" s="776"/>
      <c r="AH38" s="776"/>
      <c r="AI38" s="776"/>
      <c r="AJ38" s="776"/>
      <c r="AK38" s="776"/>
      <c r="AL38" s="776"/>
      <c r="AM38" s="776"/>
      <c r="AN38" s="776"/>
      <c r="AO38" s="776"/>
      <c r="AP38" s="776"/>
      <c r="AQ38" s="776"/>
      <c r="AR38" s="776"/>
      <c r="BC38" s="6">
        <v>5</v>
      </c>
      <c r="BD38" s="6">
        <v>4</v>
      </c>
      <c r="BE38" s="6">
        <v>4</v>
      </c>
      <c r="BF38" s="6">
        <v>8</v>
      </c>
      <c r="BI38" s="6">
        <v>4</v>
      </c>
      <c r="BM38" s="6">
        <v>4</v>
      </c>
      <c r="CD38" s="6">
        <v>4</v>
      </c>
      <c r="CE38" s="6">
        <v>4</v>
      </c>
      <c r="CG38" s="6">
        <v>4</v>
      </c>
      <c r="CZ38"/>
      <c r="DA38"/>
      <c r="DB38"/>
      <c r="DC38" s="6" t="str">
        <f t="shared" si="0"/>
        <v>65</v>
      </c>
      <c r="DD38" s="6">
        <v>6</v>
      </c>
      <c r="DE38" s="6">
        <v>5</v>
      </c>
      <c r="DI38" s="778"/>
      <c r="DJ38" s="779"/>
    </row>
    <row r="39" spans="3:114" ht="12" customHeight="1" x14ac:dyDescent="0.2">
      <c r="C39">
        <v>45</v>
      </c>
      <c r="E39" s="6" t="s">
        <v>14</v>
      </c>
      <c r="F39" s="769">
        <v>35978</v>
      </c>
      <c r="G39" s="195">
        <v>15</v>
      </c>
      <c r="H39" s="195">
        <v>401</v>
      </c>
      <c r="I39" s="6">
        <v>1</v>
      </c>
      <c r="J39" s="6"/>
      <c r="K39" s="6"/>
      <c r="L39" s="6"/>
      <c r="M39" s="6" t="s">
        <v>44</v>
      </c>
      <c r="N39" s="6">
        <v>0</v>
      </c>
      <c r="O39" s="6">
        <v>0</v>
      </c>
      <c r="P39" s="6">
        <v>0</v>
      </c>
      <c r="Q39" s="6">
        <v>1</v>
      </c>
      <c r="R39" s="6">
        <v>1</v>
      </c>
      <c r="S39" s="6" t="s">
        <v>465</v>
      </c>
      <c r="T39" s="6">
        <v>0</v>
      </c>
      <c r="X39" s="6"/>
      <c r="Y39" s="775">
        <v>3.9</v>
      </c>
      <c r="Z39" s="775">
        <v>3.75</v>
      </c>
      <c r="AG39" s="6" t="s">
        <v>22</v>
      </c>
      <c r="AM39" s="6" t="s">
        <v>461</v>
      </c>
      <c r="AW39" s="6">
        <v>3</v>
      </c>
      <c r="BC39" s="6">
        <v>4</v>
      </c>
      <c r="BD39" s="6">
        <v>4</v>
      </c>
      <c r="BE39" s="6">
        <v>3</v>
      </c>
      <c r="BF39" s="6">
        <v>4</v>
      </c>
      <c r="BM39" s="6">
        <v>4</v>
      </c>
      <c r="BS39" s="6">
        <v>3</v>
      </c>
      <c r="CD39" s="6">
        <v>4</v>
      </c>
      <c r="CE39" s="6">
        <v>3</v>
      </c>
      <c r="CH39" s="6" t="s">
        <v>6</v>
      </c>
      <c r="CZ39"/>
      <c r="DA39"/>
      <c r="DB39"/>
      <c r="DC39" s="6" t="str">
        <f t="shared" si="0"/>
        <v>54</v>
      </c>
      <c r="DD39" s="6">
        <v>5</v>
      </c>
      <c r="DE39" s="6">
        <v>4</v>
      </c>
      <c r="DI39" s="778"/>
      <c r="DJ39" s="779"/>
    </row>
    <row r="40" spans="3:114" ht="12" customHeight="1" x14ac:dyDescent="0.2">
      <c r="C40">
        <v>46</v>
      </c>
      <c r="E40" s="6" t="s">
        <v>14</v>
      </c>
      <c r="F40" s="769">
        <v>35773</v>
      </c>
      <c r="G40" s="195">
        <v>15</v>
      </c>
      <c r="H40" s="195">
        <v>401</v>
      </c>
      <c r="M40" s="6" t="s">
        <v>44</v>
      </c>
      <c r="N40" s="6">
        <v>0</v>
      </c>
      <c r="O40" s="6">
        <v>0</v>
      </c>
      <c r="P40" s="6">
        <v>0</v>
      </c>
      <c r="Q40" s="6">
        <v>1</v>
      </c>
      <c r="R40" s="6">
        <v>4</v>
      </c>
      <c r="S40" s="6" t="s">
        <v>466</v>
      </c>
      <c r="T40" s="6">
        <v>0</v>
      </c>
      <c r="X40" s="6"/>
      <c r="Y40" s="775">
        <v>0</v>
      </c>
      <c r="Z40" s="775">
        <v>0</v>
      </c>
      <c r="AF40" s="776"/>
      <c r="AG40" s="776"/>
      <c r="AH40" s="776"/>
      <c r="AI40" s="776"/>
      <c r="AJ40" s="776"/>
      <c r="AK40" s="776"/>
      <c r="AL40" s="776"/>
      <c r="AM40" s="776"/>
      <c r="AN40" s="776"/>
      <c r="AO40" s="776"/>
      <c r="AP40" s="776"/>
      <c r="AQ40" s="776"/>
      <c r="AR40" s="776"/>
      <c r="BB40" s="6">
        <v>4</v>
      </c>
      <c r="BC40" s="6">
        <v>6</v>
      </c>
      <c r="BD40" s="6">
        <v>4</v>
      </c>
      <c r="BE40" s="6">
        <v>4</v>
      </c>
      <c r="BF40" s="6">
        <v>8</v>
      </c>
      <c r="BI40" s="6">
        <v>4</v>
      </c>
      <c r="BM40" s="6">
        <v>4</v>
      </c>
      <c r="CD40" s="6">
        <v>8</v>
      </c>
      <c r="CE40" s="6">
        <v>6</v>
      </c>
      <c r="CZ40"/>
      <c r="DA40"/>
      <c r="DB40"/>
      <c r="DC40" s="6" t="str">
        <f t="shared" si="0"/>
        <v>98</v>
      </c>
      <c r="DD40" s="6">
        <v>9</v>
      </c>
      <c r="DE40" s="6">
        <v>8</v>
      </c>
      <c r="DI40" s="778"/>
      <c r="DJ40" s="779"/>
    </row>
    <row r="41" spans="3:114" ht="12" customHeight="1" x14ac:dyDescent="0.2">
      <c r="C41">
        <v>49</v>
      </c>
      <c r="E41" s="6" t="s">
        <v>89</v>
      </c>
      <c r="F41" s="769">
        <v>35990</v>
      </c>
      <c r="G41" s="195">
        <v>15</v>
      </c>
      <c r="H41" s="195">
        <v>401</v>
      </c>
      <c r="I41" s="6">
        <v>1</v>
      </c>
      <c r="M41" s="6" t="s">
        <v>44</v>
      </c>
      <c r="N41" s="6">
        <v>0</v>
      </c>
      <c r="O41" s="6">
        <v>0</v>
      </c>
      <c r="P41" s="6">
        <v>0</v>
      </c>
      <c r="Q41" s="6">
        <v>1</v>
      </c>
      <c r="R41" s="6">
        <v>2</v>
      </c>
      <c r="S41" s="6" t="s">
        <v>454</v>
      </c>
      <c r="T41" s="6">
        <v>0</v>
      </c>
      <c r="X41" s="6"/>
      <c r="Y41" s="775">
        <v>4.22</v>
      </c>
      <c r="Z41" s="775">
        <v>4.1900000000000004</v>
      </c>
      <c r="AF41" s="776"/>
      <c r="AG41" s="776"/>
      <c r="AH41" s="776"/>
      <c r="AI41" s="776"/>
      <c r="AJ41" s="776"/>
      <c r="AK41" s="776"/>
      <c r="AL41" s="776"/>
      <c r="AM41" s="776"/>
      <c r="AN41" s="776"/>
      <c r="AO41" s="776"/>
      <c r="AP41" s="776"/>
      <c r="AQ41" s="776"/>
      <c r="AR41" s="776"/>
      <c r="BB41" s="6">
        <v>3</v>
      </c>
      <c r="BC41" s="6">
        <v>3</v>
      </c>
      <c r="BD41" s="6">
        <v>3</v>
      </c>
      <c r="BE41" s="6">
        <v>2</v>
      </c>
      <c r="BI41" s="6">
        <v>3</v>
      </c>
      <c r="BM41" s="6">
        <v>3</v>
      </c>
      <c r="CD41" s="6">
        <v>3</v>
      </c>
      <c r="CE41" s="6">
        <v>2</v>
      </c>
      <c r="CZ41"/>
      <c r="DA41"/>
      <c r="DB41"/>
      <c r="DC41" s="6" t="str">
        <f t="shared" si="0"/>
        <v>32</v>
      </c>
      <c r="DD41" s="6">
        <v>3</v>
      </c>
      <c r="DE41" s="6">
        <v>2</v>
      </c>
      <c r="DI41" s="778"/>
      <c r="DJ41" s="779"/>
    </row>
    <row r="42" spans="3:114" ht="12" customHeight="1" x14ac:dyDescent="0.2">
      <c r="C42">
        <v>50</v>
      </c>
      <c r="E42" s="6" t="s">
        <v>89</v>
      </c>
      <c r="F42" s="769">
        <v>35740</v>
      </c>
      <c r="G42" s="195">
        <v>15</v>
      </c>
      <c r="H42" s="195">
        <v>401</v>
      </c>
      <c r="I42" s="6">
        <v>1</v>
      </c>
      <c r="J42" s="6"/>
      <c r="K42" s="6"/>
      <c r="L42" s="6"/>
      <c r="M42" s="6" t="s">
        <v>44</v>
      </c>
      <c r="N42" s="6">
        <v>0</v>
      </c>
      <c r="O42" s="6">
        <v>0</v>
      </c>
      <c r="P42" s="6">
        <v>0</v>
      </c>
      <c r="Q42" s="6">
        <v>2</v>
      </c>
      <c r="R42" s="6">
        <v>1</v>
      </c>
      <c r="S42" s="6" t="s">
        <v>467</v>
      </c>
      <c r="T42" s="6">
        <v>0</v>
      </c>
      <c r="X42" s="6"/>
      <c r="Y42" s="775">
        <v>4</v>
      </c>
      <c r="Z42" s="775">
        <v>3.7899999999999996</v>
      </c>
      <c r="AM42" s="6" t="s">
        <v>462</v>
      </c>
      <c r="AT42" s="6" t="s">
        <v>15</v>
      </c>
      <c r="AW42" s="6">
        <v>4</v>
      </c>
      <c r="AY42" s="6">
        <v>3</v>
      </c>
      <c r="BC42" s="6">
        <v>3</v>
      </c>
      <c r="BD42" s="6">
        <v>3</v>
      </c>
      <c r="BF42" s="6">
        <v>2</v>
      </c>
      <c r="BL42" s="6">
        <v>1</v>
      </c>
      <c r="BM42" s="6">
        <v>2</v>
      </c>
      <c r="BS42" s="6">
        <v>4</v>
      </c>
      <c r="CD42" s="6">
        <v>3</v>
      </c>
      <c r="CE42" s="6">
        <v>3</v>
      </c>
      <c r="CZ42"/>
      <c r="DA42"/>
      <c r="DB42"/>
      <c r="DC42" s="6" t="str">
        <f t="shared" si="0"/>
        <v>43</v>
      </c>
      <c r="DD42" s="6">
        <v>4</v>
      </c>
      <c r="DE42" s="6">
        <v>3</v>
      </c>
      <c r="DI42" s="778"/>
      <c r="DJ42" s="779"/>
    </row>
    <row r="43" spans="3:114" ht="12" customHeight="1" x14ac:dyDescent="0.2">
      <c r="C43">
        <v>51</v>
      </c>
      <c r="E43" s="6" t="s">
        <v>14</v>
      </c>
      <c r="F43" s="769">
        <v>35957</v>
      </c>
      <c r="G43" s="195">
        <v>15</v>
      </c>
      <c r="H43" s="195">
        <v>401</v>
      </c>
      <c r="I43" s="6">
        <v>1</v>
      </c>
      <c r="J43" s="6"/>
      <c r="K43" s="6"/>
      <c r="L43" s="6"/>
      <c r="M43" s="6" t="s">
        <v>44</v>
      </c>
      <c r="N43" s="6">
        <v>1</v>
      </c>
      <c r="O43" s="6">
        <v>0</v>
      </c>
      <c r="P43" s="6">
        <v>1</v>
      </c>
      <c r="Q43" s="6">
        <v>1</v>
      </c>
      <c r="R43" s="6">
        <v>2</v>
      </c>
      <c r="S43" s="6" t="s">
        <v>454</v>
      </c>
      <c r="T43" s="6">
        <v>0</v>
      </c>
      <c r="X43" s="6"/>
      <c r="Y43" s="775">
        <v>4.3</v>
      </c>
      <c r="Z43" s="775">
        <v>3.6799999999999997</v>
      </c>
      <c r="AI43" s="6" t="s">
        <v>10</v>
      </c>
      <c r="AM43" s="6" t="s">
        <v>458</v>
      </c>
      <c r="AT43" s="6" t="s">
        <v>8</v>
      </c>
      <c r="AW43" s="6">
        <v>4</v>
      </c>
      <c r="AY43" s="6">
        <v>4</v>
      </c>
      <c r="BC43" s="6">
        <v>4</v>
      </c>
      <c r="BD43" s="6">
        <v>4</v>
      </c>
      <c r="BF43" s="6">
        <v>3</v>
      </c>
      <c r="BM43" s="6">
        <v>4</v>
      </c>
      <c r="BS43" s="6">
        <v>4</v>
      </c>
      <c r="CD43" s="6">
        <v>4</v>
      </c>
      <c r="CE43" s="6">
        <v>3</v>
      </c>
      <c r="CZ43"/>
      <c r="DA43"/>
      <c r="DB43"/>
      <c r="DC43" s="6" t="str">
        <f t="shared" si="0"/>
        <v>54</v>
      </c>
      <c r="DD43" s="6">
        <v>5</v>
      </c>
      <c r="DE43" s="6">
        <v>4</v>
      </c>
      <c r="DI43" s="778"/>
      <c r="DJ43" s="779"/>
    </row>
    <row r="44" spans="3:114" ht="12" customHeight="1" x14ac:dyDescent="0.2">
      <c r="C44">
        <v>52</v>
      </c>
      <c r="E44" s="6" t="s">
        <v>14</v>
      </c>
      <c r="F44" s="769">
        <v>35786</v>
      </c>
      <c r="G44" s="195">
        <v>15</v>
      </c>
      <c r="H44" s="195">
        <v>401</v>
      </c>
      <c r="I44" s="6">
        <v>1</v>
      </c>
      <c r="J44" s="6"/>
      <c r="K44" s="6"/>
      <c r="L44" s="6"/>
      <c r="M44" s="6" t="s">
        <v>44</v>
      </c>
      <c r="N44" s="6">
        <v>1</v>
      </c>
      <c r="O44" s="6">
        <v>0</v>
      </c>
      <c r="P44" s="6">
        <v>1</v>
      </c>
      <c r="Q44" s="6">
        <v>1</v>
      </c>
      <c r="R44" s="6">
        <v>2</v>
      </c>
      <c r="S44" s="6" t="s">
        <v>454</v>
      </c>
      <c r="T44" s="6">
        <v>0</v>
      </c>
      <c r="X44" s="6"/>
      <c r="Y44" s="775">
        <v>4.3899999999999997</v>
      </c>
      <c r="Z44" s="775">
        <v>3.5399999999999996</v>
      </c>
      <c r="AJ44" s="6" t="s">
        <v>455</v>
      </c>
      <c r="AM44" s="6" t="s">
        <v>453</v>
      </c>
      <c r="AS44" s="6" t="s">
        <v>8</v>
      </c>
      <c r="AW44" s="6">
        <v>4</v>
      </c>
      <c r="AY44" s="6">
        <v>3</v>
      </c>
      <c r="BC44" s="6">
        <v>3</v>
      </c>
      <c r="BD44" s="6">
        <v>3</v>
      </c>
      <c r="BE44" s="6">
        <v>3</v>
      </c>
      <c r="BM44" s="6">
        <v>3</v>
      </c>
      <c r="BS44" s="6">
        <v>4</v>
      </c>
      <c r="CD44" s="6">
        <v>4</v>
      </c>
      <c r="CE44" s="6">
        <v>3</v>
      </c>
      <c r="CZ44"/>
      <c r="DA44"/>
      <c r="DB44"/>
      <c r="DC44" s="6" t="str">
        <f t="shared" si="0"/>
        <v>54</v>
      </c>
      <c r="DD44" s="6">
        <v>5</v>
      </c>
      <c r="DE44" s="6">
        <v>4</v>
      </c>
      <c r="DI44" s="778"/>
      <c r="DJ44" s="779"/>
    </row>
    <row r="45" spans="3:114" ht="12" customHeight="1" x14ac:dyDescent="0.2">
      <c r="C45">
        <v>53</v>
      </c>
      <c r="E45" s="6" t="s">
        <v>89</v>
      </c>
      <c r="F45" s="769">
        <v>35681</v>
      </c>
      <c r="G45" s="195">
        <v>15</v>
      </c>
      <c r="H45" s="195">
        <v>401</v>
      </c>
      <c r="M45" s="6" t="s">
        <v>44</v>
      </c>
      <c r="N45" s="6">
        <v>0</v>
      </c>
      <c r="O45" s="6">
        <v>0</v>
      </c>
      <c r="P45" s="6">
        <v>0</v>
      </c>
      <c r="Q45" s="6">
        <v>1</v>
      </c>
      <c r="R45" s="6">
        <v>4</v>
      </c>
      <c r="S45" s="6" t="s">
        <v>451</v>
      </c>
      <c r="T45" s="6">
        <v>0</v>
      </c>
      <c r="X45" s="6"/>
      <c r="Y45" s="775">
        <v>0</v>
      </c>
      <c r="Z45" s="775">
        <v>0</v>
      </c>
      <c r="AF45" s="776"/>
      <c r="AG45" s="776"/>
      <c r="AH45" s="776"/>
      <c r="AI45" s="776"/>
      <c r="AJ45" s="776"/>
      <c r="AK45" s="776"/>
      <c r="AL45" s="776"/>
      <c r="AM45" s="776"/>
      <c r="AN45" s="776"/>
      <c r="AO45" s="776"/>
      <c r="AP45" s="776"/>
      <c r="AQ45" s="776"/>
      <c r="AR45" s="776"/>
      <c r="BC45" s="6">
        <v>6</v>
      </c>
      <c r="BD45" s="6">
        <v>4</v>
      </c>
      <c r="BE45" s="6">
        <v>4</v>
      </c>
      <c r="BI45" s="6">
        <v>4</v>
      </c>
      <c r="BJ45" s="6">
        <v>4</v>
      </c>
      <c r="BM45" s="6">
        <v>4</v>
      </c>
      <c r="CD45" s="6">
        <v>4</v>
      </c>
      <c r="CE45" s="6">
        <v>4</v>
      </c>
      <c r="CZ45"/>
      <c r="DA45"/>
      <c r="DB45"/>
      <c r="DC45" s="6" t="str">
        <f t="shared" si="0"/>
        <v>65</v>
      </c>
      <c r="DD45" s="6">
        <v>6</v>
      </c>
      <c r="DE45" s="6">
        <v>5</v>
      </c>
      <c r="DI45" s="778"/>
      <c r="DJ45" s="779"/>
    </row>
    <row r="46" spans="3:114" ht="12" customHeight="1" x14ac:dyDescent="0.2">
      <c r="C46">
        <v>54</v>
      </c>
      <c r="E46" s="6" t="s">
        <v>14</v>
      </c>
      <c r="F46" s="769">
        <v>36003</v>
      </c>
      <c r="G46" s="195">
        <v>15</v>
      </c>
      <c r="H46" s="195">
        <v>401</v>
      </c>
      <c r="I46" s="6">
        <v>1</v>
      </c>
      <c r="J46" s="6"/>
      <c r="K46" s="6"/>
      <c r="L46" s="6"/>
      <c r="M46" s="6" t="s">
        <v>44</v>
      </c>
      <c r="N46" s="6">
        <v>0</v>
      </c>
      <c r="O46" s="6">
        <v>0</v>
      </c>
      <c r="P46" s="6">
        <v>0</v>
      </c>
      <c r="Q46" s="6">
        <v>2</v>
      </c>
      <c r="R46" s="6">
        <v>1</v>
      </c>
      <c r="S46" s="6" t="s">
        <v>467</v>
      </c>
      <c r="T46" s="6">
        <v>0</v>
      </c>
      <c r="X46" s="6"/>
      <c r="Y46" s="775">
        <v>4.3</v>
      </c>
      <c r="Z46" s="775">
        <v>3.75</v>
      </c>
      <c r="AM46" s="6" t="s">
        <v>468</v>
      </c>
      <c r="AT46" s="6" t="s">
        <v>5</v>
      </c>
      <c r="AW46" s="6">
        <v>4</v>
      </c>
      <c r="AX46" s="6">
        <v>4</v>
      </c>
      <c r="AZ46" s="6">
        <v>4</v>
      </c>
      <c r="BC46" s="6">
        <v>3</v>
      </c>
      <c r="BD46" s="6">
        <v>4</v>
      </c>
      <c r="BE46" s="6">
        <v>4</v>
      </c>
      <c r="BF46" s="6">
        <v>4</v>
      </c>
      <c r="BM46" s="6">
        <v>4</v>
      </c>
      <c r="BQ46" s="6">
        <v>4</v>
      </c>
      <c r="BS46" s="6">
        <v>4</v>
      </c>
      <c r="CZ46"/>
      <c r="DA46"/>
      <c r="DB46"/>
      <c r="DI46" s="778"/>
      <c r="DJ46" s="779"/>
    </row>
    <row r="47" spans="3:114" ht="12" customHeight="1" x14ac:dyDescent="0.2">
      <c r="C47">
        <v>55</v>
      </c>
      <c r="E47" s="6" t="s">
        <v>89</v>
      </c>
      <c r="F47" s="769">
        <v>35809</v>
      </c>
      <c r="G47" s="195">
        <v>15</v>
      </c>
      <c r="H47" s="195">
        <v>401</v>
      </c>
      <c r="I47" s="6">
        <v>1</v>
      </c>
      <c r="M47" s="6" t="s">
        <v>44</v>
      </c>
      <c r="N47" s="6">
        <v>1</v>
      </c>
      <c r="O47" s="6">
        <v>0</v>
      </c>
      <c r="P47" s="6">
        <v>1</v>
      </c>
      <c r="Q47" s="6">
        <v>1</v>
      </c>
      <c r="R47" s="6">
        <v>3</v>
      </c>
      <c r="S47" s="6" t="s">
        <v>454</v>
      </c>
      <c r="T47" s="6">
        <v>0</v>
      </c>
      <c r="X47" s="6"/>
      <c r="Y47" s="775">
        <v>5.09</v>
      </c>
      <c r="Z47" s="775">
        <v>5.21</v>
      </c>
      <c r="AF47" s="776"/>
      <c r="AG47" s="776"/>
      <c r="AH47" s="776"/>
      <c r="AI47" s="776"/>
      <c r="AJ47" s="776"/>
      <c r="AK47" s="776"/>
      <c r="AL47" s="776"/>
      <c r="AM47" s="776"/>
      <c r="AN47" s="776"/>
      <c r="AO47" s="776"/>
      <c r="AP47" s="776"/>
      <c r="AQ47" s="776"/>
      <c r="AR47" s="776"/>
      <c r="AW47" s="6">
        <v>4</v>
      </c>
      <c r="BC47" s="6">
        <v>3</v>
      </c>
      <c r="BD47" s="6">
        <v>4</v>
      </c>
      <c r="BE47" s="6">
        <v>3</v>
      </c>
      <c r="BI47" s="6">
        <v>3</v>
      </c>
      <c r="BM47" s="6">
        <v>4</v>
      </c>
      <c r="BS47" s="6">
        <v>4</v>
      </c>
      <c r="CD47" s="6">
        <v>4</v>
      </c>
      <c r="CE47" s="6">
        <v>4</v>
      </c>
      <c r="CH47" s="6" t="s">
        <v>8</v>
      </c>
      <c r="CZ47"/>
      <c r="DA47"/>
      <c r="DB47"/>
      <c r="DC47" s="6" t="str">
        <f t="shared" si="0"/>
        <v>55</v>
      </c>
      <c r="DD47" s="6">
        <v>5</v>
      </c>
      <c r="DE47" s="6">
        <v>5</v>
      </c>
      <c r="DI47" s="778"/>
      <c r="DJ47" s="779"/>
    </row>
    <row r="48" spans="3:114" ht="12" customHeight="1" x14ac:dyDescent="0.2">
      <c r="C48">
        <v>56</v>
      </c>
      <c r="E48" s="6" t="s">
        <v>14</v>
      </c>
      <c r="F48" s="769">
        <v>35885</v>
      </c>
      <c r="G48" s="195">
        <v>15</v>
      </c>
      <c r="H48" s="195">
        <v>401</v>
      </c>
      <c r="I48" s="6">
        <v>1</v>
      </c>
      <c r="J48" s="6"/>
      <c r="K48" s="6"/>
      <c r="L48" s="6"/>
      <c r="M48" s="6" t="s">
        <v>44</v>
      </c>
      <c r="N48" s="6">
        <v>0</v>
      </c>
      <c r="O48" s="6">
        <v>0</v>
      </c>
      <c r="P48" s="6">
        <v>0</v>
      </c>
      <c r="Q48" s="6">
        <v>1</v>
      </c>
      <c r="R48" s="6">
        <v>2</v>
      </c>
      <c r="S48" s="6" t="s">
        <v>465</v>
      </c>
      <c r="T48" s="6">
        <v>0</v>
      </c>
      <c r="X48" s="6"/>
      <c r="Y48" s="775">
        <v>4.09</v>
      </c>
      <c r="Z48" s="775">
        <v>4.1900000000000004</v>
      </c>
      <c r="AK48" s="6" t="s">
        <v>22</v>
      </c>
      <c r="AM48" s="6" t="s">
        <v>468</v>
      </c>
      <c r="AU48" s="6" t="s">
        <v>8</v>
      </c>
      <c r="AW48" s="6">
        <v>4</v>
      </c>
      <c r="BC48" s="6">
        <v>4</v>
      </c>
      <c r="BD48" s="6">
        <v>4</v>
      </c>
      <c r="BG48" s="777">
        <v>3</v>
      </c>
      <c r="BM48" s="6">
        <v>4</v>
      </c>
      <c r="BS48" s="6">
        <v>4</v>
      </c>
      <c r="CD48" s="6">
        <v>4</v>
      </c>
      <c r="CE48" s="6">
        <v>4</v>
      </c>
      <c r="CZ48"/>
      <c r="DA48"/>
      <c r="DB48"/>
      <c r="DC48" s="6" t="str">
        <f t="shared" si="0"/>
        <v>55</v>
      </c>
      <c r="DD48" s="6">
        <v>5</v>
      </c>
      <c r="DE48" s="6">
        <v>5</v>
      </c>
      <c r="DI48" s="778"/>
      <c r="DJ48" s="779"/>
    </row>
    <row r="49" spans="3:114" ht="12" customHeight="1" x14ac:dyDescent="0.2">
      <c r="C49">
        <v>57</v>
      </c>
      <c r="E49" s="6" t="s">
        <v>14</v>
      </c>
      <c r="F49" s="769">
        <v>35778</v>
      </c>
      <c r="G49" s="195">
        <v>15</v>
      </c>
      <c r="H49" s="195">
        <v>401</v>
      </c>
      <c r="I49" s="6">
        <v>1</v>
      </c>
      <c r="J49" s="6"/>
      <c r="K49" s="6"/>
      <c r="L49" s="6"/>
      <c r="M49" s="6" t="s">
        <v>44</v>
      </c>
      <c r="N49" s="6">
        <v>1</v>
      </c>
      <c r="O49" s="6">
        <v>0</v>
      </c>
      <c r="P49" s="6">
        <v>1</v>
      </c>
      <c r="Q49" s="6">
        <v>1</v>
      </c>
      <c r="R49" s="6">
        <v>2</v>
      </c>
      <c r="S49" s="6" t="s">
        <v>454</v>
      </c>
      <c r="T49" s="6">
        <v>0</v>
      </c>
      <c r="X49" s="6"/>
      <c r="Y49" s="775">
        <v>4</v>
      </c>
      <c r="Z49" s="775">
        <v>4.1900000000000004</v>
      </c>
      <c r="AK49" s="6" t="s">
        <v>22</v>
      </c>
      <c r="AM49" s="6" t="s">
        <v>461</v>
      </c>
      <c r="AU49" s="6" t="s">
        <v>8</v>
      </c>
      <c r="AW49" s="6">
        <v>4</v>
      </c>
      <c r="AY49" s="6">
        <v>4</v>
      </c>
      <c r="BC49" s="6">
        <v>4</v>
      </c>
      <c r="BD49" s="6">
        <v>4</v>
      </c>
      <c r="BM49" s="6">
        <v>4</v>
      </c>
      <c r="BN49" s="6">
        <v>4</v>
      </c>
      <c r="BS49" s="6">
        <v>4</v>
      </c>
      <c r="CD49" s="6">
        <v>4</v>
      </c>
      <c r="CE49" s="6">
        <v>4</v>
      </c>
      <c r="CZ49"/>
      <c r="DA49"/>
      <c r="DB49"/>
      <c r="DC49" s="6" t="str">
        <f t="shared" si="0"/>
        <v>55</v>
      </c>
      <c r="DD49" s="6">
        <v>5</v>
      </c>
      <c r="DE49" s="6">
        <v>5</v>
      </c>
      <c r="DI49" s="778"/>
      <c r="DJ49" s="779"/>
    </row>
    <row r="50" spans="3:114" ht="12" customHeight="1" x14ac:dyDescent="0.2">
      <c r="C50">
        <v>58</v>
      </c>
      <c r="E50" s="6" t="s">
        <v>89</v>
      </c>
      <c r="F50" s="769">
        <v>35941</v>
      </c>
      <c r="G50" s="195">
        <v>15</v>
      </c>
      <c r="H50" s="195">
        <v>401</v>
      </c>
      <c r="I50" s="6">
        <v>1</v>
      </c>
      <c r="M50" s="6" t="s">
        <v>90</v>
      </c>
      <c r="N50" s="6">
        <v>1</v>
      </c>
      <c r="O50" s="6">
        <v>0</v>
      </c>
      <c r="P50" s="6">
        <v>1</v>
      </c>
      <c r="Q50" s="6">
        <v>1</v>
      </c>
      <c r="R50" s="6">
        <v>1</v>
      </c>
      <c r="S50" s="6" t="s">
        <v>454</v>
      </c>
      <c r="T50" s="6">
        <v>0</v>
      </c>
      <c r="X50" s="6"/>
      <c r="Y50" s="775">
        <v>2.5</v>
      </c>
      <c r="Z50" s="775">
        <v>2.9600000000000004</v>
      </c>
      <c r="AF50" s="776"/>
      <c r="AG50" s="776"/>
      <c r="AH50" s="776"/>
      <c r="AI50" s="776"/>
      <c r="AJ50" s="776"/>
      <c r="AK50" s="776"/>
      <c r="AL50" s="776"/>
      <c r="AM50" s="776"/>
      <c r="AN50" s="776"/>
      <c r="AO50" s="776"/>
      <c r="AP50" s="776"/>
      <c r="AQ50" s="776"/>
      <c r="AR50" s="776"/>
      <c r="AV50" s="6" t="s">
        <v>12</v>
      </c>
      <c r="BC50" s="6">
        <v>3</v>
      </c>
      <c r="BD50" s="6">
        <v>3</v>
      </c>
      <c r="BM50" s="6">
        <v>2</v>
      </c>
      <c r="CD50" s="6">
        <v>1</v>
      </c>
      <c r="CE50" s="6">
        <v>1</v>
      </c>
      <c r="CH50" s="6" t="s">
        <v>12</v>
      </c>
      <c r="CZ50"/>
      <c r="DA50"/>
      <c r="DB50"/>
      <c r="DC50" s="6" t="str">
        <f t="shared" si="0"/>
        <v>11</v>
      </c>
      <c r="DD50" s="6">
        <v>1</v>
      </c>
      <c r="DE50" s="6">
        <v>1</v>
      </c>
      <c r="DI50" s="778"/>
      <c r="DJ50" s="779"/>
    </row>
    <row r="51" spans="3:114" ht="12" customHeight="1" x14ac:dyDescent="0.2">
      <c r="C51">
        <v>59</v>
      </c>
      <c r="E51" s="6" t="s">
        <v>89</v>
      </c>
      <c r="F51" s="769">
        <v>35775</v>
      </c>
      <c r="G51" s="195">
        <v>15</v>
      </c>
      <c r="H51" s="195">
        <v>401</v>
      </c>
      <c r="I51" s="6">
        <v>1</v>
      </c>
      <c r="J51" s="6"/>
      <c r="K51" s="6"/>
      <c r="L51" s="6"/>
      <c r="M51" s="6" t="s">
        <v>44</v>
      </c>
      <c r="N51" s="6">
        <v>0</v>
      </c>
      <c r="O51" s="6">
        <v>0</v>
      </c>
      <c r="P51" s="6">
        <v>0</v>
      </c>
      <c r="Q51" s="6">
        <v>1</v>
      </c>
      <c r="R51" s="6">
        <v>2</v>
      </c>
      <c r="S51" s="6" t="s">
        <v>454</v>
      </c>
      <c r="T51" s="6">
        <v>0</v>
      </c>
      <c r="X51" s="6"/>
      <c r="Y51" s="775">
        <v>3.5700000000000003</v>
      </c>
      <c r="Z51" s="775">
        <v>4.55</v>
      </c>
      <c r="AM51" s="6" t="s">
        <v>16</v>
      </c>
      <c r="AT51" s="6" t="s">
        <v>15</v>
      </c>
      <c r="AW51" s="6">
        <v>2</v>
      </c>
      <c r="AY51" s="6">
        <v>2</v>
      </c>
      <c r="BA51" s="6">
        <v>1</v>
      </c>
      <c r="BC51" s="6">
        <v>3</v>
      </c>
      <c r="BD51" s="6">
        <v>3</v>
      </c>
      <c r="BI51" s="6">
        <v>2</v>
      </c>
      <c r="BM51" s="6">
        <v>3</v>
      </c>
      <c r="BS51" s="6">
        <v>2</v>
      </c>
      <c r="CD51" s="6">
        <v>3</v>
      </c>
      <c r="CE51" s="6">
        <v>3</v>
      </c>
      <c r="CZ51"/>
      <c r="DA51"/>
      <c r="DB51"/>
      <c r="DC51" s="6" t="str">
        <f t="shared" si="0"/>
        <v>44</v>
      </c>
      <c r="DD51" s="6">
        <v>4</v>
      </c>
      <c r="DE51" s="6">
        <v>4</v>
      </c>
      <c r="DI51" s="778"/>
      <c r="DJ51" s="779"/>
    </row>
    <row r="52" spans="3:114" ht="12" customHeight="1" x14ac:dyDescent="0.2">
      <c r="C52">
        <v>60</v>
      </c>
      <c r="E52" s="6" t="s">
        <v>14</v>
      </c>
      <c r="F52" s="769">
        <v>35839</v>
      </c>
      <c r="G52" s="195">
        <v>15</v>
      </c>
      <c r="H52" s="195">
        <v>401</v>
      </c>
      <c r="I52" s="6">
        <v>1</v>
      </c>
      <c r="M52" s="6" t="s">
        <v>44</v>
      </c>
      <c r="N52" s="6">
        <v>0</v>
      </c>
      <c r="O52" s="6">
        <v>0</v>
      </c>
      <c r="P52" s="6">
        <v>0</v>
      </c>
      <c r="Q52" s="6">
        <v>1</v>
      </c>
      <c r="R52" s="6">
        <v>2</v>
      </c>
      <c r="S52" s="6" t="s">
        <v>464</v>
      </c>
      <c r="T52" s="6">
        <v>0</v>
      </c>
      <c r="X52" s="6"/>
      <c r="Y52" s="775">
        <v>5.03</v>
      </c>
      <c r="Z52" s="775">
        <v>4.6100000000000003</v>
      </c>
      <c r="AF52" s="776"/>
      <c r="AG52" s="776"/>
      <c r="AH52" s="776"/>
      <c r="AI52" s="776"/>
      <c r="AJ52" s="776"/>
      <c r="AK52" s="776"/>
      <c r="AL52" s="776"/>
      <c r="AM52" s="776"/>
      <c r="AN52" s="776"/>
      <c r="AO52" s="776"/>
      <c r="AP52" s="776"/>
      <c r="AQ52" s="776"/>
      <c r="AR52" s="776"/>
      <c r="BC52" s="6">
        <v>4</v>
      </c>
      <c r="BD52" s="6">
        <v>4</v>
      </c>
      <c r="BE52" s="6">
        <v>4</v>
      </c>
      <c r="BI52" s="6">
        <v>4</v>
      </c>
      <c r="BM52" s="6">
        <v>4</v>
      </c>
      <c r="BP52" s="6">
        <v>4</v>
      </c>
      <c r="CD52" s="6">
        <v>4</v>
      </c>
      <c r="CE52" s="6">
        <v>4</v>
      </c>
      <c r="CG52" s="6">
        <v>4</v>
      </c>
      <c r="CZ52"/>
      <c r="DA52"/>
      <c r="DB52"/>
      <c r="DC52" s="6" t="str">
        <f t="shared" si="0"/>
        <v>55</v>
      </c>
      <c r="DD52" s="6">
        <v>5</v>
      </c>
      <c r="DE52" s="6">
        <v>5</v>
      </c>
      <c r="DI52" s="778"/>
      <c r="DJ52" s="779"/>
    </row>
    <row r="53" spans="3:114" ht="12" customHeight="1" x14ac:dyDescent="0.2">
      <c r="C53">
        <v>61</v>
      </c>
      <c r="E53" s="6" t="s">
        <v>89</v>
      </c>
      <c r="F53" s="769">
        <v>35998</v>
      </c>
      <c r="G53" s="195">
        <v>15</v>
      </c>
      <c r="H53" s="195">
        <v>401</v>
      </c>
      <c r="I53" s="6">
        <v>1</v>
      </c>
      <c r="J53" s="6"/>
      <c r="K53" s="6"/>
      <c r="L53" s="6"/>
      <c r="M53" s="6" t="s">
        <v>44</v>
      </c>
      <c r="N53" s="6">
        <v>0</v>
      </c>
      <c r="O53" s="6">
        <v>0</v>
      </c>
      <c r="P53" s="6">
        <v>0</v>
      </c>
      <c r="Q53" s="6">
        <v>1</v>
      </c>
      <c r="R53" s="6">
        <v>1</v>
      </c>
      <c r="S53" s="6" t="s">
        <v>454</v>
      </c>
      <c r="T53" s="6">
        <v>0</v>
      </c>
      <c r="X53" s="6"/>
      <c r="Y53" s="775">
        <v>4.3500000000000005</v>
      </c>
      <c r="Z53" s="775">
        <v>4.03</v>
      </c>
      <c r="AM53" s="6" t="s">
        <v>462</v>
      </c>
      <c r="AT53" s="6" t="s">
        <v>16</v>
      </c>
      <c r="AW53" s="6">
        <v>4</v>
      </c>
      <c r="AY53" s="6">
        <v>3</v>
      </c>
      <c r="BC53" s="6">
        <v>3</v>
      </c>
      <c r="BD53" s="6">
        <v>3</v>
      </c>
      <c r="BJ53" s="6" t="s">
        <v>16</v>
      </c>
      <c r="BS53" s="6">
        <v>4</v>
      </c>
      <c r="CD53" s="6">
        <v>3</v>
      </c>
      <c r="CE53" s="6">
        <v>3</v>
      </c>
      <c r="CZ53"/>
      <c r="DA53"/>
      <c r="DB53"/>
      <c r="DC53" s="6" t="str">
        <f t="shared" si="0"/>
        <v>33</v>
      </c>
      <c r="DD53" s="6">
        <v>3</v>
      </c>
      <c r="DE53" s="6">
        <v>3</v>
      </c>
      <c r="DI53" s="778"/>
      <c r="DJ53" s="779"/>
    </row>
    <row r="54" spans="3:114" ht="12" customHeight="1" x14ac:dyDescent="0.2">
      <c r="C54">
        <v>62</v>
      </c>
      <c r="E54" s="6" t="s">
        <v>14</v>
      </c>
      <c r="F54" s="769">
        <v>36032</v>
      </c>
      <c r="G54" s="195">
        <v>15</v>
      </c>
      <c r="H54" s="195">
        <v>401</v>
      </c>
      <c r="I54" s="6">
        <v>1</v>
      </c>
      <c r="J54" s="6"/>
      <c r="K54" s="6"/>
      <c r="L54" s="6"/>
      <c r="M54" s="6" t="s">
        <v>44</v>
      </c>
      <c r="N54" s="6">
        <v>0</v>
      </c>
      <c r="O54" s="6">
        <v>0</v>
      </c>
      <c r="P54" s="6">
        <v>0</v>
      </c>
      <c r="Q54" s="6">
        <v>1</v>
      </c>
      <c r="R54" s="6">
        <v>2</v>
      </c>
      <c r="S54" s="6" t="s">
        <v>454</v>
      </c>
      <c r="T54" s="6">
        <v>0</v>
      </c>
      <c r="X54" s="6"/>
      <c r="Y54" s="775">
        <v>4.17</v>
      </c>
      <c r="Z54" s="775">
        <v>4.29</v>
      </c>
      <c r="AG54" s="6" t="s">
        <v>89</v>
      </c>
      <c r="AM54" s="6" t="s">
        <v>461</v>
      </c>
      <c r="AS54" s="6" t="s">
        <v>10</v>
      </c>
      <c r="AW54" s="6">
        <v>3</v>
      </c>
      <c r="BC54" s="6">
        <v>4</v>
      </c>
      <c r="BD54" s="6">
        <v>3</v>
      </c>
      <c r="BF54" s="6">
        <v>3</v>
      </c>
      <c r="BM54" s="6">
        <v>4</v>
      </c>
      <c r="BS54" s="6">
        <v>3</v>
      </c>
      <c r="CD54" s="6">
        <v>4</v>
      </c>
      <c r="CE54" s="6">
        <v>4</v>
      </c>
      <c r="CZ54"/>
      <c r="DA54"/>
      <c r="DB54"/>
      <c r="DC54" s="6" t="str">
        <f t="shared" si="0"/>
        <v>55</v>
      </c>
      <c r="DD54" s="6">
        <v>5</v>
      </c>
      <c r="DE54" s="6">
        <v>5</v>
      </c>
      <c r="DI54" s="778"/>
      <c r="DJ54" s="779"/>
    </row>
    <row r="55" spans="3:114" ht="12" customHeight="1" x14ac:dyDescent="0.2">
      <c r="C55">
        <v>63</v>
      </c>
      <c r="E55" s="6" t="s">
        <v>14</v>
      </c>
      <c r="F55" s="769">
        <v>35883</v>
      </c>
      <c r="G55" s="195">
        <v>15</v>
      </c>
      <c r="H55" s="195">
        <v>401</v>
      </c>
      <c r="I55" s="6">
        <v>1</v>
      </c>
      <c r="M55" s="6" t="s">
        <v>44</v>
      </c>
      <c r="N55" s="6">
        <v>0</v>
      </c>
      <c r="O55" s="6">
        <v>0</v>
      </c>
      <c r="P55" s="6">
        <v>0</v>
      </c>
      <c r="Q55" s="6">
        <v>1</v>
      </c>
      <c r="R55" s="6">
        <v>3</v>
      </c>
      <c r="S55" s="6" t="s">
        <v>454</v>
      </c>
      <c r="T55" s="6">
        <v>0</v>
      </c>
      <c r="X55" s="6"/>
      <c r="Y55" s="775">
        <v>5.1499999999999995</v>
      </c>
      <c r="Z55" s="775">
        <v>5.33</v>
      </c>
      <c r="AF55" s="776"/>
      <c r="AG55" s="776"/>
      <c r="AH55" s="776"/>
      <c r="AI55" s="776"/>
      <c r="AJ55" s="776"/>
      <c r="AK55" s="776"/>
      <c r="AL55" s="776"/>
      <c r="AM55" s="776"/>
      <c r="AN55" s="776"/>
      <c r="AO55" s="776"/>
      <c r="AP55" s="776"/>
      <c r="AQ55" s="776"/>
      <c r="AR55" s="776"/>
      <c r="BB55" s="6">
        <v>4</v>
      </c>
      <c r="BC55" s="6">
        <v>4</v>
      </c>
      <c r="BD55" s="6">
        <v>4</v>
      </c>
      <c r="BE55" s="6">
        <v>4</v>
      </c>
      <c r="BM55" s="6">
        <v>4</v>
      </c>
      <c r="CD55" s="6">
        <v>4</v>
      </c>
      <c r="CE55" s="6">
        <v>4</v>
      </c>
      <c r="CF55" s="6">
        <v>6</v>
      </c>
      <c r="CZ55"/>
      <c r="DA55"/>
      <c r="DB55"/>
      <c r="DC55" s="6" t="str">
        <f t="shared" si="0"/>
        <v>66</v>
      </c>
      <c r="DD55" s="6">
        <v>6</v>
      </c>
      <c r="DE55" s="6">
        <v>6</v>
      </c>
      <c r="DI55" s="778"/>
      <c r="DJ55" s="779"/>
    </row>
    <row r="56" spans="3:114" ht="12" customHeight="1" x14ac:dyDescent="0.2">
      <c r="C56">
        <v>64</v>
      </c>
      <c r="E56" s="6" t="s">
        <v>14</v>
      </c>
      <c r="F56" s="769">
        <v>35941</v>
      </c>
      <c r="G56" s="195">
        <v>15</v>
      </c>
      <c r="H56" s="195">
        <v>401</v>
      </c>
      <c r="I56" s="6">
        <v>1</v>
      </c>
      <c r="J56" s="6"/>
      <c r="K56" s="6"/>
      <c r="L56" s="6"/>
      <c r="M56" s="6" t="s">
        <v>44</v>
      </c>
      <c r="N56" s="6">
        <v>0</v>
      </c>
      <c r="O56" s="6">
        <v>0</v>
      </c>
      <c r="P56" s="6">
        <v>0</v>
      </c>
      <c r="Q56" s="6">
        <v>1</v>
      </c>
      <c r="R56" s="6">
        <v>2</v>
      </c>
      <c r="S56" s="6" t="s">
        <v>454</v>
      </c>
      <c r="T56" s="6">
        <v>0</v>
      </c>
      <c r="X56" s="6"/>
      <c r="Y56" s="775">
        <v>4.22</v>
      </c>
      <c r="Z56" s="775">
        <v>4.1000000000000005</v>
      </c>
      <c r="AG56" s="6" t="s">
        <v>22</v>
      </c>
      <c r="AM56" s="6" t="s">
        <v>461</v>
      </c>
      <c r="AO56" s="6" t="s">
        <v>12</v>
      </c>
      <c r="AU56" s="6" t="s">
        <v>10</v>
      </c>
      <c r="AW56" s="6">
        <v>3</v>
      </c>
      <c r="AX56" s="6">
        <v>3</v>
      </c>
      <c r="BC56" s="6">
        <v>3</v>
      </c>
      <c r="BD56" s="6">
        <v>4</v>
      </c>
      <c r="BI56" s="6">
        <v>3</v>
      </c>
      <c r="BM56" s="6">
        <v>4</v>
      </c>
      <c r="BS56" s="6">
        <v>3</v>
      </c>
      <c r="CZ56"/>
      <c r="DA56"/>
      <c r="DB56"/>
      <c r="DI56" s="778"/>
      <c r="DJ56" s="779"/>
    </row>
    <row r="57" spans="3:114" ht="12" customHeight="1" x14ac:dyDescent="0.2">
      <c r="C57">
        <v>65</v>
      </c>
      <c r="E57" s="6" t="s">
        <v>89</v>
      </c>
      <c r="F57" s="769">
        <v>36016</v>
      </c>
      <c r="G57" s="195">
        <v>15</v>
      </c>
      <c r="H57" s="195">
        <v>401</v>
      </c>
      <c r="I57" s="6">
        <v>1</v>
      </c>
      <c r="M57" s="6" t="s">
        <v>44</v>
      </c>
      <c r="N57" s="6">
        <v>0</v>
      </c>
      <c r="O57" s="6">
        <v>0</v>
      </c>
      <c r="P57" s="6">
        <v>0</v>
      </c>
      <c r="Q57" s="6">
        <v>1</v>
      </c>
      <c r="R57" s="6">
        <v>2</v>
      </c>
      <c r="S57" s="6" t="s">
        <v>454</v>
      </c>
      <c r="T57" s="6">
        <v>0</v>
      </c>
      <c r="X57" s="6"/>
      <c r="Y57" s="775">
        <v>5.47</v>
      </c>
      <c r="Z57" s="775">
        <v>4.29</v>
      </c>
      <c r="AF57" s="776"/>
      <c r="AG57" s="776"/>
      <c r="AH57" s="776"/>
      <c r="AI57" s="776"/>
      <c r="AJ57" s="776"/>
      <c r="AK57" s="776"/>
      <c r="AL57" s="776"/>
      <c r="AM57" s="776"/>
      <c r="AN57" s="776"/>
      <c r="AO57" s="776"/>
      <c r="AP57" s="776"/>
      <c r="AQ57" s="776"/>
      <c r="AR57" s="776"/>
      <c r="BC57" s="6">
        <v>4</v>
      </c>
      <c r="BD57" s="6">
        <v>4</v>
      </c>
      <c r="BE57" s="6">
        <v>3</v>
      </c>
      <c r="BF57" s="6">
        <v>4</v>
      </c>
      <c r="BI57" s="6">
        <v>4</v>
      </c>
      <c r="BM57" s="6">
        <v>4</v>
      </c>
      <c r="BO57" s="6">
        <v>4</v>
      </c>
      <c r="CD57" s="6">
        <v>4</v>
      </c>
      <c r="CE57" s="6">
        <v>4</v>
      </c>
      <c r="CZ57"/>
      <c r="DA57"/>
      <c r="DB57"/>
      <c r="DC57" s="6" t="str">
        <f t="shared" si="0"/>
        <v>55</v>
      </c>
      <c r="DD57" s="6">
        <v>5</v>
      </c>
      <c r="DE57" s="6">
        <v>5</v>
      </c>
      <c r="DI57" s="778"/>
      <c r="DJ57" s="779"/>
    </row>
    <row r="58" spans="3:114" ht="12" customHeight="1" x14ac:dyDescent="0.2">
      <c r="C58">
        <v>66</v>
      </c>
      <c r="E58" s="6" t="s">
        <v>89</v>
      </c>
      <c r="F58" s="769">
        <v>36012</v>
      </c>
      <c r="G58" s="195">
        <v>15</v>
      </c>
      <c r="H58" s="195">
        <v>401</v>
      </c>
      <c r="I58" s="6">
        <v>1</v>
      </c>
      <c r="J58" s="6"/>
      <c r="K58" s="6"/>
      <c r="L58" s="6"/>
      <c r="M58" s="6" t="s">
        <v>455</v>
      </c>
      <c r="N58" s="6">
        <v>1</v>
      </c>
      <c r="O58" s="6">
        <v>0</v>
      </c>
      <c r="P58" s="6">
        <v>1</v>
      </c>
      <c r="Q58" s="6">
        <v>1</v>
      </c>
      <c r="R58" s="6">
        <v>2</v>
      </c>
      <c r="S58" s="6" t="s">
        <v>454</v>
      </c>
      <c r="T58" s="6">
        <v>0</v>
      </c>
      <c r="X58" s="6"/>
      <c r="Y58" s="775">
        <v>4.43</v>
      </c>
      <c r="Z58" s="775">
        <v>4</v>
      </c>
      <c r="AM58" s="6" t="s">
        <v>462</v>
      </c>
      <c r="AW58" s="6">
        <v>4</v>
      </c>
      <c r="BA58" s="6">
        <v>3</v>
      </c>
      <c r="BC58" s="6">
        <v>2</v>
      </c>
      <c r="BD58" s="6">
        <v>4</v>
      </c>
      <c r="BI58" s="6">
        <v>4</v>
      </c>
      <c r="BL58" s="6">
        <v>2</v>
      </c>
      <c r="BM58" s="6">
        <v>4</v>
      </c>
      <c r="BS58" s="6">
        <v>4</v>
      </c>
      <c r="CD58" s="6">
        <v>4</v>
      </c>
      <c r="CE58" s="6">
        <v>4</v>
      </c>
      <c r="CH58" s="6" t="s">
        <v>10</v>
      </c>
      <c r="CZ58"/>
      <c r="DA58"/>
      <c r="DB58"/>
      <c r="DC58" s="6" t="str">
        <f t="shared" si="0"/>
        <v>66</v>
      </c>
      <c r="DD58" s="6">
        <v>6</v>
      </c>
      <c r="DE58" s="6">
        <v>6</v>
      </c>
      <c r="DI58" s="778"/>
      <c r="DJ58" s="779"/>
    </row>
    <row r="59" spans="3:114" ht="12" customHeight="1" x14ac:dyDescent="0.2">
      <c r="C59">
        <v>67</v>
      </c>
      <c r="E59" s="6" t="s">
        <v>89</v>
      </c>
      <c r="F59" s="769">
        <v>35897</v>
      </c>
      <c r="G59" s="195">
        <v>15</v>
      </c>
      <c r="H59" s="195">
        <v>401</v>
      </c>
      <c r="I59" s="6">
        <v>1</v>
      </c>
      <c r="M59" s="6" t="s">
        <v>44</v>
      </c>
      <c r="N59" s="6">
        <v>0</v>
      </c>
      <c r="O59" s="6">
        <v>0</v>
      </c>
      <c r="P59" s="6">
        <v>0</v>
      </c>
      <c r="Q59" s="6">
        <v>1</v>
      </c>
      <c r="R59" s="6">
        <v>2</v>
      </c>
      <c r="S59" s="6" t="s">
        <v>454</v>
      </c>
      <c r="T59" s="6">
        <v>0</v>
      </c>
      <c r="X59" s="6"/>
      <c r="Y59" s="775">
        <v>5</v>
      </c>
      <c r="Z59" s="775">
        <v>4.68</v>
      </c>
      <c r="AF59" s="776"/>
      <c r="AG59" s="776"/>
      <c r="AH59" s="776"/>
      <c r="AI59" s="776"/>
      <c r="AJ59" s="776"/>
      <c r="AK59" s="776"/>
      <c r="AL59" s="776"/>
      <c r="AM59" s="776"/>
      <c r="AN59" s="776"/>
      <c r="AO59" s="776"/>
      <c r="AP59" s="776"/>
      <c r="AQ59" s="776"/>
      <c r="AR59" s="776"/>
      <c r="BC59" s="6">
        <v>4</v>
      </c>
      <c r="BD59" s="6">
        <v>4</v>
      </c>
      <c r="BE59" s="6">
        <v>3</v>
      </c>
      <c r="BF59" s="6">
        <v>4</v>
      </c>
      <c r="BM59" s="6">
        <v>4</v>
      </c>
      <c r="CD59" s="6">
        <v>4</v>
      </c>
      <c r="CE59" s="6">
        <v>4</v>
      </c>
      <c r="CG59" s="6">
        <v>4</v>
      </c>
      <c r="CH59" s="6" t="s">
        <v>8</v>
      </c>
      <c r="CZ59"/>
      <c r="DA59"/>
      <c r="DB59"/>
      <c r="DC59" s="6" t="str">
        <f t="shared" si="0"/>
        <v>55</v>
      </c>
      <c r="DD59" s="6">
        <v>5</v>
      </c>
      <c r="DE59" s="6">
        <v>5</v>
      </c>
      <c r="DI59" s="778"/>
      <c r="DJ59" s="779"/>
    </row>
    <row r="60" spans="3:114" ht="12" customHeight="1" x14ac:dyDescent="0.2">
      <c r="C60">
        <v>68</v>
      </c>
      <c r="E60" s="6" t="s">
        <v>89</v>
      </c>
      <c r="F60" s="769">
        <v>36028</v>
      </c>
      <c r="G60" s="195">
        <v>15</v>
      </c>
      <c r="H60" s="195">
        <v>401</v>
      </c>
      <c r="I60" s="6">
        <v>1</v>
      </c>
      <c r="J60" s="6"/>
      <c r="K60" s="6"/>
      <c r="L60" s="6"/>
      <c r="M60" s="6" t="s">
        <v>5</v>
      </c>
      <c r="N60" s="6">
        <v>0</v>
      </c>
      <c r="O60" s="6">
        <v>0</v>
      </c>
      <c r="P60" s="6">
        <v>0</v>
      </c>
      <c r="Q60" s="6">
        <v>1</v>
      </c>
      <c r="R60" s="6">
        <v>2</v>
      </c>
      <c r="S60" s="6" t="s">
        <v>454</v>
      </c>
      <c r="T60" s="6">
        <v>0</v>
      </c>
      <c r="X60" s="6"/>
      <c r="Y60" s="775">
        <v>4.3</v>
      </c>
      <c r="Z60" s="775">
        <v>4</v>
      </c>
      <c r="AK60" s="6" t="s">
        <v>89</v>
      </c>
      <c r="AM60" s="6" t="s">
        <v>462</v>
      </c>
      <c r="AS60" s="6" t="s">
        <v>12</v>
      </c>
      <c r="AW60" s="6">
        <v>3</v>
      </c>
      <c r="BC60" s="6">
        <v>2</v>
      </c>
      <c r="BD60" s="6">
        <v>3</v>
      </c>
      <c r="BF60" s="6">
        <v>3</v>
      </c>
      <c r="BI60" s="6">
        <v>3</v>
      </c>
      <c r="BM60" s="6">
        <v>1</v>
      </c>
      <c r="BS60" s="6">
        <v>3</v>
      </c>
      <c r="CD60" s="6">
        <v>3</v>
      </c>
      <c r="CE60" s="6">
        <v>3</v>
      </c>
      <c r="CZ60"/>
      <c r="DA60"/>
      <c r="DB60"/>
      <c r="DC60" s="6" t="str">
        <f t="shared" si="0"/>
        <v>44</v>
      </c>
      <c r="DD60" s="6">
        <v>4</v>
      </c>
      <c r="DE60" s="6">
        <v>4</v>
      </c>
      <c r="DI60" s="778"/>
      <c r="DJ60" s="779"/>
    </row>
    <row r="61" spans="3:114" ht="12" customHeight="1" x14ac:dyDescent="0.2">
      <c r="C61">
        <v>69</v>
      </c>
      <c r="E61" s="6" t="s">
        <v>14</v>
      </c>
      <c r="F61" s="769">
        <v>35972</v>
      </c>
      <c r="G61" s="195">
        <v>15</v>
      </c>
      <c r="H61" s="195">
        <v>401</v>
      </c>
      <c r="I61" s="6">
        <v>1</v>
      </c>
      <c r="M61" s="6" t="s">
        <v>44</v>
      </c>
      <c r="N61" s="6">
        <v>0</v>
      </c>
      <c r="O61" s="6">
        <v>0</v>
      </c>
      <c r="P61" s="6">
        <v>0</v>
      </c>
      <c r="Q61" s="6">
        <v>1</v>
      </c>
      <c r="R61" s="6">
        <v>2</v>
      </c>
      <c r="S61" s="6" t="s">
        <v>454</v>
      </c>
      <c r="T61" s="6">
        <v>0</v>
      </c>
      <c r="X61" s="6"/>
      <c r="Y61" s="775">
        <v>5.0599999999999996</v>
      </c>
      <c r="Z61" s="775">
        <v>4.71</v>
      </c>
      <c r="AF61" s="776"/>
      <c r="AG61" s="776"/>
      <c r="AH61" s="776"/>
      <c r="AI61" s="776"/>
      <c r="AJ61" s="776"/>
      <c r="AK61" s="776"/>
      <c r="AL61" s="776"/>
      <c r="AM61" s="776"/>
      <c r="AN61" s="776"/>
      <c r="AO61" s="776"/>
      <c r="AP61" s="776"/>
      <c r="AQ61" s="776"/>
      <c r="AR61" s="776"/>
      <c r="AW61" s="6">
        <v>4</v>
      </c>
      <c r="BB61" s="6">
        <v>4</v>
      </c>
      <c r="BC61" s="6">
        <v>4</v>
      </c>
      <c r="BD61" s="6">
        <v>4</v>
      </c>
      <c r="BE61" s="6">
        <v>4</v>
      </c>
      <c r="BI61" s="6">
        <v>4</v>
      </c>
      <c r="BM61" s="6">
        <v>4</v>
      </c>
      <c r="BS61" s="6">
        <v>4</v>
      </c>
      <c r="CD61" s="6">
        <v>4</v>
      </c>
      <c r="CE61" s="6">
        <v>4</v>
      </c>
      <c r="CZ61"/>
      <c r="DA61"/>
      <c r="DB61"/>
      <c r="DC61" s="6" t="str">
        <f t="shared" si="0"/>
        <v>66</v>
      </c>
      <c r="DD61" s="6">
        <v>6</v>
      </c>
      <c r="DE61" s="6">
        <v>6</v>
      </c>
      <c r="DI61" s="778"/>
      <c r="DJ61" s="779"/>
    </row>
    <row r="62" spans="3:114" ht="12" customHeight="1" x14ac:dyDescent="0.2">
      <c r="C62">
        <v>70</v>
      </c>
      <c r="E62" s="6" t="s">
        <v>14</v>
      </c>
      <c r="F62" s="769">
        <v>35680</v>
      </c>
      <c r="G62" s="195">
        <v>15</v>
      </c>
      <c r="H62" s="195">
        <v>401</v>
      </c>
      <c r="I62" s="6">
        <v>1</v>
      </c>
      <c r="J62" s="6"/>
      <c r="K62" s="6"/>
      <c r="L62" s="6"/>
      <c r="M62" s="6" t="s">
        <v>44</v>
      </c>
      <c r="N62" s="6">
        <v>0</v>
      </c>
      <c r="O62" s="6">
        <v>0</v>
      </c>
      <c r="P62" s="6">
        <v>0</v>
      </c>
      <c r="Q62" s="6">
        <v>2</v>
      </c>
      <c r="R62" s="6">
        <v>2</v>
      </c>
      <c r="S62" s="6" t="s">
        <v>469</v>
      </c>
      <c r="T62" s="6">
        <v>0</v>
      </c>
      <c r="X62" s="6"/>
      <c r="Y62" s="775">
        <v>4.22</v>
      </c>
      <c r="Z62" s="775">
        <v>4.16</v>
      </c>
      <c r="AG62" s="6" t="s">
        <v>89</v>
      </c>
      <c r="AJ62" s="6" t="s">
        <v>89</v>
      </c>
      <c r="AM62" s="6" t="s">
        <v>458</v>
      </c>
      <c r="AS62" s="6" t="s">
        <v>8</v>
      </c>
      <c r="AW62" s="6">
        <v>3</v>
      </c>
      <c r="AY62" s="6">
        <v>3</v>
      </c>
      <c r="BC62" s="6">
        <v>2</v>
      </c>
      <c r="BD62" s="6">
        <v>3</v>
      </c>
      <c r="BM62" s="6">
        <v>3</v>
      </c>
      <c r="BS62" s="6">
        <v>3</v>
      </c>
      <c r="CD62" s="6">
        <v>3</v>
      </c>
      <c r="CE62" s="6">
        <v>3</v>
      </c>
      <c r="CZ62"/>
      <c r="DA62"/>
      <c r="DB62"/>
      <c r="DC62" s="6" t="str">
        <f t="shared" si="0"/>
        <v>44</v>
      </c>
      <c r="DD62" s="6">
        <v>4</v>
      </c>
      <c r="DE62" s="6">
        <v>4</v>
      </c>
      <c r="DI62" s="778"/>
      <c r="DJ62" s="779"/>
    </row>
    <row r="63" spans="3:114" ht="12" customHeight="1" x14ac:dyDescent="0.2">
      <c r="C63">
        <v>71</v>
      </c>
      <c r="E63" s="6" t="s">
        <v>89</v>
      </c>
      <c r="F63" s="769">
        <v>35833</v>
      </c>
      <c r="G63" s="195">
        <v>15</v>
      </c>
      <c r="H63" s="195">
        <v>401</v>
      </c>
      <c r="I63" s="6">
        <v>1</v>
      </c>
      <c r="M63" s="6" t="s">
        <v>44</v>
      </c>
      <c r="N63" s="6">
        <v>0</v>
      </c>
      <c r="O63" s="6">
        <v>0</v>
      </c>
      <c r="P63" s="6">
        <v>0</v>
      </c>
      <c r="Q63" s="6">
        <v>1</v>
      </c>
      <c r="R63" s="6">
        <v>2</v>
      </c>
      <c r="S63" s="6" t="s">
        <v>454</v>
      </c>
      <c r="T63" s="6">
        <v>0</v>
      </c>
      <c r="X63" s="6"/>
      <c r="Y63" s="775">
        <v>4.04</v>
      </c>
      <c r="Z63" s="775">
        <v>4.3500000000000005</v>
      </c>
      <c r="AF63" s="776"/>
      <c r="AG63" s="776"/>
      <c r="AH63" s="776"/>
      <c r="AI63" s="776"/>
      <c r="AJ63" s="776"/>
      <c r="AK63" s="776"/>
      <c r="AL63" s="776"/>
      <c r="AM63" s="776"/>
      <c r="AN63" s="776"/>
      <c r="AO63" s="776"/>
      <c r="AP63" s="776"/>
      <c r="AQ63" s="776"/>
      <c r="AR63" s="776"/>
      <c r="BC63" s="6">
        <v>2</v>
      </c>
      <c r="BD63" s="6">
        <v>3</v>
      </c>
      <c r="BE63" s="6">
        <v>2</v>
      </c>
      <c r="BI63" s="6">
        <v>1</v>
      </c>
      <c r="BJ63" s="6">
        <v>3</v>
      </c>
      <c r="BM63" s="6">
        <v>4</v>
      </c>
      <c r="CD63" s="6">
        <v>3</v>
      </c>
      <c r="CE63" s="6">
        <v>3</v>
      </c>
      <c r="CZ63"/>
      <c r="DA63"/>
      <c r="DB63"/>
      <c r="DC63" s="6" t="str">
        <f t="shared" si="0"/>
        <v>44</v>
      </c>
      <c r="DD63" s="6">
        <v>4</v>
      </c>
      <c r="DE63" s="6">
        <v>4</v>
      </c>
      <c r="DI63" s="778"/>
      <c r="DJ63" s="779"/>
    </row>
    <row r="64" spans="3:114" ht="12" customHeight="1" x14ac:dyDescent="0.2">
      <c r="C64">
        <v>72</v>
      </c>
      <c r="E64" s="6" t="s">
        <v>89</v>
      </c>
      <c r="F64" s="769">
        <v>35811</v>
      </c>
      <c r="G64" s="195">
        <v>15</v>
      </c>
      <c r="H64" s="195">
        <v>401</v>
      </c>
      <c r="I64" s="6">
        <v>1</v>
      </c>
      <c r="J64" s="6"/>
      <c r="K64" s="6"/>
      <c r="L64" s="6"/>
      <c r="M64" s="6" t="s">
        <v>44</v>
      </c>
      <c r="N64" s="6">
        <v>0</v>
      </c>
      <c r="O64" s="6">
        <v>0</v>
      </c>
      <c r="P64" s="6">
        <v>0</v>
      </c>
      <c r="Q64" s="6">
        <v>2</v>
      </c>
      <c r="R64" s="6">
        <v>2</v>
      </c>
      <c r="S64" s="6" t="s">
        <v>470</v>
      </c>
      <c r="T64" s="6">
        <v>0</v>
      </c>
      <c r="X64" s="6"/>
      <c r="Y64" s="775">
        <v>4.26</v>
      </c>
      <c r="Z64" s="775">
        <v>4.2299999999999995</v>
      </c>
      <c r="AM64" s="6" t="s">
        <v>453</v>
      </c>
      <c r="AT64" s="6" t="s">
        <v>10</v>
      </c>
      <c r="AW64" s="6">
        <v>4</v>
      </c>
      <c r="AX64" s="6">
        <v>4</v>
      </c>
      <c r="AY64" s="6">
        <v>3</v>
      </c>
      <c r="AZ64" s="6">
        <v>4</v>
      </c>
      <c r="BC64" s="6">
        <v>3</v>
      </c>
      <c r="BD64" s="6">
        <v>3</v>
      </c>
      <c r="BF64" s="6">
        <v>3</v>
      </c>
      <c r="BM64" s="6">
        <v>4</v>
      </c>
      <c r="BQ64" s="6">
        <v>3</v>
      </c>
      <c r="BS64" s="6">
        <v>4</v>
      </c>
      <c r="CZ64"/>
      <c r="DA64"/>
      <c r="DB64"/>
      <c r="DI64" s="778"/>
      <c r="DJ64" s="779"/>
    </row>
    <row r="65" spans="3:114" ht="12" customHeight="1" x14ac:dyDescent="0.2">
      <c r="C65">
        <v>73</v>
      </c>
      <c r="E65" s="6" t="s">
        <v>89</v>
      </c>
      <c r="F65" s="769">
        <v>35769</v>
      </c>
      <c r="G65" s="195">
        <v>15</v>
      </c>
      <c r="H65" s="195">
        <v>401</v>
      </c>
      <c r="I65" s="6">
        <v>1</v>
      </c>
      <c r="J65" s="6"/>
      <c r="K65" s="6"/>
      <c r="L65" s="6"/>
      <c r="M65" s="6" t="s">
        <v>44</v>
      </c>
      <c r="N65" s="6">
        <v>1</v>
      </c>
      <c r="O65" s="6">
        <v>0</v>
      </c>
      <c r="P65" s="6">
        <v>1</v>
      </c>
      <c r="Q65" s="6">
        <v>1</v>
      </c>
      <c r="R65" s="6">
        <v>2</v>
      </c>
      <c r="S65" s="6" t="s">
        <v>454</v>
      </c>
      <c r="T65" s="6">
        <v>0</v>
      </c>
      <c r="X65" s="6"/>
      <c r="Y65" s="775">
        <v>4.09</v>
      </c>
      <c r="Z65" s="775">
        <v>4.32</v>
      </c>
      <c r="AI65" s="6" t="s">
        <v>455</v>
      </c>
      <c r="AM65" s="6" t="s">
        <v>16</v>
      </c>
      <c r="AU65" s="6" t="s">
        <v>15</v>
      </c>
      <c r="AW65" s="6">
        <v>1</v>
      </c>
      <c r="AY65" s="6">
        <v>1</v>
      </c>
      <c r="BC65" s="6">
        <v>2</v>
      </c>
      <c r="BD65" s="6">
        <v>3</v>
      </c>
      <c r="BF65" s="6">
        <v>2</v>
      </c>
      <c r="BM65" s="6">
        <v>3</v>
      </c>
      <c r="BS65" s="6">
        <v>1</v>
      </c>
      <c r="CD65" s="6">
        <v>3</v>
      </c>
      <c r="CE65" s="6">
        <v>3</v>
      </c>
      <c r="DC65" s="6" t="str">
        <f t="shared" si="0"/>
        <v>44</v>
      </c>
      <c r="DD65" s="6">
        <v>4</v>
      </c>
      <c r="DE65" s="6">
        <v>4</v>
      </c>
      <c r="DI65" s="778"/>
      <c r="DJ65" s="779"/>
    </row>
    <row r="66" spans="3:114" ht="12" customHeight="1" x14ac:dyDescent="0.2">
      <c r="C66">
        <v>74</v>
      </c>
      <c r="E66" s="6" t="s">
        <v>14</v>
      </c>
      <c r="F66" s="769">
        <v>35931</v>
      </c>
      <c r="G66" s="195">
        <v>15</v>
      </c>
      <c r="H66" s="195">
        <v>401</v>
      </c>
      <c r="I66" s="6">
        <v>1</v>
      </c>
      <c r="J66" s="6"/>
      <c r="K66" s="6"/>
      <c r="L66" s="6"/>
      <c r="M66" s="6" t="s">
        <v>44</v>
      </c>
      <c r="N66" s="6">
        <v>0</v>
      </c>
      <c r="O66" s="6">
        <v>0</v>
      </c>
      <c r="P66" s="6">
        <v>0</v>
      </c>
      <c r="Q66" s="6">
        <v>1</v>
      </c>
      <c r="R66" s="6">
        <v>2</v>
      </c>
      <c r="S66" s="6" t="s">
        <v>454</v>
      </c>
      <c r="T66" s="6">
        <v>0</v>
      </c>
      <c r="X66" s="6"/>
      <c r="Y66" s="775">
        <v>4.3</v>
      </c>
      <c r="Z66" s="775">
        <v>4.2299999999999995</v>
      </c>
      <c r="AM66" s="6" t="s">
        <v>461</v>
      </c>
      <c r="AT66" s="6" t="s">
        <v>8</v>
      </c>
      <c r="AW66" s="6">
        <v>3</v>
      </c>
      <c r="AY66" s="6">
        <v>3</v>
      </c>
      <c r="BC66" s="6">
        <v>3</v>
      </c>
      <c r="BD66" s="6">
        <v>4</v>
      </c>
      <c r="BF66" s="6">
        <v>3</v>
      </c>
      <c r="BM66" s="6">
        <v>4</v>
      </c>
      <c r="BS66" s="6">
        <v>3</v>
      </c>
      <c r="CD66" s="6">
        <v>4</v>
      </c>
      <c r="CE66" s="6">
        <v>4</v>
      </c>
      <c r="DC66" s="6" t="str">
        <f t="shared" si="0"/>
        <v>55</v>
      </c>
      <c r="DD66" s="6">
        <v>5</v>
      </c>
      <c r="DE66" s="6">
        <v>5</v>
      </c>
      <c r="DI66" s="778"/>
      <c r="DJ66" s="779"/>
    </row>
    <row r="67" spans="3:114" ht="12" customHeight="1" x14ac:dyDescent="0.2">
      <c r="C67">
        <v>75</v>
      </c>
      <c r="E67" s="6" t="s">
        <v>14</v>
      </c>
      <c r="F67" s="769">
        <v>35998</v>
      </c>
      <c r="G67" s="195">
        <v>15</v>
      </c>
      <c r="H67" s="195">
        <v>401</v>
      </c>
      <c r="I67" s="6">
        <v>1</v>
      </c>
      <c r="J67" s="6"/>
      <c r="K67" s="6"/>
      <c r="L67" s="6"/>
      <c r="M67" s="6" t="s">
        <v>44</v>
      </c>
      <c r="N67" s="6">
        <v>0</v>
      </c>
      <c r="O67" s="6">
        <v>0</v>
      </c>
      <c r="P67" s="6">
        <v>0</v>
      </c>
      <c r="Q67" s="6">
        <v>1</v>
      </c>
      <c r="R67" s="6">
        <v>2</v>
      </c>
      <c r="S67" s="6" t="s">
        <v>454</v>
      </c>
      <c r="T67" s="6">
        <v>0</v>
      </c>
      <c r="X67" s="6"/>
      <c r="Y67" s="775">
        <v>4.13</v>
      </c>
      <c r="Z67" s="775">
        <v>4.42</v>
      </c>
      <c r="AI67" s="6" t="s">
        <v>10</v>
      </c>
      <c r="AM67" s="6" t="s">
        <v>461</v>
      </c>
      <c r="AS67" s="6" t="s">
        <v>8</v>
      </c>
      <c r="AW67" s="6">
        <v>3</v>
      </c>
      <c r="AY67" s="6">
        <v>3</v>
      </c>
      <c r="BC67" s="6">
        <v>3</v>
      </c>
      <c r="BD67" s="6">
        <v>4</v>
      </c>
      <c r="BM67" s="6">
        <v>4</v>
      </c>
      <c r="BS67" s="6">
        <v>3</v>
      </c>
      <c r="CD67" s="6">
        <v>4</v>
      </c>
      <c r="CE67" s="6">
        <v>4</v>
      </c>
      <c r="DC67" s="6" t="str">
        <f t="shared" ref="DC67:DC130" si="1">DD67&amp;DE67</f>
        <v>55</v>
      </c>
      <c r="DD67" s="6">
        <v>5</v>
      </c>
      <c r="DE67" s="6">
        <v>5</v>
      </c>
      <c r="DI67" s="778"/>
      <c r="DJ67" s="779"/>
    </row>
    <row r="68" spans="3:114" ht="12" customHeight="1" x14ac:dyDescent="0.2">
      <c r="C68">
        <v>76</v>
      </c>
      <c r="E68" s="6" t="s">
        <v>14</v>
      </c>
      <c r="F68" s="769">
        <v>35884</v>
      </c>
      <c r="G68" s="195">
        <v>15</v>
      </c>
      <c r="H68" s="195">
        <v>401</v>
      </c>
      <c r="I68" s="6">
        <v>1</v>
      </c>
      <c r="J68" s="6"/>
      <c r="K68" s="6"/>
      <c r="L68" s="6"/>
      <c r="M68" s="6" t="s">
        <v>44</v>
      </c>
      <c r="N68" s="6">
        <v>0</v>
      </c>
      <c r="O68" s="6">
        <v>0</v>
      </c>
      <c r="P68" s="6">
        <v>0</v>
      </c>
      <c r="Q68" s="6">
        <v>2</v>
      </c>
      <c r="R68" s="6">
        <v>2</v>
      </c>
      <c r="S68" s="6" t="s">
        <v>463</v>
      </c>
      <c r="T68" s="6">
        <v>0</v>
      </c>
      <c r="X68" s="6"/>
      <c r="Y68" s="775">
        <v>4.6100000000000003</v>
      </c>
      <c r="Z68" s="775">
        <v>3.9600000000000004</v>
      </c>
      <c r="AJ68" s="6" t="s">
        <v>22</v>
      </c>
      <c r="AM68" s="6" t="s">
        <v>453</v>
      </c>
      <c r="AW68" s="6">
        <v>4</v>
      </c>
      <c r="AY68" s="6">
        <v>4</v>
      </c>
      <c r="BC68" s="6">
        <v>3</v>
      </c>
      <c r="BD68" s="6">
        <v>4</v>
      </c>
      <c r="BM68" s="6">
        <v>4</v>
      </c>
      <c r="BN68" s="6">
        <v>4</v>
      </c>
      <c r="BS68" s="6">
        <v>4</v>
      </c>
      <c r="CD68" s="6">
        <v>4</v>
      </c>
      <c r="CE68" s="6">
        <v>4</v>
      </c>
      <c r="CH68" s="6" t="s">
        <v>6</v>
      </c>
      <c r="DC68" s="6" t="str">
        <f t="shared" si="1"/>
        <v>55</v>
      </c>
      <c r="DD68" s="6">
        <v>5</v>
      </c>
      <c r="DE68" s="6">
        <v>5</v>
      </c>
      <c r="DI68" s="778"/>
      <c r="DJ68" s="779"/>
    </row>
    <row r="69" spans="3:114" ht="12" customHeight="1" x14ac:dyDescent="0.2">
      <c r="C69">
        <v>77</v>
      </c>
      <c r="E69" s="6" t="s">
        <v>14</v>
      </c>
      <c r="F69" s="769">
        <v>35862</v>
      </c>
      <c r="G69" s="195">
        <v>15</v>
      </c>
      <c r="H69" s="195">
        <v>401</v>
      </c>
      <c r="I69" s="6">
        <v>1</v>
      </c>
      <c r="M69" s="6" t="s">
        <v>44</v>
      </c>
      <c r="N69" s="6">
        <v>0</v>
      </c>
      <c r="O69" s="6">
        <v>0</v>
      </c>
      <c r="P69" s="6">
        <v>0</v>
      </c>
      <c r="Q69" s="6">
        <v>1</v>
      </c>
      <c r="R69" s="6">
        <v>3</v>
      </c>
      <c r="S69" s="6" t="s">
        <v>454</v>
      </c>
      <c r="T69" s="6">
        <v>0</v>
      </c>
      <c r="X69" s="6"/>
      <c r="Y69" s="775">
        <v>5.56</v>
      </c>
      <c r="Z69" s="775">
        <v>5.08</v>
      </c>
      <c r="AF69" s="776"/>
      <c r="AG69" s="776"/>
      <c r="AH69" s="776"/>
      <c r="AI69" s="776"/>
      <c r="AJ69" s="776"/>
      <c r="AK69" s="776"/>
      <c r="AL69" s="776"/>
      <c r="AM69" s="776"/>
      <c r="AN69" s="776"/>
      <c r="AO69" s="776"/>
      <c r="AP69" s="776"/>
      <c r="AQ69" s="776"/>
      <c r="AR69" s="776"/>
      <c r="BC69" s="6">
        <v>3</v>
      </c>
      <c r="BD69" s="6">
        <v>4</v>
      </c>
      <c r="BE69" s="6">
        <v>4</v>
      </c>
      <c r="BF69" s="6">
        <v>4</v>
      </c>
      <c r="BI69" s="6">
        <v>4</v>
      </c>
      <c r="BK69" s="6">
        <v>4</v>
      </c>
      <c r="BM69" s="6">
        <v>4</v>
      </c>
      <c r="CD69" s="6">
        <v>4</v>
      </c>
      <c r="CE69" s="6">
        <v>4</v>
      </c>
      <c r="DC69" s="6" t="str">
        <f t="shared" si="1"/>
        <v>77</v>
      </c>
      <c r="DD69" s="6">
        <v>7</v>
      </c>
      <c r="DE69" s="6">
        <v>7</v>
      </c>
      <c r="DI69" s="778"/>
      <c r="DJ69" s="779"/>
    </row>
    <row r="70" spans="3:114" ht="12" customHeight="1" x14ac:dyDescent="0.2">
      <c r="C70">
        <v>78</v>
      </c>
      <c r="E70" s="6" t="s">
        <v>89</v>
      </c>
      <c r="F70" s="769">
        <v>35967</v>
      </c>
      <c r="G70" s="195">
        <v>15</v>
      </c>
      <c r="H70" s="195">
        <v>401</v>
      </c>
      <c r="I70" s="6">
        <v>1</v>
      </c>
      <c r="J70" s="6"/>
      <c r="K70" s="6"/>
      <c r="L70" s="6"/>
      <c r="M70" s="6" t="s">
        <v>44</v>
      </c>
      <c r="N70" s="6">
        <v>0</v>
      </c>
      <c r="O70" s="6">
        <v>0</v>
      </c>
      <c r="P70" s="6">
        <v>0</v>
      </c>
      <c r="Q70" s="6">
        <v>1</v>
      </c>
      <c r="R70" s="6">
        <v>2</v>
      </c>
      <c r="S70" s="6" t="s">
        <v>454</v>
      </c>
      <c r="T70" s="6">
        <v>0</v>
      </c>
      <c r="X70" s="6"/>
      <c r="Y70" s="775">
        <v>4.17</v>
      </c>
      <c r="Z70" s="775">
        <v>4.45</v>
      </c>
      <c r="AK70" s="6" t="s">
        <v>89</v>
      </c>
      <c r="AM70" s="6" t="s">
        <v>462</v>
      </c>
      <c r="AU70" s="6" t="s">
        <v>8</v>
      </c>
      <c r="AW70" s="6">
        <v>3</v>
      </c>
      <c r="AY70" s="6">
        <v>3</v>
      </c>
      <c r="BC70" s="6">
        <v>3</v>
      </c>
      <c r="BD70" s="6">
        <v>3</v>
      </c>
      <c r="BM70" s="6">
        <v>4</v>
      </c>
      <c r="BS70" s="6">
        <v>3</v>
      </c>
      <c r="CD70" s="6">
        <v>4</v>
      </c>
      <c r="CE70" s="6">
        <v>4</v>
      </c>
      <c r="DC70" s="6" t="str">
        <f t="shared" si="1"/>
        <v>55</v>
      </c>
      <c r="DD70" s="6">
        <v>5</v>
      </c>
      <c r="DE70" s="6">
        <v>5</v>
      </c>
      <c r="DI70" s="778"/>
      <c r="DJ70" s="779"/>
    </row>
    <row r="71" spans="3:114" ht="12" customHeight="1" x14ac:dyDescent="0.2">
      <c r="C71">
        <v>79</v>
      </c>
      <c r="E71" s="6" t="s">
        <v>89</v>
      </c>
      <c r="F71" s="769">
        <v>35961</v>
      </c>
      <c r="G71" s="195">
        <v>15</v>
      </c>
      <c r="H71" s="195">
        <v>401</v>
      </c>
      <c r="M71" s="6" t="s">
        <v>44</v>
      </c>
      <c r="N71" s="6">
        <v>0</v>
      </c>
      <c r="O71" s="6">
        <v>0</v>
      </c>
      <c r="P71" s="6">
        <v>0</v>
      </c>
      <c r="Q71" s="6">
        <v>1</v>
      </c>
      <c r="R71" s="6">
        <v>4</v>
      </c>
      <c r="S71" s="6" t="s">
        <v>454</v>
      </c>
      <c r="T71" s="6">
        <v>0</v>
      </c>
      <c r="X71" s="6"/>
      <c r="Y71" s="775">
        <v>0</v>
      </c>
      <c r="Z71" s="775">
        <v>0</v>
      </c>
      <c r="AF71" s="776"/>
      <c r="AG71" s="776"/>
      <c r="AH71" s="776"/>
      <c r="AI71" s="776"/>
      <c r="AJ71" s="776"/>
      <c r="AK71" s="776"/>
      <c r="AL71" s="776"/>
      <c r="AM71" s="776"/>
      <c r="AN71" s="776"/>
      <c r="AO71" s="776"/>
      <c r="AP71" s="776"/>
      <c r="AQ71" s="776"/>
      <c r="AR71" s="776"/>
      <c r="AU71" s="6" t="s">
        <v>6</v>
      </c>
      <c r="BC71" s="6">
        <v>3</v>
      </c>
      <c r="BD71" s="6">
        <v>4</v>
      </c>
      <c r="BE71" s="6">
        <v>3</v>
      </c>
      <c r="BI71" s="6">
        <v>4</v>
      </c>
      <c r="BM71" s="6">
        <v>4</v>
      </c>
      <c r="CD71" s="6">
        <v>4</v>
      </c>
      <c r="CE71" s="6">
        <v>4</v>
      </c>
      <c r="DC71" s="6" t="str">
        <f t="shared" si="1"/>
        <v>77</v>
      </c>
      <c r="DD71" s="6">
        <v>7</v>
      </c>
      <c r="DE71" s="6">
        <v>7</v>
      </c>
      <c r="DI71" s="778"/>
      <c r="DJ71" s="779"/>
    </row>
    <row r="72" spans="3:114" ht="12" customHeight="1" x14ac:dyDescent="0.2">
      <c r="C72">
        <v>80</v>
      </c>
      <c r="E72" s="6" t="s">
        <v>89</v>
      </c>
      <c r="F72" s="769">
        <v>35958</v>
      </c>
      <c r="G72" s="195">
        <v>15</v>
      </c>
      <c r="H72" s="195">
        <v>401</v>
      </c>
      <c r="I72" s="6">
        <v>1</v>
      </c>
      <c r="J72" s="6"/>
      <c r="K72" s="6"/>
      <c r="L72" s="6"/>
      <c r="M72" s="6" t="s">
        <v>44</v>
      </c>
      <c r="N72" s="6">
        <v>0</v>
      </c>
      <c r="O72" s="6">
        <v>0</v>
      </c>
      <c r="P72" s="6">
        <v>0</v>
      </c>
      <c r="Q72" s="6">
        <v>1</v>
      </c>
      <c r="R72" s="6">
        <v>2</v>
      </c>
      <c r="S72" s="6" t="s">
        <v>454</v>
      </c>
      <c r="T72" s="6">
        <v>0</v>
      </c>
      <c r="X72" s="6"/>
      <c r="Y72" s="775">
        <v>4</v>
      </c>
      <c r="Z72" s="775">
        <v>4.55</v>
      </c>
      <c r="AK72" s="6" t="s">
        <v>455</v>
      </c>
      <c r="AM72" s="6" t="s">
        <v>16</v>
      </c>
      <c r="AU72" s="6" t="s">
        <v>16</v>
      </c>
      <c r="AW72" s="6">
        <v>2</v>
      </c>
      <c r="BA72" s="6" t="s">
        <v>16</v>
      </c>
      <c r="BC72" s="6">
        <v>3</v>
      </c>
      <c r="BD72" s="6">
        <v>2</v>
      </c>
      <c r="BF72" s="6">
        <v>3</v>
      </c>
      <c r="BM72" s="6">
        <v>4</v>
      </c>
      <c r="BS72" s="6">
        <v>2</v>
      </c>
      <c r="CD72" s="6">
        <v>4</v>
      </c>
      <c r="CE72" s="6">
        <v>4</v>
      </c>
      <c r="DC72" s="6" t="str">
        <f t="shared" si="1"/>
        <v>55</v>
      </c>
      <c r="DD72" s="6">
        <v>5</v>
      </c>
      <c r="DE72" s="6">
        <v>5</v>
      </c>
      <c r="DI72" s="778"/>
      <c r="DJ72" s="779"/>
    </row>
    <row r="73" spans="3:114" ht="12" customHeight="1" x14ac:dyDescent="0.2">
      <c r="C73">
        <v>81</v>
      </c>
      <c r="E73" s="6" t="s">
        <v>89</v>
      </c>
      <c r="F73" s="769">
        <v>35851</v>
      </c>
      <c r="G73" s="195">
        <v>15</v>
      </c>
      <c r="H73" s="195">
        <v>401</v>
      </c>
      <c r="I73" s="6">
        <v>1</v>
      </c>
      <c r="J73" s="6"/>
      <c r="K73" s="6"/>
      <c r="L73" s="6"/>
      <c r="M73" s="6" t="s">
        <v>44</v>
      </c>
      <c r="N73" s="6">
        <v>0</v>
      </c>
      <c r="O73" s="6">
        <v>0</v>
      </c>
      <c r="P73" s="6">
        <v>0</v>
      </c>
      <c r="Q73" s="6">
        <v>1</v>
      </c>
      <c r="R73" s="6">
        <v>2</v>
      </c>
      <c r="S73" s="6" t="s">
        <v>454</v>
      </c>
      <c r="T73" s="6">
        <v>0</v>
      </c>
      <c r="X73" s="6"/>
      <c r="Y73" s="775">
        <v>4.22</v>
      </c>
      <c r="Z73" s="775">
        <v>4.42</v>
      </c>
      <c r="AM73" s="6" t="s">
        <v>16</v>
      </c>
      <c r="AU73" s="6" t="s">
        <v>14</v>
      </c>
      <c r="AW73" s="6">
        <v>1</v>
      </c>
      <c r="BA73" s="6">
        <v>2</v>
      </c>
      <c r="BC73" s="6">
        <v>3</v>
      </c>
      <c r="BD73" s="6">
        <v>3</v>
      </c>
      <c r="BF73" s="6">
        <v>2</v>
      </c>
      <c r="BM73" s="6">
        <v>3</v>
      </c>
      <c r="BS73" s="6">
        <v>1</v>
      </c>
      <c r="CD73" s="6">
        <v>3</v>
      </c>
      <c r="CE73" s="6">
        <v>3</v>
      </c>
      <c r="DC73" s="6" t="str">
        <f t="shared" si="1"/>
        <v>44</v>
      </c>
      <c r="DD73" s="6">
        <v>4</v>
      </c>
      <c r="DE73" s="6">
        <v>4</v>
      </c>
      <c r="DI73" s="778"/>
      <c r="DJ73" s="779"/>
    </row>
    <row r="74" spans="3:114" ht="12" customHeight="1" x14ac:dyDescent="0.2">
      <c r="C74">
        <v>82</v>
      </c>
      <c r="E74" s="6" t="s">
        <v>14</v>
      </c>
      <c r="F74" s="769">
        <v>36035</v>
      </c>
      <c r="G74" s="195">
        <v>15</v>
      </c>
      <c r="H74" s="195">
        <v>401</v>
      </c>
      <c r="I74" s="6">
        <v>1</v>
      </c>
      <c r="M74" s="6" t="s">
        <v>44</v>
      </c>
      <c r="N74" s="6">
        <v>0</v>
      </c>
      <c r="O74" s="6">
        <v>0</v>
      </c>
      <c r="P74" s="6">
        <v>0</v>
      </c>
      <c r="Q74" s="6">
        <v>1</v>
      </c>
      <c r="R74" s="6">
        <v>2</v>
      </c>
      <c r="S74" s="6" t="s">
        <v>454</v>
      </c>
      <c r="T74" s="6">
        <v>0</v>
      </c>
      <c r="X74" s="6"/>
      <c r="Y74" s="775">
        <v>5</v>
      </c>
      <c r="Z74" s="775">
        <v>4.87</v>
      </c>
      <c r="AF74" s="776"/>
      <c r="AG74" s="776"/>
      <c r="AH74" s="776"/>
      <c r="AI74" s="776"/>
      <c r="AJ74" s="776"/>
      <c r="AK74" s="776"/>
      <c r="AL74" s="776"/>
      <c r="AM74" s="776"/>
      <c r="AN74" s="776"/>
      <c r="AO74" s="776"/>
      <c r="AP74" s="776"/>
      <c r="AQ74" s="776"/>
      <c r="AR74" s="776"/>
      <c r="BC74" s="6">
        <v>3</v>
      </c>
      <c r="BD74" s="6">
        <v>3</v>
      </c>
      <c r="BM74" s="6">
        <v>3</v>
      </c>
      <c r="CW74" s="6" t="s">
        <v>455</v>
      </c>
      <c r="DI74" s="778"/>
      <c r="DJ74" s="779"/>
    </row>
    <row r="75" spans="3:114" ht="12" customHeight="1" x14ac:dyDescent="0.2">
      <c r="C75">
        <v>83</v>
      </c>
      <c r="E75" s="6" t="s">
        <v>14</v>
      </c>
      <c r="F75" s="769">
        <v>35981</v>
      </c>
      <c r="G75" s="195">
        <v>15</v>
      </c>
      <c r="H75" s="195">
        <v>401</v>
      </c>
      <c r="I75" s="6">
        <v>1</v>
      </c>
      <c r="J75" s="6"/>
      <c r="K75" s="6"/>
      <c r="L75" s="6"/>
      <c r="M75" s="6" t="s">
        <v>44</v>
      </c>
      <c r="N75" s="6">
        <v>0</v>
      </c>
      <c r="O75" s="6">
        <v>0</v>
      </c>
      <c r="P75" s="6">
        <v>0</v>
      </c>
      <c r="Q75" s="6">
        <v>1</v>
      </c>
      <c r="R75" s="6">
        <v>2</v>
      </c>
      <c r="S75" s="6" t="s">
        <v>454</v>
      </c>
      <c r="T75" s="6">
        <v>0</v>
      </c>
      <c r="X75" s="6"/>
      <c r="Y75" s="775">
        <v>4</v>
      </c>
      <c r="Z75" s="775">
        <v>4.6100000000000003</v>
      </c>
      <c r="AK75" s="6" t="s">
        <v>22</v>
      </c>
      <c r="AM75" s="6" t="s">
        <v>461</v>
      </c>
      <c r="AT75" s="6" t="s">
        <v>6</v>
      </c>
      <c r="AW75" s="6">
        <v>3</v>
      </c>
      <c r="BC75" s="6">
        <v>3</v>
      </c>
      <c r="BD75" s="6">
        <v>4</v>
      </c>
      <c r="BF75" s="6">
        <v>3</v>
      </c>
      <c r="BG75" s="777">
        <v>3</v>
      </c>
      <c r="BM75" s="6">
        <v>4</v>
      </c>
      <c r="BS75" s="6">
        <v>3</v>
      </c>
      <c r="CD75" s="6">
        <v>4</v>
      </c>
      <c r="CE75" s="6">
        <v>4</v>
      </c>
      <c r="DC75" s="6" t="str">
        <f t="shared" si="1"/>
        <v>55</v>
      </c>
      <c r="DD75" s="6">
        <v>5</v>
      </c>
      <c r="DE75" s="6">
        <v>5</v>
      </c>
      <c r="DI75" s="778"/>
      <c r="DJ75" s="779"/>
    </row>
    <row r="76" spans="3:114" ht="12" customHeight="1" x14ac:dyDescent="0.2">
      <c r="C76">
        <v>84</v>
      </c>
      <c r="E76" s="6" t="s">
        <v>89</v>
      </c>
      <c r="F76" s="769">
        <v>35704</v>
      </c>
      <c r="G76" s="195">
        <v>15</v>
      </c>
      <c r="H76" s="195">
        <v>401</v>
      </c>
      <c r="I76" s="6">
        <v>1</v>
      </c>
      <c r="J76" s="6"/>
      <c r="K76" s="6"/>
      <c r="L76" s="6"/>
      <c r="M76" s="6" t="s">
        <v>44</v>
      </c>
      <c r="N76" s="6">
        <v>1</v>
      </c>
      <c r="O76" s="6">
        <v>0</v>
      </c>
      <c r="P76" s="6">
        <v>1</v>
      </c>
      <c r="Q76" s="6">
        <v>1</v>
      </c>
      <c r="R76" s="6">
        <v>2</v>
      </c>
      <c r="S76" s="6" t="s">
        <v>454</v>
      </c>
      <c r="T76" s="6">
        <v>0</v>
      </c>
      <c r="X76" s="6"/>
      <c r="Y76" s="775">
        <v>4.3500000000000005</v>
      </c>
      <c r="Z76" s="775">
        <v>4.32</v>
      </c>
      <c r="AK76" s="6" t="s">
        <v>89</v>
      </c>
      <c r="AL76" s="6" t="s">
        <v>455</v>
      </c>
      <c r="AM76" s="6" t="s">
        <v>462</v>
      </c>
      <c r="AT76" s="6" t="s">
        <v>12</v>
      </c>
      <c r="AW76" s="6">
        <v>3</v>
      </c>
      <c r="BC76" s="6">
        <v>3</v>
      </c>
      <c r="BD76" s="6">
        <v>3</v>
      </c>
      <c r="BI76" s="6">
        <v>3</v>
      </c>
      <c r="BM76" s="6">
        <v>3</v>
      </c>
      <c r="BS76" s="6">
        <v>3</v>
      </c>
      <c r="CD76" s="6">
        <v>4</v>
      </c>
      <c r="CE76" s="6">
        <v>4</v>
      </c>
      <c r="DC76" s="6" t="str">
        <f t="shared" si="1"/>
        <v>55</v>
      </c>
      <c r="DD76" s="6">
        <v>5</v>
      </c>
      <c r="DE76" s="6">
        <v>5</v>
      </c>
      <c r="DI76" s="778"/>
      <c r="DJ76" s="779"/>
    </row>
    <row r="77" spans="3:114" ht="12" customHeight="1" x14ac:dyDescent="0.2">
      <c r="C77">
        <v>85</v>
      </c>
      <c r="E77" s="6" t="s">
        <v>14</v>
      </c>
      <c r="F77" s="769">
        <v>35964</v>
      </c>
      <c r="G77" s="195">
        <v>15</v>
      </c>
      <c r="H77" s="195">
        <v>401</v>
      </c>
      <c r="I77" s="6">
        <v>1</v>
      </c>
      <c r="M77" s="6" t="s">
        <v>44</v>
      </c>
      <c r="N77" s="6">
        <v>0</v>
      </c>
      <c r="O77" s="6">
        <v>0</v>
      </c>
      <c r="P77" s="6">
        <v>0</v>
      </c>
      <c r="Q77" s="6">
        <v>1</v>
      </c>
      <c r="R77" s="6">
        <v>3</v>
      </c>
      <c r="S77" s="6" t="s">
        <v>454</v>
      </c>
      <c r="T77" s="6">
        <v>0</v>
      </c>
      <c r="X77" s="6"/>
      <c r="Y77" s="775">
        <v>5.0599999999999996</v>
      </c>
      <c r="Z77" s="775">
        <v>5.46</v>
      </c>
      <c r="AF77" s="776"/>
      <c r="AG77" s="776"/>
      <c r="AH77" s="776"/>
      <c r="AI77" s="776"/>
      <c r="AJ77" s="776"/>
      <c r="AK77" s="776"/>
      <c r="AL77" s="776"/>
      <c r="AM77" s="776"/>
      <c r="AN77" s="776"/>
      <c r="AO77" s="776"/>
      <c r="AP77" s="776"/>
      <c r="AQ77" s="776"/>
      <c r="AR77" s="776"/>
      <c r="BB77" s="6">
        <v>4</v>
      </c>
      <c r="BC77" s="6">
        <v>8</v>
      </c>
      <c r="BD77" s="6">
        <v>4</v>
      </c>
      <c r="BE77" s="6">
        <v>6</v>
      </c>
      <c r="BI77" s="6">
        <v>6</v>
      </c>
      <c r="BM77" s="6">
        <v>8</v>
      </c>
      <c r="CD77" s="6">
        <v>6</v>
      </c>
      <c r="CE77" s="6">
        <v>6</v>
      </c>
      <c r="DC77" s="6" t="str">
        <f t="shared" si="1"/>
        <v>88</v>
      </c>
      <c r="DD77" s="6">
        <v>8</v>
      </c>
      <c r="DE77" s="6">
        <v>8</v>
      </c>
      <c r="DI77" s="778"/>
      <c r="DJ77" s="779"/>
    </row>
    <row r="78" spans="3:114" ht="12" customHeight="1" x14ac:dyDescent="0.2">
      <c r="C78">
        <v>86</v>
      </c>
      <c r="E78" s="6" t="s">
        <v>89</v>
      </c>
      <c r="F78" s="769">
        <v>35814</v>
      </c>
      <c r="G78" s="195">
        <v>15</v>
      </c>
      <c r="H78" s="195">
        <v>401</v>
      </c>
      <c r="I78" s="6">
        <v>1</v>
      </c>
      <c r="J78" s="6"/>
      <c r="K78" s="6"/>
      <c r="L78" s="6"/>
      <c r="M78" s="6" t="s">
        <v>44</v>
      </c>
      <c r="N78" s="6">
        <v>1</v>
      </c>
      <c r="O78" s="6">
        <v>0</v>
      </c>
      <c r="P78" s="6">
        <v>1</v>
      </c>
      <c r="Q78" s="6">
        <v>1</v>
      </c>
      <c r="R78" s="6">
        <v>2</v>
      </c>
      <c r="S78" s="6" t="s">
        <v>454</v>
      </c>
      <c r="T78" s="6">
        <v>0</v>
      </c>
      <c r="X78" s="6"/>
      <c r="Y78" s="775">
        <v>4.5200000000000005</v>
      </c>
      <c r="Z78" s="775">
        <v>4.13</v>
      </c>
      <c r="AK78" s="6" t="s">
        <v>455</v>
      </c>
      <c r="AM78" s="6" t="s">
        <v>462</v>
      </c>
      <c r="AU78" s="6" t="s">
        <v>12</v>
      </c>
      <c r="AW78" s="6">
        <v>3</v>
      </c>
      <c r="AY78" s="6">
        <v>3</v>
      </c>
      <c r="BC78" s="6">
        <v>3</v>
      </c>
      <c r="BD78" s="6">
        <v>3</v>
      </c>
      <c r="BM78" s="6">
        <v>3</v>
      </c>
      <c r="BS78" s="6">
        <v>3</v>
      </c>
      <c r="CD78" s="6">
        <v>4</v>
      </c>
      <c r="CE78" s="6">
        <v>4</v>
      </c>
      <c r="DC78" s="6" t="str">
        <f t="shared" si="1"/>
        <v>55</v>
      </c>
      <c r="DD78" s="6">
        <v>5</v>
      </c>
      <c r="DE78" s="6">
        <v>5</v>
      </c>
      <c r="DI78" s="778"/>
      <c r="DJ78" s="779"/>
    </row>
    <row r="79" spans="3:114" ht="12" customHeight="1" x14ac:dyDescent="0.2">
      <c r="C79">
        <v>87</v>
      </c>
      <c r="E79" s="6" t="s">
        <v>89</v>
      </c>
      <c r="F79" s="769">
        <v>35985</v>
      </c>
      <c r="G79" s="195">
        <v>15</v>
      </c>
      <c r="H79" s="195">
        <v>401</v>
      </c>
      <c r="I79" s="6">
        <v>1</v>
      </c>
      <c r="M79" s="6" t="s">
        <v>44</v>
      </c>
      <c r="N79" s="6">
        <v>0</v>
      </c>
      <c r="O79" s="6">
        <v>0</v>
      </c>
      <c r="P79" s="6">
        <v>0</v>
      </c>
      <c r="Q79" s="6">
        <v>1</v>
      </c>
      <c r="R79" s="6">
        <v>2</v>
      </c>
      <c r="S79" s="6" t="s">
        <v>454</v>
      </c>
      <c r="T79" s="6">
        <v>0</v>
      </c>
      <c r="X79" s="6"/>
      <c r="Y79" s="775">
        <v>4.57</v>
      </c>
      <c r="Z79" s="775">
        <v>5.33</v>
      </c>
      <c r="AF79" s="776"/>
      <c r="AG79" s="776"/>
      <c r="AH79" s="776"/>
      <c r="AI79" s="776"/>
      <c r="AJ79" s="776"/>
      <c r="AK79" s="776"/>
      <c r="AL79" s="776"/>
      <c r="AM79" s="776"/>
      <c r="AN79" s="776"/>
      <c r="AO79" s="776"/>
      <c r="AP79" s="776"/>
      <c r="AQ79" s="776"/>
      <c r="AR79" s="776"/>
      <c r="AU79" s="6" t="s">
        <v>10</v>
      </c>
      <c r="BC79" s="6">
        <v>4</v>
      </c>
      <c r="BD79" s="6">
        <v>4</v>
      </c>
      <c r="BE79" s="6">
        <v>4</v>
      </c>
      <c r="BF79" s="6">
        <v>3</v>
      </c>
      <c r="BJ79" s="6">
        <v>4</v>
      </c>
      <c r="BM79" s="6">
        <v>4</v>
      </c>
      <c r="CD79" s="6">
        <v>4</v>
      </c>
      <c r="CE79" s="6">
        <v>4</v>
      </c>
      <c r="DC79" s="6" t="str">
        <f t="shared" si="1"/>
        <v>55</v>
      </c>
      <c r="DD79" s="6">
        <v>5</v>
      </c>
      <c r="DE79" s="6">
        <v>5</v>
      </c>
      <c r="DI79" s="778"/>
      <c r="DJ79" s="779"/>
    </row>
    <row r="80" spans="3:114" ht="12" customHeight="1" x14ac:dyDescent="0.2">
      <c r="C80">
        <v>88</v>
      </c>
      <c r="E80" s="6" t="s">
        <v>14</v>
      </c>
      <c r="F80" s="769">
        <v>35692</v>
      </c>
      <c r="G80" s="195">
        <v>15</v>
      </c>
      <c r="H80" s="195">
        <v>401</v>
      </c>
      <c r="I80" s="6">
        <v>1</v>
      </c>
      <c r="J80" s="6"/>
      <c r="K80" s="6"/>
      <c r="L80" s="6"/>
      <c r="M80" s="6" t="s">
        <v>44</v>
      </c>
      <c r="N80" s="6">
        <v>1</v>
      </c>
      <c r="O80" s="6">
        <v>0</v>
      </c>
      <c r="P80" s="6">
        <v>1</v>
      </c>
      <c r="Q80" s="6">
        <v>1</v>
      </c>
      <c r="R80" s="6">
        <v>2</v>
      </c>
      <c r="S80" s="6" t="s">
        <v>454</v>
      </c>
      <c r="T80" s="6">
        <v>0</v>
      </c>
      <c r="X80" s="6"/>
      <c r="Y80" s="775">
        <v>4.43</v>
      </c>
      <c r="Z80" s="775">
        <v>4.3899999999999997</v>
      </c>
      <c r="AI80" s="6" t="s">
        <v>89</v>
      </c>
      <c r="AM80" s="6" t="s">
        <v>16</v>
      </c>
      <c r="AW80" s="6">
        <v>3</v>
      </c>
      <c r="BC80" s="6">
        <v>4</v>
      </c>
      <c r="BD80" s="6">
        <v>4</v>
      </c>
      <c r="BI80" s="6">
        <v>3</v>
      </c>
      <c r="BM80" s="6">
        <v>3</v>
      </c>
      <c r="BS80" s="6">
        <v>3</v>
      </c>
      <c r="CD80" s="6">
        <v>3</v>
      </c>
      <c r="CE80" s="6">
        <v>3</v>
      </c>
      <c r="DC80" s="6" t="str">
        <f t="shared" si="1"/>
        <v>44</v>
      </c>
      <c r="DD80" s="6">
        <v>4</v>
      </c>
      <c r="DE80" s="6">
        <v>4</v>
      </c>
      <c r="DI80" s="778"/>
      <c r="DJ80" s="779"/>
    </row>
    <row r="81" spans="3:114" ht="12" customHeight="1" x14ac:dyDescent="0.2">
      <c r="C81">
        <v>89</v>
      </c>
      <c r="E81" s="6" t="s">
        <v>14</v>
      </c>
      <c r="F81" s="769">
        <v>35710</v>
      </c>
      <c r="G81" s="195">
        <v>15</v>
      </c>
      <c r="H81" s="195">
        <v>401</v>
      </c>
      <c r="I81" s="6">
        <v>1</v>
      </c>
      <c r="M81" s="6" t="s">
        <v>44</v>
      </c>
      <c r="N81" s="6">
        <v>0</v>
      </c>
      <c r="O81" s="6">
        <v>0</v>
      </c>
      <c r="P81" s="6">
        <v>0</v>
      </c>
      <c r="Q81" s="6">
        <v>1</v>
      </c>
      <c r="R81" s="6">
        <v>3</v>
      </c>
      <c r="S81" s="6" t="s">
        <v>454</v>
      </c>
      <c r="T81" s="6">
        <v>0</v>
      </c>
      <c r="X81" s="6"/>
      <c r="Y81" s="775">
        <v>5.18</v>
      </c>
      <c r="Z81" s="775">
        <v>5.5799999999999992</v>
      </c>
      <c r="AF81" s="776"/>
      <c r="AG81" s="776"/>
      <c r="AH81" s="776"/>
      <c r="AI81" s="776"/>
      <c r="AJ81" s="776"/>
      <c r="AK81" s="776"/>
      <c r="AL81" s="776"/>
      <c r="AM81" s="776"/>
      <c r="AN81" s="776"/>
      <c r="AO81" s="776"/>
      <c r="AP81" s="776"/>
      <c r="AQ81" s="776"/>
      <c r="AR81" s="776"/>
      <c r="BC81" s="6">
        <v>4</v>
      </c>
      <c r="BD81" s="6">
        <v>4</v>
      </c>
      <c r="BE81" s="6">
        <v>6</v>
      </c>
      <c r="BI81" s="6">
        <v>4</v>
      </c>
      <c r="BM81" s="6">
        <v>8</v>
      </c>
      <c r="CD81" s="6">
        <v>4</v>
      </c>
      <c r="CE81" s="6">
        <v>4</v>
      </c>
      <c r="CF81" s="6">
        <v>4</v>
      </c>
      <c r="CG81" s="6">
        <v>4</v>
      </c>
      <c r="CZ81"/>
      <c r="DA81"/>
      <c r="DB81"/>
      <c r="DC81" s="6" t="str">
        <f t="shared" si="1"/>
        <v>77</v>
      </c>
      <c r="DD81" s="6">
        <v>7</v>
      </c>
      <c r="DE81" s="6">
        <v>7</v>
      </c>
      <c r="DI81" s="778"/>
      <c r="DJ81" s="779"/>
    </row>
    <row r="82" spans="3:114" ht="12" customHeight="1" x14ac:dyDescent="0.2">
      <c r="C82">
        <v>90</v>
      </c>
      <c r="E82" s="6" t="s">
        <v>14</v>
      </c>
      <c r="F82" s="769">
        <v>35990</v>
      </c>
      <c r="G82" s="195">
        <v>15</v>
      </c>
      <c r="H82" s="195">
        <v>401</v>
      </c>
      <c r="I82" s="6">
        <v>1</v>
      </c>
      <c r="J82" s="6"/>
      <c r="K82" s="6"/>
      <c r="L82" s="6"/>
      <c r="M82" s="6" t="s">
        <v>44</v>
      </c>
      <c r="N82" s="6">
        <v>0</v>
      </c>
      <c r="O82" s="6">
        <v>0</v>
      </c>
      <c r="P82" s="6">
        <v>0</v>
      </c>
      <c r="Q82" s="6">
        <v>1</v>
      </c>
      <c r="R82" s="6">
        <v>2</v>
      </c>
      <c r="S82" s="6" t="s">
        <v>454</v>
      </c>
      <c r="T82" s="6">
        <v>0</v>
      </c>
      <c r="X82" s="6"/>
      <c r="Y82" s="775">
        <v>4.4799999999999995</v>
      </c>
      <c r="Z82" s="775">
        <v>4.26</v>
      </c>
      <c r="AG82" s="6" t="s">
        <v>10</v>
      </c>
      <c r="AM82" s="6" t="s">
        <v>461</v>
      </c>
      <c r="AS82" s="6" t="s">
        <v>10</v>
      </c>
      <c r="AW82" s="6">
        <v>3</v>
      </c>
      <c r="AY82" s="6">
        <v>3</v>
      </c>
      <c r="BC82" s="6">
        <v>3</v>
      </c>
      <c r="BD82" s="6">
        <v>4</v>
      </c>
      <c r="BI82" s="6">
        <v>3</v>
      </c>
      <c r="BM82" s="6">
        <v>4</v>
      </c>
      <c r="BS82" s="6">
        <v>3</v>
      </c>
      <c r="CD82" s="6">
        <v>4</v>
      </c>
      <c r="CE82" s="6">
        <v>4</v>
      </c>
      <c r="CZ82"/>
      <c r="DA82"/>
      <c r="DB82"/>
      <c r="DC82" s="6" t="str">
        <f t="shared" si="1"/>
        <v>55</v>
      </c>
      <c r="DD82" s="6">
        <v>5</v>
      </c>
      <c r="DE82" s="6">
        <v>5</v>
      </c>
      <c r="DI82" s="778"/>
      <c r="DJ82" s="779"/>
    </row>
    <row r="83" spans="3:114" ht="12" customHeight="1" x14ac:dyDescent="0.2">
      <c r="C83">
        <v>91</v>
      </c>
      <c r="E83" s="6" t="s">
        <v>89</v>
      </c>
      <c r="F83" s="769">
        <v>35900</v>
      </c>
      <c r="G83" s="195">
        <v>15</v>
      </c>
      <c r="H83" s="195">
        <v>401</v>
      </c>
      <c r="I83" s="6">
        <v>1</v>
      </c>
      <c r="J83" s="6"/>
      <c r="K83" s="6"/>
      <c r="L83" s="6"/>
      <c r="M83" s="6" t="s">
        <v>44</v>
      </c>
      <c r="N83" s="6">
        <v>0</v>
      </c>
      <c r="O83" s="6">
        <v>0</v>
      </c>
      <c r="P83" s="6">
        <v>0</v>
      </c>
      <c r="Q83" s="6">
        <v>1</v>
      </c>
      <c r="R83" s="6">
        <v>2</v>
      </c>
      <c r="S83" s="6" t="s">
        <v>454</v>
      </c>
      <c r="T83" s="6">
        <v>0</v>
      </c>
      <c r="X83" s="6"/>
      <c r="Y83" s="775">
        <v>4.4799999999999995</v>
      </c>
      <c r="Z83" s="775">
        <v>4.32</v>
      </c>
      <c r="AK83" s="6" t="s">
        <v>10</v>
      </c>
      <c r="AM83" s="6" t="s">
        <v>453</v>
      </c>
      <c r="AT83" s="6" t="s">
        <v>10</v>
      </c>
      <c r="AW83" s="6">
        <v>3</v>
      </c>
      <c r="BA83" s="6">
        <v>2</v>
      </c>
      <c r="BC83" s="6">
        <v>3</v>
      </c>
      <c r="BD83" s="6">
        <v>3</v>
      </c>
      <c r="BL83" s="6">
        <v>1</v>
      </c>
      <c r="BM83" s="6">
        <v>3</v>
      </c>
      <c r="BS83" s="6">
        <v>3</v>
      </c>
      <c r="CD83" s="6">
        <v>3</v>
      </c>
      <c r="CE83" s="6">
        <v>3</v>
      </c>
      <c r="CZ83"/>
      <c r="DA83"/>
      <c r="DB83"/>
      <c r="DC83" s="6" t="str">
        <f t="shared" si="1"/>
        <v>44</v>
      </c>
      <c r="DD83" s="6">
        <v>4</v>
      </c>
      <c r="DE83" s="6">
        <v>4</v>
      </c>
      <c r="DI83" s="778"/>
      <c r="DJ83" s="779"/>
    </row>
    <row r="84" spans="3:114" ht="12" customHeight="1" x14ac:dyDescent="0.2">
      <c r="C84">
        <v>92</v>
      </c>
      <c r="E84" s="6" t="s">
        <v>14</v>
      </c>
      <c r="F84" s="769">
        <v>35964</v>
      </c>
      <c r="G84" s="195">
        <v>15</v>
      </c>
      <c r="H84" s="195">
        <v>401</v>
      </c>
      <c r="I84" s="6">
        <v>1</v>
      </c>
      <c r="J84" s="6"/>
      <c r="K84" s="6"/>
      <c r="L84" s="6"/>
      <c r="M84" s="6" t="s">
        <v>44</v>
      </c>
      <c r="N84" s="6">
        <v>0</v>
      </c>
      <c r="O84" s="6">
        <v>0</v>
      </c>
      <c r="P84" s="6">
        <v>0</v>
      </c>
      <c r="Q84" s="6">
        <v>1</v>
      </c>
      <c r="R84" s="6">
        <v>2</v>
      </c>
      <c r="S84" s="6" t="s">
        <v>454</v>
      </c>
      <c r="T84" s="6">
        <v>0</v>
      </c>
      <c r="X84" s="6"/>
      <c r="Y84" s="775">
        <v>4.3899999999999997</v>
      </c>
      <c r="Z84" s="775">
        <v>4.4799999999999995</v>
      </c>
      <c r="AN84" s="6" t="s">
        <v>16</v>
      </c>
      <c r="BC84" s="6">
        <v>1</v>
      </c>
      <c r="BD84" s="6">
        <v>3</v>
      </c>
      <c r="BM84" s="6">
        <v>2</v>
      </c>
      <c r="CZ84"/>
      <c r="DA84"/>
      <c r="DB84"/>
      <c r="DI84" s="778"/>
      <c r="DJ84" s="779"/>
    </row>
    <row r="85" spans="3:114" ht="12" customHeight="1" x14ac:dyDescent="0.2">
      <c r="C85">
        <v>93</v>
      </c>
      <c r="E85" s="6" t="s">
        <v>89</v>
      </c>
      <c r="F85" s="769">
        <v>35854</v>
      </c>
      <c r="G85" s="195">
        <v>15</v>
      </c>
      <c r="H85" s="195">
        <v>401</v>
      </c>
      <c r="I85" s="6">
        <v>1</v>
      </c>
      <c r="J85" s="6"/>
      <c r="K85" s="6"/>
      <c r="L85" s="6"/>
      <c r="M85" s="6" t="s">
        <v>5</v>
      </c>
      <c r="N85" s="6">
        <v>1</v>
      </c>
      <c r="O85" s="6">
        <v>0</v>
      </c>
      <c r="P85" s="6">
        <v>1</v>
      </c>
      <c r="Q85" s="6">
        <v>1</v>
      </c>
      <c r="R85" s="6">
        <v>2</v>
      </c>
      <c r="S85" s="6" t="s">
        <v>454</v>
      </c>
      <c r="T85" s="6">
        <v>0</v>
      </c>
      <c r="X85" s="6"/>
      <c r="Y85" s="775">
        <v>4.5</v>
      </c>
      <c r="Z85" s="775">
        <v>4.2299999999999995</v>
      </c>
      <c r="AM85" s="6" t="s">
        <v>16</v>
      </c>
      <c r="AT85" s="6" t="s">
        <v>14</v>
      </c>
      <c r="AW85" s="6">
        <v>2</v>
      </c>
      <c r="BC85" s="6">
        <v>3</v>
      </c>
      <c r="BD85" s="6">
        <v>2</v>
      </c>
      <c r="BI85" s="6">
        <v>2</v>
      </c>
      <c r="BM85" s="6">
        <v>3</v>
      </c>
      <c r="BS85" s="6">
        <v>2</v>
      </c>
      <c r="CD85" s="6">
        <v>4</v>
      </c>
      <c r="CE85" s="6">
        <v>4</v>
      </c>
      <c r="CZ85"/>
      <c r="DA85"/>
      <c r="DB85"/>
      <c r="DC85" s="6" t="str">
        <f t="shared" si="1"/>
        <v>55</v>
      </c>
      <c r="DD85" s="6">
        <v>5</v>
      </c>
      <c r="DE85" s="6">
        <v>5</v>
      </c>
      <c r="DI85" s="778"/>
      <c r="DJ85" s="779"/>
    </row>
    <row r="86" spans="3:114" ht="12" customHeight="1" x14ac:dyDescent="0.2">
      <c r="C86">
        <v>94</v>
      </c>
      <c r="E86" s="6" t="s">
        <v>89</v>
      </c>
      <c r="F86" s="769">
        <v>35966</v>
      </c>
      <c r="G86" s="195">
        <v>15</v>
      </c>
      <c r="H86" s="195">
        <v>401</v>
      </c>
      <c r="I86" s="6">
        <v>1</v>
      </c>
      <c r="M86" s="6" t="s">
        <v>44</v>
      </c>
      <c r="N86" s="6">
        <v>0</v>
      </c>
      <c r="O86" s="6">
        <v>0</v>
      </c>
      <c r="P86" s="6">
        <v>0</v>
      </c>
      <c r="Q86" s="6">
        <v>1</v>
      </c>
      <c r="R86" s="6">
        <v>3</v>
      </c>
      <c r="S86" s="6" t="s">
        <v>454</v>
      </c>
      <c r="T86" s="6">
        <v>0</v>
      </c>
      <c r="X86" s="6"/>
      <c r="Y86" s="775">
        <v>5.29</v>
      </c>
      <c r="Z86" s="775">
        <v>5.21</v>
      </c>
      <c r="AF86" s="776"/>
      <c r="AG86" s="776"/>
      <c r="AH86" s="776"/>
      <c r="AI86" s="776"/>
      <c r="AJ86" s="776"/>
      <c r="AK86" s="776"/>
      <c r="AL86" s="776"/>
      <c r="AM86" s="776"/>
      <c r="AN86" s="776"/>
      <c r="AO86" s="776"/>
      <c r="AP86" s="776"/>
      <c r="AQ86" s="776"/>
      <c r="AR86" s="776"/>
      <c r="BC86" s="6">
        <v>4</v>
      </c>
      <c r="BD86" s="6">
        <v>4</v>
      </c>
      <c r="BE86" s="6">
        <v>3</v>
      </c>
      <c r="BI86" s="6">
        <v>4</v>
      </c>
      <c r="BM86" s="6">
        <v>4</v>
      </c>
      <c r="CD86" s="6">
        <v>4</v>
      </c>
      <c r="CE86" s="6">
        <v>4</v>
      </c>
      <c r="CG86" s="6">
        <v>4</v>
      </c>
      <c r="CH86" s="6" t="s">
        <v>6</v>
      </c>
      <c r="CZ86"/>
      <c r="DA86"/>
      <c r="DB86"/>
      <c r="DC86" s="6" t="str">
        <f t="shared" si="1"/>
        <v>55</v>
      </c>
      <c r="DD86" s="6">
        <v>5</v>
      </c>
      <c r="DE86" s="6">
        <v>5</v>
      </c>
      <c r="DI86" s="778"/>
      <c r="DJ86" s="779"/>
    </row>
    <row r="87" spans="3:114" ht="12" customHeight="1" x14ac:dyDescent="0.2">
      <c r="C87">
        <v>95</v>
      </c>
      <c r="E87" s="6" t="s">
        <v>89</v>
      </c>
      <c r="F87" s="769">
        <v>36003</v>
      </c>
      <c r="G87" s="195">
        <v>15</v>
      </c>
      <c r="H87" s="195">
        <v>401</v>
      </c>
      <c r="I87" s="6">
        <v>1</v>
      </c>
      <c r="J87" s="6"/>
      <c r="K87" s="6"/>
      <c r="L87" s="6"/>
      <c r="M87" s="6" t="s">
        <v>44</v>
      </c>
      <c r="N87" s="6">
        <v>0</v>
      </c>
      <c r="O87" s="6">
        <v>0</v>
      </c>
      <c r="P87" s="6">
        <v>0</v>
      </c>
      <c r="Q87" s="6">
        <v>1</v>
      </c>
      <c r="R87" s="6">
        <v>2</v>
      </c>
      <c r="S87" s="6" t="s">
        <v>451</v>
      </c>
      <c r="T87" s="6">
        <v>0</v>
      </c>
      <c r="X87" s="6"/>
      <c r="Y87" s="775">
        <v>3.9</v>
      </c>
      <c r="Z87" s="775">
        <v>4.87</v>
      </c>
      <c r="AM87" s="6" t="s">
        <v>16</v>
      </c>
      <c r="AU87" s="6" t="s">
        <v>10</v>
      </c>
      <c r="AW87" s="6">
        <v>3</v>
      </c>
      <c r="AY87" s="6">
        <v>1</v>
      </c>
      <c r="BC87" s="6">
        <v>3</v>
      </c>
      <c r="BD87" s="6">
        <v>3</v>
      </c>
      <c r="BI87" s="6">
        <v>3</v>
      </c>
      <c r="BJ87" s="6" t="s">
        <v>16</v>
      </c>
      <c r="BM87" s="6">
        <v>3</v>
      </c>
      <c r="BS87" s="6">
        <v>3</v>
      </c>
      <c r="CD87" s="6">
        <v>3</v>
      </c>
      <c r="CE87" s="6">
        <v>3</v>
      </c>
      <c r="CZ87"/>
      <c r="DA87"/>
      <c r="DB87"/>
      <c r="DC87" s="6" t="str">
        <f t="shared" si="1"/>
        <v>44</v>
      </c>
      <c r="DD87" s="6">
        <v>4</v>
      </c>
      <c r="DE87" s="6">
        <v>4</v>
      </c>
      <c r="DI87" s="778"/>
      <c r="DJ87" s="779"/>
    </row>
    <row r="88" spans="3:114" ht="12" customHeight="1" x14ac:dyDescent="0.2">
      <c r="C88">
        <v>96</v>
      </c>
      <c r="E88" s="6" t="s">
        <v>89</v>
      </c>
      <c r="F88" s="769">
        <v>35801</v>
      </c>
      <c r="G88" s="195">
        <v>15</v>
      </c>
      <c r="H88" s="195">
        <v>401</v>
      </c>
      <c r="I88" s="6">
        <v>1</v>
      </c>
      <c r="J88" s="6"/>
      <c r="K88" s="6"/>
      <c r="L88" s="6"/>
      <c r="M88" s="6" t="s">
        <v>44</v>
      </c>
      <c r="N88" s="6">
        <v>1</v>
      </c>
      <c r="O88" s="6">
        <v>0</v>
      </c>
      <c r="P88" s="6">
        <v>1</v>
      </c>
      <c r="Q88" s="6">
        <v>1</v>
      </c>
      <c r="R88" s="6">
        <v>2</v>
      </c>
      <c r="S88" s="6" t="s">
        <v>454</v>
      </c>
      <c r="T88" s="6">
        <v>0</v>
      </c>
      <c r="X88" s="6"/>
      <c r="Y88" s="775">
        <v>4.3</v>
      </c>
      <c r="Z88" s="775">
        <v>4.42</v>
      </c>
      <c r="AW88" s="6">
        <v>2</v>
      </c>
      <c r="BA88" s="6" t="s">
        <v>16</v>
      </c>
      <c r="BC88" s="1" t="s">
        <v>16</v>
      </c>
      <c r="BD88" s="6">
        <v>3</v>
      </c>
      <c r="BM88" s="6">
        <v>3</v>
      </c>
      <c r="BS88" s="6">
        <v>2</v>
      </c>
      <c r="CD88" s="6">
        <v>2</v>
      </c>
      <c r="CE88" s="6">
        <v>2</v>
      </c>
      <c r="CZ88"/>
      <c r="DA88"/>
      <c r="DB88"/>
      <c r="DC88" s="6" t="str">
        <f t="shared" si="1"/>
        <v>22</v>
      </c>
      <c r="DD88" s="6">
        <v>2</v>
      </c>
      <c r="DE88" s="6">
        <v>2</v>
      </c>
      <c r="DI88" s="778"/>
      <c r="DJ88" s="779"/>
    </row>
    <row r="89" spans="3:114" ht="12" customHeight="1" x14ac:dyDescent="0.2">
      <c r="C89">
        <v>97</v>
      </c>
      <c r="E89" s="6" t="s">
        <v>89</v>
      </c>
      <c r="F89" s="769">
        <v>35746</v>
      </c>
      <c r="G89" s="195">
        <v>15</v>
      </c>
      <c r="H89" s="195">
        <v>401</v>
      </c>
      <c r="I89" s="6">
        <v>1</v>
      </c>
      <c r="J89" s="6"/>
      <c r="K89" s="6"/>
      <c r="L89" s="6"/>
      <c r="M89" s="6" t="s">
        <v>44</v>
      </c>
      <c r="N89" s="6">
        <v>0</v>
      </c>
      <c r="O89" s="6">
        <v>0</v>
      </c>
      <c r="P89" s="6">
        <v>0</v>
      </c>
      <c r="Q89" s="6">
        <v>1</v>
      </c>
      <c r="R89" s="6">
        <v>2</v>
      </c>
      <c r="S89" s="6" t="s">
        <v>454</v>
      </c>
      <c r="T89" s="6">
        <v>0</v>
      </c>
      <c r="X89" s="6"/>
      <c r="Y89" s="775">
        <v>4.57</v>
      </c>
      <c r="Z89" s="775">
        <v>4.32</v>
      </c>
      <c r="AM89" s="6" t="s">
        <v>453</v>
      </c>
      <c r="AT89" s="6" t="s">
        <v>15</v>
      </c>
      <c r="AW89" s="6">
        <v>2</v>
      </c>
      <c r="AX89" s="6">
        <v>3</v>
      </c>
      <c r="AY89" s="6">
        <v>3</v>
      </c>
      <c r="BC89" s="6">
        <v>4</v>
      </c>
      <c r="BD89" s="6">
        <v>3</v>
      </c>
      <c r="BI89" s="6">
        <v>2</v>
      </c>
      <c r="BM89" s="6">
        <v>4</v>
      </c>
      <c r="BS89" s="6">
        <v>2</v>
      </c>
      <c r="CZ89"/>
      <c r="DA89"/>
      <c r="DB89"/>
      <c r="DI89" s="778"/>
      <c r="DJ89" s="779"/>
    </row>
    <row r="90" spans="3:114" ht="12" customHeight="1" x14ac:dyDescent="0.2">
      <c r="C90">
        <v>98</v>
      </c>
      <c r="E90" s="6" t="s">
        <v>89</v>
      </c>
      <c r="F90" s="769">
        <v>35818</v>
      </c>
      <c r="G90" s="195">
        <v>15</v>
      </c>
      <c r="H90" s="195">
        <v>401</v>
      </c>
      <c r="I90" s="6">
        <v>1</v>
      </c>
      <c r="M90" s="6" t="s">
        <v>44</v>
      </c>
      <c r="N90" s="6">
        <v>0</v>
      </c>
      <c r="O90" s="6">
        <v>0</v>
      </c>
      <c r="P90" s="6">
        <v>0</v>
      </c>
      <c r="Q90" s="6">
        <v>1</v>
      </c>
      <c r="R90" s="6">
        <v>2</v>
      </c>
      <c r="S90" s="6" t="s">
        <v>454</v>
      </c>
      <c r="T90" s="6">
        <v>0</v>
      </c>
      <c r="X90" s="6"/>
      <c r="Y90" s="775">
        <v>4.78</v>
      </c>
      <c r="Z90" s="775">
        <v>4.8999999999999995</v>
      </c>
      <c r="AF90" s="776"/>
      <c r="AG90" s="776"/>
      <c r="AH90" s="776"/>
      <c r="AI90" s="776"/>
      <c r="AJ90" s="776"/>
      <c r="AK90" s="776"/>
      <c r="AL90" s="776"/>
      <c r="AM90" s="776"/>
      <c r="AN90" s="776"/>
      <c r="AO90" s="776"/>
      <c r="AP90" s="776"/>
      <c r="AQ90" s="776"/>
      <c r="AR90" s="776"/>
      <c r="AT90" s="6" t="s">
        <v>6</v>
      </c>
      <c r="BC90" s="6">
        <v>4</v>
      </c>
      <c r="BD90" s="6">
        <v>4</v>
      </c>
      <c r="BE90" s="6">
        <v>4</v>
      </c>
      <c r="BF90" s="6">
        <v>4</v>
      </c>
      <c r="BI90" s="6">
        <v>4</v>
      </c>
      <c r="BM90" s="6">
        <v>4</v>
      </c>
      <c r="CD90" s="6">
        <v>4</v>
      </c>
      <c r="CE90" s="6">
        <v>4</v>
      </c>
      <c r="CZ90"/>
      <c r="DA90"/>
      <c r="DB90"/>
      <c r="DC90" s="6" t="str">
        <f t="shared" si="1"/>
        <v>66</v>
      </c>
      <c r="DD90" s="6">
        <v>6</v>
      </c>
      <c r="DE90" s="6">
        <v>6</v>
      </c>
      <c r="DI90" s="778"/>
      <c r="DJ90" s="779"/>
    </row>
    <row r="91" spans="3:114" ht="12" customHeight="1" x14ac:dyDescent="0.2">
      <c r="C91">
        <v>99</v>
      </c>
      <c r="E91" s="6" t="s">
        <v>14</v>
      </c>
      <c r="F91" s="769">
        <v>35707</v>
      </c>
      <c r="G91" s="195">
        <v>15</v>
      </c>
      <c r="H91" s="195">
        <v>401</v>
      </c>
      <c r="I91" s="6">
        <v>1</v>
      </c>
      <c r="J91" s="6"/>
      <c r="K91" s="6"/>
      <c r="L91" s="6"/>
      <c r="M91" s="6" t="s">
        <v>44</v>
      </c>
      <c r="N91" s="6">
        <v>0</v>
      </c>
      <c r="O91" s="6">
        <v>0</v>
      </c>
      <c r="P91" s="6">
        <v>0</v>
      </c>
      <c r="Q91" s="6">
        <v>1</v>
      </c>
      <c r="R91" s="6">
        <v>2</v>
      </c>
      <c r="S91" s="6" t="s">
        <v>454</v>
      </c>
      <c r="T91" s="6">
        <v>0</v>
      </c>
      <c r="X91" s="6"/>
      <c r="Y91" s="775">
        <v>4.87</v>
      </c>
      <c r="Z91" s="775">
        <v>4.03</v>
      </c>
      <c r="AM91" s="6" t="s">
        <v>453</v>
      </c>
      <c r="AW91" s="6">
        <v>3</v>
      </c>
      <c r="BC91" s="6">
        <v>4</v>
      </c>
      <c r="BD91" s="6">
        <v>4</v>
      </c>
      <c r="BF91" s="6">
        <v>3</v>
      </c>
      <c r="BI91" s="6">
        <v>4</v>
      </c>
      <c r="BM91" s="6">
        <v>3</v>
      </c>
      <c r="BS91" s="6">
        <v>3</v>
      </c>
      <c r="CD91" s="6">
        <v>4</v>
      </c>
      <c r="CE91" s="6">
        <v>4</v>
      </c>
      <c r="CH91" s="6" t="s">
        <v>8</v>
      </c>
      <c r="CZ91"/>
      <c r="DA91"/>
      <c r="DB91"/>
      <c r="DC91" s="6" t="str">
        <f t="shared" si="1"/>
        <v>66</v>
      </c>
      <c r="DD91" s="6">
        <v>6</v>
      </c>
      <c r="DE91" s="6">
        <v>6</v>
      </c>
      <c r="DI91" s="778"/>
      <c r="DJ91" s="779"/>
    </row>
    <row r="92" spans="3:114" ht="12" customHeight="1" x14ac:dyDescent="0.2">
      <c r="C92">
        <v>100</v>
      </c>
      <c r="E92" s="6" t="s">
        <v>14</v>
      </c>
      <c r="F92" s="769">
        <v>35779</v>
      </c>
      <c r="G92" s="195">
        <v>15</v>
      </c>
      <c r="H92" s="195">
        <v>401</v>
      </c>
      <c r="M92" s="6" t="s">
        <v>44</v>
      </c>
      <c r="N92" s="6">
        <v>0</v>
      </c>
      <c r="O92" s="6">
        <v>0</v>
      </c>
      <c r="P92" s="6">
        <v>0</v>
      </c>
      <c r="Q92" s="6">
        <v>1</v>
      </c>
      <c r="R92" s="6">
        <v>4</v>
      </c>
      <c r="S92" s="6" t="s">
        <v>454</v>
      </c>
      <c r="T92" s="6">
        <v>0</v>
      </c>
      <c r="X92" s="6"/>
      <c r="Y92" s="775">
        <v>0</v>
      </c>
      <c r="Z92" s="775">
        <v>0</v>
      </c>
      <c r="AF92" s="776"/>
      <c r="AG92" s="776"/>
      <c r="AH92" s="776"/>
      <c r="AI92" s="776"/>
      <c r="AJ92" s="776"/>
      <c r="AK92" s="776"/>
      <c r="AL92" s="776"/>
      <c r="AM92" s="776"/>
      <c r="AN92" s="776"/>
      <c r="AO92" s="776"/>
      <c r="AP92" s="776"/>
      <c r="AQ92" s="776"/>
      <c r="AR92" s="776"/>
      <c r="AW92" s="6">
        <v>4</v>
      </c>
      <c r="BB92" s="6">
        <v>4</v>
      </c>
      <c r="BC92" s="6">
        <v>6</v>
      </c>
      <c r="BD92" s="6">
        <v>4</v>
      </c>
      <c r="BE92" s="6">
        <v>6</v>
      </c>
      <c r="BI92" s="6">
        <v>4</v>
      </c>
      <c r="BM92" s="6">
        <v>4</v>
      </c>
      <c r="BS92" s="6">
        <v>4</v>
      </c>
      <c r="CD92" s="6">
        <v>4</v>
      </c>
      <c r="CE92" s="6">
        <v>4</v>
      </c>
      <c r="CZ92"/>
      <c r="DA92"/>
      <c r="DB92"/>
      <c r="DC92" s="6" t="str">
        <f t="shared" si="1"/>
        <v>77</v>
      </c>
      <c r="DD92" s="6">
        <v>7</v>
      </c>
      <c r="DE92" s="6">
        <v>7</v>
      </c>
      <c r="DI92" s="778"/>
      <c r="DJ92" s="779"/>
    </row>
    <row r="93" spans="3:114" ht="12" customHeight="1" x14ac:dyDescent="0.2">
      <c r="C93">
        <v>101</v>
      </c>
      <c r="E93" s="6" t="s">
        <v>14</v>
      </c>
      <c r="F93" s="769">
        <v>35685</v>
      </c>
      <c r="G93" s="195">
        <v>15</v>
      </c>
      <c r="H93" s="195">
        <v>401</v>
      </c>
      <c r="I93" s="6">
        <v>1</v>
      </c>
      <c r="J93" s="6"/>
      <c r="K93" s="6"/>
      <c r="L93" s="6"/>
      <c r="M93" s="6" t="s">
        <v>44</v>
      </c>
      <c r="N93" s="6">
        <v>0</v>
      </c>
      <c r="O93" s="6">
        <v>0</v>
      </c>
      <c r="P93" s="6">
        <v>0</v>
      </c>
      <c r="Q93" s="6">
        <v>1</v>
      </c>
      <c r="R93" s="6">
        <v>2</v>
      </c>
      <c r="S93" s="6" t="s">
        <v>454</v>
      </c>
      <c r="T93" s="6">
        <v>0</v>
      </c>
      <c r="X93" s="6"/>
      <c r="Y93" s="775">
        <v>4.6499999999999995</v>
      </c>
      <c r="Z93" s="775">
        <v>4.32</v>
      </c>
      <c r="AI93" s="6" t="s">
        <v>22</v>
      </c>
      <c r="AM93" s="6" t="s">
        <v>461</v>
      </c>
      <c r="AU93" s="6" t="s">
        <v>8</v>
      </c>
      <c r="AW93" s="6">
        <v>4</v>
      </c>
      <c r="BC93" s="6">
        <v>3</v>
      </c>
      <c r="BD93" s="6">
        <v>4</v>
      </c>
      <c r="BE93" s="6">
        <v>3</v>
      </c>
      <c r="BJ93" s="6">
        <v>4</v>
      </c>
      <c r="BM93" s="6">
        <v>4</v>
      </c>
      <c r="BS93" s="6">
        <v>4</v>
      </c>
      <c r="CD93" s="6">
        <v>4</v>
      </c>
      <c r="CE93" s="6">
        <v>4</v>
      </c>
      <c r="CZ93"/>
      <c r="DA93"/>
      <c r="DB93"/>
      <c r="DC93" s="6" t="str">
        <f t="shared" si="1"/>
        <v>55</v>
      </c>
      <c r="DD93" s="6">
        <v>5</v>
      </c>
      <c r="DE93" s="6">
        <v>5</v>
      </c>
      <c r="DI93" s="778"/>
      <c r="DJ93" s="779"/>
    </row>
    <row r="94" spans="3:114" ht="12" customHeight="1" x14ac:dyDescent="0.2">
      <c r="C94">
        <v>102</v>
      </c>
      <c r="E94" s="6" t="s">
        <v>14</v>
      </c>
      <c r="F94" s="769">
        <v>35712</v>
      </c>
      <c r="G94" s="195">
        <v>15</v>
      </c>
      <c r="H94" s="195">
        <v>401</v>
      </c>
      <c r="I94" s="6">
        <v>1</v>
      </c>
      <c r="J94" s="6"/>
      <c r="K94" s="6"/>
      <c r="L94" s="6"/>
      <c r="M94" s="6" t="s">
        <v>44</v>
      </c>
      <c r="N94" s="6">
        <v>1</v>
      </c>
      <c r="O94" s="6">
        <v>0</v>
      </c>
      <c r="P94" s="6">
        <v>1</v>
      </c>
      <c r="Q94" s="6">
        <v>3</v>
      </c>
      <c r="R94" s="6">
        <v>2</v>
      </c>
      <c r="S94" s="6" t="s">
        <v>451</v>
      </c>
      <c r="T94" s="6">
        <v>0</v>
      </c>
      <c r="X94" s="6"/>
      <c r="Y94" s="775">
        <v>5.03</v>
      </c>
      <c r="Z94" s="775">
        <v>3.89</v>
      </c>
      <c r="AF94" s="6" t="s">
        <v>12</v>
      </c>
      <c r="AJ94" s="6" t="s">
        <v>10</v>
      </c>
      <c r="AM94" s="6" t="s">
        <v>16</v>
      </c>
      <c r="AW94" s="6">
        <v>4</v>
      </c>
      <c r="AX94" s="6">
        <v>4</v>
      </c>
      <c r="BC94" s="6">
        <v>4</v>
      </c>
      <c r="BD94" s="6">
        <v>4</v>
      </c>
      <c r="BM94" s="6">
        <v>3</v>
      </c>
      <c r="BS94" s="6">
        <v>4</v>
      </c>
      <c r="CZ94"/>
      <c r="DA94"/>
      <c r="DB94"/>
      <c r="DI94" s="778"/>
      <c r="DJ94" s="779"/>
    </row>
    <row r="95" spans="3:114" ht="12" customHeight="1" x14ac:dyDescent="0.2">
      <c r="C95">
        <v>103</v>
      </c>
      <c r="E95" s="6" t="s">
        <v>14</v>
      </c>
      <c r="F95" s="769">
        <v>35965</v>
      </c>
      <c r="G95" s="195">
        <v>15</v>
      </c>
      <c r="H95" s="195">
        <v>401</v>
      </c>
      <c r="I95" s="6">
        <v>1</v>
      </c>
      <c r="M95" s="6" t="s">
        <v>44</v>
      </c>
      <c r="N95" s="6">
        <v>0</v>
      </c>
      <c r="O95" s="6">
        <v>0</v>
      </c>
      <c r="P95" s="6">
        <v>0</v>
      </c>
      <c r="Q95" s="6">
        <v>1</v>
      </c>
      <c r="R95" s="6">
        <v>3</v>
      </c>
      <c r="S95" s="6" t="s">
        <v>454</v>
      </c>
      <c r="T95" s="6">
        <v>0</v>
      </c>
      <c r="X95" s="6"/>
      <c r="Y95" s="775">
        <v>5.47</v>
      </c>
      <c r="Z95" s="775">
        <v>5.6700000000000008</v>
      </c>
      <c r="AF95" s="776"/>
      <c r="AG95" s="776"/>
      <c r="AH95" s="776"/>
      <c r="AI95" s="776"/>
      <c r="AJ95" s="776"/>
      <c r="AK95" s="776"/>
      <c r="AL95" s="776"/>
      <c r="AM95" s="776"/>
      <c r="AN95" s="776"/>
      <c r="AO95" s="776"/>
      <c r="AP95" s="776"/>
      <c r="AQ95" s="776"/>
      <c r="AR95" s="776"/>
      <c r="BC95" s="6">
        <v>4</v>
      </c>
      <c r="BD95" s="6">
        <v>8</v>
      </c>
      <c r="BE95" s="6">
        <v>6</v>
      </c>
      <c r="BF95" s="6">
        <v>6</v>
      </c>
      <c r="BI95" s="6">
        <v>6</v>
      </c>
      <c r="BM95" s="6">
        <v>8</v>
      </c>
      <c r="CD95" s="6">
        <v>4</v>
      </c>
      <c r="CE95" s="6">
        <v>4</v>
      </c>
      <c r="CF95" s="6">
        <v>6</v>
      </c>
      <c r="CG95" s="6">
        <v>4</v>
      </c>
      <c r="CZ95"/>
      <c r="DA95"/>
      <c r="DB95"/>
      <c r="DC95" s="6" t="str">
        <f t="shared" si="1"/>
        <v>77</v>
      </c>
      <c r="DD95" s="6">
        <v>7</v>
      </c>
      <c r="DE95" s="6">
        <v>7</v>
      </c>
      <c r="DI95" s="778"/>
      <c r="DJ95" s="779"/>
    </row>
    <row r="96" spans="3:114" ht="12" customHeight="1" x14ac:dyDescent="0.2">
      <c r="C96">
        <v>104</v>
      </c>
      <c r="E96" s="6" t="s">
        <v>14</v>
      </c>
      <c r="F96" s="769">
        <v>35963</v>
      </c>
      <c r="G96" s="195">
        <v>15</v>
      </c>
      <c r="H96" s="195">
        <v>401</v>
      </c>
      <c r="I96" s="6">
        <v>1</v>
      </c>
      <c r="J96" s="6"/>
      <c r="K96" s="6"/>
      <c r="L96" s="6"/>
      <c r="M96" s="6" t="s">
        <v>44</v>
      </c>
      <c r="N96" s="6">
        <v>0</v>
      </c>
      <c r="O96" s="6">
        <v>0</v>
      </c>
      <c r="P96" s="6">
        <v>0</v>
      </c>
      <c r="Q96" s="6">
        <v>1</v>
      </c>
      <c r="R96" s="6">
        <v>2</v>
      </c>
      <c r="S96" s="6" t="s">
        <v>454</v>
      </c>
      <c r="T96" s="6">
        <v>0</v>
      </c>
      <c r="X96" s="6"/>
      <c r="Y96" s="775">
        <v>4.91</v>
      </c>
      <c r="Z96" s="775">
        <v>4</v>
      </c>
      <c r="AG96" s="6" t="s">
        <v>10</v>
      </c>
      <c r="AM96" s="6" t="s">
        <v>458</v>
      </c>
      <c r="AT96" s="6" t="s">
        <v>10</v>
      </c>
      <c r="AW96" s="6">
        <v>3</v>
      </c>
      <c r="BC96" s="6">
        <v>4</v>
      </c>
      <c r="BD96" s="6">
        <v>4</v>
      </c>
      <c r="BI96" s="6">
        <v>3</v>
      </c>
      <c r="BM96" s="6">
        <v>3</v>
      </c>
      <c r="BN96" s="6">
        <v>3</v>
      </c>
      <c r="BS96" s="6">
        <v>3</v>
      </c>
      <c r="CD96" s="6">
        <v>4</v>
      </c>
      <c r="CE96" s="6">
        <v>4</v>
      </c>
      <c r="CZ96"/>
      <c r="DA96"/>
      <c r="DB96"/>
      <c r="DC96" s="6" t="str">
        <f t="shared" si="1"/>
        <v>55</v>
      </c>
      <c r="DD96" s="6">
        <v>5</v>
      </c>
      <c r="DE96" s="6">
        <v>5</v>
      </c>
      <c r="DI96" s="778"/>
      <c r="DJ96" s="779"/>
    </row>
    <row r="97" spans="3:114" ht="12" customHeight="1" x14ac:dyDescent="0.2">
      <c r="C97">
        <v>105</v>
      </c>
      <c r="E97" s="6" t="s">
        <v>14</v>
      </c>
      <c r="F97" s="769">
        <v>35952</v>
      </c>
      <c r="G97" s="195">
        <v>15</v>
      </c>
      <c r="H97" s="195">
        <v>401</v>
      </c>
      <c r="I97" s="6">
        <v>1</v>
      </c>
      <c r="M97" s="6" t="s">
        <v>90</v>
      </c>
      <c r="N97" s="6">
        <v>1</v>
      </c>
      <c r="O97" s="6">
        <v>0</v>
      </c>
      <c r="P97" s="6">
        <v>1</v>
      </c>
      <c r="Q97" s="6">
        <v>1</v>
      </c>
      <c r="R97" s="6">
        <v>1</v>
      </c>
      <c r="S97" s="6" t="s">
        <v>454</v>
      </c>
      <c r="T97" s="6">
        <v>0</v>
      </c>
      <c r="X97" s="6"/>
      <c r="Y97" s="775">
        <v>2.5</v>
      </c>
      <c r="Z97" s="775">
        <v>2.5</v>
      </c>
      <c r="AF97" s="776"/>
      <c r="AG97" s="776"/>
      <c r="AH97" s="776"/>
      <c r="AI97" s="776"/>
      <c r="AJ97" s="776"/>
      <c r="AK97" s="776"/>
      <c r="AL97" s="776"/>
      <c r="AM97" s="776"/>
      <c r="AN97" s="776"/>
      <c r="AO97" s="776"/>
      <c r="AP97" s="776"/>
      <c r="AQ97" s="776"/>
      <c r="AR97" s="776"/>
      <c r="BC97" s="6">
        <v>3</v>
      </c>
      <c r="BD97" s="6">
        <v>3</v>
      </c>
      <c r="BI97" s="6">
        <v>3</v>
      </c>
      <c r="BM97" s="6">
        <v>2</v>
      </c>
      <c r="CD97" s="6">
        <v>2</v>
      </c>
      <c r="CE97" s="6">
        <v>2</v>
      </c>
      <c r="CH97" s="6" t="s">
        <v>8</v>
      </c>
      <c r="CZ97"/>
      <c r="DA97"/>
      <c r="DB97"/>
      <c r="DC97" s="6" t="str">
        <f t="shared" si="1"/>
        <v>22</v>
      </c>
      <c r="DD97" s="6">
        <v>2</v>
      </c>
      <c r="DE97" s="6">
        <v>2</v>
      </c>
      <c r="DI97" s="778"/>
      <c r="DJ97" s="779"/>
    </row>
    <row r="98" spans="3:114" ht="12" customHeight="1" x14ac:dyDescent="0.2">
      <c r="C98">
        <v>106</v>
      </c>
      <c r="E98" s="6" t="s">
        <v>14</v>
      </c>
      <c r="F98" s="769">
        <v>35698</v>
      </c>
      <c r="G98" s="195">
        <v>15</v>
      </c>
      <c r="H98" s="195">
        <v>401</v>
      </c>
      <c r="I98" s="6">
        <v>1</v>
      </c>
      <c r="J98" s="6"/>
      <c r="K98" s="6"/>
      <c r="L98" s="6"/>
      <c r="M98" s="6" t="s">
        <v>44</v>
      </c>
      <c r="N98" s="6">
        <v>1</v>
      </c>
      <c r="O98" s="6">
        <v>0</v>
      </c>
      <c r="P98" s="6">
        <v>1</v>
      </c>
      <c r="Q98" s="6">
        <v>2</v>
      </c>
      <c r="R98" s="6">
        <v>2</v>
      </c>
      <c r="S98" s="6" t="s">
        <v>460</v>
      </c>
      <c r="T98" s="6">
        <v>0</v>
      </c>
      <c r="X98" s="6"/>
      <c r="Y98" s="775">
        <v>4.4799999999999995</v>
      </c>
      <c r="Z98" s="775">
        <v>4.6100000000000003</v>
      </c>
      <c r="AM98" s="6" t="s">
        <v>468</v>
      </c>
      <c r="AW98" s="6">
        <v>4</v>
      </c>
      <c r="AY98" s="6">
        <v>4</v>
      </c>
      <c r="BC98" s="6">
        <v>4</v>
      </c>
      <c r="BD98" s="6">
        <v>4</v>
      </c>
      <c r="BE98" s="6">
        <v>6</v>
      </c>
      <c r="BI98" s="6">
        <v>4</v>
      </c>
      <c r="BL98" s="6">
        <v>4</v>
      </c>
      <c r="BM98" s="6">
        <v>4</v>
      </c>
      <c r="BS98" s="6">
        <v>4</v>
      </c>
      <c r="CD98" s="6">
        <v>4</v>
      </c>
      <c r="CE98" s="6">
        <v>4</v>
      </c>
      <c r="CH98" s="6" t="s">
        <v>5</v>
      </c>
      <c r="CZ98"/>
      <c r="DA98"/>
      <c r="DB98"/>
      <c r="DC98" s="6" t="str">
        <f t="shared" si="1"/>
        <v>66</v>
      </c>
      <c r="DD98" s="6">
        <v>6</v>
      </c>
      <c r="DE98" s="6">
        <v>6</v>
      </c>
      <c r="DI98" s="778"/>
      <c r="DJ98" s="779"/>
    </row>
    <row r="99" spans="3:114" ht="12" customHeight="1" x14ac:dyDescent="0.2">
      <c r="C99">
        <v>107</v>
      </c>
      <c r="E99" s="6" t="s">
        <v>89</v>
      </c>
      <c r="F99" s="769">
        <v>35838</v>
      </c>
      <c r="G99" s="195">
        <v>15</v>
      </c>
      <c r="H99" s="195">
        <v>401</v>
      </c>
      <c r="I99" s="6">
        <v>1</v>
      </c>
      <c r="M99" s="6" t="s">
        <v>44</v>
      </c>
      <c r="N99" s="6">
        <v>0</v>
      </c>
      <c r="O99" s="6">
        <v>0</v>
      </c>
      <c r="P99" s="6">
        <v>0</v>
      </c>
      <c r="Q99" s="6">
        <v>1</v>
      </c>
      <c r="R99" s="6">
        <v>2</v>
      </c>
      <c r="S99" s="6" t="s">
        <v>454</v>
      </c>
      <c r="T99" s="6">
        <v>0</v>
      </c>
      <c r="X99" s="6"/>
      <c r="Y99" s="775">
        <v>4.26</v>
      </c>
      <c r="Z99" s="775">
        <v>5.08</v>
      </c>
      <c r="AF99" s="776"/>
      <c r="AG99" s="776"/>
      <c r="AH99" s="776"/>
      <c r="AI99" s="776"/>
      <c r="AJ99" s="776"/>
      <c r="AK99" s="776"/>
      <c r="AL99" s="776"/>
      <c r="AM99" s="776"/>
      <c r="AN99" s="776"/>
      <c r="AO99" s="776"/>
      <c r="AP99" s="776"/>
      <c r="AQ99" s="776"/>
      <c r="AR99" s="776"/>
      <c r="BC99" s="6">
        <v>3</v>
      </c>
      <c r="BD99" s="6">
        <v>4</v>
      </c>
      <c r="BE99" s="6">
        <v>3</v>
      </c>
      <c r="BF99" s="6">
        <v>4</v>
      </c>
      <c r="BI99" s="6">
        <v>4</v>
      </c>
      <c r="BM99" s="6">
        <v>4</v>
      </c>
      <c r="CD99" s="6">
        <v>4</v>
      </c>
      <c r="CE99" s="6">
        <v>4</v>
      </c>
      <c r="CH99" s="6" t="s">
        <v>6</v>
      </c>
      <c r="CZ99"/>
      <c r="DA99"/>
      <c r="DB99"/>
      <c r="DC99" s="6" t="str">
        <f t="shared" si="1"/>
        <v>66</v>
      </c>
      <c r="DD99" s="6">
        <v>6</v>
      </c>
      <c r="DE99" s="6">
        <v>6</v>
      </c>
      <c r="DI99" s="778"/>
      <c r="DJ99" s="779"/>
    </row>
    <row r="100" spans="3:114" ht="12" customHeight="1" x14ac:dyDescent="0.2">
      <c r="C100">
        <v>108</v>
      </c>
      <c r="E100" s="6" t="s">
        <v>14</v>
      </c>
      <c r="F100" s="769">
        <v>36020</v>
      </c>
      <c r="G100" s="195">
        <v>15</v>
      </c>
      <c r="H100" s="195">
        <v>401</v>
      </c>
      <c r="I100" s="6">
        <v>1</v>
      </c>
      <c r="J100" s="6"/>
      <c r="K100" s="6"/>
      <c r="L100" s="6"/>
      <c r="M100" s="6" t="s">
        <v>44</v>
      </c>
      <c r="N100" s="6">
        <v>1</v>
      </c>
      <c r="O100" s="6">
        <v>0</v>
      </c>
      <c r="P100" s="6">
        <v>1</v>
      </c>
      <c r="Q100" s="6">
        <v>2</v>
      </c>
      <c r="R100" s="6">
        <v>2</v>
      </c>
      <c r="S100" s="6" t="s">
        <v>470</v>
      </c>
      <c r="T100" s="6">
        <v>0</v>
      </c>
      <c r="X100" s="6"/>
      <c r="Y100" s="775">
        <v>4.4799999999999995</v>
      </c>
      <c r="Z100" s="775">
        <v>4.42</v>
      </c>
      <c r="AM100" s="6" t="s">
        <v>458</v>
      </c>
      <c r="AW100" s="6">
        <v>4</v>
      </c>
      <c r="AY100" s="6">
        <v>4</v>
      </c>
      <c r="BC100" s="6">
        <v>4</v>
      </c>
      <c r="BD100" s="6">
        <v>4</v>
      </c>
      <c r="BI100" s="6">
        <v>4</v>
      </c>
      <c r="BL100" s="6">
        <v>3</v>
      </c>
      <c r="BM100" s="6">
        <v>4</v>
      </c>
      <c r="BS100" s="6">
        <v>4</v>
      </c>
      <c r="CD100" s="6">
        <v>4</v>
      </c>
      <c r="CE100" s="6">
        <v>4</v>
      </c>
      <c r="CH100" s="6" t="s">
        <v>6</v>
      </c>
      <c r="CZ100"/>
      <c r="DA100"/>
      <c r="DB100"/>
      <c r="DC100" s="6" t="str">
        <f t="shared" si="1"/>
        <v>55</v>
      </c>
      <c r="DD100" s="6">
        <v>5</v>
      </c>
      <c r="DE100" s="6">
        <v>5</v>
      </c>
      <c r="DI100" s="778"/>
      <c r="DJ100" s="779"/>
    </row>
    <row r="101" spans="3:114" ht="12" customHeight="1" x14ac:dyDescent="0.2">
      <c r="C101">
        <v>109</v>
      </c>
      <c r="E101" s="6" t="s">
        <v>14</v>
      </c>
      <c r="F101" s="769">
        <v>35733</v>
      </c>
      <c r="G101" s="195">
        <v>15</v>
      </c>
      <c r="H101" s="195">
        <v>401</v>
      </c>
      <c r="I101" s="6">
        <v>1</v>
      </c>
      <c r="J101" s="6"/>
      <c r="K101" s="6"/>
      <c r="L101" s="6"/>
      <c r="M101" s="6" t="s">
        <v>44</v>
      </c>
      <c r="N101" s="6">
        <v>0</v>
      </c>
      <c r="O101" s="6">
        <v>0</v>
      </c>
      <c r="P101" s="6">
        <v>0</v>
      </c>
      <c r="Q101" s="6">
        <v>1</v>
      </c>
      <c r="R101" s="6">
        <v>2</v>
      </c>
      <c r="S101" s="6" t="s">
        <v>454</v>
      </c>
      <c r="T101" s="6">
        <v>0</v>
      </c>
      <c r="X101" s="6"/>
      <c r="Y101" s="775">
        <v>5.1499999999999995</v>
      </c>
      <c r="Z101" s="775">
        <v>3.9299999999999997</v>
      </c>
      <c r="AM101" s="6" t="s">
        <v>461</v>
      </c>
      <c r="AU101" s="6" t="s">
        <v>6</v>
      </c>
      <c r="AW101" s="6">
        <v>4</v>
      </c>
      <c r="AX101" s="6">
        <v>4</v>
      </c>
      <c r="AZ101" s="6">
        <v>4</v>
      </c>
      <c r="BC101" s="6">
        <v>4</v>
      </c>
      <c r="BD101" s="6">
        <v>4</v>
      </c>
      <c r="BF101" s="6">
        <v>4</v>
      </c>
      <c r="BG101" s="777">
        <v>3</v>
      </c>
      <c r="BM101" s="6">
        <v>4</v>
      </c>
      <c r="BQ101" s="6">
        <v>3</v>
      </c>
      <c r="BS101" s="6">
        <v>4</v>
      </c>
      <c r="CZ101"/>
      <c r="DA101"/>
      <c r="DB101"/>
      <c r="DI101" s="778"/>
      <c r="DJ101" s="779"/>
    </row>
    <row r="102" spans="3:114" ht="12" customHeight="1" x14ac:dyDescent="0.2">
      <c r="C102">
        <v>110</v>
      </c>
      <c r="E102" s="6" t="s">
        <v>14</v>
      </c>
      <c r="F102" s="769">
        <v>35744</v>
      </c>
      <c r="G102" s="195">
        <v>15</v>
      </c>
      <c r="H102" s="195">
        <v>401</v>
      </c>
      <c r="I102" s="6">
        <v>1</v>
      </c>
      <c r="J102" s="6"/>
      <c r="K102" s="6"/>
      <c r="L102" s="6"/>
      <c r="M102" s="6" t="s">
        <v>44</v>
      </c>
      <c r="N102" s="6">
        <v>0</v>
      </c>
      <c r="O102" s="6">
        <v>0</v>
      </c>
      <c r="P102" s="6">
        <v>0</v>
      </c>
      <c r="Q102" s="6">
        <v>1</v>
      </c>
      <c r="R102" s="6">
        <v>2</v>
      </c>
      <c r="S102" s="6" t="s">
        <v>454</v>
      </c>
      <c r="T102" s="6">
        <v>0</v>
      </c>
      <c r="X102" s="6"/>
      <c r="Y102" s="775">
        <v>4.6100000000000003</v>
      </c>
      <c r="Z102" s="775">
        <v>4.42</v>
      </c>
      <c r="AJ102" s="6" t="s">
        <v>22</v>
      </c>
      <c r="AM102" s="6" t="s">
        <v>458</v>
      </c>
      <c r="AT102" s="6" t="s">
        <v>8</v>
      </c>
      <c r="AW102" s="6">
        <v>4</v>
      </c>
      <c r="BC102" s="6">
        <v>4</v>
      </c>
      <c r="BD102" s="6">
        <v>4</v>
      </c>
      <c r="BL102" s="6">
        <v>3</v>
      </c>
      <c r="BM102" s="6">
        <v>4</v>
      </c>
      <c r="BS102" s="6">
        <v>4</v>
      </c>
      <c r="CD102" s="6">
        <v>4</v>
      </c>
      <c r="CE102" s="6">
        <v>4</v>
      </c>
      <c r="CZ102"/>
      <c r="DA102"/>
      <c r="DB102"/>
      <c r="DC102" s="6" t="str">
        <f t="shared" si="1"/>
        <v>66</v>
      </c>
      <c r="DD102" s="6">
        <v>6</v>
      </c>
      <c r="DE102" s="6">
        <v>6</v>
      </c>
      <c r="DI102" s="778"/>
      <c r="DJ102" s="779"/>
    </row>
    <row r="103" spans="3:114" ht="12" customHeight="1" x14ac:dyDescent="0.2">
      <c r="C103">
        <v>111</v>
      </c>
      <c r="E103" s="6" t="s">
        <v>14</v>
      </c>
      <c r="F103" s="769">
        <v>35905</v>
      </c>
      <c r="G103" s="195">
        <v>15</v>
      </c>
      <c r="H103" s="195">
        <v>401</v>
      </c>
      <c r="I103" s="6">
        <v>1</v>
      </c>
      <c r="J103" s="6"/>
      <c r="K103" s="6"/>
      <c r="L103" s="6"/>
      <c r="M103" s="6" t="s">
        <v>44</v>
      </c>
      <c r="N103" s="6">
        <v>0</v>
      </c>
      <c r="O103" s="6">
        <v>0</v>
      </c>
      <c r="P103" s="6">
        <v>0</v>
      </c>
      <c r="Q103" s="6">
        <v>1</v>
      </c>
      <c r="R103" s="6">
        <v>2</v>
      </c>
      <c r="S103" s="6" t="s">
        <v>454</v>
      </c>
      <c r="T103" s="6">
        <v>0</v>
      </c>
      <c r="X103" s="6"/>
      <c r="Y103" s="775">
        <v>4.6499999999999995</v>
      </c>
      <c r="Z103" s="775">
        <v>4.3500000000000005</v>
      </c>
      <c r="AM103" s="6" t="s">
        <v>461</v>
      </c>
      <c r="AT103" s="6" t="s">
        <v>6</v>
      </c>
      <c r="AW103" s="6">
        <v>4</v>
      </c>
      <c r="BC103" s="6">
        <v>4</v>
      </c>
      <c r="BD103" s="6">
        <v>4</v>
      </c>
      <c r="BE103" s="6">
        <v>4</v>
      </c>
      <c r="BI103" s="6">
        <v>4</v>
      </c>
      <c r="BM103" s="6">
        <v>4</v>
      </c>
      <c r="BS103" s="6">
        <v>4</v>
      </c>
      <c r="CD103" s="6">
        <v>4</v>
      </c>
      <c r="CE103" s="6">
        <v>4</v>
      </c>
      <c r="CZ103"/>
      <c r="DA103"/>
      <c r="DB103"/>
      <c r="DC103" s="6" t="str">
        <f t="shared" si="1"/>
        <v>66</v>
      </c>
      <c r="DD103" s="6">
        <v>6</v>
      </c>
      <c r="DE103" s="6">
        <v>6</v>
      </c>
      <c r="DI103" s="778"/>
      <c r="DJ103" s="779"/>
    </row>
    <row r="104" spans="3:114" ht="12" customHeight="1" x14ac:dyDescent="0.2">
      <c r="C104">
        <v>112</v>
      </c>
      <c r="E104" s="6" t="s">
        <v>89</v>
      </c>
      <c r="F104" s="769">
        <v>35690</v>
      </c>
      <c r="G104" s="195">
        <v>15</v>
      </c>
      <c r="H104" s="195">
        <v>401</v>
      </c>
      <c r="I104" s="6">
        <v>1</v>
      </c>
      <c r="M104" s="6" t="s">
        <v>44</v>
      </c>
      <c r="N104" s="6">
        <v>0</v>
      </c>
      <c r="O104" s="6">
        <v>0</v>
      </c>
      <c r="P104" s="6">
        <v>0</v>
      </c>
      <c r="Q104" s="6">
        <v>1</v>
      </c>
      <c r="R104" s="6">
        <v>3</v>
      </c>
      <c r="S104" s="6" t="s">
        <v>454</v>
      </c>
      <c r="T104" s="6">
        <v>0</v>
      </c>
      <c r="X104" s="6"/>
      <c r="Y104" s="775">
        <v>4.78</v>
      </c>
      <c r="Z104" s="775">
        <v>5.17</v>
      </c>
      <c r="AF104" s="776"/>
      <c r="AG104" s="776"/>
      <c r="AH104" s="776"/>
      <c r="AI104" s="776"/>
      <c r="AJ104" s="776"/>
      <c r="AK104" s="776"/>
      <c r="AL104" s="776"/>
      <c r="AM104" s="776"/>
      <c r="AN104" s="776"/>
      <c r="AO104" s="776"/>
      <c r="AP104" s="776"/>
      <c r="AQ104" s="776"/>
      <c r="AR104" s="776"/>
      <c r="AU104" s="6" t="s">
        <v>22</v>
      </c>
      <c r="AW104" s="6">
        <v>6</v>
      </c>
      <c r="BC104" s="6">
        <v>4</v>
      </c>
      <c r="BD104" s="6">
        <v>4</v>
      </c>
      <c r="BE104" s="6">
        <v>6</v>
      </c>
      <c r="BF104" s="6">
        <v>6</v>
      </c>
      <c r="BK104" s="6">
        <v>4</v>
      </c>
      <c r="BM104" s="6">
        <v>8</v>
      </c>
      <c r="BS104" s="6">
        <v>6</v>
      </c>
      <c r="CD104" s="6">
        <v>6</v>
      </c>
      <c r="CE104" s="6">
        <v>6</v>
      </c>
      <c r="CZ104"/>
      <c r="DA104"/>
      <c r="DB104"/>
      <c r="DC104" s="6" t="str">
        <f t="shared" si="1"/>
        <v>88</v>
      </c>
      <c r="DD104" s="6">
        <v>8</v>
      </c>
      <c r="DE104" s="6">
        <v>8</v>
      </c>
      <c r="DI104" s="778"/>
      <c r="DJ104" s="779"/>
    </row>
    <row r="105" spans="3:114" ht="12" customHeight="1" x14ac:dyDescent="0.2">
      <c r="C105">
        <v>113</v>
      </c>
      <c r="E105" s="6" t="s">
        <v>89</v>
      </c>
      <c r="F105" s="769">
        <v>35694</v>
      </c>
      <c r="G105" s="195">
        <v>15</v>
      </c>
      <c r="H105" s="195">
        <v>401</v>
      </c>
      <c r="I105" s="6">
        <v>1</v>
      </c>
      <c r="J105" s="6"/>
      <c r="K105" s="6"/>
      <c r="L105" s="6"/>
      <c r="M105" s="6" t="s">
        <v>44</v>
      </c>
      <c r="N105" s="6">
        <v>1</v>
      </c>
      <c r="O105" s="6">
        <v>0</v>
      </c>
      <c r="P105" s="6">
        <v>1</v>
      </c>
      <c r="Q105" s="6">
        <v>1</v>
      </c>
      <c r="R105" s="6">
        <v>2</v>
      </c>
      <c r="S105" s="6" t="s">
        <v>454</v>
      </c>
      <c r="T105" s="6">
        <v>0</v>
      </c>
      <c r="X105" s="6"/>
      <c r="Y105" s="775">
        <v>4.26</v>
      </c>
      <c r="Z105" s="775">
        <v>4.87</v>
      </c>
      <c r="AM105" s="6" t="s">
        <v>458</v>
      </c>
      <c r="AS105" s="6" t="s">
        <v>8</v>
      </c>
      <c r="AW105" s="6">
        <v>4</v>
      </c>
      <c r="AX105" s="6">
        <v>4</v>
      </c>
      <c r="AZ105" s="6">
        <v>4</v>
      </c>
      <c r="BC105" s="6">
        <v>4</v>
      </c>
      <c r="BD105" s="6">
        <v>4</v>
      </c>
      <c r="BI105" s="6">
        <v>4</v>
      </c>
      <c r="BL105" s="6">
        <v>4</v>
      </c>
      <c r="BM105" s="6">
        <v>4</v>
      </c>
      <c r="BQ105" s="6">
        <v>4</v>
      </c>
      <c r="BS105" s="6">
        <v>4</v>
      </c>
      <c r="CZ105"/>
      <c r="DA105"/>
      <c r="DB105"/>
      <c r="DI105" s="778"/>
      <c r="DJ105" s="779"/>
    </row>
    <row r="106" spans="3:114" ht="12" customHeight="1" x14ac:dyDescent="0.2">
      <c r="C106">
        <v>114</v>
      </c>
      <c r="E106" s="6" t="s">
        <v>89</v>
      </c>
      <c r="F106" s="769">
        <v>35719</v>
      </c>
      <c r="G106" s="195">
        <v>15</v>
      </c>
      <c r="H106" s="195">
        <v>401</v>
      </c>
      <c r="I106" s="6">
        <v>1</v>
      </c>
      <c r="M106" s="6" t="s">
        <v>90</v>
      </c>
      <c r="N106" s="6">
        <v>0</v>
      </c>
      <c r="O106" s="6">
        <v>0</v>
      </c>
      <c r="P106" s="6">
        <v>0</v>
      </c>
      <c r="Q106" s="6">
        <v>1</v>
      </c>
      <c r="R106" s="6">
        <v>2</v>
      </c>
      <c r="S106" s="6" t="s">
        <v>454</v>
      </c>
      <c r="T106" s="6">
        <v>0</v>
      </c>
      <c r="X106" s="6"/>
      <c r="Y106" s="775">
        <v>3.1</v>
      </c>
      <c r="Z106" s="775">
        <v>4.6100000000000003</v>
      </c>
      <c r="AF106" s="776"/>
      <c r="AG106" s="776"/>
      <c r="AH106" s="776"/>
      <c r="AI106" s="776"/>
      <c r="AJ106" s="776"/>
      <c r="AK106" s="776"/>
      <c r="AL106" s="776"/>
      <c r="AM106" s="776"/>
      <c r="AN106" s="776"/>
      <c r="AO106" s="776"/>
      <c r="AP106" s="776"/>
      <c r="AQ106" s="776"/>
      <c r="AR106" s="776"/>
      <c r="BC106" s="6">
        <v>3</v>
      </c>
      <c r="BD106" s="6">
        <v>3</v>
      </c>
      <c r="BM106" s="6">
        <v>3</v>
      </c>
      <c r="CZ106"/>
      <c r="DA106"/>
      <c r="DB106"/>
      <c r="DI106" s="778"/>
      <c r="DJ106" s="779"/>
    </row>
    <row r="107" spans="3:114" ht="12" customHeight="1" x14ac:dyDescent="0.2">
      <c r="C107">
        <v>115</v>
      </c>
      <c r="E107" s="6" t="s">
        <v>14</v>
      </c>
      <c r="F107" s="769">
        <v>35692</v>
      </c>
      <c r="G107" s="195">
        <v>15</v>
      </c>
      <c r="H107" s="195">
        <v>401</v>
      </c>
      <c r="I107" s="6">
        <v>1</v>
      </c>
      <c r="J107" s="6"/>
      <c r="K107" s="6"/>
      <c r="L107" s="6"/>
      <c r="M107" s="6" t="s">
        <v>44</v>
      </c>
      <c r="N107" s="6">
        <v>0</v>
      </c>
      <c r="O107" s="6">
        <v>0</v>
      </c>
      <c r="P107" s="6">
        <v>0</v>
      </c>
      <c r="Q107" s="6">
        <v>1</v>
      </c>
      <c r="R107" s="6">
        <v>2</v>
      </c>
      <c r="S107" s="6" t="s">
        <v>454</v>
      </c>
      <c r="T107" s="6">
        <v>0</v>
      </c>
      <c r="X107" s="6"/>
      <c r="Y107" s="775">
        <v>4.26</v>
      </c>
      <c r="Z107" s="775">
        <v>4.8999999999999995</v>
      </c>
      <c r="AJ107" s="6" t="s">
        <v>89</v>
      </c>
      <c r="AM107" s="6" t="s">
        <v>16</v>
      </c>
      <c r="AT107" s="6" t="s">
        <v>12</v>
      </c>
      <c r="AW107" s="6">
        <v>3</v>
      </c>
      <c r="BC107" s="6">
        <v>3</v>
      </c>
      <c r="BD107" s="6">
        <v>3</v>
      </c>
      <c r="BM107" s="6">
        <v>4</v>
      </c>
      <c r="BS107" s="6">
        <v>3</v>
      </c>
      <c r="CD107" s="6">
        <v>4</v>
      </c>
      <c r="CE107" s="6">
        <v>4</v>
      </c>
      <c r="CZ107"/>
      <c r="DA107"/>
      <c r="DB107"/>
      <c r="DC107" s="6" t="str">
        <f t="shared" si="1"/>
        <v>55</v>
      </c>
      <c r="DD107" s="6">
        <v>5</v>
      </c>
      <c r="DE107" s="6">
        <v>5</v>
      </c>
      <c r="DI107" s="778"/>
      <c r="DJ107" s="779"/>
    </row>
    <row r="108" spans="3:114" ht="12" customHeight="1" x14ac:dyDescent="0.2">
      <c r="C108">
        <v>116</v>
      </c>
      <c r="E108" s="6" t="s">
        <v>14</v>
      </c>
      <c r="F108" s="769">
        <v>35781</v>
      </c>
      <c r="G108" s="195">
        <v>15</v>
      </c>
      <c r="H108" s="195">
        <v>401</v>
      </c>
      <c r="I108" s="6">
        <v>1</v>
      </c>
      <c r="M108" s="6" t="s">
        <v>44</v>
      </c>
      <c r="N108" s="6">
        <v>0</v>
      </c>
      <c r="O108" s="6">
        <v>0</v>
      </c>
      <c r="P108" s="6">
        <v>0</v>
      </c>
      <c r="Q108" s="6">
        <v>2</v>
      </c>
      <c r="R108" s="6">
        <v>2</v>
      </c>
      <c r="S108" s="6" t="s">
        <v>454</v>
      </c>
      <c r="T108" s="6">
        <v>0</v>
      </c>
      <c r="X108" s="6"/>
      <c r="Y108" s="775">
        <v>4.3</v>
      </c>
      <c r="Z108" s="775">
        <v>3.8200000000000003</v>
      </c>
      <c r="AF108" s="776"/>
      <c r="AG108" s="776"/>
      <c r="AH108" s="776"/>
      <c r="AI108" s="776"/>
      <c r="AJ108" s="776"/>
      <c r="AK108" s="776"/>
      <c r="AL108" s="776"/>
      <c r="AM108" s="776"/>
      <c r="AN108" s="776"/>
      <c r="AO108" s="776"/>
      <c r="AP108" s="776"/>
      <c r="AQ108" s="776"/>
      <c r="AR108" s="776"/>
      <c r="BC108" s="6">
        <v>4</v>
      </c>
      <c r="BD108" s="6">
        <v>4</v>
      </c>
      <c r="BE108" s="6">
        <v>4</v>
      </c>
      <c r="BH108" s="777">
        <v>4</v>
      </c>
      <c r="BI108" s="6">
        <v>3</v>
      </c>
      <c r="BM108" s="6">
        <v>3</v>
      </c>
      <c r="CD108" s="6">
        <v>3</v>
      </c>
      <c r="CE108" s="6">
        <v>3</v>
      </c>
      <c r="CH108" s="6" t="s">
        <v>8</v>
      </c>
      <c r="CZ108"/>
      <c r="DA108"/>
      <c r="DB108"/>
      <c r="DC108" s="6" t="str">
        <f t="shared" si="1"/>
        <v>33</v>
      </c>
      <c r="DD108" s="6">
        <v>3</v>
      </c>
      <c r="DE108" s="6">
        <v>3</v>
      </c>
      <c r="DI108" s="778"/>
      <c r="DJ108" s="779"/>
    </row>
    <row r="109" spans="3:114" ht="12" customHeight="1" x14ac:dyDescent="0.2">
      <c r="C109">
        <v>117</v>
      </c>
      <c r="E109" s="6" t="s">
        <v>89</v>
      </c>
      <c r="F109" s="769">
        <v>35821</v>
      </c>
      <c r="G109" s="195">
        <v>15</v>
      </c>
      <c r="H109" s="195">
        <v>401</v>
      </c>
      <c r="I109" s="6">
        <v>1</v>
      </c>
      <c r="J109" s="6"/>
      <c r="K109" s="6"/>
      <c r="L109" s="6"/>
      <c r="M109" s="6" t="s">
        <v>44</v>
      </c>
      <c r="N109" s="6">
        <v>0</v>
      </c>
      <c r="O109" s="6">
        <v>0</v>
      </c>
      <c r="P109" s="6">
        <v>0</v>
      </c>
      <c r="Q109" s="6">
        <v>1</v>
      </c>
      <c r="R109" s="6">
        <v>2</v>
      </c>
      <c r="S109" s="6" t="s">
        <v>454</v>
      </c>
      <c r="T109" s="6">
        <v>0</v>
      </c>
      <c r="X109" s="6"/>
      <c r="Y109" s="775">
        <v>4.57</v>
      </c>
      <c r="Z109" s="775">
        <v>4.68</v>
      </c>
      <c r="AK109" s="6" t="s">
        <v>89</v>
      </c>
      <c r="AM109" s="6" t="s">
        <v>453</v>
      </c>
      <c r="AU109" s="6" t="s">
        <v>8</v>
      </c>
      <c r="AW109" s="6">
        <v>3</v>
      </c>
      <c r="AY109" s="6">
        <v>4</v>
      </c>
      <c r="BC109" s="6">
        <v>3</v>
      </c>
      <c r="BD109" s="6">
        <v>4</v>
      </c>
      <c r="BI109" s="6">
        <v>4</v>
      </c>
      <c r="BM109" s="6">
        <v>4</v>
      </c>
      <c r="BS109" s="6">
        <v>3</v>
      </c>
      <c r="CD109" s="6">
        <v>4</v>
      </c>
      <c r="CE109" s="6">
        <v>4</v>
      </c>
      <c r="CZ109"/>
      <c r="DA109"/>
      <c r="DB109"/>
      <c r="DC109" s="6" t="str">
        <f t="shared" si="1"/>
        <v>55</v>
      </c>
      <c r="DD109" s="6">
        <v>5</v>
      </c>
      <c r="DE109" s="6">
        <v>5</v>
      </c>
      <c r="DI109" s="778"/>
      <c r="DJ109" s="779"/>
    </row>
    <row r="110" spans="3:114" ht="12" customHeight="1" x14ac:dyDescent="0.2">
      <c r="C110">
        <v>118</v>
      </c>
      <c r="E110" s="6" t="s">
        <v>89</v>
      </c>
      <c r="F110" s="769">
        <v>35779</v>
      </c>
      <c r="G110" s="195">
        <v>15</v>
      </c>
      <c r="H110" s="195">
        <v>401</v>
      </c>
      <c r="I110" s="6">
        <v>1</v>
      </c>
      <c r="J110" s="6"/>
      <c r="K110" s="6"/>
      <c r="L110" s="6"/>
      <c r="M110" s="6" t="s">
        <v>44</v>
      </c>
      <c r="N110" s="6">
        <v>1</v>
      </c>
      <c r="O110" s="6">
        <v>0</v>
      </c>
      <c r="P110" s="6">
        <v>1</v>
      </c>
      <c r="Q110" s="6">
        <v>1</v>
      </c>
      <c r="R110" s="6">
        <v>2</v>
      </c>
      <c r="S110" s="6" t="s">
        <v>454</v>
      </c>
      <c r="T110" s="6">
        <v>0</v>
      </c>
      <c r="X110" s="6"/>
      <c r="Y110" s="775">
        <v>4.3</v>
      </c>
      <c r="Z110" s="775">
        <v>4.87</v>
      </c>
      <c r="AM110" s="6" t="s">
        <v>458</v>
      </c>
      <c r="AU110" s="6" t="s">
        <v>10</v>
      </c>
      <c r="AW110" s="6">
        <v>4</v>
      </c>
      <c r="AX110" s="6">
        <v>4</v>
      </c>
      <c r="AZ110" s="6">
        <v>4</v>
      </c>
      <c r="BC110" s="6">
        <v>3</v>
      </c>
      <c r="BD110" s="6">
        <v>4</v>
      </c>
      <c r="BI110" s="6">
        <v>3</v>
      </c>
      <c r="BJ110" s="6">
        <v>3</v>
      </c>
      <c r="BM110" s="6">
        <v>4</v>
      </c>
      <c r="BQ110" s="6">
        <v>4</v>
      </c>
      <c r="BS110" s="6">
        <v>4</v>
      </c>
      <c r="CZ110"/>
      <c r="DA110"/>
      <c r="DB110"/>
      <c r="DI110" s="778"/>
      <c r="DJ110" s="779"/>
    </row>
    <row r="111" spans="3:114" ht="12" customHeight="1" x14ac:dyDescent="0.2">
      <c r="C111">
        <v>119</v>
      </c>
      <c r="E111" s="6" t="s">
        <v>89</v>
      </c>
      <c r="F111" s="769">
        <v>35936</v>
      </c>
      <c r="G111" s="195">
        <v>15</v>
      </c>
      <c r="H111" s="195">
        <v>401</v>
      </c>
      <c r="I111" s="6">
        <v>1</v>
      </c>
      <c r="M111" s="6" t="s">
        <v>44</v>
      </c>
      <c r="N111" s="6">
        <v>0</v>
      </c>
      <c r="O111" s="6">
        <v>0</v>
      </c>
      <c r="P111" s="6">
        <v>0</v>
      </c>
      <c r="Q111" s="6">
        <v>1</v>
      </c>
      <c r="R111" s="6">
        <v>3</v>
      </c>
      <c r="S111" s="6" t="s">
        <v>454</v>
      </c>
      <c r="T111" s="6">
        <v>0</v>
      </c>
      <c r="X111" s="6"/>
      <c r="Y111" s="775">
        <v>5</v>
      </c>
      <c r="Z111" s="775">
        <v>5.21</v>
      </c>
      <c r="AF111" s="776"/>
      <c r="AG111" s="776"/>
      <c r="AH111" s="776"/>
      <c r="AI111" s="776"/>
      <c r="AJ111" s="776"/>
      <c r="AK111" s="776"/>
      <c r="AL111" s="776"/>
      <c r="AM111" s="776"/>
      <c r="AN111" s="776"/>
      <c r="AO111" s="776"/>
      <c r="AP111" s="776"/>
      <c r="AQ111" s="776"/>
      <c r="AR111" s="776"/>
      <c r="AU111" s="6" t="s">
        <v>5</v>
      </c>
      <c r="BC111" s="6">
        <v>4</v>
      </c>
      <c r="BD111" s="6">
        <v>4</v>
      </c>
      <c r="BE111" s="6">
        <v>4</v>
      </c>
      <c r="BF111" s="6">
        <v>4</v>
      </c>
      <c r="BM111" s="6">
        <v>6</v>
      </c>
      <c r="CD111" s="6">
        <v>4</v>
      </c>
      <c r="CE111" s="6">
        <v>4</v>
      </c>
      <c r="CZ111"/>
      <c r="DA111"/>
      <c r="DB111"/>
      <c r="DC111" s="6" t="str">
        <f t="shared" si="1"/>
        <v>77</v>
      </c>
      <c r="DD111" s="6">
        <v>7</v>
      </c>
      <c r="DE111" s="6">
        <v>7</v>
      </c>
      <c r="DI111" s="778"/>
      <c r="DJ111" s="779"/>
    </row>
    <row r="112" spans="3:114" ht="12" customHeight="1" x14ac:dyDescent="0.2">
      <c r="C112">
        <v>120</v>
      </c>
      <c r="E112" s="6" t="s">
        <v>14</v>
      </c>
      <c r="F112" s="769">
        <v>35860</v>
      </c>
      <c r="G112" s="195">
        <v>15</v>
      </c>
      <c r="H112" s="195">
        <v>401</v>
      </c>
      <c r="I112" s="6">
        <v>1</v>
      </c>
      <c r="J112" s="6"/>
      <c r="K112" s="6"/>
      <c r="L112" s="6"/>
      <c r="M112" s="6" t="s">
        <v>44</v>
      </c>
      <c r="N112" s="6">
        <v>0</v>
      </c>
      <c r="O112" s="6">
        <v>0</v>
      </c>
      <c r="P112" s="6">
        <v>0</v>
      </c>
      <c r="Q112" s="6">
        <v>1</v>
      </c>
      <c r="R112" s="6">
        <v>2</v>
      </c>
      <c r="S112" s="6" t="s">
        <v>454</v>
      </c>
      <c r="T112" s="6">
        <v>0</v>
      </c>
      <c r="X112" s="6"/>
      <c r="Y112" s="775">
        <v>4.6499999999999995</v>
      </c>
      <c r="Z112" s="775">
        <v>4.45</v>
      </c>
      <c r="AJ112" s="6" t="s">
        <v>22</v>
      </c>
      <c r="AM112" s="6" t="s">
        <v>461</v>
      </c>
      <c r="AT112" s="6" t="s">
        <v>5</v>
      </c>
      <c r="AW112" s="6">
        <v>4</v>
      </c>
      <c r="AY112" s="6">
        <v>4</v>
      </c>
      <c r="BC112" s="6">
        <v>4</v>
      </c>
      <c r="BD112" s="6">
        <v>4</v>
      </c>
      <c r="BM112" s="6">
        <v>4</v>
      </c>
      <c r="BN112" s="6">
        <v>4</v>
      </c>
      <c r="BS112" s="6">
        <v>4</v>
      </c>
      <c r="CD112" s="6">
        <v>4</v>
      </c>
      <c r="CE112" s="6">
        <v>4</v>
      </c>
      <c r="CZ112"/>
      <c r="DA112"/>
      <c r="DB112"/>
      <c r="DC112" s="6" t="str">
        <f t="shared" si="1"/>
        <v>66</v>
      </c>
      <c r="DD112" s="6">
        <v>6</v>
      </c>
      <c r="DE112" s="6">
        <v>6</v>
      </c>
      <c r="DI112" s="778"/>
      <c r="DJ112" s="779"/>
    </row>
    <row r="113" spans="3:114" ht="12" customHeight="1" x14ac:dyDescent="0.2">
      <c r="C113">
        <v>121</v>
      </c>
      <c r="E113" s="6" t="s">
        <v>14</v>
      </c>
      <c r="F113" s="769">
        <v>35954</v>
      </c>
      <c r="G113" s="195">
        <v>15</v>
      </c>
      <c r="H113" s="195">
        <v>401</v>
      </c>
      <c r="I113" s="6">
        <v>1</v>
      </c>
      <c r="M113" s="6" t="s">
        <v>44</v>
      </c>
      <c r="N113" s="6">
        <v>0</v>
      </c>
      <c r="O113" s="6">
        <v>0</v>
      </c>
      <c r="P113" s="6">
        <v>0</v>
      </c>
      <c r="Q113" s="6">
        <v>1</v>
      </c>
      <c r="R113" s="6">
        <v>1</v>
      </c>
      <c r="S113" s="6" t="s">
        <v>454</v>
      </c>
      <c r="T113" s="6">
        <v>0</v>
      </c>
      <c r="X113" s="6"/>
      <c r="Y113" s="775">
        <v>3.86</v>
      </c>
      <c r="Z113" s="775">
        <v>3.25</v>
      </c>
      <c r="AF113" s="776"/>
      <c r="AG113" s="776"/>
      <c r="AH113" s="776"/>
      <c r="AI113" s="776"/>
      <c r="AJ113" s="776"/>
      <c r="AK113" s="776"/>
      <c r="AL113" s="776"/>
      <c r="AM113" s="776"/>
      <c r="AN113" s="776"/>
      <c r="AO113" s="776"/>
      <c r="AP113" s="776"/>
      <c r="AQ113" s="776"/>
      <c r="AR113" s="776"/>
      <c r="BB113" s="6">
        <v>3</v>
      </c>
      <c r="BC113" s="6">
        <v>3</v>
      </c>
      <c r="BD113" s="6">
        <v>3</v>
      </c>
      <c r="BE113" s="6">
        <v>3</v>
      </c>
      <c r="BI113" s="6">
        <v>1</v>
      </c>
      <c r="BM113" s="6">
        <v>3</v>
      </c>
      <c r="CD113" s="6">
        <v>2</v>
      </c>
      <c r="CE113" s="6">
        <v>2</v>
      </c>
      <c r="CF113" s="6">
        <v>4</v>
      </c>
      <c r="CZ113"/>
      <c r="DA113"/>
      <c r="DB113"/>
      <c r="DC113" s="6" t="str">
        <f t="shared" si="1"/>
        <v>22</v>
      </c>
      <c r="DD113" s="6">
        <v>2</v>
      </c>
      <c r="DE113" s="6">
        <v>2</v>
      </c>
      <c r="DI113" s="778"/>
      <c r="DJ113" s="779"/>
    </row>
    <row r="114" spans="3:114" ht="12" customHeight="1" x14ac:dyDescent="0.2">
      <c r="C114">
        <v>122</v>
      </c>
      <c r="E114" s="6" t="s">
        <v>89</v>
      </c>
      <c r="F114" s="769">
        <v>36001</v>
      </c>
      <c r="G114" s="195">
        <v>15</v>
      </c>
      <c r="H114" s="195">
        <v>401</v>
      </c>
      <c r="I114" s="6">
        <v>1</v>
      </c>
      <c r="J114" s="6"/>
      <c r="K114" s="6"/>
      <c r="L114" s="6"/>
      <c r="M114" s="6" t="s">
        <v>44</v>
      </c>
      <c r="N114" s="6">
        <v>0</v>
      </c>
      <c r="O114" s="6">
        <v>0</v>
      </c>
      <c r="P114" s="6">
        <v>0</v>
      </c>
      <c r="Q114" s="6">
        <v>1</v>
      </c>
      <c r="R114" s="6">
        <v>2</v>
      </c>
      <c r="S114" s="6" t="s">
        <v>454</v>
      </c>
      <c r="T114" s="6">
        <v>0</v>
      </c>
      <c r="X114" s="6"/>
      <c r="Y114" s="775">
        <v>5</v>
      </c>
      <c r="Z114" s="775">
        <v>4.1000000000000005</v>
      </c>
      <c r="AM114" s="6" t="s">
        <v>453</v>
      </c>
      <c r="AU114" s="6" t="s">
        <v>8</v>
      </c>
      <c r="AW114" s="6">
        <v>3</v>
      </c>
      <c r="BC114" s="6">
        <v>4</v>
      </c>
      <c r="BD114" s="6">
        <v>3</v>
      </c>
      <c r="BE114" s="6">
        <v>3</v>
      </c>
      <c r="BI114" s="6">
        <v>3</v>
      </c>
      <c r="BM114" s="6">
        <v>4</v>
      </c>
      <c r="BS114" s="6">
        <v>3</v>
      </c>
      <c r="CD114" s="6">
        <v>4</v>
      </c>
      <c r="CE114" s="6">
        <v>4</v>
      </c>
      <c r="CZ114"/>
      <c r="DA114"/>
      <c r="DB114"/>
      <c r="DC114" s="6" t="str">
        <f t="shared" si="1"/>
        <v>55</v>
      </c>
      <c r="DD114" s="6">
        <v>5</v>
      </c>
      <c r="DE114" s="6">
        <v>5</v>
      </c>
      <c r="DI114" s="778"/>
      <c r="DJ114" s="779"/>
    </row>
    <row r="115" spans="3:114" ht="12" customHeight="1" x14ac:dyDescent="0.2">
      <c r="C115">
        <v>123</v>
      </c>
      <c r="E115" s="6" t="s">
        <v>14</v>
      </c>
      <c r="F115" s="769">
        <v>36036</v>
      </c>
      <c r="G115" s="195">
        <v>15</v>
      </c>
      <c r="H115" s="195">
        <v>401</v>
      </c>
      <c r="I115" s="6">
        <v>1</v>
      </c>
      <c r="M115" s="6" t="s">
        <v>44</v>
      </c>
      <c r="N115" s="6">
        <v>0</v>
      </c>
      <c r="O115" s="6">
        <v>0</v>
      </c>
      <c r="P115" s="6">
        <v>0</v>
      </c>
      <c r="Q115" s="6">
        <v>1</v>
      </c>
      <c r="R115" s="6">
        <v>3</v>
      </c>
      <c r="S115" s="6" t="s">
        <v>454</v>
      </c>
      <c r="T115" s="6">
        <v>0</v>
      </c>
      <c r="X115" s="6"/>
      <c r="Y115" s="775">
        <v>5.12</v>
      </c>
      <c r="Z115" s="775">
        <v>5.33</v>
      </c>
      <c r="AF115" s="776"/>
      <c r="AG115" s="776"/>
      <c r="AH115" s="776"/>
      <c r="AI115" s="776"/>
      <c r="AJ115" s="776"/>
      <c r="AK115" s="776"/>
      <c r="AL115" s="776"/>
      <c r="AM115" s="776"/>
      <c r="AN115" s="776"/>
      <c r="AO115" s="776"/>
      <c r="AP115" s="776"/>
      <c r="AQ115" s="776"/>
      <c r="AR115" s="776"/>
      <c r="AW115" s="6">
        <v>7</v>
      </c>
      <c r="BC115" s="6">
        <v>7</v>
      </c>
      <c r="BD115" s="6">
        <v>7</v>
      </c>
      <c r="BE115" s="6">
        <v>6</v>
      </c>
      <c r="BI115" s="6">
        <v>6</v>
      </c>
      <c r="BM115" s="6">
        <v>6</v>
      </c>
      <c r="BP115" s="6">
        <v>5</v>
      </c>
      <c r="BS115" s="6">
        <v>7</v>
      </c>
      <c r="CD115" s="6">
        <v>6</v>
      </c>
      <c r="CE115" s="6">
        <v>6</v>
      </c>
      <c r="CZ115"/>
      <c r="DA115"/>
      <c r="DB115"/>
      <c r="DC115" s="6" t="str">
        <f t="shared" si="1"/>
        <v>66</v>
      </c>
      <c r="DD115" s="6">
        <v>6</v>
      </c>
      <c r="DE115" s="6">
        <v>6</v>
      </c>
      <c r="DI115" s="778"/>
      <c r="DJ115" s="779"/>
    </row>
    <row r="116" spans="3:114" ht="12" customHeight="1" x14ac:dyDescent="0.2">
      <c r="C116">
        <v>124</v>
      </c>
      <c r="E116" s="6" t="s">
        <v>89</v>
      </c>
      <c r="F116" s="769">
        <v>35746</v>
      </c>
      <c r="G116" s="195">
        <v>15</v>
      </c>
      <c r="H116" s="195">
        <v>401</v>
      </c>
      <c r="I116" s="6">
        <v>1</v>
      </c>
      <c r="J116" s="6"/>
      <c r="K116" s="6"/>
      <c r="L116" s="6"/>
      <c r="M116" s="6" t="s">
        <v>44</v>
      </c>
      <c r="N116" s="6">
        <v>0</v>
      </c>
      <c r="O116" s="6">
        <v>0</v>
      </c>
      <c r="P116" s="6">
        <v>0</v>
      </c>
      <c r="Q116" s="6">
        <v>1</v>
      </c>
      <c r="R116" s="6">
        <v>2</v>
      </c>
      <c r="S116" s="6" t="s">
        <v>454</v>
      </c>
      <c r="T116" s="6">
        <v>0</v>
      </c>
      <c r="X116" s="6"/>
      <c r="Y116" s="775">
        <v>4.83</v>
      </c>
      <c r="Z116" s="775">
        <v>4.32</v>
      </c>
      <c r="AK116" s="6" t="s">
        <v>455</v>
      </c>
      <c r="AM116" s="6" t="s">
        <v>462</v>
      </c>
      <c r="AU116" s="6" t="s">
        <v>12</v>
      </c>
      <c r="AW116" s="6">
        <v>6</v>
      </c>
      <c r="BC116" s="6">
        <v>5</v>
      </c>
      <c r="BD116" s="6">
        <v>5</v>
      </c>
      <c r="BI116" s="6">
        <v>5</v>
      </c>
      <c r="BM116" s="6">
        <v>4</v>
      </c>
      <c r="BS116" s="6">
        <v>6</v>
      </c>
      <c r="CD116" s="6">
        <v>5</v>
      </c>
      <c r="CE116" s="6">
        <v>5</v>
      </c>
      <c r="CZ116"/>
      <c r="DA116"/>
      <c r="DB116"/>
      <c r="DC116" s="6" t="str">
        <f t="shared" si="1"/>
        <v>55</v>
      </c>
      <c r="DD116" s="6">
        <v>5</v>
      </c>
      <c r="DE116" s="6">
        <v>5</v>
      </c>
      <c r="DI116" s="778"/>
      <c r="DJ116" s="779"/>
    </row>
    <row r="117" spans="3:114" ht="12" customHeight="1" x14ac:dyDescent="0.2">
      <c r="C117">
        <v>125</v>
      </c>
      <c r="E117" s="6" t="s">
        <v>14</v>
      </c>
      <c r="F117" s="769">
        <v>35979</v>
      </c>
      <c r="G117" s="195">
        <v>15</v>
      </c>
      <c r="H117" s="195">
        <v>401</v>
      </c>
      <c r="I117" s="6">
        <v>1</v>
      </c>
      <c r="J117" s="6"/>
      <c r="K117" s="6"/>
      <c r="L117" s="6"/>
      <c r="M117" s="6" t="s">
        <v>44</v>
      </c>
      <c r="N117" s="6">
        <v>0</v>
      </c>
      <c r="O117" s="6">
        <v>0</v>
      </c>
      <c r="P117" s="6">
        <v>0</v>
      </c>
      <c r="Q117" s="6">
        <v>1</v>
      </c>
      <c r="R117" s="6">
        <v>2</v>
      </c>
      <c r="S117" s="6" t="s">
        <v>454</v>
      </c>
      <c r="T117" s="6">
        <v>0</v>
      </c>
      <c r="X117" s="6"/>
      <c r="Y117" s="775">
        <v>4.5200000000000005</v>
      </c>
      <c r="Z117" s="775">
        <v>4.97</v>
      </c>
      <c r="AM117" s="6" t="s">
        <v>461</v>
      </c>
      <c r="AT117" s="6" t="s">
        <v>6</v>
      </c>
      <c r="AW117" s="6">
        <v>6</v>
      </c>
      <c r="AX117" s="6">
        <v>6</v>
      </c>
      <c r="AZ117" s="6">
        <v>6</v>
      </c>
      <c r="BC117" s="6">
        <v>5</v>
      </c>
      <c r="BD117" s="6">
        <v>6</v>
      </c>
      <c r="BE117" s="6">
        <v>4</v>
      </c>
      <c r="BI117" s="6">
        <v>6</v>
      </c>
      <c r="BM117" s="6">
        <v>6</v>
      </c>
      <c r="BQ117" s="6">
        <v>5</v>
      </c>
      <c r="BS117" s="6">
        <v>6</v>
      </c>
      <c r="CZ117"/>
      <c r="DA117"/>
      <c r="DB117"/>
      <c r="DI117" s="778"/>
      <c r="DJ117" s="779"/>
    </row>
    <row r="118" spans="3:114" ht="12" customHeight="1" x14ac:dyDescent="0.2">
      <c r="C118">
        <v>126</v>
      </c>
      <c r="E118" s="6" t="s">
        <v>14</v>
      </c>
      <c r="F118" s="769">
        <v>35674</v>
      </c>
      <c r="G118" s="195">
        <v>15</v>
      </c>
      <c r="H118" s="195">
        <v>401</v>
      </c>
      <c r="I118" s="6">
        <v>1</v>
      </c>
      <c r="J118" s="6"/>
      <c r="K118" s="6"/>
      <c r="L118" s="6"/>
      <c r="M118" s="6" t="s">
        <v>44</v>
      </c>
      <c r="N118" s="6">
        <v>0</v>
      </c>
      <c r="O118" s="6">
        <v>0</v>
      </c>
      <c r="P118" s="6">
        <v>0</v>
      </c>
      <c r="Q118" s="6">
        <v>2</v>
      </c>
      <c r="R118" s="6">
        <v>2</v>
      </c>
      <c r="S118" s="6" t="s">
        <v>471</v>
      </c>
      <c r="T118" s="6">
        <v>0</v>
      </c>
      <c r="X118" s="6"/>
      <c r="Y118" s="775">
        <v>4.74</v>
      </c>
      <c r="Z118" s="775">
        <v>4.71</v>
      </c>
      <c r="AJ118" s="6" t="s">
        <v>22</v>
      </c>
      <c r="AM118" s="6" t="s">
        <v>461</v>
      </c>
      <c r="AR118" s="6" t="s">
        <v>8</v>
      </c>
      <c r="AW118" s="6">
        <v>6</v>
      </c>
      <c r="BC118" s="6">
        <v>5</v>
      </c>
      <c r="BD118" s="6">
        <v>6</v>
      </c>
      <c r="BE118" s="6">
        <v>6</v>
      </c>
      <c r="BI118" s="6">
        <v>6</v>
      </c>
      <c r="BM118" s="6">
        <v>5</v>
      </c>
      <c r="BS118" s="6">
        <v>6</v>
      </c>
      <c r="CD118" s="6">
        <v>6</v>
      </c>
      <c r="CE118" s="6">
        <v>6</v>
      </c>
      <c r="CH118" s="6" t="s">
        <v>6</v>
      </c>
      <c r="CZ118"/>
      <c r="DA118"/>
      <c r="DB118"/>
      <c r="DC118" s="6" t="str">
        <f t="shared" si="1"/>
        <v>66</v>
      </c>
      <c r="DD118" s="6">
        <v>6</v>
      </c>
      <c r="DE118" s="6">
        <v>6</v>
      </c>
      <c r="DI118" s="778"/>
      <c r="DJ118" s="779"/>
    </row>
    <row r="119" spans="3:114" ht="12" customHeight="1" x14ac:dyDescent="0.2">
      <c r="C119">
        <v>127</v>
      </c>
      <c r="E119" s="6" t="s">
        <v>14</v>
      </c>
      <c r="F119" s="769">
        <v>35878</v>
      </c>
      <c r="G119" s="195">
        <v>15</v>
      </c>
      <c r="H119" s="195">
        <v>401</v>
      </c>
      <c r="I119" s="6">
        <v>1</v>
      </c>
      <c r="J119" s="6"/>
      <c r="K119" s="6"/>
      <c r="L119" s="6"/>
      <c r="M119" s="6" t="s">
        <v>44</v>
      </c>
      <c r="N119" s="6">
        <v>1</v>
      </c>
      <c r="O119" s="6">
        <v>0</v>
      </c>
      <c r="P119" s="6">
        <v>1</v>
      </c>
      <c r="Q119" s="6">
        <v>1</v>
      </c>
      <c r="R119" s="6">
        <v>2</v>
      </c>
      <c r="S119" s="6" t="s">
        <v>454</v>
      </c>
      <c r="T119" s="6">
        <v>0</v>
      </c>
      <c r="X119" s="6"/>
      <c r="Y119" s="775">
        <v>4.26</v>
      </c>
      <c r="Z119" s="775">
        <v>5.04</v>
      </c>
      <c r="AG119" s="6" t="s">
        <v>22</v>
      </c>
      <c r="AM119" s="6" t="s">
        <v>461</v>
      </c>
      <c r="AU119" s="6" t="s">
        <v>6</v>
      </c>
      <c r="AW119" s="6">
        <v>6</v>
      </c>
      <c r="BC119" s="6">
        <v>5</v>
      </c>
      <c r="BD119" s="6">
        <v>5</v>
      </c>
      <c r="BI119" s="6">
        <v>5</v>
      </c>
      <c r="BM119" s="6">
        <v>7</v>
      </c>
      <c r="BS119" s="6">
        <v>6</v>
      </c>
      <c r="CD119" s="6">
        <v>6</v>
      </c>
      <c r="CE119" s="6">
        <v>6</v>
      </c>
      <c r="CZ119"/>
      <c r="DA119"/>
      <c r="DB119"/>
      <c r="DC119" s="6" t="str">
        <f t="shared" si="1"/>
        <v>66</v>
      </c>
      <c r="DD119" s="6">
        <v>6</v>
      </c>
      <c r="DE119" s="6">
        <v>6</v>
      </c>
      <c r="DI119" s="778"/>
      <c r="DJ119" s="779"/>
    </row>
    <row r="120" spans="3:114" ht="12" customHeight="1" x14ac:dyDescent="0.2">
      <c r="C120">
        <v>128</v>
      </c>
      <c r="E120" s="6" t="s">
        <v>89</v>
      </c>
      <c r="F120" s="769">
        <v>35966</v>
      </c>
      <c r="G120" s="195">
        <v>15</v>
      </c>
      <c r="H120" s="195">
        <v>401</v>
      </c>
      <c r="I120" s="6">
        <v>1</v>
      </c>
      <c r="M120" s="6" t="s">
        <v>44</v>
      </c>
      <c r="N120" s="6">
        <v>0</v>
      </c>
      <c r="O120" s="6">
        <v>0</v>
      </c>
      <c r="P120" s="6">
        <v>0</v>
      </c>
      <c r="Q120" s="6">
        <v>1</v>
      </c>
      <c r="R120" s="6">
        <v>3</v>
      </c>
      <c r="S120" s="6" t="s">
        <v>454</v>
      </c>
      <c r="T120" s="6">
        <v>0</v>
      </c>
      <c r="X120" s="6"/>
      <c r="Y120" s="775">
        <v>4.7</v>
      </c>
      <c r="Z120" s="775">
        <v>5.33</v>
      </c>
      <c r="AF120" s="776"/>
      <c r="AG120" s="776"/>
      <c r="AH120" s="776"/>
      <c r="AI120" s="776"/>
      <c r="AJ120" s="776"/>
      <c r="AK120" s="776"/>
      <c r="AL120" s="776"/>
      <c r="AM120" s="776"/>
      <c r="AN120" s="776"/>
      <c r="AO120" s="776"/>
      <c r="AP120" s="776"/>
      <c r="AQ120" s="776"/>
      <c r="AR120" s="776"/>
      <c r="AW120" s="6">
        <v>8</v>
      </c>
      <c r="BC120" s="6">
        <v>5</v>
      </c>
      <c r="BD120" s="6">
        <v>7</v>
      </c>
      <c r="BE120" s="6">
        <v>6</v>
      </c>
      <c r="BF120" s="6">
        <v>8</v>
      </c>
      <c r="BM120" s="6">
        <v>8</v>
      </c>
      <c r="BS120" s="6">
        <v>8</v>
      </c>
      <c r="CD120" s="6">
        <v>7</v>
      </c>
      <c r="CE120" s="6">
        <v>7</v>
      </c>
      <c r="CG120" s="6">
        <v>7</v>
      </c>
      <c r="CZ120"/>
      <c r="DA120"/>
      <c r="DB120"/>
      <c r="DC120" s="6" t="str">
        <f t="shared" si="1"/>
        <v>77</v>
      </c>
      <c r="DD120" s="6">
        <v>7</v>
      </c>
      <c r="DE120" s="6">
        <v>7</v>
      </c>
      <c r="DI120" s="778"/>
      <c r="DJ120" s="779"/>
    </row>
    <row r="121" spans="3:114" ht="12" customHeight="1" x14ac:dyDescent="0.2">
      <c r="C121">
        <v>129</v>
      </c>
      <c r="E121" s="6" t="s">
        <v>89</v>
      </c>
      <c r="F121" s="769">
        <v>36017</v>
      </c>
      <c r="G121" s="195">
        <v>15</v>
      </c>
      <c r="H121" s="195">
        <v>401</v>
      </c>
      <c r="I121" s="6">
        <v>1</v>
      </c>
      <c r="J121" s="6"/>
      <c r="K121" s="6"/>
      <c r="L121" s="6"/>
      <c r="M121" s="6" t="s">
        <v>44</v>
      </c>
      <c r="N121" s="6">
        <v>0</v>
      </c>
      <c r="O121" s="6">
        <v>0</v>
      </c>
      <c r="P121" s="6">
        <v>0</v>
      </c>
      <c r="Q121" s="6">
        <v>1</v>
      </c>
      <c r="R121" s="6">
        <v>2</v>
      </c>
      <c r="S121" s="6" t="s">
        <v>454</v>
      </c>
      <c r="T121" s="6">
        <v>0</v>
      </c>
      <c r="X121" s="6"/>
      <c r="Y121" s="775">
        <v>4.43</v>
      </c>
      <c r="Z121" s="775">
        <v>5.04</v>
      </c>
      <c r="AM121" s="6" t="s">
        <v>16</v>
      </c>
      <c r="AU121" s="6" t="s">
        <v>6</v>
      </c>
      <c r="AW121" s="6">
        <v>4</v>
      </c>
      <c r="BC121" s="6">
        <v>4</v>
      </c>
      <c r="BD121" s="6">
        <v>4</v>
      </c>
      <c r="BF121" s="6">
        <v>5</v>
      </c>
      <c r="BI121" s="6">
        <v>4</v>
      </c>
      <c r="BJ121" s="6">
        <v>2</v>
      </c>
      <c r="BM121" s="6">
        <v>5</v>
      </c>
      <c r="BS121" s="6">
        <v>4</v>
      </c>
      <c r="CD121" s="6">
        <v>5</v>
      </c>
      <c r="CE121" s="6">
        <v>5</v>
      </c>
      <c r="CZ121"/>
      <c r="DA121"/>
      <c r="DB121"/>
      <c r="DC121" s="6" t="str">
        <f t="shared" si="1"/>
        <v>55</v>
      </c>
      <c r="DD121" s="6">
        <v>5</v>
      </c>
      <c r="DE121" s="6">
        <v>5</v>
      </c>
      <c r="DI121" s="778"/>
      <c r="DJ121" s="779"/>
    </row>
    <row r="122" spans="3:114" ht="12" customHeight="1" x14ac:dyDescent="0.2">
      <c r="C122">
        <v>130</v>
      </c>
      <c r="E122" s="6" t="s">
        <v>89</v>
      </c>
      <c r="F122" s="769">
        <v>35922</v>
      </c>
      <c r="G122" s="195">
        <v>15</v>
      </c>
      <c r="H122" s="195">
        <v>401</v>
      </c>
      <c r="I122" s="6">
        <v>1</v>
      </c>
      <c r="J122" s="6"/>
      <c r="K122" s="6"/>
      <c r="L122" s="6"/>
      <c r="M122" s="6" t="s">
        <v>44</v>
      </c>
      <c r="N122" s="6">
        <v>0</v>
      </c>
      <c r="O122" s="6">
        <v>0</v>
      </c>
      <c r="P122" s="6">
        <v>0</v>
      </c>
      <c r="Q122" s="6">
        <v>1</v>
      </c>
      <c r="R122" s="6">
        <v>2</v>
      </c>
      <c r="S122" s="6" t="s">
        <v>454</v>
      </c>
      <c r="T122" s="6">
        <v>0</v>
      </c>
      <c r="X122" s="6"/>
      <c r="Y122" s="775">
        <v>4.87</v>
      </c>
      <c r="Z122" s="775">
        <v>4.68</v>
      </c>
      <c r="AH122" s="6" t="s">
        <v>89</v>
      </c>
      <c r="AM122" s="6" t="s">
        <v>458</v>
      </c>
      <c r="AU122" s="6" t="s">
        <v>10</v>
      </c>
      <c r="AW122" s="6">
        <v>5</v>
      </c>
      <c r="BC122" s="6">
        <v>4</v>
      </c>
      <c r="BD122" s="6">
        <v>5</v>
      </c>
      <c r="BI122" s="6">
        <v>4</v>
      </c>
      <c r="BJ122" s="6">
        <v>4</v>
      </c>
      <c r="BM122" s="6">
        <v>5</v>
      </c>
      <c r="BS122" s="6">
        <v>5</v>
      </c>
      <c r="CD122" s="6">
        <v>5</v>
      </c>
      <c r="CE122" s="6">
        <v>5</v>
      </c>
      <c r="CZ122"/>
      <c r="DA122"/>
      <c r="DB122"/>
      <c r="DC122" s="6" t="str">
        <f t="shared" si="1"/>
        <v>55</v>
      </c>
      <c r="DD122" s="6">
        <v>5</v>
      </c>
      <c r="DE122" s="6">
        <v>5</v>
      </c>
      <c r="DI122" s="778"/>
      <c r="DJ122" s="779"/>
    </row>
    <row r="123" spans="3:114" ht="12" customHeight="1" x14ac:dyDescent="0.2">
      <c r="C123">
        <v>131</v>
      </c>
      <c r="E123" s="6" t="s">
        <v>89</v>
      </c>
      <c r="F123" s="769">
        <v>35894</v>
      </c>
      <c r="G123" s="195">
        <v>15</v>
      </c>
      <c r="H123" s="195">
        <v>401</v>
      </c>
      <c r="I123" s="6">
        <v>1</v>
      </c>
      <c r="M123" s="6" t="s">
        <v>44</v>
      </c>
      <c r="N123" s="6">
        <v>0</v>
      </c>
      <c r="O123" s="6">
        <v>0</v>
      </c>
      <c r="P123" s="6">
        <v>0</v>
      </c>
      <c r="Q123" s="6">
        <v>1</v>
      </c>
      <c r="R123" s="6">
        <v>3</v>
      </c>
      <c r="S123" s="6" t="s">
        <v>454</v>
      </c>
      <c r="T123" s="6">
        <v>0</v>
      </c>
      <c r="X123" s="6"/>
      <c r="Y123" s="775">
        <v>4.7</v>
      </c>
      <c r="Z123" s="775">
        <v>5.63</v>
      </c>
      <c r="AF123" s="776"/>
      <c r="AG123" s="776"/>
      <c r="AH123" s="776"/>
      <c r="AI123" s="776"/>
      <c r="AJ123" s="776"/>
      <c r="AK123" s="776"/>
      <c r="AL123" s="776"/>
      <c r="AM123" s="776"/>
      <c r="AN123" s="776"/>
      <c r="AO123" s="776"/>
      <c r="AP123" s="776"/>
      <c r="AQ123" s="776"/>
      <c r="AR123" s="776"/>
      <c r="AU123" s="6" t="s">
        <v>22</v>
      </c>
      <c r="BC123" s="6">
        <v>7</v>
      </c>
      <c r="BD123" s="6">
        <v>7</v>
      </c>
      <c r="BE123" s="6">
        <v>5</v>
      </c>
      <c r="BI123" s="6">
        <v>7</v>
      </c>
      <c r="BM123" s="6">
        <v>8</v>
      </c>
      <c r="CD123" s="6">
        <v>7</v>
      </c>
      <c r="CE123" s="6">
        <v>7</v>
      </c>
      <c r="CZ123"/>
      <c r="DA123"/>
      <c r="DB123"/>
      <c r="DC123" s="6" t="str">
        <f t="shared" si="1"/>
        <v>77</v>
      </c>
      <c r="DD123" s="6">
        <v>7</v>
      </c>
      <c r="DE123" s="6">
        <v>7</v>
      </c>
      <c r="DI123" s="778"/>
      <c r="DJ123" s="779"/>
    </row>
    <row r="124" spans="3:114" ht="12" customHeight="1" x14ac:dyDescent="0.2">
      <c r="C124">
        <v>132</v>
      </c>
      <c r="E124" s="6" t="s">
        <v>14</v>
      </c>
      <c r="F124" s="769">
        <v>35883</v>
      </c>
      <c r="G124" s="195">
        <v>15</v>
      </c>
      <c r="H124" s="195">
        <v>401</v>
      </c>
      <c r="I124" s="6">
        <v>1</v>
      </c>
      <c r="J124" s="6"/>
      <c r="K124" s="6"/>
      <c r="L124" s="6"/>
      <c r="M124" s="6" t="s">
        <v>44</v>
      </c>
      <c r="N124" s="6">
        <v>1</v>
      </c>
      <c r="O124" s="6">
        <v>0</v>
      </c>
      <c r="P124" s="6">
        <v>1</v>
      </c>
      <c r="Q124" s="6">
        <v>1</v>
      </c>
      <c r="R124" s="6">
        <v>2</v>
      </c>
      <c r="S124" s="6" t="s">
        <v>454</v>
      </c>
      <c r="T124" s="6">
        <v>0</v>
      </c>
      <c r="X124" s="6"/>
      <c r="Y124" s="775">
        <v>4.4799999999999995</v>
      </c>
      <c r="Z124" s="775">
        <v>5.17</v>
      </c>
      <c r="AK124" s="6" t="s">
        <v>22</v>
      </c>
      <c r="AM124" s="6" t="s">
        <v>472</v>
      </c>
      <c r="AW124" s="6">
        <v>8</v>
      </c>
      <c r="AY124" s="6">
        <v>7</v>
      </c>
      <c r="BC124" s="6">
        <v>5</v>
      </c>
      <c r="BD124" s="6">
        <v>6</v>
      </c>
      <c r="BE124" s="6">
        <v>8</v>
      </c>
      <c r="BM124" s="6">
        <v>8</v>
      </c>
      <c r="BS124" s="6">
        <v>8</v>
      </c>
      <c r="CD124" s="6">
        <v>7</v>
      </c>
      <c r="CE124" s="6">
        <v>7</v>
      </c>
      <c r="CH124" s="6" t="s">
        <v>22</v>
      </c>
      <c r="CZ124"/>
      <c r="DA124"/>
      <c r="DB124"/>
      <c r="DC124" s="6" t="str">
        <f t="shared" si="1"/>
        <v>77</v>
      </c>
      <c r="DD124" s="6">
        <v>7</v>
      </c>
      <c r="DE124" s="6">
        <v>7</v>
      </c>
      <c r="DI124" s="778"/>
      <c r="DJ124" s="779"/>
    </row>
    <row r="125" spans="3:114" ht="12" customHeight="1" x14ac:dyDescent="0.2">
      <c r="C125">
        <v>133</v>
      </c>
      <c r="E125" s="6" t="s">
        <v>89</v>
      </c>
      <c r="F125" s="769">
        <v>35844</v>
      </c>
      <c r="G125" s="195">
        <v>15</v>
      </c>
      <c r="H125" s="195">
        <v>401</v>
      </c>
      <c r="I125" s="6">
        <v>1</v>
      </c>
      <c r="M125" s="6" t="s">
        <v>44</v>
      </c>
      <c r="N125" s="6">
        <v>0</v>
      </c>
      <c r="O125" s="6">
        <v>0</v>
      </c>
      <c r="P125" s="6">
        <v>0</v>
      </c>
      <c r="Q125" s="6">
        <v>1</v>
      </c>
      <c r="R125" s="6">
        <v>3</v>
      </c>
      <c r="S125" s="6" t="s">
        <v>454</v>
      </c>
      <c r="T125" s="6">
        <v>0</v>
      </c>
      <c r="X125" s="6"/>
      <c r="Y125" s="775">
        <v>4.87</v>
      </c>
      <c r="Z125" s="775">
        <v>5.08</v>
      </c>
      <c r="AF125" s="776"/>
      <c r="AG125" s="776"/>
      <c r="AH125" s="776"/>
      <c r="AI125" s="776"/>
      <c r="AJ125" s="776"/>
      <c r="AK125" s="776"/>
      <c r="AL125" s="776"/>
      <c r="AM125" s="776"/>
      <c r="AN125" s="776"/>
      <c r="AO125" s="776"/>
      <c r="AP125" s="776"/>
      <c r="AQ125" s="776"/>
      <c r="AR125" s="776"/>
      <c r="BC125" s="6">
        <v>9</v>
      </c>
      <c r="BD125" s="6">
        <v>7</v>
      </c>
      <c r="BE125" s="6">
        <v>6</v>
      </c>
      <c r="BF125" s="6">
        <v>8</v>
      </c>
      <c r="BI125" s="6">
        <v>7</v>
      </c>
      <c r="BM125" s="6">
        <v>7</v>
      </c>
      <c r="CD125" s="6">
        <v>7</v>
      </c>
      <c r="CE125" s="6">
        <v>7</v>
      </c>
      <c r="CG125" s="6">
        <v>7</v>
      </c>
      <c r="CZ125"/>
      <c r="DA125"/>
      <c r="DB125"/>
      <c r="DC125" s="6" t="str">
        <f t="shared" si="1"/>
        <v>77</v>
      </c>
      <c r="DD125" s="6">
        <v>7</v>
      </c>
      <c r="DE125" s="6">
        <v>7</v>
      </c>
      <c r="DI125" s="778"/>
      <c r="DJ125" s="779"/>
    </row>
    <row r="126" spans="3:114" ht="12" customHeight="1" x14ac:dyDescent="0.2">
      <c r="C126">
        <v>134</v>
      </c>
      <c r="E126" s="6" t="s">
        <v>89</v>
      </c>
      <c r="F126" s="769">
        <v>35832</v>
      </c>
      <c r="G126" s="195">
        <v>15</v>
      </c>
      <c r="H126" s="195">
        <v>401</v>
      </c>
      <c r="I126" s="6">
        <v>1</v>
      </c>
      <c r="J126" s="6"/>
      <c r="K126" s="6"/>
      <c r="L126" s="6"/>
      <c r="M126" s="6" t="s">
        <v>44</v>
      </c>
      <c r="N126" s="6">
        <v>0</v>
      </c>
      <c r="O126" s="6">
        <v>0</v>
      </c>
      <c r="P126" s="6">
        <v>0</v>
      </c>
      <c r="Q126" s="6">
        <v>1</v>
      </c>
      <c r="R126" s="6">
        <v>2</v>
      </c>
      <c r="S126" s="6" t="s">
        <v>454</v>
      </c>
      <c r="T126" s="6">
        <v>0</v>
      </c>
      <c r="X126" s="6"/>
      <c r="Y126" s="775">
        <v>4.7</v>
      </c>
      <c r="Z126" s="775">
        <v>4.87</v>
      </c>
      <c r="AM126" s="6" t="s">
        <v>461</v>
      </c>
      <c r="AT126" s="6" t="s">
        <v>10</v>
      </c>
      <c r="AW126" s="6">
        <v>4</v>
      </c>
      <c r="BA126" s="6">
        <v>4</v>
      </c>
      <c r="BC126" s="6">
        <v>5</v>
      </c>
      <c r="BD126" s="6">
        <v>5</v>
      </c>
      <c r="BE126" s="6">
        <v>4</v>
      </c>
      <c r="BI126" s="6">
        <v>5</v>
      </c>
      <c r="BM126" s="6">
        <v>5</v>
      </c>
      <c r="BS126" s="6">
        <v>4</v>
      </c>
      <c r="CD126" s="6">
        <v>6</v>
      </c>
      <c r="CE126" s="6">
        <v>6</v>
      </c>
      <c r="CZ126"/>
      <c r="DA126"/>
      <c r="DB126"/>
      <c r="DC126" s="6" t="str">
        <f t="shared" si="1"/>
        <v>66</v>
      </c>
      <c r="DD126" s="6">
        <v>6</v>
      </c>
      <c r="DE126" s="6">
        <v>6</v>
      </c>
      <c r="DI126" s="778"/>
      <c r="DJ126" s="779"/>
    </row>
    <row r="127" spans="3:114" ht="12" customHeight="1" x14ac:dyDescent="0.2">
      <c r="C127">
        <v>135</v>
      </c>
      <c r="E127" s="6" t="s">
        <v>14</v>
      </c>
      <c r="F127" s="769">
        <v>35779</v>
      </c>
      <c r="G127" s="195">
        <v>15</v>
      </c>
      <c r="H127" s="195">
        <v>401</v>
      </c>
      <c r="I127" s="6">
        <v>1</v>
      </c>
      <c r="M127" s="6" t="s">
        <v>44</v>
      </c>
      <c r="N127" s="6">
        <v>0</v>
      </c>
      <c r="O127" s="6">
        <v>0</v>
      </c>
      <c r="P127" s="6">
        <v>0</v>
      </c>
      <c r="Q127" s="6">
        <v>1</v>
      </c>
      <c r="R127" s="6">
        <v>3</v>
      </c>
      <c r="S127" s="6" t="s">
        <v>454</v>
      </c>
      <c r="T127" s="6">
        <v>0</v>
      </c>
      <c r="X127" s="6"/>
      <c r="Y127" s="775">
        <v>5.09</v>
      </c>
      <c r="Z127" s="775">
        <v>5.08</v>
      </c>
      <c r="AF127" s="776"/>
      <c r="AG127" s="776"/>
      <c r="AH127" s="776"/>
      <c r="AI127" s="776"/>
      <c r="AJ127" s="776"/>
      <c r="AK127" s="776"/>
      <c r="AL127" s="776"/>
      <c r="AM127" s="776"/>
      <c r="AN127" s="776"/>
      <c r="AO127" s="776"/>
      <c r="AP127" s="776"/>
      <c r="AQ127" s="776"/>
      <c r="AR127" s="776"/>
      <c r="AU127" s="6" t="s">
        <v>8</v>
      </c>
      <c r="AW127" s="6">
        <v>6</v>
      </c>
      <c r="BC127" s="6">
        <v>5</v>
      </c>
      <c r="BD127" s="6">
        <v>6</v>
      </c>
      <c r="BE127" s="6">
        <v>6</v>
      </c>
      <c r="BI127" s="6">
        <v>3</v>
      </c>
      <c r="BM127" s="6">
        <v>6</v>
      </c>
      <c r="BS127" s="6">
        <v>6</v>
      </c>
      <c r="CD127" s="6">
        <v>5</v>
      </c>
      <c r="CE127" s="6">
        <v>5</v>
      </c>
      <c r="CZ127"/>
      <c r="DA127"/>
      <c r="DB127"/>
      <c r="DC127" s="6" t="str">
        <f t="shared" si="1"/>
        <v>55</v>
      </c>
      <c r="DD127" s="6">
        <v>5</v>
      </c>
      <c r="DE127" s="6">
        <v>5</v>
      </c>
      <c r="DI127" s="778"/>
      <c r="DJ127" s="779"/>
    </row>
    <row r="128" spans="3:114" ht="12" customHeight="1" x14ac:dyDescent="0.2">
      <c r="C128">
        <v>136</v>
      </c>
      <c r="E128" s="6" t="s">
        <v>89</v>
      </c>
      <c r="F128" s="769">
        <v>35936</v>
      </c>
      <c r="G128" s="195">
        <v>15</v>
      </c>
      <c r="H128" s="195">
        <v>401</v>
      </c>
      <c r="I128" s="6">
        <v>1</v>
      </c>
      <c r="J128" s="6"/>
      <c r="K128" s="6"/>
      <c r="L128" s="6"/>
      <c r="M128" s="6" t="s">
        <v>44</v>
      </c>
      <c r="N128" s="6">
        <v>0</v>
      </c>
      <c r="O128" s="6">
        <v>0</v>
      </c>
      <c r="P128" s="6">
        <v>0</v>
      </c>
      <c r="Q128" s="6">
        <v>1</v>
      </c>
      <c r="R128" s="6">
        <v>2</v>
      </c>
      <c r="S128" s="6" t="s">
        <v>454</v>
      </c>
      <c r="T128" s="6">
        <v>0</v>
      </c>
      <c r="X128" s="6"/>
      <c r="Y128" s="775">
        <v>4.7</v>
      </c>
      <c r="Z128" s="775">
        <v>4.8999999999999995</v>
      </c>
      <c r="AK128" s="6" t="s">
        <v>22</v>
      </c>
      <c r="AM128" s="6" t="s">
        <v>461</v>
      </c>
      <c r="AU128" s="6" t="s">
        <v>8</v>
      </c>
      <c r="AW128" s="6">
        <v>6</v>
      </c>
      <c r="BC128" s="6">
        <v>5</v>
      </c>
      <c r="BD128" s="6">
        <v>5</v>
      </c>
      <c r="BF128" s="6">
        <v>6</v>
      </c>
      <c r="BI128" s="6">
        <v>6</v>
      </c>
      <c r="BM128" s="6">
        <v>6</v>
      </c>
      <c r="BS128" s="6">
        <v>6</v>
      </c>
      <c r="CD128" s="6">
        <v>6</v>
      </c>
      <c r="CE128" s="6">
        <v>6</v>
      </c>
      <c r="CZ128"/>
      <c r="DA128"/>
      <c r="DB128"/>
      <c r="DC128" s="6" t="str">
        <f t="shared" si="1"/>
        <v>66</v>
      </c>
      <c r="DD128" s="6">
        <v>6</v>
      </c>
      <c r="DE128" s="6">
        <v>6</v>
      </c>
      <c r="DI128" s="778"/>
      <c r="DJ128" s="779"/>
    </row>
    <row r="129" spans="3:114" ht="12" customHeight="1" x14ac:dyDescent="0.2">
      <c r="C129">
        <v>137</v>
      </c>
      <c r="E129" s="6" t="s">
        <v>89</v>
      </c>
      <c r="F129" s="769">
        <v>35699</v>
      </c>
      <c r="G129" s="195">
        <v>15</v>
      </c>
      <c r="H129" s="195">
        <v>401</v>
      </c>
      <c r="I129" s="6">
        <v>1</v>
      </c>
      <c r="J129" s="6"/>
      <c r="K129" s="6"/>
      <c r="L129" s="6"/>
      <c r="M129" s="6" t="s">
        <v>44</v>
      </c>
      <c r="N129" s="6">
        <v>0</v>
      </c>
      <c r="O129" s="6">
        <v>0</v>
      </c>
      <c r="P129" s="6">
        <v>0</v>
      </c>
      <c r="Q129" s="6">
        <v>1</v>
      </c>
      <c r="R129" s="6">
        <v>2</v>
      </c>
      <c r="S129" s="6" t="s">
        <v>470</v>
      </c>
      <c r="T129" s="6">
        <v>0</v>
      </c>
      <c r="X129" s="6"/>
      <c r="Y129" s="775">
        <v>4.78</v>
      </c>
      <c r="Z129" s="775">
        <v>4.8999999999999995</v>
      </c>
      <c r="AM129" s="6" t="s">
        <v>461</v>
      </c>
      <c r="AT129" s="6" t="s">
        <v>8</v>
      </c>
      <c r="AW129" s="6">
        <v>7</v>
      </c>
      <c r="AX129" s="6">
        <v>6</v>
      </c>
      <c r="AZ129" s="6">
        <v>5</v>
      </c>
      <c r="BC129" s="6">
        <v>6</v>
      </c>
      <c r="BD129" s="6">
        <v>5</v>
      </c>
      <c r="BE129" s="6">
        <v>5</v>
      </c>
      <c r="BF129" s="6">
        <v>5</v>
      </c>
      <c r="BM129" s="6">
        <v>5</v>
      </c>
      <c r="BQ129" s="6">
        <v>4</v>
      </c>
      <c r="BS129" s="6">
        <v>7</v>
      </c>
      <c r="CZ129"/>
      <c r="DA129"/>
      <c r="DB129"/>
      <c r="DI129" s="778"/>
      <c r="DJ129" s="779"/>
    </row>
    <row r="130" spans="3:114" ht="12" customHeight="1" x14ac:dyDescent="0.2">
      <c r="C130">
        <v>138</v>
      </c>
      <c r="E130" s="6" t="s">
        <v>14</v>
      </c>
      <c r="F130" s="769">
        <v>36004</v>
      </c>
      <c r="G130" s="195">
        <v>15</v>
      </c>
      <c r="H130" s="195">
        <v>401</v>
      </c>
      <c r="I130" s="6">
        <v>1</v>
      </c>
      <c r="J130" s="6"/>
      <c r="K130" s="6"/>
      <c r="L130" s="6"/>
      <c r="M130" s="6" t="s">
        <v>44</v>
      </c>
      <c r="N130" s="6">
        <v>0</v>
      </c>
      <c r="O130" s="6">
        <v>0</v>
      </c>
      <c r="P130" s="6">
        <v>0</v>
      </c>
      <c r="Q130" s="6">
        <v>1</v>
      </c>
      <c r="R130" s="6">
        <v>3</v>
      </c>
      <c r="S130" s="6" t="s">
        <v>454</v>
      </c>
      <c r="T130" s="6">
        <v>0</v>
      </c>
      <c r="X130" s="6"/>
      <c r="Y130" s="775">
        <v>5.21</v>
      </c>
      <c r="Z130" s="775">
        <v>4.42</v>
      </c>
      <c r="AJ130" s="6" t="s">
        <v>22</v>
      </c>
      <c r="AM130" s="6" t="s">
        <v>461</v>
      </c>
      <c r="AW130" s="6">
        <v>6</v>
      </c>
      <c r="AY130" s="6">
        <v>5</v>
      </c>
      <c r="BC130" s="6">
        <v>6</v>
      </c>
      <c r="BD130" s="6">
        <v>6</v>
      </c>
      <c r="BI130" s="6">
        <v>4</v>
      </c>
      <c r="BM130" s="6">
        <v>5</v>
      </c>
      <c r="BS130" s="6">
        <v>6</v>
      </c>
      <c r="CD130" s="6">
        <v>6</v>
      </c>
      <c r="CE130" s="6">
        <v>6</v>
      </c>
      <c r="CH130" s="6" t="s">
        <v>6</v>
      </c>
      <c r="CZ130"/>
      <c r="DA130"/>
      <c r="DB130"/>
      <c r="DC130" s="6" t="str">
        <f t="shared" si="1"/>
        <v>66</v>
      </c>
      <c r="DD130" s="6">
        <v>6</v>
      </c>
      <c r="DE130" s="6">
        <v>6</v>
      </c>
      <c r="DI130" s="778"/>
      <c r="DJ130" s="779"/>
    </row>
    <row r="131" spans="3:114" ht="12" customHeight="1" x14ac:dyDescent="0.2">
      <c r="C131">
        <v>139</v>
      </c>
      <c r="E131" s="6" t="s">
        <v>89</v>
      </c>
      <c r="F131" s="769">
        <v>35768</v>
      </c>
      <c r="G131" s="195">
        <v>15</v>
      </c>
      <c r="H131" s="195">
        <v>401</v>
      </c>
      <c r="I131" s="6">
        <v>1</v>
      </c>
      <c r="M131" s="6" t="s">
        <v>44</v>
      </c>
      <c r="N131" s="6">
        <v>0</v>
      </c>
      <c r="O131" s="6">
        <v>0</v>
      </c>
      <c r="P131" s="6">
        <v>0</v>
      </c>
      <c r="Q131" s="6">
        <v>1</v>
      </c>
      <c r="R131" s="6">
        <v>3</v>
      </c>
      <c r="S131" s="6" t="s">
        <v>454</v>
      </c>
      <c r="T131" s="6">
        <v>0</v>
      </c>
      <c r="X131" s="6"/>
      <c r="Y131" s="775">
        <v>4.3500000000000005</v>
      </c>
      <c r="Z131" s="775">
        <v>5.46</v>
      </c>
      <c r="AF131" s="776"/>
      <c r="AG131" s="776"/>
      <c r="AH131" s="776"/>
      <c r="AI131" s="776"/>
      <c r="AJ131" s="776"/>
      <c r="AK131" s="776"/>
      <c r="AL131" s="776"/>
      <c r="AM131" s="776"/>
      <c r="AN131" s="776"/>
      <c r="AO131" s="776"/>
      <c r="AP131" s="776"/>
      <c r="AQ131" s="776"/>
      <c r="AR131" s="776"/>
      <c r="BB131" s="6">
        <v>5</v>
      </c>
      <c r="BC131" s="6">
        <v>6</v>
      </c>
      <c r="BD131" s="6">
        <v>6</v>
      </c>
      <c r="BE131" s="6">
        <v>7</v>
      </c>
      <c r="BF131" s="6">
        <v>7</v>
      </c>
      <c r="BM131" s="6">
        <v>7</v>
      </c>
      <c r="BO131" s="6">
        <v>5</v>
      </c>
      <c r="CD131" s="6">
        <v>7</v>
      </c>
      <c r="CE131" s="6">
        <v>7</v>
      </c>
      <c r="CZ131"/>
      <c r="DA131"/>
      <c r="DB131"/>
      <c r="DC131" s="6" t="str">
        <f t="shared" ref="DC131:DC194" si="2">DD131&amp;DE131</f>
        <v>77</v>
      </c>
      <c r="DD131" s="6">
        <v>7</v>
      </c>
      <c r="DE131" s="6">
        <v>7</v>
      </c>
      <c r="DI131" s="778"/>
      <c r="DJ131" s="779"/>
    </row>
    <row r="132" spans="3:114" ht="12" customHeight="1" x14ac:dyDescent="0.2">
      <c r="C132">
        <v>140</v>
      </c>
      <c r="E132" s="6" t="s">
        <v>89</v>
      </c>
      <c r="F132" s="769">
        <v>35714</v>
      </c>
      <c r="G132" s="195">
        <v>15</v>
      </c>
      <c r="H132" s="195">
        <v>401</v>
      </c>
      <c r="I132" s="6">
        <v>1</v>
      </c>
      <c r="J132" s="6"/>
      <c r="K132" s="6"/>
      <c r="L132" s="6"/>
      <c r="M132" s="6" t="s">
        <v>44</v>
      </c>
      <c r="N132" s="6">
        <v>0</v>
      </c>
      <c r="O132" s="6">
        <v>0</v>
      </c>
      <c r="P132" s="6">
        <v>0</v>
      </c>
      <c r="Q132" s="6">
        <v>1</v>
      </c>
      <c r="R132" s="6">
        <v>2</v>
      </c>
      <c r="S132" s="6" t="s">
        <v>465</v>
      </c>
      <c r="T132" s="6">
        <v>0</v>
      </c>
      <c r="X132" s="6"/>
      <c r="Y132" s="775">
        <v>4.7</v>
      </c>
      <c r="Z132" s="775">
        <v>4.84</v>
      </c>
      <c r="AK132" s="6" t="s">
        <v>22</v>
      </c>
      <c r="AM132" s="6" t="s">
        <v>461</v>
      </c>
      <c r="AT132" s="6" t="s">
        <v>10</v>
      </c>
      <c r="AW132" s="6">
        <v>6</v>
      </c>
      <c r="AY132" s="6">
        <v>5</v>
      </c>
      <c r="BC132" s="6">
        <v>5</v>
      </c>
      <c r="BD132" s="6">
        <v>5</v>
      </c>
      <c r="BI132" s="6">
        <v>5</v>
      </c>
      <c r="BM132" s="6">
        <v>5</v>
      </c>
      <c r="BS132" s="6">
        <v>6</v>
      </c>
      <c r="CD132" s="6">
        <v>5</v>
      </c>
      <c r="CE132" s="6">
        <v>5</v>
      </c>
      <c r="CZ132"/>
      <c r="DA132"/>
      <c r="DB132"/>
      <c r="DC132" s="6" t="str">
        <f t="shared" si="2"/>
        <v>55</v>
      </c>
      <c r="DD132" s="6">
        <v>5</v>
      </c>
      <c r="DE132" s="6">
        <v>5</v>
      </c>
      <c r="DI132" s="778"/>
      <c r="DJ132" s="779"/>
    </row>
    <row r="133" spans="3:114" ht="12" customHeight="1" x14ac:dyDescent="0.2">
      <c r="C133">
        <v>141</v>
      </c>
      <c r="E133" s="6" t="s">
        <v>89</v>
      </c>
      <c r="F133" s="769">
        <v>35868</v>
      </c>
      <c r="G133" s="195">
        <v>15</v>
      </c>
      <c r="H133" s="195">
        <v>401</v>
      </c>
      <c r="I133" s="6">
        <v>1</v>
      </c>
      <c r="M133" s="6" t="s">
        <v>44</v>
      </c>
      <c r="N133" s="6">
        <v>1</v>
      </c>
      <c r="O133" s="6">
        <v>0</v>
      </c>
      <c r="P133" s="6">
        <v>1</v>
      </c>
      <c r="Q133" s="6">
        <v>1</v>
      </c>
      <c r="R133" s="6">
        <v>3</v>
      </c>
      <c r="S133" s="6" t="s">
        <v>454</v>
      </c>
      <c r="T133" s="6">
        <v>0</v>
      </c>
      <c r="X133" s="6"/>
      <c r="Y133" s="775">
        <v>5.12</v>
      </c>
      <c r="Z133" s="775">
        <v>4.9400000000000004</v>
      </c>
      <c r="AF133" s="776"/>
      <c r="AG133" s="776"/>
      <c r="AH133" s="776"/>
      <c r="AI133" s="776"/>
      <c r="AJ133" s="776"/>
      <c r="AK133" s="776"/>
      <c r="AL133" s="776"/>
      <c r="AM133" s="776"/>
      <c r="AN133" s="776"/>
      <c r="AO133" s="776"/>
      <c r="AP133" s="776"/>
      <c r="AQ133" s="776"/>
      <c r="AR133" s="776"/>
      <c r="BC133" s="6">
        <v>6</v>
      </c>
      <c r="BD133" s="6">
        <v>6</v>
      </c>
      <c r="BE133" s="6">
        <v>5</v>
      </c>
      <c r="BF133" s="6">
        <v>7</v>
      </c>
      <c r="BI133" s="6">
        <v>6</v>
      </c>
      <c r="BM133" s="6">
        <v>6</v>
      </c>
      <c r="CD133" s="6">
        <v>6</v>
      </c>
      <c r="CE133" s="6">
        <v>6</v>
      </c>
      <c r="CG133" s="6">
        <v>4</v>
      </c>
      <c r="CZ133"/>
      <c r="DA133"/>
      <c r="DB133"/>
      <c r="DC133" s="6" t="str">
        <f t="shared" si="2"/>
        <v>66</v>
      </c>
      <c r="DD133" s="6">
        <v>6</v>
      </c>
      <c r="DE133" s="6">
        <v>6</v>
      </c>
      <c r="DI133" s="778"/>
      <c r="DJ133" s="779"/>
    </row>
    <row r="134" spans="3:114" ht="12" customHeight="1" x14ac:dyDescent="0.2">
      <c r="C134">
        <v>142</v>
      </c>
      <c r="E134" s="6" t="s">
        <v>89</v>
      </c>
      <c r="F134" s="769">
        <v>35746</v>
      </c>
      <c r="G134" s="195">
        <v>15</v>
      </c>
      <c r="H134" s="195">
        <v>401</v>
      </c>
      <c r="I134" s="6">
        <v>1</v>
      </c>
      <c r="J134" s="6"/>
      <c r="K134" s="6"/>
      <c r="L134" s="6"/>
      <c r="M134" s="6" t="s">
        <v>5</v>
      </c>
      <c r="N134" s="6">
        <v>0</v>
      </c>
      <c r="O134" s="6">
        <v>0</v>
      </c>
      <c r="P134" s="6">
        <v>0</v>
      </c>
      <c r="Q134" s="6">
        <v>1</v>
      </c>
      <c r="R134" s="6">
        <v>2</v>
      </c>
      <c r="S134" s="6" t="s">
        <v>454</v>
      </c>
      <c r="T134" s="6">
        <v>0</v>
      </c>
      <c r="X134" s="6"/>
      <c r="Y134" s="775">
        <v>4.04</v>
      </c>
      <c r="Z134" s="775">
        <v>5.63</v>
      </c>
      <c r="AH134" s="6" t="s">
        <v>455</v>
      </c>
      <c r="AM134" s="6" t="s">
        <v>458</v>
      </c>
      <c r="AW134" s="6" t="s">
        <v>16</v>
      </c>
      <c r="BA134" s="6">
        <v>3</v>
      </c>
      <c r="BC134" s="6">
        <v>5</v>
      </c>
      <c r="BD134" s="6">
        <v>5</v>
      </c>
      <c r="BF134" s="6">
        <v>5</v>
      </c>
      <c r="BM134" s="6">
        <v>7</v>
      </c>
      <c r="BS134" s="6" t="s">
        <v>16</v>
      </c>
      <c r="CD134" s="6">
        <v>6</v>
      </c>
      <c r="CE134" s="6">
        <v>6</v>
      </c>
      <c r="CZ134"/>
      <c r="DA134"/>
      <c r="DB134"/>
      <c r="DC134" s="6" t="str">
        <f t="shared" si="2"/>
        <v>66</v>
      </c>
      <c r="DD134" s="6">
        <v>6</v>
      </c>
      <c r="DE134" s="6">
        <v>6</v>
      </c>
      <c r="DI134" s="778"/>
      <c r="DJ134" s="779"/>
    </row>
    <row r="135" spans="3:114" ht="12" customHeight="1" x14ac:dyDescent="0.2">
      <c r="C135">
        <v>143</v>
      </c>
      <c r="E135" s="6" t="s">
        <v>14</v>
      </c>
      <c r="F135" s="769">
        <v>35700</v>
      </c>
      <c r="G135" s="195">
        <v>15</v>
      </c>
      <c r="H135" s="195">
        <v>401</v>
      </c>
      <c r="I135" s="6">
        <v>1</v>
      </c>
      <c r="M135" s="6" t="s">
        <v>44</v>
      </c>
      <c r="N135" s="6">
        <v>0</v>
      </c>
      <c r="O135" s="6">
        <v>0</v>
      </c>
      <c r="P135" s="6">
        <v>0</v>
      </c>
      <c r="Q135" s="6">
        <v>1</v>
      </c>
      <c r="R135" s="6">
        <v>3</v>
      </c>
      <c r="S135" s="6" t="s">
        <v>454</v>
      </c>
      <c r="T135" s="6">
        <v>0</v>
      </c>
      <c r="X135" s="6"/>
      <c r="Y135" s="775">
        <v>5.41</v>
      </c>
      <c r="Z135" s="775">
        <v>5.5799999999999992</v>
      </c>
      <c r="AF135" s="776"/>
      <c r="AG135" s="776"/>
      <c r="AH135" s="776"/>
      <c r="AI135" s="776"/>
      <c r="AJ135" s="776"/>
      <c r="AK135" s="776"/>
      <c r="AL135" s="776"/>
      <c r="AM135" s="776"/>
      <c r="AN135" s="776"/>
      <c r="AO135" s="776"/>
      <c r="AP135" s="776"/>
      <c r="AQ135" s="776"/>
      <c r="AR135" s="776"/>
      <c r="BC135" s="6">
        <v>6</v>
      </c>
      <c r="BD135" s="6">
        <v>7</v>
      </c>
      <c r="BE135" s="6">
        <v>7</v>
      </c>
      <c r="BI135" s="6">
        <v>7</v>
      </c>
      <c r="BM135" s="6">
        <v>7</v>
      </c>
      <c r="CD135" s="6">
        <v>7</v>
      </c>
      <c r="CE135" s="6">
        <v>7</v>
      </c>
      <c r="CF135" s="6">
        <v>7</v>
      </c>
      <c r="CZ135"/>
      <c r="DA135"/>
      <c r="DB135"/>
      <c r="DC135" s="6" t="str">
        <f t="shared" si="2"/>
        <v>77</v>
      </c>
      <c r="DD135" s="6">
        <v>7</v>
      </c>
      <c r="DE135" s="6">
        <v>7</v>
      </c>
      <c r="DI135" s="778"/>
      <c r="DJ135" s="779"/>
    </row>
    <row r="136" spans="3:114" ht="12" customHeight="1" x14ac:dyDescent="0.2">
      <c r="C136">
        <v>144</v>
      </c>
      <c r="E136" s="6" t="s">
        <v>89</v>
      </c>
      <c r="F136" s="769">
        <v>35954</v>
      </c>
      <c r="G136" s="195">
        <v>15</v>
      </c>
      <c r="H136" s="195">
        <v>401</v>
      </c>
      <c r="I136" s="6">
        <v>1</v>
      </c>
      <c r="M136" s="6" t="s">
        <v>44</v>
      </c>
      <c r="N136" s="6">
        <v>1</v>
      </c>
      <c r="O136" s="6">
        <v>0</v>
      </c>
      <c r="P136" s="6">
        <v>1</v>
      </c>
      <c r="Q136" s="6">
        <v>1</v>
      </c>
      <c r="R136" s="6">
        <v>3</v>
      </c>
      <c r="S136" s="6" t="s">
        <v>454</v>
      </c>
      <c r="T136" s="6">
        <v>0</v>
      </c>
      <c r="X136" s="6"/>
      <c r="Y136" s="775">
        <v>4.6499999999999995</v>
      </c>
      <c r="Z136" s="775">
        <v>5.38</v>
      </c>
      <c r="AJ136" s="6" t="s">
        <v>10</v>
      </c>
      <c r="AM136" s="6" t="s">
        <v>458</v>
      </c>
      <c r="AU136" s="6" t="s">
        <v>8</v>
      </c>
      <c r="AW136" s="6">
        <v>4</v>
      </c>
      <c r="AX136" s="6">
        <v>6</v>
      </c>
      <c r="AZ136" s="6">
        <v>6</v>
      </c>
      <c r="BC136" s="6">
        <v>5</v>
      </c>
      <c r="BD136" s="6">
        <v>5</v>
      </c>
      <c r="BF136" s="6">
        <v>5</v>
      </c>
      <c r="BM136" s="6">
        <v>6</v>
      </c>
      <c r="BQ136" s="6">
        <v>7</v>
      </c>
      <c r="BS136" s="6">
        <v>4</v>
      </c>
      <c r="CZ136"/>
      <c r="DA136"/>
      <c r="DB136"/>
      <c r="DI136" s="778"/>
      <c r="DJ136" s="779"/>
    </row>
    <row r="137" spans="3:114" ht="12" customHeight="1" x14ac:dyDescent="0.2">
      <c r="C137">
        <v>145</v>
      </c>
      <c r="E137" s="6" t="s">
        <v>89</v>
      </c>
      <c r="F137" s="769">
        <v>35691</v>
      </c>
      <c r="G137" s="195">
        <v>15</v>
      </c>
      <c r="H137" s="195">
        <v>401</v>
      </c>
      <c r="M137" s="6" t="s">
        <v>44</v>
      </c>
      <c r="N137" s="6">
        <v>0</v>
      </c>
      <c r="O137" s="6">
        <v>0</v>
      </c>
      <c r="P137" s="6">
        <v>0</v>
      </c>
      <c r="Q137" s="6">
        <v>1</v>
      </c>
      <c r="R137" s="6">
        <v>4</v>
      </c>
      <c r="S137" s="6" t="s">
        <v>454</v>
      </c>
      <c r="T137" s="6">
        <v>0</v>
      </c>
      <c r="X137" s="6"/>
      <c r="Y137" s="775">
        <v>0</v>
      </c>
      <c r="Z137" s="775">
        <v>0</v>
      </c>
      <c r="AF137" s="776"/>
      <c r="AG137" s="776"/>
      <c r="AH137" s="776"/>
      <c r="AI137" s="776"/>
      <c r="AJ137" s="776"/>
      <c r="AK137" s="776"/>
      <c r="AL137" s="776"/>
      <c r="AM137" s="776"/>
      <c r="AN137" s="776"/>
      <c r="AO137" s="776"/>
      <c r="AP137" s="776"/>
      <c r="AQ137" s="776"/>
      <c r="AR137" s="776"/>
      <c r="AW137" s="6">
        <v>6</v>
      </c>
      <c r="BC137" s="6">
        <v>6</v>
      </c>
      <c r="BD137" s="6">
        <v>6</v>
      </c>
      <c r="BE137" s="6">
        <v>3</v>
      </c>
      <c r="BI137" s="6">
        <v>6</v>
      </c>
      <c r="BJ137" s="6">
        <v>7</v>
      </c>
      <c r="BM137" s="6">
        <v>6</v>
      </c>
      <c r="BS137" s="6">
        <v>6</v>
      </c>
      <c r="CD137" s="6">
        <v>5</v>
      </c>
      <c r="CE137" s="6">
        <v>5</v>
      </c>
      <c r="CZ137"/>
      <c r="DA137"/>
      <c r="DB137"/>
      <c r="DC137" s="6" t="str">
        <f t="shared" si="2"/>
        <v>55</v>
      </c>
      <c r="DD137" s="6">
        <v>5</v>
      </c>
      <c r="DE137" s="6">
        <v>5</v>
      </c>
      <c r="DI137" s="778"/>
      <c r="DJ137" s="779"/>
    </row>
    <row r="138" spans="3:114" ht="12" customHeight="1" x14ac:dyDescent="0.2">
      <c r="C138">
        <v>146</v>
      </c>
      <c r="E138" s="6" t="s">
        <v>14</v>
      </c>
      <c r="F138" s="769">
        <v>35800</v>
      </c>
      <c r="G138" s="195">
        <v>15</v>
      </c>
      <c r="H138" s="195">
        <v>401</v>
      </c>
      <c r="I138" s="6">
        <v>1</v>
      </c>
      <c r="M138" s="6" t="s">
        <v>44</v>
      </c>
      <c r="N138" s="6">
        <v>0</v>
      </c>
      <c r="O138" s="6">
        <v>0</v>
      </c>
      <c r="P138" s="6">
        <v>0</v>
      </c>
      <c r="Q138" s="6">
        <v>1</v>
      </c>
      <c r="R138" s="6">
        <v>3</v>
      </c>
      <c r="S138" s="6" t="s">
        <v>454</v>
      </c>
      <c r="T138" s="6">
        <v>0</v>
      </c>
      <c r="X138" s="6"/>
      <c r="Y138" s="775">
        <v>5.03</v>
      </c>
      <c r="Z138" s="775">
        <v>5</v>
      </c>
      <c r="AM138" s="6" t="s">
        <v>468</v>
      </c>
      <c r="AT138" s="6" t="s">
        <v>5</v>
      </c>
      <c r="AW138" s="6">
        <v>7</v>
      </c>
      <c r="BC138" s="6">
        <v>6</v>
      </c>
      <c r="BD138" s="6">
        <v>5</v>
      </c>
      <c r="BE138" s="6">
        <v>5</v>
      </c>
      <c r="BF138" s="6">
        <v>7</v>
      </c>
      <c r="BI138" s="6">
        <v>6</v>
      </c>
      <c r="BM138" s="6">
        <v>6</v>
      </c>
      <c r="BS138" s="6">
        <v>7</v>
      </c>
      <c r="CD138" s="6">
        <v>7</v>
      </c>
      <c r="CE138" s="6">
        <v>7</v>
      </c>
      <c r="CZ138"/>
      <c r="DA138"/>
      <c r="DB138"/>
      <c r="DC138" s="6" t="str">
        <f t="shared" si="2"/>
        <v>77</v>
      </c>
      <c r="DD138" s="6">
        <v>7</v>
      </c>
      <c r="DE138" s="6">
        <v>7</v>
      </c>
      <c r="DI138" s="778"/>
      <c r="DJ138" s="779"/>
    </row>
    <row r="139" spans="3:114" ht="12" customHeight="1" x14ac:dyDescent="0.2">
      <c r="C139">
        <v>147</v>
      </c>
      <c r="E139" s="6" t="s">
        <v>14</v>
      </c>
      <c r="F139" s="769">
        <v>35838</v>
      </c>
      <c r="G139" s="195">
        <v>15</v>
      </c>
      <c r="H139" s="195">
        <v>401</v>
      </c>
      <c r="I139" s="6">
        <v>1</v>
      </c>
      <c r="M139" s="6" t="s">
        <v>44</v>
      </c>
      <c r="N139" s="6">
        <v>0</v>
      </c>
      <c r="O139" s="6">
        <v>0</v>
      </c>
      <c r="P139" s="6">
        <v>0</v>
      </c>
      <c r="Q139" s="6">
        <v>1</v>
      </c>
      <c r="R139" s="6">
        <v>3</v>
      </c>
      <c r="S139" s="6" t="s">
        <v>454</v>
      </c>
      <c r="T139" s="6">
        <v>0</v>
      </c>
      <c r="X139" s="6"/>
      <c r="Y139" s="775">
        <v>5.24</v>
      </c>
      <c r="Z139" s="775">
        <v>5.9200000000000008</v>
      </c>
      <c r="AF139" s="776"/>
      <c r="AG139" s="776"/>
      <c r="AH139" s="776"/>
      <c r="AI139" s="776"/>
      <c r="AJ139" s="776"/>
      <c r="AK139" s="776"/>
      <c r="AL139" s="776"/>
      <c r="AM139" s="776"/>
      <c r="AN139" s="776"/>
      <c r="AO139" s="776"/>
      <c r="AP139" s="776"/>
      <c r="AQ139" s="776"/>
      <c r="AR139" s="776"/>
      <c r="AT139" s="6" t="s">
        <v>5</v>
      </c>
      <c r="BC139" s="6">
        <v>6</v>
      </c>
      <c r="BD139" s="6">
        <v>7</v>
      </c>
      <c r="BE139" s="6">
        <v>6</v>
      </c>
      <c r="BF139" s="6">
        <v>8</v>
      </c>
      <c r="BI139" s="6">
        <v>7</v>
      </c>
      <c r="BM139" s="6">
        <v>8</v>
      </c>
      <c r="CD139" s="6">
        <v>7</v>
      </c>
      <c r="CE139" s="6">
        <v>7</v>
      </c>
      <c r="CZ139"/>
      <c r="DA139"/>
      <c r="DB139"/>
      <c r="DC139" s="6" t="str">
        <f t="shared" si="2"/>
        <v>77</v>
      </c>
      <c r="DD139" s="6">
        <v>7</v>
      </c>
      <c r="DE139" s="6">
        <v>7</v>
      </c>
      <c r="DI139" s="778"/>
      <c r="DJ139" s="779"/>
    </row>
    <row r="140" spans="3:114" ht="12" customHeight="1" x14ac:dyDescent="0.2">
      <c r="C140">
        <v>148</v>
      </c>
      <c r="E140" s="6" t="s">
        <v>89</v>
      </c>
      <c r="F140" s="769">
        <v>35930</v>
      </c>
      <c r="G140" s="195">
        <v>15</v>
      </c>
      <c r="H140" s="195">
        <v>401</v>
      </c>
      <c r="I140" s="6">
        <v>1</v>
      </c>
      <c r="M140" s="6" t="s">
        <v>5</v>
      </c>
      <c r="N140" s="6">
        <v>0</v>
      </c>
      <c r="O140" s="6">
        <v>0</v>
      </c>
      <c r="P140" s="6">
        <v>0</v>
      </c>
      <c r="Q140" s="6">
        <v>1</v>
      </c>
      <c r="R140" s="6">
        <v>3</v>
      </c>
      <c r="S140" s="6" t="s">
        <v>454</v>
      </c>
      <c r="T140" s="6">
        <v>0</v>
      </c>
      <c r="X140" s="6"/>
      <c r="Y140" s="775">
        <v>5.09</v>
      </c>
      <c r="Z140" s="775">
        <v>4.8999999999999995</v>
      </c>
      <c r="AM140" s="6" t="s">
        <v>453</v>
      </c>
      <c r="AT140" s="6" t="s">
        <v>6</v>
      </c>
      <c r="AW140" s="6">
        <v>7</v>
      </c>
      <c r="AY140" s="6">
        <v>4</v>
      </c>
      <c r="BA140" s="6">
        <v>3</v>
      </c>
      <c r="BC140" s="6">
        <v>5</v>
      </c>
      <c r="BD140" s="6">
        <v>7</v>
      </c>
      <c r="BI140" s="6">
        <v>5</v>
      </c>
      <c r="BM140" s="6">
        <v>5</v>
      </c>
      <c r="BS140" s="6">
        <v>7</v>
      </c>
      <c r="CD140" s="6">
        <v>6</v>
      </c>
      <c r="CE140" s="6">
        <v>6</v>
      </c>
      <c r="CZ140"/>
      <c r="DA140"/>
      <c r="DB140"/>
      <c r="DC140" s="6" t="str">
        <f t="shared" si="2"/>
        <v>66</v>
      </c>
      <c r="DD140" s="6">
        <v>6</v>
      </c>
      <c r="DE140" s="6">
        <v>6</v>
      </c>
      <c r="DI140" s="778"/>
      <c r="DJ140" s="779"/>
    </row>
    <row r="141" spans="3:114" ht="12" customHeight="1" x14ac:dyDescent="0.2">
      <c r="C141">
        <v>149</v>
      </c>
      <c r="E141" s="6" t="s">
        <v>14</v>
      </c>
      <c r="F141" s="769">
        <v>35808</v>
      </c>
      <c r="G141" s="195">
        <v>15</v>
      </c>
      <c r="H141" s="195">
        <v>401</v>
      </c>
      <c r="I141" s="6">
        <v>1</v>
      </c>
      <c r="M141" s="6" t="s">
        <v>44</v>
      </c>
      <c r="N141" s="6">
        <v>1</v>
      </c>
      <c r="O141" s="6">
        <v>0</v>
      </c>
      <c r="P141" s="6">
        <v>1</v>
      </c>
      <c r="Q141" s="6">
        <v>1</v>
      </c>
      <c r="R141" s="6">
        <v>2</v>
      </c>
      <c r="S141" s="6" t="s">
        <v>454</v>
      </c>
      <c r="T141" s="6">
        <v>1</v>
      </c>
      <c r="X141" s="6"/>
      <c r="Y141" s="775">
        <v>4.83</v>
      </c>
      <c r="Z141" s="775">
        <v>4.9400000000000004</v>
      </c>
      <c r="AI141" s="6" t="s">
        <v>89</v>
      </c>
      <c r="AM141" s="6" t="s">
        <v>462</v>
      </c>
      <c r="AT141" s="6" t="s">
        <v>10</v>
      </c>
      <c r="AW141" s="6">
        <v>4</v>
      </c>
      <c r="AY141" s="6">
        <v>4</v>
      </c>
      <c r="BC141" s="6">
        <v>5</v>
      </c>
      <c r="BD141" s="6">
        <v>4</v>
      </c>
      <c r="BM141" s="6">
        <v>5</v>
      </c>
      <c r="BN141" s="6">
        <v>5</v>
      </c>
      <c r="BS141" s="6">
        <v>4</v>
      </c>
      <c r="CD141" s="6">
        <v>4</v>
      </c>
      <c r="CE141" s="6">
        <v>4</v>
      </c>
      <c r="CZ141"/>
      <c r="DA141"/>
      <c r="DB141"/>
      <c r="DC141" s="6" t="str">
        <f t="shared" si="2"/>
        <v>44</v>
      </c>
      <c r="DD141" s="6">
        <v>4</v>
      </c>
      <c r="DE141" s="6">
        <v>4</v>
      </c>
      <c r="DI141" s="778"/>
      <c r="DJ141" s="779"/>
    </row>
    <row r="142" spans="3:114" ht="12" customHeight="1" x14ac:dyDescent="0.2">
      <c r="C142">
        <v>150</v>
      </c>
      <c r="E142" s="6" t="s">
        <v>14</v>
      </c>
      <c r="F142" s="769">
        <v>35921</v>
      </c>
      <c r="G142" s="195">
        <v>15</v>
      </c>
      <c r="H142" s="195">
        <v>401</v>
      </c>
      <c r="I142" s="6">
        <v>1</v>
      </c>
      <c r="M142" s="6" t="s">
        <v>44</v>
      </c>
      <c r="N142" s="6">
        <v>0</v>
      </c>
      <c r="O142" s="6">
        <v>0</v>
      </c>
      <c r="P142" s="6">
        <v>0</v>
      </c>
      <c r="Q142" s="6">
        <v>1</v>
      </c>
      <c r="R142" s="6">
        <v>3</v>
      </c>
      <c r="S142" s="6" t="s">
        <v>454</v>
      </c>
      <c r="T142" s="6">
        <v>0</v>
      </c>
      <c r="X142" s="6"/>
      <c r="Y142" s="775">
        <v>5.24</v>
      </c>
      <c r="Z142" s="775">
        <v>4.84</v>
      </c>
      <c r="AM142" s="6" t="s">
        <v>458</v>
      </c>
      <c r="AT142" s="6" t="s">
        <v>8</v>
      </c>
      <c r="AW142" s="6">
        <v>7</v>
      </c>
      <c r="BC142" s="6">
        <v>6</v>
      </c>
      <c r="BD142" s="6">
        <v>5</v>
      </c>
      <c r="BE142" s="6">
        <v>5</v>
      </c>
      <c r="BF142" s="6">
        <v>6</v>
      </c>
      <c r="BM142" s="6">
        <v>5</v>
      </c>
      <c r="BS142" s="6">
        <v>7</v>
      </c>
      <c r="CD142" s="6">
        <v>6</v>
      </c>
      <c r="CE142" s="6">
        <v>6</v>
      </c>
      <c r="CZ142"/>
      <c r="DA142"/>
      <c r="DB142"/>
      <c r="DC142" s="6" t="str">
        <f t="shared" si="2"/>
        <v>66</v>
      </c>
      <c r="DD142" s="6">
        <v>6</v>
      </c>
      <c r="DE142" s="6">
        <v>6</v>
      </c>
      <c r="DI142" s="778"/>
      <c r="DJ142" s="779"/>
    </row>
    <row r="143" spans="3:114" ht="12" customHeight="1" x14ac:dyDescent="0.2">
      <c r="C143">
        <v>151</v>
      </c>
      <c r="E143" s="6" t="s">
        <v>89</v>
      </c>
      <c r="F143" s="769">
        <v>35872</v>
      </c>
      <c r="G143" s="195">
        <v>15</v>
      </c>
      <c r="H143" s="195">
        <v>401</v>
      </c>
      <c r="I143" s="6">
        <v>1</v>
      </c>
      <c r="M143" s="6" t="s">
        <v>44</v>
      </c>
      <c r="N143" s="6">
        <v>0</v>
      </c>
      <c r="O143" s="6">
        <v>0</v>
      </c>
      <c r="P143" s="6">
        <v>0</v>
      </c>
      <c r="Q143" s="6">
        <v>1</v>
      </c>
      <c r="R143" s="6">
        <v>3</v>
      </c>
      <c r="S143" s="6" t="s">
        <v>454</v>
      </c>
      <c r="T143" s="6">
        <v>0</v>
      </c>
      <c r="X143" s="6"/>
      <c r="Y143" s="775">
        <v>5.21</v>
      </c>
      <c r="Z143" s="775">
        <v>5.6700000000000008</v>
      </c>
      <c r="AF143" s="776"/>
      <c r="AG143" s="776"/>
      <c r="AH143" s="776"/>
      <c r="AI143" s="776"/>
      <c r="AJ143" s="776"/>
      <c r="AK143" s="776"/>
      <c r="AL143" s="776"/>
      <c r="AM143" s="776"/>
      <c r="AN143" s="776"/>
      <c r="AO143" s="776"/>
      <c r="AP143" s="776"/>
      <c r="AQ143" s="776"/>
      <c r="AR143" s="776"/>
      <c r="AU143" s="6" t="s">
        <v>22</v>
      </c>
      <c r="BC143" s="6">
        <v>5</v>
      </c>
      <c r="BD143" s="6">
        <v>6</v>
      </c>
      <c r="BE143" s="6">
        <v>5</v>
      </c>
      <c r="BF143" s="6">
        <v>6</v>
      </c>
      <c r="BI143" s="6">
        <v>6</v>
      </c>
      <c r="BM143" s="6">
        <v>7</v>
      </c>
      <c r="CD143" s="6">
        <v>6</v>
      </c>
      <c r="CE143" s="6">
        <v>6</v>
      </c>
      <c r="CZ143"/>
      <c r="DA143"/>
      <c r="DB143"/>
      <c r="DC143" s="6" t="str">
        <f t="shared" si="2"/>
        <v>66</v>
      </c>
      <c r="DD143" s="6">
        <v>6</v>
      </c>
      <c r="DE143" s="6">
        <v>6</v>
      </c>
      <c r="DI143" s="778"/>
      <c r="DJ143" s="779"/>
    </row>
    <row r="144" spans="3:114" ht="12" customHeight="1" x14ac:dyDescent="0.2">
      <c r="C144">
        <v>152</v>
      </c>
      <c r="E144" s="6" t="s">
        <v>14</v>
      </c>
      <c r="F144" s="769">
        <v>36020</v>
      </c>
      <c r="G144" s="195">
        <v>15</v>
      </c>
      <c r="H144" s="195">
        <v>401</v>
      </c>
      <c r="I144" s="6">
        <v>1</v>
      </c>
      <c r="M144" s="6" t="s">
        <v>44</v>
      </c>
      <c r="N144" s="6">
        <v>0</v>
      </c>
      <c r="O144" s="6">
        <v>0</v>
      </c>
      <c r="P144" s="6">
        <v>0</v>
      </c>
      <c r="Q144" s="6">
        <v>1</v>
      </c>
      <c r="R144" s="6">
        <v>3</v>
      </c>
      <c r="S144" s="6" t="s">
        <v>454</v>
      </c>
      <c r="T144" s="6">
        <v>0</v>
      </c>
      <c r="X144" s="6"/>
      <c r="Y144" s="775">
        <v>4.43</v>
      </c>
      <c r="Z144" s="775">
        <v>5.5799999999999992</v>
      </c>
      <c r="AG144" s="6" t="s">
        <v>10</v>
      </c>
      <c r="AM144" s="6" t="s">
        <v>462</v>
      </c>
      <c r="AS144" s="6" t="s">
        <v>8</v>
      </c>
      <c r="AW144" s="6">
        <v>4</v>
      </c>
      <c r="BC144" s="6">
        <v>5</v>
      </c>
      <c r="BD144" s="6">
        <v>5</v>
      </c>
      <c r="BF144" s="6">
        <v>5</v>
      </c>
      <c r="BM144" s="6">
        <v>7</v>
      </c>
      <c r="BN144" s="6">
        <v>4</v>
      </c>
      <c r="BS144" s="6">
        <v>4</v>
      </c>
      <c r="CD144" s="6">
        <v>5</v>
      </c>
      <c r="CE144" s="6">
        <v>5</v>
      </c>
      <c r="CZ144"/>
      <c r="DA144"/>
      <c r="DB144"/>
      <c r="DC144" s="6" t="str">
        <f t="shared" si="2"/>
        <v>55</v>
      </c>
      <c r="DD144" s="6">
        <v>5</v>
      </c>
      <c r="DE144" s="6">
        <v>5</v>
      </c>
      <c r="DI144" s="778"/>
      <c r="DJ144" s="779"/>
    </row>
    <row r="145" spans="3:114" ht="12" customHeight="1" x14ac:dyDescent="0.2">
      <c r="C145">
        <v>153</v>
      </c>
      <c r="E145" s="6" t="s">
        <v>89</v>
      </c>
      <c r="F145" s="769">
        <v>35736</v>
      </c>
      <c r="G145" s="195">
        <v>15</v>
      </c>
      <c r="H145" s="195">
        <v>401</v>
      </c>
      <c r="I145" s="6">
        <v>1</v>
      </c>
      <c r="M145" s="6" t="s">
        <v>44</v>
      </c>
      <c r="N145" s="6">
        <v>0</v>
      </c>
      <c r="O145" s="6">
        <v>0</v>
      </c>
      <c r="P145" s="6">
        <v>0</v>
      </c>
      <c r="Q145" s="6">
        <v>1</v>
      </c>
      <c r="R145" s="6">
        <v>2</v>
      </c>
      <c r="S145" s="6" t="s">
        <v>454</v>
      </c>
      <c r="T145" s="6">
        <v>0</v>
      </c>
      <c r="X145" s="6"/>
      <c r="Y145" s="775">
        <v>5.1499999999999995</v>
      </c>
      <c r="Z145" s="775">
        <v>4.6100000000000003</v>
      </c>
      <c r="AK145" s="6" t="s">
        <v>10</v>
      </c>
      <c r="AM145" s="6" t="s">
        <v>458</v>
      </c>
      <c r="AO145" s="6" t="s">
        <v>10</v>
      </c>
      <c r="AU145" s="6" t="s">
        <v>8</v>
      </c>
      <c r="AW145" s="6">
        <v>7</v>
      </c>
      <c r="AX145" s="6">
        <v>6</v>
      </c>
      <c r="AY145" s="6">
        <v>4</v>
      </c>
      <c r="AZ145" s="6">
        <v>5</v>
      </c>
      <c r="BC145" s="6">
        <v>5</v>
      </c>
      <c r="BD145" s="6">
        <v>6</v>
      </c>
      <c r="BM145" s="6">
        <v>5</v>
      </c>
      <c r="BS145" s="6">
        <v>7</v>
      </c>
      <c r="CZ145"/>
      <c r="DA145"/>
      <c r="DB145"/>
      <c r="DI145" s="778"/>
      <c r="DJ145" s="779"/>
    </row>
    <row r="146" spans="3:114" ht="12" customHeight="1" x14ac:dyDescent="0.2">
      <c r="C146">
        <v>154</v>
      </c>
      <c r="E146" s="6" t="s">
        <v>89</v>
      </c>
      <c r="F146" s="769">
        <v>35774</v>
      </c>
      <c r="G146" s="195">
        <v>15</v>
      </c>
      <c r="H146" s="195">
        <v>401</v>
      </c>
      <c r="I146" s="6">
        <v>1</v>
      </c>
      <c r="M146" s="6" t="s">
        <v>44</v>
      </c>
      <c r="N146" s="6">
        <v>0</v>
      </c>
      <c r="O146" s="6">
        <v>0</v>
      </c>
      <c r="P146" s="6">
        <v>0</v>
      </c>
      <c r="Q146" s="6">
        <v>1</v>
      </c>
      <c r="R146" s="6">
        <v>3</v>
      </c>
      <c r="S146" s="6" t="s">
        <v>454</v>
      </c>
      <c r="T146" s="6">
        <v>0</v>
      </c>
      <c r="X146" s="6"/>
      <c r="Y146" s="775">
        <v>4.91</v>
      </c>
      <c r="Z146" s="775">
        <v>5.29</v>
      </c>
      <c r="AM146" s="6" t="s">
        <v>458</v>
      </c>
      <c r="AT146" s="6" t="s">
        <v>12</v>
      </c>
      <c r="AW146" s="6">
        <v>2</v>
      </c>
      <c r="AY146" s="6">
        <v>3</v>
      </c>
      <c r="BA146" s="6">
        <v>4</v>
      </c>
      <c r="BC146" s="6">
        <v>5</v>
      </c>
      <c r="BD146" s="6">
        <v>5</v>
      </c>
      <c r="BF146" s="6">
        <v>5</v>
      </c>
      <c r="BM146" s="6">
        <v>5</v>
      </c>
      <c r="BS146" s="6">
        <v>2</v>
      </c>
      <c r="CD146" s="6">
        <v>5</v>
      </c>
      <c r="CE146" s="6">
        <v>5</v>
      </c>
      <c r="CZ146"/>
      <c r="DA146"/>
      <c r="DB146"/>
      <c r="DC146" s="6" t="str">
        <f t="shared" si="2"/>
        <v>55</v>
      </c>
      <c r="DD146" s="6">
        <v>5</v>
      </c>
      <c r="DE146" s="6">
        <v>5</v>
      </c>
      <c r="DI146" s="778"/>
      <c r="DJ146" s="779"/>
    </row>
    <row r="147" spans="3:114" ht="12" customHeight="1" x14ac:dyDescent="0.2">
      <c r="C147">
        <v>155</v>
      </c>
      <c r="E147" s="6" t="s">
        <v>14</v>
      </c>
      <c r="F147" s="769">
        <v>35903</v>
      </c>
      <c r="G147" s="195">
        <v>15</v>
      </c>
      <c r="H147" s="195">
        <v>401</v>
      </c>
      <c r="I147" s="6">
        <v>1</v>
      </c>
      <c r="M147" s="6" t="s">
        <v>44</v>
      </c>
      <c r="N147" s="6">
        <v>0</v>
      </c>
      <c r="O147" s="6">
        <v>0</v>
      </c>
      <c r="P147" s="6">
        <v>0</v>
      </c>
      <c r="Q147" s="6">
        <v>1</v>
      </c>
      <c r="R147" s="6">
        <v>3</v>
      </c>
      <c r="S147" s="6" t="s">
        <v>454</v>
      </c>
      <c r="T147" s="6">
        <v>0</v>
      </c>
      <c r="X147" s="6"/>
      <c r="Y147" s="775">
        <v>5.12</v>
      </c>
      <c r="Z147" s="775">
        <v>5.4200000000000008</v>
      </c>
      <c r="AF147" s="776"/>
      <c r="AG147" s="776"/>
      <c r="AH147" s="776"/>
      <c r="AI147" s="776"/>
      <c r="AJ147" s="776"/>
      <c r="AK147" s="776"/>
      <c r="AL147" s="776"/>
      <c r="AM147" s="776"/>
      <c r="AN147" s="776"/>
      <c r="AO147" s="776"/>
      <c r="AP147" s="776"/>
      <c r="AQ147" s="776"/>
      <c r="AR147" s="776"/>
      <c r="BC147" s="6">
        <v>6</v>
      </c>
      <c r="BD147" s="6">
        <v>6</v>
      </c>
      <c r="BE147" s="6">
        <v>6</v>
      </c>
      <c r="BI147" s="6">
        <v>6</v>
      </c>
      <c r="BM147" s="6">
        <v>7</v>
      </c>
      <c r="CD147" s="6">
        <v>5</v>
      </c>
      <c r="CE147" s="6">
        <v>5</v>
      </c>
      <c r="CH147" s="6" t="s">
        <v>8</v>
      </c>
      <c r="CZ147"/>
      <c r="DA147"/>
      <c r="DB147"/>
      <c r="DC147" s="6" t="str">
        <f t="shared" si="2"/>
        <v>55</v>
      </c>
      <c r="DD147" s="6">
        <v>5</v>
      </c>
      <c r="DE147" s="6">
        <v>5</v>
      </c>
      <c r="DI147" s="778"/>
      <c r="DJ147" s="779"/>
    </row>
    <row r="148" spans="3:114" ht="12" customHeight="1" x14ac:dyDescent="0.2">
      <c r="C148">
        <v>156</v>
      </c>
      <c r="E148" s="6" t="s">
        <v>89</v>
      </c>
      <c r="F148" s="769">
        <v>35677</v>
      </c>
      <c r="G148" s="195">
        <v>15</v>
      </c>
      <c r="H148" s="195">
        <v>401</v>
      </c>
      <c r="I148" s="6">
        <v>1</v>
      </c>
      <c r="M148" s="6" t="s">
        <v>44</v>
      </c>
      <c r="N148" s="6">
        <v>0</v>
      </c>
      <c r="O148" s="6">
        <v>0</v>
      </c>
      <c r="P148" s="6">
        <v>0</v>
      </c>
      <c r="Q148" s="6">
        <v>1</v>
      </c>
      <c r="R148" s="6">
        <v>3</v>
      </c>
      <c r="S148" s="6" t="s">
        <v>454</v>
      </c>
      <c r="T148" s="6">
        <v>0</v>
      </c>
      <c r="X148" s="6"/>
      <c r="Y148" s="775">
        <v>5.09</v>
      </c>
      <c r="Z148" s="775">
        <v>5.25</v>
      </c>
      <c r="AK148" s="6" t="s">
        <v>10</v>
      </c>
      <c r="AM148" s="6" t="s">
        <v>458</v>
      </c>
      <c r="AU148" s="6" t="s">
        <v>8</v>
      </c>
      <c r="AW148" s="6">
        <v>4</v>
      </c>
      <c r="BC148" s="6">
        <v>5</v>
      </c>
      <c r="BD148" s="6">
        <v>5</v>
      </c>
      <c r="BF148" s="6">
        <v>5</v>
      </c>
      <c r="BM148" s="6">
        <v>5</v>
      </c>
      <c r="BN148" s="6">
        <v>7</v>
      </c>
      <c r="BS148" s="6">
        <v>4</v>
      </c>
      <c r="CD148" s="6">
        <v>6</v>
      </c>
      <c r="CE148" s="6">
        <v>6</v>
      </c>
      <c r="CZ148"/>
      <c r="DA148"/>
      <c r="DB148"/>
      <c r="DC148" s="6" t="str">
        <f t="shared" si="2"/>
        <v>66</v>
      </c>
      <c r="DD148" s="6">
        <v>6</v>
      </c>
      <c r="DE148" s="6">
        <v>6</v>
      </c>
      <c r="DI148" s="778"/>
      <c r="DJ148" s="779"/>
    </row>
    <row r="149" spans="3:114" ht="12" customHeight="1" x14ac:dyDescent="0.2">
      <c r="C149">
        <v>157</v>
      </c>
      <c r="E149" s="6" t="s">
        <v>14</v>
      </c>
      <c r="F149" s="769">
        <v>35723</v>
      </c>
      <c r="G149" s="195">
        <v>15</v>
      </c>
      <c r="H149" s="195">
        <v>401</v>
      </c>
      <c r="I149" s="6">
        <v>1</v>
      </c>
      <c r="M149" s="6" t="s">
        <v>44</v>
      </c>
      <c r="N149" s="6">
        <v>0</v>
      </c>
      <c r="O149" s="6">
        <v>0</v>
      </c>
      <c r="P149" s="6">
        <v>0</v>
      </c>
      <c r="Q149" s="6">
        <v>1</v>
      </c>
      <c r="R149" s="6">
        <v>3</v>
      </c>
      <c r="S149" s="6" t="s">
        <v>454</v>
      </c>
      <c r="T149" s="6">
        <v>0</v>
      </c>
      <c r="X149" s="6"/>
      <c r="Y149" s="775">
        <v>5.24</v>
      </c>
      <c r="Z149" s="775">
        <v>5.63</v>
      </c>
      <c r="AF149" s="776"/>
      <c r="AG149" s="776"/>
      <c r="AH149" s="776"/>
      <c r="AI149" s="776"/>
      <c r="AJ149" s="776"/>
      <c r="AK149" s="776"/>
      <c r="AL149" s="776"/>
      <c r="AM149" s="776"/>
      <c r="AN149" s="776"/>
      <c r="AO149" s="776"/>
      <c r="AP149" s="776"/>
      <c r="AQ149" s="776"/>
      <c r="AR149" s="776"/>
      <c r="AW149" s="6">
        <v>8</v>
      </c>
      <c r="BC149" s="6">
        <v>6</v>
      </c>
      <c r="BD149" s="6">
        <v>7</v>
      </c>
      <c r="BE149" s="6">
        <v>5</v>
      </c>
      <c r="BF149" s="6">
        <v>7</v>
      </c>
      <c r="BM149" s="6">
        <v>7</v>
      </c>
      <c r="BS149" s="6">
        <v>8</v>
      </c>
      <c r="CD149" s="6">
        <v>6</v>
      </c>
      <c r="CE149" s="6">
        <v>6</v>
      </c>
      <c r="CH149" s="6" t="s">
        <v>22</v>
      </c>
      <c r="CZ149"/>
      <c r="DA149"/>
      <c r="DB149"/>
      <c r="DC149" s="6" t="str">
        <f t="shared" si="2"/>
        <v>66</v>
      </c>
      <c r="DD149" s="6">
        <v>6</v>
      </c>
      <c r="DE149" s="6">
        <v>6</v>
      </c>
      <c r="DI149" s="778"/>
      <c r="DJ149" s="779"/>
    </row>
    <row r="150" spans="3:114" ht="12" customHeight="1" x14ac:dyDescent="0.2">
      <c r="C150">
        <v>158</v>
      </c>
      <c r="E150" s="6" t="s">
        <v>89</v>
      </c>
      <c r="F150" s="769">
        <v>35857</v>
      </c>
      <c r="G150" s="195">
        <v>15</v>
      </c>
      <c r="H150" s="195">
        <v>401</v>
      </c>
      <c r="I150" s="6">
        <v>1</v>
      </c>
      <c r="M150" s="6" t="s">
        <v>5</v>
      </c>
      <c r="N150" s="6">
        <v>0</v>
      </c>
      <c r="O150" s="6">
        <v>0</v>
      </c>
      <c r="P150" s="6">
        <v>0</v>
      </c>
      <c r="Q150" s="6">
        <v>1</v>
      </c>
      <c r="R150" s="6">
        <v>2</v>
      </c>
      <c r="S150" s="6" t="s">
        <v>454</v>
      </c>
      <c r="T150" s="6">
        <v>0</v>
      </c>
      <c r="X150" s="6"/>
      <c r="Y150" s="775">
        <v>4.74</v>
      </c>
      <c r="Z150" s="775">
        <v>4.97</v>
      </c>
      <c r="AJ150" s="6" t="s">
        <v>22</v>
      </c>
      <c r="AM150" s="6" t="s">
        <v>458</v>
      </c>
      <c r="AU150" s="6" t="s">
        <v>10</v>
      </c>
      <c r="AW150" s="6">
        <v>4</v>
      </c>
      <c r="AY150" s="6">
        <v>5</v>
      </c>
      <c r="BC150" s="6">
        <v>5</v>
      </c>
      <c r="BD150" s="6">
        <v>5</v>
      </c>
      <c r="BF150" s="6">
        <v>4</v>
      </c>
      <c r="BM150" s="6">
        <v>5</v>
      </c>
      <c r="BS150" s="6">
        <v>4</v>
      </c>
      <c r="CD150" s="6">
        <v>5</v>
      </c>
      <c r="CE150" s="6">
        <v>5</v>
      </c>
      <c r="CZ150"/>
      <c r="DA150"/>
      <c r="DB150"/>
      <c r="DC150" s="6" t="str">
        <f t="shared" si="2"/>
        <v>55</v>
      </c>
      <c r="DD150" s="6">
        <v>5</v>
      </c>
      <c r="DE150" s="6">
        <v>5</v>
      </c>
      <c r="DI150" s="778"/>
      <c r="DJ150" s="779"/>
    </row>
    <row r="151" spans="3:114" ht="12" customHeight="1" x14ac:dyDescent="0.2">
      <c r="C151">
        <v>159</v>
      </c>
      <c r="E151" s="6" t="s">
        <v>89</v>
      </c>
      <c r="F151" s="769">
        <v>35693</v>
      </c>
      <c r="G151" s="195">
        <v>15</v>
      </c>
      <c r="H151" s="195">
        <v>401</v>
      </c>
      <c r="I151" s="6">
        <v>1</v>
      </c>
      <c r="M151" s="6" t="s">
        <v>44</v>
      </c>
      <c r="N151" s="6">
        <v>0</v>
      </c>
      <c r="O151" s="6">
        <v>0</v>
      </c>
      <c r="P151" s="6">
        <v>0</v>
      </c>
      <c r="Q151" s="6">
        <v>1</v>
      </c>
      <c r="R151" s="6">
        <v>3</v>
      </c>
      <c r="S151" s="6" t="s">
        <v>454</v>
      </c>
      <c r="T151" s="6">
        <v>0</v>
      </c>
      <c r="X151" s="6"/>
      <c r="Y151" s="775">
        <v>4.83</v>
      </c>
      <c r="Z151" s="775">
        <v>5.08</v>
      </c>
      <c r="AM151" s="6" t="s">
        <v>453</v>
      </c>
      <c r="AS151" s="6" t="s">
        <v>8</v>
      </c>
      <c r="AW151" s="6">
        <v>4</v>
      </c>
      <c r="AX151" s="6">
        <v>6</v>
      </c>
      <c r="AZ151" s="6">
        <v>6</v>
      </c>
      <c r="BC151" s="6">
        <v>5</v>
      </c>
      <c r="BD151" s="6">
        <v>5</v>
      </c>
      <c r="BF151" s="6">
        <v>5</v>
      </c>
      <c r="BM151" s="6">
        <v>5</v>
      </c>
      <c r="BQ151" s="6">
        <v>5</v>
      </c>
      <c r="BS151" s="6">
        <v>4</v>
      </c>
      <c r="CZ151"/>
      <c r="DA151"/>
      <c r="DB151"/>
      <c r="DI151" s="778"/>
      <c r="DJ151" s="779"/>
    </row>
    <row r="152" spans="3:114" ht="12" customHeight="1" x14ac:dyDescent="0.2">
      <c r="C152">
        <v>160</v>
      </c>
      <c r="E152" s="6" t="s">
        <v>14</v>
      </c>
      <c r="F152" s="769">
        <v>35903</v>
      </c>
      <c r="G152" s="195">
        <v>15</v>
      </c>
      <c r="H152" s="195">
        <v>401</v>
      </c>
      <c r="I152" s="6">
        <v>1</v>
      </c>
      <c r="M152" s="6" t="s">
        <v>455</v>
      </c>
      <c r="N152" s="6">
        <v>1</v>
      </c>
      <c r="O152" s="6">
        <v>0</v>
      </c>
      <c r="P152" s="6">
        <v>1</v>
      </c>
      <c r="Q152" s="6">
        <v>1</v>
      </c>
      <c r="R152" s="6">
        <v>3</v>
      </c>
      <c r="S152" s="6" t="s">
        <v>454</v>
      </c>
      <c r="T152" s="6">
        <v>0</v>
      </c>
      <c r="X152" s="6"/>
      <c r="Y152" s="775">
        <v>5.09</v>
      </c>
      <c r="Z152" s="775">
        <v>4.8999999999999995</v>
      </c>
      <c r="AF152" s="776"/>
      <c r="AG152" s="776"/>
      <c r="AH152" s="776"/>
      <c r="AI152" s="776"/>
      <c r="AJ152" s="776"/>
      <c r="AK152" s="776"/>
      <c r="AL152" s="776"/>
      <c r="AM152" s="776"/>
      <c r="AN152" s="776"/>
      <c r="AO152" s="776"/>
      <c r="AP152" s="776"/>
      <c r="AQ152" s="776"/>
      <c r="AR152" s="776"/>
      <c r="BC152" s="6" t="s">
        <v>16</v>
      </c>
      <c r="BD152" s="6" t="s">
        <v>16</v>
      </c>
      <c r="BM152" s="6" t="s">
        <v>16</v>
      </c>
      <c r="CZ152"/>
      <c r="DA152"/>
      <c r="DB152"/>
      <c r="DI152" s="778"/>
      <c r="DJ152" s="779"/>
    </row>
    <row r="153" spans="3:114" ht="12" customHeight="1" x14ac:dyDescent="0.2">
      <c r="C153">
        <v>161</v>
      </c>
      <c r="E153" s="6" t="s">
        <v>14</v>
      </c>
      <c r="F153" s="769">
        <v>35954</v>
      </c>
      <c r="G153" s="195">
        <v>15</v>
      </c>
      <c r="H153" s="195">
        <v>401</v>
      </c>
      <c r="I153" s="6">
        <v>1</v>
      </c>
      <c r="M153" s="6" t="s">
        <v>44</v>
      </c>
      <c r="N153" s="6">
        <v>0</v>
      </c>
      <c r="O153" s="6">
        <v>0</v>
      </c>
      <c r="P153" s="6">
        <v>0</v>
      </c>
      <c r="Q153" s="6">
        <v>1</v>
      </c>
      <c r="R153" s="6">
        <v>3</v>
      </c>
      <c r="S153" s="6" t="s">
        <v>454</v>
      </c>
      <c r="T153" s="6">
        <v>0</v>
      </c>
      <c r="X153" s="6"/>
      <c r="Y153" s="775">
        <v>5.32</v>
      </c>
      <c r="Z153" s="775">
        <v>4.87</v>
      </c>
      <c r="AJ153" s="6" t="s">
        <v>22</v>
      </c>
      <c r="AM153" s="6" t="s">
        <v>468</v>
      </c>
      <c r="AW153" s="6">
        <v>7</v>
      </c>
      <c r="BC153" s="6">
        <v>6</v>
      </c>
      <c r="BD153" s="6">
        <v>6</v>
      </c>
      <c r="BE153" s="6">
        <v>6</v>
      </c>
      <c r="BI153" s="6">
        <v>6</v>
      </c>
      <c r="BM153" s="6">
        <v>6</v>
      </c>
      <c r="BS153" s="6">
        <v>7</v>
      </c>
      <c r="CD153" s="6">
        <v>7</v>
      </c>
      <c r="CE153" s="6">
        <v>7</v>
      </c>
      <c r="CH153" s="6" t="s">
        <v>5</v>
      </c>
      <c r="CZ153"/>
      <c r="DA153"/>
      <c r="DB153"/>
      <c r="DC153" s="6" t="str">
        <f t="shared" si="2"/>
        <v>77</v>
      </c>
      <c r="DD153" s="6">
        <v>7</v>
      </c>
      <c r="DE153" s="6">
        <v>7</v>
      </c>
      <c r="DI153" s="778"/>
      <c r="DJ153" s="779"/>
    </row>
    <row r="154" spans="3:114" ht="12" customHeight="1" x14ac:dyDescent="0.2">
      <c r="C154">
        <v>162</v>
      </c>
      <c r="E154" s="6" t="s">
        <v>89</v>
      </c>
      <c r="F154" s="769">
        <v>35919</v>
      </c>
      <c r="G154" s="195">
        <v>15</v>
      </c>
      <c r="H154" s="195">
        <v>401</v>
      </c>
      <c r="I154" s="6">
        <v>1</v>
      </c>
      <c r="M154" s="6" t="s">
        <v>44</v>
      </c>
      <c r="N154" s="6">
        <v>0</v>
      </c>
      <c r="O154" s="6">
        <v>0</v>
      </c>
      <c r="P154" s="6">
        <v>0</v>
      </c>
      <c r="Q154" s="6">
        <v>1</v>
      </c>
      <c r="R154" s="6">
        <v>2</v>
      </c>
      <c r="S154" s="6" t="s">
        <v>454</v>
      </c>
      <c r="T154" s="6">
        <v>0</v>
      </c>
      <c r="X154" s="6"/>
      <c r="Y154" s="775">
        <v>4.87</v>
      </c>
      <c r="Z154" s="775">
        <v>4.97</v>
      </c>
      <c r="AK154" s="6" t="s">
        <v>10</v>
      </c>
      <c r="AL154" s="6" t="s">
        <v>455</v>
      </c>
      <c r="AM154" s="6" t="s">
        <v>458</v>
      </c>
      <c r="AU154" s="6" t="s">
        <v>8</v>
      </c>
      <c r="AW154" s="6">
        <v>5</v>
      </c>
      <c r="AY154" s="6">
        <v>5</v>
      </c>
      <c r="BC154" s="6">
        <v>5</v>
      </c>
      <c r="BD154" s="6">
        <v>5</v>
      </c>
      <c r="BM154" s="6">
        <v>5</v>
      </c>
      <c r="BS154" s="6">
        <v>5</v>
      </c>
      <c r="CD154" s="6">
        <v>6</v>
      </c>
      <c r="CE154" s="6">
        <v>6</v>
      </c>
      <c r="CZ154"/>
      <c r="DA154"/>
      <c r="DB154"/>
      <c r="DC154" s="6" t="str">
        <f t="shared" si="2"/>
        <v>66</v>
      </c>
      <c r="DD154" s="6">
        <v>6</v>
      </c>
      <c r="DE154" s="6">
        <v>6</v>
      </c>
      <c r="DI154" s="778"/>
      <c r="DJ154" s="779"/>
    </row>
    <row r="155" spans="3:114" ht="12" customHeight="1" x14ac:dyDescent="0.2">
      <c r="C155">
        <v>163</v>
      </c>
      <c r="E155" s="6" t="s">
        <v>14</v>
      </c>
      <c r="F155" s="769">
        <v>35784</v>
      </c>
      <c r="G155" s="195">
        <v>15</v>
      </c>
      <c r="H155" s="195">
        <v>401</v>
      </c>
      <c r="I155" s="6">
        <v>1</v>
      </c>
      <c r="M155" s="6" t="s">
        <v>44</v>
      </c>
      <c r="N155" s="6">
        <v>1</v>
      </c>
      <c r="O155" s="6">
        <v>0</v>
      </c>
      <c r="P155" s="6">
        <v>1</v>
      </c>
      <c r="Q155" s="6">
        <v>1</v>
      </c>
      <c r="R155" s="6">
        <v>3</v>
      </c>
      <c r="S155" s="6" t="s">
        <v>454</v>
      </c>
      <c r="T155" s="6">
        <v>0</v>
      </c>
      <c r="X155" s="6"/>
      <c r="Y155" s="775">
        <v>5.21</v>
      </c>
      <c r="Z155" s="775">
        <v>5.08</v>
      </c>
      <c r="AJ155" s="6" t="s">
        <v>22</v>
      </c>
      <c r="AM155" s="6" t="s">
        <v>468</v>
      </c>
      <c r="AU155" s="6" t="s">
        <v>5</v>
      </c>
      <c r="AW155" s="6">
        <v>7</v>
      </c>
      <c r="BC155" s="6">
        <v>6</v>
      </c>
      <c r="BD155" s="6">
        <v>6</v>
      </c>
      <c r="BE155" s="6">
        <v>5</v>
      </c>
      <c r="BL155" s="6">
        <v>5</v>
      </c>
      <c r="BM155" s="6">
        <v>5</v>
      </c>
      <c r="BS155" s="6">
        <v>7</v>
      </c>
      <c r="CD155" s="6">
        <v>7</v>
      </c>
      <c r="CE155" s="6">
        <v>7</v>
      </c>
      <c r="CZ155"/>
      <c r="DA155"/>
      <c r="DB155"/>
      <c r="DC155" s="6" t="str">
        <f t="shared" si="2"/>
        <v>77</v>
      </c>
      <c r="DD155" s="6">
        <v>7</v>
      </c>
      <c r="DE155" s="6">
        <v>7</v>
      </c>
      <c r="DI155" s="778"/>
      <c r="DJ155" s="779"/>
    </row>
    <row r="156" spans="3:114" ht="12" customHeight="1" x14ac:dyDescent="0.2">
      <c r="C156">
        <v>164</v>
      </c>
      <c r="E156" s="6" t="s">
        <v>14</v>
      </c>
      <c r="F156" s="769">
        <v>35787</v>
      </c>
      <c r="G156" s="195">
        <v>15</v>
      </c>
      <c r="H156" s="195">
        <v>401</v>
      </c>
      <c r="I156" s="6">
        <v>1</v>
      </c>
      <c r="M156" s="6" t="s">
        <v>44</v>
      </c>
      <c r="N156" s="6">
        <v>1</v>
      </c>
      <c r="O156" s="6">
        <v>0</v>
      </c>
      <c r="P156" s="6">
        <v>1</v>
      </c>
      <c r="Q156" s="6">
        <v>1</v>
      </c>
      <c r="R156" s="6">
        <v>3</v>
      </c>
      <c r="S156" s="6" t="s">
        <v>454</v>
      </c>
      <c r="T156" s="6">
        <v>0</v>
      </c>
      <c r="X156" s="6"/>
      <c r="Y156" s="775">
        <v>5.21</v>
      </c>
      <c r="Z156" s="775">
        <v>4.9400000000000004</v>
      </c>
      <c r="AH156" s="6" t="s">
        <v>10</v>
      </c>
      <c r="AM156" s="6" t="s">
        <v>458</v>
      </c>
      <c r="AU156" s="6" t="s">
        <v>5</v>
      </c>
      <c r="AW156" s="6">
        <v>6</v>
      </c>
      <c r="AY156" s="6">
        <v>5</v>
      </c>
      <c r="BC156" s="6">
        <v>5</v>
      </c>
      <c r="BD156" s="6">
        <v>5</v>
      </c>
      <c r="BF156" s="6">
        <v>6</v>
      </c>
      <c r="BM156" s="6">
        <v>5</v>
      </c>
      <c r="BS156" s="6">
        <v>6</v>
      </c>
      <c r="CD156" s="6">
        <v>5</v>
      </c>
      <c r="CE156" s="6">
        <v>5</v>
      </c>
      <c r="CZ156"/>
      <c r="DA156"/>
      <c r="DB156"/>
      <c r="DC156" s="6" t="str">
        <f t="shared" si="2"/>
        <v>55</v>
      </c>
      <c r="DD156" s="6">
        <v>5</v>
      </c>
      <c r="DE156" s="6">
        <v>5</v>
      </c>
      <c r="DI156" s="778"/>
      <c r="DJ156" s="779"/>
    </row>
    <row r="157" spans="3:114" ht="12" customHeight="1" x14ac:dyDescent="0.2">
      <c r="C157">
        <v>165</v>
      </c>
      <c r="E157" s="6" t="s">
        <v>89</v>
      </c>
      <c r="F157" s="769">
        <v>35769</v>
      </c>
      <c r="G157" s="195">
        <v>15</v>
      </c>
      <c r="H157" s="195">
        <v>401</v>
      </c>
      <c r="I157" s="6">
        <v>1</v>
      </c>
      <c r="M157" s="6" t="s">
        <v>455</v>
      </c>
      <c r="N157" s="6">
        <v>0</v>
      </c>
      <c r="O157" s="6">
        <v>0</v>
      </c>
      <c r="P157" s="6">
        <v>0</v>
      </c>
      <c r="Q157" s="6">
        <v>1</v>
      </c>
      <c r="R157" s="6">
        <v>2</v>
      </c>
      <c r="S157" s="6" t="s">
        <v>454</v>
      </c>
      <c r="T157" s="6">
        <v>0</v>
      </c>
      <c r="X157" s="6"/>
      <c r="Y157" s="775">
        <v>4.83</v>
      </c>
      <c r="Z157" s="775">
        <v>4.87</v>
      </c>
      <c r="AH157" s="6" t="s">
        <v>22</v>
      </c>
      <c r="AM157" s="6" t="s">
        <v>458</v>
      </c>
      <c r="AW157" s="6">
        <v>6</v>
      </c>
      <c r="BC157" s="6">
        <v>5</v>
      </c>
      <c r="BD157" s="6">
        <v>5</v>
      </c>
      <c r="BE157" s="6">
        <v>4</v>
      </c>
      <c r="BI157" s="6">
        <v>6</v>
      </c>
      <c r="BM157" s="6">
        <v>4</v>
      </c>
      <c r="BS157" s="6">
        <v>6</v>
      </c>
      <c r="CD157" s="6">
        <v>5</v>
      </c>
      <c r="CE157" s="6">
        <v>5</v>
      </c>
      <c r="CH157" s="6" t="s">
        <v>8</v>
      </c>
      <c r="CZ157"/>
      <c r="DA157"/>
      <c r="DB157"/>
      <c r="DC157" s="6" t="str">
        <f t="shared" si="2"/>
        <v>55</v>
      </c>
      <c r="DD157" s="6">
        <v>5</v>
      </c>
      <c r="DE157" s="6">
        <v>5</v>
      </c>
      <c r="DI157" s="778"/>
      <c r="DJ157" s="779"/>
    </row>
    <row r="158" spans="3:114" ht="12" customHeight="1" x14ac:dyDescent="0.2">
      <c r="C158">
        <v>166</v>
      </c>
      <c r="E158" s="6" t="s">
        <v>89</v>
      </c>
      <c r="F158" s="769">
        <v>35748</v>
      </c>
      <c r="G158" s="195">
        <v>15</v>
      </c>
      <c r="H158" s="195">
        <v>401</v>
      </c>
      <c r="I158" s="6">
        <v>1</v>
      </c>
      <c r="M158" s="6" t="s">
        <v>44</v>
      </c>
      <c r="N158" s="6">
        <v>0</v>
      </c>
      <c r="O158" s="6">
        <v>0</v>
      </c>
      <c r="P158" s="6">
        <v>0</v>
      </c>
      <c r="Q158" s="6">
        <v>1</v>
      </c>
      <c r="R158" s="6">
        <v>2</v>
      </c>
      <c r="S158" s="6" t="s">
        <v>454</v>
      </c>
      <c r="T158" s="6">
        <v>0</v>
      </c>
      <c r="X158" s="6"/>
      <c r="Y158" s="775">
        <v>4.3500000000000005</v>
      </c>
      <c r="Z158" s="775">
        <v>5.5799999999999992</v>
      </c>
      <c r="AK158" s="6" t="s">
        <v>10</v>
      </c>
      <c r="AM158" s="6" t="s">
        <v>461</v>
      </c>
      <c r="AU158" s="6" t="s">
        <v>5</v>
      </c>
      <c r="AW158" s="6">
        <v>6</v>
      </c>
      <c r="BC158" s="6">
        <v>5</v>
      </c>
      <c r="BD158" s="6">
        <v>5</v>
      </c>
      <c r="BF158" s="6">
        <v>6</v>
      </c>
      <c r="BI158" s="6">
        <v>6</v>
      </c>
      <c r="BM158" s="6">
        <v>6</v>
      </c>
      <c r="BS158" s="6">
        <v>6</v>
      </c>
      <c r="CD158" s="6">
        <v>6</v>
      </c>
      <c r="CE158" s="6">
        <v>6</v>
      </c>
      <c r="CZ158"/>
      <c r="DA158"/>
      <c r="DB158"/>
      <c r="DC158" s="6" t="str">
        <f t="shared" si="2"/>
        <v>66</v>
      </c>
      <c r="DD158" s="6">
        <v>6</v>
      </c>
      <c r="DE158" s="6">
        <v>6</v>
      </c>
      <c r="DI158" s="778"/>
      <c r="DJ158" s="779"/>
    </row>
    <row r="159" spans="3:114" ht="12" customHeight="1" x14ac:dyDescent="0.2">
      <c r="C159">
        <v>167</v>
      </c>
      <c r="E159" s="6" t="s">
        <v>89</v>
      </c>
      <c r="F159" s="769">
        <v>35986</v>
      </c>
      <c r="G159" s="195">
        <v>15</v>
      </c>
      <c r="H159" s="195">
        <v>401</v>
      </c>
      <c r="I159" s="6">
        <v>1</v>
      </c>
      <c r="M159" s="6" t="s">
        <v>44</v>
      </c>
      <c r="N159" s="6">
        <v>0</v>
      </c>
      <c r="O159" s="6">
        <v>0</v>
      </c>
      <c r="P159" s="6">
        <v>0</v>
      </c>
      <c r="Q159" s="6">
        <v>1</v>
      </c>
      <c r="R159" s="6">
        <v>2</v>
      </c>
      <c r="S159" s="6" t="s">
        <v>454</v>
      </c>
      <c r="T159" s="6">
        <v>0</v>
      </c>
      <c r="X159" s="6"/>
      <c r="Y159" s="775">
        <v>4.26</v>
      </c>
      <c r="Z159" s="775">
        <v>5.33</v>
      </c>
      <c r="AF159" s="776"/>
      <c r="AG159" s="776"/>
      <c r="AH159" s="776"/>
      <c r="AI159" s="776"/>
      <c r="AJ159" s="776"/>
      <c r="AK159" s="776"/>
      <c r="AL159" s="776"/>
      <c r="AM159" s="776"/>
      <c r="AN159" s="776"/>
      <c r="AO159" s="776"/>
      <c r="AP159" s="776"/>
      <c r="AQ159" s="776"/>
      <c r="AR159" s="776"/>
      <c r="AV159" s="6" t="s">
        <v>8</v>
      </c>
      <c r="BC159" s="6">
        <v>5</v>
      </c>
      <c r="BD159" s="6">
        <v>6</v>
      </c>
      <c r="BE159" s="6">
        <v>3</v>
      </c>
      <c r="BF159" s="6">
        <v>7</v>
      </c>
      <c r="BM159" s="6">
        <v>6</v>
      </c>
      <c r="CD159" s="6">
        <v>6</v>
      </c>
      <c r="CE159" s="6">
        <v>6</v>
      </c>
      <c r="CG159" s="6">
        <v>4</v>
      </c>
      <c r="CZ159"/>
      <c r="DA159"/>
      <c r="DB159"/>
      <c r="DC159" s="6" t="str">
        <f t="shared" si="2"/>
        <v>66</v>
      </c>
      <c r="DD159" s="6">
        <v>6</v>
      </c>
      <c r="DE159" s="6">
        <v>6</v>
      </c>
      <c r="DI159" s="778"/>
      <c r="DJ159" s="779"/>
    </row>
    <row r="160" spans="3:114" ht="12" customHeight="1" x14ac:dyDescent="0.2">
      <c r="C160">
        <v>168</v>
      </c>
      <c r="E160" s="6" t="s">
        <v>14</v>
      </c>
      <c r="F160" s="769">
        <v>35736</v>
      </c>
      <c r="G160" s="195">
        <v>15</v>
      </c>
      <c r="H160" s="195">
        <v>401</v>
      </c>
      <c r="I160" s="6">
        <v>1</v>
      </c>
      <c r="M160" s="6" t="s">
        <v>44</v>
      </c>
      <c r="N160" s="6">
        <v>0</v>
      </c>
      <c r="O160" s="6">
        <v>0</v>
      </c>
      <c r="P160" s="6">
        <v>0</v>
      </c>
      <c r="Q160" s="6">
        <v>1</v>
      </c>
      <c r="R160" s="6">
        <v>2</v>
      </c>
      <c r="S160" s="6" t="s">
        <v>465</v>
      </c>
      <c r="T160" s="6">
        <v>0</v>
      </c>
      <c r="X160" s="6"/>
      <c r="Y160" s="775">
        <v>4.96</v>
      </c>
      <c r="Z160" s="775">
        <v>4.87</v>
      </c>
      <c r="AM160" s="6" t="s">
        <v>458</v>
      </c>
      <c r="AT160" s="6" t="s">
        <v>6</v>
      </c>
      <c r="AW160" s="6">
        <v>7</v>
      </c>
      <c r="BC160" s="6">
        <v>6</v>
      </c>
      <c r="BD160" s="6">
        <v>7</v>
      </c>
      <c r="BE160" s="6">
        <v>6</v>
      </c>
      <c r="BG160" s="777">
        <v>5</v>
      </c>
      <c r="BM160" s="6">
        <v>5</v>
      </c>
      <c r="BS160" s="6">
        <v>7</v>
      </c>
      <c r="CD160" s="6">
        <v>6</v>
      </c>
      <c r="CE160" s="6">
        <v>6</v>
      </c>
      <c r="CZ160"/>
      <c r="DA160"/>
      <c r="DB160"/>
      <c r="DC160" s="6" t="str">
        <f t="shared" si="2"/>
        <v>66</v>
      </c>
      <c r="DD160" s="6">
        <v>6</v>
      </c>
      <c r="DE160" s="6">
        <v>6</v>
      </c>
      <c r="DI160" s="778"/>
      <c r="DJ160" s="779"/>
    </row>
    <row r="161" spans="3:114" ht="12" customHeight="1" x14ac:dyDescent="0.2">
      <c r="C161">
        <v>169</v>
      </c>
      <c r="E161" s="6" t="s">
        <v>14</v>
      </c>
      <c r="F161" s="769">
        <v>35884</v>
      </c>
      <c r="G161" s="195">
        <v>15</v>
      </c>
      <c r="H161" s="195">
        <v>401</v>
      </c>
      <c r="I161" s="6">
        <v>1</v>
      </c>
      <c r="M161" s="6" t="s">
        <v>44</v>
      </c>
      <c r="N161" s="6">
        <v>0</v>
      </c>
      <c r="O161" s="6">
        <v>0</v>
      </c>
      <c r="P161" s="6">
        <v>0</v>
      </c>
      <c r="Q161" s="6">
        <v>1</v>
      </c>
      <c r="R161" s="6">
        <v>2</v>
      </c>
      <c r="S161" s="6" t="s">
        <v>454</v>
      </c>
      <c r="T161" s="6">
        <v>0</v>
      </c>
      <c r="X161" s="6"/>
      <c r="Y161" s="775">
        <v>4.57</v>
      </c>
      <c r="Z161" s="775">
        <v>5.17</v>
      </c>
      <c r="AM161" s="6" t="s">
        <v>468</v>
      </c>
      <c r="AU161" s="6" t="s">
        <v>22</v>
      </c>
      <c r="AW161" s="6">
        <v>7</v>
      </c>
      <c r="BC161" s="6">
        <v>6</v>
      </c>
      <c r="BD161" s="6">
        <v>6</v>
      </c>
      <c r="BE161" s="6">
        <v>6</v>
      </c>
      <c r="BF161" s="6">
        <v>5</v>
      </c>
      <c r="BI161" s="6">
        <v>6</v>
      </c>
      <c r="BM161" s="6">
        <v>6</v>
      </c>
      <c r="BS161" s="6">
        <v>7</v>
      </c>
      <c r="CD161" s="6">
        <v>6</v>
      </c>
      <c r="CE161" s="6">
        <v>6</v>
      </c>
      <c r="CZ161"/>
      <c r="DA161"/>
      <c r="DB161"/>
      <c r="DC161" s="6" t="str">
        <f t="shared" si="2"/>
        <v>66</v>
      </c>
      <c r="DD161" s="6">
        <v>6</v>
      </c>
      <c r="DE161" s="6">
        <v>6</v>
      </c>
      <c r="DI161" s="778"/>
      <c r="DJ161" s="779"/>
    </row>
    <row r="162" spans="3:114" ht="12" customHeight="1" x14ac:dyDescent="0.2">
      <c r="C162">
        <v>170</v>
      </c>
      <c r="E162" s="6" t="s">
        <v>14</v>
      </c>
      <c r="F162" s="769">
        <v>35765</v>
      </c>
      <c r="G162" s="195">
        <v>15</v>
      </c>
      <c r="H162" s="195">
        <v>401</v>
      </c>
      <c r="I162" s="6">
        <v>1</v>
      </c>
      <c r="M162" s="6" t="s">
        <v>44</v>
      </c>
      <c r="N162" s="6">
        <v>1</v>
      </c>
      <c r="O162" s="6">
        <v>0</v>
      </c>
      <c r="P162" s="6">
        <v>1</v>
      </c>
      <c r="Q162" s="6">
        <v>1</v>
      </c>
      <c r="R162" s="6">
        <v>3</v>
      </c>
      <c r="S162" s="6" t="s">
        <v>473</v>
      </c>
      <c r="T162" s="6">
        <v>0</v>
      </c>
      <c r="X162" s="6"/>
      <c r="Y162" s="775">
        <v>5.12</v>
      </c>
      <c r="Z162" s="775">
        <v>4.97</v>
      </c>
      <c r="AI162" s="6" t="s">
        <v>89</v>
      </c>
      <c r="AM162" s="6" t="s">
        <v>461</v>
      </c>
      <c r="AT162" s="6" t="s">
        <v>8</v>
      </c>
      <c r="AW162" s="6">
        <v>4</v>
      </c>
      <c r="BC162" s="6">
        <v>5</v>
      </c>
      <c r="BD162" s="6">
        <v>5</v>
      </c>
      <c r="BF162" s="6">
        <v>4</v>
      </c>
      <c r="BM162" s="6">
        <v>5</v>
      </c>
      <c r="BS162" s="6">
        <v>4</v>
      </c>
      <c r="CD162" s="6">
        <v>5</v>
      </c>
      <c r="CE162" s="6">
        <v>5</v>
      </c>
      <c r="CZ162"/>
      <c r="DA162"/>
      <c r="DB162"/>
      <c r="DC162" s="6" t="str">
        <f t="shared" si="2"/>
        <v>55</v>
      </c>
      <c r="DD162" s="6">
        <v>5</v>
      </c>
      <c r="DE162" s="6">
        <v>5</v>
      </c>
      <c r="DI162" s="778"/>
      <c r="DJ162" s="779"/>
    </row>
    <row r="163" spans="3:114" ht="12" customHeight="1" x14ac:dyDescent="0.2">
      <c r="C163">
        <v>171</v>
      </c>
      <c r="E163" s="6" t="s">
        <v>14</v>
      </c>
      <c r="F163" s="769">
        <v>35863</v>
      </c>
      <c r="G163" s="195">
        <v>15</v>
      </c>
      <c r="H163" s="195">
        <v>401</v>
      </c>
      <c r="I163" s="6">
        <v>1</v>
      </c>
      <c r="M163" s="6" t="s">
        <v>44</v>
      </c>
      <c r="N163" s="6">
        <v>0</v>
      </c>
      <c r="O163" s="6">
        <v>0</v>
      </c>
      <c r="P163" s="6">
        <v>0</v>
      </c>
      <c r="Q163" s="6">
        <v>1</v>
      </c>
      <c r="R163" s="6">
        <v>2</v>
      </c>
      <c r="S163" s="6" t="s">
        <v>454</v>
      </c>
      <c r="T163" s="6">
        <v>0</v>
      </c>
      <c r="X163" s="6"/>
      <c r="Y163" s="775">
        <v>4.87</v>
      </c>
      <c r="Z163" s="775">
        <v>4.55</v>
      </c>
      <c r="AF163" s="776"/>
      <c r="AG163" s="776"/>
      <c r="AH163" s="776"/>
      <c r="AI163" s="776"/>
      <c r="AJ163" s="776"/>
      <c r="AK163" s="776"/>
      <c r="AL163" s="776"/>
      <c r="AM163" s="776"/>
      <c r="AN163" s="776"/>
      <c r="AO163" s="776"/>
      <c r="AP163" s="776"/>
      <c r="AQ163" s="776"/>
      <c r="AR163" s="776"/>
      <c r="BB163" s="6">
        <v>3</v>
      </c>
      <c r="BC163" s="6">
        <v>6</v>
      </c>
      <c r="BD163" s="6">
        <v>6</v>
      </c>
      <c r="BE163" s="6">
        <v>3</v>
      </c>
      <c r="BF163" s="6">
        <v>3</v>
      </c>
      <c r="BI163" s="6">
        <v>3</v>
      </c>
      <c r="BM163" s="6">
        <v>3</v>
      </c>
      <c r="CD163" s="6">
        <v>4</v>
      </c>
      <c r="CE163" s="6">
        <v>4</v>
      </c>
      <c r="CZ163"/>
      <c r="DA163"/>
      <c r="DB163"/>
      <c r="DC163" s="6" t="str">
        <f t="shared" si="2"/>
        <v>44</v>
      </c>
      <c r="DD163" s="6">
        <v>4</v>
      </c>
      <c r="DE163" s="6">
        <v>4</v>
      </c>
      <c r="DI163" s="778"/>
      <c r="DJ163" s="779"/>
    </row>
    <row r="164" spans="3:114" ht="12" customHeight="1" x14ac:dyDescent="0.2">
      <c r="C164">
        <v>172</v>
      </c>
      <c r="E164" s="6" t="s">
        <v>89</v>
      </c>
      <c r="F164" s="769">
        <v>35813</v>
      </c>
      <c r="G164" s="195">
        <v>15</v>
      </c>
      <c r="H164" s="195">
        <v>401</v>
      </c>
      <c r="I164" s="6">
        <v>1</v>
      </c>
      <c r="M164" s="6" t="s">
        <v>44</v>
      </c>
      <c r="N164" s="6">
        <v>1</v>
      </c>
      <c r="O164" s="6">
        <v>0</v>
      </c>
      <c r="P164" s="6">
        <v>1</v>
      </c>
      <c r="Q164" s="6">
        <v>1</v>
      </c>
      <c r="R164" s="6">
        <v>2</v>
      </c>
      <c r="S164" s="6" t="s">
        <v>454</v>
      </c>
      <c r="T164" s="6">
        <v>0</v>
      </c>
      <c r="X164" s="6"/>
      <c r="Y164" s="775">
        <v>4.6100000000000003</v>
      </c>
      <c r="Z164" s="775">
        <v>5.25</v>
      </c>
      <c r="AM164" s="6" t="s">
        <v>458</v>
      </c>
      <c r="AT164" s="6" t="s">
        <v>10</v>
      </c>
      <c r="AW164" s="6">
        <v>5</v>
      </c>
      <c r="AY164" s="6">
        <v>4</v>
      </c>
      <c r="BA164" s="6">
        <v>4</v>
      </c>
      <c r="BC164" s="6">
        <v>5</v>
      </c>
      <c r="BD164" s="6">
        <v>5</v>
      </c>
      <c r="BI164" s="6">
        <v>4</v>
      </c>
      <c r="BM164" s="6">
        <v>6</v>
      </c>
      <c r="BS164" s="6">
        <v>5</v>
      </c>
      <c r="CD164" s="6">
        <v>6</v>
      </c>
      <c r="CE164" s="6">
        <v>6</v>
      </c>
      <c r="CZ164"/>
      <c r="DA164"/>
      <c r="DB164"/>
      <c r="DC164" s="6" t="str">
        <f t="shared" si="2"/>
        <v>66</v>
      </c>
      <c r="DD164" s="6">
        <v>6</v>
      </c>
      <c r="DE164" s="6">
        <v>6</v>
      </c>
      <c r="DI164" s="778"/>
      <c r="DJ164" s="779"/>
    </row>
    <row r="165" spans="3:114" ht="12" customHeight="1" x14ac:dyDescent="0.2">
      <c r="C165">
        <v>173</v>
      </c>
      <c r="E165" s="6" t="s">
        <v>14</v>
      </c>
      <c r="F165" s="769">
        <v>35674</v>
      </c>
      <c r="G165" s="195">
        <v>15</v>
      </c>
      <c r="H165" s="195">
        <v>401</v>
      </c>
      <c r="I165" s="6">
        <v>1</v>
      </c>
      <c r="M165" s="6" t="s">
        <v>44</v>
      </c>
      <c r="N165" s="6">
        <v>0</v>
      </c>
      <c r="O165" s="6">
        <v>0</v>
      </c>
      <c r="P165" s="6">
        <v>0</v>
      </c>
      <c r="Q165" s="6">
        <v>2</v>
      </c>
      <c r="R165" s="6">
        <v>3</v>
      </c>
      <c r="S165" s="6" t="s">
        <v>465</v>
      </c>
      <c r="T165" s="6">
        <v>0</v>
      </c>
      <c r="X165" s="6"/>
      <c r="Y165" s="775">
        <v>4.87</v>
      </c>
      <c r="Z165" s="775">
        <v>5.38</v>
      </c>
      <c r="AI165" s="6" t="s">
        <v>10</v>
      </c>
      <c r="AM165" s="6" t="s">
        <v>472</v>
      </c>
      <c r="AW165" s="6">
        <v>7</v>
      </c>
      <c r="AY165" s="6">
        <v>6</v>
      </c>
      <c r="BC165" s="6">
        <v>6</v>
      </c>
      <c r="BD165" s="6">
        <v>6</v>
      </c>
      <c r="BJ165" s="6">
        <v>7</v>
      </c>
      <c r="BM165" s="6">
        <v>7</v>
      </c>
      <c r="BR165" s="6">
        <v>8</v>
      </c>
      <c r="BS165" s="6">
        <v>7</v>
      </c>
      <c r="CD165" s="6">
        <v>7</v>
      </c>
      <c r="CE165" s="6">
        <v>7</v>
      </c>
      <c r="CH165" s="6" t="s">
        <v>5</v>
      </c>
      <c r="CZ165"/>
      <c r="DA165"/>
      <c r="DB165"/>
      <c r="DC165" s="6" t="str">
        <f t="shared" si="2"/>
        <v>77</v>
      </c>
      <c r="DD165" s="6">
        <v>7</v>
      </c>
      <c r="DE165" s="6">
        <v>7</v>
      </c>
      <c r="DI165" s="778"/>
      <c r="DJ165" s="779"/>
    </row>
    <row r="166" spans="3:114" ht="12" customHeight="1" x14ac:dyDescent="0.2">
      <c r="C166">
        <v>174</v>
      </c>
      <c r="E166" s="6" t="s">
        <v>14</v>
      </c>
      <c r="F166" s="769">
        <v>36021</v>
      </c>
      <c r="G166" s="195">
        <v>15</v>
      </c>
      <c r="H166" s="195">
        <v>401</v>
      </c>
      <c r="I166" s="6">
        <v>1</v>
      </c>
      <c r="M166" s="6" t="s">
        <v>44</v>
      </c>
      <c r="N166" s="6">
        <v>0</v>
      </c>
      <c r="O166" s="6">
        <v>0</v>
      </c>
      <c r="P166" s="6">
        <v>0</v>
      </c>
      <c r="Q166" s="6">
        <v>1</v>
      </c>
      <c r="R166" s="6">
        <v>3</v>
      </c>
      <c r="S166" s="6" t="s">
        <v>464</v>
      </c>
      <c r="T166" s="6">
        <v>0</v>
      </c>
      <c r="X166" s="6"/>
      <c r="Y166" s="775">
        <v>5</v>
      </c>
      <c r="Z166" s="775">
        <v>5.46</v>
      </c>
      <c r="AM166" s="6" t="s">
        <v>461</v>
      </c>
      <c r="AU166" s="6" t="s">
        <v>5</v>
      </c>
      <c r="AW166" s="6">
        <v>7</v>
      </c>
      <c r="BC166" s="6">
        <v>6</v>
      </c>
      <c r="BD166" s="6">
        <v>6</v>
      </c>
      <c r="BG166" s="777">
        <v>6</v>
      </c>
      <c r="BI166" s="6">
        <v>6</v>
      </c>
      <c r="BM166" s="6">
        <v>7</v>
      </c>
      <c r="BS166" s="6">
        <v>7</v>
      </c>
      <c r="CD166" s="6">
        <v>8</v>
      </c>
      <c r="CE166" s="6">
        <v>8</v>
      </c>
      <c r="CZ166"/>
      <c r="DA166"/>
      <c r="DB166"/>
      <c r="DC166" s="6" t="str">
        <f t="shared" si="2"/>
        <v>88</v>
      </c>
      <c r="DD166" s="6">
        <v>8</v>
      </c>
      <c r="DE166" s="6">
        <v>8</v>
      </c>
      <c r="DI166" s="778"/>
      <c r="DJ166" s="779"/>
    </row>
    <row r="167" spans="3:114" ht="12" customHeight="1" x14ac:dyDescent="0.2">
      <c r="C167">
        <v>175</v>
      </c>
      <c r="E167" s="6" t="s">
        <v>14</v>
      </c>
      <c r="F167" s="769">
        <v>35941</v>
      </c>
      <c r="G167" s="195">
        <v>15</v>
      </c>
      <c r="H167" s="195">
        <v>401</v>
      </c>
      <c r="I167" s="6">
        <v>1</v>
      </c>
      <c r="M167" s="6" t="s">
        <v>44</v>
      </c>
      <c r="N167" s="6">
        <v>0</v>
      </c>
      <c r="O167" s="6">
        <v>0</v>
      </c>
      <c r="P167" s="6">
        <v>0</v>
      </c>
      <c r="Q167" s="6">
        <v>1</v>
      </c>
      <c r="R167" s="6">
        <v>2</v>
      </c>
      <c r="S167" s="6" t="s">
        <v>454</v>
      </c>
      <c r="T167" s="6">
        <v>0</v>
      </c>
      <c r="X167" s="6"/>
      <c r="Y167" s="775">
        <v>4.5</v>
      </c>
      <c r="Z167" s="775">
        <v>4.5</v>
      </c>
      <c r="AF167" s="776"/>
      <c r="AG167" s="776"/>
      <c r="AH167" s="776"/>
      <c r="AI167" s="776"/>
      <c r="AJ167" s="776"/>
      <c r="AK167" s="776"/>
      <c r="AL167" s="776"/>
      <c r="AM167" s="776"/>
      <c r="AN167" s="776"/>
      <c r="AO167" s="776"/>
      <c r="AP167" s="776"/>
      <c r="AQ167" s="776"/>
      <c r="AR167" s="776"/>
      <c r="BC167" s="6">
        <v>4</v>
      </c>
      <c r="BD167" s="6">
        <v>5</v>
      </c>
      <c r="BH167" s="777">
        <v>4</v>
      </c>
      <c r="BI167" s="6">
        <v>3</v>
      </c>
      <c r="BM167" s="6">
        <v>4</v>
      </c>
      <c r="BP167" s="6">
        <v>4</v>
      </c>
      <c r="CD167" s="6">
        <v>3</v>
      </c>
      <c r="CE167" s="6">
        <v>3</v>
      </c>
      <c r="CZ167"/>
      <c r="DA167"/>
      <c r="DB167"/>
      <c r="DC167" s="6" t="str">
        <f t="shared" si="2"/>
        <v>33</v>
      </c>
      <c r="DD167" s="6">
        <v>3</v>
      </c>
      <c r="DE167" s="6">
        <v>3</v>
      </c>
      <c r="DI167" s="778"/>
      <c r="DJ167" s="779"/>
    </row>
    <row r="168" spans="3:114" ht="12" customHeight="1" x14ac:dyDescent="0.2">
      <c r="C168">
        <v>176</v>
      </c>
      <c r="E168" s="6" t="s">
        <v>14</v>
      </c>
      <c r="F168" s="769">
        <v>35677</v>
      </c>
      <c r="G168" s="195">
        <v>15</v>
      </c>
      <c r="H168" s="195">
        <v>401</v>
      </c>
      <c r="I168" s="6">
        <v>1</v>
      </c>
      <c r="M168" s="6" t="s">
        <v>44</v>
      </c>
      <c r="N168" s="6">
        <v>1</v>
      </c>
      <c r="O168" s="6">
        <v>0</v>
      </c>
      <c r="P168" s="6">
        <v>1</v>
      </c>
      <c r="Q168" s="6">
        <v>1</v>
      </c>
      <c r="R168" s="6">
        <v>3</v>
      </c>
      <c r="S168" s="6" t="s">
        <v>464</v>
      </c>
      <c r="T168" s="6">
        <v>0</v>
      </c>
      <c r="X168" s="6"/>
      <c r="Y168" s="775">
        <v>5.56</v>
      </c>
      <c r="Z168" s="775">
        <v>4.8999999999999995</v>
      </c>
      <c r="AI168" s="6" t="s">
        <v>10</v>
      </c>
      <c r="AM168" s="6" t="s">
        <v>458</v>
      </c>
      <c r="AW168" s="6">
        <v>6</v>
      </c>
      <c r="BC168" s="6">
        <v>6</v>
      </c>
      <c r="BD168" s="6">
        <v>6</v>
      </c>
      <c r="BE168" s="6">
        <v>5</v>
      </c>
      <c r="BL168" s="6">
        <v>4</v>
      </c>
      <c r="BM168" s="6">
        <v>5</v>
      </c>
      <c r="BS168" s="6">
        <v>6</v>
      </c>
      <c r="CD168" s="6">
        <v>6</v>
      </c>
      <c r="CE168" s="6">
        <v>6</v>
      </c>
      <c r="CH168" s="6" t="s">
        <v>6</v>
      </c>
      <c r="CZ168"/>
      <c r="DA168"/>
      <c r="DB168"/>
      <c r="DC168" s="6" t="str">
        <f t="shared" si="2"/>
        <v>66</v>
      </c>
      <c r="DD168" s="6">
        <v>6</v>
      </c>
      <c r="DE168" s="6">
        <v>6</v>
      </c>
      <c r="DI168" s="778"/>
      <c r="DJ168" s="779"/>
    </row>
    <row r="169" spans="3:114" ht="12" customHeight="1" x14ac:dyDescent="0.2">
      <c r="C169">
        <v>177</v>
      </c>
      <c r="E169" s="6" t="s">
        <v>14</v>
      </c>
      <c r="F169" s="769">
        <v>35747</v>
      </c>
      <c r="G169" s="195">
        <v>15</v>
      </c>
      <c r="H169" s="195">
        <v>401</v>
      </c>
      <c r="I169" s="6">
        <v>1</v>
      </c>
      <c r="M169" s="6" t="s">
        <v>44</v>
      </c>
      <c r="N169" s="6">
        <v>0</v>
      </c>
      <c r="O169" s="6">
        <v>0</v>
      </c>
      <c r="P169" s="6">
        <v>0</v>
      </c>
      <c r="Q169" s="6">
        <v>1</v>
      </c>
      <c r="R169" s="6">
        <v>3</v>
      </c>
      <c r="S169" s="6" t="s">
        <v>454</v>
      </c>
      <c r="T169" s="6">
        <v>0</v>
      </c>
      <c r="X169" s="6"/>
      <c r="Y169" s="775">
        <v>5.68</v>
      </c>
      <c r="Z169" s="775">
        <v>5.63</v>
      </c>
      <c r="AF169" s="776"/>
      <c r="AG169" s="776"/>
      <c r="AH169" s="776"/>
      <c r="AI169" s="776"/>
      <c r="AJ169" s="776"/>
      <c r="AK169" s="776"/>
      <c r="AL169" s="776"/>
      <c r="AM169" s="776"/>
      <c r="AN169" s="776"/>
      <c r="AO169" s="776"/>
      <c r="AP169" s="776"/>
      <c r="AQ169" s="776"/>
      <c r="AR169" s="776"/>
      <c r="AW169" s="6">
        <v>7</v>
      </c>
      <c r="BC169" s="6">
        <v>9</v>
      </c>
      <c r="BD169" s="6">
        <v>7</v>
      </c>
      <c r="BE169" s="6">
        <v>7</v>
      </c>
      <c r="BI169" s="6">
        <v>7</v>
      </c>
      <c r="BM169" s="6">
        <v>7</v>
      </c>
      <c r="BS169" s="6">
        <v>7</v>
      </c>
      <c r="CD169" s="6">
        <v>6</v>
      </c>
      <c r="CE169" s="6">
        <v>6</v>
      </c>
      <c r="CZ169"/>
      <c r="DA169"/>
      <c r="DB169"/>
      <c r="DC169" s="6" t="str">
        <f t="shared" si="2"/>
        <v>66</v>
      </c>
      <c r="DD169" s="6">
        <v>6</v>
      </c>
      <c r="DE169" s="6">
        <v>6</v>
      </c>
      <c r="DI169" s="778"/>
      <c r="DJ169" s="779"/>
    </row>
    <row r="170" spans="3:114" ht="12" customHeight="1" x14ac:dyDescent="0.2">
      <c r="C170">
        <v>178</v>
      </c>
      <c r="E170" s="6" t="s">
        <v>89</v>
      </c>
      <c r="F170" s="769">
        <v>35963</v>
      </c>
      <c r="G170" s="195">
        <v>15</v>
      </c>
      <c r="H170" s="195">
        <v>401</v>
      </c>
      <c r="I170" s="6">
        <v>1</v>
      </c>
      <c r="M170" s="6" t="s">
        <v>44</v>
      </c>
      <c r="N170" s="6">
        <v>0</v>
      </c>
      <c r="O170" s="6">
        <v>0</v>
      </c>
      <c r="P170" s="6">
        <v>0</v>
      </c>
      <c r="Q170" s="6">
        <v>1</v>
      </c>
      <c r="R170" s="6">
        <v>2</v>
      </c>
      <c r="S170" s="6" t="s">
        <v>454</v>
      </c>
      <c r="T170" s="6">
        <v>0</v>
      </c>
      <c r="X170" s="6"/>
      <c r="Y170" s="775">
        <v>4.3500000000000005</v>
      </c>
      <c r="Z170" s="775">
        <v>5.5</v>
      </c>
      <c r="AM170" s="6" t="s">
        <v>461</v>
      </c>
      <c r="AU170" s="6" t="s">
        <v>6</v>
      </c>
      <c r="AW170" s="6">
        <v>5</v>
      </c>
      <c r="AX170" s="6">
        <v>7</v>
      </c>
      <c r="AZ170" s="6">
        <v>7</v>
      </c>
      <c r="BC170" s="6">
        <v>4</v>
      </c>
      <c r="BD170" s="6">
        <v>5</v>
      </c>
      <c r="BF170" s="6">
        <v>6</v>
      </c>
      <c r="BG170" s="777">
        <v>3</v>
      </c>
      <c r="BM170" s="6">
        <v>7</v>
      </c>
      <c r="BQ170" s="6">
        <v>6</v>
      </c>
      <c r="BS170" s="6">
        <v>5</v>
      </c>
      <c r="CZ170"/>
      <c r="DA170"/>
      <c r="DB170"/>
      <c r="DI170" s="778"/>
      <c r="DJ170" s="779"/>
    </row>
    <row r="171" spans="3:114" ht="12" customHeight="1" x14ac:dyDescent="0.2">
      <c r="C171">
        <v>179</v>
      </c>
      <c r="E171" s="6" t="s">
        <v>89</v>
      </c>
      <c r="F171" s="769">
        <v>35888</v>
      </c>
      <c r="G171" s="195">
        <v>15</v>
      </c>
      <c r="H171" s="195">
        <v>401</v>
      </c>
      <c r="I171" s="6">
        <v>1</v>
      </c>
      <c r="M171" s="6" t="s">
        <v>44</v>
      </c>
      <c r="N171" s="6">
        <v>0</v>
      </c>
      <c r="O171" s="6">
        <v>0</v>
      </c>
      <c r="P171" s="6">
        <v>0</v>
      </c>
      <c r="Q171" s="6">
        <v>1</v>
      </c>
      <c r="R171" s="6">
        <v>2</v>
      </c>
      <c r="S171" s="6" t="s">
        <v>457</v>
      </c>
      <c r="T171" s="6">
        <v>1</v>
      </c>
      <c r="X171" s="6"/>
      <c r="Y171" s="775">
        <v>5.1499999999999995</v>
      </c>
      <c r="Z171" s="775">
        <v>4.97</v>
      </c>
      <c r="AF171" s="776"/>
      <c r="AG171" s="776"/>
      <c r="AH171" s="776"/>
      <c r="AI171" s="776"/>
      <c r="AJ171" s="776"/>
      <c r="AK171" s="776"/>
      <c r="AL171" s="776"/>
      <c r="AM171" s="776"/>
      <c r="AN171" s="776"/>
      <c r="AO171" s="776"/>
      <c r="AP171" s="776"/>
      <c r="AQ171" s="776"/>
      <c r="AR171" s="776"/>
      <c r="BC171" s="6">
        <v>4</v>
      </c>
      <c r="BD171" s="6">
        <v>5</v>
      </c>
      <c r="BE171" s="6">
        <v>7</v>
      </c>
      <c r="BF171" s="6">
        <v>6</v>
      </c>
      <c r="BI171" s="6">
        <v>6</v>
      </c>
      <c r="BM171" s="6">
        <v>5</v>
      </c>
      <c r="CD171" s="6">
        <v>4</v>
      </c>
      <c r="CE171" s="6">
        <v>4</v>
      </c>
      <c r="CF171" s="6">
        <v>8</v>
      </c>
      <c r="CZ171"/>
      <c r="DA171"/>
      <c r="DB171"/>
      <c r="DC171" s="6" t="str">
        <f t="shared" si="2"/>
        <v>44</v>
      </c>
      <c r="DD171" s="6">
        <v>4</v>
      </c>
      <c r="DE171" s="6">
        <v>4</v>
      </c>
      <c r="DI171" s="778"/>
      <c r="DJ171" s="779"/>
    </row>
    <row r="172" spans="3:114" ht="12" customHeight="1" x14ac:dyDescent="0.2">
      <c r="C172">
        <v>180</v>
      </c>
      <c r="E172" s="6" t="s">
        <v>14</v>
      </c>
      <c r="F172" s="769">
        <v>35693</v>
      </c>
      <c r="G172" s="195">
        <v>15</v>
      </c>
      <c r="H172" s="195">
        <v>401</v>
      </c>
      <c r="I172" s="6">
        <v>1</v>
      </c>
      <c r="M172" s="6" t="s">
        <v>44</v>
      </c>
      <c r="N172" s="6">
        <v>0</v>
      </c>
      <c r="O172" s="6">
        <v>0</v>
      </c>
      <c r="P172" s="6">
        <v>0</v>
      </c>
      <c r="Q172" s="6">
        <v>1</v>
      </c>
      <c r="R172" s="6">
        <v>3</v>
      </c>
      <c r="S172" s="6" t="s">
        <v>454</v>
      </c>
      <c r="T172" s="6">
        <v>0</v>
      </c>
      <c r="X172" s="6"/>
      <c r="Y172" s="775">
        <v>5.26</v>
      </c>
      <c r="Z172" s="775">
        <v>5.21</v>
      </c>
      <c r="AM172" s="6" t="s">
        <v>461</v>
      </c>
      <c r="AU172" s="6" t="s">
        <v>5</v>
      </c>
      <c r="AW172" s="6">
        <v>7</v>
      </c>
      <c r="BC172" s="6">
        <v>8</v>
      </c>
      <c r="BD172" s="6">
        <v>7</v>
      </c>
      <c r="BE172" s="6">
        <v>5</v>
      </c>
      <c r="BI172" s="6">
        <v>6</v>
      </c>
      <c r="BM172" s="6">
        <v>5</v>
      </c>
      <c r="BS172" s="6">
        <v>7</v>
      </c>
      <c r="CD172" s="6">
        <v>7</v>
      </c>
      <c r="CE172" s="6">
        <v>7</v>
      </c>
      <c r="CZ172"/>
      <c r="DA172"/>
      <c r="DB172"/>
      <c r="DC172" s="6" t="str">
        <f t="shared" si="2"/>
        <v>77</v>
      </c>
      <c r="DD172" s="6">
        <v>7</v>
      </c>
      <c r="DE172" s="6">
        <v>7</v>
      </c>
      <c r="DI172" s="778"/>
      <c r="DJ172" s="779"/>
    </row>
    <row r="173" spans="3:114" ht="12" customHeight="1" x14ac:dyDescent="0.2">
      <c r="C173">
        <v>181</v>
      </c>
      <c r="E173" s="6" t="s">
        <v>14</v>
      </c>
      <c r="F173" s="769">
        <v>35968</v>
      </c>
      <c r="G173" s="195">
        <v>15</v>
      </c>
      <c r="H173" s="195">
        <v>401</v>
      </c>
      <c r="I173" s="6">
        <v>1</v>
      </c>
      <c r="M173" s="6" t="s">
        <v>44</v>
      </c>
      <c r="N173" s="6">
        <v>0</v>
      </c>
      <c r="O173" s="6">
        <v>0</v>
      </c>
      <c r="P173" s="6">
        <v>0</v>
      </c>
      <c r="Q173" s="6">
        <v>1</v>
      </c>
      <c r="R173" s="6">
        <v>3</v>
      </c>
      <c r="S173" s="6" t="s">
        <v>454</v>
      </c>
      <c r="T173" s="6">
        <v>0</v>
      </c>
      <c r="X173" s="6"/>
      <c r="Y173" s="775">
        <v>5</v>
      </c>
      <c r="Z173" s="775">
        <v>5.46</v>
      </c>
      <c r="AM173" s="6" t="s">
        <v>468</v>
      </c>
      <c r="AW173" s="6">
        <v>7</v>
      </c>
      <c r="AX173" s="6">
        <v>7</v>
      </c>
      <c r="AZ173" s="6">
        <v>8</v>
      </c>
      <c r="BC173" s="6">
        <v>6</v>
      </c>
      <c r="BD173" s="6">
        <v>6</v>
      </c>
      <c r="BE173" s="6">
        <v>6</v>
      </c>
      <c r="BF173" s="6">
        <v>7</v>
      </c>
      <c r="BM173" s="6">
        <v>8</v>
      </c>
      <c r="BQ173" s="6">
        <v>7</v>
      </c>
      <c r="BS173" s="6">
        <v>7</v>
      </c>
      <c r="CH173" s="6" t="s">
        <v>22</v>
      </c>
      <c r="CZ173"/>
      <c r="DA173"/>
      <c r="DB173"/>
      <c r="DI173" s="778"/>
      <c r="DJ173" s="779"/>
    </row>
    <row r="174" spans="3:114" ht="12" customHeight="1" x14ac:dyDescent="0.2">
      <c r="C174">
        <v>182</v>
      </c>
      <c r="E174" s="6" t="s">
        <v>14</v>
      </c>
      <c r="F174" s="769">
        <v>35834</v>
      </c>
      <c r="G174" s="195">
        <v>15</v>
      </c>
      <c r="H174" s="195">
        <v>401</v>
      </c>
      <c r="M174" s="6" t="s">
        <v>44</v>
      </c>
      <c r="N174" s="6">
        <v>1</v>
      </c>
      <c r="O174" s="6">
        <v>0</v>
      </c>
      <c r="P174" s="6">
        <v>1</v>
      </c>
      <c r="Q174" s="6">
        <v>1</v>
      </c>
      <c r="R174" s="6">
        <v>4</v>
      </c>
      <c r="S174" s="6" t="s">
        <v>454</v>
      </c>
      <c r="T174" s="6">
        <v>0</v>
      </c>
      <c r="X174" s="6"/>
      <c r="Y174" s="775">
        <v>0</v>
      </c>
      <c r="Z174" s="775">
        <v>0</v>
      </c>
      <c r="AF174" s="776"/>
      <c r="AG174" s="776"/>
      <c r="AH174" s="776"/>
      <c r="AI174" s="776"/>
      <c r="AJ174" s="776"/>
      <c r="AK174" s="776"/>
      <c r="AL174" s="776"/>
      <c r="AM174" s="776"/>
      <c r="AN174" s="776"/>
      <c r="AO174" s="776"/>
      <c r="AP174" s="776"/>
      <c r="AQ174" s="776"/>
      <c r="AR174" s="776"/>
      <c r="BC174" s="6">
        <v>6</v>
      </c>
      <c r="BD174" s="6">
        <v>5</v>
      </c>
      <c r="BE174" s="6">
        <v>5</v>
      </c>
      <c r="BF174" s="6">
        <v>5</v>
      </c>
      <c r="BM174" s="6">
        <v>6</v>
      </c>
      <c r="CD174" s="6">
        <v>5</v>
      </c>
      <c r="CE174" s="6">
        <v>4</v>
      </c>
      <c r="CG174" s="6">
        <v>4</v>
      </c>
      <c r="CH174" s="6" t="s">
        <v>8</v>
      </c>
      <c r="CZ174"/>
      <c r="DA174"/>
      <c r="DB174"/>
      <c r="DC174" s="6" t="str">
        <f t="shared" si="2"/>
        <v>54</v>
      </c>
      <c r="DD174" s="6">
        <v>5</v>
      </c>
      <c r="DE174" s="6">
        <v>4</v>
      </c>
      <c r="DI174" s="778"/>
      <c r="DJ174" s="779"/>
    </row>
    <row r="175" spans="3:114" ht="12" customHeight="1" x14ac:dyDescent="0.2">
      <c r="C175">
        <v>183</v>
      </c>
      <c r="E175" s="6" t="s">
        <v>89</v>
      </c>
      <c r="F175" s="769">
        <v>35699</v>
      </c>
      <c r="G175" s="195">
        <v>15</v>
      </c>
      <c r="H175" s="195">
        <v>401</v>
      </c>
      <c r="M175" s="6" t="s">
        <v>44</v>
      </c>
      <c r="N175" s="6">
        <v>0</v>
      </c>
      <c r="O175" s="6">
        <v>0</v>
      </c>
      <c r="P175" s="6">
        <v>0</v>
      </c>
      <c r="Q175" s="6">
        <v>1</v>
      </c>
      <c r="R175" s="6">
        <v>4</v>
      </c>
      <c r="S175" s="6" t="s">
        <v>454</v>
      </c>
      <c r="T175" s="6">
        <v>0</v>
      </c>
      <c r="X175" s="6"/>
      <c r="Y175" s="775">
        <v>0</v>
      </c>
      <c r="Z175" s="775">
        <v>0</v>
      </c>
      <c r="AF175" s="776"/>
      <c r="AG175" s="776"/>
      <c r="AH175" s="776"/>
      <c r="AI175" s="776"/>
      <c r="AJ175" s="776"/>
      <c r="AK175" s="776"/>
      <c r="AL175" s="776"/>
      <c r="AM175" s="776"/>
      <c r="AN175" s="776"/>
      <c r="AO175" s="776"/>
      <c r="AP175" s="776"/>
      <c r="AQ175" s="776"/>
      <c r="AR175" s="776"/>
      <c r="BC175" s="6">
        <v>8</v>
      </c>
      <c r="BD175" s="6">
        <v>7</v>
      </c>
      <c r="BE175" s="6">
        <v>8</v>
      </c>
      <c r="BF175" s="6">
        <v>8</v>
      </c>
      <c r="BM175" s="6">
        <v>8</v>
      </c>
      <c r="BO175" s="6">
        <v>6</v>
      </c>
      <c r="CD175" s="6">
        <v>7</v>
      </c>
      <c r="CE175" s="6">
        <v>6</v>
      </c>
      <c r="CF175" s="6">
        <v>7</v>
      </c>
      <c r="CG175" s="6">
        <v>7</v>
      </c>
      <c r="CZ175"/>
      <c r="DA175"/>
      <c r="DB175"/>
      <c r="DC175" s="6" t="str">
        <f t="shared" si="2"/>
        <v>76</v>
      </c>
      <c r="DD175" s="6">
        <v>7</v>
      </c>
      <c r="DE175" s="6">
        <v>6</v>
      </c>
      <c r="DI175" s="778"/>
      <c r="DJ175" s="779"/>
    </row>
    <row r="176" spans="3:114" ht="12" customHeight="1" x14ac:dyDescent="0.2">
      <c r="C176">
        <v>184</v>
      </c>
      <c r="E176" s="6" t="s">
        <v>14</v>
      </c>
      <c r="F176" s="769">
        <v>35772</v>
      </c>
      <c r="G176" s="195">
        <v>15</v>
      </c>
      <c r="H176" s="195">
        <v>401</v>
      </c>
      <c r="I176" s="6">
        <v>1</v>
      </c>
      <c r="M176" s="6" t="s">
        <v>44</v>
      </c>
      <c r="N176" s="6">
        <v>0</v>
      </c>
      <c r="O176" s="6">
        <v>0</v>
      </c>
      <c r="P176" s="6">
        <v>0</v>
      </c>
      <c r="Q176" s="6">
        <v>1</v>
      </c>
      <c r="R176" s="6">
        <v>2</v>
      </c>
      <c r="S176" s="6" t="s">
        <v>454</v>
      </c>
      <c r="T176" s="6">
        <v>0</v>
      </c>
      <c r="X176" s="6"/>
      <c r="Y176" s="775">
        <v>5.1499999999999995</v>
      </c>
      <c r="Z176" s="775">
        <v>4.3500000000000005</v>
      </c>
      <c r="AF176" s="776"/>
      <c r="AG176" s="776"/>
      <c r="AH176" s="776"/>
      <c r="AI176" s="776"/>
      <c r="AJ176" s="776"/>
      <c r="AK176" s="776"/>
      <c r="AL176" s="776"/>
      <c r="AM176" s="776"/>
      <c r="AN176" s="776"/>
      <c r="AO176" s="776"/>
      <c r="AP176" s="776"/>
      <c r="AQ176" s="776"/>
      <c r="AR176" s="776"/>
      <c r="BC176" s="6">
        <v>4</v>
      </c>
      <c r="BD176" s="6">
        <v>6</v>
      </c>
      <c r="BE176" s="6">
        <v>5</v>
      </c>
      <c r="BH176" s="777">
        <v>5</v>
      </c>
      <c r="BI176" s="6">
        <v>5</v>
      </c>
      <c r="BM176" s="6">
        <v>5</v>
      </c>
      <c r="CD176" s="6">
        <v>4</v>
      </c>
      <c r="CE176" s="6">
        <v>3</v>
      </c>
      <c r="CZ176"/>
      <c r="DA176"/>
      <c r="DB176"/>
      <c r="DC176" s="6" t="str">
        <f t="shared" si="2"/>
        <v>43</v>
      </c>
      <c r="DD176" s="6">
        <v>4</v>
      </c>
      <c r="DE176" s="6">
        <v>3</v>
      </c>
      <c r="DI176" s="778"/>
      <c r="DJ176" s="779"/>
    </row>
    <row r="177" spans="3:114" ht="12" customHeight="1" x14ac:dyDescent="0.2">
      <c r="C177">
        <v>185</v>
      </c>
      <c r="E177" s="6" t="s">
        <v>89</v>
      </c>
      <c r="F177" s="769">
        <v>35882</v>
      </c>
      <c r="G177" s="195">
        <v>15</v>
      </c>
      <c r="H177" s="195">
        <v>401</v>
      </c>
      <c r="I177" s="6">
        <v>1</v>
      </c>
      <c r="M177" s="6" t="s">
        <v>5</v>
      </c>
      <c r="N177" s="6">
        <v>1</v>
      </c>
      <c r="O177" s="6">
        <v>0</v>
      </c>
      <c r="P177" s="6">
        <v>1</v>
      </c>
      <c r="Q177" s="6">
        <v>1</v>
      </c>
      <c r="R177" s="6">
        <v>2</v>
      </c>
      <c r="S177" s="6" t="s">
        <v>454</v>
      </c>
      <c r="T177" s="6">
        <v>1</v>
      </c>
      <c r="X177" s="6"/>
      <c r="Y177" s="775">
        <v>4.57</v>
      </c>
      <c r="Z177" s="775">
        <v>4.6100000000000003</v>
      </c>
      <c r="AF177" s="776"/>
      <c r="AG177" s="776"/>
      <c r="AH177" s="776"/>
      <c r="AI177" s="776"/>
      <c r="AJ177" s="776"/>
      <c r="AK177" s="776"/>
      <c r="AL177" s="776"/>
      <c r="AM177" s="776"/>
      <c r="AN177" s="776"/>
      <c r="AO177" s="776"/>
      <c r="AP177" s="776"/>
      <c r="AQ177" s="776"/>
      <c r="AR177" s="776"/>
      <c r="BC177" s="6">
        <v>4</v>
      </c>
      <c r="BD177" s="6">
        <v>4</v>
      </c>
      <c r="BI177" s="6">
        <v>1</v>
      </c>
      <c r="BM177" s="6">
        <v>4</v>
      </c>
      <c r="CD177" s="6">
        <v>4</v>
      </c>
      <c r="CE177" s="6">
        <v>3</v>
      </c>
      <c r="CZ177"/>
      <c r="DA177"/>
      <c r="DB177"/>
      <c r="DC177" s="6" t="str">
        <f t="shared" si="2"/>
        <v>43</v>
      </c>
      <c r="DD177" s="6">
        <v>4</v>
      </c>
      <c r="DE177" s="6">
        <v>3</v>
      </c>
      <c r="DI177" s="778"/>
      <c r="DJ177" s="779"/>
    </row>
    <row r="178" spans="3:114" ht="12" customHeight="1" x14ac:dyDescent="0.2">
      <c r="C178">
        <v>186</v>
      </c>
      <c r="E178" s="6" t="s">
        <v>14</v>
      </c>
      <c r="F178" s="769">
        <v>35950</v>
      </c>
      <c r="G178" s="195">
        <v>15</v>
      </c>
      <c r="H178" s="195">
        <v>401</v>
      </c>
      <c r="I178" s="6">
        <v>1</v>
      </c>
      <c r="M178" s="6" t="s">
        <v>44</v>
      </c>
      <c r="N178" s="6">
        <v>0</v>
      </c>
      <c r="O178" s="6">
        <v>0</v>
      </c>
      <c r="P178" s="6">
        <v>0</v>
      </c>
      <c r="Q178" s="6">
        <v>1</v>
      </c>
      <c r="R178" s="6">
        <v>3</v>
      </c>
      <c r="S178" s="6" t="s">
        <v>454</v>
      </c>
      <c r="T178" s="6">
        <v>0</v>
      </c>
      <c r="X178" s="6"/>
      <c r="Y178" s="775">
        <v>4.83</v>
      </c>
      <c r="Z178" s="775">
        <v>5.17</v>
      </c>
      <c r="AF178" s="776"/>
      <c r="AG178" s="776"/>
      <c r="AH178" s="776"/>
      <c r="AI178" s="776"/>
      <c r="AJ178" s="776"/>
      <c r="AK178" s="776"/>
      <c r="AL178" s="776"/>
      <c r="AM178" s="776"/>
      <c r="AN178" s="776"/>
      <c r="AO178" s="776"/>
      <c r="AP178" s="776"/>
      <c r="AQ178" s="776"/>
      <c r="AR178" s="776"/>
      <c r="AT178" s="6" t="s">
        <v>6</v>
      </c>
      <c r="AW178" s="6">
        <v>7</v>
      </c>
      <c r="BC178" s="6">
        <v>6</v>
      </c>
      <c r="BD178" s="6">
        <v>7</v>
      </c>
      <c r="BE178" s="6">
        <v>5</v>
      </c>
      <c r="BI178" s="6">
        <v>7</v>
      </c>
      <c r="BM178" s="6">
        <v>6</v>
      </c>
      <c r="BP178" s="6">
        <v>5</v>
      </c>
      <c r="BS178" s="6">
        <v>7</v>
      </c>
      <c r="CD178" s="6">
        <v>6</v>
      </c>
      <c r="CE178" s="6">
        <v>5</v>
      </c>
      <c r="CZ178"/>
      <c r="DA178"/>
      <c r="DB178"/>
      <c r="DC178" s="6" t="str">
        <f t="shared" si="2"/>
        <v>65</v>
      </c>
      <c r="DD178" s="6">
        <v>6</v>
      </c>
      <c r="DE178" s="6">
        <v>5</v>
      </c>
      <c r="DI178" s="778"/>
      <c r="DJ178" s="779"/>
    </row>
    <row r="179" spans="3:114" ht="12" customHeight="1" x14ac:dyDescent="0.2">
      <c r="C179">
        <v>187</v>
      </c>
      <c r="E179" s="6" t="s">
        <v>89</v>
      </c>
      <c r="F179" s="769">
        <v>35950</v>
      </c>
      <c r="G179" s="195">
        <v>15</v>
      </c>
      <c r="H179" s="195">
        <v>401</v>
      </c>
      <c r="I179" s="6">
        <v>1</v>
      </c>
      <c r="M179" s="6" t="s">
        <v>44</v>
      </c>
      <c r="N179" s="6">
        <v>0</v>
      </c>
      <c r="O179" s="6">
        <v>0</v>
      </c>
      <c r="P179" s="6">
        <v>0</v>
      </c>
      <c r="Q179" s="6">
        <v>1</v>
      </c>
      <c r="R179" s="6">
        <v>3</v>
      </c>
      <c r="S179" s="6" t="s">
        <v>454</v>
      </c>
      <c r="T179" s="6">
        <v>0</v>
      </c>
      <c r="X179" s="6"/>
      <c r="Y179" s="775">
        <v>5</v>
      </c>
      <c r="Z179" s="775">
        <v>5.54</v>
      </c>
      <c r="AF179" s="776"/>
      <c r="AG179" s="776"/>
      <c r="AH179" s="776"/>
      <c r="AI179" s="776"/>
      <c r="AJ179" s="776"/>
      <c r="AK179" s="776"/>
      <c r="AL179" s="776"/>
      <c r="AM179" s="776"/>
      <c r="AN179" s="776"/>
      <c r="AO179" s="776"/>
      <c r="AP179" s="776"/>
      <c r="AQ179" s="776"/>
      <c r="AR179" s="776"/>
      <c r="AW179" s="6">
        <v>7</v>
      </c>
      <c r="BB179" s="6">
        <v>4</v>
      </c>
      <c r="BC179" s="6">
        <v>6</v>
      </c>
      <c r="BD179" s="6">
        <v>6</v>
      </c>
      <c r="BE179" s="6">
        <v>4</v>
      </c>
      <c r="BI179" s="6">
        <v>6</v>
      </c>
      <c r="BM179" s="6">
        <v>6</v>
      </c>
      <c r="BS179" s="6">
        <v>7</v>
      </c>
      <c r="CD179" s="6">
        <v>5</v>
      </c>
      <c r="CE179" s="6">
        <v>4</v>
      </c>
      <c r="CZ179"/>
      <c r="DA179"/>
      <c r="DB179"/>
      <c r="DC179" s="6" t="str">
        <f t="shared" si="2"/>
        <v>54</v>
      </c>
      <c r="DD179" s="6">
        <v>5</v>
      </c>
      <c r="DE179" s="6">
        <v>4</v>
      </c>
      <c r="DI179" s="778"/>
      <c r="DJ179" s="779"/>
    </row>
    <row r="180" spans="3:114" ht="12" customHeight="1" x14ac:dyDescent="0.2">
      <c r="C180">
        <v>188</v>
      </c>
      <c r="E180" s="6" t="s">
        <v>14</v>
      </c>
      <c r="F180" s="769">
        <v>35708</v>
      </c>
      <c r="G180" s="195">
        <v>15</v>
      </c>
      <c r="H180" s="195">
        <v>401</v>
      </c>
      <c r="I180" s="6">
        <v>1</v>
      </c>
      <c r="M180" s="6" t="s">
        <v>44</v>
      </c>
      <c r="N180" s="6">
        <v>0</v>
      </c>
      <c r="O180" s="6">
        <v>0</v>
      </c>
      <c r="P180" s="6">
        <v>0</v>
      </c>
      <c r="Q180" s="6">
        <v>1</v>
      </c>
      <c r="R180" s="6">
        <v>2</v>
      </c>
      <c r="S180" s="6" t="s">
        <v>454</v>
      </c>
      <c r="T180" s="6">
        <v>0</v>
      </c>
      <c r="X180" s="6"/>
      <c r="Y180" s="775">
        <v>5.09</v>
      </c>
      <c r="Z180" s="775">
        <v>4.68</v>
      </c>
      <c r="AF180" s="776"/>
      <c r="AG180" s="776"/>
      <c r="AH180" s="776"/>
      <c r="AI180" s="776"/>
      <c r="AJ180" s="776"/>
      <c r="AK180" s="776"/>
      <c r="AL180" s="776"/>
      <c r="AM180" s="776"/>
      <c r="AN180" s="776"/>
      <c r="AO180" s="776"/>
      <c r="AP180" s="776"/>
      <c r="AQ180" s="776"/>
      <c r="AR180" s="776"/>
      <c r="BB180" s="6">
        <v>5</v>
      </c>
      <c r="BC180" s="6">
        <v>7</v>
      </c>
      <c r="BD180" s="6">
        <v>7</v>
      </c>
      <c r="BE180" s="6">
        <v>6</v>
      </c>
      <c r="BK180" s="6">
        <v>6</v>
      </c>
      <c r="BM180" s="6">
        <v>5</v>
      </c>
      <c r="BO180" s="6">
        <v>5</v>
      </c>
      <c r="CD180" s="6">
        <v>5</v>
      </c>
      <c r="CE180" s="6">
        <v>4</v>
      </c>
      <c r="CZ180"/>
      <c r="DA180"/>
      <c r="DB180"/>
      <c r="DC180" s="6" t="str">
        <f t="shared" si="2"/>
        <v>54</v>
      </c>
      <c r="DD180" s="6">
        <v>5</v>
      </c>
      <c r="DE180" s="6">
        <v>4</v>
      </c>
      <c r="DI180" s="778"/>
      <c r="DJ180" s="779"/>
    </row>
    <row r="181" spans="3:114" ht="12" customHeight="1" x14ac:dyDescent="0.2">
      <c r="C181">
        <v>189</v>
      </c>
      <c r="E181" s="6" t="s">
        <v>14</v>
      </c>
      <c r="F181" s="769">
        <v>35722</v>
      </c>
      <c r="G181" s="195">
        <v>15</v>
      </c>
      <c r="H181" s="195">
        <v>401</v>
      </c>
      <c r="I181" s="6">
        <v>1</v>
      </c>
      <c r="M181" s="6" t="s">
        <v>44</v>
      </c>
      <c r="N181" s="6">
        <v>0</v>
      </c>
      <c r="O181" s="6">
        <v>0</v>
      </c>
      <c r="P181" s="6">
        <v>0</v>
      </c>
      <c r="Q181" s="6">
        <v>1</v>
      </c>
      <c r="R181" s="6">
        <v>3</v>
      </c>
      <c r="S181" s="6" t="s">
        <v>454</v>
      </c>
      <c r="T181" s="6">
        <v>0</v>
      </c>
      <c r="X181" s="6"/>
      <c r="Y181" s="775">
        <v>5.29</v>
      </c>
      <c r="Z181" s="775">
        <v>5.71</v>
      </c>
      <c r="AF181" s="776"/>
      <c r="AG181" s="776"/>
      <c r="AH181" s="776"/>
      <c r="AI181" s="776"/>
      <c r="AJ181" s="776"/>
      <c r="AK181" s="776"/>
      <c r="AL181" s="776"/>
      <c r="AM181" s="776"/>
      <c r="AN181" s="776"/>
      <c r="AO181" s="776"/>
      <c r="AP181" s="776"/>
      <c r="AQ181" s="776"/>
      <c r="AR181" s="776"/>
      <c r="BC181" s="6">
        <v>8</v>
      </c>
      <c r="BD181" s="6">
        <v>7</v>
      </c>
      <c r="BE181" s="6">
        <v>6</v>
      </c>
      <c r="BF181" s="6">
        <v>7</v>
      </c>
      <c r="BM181" s="6">
        <v>7</v>
      </c>
      <c r="CD181" s="6">
        <v>7</v>
      </c>
      <c r="CE181" s="6">
        <v>6</v>
      </c>
      <c r="CF181" s="6">
        <v>6</v>
      </c>
      <c r="CG181" s="6">
        <v>6</v>
      </c>
      <c r="CZ181"/>
      <c r="DA181"/>
      <c r="DB181"/>
      <c r="DC181" s="6" t="str">
        <f t="shared" si="2"/>
        <v>76</v>
      </c>
      <c r="DD181" s="6">
        <v>7</v>
      </c>
      <c r="DE181" s="6">
        <v>6</v>
      </c>
      <c r="DI181" s="778"/>
      <c r="DJ181" s="779"/>
    </row>
    <row r="182" spans="3:114" ht="12" customHeight="1" x14ac:dyDescent="0.2">
      <c r="C182">
        <v>190</v>
      </c>
      <c r="E182" s="6" t="s">
        <v>89</v>
      </c>
      <c r="F182" s="769">
        <v>35907</v>
      </c>
      <c r="G182" s="195">
        <v>15</v>
      </c>
      <c r="H182" s="195">
        <v>401</v>
      </c>
      <c r="I182" s="6">
        <v>1</v>
      </c>
      <c r="M182" s="6" t="s">
        <v>44</v>
      </c>
      <c r="N182" s="6">
        <v>0</v>
      </c>
      <c r="O182" s="6">
        <v>0</v>
      </c>
      <c r="P182" s="6">
        <v>0</v>
      </c>
      <c r="Q182" s="6">
        <v>1</v>
      </c>
      <c r="R182" s="6">
        <v>3</v>
      </c>
      <c r="S182" s="6" t="s">
        <v>464</v>
      </c>
      <c r="T182" s="6">
        <v>0</v>
      </c>
      <c r="X182" s="6"/>
      <c r="Y182" s="775">
        <v>5.26</v>
      </c>
      <c r="Z182" s="775">
        <v>5.54</v>
      </c>
      <c r="AF182" s="776"/>
      <c r="AG182" s="776"/>
      <c r="AH182" s="776"/>
      <c r="AI182" s="776"/>
      <c r="AJ182" s="776"/>
      <c r="AK182" s="776"/>
      <c r="AL182" s="776"/>
      <c r="AM182" s="776"/>
      <c r="AN182" s="776"/>
      <c r="AO182" s="776"/>
      <c r="AP182" s="776"/>
      <c r="AQ182" s="776"/>
      <c r="AR182" s="776"/>
      <c r="BC182" s="6">
        <v>7</v>
      </c>
      <c r="BD182" s="6">
        <v>7</v>
      </c>
      <c r="BE182" s="6">
        <v>6</v>
      </c>
      <c r="BF182" s="6">
        <v>7</v>
      </c>
      <c r="BI182" s="6">
        <v>7</v>
      </c>
      <c r="BM182" s="6">
        <v>7</v>
      </c>
      <c r="CD182" s="6">
        <v>7</v>
      </c>
      <c r="CE182" s="6">
        <v>6</v>
      </c>
      <c r="CH182" s="6" t="s">
        <v>8</v>
      </c>
      <c r="CZ182"/>
      <c r="DA182"/>
      <c r="DB182"/>
      <c r="DC182" s="6" t="str">
        <f t="shared" si="2"/>
        <v>76</v>
      </c>
      <c r="DD182" s="6">
        <v>7</v>
      </c>
      <c r="DE182" s="6">
        <v>6</v>
      </c>
      <c r="DI182" s="778"/>
      <c r="DJ182" s="779"/>
    </row>
    <row r="183" spans="3:114" ht="12" customHeight="1" x14ac:dyDescent="0.2">
      <c r="C183">
        <v>191</v>
      </c>
      <c r="E183" s="6" t="s">
        <v>89</v>
      </c>
      <c r="F183" s="769">
        <v>35866</v>
      </c>
      <c r="G183" s="195">
        <v>15</v>
      </c>
      <c r="H183" s="195">
        <v>401</v>
      </c>
      <c r="I183" s="6">
        <v>1</v>
      </c>
      <c r="M183" s="6" t="s">
        <v>44</v>
      </c>
      <c r="N183" s="6">
        <v>0</v>
      </c>
      <c r="O183" s="6">
        <v>0</v>
      </c>
      <c r="P183" s="6">
        <v>0</v>
      </c>
      <c r="Q183" s="6">
        <v>1</v>
      </c>
      <c r="R183" s="6">
        <v>3</v>
      </c>
      <c r="S183" s="6" t="s">
        <v>454</v>
      </c>
      <c r="T183" s="6">
        <v>0</v>
      </c>
      <c r="X183" s="6"/>
      <c r="Y183" s="775">
        <v>5.3500000000000005</v>
      </c>
      <c r="Z183" s="775">
        <v>5.54</v>
      </c>
      <c r="AF183" s="776"/>
      <c r="AG183" s="776"/>
      <c r="AH183" s="776"/>
      <c r="AI183" s="776"/>
      <c r="AJ183" s="776"/>
      <c r="AK183" s="776"/>
      <c r="AL183" s="776"/>
      <c r="AM183" s="776"/>
      <c r="AN183" s="776"/>
      <c r="AO183" s="776"/>
      <c r="AP183" s="776"/>
      <c r="AQ183" s="776"/>
      <c r="AR183" s="776"/>
      <c r="BC183" s="6">
        <v>7</v>
      </c>
      <c r="BD183" s="6">
        <v>7</v>
      </c>
      <c r="BE183" s="6">
        <v>6</v>
      </c>
      <c r="BI183" s="6">
        <v>5</v>
      </c>
      <c r="BM183" s="6">
        <v>6</v>
      </c>
      <c r="CD183" s="6">
        <v>6</v>
      </c>
      <c r="CE183" s="6">
        <v>5</v>
      </c>
      <c r="CG183" s="6">
        <v>6</v>
      </c>
      <c r="CH183" s="6" t="s">
        <v>8</v>
      </c>
      <c r="CZ183"/>
      <c r="DA183"/>
      <c r="DB183"/>
      <c r="DC183" s="6" t="str">
        <f t="shared" si="2"/>
        <v>65</v>
      </c>
      <c r="DD183" s="6">
        <v>6</v>
      </c>
      <c r="DE183" s="6">
        <v>5</v>
      </c>
      <c r="DI183" s="778"/>
      <c r="DJ183" s="779"/>
    </row>
    <row r="184" spans="3:114" ht="12" customHeight="1" x14ac:dyDescent="0.2">
      <c r="C184">
        <v>192</v>
      </c>
      <c r="E184" s="6" t="s">
        <v>14</v>
      </c>
      <c r="F184" s="769">
        <v>35929</v>
      </c>
      <c r="G184" s="195">
        <v>15</v>
      </c>
      <c r="H184" s="195">
        <v>401</v>
      </c>
      <c r="I184" s="6">
        <v>1</v>
      </c>
      <c r="M184" s="6" t="s">
        <v>44</v>
      </c>
      <c r="N184" s="6">
        <v>0</v>
      </c>
      <c r="O184" s="6">
        <v>0</v>
      </c>
      <c r="P184" s="6">
        <v>0</v>
      </c>
      <c r="Q184" s="6">
        <v>1</v>
      </c>
      <c r="R184" s="6">
        <v>3</v>
      </c>
      <c r="S184" s="6" t="s">
        <v>454</v>
      </c>
      <c r="T184" s="6">
        <v>0</v>
      </c>
      <c r="X184" s="6"/>
      <c r="Y184" s="775">
        <v>5.12</v>
      </c>
      <c r="Z184" s="775">
        <v>5.17</v>
      </c>
      <c r="AF184" s="776"/>
      <c r="AG184" s="776"/>
      <c r="AH184" s="776"/>
      <c r="AI184" s="776"/>
      <c r="AJ184" s="776"/>
      <c r="AK184" s="776"/>
      <c r="AL184" s="776"/>
      <c r="AM184" s="776"/>
      <c r="AN184" s="776"/>
      <c r="AO184" s="776"/>
      <c r="AP184" s="776"/>
      <c r="AQ184" s="776"/>
      <c r="AR184" s="776"/>
      <c r="AW184" s="6">
        <v>8</v>
      </c>
      <c r="BC184" s="6">
        <v>7</v>
      </c>
      <c r="BD184" s="6">
        <v>7</v>
      </c>
      <c r="BE184" s="6">
        <v>6</v>
      </c>
      <c r="BI184" s="6">
        <v>7</v>
      </c>
      <c r="BM184" s="6">
        <v>7</v>
      </c>
      <c r="BP184" s="6">
        <v>5</v>
      </c>
      <c r="BS184" s="6">
        <v>8</v>
      </c>
      <c r="CD184" s="6">
        <v>7</v>
      </c>
      <c r="CE184" s="6">
        <v>6</v>
      </c>
      <c r="CZ184"/>
      <c r="DA184"/>
      <c r="DB184"/>
      <c r="DC184" s="6" t="str">
        <f t="shared" si="2"/>
        <v>76</v>
      </c>
      <c r="DD184" s="6">
        <v>7</v>
      </c>
      <c r="DE184" s="6">
        <v>6</v>
      </c>
      <c r="DI184" s="778"/>
      <c r="DJ184" s="779"/>
    </row>
    <row r="185" spans="3:114" ht="12" customHeight="1" x14ac:dyDescent="0.2">
      <c r="C185">
        <v>193</v>
      </c>
      <c r="E185" s="6" t="s">
        <v>14</v>
      </c>
      <c r="F185" s="769">
        <v>35987</v>
      </c>
      <c r="G185" s="195">
        <v>15</v>
      </c>
      <c r="H185" s="195">
        <v>401</v>
      </c>
      <c r="I185" s="6">
        <v>1</v>
      </c>
      <c r="M185" s="6" t="s">
        <v>44</v>
      </c>
      <c r="N185" s="6">
        <v>1</v>
      </c>
      <c r="O185" s="6">
        <v>0</v>
      </c>
      <c r="P185" s="6">
        <v>1</v>
      </c>
      <c r="Q185" s="6">
        <v>1</v>
      </c>
      <c r="R185" s="6">
        <v>2</v>
      </c>
      <c r="S185" s="6" t="s">
        <v>454</v>
      </c>
      <c r="T185" s="6">
        <v>1</v>
      </c>
      <c r="X185" s="6"/>
      <c r="Y185" s="775">
        <v>4.3</v>
      </c>
      <c r="Z185" s="775">
        <v>4.68</v>
      </c>
      <c r="AF185" s="776"/>
      <c r="AG185" s="776"/>
      <c r="AH185" s="776"/>
      <c r="AI185" s="776"/>
      <c r="AJ185" s="776"/>
      <c r="AK185" s="776"/>
      <c r="AL185" s="776"/>
      <c r="AM185" s="776"/>
      <c r="AN185" s="776"/>
      <c r="AO185" s="776"/>
      <c r="AP185" s="776"/>
      <c r="AQ185" s="776"/>
      <c r="AR185" s="776"/>
      <c r="AW185" s="6">
        <v>7</v>
      </c>
      <c r="BB185" s="6">
        <v>7</v>
      </c>
      <c r="BC185" s="6">
        <v>4</v>
      </c>
      <c r="BD185" s="6">
        <v>5</v>
      </c>
      <c r="BI185" s="6">
        <v>7</v>
      </c>
      <c r="BM185" s="6">
        <v>6</v>
      </c>
      <c r="BS185" s="6">
        <v>7</v>
      </c>
      <c r="CD185" s="6">
        <v>6</v>
      </c>
      <c r="CE185" s="6">
        <v>5</v>
      </c>
      <c r="CI185" s="6" t="s">
        <v>8</v>
      </c>
      <c r="CZ185"/>
      <c r="DA185"/>
      <c r="DB185"/>
      <c r="DC185" s="6" t="str">
        <f t="shared" si="2"/>
        <v>65</v>
      </c>
      <c r="DD185" s="6">
        <v>6</v>
      </c>
      <c r="DE185" s="6">
        <v>5</v>
      </c>
      <c r="DI185" s="778"/>
      <c r="DJ185" s="779"/>
    </row>
    <row r="186" spans="3:114" ht="12" customHeight="1" x14ac:dyDescent="0.2">
      <c r="C186">
        <v>194</v>
      </c>
      <c r="E186" s="6" t="s">
        <v>14</v>
      </c>
      <c r="F186" s="769">
        <v>35802</v>
      </c>
      <c r="G186" s="195">
        <v>15</v>
      </c>
      <c r="H186" s="195">
        <v>401</v>
      </c>
      <c r="I186" s="6">
        <v>1</v>
      </c>
      <c r="M186" s="6" t="s">
        <v>44</v>
      </c>
      <c r="N186" s="6">
        <v>0</v>
      </c>
      <c r="O186" s="6">
        <v>0</v>
      </c>
      <c r="P186" s="6">
        <v>0</v>
      </c>
      <c r="Q186" s="6">
        <v>1</v>
      </c>
      <c r="R186" s="6">
        <v>2</v>
      </c>
      <c r="S186" s="6" t="s">
        <v>454</v>
      </c>
      <c r="T186" s="6">
        <v>0</v>
      </c>
      <c r="X186" s="6"/>
      <c r="Y186" s="775">
        <v>4.87</v>
      </c>
      <c r="Z186" s="775">
        <v>4.4799999999999995</v>
      </c>
      <c r="AF186" s="776"/>
      <c r="AG186" s="776"/>
      <c r="AH186" s="776"/>
      <c r="AI186" s="776"/>
      <c r="AJ186" s="776"/>
      <c r="AK186" s="776"/>
      <c r="AL186" s="776"/>
      <c r="AM186" s="776"/>
      <c r="AN186" s="776"/>
      <c r="AO186" s="776"/>
      <c r="AP186" s="776"/>
      <c r="AQ186" s="776"/>
      <c r="AR186" s="776"/>
      <c r="BC186" s="6">
        <v>4</v>
      </c>
      <c r="BD186" s="6">
        <v>6</v>
      </c>
      <c r="BE186" s="6">
        <v>5</v>
      </c>
      <c r="BH186" s="777">
        <v>5</v>
      </c>
      <c r="BI186" s="6">
        <v>6</v>
      </c>
      <c r="BM186" s="6">
        <v>6</v>
      </c>
      <c r="CD186" s="6">
        <v>4</v>
      </c>
      <c r="CE186" s="6">
        <v>3</v>
      </c>
      <c r="CZ186"/>
      <c r="DA186"/>
      <c r="DB186"/>
      <c r="DC186" s="6" t="str">
        <f t="shared" si="2"/>
        <v>43</v>
      </c>
      <c r="DD186" s="6">
        <v>4</v>
      </c>
      <c r="DE186" s="6">
        <v>3</v>
      </c>
      <c r="DI186" s="778"/>
      <c r="DJ186" s="779"/>
    </row>
    <row r="187" spans="3:114" ht="12" customHeight="1" x14ac:dyDescent="0.2">
      <c r="C187">
        <v>195</v>
      </c>
      <c r="E187" s="6" t="s">
        <v>89</v>
      </c>
      <c r="F187" s="769">
        <v>35711</v>
      </c>
      <c r="G187" s="195">
        <v>15</v>
      </c>
      <c r="H187" s="195">
        <v>401</v>
      </c>
      <c r="I187" s="6">
        <v>1</v>
      </c>
      <c r="M187" s="6" t="s">
        <v>44</v>
      </c>
      <c r="N187" s="6">
        <v>0</v>
      </c>
      <c r="O187" s="6">
        <v>0</v>
      </c>
      <c r="P187" s="6">
        <v>0</v>
      </c>
      <c r="Q187" s="6">
        <v>1</v>
      </c>
      <c r="R187" s="6">
        <v>2</v>
      </c>
      <c r="S187" s="6" t="s">
        <v>454</v>
      </c>
      <c r="T187" s="6">
        <v>0</v>
      </c>
      <c r="X187" s="6"/>
      <c r="Y187" s="775">
        <v>4.3500000000000005</v>
      </c>
      <c r="Z187" s="775">
        <v>4.13</v>
      </c>
      <c r="AF187" s="776"/>
      <c r="AG187" s="776"/>
      <c r="AH187" s="776"/>
      <c r="AI187" s="776"/>
      <c r="AJ187" s="776"/>
      <c r="AK187" s="776"/>
      <c r="AL187" s="776"/>
      <c r="AM187" s="776"/>
      <c r="AN187" s="776"/>
      <c r="AO187" s="776"/>
      <c r="AP187" s="776"/>
      <c r="AQ187" s="776"/>
      <c r="AR187" s="776"/>
      <c r="AW187" s="6">
        <v>5</v>
      </c>
      <c r="BC187" s="6">
        <v>4</v>
      </c>
      <c r="BD187" s="6">
        <v>5</v>
      </c>
      <c r="BE187" s="6">
        <v>3</v>
      </c>
      <c r="BF187" s="6">
        <v>6</v>
      </c>
      <c r="BM187" s="6">
        <v>5</v>
      </c>
      <c r="BS187" s="6">
        <v>5</v>
      </c>
      <c r="CD187" s="6">
        <v>6</v>
      </c>
      <c r="CE187" s="6">
        <v>5</v>
      </c>
      <c r="CZ187"/>
      <c r="DA187"/>
      <c r="DB187"/>
      <c r="DC187" s="6" t="str">
        <f t="shared" si="2"/>
        <v>65</v>
      </c>
      <c r="DD187" s="6">
        <v>6</v>
      </c>
      <c r="DE187" s="6">
        <v>5</v>
      </c>
      <c r="DI187" s="778"/>
      <c r="DJ187" s="779"/>
    </row>
    <row r="188" spans="3:114" ht="12" customHeight="1" x14ac:dyDescent="0.2">
      <c r="C188">
        <v>196</v>
      </c>
      <c r="E188" s="6" t="s">
        <v>89</v>
      </c>
      <c r="F188" s="769">
        <v>35839</v>
      </c>
      <c r="G188" s="195">
        <v>15</v>
      </c>
      <c r="H188" s="195">
        <v>401</v>
      </c>
      <c r="I188" s="6">
        <v>1</v>
      </c>
      <c r="M188" s="6" t="s">
        <v>44</v>
      </c>
      <c r="N188" s="6">
        <v>0</v>
      </c>
      <c r="O188" s="6">
        <v>0</v>
      </c>
      <c r="P188" s="6">
        <v>0</v>
      </c>
      <c r="Q188" s="6">
        <v>1</v>
      </c>
      <c r="R188" s="6">
        <v>2</v>
      </c>
      <c r="S188" s="6" t="s">
        <v>454</v>
      </c>
      <c r="T188" s="6">
        <v>0</v>
      </c>
      <c r="X188" s="6"/>
      <c r="Y188" s="775">
        <v>4.17</v>
      </c>
      <c r="Z188" s="775">
        <v>4.6100000000000003</v>
      </c>
      <c r="AF188" s="776"/>
      <c r="AG188" s="776"/>
      <c r="AH188" s="776"/>
      <c r="AI188" s="776"/>
      <c r="AJ188" s="776"/>
      <c r="AK188" s="776"/>
      <c r="AL188" s="776"/>
      <c r="AM188" s="776"/>
      <c r="AN188" s="776"/>
      <c r="AO188" s="776"/>
      <c r="AP188" s="776"/>
      <c r="AQ188" s="776"/>
      <c r="AR188" s="776"/>
      <c r="BB188" s="6">
        <v>5</v>
      </c>
      <c r="BC188" s="6">
        <v>6</v>
      </c>
      <c r="BD188" s="6">
        <v>6</v>
      </c>
      <c r="BE188" s="6">
        <v>4</v>
      </c>
      <c r="BF188" s="6">
        <v>5</v>
      </c>
      <c r="BI188" s="6">
        <v>6</v>
      </c>
      <c r="BM188" s="6">
        <v>6</v>
      </c>
      <c r="CD188" s="6">
        <v>6</v>
      </c>
      <c r="CE188" s="6">
        <v>5</v>
      </c>
      <c r="CZ188"/>
      <c r="DA188"/>
      <c r="DB188"/>
      <c r="DC188" s="6" t="str">
        <f t="shared" si="2"/>
        <v>65</v>
      </c>
      <c r="DD188" s="6">
        <v>6</v>
      </c>
      <c r="DE188" s="6">
        <v>5</v>
      </c>
      <c r="DI188" s="778"/>
      <c r="DJ188" s="779"/>
    </row>
    <row r="189" spans="3:114" ht="12" customHeight="1" x14ac:dyDescent="0.2">
      <c r="C189">
        <v>197</v>
      </c>
      <c r="E189" s="6" t="s">
        <v>89</v>
      </c>
      <c r="F189" s="769">
        <v>35977</v>
      </c>
      <c r="G189" s="195">
        <v>15</v>
      </c>
      <c r="H189" s="195">
        <v>401</v>
      </c>
      <c r="M189" s="6" t="s">
        <v>44</v>
      </c>
      <c r="N189" s="6">
        <v>0</v>
      </c>
      <c r="O189" s="6">
        <v>0</v>
      </c>
      <c r="P189" s="6">
        <v>0</v>
      </c>
      <c r="Q189" s="6">
        <v>1</v>
      </c>
      <c r="R189" s="6">
        <v>4</v>
      </c>
      <c r="S189" s="6" t="s">
        <v>454</v>
      </c>
      <c r="T189" s="6">
        <v>0</v>
      </c>
      <c r="X189" s="6"/>
      <c r="Y189" s="775">
        <v>0</v>
      </c>
      <c r="Z189" s="775">
        <v>0</v>
      </c>
      <c r="AF189" s="776"/>
      <c r="AG189" s="776"/>
      <c r="AH189" s="776"/>
      <c r="AI189" s="776"/>
      <c r="AJ189" s="776"/>
      <c r="AK189" s="776"/>
      <c r="AL189" s="776"/>
      <c r="AM189" s="776"/>
      <c r="AN189" s="776"/>
      <c r="AO189" s="776"/>
      <c r="AP189" s="776"/>
      <c r="AQ189" s="776"/>
      <c r="AR189" s="776"/>
      <c r="BC189" s="6">
        <v>6</v>
      </c>
      <c r="BD189" s="6">
        <v>6</v>
      </c>
      <c r="BE189" s="6">
        <v>4</v>
      </c>
      <c r="BF189" s="6">
        <v>5</v>
      </c>
      <c r="BI189" s="6">
        <v>4</v>
      </c>
      <c r="BM189" s="6">
        <v>5</v>
      </c>
      <c r="CD189" s="6">
        <v>5</v>
      </c>
      <c r="CE189" s="6">
        <v>4</v>
      </c>
      <c r="CH189" s="6" t="s">
        <v>6</v>
      </c>
      <c r="CZ189"/>
      <c r="DA189"/>
      <c r="DB189"/>
      <c r="DC189" s="6" t="str">
        <f t="shared" si="2"/>
        <v>54</v>
      </c>
      <c r="DD189" s="6">
        <v>5</v>
      </c>
      <c r="DE189" s="6">
        <v>4</v>
      </c>
      <c r="DI189" s="778"/>
      <c r="DJ189" s="779"/>
    </row>
    <row r="190" spans="3:114" ht="12" customHeight="1" x14ac:dyDescent="0.2">
      <c r="C190">
        <v>198</v>
      </c>
      <c r="E190" s="6" t="s">
        <v>89</v>
      </c>
      <c r="F190" s="769">
        <v>35927</v>
      </c>
      <c r="G190" s="195">
        <v>15</v>
      </c>
      <c r="H190" s="195">
        <v>401</v>
      </c>
      <c r="I190" s="6">
        <v>1</v>
      </c>
      <c r="M190" s="6" t="s">
        <v>44</v>
      </c>
      <c r="N190" s="6">
        <v>0</v>
      </c>
      <c r="O190" s="6">
        <v>0</v>
      </c>
      <c r="P190" s="6">
        <v>0</v>
      </c>
      <c r="Q190" s="6">
        <v>1</v>
      </c>
      <c r="R190" s="6">
        <v>3</v>
      </c>
      <c r="S190" s="6" t="s">
        <v>454</v>
      </c>
      <c r="T190" s="6">
        <v>0</v>
      </c>
      <c r="X190" s="6"/>
      <c r="Y190" s="775">
        <v>5.47</v>
      </c>
      <c r="Z190" s="775">
        <v>5.6700000000000008</v>
      </c>
      <c r="AF190" s="776"/>
      <c r="AG190" s="776"/>
      <c r="AH190" s="776"/>
      <c r="AI190" s="776"/>
      <c r="AJ190" s="776"/>
      <c r="AK190" s="776"/>
      <c r="AL190" s="776"/>
      <c r="AM190" s="776"/>
      <c r="AN190" s="776"/>
      <c r="AO190" s="776"/>
      <c r="AP190" s="776"/>
      <c r="AQ190" s="776"/>
      <c r="AR190" s="776"/>
      <c r="AW190" s="6">
        <v>7</v>
      </c>
      <c r="BC190" s="6">
        <v>7</v>
      </c>
      <c r="BD190" s="6">
        <v>7</v>
      </c>
      <c r="BE190" s="6">
        <v>6</v>
      </c>
      <c r="BM190" s="6">
        <v>8</v>
      </c>
      <c r="BO190" s="6">
        <v>7</v>
      </c>
      <c r="BS190" s="6">
        <v>7</v>
      </c>
      <c r="CD190" s="6">
        <v>8</v>
      </c>
      <c r="CE190" s="6">
        <v>7</v>
      </c>
      <c r="CH190" s="6" t="s">
        <v>22</v>
      </c>
      <c r="CZ190"/>
      <c r="DA190"/>
      <c r="DB190"/>
      <c r="DC190" s="6" t="str">
        <f t="shared" si="2"/>
        <v>87</v>
      </c>
      <c r="DD190" s="6">
        <v>8</v>
      </c>
      <c r="DE190" s="6">
        <v>7</v>
      </c>
      <c r="DI190" s="778"/>
      <c r="DJ190" s="779"/>
    </row>
    <row r="191" spans="3:114" ht="12" customHeight="1" x14ac:dyDescent="0.2">
      <c r="C191">
        <v>199</v>
      </c>
      <c r="E191" s="6" t="s">
        <v>89</v>
      </c>
      <c r="F191" s="769">
        <v>35876</v>
      </c>
      <c r="G191" s="195">
        <v>15</v>
      </c>
      <c r="H191" s="195">
        <v>401</v>
      </c>
      <c r="I191" s="6">
        <v>1</v>
      </c>
      <c r="M191" s="6" t="s">
        <v>44</v>
      </c>
      <c r="N191" s="6">
        <v>0</v>
      </c>
      <c r="O191" s="6">
        <v>0</v>
      </c>
      <c r="P191" s="6">
        <v>0</v>
      </c>
      <c r="Q191" s="6">
        <v>1</v>
      </c>
      <c r="R191" s="6">
        <v>3</v>
      </c>
      <c r="S191" s="6" t="s">
        <v>454</v>
      </c>
      <c r="T191" s="6">
        <v>0</v>
      </c>
      <c r="X191" s="6"/>
      <c r="Y191" s="775">
        <v>5.0599999999999996</v>
      </c>
      <c r="Z191" s="775">
        <v>5.4200000000000008</v>
      </c>
      <c r="AF191" s="776"/>
      <c r="AG191" s="776"/>
      <c r="AH191" s="776"/>
      <c r="AI191" s="776"/>
      <c r="AJ191" s="776"/>
      <c r="AK191" s="776"/>
      <c r="AL191" s="776"/>
      <c r="AM191" s="776"/>
      <c r="AN191" s="776"/>
      <c r="AO191" s="776"/>
      <c r="AP191" s="776"/>
      <c r="AQ191" s="776"/>
      <c r="AR191" s="776"/>
      <c r="AW191" s="6">
        <v>7</v>
      </c>
      <c r="BC191" s="6">
        <v>8</v>
      </c>
      <c r="BD191" s="6">
        <v>7</v>
      </c>
      <c r="BE191" s="6">
        <v>5</v>
      </c>
      <c r="BI191" s="6">
        <v>6</v>
      </c>
      <c r="BJ191" s="6">
        <v>7</v>
      </c>
      <c r="BM191" s="6">
        <v>7</v>
      </c>
      <c r="BS191" s="6">
        <v>7</v>
      </c>
      <c r="CD191" s="6">
        <v>6</v>
      </c>
      <c r="CE191" s="6">
        <v>5</v>
      </c>
      <c r="CZ191"/>
      <c r="DA191"/>
      <c r="DB191"/>
      <c r="DC191" s="6" t="str">
        <f t="shared" si="2"/>
        <v>65</v>
      </c>
      <c r="DD191" s="6">
        <v>6</v>
      </c>
      <c r="DE191" s="6">
        <v>5</v>
      </c>
      <c r="DI191" s="778"/>
      <c r="DJ191" s="779"/>
    </row>
    <row r="192" spans="3:114" ht="12" customHeight="1" x14ac:dyDescent="0.2">
      <c r="C192">
        <v>200</v>
      </c>
      <c r="E192" s="6" t="s">
        <v>89</v>
      </c>
      <c r="F192" s="769">
        <v>35883</v>
      </c>
      <c r="G192" s="195">
        <v>15</v>
      </c>
      <c r="H192" s="195">
        <v>401</v>
      </c>
      <c r="I192" s="6">
        <v>1</v>
      </c>
      <c r="M192" s="6" t="s">
        <v>44</v>
      </c>
      <c r="N192" s="6">
        <v>0</v>
      </c>
      <c r="O192" s="6">
        <v>0</v>
      </c>
      <c r="P192" s="6">
        <v>0</v>
      </c>
      <c r="Q192" s="6">
        <v>1</v>
      </c>
      <c r="R192" s="6">
        <v>3</v>
      </c>
      <c r="S192" s="6" t="s">
        <v>454</v>
      </c>
      <c r="T192" s="6">
        <v>0</v>
      </c>
      <c r="X192" s="6"/>
      <c r="Y192" s="775">
        <v>5.0599999999999996</v>
      </c>
      <c r="Z192" s="775">
        <v>5.5</v>
      </c>
      <c r="AF192" s="776"/>
      <c r="AG192" s="776"/>
      <c r="AH192" s="776"/>
      <c r="AI192" s="776"/>
      <c r="AJ192" s="776"/>
      <c r="AK192" s="776"/>
      <c r="AL192" s="776"/>
      <c r="AM192" s="776"/>
      <c r="AN192" s="776"/>
      <c r="AO192" s="776"/>
      <c r="AP192" s="776"/>
      <c r="AQ192" s="776"/>
      <c r="AR192" s="776"/>
      <c r="BC192" s="6">
        <v>7</v>
      </c>
      <c r="BD192" s="6">
        <v>7</v>
      </c>
      <c r="BE192" s="6">
        <v>5</v>
      </c>
      <c r="BF192" s="6">
        <v>7</v>
      </c>
      <c r="BI192" s="6">
        <v>7</v>
      </c>
      <c r="BM192" s="6">
        <v>8</v>
      </c>
      <c r="CD192" s="6">
        <v>7</v>
      </c>
      <c r="CE192" s="6">
        <v>6</v>
      </c>
      <c r="CG192" s="6">
        <v>6</v>
      </c>
      <c r="CZ192"/>
      <c r="DA192"/>
      <c r="DB192"/>
      <c r="DC192" s="6" t="str">
        <f t="shared" si="2"/>
        <v>76</v>
      </c>
      <c r="DD192" s="6">
        <v>7</v>
      </c>
      <c r="DE192" s="6">
        <v>6</v>
      </c>
      <c r="DI192" s="778"/>
      <c r="DJ192" s="779"/>
    </row>
    <row r="193" spans="3:114" ht="12" customHeight="1" x14ac:dyDescent="0.2">
      <c r="C193">
        <v>201</v>
      </c>
      <c r="E193" s="6" t="s">
        <v>89</v>
      </c>
      <c r="F193" s="769">
        <v>35889</v>
      </c>
      <c r="G193" s="195">
        <v>15</v>
      </c>
      <c r="H193" s="195">
        <v>401</v>
      </c>
      <c r="I193" s="6">
        <v>1</v>
      </c>
      <c r="M193" s="6" t="s">
        <v>455</v>
      </c>
      <c r="N193" s="6">
        <v>0</v>
      </c>
      <c r="O193" s="6">
        <v>0</v>
      </c>
      <c r="P193" s="6">
        <v>0</v>
      </c>
      <c r="Q193" s="6">
        <v>1</v>
      </c>
      <c r="R193" s="6">
        <v>2</v>
      </c>
      <c r="S193" s="6" t="s">
        <v>454</v>
      </c>
      <c r="T193" s="6">
        <v>0</v>
      </c>
      <c r="X193" s="6"/>
      <c r="Y193" s="775">
        <v>3.76</v>
      </c>
      <c r="Z193" s="775">
        <v>3.89</v>
      </c>
      <c r="AF193" s="776"/>
      <c r="AG193" s="776"/>
      <c r="AH193" s="776"/>
      <c r="AI193" s="776"/>
      <c r="AJ193" s="776"/>
      <c r="AK193" s="776"/>
      <c r="AL193" s="776"/>
      <c r="AM193" s="776"/>
      <c r="AN193" s="776"/>
      <c r="AO193" s="776"/>
      <c r="AP193" s="776"/>
      <c r="AQ193" s="776"/>
      <c r="AR193" s="776"/>
      <c r="BC193" s="6">
        <v>2</v>
      </c>
      <c r="BD193" s="6">
        <v>3</v>
      </c>
      <c r="BM193" s="6">
        <v>2</v>
      </c>
      <c r="CD193" s="6">
        <v>3</v>
      </c>
      <c r="CE193" s="6">
        <v>2</v>
      </c>
      <c r="CZ193"/>
      <c r="DA193"/>
      <c r="DB193"/>
      <c r="DC193" s="6" t="str">
        <f t="shared" si="2"/>
        <v>32</v>
      </c>
      <c r="DD193" s="6">
        <v>3</v>
      </c>
      <c r="DE193" s="6">
        <v>2</v>
      </c>
      <c r="DI193" s="778"/>
      <c r="DJ193" s="779"/>
    </row>
    <row r="194" spans="3:114" ht="12" customHeight="1" x14ac:dyDescent="0.2">
      <c r="C194">
        <v>202</v>
      </c>
      <c r="E194" s="6" t="s">
        <v>14</v>
      </c>
      <c r="F194" s="769">
        <v>35742</v>
      </c>
      <c r="G194" s="195">
        <v>15</v>
      </c>
      <c r="H194" s="195">
        <v>401</v>
      </c>
      <c r="I194" s="6">
        <v>1</v>
      </c>
      <c r="M194" s="6" t="s">
        <v>44</v>
      </c>
      <c r="N194" s="6">
        <v>0</v>
      </c>
      <c r="O194" s="6">
        <v>0</v>
      </c>
      <c r="P194" s="6">
        <v>0</v>
      </c>
      <c r="Q194" s="6">
        <v>1</v>
      </c>
      <c r="R194" s="6">
        <v>3</v>
      </c>
      <c r="S194" s="6" t="s">
        <v>454</v>
      </c>
      <c r="T194" s="6">
        <v>0</v>
      </c>
      <c r="X194" s="6"/>
      <c r="Y194" s="775">
        <v>5.32</v>
      </c>
      <c r="Z194" s="775">
        <v>5.33</v>
      </c>
      <c r="AF194" s="776"/>
      <c r="AG194" s="776"/>
      <c r="AH194" s="776"/>
      <c r="AI194" s="776"/>
      <c r="AJ194" s="776"/>
      <c r="AK194" s="776"/>
      <c r="AL194" s="776"/>
      <c r="AM194" s="776"/>
      <c r="AN194" s="776"/>
      <c r="AO194" s="776"/>
      <c r="AP194" s="776"/>
      <c r="AQ194" s="776"/>
      <c r="AR194" s="776"/>
      <c r="BC194" s="6">
        <v>7</v>
      </c>
      <c r="BD194" s="6">
        <v>7</v>
      </c>
      <c r="BE194" s="6">
        <v>7</v>
      </c>
      <c r="BI194" s="6">
        <v>8</v>
      </c>
      <c r="BM194" s="6">
        <v>7</v>
      </c>
      <c r="BO194" s="6">
        <v>6</v>
      </c>
      <c r="CD194" s="6">
        <v>7</v>
      </c>
      <c r="CE194" s="6">
        <v>6</v>
      </c>
      <c r="CZ194"/>
      <c r="DA194"/>
      <c r="DB194"/>
      <c r="DC194" s="6" t="str">
        <f t="shared" si="2"/>
        <v>76</v>
      </c>
      <c r="DD194" s="6">
        <v>7</v>
      </c>
      <c r="DE194" s="6">
        <v>6</v>
      </c>
      <c r="DI194" s="778"/>
      <c r="DJ194" s="779"/>
    </row>
    <row r="195" spans="3:114" ht="12" customHeight="1" x14ac:dyDescent="0.2">
      <c r="C195">
        <v>203</v>
      </c>
      <c r="E195" s="6" t="s">
        <v>89</v>
      </c>
      <c r="F195" s="769">
        <v>35753</v>
      </c>
      <c r="G195" s="195">
        <v>15</v>
      </c>
      <c r="H195" s="195">
        <v>401</v>
      </c>
      <c r="I195" s="6">
        <v>1</v>
      </c>
      <c r="M195" s="6" t="s">
        <v>44</v>
      </c>
      <c r="N195" s="6">
        <v>0</v>
      </c>
      <c r="O195" s="6">
        <v>0</v>
      </c>
      <c r="P195" s="6">
        <v>0</v>
      </c>
      <c r="Q195" s="6">
        <v>1</v>
      </c>
      <c r="R195" s="6">
        <v>2</v>
      </c>
      <c r="S195" s="6" t="s">
        <v>473</v>
      </c>
      <c r="T195" s="6">
        <v>0</v>
      </c>
      <c r="X195" s="6"/>
      <c r="Y195" s="775">
        <v>4.6499999999999995</v>
      </c>
      <c r="Z195" s="775">
        <v>4.3500000000000005</v>
      </c>
      <c r="AF195" s="776"/>
      <c r="AG195" s="776"/>
      <c r="AH195" s="776"/>
      <c r="AI195" s="776"/>
      <c r="AJ195" s="776"/>
      <c r="AK195" s="776"/>
      <c r="AL195" s="776"/>
      <c r="AM195" s="776"/>
      <c r="AN195" s="776"/>
      <c r="AO195" s="776"/>
      <c r="AP195" s="776"/>
      <c r="AQ195" s="776"/>
      <c r="AR195" s="776"/>
      <c r="AT195" s="6" t="s">
        <v>10</v>
      </c>
      <c r="BC195" s="6">
        <v>4</v>
      </c>
      <c r="BD195" s="6">
        <v>6</v>
      </c>
      <c r="BE195" s="6">
        <v>6</v>
      </c>
      <c r="BI195" s="6">
        <v>4</v>
      </c>
      <c r="BJ195" s="6">
        <v>6</v>
      </c>
      <c r="BM195" s="6">
        <v>5</v>
      </c>
      <c r="CD195" s="6">
        <v>5</v>
      </c>
      <c r="CE195" s="6">
        <v>4</v>
      </c>
      <c r="CZ195"/>
      <c r="DA195"/>
      <c r="DB195"/>
      <c r="DC195" s="6" t="str">
        <f t="shared" ref="DC195:DC219" si="3">DD195&amp;DE195</f>
        <v>54</v>
      </c>
      <c r="DD195" s="6">
        <v>5</v>
      </c>
      <c r="DE195" s="6">
        <v>4</v>
      </c>
      <c r="DI195" s="778"/>
      <c r="DJ195" s="779"/>
    </row>
    <row r="196" spans="3:114" ht="12" customHeight="1" x14ac:dyDescent="0.2">
      <c r="C196">
        <v>204</v>
      </c>
      <c r="E196" s="6" t="s">
        <v>14</v>
      </c>
      <c r="F196" s="769">
        <v>35810</v>
      </c>
      <c r="G196" s="195">
        <v>15</v>
      </c>
      <c r="H196" s="195">
        <v>401</v>
      </c>
      <c r="I196" s="6">
        <v>1</v>
      </c>
      <c r="M196" s="6" t="s">
        <v>44</v>
      </c>
      <c r="N196" s="6">
        <v>1</v>
      </c>
      <c r="O196" s="6">
        <v>0</v>
      </c>
      <c r="P196" s="6">
        <v>1</v>
      </c>
      <c r="Q196" s="6">
        <v>2</v>
      </c>
      <c r="R196" s="6">
        <v>2</v>
      </c>
      <c r="S196" s="6" t="s">
        <v>452</v>
      </c>
      <c r="T196" s="6">
        <v>0</v>
      </c>
      <c r="X196" s="6"/>
      <c r="Y196" s="775">
        <v>4.3899999999999997</v>
      </c>
      <c r="Z196" s="775">
        <v>3.4299999999999997</v>
      </c>
      <c r="AF196" s="776"/>
      <c r="AG196" s="776"/>
      <c r="AH196" s="776"/>
      <c r="AI196" s="776"/>
      <c r="AJ196" s="776"/>
      <c r="AK196" s="776"/>
      <c r="AL196" s="776"/>
      <c r="AM196" s="776"/>
      <c r="AN196" s="776"/>
      <c r="AO196" s="776"/>
      <c r="AP196" s="776"/>
      <c r="AQ196" s="776"/>
      <c r="AR196" s="776"/>
      <c r="AW196" s="6">
        <v>7</v>
      </c>
      <c r="BC196" s="6">
        <v>5</v>
      </c>
      <c r="BD196" s="6">
        <v>6</v>
      </c>
      <c r="BE196" s="6">
        <v>5</v>
      </c>
      <c r="BH196" s="777">
        <v>4</v>
      </c>
      <c r="BM196" s="6">
        <v>3</v>
      </c>
      <c r="BS196" s="6">
        <v>7</v>
      </c>
      <c r="CD196" s="6">
        <v>4</v>
      </c>
      <c r="CE196" s="6">
        <v>3</v>
      </c>
      <c r="CH196" s="6" t="s">
        <v>6</v>
      </c>
      <c r="CZ196"/>
      <c r="DA196"/>
      <c r="DB196"/>
      <c r="DC196" s="6" t="str">
        <f t="shared" si="3"/>
        <v>43</v>
      </c>
      <c r="DD196" s="6">
        <v>4</v>
      </c>
      <c r="DE196" s="6">
        <v>3</v>
      </c>
      <c r="DI196" s="778"/>
      <c r="DJ196" s="779"/>
    </row>
    <row r="197" spans="3:114" ht="12" customHeight="1" x14ac:dyDescent="0.2">
      <c r="C197">
        <v>205</v>
      </c>
      <c r="E197" s="6" t="s">
        <v>89</v>
      </c>
      <c r="F197" s="769">
        <v>35944</v>
      </c>
      <c r="G197" s="195">
        <v>15</v>
      </c>
      <c r="H197" s="195">
        <v>401</v>
      </c>
      <c r="I197" s="6">
        <v>1</v>
      </c>
      <c r="M197" s="6" t="s">
        <v>44</v>
      </c>
      <c r="N197" s="6">
        <v>0</v>
      </c>
      <c r="O197" s="6">
        <v>0</v>
      </c>
      <c r="P197" s="6">
        <v>0</v>
      </c>
      <c r="Q197" s="6">
        <v>1</v>
      </c>
      <c r="R197" s="6">
        <v>2</v>
      </c>
      <c r="S197" s="6" t="s">
        <v>454</v>
      </c>
      <c r="T197" s="6">
        <v>0</v>
      </c>
      <c r="X197" s="6"/>
      <c r="Y197" s="775">
        <v>4.13</v>
      </c>
      <c r="Z197" s="775">
        <v>4.55</v>
      </c>
      <c r="AF197" s="776"/>
      <c r="AG197" s="776"/>
      <c r="AH197" s="776"/>
      <c r="AI197" s="776"/>
      <c r="AJ197" s="776"/>
      <c r="AK197" s="776"/>
      <c r="AL197" s="776"/>
      <c r="AM197" s="776"/>
      <c r="AN197" s="776"/>
      <c r="AO197" s="776"/>
      <c r="AP197" s="776"/>
      <c r="AQ197" s="776"/>
      <c r="AR197" s="776"/>
      <c r="BC197" s="6">
        <v>6</v>
      </c>
      <c r="BD197" s="6">
        <v>5</v>
      </c>
      <c r="BE197" s="6">
        <v>4</v>
      </c>
      <c r="BF197" s="6">
        <v>5</v>
      </c>
      <c r="BM197" s="6">
        <v>8</v>
      </c>
      <c r="CD197" s="6">
        <v>6</v>
      </c>
      <c r="CE197" s="6">
        <v>5</v>
      </c>
      <c r="CH197" s="6" t="s">
        <v>6</v>
      </c>
      <c r="CZ197"/>
      <c r="DA197"/>
      <c r="DB197"/>
      <c r="DC197" s="6" t="str">
        <f t="shared" si="3"/>
        <v>65</v>
      </c>
      <c r="DD197" s="6">
        <v>6</v>
      </c>
      <c r="DE197" s="6">
        <v>5</v>
      </c>
      <c r="DI197" s="778"/>
      <c r="DJ197" s="779"/>
    </row>
    <row r="198" spans="3:114" ht="12" customHeight="1" x14ac:dyDescent="0.2">
      <c r="C198">
        <v>206</v>
      </c>
      <c r="E198" s="6" t="s">
        <v>89</v>
      </c>
      <c r="F198" s="769">
        <v>35825</v>
      </c>
      <c r="G198" s="195">
        <v>15</v>
      </c>
      <c r="H198" s="195">
        <v>401</v>
      </c>
      <c r="I198" s="6">
        <v>1</v>
      </c>
      <c r="M198" s="6" t="s">
        <v>44</v>
      </c>
      <c r="N198" s="6">
        <v>0</v>
      </c>
      <c r="O198" s="6">
        <v>0</v>
      </c>
      <c r="P198" s="6">
        <v>0</v>
      </c>
      <c r="Q198" s="6">
        <v>1</v>
      </c>
      <c r="R198" s="6">
        <v>3</v>
      </c>
      <c r="S198" s="6" t="s">
        <v>454</v>
      </c>
      <c r="T198" s="6">
        <v>0</v>
      </c>
      <c r="X198" s="6"/>
      <c r="Y198" s="775">
        <v>5.03</v>
      </c>
      <c r="Z198" s="775">
        <v>5.75</v>
      </c>
      <c r="AF198" s="776"/>
      <c r="AG198" s="776"/>
      <c r="AH198" s="776"/>
      <c r="AI198" s="776"/>
      <c r="AJ198" s="776"/>
      <c r="AK198" s="776"/>
      <c r="AL198" s="776"/>
      <c r="AM198" s="776"/>
      <c r="AN198" s="776"/>
      <c r="AO198" s="776"/>
      <c r="AP198" s="776"/>
      <c r="AQ198" s="776"/>
      <c r="AR198" s="776"/>
      <c r="AV198" s="6" t="s">
        <v>8</v>
      </c>
      <c r="BC198" s="6">
        <v>6</v>
      </c>
      <c r="BD198" s="6">
        <v>6</v>
      </c>
      <c r="BE198" s="6">
        <v>7</v>
      </c>
      <c r="BF198" s="6">
        <v>8</v>
      </c>
      <c r="BM198" s="6">
        <v>8</v>
      </c>
      <c r="CD198" s="6">
        <v>8</v>
      </c>
      <c r="CE198" s="6">
        <v>7</v>
      </c>
      <c r="CG198" s="6">
        <v>7</v>
      </c>
      <c r="CZ198"/>
      <c r="DA198"/>
      <c r="DB198"/>
      <c r="DC198" s="6" t="str">
        <f t="shared" si="3"/>
        <v>87</v>
      </c>
      <c r="DD198" s="6">
        <v>8</v>
      </c>
      <c r="DE198" s="6">
        <v>7</v>
      </c>
      <c r="DI198" s="778"/>
      <c r="DJ198" s="779"/>
    </row>
    <row r="199" spans="3:114" ht="12" customHeight="1" x14ac:dyDescent="0.2">
      <c r="C199">
        <v>207</v>
      </c>
      <c r="E199" s="6" t="s">
        <v>14</v>
      </c>
      <c r="F199" s="769">
        <v>35937</v>
      </c>
      <c r="G199" s="195">
        <v>15</v>
      </c>
      <c r="H199" s="195">
        <v>401</v>
      </c>
      <c r="I199" s="6">
        <v>1</v>
      </c>
      <c r="M199" s="6" t="s">
        <v>44</v>
      </c>
      <c r="N199" s="6">
        <v>0</v>
      </c>
      <c r="O199" s="6">
        <v>0</v>
      </c>
      <c r="P199" s="6">
        <v>0</v>
      </c>
      <c r="Q199" s="6">
        <v>1</v>
      </c>
      <c r="R199" s="6">
        <v>3</v>
      </c>
      <c r="S199" s="6" t="s">
        <v>454</v>
      </c>
      <c r="T199" s="6">
        <v>0</v>
      </c>
      <c r="X199" s="6"/>
      <c r="Y199" s="775">
        <v>5.18</v>
      </c>
      <c r="Z199" s="775">
        <v>4.74</v>
      </c>
      <c r="AF199" s="776"/>
      <c r="AG199" s="776"/>
      <c r="AH199" s="776"/>
      <c r="AI199" s="776"/>
      <c r="AJ199" s="776"/>
      <c r="AK199" s="776"/>
      <c r="AL199" s="776"/>
      <c r="AM199" s="776"/>
      <c r="AN199" s="776"/>
      <c r="AO199" s="776"/>
      <c r="AP199" s="776"/>
      <c r="AQ199" s="776"/>
      <c r="AR199" s="776"/>
      <c r="BB199" s="6">
        <v>5</v>
      </c>
      <c r="BC199" s="6">
        <v>7</v>
      </c>
      <c r="BD199" s="6">
        <v>7</v>
      </c>
      <c r="BE199" s="6">
        <v>7</v>
      </c>
      <c r="BI199" s="6">
        <v>7</v>
      </c>
      <c r="BM199" s="6">
        <v>6</v>
      </c>
      <c r="CD199" s="6">
        <v>6</v>
      </c>
      <c r="CE199" s="6">
        <v>5</v>
      </c>
      <c r="CG199" s="6">
        <v>4</v>
      </c>
      <c r="CZ199"/>
      <c r="DA199"/>
      <c r="DB199"/>
      <c r="DC199" s="6" t="str">
        <f t="shared" si="3"/>
        <v>65</v>
      </c>
      <c r="DD199" s="6">
        <v>6</v>
      </c>
      <c r="DE199" s="6">
        <v>5</v>
      </c>
      <c r="DI199" s="778"/>
      <c r="DJ199" s="779"/>
    </row>
    <row r="200" spans="3:114" ht="12" customHeight="1" x14ac:dyDescent="0.2">
      <c r="C200">
        <v>208</v>
      </c>
      <c r="E200" s="6" t="s">
        <v>89</v>
      </c>
      <c r="F200" s="769">
        <v>36026</v>
      </c>
      <c r="G200" s="195">
        <v>15</v>
      </c>
      <c r="H200" s="195">
        <v>401</v>
      </c>
      <c r="I200" s="6">
        <v>1</v>
      </c>
      <c r="M200" s="6" t="s">
        <v>44</v>
      </c>
      <c r="N200" s="6">
        <v>0</v>
      </c>
      <c r="O200" s="6">
        <v>0</v>
      </c>
      <c r="P200" s="6">
        <v>0</v>
      </c>
      <c r="Q200" s="6">
        <v>1</v>
      </c>
      <c r="R200" s="6">
        <v>2</v>
      </c>
      <c r="S200" s="6" t="s">
        <v>454</v>
      </c>
      <c r="T200" s="6">
        <v>0</v>
      </c>
      <c r="X200" s="6"/>
      <c r="Y200" s="775">
        <v>4.6100000000000003</v>
      </c>
      <c r="Z200" s="775">
        <v>4.5200000000000005</v>
      </c>
      <c r="AF200" s="776"/>
      <c r="AG200" s="776"/>
      <c r="AH200" s="776"/>
      <c r="AI200" s="776"/>
      <c r="AJ200" s="776"/>
      <c r="AK200" s="776"/>
      <c r="AL200" s="776"/>
      <c r="AM200" s="776"/>
      <c r="AN200" s="776"/>
      <c r="AO200" s="776"/>
      <c r="AP200" s="776"/>
      <c r="AQ200" s="776"/>
      <c r="AR200" s="776"/>
      <c r="AW200" s="6">
        <v>7</v>
      </c>
      <c r="BC200" s="6">
        <v>6</v>
      </c>
      <c r="BD200" s="6">
        <v>5</v>
      </c>
      <c r="BE200" s="6">
        <v>5</v>
      </c>
      <c r="BF200" s="6">
        <v>5</v>
      </c>
      <c r="BM200" s="6">
        <v>5</v>
      </c>
      <c r="BS200" s="6">
        <v>7</v>
      </c>
      <c r="CD200" s="6">
        <v>6</v>
      </c>
      <c r="CE200" s="6">
        <v>5</v>
      </c>
      <c r="CF200" s="6">
        <v>5</v>
      </c>
      <c r="CZ200"/>
      <c r="DA200"/>
      <c r="DB200"/>
      <c r="DC200" s="6" t="str">
        <f t="shared" si="3"/>
        <v>65</v>
      </c>
      <c r="DD200" s="6">
        <v>6</v>
      </c>
      <c r="DE200" s="6">
        <v>5</v>
      </c>
      <c r="DI200" s="778"/>
      <c r="DJ200" s="779"/>
    </row>
    <row r="201" spans="3:114" ht="12" customHeight="1" x14ac:dyDescent="0.2">
      <c r="C201">
        <v>209</v>
      </c>
      <c r="E201" s="6" t="s">
        <v>89</v>
      </c>
      <c r="F201" s="769">
        <v>35942</v>
      </c>
      <c r="G201" s="195">
        <v>15</v>
      </c>
      <c r="H201" s="195">
        <v>401</v>
      </c>
      <c r="I201" s="6">
        <v>1</v>
      </c>
      <c r="M201" s="6" t="s">
        <v>44</v>
      </c>
      <c r="N201" s="6">
        <v>0</v>
      </c>
      <c r="O201" s="6">
        <v>0</v>
      </c>
      <c r="P201" s="6">
        <v>0</v>
      </c>
      <c r="Q201" s="6">
        <v>1</v>
      </c>
      <c r="R201" s="6">
        <v>3</v>
      </c>
      <c r="S201" s="6" t="s">
        <v>454</v>
      </c>
      <c r="T201" s="6">
        <v>0</v>
      </c>
      <c r="X201" s="6"/>
      <c r="Y201" s="775">
        <v>5.47</v>
      </c>
      <c r="Z201" s="775">
        <v>4.87</v>
      </c>
      <c r="AF201" s="776"/>
      <c r="AG201" s="776"/>
      <c r="AH201" s="776"/>
      <c r="AI201" s="776"/>
      <c r="AJ201" s="776"/>
      <c r="AK201" s="776"/>
      <c r="AL201" s="776"/>
      <c r="AM201" s="776"/>
      <c r="AN201" s="776"/>
      <c r="AO201" s="776"/>
      <c r="AP201" s="776"/>
      <c r="AQ201" s="776"/>
      <c r="AR201" s="776"/>
      <c r="BC201" s="6">
        <v>8</v>
      </c>
      <c r="BD201" s="6">
        <v>8</v>
      </c>
      <c r="BE201" s="6">
        <v>7</v>
      </c>
      <c r="BF201" s="6">
        <v>7</v>
      </c>
      <c r="BI201" s="6">
        <v>8</v>
      </c>
      <c r="BK201" s="6">
        <v>7</v>
      </c>
      <c r="BM201" s="6">
        <v>7</v>
      </c>
      <c r="CD201" s="6">
        <v>7</v>
      </c>
      <c r="CE201" s="6">
        <v>6</v>
      </c>
      <c r="CF201" s="6">
        <v>7</v>
      </c>
      <c r="CG201" s="6">
        <v>6</v>
      </c>
      <c r="CZ201"/>
      <c r="DA201"/>
      <c r="DB201"/>
      <c r="DC201" s="6" t="str">
        <f t="shared" si="3"/>
        <v>76</v>
      </c>
      <c r="DD201" s="6">
        <v>7</v>
      </c>
      <c r="DE201" s="6">
        <v>6</v>
      </c>
      <c r="DI201" s="778"/>
      <c r="DJ201" s="779"/>
    </row>
    <row r="202" spans="3:114" ht="12" customHeight="1" x14ac:dyDescent="0.2">
      <c r="C202">
        <v>210</v>
      </c>
      <c r="E202" s="6" t="s">
        <v>89</v>
      </c>
      <c r="F202" s="769">
        <v>35934</v>
      </c>
      <c r="G202" s="195">
        <v>15</v>
      </c>
      <c r="H202" s="195">
        <v>401</v>
      </c>
      <c r="M202" s="6" t="s">
        <v>44</v>
      </c>
      <c r="N202" s="6">
        <v>0</v>
      </c>
      <c r="O202" s="6">
        <v>0</v>
      </c>
      <c r="P202" s="6">
        <v>0</v>
      </c>
      <c r="Q202" s="6">
        <v>1</v>
      </c>
      <c r="R202" s="6">
        <v>4</v>
      </c>
      <c r="S202" s="6" t="s">
        <v>451</v>
      </c>
      <c r="T202" s="6">
        <v>1</v>
      </c>
      <c r="X202" s="6"/>
      <c r="Y202" s="775">
        <v>0</v>
      </c>
      <c r="Z202" s="775">
        <v>0</v>
      </c>
      <c r="AF202" s="776"/>
      <c r="AG202" s="776"/>
      <c r="AH202" s="776"/>
      <c r="AI202" s="776"/>
      <c r="AJ202" s="776"/>
      <c r="AK202" s="776"/>
      <c r="AL202" s="776"/>
      <c r="AM202" s="776"/>
      <c r="AN202" s="776"/>
      <c r="AO202" s="776"/>
      <c r="AP202" s="776"/>
      <c r="AQ202" s="776"/>
      <c r="AR202" s="776"/>
      <c r="BC202" s="6">
        <v>4</v>
      </c>
      <c r="BD202" s="6">
        <v>4</v>
      </c>
      <c r="BF202" s="6">
        <v>3</v>
      </c>
      <c r="BJ202" s="6">
        <v>4</v>
      </c>
      <c r="BM202" s="6">
        <v>4</v>
      </c>
      <c r="CD202" s="6">
        <v>3</v>
      </c>
      <c r="CE202" s="6">
        <v>2</v>
      </c>
      <c r="CH202" s="6" t="s">
        <v>10</v>
      </c>
      <c r="CZ202"/>
      <c r="DA202"/>
      <c r="DB202"/>
      <c r="DC202" s="6" t="str">
        <f t="shared" si="3"/>
        <v>32</v>
      </c>
      <c r="DD202" s="6">
        <v>3</v>
      </c>
      <c r="DE202" s="6">
        <v>2</v>
      </c>
      <c r="DI202" s="778"/>
      <c r="DJ202" s="779"/>
    </row>
    <row r="203" spans="3:114" x14ac:dyDescent="0.2">
      <c r="C203">
        <v>211</v>
      </c>
      <c r="E203" s="6" t="s">
        <v>89</v>
      </c>
      <c r="F203" s="769">
        <v>35949</v>
      </c>
      <c r="G203" s="195">
        <v>15</v>
      </c>
      <c r="H203" s="195">
        <v>401</v>
      </c>
      <c r="I203" s="6">
        <v>1</v>
      </c>
      <c r="M203" s="6" t="s">
        <v>44</v>
      </c>
      <c r="N203" s="6">
        <v>0</v>
      </c>
      <c r="O203" s="6">
        <v>0</v>
      </c>
      <c r="P203" s="6">
        <v>0</v>
      </c>
      <c r="Q203" s="6">
        <v>1</v>
      </c>
      <c r="R203" s="6">
        <v>3</v>
      </c>
      <c r="S203" s="6" t="s">
        <v>454</v>
      </c>
      <c r="T203" s="6">
        <v>0</v>
      </c>
      <c r="X203" s="6"/>
      <c r="Y203" s="775">
        <v>5.53</v>
      </c>
      <c r="Z203" s="775">
        <v>5.6700000000000008</v>
      </c>
      <c r="AF203" s="776"/>
      <c r="AG203" s="776"/>
      <c r="AH203" s="776"/>
      <c r="AI203" s="776"/>
      <c r="AJ203" s="776"/>
      <c r="AK203" s="776"/>
      <c r="AL203" s="776"/>
      <c r="AM203" s="776"/>
      <c r="AN203" s="776"/>
      <c r="AO203" s="776"/>
      <c r="AP203" s="776"/>
      <c r="AQ203" s="776"/>
      <c r="AR203" s="776"/>
      <c r="AW203" s="6">
        <v>8</v>
      </c>
      <c r="BC203" s="6">
        <v>8</v>
      </c>
      <c r="BD203" s="6">
        <v>8</v>
      </c>
      <c r="BE203" s="6">
        <v>5</v>
      </c>
      <c r="BF203" s="6">
        <v>8</v>
      </c>
      <c r="BI203" s="6">
        <v>8</v>
      </c>
      <c r="BM203" s="6">
        <v>8</v>
      </c>
      <c r="BS203" s="6">
        <v>8</v>
      </c>
      <c r="CD203" s="6">
        <v>8</v>
      </c>
      <c r="CE203" s="6">
        <v>7</v>
      </c>
      <c r="CZ203"/>
      <c r="DA203"/>
      <c r="DB203"/>
      <c r="DC203" s="6" t="str">
        <f t="shared" si="3"/>
        <v>87</v>
      </c>
      <c r="DD203" s="6">
        <v>8</v>
      </c>
      <c r="DE203" s="6">
        <v>7</v>
      </c>
      <c r="DI203" s="778"/>
      <c r="DJ203" s="779"/>
    </row>
    <row r="204" spans="3:114" x14ac:dyDescent="0.2">
      <c r="C204">
        <v>219</v>
      </c>
      <c r="E204" s="6" t="s">
        <v>89</v>
      </c>
      <c r="F204" s="769">
        <v>36038</v>
      </c>
      <c r="G204" s="195">
        <v>15</v>
      </c>
      <c r="H204" s="195">
        <v>401</v>
      </c>
      <c r="I204" s="6">
        <v>1</v>
      </c>
      <c r="M204" s="6" t="s">
        <v>44</v>
      </c>
      <c r="N204" s="6">
        <v>0</v>
      </c>
      <c r="O204" s="6">
        <v>0</v>
      </c>
      <c r="P204" s="6">
        <v>0</v>
      </c>
      <c r="Q204" s="6">
        <v>1</v>
      </c>
      <c r="R204" s="6">
        <v>3</v>
      </c>
      <c r="S204" s="6" t="s">
        <v>454</v>
      </c>
      <c r="T204" s="6">
        <v>0</v>
      </c>
      <c r="X204" s="6"/>
      <c r="Y204" s="775">
        <v>5.21</v>
      </c>
      <c r="Z204" s="775">
        <v>5.88</v>
      </c>
      <c r="AF204" s="776"/>
      <c r="AG204" s="776"/>
      <c r="AH204" s="776"/>
      <c r="AI204" s="776"/>
      <c r="AJ204" s="776"/>
      <c r="AK204" s="776"/>
      <c r="AL204" s="776"/>
      <c r="AM204" s="776"/>
      <c r="AN204" s="776"/>
      <c r="AO204" s="776"/>
      <c r="AP204" s="776"/>
      <c r="AQ204" s="776"/>
      <c r="AR204" s="776"/>
      <c r="AW204" s="6">
        <v>8</v>
      </c>
      <c r="BC204" s="6">
        <v>7</v>
      </c>
      <c r="BD204" s="6">
        <v>7</v>
      </c>
      <c r="BE204" s="6">
        <v>8</v>
      </c>
      <c r="BM204" s="6">
        <v>8</v>
      </c>
      <c r="BO204" s="6">
        <v>7</v>
      </c>
      <c r="BS204" s="6">
        <v>8</v>
      </c>
      <c r="CD204" s="6">
        <v>8</v>
      </c>
      <c r="CE204" s="6">
        <v>7</v>
      </c>
      <c r="CG204" s="6">
        <v>7</v>
      </c>
      <c r="CZ204"/>
      <c r="DA204"/>
      <c r="DB204"/>
      <c r="DC204" s="6" t="str">
        <f t="shared" si="3"/>
        <v>87</v>
      </c>
      <c r="DD204" s="6">
        <v>8</v>
      </c>
      <c r="DE204" s="6">
        <v>7</v>
      </c>
      <c r="DI204" s="778"/>
      <c r="DJ204" s="779"/>
    </row>
    <row r="205" spans="3:114" x14ac:dyDescent="0.2">
      <c r="C205">
        <v>220</v>
      </c>
      <c r="E205" s="6" t="s">
        <v>89</v>
      </c>
      <c r="F205" s="769">
        <v>36009</v>
      </c>
      <c r="G205" s="195">
        <v>15</v>
      </c>
      <c r="H205" s="195">
        <v>401</v>
      </c>
      <c r="I205" s="6">
        <v>1</v>
      </c>
      <c r="M205" s="6" t="s">
        <v>44</v>
      </c>
      <c r="N205" s="6">
        <v>0</v>
      </c>
      <c r="O205" s="6">
        <v>0</v>
      </c>
      <c r="P205" s="6">
        <v>0</v>
      </c>
      <c r="Q205" s="6">
        <v>1</v>
      </c>
      <c r="R205" s="6">
        <v>3</v>
      </c>
      <c r="S205" s="6" t="s">
        <v>454</v>
      </c>
      <c r="T205" s="6">
        <v>0</v>
      </c>
      <c r="X205" s="6"/>
      <c r="Y205" s="775">
        <v>4.6499999999999995</v>
      </c>
      <c r="Z205" s="775">
        <v>5.54</v>
      </c>
      <c r="AF205" s="776"/>
      <c r="AG205" s="776"/>
      <c r="AH205" s="776"/>
      <c r="AI205" s="776"/>
      <c r="AJ205" s="776"/>
      <c r="AK205" s="776"/>
      <c r="AL205" s="776"/>
      <c r="AM205" s="776"/>
      <c r="AN205" s="776"/>
      <c r="AO205" s="776"/>
      <c r="AP205" s="776"/>
      <c r="AQ205" s="776"/>
      <c r="AR205" s="776"/>
      <c r="AT205" s="6" t="s">
        <v>5</v>
      </c>
      <c r="AW205" s="6">
        <v>7</v>
      </c>
      <c r="BC205" s="6">
        <v>6</v>
      </c>
      <c r="BD205" s="6">
        <v>7</v>
      </c>
      <c r="BE205" s="6">
        <v>6</v>
      </c>
      <c r="BI205" s="6">
        <v>6</v>
      </c>
      <c r="BM205" s="6">
        <v>7</v>
      </c>
      <c r="BS205" s="6">
        <v>7</v>
      </c>
      <c r="CD205" s="6">
        <v>7</v>
      </c>
      <c r="CE205" s="6">
        <v>6</v>
      </c>
      <c r="CZ205"/>
      <c r="DA205"/>
      <c r="DB205"/>
      <c r="DC205" s="6" t="str">
        <f t="shared" si="3"/>
        <v>76</v>
      </c>
      <c r="DD205" s="6">
        <v>7</v>
      </c>
      <c r="DE205" s="6">
        <v>6</v>
      </c>
      <c r="DI205" s="778"/>
      <c r="DJ205" s="779"/>
    </row>
    <row r="206" spans="3:114" x14ac:dyDescent="0.2">
      <c r="C206">
        <v>221</v>
      </c>
      <c r="E206" s="6" t="s">
        <v>14</v>
      </c>
      <c r="F206" s="769">
        <v>35832</v>
      </c>
      <c r="G206" s="195">
        <v>15</v>
      </c>
      <c r="H206" s="195">
        <v>401</v>
      </c>
      <c r="I206" s="6">
        <v>1</v>
      </c>
      <c r="M206" s="6" t="s">
        <v>5</v>
      </c>
      <c r="N206" s="6">
        <v>0</v>
      </c>
      <c r="O206" s="6">
        <v>0</v>
      </c>
      <c r="P206" s="6">
        <v>0</v>
      </c>
      <c r="Q206" s="6">
        <v>1</v>
      </c>
      <c r="R206" s="6">
        <v>2</v>
      </c>
      <c r="S206" s="6" t="s">
        <v>454</v>
      </c>
      <c r="T206" s="6">
        <v>0</v>
      </c>
      <c r="X206" s="6"/>
      <c r="Y206" s="775">
        <v>5.03</v>
      </c>
      <c r="Z206" s="775">
        <v>3.5399999999999996</v>
      </c>
      <c r="AF206" s="776"/>
      <c r="AG206" s="776"/>
      <c r="AH206" s="776"/>
      <c r="AI206" s="776"/>
      <c r="AJ206" s="776"/>
      <c r="AK206" s="776"/>
      <c r="AL206" s="776"/>
      <c r="AM206" s="776"/>
      <c r="AN206" s="776"/>
      <c r="AO206" s="776"/>
      <c r="AP206" s="776"/>
      <c r="AQ206" s="776"/>
      <c r="AR206" s="776"/>
      <c r="BB206" s="6">
        <v>3</v>
      </c>
      <c r="BC206" s="6">
        <v>4</v>
      </c>
      <c r="BD206" s="6">
        <v>4</v>
      </c>
      <c r="BH206" s="777">
        <v>3</v>
      </c>
      <c r="BI206" s="6">
        <v>2</v>
      </c>
      <c r="BM206" s="6">
        <v>3</v>
      </c>
      <c r="CD206" s="6">
        <v>3</v>
      </c>
      <c r="CE206" s="6">
        <v>2</v>
      </c>
      <c r="CZ206"/>
      <c r="DA206"/>
      <c r="DB206"/>
      <c r="DC206" s="6" t="str">
        <f t="shared" si="3"/>
        <v>32</v>
      </c>
      <c r="DD206" s="6">
        <v>3</v>
      </c>
      <c r="DE206" s="6">
        <v>2</v>
      </c>
      <c r="DI206" s="778"/>
      <c r="DJ206" s="779"/>
    </row>
    <row r="207" spans="3:114" x14ac:dyDescent="0.2">
      <c r="C207">
        <v>222</v>
      </c>
      <c r="E207" s="6" t="s">
        <v>89</v>
      </c>
      <c r="F207" s="769">
        <v>35838</v>
      </c>
      <c r="G207" s="195">
        <v>15</v>
      </c>
      <c r="H207" s="195">
        <v>401</v>
      </c>
      <c r="I207" s="6">
        <v>1</v>
      </c>
      <c r="M207" s="6" t="s">
        <v>44</v>
      </c>
      <c r="N207" s="6">
        <v>0</v>
      </c>
      <c r="O207" s="6">
        <v>0</v>
      </c>
      <c r="P207" s="6">
        <v>0</v>
      </c>
      <c r="Q207" s="6">
        <v>1</v>
      </c>
      <c r="R207" s="6">
        <v>3</v>
      </c>
      <c r="S207" s="6" t="s">
        <v>454</v>
      </c>
      <c r="T207" s="6">
        <v>0</v>
      </c>
      <c r="X207" s="6"/>
      <c r="Y207" s="775">
        <v>4.91</v>
      </c>
      <c r="Z207" s="775">
        <v>5.54</v>
      </c>
      <c r="AF207" s="776"/>
      <c r="AG207" s="776"/>
      <c r="AH207" s="776"/>
      <c r="AI207" s="776"/>
      <c r="AJ207" s="776"/>
      <c r="AK207" s="776"/>
      <c r="AL207" s="776"/>
      <c r="AM207" s="776"/>
      <c r="AN207" s="776"/>
      <c r="AO207" s="776"/>
      <c r="AP207" s="776"/>
      <c r="AQ207" s="776"/>
      <c r="AR207" s="776"/>
      <c r="BB207" s="6">
        <v>5</v>
      </c>
      <c r="BC207" s="6">
        <v>8</v>
      </c>
      <c r="BD207" s="6">
        <v>7</v>
      </c>
      <c r="BE207" s="6">
        <v>7</v>
      </c>
      <c r="BI207" s="6">
        <v>7</v>
      </c>
      <c r="BM207" s="6">
        <v>8</v>
      </c>
      <c r="CD207" s="6">
        <v>7</v>
      </c>
      <c r="CE207" s="6">
        <v>6</v>
      </c>
      <c r="CG207" s="6">
        <v>8</v>
      </c>
      <c r="CZ207"/>
      <c r="DA207"/>
      <c r="DB207"/>
      <c r="DC207" s="6" t="str">
        <f t="shared" si="3"/>
        <v>76</v>
      </c>
      <c r="DD207" s="6">
        <v>7</v>
      </c>
      <c r="DE207" s="6">
        <v>6</v>
      </c>
      <c r="DI207" s="778"/>
      <c r="DJ207" s="779"/>
    </row>
    <row r="208" spans="3:114" x14ac:dyDescent="0.2">
      <c r="C208">
        <v>223</v>
      </c>
      <c r="E208" s="6" t="s">
        <v>14</v>
      </c>
      <c r="F208" s="769">
        <v>36013</v>
      </c>
      <c r="G208" s="195">
        <v>15</v>
      </c>
      <c r="H208" s="195">
        <v>401</v>
      </c>
      <c r="M208" s="6" t="s">
        <v>44</v>
      </c>
      <c r="N208" s="6">
        <v>0</v>
      </c>
      <c r="O208" s="6">
        <v>0</v>
      </c>
      <c r="P208" s="6">
        <v>0</v>
      </c>
      <c r="Q208" s="6">
        <v>1</v>
      </c>
      <c r="R208" s="6">
        <v>4</v>
      </c>
      <c r="S208" s="6" t="s">
        <v>454</v>
      </c>
      <c r="T208" s="6">
        <v>0</v>
      </c>
      <c r="X208" s="6"/>
      <c r="Y208" s="775">
        <v>0</v>
      </c>
      <c r="Z208" s="775">
        <v>0</v>
      </c>
      <c r="AF208" s="776"/>
      <c r="AG208" s="776"/>
      <c r="AH208" s="776"/>
      <c r="AI208" s="776"/>
      <c r="AJ208" s="776"/>
      <c r="AK208" s="776"/>
      <c r="AL208" s="776"/>
      <c r="AM208" s="776"/>
      <c r="AN208" s="776"/>
      <c r="AO208" s="776"/>
      <c r="AP208" s="776"/>
      <c r="AQ208" s="776"/>
      <c r="AR208" s="776"/>
      <c r="BC208" s="6">
        <v>6</v>
      </c>
      <c r="BD208" s="6">
        <v>6</v>
      </c>
      <c r="BE208" s="6">
        <v>4</v>
      </c>
      <c r="BF208" s="6">
        <v>5</v>
      </c>
      <c r="BH208" s="777">
        <v>4</v>
      </c>
      <c r="BM208" s="6">
        <v>6</v>
      </c>
      <c r="CD208" s="6">
        <v>5</v>
      </c>
      <c r="CE208" s="6">
        <v>4</v>
      </c>
      <c r="CH208" s="6" t="s">
        <v>8</v>
      </c>
      <c r="CZ208"/>
      <c r="DA208"/>
      <c r="DB208"/>
      <c r="DC208" s="6" t="str">
        <f t="shared" si="3"/>
        <v>54</v>
      </c>
      <c r="DD208" s="6">
        <v>5</v>
      </c>
      <c r="DE208" s="6">
        <v>4</v>
      </c>
      <c r="DI208" s="778"/>
      <c r="DJ208" s="779"/>
    </row>
    <row r="209" spans="3:114" x14ac:dyDescent="0.2">
      <c r="C209">
        <v>224</v>
      </c>
      <c r="E209" s="6" t="s">
        <v>14</v>
      </c>
      <c r="F209" s="769">
        <v>35978</v>
      </c>
      <c r="G209" s="195">
        <v>15</v>
      </c>
      <c r="H209" s="195">
        <v>401</v>
      </c>
      <c r="I209" s="6">
        <v>1</v>
      </c>
      <c r="M209" s="6" t="s">
        <v>44</v>
      </c>
      <c r="N209" s="6">
        <v>0</v>
      </c>
      <c r="O209" s="6">
        <v>0</v>
      </c>
      <c r="P209" s="6">
        <v>0</v>
      </c>
      <c r="Q209" s="6">
        <v>1</v>
      </c>
      <c r="R209" s="6">
        <v>2</v>
      </c>
      <c r="S209" s="6" t="s">
        <v>454</v>
      </c>
      <c r="T209" s="6">
        <v>0</v>
      </c>
      <c r="X209" s="6"/>
      <c r="Y209" s="775">
        <v>4</v>
      </c>
      <c r="Z209" s="775">
        <v>3.7100000000000004</v>
      </c>
      <c r="AF209" s="776"/>
      <c r="AG209" s="776"/>
      <c r="AH209" s="776"/>
      <c r="AI209" s="776"/>
      <c r="AJ209" s="776"/>
      <c r="AK209" s="776"/>
      <c r="AL209" s="776"/>
      <c r="AM209" s="776"/>
      <c r="AN209" s="776"/>
      <c r="AO209" s="776"/>
      <c r="AP209" s="776"/>
      <c r="AQ209" s="776"/>
      <c r="AR209" s="776"/>
      <c r="BC209" s="6">
        <v>3</v>
      </c>
      <c r="BD209" s="6">
        <v>3</v>
      </c>
      <c r="BE209" s="6">
        <v>3</v>
      </c>
      <c r="BF209" s="6">
        <v>1</v>
      </c>
      <c r="BM209" s="6">
        <v>2</v>
      </c>
      <c r="CD209" s="6">
        <v>3</v>
      </c>
      <c r="CE209" s="6">
        <v>2</v>
      </c>
      <c r="CH209" s="6" t="s">
        <v>12</v>
      </c>
      <c r="CZ209"/>
      <c r="DA209"/>
      <c r="DB209"/>
      <c r="DC209" s="6" t="str">
        <f t="shared" si="3"/>
        <v>32</v>
      </c>
      <c r="DD209" s="6">
        <v>3</v>
      </c>
      <c r="DE209" s="6">
        <v>2</v>
      </c>
      <c r="DI209" s="778"/>
      <c r="DJ209" s="779"/>
    </row>
    <row r="210" spans="3:114" x14ac:dyDescent="0.2">
      <c r="C210">
        <v>225</v>
      </c>
      <c r="E210" s="6" t="s">
        <v>89</v>
      </c>
      <c r="F210" s="769">
        <v>35819</v>
      </c>
      <c r="G210" s="195">
        <v>15</v>
      </c>
      <c r="H210" s="195">
        <v>401</v>
      </c>
      <c r="M210" s="6" t="s">
        <v>44</v>
      </c>
      <c r="N210" s="6">
        <v>0</v>
      </c>
      <c r="O210" s="6">
        <v>0</v>
      </c>
      <c r="P210" s="6">
        <v>0</v>
      </c>
      <c r="Q210" s="6">
        <v>1</v>
      </c>
      <c r="R210" s="6">
        <v>4</v>
      </c>
      <c r="S210" s="6" t="s">
        <v>454</v>
      </c>
      <c r="T210" s="6">
        <v>0</v>
      </c>
      <c r="X210" s="6"/>
      <c r="Y210" s="775">
        <v>0</v>
      </c>
      <c r="Z210" s="775">
        <v>0</v>
      </c>
      <c r="AF210" s="776"/>
      <c r="AG210" s="776"/>
      <c r="AH210" s="776"/>
      <c r="AI210" s="776"/>
      <c r="AJ210" s="776"/>
      <c r="AK210" s="776"/>
      <c r="AL210" s="776"/>
      <c r="AM210" s="776"/>
      <c r="AN210" s="776"/>
      <c r="AO210" s="776"/>
      <c r="AP210" s="776"/>
      <c r="AQ210" s="776"/>
      <c r="AR210" s="776"/>
      <c r="AV210" s="6" t="s">
        <v>6</v>
      </c>
      <c r="BC210" s="6">
        <v>6</v>
      </c>
      <c r="BD210" s="6">
        <v>7</v>
      </c>
      <c r="BE210" s="6">
        <v>5</v>
      </c>
      <c r="BF210" s="6">
        <v>7</v>
      </c>
      <c r="BM210" s="6">
        <v>7</v>
      </c>
      <c r="CD210" s="6">
        <v>8</v>
      </c>
      <c r="CE210" s="6">
        <v>7</v>
      </c>
      <c r="CH210" s="6" t="s">
        <v>5</v>
      </c>
      <c r="CZ210"/>
      <c r="DA210"/>
      <c r="DB210"/>
      <c r="DC210" s="6" t="str">
        <f t="shared" si="3"/>
        <v>87</v>
      </c>
      <c r="DD210" s="6">
        <v>8</v>
      </c>
      <c r="DE210" s="6">
        <v>7</v>
      </c>
      <c r="DI210" s="778"/>
      <c r="DJ210" s="779"/>
    </row>
    <row r="211" spans="3:114" x14ac:dyDescent="0.2">
      <c r="C211">
        <v>226</v>
      </c>
      <c r="E211" s="6" t="s">
        <v>89</v>
      </c>
      <c r="F211" s="769">
        <v>35733</v>
      </c>
      <c r="G211" s="195">
        <v>15</v>
      </c>
      <c r="H211" s="195">
        <v>401</v>
      </c>
      <c r="I211" s="6">
        <v>1</v>
      </c>
      <c r="M211" s="6" t="s">
        <v>44</v>
      </c>
      <c r="N211" s="6">
        <v>0</v>
      </c>
      <c r="O211" s="6">
        <v>0</v>
      </c>
      <c r="P211" s="6">
        <v>0</v>
      </c>
      <c r="Q211" s="6">
        <v>1</v>
      </c>
      <c r="R211" s="6">
        <v>3</v>
      </c>
      <c r="S211" s="6" t="s">
        <v>465</v>
      </c>
      <c r="T211" s="6">
        <v>0</v>
      </c>
      <c r="X211" s="6"/>
      <c r="Y211" s="775">
        <v>5.03</v>
      </c>
      <c r="Z211" s="775">
        <v>5.21</v>
      </c>
      <c r="AF211" s="776"/>
      <c r="AG211" s="776"/>
      <c r="AH211" s="776"/>
      <c r="AI211" s="776"/>
      <c r="AJ211" s="776"/>
      <c r="AK211" s="776"/>
      <c r="AL211" s="776"/>
      <c r="AM211" s="776"/>
      <c r="AN211" s="776"/>
      <c r="AO211" s="776"/>
      <c r="AP211" s="776"/>
      <c r="AQ211" s="776"/>
      <c r="AR211" s="776"/>
      <c r="BB211" s="6">
        <v>4</v>
      </c>
      <c r="BC211" s="6">
        <v>5</v>
      </c>
      <c r="BD211" s="6">
        <v>5</v>
      </c>
      <c r="BE211" s="6">
        <v>4</v>
      </c>
      <c r="BI211" s="6">
        <v>7</v>
      </c>
      <c r="BM211" s="6">
        <v>6</v>
      </c>
      <c r="BO211" s="6">
        <v>5</v>
      </c>
      <c r="CD211" s="6">
        <v>6</v>
      </c>
      <c r="CE211" s="6">
        <v>5</v>
      </c>
      <c r="CZ211"/>
      <c r="DA211"/>
      <c r="DB211"/>
      <c r="DC211" s="6" t="str">
        <f t="shared" si="3"/>
        <v>65</v>
      </c>
      <c r="DD211" s="6">
        <v>6</v>
      </c>
      <c r="DE211" s="6">
        <v>5</v>
      </c>
      <c r="DI211" s="778"/>
      <c r="DJ211" s="779"/>
    </row>
    <row r="212" spans="3:114" x14ac:dyDescent="0.2">
      <c r="C212">
        <v>227</v>
      </c>
      <c r="E212" s="6" t="s">
        <v>14</v>
      </c>
      <c r="F212" s="769">
        <v>35987</v>
      </c>
      <c r="G212" s="195">
        <v>15</v>
      </c>
      <c r="H212" s="195">
        <v>401</v>
      </c>
      <c r="I212" s="6">
        <v>1</v>
      </c>
      <c r="M212" s="6" t="s">
        <v>44</v>
      </c>
      <c r="N212" s="6">
        <v>0</v>
      </c>
      <c r="O212" s="6">
        <v>0</v>
      </c>
      <c r="P212" s="6">
        <v>0</v>
      </c>
      <c r="Q212" s="6">
        <v>1</v>
      </c>
      <c r="R212" s="6">
        <v>3</v>
      </c>
      <c r="S212" s="6" t="s">
        <v>454</v>
      </c>
      <c r="T212" s="6">
        <v>0</v>
      </c>
      <c r="X212" s="6"/>
      <c r="Y212" s="775">
        <v>5.29</v>
      </c>
      <c r="Z212" s="775">
        <v>4.9400000000000004</v>
      </c>
      <c r="AF212" s="776"/>
      <c r="AG212" s="776"/>
      <c r="AH212" s="776"/>
      <c r="AI212" s="776"/>
      <c r="AJ212" s="776"/>
      <c r="AK212" s="776"/>
      <c r="AL212" s="776"/>
      <c r="AM212" s="776"/>
      <c r="AN212" s="776"/>
      <c r="AO212" s="776"/>
      <c r="AP212" s="776"/>
      <c r="AQ212" s="776"/>
      <c r="AR212" s="776"/>
      <c r="BC212" s="6">
        <v>8</v>
      </c>
      <c r="BD212" s="6">
        <v>8</v>
      </c>
      <c r="BE212" s="6">
        <v>8</v>
      </c>
      <c r="BF212" s="6">
        <v>8</v>
      </c>
      <c r="BI212" s="6">
        <v>8</v>
      </c>
      <c r="BM212" s="6">
        <v>8</v>
      </c>
      <c r="CD212" s="6">
        <v>7</v>
      </c>
      <c r="CE212" s="6">
        <v>6</v>
      </c>
      <c r="CF212" s="6">
        <v>8</v>
      </c>
      <c r="CG212" s="6">
        <v>6</v>
      </c>
      <c r="CZ212"/>
      <c r="DA212"/>
      <c r="DB212"/>
      <c r="DC212" s="6" t="str">
        <f t="shared" si="3"/>
        <v>76</v>
      </c>
      <c r="DD212" s="6">
        <v>7</v>
      </c>
      <c r="DE212" s="6">
        <v>6</v>
      </c>
      <c r="DI212" s="778"/>
      <c r="DJ212" s="779"/>
    </row>
    <row r="213" spans="3:114" x14ac:dyDescent="0.2">
      <c r="C213">
        <v>228</v>
      </c>
      <c r="E213" s="6" t="s">
        <v>89</v>
      </c>
      <c r="F213" s="769">
        <v>35781</v>
      </c>
      <c r="G213" s="195">
        <v>15</v>
      </c>
      <c r="H213" s="195">
        <v>401</v>
      </c>
      <c r="I213" s="6">
        <v>1</v>
      </c>
      <c r="M213" s="6" t="s">
        <v>44</v>
      </c>
      <c r="N213" s="6">
        <v>0</v>
      </c>
      <c r="O213" s="6">
        <v>0</v>
      </c>
      <c r="P213" s="6">
        <v>0</v>
      </c>
      <c r="Q213" s="6">
        <v>1</v>
      </c>
      <c r="R213" s="6">
        <v>2</v>
      </c>
      <c r="S213" s="6" t="s">
        <v>454</v>
      </c>
      <c r="T213" s="6">
        <v>0</v>
      </c>
      <c r="X213" s="6"/>
      <c r="Y213" s="775">
        <v>4.3899999999999997</v>
      </c>
      <c r="Z213" s="775">
        <v>4.3899999999999997</v>
      </c>
      <c r="AF213" s="776"/>
      <c r="AG213" s="776"/>
      <c r="AH213" s="776"/>
      <c r="AI213" s="776"/>
      <c r="AJ213" s="776"/>
      <c r="AK213" s="776"/>
      <c r="AL213" s="776"/>
      <c r="AM213" s="776"/>
      <c r="AN213" s="776"/>
      <c r="AO213" s="776"/>
      <c r="AP213" s="776"/>
      <c r="AQ213" s="776"/>
      <c r="AR213" s="776"/>
      <c r="BC213" s="6">
        <v>5</v>
      </c>
      <c r="BD213" s="6">
        <v>5</v>
      </c>
      <c r="BE213" s="6">
        <v>3</v>
      </c>
      <c r="BI213" s="6">
        <v>4</v>
      </c>
      <c r="BM213" s="6">
        <v>5</v>
      </c>
      <c r="CD213" s="6">
        <v>4</v>
      </c>
      <c r="CE213" s="6">
        <v>3</v>
      </c>
      <c r="CG213" s="6">
        <v>3</v>
      </c>
      <c r="CH213" s="6" t="s">
        <v>10</v>
      </c>
      <c r="CZ213"/>
      <c r="DA213"/>
      <c r="DB213"/>
      <c r="DC213" s="6" t="str">
        <f t="shared" si="3"/>
        <v>43</v>
      </c>
      <c r="DD213" s="6">
        <v>4</v>
      </c>
      <c r="DE213" s="6">
        <v>3</v>
      </c>
      <c r="DI213" s="778"/>
      <c r="DJ213" s="779"/>
    </row>
    <row r="214" spans="3:114" x14ac:dyDescent="0.2">
      <c r="C214">
        <v>229</v>
      </c>
      <c r="E214" s="6" t="s">
        <v>89</v>
      </c>
      <c r="F214" s="769">
        <v>35765</v>
      </c>
      <c r="G214" s="195">
        <v>15</v>
      </c>
      <c r="H214" s="195">
        <v>401</v>
      </c>
      <c r="I214" s="6">
        <v>1</v>
      </c>
      <c r="M214" s="6" t="s">
        <v>5</v>
      </c>
      <c r="N214" s="6">
        <v>0</v>
      </c>
      <c r="O214" s="6">
        <v>0</v>
      </c>
      <c r="P214" s="6">
        <v>0</v>
      </c>
      <c r="Q214" s="6">
        <v>1</v>
      </c>
      <c r="R214" s="6">
        <v>2</v>
      </c>
      <c r="S214" s="6" t="s">
        <v>454</v>
      </c>
      <c r="T214" s="6">
        <v>0</v>
      </c>
      <c r="X214" s="6"/>
      <c r="Y214" s="775">
        <v>3.81</v>
      </c>
      <c r="Z214" s="775">
        <v>4.8099999999999996</v>
      </c>
      <c r="AF214" s="776"/>
      <c r="AG214" s="776"/>
      <c r="AH214" s="776"/>
      <c r="AI214" s="776"/>
      <c r="AJ214" s="776"/>
      <c r="AK214" s="776"/>
      <c r="AL214" s="776"/>
      <c r="AM214" s="776"/>
      <c r="AN214" s="776"/>
      <c r="AO214" s="776"/>
      <c r="AP214" s="776"/>
      <c r="AQ214" s="776"/>
      <c r="AR214" s="776"/>
      <c r="AV214" s="6" t="s">
        <v>8</v>
      </c>
      <c r="BC214" s="6">
        <v>5</v>
      </c>
      <c r="BD214" s="6">
        <v>5</v>
      </c>
      <c r="BI214" s="6">
        <v>4</v>
      </c>
      <c r="BM214" s="6">
        <v>6</v>
      </c>
      <c r="CD214" s="6">
        <v>4</v>
      </c>
      <c r="CE214" s="6">
        <v>3</v>
      </c>
      <c r="CH214" s="6" t="s">
        <v>8</v>
      </c>
      <c r="CZ214"/>
      <c r="DA214"/>
      <c r="DB214"/>
      <c r="DC214" s="6" t="str">
        <f t="shared" si="3"/>
        <v>43</v>
      </c>
      <c r="DD214" s="6">
        <v>4</v>
      </c>
      <c r="DE214" s="6">
        <v>3</v>
      </c>
      <c r="DI214" s="778"/>
      <c r="DJ214" s="779"/>
    </row>
    <row r="215" spans="3:114" x14ac:dyDescent="0.2">
      <c r="C215">
        <v>230</v>
      </c>
      <c r="E215" s="6" t="s">
        <v>14</v>
      </c>
      <c r="F215" s="769">
        <v>35982</v>
      </c>
      <c r="G215" s="195">
        <v>15</v>
      </c>
      <c r="H215" s="195">
        <v>401</v>
      </c>
      <c r="I215" s="6">
        <v>1</v>
      </c>
      <c r="M215" s="6" t="s">
        <v>44</v>
      </c>
      <c r="N215" s="6">
        <v>0</v>
      </c>
      <c r="O215" s="6">
        <v>0</v>
      </c>
      <c r="P215" s="6">
        <v>0</v>
      </c>
      <c r="Q215" s="6">
        <v>1</v>
      </c>
      <c r="R215" s="6">
        <v>3</v>
      </c>
      <c r="S215" s="6" t="s">
        <v>454</v>
      </c>
      <c r="T215" s="6">
        <v>0</v>
      </c>
      <c r="X215" s="6"/>
      <c r="Y215" s="775">
        <v>5.12</v>
      </c>
      <c r="Z215" s="775">
        <v>5.25</v>
      </c>
      <c r="AF215" s="776"/>
      <c r="AG215" s="776"/>
      <c r="AH215" s="776"/>
      <c r="AI215" s="776"/>
      <c r="AJ215" s="776"/>
      <c r="AK215" s="776"/>
      <c r="AL215" s="776"/>
      <c r="AM215" s="776"/>
      <c r="AN215" s="776"/>
      <c r="AO215" s="776"/>
      <c r="AP215" s="776"/>
      <c r="AQ215" s="776"/>
      <c r="AR215" s="776"/>
      <c r="BC215" s="6">
        <v>6</v>
      </c>
      <c r="BD215" s="6">
        <v>7</v>
      </c>
      <c r="BE215" s="6">
        <v>7</v>
      </c>
      <c r="BF215" s="6">
        <v>8</v>
      </c>
      <c r="BI215" s="6">
        <v>7</v>
      </c>
      <c r="BM215" s="6">
        <v>8</v>
      </c>
      <c r="CD215" s="6">
        <v>7</v>
      </c>
      <c r="CE215" s="6">
        <v>6</v>
      </c>
      <c r="CF215" s="6">
        <v>8</v>
      </c>
      <c r="CG215" s="6">
        <v>8</v>
      </c>
      <c r="CZ215"/>
      <c r="DA215"/>
      <c r="DB215"/>
      <c r="DC215" s="6" t="str">
        <f t="shared" si="3"/>
        <v>76</v>
      </c>
      <c r="DD215" s="6">
        <v>7</v>
      </c>
      <c r="DE215" s="6">
        <v>6</v>
      </c>
      <c r="DI215" s="778"/>
      <c r="DJ215" s="779"/>
    </row>
    <row r="216" spans="3:114" x14ac:dyDescent="0.2">
      <c r="C216">
        <v>232</v>
      </c>
      <c r="E216" s="6" t="s">
        <v>89</v>
      </c>
      <c r="F216" s="769">
        <v>36007</v>
      </c>
      <c r="G216" s="195">
        <v>15</v>
      </c>
      <c r="H216" s="195">
        <v>401</v>
      </c>
      <c r="I216" s="6">
        <v>1</v>
      </c>
      <c r="M216" s="6" t="s">
        <v>44</v>
      </c>
      <c r="N216" s="6">
        <v>0</v>
      </c>
      <c r="O216" s="6">
        <v>0</v>
      </c>
      <c r="P216" s="6">
        <v>0</v>
      </c>
      <c r="Q216" s="6">
        <v>1</v>
      </c>
      <c r="R216" s="6">
        <v>1</v>
      </c>
      <c r="S216" s="6" t="s">
        <v>454</v>
      </c>
      <c r="T216" s="6">
        <v>0</v>
      </c>
      <c r="X216" s="6"/>
      <c r="Y216" s="775">
        <v>3.4299999999999997</v>
      </c>
      <c r="Z216" s="775">
        <v>3.9299999999999997</v>
      </c>
      <c r="AF216" s="776"/>
      <c r="AG216" s="776"/>
      <c r="AH216" s="776"/>
      <c r="AI216" s="776"/>
      <c r="AJ216" s="776"/>
      <c r="AK216" s="776"/>
      <c r="AL216" s="776"/>
      <c r="AM216" s="776"/>
      <c r="AN216" s="776"/>
      <c r="AO216" s="776"/>
      <c r="AP216" s="776"/>
      <c r="AQ216" s="776"/>
      <c r="AR216" s="776"/>
      <c r="AV216" s="6" t="s">
        <v>12</v>
      </c>
      <c r="BC216" s="6">
        <v>3</v>
      </c>
      <c r="BD216" s="6">
        <v>3</v>
      </c>
      <c r="BM216" s="6">
        <v>3</v>
      </c>
      <c r="CD216" s="6">
        <v>3</v>
      </c>
      <c r="CE216" s="6">
        <v>2</v>
      </c>
      <c r="CH216" s="6" t="s">
        <v>12</v>
      </c>
      <c r="CZ216"/>
      <c r="DA216"/>
      <c r="DB216"/>
      <c r="DC216" s="6" t="str">
        <f t="shared" si="3"/>
        <v>32</v>
      </c>
      <c r="DD216" s="6">
        <v>3</v>
      </c>
      <c r="DE216" s="6">
        <v>2</v>
      </c>
      <c r="DI216" s="778"/>
      <c r="DJ216" s="779"/>
    </row>
    <row r="217" spans="3:114" x14ac:dyDescent="0.2">
      <c r="C217">
        <v>233</v>
      </c>
      <c r="E217" s="6" t="s">
        <v>89</v>
      </c>
      <c r="F217" s="769">
        <v>35944</v>
      </c>
      <c r="G217" s="195">
        <v>15</v>
      </c>
      <c r="H217" s="195">
        <v>401</v>
      </c>
      <c r="I217" s="6">
        <v>1</v>
      </c>
      <c r="M217" s="6" t="s">
        <v>5</v>
      </c>
      <c r="N217" s="6">
        <v>0</v>
      </c>
      <c r="O217" s="6">
        <v>0</v>
      </c>
      <c r="P217" s="6">
        <v>0</v>
      </c>
      <c r="Q217" s="6">
        <v>1</v>
      </c>
      <c r="R217" s="6">
        <v>3</v>
      </c>
      <c r="S217" s="6" t="s">
        <v>454</v>
      </c>
      <c r="T217" s="6">
        <v>0</v>
      </c>
      <c r="X217" s="6"/>
      <c r="Y217" s="775">
        <v>5.21</v>
      </c>
      <c r="Z217" s="775">
        <v>5.4200000000000008</v>
      </c>
      <c r="AF217" s="776"/>
      <c r="AG217" s="776"/>
      <c r="AH217" s="776"/>
      <c r="AI217" s="776"/>
      <c r="AJ217" s="776"/>
      <c r="AK217" s="776"/>
      <c r="AL217" s="776"/>
      <c r="AM217" s="776"/>
      <c r="AN217" s="776"/>
      <c r="AO217" s="776"/>
      <c r="AP217" s="776"/>
      <c r="AQ217" s="776"/>
      <c r="AR217" s="776"/>
      <c r="BB217" s="6">
        <v>4</v>
      </c>
      <c r="BC217" s="6">
        <v>5</v>
      </c>
      <c r="BD217" s="6">
        <v>6</v>
      </c>
      <c r="BE217" s="6">
        <v>4</v>
      </c>
      <c r="BF217" s="6">
        <v>5</v>
      </c>
      <c r="BM217" s="6">
        <v>7</v>
      </c>
      <c r="CD217" s="6">
        <v>7</v>
      </c>
      <c r="CE217" s="6">
        <v>6</v>
      </c>
      <c r="CH217" s="6" t="s">
        <v>6</v>
      </c>
      <c r="CZ217"/>
      <c r="DA217"/>
      <c r="DB217"/>
      <c r="DC217" s="6" t="str">
        <f t="shared" si="3"/>
        <v>76</v>
      </c>
      <c r="DD217" s="6">
        <v>7</v>
      </c>
      <c r="DE217" s="6">
        <v>6</v>
      </c>
      <c r="DI217" s="778"/>
      <c r="DJ217" s="779"/>
    </row>
    <row r="218" spans="3:114" x14ac:dyDescent="0.2">
      <c r="C218">
        <v>234</v>
      </c>
      <c r="E218" s="6" t="s">
        <v>89</v>
      </c>
      <c r="F218" s="769">
        <v>35906</v>
      </c>
      <c r="G218" s="195">
        <v>15</v>
      </c>
      <c r="H218" s="195">
        <v>401</v>
      </c>
      <c r="I218" s="6">
        <v>1</v>
      </c>
      <c r="M218" s="6" t="s">
        <v>44</v>
      </c>
      <c r="N218" s="6">
        <v>0</v>
      </c>
      <c r="O218" s="6">
        <v>0</v>
      </c>
      <c r="P218" s="6">
        <v>0</v>
      </c>
      <c r="Q218" s="6">
        <v>1</v>
      </c>
      <c r="R218" s="6">
        <v>3</v>
      </c>
      <c r="S218" s="6" t="s">
        <v>454</v>
      </c>
      <c r="T218" s="6">
        <v>0</v>
      </c>
      <c r="X218" s="6"/>
      <c r="Y218" s="775">
        <v>5.38</v>
      </c>
      <c r="Z218" s="775">
        <v>5.6700000000000008</v>
      </c>
      <c r="AF218" s="776"/>
      <c r="AG218" s="776"/>
      <c r="AH218" s="776"/>
      <c r="AI218" s="776"/>
      <c r="AJ218" s="776"/>
      <c r="AK218" s="776"/>
      <c r="AL218" s="776"/>
      <c r="AM218" s="776"/>
      <c r="AN218" s="776"/>
      <c r="AO218" s="776"/>
      <c r="AP218" s="776"/>
      <c r="AQ218" s="776"/>
      <c r="AR218" s="776"/>
      <c r="AW218" s="6">
        <v>8</v>
      </c>
      <c r="BC218" s="6">
        <v>8</v>
      </c>
      <c r="BD218" s="6">
        <v>8</v>
      </c>
      <c r="BE218" s="6">
        <v>7</v>
      </c>
      <c r="BI218" s="6">
        <v>8</v>
      </c>
      <c r="BM218" s="6">
        <v>8</v>
      </c>
      <c r="BS218" s="6">
        <v>8</v>
      </c>
      <c r="CD218" s="6">
        <v>8</v>
      </c>
      <c r="CE218" s="6">
        <v>7</v>
      </c>
      <c r="CZ218"/>
      <c r="DA218"/>
      <c r="DB218"/>
      <c r="DC218" s="6" t="str">
        <f t="shared" si="3"/>
        <v>87</v>
      </c>
      <c r="DD218" s="6">
        <v>8</v>
      </c>
      <c r="DE218" s="6">
        <v>7</v>
      </c>
      <c r="DI218" s="778"/>
      <c r="DJ218" s="779"/>
    </row>
    <row r="219" spans="3:114" x14ac:dyDescent="0.2">
      <c r="C219">
        <v>235</v>
      </c>
      <c r="E219" s="6" t="s">
        <v>89</v>
      </c>
      <c r="F219" s="769">
        <v>35755</v>
      </c>
      <c r="G219" s="195">
        <v>15</v>
      </c>
      <c r="H219" s="195">
        <v>401</v>
      </c>
      <c r="I219" s="6">
        <v>1</v>
      </c>
      <c r="M219" s="6" t="s">
        <v>44</v>
      </c>
      <c r="N219" s="6">
        <v>0</v>
      </c>
      <c r="O219" s="6">
        <v>0</v>
      </c>
      <c r="P219" s="6">
        <v>0</v>
      </c>
      <c r="Q219" s="6">
        <v>1</v>
      </c>
      <c r="R219" s="6">
        <v>3</v>
      </c>
      <c r="S219" s="6" t="s">
        <v>454</v>
      </c>
      <c r="T219" s="6">
        <v>0</v>
      </c>
      <c r="X219" s="6"/>
      <c r="Y219" s="775">
        <v>4.6100000000000003</v>
      </c>
      <c r="Z219" s="775">
        <v>5.13</v>
      </c>
      <c r="AF219" s="776"/>
      <c r="AG219" s="776"/>
      <c r="AH219" s="776"/>
      <c r="AI219" s="776"/>
      <c r="AJ219" s="776"/>
      <c r="AK219" s="776"/>
      <c r="AL219" s="776"/>
      <c r="AM219" s="776"/>
      <c r="AN219" s="776"/>
      <c r="AO219" s="776"/>
      <c r="AP219" s="776"/>
      <c r="AQ219" s="776"/>
      <c r="AR219" s="776"/>
      <c r="BC219" s="6">
        <v>5</v>
      </c>
      <c r="BD219" s="6">
        <v>6</v>
      </c>
      <c r="BE219" s="6">
        <v>4</v>
      </c>
      <c r="BI219" s="6">
        <v>5</v>
      </c>
      <c r="BM219" s="6">
        <v>6</v>
      </c>
      <c r="CD219" s="6">
        <v>5</v>
      </c>
      <c r="CE219" s="6">
        <v>4</v>
      </c>
      <c r="CG219" s="6">
        <v>6</v>
      </c>
      <c r="CH219" s="6" t="s">
        <v>8</v>
      </c>
      <c r="CZ219"/>
      <c r="DA219"/>
      <c r="DB219"/>
      <c r="DC219" s="6" t="str">
        <f t="shared" si="3"/>
        <v>54</v>
      </c>
      <c r="DD219" s="6">
        <v>5</v>
      </c>
      <c r="DE219" s="6">
        <v>4</v>
      </c>
      <c r="DI219" s="778"/>
      <c r="DJ219" s="779"/>
    </row>
    <row r="225" spans="5:36" x14ac:dyDescent="0.2">
      <c r="E225"/>
      <c r="F225"/>
      <c r="G225"/>
      <c r="H225"/>
      <c r="I225"/>
      <c r="J225"/>
      <c r="K225"/>
      <c r="L225"/>
      <c r="M225"/>
      <c r="N225"/>
      <c r="O225"/>
      <c r="P225"/>
      <c r="Q225"/>
      <c r="R225"/>
      <c r="S225"/>
      <c r="T225"/>
      <c r="U225"/>
      <c r="V225"/>
      <c r="W225"/>
      <c r="X225"/>
      <c r="Y225"/>
      <c r="Z225"/>
      <c r="AA225"/>
      <c r="AB225"/>
      <c r="AC225"/>
      <c r="AD225"/>
      <c r="AE225"/>
      <c r="AF225"/>
      <c r="AG225"/>
      <c r="AH225"/>
      <c r="AI225"/>
      <c r="AJ225"/>
    </row>
    <row r="226" spans="5:36" x14ac:dyDescent="0.2">
      <c r="E226"/>
      <c r="F226"/>
      <c r="G226"/>
      <c r="H226"/>
      <c r="I226"/>
      <c r="J226"/>
      <c r="K226"/>
      <c r="L226"/>
      <c r="M226"/>
      <c r="N226"/>
      <c r="O226"/>
      <c r="P226"/>
      <c r="Q226"/>
      <c r="R226"/>
      <c r="S226"/>
      <c r="T226"/>
      <c r="U226"/>
      <c r="V226"/>
      <c r="W226"/>
      <c r="X226"/>
      <c r="Y226"/>
      <c r="Z226"/>
      <c r="AA226"/>
      <c r="AB226"/>
      <c r="AC226"/>
      <c r="AD226"/>
      <c r="AE226"/>
      <c r="AF226"/>
      <c r="AG226"/>
      <c r="AH226"/>
      <c r="AI226"/>
      <c r="AJ226"/>
    </row>
    <row r="227" spans="5:36" x14ac:dyDescent="0.2">
      <c r="E227"/>
      <c r="F227"/>
      <c r="G227"/>
      <c r="H227"/>
      <c r="I227"/>
      <c r="J227"/>
      <c r="K227"/>
      <c r="L227"/>
      <c r="M227"/>
      <c r="N227"/>
      <c r="O227"/>
      <c r="P227"/>
      <c r="Q227"/>
      <c r="R227"/>
      <c r="S227"/>
      <c r="T227"/>
      <c r="U227"/>
      <c r="V227"/>
      <c r="W227"/>
      <c r="X227"/>
      <c r="Y227"/>
      <c r="Z227"/>
      <c r="AA227"/>
      <c r="AB227"/>
      <c r="AC227"/>
      <c r="AD227"/>
      <c r="AE227"/>
      <c r="AF227"/>
      <c r="AG227"/>
      <c r="AH227"/>
      <c r="AI227"/>
      <c r="AJ227"/>
    </row>
    <row r="228" spans="5:36" x14ac:dyDescent="0.2">
      <c r="E228"/>
      <c r="F228"/>
      <c r="G228"/>
      <c r="H228"/>
      <c r="I228"/>
      <c r="J228"/>
      <c r="K228"/>
      <c r="L228"/>
      <c r="M228"/>
      <c r="N228"/>
      <c r="O228"/>
      <c r="P228"/>
      <c r="Q228"/>
      <c r="R228"/>
      <c r="S228"/>
      <c r="T228"/>
      <c r="U228"/>
      <c r="V228"/>
      <c r="W228"/>
      <c r="X228"/>
      <c r="Y228"/>
      <c r="Z228"/>
      <c r="AA228"/>
      <c r="AB228"/>
      <c r="AC228"/>
      <c r="AD228"/>
      <c r="AE228"/>
      <c r="AF228"/>
      <c r="AG228"/>
      <c r="AH228"/>
      <c r="AI228"/>
      <c r="AJ228"/>
    </row>
    <row r="229" spans="5:36" x14ac:dyDescent="0.2">
      <c r="E229"/>
      <c r="F229"/>
      <c r="G229"/>
      <c r="H229"/>
      <c r="I229"/>
      <c r="J229"/>
      <c r="K229"/>
      <c r="L229"/>
      <c r="M229"/>
      <c r="N229"/>
      <c r="O229"/>
      <c r="P229"/>
      <c r="Q229"/>
      <c r="R229"/>
      <c r="S229"/>
      <c r="T229"/>
      <c r="U229"/>
      <c r="V229"/>
      <c r="W229"/>
      <c r="X229"/>
      <c r="Y229"/>
      <c r="Z229"/>
      <c r="AA229"/>
      <c r="AB229"/>
      <c r="AC229"/>
      <c r="AD229"/>
      <c r="AE229"/>
      <c r="AF229"/>
      <c r="AG229"/>
      <c r="AH229"/>
      <c r="AI229"/>
      <c r="AJ229"/>
    </row>
    <row r="230" spans="5:36" x14ac:dyDescent="0.2">
      <c r="E230"/>
      <c r="F230"/>
      <c r="G230"/>
      <c r="H230"/>
      <c r="I230"/>
      <c r="J230"/>
      <c r="K230"/>
      <c r="L230"/>
      <c r="M230"/>
      <c r="N230"/>
      <c r="O230"/>
      <c r="P230"/>
      <c r="Q230"/>
      <c r="R230"/>
      <c r="S230"/>
      <c r="T230"/>
      <c r="U230"/>
      <c r="V230"/>
      <c r="W230"/>
      <c r="X230"/>
      <c r="Y230"/>
      <c r="Z230"/>
      <c r="AA230"/>
      <c r="AB230"/>
      <c r="AC230"/>
      <c r="AD230"/>
      <c r="AE230"/>
      <c r="AF230"/>
      <c r="AG230"/>
      <c r="AH230"/>
      <c r="AI230"/>
      <c r="AJ230"/>
    </row>
    <row r="231" spans="5:36" x14ac:dyDescent="0.2">
      <c r="E231"/>
      <c r="F231"/>
      <c r="G231"/>
      <c r="H231"/>
      <c r="I231"/>
      <c r="J231"/>
      <c r="K231"/>
      <c r="L231"/>
      <c r="M231"/>
      <c r="N231"/>
      <c r="O231"/>
      <c r="P231"/>
      <c r="Q231"/>
      <c r="R231"/>
      <c r="S231"/>
      <c r="T231"/>
      <c r="U231"/>
      <c r="V231"/>
      <c r="W231"/>
      <c r="X231"/>
      <c r="Y231"/>
      <c r="Z231"/>
      <c r="AA231"/>
      <c r="AB231"/>
      <c r="AC231"/>
      <c r="AD231"/>
      <c r="AE231"/>
      <c r="AF231"/>
      <c r="AG231"/>
      <c r="AH231"/>
      <c r="AI231"/>
      <c r="AJ231"/>
    </row>
    <row r="232" spans="5:36" x14ac:dyDescent="0.2">
      <c r="E232"/>
      <c r="F232"/>
      <c r="G232"/>
      <c r="H232"/>
      <c r="I232"/>
      <c r="J232"/>
      <c r="K232"/>
      <c r="L232"/>
      <c r="M232"/>
      <c r="N232"/>
      <c r="O232"/>
      <c r="P232"/>
      <c r="Q232"/>
      <c r="R232"/>
      <c r="S232"/>
      <c r="T232"/>
      <c r="U232"/>
      <c r="V232"/>
      <c r="W232"/>
      <c r="X232"/>
      <c r="Y232"/>
      <c r="Z232"/>
      <c r="AA232"/>
      <c r="AB232"/>
      <c r="AC232"/>
      <c r="AD232"/>
      <c r="AE232"/>
      <c r="AF232"/>
      <c r="AG232"/>
      <c r="AH232"/>
      <c r="AI232"/>
      <c r="AJ232"/>
    </row>
    <row r="233" spans="5:36" x14ac:dyDescent="0.2">
      <c r="E233"/>
      <c r="F233"/>
      <c r="G233"/>
      <c r="H233"/>
      <c r="I233"/>
      <c r="J233"/>
      <c r="K233"/>
      <c r="L233"/>
      <c r="M233"/>
      <c r="N233"/>
      <c r="O233"/>
      <c r="P233"/>
      <c r="Q233"/>
      <c r="R233"/>
      <c r="S233"/>
      <c r="T233"/>
      <c r="U233"/>
      <c r="V233"/>
      <c r="W233"/>
      <c r="X233"/>
      <c r="Y233"/>
      <c r="Z233"/>
      <c r="AA233"/>
      <c r="AB233"/>
      <c r="AC233"/>
      <c r="AD233"/>
      <c r="AE233"/>
      <c r="AF233"/>
      <c r="AG233"/>
      <c r="AH233"/>
      <c r="AI233"/>
      <c r="AJ233"/>
    </row>
    <row r="234" spans="5:36" x14ac:dyDescent="0.2">
      <c r="E234"/>
      <c r="F234"/>
      <c r="G234"/>
      <c r="H234"/>
      <c r="I234"/>
      <c r="J234"/>
      <c r="K234"/>
      <c r="L234"/>
      <c r="M234"/>
      <c r="N234"/>
      <c r="O234"/>
      <c r="P234"/>
      <c r="Q234"/>
      <c r="R234"/>
      <c r="S234"/>
      <c r="T234"/>
      <c r="U234"/>
      <c r="V234"/>
      <c r="W234"/>
      <c r="X234"/>
      <c r="Y234"/>
      <c r="Z234"/>
      <c r="AA234"/>
      <c r="AB234"/>
      <c r="AC234"/>
      <c r="AD234"/>
      <c r="AE234"/>
      <c r="AF234"/>
      <c r="AG234"/>
      <c r="AH234"/>
      <c r="AI234"/>
      <c r="AJ234"/>
    </row>
    <row r="235" spans="5:36" x14ac:dyDescent="0.2">
      <c r="E235"/>
      <c r="F235"/>
      <c r="G235"/>
      <c r="H235"/>
      <c r="I235"/>
      <c r="J235"/>
      <c r="K235"/>
      <c r="L235"/>
      <c r="M235"/>
      <c r="N235"/>
      <c r="O235"/>
      <c r="P235"/>
      <c r="Q235"/>
      <c r="R235"/>
      <c r="S235"/>
      <c r="T235"/>
      <c r="U235"/>
      <c r="V235"/>
      <c r="W235"/>
      <c r="X235"/>
      <c r="Y235"/>
      <c r="Z235"/>
      <c r="AA235"/>
      <c r="AB235"/>
      <c r="AC235"/>
      <c r="AD235"/>
      <c r="AE235"/>
      <c r="AF235"/>
      <c r="AG235"/>
      <c r="AH235"/>
      <c r="AI235"/>
      <c r="AJ235"/>
    </row>
    <row r="236" spans="5:36" x14ac:dyDescent="0.2">
      <c r="E236"/>
      <c r="F236"/>
      <c r="G236"/>
      <c r="H236"/>
      <c r="I236"/>
      <c r="J236"/>
      <c r="K236"/>
      <c r="L236"/>
      <c r="M236"/>
      <c r="N236"/>
      <c r="O236"/>
      <c r="P236"/>
      <c r="Q236"/>
      <c r="R236"/>
      <c r="S236"/>
      <c r="T236"/>
      <c r="U236"/>
      <c r="V236"/>
      <c r="W236"/>
      <c r="X236"/>
      <c r="Y236"/>
      <c r="Z236"/>
      <c r="AA236"/>
      <c r="AB236"/>
      <c r="AC236"/>
      <c r="AD236"/>
      <c r="AE236"/>
      <c r="AF236"/>
      <c r="AG236"/>
      <c r="AH236"/>
      <c r="AI236"/>
      <c r="AJ236"/>
    </row>
    <row r="237" spans="5:36" x14ac:dyDescent="0.2">
      <c r="E237"/>
      <c r="F237"/>
      <c r="G237"/>
      <c r="H237"/>
      <c r="I237"/>
      <c r="J237"/>
      <c r="K237"/>
      <c r="L237"/>
      <c r="M237"/>
      <c r="N237"/>
      <c r="O237"/>
      <c r="P237"/>
      <c r="Q237"/>
      <c r="R237"/>
      <c r="S237"/>
      <c r="T237"/>
      <c r="U237"/>
      <c r="V237"/>
      <c r="W237"/>
      <c r="X237"/>
      <c r="Y237"/>
      <c r="Z237"/>
      <c r="AA237"/>
      <c r="AB237"/>
      <c r="AC237"/>
      <c r="AD237"/>
      <c r="AE237"/>
      <c r="AF237"/>
      <c r="AG237"/>
      <c r="AH237"/>
      <c r="AI237"/>
      <c r="AJ237"/>
    </row>
    <row r="238" spans="5:36" x14ac:dyDescent="0.2">
      <c r="E238"/>
      <c r="F238"/>
      <c r="G238"/>
      <c r="H238"/>
      <c r="I238"/>
      <c r="J238"/>
      <c r="K238"/>
      <c r="L238"/>
      <c r="M238"/>
      <c r="N238"/>
      <c r="O238"/>
      <c r="P238"/>
      <c r="Q238"/>
      <c r="R238"/>
      <c r="S238"/>
      <c r="T238"/>
      <c r="U238"/>
      <c r="V238"/>
      <c r="W238"/>
      <c r="X238"/>
      <c r="Y238"/>
      <c r="Z238"/>
      <c r="AA238"/>
      <c r="AB238"/>
      <c r="AC238"/>
      <c r="AD238"/>
      <c r="AE238"/>
      <c r="AF238"/>
      <c r="AG238"/>
      <c r="AH238"/>
      <c r="AI238"/>
      <c r="AJ238"/>
    </row>
    <row r="239" spans="5:36" x14ac:dyDescent="0.2">
      <c r="E239"/>
      <c r="F239"/>
      <c r="G239"/>
      <c r="H239"/>
      <c r="I239"/>
      <c r="J239"/>
      <c r="K239"/>
      <c r="L239"/>
      <c r="M239"/>
      <c r="N239"/>
      <c r="O239"/>
      <c r="P239"/>
      <c r="Q239"/>
      <c r="R239"/>
      <c r="S239"/>
      <c r="T239"/>
      <c r="U239"/>
      <c r="V239"/>
      <c r="W239"/>
      <c r="X239"/>
      <c r="Y239"/>
      <c r="Z239"/>
      <c r="AA239"/>
      <c r="AB239"/>
      <c r="AC239"/>
      <c r="AD239"/>
      <c r="AE239"/>
      <c r="AF239"/>
      <c r="AG239"/>
      <c r="AH239"/>
      <c r="AI239"/>
      <c r="AJ239"/>
    </row>
    <row r="240" spans="5:36" x14ac:dyDescent="0.2">
      <c r="E240"/>
      <c r="F240"/>
      <c r="G240"/>
      <c r="H240"/>
      <c r="I240"/>
      <c r="J240"/>
      <c r="K240"/>
      <c r="L240"/>
      <c r="M240"/>
      <c r="N240"/>
      <c r="O240"/>
      <c r="P240"/>
      <c r="Q240"/>
      <c r="R240"/>
      <c r="S240"/>
      <c r="T240"/>
      <c r="U240"/>
      <c r="V240"/>
      <c r="W240"/>
      <c r="X240"/>
      <c r="Y240"/>
      <c r="Z240"/>
      <c r="AA240"/>
      <c r="AB240"/>
      <c r="AC240"/>
      <c r="AD240"/>
      <c r="AE240"/>
      <c r="AF240"/>
      <c r="AG240"/>
      <c r="AH240"/>
      <c r="AI240"/>
      <c r="AJ240"/>
    </row>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row r="331" customFormat="1" x14ac:dyDescent="0.2"/>
    <row r="332" customFormat="1" x14ac:dyDescent="0.2"/>
    <row r="333" customFormat="1" x14ac:dyDescent="0.2"/>
    <row r="334" customFormat="1" x14ac:dyDescent="0.2"/>
    <row r="335" customFormat="1" x14ac:dyDescent="0.2"/>
    <row r="336" customFormat="1" x14ac:dyDescent="0.2"/>
    <row r="337" customFormat="1" x14ac:dyDescent="0.2"/>
    <row r="338" customFormat="1" x14ac:dyDescent="0.2"/>
    <row r="339" customFormat="1" x14ac:dyDescent="0.2"/>
    <row r="340" customFormat="1" x14ac:dyDescent="0.2"/>
    <row r="341" customFormat="1" x14ac:dyDescent="0.2"/>
    <row r="342" customFormat="1" x14ac:dyDescent="0.2"/>
    <row r="343" customFormat="1" x14ac:dyDescent="0.2"/>
    <row r="344" customFormat="1" x14ac:dyDescent="0.2"/>
    <row r="345" customFormat="1" x14ac:dyDescent="0.2"/>
    <row r="346" customFormat="1" x14ac:dyDescent="0.2"/>
    <row r="347" customFormat="1" x14ac:dyDescent="0.2"/>
    <row r="348" customFormat="1" x14ac:dyDescent="0.2"/>
    <row r="349" customFormat="1" x14ac:dyDescent="0.2"/>
    <row r="350" customFormat="1" x14ac:dyDescent="0.2"/>
    <row r="351" customFormat="1" x14ac:dyDescent="0.2"/>
    <row r="352" customFormat="1" x14ac:dyDescent="0.2"/>
    <row r="353" customFormat="1" x14ac:dyDescent="0.2"/>
    <row r="354" customFormat="1" x14ac:dyDescent="0.2"/>
    <row r="355" customFormat="1" x14ac:dyDescent="0.2"/>
    <row r="356" customFormat="1" x14ac:dyDescent="0.2"/>
    <row r="357" customFormat="1" x14ac:dyDescent="0.2"/>
    <row r="358" customFormat="1" x14ac:dyDescent="0.2"/>
    <row r="359" customFormat="1" x14ac:dyDescent="0.2"/>
    <row r="360" customFormat="1" x14ac:dyDescent="0.2"/>
    <row r="361" customFormat="1" x14ac:dyDescent="0.2"/>
    <row r="362" customFormat="1" x14ac:dyDescent="0.2"/>
    <row r="363" customFormat="1" x14ac:dyDescent="0.2"/>
    <row r="364" customFormat="1" x14ac:dyDescent="0.2"/>
    <row r="365" customFormat="1" x14ac:dyDescent="0.2"/>
    <row r="366" customFormat="1" x14ac:dyDescent="0.2"/>
    <row r="367" customFormat="1" x14ac:dyDescent="0.2"/>
    <row r="368" customFormat="1" x14ac:dyDescent="0.2"/>
    <row r="369" customFormat="1" x14ac:dyDescent="0.2"/>
    <row r="370" customFormat="1" x14ac:dyDescent="0.2"/>
    <row r="371" customFormat="1" x14ac:dyDescent="0.2"/>
    <row r="372" customFormat="1" x14ac:dyDescent="0.2"/>
    <row r="373" customFormat="1" x14ac:dyDescent="0.2"/>
    <row r="374" customFormat="1" x14ac:dyDescent="0.2"/>
    <row r="375" customFormat="1" x14ac:dyDescent="0.2"/>
    <row r="376" customFormat="1" x14ac:dyDescent="0.2"/>
    <row r="377" customFormat="1" x14ac:dyDescent="0.2"/>
    <row r="378" customFormat="1" x14ac:dyDescent="0.2"/>
    <row r="379" customFormat="1" x14ac:dyDescent="0.2"/>
    <row r="380" customFormat="1" x14ac:dyDescent="0.2"/>
    <row r="381" customFormat="1" x14ac:dyDescent="0.2"/>
    <row r="382" customFormat="1" x14ac:dyDescent="0.2"/>
    <row r="383" customFormat="1" x14ac:dyDescent="0.2"/>
    <row r="384" customFormat="1" x14ac:dyDescent="0.2"/>
    <row r="385" customFormat="1" x14ac:dyDescent="0.2"/>
    <row r="386" customFormat="1" x14ac:dyDescent="0.2"/>
    <row r="387" customFormat="1" x14ac:dyDescent="0.2"/>
    <row r="388" customFormat="1" x14ac:dyDescent="0.2"/>
    <row r="389" customFormat="1" x14ac:dyDescent="0.2"/>
    <row r="390" customFormat="1" x14ac:dyDescent="0.2"/>
    <row r="391" customFormat="1" x14ac:dyDescent="0.2"/>
    <row r="392" customFormat="1" x14ac:dyDescent="0.2"/>
    <row r="393" customFormat="1" x14ac:dyDescent="0.2"/>
    <row r="394" customFormat="1" x14ac:dyDescent="0.2"/>
    <row r="395" customFormat="1" x14ac:dyDescent="0.2"/>
    <row r="396" customFormat="1" x14ac:dyDescent="0.2"/>
    <row r="397" customFormat="1" x14ac:dyDescent="0.2"/>
    <row r="398" customFormat="1" x14ac:dyDescent="0.2"/>
    <row r="399" customFormat="1" x14ac:dyDescent="0.2"/>
    <row r="400" customFormat="1" x14ac:dyDescent="0.2"/>
    <row r="401" customFormat="1" x14ac:dyDescent="0.2"/>
    <row r="402" customFormat="1" x14ac:dyDescent="0.2"/>
    <row r="403" customFormat="1" x14ac:dyDescent="0.2"/>
    <row r="404" customFormat="1" x14ac:dyDescent="0.2"/>
    <row r="405" customFormat="1" x14ac:dyDescent="0.2"/>
    <row r="406" customFormat="1" x14ac:dyDescent="0.2"/>
    <row r="407" customFormat="1" x14ac:dyDescent="0.2"/>
    <row r="408" customFormat="1" x14ac:dyDescent="0.2"/>
    <row r="409" customFormat="1" x14ac:dyDescent="0.2"/>
    <row r="410" customFormat="1" x14ac:dyDescent="0.2"/>
    <row r="411" customFormat="1" x14ac:dyDescent="0.2"/>
    <row r="412" customFormat="1" x14ac:dyDescent="0.2"/>
    <row r="413" customFormat="1" x14ac:dyDescent="0.2"/>
    <row r="414" customFormat="1" x14ac:dyDescent="0.2"/>
    <row r="415" customFormat="1" x14ac:dyDescent="0.2"/>
    <row r="416" customFormat="1" x14ac:dyDescent="0.2"/>
    <row r="417" customFormat="1" x14ac:dyDescent="0.2"/>
    <row r="418" customFormat="1" x14ac:dyDescent="0.2"/>
    <row r="419" customFormat="1" x14ac:dyDescent="0.2"/>
    <row r="420" customFormat="1" x14ac:dyDescent="0.2"/>
    <row r="421" customFormat="1" x14ac:dyDescent="0.2"/>
    <row r="422" customFormat="1" x14ac:dyDescent="0.2"/>
    <row r="423" customFormat="1" x14ac:dyDescent="0.2"/>
    <row r="424" customFormat="1" x14ac:dyDescent="0.2"/>
    <row r="425" customFormat="1" x14ac:dyDescent="0.2"/>
    <row r="426" customFormat="1" x14ac:dyDescent="0.2"/>
    <row r="427" customFormat="1" x14ac:dyDescent="0.2"/>
    <row r="428" customFormat="1" x14ac:dyDescent="0.2"/>
    <row r="429" customFormat="1" x14ac:dyDescent="0.2"/>
    <row r="430" customFormat="1" x14ac:dyDescent="0.2"/>
    <row r="431" customFormat="1" x14ac:dyDescent="0.2"/>
    <row r="432" customFormat="1" x14ac:dyDescent="0.2"/>
    <row r="433" customFormat="1" x14ac:dyDescent="0.2"/>
    <row r="434" customFormat="1" x14ac:dyDescent="0.2"/>
    <row r="435" customFormat="1" x14ac:dyDescent="0.2"/>
    <row r="436" customFormat="1" x14ac:dyDescent="0.2"/>
    <row r="437" customFormat="1" x14ac:dyDescent="0.2"/>
    <row r="438" customFormat="1" x14ac:dyDescent="0.2"/>
    <row r="439" customFormat="1" x14ac:dyDescent="0.2"/>
    <row r="440" customFormat="1" x14ac:dyDescent="0.2"/>
    <row r="441" customFormat="1" x14ac:dyDescent="0.2"/>
    <row r="442" customFormat="1" x14ac:dyDescent="0.2"/>
    <row r="443" customFormat="1" x14ac:dyDescent="0.2"/>
    <row r="444" customFormat="1" x14ac:dyDescent="0.2"/>
    <row r="445" customFormat="1" x14ac:dyDescent="0.2"/>
    <row r="446" customFormat="1" x14ac:dyDescent="0.2"/>
    <row r="447" customFormat="1" x14ac:dyDescent="0.2"/>
    <row r="448" customFormat="1" x14ac:dyDescent="0.2"/>
    <row r="449" customFormat="1" x14ac:dyDescent="0.2"/>
    <row r="450" customFormat="1" x14ac:dyDescent="0.2"/>
    <row r="451" customFormat="1" x14ac:dyDescent="0.2"/>
    <row r="452" customFormat="1" x14ac:dyDescent="0.2"/>
    <row r="453" customFormat="1" x14ac:dyDescent="0.2"/>
    <row r="454" customFormat="1" x14ac:dyDescent="0.2"/>
    <row r="455" customFormat="1" x14ac:dyDescent="0.2"/>
    <row r="456" customFormat="1" x14ac:dyDescent="0.2"/>
    <row r="457" customFormat="1" x14ac:dyDescent="0.2"/>
    <row r="458" customFormat="1" x14ac:dyDescent="0.2"/>
    <row r="459" customFormat="1" x14ac:dyDescent="0.2"/>
    <row r="460" customFormat="1" x14ac:dyDescent="0.2"/>
    <row r="461" customFormat="1" x14ac:dyDescent="0.2"/>
    <row r="462" customFormat="1" x14ac:dyDescent="0.2"/>
    <row r="463" customFormat="1" x14ac:dyDescent="0.2"/>
    <row r="464" customFormat="1" x14ac:dyDescent="0.2"/>
    <row r="465" customFormat="1" x14ac:dyDescent="0.2"/>
    <row r="466" customFormat="1" x14ac:dyDescent="0.2"/>
    <row r="467" customFormat="1" x14ac:dyDescent="0.2"/>
    <row r="468" customFormat="1" x14ac:dyDescent="0.2"/>
    <row r="469" customFormat="1" x14ac:dyDescent="0.2"/>
    <row r="470" customFormat="1" x14ac:dyDescent="0.2"/>
    <row r="471" customFormat="1" x14ac:dyDescent="0.2"/>
    <row r="472" customFormat="1" x14ac:dyDescent="0.2"/>
    <row r="473" customFormat="1" x14ac:dyDescent="0.2"/>
    <row r="474" customFormat="1" x14ac:dyDescent="0.2"/>
    <row r="475" customFormat="1" x14ac:dyDescent="0.2"/>
    <row r="476" customFormat="1" x14ac:dyDescent="0.2"/>
    <row r="477" customFormat="1" x14ac:dyDescent="0.2"/>
    <row r="478" customFormat="1" x14ac:dyDescent="0.2"/>
    <row r="479" customFormat="1" x14ac:dyDescent="0.2"/>
    <row r="480" customFormat="1" x14ac:dyDescent="0.2"/>
    <row r="481" customFormat="1" x14ac:dyDescent="0.2"/>
    <row r="482" customFormat="1" x14ac:dyDescent="0.2"/>
    <row r="483" customFormat="1" x14ac:dyDescent="0.2"/>
    <row r="484" customFormat="1" x14ac:dyDescent="0.2"/>
    <row r="485" customFormat="1" x14ac:dyDescent="0.2"/>
    <row r="486" customFormat="1" x14ac:dyDescent="0.2"/>
    <row r="487" customFormat="1" x14ac:dyDescent="0.2"/>
    <row r="488" customFormat="1" x14ac:dyDescent="0.2"/>
    <row r="489" customFormat="1" x14ac:dyDescent="0.2"/>
    <row r="490" customFormat="1" x14ac:dyDescent="0.2"/>
    <row r="491" customFormat="1" x14ac:dyDescent="0.2"/>
    <row r="492" customFormat="1" x14ac:dyDescent="0.2"/>
    <row r="493" customFormat="1" x14ac:dyDescent="0.2"/>
    <row r="494" customFormat="1" x14ac:dyDescent="0.2"/>
    <row r="495" customFormat="1" x14ac:dyDescent="0.2"/>
    <row r="496" customFormat="1" x14ac:dyDescent="0.2"/>
    <row r="497" customFormat="1" x14ac:dyDescent="0.2"/>
    <row r="498" customFormat="1" x14ac:dyDescent="0.2"/>
    <row r="499" customFormat="1" x14ac:dyDescent="0.2"/>
    <row r="500" customFormat="1" x14ac:dyDescent="0.2"/>
    <row r="501" customFormat="1" x14ac:dyDescent="0.2"/>
    <row r="502" customFormat="1" x14ac:dyDescent="0.2"/>
    <row r="503" customFormat="1" x14ac:dyDescent="0.2"/>
    <row r="504" customFormat="1" x14ac:dyDescent="0.2"/>
    <row r="505" customFormat="1" x14ac:dyDescent="0.2"/>
    <row r="506" customFormat="1" x14ac:dyDescent="0.2"/>
    <row r="507" customFormat="1" x14ac:dyDescent="0.2"/>
    <row r="508" customFormat="1" x14ac:dyDescent="0.2"/>
    <row r="509" customFormat="1" x14ac:dyDescent="0.2"/>
    <row r="510" customFormat="1" x14ac:dyDescent="0.2"/>
    <row r="511" customFormat="1" x14ac:dyDescent="0.2"/>
    <row r="512" customFormat="1" x14ac:dyDescent="0.2"/>
    <row r="513" customFormat="1" x14ac:dyDescent="0.2"/>
    <row r="514" customFormat="1" x14ac:dyDescent="0.2"/>
    <row r="515" customFormat="1" x14ac:dyDescent="0.2"/>
    <row r="516" customFormat="1" x14ac:dyDescent="0.2"/>
    <row r="517" customFormat="1" x14ac:dyDescent="0.2"/>
    <row r="518" customFormat="1" x14ac:dyDescent="0.2"/>
    <row r="519" customFormat="1" x14ac:dyDescent="0.2"/>
    <row r="520" customFormat="1" x14ac:dyDescent="0.2"/>
  </sheetData>
  <autoFilter ref="A1:DJ520"/>
  <phoneticPr fontId="50"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2"/>
  <sheetViews>
    <sheetView workbookViewId="0">
      <selection activeCell="D27" sqref="D27:M27"/>
    </sheetView>
    <sheetView workbookViewId="1">
      <selection activeCell="J24" sqref="J24"/>
    </sheetView>
    <sheetView workbookViewId="2"/>
  </sheetViews>
  <sheetFormatPr defaultRowHeight="13.5" x14ac:dyDescent="0.25"/>
  <cols>
    <col min="1" max="1" width="15" style="3" customWidth="1"/>
    <col min="2" max="2" width="1.1640625" style="3" customWidth="1"/>
    <col min="3" max="3" width="2.83203125" style="1" customWidth="1"/>
    <col min="4" max="4" width="4.33203125" style="3" customWidth="1"/>
    <col min="5" max="5" width="4.33203125" style="23" customWidth="1"/>
    <col min="6" max="6" width="5.33203125" style="1" customWidth="1"/>
    <col min="7" max="7" width="5" style="23" customWidth="1"/>
    <col min="8" max="8" width="5.5" style="1" customWidth="1"/>
    <col min="9" max="9" width="5.33203125" style="1" customWidth="1"/>
    <col min="10" max="10" width="5.1640625" style="23" customWidth="1"/>
    <col min="11" max="12" width="5" style="1" customWidth="1"/>
    <col min="13" max="13" width="4.6640625" style="3" customWidth="1"/>
    <col min="14" max="14" width="4.83203125" style="23" customWidth="1"/>
    <col min="15" max="15" width="4.5" style="1" customWidth="1"/>
    <col min="16" max="16" width="2.6640625" style="13" customWidth="1"/>
    <col min="17" max="17" width="2.6640625" style="195" customWidth="1"/>
    <col min="18" max="18" width="3.5" style="194" customWidth="1"/>
    <col min="19" max="19" width="1" style="194" customWidth="1"/>
    <col min="20" max="20" width="4.1640625" style="23" customWidth="1"/>
    <col min="21" max="22" width="0.5" style="23" customWidth="1"/>
    <col min="23" max="23" width="0.5" style="8" customWidth="1"/>
    <col min="24" max="24" width="3.33203125" style="8" customWidth="1"/>
    <col min="25" max="25" width="2.5" style="8" customWidth="1"/>
    <col min="26" max="26" width="2.6640625" style="1" customWidth="1"/>
    <col min="27" max="27" width="2.5" style="1" customWidth="1"/>
    <col min="28" max="28" width="3.5" style="8" customWidth="1"/>
    <col min="29" max="29" width="3.6640625" style="8" customWidth="1"/>
    <col min="30" max="30" width="3.5" style="8" customWidth="1"/>
    <col min="31" max="32" width="3.6640625" style="1" customWidth="1"/>
    <col min="33" max="33" width="4" style="23" customWidth="1"/>
    <col min="34" max="34" width="4.5" style="23" customWidth="1"/>
    <col min="35" max="37" width="3.83203125" style="6" customWidth="1"/>
    <col min="38" max="38" width="3.5" style="6" customWidth="1"/>
    <col min="39" max="39" width="4.6640625" style="6" customWidth="1"/>
    <col min="40" max="40" width="5" style="6" customWidth="1"/>
    <col min="41" max="41" width="2.5" style="23" customWidth="1"/>
    <col min="42" max="16384" width="9.33203125" style="3"/>
  </cols>
  <sheetData>
    <row r="1" spans="1:41" ht="21.75" customHeight="1" x14ac:dyDescent="0.3">
      <c r="A1" s="24" t="str">
        <f>Front_panel!F1</f>
        <v xml:space="preserve">  ANALYSIS OF GCSE GRADES  - XXX School - JUNE 2020 (with 2019 TMs) using KS2 from K2S</v>
      </c>
      <c r="B1" s="24"/>
      <c r="C1"/>
      <c r="E1"/>
      <c r="G1" s="20"/>
      <c r="I1"/>
      <c r="J1" s="1"/>
      <c r="K1" s="13"/>
      <c r="L1" s="13"/>
      <c r="N1" s="8"/>
      <c r="O1" s="8"/>
      <c r="P1" s="8"/>
      <c r="Q1" s="194"/>
      <c r="S1" s="195"/>
      <c r="U1" s="3"/>
      <c r="V1" s="3"/>
      <c r="W1" s="3"/>
      <c r="X1" s="3"/>
      <c r="Y1" s="3"/>
      <c r="AC1" s="6"/>
      <c r="AE1" s="3"/>
      <c r="AF1" s="3"/>
      <c r="AG1" s="1"/>
      <c r="AI1" s="23"/>
      <c r="AJ1" s="3"/>
      <c r="AO1" s="6"/>
    </row>
    <row r="2" spans="1:41" ht="15" customHeight="1" thickBot="1" x14ac:dyDescent="0.35">
      <c r="A2" s="24"/>
      <c r="B2" s="24"/>
      <c r="C2"/>
      <c r="E2"/>
      <c r="G2" s="20"/>
      <c r="I2"/>
      <c r="J2" s="1"/>
      <c r="K2" s="13"/>
      <c r="L2" s="13"/>
      <c r="N2" s="8"/>
      <c r="O2" s="8"/>
      <c r="P2" s="8"/>
      <c r="Q2" s="194"/>
      <c r="S2" s="195"/>
      <c r="U2" s="3"/>
      <c r="V2" s="3"/>
      <c r="W2" s="3"/>
      <c r="X2" s="586" t="s">
        <v>243</v>
      </c>
      <c r="Y2" s="3"/>
      <c r="AC2" s="6"/>
      <c r="AE2" s="3"/>
      <c r="AF2" s="557" t="s">
        <v>1</v>
      </c>
      <c r="AG2" s="1"/>
      <c r="AI2" s="23"/>
      <c r="AJ2" s="40"/>
      <c r="AO2" s="6"/>
    </row>
    <row r="3" spans="1:41" ht="17.25" customHeight="1" thickTop="1" thickBot="1" x14ac:dyDescent="0.3">
      <c r="A3" s="71" t="str">
        <f>Front_panel!A2</f>
        <v>v12b with DfE TMs for 2020 estim</v>
      </c>
      <c r="B3"/>
      <c r="C3"/>
      <c r="D3"/>
      <c r="E3"/>
      <c r="F3" s="3"/>
      <c r="I3" s="19" t="s">
        <v>2</v>
      </c>
      <c r="J3" s="12" t="s">
        <v>3</v>
      </c>
      <c r="N3"/>
      <c r="O3" s="63" t="s">
        <v>29</v>
      </c>
      <c r="P3"/>
      <c r="Q3" s="194"/>
      <c r="T3" s="642"/>
      <c r="U3" s="643"/>
      <c r="V3" s="644"/>
      <c r="W3" s="643"/>
      <c r="X3" s="645"/>
      <c r="Y3" s="643" t="s">
        <v>5</v>
      </c>
      <c r="Z3" s="646" t="s">
        <v>5</v>
      </c>
      <c r="AC3" s="6"/>
      <c r="AD3" s="3"/>
      <c r="AE3" s="3"/>
      <c r="AF3" s="313" t="s">
        <v>28</v>
      </c>
      <c r="AG3" s="235" t="s">
        <v>74</v>
      </c>
      <c r="AH3" s="6"/>
      <c r="AI3" s="23"/>
      <c r="AJ3" s="196" t="s">
        <v>75</v>
      </c>
      <c r="AO3" s="6"/>
    </row>
    <row r="4" spans="1:41" ht="15" thickTop="1" thickBot="1" x14ac:dyDescent="0.3">
      <c r="A4" s="71" t="s">
        <v>70</v>
      </c>
      <c r="B4" s="10"/>
      <c r="C4"/>
      <c r="D4" s="40" t="s">
        <v>0</v>
      </c>
      <c r="E4" s="3"/>
      <c r="G4" s="3"/>
      <c r="J4" s="250" t="s">
        <v>76</v>
      </c>
      <c r="K4" s="46"/>
      <c r="L4" s="46"/>
      <c r="M4" s="245"/>
      <c r="R4" s="195"/>
      <c r="S4" s="5"/>
      <c r="T4" s="647"/>
      <c r="U4" s="36"/>
      <c r="V4" s="36"/>
      <c r="W4" s="36"/>
      <c r="X4" s="38" t="s">
        <v>155</v>
      </c>
      <c r="Y4" s="36" t="s">
        <v>89</v>
      </c>
      <c r="Z4" s="648" t="s">
        <v>14</v>
      </c>
      <c r="AB4" s="44"/>
      <c r="AE4" s="69">
        <f ca="1">I45</f>
        <v>0</v>
      </c>
      <c r="AF4" s="11" t="s">
        <v>186</v>
      </c>
      <c r="AG4" s="237">
        <f t="shared" ref="AG4:AG11" ca="1" si="0">INDIRECT($M$5&amp;"$"&amp;$AF4&amp;"$"&amp;$D$7)</f>
        <v>0</v>
      </c>
      <c r="AH4" s="238"/>
      <c r="AI4" s="239" t="s">
        <v>51</v>
      </c>
      <c r="AJ4" s="240"/>
      <c r="AK4" s="240"/>
      <c r="AL4" s="241"/>
      <c r="AM4" s="240"/>
      <c r="AN4" s="582" t="str">
        <f>M5&amp;"$"&amp;$AF$4&amp;"$"&amp;$D$5&amp;":$"&amp;$AF$4&amp;"$"&amp;$D$6</f>
        <v>'sch_data'!$dn$2:$dn$401</v>
      </c>
      <c r="AO4" s="236" t="s">
        <v>51</v>
      </c>
    </row>
    <row r="5" spans="1:41" ht="15" thickTop="1" thickBot="1" x14ac:dyDescent="0.3">
      <c r="A5" s="1"/>
      <c r="C5" s="15" t="s">
        <v>24</v>
      </c>
      <c r="D5" s="247">
        <f>Front_panel!T4</f>
        <v>2</v>
      </c>
      <c r="F5" s="40" t="s">
        <v>1</v>
      </c>
      <c r="G5" s="1"/>
      <c r="K5" s="46"/>
      <c r="L5" s="46" t="s">
        <v>32</v>
      </c>
      <c r="M5" s="73" t="str">
        <f>"'sch_data'!"</f>
        <v>'sch_data'!</v>
      </c>
      <c r="N5" s="3"/>
      <c r="P5" s="70"/>
      <c r="Q5" s="196"/>
      <c r="T5" s="649"/>
      <c r="U5" s="38"/>
      <c r="V5" s="38"/>
      <c r="W5" s="36"/>
      <c r="X5" s="38" t="s">
        <v>155</v>
      </c>
      <c r="Y5" s="36" t="s">
        <v>14</v>
      </c>
      <c r="Z5" s="648" t="s">
        <v>89</v>
      </c>
      <c r="AE5" s="15" t="s">
        <v>148</v>
      </c>
      <c r="AF5" s="246" t="str">
        <f>Front_panel!K3</f>
        <v>y</v>
      </c>
      <c r="AG5" s="242" t="str">
        <f t="shared" ca="1" si="0"/>
        <v>KS2 Reading PS</v>
      </c>
      <c r="AH5" s="61"/>
      <c r="AI5" s="243" t="s">
        <v>51</v>
      </c>
      <c r="AJ5" s="61"/>
      <c r="AK5" s="61"/>
      <c r="AL5" s="66"/>
      <c r="AM5" s="62"/>
      <c r="AN5" s="583" t="str">
        <f>M5&amp;"$"&amp;$AF$5&amp;"$"&amp;$D$5&amp;":$"&amp;$AF$5&amp;"$"&amp;$D$6</f>
        <v>'sch_data'!$y$2:$y$401</v>
      </c>
      <c r="AO5" s="236" t="s">
        <v>51</v>
      </c>
    </row>
    <row r="6" spans="1:41" ht="15" thickTop="1" thickBot="1" x14ac:dyDescent="0.3">
      <c r="A6"/>
      <c r="C6" s="15" t="s">
        <v>25</v>
      </c>
      <c r="D6" s="248">
        <f>Front_panel!T5</f>
        <v>401</v>
      </c>
      <c r="F6" s="72" t="s">
        <v>27</v>
      </c>
      <c r="G6" s="1"/>
      <c r="L6" s="46"/>
      <c r="M6" s="244"/>
      <c r="T6" s="649"/>
      <c r="U6" s="38"/>
      <c r="V6" s="38"/>
      <c r="W6" s="36"/>
      <c r="X6" s="38" t="s">
        <v>242</v>
      </c>
      <c r="Y6" s="44" t="s">
        <v>10</v>
      </c>
      <c r="Z6" s="650">
        <v>0</v>
      </c>
      <c r="AE6" s="15" t="s">
        <v>149</v>
      </c>
      <c r="AF6" s="246" t="str">
        <f>Front_panel!K4</f>
        <v>z</v>
      </c>
      <c r="AG6" s="242" t="str">
        <f t="shared" ca="1" si="0"/>
        <v>KS2 Maths PS</v>
      </c>
      <c r="AH6" s="61"/>
      <c r="AI6" s="243" t="s">
        <v>51</v>
      </c>
      <c r="AJ6" s="61"/>
      <c r="AK6" s="61"/>
      <c r="AL6" s="66"/>
      <c r="AM6" s="62"/>
      <c r="AN6" s="583" t="str">
        <f>M5&amp;"$"&amp;$AF$6&amp;"$"&amp;$D$5&amp;":$"&amp;$AF$6&amp;"$"&amp;$D$6</f>
        <v>'sch_data'!$z$2:$z$401</v>
      </c>
      <c r="AO6" s="236" t="s">
        <v>51</v>
      </c>
    </row>
    <row r="7" spans="1:41" ht="15" thickTop="1" thickBot="1" x14ac:dyDescent="0.3">
      <c r="A7"/>
      <c r="C7" s="15" t="s">
        <v>21</v>
      </c>
      <c r="D7" s="249">
        <f>Front_panel!T6</f>
        <v>1</v>
      </c>
      <c r="F7" s="246" t="str">
        <f>Front_panel!K5</f>
        <v>bc</v>
      </c>
      <c r="G7" s="76" t="str">
        <f>M5&amp;"$"&amp;$F$7&amp;"$"&amp;$D$5&amp;":$"&amp;$F$7&amp;"$"&amp;$D$6</f>
        <v>'sch_data'!$bc$2:$bc$401</v>
      </c>
      <c r="H7" s="58"/>
      <c r="I7" s="59"/>
      <c r="J7" s="60"/>
      <c r="K7" s="197"/>
      <c r="L7" s="198"/>
      <c r="N7" s="3"/>
      <c r="O7" s="3"/>
      <c r="P7" s="3"/>
      <c r="Q7" s="3"/>
      <c r="R7" s="3"/>
      <c r="S7" s="3"/>
      <c r="T7" s="651"/>
      <c r="U7" s="38"/>
      <c r="V7" s="38"/>
      <c r="W7" s="36"/>
      <c r="X7" s="38" t="s">
        <v>242</v>
      </c>
      <c r="Y7" s="44" t="s">
        <v>255</v>
      </c>
      <c r="Z7" s="650">
        <v>1</v>
      </c>
      <c r="AE7" s="15" t="s">
        <v>155</v>
      </c>
      <c r="AF7" s="246" t="str">
        <f>Front_panel!D6</f>
        <v>e</v>
      </c>
      <c r="AG7" s="242" t="str">
        <f t="shared" ca="1" si="0"/>
        <v>Gender</v>
      </c>
      <c r="AH7" s="61"/>
      <c r="AI7" s="243" t="s">
        <v>51</v>
      </c>
      <c r="AJ7" s="61"/>
      <c r="AK7" s="61"/>
      <c r="AL7" s="66"/>
      <c r="AM7" s="62"/>
      <c r="AN7" s="583" t="str">
        <f>$M$5&amp;"$"&amp;$AF7&amp;"$"&amp;$D$5&amp;":$"&amp;$AF7&amp;"$"&amp;$D$6</f>
        <v>'sch_data'!$e$2:$e$401</v>
      </c>
      <c r="AO7" s="236" t="s">
        <v>51</v>
      </c>
    </row>
    <row r="8" spans="1:41" ht="15" thickTop="1" thickBot="1" x14ac:dyDescent="0.3">
      <c r="A8"/>
      <c r="C8" s="15"/>
      <c r="D8"/>
      <c r="E8" s="15"/>
      <c r="F8" s="33"/>
      <c r="G8" s="166"/>
      <c r="H8" s="43"/>
      <c r="I8" s="56"/>
      <c r="J8" s="36"/>
      <c r="K8" s="199"/>
      <c r="L8" s="199"/>
      <c r="N8" s="3"/>
      <c r="O8" s="3"/>
      <c r="P8" s="3"/>
      <c r="Q8" s="3"/>
      <c r="R8" s="3"/>
      <c r="S8" s="3"/>
      <c r="T8" s="651"/>
      <c r="U8" s="38"/>
      <c r="V8" s="38"/>
      <c r="W8" s="36"/>
      <c r="X8" s="38" t="s">
        <v>88</v>
      </c>
      <c r="Y8" s="44" t="s">
        <v>90</v>
      </c>
      <c r="Z8" s="650" t="s">
        <v>44</v>
      </c>
      <c r="AB8" s="3"/>
      <c r="AE8" s="15" t="s">
        <v>242</v>
      </c>
      <c r="AF8" s="246" t="str">
        <f>Front_panel!H6</f>
        <v>p</v>
      </c>
      <c r="AG8" s="242" t="str">
        <f t="shared" ca="1" si="0"/>
        <v>Is the pupil disadvantaged?</v>
      </c>
      <c r="AH8" s="61"/>
      <c r="AI8" s="243" t="s">
        <v>51</v>
      </c>
      <c r="AJ8" s="61"/>
      <c r="AK8" s="61"/>
      <c r="AL8" s="66"/>
      <c r="AM8" s="62"/>
      <c r="AN8" s="583" t="str">
        <f t="shared" ref="AN8:AN11" si="1">$M$5&amp;"$"&amp;$AF8&amp;"$"&amp;$D$5&amp;":$"&amp;$AF8&amp;"$"&amp;$D$6</f>
        <v>'sch_data'!$p$2:$p$401</v>
      </c>
      <c r="AO8" s="236"/>
    </row>
    <row r="9" spans="1:41" ht="15" thickTop="1" thickBot="1" x14ac:dyDescent="0.3">
      <c r="A9"/>
      <c r="C9" s="15"/>
      <c r="D9"/>
      <c r="E9" s="15"/>
      <c r="F9" s="33"/>
      <c r="G9" s="166"/>
      <c r="H9" s="43"/>
      <c r="I9" s="56"/>
      <c r="J9" s="36"/>
      <c r="K9" s="199"/>
      <c r="L9" s="199"/>
      <c r="N9" s="3"/>
      <c r="O9" s="3"/>
      <c r="P9" s="3"/>
      <c r="Q9" s="3"/>
      <c r="R9" s="3"/>
      <c r="S9" s="3"/>
      <c r="T9" s="651"/>
      <c r="U9" s="38"/>
      <c r="V9" s="38"/>
      <c r="W9" s="36"/>
      <c r="X9" s="38" t="s">
        <v>88</v>
      </c>
      <c r="Y9" s="44" t="s">
        <v>257</v>
      </c>
      <c r="Z9" s="650" t="s">
        <v>199</v>
      </c>
      <c r="AE9" s="15" t="s">
        <v>88</v>
      </c>
      <c r="AF9" s="246" t="str">
        <f>Front_panel!K6</f>
        <v>m</v>
      </c>
      <c r="AG9" s="242" t="str">
        <f t="shared" ca="1" si="0"/>
        <v>SEN</v>
      </c>
      <c r="AH9" s="61"/>
      <c r="AI9" s="243"/>
      <c r="AJ9" s="61"/>
      <c r="AK9" s="61"/>
      <c r="AL9" s="66"/>
      <c r="AM9" s="62"/>
      <c r="AN9" s="583" t="str">
        <f t="shared" si="1"/>
        <v>'sch_data'!$m$2:$m$401</v>
      </c>
      <c r="AO9" s="236"/>
    </row>
    <row r="10" spans="1:41" ht="12.75" customHeight="1" thickTop="1" thickBot="1" x14ac:dyDescent="0.3">
      <c r="A10"/>
      <c r="C10" s="15"/>
      <c r="D10"/>
      <c r="E10" s="15"/>
      <c r="F10" s="33"/>
      <c r="G10" s="166"/>
      <c r="H10" s="43"/>
      <c r="I10" s="56"/>
      <c r="J10" s="36"/>
      <c r="K10" s="199"/>
      <c r="L10" s="199"/>
      <c r="N10" s="3"/>
      <c r="O10" s="3"/>
      <c r="P10" s="3"/>
      <c r="Q10" s="3"/>
      <c r="R10" s="3"/>
      <c r="S10" s="3"/>
      <c r="T10" s="651"/>
      <c r="U10" s="38"/>
      <c r="V10" s="38"/>
      <c r="W10" s="36"/>
      <c r="X10" s="38" t="s">
        <v>258</v>
      </c>
      <c r="Y10" s="44" t="s">
        <v>12</v>
      </c>
      <c r="Z10" s="650">
        <v>1</v>
      </c>
      <c r="AE10" s="15" t="s">
        <v>258</v>
      </c>
      <c r="AF10" s="246" t="str">
        <f>Front_panel!O6</f>
        <v>q</v>
      </c>
      <c r="AG10" s="242" t="str">
        <f t="shared" ca="1" si="0"/>
        <v>EAL Group</v>
      </c>
      <c r="AH10" s="61"/>
      <c r="AI10" s="243"/>
      <c r="AJ10" s="585"/>
      <c r="AK10" s="585"/>
      <c r="AL10" s="66"/>
      <c r="AM10" s="633"/>
      <c r="AN10" s="584" t="str">
        <f t="shared" si="1"/>
        <v>'sch_data'!$q$2:$q$401</v>
      </c>
      <c r="AO10" s="236"/>
    </row>
    <row r="11" spans="1:41" ht="13.5" customHeight="1" thickTop="1" thickBot="1" x14ac:dyDescent="0.3">
      <c r="A11"/>
      <c r="B11"/>
      <c r="C11" s="3"/>
      <c r="D11">
        <v>1.6666666666666668E-3</v>
      </c>
      <c r="E11" s="15">
        <v>3</v>
      </c>
      <c r="F11" s="33">
        <v>3.3333333333333335</v>
      </c>
      <c r="G11">
        <v>3.6666666666666665</v>
      </c>
      <c r="H11" s="3">
        <v>4</v>
      </c>
      <c r="I11" s="35">
        <v>4.333333333333333</v>
      </c>
      <c r="J11" s="43">
        <v>4.666666666666667</v>
      </c>
      <c r="K11" s="56">
        <v>5</v>
      </c>
      <c r="L11" s="56">
        <v>5.333333333333333</v>
      </c>
      <c r="M11" s="35">
        <v>5.666666666666667</v>
      </c>
      <c r="N11" s="36"/>
      <c r="O11" s="37"/>
      <c r="P11" s="36"/>
      <c r="Q11" s="199"/>
      <c r="R11" s="199"/>
      <c r="S11" s="199"/>
      <c r="T11" s="652"/>
      <c r="U11" s="653"/>
      <c r="V11" s="653"/>
      <c r="W11" s="653"/>
      <c r="X11" s="654" t="s">
        <v>258</v>
      </c>
      <c r="Y11" s="31" t="s">
        <v>260</v>
      </c>
      <c r="Z11" s="655">
        <v>2</v>
      </c>
      <c r="AA11" s="3"/>
      <c r="AB11" s="3"/>
      <c r="AC11" s="3"/>
      <c r="AD11" s="3"/>
      <c r="AE11" s="15" t="s">
        <v>307</v>
      </c>
      <c r="AF11" s="246" t="str">
        <f>IF(OR(AF12="M",AF12="F"),AF7,IF(OR(AF12="D",AF12="ND"),AF8,IF(OR(AF12="S",AF12="NS"),AF9,IF(OR(AF12="E",AF12="NE"),AF10,AF7))))</f>
        <v>e</v>
      </c>
      <c r="AG11" s="242" t="str">
        <f t="shared" ca="1" si="0"/>
        <v>Gender</v>
      </c>
      <c r="AH11" s="61"/>
      <c r="AI11" s="634"/>
      <c r="AJ11" s="639" t="s">
        <v>51</v>
      </c>
      <c r="AK11" s="635"/>
      <c r="AL11" s="636"/>
      <c r="AM11" s="637"/>
      <c r="AN11" s="584" t="str">
        <f t="shared" si="1"/>
        <v>'sch_data'!$e$2:$e$401</v>
      </c>
      <c r="AO11"/>
    </row>
    <row r="12" spans="1:41" ht="13.5" customHeight="1" thickTop="1" thickBot="1" x14ac:dyDescent="0.3">
      <c r="A12"/>
      <c r="B12"/>
      <c r="C12" s="3"/>
      <c r="D12"/>
      <c r="E12" s="15"/>
      <c r="F12" s="33"/>
      <c r="G12"/>
      <c r="H12" s="3"/>
      <c r="I12" s="35"/>
      <c r="J12" s="43"/>
      <c r="K12" s="56"/>
      <c r="L12" s="56"/>
      <c r="M12" s="35"/>
      <c r="N12" s="36"/>
      <c r="O12" s="37"/>
      <c r="P12" s="36"/>
      <c r="Q12" s="199"/>
      <c r="R12" s="199"/>
      <c r="S12" s="199"/>
      <c r="T12" s="57"/>
      <c r="U12" s="38"/>
      <c r="V12" s="38"/>
      <c r="W12" s="3"/>
      <c r="X12" s="3"/>
      <c r="Y12" s="3"/>
      <c r="Z12" s="3"/>
      <c r="AA12" s="3"/>
      <c r="AB12" s="3"/>
      <c r="AC12" s="3"/>
      <c r="AD12" s="3"/>
      <c r="AE12" s="514" t="s">
        <v>241</v>
      </c>
      <c r="AF12" s="515" t="str">
        <f>Front_panel!AE6</f>
        <v>A</v>
      </c>
      <c r="AG12" s="581" t="str">
        <f>Front_panel!AA6</f>
        <v>All pupils</v>
      </c>
      <c r="AH12" s="513"/>
      <c r="AJ12" s="638" t="str">
        <f>VLOOKUP(AF12,Y3:Z11,2,FALSE)</f>
        <v>A</v>
      </c>
      <c r="AK12" s="586" t="s">
        <v>243</v>
      </c>
      <c r="AM12" s="3"/>
      <c r="AN12" s="3"/>
      <c r="AO12"/>
    </row>
    <row r="13" spans="1:41" ht="21" customHeight="1" thickTop="1" thickBot="1" x14ac:dyDescent="0.45">
      <c r="A13"/>
      <c r="B13"/>
      <c r="C13" s="3"/>
      <c r="D13"/>
      <c r="E13" s="15"/>
      <c r="F13" s="33"/>
      <c r="G13"/>
      <c r="H13" s="222" t="str">
        <f ca="1">A38</f>
        <v>GCSE English Language</v>
      </c>
      <c r="I13" s="35"/>
      <c r="J13" s="43"/>
      <c r="K13" s="56"/>
      <c r="L13" s="56"/>
      <c r="M13" s="35"/>
      <c r="N13" s="36"/>
      <c r="O13" s="37"/>
      <c r="P13" s="36"/>
      <c r="Q13" s="199"/>
      <c r="R13" s="199"/>
      <c r="S13" s="199"/>
      <c r="T13" s="57"/>
      <c r="U13" s="38"/>
      <c r="V13" s="38"/>
      <c r="W13" s="3"/>
      <c r="X13" s="3"/>
      <c r="Y13" s="15"/>
      <c r="Z13" s="34"/>
      <c r="AA13" s="64"/>
      <c r="AB13" s="65"/>
      <c r="AC13" s="35"/>
      <c r="AD13" s="513"/>
      <c r="AE13" s="514" t="s">
        <v>184</v>
      </c>
      <c r="AF13" s="559">
        <f>Front_panel!AE5</f>
        <v>91</v>
      </c>
      <c r="AG13" s="521" t="str">
        <f>Front_panel!AF5</f>
        <v>9-1 GCSE</v>
      </c>
      <c r="AH13" s="513"/>
      <c r="AI13" s="516"/>
      <c r="AJ13" s="564" t="s">
        <v>188</v>
      </c>
      <c r="AK13" s="38"/>
      <c r="AL13" s="66"/>
      <c r="AO13"/>
    </row>
    <row r="14" spans="1:41" ht="14.25" thickTop="1" x14ac:dyDescent="0.25">
      <c r="C14" s="6"/>
      <c r="D14" s="537">
        <v>2</v>
      </c>
      <c r="E14" s="538" t="s">
        <v>33</v>
      </c>
      <c r="F14" s="538" t="s">
        <v>34</v>
      </c>
      <c r="G14" s="538" t="s">
        <v>35</v>
      </c>
      <c r="H14" s="538" t="s">
        <v>36</v>
      </c>
      <c r="I14" s="538" t="s">
        <v>37</v>
      </c>
      <c r="J14" s="538" t="s">
        <v>38</v>
      </c>
      <c r="K14" s="538" t="s">
        <v>39</v>
      </c>
      <c r="L14" s="538" t="s">
        <v>40</v>
      </c>
      <c r="M14" s="539" t="s">
        <v>41</v>
      </c>
      <c r="N14" s="1" t="s">
        <v>4</v>
      </c>
      <c r="O14"/>
      <c r="P14"/>
      <c r="Q14" s="194"/>
      <c r="T14"/>
      <c r="U14"/>
      <c r="V14"/>
      <c r="W14" s="3"/>
      <c r="X14" s="3"/>
      <c r="Y14" s="15"/>
      <c r="Z14" s="34"/>
      <c r="AA14" s="64"/>
      <c r="AB14" s="65"/>
      <c r="AC14" s="3"/>
      <c r="AD14" s="3"/>
      <c r="AE14" s="3"/>
      <c r="AF14" s="3"/>
      <c r="AG14" s="3"/>
      <c r="AH14" s="3"/>
      <c r="AI14" s="3"/>
      <c r="AJ14" s="3"/>
      <c r="AK14" s="3"/>
      <c r="AO14"/>
    </row>
    <row r="15" spans="1:41" ht="13.5" customHeight="1" x14ac:dyDescent="0.25">
      <c r="A15"/>
      <c r="B15"/>
      <c r="C15" s="217" t="s">
        <v>71</v>
      </c>
      <c r="D15" s="209">
        <v>0.01</v>
      </c>
      <c r="E15" s="210">
        <v>18</v>
      </c>
      <c r="F15" s="210">
        <v>20</v>
      </c>
      <c r="G15" s="210">
        <v>22</v>
      </c>
      <c r="H15" s="210">
        <v>24</v>
      </c>
      <c r="I15" s="210">
        <v>26</v>
      </c>
      <c r="J15" s="210">
        <v>28</v>
      </c>
      <c r="K15" s="210">
        <v>30</v>
      </c>
      <c r="L15" s="210">
        <v>32</v>
      </c>
      <c r="M15" s="211">
        <v>34</v>
      </c>
      <c r="O15" s="3"/>
      <c r="P15" s="173" t="s">
        <v>42</v>
      </c>
      <c r="W15" s="3"/>
      <c r="X15" s="3"/>
      <c r="Y15" s="3"/>
      <c r="Z15" s="2"/>
      <c r="AA15" s="2"/>
      <c r="AB15" s="3"/>
      <c r="AC15" s="3"/>
      <c r="AD15" s="3"/>
      <c r="AE15" s="2"/>
      <c r="AF15" s="45" t="s">
        <v>23</v>
      </c>
      <c r="AM15" s="3" t="s">
        <v>69</v>
      </c>
    </row>
    <row r="16" spans="1:41" x14ac:dyDescent="0.25">
      <c r="A16" s="25"/>
      <c r="B16"/>
      <c r="C16" s="531">
        <f>IF($AF$13=91,9,"$$")</f>
        <v>9</v>
      </c>
      <c r="D16" s="261">
        <f t="array" aca="1" ref="D16" ca="1">SUM(IF( ((INDIRECT($AN$5)+INDIRECT($AN$6))/2&gt;=D$27)*(INDIRECT($G$7)=$C16)*(INDIRECT($AN$11)&lt;&gt;$AJ$12),1,0))-SUM(IF( ((INDIRECT($AN$5)+INDIRECT($AN$6))/2&gt;=E$27)*(INDIRECT($G$7)=$C16)*(INDIRECT($AN$11)&lt;&gt;$AJ$12),1,0))</f>
        <v>0</v>
      </c>
      <c r="E16" s="262">
        <f t="array" aca="1" ref="E16" ca="1">SUM(IF( ((INDIRECT($AN$5)+INDIRECT($AN$6))/2&gt;=E$27)*(INDIRECT($G$7)=$C16)*(INDIRECT($AN$11)&lt;&gt;$AJ$12),1,0))-SUM(IF( ((INDIRECT($AN$5)+INDIRECT($AN$6))/2&gt;=F$27)*(INDIRECT($G$7)=$C16)*(INDIRECT($AN$11)&lt;&gt;$AJ$12),1,0))</f>
        <v>0</v>
      </c>
      <c r="F16" s="262">
        <f t="array" aca="1" ref="F16" ca="1">SUM(IF( ((INDIRECT($AN$5)+INDIRECT($AN$6))/2&gt;=F$27)*(INDIRECT($G$7)=$C16)*(INDIRECT($AN$11)&lt;&gt;$AJ$12),1,0))-SUM(IF( ((INDIRECT($AN$5)+INDIRECT($AN$6))/2&gt;=G$27)*(INDIRECT($G$7)=$C16)*(INDIRECT($AN$11)&lt;&gt;$AJ$12),1,0))</f>
        <v>0</v>
      </c>
      <c r="G16" s="262">
        <f t="array" aca="1" ref="G16" ca="1">SUM(IF( ((INDIRECT($AN$5)+INDIRECT($AN$6))/2&gt;=G$27)*(INDIRECT($G$7)=$C16)*(INDIRECT($AN$11)&lt;&gt;$AJ$12),1,0))-SUM(IF( ((INDIRECT($AN$5)+INDIRECT($AN$6))/2&gt;=H$27)*(INDIRECT($G$7)=$C16)*(INDIRECT($AN$11)&lt;&gt;$AJ$12),1,0))</f>
        <v>0</v>
      </c>
      <c r="H16" s="262">
        <f t="array" aca="1" ref="H16" ca="1">SUM(IF( ((INDIRECT($AN$5)+INDIRECT($AN$6))/2&gt;=H$27)*(INDIRECT($G$7)=$C16)*(INDIRECT($AN$11)&lt;&gt;$AJ$12),1,0))-SUM(IF( ((INDIRECT($AN$5)+INDIRECT($AN$6))/2&gt;=I$27)*(INDIRECT($G$7)=$C16)*(INDIRECT($AN$11)&lt;&gt;$AJ$12),1,0))</f>
        <v>0</v>
      </c>
      <c r="I16" s="262">
        <f t="array" aca="1" ref="I16" ca="1">SUM(IF( ((INDIRECT($AN$5)+INDIRECT($AN$6))/2&gt;=I$27)*(INDIRECT($G$7)=$C16)*(INDIRECT($AN$11)&lt;&gt;$AJ$12),1,0))-SUM(IF( ((INDIRECT($AN$5)+INDIRECT($AN$6))/2&gt;=J$27)*(INDIRECT($G$7)=$C16)*(INDIRECT($AN$11)&lt;&gt;$AJ$12),1,0))</f>
        <v>0</v>
      </c>
      <c r="J16" s="262">
        <f t="array" aca="1" ref="J16" ca="1">SUM(IF( ((INDIRECT($AN$5)+INDIRECT($AN$6))/2&gt;=J$27)*(INDIRECT($G$7)=$C16)*(INDIRECT($AN$11)&lt;&gt;$AJ$12),1,0))-SUM(IF( ((INDIRECT($AN$5)+INDIRECT($AN$6))/2&gt;=K$27)*(INDIRECT($G$7)=$C16)*(INDIRECT($AN$11)&lt;&gt;$AJ$12),1,0))</f>
        <v>1</v>
      </c>
      <c r="K16" s="262">
        <f t="array" aca="1" ref="K16" ca="1">SUM(IF( ((INDIRECT($AN$5)+INDIRECT($AN$6))/2&gt;=K$27)*(INDIRECT($G$7)=$C16)*(INDIRECT($AN$11)&lt;&gt;$AJ$12),1,0))-SUM(IF( ((INDIRECT($AN$5)+INDIRECT($AN$6))/2&gt;=L$27)*(INDIRECT($G$7)=$C16)*(INDIRECT($AN$11)&lt;&gt;$AJ$12),1,0))</f>
        <v>0</v>
      </c>
      <c r="L16" s="543">
        <f t="array" aca="1" ref="L16" ca="1">SUM(IF( ((INDIRECT($AN$5)+INDIRECT($AN$6))/2&gt;=L$27)*(INDIRECT($G$7)=$C16)*(INDIRECT($AN$11)&lt;&gt;$AJ$12),1,0))-SUM(IF( ((INDIRECT($AN$5)+INDIRECT($AN$6))/2&gt;=M$27)*(INDIRECT($G$7)=$C16)*(INDIRECT($AN$11)&lt;&gt;$AJ$12),1,0))</f>
        <v>2</v>
      </c>
      <c r="M16" s="263">
        <f t="array" aca="1" ref="M16" ca="1">SUM(IF( ((INDIRECT($AN$5)+INDIRECT($AN$6))/2&gt;=M$27)*((INDIRECT($AN$5)+INDIRECT($AN$6))/2&lt;&gt;"")*(INDIRECT($G$7)=$C16)*(INDIRECT($AN$11)&lt;&gt;$AJ$12),1,0))</f>
        <v>3</v>
      </c>
      <c r="N16" s="218">
        <f t="shared" ref="N16:N25" ca="1" si="2">SUM(D16:M16)</f>
        <v>6</v>
      </c>
      <c r="O16" s="9"/>
      <c r="P16" s="9">
        <f t="array" aca="1" ref="P16" ca="1">SUM(IF( (INDIRECT($AN$5)=0)*(INDIRECT($G$7)=$C16)*(INDIRECT($AN$11)&lt;&gt;$AJ$12),1,0))</f>
        <v>0</v>
      </c>
      <c r="T16"/>
      <c r="U16" s="3"/>
      <c r="V16"/>
      <c r="W16"/>
      <c r="X16"/>
      <c r="Y16"/>
      <c r="Z16" s="6"/>
      <c r="AA16" s="6"/>
      <c r="AB16" s="531">
        <f>IF($AF$13=91,9,"")</f>
        <v>9</v>
      </c>
      <c r="AC16" s="48">
        <f t="shared" ref="AC16:AC25" ca="1" si="3">D16/$O$27*100</f>
        <v>0</v>
      </c>
      <c r="AD16" s="49">
        <f t="shared" ref="AD16:AD25" ca="1" si="4">E16/$O$27*100</f>
        <v>0</v>
      </c>
      <c r="AE16" s="49">
        <f t="shared" ref="AE16:AE25" ca="1" si="5">F16/$O$27*100</f>
        <v>0</v>
      </c>
      <c r="AF16" s="49">
        <f t="shared" ref="AF16:AF25" ca="1" si="6">G16/$O$27*100</f>
        <v>0</v>
      </c>
      <c r="AG16" s="49">
        <f t="shared" ref="AG16:AG25" ca="1" si="7">H16/$O$27*100</f>
        <v>0</v>
      </c>
      <c r="AH16" s="49">
        <f t="shared" ref="AH16:AH25" ca="1" si="8">I16/$O$27*100</f>
        <v>0</v>
      </c>
      <c r="AI16" s="49">
        <f t="shared" ref="AI16:AI25" ca="1" si="9">J16/$O$27*100</f>
        <v>0.5</v>
      </c>
      <c r="AJ16" s="49">
        <f t="shared" ref="AJ16:AJ25" ca="1" si="10">K16/$O$27*100</f>
        <v>0</v>
      </c>
      <c r="AK16" s="49">
        <f t="shared" ref="AK16:AK25" ca="1" si="11">L16/$O$27*100</f>
        <v>1</v>
      </c>
      <c r="AL16" s="67">
        <f t="shared" ref="AL16:AL25" ca="1" si="12">M16/$O$27*100</f>
        <v>1.5</v>
      </c>
      <c r="AM16" s="226">
        <f t="shared" ref="AM16:AM25" ca="1" si="13">SUM(AC16:AL16)</f>
        <v>3</v>
      </c>
      <c r="AO16"/>
    </row>
    <row r="17" spans="1:41" x14ac:dyDescent="0.25">
      <c r="A17" s="4"/>
      <c r="B17"/>
      <c r="C17" s="532">
        <f>IF($AF$13=91,8,"*")</f>
        <v>8</v>
      </c>
      <c r="D17" s="265">
        <f t="array" aca="1" ref="D17" ca="1">SUM(IF( ((INDIRECT($AN$5)+INDIRECT($AN$6))/2&gt;=D$27)*(INDIRECT($G$7)=$C17)*(INDIRECT($AN$11)&lt;&gt;$AJ$12),1,0))-SUM(IF( ((INDIRECT($AN$5)+INDIRECT($AN$6))/2&gt;=E$27)*(INDIRECT($G$7)=$C17)*(INDIRECT($AN$11)&lt;&gt;$AJ$12),1,0))</f>
        <v>0</v>
      </c>
      <c r="E17" s="266">
        <f t="array" aca="1" ref="E17" ca="1">SUM(IF( ((INDIRECT($AN$5)+INDIRECT($AN$6))/2&gt;=E$27)*(INDIRECT($G$7)=$C17)*(INDIRECT($AN$11)&lt;&gt;$AJ$12),1,0))-SUM(IF( ((INDIRECT($AN$5)+INDIRECT($AN$6))/2&gt;=F$27)*(INDIRECT($G$7)=$C17)*(INDIRECT($AN$11)&lt;&gt;$AJ$12),1,0))</f>
        <v>0</v>
      </c>
      <c r="F17" s="266">
        <f t="array" aca="1" ref="F17" ca="1">SUM(IF( ((INDIRECT($AN$5)+INDIRECT($AN$6))/2&gt;=F$27)*(INDIRECT($G$7)=$C17)*(INDIRECT($AN$11)&lt;&gt;$AJ$12),1,0))-SUM(IF( ((INDIRECT($AN$5)+INDIRECT($AN$6))/2&gt;=G$27)*(INDIRECT($G$7)=$C17)*(INDIRECT($AN$11)&lt;&gt;$AJ$12),1,0))</f>
        <v>0</v>
      </c>
      <c r="G17" s="266">
        <f t="array" aca="1" ref="G17" ca="1">SUM(IF( ((INDIRECT($AN$5)+INDIRECT($AN$6))/2&gt;=G$27)*(INDIRECT($G$7)=$C17)*(INDIRECT($AN$11)&lt;&gt;$AJ$12),1,0))-SUM(IF( ((INDIRECT($AN$5)+INDIRECT($AN$6))/2&gt;=H$27)*(INDIRECT($G$7)=$C17)*(INDIRECT($AN$11)&lt;&gt;$AJ$12),1,0))</f>
        <v>0</v>
      </c>
      <c r="H17" s="266">
        <f t="array" aca="1" ref="H17" ca="1">SUM(IF( ((INDIRECT($AN$5)+INDIRECT($AN$6))/2&gt;=H$27)*(INDIRECT($G$7)=$C17)*(INDIRECT($AN$11)&lt;&gt;$AJ$12),1,0))-SUM(IF( ((INDIRECT($AN$5)+INDIRECT($AN$6))/2&gt;=I$27)*(INDIRECT($G$7)=$C17)*(INDIRECT($AN$11)&lt;&gt;$AJ$12),1,0))</f>
        <v>0</v>
      </c>
      <c r="I17" s="266">
        <f t="array" aca="1" ref="I17" ca="1">SUM(IF( ((INDIRECT($AN$5)+INDIRECT($AN$6))/2&gt;=I$27)*(INDIRECT($G$7)=$C17)*(INDIRECT($AN$11)&lt;&gt;$AJ$12),1,0))-SUM(IF( ((INDIRECT($AN$5)+INDIRECT($AN$6))/2&gt;=J$27)*(INDIRECT($G$7)=$C17)*(INDIRECT($AN$11)&lt;&gt;$AJ$12),1,0))</f>
        <v>0</v>
      </c>
      <c r="J17" s="266">
        <f t="array" aca="1" ref="J17" ca="1">SUM(IF( ((INDIRECT($AN$5)+INDIRECT($AN$6))/2&gt;=J$27)*(INDIRECT($G$7)=$C17)*(INDIRECT($AN$11)&lt;&gt;$AJ$12),1,0))-SUM(IF( ((INDIRECT($AN$5)+INDIRECT($AN$6))/2&gt;=K$27)*(INDIRECT($G$7)=$C17)*(INDIRECT($AN$11)&lt;&gt;$AJ$12),1,0))</f>
        <v>0</v>
      </c>
      <c r="K17" s="266">
        <f t="array" aca="1" ref="K17" ca="1">SUM(IF( ((INDIRECT($AN$5)+INDIRECT($AN$6))/2&gt;=K$27)*(INDIRECT($G$7)=$C17)*(INDIRECT($AN$11)&lt;&gt;$AJ$12),1,0))-SUM(IF( ((INDIRECT($AN$5)+INDIRECT($AN$6))/2&gt;=L$27)*(INDIRECT($G$7)=$C17)*(INDIRECT($AN$11)&lt;&gt;$AJ$12),1,0))</f>
        <v>7</v>
      </c>
      <c r="L17" s="266">
        <f t="array" aca="1" ref="L17" ca="1">SUM(IF( ((INDIRECT($AN$5)+INDIRECT($AN$6))/2&gt;=L$27)*(INDIRECT($G$7)=$C17)*(INDIRECT($AN$11)&lt;&gt;$AJ$12),1,0))-SUM(IF( ((INDIRECT($AN$5)+INDIRECT($AN$6))/2&gt;=M$27)*(INDIRECT($G$7)=$C17)*(INDIRECT($AN$11)&lt;&gt;$AJ$12),1,0))</f>
        <v>3</v>
      </c>
      <c r="M17" s="267">
        <f t="array" aca="1" ref="M17" ca="1">SUM(IF( ((INDIRECT($AN$5)+INDIRECT($AN$6))/2&gt;=M$27)*((INDIRECT($AN$5)+INDIRECT($AN$6))/2&lt;&gt;"")*(INDIRECT($G$7)=$C17)*(INDIRECT($AN$11)&lt;&gt;$AJ$12),1,0))</f>
        <v>0</v>
      </c>
      <c r="N17" s="219">
        <f t="shared" ref="N17" ca="1" si="14">SUM(D17:M17)</f>
        <v>10</v>
      </c>
      <c r="O17" s="3"/>
      <c r="P17" s="9">
        <f t="array" aca="1" ref="P17" ca="1">SUM(IF( (INDIRECT($AN$5)=0)*(INDIRECT($G$7)=$C17)*(INDIRECT($AN$11)&lt;&gt;$AJ$12),1,0))</f>
        <v>1</v>
      </c>
      <c r="T17"/>
      <c r="U17" s="3"/>
      <c r="V17"/>
      <c r="W17"/>
      <c r="X17"/>
      <c r="Y17"/>
      <c r="Z17" s="6"/>
      <c r="AB17" s="532">
        <f>IF($AF$13=91,8,"A*")</f>
        <v>8</v>
      </c>
      <c r="AC17" s="51">
        <f t="shared" ca="1" si="3"/>
        <v>0</v>
      </c>
      <c r="AD17" s="52">
        <f t="shared" ca="1" si="4"/>
        <v>0</v>
      </c>
      <c r="AE17" s="52">
        <f t="shared" ca="1" si="5"/>
        <v>0</v>
      </c>
      <c r="AF17" s="52">
        <f t="shared" ca="1" si="6"/>
        <v>0</v>
      </c>
      <c r="AG17" s="52">
        <f t="shared" ca="1" si="7"/>
        <v>0</v>
      </c>
      <c r="AH17" s="52">
        <f t="shared" ca="1" si="8"/>
        <v>0</v>
      </c>
      <c r="AI17" s="52">
        <f t="shared" ca="1" si="9"/>
        <v>0</v>
      </c>
      <c r="AJ17" s="52">
        <f t="shared" ca="1" si="10"/>
        <v>3.5000000000000004</v>
      </c>
      <c r="AK17" s="52">
        <f t="shared" ca="1" si="11"/>
        <v>1.5</v>
      </c>
      <c r="AL17" s="53">
        <f t="shared" ca="1" si="12"/>
        <v>0</v>
      </c>
      <c r="AM17" s="227">
        <f t="shared" ref="AM17" ca="1" si="15">SUM(AC17:AL17)</f>
        <v>5</v>
      </c>
      <c r="AO17"/>
    </row>
    <row r="18" spans="1:41" x14ac:dyDescent="0.25">
      <c r="A18" s="4"/>
      <c r="B18" s="4"/>
      <c r="C18" s="532">
        <f>IF($AF$13=91,7,"A")</f>
        <v>7</v>
      </c>
      <c r="D18" s="265">
        <f t="array" aca="1" ref="D18" ca="1">SUM(IF( ((INDIRECT($AN$5)+INDIRECT($AN$6))/2&gt;=D$27)*(INDIRECT($G$7)=$C18)*(INDIRECT($AN$11)&lt;&gt;$AJ$12),1,0))-SUM(IF( ((INDIRECT($AN$5)+INDIRECT($AN$6))/2&gt;=E$27)*(INDIRECT($G$7)=$C18)*(INDIRECT($AN$11)&lt;&gt;$AJ$12),1,0))</f>
        <v>0</v>
      </c>
      <c r="E18" s="266">
        <f t="array" aca="1" ref="E18" ca="1">SUM(IF( ((INDIRECT($AN$5)+INDIRECT($AN$6))/2&gt;=E$27)*(INDIRECT($G$7)=$C18)*(INDIRECT($AN$11)&lt;&gt;$AJ$12),1,0))-SUM(IF( ((INDIRECT($AN$5)+INDIRECT($AN$6))/2&gt;=F$27)*(INDIRECT($G$7)=$C18)*(INDIRECT($AN$11)&lt;&gt;$AJ$12),1,0))</f>
        <v>0</v>
      </c>
      <c r="F18" s="266">
        <f t="array" aca="1" ref="F18" ca="1">SUM(IF( ((INDIRECT($AN$5)+INDIRECT($AN$6))/2&gt;=F$27)*(INDIRECT($G$7)=$C18)*(INDIRECT($AN$11)&lt;&gt;$AJ$12),1,0))-SUM(IF( ((INDIRECT($AN$5)+INDIRECT($AN$6))/2&gt;=G$27)*(INDIRECT($G$7)=$C18)*(INDIRECT($AN$11)&lt;&gt;$AJ$12),1,0))</f>
        <v>0</v>
      </c>
      <c r="G18" s="266">
        <f t="array" aca="1" ref="G18" ca="1">SUM(IF( ((INDIRECT($AN$5)+INDIRECT($AN$6))/2&gt;=G$27)*(INDIRECT($G$7)=$C18)*(INDIRECT($AN$11)&lt;&gt;$AJ$12),1,0))-SUM(IF( ((INDIRECT($AN$5)+INDIRECT($AN$6))/2&gt;=H$27)*(INDIRECT($G$7)=$C18)*(INDIRECT($AN$11)&lt;&gt;$AJ$12),1,0))</f>
        <v>1</v>
      </c>
      <c r="H18" s="266">
        <f t="array" aca="1" ref="H18" ca="1">SUM(IF( ((INDIRECT($AN$5)+INDIRECT($AN$6))/2&gt;=H$27)*(INDIRECT($G$7)=$C18)*(INDIRECT($AN$11)&lt;&gt;$AJ$12),1,0))-SUM(IF( ((INDIRECT($AN$5)+INDIRECT($AN$6))/2&gt;=I$27)*(INDIRECT($G$7)=$C18)*(INDIRECT($AN$11)&lt;&gt;$AJ$12),1,0))</f>
        <v>0</v>
      </c>
      <c r="I18" s="266">
        <f t="array" aca="1" ref="I18" ca="1">SUM(IF( ((INDIRECT($AN$5)+INDIRECT($AN$6))/2&gt;=I$27)*(INDIRECT($G$7)=$C18)*(INDIRECT($AN$11)&lt;&gt;$AJ$12),1,0))-SUM(IF( ((INDIRECT($AN$5)+INDIRECT($AN$6))/2&gt;=J$27)*(INDIRECT($G$7)=$C18)*(INDIRECT($AN$11)&lt;&gt;$AJ$12),1,0))</f>
        <v>0</v>
      </c>
      <c r="J18" s="266">
        <f t="array" aca="1" ref="J18" ca="1">SUM(IF( ((INDIRECT($AN$5)+INDIRECT($AN$6))/2&gt;=J$27)*(INDIRECT($G$7)=$C18)*(INDIRECT($AN$11)&lt;&gt;$AJ$12),1,0))-SUM(IF( ((INDIRECT($AN$5)+INDIRECT($AN$6))/2&gt;=K$27)*(INDIRECT($G$7)=$C18)*(INDIRECT($AN$11)&lt;&gt;$AJ$12),1,0))</f>
        <v>2</v>
      </c>
      <c r="K18" s="266">
        <f t="array" aca="1" ref="K18" ca="1">SUM(IF( ((INDIRECT($AN$5)+INDIRECT($AN$6))/2&gt;=K$27)*(INDIRECT($G$7)=$C18)*(INDIRECT($AN$11)&lt;&gt;$AJ$12),1,0))-SUM(IF( ((INDIRECT($AN$5)+INDIRECT($AN$6))/2&gt;=L$27)*(INDIRECT($G$7)=$C18)*(INDIRECT($AN$11)&lt;&gt;$AJ$12),1,0))</f>
        <v>5</v>
      </c>
      <c r="L18" s="266">
        <f t="array" aca="1" ref="L18" ca="1">SUM(IF( ((INDIRECT($AN$5)+INDIRECT($AN$6))/2&gt;=L$27)*(INDIRECT($G$7)=$C18)*(INDIRECT($AN$11)&lt;&gt;$AJ$12),1,0))-SUM(IF( ((INDIRECT($AN$5)+INDIRECT($AN$6))/2&gt;=M$27)*(INDIRECT($G$7)=$C18)*(INDIRECT($AN$11)&lt;&gt;$AJ$12),1,0))</f>
        <v>4</v>
      </c>
      <c r="M18" s="267">
        <f t="array" aca="1" ref="M18" ca="1">SUM(IF( ((INDIRECT($AN$5)+INDIRECT($AN$6))/2&gt;=M$27)*((INDIRECT($AN$5)+INDIRECT($AN$6))/2&lt;&gt;"")*(INDIRECT($G$7)=$C18)*(INDIRECT($AN$11)&lt;&gt;$AJ$12),1,0))</f>
        <v>0</v>
      </c>
      <c r="N18" s="219">
        <f t="shared" ca="1" si="2"/>
        <v>12</v>
      </c>
      <c r="O18" s="3"/>
      <c r="P18" s="9">
        <f t="array" aca="1" ref="P18" ca="1">SUM(IF( (INDIRECT($AN$5)=0)*(INDIRECT($G$7)=$C18)*(INDIRECT($AN$11)&lt;&gt;$AJ$12),1,0))</f>
        <v>0</v>
      </c>
      <c r="T18"/>
      <c r="U18" s="3"/>
      <c r="V18"/>
      <c r="W18"/>
      <c r="X18"/>
      <c r="Y18"/>
      <c r="Z18" s="6"/>
      <c r="AB18" s="532">
        <f>IF($AF$13=91,7,"A")</f>
        <v>7</v>
      </c>
      <c r="AC18" s="51">
        <f t="shared" ca="1" si="3"/>
        <v>0</v>
      </c>
      <c r="AD18" s="52">
        <f t="shared" ca="1" si="4"/>
        <v>0</v>
      </c>
      <c r="AE18" s="52">
        <f t="shared" ca="1" si="5"/>
        <v>0</v>
      </c>
      <c r="AF18" s="52">
        <f t="shared" ca="1" si="6"/>
        <v>0.5</v>
      </c>
      <c r="AG18" s="52">
        <f t="shared" ca="1" si="7"/>
        <v>0</v>
      </c>
      <c r="AH18" s="52">
        <f t="shared" ca="1" si="8"/>
        <v>0</v>
      </c>
      <c r="AI18" s="52">
        <f t="shared" ca="1" si="9"/>
        <v>1</v>
      </c>
      <c r="AJ18" s="52">
        <f t="shared" ca="1" si="10"/>
        <v>2.5</v>
      </c>
      <c r="AK18" s="52">
        <f t="shared" ca="1" si="11"/>
        <v>2</v>
      </c>
      <c r="AL18" s="53">
        <f t="shared" ca="1" si="12"/>
        <v>0</v>
      </c>
      <c r="AM18" s="227">
        <f t="shared" ca="1" si="13"/>
        <v>6</v>
      </c>
      <c r="AO18"/>
    </row>
    <row r="19" spans="1:41" x14ac:dyDescent="0.25">
      <c r="A19" s="4"/>
      <c r="B19" s="4"/>
      <c r="C19" s="532">
        <f>IF($AF$13=91,6,"B")</f>
        <v>6</v>
      </c>
      <c r="D19" s="265">
        <f t="array" aca="1" ref="D19" ca="1">SUM(IF( ((INDIRECT($AN$5)+INDIRECT($AN$6))/2&gt;=D$27)*(INDIRECT($G$7)=$C19)*(INDIRECT($AN$11)&lt;&gt;$AJ$12),1,0))-SUM(IF( ((INDIRECT($AN$5)+INDIRECT($AN$6))/2&gt;=E$27)*(INDIRECT($G$7)=$C19)*(INDIRECT($AN$11)&lt;&gt;$AJ$12),1,0))</f>
        <v>0</v>
      </c>
      <c r="E19" s="266">
        <f t="array" aca="1" ref="E19" ca="1">SUM(IF( ((INDIRECT($AN$5)+INDIRECT($AN$6))/2&gt;=E$27)*(INDIRECT($G$7)=$C19)*(INDIRECT($AN$11)&lt;&gt;$AJ$12),1,0))-SUM(IF( ((INDIRECT($AN$5)+INDIRECT($AN$6))/2&gt;=F$27)*(INDIRECT($G$7)=$C19)*(INDIRECT($AN$11)&lt;&gt;$AJ$12),1,0))</f>
        <v>0</v>
      </c>
      <c r="F19" s="266">
        <f t="array" aca="1" ref="F19" ca="1">SUM(IF( ((INDIRECT($AN$5)+INDIRECT($AN$6))/2&gt;=F$27)*(INDIRECT($G$7)=$C19)*(INDIRECT($AN$11)&lt;&gt;$AJ$12),1,0))-SUM(IF( ((INDIRECT($AN$5)+INDIRECT($AN$6))/2&gt;=G$27)*(INDIRECT($G$7)=$C19)*(INDIRECT($AN$11)&lt;&gt;$AJ$12),1,0))</f>
        <v>0</v>
      </c>
      <c r="G19" s="266">
        <f t="array" aca="1" ref="G19" ca="1">SUM(IF( ((INDIRECT($AN$5)+INDIRECT($AN$6))/2&gt;=G$27)*(INDIRECT($G$7)=$C19)*(INDIRECT($AN$11)&lt;&gt;$AJ$12),1,0))-SUM(IF( ((INDIRECT($AN$5)+INDIRECT($AN$6))/2&gt;=H$27)*(INDIRECT($G$7)=$C19)*(INDIRECT($AN$11)&lt;&gt;$AJ$12),1,0))</f>
        <v>0</v>
      </c>
      <c r="H19" s="266">
        <f t="array" aca="1" ref="H19" ca="1">SUM(IF( ((INDIRECT($AN$5)+INDIRECT($AN$6))/2&gt;=H$27)*(INDIRECT($G$7)=$C19)*(INDIRECT($AN$11)&lt;&gt;$AJ$12),1,0))-SUM(IF( ((INDIRECT($AN$5)+INDIRECT($AN$6))/2&gt;=I$27)*(INDIRECT($G$7)=$C19)*(INDIRECT($AN$11)&lt;&gt;$AJ$12),1,0))</f>
        <v>0</v>
      </c>
      <c r="I19" s="266">
        <f t="array" aca="1" ref="I19" ca="1">SUM(IF( ((INDIRECT($AN$5)+INDIRECT($AN$6))/2&gt;=I$27)*(INDIRECT($G$7)=$C19)*(INDIRECT($AN$11)&lt;&gt;$AJ$12),1,0))-SUM(IF( ((INDIRECT($AN$5)+INDIRECT($AN$6))/2&gt;=J$27)*(INDIRECT($G$7)=$C19)*(INDIRECT($AN$11)&lt;&gt;$AJ$12),1,0))</f>
        <v>4</v>
      </c>
      <c r="J19" s="266">
        <f t="array" aca="1" ref="J19" ca="1">SUM(IF( ((INDIRECT($AN$5)+INDIRECT($AN$6))/2&gt;=J$27)*(INDIRECT($G$7)=$C19)*(INDIRECT($AN$11)&lt;&gt;$AJ$12),1,0))-SUM(IF( ((INDIRECT($AN$5)+INDIRECT($AN$6))/2&gt;=K$27)*(INDIRECT($G$7)=$C19)*(INDIRECT($AN$11)&lt;&gt;$AJ$12),1,0))</f>
        <v>7</v>
      </c>
      <c r="K19" s="266">
        <f t="array" aca="1" ref="K19" ca="1">SUM(IF( ((INDIRECT($AN$5)+INDIRECT($AN$6))/2&gt;=K$27)*(INDIRECT($G$7)=$C19)*(INDIRECT($AN$11)&lt;&gt;$AJ$12),1,0))-SUM(IF( ((INDIRECT($AN$5)+INDIRECT($AN$6))/2&gt;=L$27)*(INDIRECT($G$7)=$C19)*(INDIRECT($AN$11)&lt;&gt;$AJ$12),1,0))</f>
        <v>15</v>
      </c>
      <c r="L19" s="266">
        <f t="array" aca="1" ref="L19" ca="1">SUM(IF( ((INDIRECT($AN$5)+INDIRECT($AN$6))/2&gt;=L$27)*(INDIRECT($G$7)=$C19)*(INDIRECT($AN$11)&lt;&gt;$AJ$12),1,0))-SUM(IF( ((INDIRECT($AN$5)+INDIRECT($AN$6))/2&gt;=M$27)*(INDIRECT($G$7)=$C19)*(INDIRECT($AN$11)&lt;&gt;$AJ$12),1,0))</f>
        <v>5</v>
      </c>
      <c r="M19" s="267">
        <f t="array" aca="1" ref="M19" ca="1">SUM(IF( ((INDIRECT($AN$5)+INDIRECT($AN$6))/2&gt;=M$27)*((INDIRECT($AN$5)+INDIRECT($AN$6))/2&lt;&gt;"")*(INDIRECT($G$7)=$C19)*(INDIRECT($AN$11)&lt;&gt;$AJ$12),1,0))</f>
        <v>0</v>
      </c>
      <c r="N19" s="219">
        <f t="shared" ca="1" si="2"/>
        <v>31</v>
      </c>
      <c r="O19" s="3"/>
      <c r="P19" s="9">
        <f t="array" aca="1" ref="P19" ca="1">SUM(IF( (INDIRECT($AN$5)=0)*(INDIRECT($G$7)=$C19)*(INDIRECT($AN$11)&lt;&gt;$AJ$12),1,0))</f>
        <v>8</v>
      </c>
      <c r="Q19" s="200"/>
      <c r="T19" s="27"/>
      <c r="AB19" s="532">
        <f>IF($AF$13=91,6,"B")</f>
        <v>6</v>
      </c>
      <c r="AC19" s="51">
        <f t="shared" ca="1" si="3"/>
        <v>0</v>
      </c>
      <c r="AD19" s="52">
        <f t="shared" ca="1" si="4"/>
        <v>0</v>
      </c>
      <c r="AE19" s="52">
        <f t="shared" ca="1" si="5"/>
        <v>0</v>
      </c>
      <c r="AF19" s="52">
        <f t="shared" ca="1" si="6"/>
        <v>0</v>
      </c>
      <c r="AG19" s="52">
        <f t="shared" ca="1" si="7"/>
        <v>0</v>
      </c>
      <c r="AH19" s="52">
        <f t="shared" ca="1" si="8"/>
        <v>2</v>
      </c>
      <c r="AI19" s="52">
        <f t="shared" ca="1" si="9"/>
        <v>3.5000000000000004</v>
      </c>
      <c r="AJ19" s="52">
        <f t="shared" ca="1" si="10"/>
        <v>7.5</v>
      </c>
      <c r="AK19" s="52">
        <f t="shared" ca="1" si="11"/>
        <v>2.5</v>
      </c>
      <c r="AL19" s="53">
        <f t="shared" ca="1" si="12"/>
        <v>0</v>
      </c>
      <c r="AM19" s="227">
        <f t="shared" ca="1" si="13"/>
        <v>15.5</v>
      </c>
    </row>
    <row r="20" spans="1:41" x14ac:dyDescent="0.25">
      <c r="A20"/>
      <c r="B20"/>
      <c r="C20" s="532">
        <f>IF($AF$13=91,5,"C")</f>
        <v>5</v>
      </c>
      <c r="D20" s="265">
        <f t="array" aca="1" ref="D20" ca="1">SUM(IF( ((INDIRECT($AN$5)+INDIRECT($AN$6))/2&gt;=D$27)*(INDIRECT($G$7)=$C20)*(INDIRECT($AN$11)&lt;&gt;$AJ$12),1,0))-SUM(IF( ((INDIRECT($AN$5)+INDIRECT($AN$6))/2&gt;=E$27)*(INDIRECT($G$7)=$C20)*(INDIRECT($AN$11)&lt;&gt;$AJ$12),1,0))</f>
        <v>0</v>
      </c>
      <c r="E20" s="266">
        <f t="array" aca="1" ref="E20" ca="1">SUM(IF( ((INDIRECT($AN$5)+INDIRECT($AN$6))/2&gt;=E$27)*(INDIRECT($G$7)=$C20)*(INDIRECT($AN$11)&lt;&gt;$AJ$12),1,0))-SUM(IF( ((INDIRECT($AN$5)+INDIRECT($AN$6))/2&gt;=F$27)*(INDIRECT($G$7)=$C20)*(INDIRECT($AN$11)&lt;&gt;$AJ$12),1,0))</f>
        <v>0</v>
      </c>
      <c r="F20" s="266">
        <f t="array" aca="1" ref="F20" ca="1">SUM(IF( ((INDIRECT($AN$5)+INDIRECT($AN$6))/2&gt;=F$27)*(INDIRECT($G$7)=$C20)*(INDIRECT($AN$11)&lt;&gt;$AJ$12),1,0))-SUM(IF( ((INDIRECT($AN$5)+INDIRECT($AN$6))/2&gt;=G$27)*(INDIRECT($G$7)=$C20)*(INDIRECT($AN$11)&lt;&gt;$AJ$12),1,0))</f>
        <v>0</v>
      </c>
      <c r="G20" s="266">
        <f t="array" aca="1" ref="G20" ca="1">SUM(IF( ((INDIRECT($AN$5)+INDIRECT($AN$6))/2&gt;=G$27)*(INDIRECT($G$7)=$C20)*(INDIRECT($AN$11)&lt;&gt;$AJ$12),1,0))-SUM(IF( ((INDIRECT($AN$5)+INDIRECT($AN$6))/2&gt;=H$27)*(INDIRECT($G$7)=$C20)*(INDIRECT($AN$11)&lt;&gt;$AJ$12),1,0))</f>
        <v>1</v>
      </c>
      <c r="H20" s="266">
        <f t="array" aca="1" ref="H20" ca="1">SUM(IF( ((INDIRECT($AN$5)+INDIRECT($AN$6))/2&gt;=H$27)*(INDIRECT($G$7)=$C20)*(INDIRECT($AN$11)&lt;&gt;$AJ$12),1,0))-SUM(IF( ((INDIRECT($AN$5)+INDIRECT($AN$6))/2&gt;=I$27)*(INDIRECT($G$7)=$C20)*(INDIRECT($AN$11)&lt;&gt;$AJ$12),1,0))</f>
        <v>1</v>
      </c>
      <c r="I20" s="266">
        <f t="array" aca="1" ref="I20" ca="1">SUM(IF( ((INDIRECT($AN$5)+INDIRECT($AN$6))/2&gt;=I$27)*(INDIRECT($G$7)=$C20)*(INDIRECT($AN$11)&lt;&gt;$AJ$12),1,0))-SUM(IF( ((INDIRECT($AN$5)+INDIRECT($AN$6))/2&gt;=J$27)*(INDIRECT($G$7)=$C20)*(INDIRECT($AN$11)&lt;&gt;$AJ$12),1,0))</f>
        <v>3</v>
      </c>
      <c r="J20" s="266">
        <f t="array" aca="1" ref="J20" ca="1">SUM(IF( ((INDIRECT($AN$5)+INDIRECT($AN$6))/2&gt;=J$27)*(INDIRECT($G$7)=$C20)*(INDIRECT($AN$11)&lt;&gt;$AJ$12),1,0))-SUM(IF( ((INDIRECT($AN$5)+INDIRECT($AN$6))/2&gt;=K$27)*(INDIRECT($G$7)=$C20)*(INDIRECT($AN$11)&lt;&gt;$AJ$12),1,0))</f>
        <v>18</v>
      </c>
      <c r="K20" s="266">
        <f t="array" aca="1" ref="K20" ca="1">SUM(IF( ((INDIRECT($AN$5)+INDIRECT($AN$6))/2&gt;=K$27)*(INDIRECT($G$7)=$C20)*(INDIRECT($AN$11)&lt;&gt;$AJ$12),1,0))-SUM(IF( ((INDIRECT($AN$5)+INDIRECT($AN$6))/2&gt;=L$27)*(INDIRECT($G$7)=$C20)*(INDIRECT($AN$11)&lt;&gt;$AJ$12),1,0))</f>
        <v>12</v>
      </c>
      <c r="L20" s="266">
        <f t="array" aca="1" ref="L20" ca="1">SUM(IF( ((INDIRECT($AN$5)+INDIRECT($AN$6))/2&gt;=L$27)*(INDIRECT($G$7)=$C20)*(INDIRECT($AN$11)&lt;&gt;$AJ$12),1,0))-SUM(IF( ((INDIRECT($AN$5)+INDIRECT($AN$6))/2&gt;=M$27)*(INDIRECT($G$7)=$C20)*(INDIRECT($AN$11)&lt;&gt;$AJ$12),1,0))</f>
        <v>1</v>
      </c>
      <c r="M20" s="267">
        <f t="array" aca="1" ref="M20" ca="1">SUM(IF( ((INDIRECT($AN$5)+INDIRECT($AN$6))/2&gt;=M$27)*((INDIRECT($AN$5)+INDIRECT($AN$6))/2&lt;&gt;"")*(INDIRECT($G$7)=$C20)*(INDIRECT($AN$11)&lt;&gt;$AJ$12),1,0))</f>
        <v>0</v>
      </c>
      <c r="N20" s="219">
        <f t="shared" ca="1" si="2"/>
        <v>36</v>
      </c>
      <c r="O20" s="3"/>
      <c r="P20" s="9">
        <f t="array" aca="1" ref="P20" ca="1">SUM(IF( (INDIRECT($AN$5)=0)*(INDIRECT($G$7)=$C20)*(INDIRECT($AN$11)&lt;&gt;$AJ$12),1,0))</f>
        <v>1</v>
      </c>
      <c r="Q20" s="200"/>
      <c r="T20" s="27"/>
      <c r="AB20" s="532">
        <f>IF($AF$13=91,5,"C")</f>
        <v>5</v>
      </c>
      <c r="AC20" s="51">
        <f t="shared" ca="1" si="3"/>
        <v>0</v>
      </c>
      <c r="AD20" s="52">
        <f t="shared" ca="1" si="4"/>
        <v>0</v>
      </c>
      <c r="AE20" s="52">
        <f t="shared" ca="1" si="5"/>
        <v>0</v>
      </c>
      <c r="AF20" s="52">
        <f t="shared" ca="1" si="6"/>
        <v>0.5</v>
      </c>
      <c r="AG20" s="52">
        <f t="shared" ca="1" si="7"/>
        <v>0.5</v>
      </c>
      <c r="AH20" s="52">
        <f t="shared" ca="1" si="8"/>
        <v>1.5</v>
      </c>
      <c r="AI20" s="52">
        <f t="shared" ca="1" si="9"/>
        <v>9</v>
      </c>
      <c r="AJ20" s="52">
        <f t="shared" ca="1" si="10"/>
        <v>6</v>
      </c>
      <c r="AK20" s="52">
        <f t="shared" ca="1" si="11"/>
        <v>0.5</v>
      </c>
      <c r="AL20" s="53">
        <f t="shared" ca="1" si="12"/>
        <v>0</v>
      </c>
      <c r="AM20" s="227">
        <f t="shared" ca="1" si="13"/>
        <v>18</v>
      </c>
    </row>
    <row r="21" spans="1:41" x14ac:dyDescent="0.25">
      <c r="A21" s="28" t="str">
        <f ca="1">INDIRECT(M5&amp;"$"&amp;$F$7&amp;"$"&amp;$D$7)</f>
        <v>GCSE English Language</v>
      </c>
      <c r="B21" s="28"/>
      <c r="C21" s="532">
        <f>IF($AF$13=91,4,"D")</f>
        <v>4</v>
      </c>
      <c r="D21" s="265">
        <f t="array" aca="1" ref="D21" ca="1">SUM(IF( ((INDIRECT($AN$5)+INDIRECT($AN$6))/2&gt;=D$27)*(INDIRECT($G$7)=$C21)*(INDIRECT($AN$11)&lt;&gt;$AJ$12),1,0))-SUM(IF( ((INDIRECT($AN$5)+INDIRECT($AN$6))/2&gt;=E$27)*(INDIRECT($G$7)=$C21)*(INDIRECT($AN$11)&lt;&gt;$AJ$12),1,0))</f>
        <v>0</v>
      </c>
      <c r="E21" s="266">
        <f t="array" aca="1" ref="E21" ca="1">SUM(IF( ((INDIRECT($AN$5)+INDIRECT($AN$6))/2&gt;=E$27)*(INDIRECT($G$7)=$C21)*(INDIRECT($AN$11)&lt;&gt;$AJ$12),1,0))-SUM(IF( ((INDIRECT($AN$5)+INDIRECT($AN$6))/2&gt;=F$27)*(INDIRECT($G$7)=$C21)*(INDIRECT($AN$11)&lt;&gt;$AJ$12),1,0))</f>
        <v>0</v>
      </c>
      <c r="F21" s="266">
        <f t="array" aca="1" ref="F21" ca="1">SUM(IF( ((INDIRECT($AN$5)+INDIRECT($AN$6))/2&gt;=F$27)*(INDIRECT($G$7)=$C21)*(INDIRECT($AN$11)&lt;&gt;$AJ$12),1,0))-SUM(IF( ((INDIRECT($AN$5)+INDIRECT($AN$6))/2&gt;=G$27)*(INDIRECT($G$7)=$C21)*(INDIRECT($AN$11)&lt;&gt;$AJ$12),1,0))</f>
        <v>2</v>
      </c>
      <c r="G21" s="266">
        <f t="array" aca="1" ref="G21" ca="1">SUM(IF( ((INDIRECT($AN$5)+INDIRECT($AN$6))/2&gt;=G$27)*(INDIRECT($G$7)=$C21)*(INDIRECT($AN$11)&lt;&gt;$AJ$12),1,0))-SUM(IF( ((INDIRECT($AN$5)+INDIRECT($AN$6))/2&gt;=H$27)*(INDIRECT($G$7)=$C21)*(INDIRECT($AN$11)&lt;&gt;$AJ$12),1,0))</f>
        <v>2</v>
      </c>
      <c r="H21" s="266">
        <f t="array" aca="1" ref="H21" ca="1">SUM(IF( ((INDIRECT($AN$5)+INDIRECT($AN$6))/2&gt;=H$27)*(INDIRECT($G$7)=$C21)*(INDIRECT($AN$11)&lt;&gt;$AJ$12),1,0))-SUM(IF( ((INDIRECT($AN$5)+INDIRECT($AN$6))/2&gt;=I$27)*(INDIRECT($G$7)=$C21)*(INDIRECT($AN$11)&lt;&gt;$AJ$12),1,0))</f>
        <v>6</v>
      </c>
      <c r="I21" s="266">
        <f t="array" aca="1" ref="I21" ca="1">SUM(IF( ((INDIRECT($AN$5)+INDIRECT($AN$6))/2&gt;=I$27)*(INDIRECT($G$7)=$C21)*(INDIRECT($AN$11)&lt;&gt;$AJ$12),1,0))-SUM(IF( ((INDIRECT($AN$5)+INDIRECT($AN$6))/2&gt;=J$27)*(INDIRECT($G$7)=$C21)*(INDIRECT($AN$11)&lt;&gt;$AJ$12),1,0))</f>
        <v>18</v>
      </c>
      <c r="J21" s="266">
        <f t="array" aca="1" ref="J21" ca="1">SUM(IF( ((INDIRECT($AN$5)+INDIRECT($AN$6))/2&gt;=J$27)*(INDIRECT($G$7)=$C21)*(INDIRECT($AN$11)&lt;&gt;$AJ$12),1,0))-SUM(IF( ((INDIRECT($AN$5)+INDIRECT($AN$6))/2&gt;=K$27)*(INDIRECT($G$7)=$C21)*(INDIRECT($AN$11)&lt;&gt;$AJ$12),1,0))</f>
        <v>12</v>
      </c>
      <c r="K21" s="266">
        <f t="array" aca="1" ref="K21" ca="1">SUM(IF( ((INDIRECT($AN$5)+INDIRECT($AN$6))/2&gt;=K$27)*(INDIRECT($G$7)=$C21)*(INDIRECT($AN$11)&lt;&gt;$AJ$12),1,0))-SUM(IF( ((INDIRECT($AN$5)+INDIRECT($AN$6))/2&gt;=L$27)*(INDIRECT($G$7)=$C21)*(INDIRECT($AN$11)&lt;&gt;$AJ$12),1,0))</f>
        <v>4</v>
      </c>
      <c r="L21" s="266">
        <f t="array" aca="1" ref="L21" ca="1">SUM(IF( ((INDIRECT($AN$5)+INDIRECT($AN$6))/2&gt;=L$27)*(INDIRECT($G$7)=$C21)*(INDIRECT($AN$11)&lt;&gt;$AJ$12),1,0))-SUM(IF( ((INDIRECT($AN$5)+INDIRECT($AN$6))/2&gt;=M$27)*(INDIRECT($G$7)=$C21)*(INDIRECT($AN$11)&lt;&gt;$AJ$12),1,0))</f>
        <v>2</v>
      </c>
      <c r="M21" s="267">
        <f t="array" aca="1" ref="M21" ca="1">SUM(IF( ((INDIRECT($AN$5)+INDIRECT($AN$6))/2&gt;=M$27)*((INDIRECT($AN$5)+INDIRECT($AN$6))/2&lt;&gt;"")*(INDIRECT($G$7)=$C21)*(INDIRECT($AN$11)&lt;&gt;$AJ$12),1,0))</f>
        <v>0</v>
      </c>
      <c r="N21" s="219">
        <f t="shared" ca="1" si="2"/>
        <v>46</v>
      </c>
      <c r="O21" s="3"/>
      <c r="P21" s="9">
        <f t="array" aca="1" ref="P21" ca="1">SUM(IF( (INDIRECT($AN$5)=0)*(INDIRECT($G$7)=$C21)*(INDIRECT($AN$11)&lt;&gt;$AJ$12),1,0))</f>
        <v>3</v>
      </c>
      <c r="Q21" s="200"/>
      <c r="R21" s="199"/>
      <c r="S21" s="199"/>
      <c r="T21" s="77"/>
      <c r="AA21" s="221" t="str">
        <f ca="1">A21</f>
        <v>GCSE English Language</v>
      </c>
      <c r="AB21" s="532">
        <f>IF($AF$13=91,4,"D")</f>
        <v>4</v>
      </c>
      <c r="AC21" s="51">
        <f t="shared" ca="1" si="3"/>
        <v>0</v>
      </c>
      <c r="AD21" s="52">
        <f t="shared" ca="1" si="4"/>
        <v>0</v>
      </c>
      <c r="AE21" s="52">
        <f t="shared" ca="1" si="5"/>
        <v>1</v>
      </c>
      <c r="AF21" s="52">
        <f t="shared" ca="1" si="6"/>
        <v>1</v>
      </c>
      <c r="AG21" s="52">
        <f t="shared" ca="1" si="7"/>
        <v>3</v>
      </c>
      <c r="AH21" s="52">
        <f t="shared" ca="1" si="8"/>
        <v>9</v>
      </c>
      <c r="AI21" s="52">
        <f t="shared" ca="1" si="9"/>
        <v>6</v>
      </c>
      <c r="AJ21" s="52">
        <f t="shared" ca="1" si="10"/>
        <v>2</v>
      </c>
      <c r="AK21" s="52">
        <f t="shared" ca="1" si="11"/>
        <v>1</v>
      </c>
      <c r="AL21" s="53">
        <f t="shared" ca="1" si="12"/>
        <v>0</v>
      </c>
      <c r="AM21" s="227">
        <f t="shared" ca="1" si="13"/>
        <v>23</v>
      </c>
    </row>
    <row r="22" spans="1:41" x14ac:dyDescent="0.25">
      <c r="A22" s="26"/>
      <c r="B22" s="26"/>
      <c r="C22" s="532">
        <f>IF($AF$13=91,3,"E")</f>
        <v>3</v>
      </c>
      <c r="D22" s="265">
        <f t="array" aca="1" ref="D22" ca="1">SUM(IF( ((INDIRECT($AN$5)+INDIRECT($AN$6))/2&gt;=D$27)*(INDIRECT($G$7)=$C22)*(INDIRECT($AN$11)&lt;&gt;$AJ$12),1,0))-SUM(IF( ((INDIRECT($AN$5)+INDIRECT($AN$6))/2&gt;=E$27)*(INDIRECT($G$7)=$C22)*(INDIRECT($AN$11)&lt;&gt;$AJ$12),1,0))</f>
        <v>2</v>
      </c>
      <c r="E22" s="266">
        <f t="array" aca="1" ref="E22" ca="1">SUM(IF( ((INDIRECT($AN$5)+INDIRECT($AN$6))/2&gt;=E$27)*(INDIRECT($G$7)=$C22)*(INDIRECT($AN$11)&lt;&gt;$AJ$12),1,0))-SUM(IF( ((INDIRECT($AN$5)+INDIRECT($AN$6))/2&gt;=F$27)*(INDIRECT($G$7)=$C22)*(INDIRECT($AN$11)&lt;&gt;$AJ$12),1,0))</f>
        <v>3</v>
      </c>
      <c r="F22" s="266">
        <f t="array" aca="1" ref="F22" ca="1">SUM(IF( ((INDIRECT($AN$5)+INDIRECT($AN$6))/2&gt;=F$27)*(INDIRECT($G$7)=$C22)*(INDIRECT($AN$11)&lt;&gt;$AJ$12),1,0))-SUM(IF( ((INDIRECT($AN$5)+INDIRECT($AN$6))/2&gt;=G$27)*(INDIRECT($G$7)=$C22)*(INDIRECT($AN$11)&lt;&gt;$AJ$12),1,0))</f>
        <v>3</v>
      </c>
      <c r="G22" s="266">
        <f t="array" aca="1" ref="G22" ca="1">SUM(IF( ((INDIRECT($AN$5)+INDIRECT($AN$6))/2&gt;=G$27)*(INDIRECT($G$7)=$C22)*(INDIRECT($AN$11)&lt;&gt;$AJ$12),1,0))-SUM(IF( ((INDIRECT($AN$5)+INDIRECT($AN$6))/2&gt;=H$27)*(INDIRECT($G$7)=$C22)*(INDIRECT($AN$11)&lt;&gt;$AJ$12),1,0))</f>
        <v>6</v>
      </c>
      <c r="H22" s="266">
        <f t="array" aca="1" ref="H22" ca="1">SUM(IF( ((INDIRECT($AN$5)+INDIRECT($AN$6))/2&gt;=H$27)*(INDIRECT($G$7)=$C22)*(INDIRECT($AN$11)&lt;&gt;$AJ$12),1,0))-SUM(IF( ((INDIRECT($AN$5)+INDIRECT($AN$6))/2&gt;=I$27)*(INDIRECT($G$7)=$C22)*(INDIRECT($AN$11)&lt;&gt;$AJ$12),1,0))</f>
        <v>14</v>
      </c>
      <c r="I22" s="266">
        <f t="array" aca="1" ref="I22" ca="1">SUM(IF( ((INDIRECT($AN$5)+INDIRECT($AN$6))/2&gt;=I$27)*(INDIRECT($G$7)=$C22)*(INDIRECT($AN$11)&lt;&gt;$AJ$12),1,0))-SUM(IF( ((INDIRECT($AN$5)+INDIRECT($AN$6))/2&gt;=J$27)*(INDIRECT($G$7)=$C22)*(INDIRECT($AN$11)&lt;&gt;$AJ$12),1,0))</f>
        <v>10</v>
      </c>
      <c r="J22" s="266">
        <f t="array" aca="1" ref="J22" ca="1">SUM(IF( ((INDIRECT($AN$5)+INDIRECT($AN$6))/2&gt;=J$27)*(INDIRECT($G$7)=$C22)*(INDIRECT($AN$11)&lt;&gt;$AJ$12),1,0))-SUM(IF( ((INDIRECT($AN$5)+INDIRECT($AN$6))/2&gt;=K$27)*(INDIRECT($G$7)=$C22)*(INDIRECT($AN$11)&lt;&gt;$AJ$12),1,0))</f>
        <v>2</v>
      </c>
      <c r="K22" s="266">
        <f t="array" aca="1" ref="K22" ca="1">SUM(IF( ((INDIRECT($AN$5)+INDIRECT($AN$6))/2&gt;=K$27)*(INDIRECT($G$7)=$C22)*(INDIRECT($AN$11)&lt;&gt;$AJ$12),1,0))-SUM(IF( ((INDIRECT($AN$5)+INDIRECT($AN$6))/2&gt;=L$27)*(INDIRECT($G$7)=$C22)*(INDIRECT($AN$11)&lt;&gt;$AJ$12),1,0))</f>
        <v>2</v>
      </c>
      <c r="L22" s="266">
        <f t="array" aca="1" ref="L22" ca="1">SUM(IF( ((INDIRECT($AN$5)+INDIRECT($AN$6))/2&gt;=L$27)*(INDIRECT($G$7)=$C22)*(INDIRECT($AN$11)&lt;&gt;$AJ$12),1,0))-SUM(IF( ((INDIRECT($AN$5)+INDIRECT($AN$6))/2&gt;=M$27)*(INDIRECT($G$7)=$C22)*(INDIRECT($AN$11)&lt;&gt;$AJ$12),1,0))</f>
        <v>0</v>
      </c>
      <c r="M22" s="267">
        <f t="array" aca="1" ref="M22" ca="1">SUM(IF( ((INDIRECT($AN$5)+INDIRECT($AN$6))/2&gt;=M$27)*((INDIRECT($AN$5)+INDIRECT($AN$6))/2&lt;&gt;"")*(INDIRECT($G$7)=$C22)*(INDIRECT($AN$11)&lt;&gt;$AJ$12),1,0))</f>
        <v>0</v>
      </c>
      <c r="N22" s="219">
        <f t="shared" ca="1" si="2"/>
        <v>42</v>
      </c>
      <c r="O22" s="3"/>
      <c r="P22" s="9">
        <f t="array" aca="1" ref="P22" ca="1">SUM(IF( (INDIRECT($AN$5)=0)*(INDIRECT($G$7)=$C22)*(INDIRECT($AN$11)&lt;&gt;$AJ$12),1,0))</f>
        <v>1</v>
      </c>
      <c r="Q22" s="201"/>
      <c r="R22" s="199"/>
      <c r="S22" s="199"/>
      <c r="T22" s="41"/>
      <c r="AB22" s="532">
        <f>IF($AF$13=91,3,"E")</f>
        <v>3</v>
      </c>
      <c r="AC22" s="51">
        <f t="shared" ca="1" si="3"/>
        <v>1</v>
      </c>
      <c r="AD22" s="52">
        <f t="shared" ca="1" si="4"/>
        <v>1.5</v>
      </c>
      <c r="AE22" s="52">
        <f t="shared" ca="1" si="5"/>
        <v>1.5</v>
      </c>
      <c r="AF22" s="52">
        <f t="shared" ca="1" si="6"/>
        <v>3</v>
      </c>
      <c r="AG22" s="52">
        <f t="shared" ca="1" si="7"/>
        <v>7.0000000000000009</v>
      </c>
      <c r="AH22" s="52">
        <f t="shared" ca="1" si="8"/>
        <v>5</v>
      </c>
      <c r="AI22" s="52">
        <f t="shared" ca="1" si="9"/>
        <v>1</v>
      </c>
      <c r="AJ22" s="52">
        <f t="shared" ca="1" si="10"/>
        <v>1</v>
      </c>
      <c r="AK22" s="52">
        <f t="shared" ca="1" si="11"/>
        <v>0</v>
      </c>
      <c r="AL22" s="53">
        <f t="shared" ca="1" si="12"/>
        <v>0</v>
      </c>
      <c r="AM22" s="227">
        <f t="shared" ca="1" si="13"/>
        <v>21</v>
      </c>
    </row>
    <row r="23" spans="1:41" x14ac:dyDescent="0.25">
      <c r="A23" s="32"/>
      <c r="B23" s="26"/>
      <c r="C23" s="532">
        <f>IF($AF$13=91,2,"F")</f>
        <v>2</v>
      </c>
      <c r="D23" s="265">
        <f t="array" aca="1" ref="D23" ca="1">SUM(IF( ((INDIRECT($AN$5)+INDIRECT($AN$6))/2&gt;=D$27)*(INDIRECT($G$7)=$C23)*(INDIRECT($AN$11)&lt;&gt;$AJ$12),1,0))-SUM(IF( ((INDIRECT($AN$5)+INDIRECT($AN$6))/2&gt;=E$27)*(INDIRECT($G$7)=$C23)*(INDIRECT($AN$11)&lt;&gt;$AJ$12),1,0))</f>
        <v>1</v>
      </c>
      <c r="E23" s="266">
        <f t="array" aca="1" ref="E23" ca="1">SUM(IF( ((INDIRECT($AN$5)+INDIRECT($AN$6))/2&gt;=E$27)*(INDIRECT($G$7)=$C23)*(INDIRECT($AN$11)&lt;&gt;$AJ$12),1,0))-SUM(IF( ((INDIRECT($AN$5)+INDIRECT($AN$6))/2&gt;=F$27)*(INDIRECT($G$7)=$C23)*(INDIRECT($AN$11)&lt;&gt;$AJ$12),1,0))</f>
        <v>0</v>
      </c>
      <c r="F23" s="266">
        <f t="array" aca="1" ref="F23" ca="1">SUM(IF( ((INDIRECT($AN$5)+INDIRECT($AN$6))/2&gt;=F$27)*(INDIRECT($G$7)=$C23)*(INDIRECT($AN$11)&lt;&gt;$AJ$12),1,0))-SUM(IF( ((INDIRECT($AN$5)+INDIRECT($AN$6))/2&gt;=G$27)*(INDIRECT($G$7)=$C23)*(INDIRECT($AN$11)&lt;&gt;$AJ$12),1,0))</f>
        <v>0</v>
      </c>
      <c r="G23" s="266">
        <f t="array" aca="1" ref="G23" ca="1">SUM(IF( ((INDIRECT($AN$5)+INDIRECT($AN$6))/2&gt;=G$27)*(INDIRECT($G$7)=$C23)*(INDIRECT($AN$11)&lt;&gt;$AJ$12),1,0))-SUM(IF( ((INDIRECT($AN$5)+INDIRECT($AN$6))/2&gt;=H$27)*(INDIRECT($G$7)=$C23)*(INDIRECT($AN$11)&lt;&gt;$AJ$12),1,0))</f>
        <v>3</v>
      </c>
      <c r="H23" s="266">
        <f t="array" aca="1" ref="H23" ca="1">SUM(IF( ((INDIRECT($AN$5)+INDIRECT($AN$6))/2&gt;=H$27)*(INDIRECT($G$7)=$C23)*(INDIRECT($AN$11)&lt;&gt;$AJ$12),1,0))-SUM(IF( ((INDIRECT($AN$5)+INDIRECT($AN$6))/2&gt;=I$27)*(INDIRECT($G$7)=$C23)*(INDIRECT($AN$11)&lt;&gt;$AJ$12),1,0))</f>
        <v>6</v>
      </c>
      <c r="I23" s="266">
        <f t="array" aca="1" ref="I23" ca="1">SUM(IF( ((INDIRECT($AN$5)+INDIRECT($AN$6))/2&gt;=I$27)*(INDIRECT($G$7)=$C23)*(INDIRECT($AN$11)&lt;&gt;$AJ$12),1,0))-SUM(IF( ((INDIRECT($AN$5)+INDIRECT($AN$6))/2&gt;=J$27)*(INDIRECT($G$7)=$C23)*(INDIRECT($AN$11)&lt;&gt;$AJ$12),1,0))</f>
        <v>2</v>
      </c>
      <c r="J23" s="266">
        <f t="array" aca="1" ref="J23" ca="1">SUM(IF( ((INDIRECT($AN$5)+INDIRECT($AN$6))/2&gt;=J$27)*(INDIRECT($G$7)=$C23)*(INDIRECT($AN$11)&lt;&gt;$AJ$12),1,0))-SUM(IF( ((INDIRECT($AN$5)+INDIRECT($AN$6))/2&gt;=K$27)*(INDIRECT($G$7)=$C23)*(INDIRECT($AN$11)&lt;&gt;$AJ$12),1,0))</f>
        <v>0</v>
      </c>
      <c r="K23" s="266">
        <f t="array" aca="1" ref="K23" ca="1">SUM(IF( ((INDIRECT($AN$5)+INDIRECT($AN$6))/2&gt;=K$27)*(INDIRECT($G$7)=$C23)*(INDIRECT($AN$11)&lt;&gt;$AJ$12),1,0))-SUM(IF( ((INDIRECT($AN$5)+INDIRECT($AN$6))/2&gt;=L$27)*(INDIRECT($G$7)=$C23)*(INDIRECT($AN$11)&lt;&gt;$AJ$12),1,0))</f>
        <v>0</v>
      </c>
      <c r="L23" s="266">
        <f t="array" aca="1" ref="L23" ca="1">SUM(IF( ((INDIRECT($AN$5)+INDIRECT($AN$6))/2&gt;=L$27)*(INDIRECT($G$7)=$C23)*(INDIRECT($AN$11)&lt;&gt;$AJ$12),1,0))-SUM(IF( ((INDIRECT($AN$5)+INDIRECT($AN$6))/2&gt;=M$27)*(INDIRECT($G$7)=$C23)*(INDIRECT($AN$11)&lt;&gt;$AJ$12),1,0))</f>
        <v>0</v>
      </c>
      <c r="M23" s="267">
        <f t="array" aca="1" ref="M23" ca="1">SUM(IF( ((INDIRECT($AN$5)+INDIRECT($AN$6))/2&gt;=M$27)*((INDIRECT($AN$5)+INDIRECT($AN$6))/2&lt;&gt;"")*(INDIRECT($G$7)=$C23)*(INDIRECT($AN$11)&lt;&gt;$AJ$12),1,0))</f>
        <v>0</v>
      </c>
      <c r="N23" s="219">
        <f t="shared" ca="1" si="2"/>
        <v>12</v>
      </c>
      <c r="O23" s="3"/>
      <c r="P23" s="9">
        <f t="array" aca="1" ref="P23" ca="1">SUM(IF( (INDIRECT($AN$5)=0)*(INDIRECT($G$7)=$C23)*(INDIRECT($AN$11)&lt;&gt;$AJ$12),1,0))</f>
        <v>3</v>
      </c>
      <c r="Q23" s="194"/>
      <c r="T23"/>
      <c r="AB23" s="532">
        <f>IF($AF$13=91,2,"F")</f>
        <v>2</v>
      </c>
      <c r="AC23" s="51">
        <f t="shared" ca="1" si="3"/>
        <v>0.5</v>
      </c>
      <c r="AD23" s="52">
        <f t="shared" ca="1" si="4"/>
        <v>0</v>
      </c>
      <c r="AE23" s="52">
        <f t="shared" ca="1" si="5"/>
        <v>0</v>
      </c>
      <c r="AF23" s="52">
        <f t="shared" ca="1" si="6"/>
        <v>1.5</v>
      </c>
      <c r="AG23" s="52">
        <f t="shared" ca="1" si="7"/>
        <v>3</v>
      </c>
      <c r="AH23" s="52">
        <f t="shared" ca="1" si="8"/>
        <v>1</v>
      </c>
      <c r="AI23" s="52">
        <f t="shared" ca="1" si="9"/>
        <v>0</v>
      </c>
      <c r="AJ23" s="52">
        <f t="shared" ca="1" si="10"/>
        <v>0</v>
      </c>
      <c r="AK23" s="52">
        <f t="shared" ca="1" si="11"/>
        <v>0</v>
      </c>
      <c r="AL23" s="53">
        <f t="shared" ca="1" si="12"/>
        <v>0</v>
      </c>
      <c r="AM23" s="227">
        <f t="shared" ca="1" si="13"/>
        <v>6</v>
      </c>
    </row>
    <row r="24" spans="1:41" x14ac:dyDescent="0.25">
      <c r="A24" s="26"/>
      <c r="B24" s="26"/>
      <c r="C24" s="532">
        <f>IF($AF$13=91,1,"G")</f>
        <v>1</v>
      </c>
      <c r="D24" s="265">
        <f t="array" aca="1" ref="D24" ca="1">SUM(IF( ((INDIRECT($AN$5)+INDIRECT($AN$6))/2&gt;=D$27)*(INDIRECT($G$7)=$C24)*(INDIRECT($AN$11)&lt;&gt;$AJ$12),1,0))-SUM(IF( ((INDIRECT($AN$5)+INDIRECT($AN$6))/2&gt;=E$27)*(INDIRECT($G$7)=$C24)*(INDIRECT($AN$11)&lt;&gt;$AJ$12),1,0))</f>
        <v>2</v>
      </c>
      <c r="E24" s="266">
        <f t="array" aca="1" ref="E24" ca="1">SUM(IF( ((INDIRECT($AN$5)+INDIRECT($AN$6))/2&gt;=E$27)*(INDIRECT($G$7)=$C24)*(INDIRECT($AN$11)&lt;&gt;$AJ$12),1,0))-SUM(IF( ((INDIRECT($AN$5)+INDIRECT($AN$6))/2&gt;=F$27)*(INDIRECT($G$7)=$C24)*(INDIRECT($AN$11)&lt;&gt;$AJ$12),1,0))</f>
        <v>0</v>
      </c>
      <c r="F24" s="266">
        <f t="array" aca="1" ref="F24" ca="1">SUM(IF( ((INDIRECT($AN$5)+INDIRECT($AN$6))/2&gt;=F$27)*(INDIRECT($G$7)=$C24)*(INDIRECT($AN$11)&lt;&gt;$AJ$12),1,0))-SUM(IF( ((INDIRECT($AN$5)+INDIRECT($AN$6))/2&gt;=G$27)*(INDIRECT($G$7)=$C24)*(INDIRECT($AN$11)&lt;&gt;$AJ$12),1,0))</f>
        <v>0</v>
      </c>
      <c r="G24" s="266">
        <f t="array" aca="1" ref="G24" ca="1">SUM(IF( ((INDIRECT($AN$5)+INDIRECT($AN$6))/2&gt;=G$27)*(INDIRECT($G$7)=$C24)*(INDIRECT($AN$11)&lt;&gt;$AJ$12),1,0))-SUM(IF( ((INDIRECT($AN$5)+INDIRECT($AN$6))/2&gt;=H$27)*(INDIRECT($G$7)=$C24)*(INDIRECT($AN$11)&lt;&gt;$AJ$12),1,0))</f>
        <v>0</v>
      </c>
      <c r="H24" s="266">
        <f t="array" aca="1" ref="H24" ca="1">SUM(IF( ((INDIRECT($AN$5)+INDIRECT($AN$6))/2&gt;=H$27)*(INDIRECT($G$7)=$C24)*(INDIRECT($AN$11)&lt;&gt;$AJ$12),1,0))-SUM(IF( ((INDIRECT($AN$5)+INDIRECT($AN$6))/2&gt;=I$27)*(INDIRECT($G$7)=$C24)*(INDIRECT($AN$11)&lt;&gt;$AJ$12),1,0))</f>
        <v>0</v>
      </c>
      <c r="I24" s="266">
        <f t="array" aca="1" ref="I24" ca="1">SUM(IF( ((INDIRECT($AN$5)+INDIRECT($AN$6))/2&gt;=I$27)*(INDIRECT($G$7)=$C24)*(INDIRECT($AN$11)&lt;&gt;$AJ$12),1,0))-SUM(IF( ((INDIRECT($AN$5)+INDIRECT($AN$6))/2&gt;=J$27)*(INDIRECT($G$7)=$C24)*(INDIRECT($AN$11)&lt;&gt;$AJ$12),1,0))</f>
        <v>1</v>
      </c>
      <c r="J24" s="266">
        <f t="array" aca="1" ref="J24" ca="1">SUM(IF( ((INDIRECT($AN$5)+INDIRECT($AN$6))/2&gt;=J$27)*(INDIRECT($G$7)=$C24)*(INDIRECT($AN$11)&lt;&gt;$AJ$12),1,0))-SUM(IF( ((INDIRECT($AN$5)+INDIRECT($AN$6))/2&gt;=K$27)*(INDIRECT($G$7)=$C24)*(INDIRECT($AN$11)&lt;&gt;$AJ$12),1,0))</f>
        <v>0</v>
      </c>
      <c r="K24" s="266">
        <f t="array" aca="1" ref="K24" ca="1">SUM(IF( ((INDIRECT($AN$5)+INDIRECT($AN$6))/2&gt;=K$27)*(INDIRECT($G$7)=$C24)*(INDIRECT($AN$11)&lt;&gt;$AJ$12),1,0))-SUM(IF( ((INDIRECT($AN$5)+INDIRECT($AN$6))/2&gt;=L$27)*(INDIRECT($G$7)=$C24)*(INDIRECT($AN$11)&lt;&gt;$AJ$12),1,0))</f>
        <v>0</v>
      </c>
      <c r="L24" s="266">
        <f t="array" aca="1" ref="L24" ca="1">SUM(IF( ((INDIRECT($AN$5)+INDIRECT($AN$6))/2&gt;=L$27)*(INDIRECT($G$7)=$C24)*(INDIRECT($AN$11)&lt;&gt;$AJ$12),1,0))-SUM(IF( ((INDIRECT($AN$5)+INDIRECT($AN$6))/2&gt;=M$27)*(INDIRECT($G$7)=$C24)*(INDIRECT($AN$11)&lt;&gt;$AJ$12),1,0))</f>
        <v>0</v>
      </c>
      <c r="M24" s="267">
        <f t="array" aca="1" ref="M24" ca="1">SUM(IF( ((INDIRECT($AN$5)+INDIRECT($AN$6))/2&gt;=M$27)*((INDIRECT($AN$5)+INDIRECT($AN$6))/2&lt;&gt;"")*(INDIRECT($G$7)=$C24)*(INDIRECT($AN$11)&lt;&gt;$AJ$12),1,0))</f>
        <v>0</v>
      </c>
      <c r="N24" s="219">
        <f t="shared" ca="1" si="2"/>
        <v>3</v>
      </c>
      <c r="O24" s="3"/>
      <c r="P24" s="9">
        <f t="array" aca="1" ref="P24" ca="1">SUM(IF( (INDIRECT($AN$5)=0)*(INDIRECT($G$7)=$C24)*(INDIRECT($AN$11)&lt;&gt;$AJ$12),1,0))</f>
        <v>1</v>
      </c>
      <c r="Q24" s="194"/>
      <c r="AB24" s="532">
        <f>IF($AF$13=91,1,"G")</f>
        <v>1</v>
      </c>
      <c r="AC24" s="51">
        <f t="shared" ca="1" si="3"/>
        <v>1</v>
      </c>
      <c r="AD24" s="52">
        <f t="shared" ca="1" si="4"/>
        <v>0</v>
      </c>
      <c r="AE24" s="52">
        <f t="shared" ca="1" si="5"/>
        <v>0</v>
      </c>
      <c r="AF24" s="52">
        <f t="shared" ca="1" si="6"/>
        <v>0</v>
      </c>
      <c r="AG24" s="52">
        <f t="shared" ca="1" si="7"/>
        <v>0</v>
      </c>
      <c r="AH24" s="52">
        <f t="shared" ca="1" si="8"/>
        <v>0.5</v>
      </c>
      <c r="AI24" s="52">
        <f t="shared" ca="1" si="9"/>
        <v>0</v>
      </c>
      <c r="AJ24" s="52">
        <f t="shared" ca="1" si="10"/>
        <v>0</v>
      </c>
      <c r="AK24" s="52">
        <f t="shared" ca="1" si="11"/>
        <v>0</v>
      </c>
      <c r="AL24" s="53">
        <f t="shared" ca="1" si="12"/>
        <v>0</v>
      </c>
      <c r="AM24" s="227">
        <f t="shared" ca="1" si="13"/>
        <v>1.5</v>
      </c>
    </row>
    <row r="25" spans="1:41" x14ac:dyDescent="0.25">
      <c r="A25"/>
      <c r="B25"/>
      <c r="C25" s="533" t="s">
        <v>16</v>
      </c>
      <c r="D25" s="269">
        <f t="array" aca="1" ref="D25" ca="1">SUM(IF( ((INDIRECT($AN$5)+INDIRECT($AN$6))/2&gt;=D$27)*(INDIRECT($G$7)=$C25)*(INDIRECT($AN$11)&lt;&gt;$AJ$12),1,0))-SUM(IF( ((INDIRECT($AN$5)+INDIRECT($AN$6))/2&gt;=E$27)*(INDIRECT($G$7)=$C25)*(INDIRECT($AN$11)&lt;&gt;$AJ$12),1,0))</f>
        <v>0</v>
      </c>
      <c r="E25" s="270">
        <f t="array" aca="1" ref="E25" ca="1">SUM(IF( ((INDIRECT($AN$5)+INDIRECT($AN$6))/2&gt;=E$27)*(INDIRECT($G$7)=$C25)*(INDIRECT($AN$11)&lt;&gt;$AJ$12),1,0))-SUM(IF( ((INDIRECT($AN$5)+INDIRECT($AN$6))/2&gt;=F$27)*(INDIRECT($G$7)=$C25)*(INDIRECT($AN$11)&lt;&gt;$AJ$12),1,0))</f>
        <v>0</v>
      </c>
      <c r="F25" s="270">
        <f t="array" aca="1" ref="F25" ca="1">SUM(IF( ((INDIRECT($AN$5)+INDIRECT($AN$6))/2&gt;=F$27)*(INDIRECT($G$7)=$C25)*(INDIRECT($AN$11)&lt;&gt;$AJ$12),1,0))-SUM(IF( ((INDIRECT($AN$5)+INDIRECT($AN$6))/2&gt;=G$27)*(INDIRECT($G$7)=$C25)*(INDIRECT($AN$11)&lt;&gt;$AJ$12),1,0))</f>
        <v>0</v>
      </c>
      <c r="G25" s="270">
        <f t="array" aca="1" ref="G25" ca="1">SUM(IF( ((INDIRECT($AN$5)+INDIRECT($AN$6))/2&gt;=G$27)*(INDIRECT($G$7)=$C25)*(INDIRECT($AN$11)&lt;&gt;$AJ$12),1,0))-SUM(IF( ((INDIRECT($AN$5)+INDIRECT($AN$6))/2&gt;=H$27)*(INDIRECT($G$7)=$C25)*(INDIRECT($AN$11)&lt;&gt;$AJ$12),1,0))</f>
        <v>0</v>
      </c>
      <c r="H25" s="270">
        <f t="array" aca="1" ref="H25" ca="1">SUM(IF( ((INDIRECT($AN$5)+INDIRECT($AN$6))/2&gt;=H$27)*(INDIRECT($G$7)=$C25)*(INDIRECT($AN$11)&lt;&gt;$AJ$12),1,0))-SUM(IF( ((INDIRECT($AN$5)+INDIRECT($AN$6))/2&gt;=I$27)*(INDIRECT($G$7)=$C25)*(INDIRECT($AN$11)&lt;&gt;$AJ$12),1,0))</f>
        <v>0</v>
      </c>
      <c r="I25" s="270">
        <f t="array" aca="1" ref="I25" ca="1">SUM(IF( ((INDIRECT($AN$5)+INDIRECT($AN$6))/2&gt;=I$27)*(INDIRECT($G$7)=$C25)*(INDIRECT($AN$11)&lt;&gt;$AJ$12),1,0))-SUM(IF( ((INDIRECT($AN$5)+INDIRECT($AN$6))/2&gt;=J$27)*(INDIRECT($G$7)=$C25)*(INDIRECT($AN$11)&lt;&gt;$AJ$12),1,0))</f>
        <v>1</v>
      </c>
      <c r="J25" s="270">
        <f t="array" aca="1" ref="J25" ca="1">SUM(IF( ((INDIRECT($AN$5)+INDIRECT($AN$6))/2&gt;=J$27)*(INDIRECT($G$7)=$C25)*(INDIRECT($AN$11)&lt;&gt;$AJ$12),1,0))-SUM(IF( ((INDIRECT($AN$5)+INDIRECT($AN$6))/2&gt;=K$27)*(INDIRECT($G$7)=$C25)*(INDIRECT($AN$11)&lt;&gt;$AJ$12),1,0))</f>
        <v>1</v>
      </c>
      <c r="K25" s="270">
        <f t="array" aca="1" ref="K25" ca="1">SUM(IF( ((INDIRECT($AN$5)+INDIRECT($AN$6))/2&gt;=K$27)*(INDIRECT($G$7)=$C25)*(INDIRECT($AN$11)&lt;&gt;$AJ$12),1,0))-SUM(IF( ((INDIRECT($AN$5)+INDIRECT($AN$6))/2&gt;=L$27)*(INDIRECT($G$7)=$C25)*(INDIRECT($AN$11)&lt;&gt;$AJ$12),1,0))</f>
        <v>0</v>
      </c>
      <c r="L25" s="270">
        <f t="array" aca="1" ref="L25" ca="1">SUM(IF( ((INDIRECT($AN$5)+INDIRECT($AN$6))/2&gt;=L$27)*(INDIRECT($G$7)=$C25)*(INDIRECT($AN$11)&lt;&gt;$AJ$12),1,0))-SUM(IF( ((INDIRECT($AN$5)+INDIRECT($AN$6))/2&gt;=M$27)*(INDIRECT($G$7)=$C25)*(INDIRECT($AN$11)&lt;&gt;$AJ$12),1,0))</f>
        <v>0</v>
      </c>
      <c r="M25" s="271">
        <f t="array" aca="1" ref="M25" ca="1">SUM(IF( ((INDIRECT($AN$5)+INDIRECT($AN$6))/2&gt;=M$27)*((INDIRECT($AN$5)+INDIRECT($AN$6))/2&lt;&gt;"")*(INDIRECT($G$7)=$C25)*(INDIRECT($AN$11)&lt;&gt;$AJ$12),1,0))</f>
        <v>0</v>
      </c>
      <c r="N25" s="220">
        <f t="shared" ca="1" si="2"/>
        <v>2</v>
      </c>
      <c r="O25" s="3"/>
      <c r="P25" s="9">
        <f t="array" aca="1" ref="P25" ca="1">SUM(IF( (INDIRECT($AN$5)=0)*(INDIRECT($G$7)=$C25)*(INDIRECT($AN$11)&lt;&gt;$AJ$12),1,0))</f>
        <v>0</v>
      </c>
      <c r="Q25" s="194"/>
      <c r="AB25" s="533" t="s">
        <v>16</v>
      </c>
      <c r="AC25" s="68">
        <f t="shared" ca="1" si="3"/>
        <v>0</v>
      </c>
      <c r="AD25" s="54">
        <f t="shared" ca="1" si="4"/>
        <v>0</v>
      </c>
      <c r="AE25" s="54">
        <f t="shared" ca="1" si="5"/>
        <v>0</v>
      </c>
      <c r="AF25" s="54">
        <f t="shared" ca="1" si="6"/>
        <v>0</v>
      </c>
      <c r="AG25" s="54">
        <f t="shared" ca="1" si="7"/>
        <v>0</v>
      </c>
      <c r="AH25" s="54">
        <f t="shared" ca="1" si="8"/>
        <v>0.5</v>
      </c>
      <c r="AI25" s="54">
        <f t="shared" ca="1" si="9"/>
        <v>0.5</v>
      </c>
      <c r="AJ25" s="54">
        <f t="shared" ca="1" si="10"/>
        <v>0</v>
      </c>
      <c r="AK25" s="54">
        <f t="shared" ca="1" si="11"/>
        <v>0</v>
      </c>
      <c r="AL25" s="55">
        <f t="shared" ca="1" si="12"/>
        <v>0</v>
      </c>
      <c r="AM25" s="228">
        <f t="shared" ca="1" si="13"/>
        <v>1</v>
      </c>
      <c r="AN25" s="14"/>
    </row>
    <row r="26" spans="1:41" x14ac:dyDescent="0.25">
      <c r="A26"/>
      <c r="B26"/>
      <c r="C26" s="56"/>
      <c r="D26" s="534">
        <v>2</v>
      </c>
      <c r="E26" s="535" t="s">
        <v>33</v>
      </c>
      <c r="F26" s="535" t="s">
        <v>34</v>
      </c>
      <c r="G26" s="535" t="s">
        <v>35</v>
      </c>
      <c r="H26" s="535" t="s">
        <v>36</v>
      </c>
      <c r="I26" s="535" t="s">
        <v>37</v>
      </c>
      <c r="J26" s="535" t="s">
        <v>38</v>
      </c>
      <c r="K26" s="535" t="s">
        <v>39</v>
      </c>
      <c r="L26" s="535" t="s">
        <v>40</v>
      </c>
      <c r="M26" s="536" t="s">
        <v>41</v>
      </c>
      <c r="N26" s="36"/>
      <c r="O26" s="3"/>
      <c r="P26" s="8"/>
      <c r="Q26" s="194"/>
      <c r="AB26" s="56"/>
      <c r="AC26" s="534">
        <v>2</v>
      </c>
      <c r="AD26" s="535" t="s">
        <v>33</v>
      </c>
      <c r="AE26" s="535" t="s">
        <v>34</v>
      </c>
      <c r="AF26" s="535" t="s">
        <v>35</v>
      </c>
      <c r="AG26" s="535" t="s">
        <v>36</v>
      </c>
      <c r="AH26" s="535" t="s">
        <v>37</v>
      </c>
      <c r="AI26" s="535" t="s">
        <v>38</v>
      </c>
      <c r="AJ26" s="535" t="s">
        <v>39</v>
      </c>
      <c r="AK26" s="535" t="s">
        <v>40</v>
      </c>
      <c r="AL26" s="536" t="s">
        <v>41</v>
      </c>
      <c r="AM26" s="75"/>
      <c r="AN26" s="14"/>
    </row>
    <row r="27" spans="1:41" ht="12" customHeight="1" x14ac:dyDescent="0.25">
      <c r="B27" s="4"/>
      <c r="C27" s="217" t="s">
        <v>72</v>
      </c>
      <c r="D27" s="565">
        <v>1.6666666666666668E-3</v>
      </c>
      <c r="E27" s="566">
        <v>3</v>
      </c>
      <c r="F27" s="566">
        <v>3.3333333333333335</v>
      </c>
      <c r="G27" s="566">
        <v>3.6666666666666665</v>
      </c>
      <c r="H27" s="566">
        <v>4</v>
      </c>
      <c r="I27" s="566">
        <v>4.333333333333333</v>
      </c>
      <c r="J27" s="566">
        <v>4.666666666666667</v>
      </c>
      <c r="K27" s="566">
        <v>5</v>
      </c>
      <c r="L27" s="566">
        <v>5.333333333333333</v>
      </c>
      <c r="M27" s="566">
        <v>5.666666666666667</v>
      </c>
      <c r="N27"/>
      <c r="O27" s="3">
        <f ca="1">SUM(N16:N25)</f>
        <v>200</v>
      </c>
      <c r="P27" s="8"/>
      <c r="Q27" s="194"/>
      <c r="AB27" s="1"/>
      <c r="AC27" s="565">
        <v>1.6666666666666668E-3</v>
      </c>
      <c r="AD27" s="566">
        <v>3</v>
      </c>
      <c r="AE27" s="566">
        <v>3.3333333333333335</v>
      </c>
      <c r="AF27" s="566">
        <v>3.6666666666666665</v>
      </c>
      <c r="AG27" s="566">
        <v>4</v>
      </c>
      <c r="AH27" s="566">
        <v>4.333333333333333</v>
      </c>
      <c r="AI27" s="566">
        <v>4.666666666666667</v>
      </c>
      <c r="AJ27" s="566">
        <v>5</v>
      </c>
      <c r="AK27" s="566">
        <v>5.333333333333333</v>
      </c>
      <c r="AL27" s="567">
        <v>5.666666666666667</v>
      </c>
      <c r="AM27"/>
      <c r="AN27" s="6">
        <f ca="1">SUM(AM16:AM25)</f>
        <v>100</v>
      </c>
      <c r="AO27" s="3" t="s">
        <v>69</v>
      </c>
    </row>
    <row r="28" spans="1:41" x14ac:dyDescent="0.25">
      <c r="A28" s="172" t="s">
        <v>57</v>
      </c>
      <c r="B28" s="4"/>
      <c r="C28" s="1" t="s">
        <v>18</v>
      </c>
      <c r="D28" s="212">
        <f t="shared" ref="D28:M28" ca="1" si="16">SUM(D16:D25)</f>
        <v>5</v>
      </c>
      <c r="E28" s="213">
        <f t="shared" ca="1" si="16"/>
        <v>3</v>
      </c>
      <c r="F28" s="213">
        <f t="shared" ca="1" si="16"/>
        <v>5</v>
      </c>
      <c r="G28" s="213">
        <f t="shared" ca="1" si="16"/>
        <v>13</v>
      </c>
      <c r="H28" s="213">
        <f t="shared" ca="1" si="16"/>
        <v>27</v>
      </c>
      <c r="I28" s="213">
        <f t="shared" ca="1" si="16"/>
        <v>39</v>
      </c>
      <c r="J28" s="213">
        <f t="shared" ca="1" si="16"/>
        <v>43</v>
      </c>
      <c r="K28" s="214">
        <f t="shared" ca="1" si="16"/>
        <v>45</v>
      </c>
      <c r="L28" s="215">
        <f ca="1">SUM(L16:L25)</f>
        <v>17</v>
      </c>
      <c r="M28" s="216">
        <f t="shared" ca="1" si="16"/>
        <v>3</v>
      </c>
      <c r="N28" s="22" t="s">
        <v>19</v>
      </c>
      <c r="P28" s="31">
        <f ca="1">SUM(P16:P27)</f>
        <v>18</v>
      </c>
      <c r="Q28" s="202" t="s">
        <v>42</v>
      </c>
      <c r="T28"/>
      <c r="U28" s="3"/>
      <c r="V28"/>
      <c r="W28"/>
      <c r="AB28" s="1" t="s">
        <v>69</v>
      </c>
      <c r="AC28" s="223">
        <f t="shared" ref="AC28:AL28" ca="1" si="17">SUM(AC16:AC25)</f>
        <v>2.5</v>
      </c>
      <c r="AD28" s="224">
        <f t="shared" ca="1" si="17"/>
        <v>1.5</v>
      </c>
      <c r="AE28" s="224">
        <f t="shared" ca="1" si="17"/>
        <v>2.5</v>
      </c>
      <c r="AF28" s="224">
        <f t="shared" ca="1" si="17"/>
        <v>6.5</v>
      </c>
      <c r="AG28" s="224">
        <f t="shared" ca="1" si="17"/>
        <v>13.5</v>
      </c>
      <c r="AH28" s="224">
        <f t="shared" ca="1" si="17"/>
        <v>19.5</v>
      </c>
      <c r="AI28" s="224">
        <f t="shared" ca="1" si="17"/>
        <v>21.5</v>
      </c>
      <c r="AJ28" s="224">
        <f t="shared" ca="1" si="17"/>
        <v>22.5</v>
      </c>
      <c r="AK28" s="224">
        <f ca="1">SUM(AK16:AK25)</f>
        <v>8.5</v>
      </c>
      <c r="AL28" s="225">
        <f t="shared" ca="1" si="17"/>
        <v>1.5</v>
      </c>
      <c r="AM28" s="22"/>
    </row>
    <row r="29" spans="1:41" x14ac:dyDescent="0.25">
      <c r="A29" s="172" t="s">
        <v>58</v>
      </c>
      <c r="B29" s="4"/>
      <c r="C29" s="3"/>
      <c r="E29" s="3"/>
      <c r="F29" s="3"/>
      <c r="G29" s="30" t="s">
        <v>26</v>
      </c>
      <c r="H29" s="3"/>
      <c r="I29" s="3"/>
      <c r="J29" s="3"/>
      <c r="K29"/>
      <c r="L29"/>
      <c r="M29"/>
      <c r="N29" s="3"/>
      <c r="O29" s="3">
        <f ca="1">O27+P28</f>
        <v>218</v>
      </c>
      <c r="P29" s="2"/>
      <c r="R29" s="203"/>
      <c r="V29"/>
      <c r="W29" s="42"/>
      <c r="AB29" s="3"/>
      <c r="AC29" s="3"/>
      <c r="AD29" s="3"/>
      <c r="AE29" s="3"/>
      <c r="AF29" s="30"/>
      <c r="AG29" s="1" t="str">
        <f>G29</f>
        <v>KS2 score (lower bound)</v>
      </c>
      <c r="AH29" s="47"/>
      <c r="AI29" s="3"/>
      <c r="AJ29"/>
      <c r="AK29"/>
      <c r="AL29"/>
      <c r="AM29" s="6">
        <f ca="1">SUM(AC28:AL28)</f>
        <v>100</v>
      </c>
      <c r="AN29" s="3" t="s">
        <v>69</v>
      </c>
    </row>
    <row r="30" spans="1:41" ht="6.75" customHeight="1" x14ac:dyDescent="0.25"/>
    <row r="31" spans="1:41" ht="3.75" customHeight="1" x14ac:dyDescent="0.25">
      <c r="AC31" s="3"/>
    </row>
    <row r="32" spans="1:41" x14ac:dyDescent="0.25">
      <c r="L32" s="3"/>
      <c r="M32" s="23"/>
      <c r="N32" s="1"/>
      <c r="O32" s="13"/>
      <c r="P32" s="23"/>
      <c r="Q32" s="194"/>
      <c r="S32" s="195"/>
      <c r="V32" s="8"/>
      <c r="Y32" s="1"/>
      <c r="AA32" s="8"/>
      <c r="AD32" s="1"/>
      <c r="AE32" s="45" t="s">
        <v>23</v>
      </c>
      <c r="AF32" s="23"/>
      <c r="AH32" s="6"/>
      <c r="AK32" s="3" t="s">
        <v>69</v>
      </c>
      <c r="AM32" s="23"/>
      <c r="AN32" s="3"/>
      <c r="AO32" s="3"/>
    </row>
    <row r="33" spans="1:42" x14ac:dyDescent="0.25">
      <c r="A33" s="25"/>
      <c r="B33"/>
      <c r="C33" s="531">
        <f>IF($AF$13=91,9,"$$")</f>
        <v>9</v>
      </c>
      <c r="D33" s="261">
        <f t="array" aca="1" ref="D33" ca="1">SUM(IF( (INDIRECT($AN$4)=D$43)*(INDIRECT($G$7)=$C33),1,0))</f>
        <v>0</v>
      </c>
      <c r="E33" s="262">
        <f t="array" aca="1" ref="E33" ca="1">SUM(IF( (INDIRECT($AN$4)=E$43)*(INDIRECT($G$7)=$C33),1,0))</f>
        <v>0</v>
      </c>
      <c r="F33" s="262">
        <f t="array" aca="1" ref="F33" ca="1">SUM(IF( (INDIRECT($AN$4)=F$43)*(INDIRECT($G$7)=$C33),1,0))</f>
        <v>0</v>
      </c>
      <c r="G33" s="262">
        <f t="array" aca="1" ref="G33" ca="1">SUM(IF( (INDIRECT($AN$4)=G$43)*(INDIRECT($G$7)=$C33),1,0))</f>
        <v>0</v>
      </c>
      <c r="H33" s="262">
        <f t="array" aca="1" ref="H33" ca="1">SUM(IF( (INDIRECT($AN$4)=H$43)*(INDIRECT($G$7)=$C33),1,0))</f>
        <v>0</v>
      </c>
      <c r="I33" s="262">
        <f t="array" aca="1" ref="I33" ca="1">SUM(IF( (INDIRECT($AN$4)=I$43)*(INDIRECT($G$7)=$C33),1,0))</f>
        <v>0</v>
      </c>
      <c r="J33" s="262">
        <f t="array" aca="1" ref="J33" ca="1">SUM(IF( (INDIRECT($AN$4)=J$43)*(INDIRECT($G$7)=$C33),1,0))</f>
        <v>0</v>
      </c>
      <c r="K33" s="262">
        <f t="array" aca="1" ref="K33" ca="1">SUM(IF( (INDIRECT($AN$4)=K$43)*(INDIRECT($G$7)=$C33),1,0))</f>
        <v>0</v>
      </c>
      <c r="L33" s="262">
        <f t="array" aca="1" ref="L33" ca="1">SUM(IF( (INDIRECT($AN$4)=L$43)*(INDIRECT($G$7)=$C33),1,0))</f>
        <v>0</v>
      </c>
      <c r="M33" s="544">
        <f t="array" aca="1" ref="M33" ca="1">SUM(IF( (INDIRECT($AN$4)=M$43)*(INDIRECT($G$7)=$C33),1,0))</f>
        <v>0</v>
      </c>
      <c r="N33" s="545">
        <f t="shared" ref="N33:N42" ca="1" si="18">SUM(D33:M33)</f>
        <v>0</v>
      </c>
      <c r="O33" s="9"/>
      <c r="P33" s="9"/>
      <c r="Q33"/>
      <c r="T33" s="194"/>
      <c r="U33"/>
      <c r="V33"/>
      <c r="W33" s="3"/>
      <c r="X33" s="3"/>
      <c r="AB33" s="522">
        <f>IF($AF$13=91,9,"")</f>
        <v>9</v>
      </c>
      <c r="AC33" s="48" t="e">
        <f t="shared" ref="AC33:AC42" ca="1" si="19">D33/$O$43*100</f>
        <v>#DIV/0!</v>
      </c>
      <c r="AD33" s="49" t="e">
        <f t="shared" ref="AD33:AD42" ca="1" si="20">E33/$O$43*100</f>
        <v>#DIV/0!</v>
      </c>
      <c r="AE33" s="49" t="e">
        <f t="shared" ref="AE33:AE42" ca="1" si="21">F33/$O$43*100</f>
        <v>#DIV/0!</v>
      </c>
      <c r="AF33" s="49" t="e">
        <f t="shared" ref="AF33:AF42" ca="1" si="22">G33/$O$43*100</f>
        <v>#DIV/0!</v>
      </c>
      <c r="AG33" s="49" t="e">
        <f t="shared" ref="AG33:AG42" ca="1" si="23">H33/$O$43*100</f>
        <v>#DIV/0!</v>
      </c>
      <c r="AH33" s="49" t="e">
        <f t="shared" ref="AH33:AH42" ca="1" si="24">I33/$O$43*100</f>
        <v>#DIV/0!</v>
      </c>
      <c r="AI33" s="49" t="e">
        <f t="shared" ref="AI33:AI42" ca="1" si="25">J33/$O$43*100</f>
        <v>#DIV/0!</v>
      </c>
      <c r="AJ33" s="49" t="e">
        <f t="shared" ref="AJ33:AJ42" ca="1" si="26">K33/$O$43*100</f>
        <v>#DIV/0!</v>
      </c>
      <c r="AK33" s="49" t="e">
        <f t="shared" ref="AK33:AK42" ca="1" si="27">L33/$O$43*100</f>
        <v>#DIV/0!</v>
      </c>
      <c r="AL33" s="50" t="e">
        <f t="shared" ref="AL33:AL42" ca="1" si="28">M33/$O$43*100</f>
        <v>#DIV/0!</v>
      </c>
      <c r="AM33" s="554" t="e">
        <f t="shared" ref="AM33:AM42" ca="1" si="29">SUM(AC33:AL33)</f>
        <v>#DIV/0!</v>
      </c>
    </row>
    <row r="34" spans="1:42" x14ac:dyDescent="0.25">
      <c r="A34" s="4"/>
      <c r="B34"/>
      <c r="C34" s="532">
        <f>IF($AF$13=91,8,"*")</f>
        <v>8</v>
      </c>
      <c r="D34" s="265">
        <f t="array" aca="1" ref="D34" ca="1">SUM(IF( (INDIRECT($AN$4)=D$43)*(INDIRECT($G$7)=$C34),1,0))</f>
        <v>0</v>
      </c>
      <c r="E34" s="266">
        <f t="array" aca="1" ref="E34" ca="1">SUM(IF( (INDIRECT($AN$4)=E$43)*(INDIRECT($G$7)=$C34),1,0))</f>
        <v>0</v>
      </c>
      <c r="F34" s="266">
        <f t="array" aca="1" ref="F34" ca="1">SUM(IF( (INDIRECT($AN$4)=F$43)*(INDIRECT($G$7)=$C34),1,0))</f>
        <v>0</v>
      </c>
      <c r="G34" s="266">
        <f t="array" aca="1" ref="G34" ca="1">SUM(IF( (INDIRECT($AN$4)=G$43)*(INDIRECT($G$7)=$C34),1,0))</f>
        <v>0</v>
      </c>
      <c r="H34" s="266">
        <f t="array" aca="1" ref="H34" ca="1">SUM(IF( (INDIRECT($AN$4)=H$43)*(INDIRECT($G$7)=$C34),1,0))</f>
        <v>0</v>
      </c>
      <c r="I34" s="266">
        <f t="array" aca="1" ref="I34" ca="1">SUM(IF( (INDIRECT($AN$4)=I$43)*(INDIRECT($G$7)=$C34),1,0))</f>
        <v>0</v>
      </c>
      <c r="J34" s="266">
        <f t="array" aca="1" ref="J34" ca="1">SUM(IF( (INDIRECT($AN$4)=J$43)*(INDIRECT($G$7)=$C34),1,0))</f>
        <v>0</v>
      </c>
      <c r="K34" s="266">
        <f t="array" aca="1" ref="K34" ca="1">SUM(IF( (INDIRECT($AN$4)=K$43)*(INDIRECT($G$7)=$C34),1,0))</f>
        <v>0</v>
      </c>
      <c r="L34" s="544">
        <f t="array" aca="1" ref="L34" ca="1">SUM(IF( (INDIRECT($AN$4)=L$43)*(INDIRECT($G$7)=$C34),1,0))</f>
        <v>0</v>
      </c>
      <c r="M34" s="267">
        <f t="array" aca="1" ref="M34" ca="1">SUM(IF( (INDIRECT($AN$4)=M$43)*(INDIRECT($G$7)=$C34),1,0))</f>
        <v>0</v>
      </c>
      <c r="N34" s="546">
        <f t="shared" ca="1" si="18"/>
        <v>0</v>
      </c>
      <c r="O34" s="3"/>
      <c r="P34" s="3"/>
      <c r="Q34"/>
      <c r="T34" s="194"/>
      <c r="U34"/>
      <c r="V34"/>
      <c r="W34" s="3"/>
      <c r="X34" s="3"/>
      <c r="AA34" s="15"/>
      <c r="AB34" s="523">
        <f>IF($AF$13=91,8,"A*")</f>
        <v>8</v>
      </c>
      <c r="AC34" s="51" t="e">
        <f t="shared" ca="1" si="19"/>
        <v>#DIV/0!</v>
      </c>
      <c r="AD34" s="52" t="e">
        <f t="shared" ca="1" si="20"/>
        <v>#DIV/0!</v>
      </c>
      <c r="AE34" s="52" t="e">
        <f t="shared" ca="1" si="21"/>
        <v>#DIV/0!</v>
      </c>
      <c r="AF34" s="52" t="e">
        <f t="shared" ca="1" si="22"/>
        <v>#DIV/0!</v>
      </c>
      <c r="AG34" s="52" t="e">
        <f t="shared" ca="1" si="23"/>
        <v>#DIV/0!</v>
      </c>
      <c r="AH34" s="52" t="e">
        <f t="shared" ca="1" si="24"/>
        <v>#DIV/0!</v>
      </c>
      <c r="AI34" s="52" t="e">
        <f t="shared" ca="1" si="25"/>
        <v>#DIV/0!</v>
      </c>
      <c r="AJ34" s="52" t="e">
        <f t="shared" ca="1" si="26"/>
        <v>#DIV/0!</v>
      </c>
      <c r="AK34" s="50" t="e">
        <f t="shared" ca="1" si="27"/>
        <v>#DIV/0!</v>
      </c>
      <c r="AL34" s="53" t="e">
        <f t="shared" ca="1" si="28"/>
        <v>#DIV/0!</v>
      </c>
      <c r="AM34" s="555" t="e">
        <f t="shared" ca="1" si="29"/>
        <v>#DIV/0!</v>
      </c>
    </row>
    <row r="35" spans="1:42" x14ac:dyDescent="0.25">
      <c r="A35" s="4"/>
      <c r="B35" s="4"/>
      <c r="C35" s="532">
        <f>IF($AF$13=91,7,"A")</f>
        <v>7</v>
      </c>
      <c r="D35" s="265">
        <f t="array" aca="1" ref="D35" ca="1">SUM(IF( (INDIRECT($AN$4)=D$43)*(INDIRECT($G$7)=$C35),1,0))</f>
        <v>0</v>
      </c>
      <c r="E35" s="266">
        <f t="array" aca="1" ref="E35" ca="1">SUM(IF( (INDIRECT($AN$4)=E$43)*(INDIRECT($G$7)=$C35),1,0))</f>
        <v>0</v>
      </c>
      <c r="F35" s="266">
        <f t="array" aca="1" ref="F35" ca="1">SUM(IF( (INDIRECT($AN$4)=F$43)*(INDIRECT($G$7)=$C35),1,0))</f>
        <v>0</v>
      </c>
      <c r="G35" s="266">
        <f t="array" aca="1" ref="G35" ca="1">SUM(IF( (INDIRECT($AN$4)=G$43)*(INDIRECT($G$7)=$C35),1,0))</f>
        <v>0</v>
      </c>
      <c r="H35" s="266">
        <f t="array" aca="1" ref="H35" ca="1">SUM(IF( (INDIRECT($AN$4)=H$43)*(INDIRECT($G$7)=$C35),1,0))</f>
        <v>0</v>
      </c>
      <c r="I35" s="266">
        <f t="array" aca="1" ref="I35" ca="1">SUM(IF( (INDIRECT($AN$4)=I$43)*(INDIRECT($G$7)=$C35),1,0))</f>
        <v>0</v>
      </c>
      <c r="J35" s="266">
        <f t="array" aca="1" ref="J35" ca="1">SUM(IF( (INDIRECT($AN$4)=J$43)*(INDIRECT($G$7)=$C35),1,0))</f>
        <v>0</v>
      </c>
      <c r="K35" s="544">
        <f t="array" aca="1" ref="K35" ca="1">SUM(IF( (INDIRECT($AN$4)=K$43)*(INDIRECT($G$7)=$C35),1,0))</f>
        <v>0</v>
      </c>
      <c r="L35" s="266">
        <f t="array" aca="1" ref="L35" ca="1">SUM(IF( (INDIRECT($AN$4)=L$43)*(INDIRECT($G$7)=$C35),1,0))</f>
        <v>0</v>
      </c>
      <c r="M35" s="267">
        <f t="array" aca="1" ref="M35" ca="1">SUM(IF( (INDIRECT($AN$4)=M$43)*(INDIRECT($G$7)=$C35),1,0))</f>
        <v>0</v>
      </c>
      <c r="N35" s="546">
        <f t="shared" ca="1" si="18"/>
        <v>0</v>
      </c>
      <c r="O35" s="3"/>
      <c r="P35" s="3"/>
      <c r="Q35"/>
      <c r="T35" s="194"/>
      <c r="U35"/>
      <c r="V35"/>
      <c r="W35" s="3"/>
      <c r="X35" s="3"/>
      <c r="AA35" s="15" t="str">
        <f ca="1">A38</f>
        <v>GCSE English Language</v>
      </c>
      <c r="AB35" s="523">
        <f>IF($AF$13=91,7,"A")</f>
        <v>7</v>
      </c>
      <c r="AC35" s="51" t="e">
        <f t="shared" ca="1" si="19"/>
        <v>#DIV/0!</v>
      </c>
      <c r="AD35" s="52" t="e">
        <f t="shared" ca="1" si="20"/>
        <v>#DIV/0!</v>
      </c>
      <c r="AE35" s="52" t="e">
        <f t="shared" ca="1" si="21"/>
        <v>#DIV/0!</v>
      </c>
      <c r="AF35" s="52" t="e">
        <f t="shared" ca="1" si="22"/>
        <v>#DIV/0!</v>
      </c>
      <c r="AG35" s="52" t="e">
        <f t="shared" ca="1" si="23"/>
        <v>#DIV/0!</v>
      </c>
      <c r="AH35" s="52" t="e">
        <f t="shared" ca="1" si="24"/>
        <v>#DIV/0!</v>
      </c>
      <c r="AI35" s="52" t="e">
        <f t="shared" ca="1" si="25"/>
        <v>#DIV/0!</v>
      </c>
      <c r="AJ35" s="50" t="e">
        <f t="shared" ca="1" si="26"/>
        <v>#DIV/0!</v>
      </c>
      <c r="AK35" s="52" t="e">
        <f t="shared" ca="1" si="27"/>
        <v>#DIV/0!</v>
      </c>
      <c r="AL35" s="53" t="e">
        <f t="shared" ca="1" si="28"/>
        <v>#DIV/0!</v>
      </c>
      <c r="AM35" s="555" t="e">
        <f t="shared" ca="1" si="29"/>
        <v>#DIV/0!</v>
      </c>
    </row>
    <row r="36" spans="1:42" x14ac:dyDescent="0.25">
      <c r="A36" s="4"/>
      <c r="B36" s="4"/>
      <c r="C36" s="532">
        <f>IF($AF$13=91,6,"B")</f>
        <v>6</v>
      </c>
      <c r="D36" s="265">
        <f t="array" aca="1" ref="D36" ca="1">SUM(IF( (INDIRECT($AN$4)=D$43)*(INDIRECT($G$7)=$C36),1,0))</f>
        <v>0</v>
      </c>
      <c r="E36" s="266">
        <f t="array" aca="1" ref="E36" ca="1">SUM(IF( (INDIRECT($AN$4)=E$43)*(INDIRECT($G$7)=$C36),1,0))</f>
        <v>0</v>
      </c>
      <c r="F36" s="266">
        <f t="array" aca="1" ref="F36" ca="1">SUM(IF( (INDIRECT($AN$4)=F$43)*(INDIRECT($G$7)=$C36),1,0))</f>
        <v>0</v>
      </c>
      <c r="G36" s="266">
        <f t="array" aca="1" ref="G36" ca="1">SUM(IF( (INDIRECT($AN$4)=G$43)*(INDIRECT($G$7)=$C36),1,0))</f>
        <v>0</v>
      </c>
      <c r="H36" s="266">
        <f t="array" aca="1" ref="H36" ca="1">SUM(IF( (INDIRECT($AN$4)=H$43)*(INDIRECT($G$7)=$C36),1,0))</f>
        <v>0</v>
      </c>
      <c r="I36" s="266">
        <f t="array" aca="1" ref="I36" ca="1">SUM(IF( (INDIRECT($AN$4)=I$43)*(INDIRECT($G$7)=$C36),1,0))</f>
        <v>0</v>
      </c>
      <c r="J36" s="544">
        <f t="array" aca="1" ref="J36" ca="1">SUM(IF( (INDIRECT($AN$4)=J$43)*(INDIRECT($G$7)=$C36),1,0))</f>
        <v>0</v>
      </c>
      <c r="K36" s="266">
        <f t="array" aca="1" ref="K36" ca="1">SUM(IF( (INDIRECT($AN$4)=K$43)*(INDIRECT($G$7)=$C36),1,0))</f>
        <v>0</v>
      </c>
      <c r="L36" s="266">
        <f t="array" aca="1" ref="L36" ca="1">SUM(IF( (INDIRECT($AN$4)=L$43)*(INDIRECT($G$7)=$C36),1,0))</f>
        <v>0</v>
      </c>
      <c r="M36" s="267">
        <f t="array" aca="1" ref="M36" ca="1">SUM(IF( (INDIRECT($AN$4)=M$43)*(INDIRECT($G$7)=$C36),1,0))</f>
        <v>0</v>
      </c>
      <c r="N36" s="546">
        <f t="shared" ca="1" si="18"/>
        <v>0</v>
      </c>
      <c r="O36" s="3"/>
      <c r="P36" s="3"/>
      <c r="Q36" s="221" t="s">
        <v>7</v>
      </c>
      <c r="R36" s="194">
        <f ca="1">SUM(D33:L33)+SUM(D35:J35)+SUM(D36:I36)+SUM(D37:H37)+SUM(D38:G38)+SUM(D39:F39)+D40+E40+D41</f>
        <v>0</v>
      </c>
      <c r="S36" s="229"/>
      <c r="T36" s="204" t="e">
        <f ca="1">R36/R$39</f>
        <v>#DIV/0!</v>
      </c>
      <c r="U36" s="27"/>
      <c r="V36" s="27"/>
      <c r="W36" s="3"/>
      <c r="X36" s="3"/>
      <c r="AB36" s="523">
        <f>IF($AF$13=91,6,"B")</f>
        <v>6</v>
      </c>
      <c r="AC36" s="51" t="e">
        <f t="shared" ca="1" si="19"/>
        <v>#DIV/0!</v>
      </c>
      <c r="AD36" s="52" t="e">
        <f t="shared" ca="1" si="20"/>
        <v>#DIV/0!</v>
      </c>
      <c r="AE36" s="52" t="e">
        <f t="shared" ca="1" si="21"/>
        <v>#DIV/0!</v>
      </c>
      <c r="AF36" s="52" t="e">
        <f t="shared" ca="1" si="22"/>
        <v>#DIV/0!</v>
      </c>
      <c r="AG36" s="52" t="e">
        <f t="shared" ca="1" si="23"/>
        <v>#DIV/0!</v>
      </c>
      <c r="AH36" s="52" t="e">
        <f t="shared" ca="1" si="24"/>
        <v>#DIV/0!</v>
      </c>
      <c r="AI36" s="50" t="e">
        <f t="shared" ca="1" si="25"/>
        <v>#DIV/0!</v>
      </c>
      <c r="AJ36" s="52" t="e">
        <f t="shared" ca="1" si="26"/>
        <v>#DIV/0!</v>
      </c>
      <c r="AK36" s="52" t="e">
        <f t="shared" ca="1" si="27"/>
        <v>#DIV/0!</v>
      </c>
      <c r="AL36" s="53" t="e">
        <f t="shared" ca="1" si="28"/>
        <v>#DIV/0!</v>
      </c>
      <c r="AM36" s="555" t="e">
        <f t="shared" ca="1" si="29"/>
        <v>#DIV/0!</v>
      </c>
    </row>
    <row r="37" spans="1:42" x14ac:dyDescent="0.25">
      <c r="A37"/>
      <c r="B37"/>
      <c r="C37" s="532">
        <f>IF($AF$13=91,5,"C")</f>
        <v>5</v>
      </c>
      <c r="D37" s="265">
        <f t="array" aca="1" ref="D37" ca="1">SUM(IF( (INDIRECT($AN$4)=D$43)*(INDIRECT($G$7)=$C37),1,0))</f>
        <v>0</v>
      </c>
      <c r="E37" s="266">
        <f t="array" aca="1" ref="E37" ca="1">SUM(IF( (INDIRECT($AN$4)=E$43)*(INDIRECT($G$7)=$C37),1,0))</f>
        <v>0</v>
      </c>
      <c r="F37" s="266">
        <f t="array" aca="1" ref="F37" ca="1">SUM(IF( (INDIRECT($AN$4)=F$43)*(INDIRECT($G$7)=$C37),1,0))</f>
        <v>0</v>
      </c>
      <c r="G37" s="266">
        <f t="array" aca="1" ref="G37" ca="1">SUM(IF( (INDIRECT($AN$4)=G$43)*(INDIRECT($G$7)=$C37),1,0))</f>
        <v>0</v>
      </c>
      <c r="H37" s="266">
        <f t="array" aca="1" ref="H37" ca="1">SUM(IF( (INDIRECT($AN$4)=H$43)*(INDIRECT($G$7)=$C37),1,0))</f>
        <v>0</v>
      </c>
      <c r="I37" s="544">
        <f t="array" aca="1" ref="I37" ca="1">SUM(IF( (INDIRECT($AN$4)=I$43)*(INDIRECT($G$7)=$C37),1,0))</f>
        <v>0</v>
      </c>
      <c r="J37" s="266">
        <f t="array" aca="1" ref="J37" ca="1">SUM(IF( (INDIRECT($AN$4)=J$43)*(INDIRECT($G$7)=$C37),1,0))</f>
        <v>0</v>
      </c>
      <c r="K37" s="266">
        <f t="array" aca="1" ref="K37" ca="1">SUM(IF( (INDIRECT($AN$4)=K$43)*(INDIRECT($G$7)=$C37),1,0))</f>
        <v>0</v>
      </c>
      <c r="L37" s="266">
        <f t="array" aca="1" ref="L37" ca="1">SUM(IF( (INDIRECT($AN$4)=L$43)*(INDIRECT($G$7)=$C37),1,0))</f>
        <v>0</v>
      </c>
      <c r="M37" s="267">
        <f t="array" aca="1" ref="M37" ca="1">SUM(IF( (INDIRECT($AN$4)=M$43)*(INDIRECT($G$7)=$C37),1,0))</f>
        <v>0</v>
      </c>
      <c r="N37" s="546">
        <f t="shared" ca="1" si="18"/>
        <v>0</v>
      </c>
      <c r="O37" s="3"/>
      <c r="P37" s="3"/>
      <c r="Q37" s="221" t="s">
        <v>9</v>
      </c>
      <c r="R37" s="194">
        <f ca="1">M33+L35+J36+I37+H38+G39+F40+E41+D42</f>
        <v>0</v>
      </c>
      <c r="S37" s="229"/>
      <c r="T37" s="204" t="e">
        <f ca="1">R37/R$39</f>
        <v>#DIV/0!</v>
      </c>
      <c r="U37" s="27"/>
      <c r="V37" s="27"/>
      <c r="W37" s="3"/>
      <c r="X37" s="3"/>
      <c r="AB37" s="523">
        <f>IF($AF$13=91,5,"C")</f>
        <v>5</v>
      </c>
      <c r="AC37" s="51" t="e">
        <f t="shared" ca="1" si="19"/>
        <v>#DIV/0!</v>
      </c>
      <c r="AD37" s="52" t="e">
        <f t="shared" ca="1" si="20"/>
        <v>#DIV/0!</v>
      </c>
      <c r="AE37" s="52" t="e">
        <f t="shared" ca="1" si="21"/>
        <v>#DIV/0!</v>
      </c>
      <c r="AF37" s="52" t="e">
        <f t="shared" ca="1" si="22"/>
        <v>#DIV/0!</v>
      </c>
      <c r="AG37" s="52" t="e">
        <f t="shared" ca="1" si="23"/>
        <v>#DIV/0!</v>
      </c>
      <c r="AH37" s="50" t="e">
        <f t="shared" ca="1" si="24"/>
        <v>#DIV/0!</v>
      </c>
      <c r="AI37" s="52" t="e">
        <f t="shared" ca="1" si="25"/>
        <v>#DIV/0!</v>
      </c>
      <c r="AJ37" s="52" t="e">
        <f t="shared" ca="1" si="26"/>
        <v>#DIV/0!</v>
      </c>
      <c r="AK37" s="52" t="e">
        <f t="shared" ca="1" si="27"/>
        <v>#DIV/0!</v>
      </c>
      <c r="AL37" s="53" t="e">
        <f t="shared" ca="1" si="28"/>
        <v>#DIV/0!</v>
      </c>
      <c r="AM37" s="555" t="e">
        <f t="shared" ca="1" si="29"/>
        <v>#DIV/0!</v>
      </c>
    </row>
    <row r="38" spans="1:42" ht="14.25" thickBot="1" x14ac:dyDescent="0.3">
      <c r="A38" s="28" t="str">
        <f ca="1">A21</f>
        <v>GCSE English Language</v>
      </c>
      <c r="B38" s="28"/>
      <c r="C38" s="532">
        <f>IF($AF$13=91,4,"D")</f>
        <v>4</v>
      </c>
      <c r="D38" s="265">
        <f t="array" aca="1" ref="D38" ca="1">SUM(IF( (INDIRECT($AN$4)=D$43)*(INDIRECT($G$7)=$C38),1,0))</f>
        <v>0</v>
      </c>
      <c r="E38" s="266">
        <f t="array" aca="1" ref="E38" ca="1">SUM(IF( (INDIRECT($AN$4)=E$43)*(INDIRECT($G$7)=$C38),1,0))</f>
        <v>0</v>
      </c>
      <c r="F38" s="266">
        <f t="array" aca="1" ref="F38" ca="1">SUM(IF( (INDIRECT($AN$4)=F$43)*(INDIRECT($G$7)=$C38),1,0))</f>
        <v>0</v>
      </c>
      <c r="G38" s="266">
        <f t="array" aca="1" ref="G38" ca="1">SUM(IF( (INDIRECT($AN$4)=G$43)*(INDIRECT($G$7)=$C38),1,0))</f>
        <v>0</v>
      </c>
      <c r="H38" s="544">
        <f t="array" aca="1" ref="H38" ca="1">SUM(IF( (INDIRECT($AN$4)=H$43)*(INDIRECT($G$7)=$C38),1,0))</f>
        <v>0</v>
      </c>
      <c r="I38" s="266">
        <f t="array" aca="1" ref="I38" ca="1">SUM(IF( (INDIRECT($AN$4)=I$43)*(INDIRECT($G$7)=$C38),1,0))</f>
        <v>0</v>
      </c>
      <c r="J38" s="266">
        <f t="array" aca="1" ref="J38" ca="1">SUM(IF( (INDIRECT($AN$4)=J$43)*(INDIRECT($G$7)=$C38),1,0))</f>
        <v>0</v>
      </c>
      <c r="K38" s="266">
        <f t="array" aca="1" ref="K38" ca="1">SUM(IF( (INDIRECT($AN$4)=K$43)*(INDIRECT($G$7)=$C38),1,0))</f>
        <v>0</v>
      </c>
      <c r="L38" s="266">
        <f t="array" aca="1" ref="L38" ca="1">SUM(IF( (INDIRECT($AN$4)=L$43)*(INDIRECT($G$7)=$C38),1,0))</f>
        <v>0</v>
      </c>
      <c r="M38" s="267">
        <f t="array" aca="1" ref="M38" ca="1">SUM(IF( (INDIRECT($AN$4)=M$43)*(INDIRECT($G$7)=$C38),1,0))</f>
        <v>0</v>
      </c>
      <c r="N38" s="546">
        <f t="shared" ca="1" si="18"/>
        <v>0</v>
      </c>
      <c r="O38" s="3"/>
      <c r="P38" s="3"/>
      <c r="Q38" s="221" t="s">
        <v>11</v>
      </c>
      <c r="R38" s="194">
        <f ca="1">SUM(E42:M42)+SUM(F41:M41)+SUM(G40:M40)+SUM(H39:M39)+SUM(I38:M38)+J37+L37+M37+L36+M36+M35</f>
        <v>0</v>
      </c>
      <c r="S38" s="229"/>
      <c r="T38" s="204" t="e">
        <f ca="1">R38/R$39</f>
        <v>#DIV/0!</v>
      </c>
      <c r="U38" s="27"/>
      <c r="V38" s="27"/>
      <c r="W38" s="3"/>
      <c r="X38" s="3"/>
      <c r="AB38" s="523">
        <f>IF($AF$13=91,4,"D")</f>
        <v>4</v>
      </c>
      <c r="AC38" s="51" t="e">
        <f t="shared" ca="1" si="19"/>
        <v>#DIV/0!</v>
      </c>
      <c r="AD38" s="52" t="e">
        <f t="shared" ca="1" si="20"/>
        <v>#DIV/0!</v>
      </c>
      <c r="AE38" s="52" t="e">
        <f t="shared" ca="1" si="21"/>
        <v>#DIV/0!</v>
      </c>
      <c r="AF38" s="52" t="e">
        <f t="shared" ca="1" si="22"/>
        <v>#DIV/0!</v>
      </c>
      <c r="AG38" s="50" t="e">
        <f t="shared" ca="1" si="23"/>
        <v>#DIV/0!</v>
      </c>
      <c r="AH38" s="52" t="e">
        <f t="shared" ca="1" si="24"/>
        <v>#DIV/0!</v>
      </c>
      <c r="AI38" s="52" t="e">
        <f t="shared" ca="1" si="25"/>
        <v>#DIV/0!</v>
      </c>
      <c r="AJ38" s="52" t="e">
        <f t="shared" ca="1" si="26"/>
        <v>#DIV/0!</v>
      </c>
      <c r="AK38" s="52" t="e">
        <f t="shared" ca="1" si="27"/>
        <v>#DIV/0!</v>
      </c>
      <c r="AL38" s="53" t="e">
        <f t="shared" ca="1" si="28"/>
        <v>#DIV/0!</v>
      </c>
      <c r="AM38" s="555" t="e">
        <f t="shared" ca="1" si="29"/>
        <v>#DIV/0!</v>
      </c>
    </row>
    <row r="39" spans="1:42" ht="14.25" thickTop="1" x14ac:dyDescent="0.25">
      <c r="A39" s="26"/>
      <c r="B39" s="26"/>
      <c r="C39" s="532">
        <f>IF($AF$13=91,3,"E")</f>
        <v>3</v>
      </c>
      <c r="D39" s="265">
        <f t="array" aca="1" ref="D39" ca="1">SUM(IF( (INDIRECT($AN$4)=D$43)*(INDIRECT($G$7)=$C39),1,0))</f>
        <v>0</v>
      </c>
      <c r="E39" s="266">
        <f t="array" aca="1" ref="E39" ca="1">SUM(IF( (INDIRECT($AN$4)=E$43)*(INDIRECT($G$7)=$C39),1,0))</f>
        <v>0</v>
      </c>
      <c r="F39" s="266">
        <f t="array" aca="1" ref="F39" ca="1">SUM(IF( (INDIRECT($AN$4)=F$43)*(INDIRECT($G$7)=$C39),1,0))</f>
        <v>0</v>
      </c>
      <c r="G39" s="544">
        <f t="array" aca="1" ref="G39" ca="1">SUM(IF( (INDIRECT($AN$4)=G$43)*(INDIRECT($G$7)=$C39),1,0))</f>
        <v>0</v>
      </c>
      <c r="H39" s="266">
        <f t="array" aca="1" ref="H39" ca="1">SUM(IF( (INDIRECT($AN$4)=H$43)*(INDIRECT($G$7)=$C39),1,0))</f>
        <v>0</v>
      </c>
      <c r="I39" s="266">
        <f t="array" aca="1" ref="I39" ca="1">SUM(IF( (INDIRECT($AN$4)=I$43)*(INDIRECT($G$7)=$C39),1,0))</f>
        <v>0</v>
      </c>
      <c r="J39" s="266">
        <f t="array" aca="1" ref="J39" ca="1">SUM(IF( (INDIRECT($AN$4)=J$43)*(INDIRECT($G$7)=$C39),1,0))</f>
        <v>0</v>
      </c>
      <c r="K39" s="266">
        <f t="array" aca="1" ref="K39" ca="1">SUM(IF( (INDIRECT($AN$4)=K$43)*(INDIRECT($G$7)=$C39),1,0))</f>
        <v>0</v>
      </c>
      <c r="L39" s="266">
        <f t="array" aca="1" ref="L39" ca="1">SUM(IF( (INDIRECT($AN$4)=L$43)*(INDIRECT($G$7)=$C39),1,0))</f>
        <v>0</v>
      </c>
      <c r="M39" s="267">
        <f t="array" aca="1" ref="M39" ca="1">SUM(IF( (INDIRECT($AN$4)=M$43)*(INDIRECT($G$7)=$C39),1,0))</f>
        <v>0</v>
      </c>
      <c r="N39" s="546">
        <f t="shared" ca="1" si="18"/>
        <v>0</v>
      </c>
      <c r="O39" s="3"/>
      <c r="P39" s="3"/>
      <c r="Q39" s="29" t="s">
        <v>13</v>
      </c>
      <c r="R39" s="194">
        <f ca="1">SUM(R36:R38)</f>
        <v>0</v>
      </c>
      <c r="S39" s="229"/>
      <c r="T39" s="230" t="e">
        <f ca="1">R39/R$39</f>
        <v>#DIV/0!</v>
      </c>
      <c r="U39" s="41"/>
      <c r="V39" s="41"/>
      <c r="W39" s="3"/>
      <c r="X39" s="3"/>
      <c r="AB39" s="523">
        <f>IF($AF$13=91,3,"E")</f>
        <v>3</v>
      </c>
      <c r="AC39" s="51" t="e">
        <f t="shared" ca="1" si="19"/>
        <v>#DIV/0!</v>
      </c>
      <c r="AD39" s="52" t="e">
        <f t="shared" ca="1" si="20"/>
        <v>#DIV/0!</v>
      </c>
      <c r="AE39" s="52" t="e">
        <f t="shared" ca="1" si="21"/>
        <v>#DIV/0!</v>
      </c>
      <c r="AF39" s="50" t="e">
        <f t="shared" ca="1" si="22"/>
        <v>#DIV/0!</v>
      </c>
      <c r="AG39" s="52" t="e">
        <f t="shared" ca="1" si="23"/>
        <v>#DIV/0!</v>
      </c>
      <c r="AH39" s="52" t="e">
        <f t="shared" ca="1" si="24"/>
        <v>#DIV/0!</v>
      </c>
      <c r="AI39" s="52" t="e">
        <f t="shared" ca="1" si="25"/>
        <v>#DIV/0!</v>
      </c>
      <c r="AJ39" s="52" t="e">
        <f t="shared" ca="1" si="26"/>
        <v>#DIV/0!</v>
      </c>
      <c r="AK39" s="52" t="e">
        <f t="shared" ca="1" si="27"/>
        <v>#DIV/0!</v>
      </c>
      <c r="AL39" s="53" t="e">
        <f t="shared" ca="1" si="28"/>
        <v>#DIV/0!</v>
      </c>
      <c r="AM39" s="555" t="e">
        <f t="shared" ca="1" si="29"/>
        <v>#DIV/0!</v>
      </c>
    </row>
    <row r="40" spans="1:42" x14ac:dyDescent="0.25">
      <c r="A40" s="26"/>
      <c r="B40" s="26"/>
      <c r="C40" s="532">
        <f>IF($AF$13=91,2,"F")</f>
        <v>2</v>
      </c>
      <c r="D40" s="265">
        <f t="array" aca="1" ref="D40" ca="1">SUM(IF( (INDIRECT($AN$4)=D$43)*(INDIRECT($G$7)=$C40),1,0))</f>
        <v>0</v>
      </c>
      <c r="E40" s="266">
        <f t="array" aca="1" ref="E40" ca="1">SUM(IF( (INDIRECT($AN$4)=E$43)*(INDIRECT($G$7)=$C40),1,0))</f>
        <v>0</v>
      </c>
      <c r="F40" s="544">
        <f t="array" aca="1" ref="F40" ca="1">SUM(IF( (INDIRECT($AN$4)=F$43)*(INDIRECT($G$7)=$C40),1,0))</f>
        <v>0</v>
      </c>
      <c r="G40" s="266">
        <f t="array" aca="1" ref="G40" ca="1">SUM(IF( (INDIRECT($AN$4)=G$43)*(INDIRECT($G$7)=$C40),1,0))</f>
        <v>0</v>
      </c>
      <c r="H40" s="266">
        <f t="array" aca="1" ref="H40" ca="1">SUM(IF( (INDIRECT($AN$4)=H$43)*(INDIRECT($G$7)=$C40),1,0))</f>
        <v>0</v>
      </c>
      <c r="I40" s="266">
        <f t="array" aca="1" ref="I40" ca="1">SUM(IF( (INDIRECT($AN$4)=I$43)*(INDIRECT($G$7)=$C40),1,0))</f>
        <v>0</v>
      </c>
      <c r="J40" s="266">
        <f t="array" aca="1" ref="J40" ca="1">SUM(IF( (INDIRECT($AN$4)=J$43)*(INDIRECT($G$7)=$C40),1,0))</f>
        <v>0</v>
      </c>
      <c r="K40" s="266">
        <f t="array" aca="1" ref="K40" ca="1">SUM(IF( (INDIRECT($AN$4)=K$43)*(INDIRECT($G$7)=$C40),1,0))</f>
        <v>0</v>
      </c>
      <c r="L40" s="266">
        <f t="array" aca="1" ref="L40" ca="1">SUM(IF( (INDIRECT($AN$4)=L$43)*(INDIRECT($G$7)=$C40),1,0))</f>
        <v>0</v>
      </c>
      <c r="M40" s="267">
        <f t="array" aca="1" ref="M40" ca="1">SUM(IF( (INDIRECT($AN$4)=M$43)*(INDIRECT($G$7)=$C40),1,0))</f>
        <v>0</v>
      </c>
      <c r="N40" s="546">
        <f t="shared" ca="1" si="18"/>
        <v>0</v>
      </c>
      <c r="O40" s="3"/>
      <c r="P40" s="3"/>
      <c r="Q40"/>
      <c r="T40" s="194"/>
      <c r="U40"/>
      <c r="V40"/>
      <c r="W40" s="3"/>
      <c r="X40" s="3"/>
      <c r="AB40" s="523">
        <f>IF($AF$13=91,2,"F")</f>
        <v>2</v>
      </c>
      <c r="AC40" s="51" t="e">
        <f t="shared" ca="1" si="19"/>
        <v>#DIV/0!</v>
      </c>
      <c r="AD40" s="52" t="e">
        <f t="shared" ca="1" si="20"/>
        <v>#DIV/0!</v>
      </c>
      <c r="AE40" s="50" t="e">
        <f t="shared" ca="1" si="21"/>
        <v>#DIV/0!</v>
      </c>
      <c r="AF40" s="52" t="e">
        <f t="shared" ca="1" si="22"/>
        <v>#DIV/0!</v>
      </c>
      <c r="AG40" s="52" t="e">
        <f t="shared" ca="1" si="23"/>
        <v>#DIV/0!</v>
      </c>
      <c r="AH40" s="52" t="e">
        <f t="shared" ca="1" si="24"/>
        <v>#DIV/0!</v>
      </c>
      <c r="AI40" s="52" t="e">
        <f t="shared" ca="1" si="25"/>
        <v>#DIV/0!</v>
      </c>
      <c r="AJ40" s="52" t="e">
        <f t="shared" ca="1" si="26"/>
        <v>#DIV/0!</v>
      </c>
      <c r="AK40" s="52" t="e">
        <f t="shared" ca="1" si="27"/>
        <v>#DIV/0!</v>
      </c>
      <c r="AL40" s="53" t="e">
        <f t="shared" ca="1" si="28"/>
        <v>#DIV/0!</v>
      </c>
      <c r="AM40" s="555" t="e">
        <f t="shared" ca="1" si="29"/>
        <v>#DIV/0!</v>
      </c>
    </row>
    <row r="41" spans="1:42" x14ac:dyDescent="0.25">
      <c r="A41" s="26"/>
      <c r="B41" s="26"/>
      <c r="C41" s="532">
        <f>IF($AF$13=91,1,"G")</f>
        <v>1</v>
      </c>
      <c r="D41" s="265">
        <f t="array" aca="1" ref="D41" ca="1">SUM(IF( (INDIRECT($AN$4)=D$43)*(INDIRECT($G$7)=$C41),1,0))</f>
        <v>0</v>
      </c>
      <c r="E41" s="544">
        <f t="array" aca="1" ref="E41" ca="1">SUM(IF( (INDIRECT($AN$4)=E$43)*(INDIRECT($G$7)=$C41),1,0))</f>
        <v>0</v>
      </c>
      <c r="F41" s="266">
        <f t="array" aca="1" ref="F41" ca="1">SUM(IF( (INDIRECT($AN$4)=F$43)*(INDIRECT($G$7)=$C41),1,0))</f>
        <v>0</v>
      </c>
      <c r="G41" s="266">
        <f t="array" aca="1" ref="G41" ca="1">SUM(IF( (INDIRECT($AN$4)=G$43)*(INDIRECT($G$7)=$C41),1,0))</f>
        <v>0</v>
      </c>
      <c r="H41" s="266">
        <f t="array" aca="1" ref="H41" ca="1">SUM(IF( (INDIRECT($AN$4)=H$43)*(INDIRECT($G$7)=$C41),1,0))</f>
        <v>0</v>
      </c>
      <c r="I41" s="266">
        <f t="array" aca="1" ref="I41" ca="1">SUM(IF( (INDIRECT($AN$4)=I$43)*(INDIRECT($G$7)=$C41),1,0))</f>
        <v>0</v>
      </c>
      <c r="J41" s="266">
        <f t="array" aca="1" ref="J41" ca="1">SUM(IF( (INDIRECT($AN$4)=J$43)*(INDIRECT($G$7)=$C41),1,0))</f>
        <v>0</v>
      </c>
      <c r="K41" s="266">
        <f t="array" aca="1" ref="K41" ca="1">SUM(IF( (INDIRECT($AN$4)=K$43)*(INDIRECT($G$7)=$C41),1,0))</f>
        <v>0</v>
      </c>
      <c r="L41" s="266">
        <f t="array" aca="1" ref="L41" ca="1">SUM(IF( (INDIRECT($AN$4)=L$43)*(INDIRECT($G$7)=$C41),1,0))</f>
        <v>0</v>
      </c>
      <c r="M41" s="267">
        <f t="array" aca="1" ref="M41" ca="1">SUM(IF( (INDIRECT($AN$4)=M$43)*(INDIRECT($G$7)=$C41),1,0))</f>
        <v>0</v>
      </c>
      <c r="N41" s="546">
        <f t="shared" ca="1" si="18"/>
        <v>0</v>
      </c>
      <c r="O41" s="3"/>
      <c r="P41"/>
      <c r="Q41"/>
      <c r="R41" s="200" t="s">
        <v>30</v>
      </c>
      <c r="T41" s="205" t="e">
        <f ca="1">(8*N33+7*N35+6*N36+5*N37+4*N38+3*N39+2*N40+N41)/SUM(N33:N42)</f>
        <v>#DIV/0!</v>
      </c>
      <c r="U41"/>
      <c r="V41"/>
      <c r="W41" s="3"/>
      <c r="X41" s="3"/>
      <c r="AB41" s="523">
        <f>IF($AF$13=91,1,"G")</f>
        <v>1</v>
      </c>
      <c r="AC41" s="51" t="e">
        <f t="shared" ca="1" si="19"/>
        <v>#DIV/0!</v>
      </c>
      <c r="AD41" s="50" t="e">
        <f t="shared" ca="1" si="20"/>
        <v>#DIV/0!</v>
      </c>
      <c r="AE41" s="52" t="e">
        <f t="shared" ca="1" si="21"/>
        <v>#DIV/0!</v>
      </c>
      <c r="AF41" s="52" t="e">
        <f t="shared" ca="1" si="22"/>
        <v>#DIV/0!</v>
      </c>
      <c r="AG41" s="52" t="e">
        <f t="shared" ca="1" si="23"/>
        <v>#DIV/0!</v>
      </c>
      <c r="AH41" s="52" t="e">
        <f t="shared" ca="1" si="24"/>
        <v>#DIV/0!</v>
      </c>
      <c r="AI41" s="52" t="e">
        <f t="shared" ca="1" si="25"/>
        <v>#DIV/0!</v>
      </c>
      <c r="AJ41" s="52" t="e">
        <f t="shared" ca="1" si="26"/>
        <v>#DIV/0!</v>
      </c>
      <c r="AK41" s="52" t="e">
        <f t="shared" ca="1" si="27"/>
        <v>#DIV/0!</v>
      </c>
      <c r="AL41" s="53" t="e">
        <f t="shared" ca="1" si="28"/>
        <v>#DIV/0!</v>
      </c>
      <c r="AM41" s="555" t="e">
        <f t="shared" ca="1" si="29"/>
        <v>#DIV/0!</v>
      </c>
    </row>
    <row r="42" spans="1:42" s="14" customFormat="1" thickBot="1" x14ac:dyDescent="0.25">
      <c r="A42"/>
      <c r="B42"/>
      <c r="C42" s="533" t="s">
        <v>16</v>
      </c>
      <c r="D42" s="544">
        <f t="array" aca="1" ref="D42" ca="1">SUM(IF( (INDIRECT($AN$4)=D$43)*(INDIRECT($G$7)=$C42),1,0))</f>
        <v>0</v>
      </c>
      <c r="E42" s="270">
        <f t="array" aca="1" ref="E42" ca="1">SUM(IF( (INDIRECT($AN$4)=E$43)*(INDIRECT($G$7)=$C42),1,0))</f>
        <v>0</v>
      </c>
      <c r="F42" s="270">
        <f t="array" aca="1" ref="F42" ca="1">SUM(IF( (INDIRECT($AN$4)=F$43)*(INDIRECT($G$7)=$C42),1,0))</f>
        <v>0</v>
      </c>
      <c r="G42" s="270">
        <f t="array" aca="1" ref="G42" ca="1">SUM(IF( (INDIRECT($AN$4)=G$43)*(INDIRECT($G$7)=$C42),1,0))</f>
        <v>0</v>
      </c>
      <c r="H42" s="270">
        <f t="array" aca="1" ref="H42" ca="1">SUM(IF( (INDIRECT($AN$4)=H$43)*(INDIRECT($G$7)=$C42),1,0))</f>
        <v>0</v>
      </c>
      <c r="I42" s="270">
        <f t="array" aca="1" ref="I42" ca="1">SUM(IF( (INDIRECT($AN$4)=I$43)*(INDIRECT($G$7)=$C42),1,0))</f>
        <v>0</v>
      </c>
      <c r="J42" s="270">
        <f t="array" aca="1" ref="J42" ca="1">SUM(IF( (INDIRECT($AN$4)=J$43)*(INDIRECT($G$7)=$C42),1,0))</f>
        <v>0</v>
      </c>
      <c r="K42" s="270">
        <f t="array" aca="1" ref="K42" ca="1">SUM(IF( (INDIRECT($AN$4)=K$43)*(INDIRECT($G$7)=$C42),1,0))</f>
        <v>0</v>
      </c>
      <c r="L42" s="270">
        <f t="array" aca="1" ref="L42" ca="1">SUM(IF( (INDIRECT($AN$4)=L$43)*(INDIRECT($G$7)=$C42),1,0))</f>
        <v>0</v>
      </c>
      <c r="M42" s="271">
        <f t="array" aca="1" ref="M42" ca="1">SUM(IF( (INDIRECT($AN$4)=M$43)*(INDIRECT($G$7)=$C42),1,0))</f>
        <v>0</v>
      </c>
      <c r="N42" s="547">
        <f t="shared" ca="1" si="18"/>
        <v>0</v>
      </c>
      <c r="O42" s="3"/>
      <c r="P42"/>
      <c r="Q42"/>
      <c r="R42" s="200" t="s">
        <v>31</v>
      </c>
      <c r="S42" s="194"/>
      <c r="T42" s="206" t="e">
        <f ca="1">(8*M44+7*L44+6*J44+5*I44+4*H44+3*G44+2*F44+E44)/SUM(D44:M44)</f>
        <v>#DIV/0!</v>
      </c>
      <c r="U42"/>
      <c r="V42"/>
      <c r="W42" s="3"/>
      <c r="X42" s="3"/>
      <c r="AB42" s="526" t="s">
        <v>16</v>
      </c>
      <c r="AC42" s="50" t="e">
        <f t="shared" ca="1" si="19"/>
        <v>#DIV/0!</v>
      </c>
      <c r="AD42" s="54" t="e">
        <f t="shared" ca="1" si="20"/>
        <v>#DIV/0!</v>
      </c>
      <c r="AE42" s="54" t="e">
        <f t="shared" ca="1" si="21"/>
        <v>#DIV/0!</v>
      </c>
      <c r="AF42" s="54" t="e">
        <f t="shared" ca="1" si="22"/>
        <v>#DIV/0!</v>
      </c>
      <c r="AG42" s="54" t="e">
        <f t="shared" ca="1" si="23"/>
        <v>#DIV/0!</v>
      </c>
      <c r="AH42" s="54" t="e">
        <f t="shared" ca="1" si="24"/>
        <v>#DIV/0!</v>
      </c>
      <c r="AI42" s="54" t="e">
        <f t="shared" ca="1" si="25"/>
        <v>#DIV/0!</v>
      </c>
      <c r="AJ42" s="54" t="e">
        <f t="shared" ca="1" si="26"/>
        <v>#DIV/0!</v>
      </c>
      <c r="AK42" s="54" t="e">
        <f t="shared" ca="1" si="27"/>
        <v>#DIV/0!</v>
      </c>
      <c r="AL42" s="55" t="e">
        <f t="shared" ca="1" si="28"/>
        <v>#DIV/0!</v>
      </c>
      <c r="AM42" s="556" t="e">
        <f t="shared" ca="1" si="29"/>
        <v>#DIV/0!</v>
      </c>
    </row>
    <row r="43" spans="1:42" ht="14.25" thickTop="1" x14ac:dyDescent="0.25">
      <c r="A43" s="4"/>
      <c r="B43" s="4"/>
      <c r="D43" s="540" t="s">
        <v>16</v>
      </c>
      <c r="E43" s="541">
        <f>IF($AF$13=91,1,"G")</f>
        <v>1</v>
      </c>
      <c r="F43" s="541">
        <f>IF($AF$13=91,2,"F")</f>
        <v>2</v>
      </c>
      <c r="G43" s="541">
        <f>IF($AF$13=91,3,"E")</f>
        <v>3</v>
      </c>
      <c r="H43" s="541">
        <f>IF($AF$13=91,4,"D")</f>
        <v>4</v>
      </c>
      <c r="I43" s="541">
        <f>IF($AF$13=91,5,"C")</f>
        <v>5</v>
      </c>
      <c r="J43" s="541">
        <f>IF($AF$13=91,6,"B")</f>
        <v>6</v>
      </c>
      <c r="K43" s="541">
        <f>IF($AF$13=91,7,"A")</f>
        <v>7</v>
      </c>
      <c r="L43" s="541">
        <f>IF($AF$13=91,8,"*")</f>
        <v>8</v>
      </c>
      <c r="M43" s="542">
        <f>IF($AF$13=91,9,"$$")</f>
        <v>9</v>
      </c>
      <c r="N43"/>
      <c r="O43" s="3">
        <f ca="1">SUM(N33:N42)</f>
        <v>0</v>
      </c>
      <c r="P43" s="3"/>
      <c r="Q43"/>
      <c r="R43" s="194" t="s">
        <v>17</v>
      </c>
      <c r="T43" s="207" t="e">
        <f ca="1">T41-T42</f>
        <v>#DIV/0!</v>
      </c>
      <c r="U43"/>
      <c r="V43"/>
      <c r="W43" s="3"/>
      <c r="X43" s="3"/>
      <c r="AB43" s="1"/>
      <c r="AC43" s="540" t="s">
        <v>16</v>
      </c>
      <c r="AD43" s="541">
        <f>IF($AF$13=91,1,"G")</f>
        <v>1</v>
      </c>
      <c r="AE43" s="541">
        <f>IF($AF$13=91,2,"F")</f>
        <v>2</v>
      </c>
      <c r="AF43" s="541">
        <f>IF($AF$13=91,3,"E")</f>
        <v>3</v>
      </c>
      <c r="AG43" s="541">
        <f>IF($AF$13=91,4,"D")</f>
        <v>4</v>
      </c>
      <c r="AH43" s="541">
        <f>IF($AF$13=91,5,"C")</f>
        <v>5</v>
      </c>
      <c r="AI43" s="541">
        <f>IF($AF$13=91,6,"B")</f>
        <v>6</v>
      </c>
      <c r="AJ43" s="541">
        <f>IF($AF$13=91,7,"A")</f>
        <v>7</v>
      </c>
      <c r="AK43" s="541">
        <f>IF($AF$13=91,8,"A*")</f>
        <v>8</v>
      </c>
      <c r="AL43" s="542">
        <f>IF($AF$13=91,9,"")</f>
        <v>9</v>
      </c>
      <c r="AM43"/>
      <c r="AO43" s="6" t="e">
        <f ca="1">SUM(AM33:AM42)</f>
        <v>#DIV/0!</v>
      </c>
      <c r="AP43" s="3" t="s">
        <v>69</v>
      </c>
    </row>
    <row r="44" spans="1:42" x14ac:dyDescent="0.25">
      <c r="A44" s="4"/>
      <c r="B44" s="4"/>
      <c r="C44" s="1" t="s">
        <v>18</v>
      </c>
      <c r="D44" s="548">
        <f t="shared" ref="D44:M44" ca="1" si="30">SUM(D33:D42)</f>
        <v>0</v>
      </c>
      <c r="E44" s="549">
        <f t="shared" ca="1" si="30"/>
        <v>0</v>
      </c>
      <c r="F44" s="549">
        <f t="shared" ca="1" si="30"/>
        <v>0</v>
      </c>
      <c r="G44" s="549">
        <f t="shared" ca="1" si="30"/>
        <v>0</v>
      </c>
      <c r="H44" s="549">
        <f t="shared" ca="1" si="30"/>
        <v>0</v>
      </c>
      <c r="I44" s="549">
        <f t="shared" ca="1" si="30"/>
        <v>0</v>
      </c>
      <c r="J44" s="549">
        <f t="shared" ca="1" si="30"/>
        <v>0</v>
      </c>
      <c r="K44" s="549">
        <f t="shared" ref="K44" ca="1" si="31">SUM(K33:K42)</f>
        <v>0</v>
      </c>
      <c r="L44" s="549">
        <f t="shared" ca="1" si="30"/>
        <v>0</v>
      </c>
      <c r="M44" s="550">
        <f t="shared" ca="1" si="30"/>
        <v>0</v>
      </c>
      <c r="N44" s="22" t="s">
        <v>19</v>
      </c>
      <c r="O44" s="31">
        <f t="array" aca="1" ref="O44" ca="1">SUM(IF((INDIRECT($G$7)="X"),1,0))</f>
        <v>0</v>
      </c>
      <c r="P44" s="21" t="s">
        <v>20</v>
      </c>
      <c r="Q44"/>
      <c r="T44" s="194"/>
      <c r="U44"/>
      <c r="V44"/>
      <c r="W44" s="3"/>
      <c r="X44" s="3"/>
      <c r="AB44" s="1" t="s">
        <v>18</v>
      </c>
      <c r="AC44" s="551" t="e">
        <f t="shared" ref="AC44:AL44" ca="1" si="32">SUM(AC33:AC42)</f>
        <v>#DIV/0!</v>
      </c>
      <c r="AD44" s="552" t="e">
        <f t="shared" ca="1" si="32"/>
        <v>#DIV/0!</v>
      </c>
      <c r="AE44" s="552" t="e">
        <f t="shared" ca="1" si="32"/>
        <v>#DIV/0!</v>
      </c>
      <c r="AF44" s="552" t="e">
        <f t="shared" ca="1" si="32"/>
        <v>#DIV/0!</v>
      </c>
      <c r="AG44" s="552" t="e">
        <f t="shared" ca="1" si="32"/>
        <v>#DIV/0!</v>
      </c>
      <c r="AH44" s="552" t="e">
        <f t="shared" ca="1" si="32"/>
        <v>#DIV/0!</v>
      </c>
      <c r="AI44" s="552" t="e">
        <f t="shared" ca="1" si="32"/>
        <v>#DIV/0!</v>
      </c>
      <c r="AJ44" s="553" t="e">
        <f t="shared" ref="AJ44" ca="1" si="33">SUM(AJ33:AJ42)</f>
        <v>#DIV/0!</v>
      </c>
      <c r="AK44" s="552" t="e">
        <f t="shared" ca="1" si="32"/>
        <v>#DIV/0!</v>
      </c>
      <c r="AL44" s="553" t="e">
        <f t="shared" ca="1" si="32"/>
        <v>#DIV/0!</v>
      </c>
      <c r="AM44" s="22"/>
    </row>
    <row r="45" spans="1:42" x14ac:dyDescent="0.25">
      <c r="A45" s="4"/>
      <c r="B45" s="4"/>
      <c r="C45" s="3"/>
      <c r="E45" s="3"/>
      <c r="F45" s="3"/>
      <c r="G45" s="30"/>
      <c r="H45" s="3"/>
      <c r="I45" s="47">
        <f ca="1">INDIRECT(M5&amp;"$"&amp;$AF$4&amp;"$"&amp;$D$7)</f>
        <v>0</v>
      </c>
      <c r="J45" s="3"/>
      <c r="K45"/>
      <c r="L45"/>
      <c r="M45"/>
      <c r="N45"/>
      <c r="O45" s="3">
        <f ca="1">O43+O44</f>
        <v>0</v>
      </c>
      <c r="P45" s="3"/>
      <c r="Q45" s="2"/>
      <c r="R45" s="208"/>
      <c r="S45" s="195"/>
      <c r="T45" s="194"/>
      <c r="U45"/>
      <c r="V45"/>
      <c r="W45" s="2"/>
      <c r="X45" s="2"/>
      <c r="AB45" s="3"/>
      <c r="AC45" s="3"/>
      <c r="AD45" s="3"/>
      <c r="AE45" s="3"/>
      <c r="AF45" s="30"/>
      <c r="AG45" s="1">
        <f ca="1">I45</f>
        <v>0</v>
      </c>
      <c r="AH45" s="47"/>
      <c r="AI45" s="3"/>
      <c r="AJ45"/>
      <c r="AK45"/>
      <c r="AL45"/>
      <c r="AM45" s="6" t="e">
        <f ca="1">SUM(AC44:AL44)</f>
        <v>#DIV/0!</v>
      </c>
      <c r="AN45" s="32" t="s">
        <v>69</v>
      </c>
    </row>
    <row r="46" spans="1:42" ht="6.75" customHeight="1" x14ac:dyDescent="0.25">
      <c r="A46"/>
      <c r="B46"/>
      <c r="C46"/>
      <c r="D46"/>
      <c r="E46"/>
      <c r="F46" s="3"/>
      <c r="G46"/>
      <c r="H46" s="3"/>
      <c r="J46"/>
      <c r="K46"/>
      <c r="L46" s="3"/>
      <c r="M46"/>
      <c r="N46"/>
      <c r="O46" s="3"/>
      <c r="P46"/>
      <c r="Q46"/>
      <c r="T46" s="194"/>
      <c r="U46"/>
      <c r="V46"/>
      <c r="W46" s="3"/>
      <c r="X46" s="3"/>
      <c r="Y46" s="3"/>
      <c r="AA46" s="6"/>
      <c r="AB46" s="3"/>
      <c r="AC46" s="3"/>
      <c r="AD46" s="3"/>
      <c r="AF46" s="6"/>
      <c r="AO46" s="6"/>
    </row>
    <row r="47" spans="1:42" x14ac:dyDescent="0.25">
      <c r="K47" s="3"/>
      <c r="Q47" s="23"/>
      <c r="T47" s="195"/>
    </row>
    <row r="48" spans="1:42" x14ac:dyDescent="0.25">
      <c r="L48" s="3"/>
      <c r="M48" s="23"/>
      <c r="N48" s="1"/>
      <c r="O48" s="13"/>
      <c r="P48" s="23"/>
      <c r="Q48" s="194"/>
      <c r="S48" s="195"/>
      <c r="V48" s="8"/>
      <c r="Y48" s="1"/>
      <c r="AA48" s="8"/>
      <c r="AD48" s="1"/>
      <c r="AF48" s="23"/>
      <c r="AH48" s="6"/>
      <c r="AM48" s="23"/>
      <c r="AN48" s="3"/>
      <c r="AO48" s="3"/>
    </row>
    <row r="49" spans="12:41" x14ac:dyDescent="0.25">
      <c r="L49" s="3"/>
      <c r="M49" s="23"/>
      <c r="N49" s="1"/>
      <c r="O49" s="13"/>
      <c r="P49" s="23"/>
      <c r="Q49" s="194"/>
      <c r="S49" s="195"/>
      <c r="V49" s="8"/>
      <c r="Y49" s="1"/>
      <c r="AA49" s="8"/>
      <c r="AD49" s="1"/>
      <c r="AF49" s="23"/>
      <c r="AH49" s="6"/>
      <c r="AM49" s="23"/>
      <c r="AN49" s="3"/>
      <c r="AO49" s="3"/>
    </row>
    <row r="50" spans="12:41" x14ac:dyDescent="0.25">
      <c r="L50" s="3"/>
      <c r="M50" s="23"/>
      <c r="N50" s="1"/>
      <c r="O50" s="13"/>
      <c r="P50" s="23"/>
      <c r="Q50" s="194"/>
      <c r="S50" s="195"/>
      <c r="V50" s="8"/>
      <c r="Y50" s="1"/>
      <c r="AA50" s="8"/>
      <c r="AD50" s="1"/>
      <c r="AF50" s="23"/>
      <c r="AH50" s="6"/>
      <c r="AM50" s="23"/>
      <c r="AN50" s="3"/>
      <c r="AO50" s="3"/>
    </row>
    <row r="51" spans="12:41" x14ac:dyDescent="0.25">
      <c r="AN51" s="23"/>
      <c r="AO51" s="3"/>
    </row>
    <row r="52" spans="12:41" x14ac:dyDescent="0.25">
      <c r="AN52" s="23"/>
      <c r="AO52" s="3"/>
    </row>
  </sheetData>
  <phoneticPr fontId="5" type="noConversion"/>
  <printOptions gridLines="1"/>
  <pageMargins left="0.4" right="0.4" top="0.43" bottom="0.68" header="0.3" footer="0.5"/>
  <pageSetup paperSize="9" pageOrder="overThenDown" orientation="landscape" horizontalDpi="4294967292" verticalDpi="4294967292" r:id="rId1"/>
  <headerFooter alignWithMargins="0">
    <oddHeader>&amp;R&amp;D</oddHeader>
    <oddFooter>&amp;L&amp;F   djb   &amp;D&amp;CPage &amp;P of &amp;N</oddFooter>
  </headerFooter>
  <ignoredErrors>
    <ignoredError sqref="AJ44"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CH72"/>
  <sheetViews>
    <sheetView zoomScaleNormal="100" workbookViewId="0">
      <selection activeCell="O6" sqref="O6"/>
    </sheetView>
    <sheetView workbookViewId="1"/>
    <sheetView workbookViewId="2"/>
  </sheetViews>
  <sheetFormatPr defaultColWidth="8.1640625" defaultRowHeight="12.75" x14ac:dyDescent="0.2"/>
  <cols>
    <col min="1" max="1" width="1.33203125" style="320" customWidth="1"/>
    <col min="2" max="2" width="3.33203125" style="405" customWidth="1"/>
    <col min="3" max="12" width="3.33203125" style="405" hidden="1" customWidth="1"/>
    <col min="13" max="13" width="1.33203125" style="320" customWidth="1"/>
    <col min="14" max="14" width="4" style="320" customWidth="1"/>
    <col min="15" max="15" width="5.5" style="320" customWidth="1"/>
    <col min="16" max="17" width="4" style="322" customWidth="1"/>
    <col min="18" max="18" width="6" style="320" customWidth="1"/>
    <col min="19" max="19" width="7.33203125" style="320" customWidth="1"/>
    <col min="20" max="21" width="5.83203125" style="320" customWidth="1"/>
    <col min="22" max="26" width="7" style="320" customWidth="1"/>
    <col min="27" max="27" width="5.83203125" style="320" customWidth="1"/>
    <col min="28" max="28" width="4.5" style="320" customWidth="1"/>
    <col min="29" max="29" width="9.83203125" style="320" customWidth="1"/>
    <col min="30" max="30" width="6.1640625" style="320" customWidth="1"/>
    <col min="31" max="31" width="8.1640625" style="320" customWidth="1"/>
    <col min="32" max="32" width="7.83203125" style="320" customWidth="1"/>
    <col min="33" max="33" width="3.5" style="320" customWidth="1"/>
    <col min="34" max="35" width="2.6640625" style="322" customWidth="1"/>
    <col min="36" max="38" width="6" style="320" customWidth="1"/>
    <col min="39" max="40" width="5.83203125" style="320" customWidth="1"/>
    <col min="41" max="41" width="5" style="320" customWidth="1"/>
    <col min="42" max="45" width="5.83203125" style="320" customWidth="1"/>
    <col min="46" max="46" width="4.33203125" style="320" customWidth="1"/>
    <col min="47" max="47" width="6.33203125" style="320" customWidth="1"/>
    <col min="48" max="48" width="3.6640625" style="320" customWidth="1"/>
    <col min="49" max="49" width="7" style="320" customWidth="1"/>
    <col min="50" max="50" width="3.5" style="320" customWidth="1"/>
    <col min="51" max="51" width="2.1640625" style="320" customWidth="1"/>
    <col min="52" max="52" width="3.6640625" style="320" customWidth="1"/>
    <col min="53" max="53" width="1.6640625" style="322" customWidth="1"/>
    <col min="54" max="54" width="1.83203125" style="322" customWidth="1"/>
    <col min="55" max="55" width="6" style="320" customWidth="1"/>
    <col min="56" max="56" width="5.6640625" style="320" customWidth="1"/>
    <col min="57" max="64" width="5.83203125" style="320" customWidth="1"/>
    <col min="65" max="65" width="3.6640625" style="320" customWidth="1"/>
    <col min="66" max="66" width="6.33203125" style="320" customWidth="1"/>
    <col min="67" max="67" width="5.83203125" style="320" customWidth="1"/>
    <col min="68" max="68" width="2.1640625" style="320" customWidth="1"/>
    <col min="69" max="69" width="3.6640625" style="320" customWidth="1"/>
    <col min="70" max="71" width="1.6640625" style="322" customWidth="1"/>
    <col min="72" max="72" width="6.6640625" style="320" customWidth="1"/>
    <col min="73" max="77" width="6.5" style="320" customWidth="1"/>
    <col min="78" max="78" width="6" style="320" customWidth="1"/>
    <col min="79" max="81" width="6.5" style="320" customWidth="1"/>
    <col min="82" max="83" width="5" style="320" customWidth="1"/>
    <col min="84" max="84" width="2.6640625" style="320" customWidth="1"/>
    <col min="85" max="85" width="4.6640625" style="320" customWidth="1"/>
    <col min="86" max="16384" width="8.1640625" style="320"/>
  </cols>
  <sheetData>
    <row r="1" spans="2:83" ht="15" x14ac:dyDescent="0.3">
      <c r="O1" s="321" t="s">
        <v>59</v>
      </c>
      <c r="AC1" s="323" t="str">
        <f>Grid!A3</f>
        <v>v12b with DfE TMs for 2020 estim</v>
      </c>
      <c r="AZ1" s="378" t="s">
        <v>127</v>
      </c>
      <c r="BC1" s="105" t="s">
        <v>45</v>
      </c>
      <c r="BD1" s="105" t="s">
        <v>33</v>
      </c>
      <c r="BE1" s="105" t="s">
        <v>34</v>
      </c>
      <c r="BF1" s="105" t="s">
        <v>35</v>
      </c>
      <c r="BG1" s="105" t="s">
        <v>36</v>
      </c>
      <c r="BH1" s="105" t="s">
        <v>37</v>
      </c>
      <c r="BI1" s="105" t="s">
        <v>38</v>
      </c>
      <c r="BJ1" s="105" t="s">
        <v>39</v>
      </c>
      <c r="BK1" s="105" t="s">
        <v>40</v>
      </c>
      <c r="BL1" s="106" t="s">
        <v>41</v>
      </c>
      <c r="BN1" s="358" t="s">
        <v>124</v>
      </c>
      <c r="BO1" s="331" t="s">
        <v>128</v>
      </c>
    </row>
    <row r="2" spans="2:83" ht="15" customHeight="1" x14ac:dyDescent="0.25">
      <c r="R2" s="514" t="s">
        <v>240</v>
      </c>
      <c r="S2" s="572">
        <f>Front_panel!AE5</f>
        <v>91</v>
      </c>
      <c r="T2" s="521" t="str">
        <f>Front_panel!AF5</f>
        <v>9-1 GCSE</v>
      </c>
      <c r="U2" s="325"/>
      <c r="V2" s="325"/>
      <c r="W2" s="325"/>
      <c r="X2" s="42"/>
      <c r="Y2" s="324"/>
      <c r="Z2" s="326"/>
      <c r="AA2" s="324"/>
      <c r="AB2" s="324"/>
      <c r="AC2" s="42"/>
      <c r="AF2" s="42"/>
      <c r="AG2" s="327"/>
      <c r="AH2" s="328"/>
      <c r="AI2" s="328"/>
      <c r="AZ2" s="329">
        <v>2</v>
      </c>
      <c r="BA2" s="42"/>
      <c r="BB2" s="330"/>
      <c r="BC2" s="325">
        <f t="array" aca="1" ref="BC2" ca="1">SUM( IF(BC10:BC19&gt;2,  (BC10:BC19-AJ10:AJ19)^2/BC10:BC19, 0))</f>
        <v>0</v>
      </c>
      <c r="BD2" s="325">
        <f t="array" aca="1" ref="BD2" ca="1">SUM( IF(BD10:BD19&gt;2,  (BD10:BD19-AK10:AK19)^2/BD10:BD19, 0))</f>
        <v>0</v>
      </c>
      <c r="BE2" s="325">
        <f t="array" aca="1" ref="BE2" ca="1">SUM( IF(BE10:BE19&gt;2,  (BE10:BE19-AL10:AL19)^2/BE10:BE19, 0))</f>
        <v>0.41973705540740786</v>
      </c>
      <c r="BF2" s="325">
        <f t="array" aca="1" ref="BF2" ca="1">SUM( IF(BF10:BF19&gt;2,  (BF10:BF19-AM10:AM19)^2/BF10:BF19, 0))</f>
        <v>0.17864172818388263</v>
      </c>
      <c r="BG2" s="325">
        <f t="array" aca="1" ref="BG2" ca="1">SUM( IF(BG10:BG19&gt;2,  (BG10:BG19-AN10:AN19)^2/BG10:BG19, 0))</f>
        <v>4.7064073341101009</v>
      </c>
      <c r="BH2" s="325">
        <f t="array" aca="1" ref="BH2" ca="1">SUM( IF(BH10:BH19&gt;2,  (BH10:BH19-AO10:AO19)^2/BH10:BH19, 0))</f>
        <v>10.437190072261592</v>
      </c>
      <c r="BI2" s="325">
        <f t="array" aca="1" ref="BI2" ca="1">SUM( IF(BI10:BI19&gt;2,  (BI10:BI19-AP10:AP19)^2/BI10:BI19, 0))</f>
        <v>9.8511042361380898</v>
      </c>
      <c r="BJ2" s="325">
        <f t="array" aca="1" ref="BJ2" ca="1">SUM( IF(BJ10:BJ19&gt;2,  (BJ10:BJ19-AQ10:AQ19)^2/BJ10:BJ19, 0))</f>
        <v>12.92014565130347</v>
      </c>
      <c r="BK2" s="325">
        <f t="array" aca="1" ref="BK2" ca="1">SUM( IF(BK10:BK19&gt;2,  (BK10:BK19-AR10:AR19)^2/BK10:BK19, 0))</f>
        <v>2.0875097091958512</v>
      </c>
      <c r="BL2" s="325">
        <f t="array" aca="1" ref="BL2" ca="1">SUM( IF(BL10:BL19&gt;2,  (BL10:BL19-AS10:AS19)^2/BL10:BL19, 0))</f>
        <v>0</v>
      </c>
      <c r="BM2" s="325"/>
      <c r="BN2" s="325">
        <f t="array" aca="1" ref="BN2" ca="1">SUM( IF(BN10:BN19&gt;2,  (BN10:BN19-AU10:AU19)^2/BN10:BN19, 0))</f>
        <v>9.8878450884577891</v>
      </c>
      <c r="BO2" s="294">
        <f t="array" aca="1" ref="BO2" ca="1">SUM( IF(BC10:BL19&gt;2,  (BC10:BL19-AJ10:AS19)^2/BC10:BL19, 0))</f>
        <v>40.600735786600389</v>
      </c>
      <c r="BP2" s="405"/>
    </row>
    <row r="3" spans="2:83" ht="20.25" customHeight="1" x14ac:dyDescent="0.4">
      <c r="O3" s="333"/>
      <c r="P3" s="42"/>
      <c r="S3" s="325"/>
      <c r="T3" s="325"/>
      <c r="U3" s="329"/>
      <c r="V3" s="506" t="s">
        <v>146</v>
      </c>
      <c r="W3" s="507" t="str">
        <f ca="1">Grid!H13</f>
        <v>GCSE English Language</v>
      </c>
      <c r="Y3" s="334"/>
      <c r="AF3" s="336"/>
      <c r="AG3" s="332"/>
      <c r="AH3" s="328"/>
      <c r="AI3" s="328"/>
      <c r="AJ3" s="337"/>
      <c r="AZ3" s="42"/>
      <c r="BB3" s="357" t="s">
        <v>126</v>
      </c>
      <c r="BC3" s="325">
        <f t="array" aca="1" ref="BC3" ca="1">SUM(IF(BC10:BC19&gt;$AZ$2,1,0))</f>
        <v>0</v>
      </c>
      <c r="BD3" s="325">
        <f t="array" aca="1" ref="BD3" ca="1">SUM(IF(BD10:BD19&gt;$AZ$2,1,0))</f>
        <v>0</v>
      </c>
      <c r="BE3" s="325">
        <f t="array" aca="1" ref="BE3" ca="1">SUM(IF(BE10:BE19&gt;$AZ$2,1,0))</f>
        <v>1</v>
      </c>
      <c r="BF3" s="325">
        <f t="array" aca="1" ref="BF3" ca="1">SUM(IF(BF10:BF19&gt;$AZ$2,1,0))</f>
        <v>3</v>
      </c>
      <c r="BG3" s="325">
        <f t="array" aca="1" ref="BG3" ca="1">SUM(IF(BG10:BG19&gt;$AZ$2,1,0))</f>
        <v>4</v>
      </c>
      <c r="BH3" s="325">
        <f t="array" aca="1" ref="BH3" ca="1">SUM(IF(BH10:BH19&gt;$AZ$2,1,0))</f>
        <v>5</v>
      </c>
      <c r="BI3" s="325">
        <f t="array" aca="1" ref="BI3" ca="1">SUM(IF(BI10:BI19&gt;$AZ$2,1,0))</f>
        <v>5</v>
      </c>
      <c r="BJ3" s="325">
        <f t="array" aca="1" ref="BJ3" ca="1">SUM(IF(BJ10:BJ19&gt;$AZ$2,1,0))</f>
        <v>6</v>
      </c>
      <c r="BK3" s="325">
        <f t="array" aca="1" ref="BK3" ca="1">SUM(IF(BK10:BK19&gt;$AZ$2,1,0))</f>
        <v>4</v>
      </c>
      <c r="BL3" s="325">
        <f t="array" aca="1" ref="BL3" ca="1">SUM(IF(BL10:BL19&gt;$AZ$2,1,0))</f>
        <v>0</v>
      </c>
      <c r="BM3" s="325"/>
      <c r="BN3" s="325">
        <f t="array" aca="1" ref="BN3" ca="1">SUM(IF(BN10:BN19&gt;$AZ$2,1,0))</f>
        <v>10</v>
      </c>
      <c r="BO3" s="405">
        <f ca="1">SUM(BC3:BL3)</f>
        <v>28</v>
      </c>
      <c r="BP3" s="405"/>
    </row>
    <row r="4" spans="2:83" ht="15" customHeight="1" x14ac:dyDescent="0.25">
      <c r="B4" s="473"/>
      <c r="C4" s="473"/>
      <c r="D4" s="473"/>
      <c r="E4" s="473"/>
      <c r="F4" s="473"/>
      <c r="G4" s="473"/>
      <c r="H4" s="473"/>
      <c r="I4" s="473"/>
      <c r="J4" s="473"/>
      <c r="K4" s="473"/>
      <c r="L4" s="473"/>
      <c r="M4" s="337"/>
      <c r="N4" s="501"/>
      <c r="O4" s="294"/>
      <c r="Q4" s="505" t="s">
        <v>145</v>
      </c>
      <c r="R4" s="509" t="str">
        <f>"'2019 TMs'!"</f>
        <v>'2019 TMs'!</v>
      </c>
      <c r="S4" s="482"/>
      <c r="T4" s="502"/>
      <c r="U4" s="325"/>
      <c r="V4" s="334"/>
      <c r="AA4" s="346"/>
      <c r="AB4" s="347"/>
      <c r="AC4" s="42"/>
      <c r="AF4" s="330"/>
      <c r="AG4" s="327"/>
      <c r="AH4" s="328"/>
      <c r="AI4" s="328"/>
      <c r="AJ4" s="337"/>
      <c r="AT4" s="358" t="s">
        <v>115</v>
      </c>
      <c r="AU4" s="404">
        <f ca="1">AU22</f>
        <v>200</v>
      </c>
      <c r="AW4" s="404">
        <f ca="1">AW22</f>
        <v>217</v>
      </c>
      <c r="AZ4" s="329"/>
      <c r="BA4" s="42"/>
      <c r="BB4" s="495" t="s">
        <v>125</v>
      </c>
      <c r="BC4" s="465" t="str">
        <f ca="1">IF(BC3&lt;2,"-",CHIDIST(BC2,BC3-1))</f>
        <v>-</v>
      </c>
      <c r="BD4" s="465" t="str">
        <f t="shared" ref="BD4:BO4" ca="1" si="0">IF(BD3&lt;2,"-",CHIDIST(BD2,BD3-1))</f>
        <v>-</v>
      </c>
      <c r="BE4" s="465" t="str">
        <f t="shared" ca="1" si="0"/>
        <v>-</v>
      </c>
      <c r="BF4" s="465">
        <f t="shared" ca="1" si="0"/>
        <v>0.91455207956858242</v>
      </c>
      <c r="BG4" s="465">
        <f t="shared" ca="1" si="0"/>
        <v>0.19460173909910206</v>
      </c>
      <c r="BH4" s="465">
        <f t="shared" ca="1" si="0"/>
        <v>3.3673266568631399E-2</v>
      </c>
      <c r="BI4" s="465">
        <f t="shared" ca="1" si="0"/>
        <v>4.3011908881274784E-2</v>
      </c>
      <c r="BJ4" s="465">
        <f t="shared" ca="1" si="0"/>
        <v>2.413869269146008E-2</v>
      </c>
      <c r="BK4" s="465">
        <f t="shared" ca="1" si="0"/>
        <v>0.55444376431268849</v>
      </c>
      <c r="BL4" s="465" t="str">
        <f t="shared" ca="1" si="0"/>
        <v>-</v>
      </c>
      <c r="BM4" s="325"/>
      <c r="BN4" s="465">
        <f t="shared" ca="1" si="0"/>
        <v>0.35964093679134368</v>
      </c>
      <c r="BO4" s="465">
        <f t="shared" ca="1" si="0"/>
        <v>4.4969621821748573E-2</v>
      </c>
      <c r="BP4" s="405"/>
    </row>
    <row r="5" spans="2:83" ht="15" customHeight="1" thickBot="1" x14ac:dyDescent="0.3">
      <c r="B5" s="473"/>
      <c r="C5" s="473"/>
      <c r="D5" s="473"/>
      <c r="E5" s="473"/>
      <c r="F5" s="473"/>
      <c r="G5" s="473"/>
      <c r="H5" s="473"/>
      <c r="I5" s="473"/>
      <c r="J5" s="473"/>
      <c r="K5" s="473"/>
      <c r="L5" s="473"/>
      <c r="M5" s="337"/>
      <c r="N5" s="500"/>
      <c r="O5" s="348" t="s">
        <v>301</v>
      </c>
      <c r="P5" s="510" t="str">
        <f>Front_panel!AE6</f>
        <v>A</v>
      </c>
      <c r="Q5" s="511" t="str">
        <f>Front_panel!AA6</f>
        <v>All pupils</v>
      </c>
      <c r="R5" s="482"/>
      <c r="S5" s="512" t="s">
        <v>154</v>
      </c>
      <c r="T5" s="328"/>
      <c r="U5" s="325"/>
      <c r="V5" s="325"/>
      <c r="W5" s="325"/>
      <c r="X5" s="42"/>
      <c r="Y5" s="334"/>
      <c r="Z5" s="352"/>
      <c r="AA5" s="335"/>
      <c r="AB5" s="329"/>
      <c r="AC5" s="42"/>
      <c r="AF5" s="330"/>
      <c r="AG5" s="327"/>
      <c r="AH5" s="328"/>
      <c r="AI5" s="328"/>
      <c r="AJ5" s="337"/>
      <c r="AT5" s="374" t="s">
        <v>113</v>
      </c>
      <c r="AU5" s="397">
        <f t="array" aca="1" ref="AU5" ca="1">SQRT(SUM( AU10:AU19*($N10:$N19-AU$24)^2)/AU20)</f>
        <v>1.8080306966420674</v>
      </c>
      <c r="AV5" s="397"/>
      <c r="AW5" s="375">
        <f t="array" aca="1" ref="AW5" ca="1">SQRT(SUM( AW10:AW19*($N10:$N19-AW$24)^2)/AW20)</f>
        <v>1.8043696268981335</v>
      </c>
      <c r="AZ5" s="329"/>
      <c r="BA5" s="42"/>
      <c r="BB5" s="42"/>
      <c r="BC5" s="330"/>
      <c r="BD5" s="294"/>
      <c r="BE5" s="349"/>
      <c r="BF5" s="339"/>
      <c r="BG5" s="340"/>
      <c r="BH5" s="341"/>
      <c r="BI5" s="350"/>
      <c r="BJ5" s="331"/>
      <c r="BK5" s="342"/>
      <c r="BL5" s="331"/>
      <c r="BM5" s="331"/>
      <c r="BO5" s="331"/>
    </row>
    <row r="6" spans="2:83" ht="20.25" customHeight="1" thickTop="1" thickBot="1" x14ac:dyDescent="0.35">
      <c r="B6" s="473"/>
      <c r="C6" s="473"/>
      <c r="D6" s="473"/>
      <c r="E6" s="473"/>
      <c r="F6" s="473"/>
      <c r="G6" s="473"/>
      <c r="H6" s="473"/>
      <c r="I6" s="473"/>
      <c r="J6" s="473"/>
      <c r="K6" s="473"/>
      <c r="L6" s="473"/>
      <c r="M6" s="337"/>
      <c r="N6" s="503"/>
      <c r="O6" s="579">
        <f>MATCH(T9,'2019 TMs'!$B$2:$B$1324,0)</f>
        <v>10</v>
      </c>
      <c r="P6" s="580" t="s">
        <v>147</v>
      </c>
      <c r="Q6" s="337"/>
      <c r="R6" s="337"/>
      <c r="S6" s="504"/>
      <c r="T6" s="337"/>
      <c r="U6" s="340"/>
      <c r="V6" s="294"/>
      <c r="W6" s="294"/>
      <c r="X6" s="331"/>
      <c r="Y6" s="331"/>
      <c r="Z6" s="342"/>
      <c r="AA6" s="331"/>
      <c r="AB6" s="331"/>
      <c r="AC6" s="331"/>
      <c r="AF6" s="331"/>
      <c r="AG6" s="348"/>
      <c r="AH6" s="328"/>
      <c r="AI6" s="328"/>
      <c r="AJ6" s="337"/>
      <c r="AT6" s="374" t="s">
        <v>113</v>
      </c>
      <c r="AU6" s="411">
        <f ca="1">AU5/SQRT(AU4)</f>
        <v>0.12784707661890435</v>
      </c>
      <c r="AW6" s="412">
        <f ca="1">AW5/SQRT(AW4)</f>
        <v>0.12248859159653151</v>
      </c>
      <c r="AZ6" s="338"/>
      <c r="BA6" s="42"/>
      <c r="BB6" s="42"/>
      <c r="BC6" s="330"/>
      <c r="BD6" s="294"/>
      <c r="BE6" s="348"/>
      <c r="BF6" s="339"/>
      <c r="BG6" s="340"/>
      <c r="BH6" s="353"/>
      <c r="BI6" s="354"/>
      <c r="BJ6" s="331"/>
      <c r="BK6" s="342"/>
      <c r="BL6" s="331"/>
      <c r="BM6" s="331"/>
      <c r="BO6" s="331"/>
    </row>
    <row r="7" spans="2:83" ht="12" customHeight="1" thickTop="1" x14ac:dyDescent="0.25">
      <c r="N7" s="355"/>
      <c r="P7" s="499">
        <v>1</v>
      </c>
      <c r="Q7" s="468">
        <v>2</v>
      </c>
      <c r="R7" s="499">
        <v>3</v>
      </c>
      <c r="S7" s="468">
        <v>4</v>
      </c>
      <c r="T7" s="499">
        <v>5</v>
      </c>
      <c r="U7" s="468">
        <v>6</v>
      </c>
      <c r="V7" s="499">
        <v>7</v>
      </c>
      <c r="W7" s="468">
        <v>8</v>
      </c>
      <c r="X7" s="499">
        <v>9</v>
      </c>
      <c r="Y7" s="468">
        <v>10</v>
      </c>
      <c r="Z7" s="499">
        <v>11</v>
      </c>
      <c r="AA7" s="468">
        <v>12</v>
      </c>
      <c r="AB7" s="331"/>
      <c r="AC7" s="331"/>
      <c r="AF7" s="331"/>
      <c r="AG7" s="327"/>
      <c r="AU7" s="320">
        <f ca="1">AU25/AU6</f>
        <v>-0.86566544544700919</v>
      </c>
      <c r="AW7" s="380">
        <f ca="1">AW25/AW6</f>
        <v>-1.0271245977971624</v>
      </c>
      <c r="AZ7" s="338"/>
      <c r="BA7" s="42"/>
      <c r="BB7" s="42"/>
      <c r="BC7" s="351"/>
      <c r="BD7" s="339"/>
      <c r="BE7" s="356"/>
      <c r="BF7" s="353"/>
      <c r="BG7" s="354"/>
      <c r="BH7" s="331"/>
      <c r="BI7" s="342"/>
      <c r="BJ7" s="331"/>
      <c r="BK7" s="331"/>
      <c r="BL7" s="331"/>
      <c r="BM7" s="331"/>
      <c r="BN7" s="348"/>
      <c r="BO7" s="348"/>
    </row>
    <row r="8" spans="2:83" ht="11.25" customHeight="1" x14ac:dyDescent="0.25">
      <c r="O8" s="498" t="s">
        <v>53</v>
      </c>
      <c r="P8" s="578">
        <f t="shared" ref="P8:AA8" si="1">$O$6+P7</f>
        <v>11</v>
      </c>
      <c r="Q8" s="578">
        <f t="shared" si="1"/>
        <v>12</v>
      </c>
      <c r="R8" s="578">
        <f t="shared" si="1"/>
        <v>13</v>
      </c>
      <c r="S8" s="578">
        <f t="shared" si="1"/>
        <v>14</v>
      </c>
      <c r="T8" s="578">
        <f t="shared" si="1"/>
        <v>15</v>
      </c>
      <c r="U8" s="578">
        <f t="shared" si="1"/>
        <v>16</v>
      </c>
      <c r="V8" s="578">
        <f t="shared" si="1"/>
        <v>17</v>
      </c>
      <c r="W8" s="578">
        <f t="shared" si="1"/>
        <v>18</v>
      </c>
      <c r="X8" s="578">
        <f t="shared" si="1"/>
        <v>19</v>
      </c>
      <c r="Y8" s="578">
        <f t="shared" si="1"/>
        <v>20</v>
      </c>
      <c r="Z8" s="578">
        <f t="shared" si="1"/>
        <v>21</v>
      </c>
      <c r="AA8" s="578">
        <f t="shared" si="1"/>
        <v>22</v>
      </c>
      <c r="AD8" s="468">
        <v>25</v>
      </c>
    </row>
    <row r="9" spans="2:83" ht="24.75" customHeight="1" x14ac:dyDescent="0.4">
      <c r="B9" s="570" t="s">
        <v>54</v>
      </c>
      <c r="C9" s="570"/>
      <c r="D9" s="573" t="s">
        <v>5</v>
      </c>
      <c r="E9" s="573" t="s">
        <v>14</v>
      </c>
      <c r="F9" s="573" t="s">
        <v>89</v>
      </c>
      <c r="G9" s="573" t="s">
        <v>10</v>
      </c>
      <c r="H9" s="573" t="s">
        <v>255</v>
      </c>
      <c r="I9" s="573" t="s">
        <v>90</v>
      </c>
      <c r="J9" s="573" t="s">
        <v>257</v>
      </c>
      <c r="K9" s="573" t="s">
        <v>12</v>
      </c>
      <c r="L9" s="573" t="s">
        <v>260</v>
      </c>
      <c r="N9" s="358" t="s">
        <v>60</v>
      </c>
      <c r="T9" s="359" t="str">
        <f>Front_panel!AA5</f>
        <v>English Language</v>
      </c>
      <c r="AC9" s="79" t="s">
        <v>43</v>
      </c>
      <c r="AD9" s="396" t="s">
        <v>110</v>
      </c>
      <c r="AE9" s="416" t="s">
        <v>80</v>
      </c>
      <c r="AU9" s="79" t="s">
        <v>43</v>
      </c>
      <c r="AV9" s="360" t="s">
        <v>42</v>
      </c>
      <c r="AW9" s="360" t="s">
        <v>80</v>
      </c>
      <c r="BN9" s="79" t="s">
        <v>43</v>
      </c>
      <c r="CE9" s="79" t="s">
        <v>43</v>
      </c>
    </row>
    <row r="10" spans="2:83" ht="13.5" x14ac:dyDescent="0.25">
      <c r="B10" s="571" t="str">
        <f t="shared" ref="B10:B19" si="2">HLOOKUP($P$5,$D$9:$L$19,C10,FALSE)</f>
        <v>O</v>
      </c>
      <c r="C10" s="320">
        <v>2</v>
      </c>
      <c r="D10" s="571" t="s">
        <v>185</v>
      </c>
      <c r="E10" s="571" t="s">
        <v>215</v>
      </c>
      <c r="F10" s="571" t="s">
        <v>217</v>
      </c>
      <c r="G10" s="571" t="s">
        <v>227</v>
      </c>
      <c r="H10" s="571" t="s">
        <v>228</v>
      </c>
      <c r="I10" s="571" t="s">
        <v>261</v>
      </c>
      <c r="J10" s="571" t="s">
        <v>271</v>
      </c>
      <c r="K10" s="571" t="s">
        <v>281</v>
      </c>
      <c r="L10" s="571" t="s">
        <v>291</v>
      </c>
      <c r="N10" s="527">
        <f>IF($S$2=91,9,0)</f>
        <v>9</v>
      </c>
      <c r="O10" s="522">
        <f>IF($S$2=91,9,"")</f>
        <v>9</v>
      </c>
      <c r="P10" s="81">
        <f t="shared" ref="P10:AA19" ca="1" si="3">IF(INDIRECT($R$4&amp;"$"&amp;$B10&amp;"$"&amp;P$8)="X",0,INDIRECT($R$4&amp;"$"&amp;$B10&amp;"$"&amp;P$8))</f>
        <v>0</v>
      </c>
      <c r="Q10" s="81">
        <f t="shared" ca="1" si="3"/>
        <v>3</v>
      </c>
      <c r="R10" s="175">
        <f t="shared" ca="1" si="3"/>
        <v>2</v>
      </c>
      <c r="S10" s="176">
        <f t="shared" ca="1" si="3"/>
        <v>0</v>
      </c>
      <c r="T10" s="176">
        <f t="shared" ca="1" si="3"/>
        <v>1</v>
      </c>
      <c r="U10" s="176">
        <f t="shared" ca="1" si="3"/>
        <v>4</v>
      </c>
      <c r="V10" s="176">
        <f t="shared" ca="1" si="3"/>
        <v>24</v>
      </c>
      <c r="W10" s="176">
        <f t="shared" ca="1" si="3"/>
        <v>107</v>
      </c>
      <c r="X10" s="176">
        <f t="shared" ca="1" si="3"/>
        <v>558</v>
      </c>
      <c r="Y10" s="176">
        <f t="shared" ca="1" si="3"/>
        <v>2047</v>
      </c>
      <c r="Z10" s="176">
        <f t="shared" ca="1" si="3"/>
        <v>5966</v>
      </c>
      <c r="AA10" s="177">
        <f t="shared" ca="1" si="3"/>
        <v>4443</v>
      </c>
      <c r="AB10" s="522">
        <f>$O$10</f>
        <v>9</v>
      </c>
      <c r="AC10" s="362">
        <f t="shared" ref="AC10:AC19" ca="1" si="4">SUM(P10:AA10)</f>
        <v>13155</v>
      </c>
      <c r="AD10" s="393"/>
      <c r="AE10" s="177">
        <f ca="1">SUM(AC10:AD10)</f>
        <v>13155</v>
      </c>
      <c r="AG10" s="522">
        <f>$O$10</f>
        <v>9</v>
      </c>
      <c r="AH10" s="81"/>
      <c r="AI10" s="82"/>
      <c r="AJ10" s="83">
        <f ca="1">Grid!D16</f>
        <v>0</v>
      </c>
      <c r="AK10" s="84">
        <f ca="1">Grid!E16</f>
        <v>0</v>
      </c>
      <c r="AL10" s="84">
        <f ca="1">Grid!F16</f>
        <v>0</v>
      </c>
      <c r="AM10" s="84">
        <f ca="1">Grid!G16</f>
        <v>0</v>
      </c>
      <c r="AN10" s="84">
        <f ca="1">Grid!H16</f>
        <v>0</v>
      </c>
      <c r="AO10" s="84">
        <f ca="1">Grid!I16</f>
        <v>0</v>
      </c>
      <c r="AP10" s="84">
        <f ca="1">Grid!J16</f>
        <v>1</v>
      </c>
      <c r="AQ10" s="84">
        <f ca="1">Grid!K16</f>
        <v>0</v>
      </c>
      <c r="AR10" s="84">
        <f ca="1">Grid!L16</f>
        <v>2</v>
      </c>
      <c r="AS10" s="85">
        <f ca="1">Grid!M16</f>
        <v>3</v>
      </c>
      <c r="AT10" s="522">
        <f>$O$10</f>
        <v>9</v>
      </c>
      <c r="AU10" s="363">
        <f t="shared" ref="AU10:AU19" ca="1" si="5">SUM(AJ10:AS10)</f>
        <v>6</v>
      </c>
      <c r="AV10" s="345">
        <f ca="1">Grid!P16</f>
        <v>0</v>
      </c>
      <c r="AW10" s="404">
        <f ca="1">SUM(AU10:AV10)</f>
        <v>6</v>
      </c>
      <c r="AZ10" s="522">
        <f>$O$10</f>
        <v>9</v>
      </c>
      <c r="BA10" s="81"/>
      <c r="BB10" s="82"/>
      <c r="BC10" s="83">
        <f t="shared" ref="BC10:BL11" ca="1" si="6">AJ$22*R29</f>
        <v>9.2764378478664184E-4</v>
      </c>
      <c r="BD10" s="84">
        <f t="shared" ca="1" si="6"/>
        <v>0</v>
      </c>
      <c r="BE10" s="84">
        <f t="shared" ca="1" si="6"/>
        <v>4.3151808060757745E-4</v>
      </c>
      <c r="BF10" s="84">
        <f t="shared" ca="1" si="6"/>
        <v>2.5145067698259188E-3</v>
      </c>
      <c r="BG10" s="84">
        <f t="shared" ca="1" si="6"/>
        <v>1.5026086956521738E-2</v>
      </c>
      <c r="BH10" s="84">
        <f t="shared" ca="1" si="6"/>
        <v>5.2962901854272694E-2</v>
      </c>
      <c r="BI10" s="84">
        <f t="shared" ca="1" si="6"/>
        <v>0.23331842315097531</v>
      </c>
      <c r="BJ10" s="84">
        <f t="shared" ca="1" si="6"/>
        <v>0.85975490241830854</v>
      </c>
      <c r="BK10" s="84">
        <f t="shared" ca="1" si="6"/>
        <v>1.0920034023493439</v>
      </c>
      <c r="BL10" s="85">
        <f t="shared" ca="1" si="6"/>
        <v>0.59077209467245806</v>
      </c>
      <c r="BM10" s="522">
        <f>$O$10</f>
        <v>9</v>
      </c>
      <c r="BN10" s="363">
        <f t="shared" ref="BN10:BN19" ca="1" si="7">SUM(BC10:BL10)</f>
        <v>2.8477114800371006</v>
      </c>
      <c r="BQ10" s="522">
        <f>$O$10</f>
        <v>9</v>
      </c>
      <c r="BR10" s="81"/>
      <c r="BS10" s="86"/>
      <c r="BT10" s="87">
        <f t="shared" ref="BT10:BT19" ca="1" si="8">AJ10-BC10</f>
        <v>-9.2764378478664184E-4</v>
      </c>
      <c r="BU10" s="84">
        <f t="shared" ref="BU10:BU19" ca="1" si="9">AK10-BD10</f>
        <v>0</v>
      </c>
      <c r="BV10" s="84">
        <f t="shared" ref="BV10:BV19" ca="1" si="10">AL10-BE10</f>
        <v>-4.3151808060757745E-4</v>
      </c>
      <c r="BW10" s="84">
        <f t="shared" ref="BW10:BW19" ca="1" si="11">AM10-BF10</f>
        <v>-2.5145067698259188E-3</v>
      </c>
      <c r="BX10" s="84">
        <f t="shared" ref="BX10:BX19" ca="1" si="12">AN10-BG10</f>
        <v>-1.5026086956521738E-2</v>
      </c>
      <c r="BY10" s="84">
        <f t="shared" ref="BY10:BY19" ca="1" si="13">AO10-BH10</f>
        <v>-5.2962901854272694E-2</v>
      </c>
      <c r="BZ10" s="84">
        <f t="shared" ref="BZ10:BZ19" ca="1" si="14">AP10-BI10</f>
        <v>0.76668157684902472</v>
      </c>
      <c r="CA10" s="84">
        <f t="shared" ref="CA10:CA19" ca="1" si="15">AQ10-BJ10</f>
        <v>-0.85975490241830854</v>
      </c>
      <c r="CB10" s="84">
        <f t="shared" ref="CB10:CB19" ca="1" si="16">AR10-BK10</f>
        <v>0.9079965976506561</v>
      </c>
      <c r="CC10" s="85">
        <f t="shared" ref="CC10:CC19" ca="1" si="17">AS10-BL10</f>
        <v>2.4092279053275418</v>
      </c>
      <c r="CD10" s="522">
        <f>$O$10</f>
        <v>9</v>
      </c>
      <c r="CE10" s="363">
        <f t="shared" ref="CE10:CE19" ca="1" si="18">SUM(BT10:CC10)</f>
        <v>3.1522885199628994</v>
      </c>
    </row>
    <row r="11" spans="2:83" ht="13.5" x14ac:dyDescent="0.25">
      <c r="B11" s="571" t="str">
        <f t="shared" si="2"/>
        <v>N</v>
      </c>
      <c r="C11" s="320">
        <v>3</v>
      </c>
      <c r="D11" s="571" t="s">
        <v>44</v>
      </c>
      <c r="E11" s="571" t="s">
        <v>212</v>
      </c>
      <c r="F11" s="571" t="s">
        <v>216</v>
      </c>
      <c r="G11" s="571" t="s">
        <v>226</v>
      </c>
      <c r="H11" s="571" t="s">
        <v>229</v>
      </c>
      <c r="I11" s="571" t="s">
        <v>262</v>
      </c>
      <c r="J11" s="571" t="s">
        <v>272</v>
      </c>
      <c r="K11" s="571" t="s">
        <v>282</v>
      </c>
      <c r="L11" s="571" t="s">
        <v>292</v>
      </c>
      <c r="N11" s="530">
        <f>IF($S$2=91,8,8.5)</f>
        <v>8</v>
      </c>
      <c r="O11" s="523">
        <f>IF($S$2=91,8,"A*")</f>
        <v>8</v>
      </c>
      <c r="P11" s="89">
        <f t="shared" ca="1" si="3"/>
        <v>0</v>
      </c>
      <c r="Q11" s="89">
        <f t="shared" ca="1" si="3"/>
        <v>1</v>
      </c>
      <c r="R11" s="178">
        <f t="shared" ca="1" si="3"/>
        <v>7</v>
      </c>
      <c r="S11" s="179">
        <f t="shared" ca="1" si="3"/>
        <v>2</v>
      </c>
      <c r="T11" s="179">
        <f t="shared" ca="1" si="3"/>
        <v>3</v>
      </c>
      <c r="U11" s="179">
        <f t="shared" ca="1" si="3"/>
        <v>29</v>
      </c>
      <c r="V11" s="179">
        <f t="shared" ca="1" si="3"/>
        <v>95</v>
      </c>
      <c r="W11" s="179">
        <f t="shared" ca="1" si="3"/>
        <v>532</v>
      </c>
      <c r="X11" s="179">
        <f t="shared" ca="1" si="3"/>
        <v>2140</v>
      </c>
      <c r="Y11" s="179">
        <f t="shared" ca="1" si="3"/>
        <v>6021</v>
      </c>
      <c r="Z11" s="179">
        <f t="shared" ca="1" si="3"/>
        <v>12121</v>
      </c>
      <c r="AA11" s="180">
        <f t="shared" ca="1" si="3"/>
        <v>5295</v>
      </c>
      <c r="AB11" s="523">
        <f>$O$11</f>
        <v>8</v>
      </c>
      <c r="AC11" s="362">
        <f t="shared" ca="1" si="4"/>
        <v>26246</v>
      </c>
      <c r="AD11" s="394"/>
      <c r="AE11" s="180">
        <f ca="1">SUM(AC11:AD11)</f>
        <v>26246</v>
      </c>
      <c r="AG11" s="523">
        <f>$O$11</f>
        <v>8</v>
      </c>
      <c r="AH11" s="89"/>
      <c r="AI11" s="90"/>
      <c r="AJ11" s="91">
        <f ca="1">Grid!D17</f>
        <v>0</v>
      </c>
      <c r="AK11" s="92">
        <f ca="1">Grid!E17</f>
        <v>0</v>
      </c>
      <c r="AL11" s="92">
        <f ca="1">Grid!F17</f>
        <v>0</v>
      </c>
      <c r="AM11" s="92">
        <f ca="1">Grid!G17</f>
        <v>0</v>
      </c>
      <c r="AN11" s="92">
        <f ca="1">Grid!H17</f>
        <v>0</v>
      </c>
      <c r="AO11" s="92">
        <f ca="1">Grid!I17</f>
        <v>0</v>
      </c>
      <c r="AP11" s="92">
        <f ca="1">Grid!J17</f>
        <v>0</v>
      </c>
      <c r="AQ11" s="92">
        <f ca="1">Grid!K17</f>
        <v>7</v>
      </c>
      <c r="AR11" s="92">
        <f ca="1">Grid!L17</f>
        <v>3</v>
      </c>
      <c r="AS11" s="93">
        <f ca="1">Grid!M17</f>
        <v>0</v>
      </c>
      <c r="AT11" s="523">
        <f>$O$11</f>
        <v>8</v>
      </c>
      <c r="AU11" s="363">
        <f t="shared" ca="1" si="5"/>
        <v>10</v>
      </c>
      <c r="AV11" s="345">
        <f ca="1">Grid!P18</f>
        <v>0</v>
      </c>
      <c r="AW11" s="404">
        <f ca="1">SUM(AU11:AV11)</f>
        <v>10</v>
      </c>
      <c r="AZ11" s="523">
        <f>$O$11</f>
        <v>8</v>
      </c>
      <c r="BA11" s="89"/>
      <c r="BB11" s="90"/>
      <c r="BC11" s="91">
        <f t="shared" ca="1" si="6"/>
        <v>3.246753246753247E-3</v>
      </c>
      <c r="BD11" s="92">
        <f t="shared" ca="1" si="6"/>
        <v>8.0299785867237686E-4</v>
      </c>
      <c r="BE11" s="92">
        <f t="shared" ca="1" si="6"/>
        <v>1.2945542418227323E-3</v>
      </c>
      <c r="BF11" s="92">
        <f t="shared" ca="1" si="6"/>
        <v>1.8230174081237911E-2</v>
      </c>
      <c r="BG11" s="92">
        <f t="shared" ca="1" si="6"/>
        <v>5.9478260869565217E-2</v>
      </c>
      <c r="BH11" s="92">
        <f t="shared" ca="1" si="6"/>
        <v>0.26332956809787922</v>
      </c>
      <c r="BI11" s="92">
        <f t="shared" ca="1" si="6"/>
        <v>0.89480542212022784</v>
      </c>
      <c r="BJ11" s="92">
        <f t="shared" ca="1" si="6"/>
        <v>2.5288638336397828</v>
      </c>
      <c r="BK11" s="92">
        <f t="shared" ca="1" si="6"/>
        <v>2.2186009453363047</v>
      </c>
      <c r="BL11" s="93">
        <f t="shared" ca="1" si="6"/>
        <v>0.70405992376562365</v>
      </c>
      <c r="BM11" s="523">
        <f>$O$11</f>
        <v>8</v>
      </c>
      <c r="BN11" s="364">
        <f t="shared" ca="1" si="7"/>
        <v>6.6927124332578698</v>
      </c>
      <c r="BQ11" s="523">
        <f>$O$11</f>
        <v>8</v>
      </c>
      <c r="BR11" s="89"/>
      <c r="BS11" s="94"/>
      <c r="BT11" s="95">
        <f t="shared" ref="BT11" ca="1" si="19">AJ11-BC11</f>
        <v>-3.246753246753247E-3</v>
      </c>
      <c r="BU11" s="92">
        <f t="shared" ref="BU11" ca="1" si="20">AK11-BD11</f>
        <v>-8.0299785867237686E-4</v>
      </c>
      <c r="BV11" s="92">
        <f t="shared" ref="BV11" ca="1" si="21">AL11-BE11</f>
        <v>-1.2945542418227323E-3</v>
      </c>
      <c r="BW11" s="92">
        <f t="shared" ref="BW11" ca="1" si="22">AM11-BF11</f>
        <v>-1.8230174081237911E-2</v>
      </c>
      <c r="BX11" s="92">
        <f t="shared" ref="BX11" ca="1" si="23">AN11-BG11</f>
        <v>-5.9478260869565217E-2</v>
      </c>
      <c r="BY11" s="92">
        <f t="shared" ref="BY11" ca="1" si="24">AO11-BH11</f>
        <v>-0.26332956809787922</v>
      </c>
      <c r="BZ11" s="92">
        <f t="shared" ref="BZ11" ca="1" si="25">AP11-BI11</f>
        <v>-0.89480542212022784</v>
      </c>
      <c r="CA11" s="92">
        <f t="shared" ref="CA11" ca="1" si="26">AQ11-BJ11</f>
        <v>4.4711361663602176</v>
      </c>
      <c r="CB11" s="92">
        <f t="shared" ref="CB11" ca="1" si="27">AR11-BK11</f>
        <v>0.7813990546636953</v>
      </c>
      <c r="CC11" s="93">
        <f t="shared" ref="CC11" ca="1" si="28">AS11-BL11</f>
        <v>-0.70405992376562365</v>
      </c>
      <c r="CD11" s="523">
        <f>$O$11</f>
        <v>8</v>
      </c>
      <c r="CE11" s="364">
        <f t="shared" ca="1" si="18"/>
        <v>3.3072875667421306</v>
      </c>
    </row>
    <row r="12" spans="2:83" ht="13.5" x14ac:dyDescent="0.25">
      <c r="B12" s="571" t="str">
        <f t="shared" si="2"/>
        <v>M</v>
      </c>
      <c r="C12" s="320">
        <v>4</v>
      </c>
      <c r="D12" s="571" t="s">
        <v>89</v>
      </c>
      <c r="E12" s="571" t="s">
        <v>211</v>
      </c>
      <c r="F12" s="571" t="s">
        <v>214</v>
      </c>
      <c r="G12" s="571" t="s">
        <v>225</v>
      </c>
      <c r="H12" s="571" t="s">
        <v>230</v>
      </c>
      <c r="I12" s="571" t="s">
        <v>263</v>
      </c>
      <c r="J12" s="571" t="s">
        <v>273</v>
      </c>
      <c r="K12" s="571" t="s">
        <v>283</v>
      </c>
      <c r="L12" s="571" t="s">
        <v>293</v>
      </c>
      <c r="N12" s="528">
        <f>IF($S$2=91,7,7)</f>
        <v>7</v>
      </c>
      <c r="O12" s="523">
        <f>IF($S$2=91,7,"A")</f>
        <v>7</v>
      </c>
      <c r="P12" s="89">
        <f t="shared" ca="1" si="3"/>
        <v>0</v>
      </c>
      <c r="Q12" s="89">
        <f t="shared" ca="1" si="3"/>
        <v>4</v>
      </c>
      <c r="R12" s="178">
        <f t="shared" ca="1" si="3"/>
        <v>13</v>
      </c>
      <c r="S12" s="179">
        <f t="shared" ca="1" si="3"/>
        <v>6</v>
      </c>
      <c r="T12" s="179">
        <f t="shared" ca="1" si="3"/>
        <v>31</v>
      </c>
      <c r="U12" s="179">
        <f t="shared" ca="1" si="3"/>
        <v>97</v>
      </c>
      <c r="V12" s="179">
        <f t="shared" ca="1" si="3"/>
        <v>360</v>
      </c>
      <c r="W12" s="179">
        <f t="shared" ca="1" si="3"/>
        <v>1859</v>
      </c>
      <c r="X12" s="179">
        <f t="shared" ca="1" si="3"/>
        <v>5940</v>
      </c>
      <c r="Y12" s="179">
        <f t="shared" ca="1" si="3"/>
        <v>12625</v>
      </c>
      <c r="Z12" s="179">
        <f t="shared" ca="1" si="3"/>
        <v>18386</v>
      </c>
      <c r="AA12" s="180">
        <f t="shared" ca="1" si="3"/>
        <v>5382</v>
      </c>
      <c r="AB12" s="523">
        <f>$O$12</f>
        <v>7</v>
      </c>
      <c r="AC12" s="319">
        <f t="shared" ca="1" si="4"/>
        <v>44703</v>
      </c>
      <c r="AD12" s="394"/>
      <c r="AE12" s="180">
        <f t="shared" ref="AE12:AE19" ca="1" si="29">SUM(AC12:AD12)</f>
        <v>44703</v>
      </c>
      <c r="AG12" s="523">
        <f>$O$12</f>
        <v>7</v>
      </c>
      <c r="AH12" s="89"/>
      <c r="AI12" s="90"/>
      <c r="AJ12" s="91">
        <f ca="1">Grid!D18</f>
        <v>0</v>
      </c>
      <c r="AK12" s="92">
        <f ca="1">Grid!E18</f>
        <v>0</v>
      </c>
      <c r="AL12" s="92">
        <f ca="1">Grid!F18</f>
        <v>0</v>
      </c>
      <c r="AM12" s="92">
        <f ca="1">Grid!G18</f>
        <v>1</v>
      </c>
      <c r="AN12" s="92">
        <f ca="1">Grid!H18</f>
        <v>0</v>
      </c>
      <c r="AO12" s="92">
        <f ca="1">Grid!I18</f>
        <v>0</v>
      </c>
      <c r="AP12" s="92">
        <f ca="1">Grid!J18</f>
        <v>2</v>
      </c>
      <c r="AQ12" s="92">
        <f ca="1">Grid!K18</f>
        <v>5</v>
      </c>
      <c r="AR12" s="92">
        <f ca="1">Grid!L18</f>
        <v>4</v>
      </c>
      <c r="AS12" s="93">
        <f ca="1">Grid!M18</f>
        <v>0</v>
      </c>
      <c r="AT12" s="523">
        <f>$O$12</f>
        <v>7</v>
      </c>
      <c r="AU12" s="364">
        <f t="shared" ca="1" si="5"/>
        <v>12</v>
      </c>
      <c r="AV12" s="345">
        <f ca="1">Grid!P18</f>
        <v>0</v>
      </c>
      <c r="AW12" s="404">
        <f t="shared" ref="AW12:AW19" ca="1" si="30">SUM(AU12:AV12)</f>
        <v>12</v>
      </c>
      <c r="AZ12" s="523">
        <f>$O$12</f>
        <v>7</v>
      </c>
      <c r="BA12" s="89"/>
      <c r="BB12" s="90"/>
      <c r="BC12" s="91">
        <f t="shared" ref="BC12:BL19" ca="1" si="31">AJ$22*R31</f>
        <v>6.0296846011131727E-3</v>
      </c>
      <c r="BD12" s="92">
        <f t="shared" ca="1" si="31"/>
        <v>2.4089935760171306E-3</v>
      </c>
      <c r="BE12" s="92">
        <f t="shared" ca="1" si="31"/>
        <v>1.33770604988349E-2</v>
      </c>
      <c r="BF12" s="92">
        <f t="shared" ca="1" si="31"/>
        <v>6.0976789168278533E-2</v>
      </c>
      <c r="BG12" s="92">
        <f t="shared" ca="1" si="31"/>
        <v>0.22539130434782606</v>
      </c>
      <c r="BH12" s="92">
        <f t="shared" ca="1" si="31"/>
        <v>0.92016854716909291</v>
      </c>
      <c r="BI12" s="92">
        <f t="shared" ca="1" si="31"/>
        <v>2.4837122464458661</v>
      </c>
      <c r="BJ12" s="92">
        <f t="shared" ca="1" si="31"/>
        <v>5.3025919115931348</v>
      </c>
      <c r="BK12" s="92">
        <f t="shared" ca="1" si="31"/>
        <v>3.3653326442499218</v>
      </c>
      <c r="BL12" s="93">
        <f t="shared" ca="1" si="31"/>
        <v>0.7156280471589398</v>
      </c>
      <c r="BM12" s="523">
        <f>$O$12</f>
        <v>7</v>
      </c>
      <c r="BN12" s="364">
        <f t="shared" ca="1" si="7"/>
        <v>13.095617228809026</v>
      </c>
      <c r="BQ12" s="523">
        <f>$O$12</f>
        <v>7</v>
      </c>
      <c r="BR12" s="89"/>
      <c r="BS12" s="94"/>
      <c r="BT12" s="95">
        <f t="shared" ca="1" si="8"/>
        <v>-6.0296846011131727E-3</v>
      </c>
      <c r="BU12" s="92">
        <f t="shared" ca="1" si="9"/>
        <v>-2.4089935760171306E-3</v>
      </c>
      <c r="BV12" s="92">
        <f t="shared" ca="1" si="10"/>
        <v>-1.33770604988349E-2</v>
      </c>
      <c r="BW12" s="92">
        <f t="shared" ca="1" si="11"/>
        <v>0.93902321083172147</v>
      </c>
      <c r="BX12" s="92">
        <f t="shared" ca="1" si="12"/>
        <v>-0.22539130434782606</v>
      </c>
      <c r="BY12" s="92">
        <f t="shared" ca="1" si="13"/>
        <v>-0.92016854716909291</v>
      </c>
      <c r="BZ12" s="92">
        <f t="shared" ca="1" si="14"/>
        <v>-0.48371224644586608</v>
      </c>
      <c r="CA12" s="92">
        <f t="shared" ca="1" si="15"/>
        <v>-0.30259191159313481</v>
      </c>
      <c r="CB12" s="92">
        <f t="shared" ca="1" si="16"/>
        <v>0.63466735575007815</v>
      </c>
      <c r="CC12" s="93">
        <f t="shared" ca="1" si="17"/>
        <v>-0.7156280471589398</v>
      </c>
      <c r="CD12" s="523">
        <f>$O$12</f>
        <v>7</v>
      </c>
      <c r="CE12" s="364">
        <f t="shared" ca="1" si="18"/>
        <v>-1.0956172288090251</v>
      </c>
    </row>
    <row r="13" spans="2:83" ht="13.5" x14ac:dyDescent="0.25">
      <c r="B13" s="571" t="str">
        <f t="shared" si="2"/>
        <v>L</v>
      </c>
      <c r="C13" s="320">
        <v>5</v>
      </c>
      <c r="D13" s="571" t="s">
        <v>198</v>
      </c>
      <c r="E13" s="571" t="s">
        <v>203</v>
      </c>
      <c r="F13" s="571" t="s">
        <v>213</v>
      </c>
      <c r="G13" s="571" t="s">
        <v>224</v>
      </c>
      <c r="H13" s="571" t="s">
        <v>231</v>
      </c>
      <c r="I13" s="571" t="s">
        <v>264</v>
      </c>
      <c r="J13" s="571" t="s">
        <v>274</v>
      </c>
      <c r="K13" s="571" t="s">
        <v>284</v>
      </c>
      <c r="L13" s="571" t="s">
        <v>294</v>
      </c>
      <c r="N13" s="530">
        <f>IF($S$2=91,6,5.5)</f>
        <v>6</v>
      </c>
      <c r="O13" s="523">
        <f>IF($S$2=91,6,"B")</f>
        <v>6</v>
      </c>
      <c r="P13" s="89">
        <f t="shared" ca="1" si="3"/>
        <v>2</v>
      </c>
      <c r="Q13" s="89">
        <f t="shared" ca="1" si="3"/>
        <v>3</v>
      </c>
      <c r="R13" s="178">
        <f t="shared" ca="1" si="3"/>
        <v>92</v>
      </c>
      <c r="S13" s="179">
        <f t="shared" ca="1" si="3"/>
        <v>52</v>
      </c>
      <c r="T13" s="179">
        <f t="shared" ca="1" si="3"/>
        <v>135</v>
      </c>
      <c r="U13" s="179">
        <f t="shared" ca="1" si="3"/>
        <v>501</v>
      </c>
      <c r="V13" s="179">
        <f t="shared" ca="1" si="3"/>
        <v>1991</v>
      </c>
      <c r="W13" s="179">
        <f t="shared" ca="1" si="3"/>
        <v>6972</v>
      </c>
      <c r="X13" s="179">
        <f t="shared" ca="1" si="3"/>
        <v>16577</v>
      </c>
      <c r="Y13" s="179">
        <f t="shared" ca="1" si="3"/>
        <v>25649</v>
      </c>
      <c r="Z13" s="179">
        <f t="shared" ca="1" si="3"/>
        <v>25460</v>
      </c>
      <c r="AA13" s="180">
        <f t="shared" ca="1" si="3"/>
        <v>4603</v>
      </c>
      <c r="AB13" s="523">
        <f>$O$13</f>
        <v>6</v>
      </c>
      <c r="AC13" s="319">
        <f t="shared" ca="1" si="4"/>
        <v>82037</v>
      </c>
      <c r="AD13" s="394"/>
      <c r="AE13" s="180">
        <f t="shared" ca="1" si="29"/>
        <v>82037</v>
      </c>
      <c r="AG13" s="523">
        <f>$O$13</f>
        <v>6</v>
      </c>
      <c r="AH13" s="89"/>
      <c r="AI13" s="90"/>
      <c r="AJ13" s="91">
        <f ca="1">Grid!D19</f>
        <v>0</v>
      </c>
      <c r="AK13" s="92">
        <f ca="1">Grid!E19</f>
        <v>0</v>
      </c>
      <c r="AL13" s="92">
        <f ca="1">Grid!F19</f>
        <v>0</v>
      </c>
      <c r="AM13" s="92">
        <f ca="1">Grid!G19</f>
        <v>0</v>
      </c>
      <c r="AN13" s="92">
        <f ca="1">Grid!H19</f>
        <v>0</v>
      </c>
      <c r="AO13" s="92">
        <f ca="1">Grid!I19</f>
        <v>4</v>
      </c>
      <c r="AP13" s="92">
        <f ca="1">Grid!J19</f>
        <v>7</v>
      </c>
      <c r="AQ13" s="92">
        <f ca="1">Grid!K19</f>
        <v>15</v>
      </c>
      <c r="AR13" s="92">
        <f ca="1">Grid!L19</f>
        <v>5</v>
      </c>
      <c r="AS13" s="93">
        <f ca="1">Grid!M19</f>
        <v>0</v>
      </c>
      <c r="AT13" s="523">
        <f>$O$13</f>
        <v>6</v>
      </c>
      <c r="AU13" s="364">
        <f t="shared" ca="1" si="5"/>
        <v>31</v>
      </c>
      <c r="AV13" s="345">
        <f ca="1">Grid!P19</f>
        <v>8</v>
      </c>
      <c r="AW13" s="404">
        <f t="shared" ca="1" si="30"/>
        <v>39</v>
      </c>
      <c r="AZ13" s="523">
        <f>$O$13</f>
        <v>6</v>
      </c>
      <c r="BA13" s="89"/>
      <c r="BB13" s="90"/>
      <c r="BC13" s="91">
        <f t="shared" ca="1" si="31"/>
        <v>4.267161410018553E-2</v>
      </c>
      <c r="BD13" s="92">
        <f t="shared" ca="1" si="31"/>
        <v>2.0877944325481797E-2</v>
      </c>
      <c r="BE13" s="92">
        <f t="shared" ca="1" si="31"/>
        <v>5.825494088202296E-2</v>
      </c>
      <c r="BF13" s="92">
        <f t="shared" ca="1" si="31"/>
        <v>0.31494197292069631</v>
      </c>
      <c r="BG13" s="92">
        <f t="shared" ca="1" si="31"/>
        <v>1.2465391304347826</v>
      </c>
      <c r="BH13" s="92">
        <f t="shared" ca="1" si="31"/>
        <v>3.4510032871774694</v>
      </c>
      <c r="BI13" s="92">
        <f t="shared" ca="1" si="31"/>
        <v>6.9313969544331862</v>
      </c>
      <c r="BJ13" s="92">
        <f t="shared" ca="1" si="31"/>
        <v>10.772766727956618</v>
      </c>
      <c r="BK13" s="92">
        <f t="shared" ca="1" si="31"/>
        <v>4.6601419081150333</v>
      </c>
      <c r="BL13" s="93">
        <f t="shared" ca="1" si="31"/>
        <v>0.61204680436131542</v>
      </c>
      <c r="BM13" s="523">
        <f>$O$13</f>
        <v>6</v>
      </c>
      <c r="BN13" s="364">
        <f t="shared" ca="1" si="7"/>
        <v>28.110641284706794</v>
      </c>
      <c r="BQ13" s="523">
        <f>$O$13</f>
        <v>6</v>
      </c>
      <c r="BR13" s="89"/>
      <c r="BS13" s="94"/>
      <c r="BT13" s="95">
        <f t="shared" ca="1" si="8"/>
        <v>-4.267161410018553E-2</v>
      </c>
      <c r="BU13" s="92">
        <f t="shared" ca="1" si="9"/>
        <v>-2.0877944325481797E-2</v>
      </c>
      <c r="BV13" s="92">
        <f t="shared" ca="1" si="10"/>
        <v>-5.825494088202296E-2</v>
      </c>
      <c r="BW13" s="92">
        <f t="shared" ca="1" si="11"/>
        <v>-0.31494197292069631</v>
      </c>
      <c r="BX13" s="92">
        <f t="shared" ca="1" si="12"/>
        <v>-1.2465391304347826</v>
      </c>
      <c r="BY13" s="92">
        <f t="shared" ca="1" si="13"/>
        <v>0.5489967128225306</v>
      </c>
      <c r="BZ13" s="92">
        <f t="shared" ca="1" si="14"/>
        <v>6.8603045566813847E-2</v>
      </c>
      <c r="CA13" s="92">
        <f t="shared" ca="1" si="15"/>
        <v>4.2272332720433816</v>
      </c>
      <c r="CB13" s="92">
        <f t="shared" ca="1" si="16"/>
        <v>0.33985809188496674</v>
      </c>
      <c r="CC13" s="93">
        <f t="shared" ca="1" si="17"/>
        <v>-0.61204680436131542</v>
      </c>
      <c r="CD13" s="523">
        <f>$O$13</f>
        <v>6</v>
      </c>
      <c r="CE13" s="364">
        <f t="shared" ca="1" si="18"/>
        <v>2.8893587152932083</v>
      </c>
    </row>
    <row r="14" spans="2:83" ht="13.5" x14ac:dyDescent="0.25">
      <c r="B14" s="571" t="str">
        <f t="shared" si="2"/>
        <v>K</v>
      </c>
      <c r="C14" s="320">
        <v>6</v>
      </c>
      <c r="D14" s="571" t="s">
        <v>199</v>
      </c>
      <c r="E14" s="571" t="s">
        <v>20</v>
      </c>
      <c r="F14" s="571" t="s">
        <v>206</v>
      </c>
      <c r="G14" s="571" t="s">
        <v>223</v>
      </c>
      <c r="H14" s="571" t="s">
        <v>232</v>
      </c>
      <c r="I14" s="571" t="s">
        <v>265</v>
      </c>
      <c r="J14" s="571" t="s">
        <v>275</v>
      </c>
      <c r="K14" s="571" t="s">
        <v>285</v>
      </c>
      <c r="L14" s="571" t="s">
        <v>295</v>
      </c>
      <c r="N14" s="528">
        <f>IF($S$2=91,5,4)</f>
        <v>5</v>
      </c>
      <c r="O14" s="523">
        <f>IF($S$2=91,5,"C")</f>
        <v>5</v>
      </c>
      <c r="P14" s="89">
        <f t="shared" ca="1" si="3"/>
        <v>6</v>
      </c>
      <c r="Q14" s="89">
        <f t="shared" ca="1" si="3"/>
        <v>12</v>
      </c>
      <c r="R14" s="178">
        <f t="shared" ca="1" si="3"/>
        <v>231</v>
      </c>
      <c r="S14" s="179">
        <f t="shared" ca="1" si="3"/>
        <v>236</v>
      </c>
      <c r="T14" s="179">
        <f t="shared" ca="1" si="3"/>
        <v>585</v>
      </c>
      <c r="U14" s="179">
        <f t="shared" ca="1" si="3"/>
        <v>1677</v>
      </c>
      <c r="V14" s="179">
        <f t="shared" ca="1" si="3"/>
        <v>5843</v>
      </c>
      <c r="W14" s="179">
        <f t="shared" ca="1" si="3"/>
        <v>15836</v>
      </c>
      <c r="X14" s="179">
        <f t="shared" ca="1" si="3"/>
        <v>26682</v>
      </c>
      <c r="Y14" s="179">
        <f t="shared" ca="1" si="3"/>
        <v>28475</v>
      </c>
      <c r="Z14" s="179">
        <f t="shared" ca="1" si="3"/>
        <v>18418</v>
      </c>
      <c r="AA14" s="180">
        <f t="shared" ca="1" si="3"/>
        <v>2048</v>
      </c>
      <c r="AB14" s="523">
        <f>$O$14</f>
        <v>5</v>
      </c>
      <c r="AC14" s="319">
        <f t="shared" ca="1" si="4"/>
        <v>100049</v>
      </c>
      <c r="AD14" s="394"/>
      <c r="AE14" s="180">
        <f t="shared" ca="1" si="29"/>
        <v>100049</v>
      </c>
      <c r="AG14" s="523">
        <f>$O$14</f>
        <v>5</v>
      </c>
      <c r="AH14" s="89"/>
      <c r="AI14" s="90"/>
      <c r="AJ14" s="91">
        <f ca="1">Grid!D20</f>
        <v>0</v>
      </c>
      <c r="AK14" s="92">
        <f ca="1">Grid!E20</f>
        <v>0</v>
      </c>
      <c r="AL14" s="92">
        <f ca="1">Grid!F20</f>
        <v>0</v>
      </c>
      <c r="AM14" s="92">
        <f ca="1">Grid!G20</f>
        <v>1</v>
      </c>
      <c r="AN14" s="92">
        <f ca="1">Grid!H20</f>
        <v>1</v>
      </c>
      <c r="AO14" s="92">
        <f ca="1">Grid!I20</f>
        <v>3</v>
      </c>
      <c r="AP14" s="92">
        <f ca="1">Grid!J20</f>
        <v>18</v>
      </c>
      <c r="AQ14" s="92">
        <f ca="1">Grid!K20</f>
        <v>12</v>
      </c>
      <c r="AR14" s="92">
        <f ca="1">Grid!L20</f>
        <v>1</v>
      </c>
      <c r="AS14" s="93">
        <f ca="1">Grid!M20</f>
        <v>0</v>
      </c>
      <c r="AT14" s="523">
        <f>$O$14</f>
        <v>5</v>
      </c>
      <c r="AU14" s="364">
        <f t="shared" ca="1" si="5"/>
        <v>36</v>
      </c>
      <c r="AV14" s="345">
        <f ca="1">Grid!P20</f>
        <v>1</v>
      </c>
      <c r="AW14" s="404">
        <f t="shared" ca="1" si="30"/>
        <v>37</v>
      </c>
      <c r="AZ14" s="523">
        <f>$O$14</f>
        <v>5</v>
      </c>
      <c r="BA14" s="89"/>
      <c r="BB14" s="90"/>
      <c r="BC14" s="91">
        <f t="shared" ca="1" si="31"/>
        <v>0.10714285714285715</v>
      </c>
      <c r="BD14" s="92">
        <f t="shared" ca="1" si="31"/>
        <v>9.4753747323340479E-2</v>
      </c>
      <c r="BE14" s="92">
        <f t="shared" ca="1" si="31"/>
        <v>0.25243807715543282</v>
      </c>
      <c r="BF14" s="92">
        <f t="shared" ca="1" si="31"/>
        <v>1.0542069632495163</v>
      </c>
      <c r="BG14" s="92">
        <f t="shared" ca="1" si="31"/>
        <v>3.658226086956522</v>
      </c>
      <c r="BH14" s="92">
        <f t="shared" ca="1" si="31"/>
        <v>7.8385094744323593</v>
      </c>
      <c r="BI14" s="92">
        <f t="shared" ca="1" si="31"/>
        <v>11.156634707014916</v>
      </c>
      <c r="BJ14" s="92">
        <f t="shared" ca="1" si="31"/>
        <v>11.959707301593228</v>
      </c>
      <c r="BK14" s="92">
        <f t="shared" ca="1" si="31"/>
        <v>3.3711898532467672</v>
      </c>
      <c r="BL14" s="93">
        <f t="shared" ca="1" si="31"/>
        <v>0.27231628401737434</v>
      </c>
      <c r="BM14" s="523">
        <f>$O$14</f>
        <v>5</v>
      </c>
      <c r="BN14" s="364">
        <f t="shared" ca="1" si="7"/>
        <v>39.765125352132316</v>
      </c>
      <c r="BQ14" s="523">
        <f>$O$14</f>
        <v>5</v>
      </c>
      <c r="BR14" s="89"/>
      <c r="BS14" s="94"/>
      <c r="BT14" s="95">
        <f t="shared" ca="1" si="8"/>
        <v>-0.10714285714285715</v>
      </c>
      <c r="BU14" s="92">
        <f t="shared" ca="1" si="9"/>
        <v>-9.4753747323340479E-2</v>
      </c>
      <c r="BV14" s="92">
        <f t="shared" ca="1" si="10"/>
        <v>-0.25243807715543282</v>
      </c>
      <c r="BW14" s="92">
        <f t="shared" ca="1" si="11"/>
        <v>-5.4206963249516349E-2</v>
      </c>
      <c r="BX14" s="92">
        <f t="shared" ca="1" si="12"/>
        <v>-2.658226086956522</v>
      </c>
      <c r="BY14" s="92">
        <f t="shared" ca="1" si="13"/>
        <v>-4.8385094744323593</v>
      </c>
      <c r="BZ14" s="92">
        <f t="shared" ca="1" si="14"/>
        <v>6.8433652929850837</v>
      </c>
      <c r="CA14" s="92">
        <f t="shared" ca="1" si="15"/>
        <v>4.0292698406771521E-2</v>
      </c>
      <c r="CB14" s="92">
        <f t="shared" ca="1" si="16"/>
        <v>-2.3711898532467672</v>
      </c>
      <c r="CC14" s="93">
        <f t="shared" ca="1" si="17"/>
        <v>-0.27231628401737434</v>
      </c>
      <c r="CD14" s="523">
        <f>$O$14</f>
        <v>5</v>
      </c>
      <c r="CE14" s="364">
        <f t="shared" ca="1" si="18"/>
        <v>-3.7651253521323156</v>
      </c>
    </row>
    <row r="15" spans="2:83" ht="13.5" x14ac:dyDescent="0.25">
      <c r="B15" s="571" t="str">
        <f t="shared" si="2"/>
        <v>J</v>
      </c>
      <c r="C15" s="320">
        <v>7</v>
      </c>
      <c r="D15" s="571" t="s">
        <v>200</v>
      </c>
      <c r="E15" s="571" t="s">
        <v>92</v>
      </c>
      <c r="F15" s="571" t="s">
        <v>207</v>
      </c>
      <c r="G15" s="571" t="s">
        <v>222</v>
      </c>
      <c r="H15" s="571" t="s">
        <v>233</v>
      </c>
      <c r="I15" s="571" t="s">
        <v>266</v>
      </c>
      <c r="J15" s="571" t="s">
        <v>276</v>
      </c>
      <c r="K15" s="571" t="s">
        <v>286</v>
      </c>
      <c r="L15" s="571" t="s">
        <v>296</v>
      </c>
      <c r="N15" s="528">
        <f>IF($S$2=91,4,3)</f>
        <v>4</v>
      </c>
      <c r="O15" s="523">
        <f>IF($S$2=91,4,"D")</f>
        <v>4</v>
      </c>
      <c r="P15" s="89">
        <f t="shared" ca="1" si="3"/>
        <v>10</v>
      </c>
      <c r="Q15" s="89">
        <f t="shared" ca="1" si="3"/>
        <v>21</v>
      </c>
      <c r="R15" s="178">
        <f t="shared" ca="1" si="3"/>
        <v>603</v>
      </c>
      <c r="S15" s="179">
        <f t="shared" ca="1" si="3"/>
        <v>674</v>
      </c>
      <c r="T15" s="179">
        <f t="shared" ca="1" si="3"/>
        <v>1479</v>
      </c>
      <c r="U15" s="179">
        <f t="shared" ca="1" si="3"/>
        <v>3779</v>
      </c>
      <c r="V15" s="179">
        <f t="shared" ca="1" si="3"/>
        <v>9853</v>
      </c>
      <c r="W15" s="179">
        <f t="shared" ca="1" si="3"/>
        <v>20040</v>
      </c>
      <c r="X15" s="179">
        <f t="shared" ca="1" si="3"/>
        <v>23975</v>
      </c>
      <c r="Y15" s="179">
        <f t="shared" ca="1" si="3"/>
        <v>18325</v>
      </c>
      <c r="Z15" s="179">
        <f t="shared" ca="1" si="3"/>
        <v>8211</v>
      </c>
      <c r="AA15" s="180">
        <f t="shared" ca="1" si="3"/>
        <v>559</v>
      </c>
      <c r="AB15" s="523">
        <f>$O$15</f>
        <v>4</v>
      </c>
      <c r="AC15" s="319">
        <f t="shared" ca="1" si="4"/>
        <v>87529</v>
      </c>
      <c r="AD15" s="394"/>
      <c r="AE15" s="180">
        <f t="shared" ca="1" si="29"/>
        <v>87529</v>
      </c>
      <c r="AG15" s="523">
        <f>$O$15</f>
        <v>4</v>
      </c>
      <c r="AH15" s="89"/>
      <c r="AI15" s="90"/>
      <c r="AJ15" s="91">
        <f ca="1">Grid!D21</f>
        <v>0</v>
      </c>
      <c r="AK15" s="92">
        <f ca="1">Grid!E21</f>
        <v>0</v>
      </c>
      <c r="AL15" s="92">
        <f ca="1">Grid!F21</f>
        <v>2</v>
      </c>
      <c r="AM15" s="92">
        <f ca="1">Grid!G21</f>
        <v>2</v>
      </c>
      <c r="AN15" s="92">
        <f ca="1">Grid!H21</f>
        <v>6</v>
      </c>
      <c r="AO15" s="92">
        <f ca="1">Grid!I21</f>
        <v>18</v>
      </c>
      <c r="AP15" s="92">
        <f ca="1">Grid!J21</f>
        <v>12</v>
      </c>
      <c r="AQ15" s="92">
        <f ca="1">Grid!K21</f>
        <v>4</v>
      </c>
      <c r="AR15" s="92">
        <f ca="1">Grid!L21</f>
        <v>2</v>
      </c>
      <c r="AS15" s="93">
        <f ca="1">Grid!M21</f>
        <v>0</v>
      </c>
      <c r="AT15" s="523">
        <f>$O$15</f>
        <v>4</v>
      </c>
      <c r="AU15" s="364">
        <f t="shared" ca="1" si="5"/>
        <v>46</v>
      </c>
      <c r="AV15" s="345">
        <f ca="1">Grid!P21</f>
        <v>3</v>
      </c>
      <c r="AW15" s="404">
        <f t="shared" ca="1" si="30"/>
        <v>49</v>
      </c>
      <c r="AZ15" s="523">
        <f>$O$15</f>
        <v>4</v>
      </c>
      <c r="BA15" s="89"/>
      <c r="BB15" s="90"/>
      <c r="BC15" s="91">
        <f t="shared" ca="1" si="31"/>
        <v>0.27968460111317256</v>
      </c>
      <c r="BD15" s="92">
        <f t="shared" ca="1" si="31"/>
        <v>0.270610278372591</v>
      </c>
      <c r="BE15" s="92">
        <f t="shared" ca="1" si="31"/>
        <v>0.63821524121860707</v>
      </c>
      <c r="BF15" s="92">
        <f t="shared" ca="1" si="31"/>
        <v>2.3755802707930367</v>
      </c>
      <c r="BG15" s="92">
        <f t="shared" ca="1" si="31"/>
        <v>6.1688347826086956</v>
      </c>
      <c r="BH15" s="92">
        <f t="shared" ca="1" si="31"/>
        <v>9.9194070388749971</v>
      </c>
      <c r="BI15" s="92">
        <f t="shared" ca="1" si="31"/>
        <v>10.024747661370311</v>
      </c>
      <c r="BJ15" s="92">
        <f t="shared" ca="1" si="31"/>
        <v>7.6966334083124117</v>
      </c>
      <c r="BK15" s="92">
        <f t="shared" ca="1" si="31"/>
        <v>1.5029232210342711</v>
      </c>
      <c r="BL15" s="93">
        <f t="shared" ca="1" si="31"/>
        <v>7.4328516975445444E-2</v>
      </c>
      <c r="BM15" s="523">
        <f>$O$15</f>
        <v>4</v>
      </c>
      <c r="BN15" s="364">
        <f t="shared" ca="1" si="7"/>
        <v>38.95096502067355</v>
      </c>
      <c r="BQ15" s="523">
        <f>$O$15</f>
        <v>4</v>
      </c>
      <c r="BR15" s="89"/>
      <c r="BS15" s="94"/>
      <c r="BT15" s="95">
        <f t="shared" ca="1" si="8"/>
        <v>-0.27968460111317256</v>
      </c>
      <c r="BU15" s="92">
        <f t="shared" ca="1" si="9"/>
        <v>-0.270610278372591</v>
      </c>
      <c r="BV15" s="92">
        <f t="shared" ca="1" si="10"/>
        <v>1.3617847587813929</v>
      </c>
      <c r="BW15" s="92">
        <f t="shared" ca="1" si="11"/>
        <v>-0.37558027079303669</v>
      </c>
      <c r="BX15" s="92">
        <f t="shared" ca="1" si="12"/>
        <v>-0.16883478260869555</v>
      </c>
      <c r="BY15" s="92">
        <f t="shared" ca="1" si="13"/>
        <v>8.0805929611250029</v>
      </c>
      <c r="BZ15" s="92">
        <f t="shared" ca="1" si="14"/>
        <v>1.975252338629689</v>
      </c>
      <c r="CA15" s="92">
        <f t="shared" ca="1" si="15"/>
        <v>-3.6966334083124117</v>
      </c>
      <c r="CB15" s="92">
        <f t="shared" ca="1" si="16"/>
        <v>0.49707677896572888</v>
      </c>
      <c r="CC15" s="93">
        <f t="shared" ca="1" si="17"/>
        <v>-7.4328516975445444E-2</v>
      </c>
      <c r="CD15" s="523">
        <f>$O$15</f>
        <v>4</v>
      </c>
      <c r="CE15" s="364">
        <f t="shared" ca="1" si="18"/>
        <v>7.0490349793264606</v>
      </c>
    </row>
    <row r="16" spans="2:83" ht="13.5" x14ac:dyDescent="0.25">
      <c r="B16" s="571" t="str">
        <f t="shared" si="2"/>
        <v>I</v>
      </c>
      <c r="C16" s="320">
        <v>8</v>
      </c>
      <c r="D16" s="571" t="s">
        <v>201</v>
      </c>
      <c r="E16" s="571" t="s">
        <v>204</v>
      </c>
      <c r="F16" s="571" t="s">
        <v>208</v>
      </c>
      <c r="G16" s="571" t="s">
        <v>221</v>
      </c>
      <c r="H16" s="571" t="s">
        <v>234</v>
      </c>
      <c r="I16" s="571" t="s">
        <v>267</v>
      </c>
      <c r="J16" s="571" t="s">
        <v>277</v>
      </c>
      <c r="K16" s="571" t="s">
        <v>287</v>
      </c>
      <c r="L16" s="571" t="s">
        <v>297</v>
      </c>
      <c r="N16" s="528">
        <f>IF($S$2=91,3,2)</f>
        <v>3</v>
      </c>
      <c r="O16" s="523">
        <f>IF($S$2=91,3,"E")</f>
        <v>3</v>
      </c>
      <c r="P16" s="89">
        <f t="shared" ca="1" si="3"/>
        <v>17</v>
      </c>
      <c r="Q16" s="89">
        <f t="shared" ca="1" si="3"/>
        <v>59</v>
      </c>
      <c r="R16" s="178">
        <f t="shared" ca="1" si="3"/>
        <v>2975</v>
      </c>
      <c r="S16" s="179">
        <f t="shared" ca="1" si="3"/>
        <v>2823</v>
      </c>
      <c r="T16" s="179">
        <f t="shared" ca="1" si="3"/>
        <v>4793</v>
      </c>
      <c r="U16" s="179">
        <f t="shared" ca="1" si="3"/>
        <v>8852</v>
      </c>
      <c r="V16" s="179">
        <f t="shared" ca="1" si="3"/>
        <v>16869</v>
      </c>
      <c r="W16" s="179">
        <f t="shared" ca="1" si="3"/>
        <v>24288</v>
      </c>
      <c r="X16" s="179">
        <f t="shared" ca="1" si="3"/>
        <v>20831</v>
      </c>
      <c r="Y16" s="179">
        <f t="shared" ca="1" si="3"/>
        <v>11226</v>
      </c>
      <c r="Z16" s="179">
        <f t="shared" ca="1" si="3"/>
        <v>3540</v>
      </c>
      <c r="AA16" s="180">
        <f t="shared" ca="1" si="3"/>
        <v>191</v>
      </c>
      <c r="AB16" s="523">
        <f>$O$16</f>
        <v>3</v>
      </c>
      <c r="AC16" s="319">
        <f t="shared" ca="1" si="4"/>
        <v>96464</v>
      </c>
      <c r="AD16" s="394"/>
      <c r="AE16" s="180">
        <f t="shared" ca="1" si="29"/>
        <v>96464</v>
      </c>
      <c r="AG16" s="523">
        <f>$O$16</f>
        <v>3</v>
      </c>
      <c r="AH16" s="89"/>
      <c r="AI16" s="90"/>
      <c r="AJ16" s="91">
        <f ca="1">Grid!D22</f>
        <v>2</v>
      </c>
      <c r="AK16" s="92">
        <f ca="1">Grid!E22</f>
        <v>3</v>
      </c>
      <c r="AL16" s="92">
        <f ca="1">Grid!F22</f>
        <v>3</v>
      </c>
      <c r="AM16" s="92">
        <f ca="1">Grid!G22</f>
        <v>6</v>
      </c>
      <c r="AN16" s="92">
        <f ca="1">Grid!H22</f>
        <v>14</v>
      </c>
      <c r="AO16" s="92">
        <f ca="1">Grid!I22</f>
        <v>10</v>
      </c>
      <c r="AP16" s="92">
        <f ca="1">Grid!J22</f>
        <v>2</v>
      </c>
      <c r="AQ16" s="92">
        <f ca="1">Grid!K22</f>
        <v>2</v>
      </c>
      <c r="AR16" s="92">
        <f ca="1">Grid!L22</f>
        <v>0</v>
      </c>
      <c r="AS16" s="93">
        <f ca="1">Grid!M22</f>
        <v>0</v>
      </c>
      <c r="AT16" s="523">
        <f>$O$16</f>
        <v>3</v>
      </c>
      <c r="AU16" s="364">
        <f t="shared" ca="1" si="5"/>
        <v>42</v>
      </c>
      <c r="AV16" s="345">
        <f ca="1">Grid!P22</f>
        <v>1</v>
      </c>
      <c r="AW16" s="404">
        <f t="shared" ca="1" si="30"/>
        <v>43</v>
      </c>
      <c r="AZ16" s="523">
        <f>$O$16</f>
        <v>3</v>
      </c>
      <c r="BA16" s="89"/>
      <c r="BB16" s="90"/>
      <c r="BC16" s="91">
        <f t="shared" ca="1" si="31"/>
        <v>1.3798701298701299</v>
      </c>
      <c r="BD16" s="92">
        <f t="shared" ca="1" si="31"/>
        <v>1.1334314775160599</v>
      </c>
      <c r="BE16" s="92">
        <f t="shared" ca="1" si="31"/>
        <v>2.0682661603521186</v>
      </c>
      <c r="BF16" s="92">
        <f t="shared" ca="1" si="31"/>
        <v>5.5646034816247578</v>
      </c>
      <c r="BG16" s="92">
        <f t="shared" ca="1" si="31"/>
        <v>10.561460869565217</v>
      </c>
      <c r="BH16" s="92">
        <f t="shared" ca="1" si="31"/>
        <v>12.022083740528741</v>
      </c>
      <c r="BI16" s="92">
        <f t="shared" ca="1" si="31"/>
        <v>8.7101363309282558</v>
      </c>
      <c r="BJ16" s="92">
        <f t="shared" ca="1" si="31"/>
        <v>4.7150017266965962</v>
      </c>
      <c r="BK16" s="92">
        <f t="shared" ca="1" si="31"/>
        <v>0.64795374527601024</v>
      </c>
      <c r="BL16" s="93">
        <f t="shared" ca="1" si="31"/>
        <v>2.5396684691073486E-2</v>
      </c>
      <c r="BM16" s="523">
        <f>$O$16</f>
        <v>3</v>
      </c>
      <c r="BN16" s="364">
        <f t="shared" ca="1" si="7"/>
        <v>46.828204347048967</v>
      </c>
      <c r="BQ16" s="523">
        <f>$O$16</f>
        <v>3</v>
      </c>
      <c r="BR16" s="89"/>
      <c r="BS16" s="94"/>
      <c r="BT16" s="95">
        <f t="shared" ca="1" si="8"/>
        <v>0.62012987012987009</v>
      </c>
      <c r="BU16" s="92">
        <f t="shared" ca="1" si="9"/>
        <v>1.8665685224839401</v>
      </c>
      <c r="BV16" s="92">
        <f t="shared" ca="1" si="10"/>
        <v>0.93173383964788137</v>
      </c>
      <c r="BW16" s="92">
        <f t="shared" ca="1" si="11"/>
        <v>0.43539651837524218</v>
      </c>
      <c r="BX16" s="92">
        <f t="shared" ca="1" si="12"/>
        <v>3.4385391304347834</v>
      </c>
      <c r="BY16" s="92">
        <f t="shared" ca="1" si="13"/>
        <v>-2.0220837405287408</v>
      </c>
      <c r="BZ16" s="92">
        <f t="shared" ca="1" si="14"/>
        <v>-6.7101363309282558</v>
      </c>
      <c r="CA16" s="92">
        <f t="shared" ca="1" si="15"/>
        <v>-2.7150017266965962</v>
      </c>
      <c r="CB16" s="92">
        <f t="shared" ca="1" si="16"/>
        <v>-0.64795374527601024</v>
      </c>
      <c r="CC16" s="93">
        <f t="shared" ca="1" si="17"/>
        <v>-2.5396684691073486E-2</v>
      </c>
      <c r="CD16" s="523">
        <f>$O$16</f>
        <v>3</v>
      </c>
      <c r="CE16" s="364">
        <f t="shared" ca="1" si="18"/>
        <v>-4.8282043470489588</v>
      </c>
    </row>
    <row r="17" spans="2:83" ht="13.5" x14ac:dyDescent="0.25">
      <c r="B17" s="571" t="str">
        <f t="shared" si="2"/>
        <v>H</v>
      </c>
      <c r="C17" s="320">
        <v>9</v>
      </c>
      <c r="D17" s="571" t="s">
        <v>202</v>
      </c>
      <c r="E17" s="571" t="s">
        <v>16</v>
      </c>
      <c r="F17" s="571" t="s">
        <v>209</v>
      </c>
      <c r="G17" s="571" t="s">
        <v>220</v>
      </c>
      <c r="H17" s="571" t="s">
        <v>235</v>
      </c>
      <c r="I17" s="571" t="s">
        <v>268</v>
      </c>
      <c r="J17" s="571" t="s">
        <v>278</v>
      </c>
      <c r="K17" s="571" t="s">
        <v>288</v>
      </c>
      <c r="L17" s="571" t="s">
        <v>298</v>
      </c>
      <c r="N17" s="530">
        <f>IF($S$2=91,2,1.5)</f>
        <v>2</v>
      </c>
      <c r="O17" s="523">
        <f>IF($S$2=91,2,"F")</f>
        <v>2</v>
      </c>
      <c r="P17" s="89">
        <f t="shared" ca="1" si="3"/>
        <v>23</v>
      </c>
      <c r="Q17" s="89">
        <f t="shared" ca="1" si="3"/>
        <v>82</v>
      </c>
      <c r="R17" s="178">
        <f t="shared" ca="1" si="3"/>
        <v>3992</v>
      </c>
      <c r="S17" s="179">
        <f t="shared" ca="1" si="3"/>
        <v>2410</v>
      </c>
      <c r="T17" s="179">
        <f t="shared" ca="1" si="3"/>
        <v>3134</v>
      </c>
      <c r="U17" s="179">
        <f t="shared" ca="1" si="3"/>
        <v>4033</v>
      </c>
      <c r="V17" s="179">
        <f t="shared" ca="1" si="3"/>
        <v>5705</v>
      </c>
      <c r="W17" s="179">
        <f t="shared" ca="1" si="3"/>
        <v>6433</v>
      </c>
      <c r="X17" s="179">
        <f t="shared" ca="1" si="3"/>
        <v>4274</v>
      </c>
      <c r="Y17" s="179">
        <f t="shared" ca="1" si="3"/>
        <v>1892</v>
      </c>
      <c r="Z17" s="179">
        <f t="shared" ca="1" si="3"/>
        <v>490</v>
      </c>
      <c r="AA17" s="180">
        <f t="shared" ca="1" si="3"/>
        <v>31</v>
      </c>
      <c r="AB17" s="523">
        <f>$O$17</f>
        <v>2</v>
      </c>
      <c r="AC17" s="319">
        <f t="shared" ca="1" si="4"/>
        <v>32499</v>
      </c>
      <c r="AD17" s="394"/>
      <c r="AE17" s="180">
        <f t="shared" ca="1" si="29"/>
        <v>32499</v>
      </c>
      <c r="AG17" s="523">
        <f>$O$17</f>
        <v>2</v>
      </c>
      <c r="AH17" s="89"/>
      <c r="AI17" s="90"/>
      <c r="AJ17" s="91">
        <f ca="1">Grid!D23</f>
        <v>1</v>
      </c>
      <c r="AK17" s="92">
        <f ca="1">Grid!E23</f>
        <v>0</v>
      </c>
      <c r="AL17" s="92">
        <f ca="1">Grid!F23</f>
        <v>0</v>
      </c>
      <c r="AM17" s="92">
        <f ca="1">Grid!G23</f>
        <v>3</v>
      </c>
      <c r="AN17" s="92">
        <f ca="1">Grid!H23</f>
        <v>6</v>
      </c>
      <c r="AO17" s="92">
        <f ca="1">Grid!I23</f>
        <v>2</v>
      </c>
      <c r="AP17" s="92">
        <f ca="1">Grid!J23</f>
        <v>0</v>
      </c>
      <c r="AQ17" s="92">
        <f ca="1">Grid!K23</f>
        <v>0</v>
      </c>
      <c r="AR17" s="92">
        <f ca="1">Grid!L23</f>
        <v>0</v>
      </c>
      <c r="AS17" s="93">
        <f ca="1">Grid!M23</f>
        <v>0</v>
      </c>
      <c r="AT17" s="523">
        <f>$O$17</f>
        <v>2</v>
      </c>
      <c r="AU17" s="364">
        <f t="shared" ca="1" si="5"/>
        <v>12</v>
      </c>
      <c r="AV17" s="345">
        <f ca="1">Grid!P23</f>
        <v>3</v>
      </c>
      <c r="AW17" s="404">
        <f t="shared" ca="1" si="30"/>
        <v>15</v>
      </c>
      <c r="AZ17" s="523">
        <f>$O$17</f>
        <v>2</v>
      </c>
      <c r="BA17" s="89"/>
      <c r="BB17" s="90"/>
      <c r="BC17" s="91">
        <f t="shared" ca="1" si="31"/>
        <v>1.8515769944341374</v>
      </c>
      <c r="BD17" s="92">
        <f t="shared" ca="1" si="31"/>
        <v>0.96761241970021405</v>
      </c>
      <c r="BE17" s="92">
        <f t="shared" ca="1" si="31"/>
        <v>1.3523776646241479</v>
      </c>
      <c r="BF17" s="92">
        <f t="shared" ca="1" si="31"/>
        <v>2.5352514506769825</v>
      </c>
      <c r="BG17" s="92">
        <f t="shared" ca="1" si="31"/>
        <v>3.5718260869565217</v>
      </c>
      <c r="BH17" s="92">
        <f t="shared" ca="1" si="31"/>
        <v>3.1842088563414599</v>
      </c>
      <c r="BI17" s="92">
        <f t="shared" ca="1" si="31"/>
        <v>1.7871020439915206</v>
      </c>
      <c r="BJ17" s="92">
        <f t="shared" ca="1" si="31"/>
        <v>0.79465377399874937</v>
      </c>
      <c r="BK17" s="92">
        <f t="shared" ca="1" si="31"/>
        <v>8.9688512764193498E-2</v>
      </c>
      <c r="BL17" s="93">
        <f t="shared" ca="1" si="31"/>
        <v>4.1219750022161153E-3</v>
      </c>
      <c r="BM17" s="523">
        <f>$O$17</f>
        <v>2</v>
      </c>
      <c r="BN17" s="364">
        <f t="shared" ca="1" si="7"/>
        <v>16.138419778490146</v>
      </c>
      <c r="BQ17" s="523">
        <f>$O$17</f>
        <v>2</v>
      </c>
      <c r="BR17" s="89"/>
      <c r="BS17" s="94"/>
      <c r="BT17" s="95">
        <f t="shared" ca="1" si="8"/>
        <v>-0.85157699443413737</v>
      </c>
      <c r="BU17" s="92">
        <f t="shared" ca="1" si="9"/>
        <v>-0.96761241970021405</v>
      </c>
      <c r="BV17" s="92">
        <f t="shared" ca="1" si="10"/>
        <v>-1.3523776646241479</v>
      </c>
      <c r="BW17" s="92">
        <f t="shared" ca="1" si="11"/>
        <v>0.46474854932301746</v>
      </c>
      <c r="BX17" s="92">
        <f t="shared" ca="1" si="12"/>
        <v>2.4281739130434783</v>
      </c>
      <c r="BY17" s="92">
        <f t="shared" ca="1" si="13"/>
        <v>-1.1842088563414599</v>
      </c>
      <c r="BZ17" s="92">
        <f t="shared" ca="1" si="14"/>
        <v>-1.7871020439915206</v>
      </c>
      <c r="CA17" s="92">
        <f t="shared" ca="1" si="15"/>
        <v>-0.79465377399874937</v>
      </c>
      <c r="CB17" s="92">
        <f t="shared" ca="1" si="16"/>
        <v>-8.9688512764193498E-2</v>
      </c>
      <c r="CC17" s="93">
        <f t="shared" ca="1" si="17"/>
        <v>-4.1219750022161153E-3</v>
      </c>
      <c r="CD17" s="523">
        <f>$O$17</f>
        <v>2</v>
      </c>
      <c r="CE17" s="364">
        <f t="shared" ca="1" si="18"/>
        <v>-4.1384197784901433</v>
      </c>
    </row>
    <row r="18" spans="2:83" ht="13.5" x14ac:dyDescent="0.25">
      <c r="B18" s="571" t="str">
        <f t="shared" si="2"/>
        <v>G</v>
      </c>
      <c r="C18" s="320">
        <v>10</v>
      </c>
      <c r="D18" s="571" t="s">
        <v>15</v>
      </c>
      <c r="E18" s="571" t="s">
        <v>205</v>
      </c>
      <c r="F18" s="571" t="s">
        <v>183</v>
      </c>
      <c r="G18" s="571" t="s">
        <v>219</v>
      </c>
      <c r="H18" s="571" t="s">
        <v>236</v>
      </c>
      <c r="I18" s="571" t="s">
        <v>269</v>
      </c>
      <c r="J18" s="571" t="s">
        <v>279</v>
      </c>
      <c r="K18" s="571" t="s">
        <v>289</v>
      </c>
      <c r="L18" s="571" t="s">
        <v>299</v>
      </c>
      <c r="N18" s="528">
        <f>IF($S$2=91,1,1)</f>
        <v>1</v>
      </c>
      <c r="O18" s="523">
        <f>IF($S$2=91,1,"G")</f>
        <v>1</v>
      </c>
      <c r="P18" s="89">
        <f t="shared" ca="1" si="3"/>
        <v>11</v>
      </c>
      <c r="Q18" s="89">
        <f t="shared" ca="1" si="3"/>
        <v>113</v>
      </c>
      <c r="R18" s="178">
        <f t="shared" ca="1" si="3"/>
        <v>2217</v>
      </c>
      <c r="S18" s="179">
        <f t="shared" ca="1" si="3"/>
        <v>985</v>
      </c>
      <c r="T18" s="179">
        <f t="shared" ca="1" si="3"/>
        <v>1072</v>
      </c>
      <c r="U18" s="179">
        <f t="shared" ca="1" si="3"/>
        <v>1306</v>
      </c>
      <c r="V18" s="179">
        <f t="shared" ca="1" si="3"/>
        <v>1748</v>
      </c>
      <c r="W18" s="179">
        <f t="shared" ca="1" si="3"/>
        <v>1905</v>
      </c>
      <c r="X18" s="179">
        <f t="shared" ca="1" si="3"/>
        <v>1285</v>
      </c>
      <c r="Y18" s="179">
        <f t="shared" ca="1" si="3"/>
        <v>601</v>
      </c>
      <c r="Z18" s="179">
        <f t="shared" ca="1" si="3"/>
        <v>180</v>
      </c>
      <c r="AA18" s="180">
        <f t="shared" ca="1" si="3"/>
        <v>3</v>
      </c>
      <c r="AB18" s="523">
        <f>$O$18</f>
        <v>1</v>
      </c>
      <c r="AC18" s="319">
        <f t="shared" ca="1" si="4"/>
        <v>11426</v>
      </c>
      <c r="AD18" s="394"/>
      <c r="AE18" s="180">
        <f t="shared" ca="1" si="29"/>
        <v>11426</v>
      </c>
      <c r="AG18" s="523">
        <f>$O$18</f>
        <v>1</v>
      </c>
      <c r="AH18" s="89"/>
      <c r="AI18" s="90"/>
      <c r="AJ18" s="91">
        <f ca="1">Grid!D24</f>
        <v>2</v>
      </c>
      <c r="AK18" s="92">
        <f ca="1">Grid!E24</f>
        <v>0</v>
      </c>
      <c r="AL18" s="92">
        <f ca="1">Grid!F24</f>
        <v>0</v>
      </c>
      <c r="AM18" s="92">
        <f ca="1">Grid!G24</f>
        <v>0</v>
      </c>
      <c r="AN18" s="92">
        <f ca="1">Grid!H24</f>
        <v>0</v>
      </c>
      <c r="AO18" s="92">
        <f ca="1">Grid!I24</f>
        <v>1</v>
      </c>
      <c r="AP18" s="92">
        <f ca="1">Grid!J24</f>
        <v>0</v>
      </c>
      <c r="AQ18" s="92">
        <f ca="1">Grid!K24</f>
        <v>0</v>
      </c>
      <c r="AR18" s="92">
        <f ca="1">Grid!L24</f>
        <v>0</v>
      </c>
      <c r="AS18" s="93">
        <f ca="1">Grid!M24</f>
        <v>0</v>
      </c>
      <c r="AT18" s="523">
        <f>$O$18</f>
        <v>1</v>
      </c>
      <c r="AU18" s="364">
        <f t="shared" ca="1" si="5"/>
        <v>3</v>
      </c>
      <c r="AV18" s="345">
        <f ca="1">Grid!P24</f>
        <v>1</v>
      </c>
      <c r="AW18" s="404">
        <f t="shared" ca="1" si="30"/>
        <v>4</v>
      </c>
      <c r="AZ18" s="523">
        <f>$O$18</f>
        <v>1</v>
      </c>
      <c r="BA18" s="89"/>
      <c r="BB18" s="90"/>
      <c r="BC18" s="91">
        <f t="shared" ca="1" si="31"/>
        <v>1.0282931354359925</v>
      </c>
      <c r="BD18" s="92">
        <f t="shared" ca="1" si="31"/>
        <v>0.39547644539614557</v>
      </c>
      <c r="BE18" s="92">
        <f t="shared" ca="1" si="31"/>
        <v>0.46258738241132302</v>
      </c>
      <c r="BF18" s="92">
        <f t="shared" ca="1" si="31"/>
        <v>0.82098646034816247</v>
      </c>
      <c r="BG18" s="92">
        <f t="shared" ca="1" si="31"/>
        <v>1.0944</v>
      </c>
      <c r="BH18" s="92">
        <f t="shared" ca="1" si="31"/>
        <v>0.94293764516251866</v>
      </c>
      <c r="BI18" s="92">
        <f t="shared" ca="1" si="31"/>
        <v>0.53730138664695926</v>
      </c>
      <c r="BJ18" s="92">
        <f t="shared" ca="1" si="31"/>
        <v>0.2524243753558395</v>
      </c>
      <c r="BK18" s="92">
        <f t="shared" ca="1" si="31"/>
        <v>3.2946800607254759E-2</v>
      </c>
      <c r="BL18" s="93">
        <f t="shared" ca="1" si="31"/>
        <v>3.9890080666607573E-4</v>
      </c>
      <c r="BM18" s="523">
        <f>$O$18</f>
        <v>1</v>
      </c>
      <c r="BN18" s="364">
        <f t="shared" ca="1" si="7"/>
        <v>5.5677525321708625</v>
      </c>
      <c r="BQ18" s="523">
        <f>$O$18</f>
        <v>1</v>
      </c>
      <c r="BR18" s="89"/>
      <c r="BS18" s="94"/>
      <c r="BT18" s="95">
        <f t="shared" ca="1" si="8"/>
        <v>0.97170686456400746</v>
      </c>
      <c r="BU18" s="92">
        <f t="shared" ca="1" si="9"/>
        <v>-0.39547644539614557</v>
      </c>
      <c r="BV18" s="92">
        <f t="shared" ca="1" si="10"/>
        <v>-0.46258738241132302</v>
      </c>
      <c r="BW18" s="92">
        <f t="shared" ca="1" si="11"/>
        <v>-0.82098646034816247</v>
      </c>
      <c r="BX18" s="92">
        <f t="shared" ca="1" si="12"/>
        <v>-1.0944</v>
      </c>
      <c r="BY18" s="92">
        <f t="shared" ca="1" si="13"/>
        <v>5.7062354837481344E-2</v>
      </c>
      <c r="BZ18" s="92">
        <f t="shared" ca="1" si="14"/>
        <v>-0.53730138664695926</v>
      </c>
      <c r="CA18" s="92">
        <f t="shared" ca="1" si="15"/>
        <v>-0.2524243753558395</v>
      </c>
      <c r="CB18" s="92">
        <f t="shared" ca="1" si="16"/>
        <v>-3.2946800607254759E-2</v>
      </c>
      <c r="CC18" s="93">
        <f t="shared" ca="1" si="17"/>
        <v>-3.9890080666607573E-4</v>
      </c>
      <c r="CD18" s="523">
        <f>$O$18</f>
        <v>1</v>
      </c>
      <c r="CE18" s="364">
        <f t="shared" ca="1" si="18"/>
        <v>-2.5677525321708621</v>
      </c>
    </row>
    <row r="19" spans="2:83" ht="13.5" x14ac:dyDescent="0.25">
      <c r="B19" s="571" t="str">
        <f t="shared" si="2"/>
        <v>F</v>
      </c>
      <c r="C19" s="320">
        <v>11</v>
      </c>
      <c r="D19" s="571" t="s">
        <v>14</v>
      </c>
      <c r="E19" s="571" t="s">
        <v>90</v>
      </c>
      <c r="F19" s="571" t="s">
        <v>210</v>
      </c>
      <c r="G19" s="571" t="s">
        <v>218</v>
      </c>
      <c r="H19" s="571" t="s">
        <v>237</v>
      </c>
      <c r="I19" s="571" t="s">
        <v>270</v>
      </c>
      <c r="J19" s="571" t="s">
        <v>280</v>
      </c>
      <c r="K19" s="571" t="s">
        <v>290</v>
      </c>
      <c r="L19" s="571" t="s">
        <v>300</v>
      </c>
      <c r="N19" s="529">
        <v>0</v>
      </c>
      <c r="O19" s="526" t="s">
        <v>16</v>
      </c>
      <c r="P19" s="97">
        <f t="shared" ca="1" si="3"/>
        <v>6</v>
      </c>
      <c r="Q19" s="97">
        <f t="shared" ca="1" si="3"/>
        <v>45</v>
      </c>
      <c r="R19" s="181">
        <f t="shared" ca="1" si="3"/>
        <v>648</v>
      </c>
      <c r="S19" s="182">
        <f t="shared" ca="1" si="3"/>
        <v>284</v>
      </c>
      <c r="T19" s="182">
        <f t="shared" ca="1" si="3"/>
        <v>354</v>
      </c>
      <c r="U19" s="182">
        <f t="shared" ca="1" si="3"/>
        <v>402</v>
      </c>
      <c r="V19" s="182">
        <f t="shared" ca="1" si="3"/>
        <v>637</v>
      </c>
      <c r="W19" s="182">
        <f t="shared" ca="1" si="3"/>
        <v>819</v>
      </c>
      <c r="X19" s="182">
        <f t="shared" ca="1" si="3"/>
        <v>576</v>
      </c>
      <c r="Y19" s="182">
        <f t="shared" ca="1" si="3"/>
        <v>280</v>
      </c>
      <c r="Z19" s="182">
        <f t="shared" ca="1" si="3"/>
        <v>105</v>
      </c>
      <c r="AA19" s="183">
        <f t="shared" ca="1" si="3"/>
        <v>7</v>
      </c>
      <c r="AB19" s="524" t="str">
        <f>$O$19</f>
        <v>U</v>
      </c>
      <c r="AC19" s="365">
        <f t="shared" ca="1" si="4"/>
        <v>4163</v>
      </c>
      <c r="AD19" s="395"/>
      <c r="AE19" s="183">
        <f t="shared" ca="1" si="29"/>
        <v>4163</v>
      </c>
      <c r="AF19" s="525">
        <f ca="1">SUM(P10:AA19)</f>
        <v>498271</v>
      </c>
      <c r="AG19" s="524" t="str">
        <f>$O$19</f>
        <v>U</v>
      </c>
      <c r="AH19" s="97"/>
      <c r="AI19" s="98"/>
      <c r="AJ19" s="99">
        <f ca="1">Grid!D25</f>
        <v>0</v>
      </c>
      <c r="AK19" s="100">
        <f ca="1">Grid!E25</f>
        <v>0</v>
      </c>
      <c r="AL19" s="100">
        <f ca="1">Grid!F25</f>
        <v>0</v>
      </c>
      <c r="AM19" s="100">
        <f ca="1">Grid!G25</f>
        <v>0</v>
      </c>
      <c r="AN19" s="100">
        <f ca="1">Grid!H25</f>
        <v>0</v>
      </c>
      <c r="AO19" s="100">
        <f ca="1">Grid!I25</f>
        <v>1</v>
      </c>
      <c r="AP19" s="100">
        <f ca="1">Grid!J25</f>
        <v>1</v>
      </c>
      <c r="AQ19" s="100">
        <f ca="1">Grid!K25</f>
        <v>0</v>
      </c>
      <c r="AR19" s="100">
        <f ca="1">Grid!L25</f>
        <v>0</v>
      </c>
      <c r="AS19" s="101">
        <f ca="1">Grid!M25</f>
        <v>0</v>
      </c>
      <c r="AT19" s="524" t="str">
        <f>$O$19</f>
        <v>U</v>
      </c>
      <c r="AU19" s="366">
        <f t="shared" ca="1" si="5"/>
        <v>2</v>
      </c>
      <c r="AV19" s="345">
        <f ca="1">Grid!P25</f>
        <v>0</v>
      </c>
      <c r="AW19" s="404">
        <f t="shared" ca="1" si="30"/>
        <v>2</v>
      </c>
      <c r="AZ19" s="524" t="str">
        <f>$O$19</f>
        <v>U</v>
      </c>
      <c r="BA19" s="97"/>
      <c r="BB19" s="98"/>
      <c r="BC19" s="99">
        <f t="shared" ca="1" si="31"/>
        <v>0.30055658627087195</v>
      </c>
      <c r="BD19" s="100">
        <f t="shared" ca="1" si="31"/>
        <v>0.11402569593147752</v>
      </c>
      <c r="BE19" s="100">
        <f t="shared" ca="1" si="31"/>
        <v>0.15275740053508241</v>
      </c>
      <c r="BF19" s="100">
        <f t="shared" ca="1" si="31"/>
        <v>0.25270793036750483</v>
      </c>
      <c r="BG19" s="100">
        <f t="shared" ca="1" si="31"/>
        <v>0.39881739130434785</v>
      </c>
      <c r="BH19" s="100">
        <f t="shared" ca="1" si="31"/>
        <v>0.40538894036120882</v>
      </c>
      <c r="BI19" s="100">
        <f t="shared" ca="1" si="31"/>
        <v>0.24084482389778097</v>
      </c>
      <c r="BJ19" s="100">
        <f t="shared" ca="1" si="31"/>
        <v>0.11760203843533287</v>
      </c>
      <c r="BK19" s="100">
        <f t="shared" ca="1" si="31"/>
        <v>1.9218967020898606E-2</v>
      </c>
      <c r="BL19" s="101">
        <f t="shared" ca="1" si="31"/>
        <v>9.307685488875101E-4</v>
      </c>
      <c r="BM19" s="524" t="str">
        <f>$O$19</f>
        <v>U</v>
      </c>
      <c r="BN19" s="366">
        <f t="shared" ca="1" si="7"/>
        <v>2.0028505426733934</v>
      </c>
      <c r="BQ19" s="524" t="str">
        <f>$O$19</f>
        <v>U</v>
      </c>
      <c r="BR19" s="97"/>
      <c r="BS19" s="102"/>
      <c r="BT19" s="103">
        <f t="shared" ca="1" si="8"/>
        <v>-0.30055658627087195</v>
      </c>
      <c r="BU19" s="100">
        <f t="shared" ca="1" si="9"/>
        <v>-0.11402569593147752</v>
      </c>
      <c r="BV19" s="100">
        <f t="shared" ca="1" si="10"/>
        <v>-0.15275740053508241</v>
      </c>
      <c r="BW19" s="100">
        <f t="shared" ca="1" si="11"/>
        <v>-0.25270793036750483</v>
      </c>
      <c r="BX19" s="100">
        <f t="shared" ca="1" si="12"/>
        <v>-0.39881739130434785</v>
      </c>
      <c r="BY19" s="100">
        <f t="shared" ca="1" si="13"/>
        <v>0.59461105963879124</v>
      </c>
      <c r="BZ19" s="100">
        <f t="shared" ca="1" si="14"/>
        <v>0.75915517610221905</v>
      </c>
      <c r="CA19" s="100">
        <f t="shared" ca="1" si="15"/>
        <v>-0.11760203843533287</v>
      </c>
      <c r="CB19" s="100">
        <f t="shared" ca="1" si="16"/>
        <v>-1.9218967020898606E-2</v>
      </c>
      <c r="CC19" s="101">
        <f t="shared" ca="1" si="17"/>
        <v>-9.307685488875101E-4</v>
      </c>
      <c r="CD19" s="524" t="str">
        <f>$O$19</f>
        <v>U</v>
      </c>
      <c r="CE19" s="366">
        <f t="shared" ca="1" si="18"/>
        <v>-2.8505426733932762E-3</v>
      </c>
    </row>
    <row r="20" spans="2:83" x14ac:dyDescent="0.2">
      <c r="O20" s="104"/>
      <c r="P20" s="162" t="s">
        <v>92</v>
      </c>
      <c r="Q20" s="167">
        <v>1</v>
      </c>
      <c r="R20" s="168" t="s">
        <v>45</v>
      </c>
      <c r="S20" s="163" t="s">
        <v>33</v>
      </c>
      <c r="T20" s="163" t="s">
        <v>34</v>
      </c>
      <c r="U20" s="163" t="s">
        <v>35</v>
      </c>
      <c r="V20" s="163" t="s">
        <v>36</v>
      </c>
      <c r="W20" s="163" t="s">
        <v>37</v>
      </c>
      <c r="X20" s="163" t="s">
        <v>38</v>
      </c>
      <c r="Y20" s="163" t="s">
        <v>39</v>
      </c>
      <c r="Z20" s="163" t="s">
        <v>40</v>
      </c>
      <c r="AA20" s="164" t="s">
        <v>41</v>
      </c>
      <c r="AB20" s="165"/>
      <c r="AC20" s="367">
        <f ca="1">SUM(AC10:AC19)</f>
        <v>498271</v>
      </c>
      <c r="AD20" s="367">
        <f>SUM(AD10:AD19)</f>
        <v>0</v>
      </c>
      <c r="AE20" s="367">
        <f ca="1">SUM(AE10:AE19)</f>
        <v>498271</v>
      </c>
      <c r="AG20" s="104"/>
      <c r="AH20" s="162" t="s">
        <v>92</v>
      </c>
      <c r="AI20" s="167">
        <v>1</v>
      </c>
      <c r="AJ20" s="105" t="s">
        <v>45</v>
      </c>
      <c r="AK20" s="105" t="s">
        <v>33</v>
      </c>
      <c r="AL20" s="105" t="s">
        <v>34</v>
      </c>
      <c r="AM20" s="105" t="s">
        <v>35</v>
      </c>
      <c r="AN20" s="105" t="s">
        <v>36</v>
      </c>
      <c r="AO20" s="105" t="s">
        <v>37</v>
      </c>
      <c r="AP20" s="105" t="s">
        <v>38</v>
      </c>
      <c r="AQ20" s="105" t="s">
        <v>39</v>
      </c>
      <c r="AR20" s="105" t="s">
        <v>40</v>
      </c>
      <c r="AS20" s="106" t="s">
        <v>41</v>
      </c>
      <c r="AT20" s="107"/>
      <c r="AU20" s="371">
        <f ca="1">SUM(AU10:AU19)</f>
        <v>200</v>
      </c>
      <c r="AV20" s="371">
        <f ca="1">SUM(AV10:AV19)</f>
        <v>17</v>
      </c>
      <c r="AW20" s="406">
        <f ca="1">SUM(AW10:AW19)</f>
        <v>217</v>
      </c>
      <c r="AZ20" s="104"/>
      <c r="BA20" s="162" t="s">
        <v>92</v>
      </c>
      <c r="BB20" s="167">
        <v>1</v>
      </c>
      <c r="BC20" s="105" t="s">
        <v>45</v>
      </c>
      <c r="BD20" s="105" t="s">
        <v>33</v>
      </c>
      <c r="BE20" s="105" t="s">
        <v>34</v>
      </c>
      <c r="BF20" s="105" t="s">
        <v>35</v>
      </c>
      <c r="BG20" s="105" t="s">
        <v>36</v>
      </c>
      <c r="BH20" s="105" t="s">
        <v>37</v>
      </c>
      <c r="BI20" s="105" t="s">
        <v>38</v>
      </c>
      <c r="BJ20" s="105" t="s">
        <v>39</v>
      </c>
      <c r="BK20" s="105" t="s">
        <v>40</v>
      </c>
      <c r="BL20" s="106" t="s">
        <v>41</v>
      </c>
      <c r="BM20" s="107"/>
      <c r="BQ20" s="104"/>
      <c r="BR20" s="162" t="s">
        <v>92</v>
      </c>
      <c r="BS20" s="167">
        <v>1</v>
      </c>
      <c r="BT20" s="105" t="s">
        <v>45</v>
      </c>
      <c r="BU20" s="105" t="s">
        <v>33</v>
      </c>
      <c r="BV20" s="105" t="s">
        <v>34</v>
      </c>
      <c r="BW20" s="105" t="s">
        <v>35</v>
      </c>
      <c r="BX20" s="105" t="s">
        <v>36</v>
      </c>
      <c r="BY20" s="105" t="s">
        <v>37</v>
      </c>
      <c r="BZ20" s="105" t="s">
        <v>38</v>
      </c>
      <c r="CA20" s="105" t="s">
        <v>39</v>
      </c>
      <c r="CB20" s="105" t="s">
        <v>40</v>
      </c>
      <c r="CC20" s="106" t="s">
        <v>41</v>
      </c>
      <c r="CD20" s="107"/>
    </row>
    <row r="21" spans="2:83" ht="14.25" customHeight="1" x14ac:dyDescent="0.2">
      <c r="O21" s="413" t="s">
        <v>116</v>
      </c>
      <c r="P21" s="415">
        <v>0.5</v>
      </c>
      <c r="Q21" s="415">
        <v>1.5</v>
      </c>
      <c r="R21" s="415">
        <v>2.5</v>
      </c>
      <c r="S21" s="415">
        <v>3.1666666666666665</v>
      </c>
      <c r="T21" s="415">
        <v>3.5</v>
      </c>
      <c r="U21" s="415">
        <v>3.8333333333333335</v>
      </c>
      <c r="V21" s="415">
        <v>4.166666666666667</v>
      </c>
      <c r="W21" s="415">
        <v>4.5</v>
      </c>
      <c r="X21" s="415">
        <v>4.833333333333333</v>
      </c>
      <c r="Y21" s="415">
        <v>5.166666666666667</v>
      </c>
      <c r="Z21" s="415">
        <v>5.5</v>
      </c>
      <c r="AA21" s="415">
        <v>5.833333333333333</v>
      </c>
      <c r="AB21" s="575">
        <f t="array" aca="1" ref="AB21" ca="1">SUM(P21:AA21*P22:AA22)/SUM(P22:AA22)</f>
        <v>4.8132150978082207</v>
      </c>
      <c r="AC21" s="371">
        <f ca="1">SUM(R22:AA22)</f>
        <v>497853</v>
      </c>
      <c r="AD21" s="469" t="s">
        <v>131</v>
      </c>
      <c r="AH21" s="414">
        <v>3</v>
      </c>
      <c r="AI21" s="414">
        <v>9</v>
      </c>
      <c r="AJ21" s="414">
        <v>15</v>
      </c>
      <c r="AK21" s="414">
        <v>19</v>
      </c>
      <c r="AL21" s="414">
        <v>21</v>
      </c>
      <c r="AM21" s="414">
        <v>23</v>
      </c>
      <c r="AN21" s="414">
        <v>25</v>
      </c>
      <c r="AO21" s="414">
        <v>27</v>
      </c>
      <c r="AP21" s="414">
        <v>29</v>
      </c>
      <c r="AQ21" s="414">
        <v>31</v>
      </c>
      <c r="AR21" s="414">
        <v>33</v>
      </c>
      <c r="AS21" s="414">
        <v>35</v>
      </c>
      <c r="AT21" s="415">
        <f t="array" aca="1" ref="AT21" ca="1">SUM(AH21:AS21*AH22:AS22)/SUM(AH22:AS22)</f>
        <v>27.86</v>
      </c>
      <c r="AW21" s="405"/>
      <c r="AZ21" s="108"/>
      <c r="BA21" s="109"/>
      <c r="BB21" s="109"/>
      <c r="BC21" s="105"/>
      <c r="BD21" s="105"/>
      <c r="BE21" s="105"/>
      <c r="BF21" s="105"/>
      <c r="BG21" s="105"/>
      <c r="BH21" s="105"/>
      <c r="BI21" s="105"/>
      <c r="BJ21" s="105"/>
      <c r="BK21" s="105"/>
      <c r="BL21" s="105"/>
      <c r="BM21" s="110"/>
      <c r="BQ21" s="108"/>
      <c r="BR21" s="109"/>
      <c r="BS21" s="109"/>
      <c r="BT21" s="105"/>
      <c r="BU21" s="105"/>
      <c r="BV21" s="105"/>
      <c r="BW21" s="105"/>
      <c r="BX21" s="105"/>
      <c r="BY21" s="105"/>
      <c r="BZ21" s="105"/>
      <c r="CA21" s="105"/>
      <c r="CB21" s="105"/>
      <c r="CC21" s="105"/>
      <c r="CD21" s="110"/>
    </row>
    <row r="22" spans="2:83" ht="13.5" x14ac:dyDescent="0.25">
      <c r="O22" s="368" t="s">
        <v>4</v>
      </c>
      <c r="P22" s="130">
        <f t="shared" ref="P22:AA22" ca="1" si="32">SUM(P10:P19)</f>
        <v>75</v>
      </c>
      <c r="Q22" s="130">
        <f t="shared" ca="1" si="32"/>
        <v>343</v>
      </c>
      <c r="R22" s="130">
        <f t="shared" ca="1" si="32"/>
        <v>10780</v>
      </c>
      <c r="S22" s="130">
        <f t="shared" ca="1" si="32"/>
        <v>7472</v>
      </c>
      <c r="T22" s="130">
        <f t="shared" ca="1" si="32"/>
        <v>11587</v>
      </c>
      <c r="U22" s="130">
        <f t="shared" ca="1" si="32"/>
        <v>20680</v>
      </c>
      <c r="V22" s="130">
        <f t="shared" ca="1" si="32"/>
        <v>43125</v>
      </c>
      <c r="W22" s="130">
        <f t="shared" ca="1" si="32"/>
        <v>78791</v>
      </c>
      <c r="X22" s="130">
        <f t="shared" ca="1" si="32"/>
        <v>102838</v>
      </c>
      <c r="Y22" s="130">
        <f t="shared" ca="1" si="32"/>
        <v>107141</v>
      </c>
      <c r="Z22" s="130">
        <f t="shared" ca="1" si="32"/>
        <v>92877</v>
      </c>
      <c r="AA22" s="130">
        <f t="shared" ca="1" si="32"/>
        <v>22562</v>
      </c>
      <c r="AB22" s="369"/>
      <c r="AC22" s="370">
        <f ca="1">SUM(P22:AB22)</f>
        <v>498271</v>
      </c>
      <c r="AD22" s="371"/>
      <c r="AE22" s="371">
        <f ca="1">AE20</f>
        <v>498271</v>
      </c>
      <c r="AG22" s="368" t="s">
        <v>4</v>
      </c>
      <c r="AH22" s="130">
        <v>0</v>
      </c>
      <c r="AI22" s="130">
        <v>0</v>
      </c>
      <c r="AJ22" s="301">
        <f t="shared" ref="AJ22:AS22" ca="1" si="33">SUM(AJ10:AJ19)</f>
        <v>5</v>
      </c>
      <c r="AK22" s="301">
        <f t="shared" ca="1" si="33"/>
        <v>3</v>
      </c>
      <c r="AL22" s="301">
        <f t="shared" ca="1" si="33"/>
        <v>5</v>
      </c>
      <c r="AM22" s="301">
        <f t="shared" ca="1" si="33"/>
        <v>13</v>
      </c>
      <c r="AN22" s="301">
        <f t="shared" ca="1" si="33"/>
        <v>27</v>
      </c>
      <c r="AO22" s="301">
        <f t="shared" ca="1" si="33"/>
        <v>39</v>
      </c>
      <c r="AP22" s="301">
        <f t="shared" ca="1" si="33"/>
        <v>43</v>
      </c>
      <c r="AQ22" s="301">
        <f t="shared" ca="1" si="33"/>
        <v>45</v>
      </c>
      <c r="AR22" s="301">
        <f t="shared" ca="1" si="33"/>
        <v>17</v>
      </c>
      <c r="AS22" s="302">
        <f t="shared" ca="1" si="33"/>
        <v>3</v>
      </c>
      <c r="AT22" s="369"/>
      <c r="AU22" s="372">
        <f ca="1">SUM(AJ22:AT22)</f>
        <v>200</v>
      </c>
      <c r="AV22" s="376">
        <f ca="1">Grid!P28</f>
        <v>18</v>
      </c>
      <c r="AW22" s="406">
        <f ca="1">SUM(AW10:AW19)</f>
        <v>217</v>
      </c>
      <c r="AZ22" s="368" t="s">
        <v>4</v>
      </c>
      <c r="BA22" s="130">
        <v>0</v>
      </c>
      <c r="BB22" s="130">
        <v>0</v>
      </c>
      <c r="BC22" s="301">
        <f t="shared" ref="BC22:BL22" ca="1" si="34">SUM(BC10:BC19)</f>
        <v>5</v>
      </c>
      <c r="BD22" s="301">
        <f t="shared" ca="1" si="34"/>
        <v>3</v>
      </c>
      <c r="BE22" s="301">
        <f t="shared" ca="1" si="34"/>
        <v>5.0000000000000009</v>
      </c>
      <c r="BF22" s="301">
        <f t="shared" ca="1" si="34"/>
        <v>13</v>
      </c>
      <c r="BG22" s="301">
        <f t="shared" ca="1" si="34"/>
        <v>27</v>
      </c>
      <c r="BH22" s="301">
        <f t="shared" ca="1" si="34"/>
        <v>39</v>
      </c>
      <c r="BI22" s="301">
        <f t="shared" ca="1" si="34"/>
        <v>43.000000000000007</v>
      </c>
      <c r="BJ22" s="301">
        <f t="shared" ca="1" si="34"/>
        <v>45</v>
      </c>
      <c r="BK22" s="301">
        <f t="shared" ca="1" si="34"/>
        <v>17</v>
      </c>
      <c r="BL22" s="302">
        <f t="shared" ca="1" si="34"/>
        <v>3</v>
      </c>
      <c r="BM22" s="369"/>
      <c r="BN22" s="372">
        <f ca="1">SUM(BC22:BM22)</f>
        <v>200</v>
      </c>
      <c r="BQ22" s="368" t="s">
        <v>4</v>
      </c>
      <c r="BR22" s="130">
        <v>0</v>
      </c>
      <c r="BS22" s="130">
        <v>0</v>
      </c>
      <c r="BT22" s="301">
        <f t="shared" ref="BT22:CC22" ca="1" si="35">SUM(BT10:BT19)</f>
        <v>0</v>
      </c>
      <c r="BU22" s="301">
        <f t="shared" ca="1" si="35"/>
        <v>1.9428902930940239E-16</v>
      </c>
      <c r="BV22" s="301">
        <f t="shared" ca="1" si="35"/>
        <v>0</v>
      </c>
      <c r="BW22" s="301">
        <f t="shared" ca="1" si="35"/>
        <v>6.6613381477509392E-16</v>
      </c>
      <c r="BX22" s="301">
        <f t="shared" ca="1" si="35"/>
        <v>6.106226635438361E-16</v>
      </c>
      <c r="BY22" s="301">
        <f t="shared" ca="1" si="35"/>
        <v>8.8817841970012523E-16</v>
      </c>
      <c r="BZ22" s="301">
        <f t="shared" ca="1" si="35"/>
        <v>1.8873791418627661E-15</v>
      </c>
      <c r="CA22" s="301">
        <f t="shared" ca="1" si="35"/>
        <v>-2.4147350785597155E-15</v>
      </c>
      <c r="CB22" s="301">
        <f t="shared" ca="1" si="35"/>
        <v>1.0685896612017132E-15</v>
      </c>
      <c r="CC22" s="302">
        <f t="shared" ca="1" si="35"/>
        <v>9.7361355089198298E-17</v>
      </c>
      <c r="CD22" s="369"/>
      <c r="CE22" s="372">
        <f ca="1">SUM(BT22:CC22)</f>
        <v>2.9978190069224198E-15</v>
      </c>
    </row>
    <row r="23" spans="2:83" ht="15.75" customHeight="1" x14ac:dyDescent="0.25">
      <c r="O23" s="400" t="s">
        <v>134</v>
      </c>
      <c r="P23" s="472">
        <f t="array" aca="1" ref="P23" ca="1">SQRT(SUM( P22:AA22*(P21:AA21-AB21)^2)/AA23)</f>
        <v>0.67853673044158158</v>
      </c>
      <c r="AA23" s="373">
        <f ca="1">SUM(P22:AA22)</f>
        <v>498271</v>
      </c>
      <c r="AC23" s="396" t="s">
        <v>79</v>
      </c>
      <c r="AD23" s="396" t="s">
        <v>110</v>
      </c>
      <c r="AE23" s="396" t="s">
        <v>111</v>
      </c>
      <c r="AF23" s="400" t="s">
        <v>134</v>
      </c>
      <c r="AG23" s="472">
        <f t="array" aca="1" ref="AG23" ca="1">SQRT(SUM( AH22:AS22*(AH21:AS21-AT21)^2)/AT23)</f>
        <v>3.8445285796830801</v>
      </c>
      <c r="AH23" s="361"/>
      <c r="AI23" s="400" t="s">
        <v>135</v>
      </c>
      <c r="AJ23" s="401">
        <f t="array" aca="1" ref="AJ23" ca="1">SUM(AJ10:AJ19*$N10:$N19)</f>
        <v>10</v>
      </c>
      <c r="AK23" s="401">
        <f t="array" aca="1" ref="AK23" ca="1">SUM(AK10:AK19*$N10:$N19)</f>
        <v>9</v>
      </c>
      <c r="AL23" s="401">
        <f t="array" aca="1" ref="AL23" ca="1">SUM(AL10:AL19*$N10:$N19)</f>
        <v>17</v>
      </c>
      <c r="AM23" s="401">
        <f t="array" aca="1" ref="AM23" ca="1">SUM(AM10:AM19*$N10:$N19)</f>
        <v>44</v>
      </c>
      <c r="AN23" s="401">
        <f t="array" aca="1" ref="AN23" ca="1">SUM(AN10:AN19*$N10:$N19)</f>
        <v>83</v>
      </c>
      <c r="AO23" s="401">
        <f t="array" aca="1" ref="AO23" ca="1">SUM(AO10:AO19*$N10:$N19)</f>
        <v>146</v>
      </c>
      <c r="AP23" s="401">
        <f t="array" aca="1" ref="AP23" ca="1">SUM(AP10:AP19*$N10:$N19)</f>
        <v>209</v>
      </c>
      <c r="AQ23" s="401">
        <f t="array" aca="1" ref="AQ23" ca="1">SUM(AQ10:AQ19*$N10:$N19)</f>
        <v>263</v>
      </c>
      <c r="AR23" s="401">
        <f t="array" aca="1" ref="AR23" ca="1">SUM(AR10:AR19*$N10:$N19)</f>
        <v>113</v>
      </c>
      <c r="AS23" s="401">
        <f t="array" aca="1" ref="AS23" ca="1">SUM(AS10:AS19*$N10:$N19)</f>
        <v>27</v>
      </c>
      <c r="AT23" s="399">
        <f ca="1">SUM(AH22:AS22)</f>
        <v>200</v>
      </c>
      <c r="AV23" s="408">
        <f t="array" aca="1" ref="AV23" ca="1">SUM(AV10:AV19*$N10:$N19)</f>
        <v>75</v>
      </c>
      <c r="AW23" s="407"/>
      <c r="BB23" s="400" t="s">
        <v>56</v>
      </c>
      <c r="BC23" s="375">
        <f t="array" aca="1" ref="BC23" ca="1">SUM(BC10:BC19*$N10:$N19)</f>
        <v>10.858070500927644</v>
      </c>
      <c r="BD23" s="375">
        <f t="array" aca="1" ref="BD23" ca="1">SUM(BD10:BD19*$N10:$N19)</f>
        <v>7.4357601713062094</v>
      </c>
      <c r="BE23" s="375">
        <f t="array" aca="1" ref="BE23" ca="1">SUM(BE10:BE19*$N10:$N19)</f>
        <v>13.644601708811601</v>
      </c>
      <c r="BF23" s="375">
        <f t="array" aca="1" ref="BF23" ca="1">SUM(BF10:BF19*$N10:$N19)</f>
        <v>39.843617021276593</v>
      </c>
      <c r="BG23" s="375">
        <f t="array" aca="1" ref="BG23" ca="1">SUM(BG10:BG19*$N10:$N19)</f>
        <v>92.55693913043477</v>
      </c>
      <c r="BH23" s="375">
        <f t="array" aca="1" ref="BH23" ca="1">SUM(BH10:BH19*$N10:$N19)</f>
        <v>151.97828432181339</v>
      </c>
      <c r="BI23" s="375">
        <f t="array" aca="1" ref="BI23" ca="1">SUM(BI10:BI19*$N10:$N19)</f>
        <v>194.35675528501139</v>
      </c>
      <c r="BJ23" s="375">
        <f t="array" aca="1" ref="BJ23" ca="1">SUM(BJ10:BJ19*$N10:$N19)</f>
        <v>236.29525578443358</v>
      </c>
      <c r="BK23" s="375">
        <f t="array" aca="1" ref="BK23" ca="1">SUM(BK10:BK19*$N10:$N19)</f>
        <v>104.11884535460877</v>
      </c>
      <c r="BL23" s="375">
        <f t="array" aca="1" ref="BL23" ca="1">SUM(BL10:BL19*$N10:$N19)</f>
        <v>21.374833791330548</v>
      </c>
      <c r="BM23" s="399">
        <f ca="1">SUM(BA22:BL22)</f>
        <v>200</v>
      </c>
      <c r="BN23" s="405">
        <f t="array" aca="1" ref="BN23" ca="1">SUM(BN10:BN19*$N10:$N19)/BN22</f>
        <v>4.3623148153497731</v>
      </c>
      <c r="BO23" s="345" t="s">
        <v>112</v>
      </c>
      <c r="CC23" s="371">
        <f ca="1">SUM(BR22:CC22)</f>
        <v>2.9978190069224198E-15</v>
      </c>
    </row>
    <row r="24" spans="2:83" ht="13.5" x14ac:dyDescent="0.25">
      <c r="Q24" s="374" t="s">
        <v>55</v>
      </c>
      <c r="R24" s="377">
        <f t="array" aca="1" ref="R24" ca="1">SUM(R10:R19*$N10:$N19)/R22</f>
        <v>2.1716141001855287</v>
      </c>
      <c r="S24" s="377">
        <f t="array" aca="1" ref="S24" ca="1">SUM(S10:S19*$N10:$N19)/S22</f>
        <v>2.4785867237687365</v>
      </c>
      <c r="T24" s="377">
        <f t="array" aca="1" ref="T24" ca="1">SUM(T10:T19*$N10:$N19)/T22</f>
        <v>2.7289203417623198</v>
      </c>
      <c r="U24" s="377">
        <f t="array" aca="1" ref="U24" ca="1">SUM(U10:U19*$N10:$N19)/U22</f>
        <v>3.0648936170212764</v>
      </c>
      <c r="V24" s="377">
        <f t="array" aca="1" ref="V24" ca="1">SUM(V10:V19*$N10:$N19)/V22</f>
        <v>3.4280347826086959</v>
      </c>
      <c r="W24" s="377">
        <f t="array" aca="1" ref="W24" ca="1">SUM(W10:W19*$N10:$N19)/W22</f>
        <v>3.8968790851747026</v>
      </c>
      <c r="X24" s="377">
        <f t="array" aca="1" ref="X24" ca="1">SUM(X10:X19*$N10:$N19)/X22</f>
        <v>4.5199245415118927</v>
      </c>
      <c r="Y24" s="377">
        <f t="array" aca="1" ref="Y24" ca="1">SUM(Y10:Y19*$N10:$N19)/Y22</f>
        <v>5.2510056840985246</v>
      </c>
      <c r="Z24" s="377">
        <f t="array" aca="1" ref="Z24" ca="1">SUM(Z10:Z19*$N10:$N19)/Z22</f>
        <v>6.1246379620358109</v>
      </c>
      <c r="AA24" s="377">
        <f t="array" aca="1" ref="AA24" ca="1">SUM(AA10:AA19*$N10:$N19)/AA22</f>
        <v>7.1249445971101855</v>
      </c>
      <c r="AB24" s="358" t="s">
        <v>112</v>
      </c>
      <c r="AC24" s="398">
        <f t="array" aca="1" ref="AC24" ca="1">SUM(AC10:AC19*$N10:$N19)/AC22</f>
        <v>4.7156727965304022</v>
      </c>
      <c r="AD24" s="398"/>
      <c r="AE24" s="398">
        <f t="array" aca="1" ref="AE24" ca="1">SUM(AE10:AE19*$N10:$N19)/AE22</f>
        <v>4.7156727965304022</v>
      </c>
      <c r="AI24" s="374" t="s">
        <v>55</v>
      </c>
      <c r="AJ24" s="378">
        <f ca="1">IF(AJ22&lt;&gt;0,AJ23/AJ22,0)</f>
        <v>2</v>
      </c>
      <c r="AK24" s="378">
        <f t="shared" ref="AK24:AS24" ca="1" si="36">IF(AK22&lt;&gt;0,AK23/AK22,0)</f>
        <v>3</v>
      </c>
      <c r="AL24" s="378">
        <f t="shared" ca="1" si="36"/>
        <v>3.4</v>
      </c>
      <c r="AM24" s="378">
        <f t="shared" ca="1" si="36"/>
        <v>3.3846153846153846</v>
      </c>
      <c r="AN24" s="378">
        <f t="shared" ca="1" si="36"/>
        <v>3.074074074074074</v>
      </c>
      <c r="AO24" s="378">
        <f t="shared" ca="1" si="36"/>
        <v>3.7435897435897436</v>
      </c>
      <c r="AP24" s="378">
        <f t="shared" ca="1" si="36"/>
        <v>4.8604651162790695</v>
      </c>
      <c r="AQ24" s="378">
        <f t="shared" ca="1" si="36"/>
        <v>5.8444444444444441</v>
      </c>
      <c r="AR24" s="378">
        <f t="shared" ca="1" si="36"/>
        <v>6.6470588235294121</v>
      </c>
      <c r="AS24" s="378">
        <f t="shared" ca="1" si="36"/>
        <v>9</v>
      </c>
      <c r="AT24" s="358" t="s">
        <v>112</v>
      </c>
      <c r="AU24" s="378">
        <f t="array" aca="1" ref="AU24" ca="1">SUM(AJ24:AS24*AJ22:AS22)/AU22</f>
        <v>4.6050000000000004</v>
      </c>
      <c r="AV24" s="344">
        <f ca="1">IF(AV22&lt;&gt;0,AV23/AV22,0)</f>
        <v>4.166666666666667</v>
      </c>
      <c r="AW24" s="397">
        <f t="array" aca="1" ref="AW24" ca="1">SUM(AW10:AW19*$N10:$N19)/AW22</f>
        <v>4.5898617511520738</v>
      </c>
      <c r="AX24" s="378"/>
      <c r="AY24" s="378"/>
      <c r="AZ24" s="378"/>
      <c r="BA24" s="378"/>
      <c r="BB24" s="357" t="s">
        <v>55</v>
      </c>
      <c r="BC24" s="378">
        <f ca="1">IF(BC22&lt;&gt;0,BC23/BC22,0)</f>
        <v>2.1716141001855287</v>
      </c>
      <c r="BD24" s="378">
        <f t="shared" ref="BD24:BL24" ca="1" si="37">IF(BD22&lt;&gt;0,BD23/BD22,0)</f>
        <v>2.4785867237687365</v>
      </c>
      <c r="BE24" s="378">
        <f t="shared" ca="1" si="37"/>
        <v>2.7289203417623198</v>
      </c>
      <c r="BF24" s="378">
        <f t="shared" ca="1" si="37"/>
        <v>3.0648936170212764</v>
      </c>
      <c r="BG24" s="378">
        <f t="shared" ca="1" si="37"/>
        <v>3.428034782608695</v>
      </c>
      <c r="BH24" s="378">
        <f t="shared" ca="1" si="37"/>
        <v>3.8968790851747022</v>
      </c>
      <c r="BI24" s="378">
        <f t="shared" ca="1" si="37"/>
        <v>4.5199245415118918</v>
      </c>
      <c r="BJ24" s="378">
        <f t="shared" ca="1" si="37"/>
        <v>5.2510056840985238</v>
      </c>
      <c r="BK24" s="378">
        <f t="shared" ca="1" si="37"/>
        <v>6.12463796203581</v>
      </c>
      <c r="BL24" s="378">
        <f t="shared" ca="1" si="37"/>
        <v>7.1249445971101828</v>
      </c>
      <c r="BM24" s="378"/>
      <c r="BN24" s="397">
        <f t="array" aca="1" ref="BN24" ca="1">SUM(BC24:BL24*BC22:BL22)/BN22</f>
        <v>4.3623148153497722</v>
      </c>
      <c r="BO24" s="409" t="s">
        <v>46</v>
      </c>
      <c r="BS24" s="379"/>
      <c r="BT24" s="377">
        <f t="shared" ref="BT24:CC24" ca="1" si="38">AJ24-BC24</f>
        <v>-0.1716141001855287</v>
      </c>
      <c r="BU24" s="377">
        <f t="shared" ca="1" si="38"/>
        <v>0.52141327623126354</v>
      </c>
      <c r="BV24" s="377">
        <f t="shared" ca="1" si="38"/>
        <v>0.67107965823768012</v>
      </c>
      <c r="BW24" s="377">
        <f t="shared" ca="1" si="38"/>
        <v>0.3197217675941082</v>
      </c>
      <c r="BX24" s="377">
        <f t="shared" ca="1" si="38"/>
        <v>-0.35396070853462103</v>
      </c>
      <c r="BY24" s="377">
        <f t="shared" ca="1" si="38"/>
        <v>-0.15328934158495855</v>
      </c>
      <c r="BZ24" s="377">
        <f t="shared" ca="1" si="38"/>
        <v>0.3405405747671777</v>
      </c>
      <c r="CA24" s="377">
        <f t="shared" ca="1" si="38"/>
        <v>0.59343876034592036</v>
      </c>
      <c r="CB24" s="377">
        <f t="shared" ca="1" si="38"/>
        <v>0.52242086149360212</v>
      </c>
      <c r="CC24" s="377">
        <f t="shared" ca="1" si="38"/>
        <v>1.8750554028898172</v>
      </c>
      <c r="CE24" s="380">
        <f ca="1">AU24-BN24</f>
        <v>0.24268518465022826</v>
      </c>
    </row>
    <row r="25" spans="2:83" ht="13.5" x14ac:dyDescent="0.25">
      <c r="Q25" s="470" t="s">
        <v>132</v>
      </c>
      <c r="R25" s="471">
        <f ca="1">R22/$AC21</f>
        <v>2.1652977887046981E-2</v>
      </c>
      <c r="S25" s="471">
        <f t="shared" ref="S25:AA25" ca="1" si="39">S22/$AC21</f>
        <v>1.5008446268275978E-2</v>
      </c>
      <c r="T25" s="471">
        <f t="shared" ca="1" si="39"/>
        <v>2.3273938291021645E-2</v>
      </c>
      <c r="U25" s="471">
        <f t="shared" ca="1" si="39"/>
        <v>4.1538365742498286E-2</v>
      </c>
      <c r="V25" s="471">
        <f t="shared" ca="1" si="39"/>
        <v>8.6621954673367446E-2</v>
      </c>
      <c r="W25" s="471">
        <f t="shared" ca="1" si="39"/>
        <v>0.15826157520392567</v>
      </c>
      <c r="X25" s="471">
        <f t="shared" ca="1" si="39"/>
        <v>0.2065629814423133</v>
      </c>
      <c r="Y25" s="471">
        <f t="shared" ca="1" si="39"/>
        <v>0.21520609497180895</v>
      </c>
      <c r="Z25" s="471">
        <f t="shared" ca="1" si="39"/>
        <v>0.18655506745967182</v>
      </c>
      <c r="AA25" s="471">
        <f t="shared" ca="1" si="39"/>
        <v>4.5318598060069944E-2</v>
      </c>
      <c r="AB25" s="357" t="s">
        <v>133</v>
      </c>
      <c r="AC25" s="397">
        <f t="array" aca="1" ref="AC25" ca="1">SQRT(SUM( AC10:AC19*($N10:$N19-AC$24)^2)/AC20)</f>
        <v>1.8579544101384347</v>
      </c>
      <c r="AD25" s="397"/>
      <c r="AE25" s="397">
        <f t="array" aca="1" ref="AE25" ca="1">SQRT(SUM( AE10:AE19*($N10:$N19-AE$24)^2)/AE20)</f>
        <v>1.8579544101384347</v>
      </c>
      <c r="AI25" s="402" t="s">
        <v>47</v>
      </c>
      <c r="AJ25" s="403">
        <f t="shared" ref="AJ25:AS25" ca="1" si="40">IF(AJ24&lt;&gt;0,AJ24-BC24,0)</f>
        <v>-0.1716141001855287</v>
      </c>
      <c r="AK25" s="403">
        <f t="shared" ca="1" si="40"/>
        <v>0.52141327623126354</v>
      </c>
      <c r="AL25" s="403">
        <f t="shared" ca="1" si="40"/>
        <v>0.67107965823768012</v>
      </c>
      <c r="AM25" s="403">
        <f t="shared" ca="1" si="40"/>
        <v>0.3197217675941082</v>
      </c>
      <c r="AN25" s="403">
        <f t="shared" ca="1" si="40"/>
        <v>-0.35396070853462103</v>
      </c>
      <c r="AO25" s="403">
        <f t="shared" ca="1" si="40"/>
        <v>-0.15328934158495855</v>
      </c>
      <c r="AP25" s="403">
        <f t="shared" ca="1" si="40"/>
        <v>0.3405405747671777</v>
      </c>
      <c r="AQ25" s="403">
        <f t="shared" ca="1" si="40"/>
        <v>0.59343876034592036</v>
      </c>
      <c r="AR25" s="403">
        <f t="shared" ca="1" si="40"/>
        <v>0.52242086149360212</v>
      </c>
      <c r="AS25" s="403">
        <f t="shared" ca="1" si="40"/>
        <v>1.8750554028898172</v>
      </c>
      <c r="AT25" s="403" t="s">
        <v>17</v>
      </c>
      <c r="AU25" s="403">
        <f ca="1">IF(AU24&lt;&gt;0,AU24-AC24,0)</f>
        <v>-0.11067279653040174</v>
      </c>
      <c r="AV25" s="410">
        <f ca="1">IF(AV24&lt;&gt;0,AV24-AD24,0)</f>
        <v>4.166666666666667</v>
      </c>
      <c r="AW25" s="403">
        <f ca="1">IF(AW24&lt;&gt;0,AW24-AE24,0)</f>
        <v>-0.12581104537832832</v>
      </c>
      <c r="BB25" s="379"/>
      <c r="BC25" s="377"/>
      <c r="BD25" s="377"/>
      <c r="BE25" s="377"/>
      <c r="BF25" s="377"/>
      <c r="BG25" s="377"/>
      <c r="BH25" s="377"/>
      <c r="BI25" s="377"/>
      <c r="BJ25" s="377"/>
      <c r="BK25" s="377"/>
      <c r="BL25" s="377"/>
      <c r="BN25" s="403">
        <f ca="1">IF(AU24&lt;&gt;0,AU24-BN24,0)</f>
        <v>0.24268518465022826</v>
      </c>
      <c r="BO25" s="358" t="s">
        <v>114</v>
      </c>
      <c r="BS25" s="379"/>
      <c r="BT25" s="377"/>
      <c r="BU25" s="377"/>
      <c r="BV25" s="377"/>
      <c r="BW25" s="377"/>
      <c r="BX25" s="377"/>
      <c r="BY25" s="377"/>
      <c r="BZ25" s="377"/>
      <c r="CA25" s="377"/>
      <c r="CB25" s="377"/>
      <c r="CC25" s="377"/>
      <c r="CE25" s="377"/>
    </row>
    <row r="26" spans="2:83" x14ac:dyDescent="0.2">
      <c r="P26" s="574"/>
      <c r="Q26" s="574"/>
      <c r="R26" s="574"/>
      <c r="S26" s="574"/>
      <c r="T26" s="574"/>
      <c r="U26" s="574"/>
      <c r="V26" s="574"/>
      <c r="W26" s="574"/>
      <c r="X26" s="574"/>
      <c r="Y26" s="574"/>
      <c r="Z26" s="574"/>
      <c r="AA26" s="574"/>
    </row>
    <row r="27" spans="2:83" x14ac:dyDescent="0.2">
      <c r="BQ27" s="343" t="s">
        <v>48</v>
      </c>
    </row>
    <row r="28" spans="2:83" ht="16.5" x14ac:dyDescent="0.2">
      <c r="O28" s="343"/>
      <c r="P28" s="343" t="s">
        <v>48</v>
      </c>
      <c r="AC28" s="79" t="s">
        <v>43</v>
      </c>
      <c r="AD28" s="396" t="s">
        <v>110</v>
      </c>
      <c r="AE28" s="416" t="s">
        <v>80</v>
      </c>
      <c r="AG28" s="343"/>
      <c r="AH28" s="343" t="s">
        <v>48</v>
      </c>
      <c r="AU28" s="79" t="s">
        <v>43</v>
      </c>
      <c r="AZ28" s="343"/>
      <c r="BC28" s="343" t="s">
        <v>48</v>
      </c>
      <c r="BN28" s="79" t="s">
        <v>43</v>
      </c>
      <c r="CE28" s="79" t="s">
        <v>43</v>
      </c>
    </row>
    <row r="29" spans="2:83" x14ac:dyDescent="0.2">
      <c r="O29" s="522">
        <f>$O$10</f>
        <v>9</v>
      </c>
      <c r="P29" s="424">
        <f t="shared" ref="P29:Q38" ca="1" si="41">P10/P$22</f>
        <v>0</v>
      </c>
      <c r="Q29" s="425">
        <f t="shared" ca="1" si="41"/>
        <v>8.7463556851311956E-3</v>
      </c>
      <c r="R29" s="114">
        <f t="shared" ref="R29:AA30" ca="1" si="42">R10/R$22</f>
        <v>1.8552875695732838E-4</v>
      </c>
      <c r="S29" s="115">
        <f t="shared" ca="1" si="42"/>
        <v>0</v>
      </c>
      <c r="T29" s="115">
        <f t="shared" ca="1" si="42"/>
        <v>8.6303616121515491E-5</v>
      </c>
      <c r="U29" s="115">
        <f t="shared" ca="1" si="42"/>
        <v>1.9342359767891682E-4</v>
      </c>
      <c r="V29" s="115">
        <f t="shared" ca="1" si="42"/>
        <v>5.5652173913043473E-4</v>
      </c>
      <c r="W29" s="115">
        <f t="shared" ca="1" si="42"/>
        <v>1.3580231244685306E-3</v>
      </c>
      <c r="X29" s="115">
        <f t="shared" ca="1" si="42"/>
        <v>5.426009840720356E-3</v>
      </c>
      <c r="Y29" s="115">
        <f t="shared" ca="1" si="42"/>
        <v>1.9105664498184634E-2</v>
      </c>
      <c r="Z29" s="115">
        <f t="shared" ca="1" si="42"/>
        <v>6.4235494255843753E-2</v>
      </c>
      <c r="AA29" s="116">
        <f t="shared" ca="1" si="42"/>
        <v>0.19692403155748603</v>
      </c>
      <c r="AB29" s="522">
        <f>$O$10</f>
        <v>9</v>
      </c>
      <c r="AC29" s="418">
        <f t="shared" ref="AC29:AE38" ca="1" si="43">AC10/AC$22</f>
        <v>2.6401295680463042E-2</v>
      </c>
      <c r="AD29" s="417"/>
      <c r="AE29" s="418">
        <f t="shared" ca="1" si="43"/>
        <v>2.6401295680463042E-2</v>
      </c>
      <c r="AG29" s="522">
        <f>$O$10</f>
        <v>9</v>
      </c>
      <c r="AH29" s="81"/>
      <c r="AI29" s="82"/>
      <c r="AJ29" s="114">
        <f t="shared" ref="AJ29:AJ38" ca="1" si="44">IF(AJ$22=0,0,AJ10/AJ$22)</f>
        <v>0</v>
      </c>
      <c r="AK29" s="115">
        <f t="shared" ref="AK29:AS30" ca="1" si="45">IF(AK$22=0,0,AK10/AK$22)</f>
        <v>0</v>
      </c>
      <c r="AL29" s="115">
        <f t="shared" ca="1" si="45"/>
        <v>0</v>
      </c>
      <c r="AM29" s="115">
        <f t="shared" ca="1" si="45"/>
        <v>0</v>
      </c>
      <c r="AN29" s="115">
        <f t="shared" ca="1" si="45"/>
        <v>0</v>
      </c>
      <c r="AO29" s="115">
        <f t="shared" ca="1" si="45"/>
        <v>0</v>
      </c>
      <c r="AP29" s="115">
        <f t="shared" ca="1" si="45"/>
        <v>2.3255813953488372E-2</v>
      </c>
      <c r="AQ29" s="115">
        <f t="shared" ca="1" si="45"/>
        <v>0</v>
      </c>
      <c r="AR29" s="115">
        <f t="shared" ca="1" si="45"/>
        <v>0.11764705882352941</v>
      </c>
      <c r="AS29" s="116">
        <f t="shared" ca="1" si="45"/>
        <v>1</v>
      </c>
      <c r="AT29" s="522">
        <f>$O$10</f>
        <v>9</v>
      </c>
      <c r="AU29" s="117">
        <f t="shared" ref="AU29:AU38" ca="1" si="46">AU10/AU$22</f>
        <v>0.03</v>
      </c>
      <c r="AZ29" s="522">
        <f>$O$10</f>
        <v>9</v>
      </c>
      <c r="BA29" s="81"/>
      <c r="BB29" s="82"/>
      <c r="BC29" s="114">
        <f t="shared" ref="BC29:BD38" ca="1" si="47">IF(BC$22=0,0,BC10/BC$22)</f>
        <v>1.8552875695732838E-4</v>
      </c>
      <c r="BD29" s="115">
        <f t="shared" ca="1" si="47"/>
        <v>0</v>
      </c>
      <c r="BE29" s="115">
        <f t="shared" ref="BE29:BL30" ca="1" si="48">IF(BE$22=0,0,BE10/BE$22)</f>
        <v>8.6303616121515477E-5</v>
      </c>
      <c r="BF29" s="115">
        <f t="shared" ca="1" si="48"/>
        <v>1.9342359767891682E-4</v>
      </c>
      <c r="BG29" s="115">
        <f t="shared" ca="1" si="48"/>
        <v>5.5652173913043473E-4</v>
      </c>
      <c r="BH29" s="115">
        <f t="shared" ca="1" si="48"/>
        <v>1.3580231244685306E-3</v>
      </c>
      <c r="BI29" s="115">
        <f t="shared" ca="1" si="48"/>
        <v>5.4260098407203552E-3</v>
      </c>
      <c r="BJ29" s="115">
        <f t="shared" ca="1" si="48"/>
        <v>1.9105664498184634E-2</v>
      </c>
      <c r="BK29" s="115">
        <f t="shared" ca="1" si="48"/>
        <v>6.4235494255843753E-2</v>
      </c>
      <c r="BL29" s="115">
        <f t="shared" ca="1" si="48"/>
        <v>0.19692403155748603</v>
      </c>
      <c r="BM29" s="522">
        <f>$O$10</f>
        <v>9</v>
      </c>
      <c r="BN29" s="117">
        <f t="shared" ref="BN29:BN38" ca="1" si="49">BN10/BN$22</f>
        <v>1.4238557400185503E-2</v>
      </c>
      <c r="BQ29" s="522">
        <f>$O$10</f>
        <v>9</v>
      </c>
      <c r="BR29" s="81"/>
      <c r="BS29" s="82"/>
      <c r="BT29" s="114">
        <f t="shared" ref="BT29:BT38" ca="1" si="50">AJ29-BC29</f>
        <v>-1.8552875695732838E-4</v>
      </c>
      <c r="BU29" s="115">
        <f t="shared" ref="BU29:BU38" ca="1" si="51">AK29-BD29</f>
        <v>0</v>
      </c>
      <c r="BV29" s="115">
        <f t="shared" ref="BV29:BV38" ca="1" si="52">AL29-BE29</f>
        <v>-8.6303616121515477E-5</v>
      </c>
      <c r="BW29" s="115">
        <f t="shared" ref="BW29:BW38" ca="1" si="53">AM29-BF29</f>
        <v>-1.9342359767891682E-4</v>
      </c>
      <c r="BX29" s="115">
        <f t="shared" ref="BX29:BX38" ca="1" si="54">AN29-BG29</f>
        <v>-5.5652173913043473E-4</v>
      </c>
      <c r="BY29" s="115">
        <f t="shared" ref="BY29:BY38" ca="1" si="55">AO29-BH29</f>
        <v>-1.3580231244685306E-3</v>
      </c>
      <c r="BZ29" s="115">
        <f t="shared" ref="BZ29:BZ38" ca="1" si="56">AP29-BI29</f>
        <v>1.7829804112768015E-2</v>
      </c>
      <c r="CA29" s="115">
        <f t="shared" ref="CA29:CA38" ca="1" si="57">AQ29-BJ29</f>
        <v>-1.9105664498184634E-2</v>
      </c>
      <c r="CB29" s="115">
        <f t="shared" ref="CB29:CB38" ca="1" si="58">AR29-BK29</f>
        <v>5.3411564567685657E-2</v>
      </c>
      <c r="CC29" s="116">
        <f t="shared" ref="CC29:CC38" ca="1" si="59">AS29-BL29</f>
        <v>0.80307596844251394</v>
      </c>
      <c r="CD29" s="522">
        <f>$O$10</f>
        <v>9</v>
      </c>
      <c r="CE29" s="116">
        <f t="shared" ref="CE29:CE38" ca="1" si="60">AU29-BN29</f>
        <v>1.5761442599814497E-2</v>
      </c>
    </row>
    <row r="30" spans="2:83" x14ac:dyDescent="0.2">
      <c r="O30" s="523">
        <f>$O$11</f>
        <v>8</v>
      </c>
      <c r="P30" s="426">
        <f t="shared" ca="1" si="41"/>
        <v>0</v>
      </c>
      <c r="Q30" s="427">
        <f t="shared" ca="1" si="41"/>
        <v>2.9154518950437317E-3</v>
      </c>
      <c r="R30" s="118">
        <f t="shared" ca="1" si="42"/>
        <v>6.4935064935064935E-4</v>
      </c>
      <c r="S30" s="119">
        <f t="shared" ca="1" si="42"/>
        <v>2.6766595289079231E-4</v>
      </c>
      <c r="T30" s="119">
        <f t="shared" ca="1" si="42"/>
        <v>2.5891084836454647E-4</v>
      </c>
      <c r="U30" s="119">
        <f t="shared" ca="1" si="42"/>
        <v>1.4023210831721469E-3</v>
      </c>
      <c r="V30" s="119">
        <f t="shared" ca="1" si="42"/>
        <v>2.2028985507246378E-3</v>
      </c>
      <c r="W30" s="119">
        <f t="shared" ca="1" si="42"/>
        <v>6.7520402076379285E-3</v>
      </c>
      <c r="X30" s="119">
        <f t="shared" ca="1" si="42"/>
        <v>2.0809428421400648E-2</v>
      </c>
      <c r="Y30" s="119">
        <f t="shared" ca="1" si="42"/>
        <v>5.6196974080884067E-2</v>
      </c>
      <c r="Z30" s="119">
        <f t="shared" ca="1" si="42"/>
        <v>0.13050593796095911</v>
      </c>
      <c r="AA30" s="120">
        <f t="shared" ca="1" si="42"/>
        <v>0.23468664125520788</v>
      </c>
      <c r="AB30" s="523">
        <f>$O$11</f>
        <v>8</v>
      </c>
      <c r="AC30" s="420">
        <f t="shared" ca="1" si="43"/>
        <v>5.2674147201021128E-2</v>
      </c>
      <c r="AD30" s="419"/>
      <c r="AE30" s="420">
        <f t="shared" ca="1" si="43"/>
        <v>5.2674147201021128E-2</v>
      </c>
      <c r="AG30" s="523">
        <f>$O$11</f>
        <v>8</v>
      </c>
      <c r="AH30" s="89"/>
      <c r="AI30" s="90"/>
      <c r="AJ30" s="118">
        <f t="shared" ca="1" si="44"/>
        <v>0</v>
      </c>
      <c r="AK30" s="119">
        <f t="shared" ca="1" si="45"/>
        <v>0</v>
      </c>
      <c r="AL30" s="119">
        <f t="shared" ca="1" si="45"/>
        <v>0</v>
      </c>
      <c r="AM30" s="119">
        <f t="shared" ca="1" si="45"/>
        <v>0</v>
      </c>
      <c r="AN30" s="119">
        <f t="shared" ca="1" si="45"/>
        <v>0</v>
      </c>
      <c r="AO30" s="119">
        <f t="shared" ca="1" si="45"/>
        <v>0</v>
      </c>
      <c r="AP30" s="119">
        <f t="shared" ca="1" si="45"/>
        <v>0</v>
      </c>
      <c r="AQ30" s="119">
        <f t="shared" ca="1" si="45"/>
        <v>0.15555555555555556</v>
      </c>
      <c r="AR30" s="119">
        <f t="shared" ca="1" si="45"/>
        <v>0.17647058823529413</v>
      </c>
      <c r="AS30" s="120">
        <f t="shared" ca="1" si="45"/>
        <v>0</v>
      </c>
      <c r="AT30" s="523">
        <f>$O$11</f>
        <v>8</v>
      </c>
      <c r="AU30" s="121">
        <f t="shared" ca="1" si="46"/>
        <v>0.05</v>
      </c>
      <c r="AZ30" s="523">
        <f>$O$11</f>
        <v>8</v>
      </c>
      <c r="BA30" s="89"/>
      <c r="BB30" s="90"/>
      <c r="BC30" s="118">
        <f t="shared" ca="1" si="47"/>
        <v>6.4935064935064935E-4</v>
      </c>
      <c r="BD30" s="119">
        <f t="shared" ca="1" si="47"/>
        <v>2.6766595289079231E-4</v>
      </c>
      <c r="BE30" s="119">
        <f t="shared" ca="1" si="48"/>
        <v>2.5891084836454642E-4</v>
      </c>
      <c r="BF30" s="119">
        <f t="shared" ca="1" si="48"/>
        <v>1.4023210831721469E-3</v>
      </c>
      <c r="BG30" s="119">
        <f t="shared" ca="1" si="48"/>
        <v>2.2028985507246378E-3</v>
      </c>
      <c r="BH30" s="119">
        <f t="shared" ca="1" si="48"/>
        <v>6.7520402076379285E-3</v>
      </c>
      <c r="BI30" s="119">
        <f t="shared" ca="1" si="48"/>
        <v>2.0809428421400645E-2</v>
      </c>
      <c r="BJ30" s="119">
        <f t="shared" ca="1" si="48"/>
        <v>5.619697408088406E-2</v>
      </c>
      <c r="BK30" s="119">
        <f t="shared" ca="1" si="48"/>
        <v>0.13050593796095911</v>
      </c>
      <c r="BL30" s="119">
        <f t="shared" ca="1" si="48"/>
        <v>0.23468664125520788</v>
      </c>
      <c r="BM30" s="523">
        <f>$O$11</f>
        <v>8</v>
      </c>
      <c r="BN30" s="121">
        <f t="shared" ca="1" si="49"/>
        <v>3.3463562166289346E-2</v>
      </c>
      <c r="BQ30" s="523">
        <f>$O$11</f>
        <v>8</v>
      </c>
      <c r="BR30" s="89"/>
      <c r="BS30" s="90"/>
      <c r="BT30" s="118">
        <f t="shared" ref="BT30" ca="1" si="61">AJ30-BC30</f>
        <v>-6.4935064935064935E-4</v>
      </c>
      <c r="BU30" s="119">
        <f t="shared" ref="BU30" ca="1" si="62">AK30-BD30</f>
        <v>-2.6766595289079231E-4</v>
      </c>
      <c r="BV30" s="119">
        <f t="shared" ref="BV30" ca="1" si="63">AL30-BE30</f>
        <v>-2.5891084836454642E-4</v>
      </c>
      <c r="BW30" s="119">
        <f t="shared" ref="BW30" ca="1" si="64">AM30-BF30</f>
        <v>-1.4023210831721469E-3</v>
      </c>
      <c r="BX30" s="119">
        <f t="shared" ref="BX30" ca="1" si="65">AN30-BG30</f>
        <v>-2.2028985507246378E-3</v>
      </c>
      <c r="BY30" s="119">
        <f t="shared" ref="BY30" ca="1" si="66">AO30-BH30</f>
        <v>-6.7520402076379285E-3</v>
      </c>
      <c r="BZ30" s="119">
        <f t="shared" ref="BZ30" ca="1" si="67">AP30-BI30</f>
        <v>-2.0809428421400645E-2</v>
      </c>
      <c r="CA30" s="119">
        <f t="shared" ref="CA30" ca="1" si="68">AQ30-BJ30</f>
        <v>9.9358581474671498E-2</v>
      </c>
      <c r="CB30" s="119">
        <f t="shared" ref="CB30" ca="1" si="69">AR30-BK30</f>
        <v>4.5964650274335023E-2</v>
      </c>
      <c r="CC30" s="120">
        <f t="shared" ref="CC30" ca="1" si="70">AS30-BL30</f>
        <v>-0.23468664125520788</v>
      </c>
      <c r="CD30" s="523">
        <f>$O$11</f>
        <v>8</v>
      </c>
      <c r="CE30" s="120">
        <f t="shared" ref="CE30" ca="1" si="71">AU30-BN30</f>
        <v>1.6536437833710657E-2</v>
      </c>
    </row>
    <row r="31" spans="2:83" x14ac:dyDescent="0.2">
      <c r="O31" s="523">
        <f>$O$12</f>
        <v>7</v>
      </c>
      <c r="P31" s="426">
        <f t="shared" ca="1" si="41"/>
        <v>0</v>
      </c>
      <c r="Q31" s="427">
        <f t="shared" ca="1" si="41"/>
        <v>1.1661807580174927E-2</v>
      </c>
      <c r="R31" s="118">
        <f t="shared" ref="R31:AA31" ca="1" si="72">R12/R$22</f>
        <v>1.2059369202226345E-3</v>
      </c>
      <c r="S31" s="119">
        <f t="shared" ca="1" si="72"/>
        <v>8.0299785867237686E-4</v>
      </c>
      <c r="T31" s="119">
        <f t="shared" ca="1" si="72"/>
        <v>2.6754120997669801E-3</v>
      </c>
      <c r="U31" s="119">
        <f t="shared" ca="1" si="72"/>
        <v>4.6905222437137331E-3</v>
      </c>
      <c r="V31" s="119">
        <f t="shared" ca="1" si="72"/>
        <v>8.347826086956521E-3</v>
      </c>
      <c r="W31" s="119">
        <f t="shared" ca="1" si="72"/>
        <v>2.3594065312028022E-2</v>
      </c>
      <c r="X31" s="119">
        <f t="shared" ca="1" si="72"/>
        <v>5.7760749917345727E-2</v>
      </c>
      <c r="Y31" s="119">
        <f t="shared" ca="1" si="72"/>
        <v>0.11783537581318076</v>
      </c>
      <c r="Z31" s="119">
        <f t="shared" ca="1" si="72"/>
        <v>0.19796074377940717</v>
      </c>
      <c r="AA31" s="120">
        <f t="shared" ca="1" si="72"/>
        <v>0.23854268238631327</v>
      </c>
      <c r="AB31" s="523">
        <f>$O$12</f>
        <v>7</v>
      </c>
      <c r="AC31" s="420">
        <f t="shared" ca="1" si="43"/>
        <v>8.9716238753609984E-2</v>
      </c>
      <c r="AD31" s="419"/>
      <c r="AE31" s="420">
        <f t="shared" ca="1" si="43"/>
        <v>8.9716238753609984E-2</v>
      </c>
      <c r="AG31" s="523">
        <f>$O$12</f>
        <v>7</v>
      </c>
      <c r="AH31" s="89"/>
      <c r="AI31" s="90"/>
      <c r="AJ31" s="118">
        <f t="shared" ca="1" si="44"/>
        <v>0</v>
      </c>
      <c r="AK31" s="119">
        <f t="shared" ref="AK31:AS31" ca="1" si="73">IF(AK$22=0,0,AK12/AK$22)</f>
        <v>0</v>
      </c>
      <c r="AL31" s="119">
        <f t="shared" ca="1" si="73"/>
        <v>0</v>
      </c>
      <c r="AM31" s="119">
        <f t="shared" ca="1" si="73"/>
        <v>7.6923076923076927E-2</v>
      </c>
      <c r="AN31" s="119">
        <f t="shared" ca="1" si="73"/>
        <v>0</v>
      </c>
      <c r="AO31" s="119">
        <f t="shared" ca="1" si="73"/>
        <v>0</v>
      </c>
      <c r="AP31" s="119">
        <f t="shared" ca="1" si="73"/>
        <v>4.6511627906976744E-2</v>
      </c>
      <c r="AQ31" s="119">
        <f t="shared" ca="1" si="73"/>
        <v>0.1111111111111111</v>
      </c>
      <c r="AR31" s="119">
        <f t="shared" ca="1" si="73"/>
        <v>0.23529411764705882</v>
      </c>
      <c r="AS31" s="120">
        <f t="shared" ca="1" si="73"/>
        <v>0</v>
      </c>
      <c r="AT31" s="523">
        <f>$O$12</f>
        <v>7</v>
      </c>
      <c r="AU31" s="121">
        <f t="shared" ca="1" si="46"/>
        <v>0.06</v>
      </c>
      <c r="AZ31" s="523">
        <f>$O$12</f>
        <v>7</v>
      </c>
      <c r="BA31" s="89"/>
      <c r="BB31" s="90"/>
      <c r="BC31" s="118">
        <f t="shared" ca="1" si="47"/>
        <v>1.2059369202226345E-3</v>
      </c>
      <c r="BD31" s="119">
        <f t="shared" ca="1" si="47"/>
        <v>8.0299785867237686E-4</v>
      </c>
      <c r="BE31" s="119">
        <f t="shared" ref="BE31:BL31" ca="1" si="74">IF(BE$22=0,0,BE12/BE$22)</f>
        <v>2.6754120997669797E-3</v>
      </c>
      <c r="BF31" s="119">
        <f t="shared" ca="1" si="74"/>
        <v>4.6905222437137331E-3</v>
      </c>
      <c r="BG31" s="119">
        <f t="shared" ca="1" si="74"/>
        <v>8.347826086956521E-3</v>
      </c>
      <c r="BH31" s="119">
        <f t="shared" ca="1" si="74"/>
        <v>2.3594065312028022E-2</v>
      </c>
      <c r="BI31" s="119">
        <f t="shared" ca="1" si="74"/>
        <v>5.7760749917345713E-2</v>
      </c>
      <c r="BJ31" s="119">
        <f t="shared" ca="1" si="74"/>
        <v>0.11783537581318078</v>
      </c>
      <c r="BK31" s="119">
        <f t="shared" ca="1" si="74"/>
        <v>0.19796074377940717</v>
      </c>
      <c r="BL31" s="119">
        <f t="shared" ca="1" si="74"/>
        <v>0.23854268238631327</v>
      </c>
      <c r="BM31" s="523">
        <f>$O$12</f>
        <v>7</v>
      </c>
      <c r="BN31" s="121">
        <f t="shared" ca="1" si="49"/>
        <v>6.5478086144045128E-2</v>
      </c>
      <c r="BQ31" s="523">
        <f>$O$12</f>
        <v>7</v>
      </c>
      <c r="BR31" s="89"/>
      <c r="BS31" s="90"/>
      <c r="BT31" s="118">
        <f t="shared" ca="1" si="50"/>
        <v>-1.2059369202226345E-3</v>
      </c>
      <c r="BU31" s="119">
        <f t="shared" ca="1" si="51"/>
        <v>-8.0299785867237686E-4</v>
      </c>
      <c r="BV31" s="119">
        <f t="shared" ca="1" si="52"/>
        <v>-2.6754120997669797E-3</v>
      </c>
      <c r="BW31" s="119">
        <f t="shared" ca="1" si="53"/>
        <v>7.2232554679363195E-2</v>
      </c>
      <c r="BX31" s="119">
        <f t="shared" ca="1" si="54"/>
        <v>-8.347826086956521E-3</v>
      </c>
      <c r="BY31" s="119">
        <f t="shared" ca="1" si="55"/>
        <v>-2.3594065312028022E-2</v>
      </c>
      <c r="BZ31" s="119">
        <f t="shared" ca="1" si="56"/>
        <v>-1.124912201036897E-2</v>
      </c>
      <c r="CA31" s="119">
        <f t="shared" ca="1" si="57"/>
        <v>-6.7242647020696739E-3</v>
      </c>
      <c r="CB31" s="119">
        <f t="shared" ca="1" si="58"/>
        <v>3.7333373867651648E-2</v>
      </c>
      <c r="CC31" s="120">
        <f t="shared" ca="1" si="59"/>
        <v>-0.23854268238631327</v>
      </c>
      <c r="CD31" s="523">
        <f>$O$12</f>
        <v>7</v>
      </c>
      <c r="CE31" s="120">
        <f t="shared" ca="1" si="60"/>
        <v>-5.4780861440451301E-3</v>
      </c>
    </row>
    <row r="32" spans="2:83" x14ac:dyDescent="0.2">
      <c r="O32" s="523">
        <f>$O$13</f>
        <v>6</v>
      </c>
      <c r="P32" s="426">
        <f t="shared" ca="1" si="41"/>
        <v>2.6666666666666668E-2</v>
      </c>
      <c r="Q32" s="427">
        <f t="shared" ca="1" si="41"/>
        <v>8.7463556851311956E-3</v>
      </c>
      <c r="R32" s="118">
        <f t="shared" ref="R32:AA32" ca="1" si="75">R13/R$22</f>
        <v>8.5343228200371064E-3</v>
      </c>
      <c r="S32" s="119">
        <f t="shared" ca="1" si="75"/>
        <v>6.9593147751605992E-3</v>
      </c>
      <c r="T32" s="119">
        <f t="shared" ca="1" si="75"/>
        <v>1.1650988176404592E-2</v>
      </c>
      <c r="U32" s="119">
        <f t="shared" ca="1" si="75"/>
        <v>2.4226305609284331E-2</v>
      </c>
      <c r="V32" s="119">
        <f t="shared" ca="1" si="75"/>
        <v>4.6168115942028985E-2</v>
      </c>
      <c r="W32" s="119">
        <f t="shared" ca="1" si="75"/>
        <v>8.8487263773781272E-2</v>
      </c>
      <c r="X32" s="119">
        <f t="shared" ca="1" si="75"/>
        <v>0.16119527801007411</v>
      </c>
      <c r="Y32" s="119">
        <f t="shared" ca="1" si="75"/>
        <v>0.23939481617681374</v>
      </c>
      <c r="Z32" s="119">
        <f t="shared" ca="1" si="75"/>
        <v>0.27412599459500198</v>
      </c>
      <c r="AA32" s="120">
        <f t="shared" ca="1" si="75"/>
        <v>0.20401560145377182</v>
      </c>
      <c r="AB32" s="523">
        <f>$O$13</f>
        <v>6</v>
      </c>
      <c r="AC32" s="420">
        <f t="shared" ca="1" si="43"/>
        <v>0.16464333665816394</v>
      </c>
      <c r="AD32" s="419"/>
      <c r="AE32" s="420">
        <f t="shared" ca="1" si="43"/>
        <v>0.16464333665816394</v>
      </c>
      <c r="AG32" s="523">
        <f>$O$13</f>
        <v>6</v>
      </c>
      <c r="AH32" s="89"/>
      <c r="AI32" s="90"/>
      <c r="AJ32" s="118">
        <f t="shared" ca="1" si="44"/>
        <v>0</v>
      </c>
      <c r="AK32" s="119">
        <f t="shared" ref="AK32:AS32" ca="1" si="76">IF(AK$22=0,0,AK13/AK$22)</f>
        <v>0</v>
      </c>
      <c r="AL32" s="119">
        <f t="shared" ca="1" si="76"/>
        <v>0</v>
      </c>
      <c r="AM32" s="119">
        <f t="shared" ca="1" si="76"/>
        <v>0</v>
      </c>
      <c r="AN32" s="119">
        <f t="shared" ca="1" si="76"/>
        <v>0</v>
      </c>
      <c r="AO32" s="119">
        <f t="shared" ca="1" si="76"/>
        <v>0.10256410256410256</v>
      </c>
      <c r="AP32" s="119">
        <f t="shared" ca="1" si="76"/>
        <v>0.16279069767441862</v>
      </c>
      <c r="AQ32" s="119">
        <f t="shared" ca="1" si="76"/>
        <v>0.33333333333333331</v>
      </c>
      <c r="AR32" s="119">
        <f t="shared" ca="1" si="76"/>
        <v>0.29411764705882354</v>
      </c>
      <c r="AS32" s="120">
        <f t="shared" ca="1" si="76"/>
        <v>0</v>
      </c>
      <c r="AT32" s="523">
        <f>$O$13</f>
        <v>6</v>
      </c>
      <c r="AU32" s="121">
        <f t="shared" ca="1" si="46"/>
        <v>0.155</v>
      </c>
      <c r="AZ32" s="523">
        <f>$O$13</f>
        <v>6</v>
      </c>
      <c r="BA32" s="89"/>
      <c r="BB32" s="90"/>
      <c r="BC32" s="118">
        <f t="shared" ca="1" si="47"/>
        <v>8.5343228200371064E-3</v>
      </c>
      <c r="BD32" s="119">
        <f t="shared" ca="1" si="47"/>
        <v>6.9593147751605992E-3</v>
      </c>
      <c r="BE32" s="119">
        <f t="shared" ref="BE32:BL32" ca="1" si="77">IF(BE$22=0,0,BE13/BE$22)</f>
        <v>1.165098817640459E-2</v>
      </c>
      <c r="BF32" s="119">
        <f t="shared" ca="1" si="77"/>
        <v>2.4226305609284331E-2</v>
      </c>
      <c r="BG32" s="119">
        <f t="shared" ca="1" si="77"/>
        <v>4.6168115942028985E-2</v>
      </c>
      <c r="BH32" s="119">
        <f t="shared" ca="1" si="77"/>
        <v>8.8487263773781272E-2</v>
      </c>
      <c r="BI32" s="119">
        <f t="shared" ca="1" si="77"/>
        <v>0.16119527801007408</v>
      </c>
      <c r="BJ32" s="119">
        <f t="shared" ca="1" si="77"/>
        <v>0.23939481617681374</v>
      </c>
      <c r="BK32" s="119">
        <f t="shared" ca="1" si="77"/>
        <v>0.27412599459500198</v>
      </c>
      <c r="BL32" s="119">
        <f t="shared" ca="1" si="77"/>
        <v>0.20401560145377182</v>
      </c>
      <c r="BM32" s="523">
        <f>$O$13</f>
        <v>6</v>
      </c>
      <c r="BN32" s="121">
        <f t="shared" ca="1" si="49"/>
        <v>0.14055320642353397</v>
      </c>
      <c r="BQ32" s="523">
        <f>$O$13</f>
        <v>6</v>
      </c>
      <c r="BR32" s="89"/>
      <c r="BS32" s="90"/>
      <c r="BT32" s="118">
        <f t="shared" ca="1" si="50"/>
        <v>-8.5343228200371064E-3</v>
      </c>
      <c r="BU32" s="119">
        <f t="shared" ca="1" si="51"/>
        <v>-6.9593147751605992E-3</v>
      </c>
      <c r="BV32" s="119">
        <f t="shared" ca="1" si="52"/>
        <v>-1.165098817640459E-2</v>
      </c>
      <c r="BW32" s="119">
        <f t="shared" ca="1" si="53"/>
        <v>-2.4226305609284331E-2</v>
      </c>
      <c r="BX32" s="119">
        <f t="shared" ca="1" si="54"/>
        <v>-4.6168115942028985E-2</v>
      </c>
      <c r="BY32" s="119">
        <f t="shared" ca="1" si="55"/>
        <v>1.4076838790321289E-2</v>
      </c>
      <c r="BZ32" s="119">
        <f t="shared" ca="1" si="56"/>
        <v>1.5954196643445384E-3</v>
      </c>
      <c r="CA32" s="119">
        <f t="shared" ca="1" si="57"/>
        <v>9.3938517156519574E-2</v>
      </c>
      <c r="CB32" s="119">
        <f t="shared" ca="1" si="58"/>
        <v>1.9991652463821563E-2</v>
      </c>
      <c r="CC32" s="120">
        <f t="shared" ca="1" si="59"/>
        <v>-0.20401560145377182</v>
      </c>
      <c r="CD32" s="523">
        <f>$O$13</f>
        <v>6</v>
      </c>
      <c r="CE32" s="120">
        <f t="shared" ca="1" si="60"/>
        <v>1.4446793576466027E-2</v>
      </c>
    </row>
    <row r="33" spans="15:84" x14ac:dyDescent="0.2">
      <c r="O33" s="523">
        <f>$O$14</f>
        <v>5</v>
      </c>
      <c r="P33" s="426">
        <f t="shared" ca="1" si="41"/>
        <v>0.08</v>
      </c>
      <c r="Q33" s="427">
        <f t="shared" ca="1" si="41"/>
        <v>3.4985422740524783E-2</v>
      </c>
      <c r="R33" s="118">
        <f t="shared" ref="R33:AA33" ca="1" si="78">R14/R$22</f>
        <v>2.1428571428571429E-2</v>
      </c>
      <c r="S33" s="119">
        <f t="shared" ca="1" si="78"/>
        <v>3.1584582441113493E-2</v>
      </c>
      <c r="T33" s="119">
        <f t="shared" ca="1" si="78"/>
        <v>5.0487615431086562E-2</v>
      </c>
      <c r="U33" s="119">
        <f t="shared" ca="1" si="78"/>
        <v>8.1092843326885877E-2</v>
      </c>
      <c r="V33" s="119">
        <f t="shared" ca="1" si="78"/>
        <v>0.13548985507246378</v>
      </c>
      <c r="W33" s="119">
        <f t="shared" ca="1" si="78"/>
        <v>0.20098742242134254</v>
      </c>
      <c r="X33" s="119">
        <f t="shared" ca="1" si="78"/>
        <v>0.25945662109337014</v>
      </c>
      <c r="Y33" s="119">
        <f t="shared" ca="1" si="78"/>
        <v>0.2657712733687384</v>
      </c>
      <c r="Z33" s="119">
        <f t="shared" ca="1" si="78"/>
        <v>0.19830528548510395</v>
      </c>
      <c r="AA33" s="120">
        <f t="shared" ca="1" si="78"/>
        <v>9.0772094672458115E-2</v>
      </c>
      <c r="AB33" s="523">
        <f>$O$14</f>
        <v>5</v>
      </c>
      <c r="AC33" s="420">
        <f t="shared" ca="1" si="43"/>
        <v>0.20079233991141368</v>
      </c>
      <c r="AD33" s="419"/>
      <c r="AE33" s="420">
        <f t="shared" ca="1" si="43"/>
        <v>0.20079233991141368</v>
      </c>
      <c r="AG33" s="523">
        <f>$O$14</f>
        <v>5</v>
      </c>
      <c r="AH33" s="89"/>
      <c r="AI33" s="90"/>
      <c r="AJ33" s="118">
        <f t="shared" ca="1" si="44"/>
        <v>0</v>
      </c>
      <c r="AK33" s="119">
        <f t="shared" ref="AK33:AS33" ca="1" si="79">IF(AK$22=0,0,AK14/AK$22)</f>
        <v>0</v>
      </c>
      <c r="AL33" s="119">
        <f t="shared" ca="1" si="79"/>
        <v>0</v>
      </c>
      <c r="AM33" s="119">
        <f t="shared" ca="1" si="79"/>
        <v>7.6923076923076927E-2</v>
      </c>
      <c r="AN33" s="119">
        <f t="shared" ca="1" si="79"/>
        <v>3.7037037037037035E-2</v>
      </c>
      <c r="AO33" s="119">
        <f t="shared" ca="1" si="79"/>
        <v>7.6923076923076927E-2</v>
      </c>
      <c r="AP33" s="119">
        <f t="shared" ca="1" si="79"/>
        <v>0.41860465116279072</v>
      </c>
      <c r="AQ33" s="119">
        <f t="shared" ca="1" si="79"/>
        <v>0.26666666666666666</v>
      </c>
      <c r="AR33" s="119">
        <f t="shared" ca="1" si="79"/>
        <v>5.8823529411764705E-2</v>
      </c>
      <c r="AS33" s="120">
        <f t="shared" ca="1" si="79"/>
        <v>0</v>
      </c>
      <c r="AT33" s="523">
        <f>$O$14</f>
        <v>5</v>
      </c>
      <c r="AU33" s="121">
        <f t="shared" ca="1" si="46"/>
        <v>0.18</v>
      </c>
      <c r="AZ33" s="523">
        <f>$O$14</f>
        <v>5</v>
      </c>
      <c r="BA33" s="89"/>
      <c r="BB33" s="90"/>
      <c r="BC33" s="118">
        <f t="shared" ca="1" si="47"/>
        <v>2.1428571428571429E-2</v>
      </c>
      <c r="BD33" s="119">
        <f t="shared" ca="1" si="47"/>
        <v>3.1584582441113493E-2</v>
      </c>
      <c r="BE33" s="119">
        <f t="shared" ref="BE33:BL33" ca="1" si="80">IF(BE$22=0,0,BE14/BE$22)</f>
        <v>5.0487615431086555E-2</v>
      </c>
      <c r="BF33" s="119">
        <f t="shared" ca="1" si="80"/>
        <v>8.1092843326885877E-2</v>
      </c>
      <c r="BG33" s="119">
        <f t="shared" ca="1" si="80"/>
        <v>0.13548985507246378</v>
      </c>
      <c r="BH33" s="119">
        <f t="shared" ca="1" si="80"/>
        <v>0.20098742242134254</v>
      </c>
      <c r="BI33" s="119">
        <f t="shared" ca="1" si="80"/>
        <v>0.25945662109337009</v>
      </c>
      <c r="BJ33" s="119">
        <f t="shared" ca="1" si="80"/>
        <v>0.2657712733687384</v>
      </c>
      <c r="BK33" s="119">
        <f t="shared" ca="1" si="80"/>
        <v>0.19830528548510395</v>
      </c>
      <c r="BL33" s="119">
        <f t="shared" ca="1" si="80"/>
        <v>9.0772094672458115E-2</v>
      </c>
      <c r="BM33" s="523">
        <f>$O$14</f>
        <v>5</v>
      </c>
      <c r="BN33" s="121">
        <f t="shared" ca="1" si="49"/>
        <v>0.19882562676066157</v>
      </c>
      <c r="BQ33" s="523">
        <f>$O$14</f>
        <v>5</v>
      </c>
      <c r="BR33" s="89"/>
      <c r="BS33" s="90"/>
      <c r="BT33" s="118">
        <f t="shared" ca="1" si="50"/>
        <v>-2.1428571428571429E-2</v>
      </c>
      <c r="BU33" s="119">
        <f t="shared" ca="1" si="51"/>
        <v>-3.1584582441113493E-2</v>
      </c>
      <c r="BV33" s="119">
        <f t="shared" ca="1" si="52"/>
        <v>-5.0487615431086555E-2</v>
      </c>
      <c r="BW33" s="119">
        <f t="shared" ca="1" si="53"/>
        <v>-4.1697664038089499E-3</v>
      </c>
      <c r="BX33" s="119">
        <f t="shared" ca="1" si="54"/>
        <v>-9.8452818035426742E-2</v>
      </c>
      <c r="BY33" s="119">
        <f t="shared" ca="1" si="55"/>
        <v>-0.12406434549826562</v>
      </c>
      <c r="BZ33" s="119">
        <f t="shared" ca="1" si="56"/>
        <v>0.15914803006942063</v>
      </c>
      <c r="CA33" s="119">
        <f t="shared" ca="1" si="57"/>
        <v>8.9539329792825972E-4</v>
      </c>
      <c r="CB33" s="119">
        <f t="shared" ca="1" si="58"/>
        <v>-0.13948175607333924</v>
      </c>
      <c r="CC33" s="120">
        <f t="shared" ca="1" si="59"/>
        <v>-9.0772094672458115E-2</v>
      </c>
      <c r="CD33" s="523">
        <f>$O$14</f>
        <v>5</v>
      </c>
      <c r="CE33" s="120">
        <f t="shared" ca="1" si="60"/>
        <v>-1.8825626760661573E-2</v>
      </c>
    </row>
    <row r="34" spans="15:84" x14ac:dyDescent="0.2">
      <c r="O34" s="523">
        <f>$O$15</f>
        <v>4</v>
      </c>
      <c r="P34" s="426">
        <f t="shared" ca="1" si="41"/>
        <v>0.13333333333333333</v>
      </c>
      <c r="Q34" s="427">
        <f t="shared" ca="1" si="41"/>
        <v>6.1224489795918366E-2</v>
      </c>
      <c r="R34" s="118">
        <f t="shared" ref="R34:AA34" ca="1" si="81">R15/R$22</f>
        <v>5.5936920222634509E-2</v>
      </c>
      <c r="S34" s="119">
        <f t="shared" ca="1" si="81"/>
        <v>9.0203426124197003E-2</v>
      </c>
      <c r="T34" s="119">
        <f t="shared" ca="1" si="81"/>
        <v>0.12764304824372141</v>
      </c>
      <c r="U34" s="119">
        <f t="shared" ca="1" si="81"/>
        <v>0.18273694390715667</v>
      </c>
      <c r="V34" s="119">
        <f t="shared" ca="1" si="81"/>
        <v>0.22847536231884058</v>
      </c>
      <c r="W34" s="119">
        <f t="shared" ca="1" si="81"/>
        <v>0.25434377022756405</v>
      </c>
      <c r="X34" s="119">
        <f t="shared" ca="1" si="81"/>
        <v>0.2331336665434956</v>
      </c>
      <c r="Y34" s="119">
        <f t="shared" ca="1" si="81"/>
        <v>0.17103629796249803</v>
      </c>
      <c r="Z34" s="119">
        <f t="shared" ca="1" si="81"/>
        <v>8.8407248296133598E-2</v>
      </c>
      <c r="AA34" s="120">
        <f t="shared" ca="1" si="81"/>
        <v>2.477617232514848E-2</v>
      </c>
      <c r="AB34" s="523">
        <f>$O$15</f>
        <v>4</v>
      </c>
      <c r="AC34" s="420">
        <f t="shared" ca="1" si="43"/>
        <v>0.17566545113000756</v>
      </c>
      <c r="AD34" s="419"/>
      <c r="AE34" s="420">
        <f t="shared" ca="1" si="43"/>
        <v>0.17566545113000756</v>
      </c>
      <c r="AG34" s="523">
        <f>$O$15</f>
        <v>4</v>
      </c>
      <c r="AH34" s="89"/>
      <c r="AI34" s="90"/>
      <c r="AJ34" s="118">
        <f t="shared" ca="1" si="44"/>
        <v>0</v>
      </c>
      <c r="AK34" s="119">
        <f t="shared" ref="AK34:AS34" ca="1" si="82">IF(AK$22=0,0,AK15/AK$22)</f>
        <v>0</v>
      </c>
      <c r="AL34" s="119">
        <f t="shared" ca="1" si="82"/>
        <v>0.4</v>
      </c>
      <c r="AM34" s="119">
        <f t="shared" ca="1" si="82"/>
        <v>0.15384615384615385</v>
      </c>
      <c r="AN34" s="119">
        <f t="shared" ca="1" si="82"/>
        <v>0.22222222222222221</v>
      </c>
      <c r="AO34" s="119">
        <f t="shared" ca="1" si="82"/>
        <v>0.46153846153846156</v>
      </c>
      <c r="AP34" s="119">
        <f t="shared" ca="1" si="82"/>
        <v>0.27906976744186046</v>
      </c>
      <c r="AQ34" s="119">
        <f t="shared" ca="1" si="82"/>
        <v>8.8888888888888892E-2</v>
      </c>
      <c r="AR34" s="119">
        <f t="shared" ca="1" si="82"/>
        <v>0.11764705882352941</v>
      </c>
      <c r="AS34" s="120">
        <f t="shared" ca="1" si="82"/>
        <v>0</v>
      </c>
      <c r="AT34" s="523">
        <f>$O$15</f>
        <v>4</v>
      </c>
      <c r="AU34" s="121">
        <f t="shared" ca="1" si="46"/>
        <v>0.23</v>
      </c>
      <c r="AZ34" s="523">
        <f>$O$15</f>
        <v>4</v>
      </c>
      <c r="BA34" s="89"/>
      <c r="BB34" s="90"/>
      <c r="BC34" s="118">
        <f t="shared" ca="1" si="47"/>
        <v>5.5936920222634509E-2</v>
      </c>
      <c r="BD34" s="119">
        <f t="shared" ca="1" si="47"/>
        <v>9.0203426124197003E-2</v>
      </c>
      <c r="BE34" s="119">
        <f t="shared" ref="BE34:BL34" ca="1" si="83">IF(BE$22=0,0,BE15/BE$22)</f>
        <v>0.12764304824372139</v>
      </c>
      <c r="BF34" s="119">
        <f t="shared" ca="1" si="83"/>
        <v>0.18273694390715667</v>
      </c>
      <c r="BG34" s="119">
        <f t="shared" ca="1" si="83"/>
        <v>0.22847536231884058</v>
      </c>
      <c r="BH34" s="119">
        <f t="shared" ca="1" si="83"/>
        <v>0.25434377022756405</v>
      </c>
      <c r="BI34" s="119">
        <f t="shared" ca="1" si="83"/>
        <v>0.23313366654349557</v>
      </c>
      <c r="BJ34" s="119">
        <f t="shared" ca="1" si="83"/>
        <v>0.17103629796249803</v>
      </c>
      <c r="BK34" s="119">
        <f t="shared" ca="1" si="83"/>
        <v>8.8407248296133598E-2</v>
      </c>
      <c r="BL34" s="119">
        <f t="shared" ca="1" si="83"/>
        <v>2.477617232514848E-2</v>
      </c>
      <c r="BM34" s="523">
        <f>$O$15</f>
        <v>4</v>
      </c>
      <c r="BN34" s="121">
        <f t="shared" ca="1" si="49"/>
        <v>0.19475482510336775</v>
      </c>
      <c r="BQ34" s="523">
        <f>$O$15</f>
        <v>4</v>
      </c>
      <c r="BR34" s="89"/>
      <c r="BS34" s="90"/>
      <c r="BT34" s="118">
        <f t="shared" ca="1" si="50"/>
        <v>-5.5936920222634509E-2</v>
      </c>
      <c r="BU34" s="119">
        <f t="shared" ca="1" si="51"/>
        <v>-9.0203426124197003E-2</v>
      </c>
      <c r="BV34" s="119">
        <f t="shared" ca="1" si="52"/>
        <v>0.27235695175627861</v>
      </c>
      <c r="BW34" s="119">
        <f t="shared" ca="1" si="53"/>
        <v>-2.8890790061002813E-2</v>
      </c>
      <c r="BX34" s="119">
        <f t="shared" ca="1" si="54"/>
        <v>-6.2531400966183703E-3</v>
      </c>
      <c r="BY34" s="119">
        <f t="shared" ca="1" si="55"/>
        <v>0.20719469131089752</v>
      </c>
      <c r="BZ34" s="119">
        <f t="shared" ca="1" si="56"/>
        <v>4.593610089836489E-2</v>
      </c>
      <c r="CA34" s="119">
        <f t="shared" ca="1" si="57"/>
        <v>-8.2147409073609137E-2</v>
      </c>
      <c r="CB34" s="119">
        <f t="shared" ca="1" si="58"/>
        <v>2.9239810527395813E-2</v>
      </c>
      <c r="CC34" s="120">
        <f t="shared" ca="1" si="59"/>
        <v>-2.477617232514848E-2</v>
      </c>
      <c r="CD34" s="523">
        <f>$O$15</f>
        <v>4</v>
      </c>
      <c r="CE34" s="120">
        <f t="shared" ca="1" si="60"/>
        <v>3.5245174896632259E-2</v>
      </c>
    </row>
    <row r="35" spans="15:84" x14ac:dyDescent="0.2">
      <c r="O35" s="523">
        <f>$O$16</f>
        <v>3</v>
      </c>
      <c r="P35" s="426">
        <f t="shared" ca="1" si="41"/>
        <v>0.22666666666666666</v>
      </c>
      <c r="Q35" s="427">
        <f t="shared" ca="1" si="41"/>
        <v>0.17201166180758018</v>
      </c>
      <c r="R35" s="118">
        <f t="shared" ref="R35:AA35" ca="1" si="84">R16/R$22</f>
        <v>0.27597402597402598</v>
      </c>
      <c r="S35" s="119">
        <f t="shared" ca="1" si="84"/>
        <v>0.37781049250535331</v>
      </c>
      <c r="T35" s="119">
        <f t="shared" ca="1" si="84"/>
        <v>0.41365323207042376</v>
      </c>
      <c r="U35" s="119">
        <f t="shared" ca="1" si="84"/>
        <v>0.42804642166344292</v>
      </c>
      <c r="V35" s="119">
        <f t="shared" ca="1" si="84"/>
        <v>0.39116521739130433</v>
      </c>
      <c r="W35" s="119">
        <f t="shared" ca="1" si="84"/>
        <v>0.30825855744945491</v>
      </c>
      <c r="X35" s="119">
        <f t="shared" ca="1" si="84"/>
        <v>0.20256131002158734</v>
      </c>
      <c r="Y35" s="119">
        <f t="shared" ca="1" si="84"/>
        <v>0.10477781614881325</v>
      </c>
      <c r="Z35" s="119">
        <f t="shared" ca="1" si="84"/>
        <v>3.8114926192706483E-2</v>
      </c>
      <c r="AA35" s="120">
        <f t="shared" ca="1" si="84"/>
        <v>8.4655615636911614E-3</v>
      </c>
      <c r="AB35" s="523">
        <f>$O$16</f>
        <v>3</v>
      </c>
      <c r="AC35" s="420">
        <f t="shared" ca="1" si="43"/>
        <v>0.19359746001673789</v>
      </c>
      <c r="AD35" s="419"/>
      <c r="AE35" s="420">
        <f t="shared" ca="1" si="43"/>
        <v>0.19359746001673789</v>
      </c>
      <c r="AG35" s="523">
        <f>$O$16</f>
        <v>3</v>
      </c>
      <c r="AH35" s="89"/>
      <c r="AI35" s="90"/>
      <c r="AJ35" s="118">
        <f t="shared" ca="1" si="44"/>
        <v>0.4</v>
      </c>
      <c r="AK35" s="119">
        <f t="shared" ref="AK35:AS35" ca="1" si="85">IF(AK$22=0,0,AK16/AK$22)</f>
        <v>1</v>
      </c>
      <c r="AL35" s="119">
        <f t="shared" ca="1" si="85"/>
        <v>0.6</v>
      </c>
      <c r="AM35" s="119">
        <f t="shared" ca="1" si="85"/>
        <v>0.46153846153846156</v>
      </c>
      <c r="AN35" s="119">
        <f t="shared" ca="1" si="85"/>
        <v>0.51851851851851849</v>
      </c>
      <c r="AO35" s="119">
        <f t="shared" ca="1" si="85"/>
        <v>0.25641025641025639</v>
      </c>
      <c r="AP35" s="119">
        <f t="shared" ca="1" si="85"/>
        <v>4.6511627906976744E-2</v>
      </c>
      <c r="AQ35" s="119">
        <f t="shared" ca="1" si="85"/>
        <v>4.4444444444444446E-2</v>
      </c>
      <c r="AR35" s="119">
        <f t="shared" ca="1" si="85"/>
        <v>0</v>
      </c>
      <c r="AS35" s="120">
        <f t="shared" ca="1" si="85"/>
        <v>0</v>
      </c>
      <c r="AT35" s="523">
        <f>$O$16</f>
        <v>3</v>
      </c>
      <c r="AU35" s="121">
        <f t="shared" ca="1" si="46"/>
        <v>0.21</v>
      </c>
      <c r="AZ35" s="523">
        <f>$O$16</f>
        <v>3</v>
      </c>
      <c r="BA35" s="89"/>
      <c r="BB35" s="90"/>
      <c r="BC35" s="118">
        <f t="shared" ca="1" si="47"/>
        <v>0.27597402597402598</v>
      </c>
      <c r="BD35" s="119">
        <f t="shared" ca="1" si="47"/>
        <v>0.37781049250535331</v>
      </c>
      <c r="BE35" s="119">
        <f t="shared" ref="BE35:BL35" ca="1" si="86">IF(BE$22=0,0,BE16/BE$22)</f>
        <v>0.41365323207042365</v>
      </c>
      <c r="BF35" s="119">
        <f t="shared" ca="1" si="86"/>
        <v>0.42804642166344292</v>
      </c>
      <c r="BG35" s="119">
        <f t="shared" ca="1" si="86"/>
        <v>0.39116521739130433</v>
      </c>
      <c r="BH35" s="119">
        <f t="shared" ca="1" si="86"/>
        <v>0.30825855744945491</v>
      </c>
      <c r="BI35" s="119">
        <f t="shared" ca="1" si="86"/>
        <v>0.20256131002158731</v>
      </c>
      <c r="BJ35" s="119">
        <f t="shared" ca="1" si="86"/>
        <v>0.10477781614881325</v>
      </c>
      <c r="BK35" s="119">
        <f t="shared" ca="1" si="86"/>
        <v>3.8114926192706483E-2</v>
      </c>
      <c r="BL35" s="119">
        <f t="shared" ca="1" si="86"/>
        <v>8.4655615636911614E-3</v>
      </c>
      <c r="BM35" s="523">
        <f>$O$16</f>
        <v>3</v>
      </c>
      <c r="BN35" s="121">
        <f t="shared" ca="1" si="49"/>
        <v>0.23414102173524484</v>
      </c>
      <c r="BQ35" s="523">
        <f>$O$16</f>
        <v>3</v>
      </c>
      <c r="BR35" s="89"/>
      <c r="BS35" s="90"/>
      <c r="BT35" s="118">
        <f t="shared" ca="1" si="50"/>
        <v>0.12402597402597404</v>
      </c>
      <c r="BU35" s="119">
        <f t="shared" ca="1" si="51"/>
        <v>0.62218950749464663</v>
      </c>
      <c r="BV35" s="119">
        <f t="shared" ca="1" si="52"/>
        <v>0.18634676792957633</v>
      </c>
      <c r="BW35" s="119">
        <f t="shared" ca="1" si="53"/>
        <v>3.3492039875018642E-2</v>
      </c>
      <c r="BX35" s="119">
        <f t="shared" ca="1" si="54"/>
        <v>0.12735330112721416</v>
      </c>
      <c r="BY35" s="119">
        <f t="shared" ca="1" si="55"/>
        <v>-5.1848301039198519E-2</v>
      </c>
      <c r="BZ35" s="119">
        <f t="shared" ca="1" si="56"/>
        <v>-0.15604968211461057</v>
      </c>
      <c r="CA35" s="119">
        <f t="shared" ca="1" si="57"/>
        <v>-6.0333371704368803E-2</v>
      </c>
      <c r="CB35" s="119">
        <f t="shared" ca="1" si="58"/>
        <v>-3.8114926192706483E-2</v>
      </c>
      <c r="CC35" s="120">
        <f t="shared" ca="1" si="59"/>
        <v>-8.4655615636911614E-3</v>
      </c>
      <c r="CD35" s="523">
        <f>$O$16</f>
        <v>3</v>
      </c>
      <c r="CE35" s="120">
        <f t="shared" ca="1" si="60"/>
        <v>-2.414102173524485E-2</v>
      </c>
    </row>
    <row r="36" spans="15:84" x14ac:dyDescent="0.2">
      <c r="O36" s="523">
        <f>$O$17</f>
        <v>2</v>
      </c>
      <c r="P36" s="426">
        <f t="shared" ca="1" si="41"/>
        <v>0.30666666666666664</v>
      </c>
      <c r="Q36" s="427">
        <f t="shared" ca="1" si="41"/>
        <v>0.239067055393586</v>
      </c>
      <c r="R36" s="118">
        <f t="shared" ref="R36:AA36" ca="1" si="87">R17/R$22</f>
        <v>0.37031539888682746</v>
      </c>
      <c r="S36" s="119">
        <f t="shared" ca="1" si="87"/>
        <v>0.3225374732334047</v>
      </c>
      <c r="T36" s="119">
        <f t="shared" ca="1" si="87"/>
        <v>0.27047553292482956</v>
      </c>
      <c r="U36" s="119">
        <f t="shared" ca="1" si="87"/>
        <v>0.19501934235976789</v>
      </c>
      <c r="V36" s="119">
        <f t="shared" ca="1" si="87"/>
        <v>0.13228985507246377</v>
      </c>
      <c r="W36" s="119">
        <f t="shared" ca="1" si="87"/>
        <v>8.164638093183231E-2</v>
      </c>
      <c r="X36" s="119">
        <f t="shared" ca="1" si="87"/>
        <v>4.1560512650965595E-2</v>
      </c>
      <c r="Y36" s="119">
        <f t="shared" ca="1" si="87"/>
        <v>1.7658972755527764E-2</v>
      </c>
      <c r="Z36" s="119">
        <f t="shared" ca="1" si="87"/>
        <v>5.2757948684819707E-3</v>
      </c>
      <c r="AA36" s="120">
        <f t="shared" ca="1" si="87"/>
        <v>1.3739916674053718E-3</v>
      </c>
      <c r="AB36" s="523">
        <f>$O$17</f>
        <v>2</v>
      </c>
      <c r="AC36" s="420">
        <f t="shared" ca="1" si="43"/>
        <v>6.522354301173458E-2</v>
      </c>
      <c r="AD36" s="419"/>
      <c r="AE36" s="420">
        <f t="shared" ca="1" si="43"/>
        <v>6.522354301173458E-2</v>
      </c>
      <c r="AG36" s="523">
        <f>$O$17</f>
        <v>2</v>
      </c>
      <c r="AH36" s="89"/>
      <c r="AI36" s="90"/>
      <c r="AJ36" s="118">
        <f t="shared" ca="1" si="44"/>
        <v>0.2</v>
      </c>
      <c r="AK36" s="119">
        <f t="shared" ref="AK36:AS36" ca="1" si="88">IF(AK$22=0,0,AK17/AK$22)</f>
        <v>0</v>
      </c>
      <c r="AL36" s="119">
        <f t="shared" ca="1" si="88"/>
        <v>0</v>
      </c>
      <c r="AM36" s="119">
        <f t="shared" ca="1" si="88"/>
        <v>0.23076923076923078</v>
      </c>
      <c r="AN36" s="119">
        <f t="shared" ca="1" si="88"/>
        <v>0.22222222222222221</v>
      </c>
      <c r="AO36" s="119">
        <f t="shared" ca="1" si="88"/>
        <v>5.128205128205128E-2</v>
      </c>
      <c r="AP36" s="119">
        <f t="shared" ca="1" si="88"/>
        <v>0</v>
      </c>
      <c r="AQ36" s="119">
        <f t="shared" ca="1" si="88"/>
        <v>0</v>
      </c>
      <c r="AR36" s="119">
        <f t="shared" ca="1" si="88"/>
        <v>0</v>
      </c>
      <c r="AS36" s="120">
        <f t="shared" ca="1" si="88"/>
        <v>0</v>
      </c>
      <c r="AT36" s="523">
        <f>$O$17</f>
        <v>2</v>
      </c>
      <c r="AU36" s="121">
        <f t="shared" ca="1" si="46"/>
        <v>0.06</v>
      </c>
      <c r="AZ36" s="523">
        <f>$O$17</f>
        <v>2</v>
      </c>
      <c r="BA36" s="89"/>
      <c r="BB36" s="90"/>
      <c r="BC36" s="118">
        <f t="shared" ca="1" si="47"/>
        <v>0.37031539888682746</v>
      </c>
      <c r="BD36" s="119">
        <f t="shared" ca="1" si="47"/>
        <v>0.3225374732334047</v>
      </c>
      <c r="BE36" s="119">
        <f t="shared" ref="BE36:BL36" ca="1" si="89">IF(BE$22=0,0,BE17/BE$22)</f>
        <v>0.27047553292482951</v>
      </c>
      <c r="BF36" s="119">
        <f t="shared" ca="1" si="89"/>
        <v>0.19501934235976789</v>
      </c>
      <c r="BG36" s="119">
        <f t="shared" ca="1" si="89"/>
        <v>0.13228985507246377</v>
      </c>
      <c r="BH36" s="119">
        <f t="shared" ca="1" si="89"/>
        <v>8.164638093183231E-2</v>
      </c>
      <c r="BI36" s="119">
        <f t="shared" ca="1" si="89"/>
        <v>4.1560512650965588E-2</v>
      </c>
      <c r="BJ36" s="119">
        <f t="shared" ca="1" si="89"/>
        <v>1.7658972755527764E-2</v>
      </c>
      <c r="BK36" s="119">
        <f t="shared" ca="1" si="89"/>
        <v>5.2757948684819707E-3</v>
      </c>
      <c r="BL36" s="119">
        <f t="shared" ca="1" si="89"/>
        <v>1.3739916674053718E-3</v>
      </c>
      <c r="BM36" s="523">
        <f>$O$17</f>
        <v>2</v>
      </c>
      <c r="BN36" s="121">
        <f t="shared" ca="1" si="49"/>
        <v>8.0692098892450728E-2</v>
      </c>
      <c r="BQ36" s="523">
        <f>$O$17</f>
        <v>2</v>
      </c>
      <c r="BR36" s="89"/>
      <c r="BS36" s="90"/>
      <c r="BT36" s="118">
        <f t="shared" ca="1" si="50"/>
        <v>-0.17031539888682745</v>
      </c>
      <c r="BU36" s="119">
        <f t="shared" ca="1" si="51"/>
        <v>-0.3225374732334047</v>
      </c>
      <c r="BV36" s="119">
        <f t="shared" ca="1" si="52"/>
        <v>-0.27047553292482951</v>
      </c>
      <c r="BW36" s="119">
        <f t="shared" ca="1" si="53"/>
        <v>3.5749888409462888E-2</v>
      </c>
      <c r="BX36" s="119">
        <f t="shared" ca="1" si="54"/>
        <v>8.9932367149758441E-2</v>
      </c>
      <c r="BY36" s="119">
        <f t="shared" ca="1" si="55"/>
        <v>-3.036432964978103E-2</v>
      </c>
      <c r="BZ36" s="119">
        <f t="shared" ca="1" si="56"/>
        <v>-4.1560512650965588E-2</v>
      </c>
      <c r="CA36" s="119">
        <f t="shared" ca="1" si="57"/>
        <v>-1.7658972755527764E-2</v>
      </c>
      <c r="CB36" s="119">
        <f t="shared" ca="1" si="58"/>
        <v>-5.2757948684819707E-3</v>
      </c>
      <c r="CC36" s="120">
        <f t="shared" ca="1" si="59"/>
        <v>-1.3739916674053718E-3</v>
      </c>
      <c r="CD36" s="523">
        <f>$O$17</f>
        <v>2</v>
      </c>
      <c r="CE36" s="120">
        <f t="shared" ca="1" si="60"/>
        <v>-2.069209889245073E-2</v>
      </c>
    </row>
    <row r="37" spans="15:84" x14ac:dyDescent="0.2">
      <c r="O37" s="523">
        <f>$O$18</f>
        <v>1</v>
      </c>
      <c r="P37" s="426">
        <f t="shared" ca="1" si="41"/>
        <v>0.14666666666666667</v>
      </c>
      <c r="Q37" s="427">
        <f t="shared" ca="1" si="41"/>
        <v>0.32944606413994171</v>
      </c>
      <c r="R37" s="118">
        <f t="shared" ref="R37:AA37" ca="1" si="90">R18/R$22</f>
        <v>0.20565862708719851</v>
      </c>
      <c r="S37" s="119">
        <f t="shared" ca="1" si="90"/>
        <v>0.1318254817987152</v>
      </c>
      <c r="T37" s="119">
        <f t="shared" ca="1" si="90"/>
        <v>9.2517476482264605E-2</v>
      </c>
      <c r="U37" s="119">
        <f t="shared" ca="1" si="90"/>
        <v>6.3152804642166341E-2</v>
      </c>
      <c r="V37" s="119">
        <f t="shared" ca="1" si="90"/>
        <v>4.0533333333333331E-2</v>
      </c>
      <c r="W37" s="119">
        <f t="shared" ca="1" si="90"/>
        <v>2.4177888337500477E-2</v>
      </c>
      <c r="X37" s="119">
        <f t="shared" ca="1" si="90"/>
        <v>1.2495381084813007E-2</v>
      </c>
      <c r="Y37" s="119">
        <f t="shared" ca="1" si="90"/>
        <v>5.6094305634631003E-3</v>
      </c>
      <c r="Z37" s="119">
        <f t="shared" ca="1" si="90"/>
        <v>1.9380470945443975E-3</v>
      </c>
      <c r="AA37" s="120">
        <f t="shared" ca="1" si="90"/>
        <v>1.3296693555535857E-4</v>
      </c>
      <c r="AB37" s="523">
        <f>$O$18</f>
        <v>1</v>
      </c>
      <c r="AC37" s="420">
        <f t="shared" ca="1" si="43"/>
        <v>2.293129642303084E-2</v>
      </c>
      <c r="AD37" s="419"/>
      <c r="AE37" s="420">
        <f t="shared" ca="1" si="43"/>
        <v>2.293129642303084E-2</v>
      </c>
      <c r="AG37" s="523">
        <f>$O$18</f>
        <v>1</v>
      </c>
      <c r="AH37" s="89"/>
      <c r="AI37" s="90"/>
      <c r="AJ37" s="118">
        <f t="shared" ca="1" si="44"/>
        <v>0.4</v>
      </c>
      <c r="AK37" s="119">
        <f t="shared" ref="AK37:AS37" ca="1" si="91">IF(AK$22=0,0,AK18/AK$22)</f>
        <v>0</v>
      </c>
      <c r="AL37" s="119">
        <f t="shared" ca="1" si="91"/>
        <v>0</v>
      </c>
      <c r="AM37" s="119">
        <f t="shared" ca="1" si="91"/>
        <v>0</v>
      </c>
      <c r="AN37" s="119">
        <f t="shared" ca="1" si="91"/>
        <v>0</v>
      </c>
      <c r="AO37" s="119">
        <f t="shared" ca="1" si="91"/>
        <v>2.564102564102564E-2</v>
      </c>
      <c r="AP37" s="119">
        <f t="shared" ca="1" si="91"/>
        <v>0</v>
      </c>
      <c r="AQ37" s="119">
        <f t="shared" ca="1" si="91"/>
        <v>0</v>
      </c>
      <c r="AR37" s="119">
        <f t="shared" ca="1" si="91"/>
        <v>0</v>
      </c>
      <c r="AS37" s="120">
        <f t="shared" ca="1" si="91"/>
        <v>0</v>
      </c>
      <c r="AT37" s="523">
        <f>$O$18</f>
        <v>1</v>
      </c>
      <c r="AU37" s="121">
        <f t="shared" ca="1" si="46"/>
        <v>1.4999999999999999E-2</v>
      </c>
      <c r="AZ37" s="523">
        <f>$O$18</f>
        <v>1</v>
      </c>
      <c r="BA37" s="89"/>
      <c r="BB37" s="90"/>
      <c r="BC37" s="118">
        <f t="shared" ca="1" si="47"/>
        <v>0.20565862708719851</v>
      </c>
      <c r="BD37" s="119">
        <f t="shared" ca="1" si="47"/>
        <v>0.1318254817987152</v>
      </c>
      <c r="BE37" s="119">
        <f t="shared" ref="BE37:BL37" ca="1" si="92">IF(BE$22=0,0,BE18/BE$22)</f>
        <v>9.2517476482264591E-2</v>
      </c>
      <c r="BF37" s="119">
        <f t="shared" ca="1" si="92"/>
        <v>6.3152804642166341E-2</v>
      </c>
      <c r="BG37" s="119">
        <f t="shared" ca="1" si="92"/>
        <v>4.0533333333333338E-2</v>
      </c>
      <c r="BH37" s="119">
        <f t="shared" ca="1" si="92"/>
        <v>2.4177888337500477E-2</v>
      </c>
      <c r="BI37" s="119">
        <f t="shared" ca="1" si="92"/>
        <v>1.2495381084813004E-2</v>
      </c>
      <c r="BJ37" s="119">
        <f t="shared" ca="1" si="92"/>
        <v>5.6094305634631003E-3</v>
      </c>
      <c r="BK37" s="119">
        <f t="shared" ca="1" si="92"/>
        <v>1.9380470945443975E-3</v>
      </c>
      <c r="BL37" s="119">
        <f t="shared" ca="1" si="92"/>
        <v>1.3296693555535857E-4</v>
      </c>
      <c r="BM37" s="523">
        <f>$O$18</f>
        <v>1</v>
      </c>
      <c r="BN37" s="121">
        <f t="shared" ca="1" si="49"/>
        <v>2.7838762660854312E-2</v>
      </c>
      <c r="BQ37" s="523">
        <f>$O$18</f>
        <v>1</v>
      </c>
      <c r="BR37" s="89"/>
      <c r="BS37" s="90"/>
      <c r="BT37" s="118">
        <f t="shared" ca="1" si="50"/>
        <v>0.19434137291280151</v>
      </c>
      <c r="BU37" s="119">
        <f t="shared" ca="1" si="51"/>
        <v>-0.1318254817987152</v>
      </c>
      <c r="BV37" s="119">
        <f t="shared" ca="1" si="52"/>
        <v>-9.2517476482264591E-2</v>
      </c>
      <c r="BW37" s="119">
        <f t="shared" ca="1" si="53"/>
        <v>-6.3152804642166341E-2</v>
      </c>
      <c r="BX37" s="119">
        <f t="shared" ca="1" si="54"/>
        <v>-4.0533333333333338E-2</v>
      </c>
      <c r="BY37" s="119">
        <f t="shared" ca="1" si="55"/>
        <v>1.4631373035251631E-3</v>
      </c>
      <c r="BZ37" s="119">
        <f t="shared" ca="1" si="56"/>
        <v>-1.2495381084813004E-2</v>
      </c>
      <c r="CA37" s="119">
        <f t="shared" ca="1" si="57"/>
        <v>-5.6094305634631003E-3</v>
      </c>
      <c r="CB37" s="119">
        <f t="shared" ca="1" si="58"/>
        <v>-1.9380470945443975E-3</v>
      </c>
      <c r="CC37" s="120">
        <f t="shared" ca="1" si="59"/>
        <v>-1.3296693555535857E-4</v>
      </c>
      <c r="CD37" s="523">
        <f>$O$18</f>
        <v>1</v>
      </c>
      <c r="CE37" s="120">
        <f t="shared" ca="1" si="60"/>
        <v>-1.2838762660854312E-2</v>
      </c>
    </row>
    <row r="38" spans="15:84" x14ac:dyDescent="0.2">
      <c r="O38" s="524" t="str">
        <f>$O$19</f>
        <v>U</v>
      </c>
      <c r="P38" s="428">
        <f t="shared" ca="1" si="41"/>
        <v>0.08</v>
      </c>
      <c r="Q38" s="429">
        <f t="shared" ca="1" si="41"/>
        <v>0.13119533527696792</v>
      </c>
      <c r="R38" s="123">
        <f t="shared" ref="R38:AA38" ca="1" si="93">R19/R$22</f>
        <v>6.0111317254174394E-2</v>
      </c>
      <c r="S38" s="124">
        <f t="shared" ca="1" si="93"/>
        <v>3.8008565310492508E-2</v>
      </c>
      <c r="T38" s="124">
        <f t="shared" ca="1" si="93"/>
        <v>3.0551480107016485E-2</v>
      </c>
      <c r="U38" s="124">
        <f t="shared" ca="1" si="93"/>
        <v>1.943907156673114E-2</v>
      </c>
      <c r="V38" s="124">
        <f t="shared" ca="1" si="93"/>
        <v>1.4771014492753623E-2</v>
      </c>
      <c r="W38" s="124">
        <f t="shared" ca="1" si="93"/>
        <v>1.0394588214389969E-2</v>
      </c>
      <c r="X38" s="124">
        <f t="shared" ca="1" si="93"/>
        <v>5.6010424162274645E-3</v>
      </c>
      <c r="Y38" s="124">
        <f t="shared" ca="1" si="93"/>
        <v>2.6133786318962861E-3</v>
      </c>
      <c r="Z38" s="124">
        <f t="shared" ca="1" si="93"/>
        <v>1.1305274718175651E-3</v>
      </c>
      <c r="AA38" s="125">
        <f t="shared" ca="1" si="93"/>
        <v>3.1025618296250335E-4</v>
      </c>
      <c r="AB38" s="524" t="str">
        <f>$O$19</f>
        <v>U</v>
      </c>
      <c r="AC38" s="422">
        <f t="shared" ca="1" si="43"/>
        <v>8.3548912138173802E-3</v>
      </c>
      <c r="AD38" s="421"/>
      <c r="AE38" s="422">
        <f t="shared" ca="1" si="43"/>
        <v>8.3548912138173802E-3</v>
      </c>
      <c r="AG38" s="524" t="str">
        <f>$O$19</f>
        <v>U</v>
      </c>
      <c r="AH38" s="97"/>
      <c r="AI38" s="122"/>
      <c r="AJ38" s="123">
        <f t="shared" ca="1" si="44"/>
        <v>0</v>
      </c>
      <c r="AK38" s="124">
        <f t="shared" ref="AK38:AS38" ca="1" si="94">IF(AK$22=0,0,AK19/AK$22)</f>
        <v>0</v>
      </c>
      <c r="AL38" s="124">
        <f t="shared" ca="1" si="94"/>
        <v>0</v>
      </c>
      <c r="AM38" s="124">
        <f t="shared" ca="1" si="94"/>
        <v>0</v>
      </c>
      <c r="AN38" s="124">
        <f t="shared" ca="1" si="94"/>
        <v>0</v>
      </c>
      <c r="AO38" s="124">
        <f t="shared" ca="1" si="94"/>
        <v>2.564102564102564E-2</v>
      </c>
      <c r="AP38" s="124">
        <f t="shared" ca="1" si="94"/>
        <v>2.3255813953488372E-2</v>
      </c>
      <c r="AQ38" s="124">
        <f t="shared" ca="1" si="94"/>
        <v>0</v>
      </c>
      <c r="AR38" s="124">
        <f t="shared" ca="1" si="94"/>
        <v>0</v>
      </c>
      <c r="AS38" s="125">
        <f t="shared" ca="1" si="94"/>
        <v>0</v>
      </c>
      <c r="AT38" s="524" t="str">
        <f>$O$19</f>
        <v>U</v>
      </c>
      <c r="AU38" s="126">
        <f t="shared" ca="1" si="46"/>
        <v>0.01</v>
      </c>
      <c r="AZ38" s="524" t="str">
        <f>$O$19</f>
        <v>U</v>
      </c>
      <c r="BA38" s="97"/>
      <c r="BB38" s="122"/>
      <c r="BC38" s="123">
        <f t="shared" ca="1" si="47"/>
        <v>6.0111317254174387E-2</v>
      </c>
      <c r="BD38" s="124">
        <f t="shared" ca="1" si="47"/>
        <v>3.8008565310492508E-2</v>
      </c>
      <c r="BE38" s="124">
        <f t="shared" ref="BE38:BL38" ca="1" si="95">IF(BE$22=0,0,BE19/BE$22)</f>
        <v>3.0551480107016478E-2</v>
      </c>
      <c r="BF38" s="124">
        <f t="shared" ca="1" si="95"/>
        <v>1.943907156673114E-2</v>
      </c>
      <c r="BG38" s="124">
        <f t="shared" ca="1" si="95"/>
        <v>1.4771014492753623E-2</v>
      </c>
      <c r="BH38" s="124">
        <f t="shared" ca="1" si="95"/>
        <v>1.0394588214389969E-2</v>
      </c>
      <c r="BI38" s="124">
        <f t="shared" ca="1" si="95"/>
        <v>5.6010424162274636E-3</v>
      </c>
      <c r="BJ38" s="124">
        <f t="shared" ca="1" si="95"/>
        <v>2.6133786318962861E-3</v>
      </c>
      <c r="BK38" s="124">
        <f t="shared" ca="1" si="95"/>
        <v>1.1305274718175651E-3</v>
      </c>
      <c r="BL38" s="124">
        <f t="shared" ca="1" si="95"/>
        <v>3.1025618296250335E-4</v>
      </c>
      <c r="BM38" s="524" t="str">
        <f>$O$19</f>
        <v>U</v>
      </c>
      <c r="BN38" s="126">
        <f t="shared" ca="1" si="49"/>
        <v>1.0014252713366967E-2</v>
      </c>
      <c r="BQ38" s="524" t="str">
        <f>$O$19</f>
        <v>U</v>
      </c>
      <c r="BR38" s="97"/>
      <c r="BS38" s="122"/>
      <c r="BT38" s="123">
        <f t="shared" ca="1" si="50"/>
        <v>-6.0111317254174387E-2</v>
      </c>
      <c r="BU38" s="124">
        <f t="shared" ca="1" si="51"/>
        <v>-3.8008565310492508E-2</v>
      </c>
      <c r="BV38" s="124">
        <f t="shared" ca="1" si="52"/>
        <v>-3.0551480107016478E-2</v>
      </c>
      <c r="BW38" s="124">
        <f t="shared" ca="1" si="53"/>
        <v>-1.943907156673114E-2</v>
      </c>
      <c r="BX38" s="124">
        <f t="shared" ca="1" si="54"/>
        <v>-1.4771014492753623E-2</v>
      </c>
      <c r="BY38" s="124">
        <f t="shared" ca="1" si="55"/>
        <v>1.5246437426635671E-2</v>
      </c>
      <c r="BZ38" s="124">
        <f t="shared" ca="1" si="56"/>
        <v>1.7654771537260909E-2</v>
      </c>
      <c r="CA38" s="124">
        <f t="shared" ca="1" si="57"/>
        <v>-2.6133786318962861E-3</v>
      </c>
      <c r="CB38" s="124">
        <f t="shared" ca="1" si="58"/>
        <v>-1.1305274718175651E-3</v>
      </c>
      <c r="CC38" s="125">
        <f t="shared" ca="1" si="59"/>
        <v>-3.1025618296250335E-4</v>
      </c>
      <c r="CD38" s="524" t="str">
        <f>$O$19</f>
        <v>U</v>
      </c>
      <c r="CE38" s="125">
        <f t="shared" ca="1" si="60"/>
        <v>-1.4252713366967248E-5</v>
      </c>
    </row>
    <row r="39" spans="15:84" x14ac:dyDescent="0.2">
      <c r="O39" s="104"/>
      <c r="P39" s="162" t="s">
        <v>92</v>
      </c>
      <c r="Q39" s="167">
        <v>1</v>
      </c>
      <c r="R39" s="129" t="s">
        <v>45</v>
      </c>
      <c r="S39" s="105" t="s">
        <v>33</v>
      </c>
      <c r="T39" s="105" t="s">
        <v>34</v>
      </c>
      <c r="U39" s="105" t="s">
        <v>35</v>
      </c>
      <c r="V39" s="105" t="s">
        <v>36</v>
      </c>
      <c r="W39" s="105" t="s">
        <v>37</v>
      </c>
      <c r="X39" s="105" t="s">
        <v>38</v>
      </c>
      <c r="Y39" s="105" t="s">
        <v>39</v>
      </c>
      <c r="Z39" s="105" t="s">
        <v>40</v>
      </c>
      <c r="AA39" s="106" t="s">
        <v>41</v>
      </c>
      <c r="AB39" s="107"/>
      <c r="AG39" s="104"/>
      <c r="AH39" s="127"/>
      <c r="AI39" s="128"/>
      <c r="AJ39" s="129" t="s">
        <v>45</v>
      </c>
      <c r="AK39" s="105" t="s">
        <v>33</v>
      </c>
      <c r="AL39" s="105" t="s">
        <v>34</v>
      </c>
      <c r="AM39" s="105" t="s">
        <v>35</v>
      </c>
      <c r="AN39" s="105" t="s">
        <v>36</v>
      </c>
      <c r="AO39" s="105" t="s">
        <v>37</v>
      </c>
      <c r="AP39" s="105" t="s">
        <v>38</v>
      </c>
      <c r="AQ39" s="105" t="s">
        <v>39</v>
      </c>
      <c r="AR39" s="105" t="s">
        <v>40</v>
      </c>
      <c r="AS39" s="106" t="s">
        <v>41</v>
      </c>
      <c r="AT39" s="107"/>
      <c r="AZ39" s="104"/>
      <c r="BA39" s="127"/>
      <c r="BB39" s="128"/>
      <c r="BC39" s="129" t="s">
        <v>45</v>
      </c>
      <c r="BD39" s="105" t="s">
        <v>33</v>
      </c>
      <c r="BE39" s="105" t="s">
        <v>34</v>
      </c>
      <c r="BF39" s="105" t="s">
        <v>35</v>
      </c>
      <c r="BG39" s="105" t="s">
        <v>36</v>
      </c>
      <c r="BH39" s="105" t="s">
        <v>37</v>
      </c>
      <c r="BI39" s="105" t="s">
        <v>38</v>
      </c>
      <c r="BJ39" s="105" t="s">
        <v>39</v>
      </c>
      <c r="BK39" s="105" t="s">
        <v>40</v>
      </c>
      <c r="BL39" s="106" t="s">
        <v>41</v>
      </c>
      <c r="BM39" s="107"/>
      <c r="BQ39" s="104"/>
      <c r="BR39" s="127"/>
      <c r="BS39" s="128"/>
      <c r="BT39" s="129" t="s">
        <v>45</v>
      </c>
      <c r="BU39" s="105" t="s">
        <v>33</v>
      </c>
      <c r="BV39" s="105" t="s">
        <v>34</v>
      </c>
      <c r="BW39" s="105" t="s">
        <v>35</v>
      </c>
      <c r="BX39" s="105" t="s">
        <v>36</v>
      </c>
      <c r="BY39" s="105" t="s">
        <v>37</v>
      </c>
      <c r="BZ39" s="105" t="s">
        <v>38</v>
      </c>
      <c r="CA39" s="105" t="s">
        <v>39</v>
      </c>
      <c r="CB39" s="105" t="s">
        <v>40</v>
      </c>
      <c r="CC39" s="106" t="s">
        <v>41</v>
      </c>
      <c r="CD39" s="107"/>
    </row>
    <row r="40" spans="15:84" ht="6" customHeight="1" x14ac:dyDescent="0.2">
      <c r="O40" s="108"/>
      <c r="P40" s="109"/>
      <c r="Q40" s="109"/>
      <c r="R40" s="105"/>
      <c r="S40" s="105"/>
      <c r="T40" s="105"/>
      <c r="U40" s="105"/>
      <c r="V40" s="105"/>
      <c r="W40" s="105"/>
      <c r="X40" s="105"/>
      <c r="Y40" s="105"/>
      <c r="Z40" s="105"/>
      <c r="AA40" s="105"/>
      <c r="AB40" s="110"/>
      <c r="AG40" s="108"/>
      <c r="AH40" s="109"/>
      <c r="AI40" s="109"/>
      <c r="AJ40" s="105"/>
      <c r="AK40" s="105"/>
      <c r="AL40" s="105"/>
      <c r="AM40" s="105"/>
      <c r="AN40" s="105"/>
      <c r="AO40" s="105"/>
      <c r="AP40" s="105"/>
      <c r="AQ40" s="105"/>
      <c r="AR40" s="105"/>
      <c r="AS40" s="105"/>
      <c r="AT40" s="110"/>
      <c r="AZ40" s="108"/>
      <c r="BA40" s="109"/>
      <c r="BB40" s="109"/>
      <c r="BC40" s="105"/>
      <c r="BD40" s="105"/>
      <c r="BE40" s="105"/>
      <c r="BF40" s="105"/>
      <c r="BG40" s="105"/>
      <c r="BH40" s="105"/>
      <c r="BI40" s="105"/>
      <c r="BJ40" s="105"/>
      <c r="BK40" s="105"/>
      <c r="BL40" s="105"/>
      <c r="BM40" s="110"/>
      <c r="BQ40" s="108"/>
      <c r="BR40" s="109"/>
      <c r="BS40" s="109"/>
      <c r="BT40" s="105"/>
      <c r="BU40" s="105"/>
      <c r="BV40" s="105"/>
      <c r="BW40" s="105"/>
      <c r="BX40" s="105"/>
      <c r="BY40" s="105"/>
      <c r="BZ40" s="105"/>
      <c r="CA40" s="105"/>
      <c r="CB40" s="105"/>
      <c r="CC40" s="105"/>
      <c r="CD40" s="110"/>
    </row>
    <row r="41" spans="15:84" ht="13.5" x14ac:dyDescent="0.25">
      <c r="O41" s="368" t="s">
        <v>4</v>
      </c>
      <c r="P41" s="430">
        <f ca="1">SUM(P29:P38)</f>
        <v>0.99999999999999989</v>
      </c>
      <c r="Q41" s="431">
        <f ca="1">SUM(Q29:Q38)</f>
        <v>1</v>
      </c>
      <c r="R41" s="132">
        <f t="shared" ref="R41:AA41" ca="1" si="96">SUM(R29:R38)</f>
        <v>1</v>
      </c>
      <c r="S41" s="133">
        <f t="shared" ca="1" si="96"/>
        <v>1</v>
      </c>
      <c r="T41" s="133">
        <f t="shared" ca="1" si="96"/>
        <v>1</v>
      </c>
      <c r="U41" s="133">
        <f t="shared" ca="1" si="96"/>
        <v>1</v>
      </c>
      <c r="V41" s="133">
        <f t="shared" ca="1" si="96"/>
        <v>1</v>
      </c>
      <c r="W41" s="133">
        <f t="shared" ca="1" si="96"/>
        <v>1</v>
      </c>
      <c r="X41" s="133">
        <f t="shared" ca="1" si="96"/>
        <v>1</v>
      </c>
      <c r="Y41" s="133">
        <f t="shared" ca="1" si="96"/>
        <v>1</v>
      </c>
      <c r="Z41" s="133">
        <f t="shared" ca="1" si="96"/>
        <v>0.99999999999999989</v>
      </c>
      <c r="AA41" s="134">
        <f t="shared" ca="1" si="96"/>
        <v>1</v>
      </c>
      <c r="AB41" s="369"/>
      <c r="AC41" s="135">
        <f ca="1">SUM(AC29:AC38)</f>
        <v>1</v>
      </c>
      <c r="AD41" s="423"/>
      <c r="AE41" s="135">
        <f ca="1">SUM(AE29:AE38)</f>
        <v>1</v>
      </c>
      <c r="AG41" s="368" t="s">
        <v>4</v>
      </c>
      <c r="AH41" s="130"/>
      <c r="AI41" s="131"/>
      <c r="AJ41" s="132">
        <f t="shared" ref="AJ41:AS41" ca="1" si="97">SUM(AJ29:AJ38)</f>
        <v>1</v>
      </c>
      <c r="AK41" s="133">
        <f t="shared" ca="1" si="97"/>
        <v>1</v>
      </c>
      <c r="AL41" s="133">
        <f t="shared" ca="1" si="97"/>
        <v>1</v>
      </c>
      <c r="AM41" s="133">
        <f t="shared" ca="1" si="97"/>
        <v>1</v>
      </c>
      <c r="AN41" s="133">
        <f t="shared" ca="1" si="97"/>
        <v>0.99999999999999989</v>
      </c>
      <c r="AO41" s="133">
        <f t="shared" ca="1" si="97"/>
        <v>1</v>
      </c>
      <c r="AP41" s="133">
        <f t="shared" ca="1" si="97"/>
        <v>1</v>
      </c>
      <c r="AQ41" s="133">
        <f t="shared" ca="1" si="97"/>
        <v>1</v>
      </c>
      <c r="AR41" s="133">
        <f t="shared" ca="1" si="97"/>
        <v>1</v>
      </c>
      <c r="AS41" s="134">
        <f t="shared" ca="1" si="97"/>
        <v>1</v>
      </c>
      <c r="AT41" s="369"/>
      <c r="AU41" s="314">
        <f ca="1">SUM(AU29:AU38)</f>
        <v>1</v>
      </c>
      <c r="AZ41" s="368" t="s">
        <v>4</v>
      </c>
      <c r="BA41" s="130"/>
      <c r="BB41" s="131"/>
      <c r="BC41" s="132">
        <f t="shared" ref="BC41:BL41" ca="1" si="98">SUM(BC29:BC38)</f>
        <v>1</v>
      </c>
      <c r="BD41" s="133">
        <f t="shared" ca="1" si="98"/>
        <v>1</v>
      </c>
      <c r="BE41" s="133">
        <f t="shared" ca="1" si="98"/>
        <v>0.99999999999999978</v>
      </c>
      <c r="BF41" s="133">
        <f t="shared" ca="1" si="98"/>
        <v>1</v>
      </c>
      <c r="BG41" s="133">
        <f t="shared" ca="1" si="98"/>
        <v>1</v>
      </c>
      <c r="BH41" s="133">
        <f t="shared" ca="1" si="98"/>
        <v>1</v>
      </c>
      <c r="BI41" s="133">
        <f t="shared" ca="1" si="98"/>
        <v>0.99999999999999978</v>
      </c>
      <c r="BJ41" s="133">
        <f t="shared" ca="1" si="98"/>
        <v>1</v>
      </c>
      <c r="BK41" s="133">
        <f t="shared" ca="1" si="98"/>
        <v>0.99999999999999989</v>
      </c>
      <c r="BL41" s="134">
        <f t="shared" ca="1" si="98"/>
        <v>1</v>
      </c>
      <c r="BM41" s="369"/>
      <c r="BN41" s="135">
        <f ca="1">SUM(BN29:BN38)</f>
        <v>1.0000000000000002</v>
      </c>
      <c r="BQ41" s="368" t="s">
        <v>4</v>
      </c>
      <c r="BR41" s="130"/>
      <c r="BS41" s="131"/>
      <c r="BT41" s="132">
        <f t="shared" ref="BT41:CC41" ca="1" si="99">SUM(BT29:BT38)</f>
        <v>6.9388939039072284E-17</v>
      </c>
      <c r="BU41" s="133">
        <f t="shared" ca="1" si="99"/>
        <v>-7.6327832942979512E-17</v>
      </c>
      <c r="BV41" s="133">
        <f t="shared" ca="1" si="99"/>
        <v>1.7347234759768071E-16</v>
      </c>
      <c r="BW41" s="133">
        <f t="shared" ca="1" si="99"/>
        <v>7.9797279894933126E-17</v>
      </c>
      <c r="BX41" s="133">
        <f t="shared" ca="1" si="99"/>
        <v>-6.4184768611141862E-17</v>
      </c>
      <c r="BY41" s="133">
        <f t="shared" ca="1" si="99"/>
        <v>0</v>
      </c>
      <c r="BZ41" s="133">
        <f t="shared" ca="1" si="99"/>
        <v>2.2204460492503131E-16</v>
      </c>
      <c r="CA41" s="133">
        <f t="shared" ca="1" si="99"/>
        <v>-7.32920668600201E-17</v>
      </c>
      <c r="CB41" s="133">
        <f t="shared" ca="1" si="99"/>
        <v>3.7296554733501353E-17</v>
      </c>
      <c r="CC41" s="134">
        <f t="shared" ca="1" si="99"/>
        <v>-1.2088854223213374E-17</v>
      </c>
      <c r="CD41" s="369"/>
      <c r="CE41" s="135">
        <f ca="1">SUM(CE29:CE38)</f>
        <v>-1.231653667943533E-16</v>
      </c>
    </row>
    <row r="43" spans="15:84" ht="60" customHeight="1" x14ac:dyDescent="0.2"/>
    <row r="44" spans="15:84" ht="6" customHeight="1" x14ac:dyDescent="0.2">
      <c r="CF44" s="381" t="s">
        <v>51</v>
      </c>
    </row>
    <row r="45" spans="15:84" ht="16.5" x14ac:dyDescent="0.2">
      <c r="O45" s="343"/>
      <c r="P45" s="343" t="s">
        <v>49</v>
      </c>
      <c r="AC45" s="79" t="s">
        <v>43</v>
      </c>
      <c r="AD45" s="396" t="s">
        <v>110</v>
      </c>
      <c r="AE45" s="416" t="s">
        <v>80</v>
      </c>
      <c r="AG45" s="343"/>
      <c r="AH45" s="343" t="s">
        <v>50</v>
      </c>
      <c r="AU45" s="79" t="s">
        <v>43</v>
      </c>
      <c r="AZ45" s="343"/>
      <c r="BC45" s="343" t="s">
        <v>50</v>
      </c>
      <c r="BN45" s="79" t="s">
        <v>43</v>
      </c>
      <c r="BQ45" s="343" t="s">
        <v>50</v>
      </c>
      <c r="CE45" s="79" t="s">
        <v>43</v>
      </c>
    </row>
    <row r="46" spans="15:84" ht="13.5" x14ac:dyDescent="0.25">
      <c r="O46" s="522">
        <f>$O$10</f>
        <v>9</v>
      </c>
      <c r="P46" s="80">
        <f ca="1">P10</f>
        <v>0</v>
      </c>
      <c r="Q46" s="432">
        <f ca="1">Q10</f>
        <v>3</v>
      </c>
      <c r="R46" s="137">
        <f t="shared" ref="R46:AA46" ca="1" si="100">R10</f>
        <v>2</v>
      </c>
      <c r="S46" s="137">
        <f t="shared" ca="1" si="100"/>
        <v>0</v>
      </c>
      <c r="T46" s="137">
        <f t="shared" ca="1" si="100"/>
        <v>1</v>
      </c>
      <c r="U46" s="137">
        <f t="shared" ca="1" si="100"/>
        <v>4</v>
      </c>
      <c r="V46" s="137">
        <f t="shared" ca="1" si="100"/>
        <v>24</v>
      </c>
      <c r="W46" s="137">
        <f t="shared" ca="1" si="100"/>
        <v>107</v>
      </c>
      <c r="X46" s="137">
        <f t="shared" ca="1" si="100"/>
        <v>558</v>
      </c>
      <c r="Y46" s="137">
        <f t="shared" ca="1" si="100"/>
        <v>2047</v>
      </c>
      <c r="Z46" s="137">
        <f t="shared" ca="1" si="100"/>
        <v>5966</v>
      </c>
      <c r="AA46" s="137">
        <f t="shared" ca="1" si="100"/>
        <v>4443</v>
      </c>
      <c r="AB46" s="522">
        <f>$O$10</f>
        <v>9</v>
      </c>
      <c r="AC46" s="432">
        <f ca="1">AC10</f>
        <v>13155</v>
      </c>
      <c r="AD46" s="137"/>
      <c r="AE46" s="432">
        <f ca="1">AE10</f>
        <v>13155</v>
      </c>
      <c r="AG46" s="522">
        <f>$O$10</f>
        <v>9</v>
      </c>
      <c r="AH46" s="81"/>
      <c r="AI46" s="82"/>
      <c r="AJ46" s="138">
        <f t="shared" ref="AJ46:AS46" ca="1" si="101">AJ10</f>
        <v>0</v>
      </c>
      <c r="AK46" s="139">
        <f t="shared" ca="1" si="101"/>
        <v>0</v>
      </c>
      <c r="AL46" s="139">
        <f t="shared" ca="1" si="101"/>
        <v>0</v>
      </c>
      <c r="AM46" s="139">
        <f t="shared" ca="1" si="101"/>
        <v>0</v>
      </c>
      <c r="AN46" s="139">
        <f t="shared" ca="1" si="101"/>
        <v>0</v>
      </c>
      <c r="AO46" s="139">
        <f t="shared" ca="1" si="101"/>
        <v>0</v>
      </c>
      <c r="AP46" s="139">
        <f t="shared" ca="1" si="101"/>
        <v>1</v>
      </c>
      <c r="AQ46" s="139">
        <f t="shared" ca="1" si="101"/>
        <v>0</v>
      </c>
      <c r="AR46" s="139">
        <f t="shared" ca="1" si="101"/>
        <v>2</v>
      </c>
      <c r="AS46" s="139">
        <f t="shared" ca="1" si="101"/>
        <v>3</v>
      </c>
      <c r="AT46" s="522">
        <f>$O$10</f>
        <v>9</v>
      </c>
      <c r="AU46" s="140">
        <f ca="1">AU10</f>
        <v>6</v>
      </c>
      <c r="AZ46" s="522">
        <f>$O$10</f>
        <v>9</v>
      </c>
      <c r="BA46" s="81"/>
      <c r="BB46" s="82"/>
      <c r="BC46" s="138">
        <f t="shared" ref="BC46:BL46" ca="1" si="102">BC10</f>
        <v>9.2764378478664184E-4</v>
      </c>
      <c r="BD46" s="139">
        <f t="shared" ca="1" si="102"/>
        <v>0</v>
      </c>
      <c r="BE46" s="139">
        <f t="shared" ca="1" si="102"/>
        <v>4.3151808060757745E-4</v>
      </c>
      <c r="BF46" s="139">
        <f t="shared" ca="1" si="102"/>
        <v>2.5145067698259188E-3</v>
      </c>
      <c r="BG46" s="139">
        <f t="shared" ca="1" si="102"/>
        <v>1.5026086956521738E-2</v>
      </c>
      <c r="BH46" s="139">
        <f t="shared" ca="1" si="102"/>
        <v>5.2962901854272694E-2</v>
      </c>
      <c r="BI46" s="139">
        <f t="shared" ca="1" si="102"/>
        <v>0.23331842315097531</v>
      </c>
      <c r="BJ46" s="139">
        <f t="shared" ca="1" si="102"/>
        <v>0.85975490241830854</v>
      </c>
      <c r="BK46" s="139">
        <f t="shared" ca="1" si="102"/>
        <v>1.0920034023493439</v>
      </c>
      <c r="BL46" s="139">
        <f t="shared" ca="1" si="102"/>
        <v>0.59077209467245806</v>
      </c>
      <c r="BM46" s="522">
        <f>$O$10</f>
        <v>9</v>
      </c>
      <c r="BN46" s="140">
        <f ca="1">BN10</f>
        <v>2.8477114800371006</v>
      </c>
      <c r="BQ46" s="522">
        <f>$O$10</f>
        <v>9</v>
      </c>
      <c r="BR46" s="81"/>
      <c r="BS46" s="82"/>
      <c r="BT46" s="87">
        <f t="shared" ref="BT46:BT55" ca="1" si="103">AJ46 - BC46</f>
        <v>-9.2764378478664184E-4</v>
      </c>
      <c r="BU46" s="84">
        <f t="shared" ref="BU46:BU55" ca="1" si="104">AK46 - BD46</f>
        <v>0</v>
      </c>
      <c r="BV46" s="84">
        <f t="shared" ref="BV46:BV55" ca="1" si="105">AL46 - BE46</f>
        <v>-4.3151808060757745E-4</v>
      </c>
      <c r="BW46" s="84">
        <f t="shared" ref="BW46:BW55" ca="1" si="106">AM46 - BF46</f>
        <v>-2.5145067698259188E-3</v>
      </c>
      <c r="BX46" s="84">
        <f t="shared" ref="BX46:BX55" ca="1" si="107">AN46 - BG46</f>
        <v>-1.5026086956521738E-2</v>
      </c>
      <c r="BY46" s="84">
        <f t="shared" ref="BY46:BY55" ca="1" si="108">AO46 - BH46</f>
        <v>-5.2962901854272694E-2</v>
      </c>
      <c r="BZ46" s="84">
        <f t="shared" ref="BZ46:BZ55" ca="1" si="109">AP46 - BI46</f>
        <v>0.76668157684902472</v>
      </c>
      <c r="CA46" s="84">
        <f t="shared" ref="CA46:CA55" ca="1" si="110">AQ46 - BJ46</f>
        <v>-0.85975490241830854</v>
      </c>
      <c r="CB46" s="84">
        <f t="shared" ref="CB46:CB55" ca="1" si="111">AR46 - BK46</f>
        <v>0.9079965976506561</v>
      </c>
      <c r="CC46" s="85">
        <f t="shared" ref="CC46:CC55" ca="1" si="112">AS46 - BL46</f>
        <v>2.4092279053275418</v>
      </c>
      <c r="CD46" s="522">
        <f>$O$10</f>
        <v>9</v>
      </c>
      <c r="CE46" s="140">
        <f t="shared" ref="CE46:CE55" ca="1" si="113">AU46 - BN46</f>
        <v>3.1522885199628994</v>
      </c>
    </row>
    <row r="47" spans="15:84" ht="13.5" x14ac:dyDescent="0.25">
      <c r="O47" s="523">
        <f>$O$11</f>
        <v>8</v>
      </c>
      <c r="P47" s="88">
        <f t="shared" ref="P47:AA47" ca="1" si="114">P11+P46</f>
        <v>0</v>
      </c>
      <c r="Q47" s="433">
        <f t="shared" ca="1" si="114"/>
        <v>4</v>
      </c>
      <c r="R47" s="141">
        <f t="shared" ca="1" si="114"/>
        <v>9</v>
      </c>
      <c r="S47" s="141">
        <f t="shared" ca="1" si="114"/>
        <v>2</v>
      </c>
      <c r="T47" s="141">
        <f t="shared" ca="1" si="114"/>
        <v>4</v>
      </c>
      <c r="U47" s="141">
        <f t="shared" ca="1" si="114"/>
        <v>33</v>
      </c>
      <c r="V47" s="141">
        <f t="shared" ca="1" si="114"/>
        <v>119</v>
      </c>
      <c r="W47" s="141">
        <f t="shared" ca="1" si="114"/>
        <v>639</v>
      </c>
      <c r="X47" s="141">
        <f t="shared" ca="1" si="114"/>
        <v>2698</v>
      </c>
      <c r="Y47" s="141">
        <f t="shared" ca="1" si="114"/>
        <v>8068</v>
      </c>
      <c r="Z47" s="141">
        <f t="shared" ca="1" si="114"/>
        <v>18087</v>
      </c>
      <c r="AA47" s="141">
        <f t="shared" ca="1" si="114"/>
        <v>9738</v>
      </c>
      <c r="AB47" s="523">
        <f>$O$11</f>
        <v>8</v>
      </c>
      <c r="AC47" s="433">
        <f t="shared" ref="AC47" ca="1" si="115">AC11+AC46</f>
        <v>39401</v>
      </c>
      <c r="AD47" s="141"/>
      <c r="AE47" s="433">
        <f t="shared" ref="AE47" ca="1" si="116">AE11+AE46</f>
        <v>39401</v>
      </c>
      <c r="AG47" s="523">
        <f>$O$11</f>
        <v>8</v>
      </c>
      <c r="AH47" s="89"/>
      <c r="AI47" s="90"/>
      <c r="AJ47" s="142">
        <f t="shared" ref="AJ47:AS47" ca="1" si="117">AJ11+AJ46</f>
        <v>0</v>
      </c>
      <c r="AK47" s="143">
        <f t="shared" ca="1" si="117"/>
        <v>0</v>
      </c>
      <c r="AL47" s="143">
        <f t="shared" ca="1" si="117"/>
        <v>0</v>
      </c>
      <c r="AM47" s="143">
        <f t="shared" ca="1" si="117"/>
        <v>0</v>
      </c>
      <c r="AN47" s="143">
        <f t="shared" ca="1" si="117"/>
        <v>0</v>
      </c>
      <c r="AO47" s="143">
        <f t="shared" ca="1" si="117"/>
        <v>0</v>
      </c>
      <c r="AP47" s="143">
        <f t="shared" ca="1" si="117"/>
        <v>1</v>
      </c>
      <c r="AQ47" s="143">
        <f t="shared" ca="1" si="117"/>
        <v>7</v>
      </c>
      <c r="AR47" s="143">
        <f t="shared" ca="1" si="117"/>
        <v>5</v>
      </c>
      <c r="AS47" s="143">
        <f t="shared" ca="1" si="117"/>
        <v>3</v>
      </c>
      <c r="AT47" s="523">
        <f>$O$11</f>
        <v>8</v>
      </c>
      <c r="AU47" s="144">
        <f t="shared" ref="AU47:AU48" ca="1" si="118">AU11+AU46</f>
        <v>16</v>
      </c>
      <c r="AZ47" s="523">
        <f>$O$11</f>
        <v>8</v>
      </c>
      <c r="BA47" s="89"/>
      <c r="BB47" s="90"/>
      <c r="BC47" s="142">
        <f t="shared" ref="BC47:BL47" ca="1" si="119">BC11+BC46</f>
        <v>4.1743970315398886E-3</v>
      </c>
      <c r="BD47" s="143">
        <f t="shared" ca="1" si="119"/>
        <v>8.0299785867237686E-4</v>
      </c>
      <c r="BE47" s="143">
        <f t="shared" ca="1" si="119"/>
        <v>1.7260723224303098E-3</v>
      </c>
      <c r="BF47" s="143">
        <f t="shared" ca="1" si="119"/>
        <v>2.0744680851063829E-2</v>
      </c>
      <c r="BG47" s="143">
        <f t="shared" ca="1" si="119"/>
        <v>7.4504347826086947E-2</v>
      </c>
      <c r="BH47" s="143">
        <f t="shared" ca="1" si="119"/>
        <v>0.31629246995215193</v>
      </c>
      <c r="BI47" s="143">
        <f t="shared" ca="1" si="119"/>
        <v>1.1281238452712032</v>
      </c>
      <c r="BJ47" s="143">
        <f t="shared" ca="1" si="119"/>
        <v>3.3886187360580915</v>
      </c>
      <c r="BK47" s="143">
        <f t="shared" ca="1" si="119"/>
        <v>3.3106043476856488</v>
      </c>
      <c r="BL47" s="143">
        <f t="shared" ca="1" si="119"/>
        <v>1.2948320184380817</v>
      </c>
      <c r="BM47" s="523">
        <f>$O$11</f>
        <v>8</v>
      </c>
      <c r="BN47" s="144">
        <f t="shared" ref="BN47:BN48" ca="1" si="120">BN11+BN46</f>
        <v>9.5404239132949709</v>
      </c>
      <c r="BQ47" s="523">
        <f>$O$11</f>
        <v>8</v>
      </c>
      <c r="BR47" s="89"/>
      <c r="BS47" s="90"/>
      <c r="BT47" s="95">
        <f t="shared" ref="BT47:BT48" ca="1" si="121">AJ47 - BC47</f>
        <v>-4.1743970315398886E-3</v>
      </c>
      <c r="BU47" s="92">
        <f t="shared" ref="BU47:BU48" ca="1" si="122">AK47 - BD47</f>
        <v>-8.0299785867237686E-4</v>
      </c>
      <c r="BV47" s="92">
        <f t="shared" ref="BV47:BV48" ca="1" si="123">AL47 - BE47</f>
        <v>-1.7260723224303098E-3</v>
      </c>
      <c r="BW47" s="92">
        <f t="shared" ref="BW47:BW48" ca="1" si="124">AM47 - BF47</f>
        <v>-2.0744680851063829E-2</v>
      </c>
      <c r="BX47" s="92">
        <f t="shared" ref="BX47:BX48" ca="1" si="125">AN47 - BG47</f>
        <v>-7.4504347826086947E-2</v>
      </c>
      <c r="BY47" s="92">
        <f t="shared" ref="BY47:BY48" ca="1" si="126">AO47 - BH47</f>
        <v>-0.31629246995215193</v>
      </c>
      <c r="BZ47" s="92">
        <f t="shared" ref="BZ47:BZ48" ca="1" si="127">AP47 - BI47</f>
        <v>-0.12812384527120324</v>
      </c>
      <c r="CA47" s="92">
        <f t="shared" ref="CA47:CA48" ca="1" si="128">AQ47 - BJ47</f>
        <v>3.6113812639419085</v>
      </c>
      <c r="CB47" s="92">
        <f t="shared" ref="CB47:CB48" ca="1" si="129">AR47 - BK47</f>
        <v>1.6893956523143512</v>
      </c>
      <c r="CC47" s="93">
        <f t="shared" ref="CC47:CC48" ca="1" si="130">AS47 - BL47</f>
        <v>1.7051679815619183</v>
      </c>
      <c r="CD47" s="523">
        <f>$O$11</f>
        <v>8</v>
      </c>
      <c r="CE47" s="144">
        <f t="shared" ref="CE47:CE48" ca="1" si="131">AU47 - BN47</f>
        <v>6.4595760867050291</v>
      </c>
    </row>
    <row r="48" spans="15:84" ht="13.5" x14ac:dyDescent="0.25">
      <c r="O48" s="523">
        <f>$O$12</f>
        <v>7</v>
      </c>
      <c r="P48" s="88">
        <f t="shared" ref="P48:AA48" ca="1" si="132">P12+P47</f>
        <v>0</v>
      </c>
      <c r="Q48" s="433">
        <f t="shared" ca="1" si="132"/>
        <v>8</v>
      </c>
      <c r="R48" s="141">
        <f t="shared" ca="1" si="132"/>
        <v>22</v>
      </c>
      <c r="S48" s="141">
        <f t="shared" ca="1" si="132"/>
        <v>8</v>
      </c>
      <c r="T48" s="141">
        <f t="shared" ca="1" si="132"/>
        <v>35</v>
      </c>
      <c r="U48" s="141">
        <f t="shared" ca="1" si="132"/>
        <v>130</v>
      </c>
      <c r="V48" s="141">
        <f t="shared" ca="1" si="132"/>
        <v>479</v>
      </c>
      <c r="W48" s="141">
        <f t="shared" ca="1" si="132"/>
        <v>2498</v>
      </c>
      <c r="X48" s="141">
        <f t="shared" ca="1" si="132"/>
        <v>8638</v>
      </c>
      <c r="Y48" s="141">
        <f t="shared" ca="1" si="132"/>
        <v>20693</v>
      </c>
      <c r="Z48" s="141">
        <f t="shared" ca="1" si="132"/>
        <v>36473</v>
      </c>
      <c r="AA48" s="141">
        <f t="shared" ca="1" si="132"/>
        <v>15120</v>
      </c>
      <c r="AB48" s="523">
        <f>$O$12</f>
        <v>7</v>
      </c>
      <c r="AC48" s="433">
        <f t="shared" ref="AC48" ca="1" si="133">AC12+AC47</f>
        <v>84104</v>
      </c>
      <c r="AD48" s="141"/>
      <c r="AE48" s="433">
        <f t="shared" ref="AE48" ca="1" si="134">AE12+AE47</f>
        <v>84104</v>
      </c>
      <c r="AG48" s="523">
        <f>$O$12</f>
        <v>7</v>
      </c>
      <c r="AH48" s="89"/>
      <c r="AI48" s="90"/>
      <c r="AJ48" s="142">
        <f t="shared" ref="AJ48:AS48" ca="1" si="135">AJ12+AJ47</f>
        <v>0</v>
      </c>
      <c r="AK48" s="143">
        <f t="shared" ca="1" si="135"/>
        <v>0</v>
      </c>
      <c r="AL48" s="143">
        <f t="shared" ca="1" si="135"/>
        <v>0</v>
      </c>
      <c r="AM48" s="143">
        <f t="shared" ca="1" si="135"/>
        <v>1</v>
      </c>
      <c r="AN48" s="143">
        <f t="shared" ca="1" si="135"/>
        <v>0</v>
      </c>
      <c r="AO48" s="143">
        <f t="shared" ca="1" si="135"/>
        <v>0</v>
      </c>
      <c r="AP48" s="143">
        <f t="shared" ca="1" si="135"/>
        <v>3</v>
      </c>
      <c r="AQ48" s="143">
        <f t="shared" ca="1" si="135"/>
        <v>12</v>
      </c>
      <c r="AR48" s="143">
        <f t="shared" ca="1" si="135"/>
        <v>9</v>
      </c>
      <c r="AS48" s="143">
        <f t="shared" ca="1" si="135"/>
        <v>3</v>
      </c>
      <c r="AT48" s="523">
        <f>$O$12</f>
        <v>7</v>
      </c>
      <c r="AU48" s="144">
        <f t="shared" ca="1" si="118"/>
        <v>28</v>
      </c>
      <c r="AZ48" s="523">
        <f>$O$12</f>
        <v>7</v>
      </c>
      <c r="BA48" s="89"/>
      <c r="BB48" s="90"/>
      <c r="BC48" s="142">
        <f t="shared" ref="BC48:BL48" ca="1" si="136">BC12+BC47</f>
        <v>1.0204081632653062E-2</v>
      </c>
      <c r="BD48" s="143">
        <f t="shared" ca="1" si="136"/>
        <v>3.2119914346895075E-3</v>
      </c>
      <c r="BE48" s="143">
        <f t="shared" ca="1" si="136"/>
        <v>1.510313282126521E-2</v>
      </c>
      <c r="BF48" s="143">
        <f t="shared" ca="1" si="136"/>
        <v>8.1721470019342365E-2</v>
      </c>
      <c r="BG48" s="143">
        <f t="shared" ca="1" si="136"/>
        <v>0.29989565217391301</v>
      </c>
      <c r="BH48" s="143">
        <f t="shared" ca="1" si="136"/>
        <v>1.2364610171212449</v>
      </c>
      <c r="BI48" s="143">
        <f t="shared" ca="1" si="136"/>
        <v>3.6118360917170693</v>
      </c>
      <c r="BJ48" s="143">
        <f t="shared" ca="1" si="136"/>
        <v>8.6912106476512268</v>
      </c>
      <c r="BK48" s="143">
        <f t="shared" ca="1" si="136"/>
        <v>6.6759369919355702</v>
      </c>
      <c r="BL48" s="143">
        <f t="shared" ca="1" si="136"/>
        <v>2.0104600655970213</v>
      </c>
      <c r="BM48" s="523">
        <f>$O$12</f>
        <v>7</v>
      </c>
      <c r="BN48" s="144">
        <f t="shared" ca="1" si="120"/>
        <v>22.636041142103998</v>
      </c>
      <c r="BQ48" s="523">
        <f>$O$12</f>
        <v>7</v>
      </c>
      <c r="BR48" s="89"/>
      <c r="BS48" s="90"/>
      <c r="BT48" s="95">
        <f t="shared" ca="1" si="121"/>
        <v>-1.0204081632653062E-2</v>
      </c>
      <c r="BU48" s="92">
        <f t="shared" ca="1" si="122"/>
        <v>-3.2119914346895075E-3</v>
      </c>
      <c r="BV48" s="92">
        <f t="shared" ca="1" si="123"/>
        <v>-1.510313282126521E-2</v>
      </c>
      <c r="BW48" s="92">
        <f t="shared" ca="1" si="124"/>
        <v>0.91827852998065762</v>
      </c>
      <c r="BX48" s="92">
        <f t="shared" ca="1" si="125"/>
        <v>-0.29989565217391301</v>
      </c>
      <c r="BY48" s="92">
        <f t="shared" ca="1" si="126"/>
        <v>-1.2364610171212449</v>
      </c>
      <c r="BZ48" s="92">
        <f t="shared" ca="1" si="127"/>
        <v>-0.61183609171706932</v>
      </c>
      <c r="CA48" s="92">
        <f t="shared" ca="1" si="128"/>
        <v>3.3087893523487732</v>
      </c>
      <c r="CB48" s="92">
        <f t="shared" ca="1" si="129"/>
        <v>2.3240630080644298</v>
      </c>
      <c r="CC48" s="93">
        <f t="shared" ca="1" si="130"/>
        <v>0.98953993440297872</v>
      </c>
      <c r="CD48" s="523">
        <f>$O$12</f>
        <v>7</v>
      </c>
      <c r="CE48" s="144">
        <f t="shared" ca="1" si="131"/>
        <v>5.3639588578960016</v>
      </c>
    </row>
    <row r="49" spans="15:86" ht="13.5" x14ac:dyDescent="0.25">
      <c r="O49" s="523">
        <f>$O$13</f>
        <v>6</v>
      </c>
      <c r="P49" s="88">
        <f t="shared" ref="P49:AA55" ca="1" si="137">P13+P48</f>
        <v>2</v>
      </c>
      <c r="Q49" s="433">
        <f t="shared" ca="1" si="137"/>
        <v>11</v>
      </c>
      <c r="R49" s="141">
        <f t="shared" ca="1" si="137"/>
        <v>114</v>
      </c>
      <c r="S49" s="141">
        <f t="shared" ca="1" si="137"/>
        <v>60</v>
      </c>
      <c r="T49" s="141">
        <f t="shared" ca="1" si="137"/>
        <v>170</v>
      </c>
      <c r="U49" s="141">
        <f t="shared" ca="1" si="137"/>
        <v>631</v>
      </c>
      <c r="V49" s="141">
        <f t="shared" ca="1" si="137"/>
        <v>2470</v>
      </c>
      <c r="W49" s="141">
        <f t="shared" ca="1" si="137"/>
        <v>9470</v>
      </c>
      <c r="X49" s="141">
        <f t="shared" ca="1" si="137"/>
        <v>25215</v>
      </c>
      <c r="Y49" s="141">
        <f t="shared" ca="1" si="137"/>
        <v>46342</v>
      </c>
      <c r="Z49" s="141">
        <f t="shared" ca="1" si="137"/>
        <v>61933</v>
      </c>
      <c r="AA49" s="141">
        <f t="shared" ca="1" si="137"/>
        <v>19723</v>
      </c>
      <c r="AB49" s="523">
        <f>$O$13</f>
        <v>6</v>
      </c>
      <c r="AC49" s="433">
        <f t="shared" ref="AC49" ca="1" si="138">AC13+AC48</f>
        <v>166141</v>
      </c>
      <c r="AD49" s="141"/>
      <c r="AE49" s="433">
        <f t="shared" ref="AE49:AE55" ca="1" si="139">AE13+AE48</f>
        <v>166141</v>
      </c>
      <c r="AG49" s="523">
        <f>$O$13</f>
        <v>6</v>
      </c>
      <c r="AH49" s="89"/>
      <c r="AI49" s="90"/>
      <c r="AJ49" s="142">
        <f t="shared" ref="AJ49:AS55" ca="1" si="140">AJ13+AJ48</f>
        <v>0</v>
      </c>
      <c r="AK49" s="143">
        <f t="shared" ca="1" si="140"/>
        <v>0</v>
      </c>
      <c r="AL49" s="143">
        <f t="shared" ca="1" si="140"/>
        <v>0</v>
      </c>
      <c r="AM49" s="143">
        <f t="shared" ca="1" si="140"/>
        <v>1</v>
      </c>
      <c r="AN49" s="143">
        <f t="shared" ca="1" si="140"/>
        <v>0</v>
      </c>
      <c r="AO49" s="143">
        <f t="shared" ca="1" si="140"/>
        <v>4</v>
      </c>
      <c r="AP49" s="143">
        <f t="shared" ca="1" si="140"/>
        <v>10</v>
      </c>
      <c r="AQ49" s="143">
        <f t="shared" ca="1" si="140"/>
        <v>27</v>
      </c>
      <c r="AR49" s="143">
        <f t="shared" ca="1" si="140"/>
        <v>14</v>
      </c>
      <c r="AS49" s="143">
        <f t="shared" ca="1" si="140"/>
        <v>3</v>
      </c>
      <c r="AT49" s="523">
        <f>$O$13</f>
        <v>6</v>
      </c>
      <c r="AU49" s="144">
        <f t="shared" ref="AU49:AU55" ca="1" si="141">AU13+AU48</f>
        <v>59</v>
      </c>
      <c r="AZ49" s="523">
        <f>$O$13</f>
        <v>6</v>
      </c>
      <c r="BA49" s="89"/>
      <c r="BB49" s="90"/>
      <c r="BC49" s="142">
        <f t="shared" ref="BC49:BL55" ca="1" si="142">BC13+BC48</f>
        <v>5.2875695732838596E-2</v>
      </c>
      <c r="BD49" s="143">
        <f t="shared" ca="1" si="142"/>
        <v>2.4089935760171304E-2</v>
      </c>
      <c r="BE49" s="143">
        <f t="shared" ca="1" si="142"/>
        <v>7.3358073703288174E-2</v>
      </c>
      <c r="BF49" s="143">
        <f t="shared" ca="1" si="142"/>
        <v>0.39666344294003869</v>
      </c>
      <c r="BG49" s="143">
        <f t="shared" ca="1" si="142"/>
        <v>1.5464347826086957</v>
      </c>
      <c r="BH49" s="143">
        <f t="shared" ca="1" si="142"/>
        <v>4.6874643042987145</v>
      </c>
      <c r="BI49" s="143">
        <f t="shared" ca="1" si="142"/>
        <v>10.543233046150256</v>
      </c>
      <c r="BJ49" s="143">
        <f t="shared" ca="1" si="142"/>
        <v>19.463977375607847</v>
      </c>
      <c r="BK49" s="143">
        <f t="shared" ca="1" si="142"/>
        <v>11.336078900050603</v>
      </c>
      <c r="BL49" s="143">
        <f t="shared" ca="1" si="142"/>
        <v>2.6225068699583369</v>
      </c>
      <c r="BM49" s="523">
        <f>$O$13</f>
        <v>6</v>
      </c>
      <c r="BN49" s="144">
        <f t="shared" ref="BN49:BN55" ca="1" si="143">BN13+BN48</f>
        <v>50.746682426810793</v>
      </c>
      <c r="BQ49" s="523">
        <f>$O$13</f>
        <v>6</v>
      </c>
      <c r="BR49" s="89"/>
      <c r="BS49" s="90"/>
      <c r="BT49" s="95">
        <f t="shared" ca="1" si="103"/>
        <v>-5.2875695732838596E-2</v>
      </c>
      <c r="BU49" s="92">
        <f t="shared" ca="1" si="104"/>
        <v>-2.4089935760171304E-2</v>
      </c>
      <c r="BV49" s="92">
        <f t="shared" ca="1" si="105"/>
        <v>-7.3358073703288174E-2</v>
      </c>
      <c r="BW49" s="92">
        <f t="shared" ca="1" si="106"/>
        <v>0.60333655705996136</v>
      </c>
      <c r="BX49" s="92">
        <f t="shared" ca="1" si="107"/>
        <v>-1.5464347826086957</v>
      </c>
      <c r="BY49" s="92">
        <f t="shared" ca="1" si="108"/>
        <v>-0.68746430429871452</v>
      </c>
      <c r="BZ49" s="92">
        <f t="shared" ca="1" si="109"/>
        <v>-0.54323304615025592</v>
      </c>
      <c r="CA49" s="92">
        <f t="shared" ca="1" si="110"/>
        <v>7.5360226243921531</v>
      </c>
      <c r="CB49" s="92">
        <f t="shared" ca="1" si="111"/>
        <v>2.6639210999493965</v>
      </c>
      <c r="CC49" s="93">
        <f t="shared" ca="1" si="112"/>
        <v>0.37749313004166307</v>
      </c>
      <c r="CD49" s="523">
        <f>$O$13</f>
        <v>6</v>
      </c>
      <c r="CE49" s="144">
        <f t="shared" ca="1" si="113"/>
        <v>8.2533175731892072</v>
      </c>
    </row>
    <row r="50" spans="15:86" ht="13.5" x14ac:dyDescent="0.25">
      <c r="O50" s="523">
        <f>$O$14</f>
        <v>5</v>
      </c>
      <c r="P50" s="88">
        <f t="shared" ca="1" si="137"/>
        <v>8</v>
      </c>
      <c r="Q50" s="433">
        <f t="shared" ca="1" si="137"/>
        <v>23</v>
      </c>
      <c r="R50" s="141">
        <f t="shared" ca="1" si="137"/>
        <v>345</v>
      </c>
      <c r="S50" s="141">
        <f t="shared" ca="1" si="137"/>
        <v>296</v>
      </c>
      <c r="T50" s="141">
        <f t="shared" ca="1" si="137"/>
        <v>755</v>
      </c>
      <c r="U50" s="141">
        <f t="shared" ca="1" si="137"/>
        <v>2308</v>
      </c>
      <c r="V50" s="141">
        <f t="shared" ca="1" si="137"/>
        <v>8313</v>
      </c>
      <c r="W50" s="141">
        <f t="shared" ca="1" si="137"/>
        <v>25306</v>
      </c>
      <c r="X50" s="141">
        <f t="shared" ca="1" si="137"/>
        <v>51897</v>
      </c>
      <c r="Y50" s="141">
        <f t="shared" ca="1" si="137"/>
        <v>74817</v>
      </c>
      <c r="Z50" s="141">
        <f t="shared" ca="1" si="137"/>
        <v>80351</v>
      </c>
      <c r="AA50" s="141">
        <f t="shared" ca="1" si="137"/>
        <v>21771</v>
      </c>
      <c r="AB50" s="523">
        <f>$O$14</f>
        <v>5</v>
      </c>
      <c r="AC50" s="434">
        <f t="shared" ref="AC50" ca="1" si="144">AC14+AC49</f>
        <v>266190</v>
      </c>
      <c r="AD50" s="145"/>
      <c r="AE50" s="434">
        <f t="shared" ca="1" si="139"/>
        <v>266190</v>
      </c>
      <c r="AG50" s="523">
        <f>$O$14</f>
        <v>5</v>
      </c>
      <c r="AH50" s="89"/>
      <c r="AI50" s="90"/>
      <c r="AJ50" s="142">
        <f t="shared" ca="1" si="140"/>
        <v>0</v>
      </c>
      <c r="AK50" s="143">
        <f t="shared" ca="1" si="140"/>
        <v>0</v>
      </c>
      <c r="AL50" s="143">
        <f t="shared" ca="1" si="140"/>
        <v>0</v>
      </c>
      <c r="AM50" s="143">
        <f t="shared" ca="1" si="140"/>
        <v>2</v>
      </c>
      <c r="AN50" s="143">
        <f t="shared" ca="1" si="140"/>
        <v>1</v>
      </c>
      <c r="AO50" s="143">
        <f t="shared" ca="1" si="140"/>
        <v>7</v>
      </c>
      <c r="AP50" s="143">
        <f t="shared" ca="1" si="140"/>
        <v>28</v>
      </c>
      <c r="AQ50" s="143">
        <f t="shared" ca="1" si="140"/>
        <v>39</v>
      </c>
      <c r="AR50" s="143">
        <f t="shared" ca="1" si="140"/>
        <v>15</v>
      </c>
      <c r="AS50" s="143">
        <f t="shared" ca="1" si="140"/>
        <v>3</v>
      </c>
      <c r="AT50" s="523">
        <f>$O$14</f>
        <v>5</v>
      </c>
      <c r="AU50" s="144">
        <f t="shared" ca="1" si="141"/>
        <v>95</v>
      </c>
      <c r="AZ50" s="523">
        <f>$O$14</f>
        <v>5</v>
      </c>
      <c r="BA50" s="89"/>
      <c r="BB50" s="90"/>
      <c r="BC50" s="142">
        <f t="shared" ca="1" si="142"/>
        <v>0.16001855287569575</v>
      </c>
      <c r="BD50" s="143">
        <f t="shared" ca="1" si="142"/>
        <v>0.11884368308351179</v>
      </c>
      <c r="BE50" s="143">
        <f t="shared" ca="1" si="142"/>
        <v>0.32579615085872099</v>
      </c>
      <c r="BF50" s="143">
        <f t="shared" ca="1" si="142"/>
        <v>1.450870406189555</v>
      </c>
      <c r="BG50" s="143">
        <f t="shared" ca="1" si="142"/>
        <v>5.2046608695652177</v>
      </c>
      <c r="BH50" s="143">
        <f t="shared" ca="1" si="142"/>
        <v>12.525973778731075</v>
      </c>
      <c r="BI50" s="143">
        <f t="shared" ca="1" si="142"/>
        <v>21.699867753165172</v>
      </c>
      <c r="BJ50" s="143">
        <f t="shared" ca="1" si="142"/>
        <v>31.423684677201074</v>
      </c>
      <c r="BK50" s="143">
        <f t="shared" ca="1" si="142"/>
        <v>14.70726875329737</v>
      </c>
      <c r="BL50" s="143">
        <f t="shared" ca="1" si="142"/>
        <v>2.8948231539757114</v>
      </c>
      <c r="BM50" s="523">
        <f>$O$14</f>
        <v>5</v>
      </c>
      <c r="BN50" s="144">
        <f t="shared" ca="1" si="143"/>
        <v>90.511807778943108</v>
      </c>
      <c r="BQ50" s="523">
        <f>$O$14</f>
        <v>5</v>
      </c>
      <c r="BR50" s="89"/>
      <c r="BS50" s="90"/>
      <c r="BT50" s="95">
        <f t="shared" ca="1" si="103"/>
        <v>-0.16001855287569575</v>
      </c>
      <c r="BU50" s="92">
        <f t="shared" ca="1" si="104"/>
        <v>-0.11884368308351179</v>
      </c>
      <c r="BV50" s="92">
        <f t="shared" ca="1" si="105"/>
        <v>-0.32579615085872099</v>
      </c>
      <c r="BW50" s="92">
        <f t="shared" ca="1" si="106"/>
        <v>0.54912959381044502</v>
      </c>
      <c r="BX50" s="92">
        <f t="shared" ca="1" si="107"/>
        <v>-4.2046608695652177</v>
      </c>
      <c r="BY50" s="92">
        <f t="shared" ca="1" si="108"/>
        <v>-5.5259737787310748</v>
      </c>
      <c r="BZ50" s="92">
        <f t="shared" ca="1" si="109"/>
        <v>6.3001322468348278</v>
      </c>
      <c r="CA50" s="92">
        <f t="shared" ca="1" si="110"/>
        <v>7.5763153227989264</v>
      </c>
      <c r="CB50" s="92">
        <f t="shared" ca="1" si="111"/>
        <v>0.29273124670262973</v>
      </c>
      <c r="CC50" s="93">
        <f t="shared" ca="1" si="112"/>
        <v>0.10517684602428856</v>
      </c>
      <c r="CD50" s="523">
        <f>$O$14</f>
        <v>5</v>
      </c>
      <c r="CE50" s="144">
        <f t="shared" ca="1" si="113"/>
        <v>4.4881922210568916</v>
      </c>
    </row>
    <row r="51" spans="15:86" ht="13.5" x14ac:dyDescent="0.25">
      <c r="O51" s="523">
        <f>$O$15</f>
        <v>4</v>
      </c>
      <c r="P51" s="88">
        <f t="shared" ca="1" si="137"/>
        <v>18</v>
      </c>
      <c r="Q51" s="433">
        <f t="shared" ca="1" si="137"/>
        <v>44</v>
      </c>
      <c r="R51" s="141">
        <f t="shared" ca="1" si="137"/>
        <v>948</v>
      </c>
      <c r="S51" s="141">
        <f t="shared" ca="1" si="137"/>
        <v>970</v>
      </c>
      <c r="T51" s="141">
        <f t="shared" ca="1" si="137"/>
        <v>2234</v>
      </c>
      <c r="U51" s="141">
        <f t="shared" ca="1" si="137"/>
        <v>6087</v>
      </c>
      <c r="V51" s="141">
        <f t="shared" ca="1" si="137"/>
        <v>18166</v>
      </c>
      <c r="W51" s="141">
        <f t="shared" ca="1" si="137"/>
        <v>45346</v>
      </c>
      <c r="X51" s="141">
        <f t="shared" ca="1" si="137"/>
        <v>75872</v>
      </c>
      <c r="Y51" s="141">
        <f t="shared" ca="1" si="137"/>
        <v>93142</v>
      </c>
      <c r="Z51" s="141">
        <f t="shared" ca="1" si="137"/>
        <v>88562</v>
      </c>
      <c r="AA51" s="141">
        <f t="shared" ca="1" si="137"/>
        <v>22330</v>
      </c>
      <c r="AB51" s="523">
        <f>$O$15</f>
        <v>4</v>
      </c>
      <c r="AC51" s="436">
        <f t="shared" ref="AC51" ca="1" si="145">AC15+AC50</f>
        <v>353719</v>
      </c>
      <c r="AD51" s="435"/>
      <c r="AE51" s="436">
        <f t="shared" ca="1" si="139"/>
        <v>353719</v>
      </c>
      <c r="AG51" s="523">
        <f>$O$15</f>
        <v>4</v>
      </c>
      <c r="AH51" s="89"/>
      <c r="AI51" s="90"/>
      <c r="AJ51" s="142">
        <f t="shared" ca="1" si="140"/>
        <v>0</v>
      </c>
      <c r="AK51" s="143">
        <f t="shared" ca="1" si="140"/>
        <v>0</v>
      </c>
      <c r="AL51" s="143">
        <f t="shared" ca="1" si="140"/>
        <v>2</v>
      </c>
      <c r="AM51" s="143">
        <f t="shared" ca="1" si="140"/>
        <v>4</v>
      </c>
      <c r="AN51" s="143">
        <f t="shared" ca="1" si="140"/>
        <v>7</v>
      </c>
      <c r="AO51" s="143">
        <f t="shared" ca="1" si="140"/>
        <v>25</v>
      </c>
      <c r="AP51" s="143">
        <f t="shared" ca="1" si="140"/>
        <v>40</v>
      </c>
      <c r="AQ51" s="143">
        <f t="shared" ca="1" si="140"/>
        <v>43</v>
      </c>
      <c r="AR51" s="143">
        <f t="shared" ca="1" si="140"/>
        <v>17</v>
      </c>
      <c r="AS51" s="143">
        <f t="shared" ca="1" si="140"/>
        <v>3</v>
      </c>
      <c r="AT51" s="523">
        <f>$O$15</f>
        <v>4</v>
      </c>
      <c r="AU51" s="144">
        <f t="shared" ca="1" si="141"/>
        <v>141</v>
      </c>
      <c r="AZ51" s="523">
        <f>$O$15</f>
        <v>4</v>
      </c>
      <c r="BA51" s="89"/>
      <c r="BB51" s="90"/>
      <c r="BC51" s="142">
        <f t="shared" ca="1" si="142"/>
        <v>0.43970315398886828</v>
      </c>
      <c r="BD51" s="143">
        <f t="shared" ca="1" si="142"/>
        <v>0.38945396145610278</v>
      </c>
      <c r="BE51" s="143">
        <f t="shared" ca="1" si="142"/>
        <v>0.96401139207732811</v>
      </c>
      <c r="BF51" s="143">
        <f t="shared" ca="1" si="142"/>
        <v>3.8264506769825917</v>
      </c>
      <c r="BG51" s="143">
        <f t="shared" ca="1" si="142"/>
        <v>11.373495652173913</v>
      </c>
      <c r="BH51" s="143">
        <f t="shared" ca="1" si="142"/>
        <v>22.445380817606072</v>
      </c>
      <c r="BI51" s="143">
        <f t="shared" ca="1" si="142"/>
        <v>31.724615414535485</v>
      </c>
      <c r="BJ51" s="143">
        <f t="shared" ca="1" si="142"/>
        <v>39.120318085513489</v>
      </c>
      <c r="BK51" s="143">
        <f t="shared" ca="1" si="142"/>
        <v>16.210191974331643</v>
      </c>
      <c r="BL51" s="143">
        <f t="shared" ca="1" si="142"/>
        <v>2.969151670951157</v>
      </c>
      <c r="BM51" s="523">
        <f>$O$15</f>
        <v>4</v>
      </c>
      <c r="BN51" s="144">
        <f t="shared" ca="1" si="143"/>
        <v>129.46277279961666</v>
      </c>
      <c r="BQ51" s="523">
        <f>$O$15</f>
        <v>4</v>
      </c>
      <c r="BR51" s="89"/>
      <c r="BS51" s="90"/>
      <c r="BT51" s="95">
        <f t="shared" ca="1" si="103"/>
        <v>-0.43970315398886828</v>
      </c>
      <c r="BU51" s="92">
        <f t="shared" ca="1" si="104"/>
        <v>-0.38945396145610278</v>
      </c>
      <c r="BV51" s="92">
        <f t="shared" ca="1" si="105"/>
        <v>1.0359886079226719</v>
      </c>
      <c r="BW51" s="92">
        <f t="shared" ca="1" si="106"/>
        <v>0.17354932301740833</v>
      </c>
      <c r="BX51" s="92">
        <f t="shared" ca="1" si="107"/>
        <v>-4.3734956521739132</v>
      </c>
      <c r="BY51" s="92">
        <f t="shared" ca="1" si="108"/>
        <v>2.5546191823939282</v>
      </c>
      <c r="BZ51" s="92">
        <f t="shared" ca="1" si="109"/>
        <v>8.2753845854645149</v>
      </c>
      <c r="CA51" s="92">
        <f t="shared" ca="1" si="110"/>
        <v>3.8796819144865111</v>
      </c>
      <c r="CB51" s="92">
        <f t="shared" ca="1" si="111"/>
        <v>0.78980802566835706</v>
      </c>
      <c r="CC51" s="93">
        <f t="shared" ca="1" si="112"/>
        <v>3.0848329048843048E-2</v>
      </c>
      <c r="CD51" s="523">
        <f>$O$15</f>
        <v>4</v>
      </c>
      <c r="CE51" s="144">
        <f t="shared" ca="1" si="113"/>
        <v>11.537227200383342</v>
      </c>
    </row>
    <row r="52" spans="15:86" ht="13.5" x14ac:dyDescent="0.25">
      <c r="O52" s="523">
        <f>$O$16</f>
        <v>3</v>
      </c>
      <c r="P52" s="88">
        <f t="shared" ca="1" si="137"/>
        <v>35</v>
      </c>
      <c r="Q52" s="433">
        <f t="shared" ca="1" si="137"/>
        <v>103</v>
      </c>
      <c r="R52" s="141">
        <f t="shared" ca="1" si="137"/>
        <v>3923</v>
      </c>
      <c r="S52" s="141">
        <f t="shared" ca="1" si="137"/>
        <v>3793</v>
      </c>
      <c r="T52" s="141">
        <f t="shared" ca="1" si="137"/>
        <v>7027</v>
      </c>
      <c r="U52" s="141">
        <f t="shared" ca="1" si="137"/>
        <v>14939</v>
      </c>
      <c r="V52" s="141">
        <f t="shared" ca="1" si="137"/>
        <v>35035</v>
      </c>
      <c r="W52" s="141">
        <f t="shared" ca="1" si="137"/>
        <v>69634</v>
      </c>
      <c r="X52" s="141">
        <f t="shared" ca="1" si="137"/>
        <v>96703</v>
      </c>
      <c r="Y52" s="141">
        <f t="shared" ca="1" si="137"/>
        <v>104368</v>
      </c>
      <c r="Z52" s="141">
        <f t="shared" ca="1" si="137"/>
        <v>92102</v>
      </c>
      <c r="AA52" s="141">
        <f t="shared" ca="1" si="137"/>
        <v>22521</v>
      </c>
      <c r="AB52" s="523">
        <f>$O$16</f>
        <v>3</v>
      </c>
      <c r="AC52" s="433">
        <f t="shared" ref="AC52" ca="1" si="146">AC16+AC51</f>
        <v>450183</v>
      </c>
      <c r="AD52" s="141"/>
      <c r="AE52" s="433">
        <f t="shared" ca="1" si="139"/>
        <v>450183</v>
      </c>
      <c r="AG52" s="523">
        <f>$O$16</f>
        <v>3</v>
      </c>
      <c r="AH52" s="89"/>
      <c r="AI52" s="90"/>
      <c r="AJ52" s="142">
        <f t="shared" ca="1" si="140"/>
        <v>2</v>
      </c>
      <c r="AK52" s="143">
        <f t="shared" ca="1" si="140"/>
        <v>3</v>
      </c>
      <c r="AL52" s="143">
        <f t="shared" ca="1" si="140"/>
        <v>5</v>
      </c>
      <c r="AM52" s="143">
        <f t="shared" ca="1" si="140"/>
        <v>10</v>
      </c>
      <c r="AN52" s="143">
        <f t="shared" ca="1" si="140"/>
        <v>21</v>
      </c>
      <c r="AO52" s="143">
        <f t="shared" ca="1" si="140"/>
        <v>35</v>
      </c>
      <c r="AP52" s="143">
        <f t="shared" ca="1" si="140"/>
        <v>42</v>
      </c>
      <c r="AQ52" s="143">
        <f t="shared" ca="1" si="140"/>
        <v>45</v>
      </c>
      <c r="AR52" s="143">
        <f t="shared" ca="1" si="140"/>
        <v>17</v>
      </c>
      <c r="AS52" s="143">
        <f t="shared" ca="1" si="140"/>
        <v>3</v>
      </c>
      <c r="AT52" s="523">
        <f>$O$16</f>
        <v>3</v>
      </c>
      <c r="AU52" s="144">
        <f t="shared" ca="1" si="141"/>
        <v>183</v>
      </c>
      <c r="AZ52" s="523">
        <f>$O$16</f>
        <v>3</v>
      </c>
      <c r="BA52" s="89"/>
      <c r="BB52" s="90"/>
      <c r="BC52" s="142">
        <f t="shared" ca="1" si="142"/>
        <v>1.8195732838589982</v>
      </c>
      <c r="BD52" s="143">
        <f t="shared" ca="1" si="142"/>
        <v>1.5228854389721627</v>
      </c>
      <c r="BE52" s="143">
        <f t="shared" ca="1" si="142"/>
        <v>3.0322775524294467</v>
      </c>
      <c r="BF52" s="143">
        <f t="shared" ca="1" si="142"/>
        <v>9.3910541586073499</v>
      </c>
      <c r="BG52" s="143">
        <f t="shared" ca="1" si="142"/>
        <v>21.934956521739132</v>
      </c>
      <c r="BH52" s="143">
        <f t="shared" ca="1" si="142"/>
        <v>34.467464558134814</v>
      </c>
      <c r="BI52" s="143">
        <f t="shared" ca="1" si="142"/>
        <v>40.434751745463743</v>
      </c>
      <c r="BJ52" s="143">
        <f t="shared" ca="1" si="142"/>
        <v>43.835319812210088</v>
      </c>
      <c r="BK52" s="143">
        <f t="shared" ca="1" si="142"/>
        <v>16.858145719607652</v>
      </c>
      <c r="BL52" s="143">
        <f t="shared" ca="1" si="142"/>
        <v>2.9945483556422303</v>
      </c>
      <c r="BM52" s="523">
        <f>$O$16</f>
        <v>3</v>
      </c>
      <c r="BN52" s="144">
        <f t="shared" ca="1" si="143"/>
        <v>176.29097714666563</v>
      </c>
      <c r="BQ52" s="523">
        <f>$O$16</f>
        <v>3</v>
      </c>
      <c r="BR52" s="89"/>
      <c r="BS52" s="90"/>
      <c r="BT52" s="95">
        <f t="shared" ca="1" si="103"/>
        <v>0.18042671614100181</v>
      </c>
      <c r="BU52" s="92">
        <f t="shared" ca="1" si="104"/>
        <v>1.4771145610278373</v>
      </c>
      <c r="BV52" s="92">
        <f t="shared" ca="1" si="105"/>
        <v>1.9677224475705533</v>
      </c>
      <c r="BW52" s="92">
        <f t="shared" ca="1" si="106"/>
        <v>0.60894584139265007</v>
      </c>
      <c r="BX52" s="92">
        <f t="shared" ca="1" si="107"/>
        <v>-0.93495652173913157</v>
      </c>
      <c r="BY52" s="92">
        <f t="shared" ca="1" si="108"/>
        <v>0.53253544186518553</v>
      </c>
      <c r="BZ52" s="92">
        <f t="shared" ca="1" si="109"/>
        <v>1.5652482545362574</v>
      </c>
      <c r="CA52" s="92">
        <f t="shared" ca="1" si="110"/>
        <v>1.1646801877899122</v>
      </c>
      <c r="CB52" s="92">
        <f t="shared" ca="1" si="111"/>
        <v>0.14185428039234793</v>
      </c>
      <c r="CC52" s="93">
        <f t="shared" ca="1" si="112"/>
        <v>5.4516443577696805E-3</v>
      </c>
      <c r="CD52" s="523">
        <f>$O$16</f>
        <v>3</v>
      </c>
      <c r="CE52" s="144">
        <f t="shared" ca="1" si="113"/>
        <v>6.7090228533343748</v>
      </c>
    </row>
    <row r="53" spans="15:86" ht="13.5" x14ac:dyDescent="0.25">
      <c r="O53" s="523">
        <f>$O$17</f>
        <v>2</v>
      </c>
      <c r="P53" s="88">
        <f t="shared" ca="1" si="137"/>
        <v>58</v>
      </c>
      <c r="Q53" s="433">
        <f t="shared" ca="1" si="137"/>
        <v>185</v>
      </c>
      <c r="R53" s="141">
        <f t="shared" ca="1" si="137"/>
        <v>7915</v>
      </c>
      <c r="S53" s="141">
        <f t="shared" ca="1" si="137"/>
        <v>6203</v>
      </c>
      <c r="T53" s="141">
        <f t="shared" ca="1" si="137"/>
        <v>10161</v>
      </c>
      <c r="U53" s="141">
        <f t="shared" ca="1" si="137"/>
        <v>18972</v>
      </c>
      <c r="V53" s="141">
        <f t="shared" ca="1" si="137"/>
        <v>40740</v>
      </c>
      <c r="W53" s="141">
        <f t="shared" ca="1" si="137"/>
        <v>76067</v>
      </c>
      <c r="X53" s="141">
        <f t="shared" ca="1" si="137"/>
        <v>100977</v>
      </c>
      <c r="Y53" s="141">
        <f t="shared" ca="1" si="137"/>
        <v>106260</v>
      </c>
      <c r="Z53" s="141">
        <f t="shared" ca="1" si="137"/>
        <v>92592</v>
      </c>
      <c r="AA53" s="141">
        <f t="shared" ca="1" si="137"/>
        <v>22552</v>
      </c>
      <c r="AB53" s="523">
        <f>$O$17</f>
        <v>2</v>
      </c>
      <c r="AC53" s="433">
        <f t="shared" ref="AC53" ca="1" si="147">AC17+AC52</f>
        <v>482682</v>
      </c>
      <c r="AD53" s="141"/>
      <c r="AE53" s="433">
        <f t="shared" ca="1" si="139"/>
        <v>482682</v>
      </c>
      <c r="AG53" s="523">
        <f>$O$17</f>
        <v>2</v>
      </c>
      <c r="AH53" s="89"/>
      <c r="AI53" s="90"/>
      <c r="AJ53" s="142">
        <f t="shared" ca="1" si="140"/>
        <v>3</v>
      </c>
      <c r="AK53" s="143">
        <f t="shared" ca="1" si="140"/>
        <v>3</v>
      </c>
      <c r="AL53" s="143">
        <f t="shared" ca="1" si="140"/>
        <v>5</v>
      </c>
      <c r="AM53" s="143">
        <f t="shared" ca="1" si="140"/>
        <v>13</v>
      </c>
      <c r="AN53" s="143">
        <f t="shared" ca="1" si="140"/>
        <v>27</v>
      </c>
      <c r="AO53" s="143">
        <f t="shared" ca="1" si="140"/>
        <v>37</v>
      </c>
      <c r="AP53" s="143">
        <f t="shared" ca="1" si="140"/>
        <v>42</v>
      </c>
      <c r="AQ53" s="143">
        <f t="shared" ca="1" si="140"/>
        <v>45</v>
      </c>
      <c r="AR53" s="143">
        <f t="shared" ca="1" si="140"/>
        <v>17</v>
      </c>
      <c r="AS53" s="143">
        <f t="shared" ca="1" si="140"/>
        <v>3</v>
      </c>
      <c r="AT53" s="523">
        <f>$O$17</f>
        <v>2</v>
      </c>
      <c r="AU53" s="144">
        <f t="shared" ca="1" si="141"/>
        <v>195</v>
      </c>
      <c r="AZ53" s="523">
        <f>$O$17</f>
        <v>2</v>
      </c>
      <c r="BA53" s="89"/>
      <c r="BB53" s="90"/>
      <c r="BC53" s="142">
        <f t="shared" ca="1" si="142"/>
        <v>3.6711502782931356</v>
      </c>
      <c r="BD53" s="143">
        <f t="shared" ca="1" si="142"/>
        <v>2.4904978586723767</v>
      </c>
      <c r="BE53" s="143">
        <f t="shared" ca="1" si="142"/>
        <v>4.3846552170535951</v>
      </c>
      <c r="BF53" s="143">
        <f t="shared" ca="1" si="142"/>
        <v>11.926305609284332</v>
      </c>
      <c r="BG53" s="143">
        <f t="shared" ca="1" si="142"/>
        <v>25.506782608695652</v>
      </c>
      <c r="BH53" s="143">
        <f t="shared" ca="1" si="142"/>
        <v>37.651673414476278</v>
      </c>
      <c r="BI53" s="143">
        <f t="shared" ca="1" si="142"/>
        <v>42.221853789455267</v>
      </c>
      <c r="BJ53" s="143">
        <f t="shared" ca="1" si="142"/>
        <v>44.629973586208834</v>
      </c>
      <c r="BK53" s="143">
        <f t="shared" ca="1" si="142"/>
        <v>16.947834232371846</v>
      </c>
      <c r="BL53" s="143">
        <f t="shared" ca="1" si="142"/>
        <v>2.9986703306444462</v>
      </c>
      <c r="BM53" s="523">
        <f>$O$17</f>
        <v>2</v>
      </c>
      <c r="BN53" s="144">
        <f t="shared" ca="1" si="143"/>
        <v>192.42939692515577</v>
      </c>
      <c r="BQ53" s="523">
        <f>$O$17</f>
        <v>2</v>
      </c>
      <c r="BR53" s="89"/>
      <c r="BS53" s="90"/>
      <c r="BT53" s="95">
        <f t="shared" ca="1" si="103"/>
        <v>-0.67115027829313556</v>
      </c>
      <c r="BU53" s="92">
        <f t="shared" ca="1" si="104"/>
        <v>0.50950214132762328</v>
      </c>
      <c r="BV53" s="92">
        <f t="shared" ca="1" si="105"/>
        <v>0.61534478294640493</v>
      </c>
      <c r="BW53" s="92">
        <f t="shared" ca="1" si="106"/>
        <v>1.0736943907156675</v>
      </c>
      <c r="BX53" s="92">
        <f t="shared" ca="1" si="107"/>
        <v>1.4932173913043485</v>
      </c>
      <c r="BY53" s="92">
        <f t="shared" ca="1" si="108"/>
        <v>-0.65167341447627791</v>
      </c>
      <c r="BZ53" s="92">
        <f t="shared" ca="1" si="109"/>
        <v>-0.22185378945526679</v>
      </c>
      <c r="CA53" s="92">
        <f t="shared" ca="1" si="110"/>
        <v>0.37002641379116596</v>
      </c>
      <c r="CB53" s="92">
        <f t="shared" ca="1" si="111"/>
        <v>5.2165767628153503E-2</v>
      </c>
      <c r="CC53" s="93">
        <f t="shared" ca="1" si="112"/>
        <v>1.3296693555537864E-3</v>
      </c>
      <c r="CD53" s="523">
        <f>$O$17</f>
        <v>2</v>
      </c>
      <c r="CE53" s="144">
        <f t="shared" ca="1" si="113"/>
        <v>2.5706030748442288</v>
      </c>
    </row>
    <row r="54" spans="15:86" ht="13.5" x14ac:dyDescent="0.25">
      <c r="O54" s="523">
        <f>$O$18</f>
        <v>1</v>
      </c>
      <c r="P54" s="88">
        <f t="shared" ca="1" si="137"/>
        <v>69</v>
      </c>
      <c r="Q54" s="433">
        <f t="shared" ca="1" si="137"/>
        <v>298</v>
      </c>
      <c r="R54" s="141">
        <f t="shared" ca="1" si="137"/>
        <v>10132</v>
      </c>
      <c r="S54" s="141">
        <f t="shared" ca="1" si="137"/>
        <v>7188</v>
      </c>
      <c r="T54" s="141">
        <f t="shared" ca="1" si="137"/>
        <v>11233</v>
      </c>
      <c r="U54" s="141">
        <f t="shared" ca="1" si="137"/>
        <v>20278</v>
      </c>
      <c r="V54" s="141">
        <f t="shared" ca="1" si="137"/>
        <v>42488</v>
      </c>
      <c r="W54" s="141">
        <f t="shared" ca="1" si="137"/>
        <v>77972</v>
      </c>
      <c r="X54" s="141">
        <f t="shared" ca="1" si="137"/>
        <v>102262</v>
      </c>
      <c r="Y54" s="141">
        <f t="shared" ca="1" si="137"/>
        <v>106861</v>
      </c>
      <c r="Z54" s="141">
        <f t="shared" ca="1" si="137"/>
        <v>92772</v>
      </c>
      <c r="AA54" s="141">
        <f t="shared" ca="1" si="137"/>
        <v>22555</v>
      </c>
      <c r="AB54" s="523">
        <f>$O$18</f>
        <v>1</v>
      </c>
      <c r="AC54" s="433">
        <f t="shared" ref="AC54" ca="1" si="148">AC18+AC53</f>
        <v>494108</v>
      </c>
      <c r="AD54" s="141"/>
      <c r="AE54" s="433">
        <f t="shared" ca="1" si="139"/>
        <v>494108</v>
      </c>
      <c r="AG54" s="523">
        <f>$O$18</f>
        <v>1</v>
      </c>
      <c r="AH54" s="89"/>
      <c r="AI54" s="90"/>
      <c r="AJ54" s="142">
        <f t="shared" ca="1" si="140"/>
        <v>5</v>
      </c>
      <c r="AK54" s="143">
        <f t="shared" ca="1" si="140"/>
        <v>3</v>
      </c>
      <c r="AL54" s="143">
        <f t="shared" ca="1" si="140"/>
        <v>5</v>
      </c>
      <c r="AM54" s="143">
        <f t="shared" ca="1" si="140"/>
        <v>13</v>
      </c>
      <c r="AN54" s="143">
        <f t="shared" ca="1" si="140"/>
        <v>27</v>
      </c>
      <c r="AO54" s="143">
        <f t="shared" ca="1" si="140"/>
        <v>38</v>
      </c>
      <c r="AP54" s="143">
        <f t="shared" ca="1" si="140"/>
        <v>42</v>
      </c>
      <c r="AQ54" s="143">
        <f t="shared" ca="1" si="140"/>
        <v>45</v>
      </c>
      <c r="AR54" s="143">
        <f t="shared" ca="1" si="140"/>
        <v>17</v>
      </c>
      <c r="AS54" s="143">
        <f t="shared" ca="1" si="140"/>
        <v>3</v>
      </c>
      <c r="AT54" s="523">
        <f>$O$18</f>
        <v>1</v>
      </c>
      <c r="AU54" s="144">
        <f t="shared" ca="1" si="141"/>
        <v>198</v>
      </c>
      <c r="AZ54" s="523">
        <f>$O$18</f>
        <v>1</v>
      </c>
      <c r="BA54" s="89"/>
      <c r="BB54" s="90"/>
      <c r="BC54" s="142">
        <f t="shared" ca="1" si="142"/>
        <v>4.6994434137291279</v>
      </c>
      <c r="BD54" s="143">
        <f t="shared" ca="1" si="142"/>
        <v>2.8859743040685224</v>
      </c>
      <c r="BE54" s="143">
        <f t="shared" ca="1" si="142"/>
        <v>4.8472425994649182</v>
      </c>
      <c r="BF54" s="143">
        <f t="shared" ca="1" si="142"/>
        <v>12.747292069632495</v>
      </c>
      <c r="BG54" s="143">
        <f t="shared" ca="1" si="142"/>
        <v>26.601182608695652</v>
      </c>
      <c r="BH54" s="143">
        <f t="shared" ca="1" si="142"/>
        <v>38.594611059638794</v>
      </c>
      <c r="BI54" s="143">
        <f t="shared" ca="1" si="142"/>
        <v>42.759155176102226</v>
      </c>
      <c r="BJ54" s="143">
        <f t="shared" ca="1" si="142"/>
        <v>44.882397961564671</v>
      </c>
      <c r="BK54" s="143">
        <f t="shared" ca="1" si="142"/>
        <v>16.980781032979102</v>
      </c>
      <c r="BL54" s="143">
        <f t="shared" ca="1" si="142"/>
        <v>2.9990692314511125</v>
      </c>
      <c r="BM54" s="523">
        <f>$O$18</f>
        <v>1</v>
      </c>
      <c r="BN54" s="144">
        <f t="shared" ca="1" si="143"/>
        <v>197.99714945732663</v>
      </c>
      <c r="BQ54" s="523">
        <f>$O$18</f>
        <v>1</v>
      </c>
      <c r="BR54" s="89"/>
      <c r="BS54" s="90"/>
      <c r="BT54" s="95">
        <f t="shared" ca="1" si="103"/>
        <v>0.30055658627087212</v>
      </c>
      <c r="BU54" s="92">
        <f t="shared" ca="1" si="104"/>
        <v>0.1140256959314776</v>
      </c>
      <c r="BV54" s="92">
        <f t="shared" ca="1" si="105"/>
        <v>0.1527574005350818</v>
      </c>
      <c r="BW54" s="92">
        <f t="shared" ca="1" si="106"/>
        <v>0.25270793036750483</v>
      </c>
      <c r="BX54" s="92">
        <f t="shared" ca="1" si="107"/>
        <v>0.39881739130434823</v>
      </c>
      <c r="BY54" s="92">
        <f t="shared" ca="1" si="108"/>
        <v>-0.5946110596387939</v>
      </c>
      <c r="BZ54" s="92">
        <f t="shared" ca="1" si="109"/>
        <v>-0.75915517610222594</v>
      </c>
      <c r="CA54" s="92">
        <f t="shared" ca="1" si="110"/>
        <v>0.11760203843532935</v>
      </c>
      <c r="CB54" s="92">
        <f t="shared" ca="1" si="111"/>
        <v>1.9218967020897537E-2</v>
      </c>
      <c r="CC54" s="93">
        <f t="shared" ca="1" si="112"/>
        <v>9.3076854888751726E-4</v>
      </c>
      <c r="CD54" s="523">
        <f>$O$18</f>
        <v>1</v>
      </c>
      <c r="CE54" s="144">
        <f t="shared" ca="1" si="113"/>
        <v>2.8505426733715922E-3</v>
      </c>
    </row>
    <row r="55" spans="15:86" ht="13.5" x14ac:dyDescent="0.25">
      <c r="O55" s="524" t="str">
        <f>$O$19</f>
        <v>U</v>
      </c>
      <c r="P55" s="96">
        <f t="shared" ca="1" si="137"/>
        <v>75</v>
      </c>
      <c r="Q55" s="434">
        <f t="shared" ca="1" si="137"/>
        <v>343</v>
      </c>
      <c r="R55" s="96">
        <f t="shared" ca="1" si="137"/>
        <v>10780</v>
      </c>
      <c r="S55" s="145">
        <f t="shared" ca="1" si="137"/>
        <v>7472</v>
      </c>
      <c r="T55" s="145">
        <f t="shared" ca="1" si="137"/>
        <v>11587</v>
      </c>
      <c r="U55" s="145">
        <f t="shared" ca="1" si="137"/>
        <v>20680</v>
      </c>
      <c r="V55" s="145">
        <f t="shared" ca="1" si="137"/>
        <v>43125</v>
      </c>
      <c r="W55" s="145">
        <f t="shared" ca="1" si="137"/>
        <v>78791</v>
      </c>
      <c r="X55" s="145">
        <f t="shared" ca="1" si="137"/>
        <v>102838</v>
      </c>
      <c r="Y55" s="145">
        <f t="shared" ca="1" si="137"/>
        <v>107141</v>
      </c>
      <c r="Z55" s="145">
        <f t="shared" ca="1" si="137"/>
        <v>92877</v>
      </c>
      <c r="AA55" s="146">
        <f t="shared" ca="1" si="137"/>
        <v>22562</v>
      </c>
      <c r="AB55" s="524" t="str">
        <f>$O$19</f>
        <v>U</v>
      </c>
      <c r="AC55" s="434">
        <f t="shared" ref="AC55" ca="1" si="149">AC19+AC54</f>
        <v>498271</v>
      </c>
      <c r="AD55" s="145"/>
      <c r="AE55" s="434">
        <f t="shared" ca="1" si="139"/>
        <v>498271</v>
      </c>
      <c r="AG55" s="524" t="str">
        <f>$O$19</f>
        <v>U</v>
      </c>
      <c r="AH55" s="97"/>
      <c r="AI55" s="122"/>
      <c r="AJ55" s="147">
        <f t="shared" ca="1" si="140"/>
        <v>5</v>
      </c>
      <c r="AK55" s="148">
        <f t="shared" ca="1" si="140"/>
        <v>3</v>
      </c>
      <c r="AL55" s="148">
        <f t="shared" ca="1" si="140"/>
        <v>5</v>
      </c>
      <c r="AM55" s="148">
        <f t="shared" ca="1" si="140"/>
        <v>13</v>
      </c>
      <c r="AN55" s="148">
        <f t="shared" ca="1" si="140"/>
        <v>27</v>
      </c>
      <c r="AO55" s="148">
        <f t="shared" ca="1" si="140"/>
        <v>39</v>
      </c>
      <c r="AP55" s="148">
        <f t="shared" ca="1" si="140"/>
        <v>43</v>
      </c>
      <c r="AQ55" s="148">
        <f t="shared" ca="1" si="140"/>
        <v>45</v>
      </c>
      <c r="AR55" s="148">
        <f t="shared" ca="1" si="140"/>
        <v>17</v>
      </c>
      <c r="AS55" s="148">
        <f t="shared" ca="1" si="140"/>
        <v>3</v>
      </c>
      <c r="AT55" s="524" t="str">
        <f>$O$19</f>
        <v>U</v>
      </c>
      <c r="AU55" s="149">
        <f t="shared" ca="1" si="141"/>
        <v>200</v>
      </c>
      <c r="AZ55" s="524" t="str">
        <f>$O$19</f>
        <v>U</v>
      </c>
      <c r="BA55" s="97"/>
      <c r="BB55" s="122"/>
      <c r="BC55" s="147">
        <f t="shared" ca="1" si="142"/>
        <v>5</v>
      </c>
      <c r="BD55" s="148">
        <f t="shared" ca="1" si="142"/>
        <v>3</v>
      </c>
      <c r="BE55" s="148">
        <f t="shared" ca="1" si="142"/>
        <v>5.0000000000000009</v>
      </c>
      <c r="BF55" s="148">
        <f t="shared" ca="1" si="142"/>
        <v>13</v>
      </c>
      <c r="BG55" s="148">
        <f t="shared" ca="1" si="142"/>
        <v>27</v>
      </c>
      <c r="BH55" s="148">
        <f t="shared" ca="1" si="142"/>
        <v>39</v>
      </c>
      <c r="BI55" s="148">
        <f t="shared" ca="1" si="142"/>
        <v>43.000000000000007</v>
      </c>
      <c r="BJ55" s="148">
        <f t="shared" ca="1" si="142"/>
        <v>45</v>
      </c>
      <c r="BK55" s="148">
        <f t="shared" ca="1" si="142"/>
        <v>17</v>
      </c>
      <c r="BL55" s="148">
        <f t="shared" ca="1" si="142"/>
        <v>3</v>
      </c>
      <c r="BM55" s="524" t="str">
        <f>$O$19</f>
        <v>U</v>
      </c>
      <c r="BN55" s="149">
        <f t="shared" ca="1" si="143"/>
        <v>200.00000000000003</v>
      </c>
      <c r="BQ55" s="524" t="str">
        <f>$O$19</f>
        <v>U</v>
      </c>
      <c r="BR55" s="97"/>
      <c r="BS55" s="122"/>
      <c r="BT55" s="103">
        <f t="shared" ca="1" si="103"/>
        <v>0</v>
      </c>
      <c r="BU55" s="100">
        <f t="shared" ca="1" si="104"/>
        <v>0</v>
      </c>
      <c r="BV55" s="100">
        <f t="shared" ca="1" si="105"/>
        <v>0</v>
      </c>
      <c r="BW55" s="100">
        <f t="shared" ca="1" si="106"/>
        <v>0</v>
      </c>
      <c r="BX55" s="100">
        <f t="shared" ca="1" si="107"/>
        <v>0</v>
      </c>
      <c r="BY55" s="100">
        <f t="shared" ca="1" si="108"/>
        <v>0</v>
      </c>
      <c r="BZ55" s="100">
        <f t="shared" ca="1" si="109"/>
        <v>0</v>
      </c>
      <c r="CA55" s="100">
        <f t="shared" ca="1" si="110"/>
        <v>0</v>
      </c>
      <c r="CB55" s="100">
        <f t="shared" ca="1" si="111"/>
        <v>0</v>
      </c>
      <c r="CC55" s="101">
        <f t="shared" ca="1" si="112"/>
        <v>0</v>
      </c>
      <c r="CD55" s="524" t="str">
        <f>$O$19</f>
        <v>U</v>
      </c>
      <c r="CE55" s="149">
        <f t="shared" ca="1" si="113"/>
        <v>0</v>
      </c>
    </row>
    <row r="56" spans="15:86" ht="15" x14ac:dyDescent="0.3">
      <c r="O56" s="104"/>
      <c r="P56" s="162" t="s">
        <v>92</v>
      </c>
      <c r="Q56" s="167">
        <v>1</v>
      </c>
      <c r="R56" s="129" t="s">
        <v>45</v>
      </c>
      <c r="S56" s="105" t="s">
        <v>33</v>
      </c>
      <c r="T56" s="105" t="s">
        <v>34</v>
      </c>
      <c r="U56" s="105" t="s">
        <v>35</v>
      </c>
      <c r="V56" s="105" t="s">
        <v>36</v>
      </c>
      <c r="W56" s="105" t="s">
        <v>37</v>
      </c>
      <c r="X56" s="105" t="s">
        <v>38</v>
      </c>
      <c r="Y56" s="105" t="s">
        <v>39</v>
      </c>
      <c r="Z56" s="105" t="s">
        <v>40</v>
      </c>
      <c r="AA56" s="106" t="s">
        <v>41</v>
      </c>
      <c r="AB56" s="107"/>
      <c r="AG56" s="104"/>
      <c r="AH56" s="127"/>
      <c r="AI56" s="128"/>
      <c r="AJ56" s="129" t="s">
        <v>45</v>
      </c>
      <c r="AK56" s="105" t="s">
        <v>33</v>
      </c>
      <c r="AL56" s="105" t="s">
        <v>34</v>
      </c>
      <c r="AM56" s="105" t="s">
        <v>35</v>
      </c>
      <c r="AN56" s="105" t="s">
        <v>36</v>
      </c>
      <c r="AO56" s="105" t="s">
        <v>37</v>
      </c>
      <c r="AP56" s="105" t="s">
        <v>38</v>
      </c>
      <c r="AQ56" s="105" t="s">
        <v>39</v>
      </c>
      <c r="AR56" s="105" t="s">
        <v>40</v>
      </c>
      <c r="AS56" s="106" t="s">
        <v>41</v>
      </c>
      <c r="AT56" s="107"/>
      <c r="AZ56" s="104"/>
      <c r="BA56" s="127"/>
      <c r="BB56" s="128"/>
      <c r="BC56" s="129" t="s">
        <v>45</v>
      </c>
      <c r="BD56" s="105" t="s">
        <v>33</v>
      </c>
      <c r="BE56" s="105" t="s">
        <v>34</v>
      </c>
      <c r="BF56" s="105" t="s">
        <v>35</v>
      </c>
      <c r="BG56" s="105" t="s">
        <v>36</v>
      </c>
      <c r="BH56" s="105" t="s">
        <v>37</v>
      </c>
      <c r="BI56" s="105" t="s">
        <v>38</v>
      </c>
      <c r="BJ56" s="105" t="s">
        <v>39</v>
      </c>
      <c r="BK56" s="105" t="s">
        <v>40</v>
      </c>
      <c r="BL56" s="106" t="s">
        <v>41</v>
      </c>
      <c r="BM56" s="107"/>
      <c r="BQ56" s="104"/>
      <c r="BR56" s="127"/>
      <c r="BS56" s="128"/>
      <c r="BT56" s="129" t="s">
        <v>45</v>
      </c>
      <c r="BU56" s="105" t="s">
        <v>33</v>
      </c>
      <c r="BV56" s="105" t="s">
        <v>34</v>
      </c>
      <c r="BW56" s="105" t="s">
        <v>35</v>
      </c>
      <c r="BX56" s="105" t="s">
        <v>36</v>
      </c>
      <c r="BY56" s="105" t="s">
        <v>37</v>
      </c>
      <c r="BZ56" s="105" t="s">
        <v>38</v>
      </c>
      <c r="CA56" s="105" t="s">
        <v>39</v>
      </c>
      <c r="CB56" s="105" t="s">
        <v>40</v>
      </c>
      <c r="CC56" s="106" t="s">
        <v>41</v>
      </c>
      <c r="CD56" s="193" t="s">
        <v>68</v>
      </c>
      <c r="CE56" s="382">
        <f ca="1">SUM(CE46:CE55)</f>
        <v>48.537036930045346</v>
      </c>
    </row>
    <row r="57" spans="15:86" ht="18" customHeight="1" x14ac:dyDescent="0.3">
      <c r="BT57" s="383">
        <f t="shared" ref="BT57:CC57" ca="1" si="150">SUM(BT46:BT55)</f>
        <v>-0.85807050092764392</v>
      </c>
      <c r="BU57" s="383">
        <f t="shared" ca="1" si="150"/>
        <v>1.5642398286937904</v>
      </c>
      <c r="BV57" s="383">
        <f t="shared" ca="1" si="150"/>
        <v>3.3553982911883997</v>
      </c>
      <c r="BW57" s="383">
        <f t="shared" ca="1" si="150"/>
        <v>4.1563829787234052</v>
      </c>
      <c r="BX57" s="383">
        <f t="shared" ca="1" si="150"/>
        <v>-9.5569391304347828</v>
      </c>
      <c r="BY57" s="383">
        <f t="shared" ca="1" si="150"/>
        <v>-5.9782843218134172</v>
      </c>
      <c r="BZ57" s="383">
        <f t="shared" ca="1" si="150"/>
        <v>14.643244714988604</v>
      </c>
      <c r="CA57" s="383">
        <f t="shared" ca="1" si="150"/>
        <v>26.704744215566372</v>
      </c>
      <c r="CB57" s="383">
        <f t="shared" ca="1" si="150"/>
        <v>8.88115464539122</v>
      </c>
      <c r="CC57" s="383">
        <f t="shared" ca="1" si="150"/>
        <v>5.6251662086694427</v>
      </c>
      <c r="CD57" s="382">
        <f ca="1">SUM(BT57:CC57)</f>
        <v>48.537036930045389</v>
      </c>
    </row>
    <row r="58" spans="15:86" ht="16.5" customHeight="1" x14ac:dyDescent="0.2">
      <c r="CC58" s="384" t="s">
        <v>73</v>
      </c>
      <c r="CD58" s="385">
        <f ca="1">AU22</f>
        <v>200</v>
      </c>
      <c r="CE58" s="386">
        <f ca="1">CD57/CD58</f>
        <v>0.24268518465022695</v>
      </c>
      <c r="CF58" s="387" t="s">
        <v>64</v>
      </c>
      <c r="CG58" s="388">
        <f ca="1">6*CE58</f>
        <v>1.4561111079013618</v>
      </c>
      <c r="CH58" s="389" t="s">
        <v>60</v>
      </c>
    </row>
    <row r="59" spans="15:86" ht="23.25" customHeight="1" x14ac:dyDescent="0.2">
      <c r="CE59" s="390"/>
      <c r="CF59" s="391"/>
      <c r="CH59" s="392" t="s">
        <v>65</v>
      </c>
    </row>
    <row r="61" spans="15:86" ht="16.5" x14ac:dyDescent="0.2">
      <c r="O61" s="343"/>
      <c r="P61" s="343" t="s">
        <v>52</v>
      </c>
      <c r="AC61" s="79" t="s">
        <v>43</v>
      </c>
      <c r="AD61" s="396" t="s">
        <v>110</v>
      </c>
      <c r="AE61" s="416" t="s">
        <v>80</v>
      </c>
      <c r="AG61" s="343"/>
      <c r="AH61" s="343" t="s">
        <v>52</v>
      </c>
      <c r="AU61" s="79" t="s">
        <v>43</v>
      </c>
      <c r="AZ61" s="343"/>
      <c r="BC61" s="343" t="s">
        <v>52</v>
      </c>
      <c r="BN61" s="79" t="s">
        <v>43</v>
      </c>
      <c r="BQ61" s="343" t="s">
        <v>52</v>
      </c>
      <c r="CE61" s="79" t="s">
        <v>43</v>
      </c>
    </row>
    <row r="62" spans="15:86" ht="13.5" x14ac:dyDescent="0.25">
      <c r="O62" s="522">
        <f>$O$10</f>
        <v>9</v>
      </c>
      <c r="P62" s="424">
        <f ca="1">P29</f>
        <v>0</v>
      </c>
      <c r="Q62" s="425">
        <f ca="1">Q29</f>
        <v>8.7463556851311956E-3</v>
      </c>
      <c r="R62" s="152">
        <f t="shared" ref="R62:AA62" ca="1" si="151">R29</f>
        <v>1.8552875695732838E-4</v>
      </c>
      <c r="S62" s="153">
        <f t="shared" ca="1" si="151"/>
        <v>0</v>
      </c>
      <c r="T62" s="153">
        <f t="shared" ca="1" si="151"/>
        <v>8.6303616121515491E-5</v>
      </c>
      <c r="U62" s="153">
        <f t="shared" ca="1" si="151"/>
        <v>1.9342359767891682E-4</v>
      </c>
      <c r="V62" s="153">
        <f t="shared" ca="1" si="151"/>
        <v>5.5652173913043473E-4</v>
      </c>
      <c r="W62" s="153">
        <f t="shared" ca="1" si="151"/>
        <v>1.3580231244685306E-3</v>
      </c>
      <c r="X62" s="153">
        <f t="shared" ca="1" si="151"/>
        <v>5.426009840720356E-3</v>
      </c>
      <c r="Y62" s="153">
        <f t="shared" ca="1" si="151"/>
        <v>1.9105664498184634E-2</v>
      </c>
      <c r="Z62" s="153">
        <f t="shared" ca="1" si="151"/>
        <v>6.4235494255843753E-2</v>
      </c>
      <c r="AA62" s="154">
        <f t="shared" ca="1" si="151"/>
        <v>0.19692403155748603</v>
      </c>
      <c r="AB62" s="522">
        <f>$O$10</f>
        <v>9</v>
      </c>
      <c r="AC62" s="154">
        <f ca="1">AC29</f>
        <v>2.6401295680463042E-2</v>
      </c>
      <c r="AD62" s="437">
        <f>AD29</f>
        <v>0</v>
      </c>
      <c r="AE62" s="154">
        <f ca="1">AE29</f>
        <v>2.6401295680463042E-2</v>
      </c>
      <c r="AG62" s="522">
        <f>$O$10</f>
        <v>9</v>
      </c>
      <c r="AH62" s="81"/>
      <c r="AI62" s="82"/>
      <c r="AJ62" s="152">
        <f t="shared" ref="AJ62:AS62" ca="1" si="152">AJ29</f>
        <v>0</v>
      </c>
      <c r="AK62" s="153">
        <f t="shared" ca="1" si="152"/>
        <v>0</v>
      </c>
      <c r="AL62" s="153">
        <f t="shared" ca="1" si="152"/>
        <v>0</v>
      </c>
      <c r="AM62" s="153">
        <f t="shared" ca="1" si="152"/>
        <v>0</v>
      </c>
      <c r="AN62" s="153">
        <f t="shared" ca="1" si="152"/>
        <v>0</v>
      </c>
      <c r="AO62" s="153">
        <f t="shared" ca="1" si="152"/>
        <v>0</v>
      </c>
      <c r="AP62" s="153">
        <f t="shared" ca="1" si="152"/>
        <v>2.3255813953488372E-2</v>
      </c>
      <c r="AQ62" s="153">
        <f t="shared" ca="1" si="152"/>
        <v>0</v>
      </c>
      <c r="AR62" s="153">
        <f t="shared" ca="1" si="152"/>
        <v>0.11764705882352941</v>
      </c>
      <c r="AS62" s="154">
        <f t="shared" ca="1" si="152"/>
        <v>1</v>
      </c>
      <c r="AT62" s="522">
        <f>$O$10</f>
        <v>9</v>
      </c>
      <c r="AU62" s="117">
        <f ca="1">AU29+AU63</f>
        <v>1.0000000000000002</v>
      </c>
      <c r="AZ62" s="522">
        <f>$O$10</f>
        <v>9</v>
      </c>
      <c r="BA62" s="81"/>
      <c r="BB62" s="82"/>
      <c r="BC62" s="152">
        <f t="shared" ref="BC62:BL62" ca="1" si="153">BC29</f>
        <v>1.8552875695732838E-4</v>
      </c>
      <c r="BD62" s="153">
        <f t="shared" ca="1" si="153"/>
        <v>0</v>
      </c>
      <c r="BE62" s="153">
        <f t="shared" ca="1" si="153"/>
        <v>8.6303616121515477E-5</v>
      </c>
      <c r="BF62" s="153">
        <f t="shared" ca="1" si="153"/>
        <v>1.9342359767891682E-4</v>
      </c>
      <c r="BG62" s="153">
        <f t="shared" ca="1" si="153"/>
        <v>5.5652173913043473E-4</v>
      </c>
      <c r="BH62" s="153">
        <f t="shared" ca="1" si="153"/>
        <v>1.3580231244685306E-3</v>
      </c>
      <c r="BI62" s="153">
        <f t="shared" ca="1" si="153"/>
        <v>5.4260098407203552E-3</v>
      </c>
      <c r="BJ62" s="153">
        <f t="shared" ca="1" si="153"/>
        <v>1.9105664498184634E-2</v>
      </c>
      <c r="BK62" s="153">
        <f t="shared" ca="1" si="153"/>
        <v>6.4235494255843753E-2</v>
      </c>
      <c r="BL62" s="154">
        <f t="shared" ca="1" si="153"/>
        <v>0.19692403155748603</v>
      </c>
      <c r="BM62" s="522">
        <f>$O$10</f>
        <v>9</v>
      </c>
      <c r="BN62" s="117">
        <f ca="1">BN29+BN63</f>
        <v>1.0000000000000002</v>
      </c>
      <c r="BQ62" s="522">
        <f>$O$10</f>
        <v>9</v>
      </c>
      <c r="BR62" s="81"/>
      <c r="BS62" s="82"/>
      <c r="BT62" s="152">
        <f t="shared" ref="BT62:CC62" ca="1" si="154">BT29</f>
        <v>-1.8552875695732838E-4</v>
      </c>
      <c r="BU62" s="153">
        <f t="shared" ca="1" si="154"/>
        <v>0</v>
      </c>
      <c r="BV62" s="153">
        <f t="shared" ca="1" si="154"/>
        <v>-8.6303616121515477E-5</v>
      </c>
      <c r="BW62" s="153">
        <f t="shared" ca="1" si="154"/>
        <v>-1.9342359767891682E-4</v>
      </c>
      <c r="BX62" s="153">
        <f t="shared" ca="1" si="154"/>
        <v>-5.5652173913043473E-4</v>
      </c>
      <c r="BY62" s="153">
        <f t="shared" ca="1" si="154"/>
        <v>-1.3580231244685306E-3</v>
      </c>
      <c r="BZ62" s="153">
        <f t="shared" ca="1" si="154"/>
        <v>1.7829804112768015E-2</v>
      </c>
      <c r="CA62" s="153">
        <f t="shared" ca="1" si="154"/>
        <v>-1.9105664498184634E-2</v>
      </c>
      <c r="CB62" s="153">
        <f t="shared" ca="1" si="154"/>
        <v>5.3411564567685657E-2</v>
      </c>
      <c r="CC62" s="154">
        <f t="shared" ca="1" si="154"/>
        <v>0.80307596844251394</v>
      </c>
      <c r="CD62" s="522">
        <f>$O$10</f>
        <v>9</v>
      </c>
      <c r="CE62" s="117">
        <f ca="1">CE29+CE63</f>
        <v>-1.2490009027033011E-16</v>
      </c>
    </row>
    <row r="63" spans="15:86" ht="13.5" x14ac:dyDescent="0.25">
      <c r="O63" s="523">
        <f>$O$11</f>
        <v>8</v>
      </c>
      <c r="P63" s="426">
        <f t="shared" ref="P63:AA63" ca="1" si="155">P30+P62</f>
        <v>0</v>
      </c>
      <c r="Q63" s="427">
        <f t="shared" ca="1" si="155"/>
        <v>1.1661807580174927E-2</v>
      </c>
      <c r="R63" s="155">
        <f t="shared" ca="1" si="155"/>
        <v>8.3487940630797767E-4</v>
      </c>
      <c r="S63" s="156">
        <f t="shared" ca="1" si="155"/>
        <v>2.6766595289079231E-4</v>
      </c>
      <c r="T63" s="156">
        <f t="shared" ca="1" si="155"/>
        <v>3.4521446448606196E-4</v>
      </c>
      <c r="U63" s="156">
        <f t="shared" ca="1" si="155"/>
        <v>1.5957446808510637E-3</v>
      </c>
      <c r="V63" s="156">
        <f t="shared" ca="1" si="155"/>
        <v>2.7594202898550725E-3</v>
      </c>
      <c r="W63" s="156">
        <f t="shared" ca="1" si="155"/>
        <v>8.1100633321064593E-3</v>
      </c>
      <c r="X63" s="156">
        <f t="shared" ca="1" si="155"/>
        <v>2.6235438262121005E-2</v>
      </c>
      <c r="Y63" s="156">
        <f t="shared" ca="1" si="155"/>
        <v>7.5302638579068701E-2</v>
      </c>
      <c r="Z63" s="156">
        <f t="shared" ca="1" si="155"/>
        <v>0.19474143221680285</v>
      </c>
      <c r="AA63" s="157">
        <f t="shared" ca="1" si="155"/>
        <v>0.43161067281269394</v>
      </c>
      <c r="AB63" s="523">
        <f>$O$11</f>
        <v>8</v>
      </c>
      <c r="AC63" s="157">
        <f t="shared" ref="AC63" ca="1" si="156">AC30+AC62</f>
        <v>7.9075442881484173E-2</v>
      </c>
      <c r="AD63" s="438">
        <f t="shared" ref="AD63:AE63" si="157">AD30+AD62</f>
        <v>0</v>
      </c>
      <c r="AE63" s="157">
        <f t="shared" ca="1" si="157"/>
        <v>7.9075442881484173E-2</v>
      </c>
      <c r="AG63" s="523">
        <f>$O$11</f>
        <v>8</v>
      </c>
      <c r="AH63" s="89"/>
      <c r="AI63" s="90"/>
      <c r="AJ63" s="155">
        <f t="shared" ref="AJ63:AS63" ca="1" si="158">AJ30+AJ62</f>
        <v>0</v>
      </c>
      <c r="AK63" s="156">
        <f t="shared" ca="1" si="158"/>
        <v>0</v>
      </c>
      <c r="AL63" s="156">
        <f t="shared" ca="1" si="158"/>
        <v>0</v>
      </c>
      <c r="AM63" s="156">
        <f t="shared" ca="1" si="158"/>
        <v>0</v>
      </c>
      <c r="AN63" s="156">
        <f t="shared" ca="1" si="158"/>
        <v>0</v>
      </c>
      <c r="AO63" s="156">
        <f t="shared" ca="1" si="158"/>
        <v>0</v>
      </c>
      <c r="AP63" s="156">
        <f t="shared" ca="1" si="158"/>
        <v>2.3255813953488372E-2</v>
      </c>
      <c r="AQ63" s="156">
        <f t="shared" ca="1" si="158"/>
        <v>0.15555555555555556</v>
      </c>
      <c r="AR63" s="156">
        <f t="shared" ca="1" si="158"/>
        <v>0.29411764705882354</v>
      </c>
      <c r="AS63" s="157">
        <f t="shared" ca="1" si="158"/>
        <v>1</v>
      </c>
      <c r="AT63" s="523">
        <f>$O$11</f>
        <v>8</v>
      </c>
      <c r="AU63" s="121">
        <f t="shared" ref="AU63:AU64" ca="1" si="159">AU30+AU64</f>
        <v>0.9700000000000002</v>
      </c>
      <c r="AZ63" s="523">
        <f>$O$11</f>
        <v>8</v>
      </c>
      <c r="BA63" s="89"/>
      <c r="BB63" s="90"/>
      <c r="BC63" s="155">
        <f t="shared" ref="BC63:BL63" ca="1" si="160">BC30+BC62</f>
        <v>8.3487940630797767E-4</v>
      </c>
      <c r="BD63" s="156">
        <f t="shared" ca="1" si="160"/>
        <v>2.6766595289079231E-4</v>
      </c>
      <c r="BE63" s="156">
        <f t="shared" ca="1" si="160"/>
        <v>3.4521446448606191E-4</v>
      </c>
      <c r="BF63" s="156">
        <f t="shared" ca="1" si="160"/>
        <v>1.5957446808510637E-3</v>
      </c>
      <c r="BG63" s="156">
        <f t="shared" ca="1" si="160"/>
        <v>2.7594202898550725E-3</v>
      </c>
      <c r="BH63" s="156">
        <f t="shared" ca="1" si="160"/>
        <v>8.1100633321064593E-3</v>
      </c>
      <c r="BI63" s="156">
        <f t="shared" ca="1" si="160"/>
        <v>2.6235438262120998E-2</v>
      </c>
      <c r="BJ63" s="156">
        <f t="shared" ca="1" si="160"/>
        <v>7.5302638579068687E-2</v>
      </c>
      <c r="BK63" s="156">
        <f t="shared" ca="1" si="160"/>
        <v>0.19474143221680285</v>
      </c>
      <c r="BL63" s="157">
        <f t="shared" ca="1" si="160"/>
        <v>0.43161067281269394</v>
      </c>
      <c r="BM63" s="523">
        <f>$O$11</f>
        <v>8</v>
      </c>
      <c r="BN63" s="121">
        <f t="shared" ref="BN63:BN64" ca="1" si="161">BN30+BN64</f>
        <v>0.98576144259981469</v>
      </c>
      <c r="BQ63" s="523">
        <f>$O$11</f>
        <v>8</v>
      </c>
      <c r="BR63" s="89"/>
      <c r="BS63" s="90"/>
      <c r="BT63" s="155">
        <f t="shared" ref="BT63:CC63" ca="1" si="162">BT30+BT62</f>
        <v>-8.3487940630797767E-4</v>
      </c>
      <c r="BU63" s="156">
        <f t="shared" ca="1" si="162"/>
        <v>-2.6766595289079231E-4</v>
      </c>
      <c r="BV63" s="156">
        <f t="shared" ca="1" si="162"/>
        <v>-3.4521446448606191E-4</v>
      </c>
      <c r="BW63" s="156">
        <f t="shared" ca="1" si="162"/>
        <v>-1.5957446808510637E-3</v>
      </c>
      <c r="BX63" s="156">
        <f t="shared" ca="1" si="162"/>
        <v>-2.7594202898550725E-3</v>
      </c>
      <c r="BY63" s="156">
        <f t="shared" ca="1" si="162"/>
        <v>-8.1100633321064593E-3</v>
      </c>
      <c r="BZ63" s="156">
        <f t="shared" ca="1" si="162"/>
        <v>-2.97962430863263E-3</v>
      </c>
      <c r="CA63" s="156">
        <f t="shared" ca="1" si="162"/>
        <v>8.0252916976486871E-2</v>
      </c>
      <c r="CB63" s="156">
        <f t="shared" ca="1" si="162"/>
        <v>9.937621484202068E-2</v>
      </c>
      <c r="CC63" s="157">
        <f t="shared" ca="1" si="162"/>
        <v>0.56838932718730606</v>
      </c>
      <c r="CD63" s="523">
        <f>$O$11</f>
        <v>8</v>
      </c>
      <c r="CE63" s="121">
        <f t="shared" ref="CE63:CE64" ca="1" si="163">CE30+CE64</f>
        <v>-1.5761442599814622E-2</v>
      </c>
    </row>
    <row r="64" spans="15:86" ht="13.5" x14ac:dyDescent="0.25">
      <c r="O64" s="523">
        <f>$O$12</f>
        <v>7</v>
      </c>
      <c r="P64" s="426">
        <f t="shared" ref="P64:AA64" ca="1" si="164">P31+P63</f>
        <v>0</v>
      </c>
      <c r="Q64" s="427">
        <f t="shared" ca="1" si="164"/>
        <v>2.3323615160349854E-2</v>
      </c>
      <c r="R64" s="155">
        <f t="shared" ca="1" si="164"/>
        <v>2.0408163265306124E-3</v>
      </c>
      <c r="S64" s="156">
        <f t="shared" ca="1" si="164"/>
        <v>1.0706638115631692E-3</v>
      </c>
      <c r="T64" s="156">
        <f t="shared" ca="1" si="164"/>
        <v>3.0206265642530421E-3</v>
      </c>
      <c r="U64" s="156">
        <f t="shared" ca="1" si="164"/>
        <v>6.2862669245647967E-3</v>
      </c>
      <c r="V64" s="156">
        <f t="shared" ca="1" si="164"/>
        <v>1.1107246376811594E-2</v>
      </c>
      <c r="W64" s="156">
        <f t="shared" ca="1" si="164"/>
        <v>3.170412864413448E-2</v>
      </c>
      <c r="X64" s="156">
        <f t="shared" ca="1" si="164"/>
        <v>8.3996188179466733E-2</v>
      </c>
      <c r="Y64" s="156">
        <f t="shared" ca="1" si="164"/>
        <v>0.19313801439224948</v>
      </c>
      <c r="Z64" s="156">
        <f t="shared" ca="1" si="164"/>
        <v>0.39270217599621005</v>
      </c>
      <c r="AA64" s="157">
        <f t="shared" ca="1" si="164"/>
        <v>0.67015335519900721</v>
      </c>
      <c r="AB64" s="523">
        <f>$O$12</f>
        <v>7</v>
      </c>
      <c r="AC64" s="157">
        <f t="shared" ref="AC64" ca="1" si="165">AC31+AC63</f>
        <v>0.16879168163509417</v>
      </c>
      <c r="AD64" s="438">
        <f t="shared" ref="AD64:AE64" si="166">AD31+AD63</f>
        <v>0</v>
      </c>
      <c r="AE64" s="157">
        <f t="shared" ca="1" si="166"/>
        <v>0.16879168163509417</v>
      </c>
      <c r="AG64" s="523">
        <f>$O$12</f>
        <v>7</v>
      </c>
      <c r="AH64" s="89"/>
      <c r="AI64" s="90"/>
      <c r="AJ64" s="155">
        <f t="shared" ref="AJ64:AS64" ca="1" si="167">AJ31+AJ63</f>
        <v>0</v>
      </c>
      <c r="AK64" s="156">
        <f t="shared" ca="1" si="167"/>
        <v>0</v>
      </c>
      <c r="AL64" s="156">
        <f t="shared" ca="1" si="167"/>
        <v>0</v>
      </c>
      <c r="AM64" s="156">
        <f t="shared" ca="1" si="167"/>
        <v>7.6923076923076927E-2</v>
      </c>
      <c r="AN64" s="156">
        <f t="shared" ca="1" si="167"/>
        <v>0</v>
      </c>
      <c r="AO64" s="156">
        <f t="shared" ca="1" si="167"/>
        <v>0</v>
      </c>
      <c r="AP64" s="156">
        <f t="shared" ca="1" si="167"/>
        <v>6.9767441860465115E-2</v>
      </c>
      <c r="AQ64" s="156">
        <f t="shared" ca="1" si="167"/>
        <v>0.26666666666666666</v>
      </c>
      <c r="AR64" s="156">
        <f t="shared" ca="1" si="167"/>
        <v>0.52941176470588236</v>
      </c>
      <c r="AS64" s="157">
        <f t="shared" ca="1" si="167"/>
        <v>1</v>
      </c>
      <c r="AT64" s="523">
        <f>$O$12</f>
        <v>7</v>
      </c>
      <c r="AU64" s="121">
        <f t="shared" ca="1" si="159"/>
        <v>0.92000000000000015</v>
      </c>
      <c r="AZ64" s="523">
        <f>$O$12</f>
        <v>7</v>
      </c>
      <c r="BA64" s="89"/>
      <c r="BB64" s="90"/>
      <c r="BC64" s="155">
        <f t="shared" ref="BC64:BL64" ca="1" si="168">BC31+BC63</f>
        <v>2.0408163265306124E-3</v>
      </c>
      <c r="BD64" s="156">
        <f t="shared" ca="1" si="168"/>
        <v>1.0706638115631692E-3</v>
      </c>
      <c r="BE64" s="156">
        <f t="shared" ca="1" si="168"/>
        <v>3.0206265642530416E-3</v>
      </c>
      <c r="BF64" s="156">
        <f t="shared" ca="1" si="168"/>
        <v>6.2862669245647967E-3</v>
      </c>
      <c r="BG64" s="156">
        <f t="shared" ca="1" si="168"/>
        <v>1.1107246376811594E-2</v>
      </c>
      <c r="BH64" s="156">
        <f t="shared" ca="1" si="168"/>
        <v>3.170412864413448E-2</v>
      </c>
      <c r="BI64" s="156">
        <f t="shared" ca="1" si="168"/>
        <v>8.3996188179466719E-2</v>
      </c>
      <c r="BJ64" s="156">
        <f t="shared" ca="1" si="168"/>
        <v>0.19313801439224948</v>
      </c>
      <c r="BK64" s="156">
        <f t="shared" ca="1" si="168"/>
        <v>0.39270217599621005</v>
      </c>
      <c r="BL64" s="157">
        <f t="shared" ca="1" si="168"/>
        <v>0.67015335519900721</v>
      </c>
      <c r="BM64" s="523">
        <f>$O$12</f>
        <v>7</v>
      </c>
      <c r="BN64" s="121">
        <f t="shared" ca="1" si="161"/>
        <v>0.95229788043352537</v>
      </c>
      <c r="BQ64" s="523">
        <f>$O$12</f>
        <v>7</v>
      </c>
      <c r="BR64" s="89"/>
      <c r="BS64" s="90"/>
      <c r="BT64" s="155">
        <f t="shared" ref="BT64:CC64" ca="1" si="169">BT31+BT63</f>
        <v>-2.0408163265306124E-3</v>
      </c>
      <c r="BU64" s="156">
        <f t="shared" ca="1" si="169"/>
        <v>-1.0706638115631692E-3</v>
      </c>
      <c r="BV64" s="156">
        <f t="shared" ca="1" si="169"/>
        <v>-3.0206265642530416E-3</v>
      </c>
      <c r="BW64" s="156">
        <f t="shared" ca="1" si="169"/>
        <v>7.0636809998512129E-2</v>
      </c>
      <c r="BX64" s="156">
        <f t="shared" ca="1" si="169"/>
        <v>-1.1107246376811594E-2</v>
      </c>
      <c r="BY64" s="156">
        <f t="shared" ca="1" si="169"/>
        <v>-3.170412864413448E-2</v>
      </c>
      <c r="BZ64" s="156">
        <f t="shared" ca="1" si="169"/>
        <v>-1.42287463190016E-2</v>
      </c>
      <c r="CA64" s="156">
        <f t="shared" ca="1" si="169"/>
        <v>7.3528652274417197E-2</v>
      </c>
      <c r="CB64" s="156">
        <f t="shared" ca="1" si="169"/>
        <v>0.13670958870967231</v>
      </c>
      <c r="CC64" s="157">
        <f t="shared" ca="1" si="169"/>
        <v>0.32984664480099279</v>
      </c>
      <c r="CD64" s="523">
        <f>$O$12</f>
        <v>7</v>
      </c>
      <c r="CE64" s="121">
        <f t="shared" ca="1" si="163"/>
        <v>-3.2297880433525279E-2</v>
      </c>
    </row>
    <row r="65" spans="15:83" ht="13.5" x14ac:dyDescent="0.25">
      <c r="O65" s="523">
        <f>$O$13</f>
        <v>6</v>
      </c>
      <c r="P65" s="426">
        <f t="shared" ref="P65:AA71" ca="1" si="170">P32+P64</f>
        <v>2.6666666666666668E-2</v>
      </c>
      <c r="Q65" s="427">
        <f t="shared" ca="1" si="170"/>
        <v>3.2069970845481049E-2</v>
      </c>
      <c r="R65" s="155">
        <f t="shared" ca="1" si="170"/>
        <v>1.0575139146567719E-2</v>
      </c>
      <c r="S65" s="156">
        <f t="shared" ca="1" si="170"/>
        <v>8.0299785867237686E-3</v>
      </c>
      <c r="T65" s="156">
        <f t="shared" ca="1" si="170"/>
        <v>1.4671614740657634E-2</v>
      </c>
      <c r="U65" s="156">
        <f t="shared" ca="1" si="170"/>
        <v>3.0512572533849126E-2</v>
      </c>
      <c r="V65" s="156">
        <f t="shared" ca="1" si="170"/>
        <v>5.7275362318840575E-2</v>
      </c>
      <c r="W65" s="156">
        <f t="shared" ca="1" si="170"/>
        <v>0.12019139241791575</v>
      </c>
      <c r="X65" s="156">
        <f t="shared" ca="1" si="170"/>
        <v>0.24519146618954085</v>
      </c>
      <c r="Y65" s="156">
        <f t="shared" ca="1" si="170"/>
        <v>0.43253283056906322</v>
      </c>
      <c r="Z65" s="156">
        <f t="shared" ca="1" si="170"/>
        <v>0.66682817059121202</v>
      </c>
      <c r="AA65" s="157">
        <f t="shared" ca="1" si="170"/>
        <v>0.87416895665277905</v>
      </c>
      <c r="AB65" s="523">
        <f>$O$13</f>
        <v>6</v>
      </c>
      <c r="AC65" s="157">
        <f t="shared" ref="AC65" ca="1" si="171">AC32+AC64</f>
        <v>0.33343501829325811</v>
      </c>
      <c r="AD65" s="438">
        <f t="shared" ref="AD65:AE71" si="172">AD32+AD64</f>
        <v>0</v>
      </c>
      <c r="AE65" s="157">
        <f t="shared" ca="1" si="172"/>
        <v>0.33343501829325811</v>
      </c>
      <c r="AG65" s="523">
        <f>$O$13</f>
        <v>6</v>
      </c>
      <c r="AH65" s="89"/>
      <c r="AI65" s="90"/>
      <c r="AJ65" s="155">
        <f t="shared" ref="AJ65:AS71" ca="1" si="173">AJ32+AJ64</f>
        <v>0</v>
      </c>
      <c r="AK65" s="156">
        <f t="shared" ca="1" si="173"/>
        <v>0</v>
      </c>
      <c r="AL65" s="156">
        <f t="shared" ca="1" si="173"/>
        <v>0</v>
      </c>
      <c r="AM65" s="156">
        <f t="shared" ca="1" si="173"/>
        <v>7.6923076923076927E-2</v>
      </c>
      <c r="AN65" s="156">
        <f t="shared" ca="1" si="173"/>
        <v>0</v>
      </c>
      <c r="AO65" s="156">
        <f t="shared" ca="1" si="173"/>
        <v>0.10256410256410256</v>
      </c>
      <c r="AP65" s="156">
        <f t="shared" ca="1" si="173"/>
        <v>0.23255813953488375</v>
      </c>
      <c r="AQ65" s="156">
        <f t="shared" ca="1" si="173"/>
        <v>0.6</v>
      </c>
      <c r="AR65" s="156">
        <f t="shared" ca="1" si="173"/>
        <v>0.82352941176470584</v>
      </c>
      <c r="AS65" s="157">
        <f t="shared" ca="1" si="173"/>
        <v>1</v>
      </c>
      <c r="AT65" s="523">
        <f>$O$13</f>
        <v>6</v>
      </c>
      <c r="AU65" s="121">
        <f t="shared" ref="AU65:AU70" ca="1" si="174">AU32+AU66</f>
        <v>0.8600000000000001</v>
      </c>
      <c r="AZ65" s="523">
        <f>$O$13</f>
        <v>6</v>
      </c>
      <c r="BA65" s="89"/>
      <c r="BB65" s="90"/>
      <c r="BC65" s="155">
        <f t="shared" ref="BC65:BL71" ca="1" si="175">BC32+BC64</f>
        <v>1.0575139146567719E-2</v>
      </c>
      <c r="BD65" s="156">
        <f t="shared" ca="1" si="175"/>
        <v>8.0299785867237686E-3</v>
      </c>
      <c r="BE65" s="156">
        <f t="shared" ca="1" si="175"/>
        <v>1.4671614740657632E-2</v>
      </c>
      <c r="BF65" s="156">
        <f t="shared" ca="1" si="175"/>
        <v>3.0512572533849126E-2</v>
      </c>
      <c r="BG65" s="156">
        <f t="shared" ca="1" si="175"/>
        <v>5.7275362318840575E-2</v>
      </c>
      <c r="BH65" s="156">
        <f t="shared" ca="1" si="175"/>
        <v>0.12019139241791575</v>
      </c>
      <c r="BI65" s="156">
        <f t="shared" ca="1" si="175"/>
        <v>0.2451914661895408</v>
      </c>
      <c r="BJ65" s="156">
        <f t="shared" ca="1" si="175"/>
        <v>0.43253283056906322</v>
      </c>
      <c r="BK65" s="156">
        <f t="shared" ca="1" si="175"/>
        <v>0.66682817059121202</v>
      </c>
      <c r="BL65" s="157">
        <f t="shared" ca="1" si="175"/>
        <v>0.87416895665277905</v>
      </c>
      <c r="BM65" s="523">
        <f>$O$13</f>
        <v>6</v>
      </c>
      <c r="BN65" s="121">
        <f t="shared" ref="BN65:BN70" ca="1" si="176">BN32+BN66</f>
        <v>0.88681979428948021</v>
      </c>
      <c r="BQ65" s="523">
        <f>$O$13</f>
        <v>6</v>
      </c>
      <c r="BR65" s="89"/>
      <c r="BS65" s="90"/>
      <c r="BT65" s="155">
        <f t="shared" ref="BT65:CC71" ca="1" si="177">BT32+BT64</f>
        <v>-1.0575139146567719E-2</v>
      </c>
      <c r="BU65" s="156">
        <f t="shared" ca="1" si="177"/>
        <v>-8.0299785867237686E-3</v>
      </c>
      <c r="BV65" s="156">
        <f t="shared" ca="1" si="177"/>
        <v>-1.4671614740657632E-2</v>
      </c>
      <c r="BW65" s="156">
        <f t="shared" ca="1" si="177"/>
        <v>4.6410504389227794E-2</v>
      </c>
      <c r="BX65" s="156">
        <f t="shared" ca="1" si="177"/>
        <v>-5.7275362318840575E-2</v>
      </c>
      <c r="BY65" s="156">
        <f t="shared" ca="1" si="177"/>
        <v>-1.7627289853813191E-2</v>
      </c>
      <c r="BZ65" s="156">
        <f t="shared" ca="1" si="177"/>
        <v>-1.2633326654657061E-2</v>
      </c>
      <c r="CA65" s="156">
        <f t="shared" ca="1" si="177"/>
        <v>0.16746716943093676</v>
      </c>
      <c r="CB65" s="156">
        <f t="shared" ca="1" si="177"/>
        <v>0.15670124117349388</v>
      </c>
      <c r="CC65" s="157">
        <f t="shared" ca="1" si="177"/>
        <v>0.12583104334722098</v>
      </c>
      <c r="CD65" s="523">
        <f>$O$13</f>
        <v>6</v>
      </c>
      <c r="CE65" s="121">
        <f t="shared" ref="CE65:CE70" ca="1" si="178">CE32+CE66</f>
        <v>-2.6819794289480149E-2</v>
      </c>
    </row>
    <row r="66" spans="15:83" ht="13.5" x14ac:dyDescent="0.25">
      <c r="O66" s="523">
        <f>$O$14</f>
        <v>5</v>
      </c>
      <c r="P66" s="426">
        <f t="shared" ca="1" si="170"/>
        <v>0.10666666666666667</v>
      </c>
      <c r="Q66" s="427">
        <f t="shared" ca="1" si="170"/>
        <v>6.7055393586005832E-2</v>
      </c>
      <c r="R66" s="155">
        <f t="shared" ca="1" si="170"/>
        <v>3.2003710575139149E-2</v>
      </c>
      <c r="S66" s="156">
        <f t="shared" ca="1" si="170"/>
        <v>3.961456102783726E-2</v>
      </c>
      <c r="T66" s="156">
        <f t="shared" ca="1" si="170"/>
        <v>6.5159230171744201E-2</v>
      </c>
      <c r="U66" s="156">
        <f t="shared" ca="1" si="170"/>
        <v>0.111605415860735</v>
      </c>
      <c r="V66" s="156">
        <f t="shared" ca="1" si="170"/>
        <v>0.19276521739130437</v>
      </c>
      <c r="W66" s="156">
        <f t="shared" ca="1" si="170"/>
        <v>0.32117881483925831</v>
      </c>
      <c r="X66" s="156">
        <f t="shared" ca="1" si="170"/>
        <v>0.504648087282911</v>
      </c>
      <c r="Y66" s="156">
        <f t="shared" ca="1" si="170"/>
        <v>0.69830410393780162</v>
      </c>
      <c r="Z66" s="156">
        <f t="shared" ca="1" si="170"/>
        <v>0.86513345607631598</v>
      </c>
      <c r="AA66" s="157">
        <f t="shared" ca="1" si="170"/>
        <v>0.96494105132523722</v>
      </c>
      <c r="AB66" s="523">
        <f>$O$14</f>
        <v>5</v>
      </c>
      <c r="AC66" s="160">
        <f t="shared" ref="AC66" ca="1" si="179">AC33+AC65</f>
        <v>0.53422735820467182</v>
      </c>
      <c r="AD66" s="439">
        <f t="shared" si="172"/>
        <v>0</v>
      </c>
      <c r="AE66" s="160">
        <f t="shared" ca="1" si="172"/>
        <v>0.53422735820467182</v>
      </c>
      <c r="AG66" s="523">
        <f>$O$14</f>
        <v>5</v>
      </c>
      <c r="AH66" s="89"/>
      <c r="AI66" s="90"/>
      <c r="AJ66" s="155">
        <f t="shared" ca="1" si="173"/>
        <v>0</v>
      </c>
      <c r="AK66" s="156">
        <f t="shared" ca="1" si="173"/>
        <v>0</v>
      </c>
      <c r="AL66" s="156">
        <f t="shared" ca="1" si="173"/>
        <v>0</v>
      </c>
      <c r="AM66" s="156">
        <f t="shared" ca="1" si="173"/>
        <v>0.15384615384615385</v>
      </c>
      <c r="AN66" s="156">
        <f t="shared" ca="1" si="173"/>
        <v>3.7037037037037035E-2</v>
      </c>
      <c r="AO66" s="156">
        <f t="shared" ca="1" si="173"/>
        <v>0.17948717948717949</v>
      </c>
      <c r="AP66" s="156">
        <f t="shared" ca="1" si="173"/>
        <v>0.65116279069767447</v>
      </c>
      <c r="AQ66" s="156">
        <f t="shared" ca="1" si="173"/>
        <v>0.8666666666666667</v>
      </c>
      <c r="AR66" s="156">
        <f t="shared" ca="1" si="173"/>
        <v>0.88235294117647056</v>
      </c>
      <c r="AS66" s="157">
        <f t="shared" ca="1" si="173"/>
        <v>1</v>
      </c>
      <c r="AT66" s="523">
        <f>$O$14</f>
        <v>5</v>
      </c>
      <c r="AU66" s="121">
        <f t="shared" ca="1" si="174"/>
        <v>0.70500000000000007</v>
      </c>
      <c r="AZ66" s="523">
        <f>$O$14</f>
        <v>5</v>
      </c>
      <c r="BA66" s="89"/>
      <c r="BB66" s="90"/>
      <c r="BC66" s="155">
        <f t="shared" ca="1" si="175"/>
        <v>3.2003710575139149E-2</v>
      </c>
      <c r="BD66" s="156">
        <f t="shared" ca="1" si="175"/>
        <v>3.961456102783726E-2</v>
      </c>
      <c r="BE66" s="156">
        <f t="shared" ca="1" si="175"/>
        <v>6.5159230171744187E-2</v>
      </c>
      <c r="BF66" s="156">
        <f t="shared" ca="1" si="175"/>
        <v>0.111605415860735</v>
      </c>
      <c r="BG66" s="156">
        <f t="shared" ca="1" si="175"/>
        <v>0.19276521739130437</v>
      </c>
      <c r="BH66" s="156">
        <f t="shared" ca="1" si="175"/>
        <v>0.32117881483925831</v>
      </c>
      <c r="BI66" s="156">
        <f t="shared" ca="1" si="175"/>
        <v>0.50464808728291088</v>
      </c>
      <c r="BJ66" s="156">
        <f t="shared" ca="1" si="175"/>
        <v>0.69830410393780162</v>
      </c>
      <c r="BK66" s="156">
        <f t="shared" ca="1" si="175"/>
        <v>0.86513345607631598</v>
      </c>
      <c r="BL66" s="157">
        <f t="shared" ca="1" si="175"/>
        <v>0.96494105132523722</v>
      </c>
      <c r="BM66" s="523">
        <f>$O$14</f>
        <v>5</v>
      </c>
      <c r="BN66" s="121">
        <f t="shared" ca="1" si="176"/>
        <v>0.74626658786594624</v>
      </c>
      <c r="BQ66" s="523">
        <f>$O$14</f>
        <v>5</v>
      </c>
      <c r="BR66" s="89"/>
      <c r="BS66" s="90"/>
      <c r="BT66" s="155">
        <f t="shared" ca="1" si="177"/>
        <v>-3.2003710575139149E-2</v>
      </c>
      <c r="BU66" s="156">
        <f t="shared" ca="1" si="177"/>
        <v>-3.961456102783726E-2</v>
      </c>
      <c r="BV66" s="156">
        <f t="shared" ca="1" si="177"/>
        <v>-6.5159230171744187E-2</v>
      </c>
      <c r="BW66" s="156">
        <f t="shared" ca="1" si="177"/>
        <v>4.2240737985418844E-2</v>
      </c>
      <c r="BX66" s="156">
        <f t="shared" ca="1" si="177"/>
        <v>-0.15572818035426733</v>
      </c>
      <c r="BY66" s="156">
        <f t="shared" ca="1" si="177"/>
        <v>-0.14169163535207879</v>
      </c>
      <c r="BZ66" s="156">
        <f t="shared" ca="1" si="177"/>
        <v>0.14651470341476358</v>
      </c>
      <c r="CA66" s="156">
        <f t="shared" ca="1" si="177"/>
        <v>0.16836256272886502</v>
      </c>
      <c r="CB66" s="156">
        <f t="shared" ca="1" si="177"/>
        <v>1.7219485100154641E-2</v>
      </c>
      <c r="CC66" s="157">
        <f t="shared" ca="1" si="177"/>
        <v>3.5058948674762863E-2</v>
      </c>
      <c r="CD66" s="523">
        <f>$O$14</f>
        <v>5</v>
      </c>
      <c r="CE66" s="121">
        <f t="shared" ca="1" si="178"/>
        <v>-4.1266587865946176E-2</v>
      </c>
    </row>
    <row r="67" spans="15:83" ht="13.5" x14ac:dyDescent="0.25">
      <c r="O67" s="523">
        <f>$O$15</f>
        <v>4</v>
      </c>
      <c r="P67" s="426">
        <f t="shared" ca="1" si="170"/>
        <v>0.24</v>
      </c>
      <c r="Q67" s="427">
        <f t="shared" ca="1" si="170"/>
        <v>0.1282798833819242</v>
      </c>
      <c r="R67" s="155">
        <f t="shared" ca="1" si="170"/>
        <v>8.7940630797773658E-2</v>
      </c>
      <c r="S67" s="156">
        <f t="shared" ca="1" si="170"/>
        <v>0.12981798715203427</v>
      </c>
      <c r="T67" s="156">
        <f t="shared" ca="1" si="170"/>
        <v>0.1928022784154656</v>
      </c>
      <c r="U67" s="156">
        <f t="shared" ca="1" si="170"/>
        <v>0.29434235976789169</v>
      </c>
      <c r="V67" s="156">
        <f t="shared" ca="1" si="170"/>
        <v>0.42124057971014495</v>
      </c>
      <c r="W67" s="156">
        <f t="shared" ca="1" si="170"/>
        <v>0.57552258506682241</v>
      </c>
      <c r="X67" s="156">
        <f t="shared" ca="1" si="170"/>
        <v>0.73778175382640665</v>
      </c>
      <c r="Y67" s="156">
        <f t="shared" ca="1" si="170"/>
        <v>0.86934040190029971</v>
      </c>
      <c r="Z67" s="156">
        <f t="shared" ca="1" si="170"/>
        <v>0.95354070437244953</v>
      </c>
      <c r="AA67" s="157">
        <f t="shared" ca="1" si="170"/>
        <v>0.98971722365038572</v>
      </c>
      <c r="AB67" s="523">
        <f>$O$15</f>
        <v>4</v>
      </c>
      <c r="AC67" s="441">
        <f t="shared" ref="AC67" ca="1" si="180">AC34+AC66</f>
        <v>0.70989280933467935</v>
      </c>
      <c r="AD67" s="440">
        <f t="shared" si="172"/>
        <v>0</v>
      </c>
      <c r="AE67" s="441">
        <f t="shared" ca="1" si="172"/>
        <v>0.70989280933467935</v>
      </c>
      <c r="AG67" s="523">
        <f>$O$15</f>
        <v>4</v>
      </c>
      <c r="AH67" s="89"/>
      <c r="AI67" s="90"/>
      <c r="AJ67" s="155">
        <f t="shared" ca="1" si="173"/>
        <v>0</v>
      </c>
      <c r="AK67" s="156">
        <f t="shared" ca="1" si="173"/>
        <v>0</v>
      </c>
      <c r="AL67" s="156">
        <f t="shared" ca="1" si="173"/>
        <v>0.4</v>
      </c>
      <c r="AM67" s="156">
        <f t="shared" ca="1" si="173"/>
        <v>0.30769230769230771</v>
      </c>
      <c r="AN67" s="156">
        <f t="shared" ca="1" si="173"/>
        <v>0.25925925925925924</v>
      </c>
      <c r="AO67" s="156">
        <f t="shared" ca="1" si="173"/>
        <v>0.64102564102564108</v>
      </c>
      <c r="AP67" s="156">
        <f t="shared" ca="1" si="173"/>
        <v>0.93023255813953498</v>
      </c>
      <c r="AQ67" s="156">
        <f t="shared" ca="1" si="173"/>
        <v>0.9555555555555556</v>
      </c>
      <c r="AR67" s="156">
        <f t="shared" ca="1" si="173"/>
        <v>1</v>
      </c>
      <c r="AS67" s="157">
        <f t="shared" ca="1" si="173"/>
        <v>1</v>
      </c>
      <c r="AT67" s="523">
        <f>$O$15</f>
        <v>4</v>
      </c>
      <c r="AU67" s="121">
        <f t="shared" ca="1" si="174"/>
        <v>0.52500000000000002</v>
      </c>
      <c r="AZ67" s="523">
        <f>$O$15</f>
        <v>4</v>
      </c>
      <c r="BA67" s="89"/>
      <c r="BB67" s="90"/>
      <c r="BC67" s="155">
        <f t="shared" ca="1" si="175"/>
        <v>8.7940630797773658E-2</v>
      </c>
      <c r="BD67" s="156">
        <f t="shared" ca="1" si="175"/>
        <v>0.12981798715203427</v>
      </c>
      <c r="BE67" s="156">
        <f t="shared" ca="1" si="175"/>
        <v>0.19280227841546557</v>
      </c>
      <c r="BF67" s="156">
        <f t="shared" ca="1" si="175"/>
        <v>0.29434235976789169</v>
      </c>
      <c r="BG67" s="156">
        <f t="shared" ca="1" si="175"/>
        <v>0.42124057971014495</v>
      </c>
      <c r="BH67" s="156">
        <f t="shared" ca="1" si="175"/>
        <v>0.57552258506682241</v>
      </c>
      <c r="BI67" s="156">
        <f t="shared" ca="1" si="175"/>
        <v>0.73778175382640643</v>
      </c>
      <c r="BJ67" s="156">
        <f t="shared" ca="1" si="175"/>
        <v>0.86934040190029971</v>
      </c>
      <c r="BK67" s="156">
        <f t="shared" ca="1" si="175"/>
        <v>0.95354070437244953</v>
      </c>
      <c r="BL67" s="157">
        <f t="shared" ca="1" si="175"/>
        <v>0.98971722365038572</v>
      </c>
      <c r="BM67" s="523">
        <f>$O$15</f>
        <v>4</v>
      </c>
      <c r="BN67" s="121">
        <f t="shared" ca="1" si="176"/>
        <v>0.54744096110528462</v>
      </c>
      <c r="BQ67" s="523">
        <f>$O$15</f>
        <v>4</v>
      </c>
      <c r="BR67" s="89"/>
      <c r="BS67" s="90"/>
      <c r="BT67" s="155">
        <f t="shared" ca="1" si="177"/>
        <v>-8.7940630797773658E-2</v>
      </c>
      <c r="BU67" s="156">
        <f t="shared" ca="1" si="177"/>
        <v>-0.12981798715203427</v>
      </c>
      <c r="BV67" s="156">
        <f t="shared" ca="1" si="177"/>
        <v>0.20719772158453442</v>
      </c>
      <c r="BW67" s="156">
        <f t="shared" ca="1" si="177"/>
        <v>1.3349947924416031E-2</v>
      </c>
      <c r="BX67" s="156">
        <f t="shared" ca="1" si="177"/>
        <v>-0.1619813204508857</v>
      </c>
      <c r="BY67" s="156">
        <f t="shared" ca="1" si="177"/>
        <v>6.5503055958818723E-2</v>
      </c>
      <c r="BZ67" s="156">
        <f t="shared" ca="1" si="177"/>
        <v>0.19245080431312847</v>
      </c>
      <c r="CA67" s="156">
        <f t="shared" ca="1" si="177"/>
        <v>8.621515365525588E-2</v>
      </c>
      <c r="CB67" s="156">
        <f t="shared" ca="1" si="177"/>
        <v>4.6459295627550454E-2</v>
      </c>
      <c r="CC67" s="157">
        <f t="shared" ca="1" si="177"/>
        <v>1.0282776349614383E-2</v>
      </c>
      <c r="CD67" s="523">
        <f>$O$15</f>
        <v>4</v>
      </c>
      <c r="CE67" s="121">
        <f t="shared" ca="1" si="178"/>
        <v>-2.2440961105284603E-2</v>
      </c>
    </row>
    <row r="68" spans="15:83" ht="13.5" x14ac:dyDescent="0.25">
      <c r="O68" s="523">
        <f>$O$16</f>
        <v>3</v>
      </c>
      <c r="P68" s="426">
        <f t="shared" ca="1" si="170"/>
        <v>0.46666666666666667</v>
      </c>
      <c r="Q68" s="427">
        <f t="shared" ca="1" si="170"/>
        <v>0.30029154518950441</v>
      </c>
      <c r="R68" s="155">
        <f t="shared" ca="1" si="170"/>
        <v>0.36391465677179963</v>
      </c>
      <c r="S68" s="156">
        <f t="shared" ca="1" si="170"/>
        <v>0.50762847965738755</v>
      </c>
      <c r="T68" s="156">
        <f t="shared" ca="1" si="170"/>
        <v>0.6064555104858893</v>
      </c>
      <c r="U68" s="156">
        <f t="shared" ca="1" si="170"/>
        <v>0.72238878143133456</v>
      </c>
      <c r="V68" s="156">
        <f t="shared" ca="1" si="170"/>
        <v>0.81240579710144933</v>
      </c>
      <c r="W68" s="156">
        <f t="shared" ca="1" si="170"/>
        <v>0.88378114251627737</v>
      </c>
      <c r="X68" s="156">
        <f t="shared" ca="1" si="170"/>
        <v>0.94034306384799393</v>
      </c>
      <c r="Y68" s="156">
        <f t="shared" ca="1" si="170"/>
        <v>0.97411821804911292</v>
      </c>
      <c r="Z68" s="156">
        <f t="shared" ca="1" si="170"/>
        <v>0.99165563056515604</v>
      </c>
      <c r="AA68" s="157">
        <f t="shared" ca="1" si="170"/>
        <v>0.99818278521407688</v>
      </c>
      <c r="AB68" s="523">
        <f>$O$16</f>
        <v>3</v>
      </c>
      <c r="AC68" s="157">
        <f t="shared" ref="AC68" ca="1" si="181">AC35+AC67</f>
        <v>0.9034902693514173</v>
      </c>
      <c r="AD68" s="438">
        <f t="shared" si="172"/>
        <v>0</v>
      </c>
      <c r="AE68" s="157">
        <f t="shared" ca="1" si="172"/>
        <v>0.9034902693514173</v>
      </c>
      <c r="AG68" s="523">
        <f>$O$16</f>
        <v>3</v>
      </c>
      <c r="AH68" s="89"/>
      <c r="AI68" s="90"/>
      <c r="AJ68" s="155">
        <f t="shared" ca="1" si="173"/>
        <v>0.4</v>
      </c>
      <c r="AK68" s="156">
        <f t="shared" ca="1" si="173"/>
        <v>1</v>
      </c>
      <c r="AL68" s="156">
        <f t="shared" ca="1" si="173"/>
        <v>1</v>
      </c>
      <c r="AM68" s="156">
        <f t="shared" ca="1" si="173"/>
        <v>0.76923076923076927</v>
      </c>
      <c r="AN68" s="156">
        <f t="shared" ca="1" si="173"/>
        <v>0.77777777777777768</v>
      </c>
      <c r="AO68" s="156">
        <f t="shared" ca="1" si="173"/>
        <v>0.89743589743589747</v>
      </c>
      <c r="AP68" s="156">
        <f t="shared" ca="1" si="173"/>
        <v>0.9767441860465117</v>
      </c>
      <c r="AQ68" s="156">
        <f t="shared" ca="1" si="173"/>
        <v>1</v>
      </c>
      <c r="AR68" s="156">
        <f t="shared" ca="1" si="173"/>
        <v>1</v>
      </c>
      <c r="AS68" s="157">
        <f t="shared" ca="1" si="173"/>
        <v>1</v>
      </c>
      <c r="AT68" s="523">
        <f>$O$16</f>
        <v>3</v>
      </c>
      <c r="AU68" s="121">
        <f t="shared" ca="1" si="174"/>
        <v>0.29499999999999998</v>
      </c>
      <c r="AZ68" s="523">
        <f>$O$16</f>
        <v>3</v>
      </c>
      <c r="BA68" s="89"/>
      <c r="BB68" s="90"/>
      <c r="BC68" s="155">
        <f t="shared" ca="1" si="175"/>
        <v>0.36391465677179963</v>
      </c>
      <c r="BD68" s="156">
        <f t="shared" ca="1" si="175"/>
        <v>0.50762847965738755</v>
      </c>
      <c r="BE68" s="156">
        <f t="shared" ca="1" si="175"/>
        <v>0.60645551048588919</v>
      </c>
      <c r="BF68" s="156">
        <f t="shared" ca="1" si="175"/>
        <v>0.72238878143133456</v>
      </c>
      <c r="BG68" s="156">
        <f t="shared" ca="1" si="175"/>
        <v>0.81240579710144933</v>
      </c>
      <c r="BH68" s="156">
        <f t="shared" ca="1" si="175"/>
        <v>0.88378114251627737</v>
      </c>
      <c r="BI68" s="156">
        <f t="shared" ca="1" si="175"/>
        <v>0.94034306384799371</v>
      </c>
      <c r="BJ68" s="156">
        <f t="shared" ca="1" si="175"/>
        <v>0.97411821804911292</v>
      </c>
      <c r="BK68" s="156">
        <f t="shared" ca="1" si="175"/>
        <v>0.99165563056515604</v>
      </c>
      <c r="BL68" s="157">
        <f t="shared" ca="1" si="175"/>
        <v>0.99818278521407688</v>
      </c>
      <c r="BM68" s="523">
        <f>$O$16</f>
        <v>3</v>
      </c>
      <c r="BN68" s="121">
        <f t="shared" ca="1" si="176"/>
        <v>0.35268613600191684</v>
      </c>
      <c r="BQ68" s="523">
        <f>$O$16</f>
        <v>3</v>
      </c>
      <c r="BR68" s="89"/>
      <c r="BS68" s="90"/>
      <c r="BT68" s="155">
        <f t="shared" ca="1" si="177"/>
        <v>3.6085343228200381E-2</v>
      </c>
      <c r="BU68" s="156">
        <f t="shared" ca="1" si="177"/>
        <v>0.49237152034261233</v>
      </c>
      <c r="BV68" s="156">
        <f t="shared" ca="1" si="177"/>
        <v>0.39354448951411075</v>
      </c>
      <c r="BW68" s="156">
        <f t="shared" ca="1" si="177"/>
        <v>4.6841987799434673E-2</v>
      </c>
      <c r="BX68" s="156">
        <f t="shared" ca="1" si="177"/>
        <v>-3.4628019323671544E-2</v>
      </c>
      <c r="BY68" s="156">
        <f t="shared" ca="1" si="177"/>
        <v>1.3654754919620204E-2</v>
      </c>
      <c r="BZ68" s="156">
        <f t="shared" ca="1" si="177"/>
        <v>3.6401122198517905E-2</v>
      </c>
      <c r="CA68" s="156">
        <f t="shared" ca="1" si="177"/>
        <v>2.5881781950887077E-2</v>
      </c>
      <c r="CB68" s="156">
        <f t="shared" ca="1" si="177"/>
        <v>8.3443694348439706E-3</v>
      </c>
      <c r="CC68" s="157">
        <f t="shared" ca="1" si="177"/>
        <v>1.8172147859232216E-3</v>
      </c>
      <c r="CD68" s="523">
        <f>$O$16</f>
        <v>3</v>
      </c>
      <c r="CE68" s="121">
        <f t="shared" ca="1" si="178"/>
        <v>-5.7686136001916861E-2</v>
      </c>
    </row>
    <row r="69" spans="15:83" ht="13.5" x14ac:dyDescent="0.25">
      <c r="O69" s="523">
        <f>$O$17</f>
        <v>2</v>
      </c>
      <c r="P69" s="426">
        <f t="shared" ca="1" si="170"/>
        <v>0.77333333333333332</v>
      </c>
      <c r="Q69" s="427">
        <f t="shared" ca="1" si="170"/>
        <v>0.53935860058309038</v>
      </c>
      <c r="R69" s="155">
        <f t="shared" ca="1" si="170"/>
        <v>0.73423005565862709</v>
      </c>
      <c r="S69" s="156">
        <f t="shared" ca="1" si="170"/>
        <v>0.83016595289079231</v>
      </c>
      <c r="T69" s="156">
        <f t="shared" ca="1" si="170"/>
        <v>0.87693104341071892</v>
      </c>
      <c r="U69" s="156">
        <f t="shared" ca="1" si="170"/>
        <v>0.91740812379110248</v>
      </c>
      <c r="V69" s="156">
        <f t="shared" ca="1" si="170"/>
        <v>0.94469565217391316</v>
      </c>
      <c r="W69" s="156">
        <f t="shared" ca="1" si="170"/>
        <v>0.96542752344810967</v>
      </c>
      <c r="X69" s="156">
        <f t="shared" ca="1" si="170"/>
        <v>0.98190357649895954</v>
      </c>
      <c r="Y69" s="156">
        <f t="shared" ca="1" si="170"/>
        <v>0.99177719080464066</v>
      </c>
      <c r="Z69" s="156">
        <f t="shared" ca="1" si="170"/>
        <v>0.996931425433638</v>
      </c>
      <c r="AA69" s="157">
        <f t="shared" ca="1" si="170"/>
        <v>0.99955677688148226</v>
      </c>
      <c r="AB69" s="523">
        <f>$O$17</f>
        <v>2</v>
      </c>
      <c r="AC69" s="157">
        <f t="shared" ref="AC69" ca="1" si="182">AC36+AC68</f>
        <v>0.9687138123631519</v>
      </c>
      <c r="AD69" s="438">
        <f t="shared" si="172"/>
        <v>0</v>
      </c>
      <c r="AE69" s="157">
        <f t="shared" ca="1" si="172"/>
        <v>0.9687138123631519</v>
      </c>
      <c r="AG69" s="523">
        <f>$O$17</f>
        <v>2</v>
      </c>
      <c r="AH69" s="89"/>
      <c r="AI69" s="90"/>
      <c r="AJ69" s="155">
        <f t="shared" ca="1" si="173"/>
        <v>0.60000000000000009</v>
      </c>
      <c r="AK69" s="156">
        <f t="shared" ca="1" si="173"/>
        <v>1</v>
      </c>
      <c r="AL69" s="156">
        <f t="shared" ca="1" si="173"/>
        <v>1</v>
      </c>
      <c r="AM69" s="156">
        <f t="shared" ca="1" si="173"/>
        <v>1</v>
      </c>
      <c r="AN69" s="156">
        <f t="shared" ca="1" si="173"/>
        <v>0.99999999999999989</v>
      </c>
      <c r="AO69" s="156">
        <f t="shared" ca="1" si="173"/>
        <v>0.94871794871794879</v>
      </c>
      <c r="AP69" s="156">
        <f t="shared" ca="1" si="173"/>
        <v>0.9767441860465117</v>
      </c>
      <c r="AQ69" s="156">
        <f t="shared" ca="1" si="173"/>
        <v>1</v>
      </c>
      <c r="AR69" s="156">
        <f t="shared" ca="1" si="173"/>
        <v>1</v>
      </c>
      <c r="AS69" s="157">
        <f t="shared" ca="1" si="173"/>
        <v>1</v>
      </c>
      <c r="AT69" s="523">
        <f>$O$17</f>
        <v>2</v>
      </c>
      <c r="AU69" s="121">
        <f t="shared" ca="1" si="174"/>
        <v>8.4999999999999992E-2</v>
      </c>
      <c r="AZ69" s="523">
        <f>$O$17</f>
        <v>2</v>
      </c>
      <c r="BA69" s="89"/>
      <c r="BB69" s="90"/>
      <c r="BC69" s="155">
        <f t="shared" ca="1" si="175"/>
        <v>0.73423005565862709</v>
      </c>
      <c r="BD69" s="156">
        <f t="shared" ca="1" si="175"/>
        <v>0.83016595289079231</v>
      </c>
      <c r="BE69" s="156">
        <f t="shared" ca="1" si="175"/>
        <v>0.8769310434107187</v>
      </c>
      <c r="BF69" s="156">
        <f t="shared" ca="1" si="175"/>
        <v>0.91740812379110248</v>
      </c>
      <c r="BG69" s="156">
        <f t="shared" ca="1" si="175"/>
        <v>0.94469565217391316</v>
      </c>
      <c r="BH69" s="156">
        <f t="shared" ca="1" si="175"/>
        <v>0.96542752344810967</v>
      </c>
      <c r="BI69" s="156">
        <f t="shared" ca="1" si="175"/>
        <v>0.98190357649895932</v>
      </c>
      <c r="BJ69" s="156">
        <f t="shared" ca="1" si="175"/>
        <v>0.99177719080464066</v>
      </c>
      <c r="BK69" s="156">
        <f t="shared" ca="1" si="175"/>
        <v>0.996931425433638</v>
      </c>
      <c r="BL69" s="157">
        <f t="shared" ca="1" si="175"/>
        <v>0.99955677688148226</v>
      </c>
      <c r="BM69" s="523">
        <f>$O$17</f>
        <v>2</v>
      </c>
      <c r="BN69" s="121">
        <f t="shared" ca="1" si="176"/>
        <v>0.11854511426667201</v>
      </c>
      <c r="BQ69" s="523">
        <f>$O$17</f>
        <v>2</v>
      </c>
      <c r="BR69" s="89"/>
      <c r="BS69" s="90"/>
      <c r="BT69" s="155">
        <f t="shared" ca="1" si="177"/>
        <v>-0.13423005565862706</v>
      </c>
      <c r="BU69" s="156">
        <f t="shared" ca="1" si="177"/>
        <v>0.16983404710920763</v>
      </c>
      <c r="BV69" s="156">
        <f t="shared" ca="1" si="177"/>
        <v>0.12306895658928124</v>
      </c>
      <c r="BW69" s="156">
        <f t="shared" ca="1" si="177"/>
        <v>8.2591876208897561E-2</v>
      </c>
      <c r="BX69" s="156">
        <f t="shared" ca="1" si="177"/>
        <v>5.5304347826086897E-2</v>
      </c>
      <c r="BY69" s="156">
        <f t="shared" ca="1" si="177"/>
        <v>-1.6709574730160826E-2</v>
      </c>
      <c r="BZ69" s="156">
        <f t="shared" ca="1" si="177"/>
        <v>-5.1593904524476833E-3</v>
      </c>
      <c r="CA69" s="156">
        <f t="shared" ca="1" si="177"/>
        <v>8.2228091953593131E-3</v>
      </c>
      <c r="CB69" s="156">
        <f t="shared" ca="1" si="177"/>
        <v>3.068574566362E-3</v>
      </c>
      <c r="CC69" s="157">
        <f t="shared" ca="1" si="177"/>
        <v>4.432231185178498E-4</v>
      </c>
      <c r="CD69" s="523">
        <f>$O$17</f>
        <v>2</v>
      </c>
      <c r="CE69" s="121">
        <f t="shared" ca="1" si="178"/>
        <v>-3.3545114266672012E-2</v>
      </c>
    </row>
    <row r="70" spans="15:83" ht="13.5" x14ac:dyDescent="0.25">
      <c r="O70" s="523">
        <f>$O$18</f>
        <v>1</v>
      </c>
      <c r="P70" s="426">
        <f t="shared" ca="1" si="170"/>
        <v>0.91999999999999993</v>
      </c>
      <c r="Q70" s="427">
        <f t="shared" ca="1" si="170"/>
        <v>0.86880466472303208</v>
      </c>
      <c r="R70" s="155">
        <f t="shared" ca="1" si="170"/>
        <v>0.9398886827458256</v>
      </c>
      <c r="S70" s="156">
        <f t="shared" ca="1" si="170"/>
        <v>0.96199143468950754</v>
      </c>
      <c r="T70" s="156">
        <f t="shared" ca="1" si="170"/>
        <v>0.96944851989298353</v>
      </c>
      <c r="U70" s="156">
        <f t="shared" ca="1" si="170"/>
        <v>0.98056092843326881</v>
      </c>
      <c r="V70" s="156">
        <f t="shared" ca="1" si="170"/>
        <v>0.98522898550724647</v>
      </c>
      <c r="W70" s="156">
        <f t="shared" ca="1" si="170"/>
        <v>0.98960541178561012</v>
      </c>
      <c r="X70" s="156">
        <f t="shared" ca="1" si="170"/>
        <v>0.9943989575837725</v>
      </c>
      <c r="Y70" s="156">
        <f t="shared" ca="1" si="170"/>
        <v>0.99738662136810374</v>
      </c>
      <c r="Z70" s="156">
        <f t="shared" ca="1" si="170"/>
        <v>0.99886947252818237</v>
      </c>
      <c r="AA70" s="157">
        <f t="shared" ca="1" si="170"/>
        <v>0.99968974381703757</v>
      </c>
      <c r="AB70" s="523">
        <f>$O$18</f>
        <v>1</v>
      </c>
      <c r="AC70" s="157">
        <f t="shared" ref="AC70" ca="1" si="183">AC37+AC69</f>
        <v>0.99164510878618273</v>
      </c>
      <c r="AD70" s="438">
        <f t="shared" si="172"/>
        <v>0</v>
      </c>
      <c r="AE70" s="157">
        <f t="shared" ca="1" si="172"/>
        <v>0.99164510878618273</v>
      </c>
      <c r="AG70" s="523">
        <f>$O$18</f>
        <v>1</v>
      </c>
      <c r="AH70" s="89"/>
      <c r="AI70" s="90"/>
      <c r="AJ70" s="155">
        <f t="shared" ca="1" si="173"/>
        <v>1</v>
      </c>
      <c r="AK70" s="156">
        <f t="shared" ca="1" si="173"/>
        <v>1</v>
      </c>
      <c r="AL70" s="156">
        <f t="shared" ca="1" si="173"/>
        <v>1</v>
      </c>
      <c r="AM70" s="156">
        <f t="shared" ca="1" si="173"/>
        <v>1</v>
      </c>
      <c r="AN70" s="156">
        <f t="shared" ca="1" si="173"/>
        <v>0.99999999999999989</v>
      </c>
      <c r="AO70" s="156">
        <f t="shared" ca="1" si="173"/>
        <v>0.97435897435897445</v>
      </c>
      <c r="AP70" s="156">
        <f t="shared" ca="1" si="173"/>
        <v>0.9767441860465117</v>
      </c>
      <c r="AQ70" s="156">
        <f t="shared" ca="1" si="173"/>
        <v>1</v>
      </c>
      <c r="AR70" s="156">
        <f t="shared" ca="1" si="173"/>
        <v>1</v>
      </c>
      <c r="AS70" s="157">
        <f t="shared" ca="1" si="173"/>
        <v>1</v>
      </c>
      <c r="AT70" s="523">
        <f>$O$18</f>
        <v>1</v>
      </c>
      <c r="AU70" s="121">
        <f t="shared" ca="1" si="174"/>
        <v>2.5000000000000001E-2</v>
      </c>
      <c r="AZ70" s="523">
        <f>$O$18</f>
        <v>1</v>
      </c>
      <c r="BA70" s="89"/>
      <c r="BB70" s="90"/>
      <c r="BC70" s="155">
        <f t="shared" ca="1" si="175"/>
        <v>0.9398886827458256</v>
      </c>
      <c r="BD70" s="156">
        <f t="shared" ca="1" si="175"/>
        <v>0.96199143468950754</v>
      </c>
      <c r="BE70" s="156">
        <f t="shared" ca="1" si="175"/>
        <v>0.96944851989298331</v>
      </c>
      <c r="BF70" s="156">
        <f t="shared" ca="1" si="175"/>
        <v>0.98056092843326881</v>
      </c>
      <c r="BG70" s="156">
        <f t="shared" ca="1" si="175"/>
        <v>0.98522898550724647</v>
      </c>
      <c r="BH70" s="156">
        <f t="shared" ca="1" si="175"/>
        <v>0.98960541178561012</v>
      </c>
      <c r="BI70" s="156">
        <f t="shared" ca="1" si="175"/>
        <v>0.99439895758377228</v>
      </c>
      <c r="BJ70" s="156">
        <f t="shared" ca="1" si="175"/>
        <v>0.99738662136810374</v>
      </c>
      <c r="BK70" s="156">
        <f t="shared" ca="1" si="175"/>
        <v>0.99886947252818237</v>
      </c>
      <c r="BL70" s="157">
        <f t="shared" ca="1" si="175"/>
        <v>0.99968974381703757</v>
      </c>
      <c r="BM70" s="523">
        <f>$O$18</f>
        <v>1</v>
      </c>
      <c r="BN70" s="121">
        <f t="shared" ca="1" si="176"/>
        <v>3.7853015374221283E-2</v>
      </c>
      <c r="BQ70" s="523">
        <f>$O$18</f>
        <v>1</v>
      </c>
      <c r="BR70" s="89"/>
      <c r="BS70" s="90"/>
      <c r="BT70" s="155">
        <f t="shared" ca="1" si="177"/>
        <v>6.0111317254174457E-2</v>
      </c>
      <c r="BU70" s="156">
        <f t="shared" ca="1" si="177"/>
        <v>3.8008565310492431E-2</v>
      </c>
      <c r="BV70" s="156">
        <f t="shared" ca="1" si="177"/>
        <v>3.0551480107016651E-2</v>
      </c>
      <c r="BW70" s="156">
        <f t="shared" ca="1" si="177"/>
        <v>1.943907156673122E-2</v>
      </c>
      <c r="BX70" s="156">
        <f t="shared" ca="1" si="177"/>
        <v>1.4771014492753559E-2</v>
      </c>
      <c r="BY70" s="156">
        <f t="shared" ca="1" si="177"/>
        <v>-1.5246437426635662E-2</v>
      </c>
      <c r="BZ70" s="156">
        <f t="shared" ca="1" si="177"/>
        <v>-1.7654771537260687E-2</v>
      </c>
      <c r="CA70" s="156">
        <f t="shared" ca="1" si="177"/>
        <v>2.6133786318962128E-3</v>
      </c>
      <c r="CB70" s="156">
        <f t="shared" ca="1" si="177"/>
        <v>1.1305274718176024E-3</v>
      </c>
      <c r="CC70" s="157">
        <f t="shared" ca="1" si="177"/>
        <v>3.1025618296249126E-4</v>
      </c>
      <c r="CD70" s="523">
        <f>$O$18</f>
        <v>1</v>
      </c>
      <c r="CE70" s="121">
        <f t="shared" ca="1" si="178"/>
        <v>-1.285301537422128E-2</v>
      </c>
    </row>
    <row r="71" spans="15:83" ht="13.5" x14ac:dyDescent="0.25">
      <c r="O71" s="524" t="str">
        <f>$O$19</f>
        <v>U</v>
      </c>
      <c r="P71" s="428">
        <f t="shared" ca="1" si="170"/>
        <v>0.99999999999999989</v>
      </c>
      <c r="Q71" s="429">
        <f t="shared" ca="1" si="170"/>
        <v>1</v>
      </c>
      <c r="R71" s="158">
        <f t="shared" ca="1" si="170"/>
        <v>1</v>
      </c>
      <c r="S71" s="159">
        <f t="shared" ca="1" si="170"/>
        <v>1</v>
      </c>
      <c r="T71" s="159">
        <f t="shared" ca="1" si="170"/>
        <v>1</v>
      </c>
      <c r="U71" s="159">
        <f t="shared" ca="1" si="170"/>
        <v>1</v>
      </c>
      <c r="V71" s="159">
        <f t="shared" ca="1" si="170"/>
        <v>1</v>
      </c>
      <c r="W71" s="159">
        <f t="shared" ca="1" si="170"/>
        <v>1</v>
      </c>
      <c r="X71" s="159">
        <f t="shared" ca="1" si="170"/>
        <v>1</v>
      </c>
      <c r="Y71" s="159">
        <f t="shared" ca="1" si="170"/>
        <v>1</v>
      </c>
      <c r="Z71" s="159">
        <f t="shared" ca="1" si="170"/>
        <v>0.99999999999999989</v>
      </c>
      <c r="AA71" s="160">
        <f t="shared" ca="1" si="170"/>
        <v>1</v>
      </c>
      <c r="AB71" s="524" t="str">
        <f>$O$19</f>
        <v>U</v>
      </c>
      <c r="AC71" s="160">
        <f t="shared" ref="AC71" ca="1" si="184">AC38+AC70</f>
        <v>1</v>
      </c>
      <c r="AD71" s="439">
        <f t="shared" si="172"/>
        <v>0</v>
      </c>
      <c r="AE71" s="160">
        <f t="shared" ca="1" si="172"/>
        <v>1</v>
      </c>
      <c r="AG71" s="524" t="str">
        <f>$O$19</f>
        <v>U</v>
      </c>
      <c r="AH71" s="97"/>
      <c r="AI71" s="122"/>
      <c r="AJ71" s="158">
        <f t="shared" ca="1" si="173"/>
        <v>1</v>
      </c>
      <c r="AK71" s="159">
        <f t="shared" ca="1" si="173"/>
        <v>1</v>
      </c>
      <c r="AL71" s="159">
        <f t="shared" ca="1" si="173"/>
        <v>1</v>
      </c>
      <c r="AM71" s="159">
        <f t="shared" ca="1" si="173"/>
        <v>1</v>
      </c>
      <c r="AN71" s="159">
        <f t="shared" ca="1" si="173"/>
        <v>0.99999999999999989</v>
      </c>
      <c r="AO71" s="159">
        <f t="shared" ca="1" si="173"/>
        <v>1</v>
      </c>
      <c r="AP71" s="159">
        <f t="shared" ca="1" si="173"/>
        <v>1</v>
      </c>
      <c r="AQ71" s="159">
        <f t="shared" ca="1" si="173"/>
        <v>1</v>
      </c>
      <c r="AR71" s="159">
        <f t="shared" ca="1" si="173"/>
        <v>1</v>
      </c>
      <c r="AS71" s="160">
        <f t="shared" ca="1" si="173"/>
        <v>1</v>
      </c>
      <c r="AT71" s="524" t="str">
        <f>$O$19</f>
        <v>U</v>
      </c>
      <c r="AU71" s="126">
        <f ca="1">AU38</f>
        <v>0.01</v>
      </c>
      <c r="AZ71" s="524" t="str">
        <f>$O$19</f>
        <v>U</v>
      </c>
      <c r="BA71" s="97"/>
      <c r="BB71" s="122"/>
      <c r="BC71" s="158">
        <f t="shared" ca="1" si="175"/>
        <v>1</v>
      </c>
      <c r="BD71" s="159">
        <f t="shared" ca="1" si="175"/>
        <v>1</v>
      </c>
      <c r="BE71" s="159">
        <f t="shared" ca="1" si="175"/>
        <v>0.99999999999999978</v>
      </c>
      <c r="BF71" s="159">
        <f t="shared" ca="1" si="175"/>
        <v>1</v>
      </c>
      <c r="BG71" s="159">
        <f t="shared" ca="1" si="175"/>
        <v>1</v>
      </c>
      <c r="BH71" s="159">
        <f t="shared" ca="1" si="175"/>
        <v>1</v>
      </c>
      <c r="BI71" s="159">
        <f t="shared" ca="1" si="175"/>
        <v>0.99999999999999978</v>
      </c>
      <c r="BJ71" s="159">
        <f t="shared" ca="1" si="175"/>
        <v>1</v>
      </c>
      <c r="BK71" s="159">
        <f t="shared" ca="1" si="175"/>
        <v>0.99999999999999989</v>
      </c>
      <c r="BL71" s="160">
        <f t="shared" ca="1" si="175"/>
        <v>1</v>
      </c>
      <c r="BM71" s="524" t="str">
        <f>$O$19</f>
        <v>U</v>
      </c>
      <c r="BN71" s="126">
        <f ca="1">BN38</f>
        <v>1.0014252713366967E-2</v>
      </c>
      <c r="BQ71" s="524" t="str">
        <f>$O$19</f>
        <v>U</v>
      </c>
      <c r="BR71" s="97"/>
      <c r="BS71" s="122"/>
      <c r="BT71" s="158">
        <f t="shared" ca="1" si="177"/>
        <v>6.9388939039072284E-17</v>
      </c>
      <c r="BU71" s="159">
        <f t="shared" ca="1" si="177"/>
        <v>-7.6327832942979512E-17</v>
      </c>
      <c r="BV71" s="159">
        <f t="shared" ca="1" si="177"/>
        <v>1.7347234759768071E-16</v>
      </c>
      <c r="BW71" s="159">
        <f t="shared" ca="1" si="177"/>
        <v>7.9797279894933126E-17</v>
      </c>
      <c r="BX71" s="159">
        <f t="shared" ca="1" si="177"/>
        <v>-6.4184768611141862E-17</v>
      </c>
      <c r="BY71" s="159">
        <f t="shared" ca="1" si="177"/>
        <v>0</v>
      </c>
      <c r="BZ71" s="159">
        <f t="shared" ca="1" si="177"/>
        <v>2.2204460492503131E-16</v>
      </c>
      <c r="CA71" s="159">
        <f t="shared" ca="1" si="177"/>
        <v>-7.32920668600201E-17</v>
      </c>
      <c r="CB71" s="159">
        <f t="shared" ca="1" si="177"/>
        <v>3.7296554733501353E-17</v>
      </c>
      <c r="CC71" s="160">
        <f t="shared" ca="1" si="177"/>
        <v>-1.2088854223213374E-17</v>
      </c>
      <c r="CD71" s="524" t="str">
        <f>$O$19</f>
        <v>U</v>
      </c>
      <c r="CE71" s="126">
        <f ca="1">CE38</f>
        <v>-1.4252713366967248E-5</v>
      </c>
    </row>
    <row r="72" spans="15:83" x14ac:dyDescent="0.2">
      <c r="O72" s="104"/>
      <c r="P72" s="162" t="s">
        <v>92</v>
      </c>
      <c r="Q72" s="167">
        <v>1</v>
      </c>
      <c r="R72" s="129" t="s">
        <v>45</v>
      </c>
      <c r="S72" s="105" t="s">
        <v>33</v>
      </c>
      <c r="T72" s="105" t="s">
        <v>34</v>
      </c>
      <c r="U72" s="105" t="s">
        <v>35</v>
      </c>
      <c r="V72" s="105" t="s">
        <v>36</v>
      </c>
      <c r="W72" s="105" t="s">
        <v>37</v>
      </c>
      <c r="X72" s="105" t="s">
        <v>38</v>
      </c>
      <c r="Y72" s="105" t="s">
        <v>39</v>
      </c>
      <c r="Z72" s="105" t="s">
        <v>40</v>
      </c>
      <c r="AA72" s="106" t="s">
        <v>41</v>
      </c>
      <c r="AB72" s="107"/>
      <c r="AG72" s="104"/>
      <c r="AH72" s="127"/>
      <c r="AI72" s="128"/>
      <c r="AJ72" s="129" t="s">
        <v>45</v>
      </c>
      <c r="AK72" s="105" t="s">
        <v>33</v>
      </c>
      <c r="AL72" s="105" t="s">
        <v>34</v>
      </c>
      <c r="AM72" s="105" t="s">
        <v>35</v>
      </c>
      <c r="AN72" s="105" t="s">
        <v>36</v>
      </c>
      <c r="AO72" s="105" t="s">
        <v>37</v>
      </c>
      <c r="AP72" s="105" t="s">
        <v>38</v>
      </c>
      <c r="AQ72" s="105" t="s">
        <v>39</v>
      </c>
      <c r="AR72" s="105" t="s">
        <v>40</v>
      </c>
      <c r="AS72" s="106" t="s">
        <v>41</v>
      </c>
      <c r="AT72" s="107"/>
      <c r="AZ72" s="104"/>
      <c r="BA72" s="127"/>
      <c r="BB72" s="128"/>
      <c r="BC72" s="129" t="s">
        <v>45</v>
      </c>
      <c r="BD72" s="105" t="s">
        <v>33</v>
      </c>
      <c r="BE72" s="105" t="s">
        <v>34</v>
      </c>
      <c r="BF72" s="105" t="s">
        <v>35</v>
      </c>
      <c r="BG72" s="105" t="s">
        <v>36</v>
      </c>
      <c r="BH72" s="105" t="s">
        <v>37</v>
      </c>
      <c r="BI72" s="105" t="s">
        <v>38</v>
      </c>
      <c r="BJ72" s="105" t="s">
        <v>39</v>
      </c>
      <c r="BK72" s="105" t="s">
        <v>40</v>
      </c>
      <c r="BL72" s="106" t="s">
        <v>41</v>
      </c>
      <c r="BM72" s="107"/>
      <c r="BQ72" s="104"/>
      <c r="BR72" s="127"/>
      <c r="BS72" s="128"/>
      <c r="BT72" s="129" t="s">
        <v>45</v>
      </c>
      <c r="BU72" s="105" t="s">
        <v>33</v>
      </c>
      <c r="BV72" s="105" t="s">
        <v>34</v>
      </c>
      <c r="BW72" s="105" t="s">
        <v>35</v>
      </c>
      <c r="BX72" s="105" t="s">
        <v>36</v>
      </c>
      <c r="BY72" s="105" t="s">
        <v>37</v>
      </c>
      <c r="BZ72" s="105" t="s">
        <v>38</v>
      </c>
      <c r="CA72" s="105" t="s">
        <v>39</v>
      </c>
      <c r="CB72" s="105" t="s">
        <v>40</v>
      </c>
      <c r="CC72" s="106" t="s">
        <v>41</v>
      </c>
      <c r="CD72" s="107"/>
    </row>
  </sheetData>
  <phoneticPr fontId="16" type="noConversion"/>
  <conditionalFormatting sqref="BT57:CC57 CE46:CE55 BT46:CC55">
    <cfRule type="cellIs" dxfId="2" priority="3" stopIfTrue="1" operator="greaterThan">
      <formula>1.5</formula>
    </cfRule>
    <cfRule type="cellIs" dxfId="1" priority="4" stopIfTrue="1" operator="lessThan">
      <formula>-1.5</formula>
    </cfRule>
  </conditionalFormatting>
  <conditionalFormatting sqref="BC4:BL4 BN4:BO4">
    <cfRule type="cellIs" dxfId="0" priority="5" stopIfTrue="1" operator="between">
      <formula>0</formula>
      <formula>0.05</formula>
    </cfRule>
  </conditionalFormatting>
  <printOptions gridLines="1"/>
  <pageMargins left="0.28999999999999998" right="0.27" top="0.46" bottom="0.72" header="0.31" footer="0.51181102362204722"/>
  <pageSetup paperSize="9" scale="45" fitToHeight="0" orientation="landscape" r:id="rId1"/>
  <headerFooter alignWithMargins="0">
    <oddFooter>&amp;L&amp;8&amp;Z&amp;F \ &amp;A  &amp;D&amp;C&amp;8&amp;P of &amp;N</oddFooter>
  </headerFooter>
  <ignoredErrors>
    <ignoredError sqref="AB46:AB55 AT46:AT55 BM46:BM55 CD29:CD38 CD46:CD55"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tabSelected="1" zoomScaleNormal="100" workbookViewId="0">
      <selection activeCell="B27" sqref="B27"/>
    </sheetView>
    <sheetView workbookViewId="1">
      <selection activeCell="N17" sqref="N17:P18"/>
    </sheetView>
    <sheetView workbookViewId="2">
      <selection activeCell="B47" sqref="B47"/>
    </sheetView>
  </sheetViews>
  <sheetFormatPr defaultColWidth="8.1640625" defaultRowHeight="12.75" x14ac:dyDescent="0.2"/>
  <cols>
    <col min="1" max="1" width="20" style="678" customWidth="1"/>
    <col min="2" max="2" width="21.33203125" style="678" customWidth="1"/>
    <col min="3" max="12" width="5.33203125" style="676" customWidth="1"/>
    <col min="13" max="13" width="7.83203125" style="676" customWidth="1"/>
    <col min="14" max="14" width="3.6640625" style="678" customWidth="1"/>
    <col min="15" max="15" width="7" style="678" customWidth="1"/>
    <col min="16" max="16384" width="8.1640625" style="678"/>
  </cols>
  <sheetData>
    <row r="1" spans="2:16" ht="20.25" customHeight="1" x14ac:dyDescent="0.3">
      <c r="B1" s="675" t="s">
        <v>484</v>
      </c>
      <c r="L1" s="810" t="str">
        <f>Front_panel!A2</f>
        <v>v12b with DfE TMs for 2020 estim</v>
      </c>
      <c r="M1" s="677"/>
    </row>
    <row r="2" spans="2:16" ht="14.25" customHeight="1" x14ac:dyDescent="0.3">
      <c r="B2" s="675"/>
      <c r="L2" s="810" t="str">
        <f>Front_panel!A3</f>
        <v xml:space="preserve"> - as at 17 may 20</v>
      </c>
      <c r="M2" s="679"/>
    </row>
    <row r="3" spans="2:16" ht="15" x14ac:dyDescent="0.3">
      <c r="B3" s="675" t="str">
        <f>Front_panel!AA5</f>
        <v>English Language</v>
      </c>
    </row>
    <row r="4" spans="2:16" x14ac:dyDescent="0.2">
      <c r="B4" s="680" t="s">
        <v>319</v>
      </c>
    </row>
    <row r="5" spans="2:16" x14ac:dyDescent="0.2">
      <c r="B5" s="681" t="s">
        <v>77</v>
      </c>
      <c r="C5" s="676">
        <v>2</v>
      </c>
      <c r="D5" s="676" t="s">
        <v>33</v>
      </c>
      <c r="E5" s="676" t="s">
        <v>34</v>
      </c>
      <c r="F5" s="676" t="s">
        <v>35</v>
      </c>
      <c r="G5" s="676" t="s">
        <v>36</v>
      </c>
      <c r="H5" s="676" t="s">
        <v>37</v>
      </c>
      <c r="I5" s="676" t="s">
        <v>38</v>
      </c>
      <c r="J5" s="676" t="s">
        <v>39</v>
      </c>
      <c r="K5" s="676" t="s">
        <v>40</v>
      </c>
      <c r="L5" s="676" t="s">
        <v>41</v>
      </c>
      <c r="M5" s="676" t="s">
        <v>4</v>
      </c>
      <c r="O5" s="682" t="s">
        <v>82</v>
      </c>
      <c r="P5" s="682" t="s">
        <v>43</v>
      </c>
    </row>
    <row r="6" spans="2:16" x14ac:dyDescent="0.2">
      <c r="B6" s="683" t="s">
        <v>320</v>
      </c>
      <c r="C6" s="730">
        <f ca="1">Front_panel!D22</f>
        <v>5</v>
      </c>
      <c r="D6" s="730">
        <f ca="1">Front_panel!E22</f>
        <v>3</v>
      </c>
      <c r="E6" s="730">
        <f ca="1">Front_panel!F22</f>
        <v>5</v>
      </c>
      <c r="F6" s="730">
        <f ca="1">Front_panel!G22</f>
        <v>13</v>
      </c>
      <c r="G6" s="730">
        <f ca="1">Front_panel!H22</f>
        <v>27</v>
      </c>
      <c r="H6" s="730">
        <f ca="1">Front_panel!I22</f>
        <v>39</v>
      </c>
      <c r="I6" s="730">
        <f ca="1">Front_panel!J22</f>
        <v>43</v>
      </c>
      <c r="J6" s="730">
        <f ca="1">Front_panel!K22</f>
        <v>45</v>
      </c>
      <c r="K6" s="730">
        <f ca="1">Front_panel!L22</f>
        <v>17</v>
      </c>
      <c r="L6" s="730">
        <f ca="1">Front_panel!M22</f>
        <v>3</v>
      </c>
      <c r="M6" s="730">
        <f ca="1">SUM(C6:L6)</f>
        <v>200</v>
      </c>
      <c r="N6" s="731"/>
      <c r="O6" s="730">
        <f ca="1">Front_panel!O21</f>
        <v>18</v>
      </c>
      <c r="P6" s="730">
        <f ca="1">M6+O6</f>
        <v>218</v>
      </c>
    </row>
    <row r="7" spans="2:16" ht="6" customHeight="1" x14ac:dyDescent="0.2"/>
    <row r="8" spans="2:16" ht="10.5" customHeight="1" x14ac:dyDescent="0.2"/>
    <row r="9" spans="2:16" x14ac:dyDescent="0.2">
      <c r="B9" s="680" t="s">
        <v>321</v>
      </c>
      <c r="C9" s="684">
        <v>9</v>
      </c>
      <c r="D9" s="684">
        <v>8</v>
      </c>
      <c r="E9" s="684">
        <v>7</v>
      </c>
      <c r="F9" s="684">
        <v>6</v>
      </c>
      <c r="G9" s="684">
        <v>5</v>
      </c>
      <c r="H9" s="684">
        <v>4</v>
      </c>
      <c r="I9" s="684">
        <v>3</v>
      </c>
      <c r="J9" s="684">
        <v>2</v>
      </c>
      <c r="K9" s="684">
        <v>1</v>
      </c>
      <c r="L9" s="685">
        <v>0</v>
      </c>
    </row>
    <row r="10" spans="2:16" x14ac:dyDescent="0.2">
      <c r="B10" s="678" t="str">
        <f>Front_panel!AA5</f>
        <v>English Language</v>
      </c>
      <c r="C10" s="686">
        <v>9</v>
      </c>
      <c r="D10" s="686">
        <v>8</v>
      </c>
      <c r="E10" s="686">
        <v>7</v>
      </c>
      <c r="F10" s="686">
        <v>6</v>
      </c>
      <c r="G10" s="686">
        <v>5</v>
      </c>
      <c r="H10" s="686">
        <v>4</v>
      </c>
      <c r="I10" s="686">
        <v>3</v>
      </c>
      <c r="J10" s="686">
        <v>2</v>
      </c>
      <c r="K10" s="686">
        <v>1</v>
      </c>
      <c r="L10" s="686" t="s">
        <v>16</v>
      </c>
      <c r="M10" s="687"/>
      <c r="O10" s="688" t="s">
        <v>322</v>
      </c>
      <c r="P10" s="689" t="s">
        <v>323</v>
      </c>
    </row>
    <row r="11" spans="2:16" x14ac:dyDescent="0.2">
      <c r="B11" s="683" t="s">
        <v>320</v>
      </c>
      <c r="C11" s="736">
        <f ca="1">Front_panel!O29</f>
        <v>2.8477114800371006</v>
      </c>
      <c r="D11" s="736">
        <f ca="1">Front_panel!O30</f>
        <v>6.6927124332578698</v>
      </c>
      <c r="E11" s="736">
        <f ca="1">Front_panel!O31</f>
        <v>13.095617228809026</v>
      </c>
      <c r="F11" s="736">
        <f ca="1">Front_panel!O32</f>
        <v>28.110641284706794</v>
      </c>
      <c r="G11" s="736">
        <f ca="1">Front_panel!O33</f>
        <v>39.765125352132316</v>
      </c>
      <c r="H11" s="736">
        <f ca="1">Front_panel!O34</f>
        <v>38.95096502067355</v>
      </c>
      <c r="I11" s="736">
        <f ca="1">Front_panel!O35</f>
        <v>46.828204347048967</v>
      </c>
      <c r="J11" s="736">
        <f ca="1">Front_panel!O36</f>
        <v>16.138419778490146</v>
      </c>
      <c r="K11" s="736">
        <f ca="1">Front_panel!O37</f>
        <v>5.5677525321708625</v>
      </c>
      <c r="L11" s="736">
        <f ca="1">Front_panel!O38</f>
        <v>2.0028505426733934</v>
      </c>
      <c r="M11" s="737">
        <f ca="1">SUM(C11:L11)</f>
        <v>200.00000000000003</v>
      </c>
      <c r="N11" s="738"/>
      <c r="O11" s="739">
        <f t="array" aca="1" ref="O11" ca="1">SUM(C11:L11*C$9:L$9)/M11</f>
        <v>4.3623148153497722</v>
      </c>
      <c r="P11" s="740">
        <f ca="1">SUM(C11:H11)/M11</f>
        <v>0.64731386399808322</v>
      </c>
    </row>
    <row r="12" spans="2:16" ht="13.5" x14ac:dyDescent="0.25">
      <c r="B12" s="746" t="s">
        <v>324</v>
      </c>
      <c r="C12" s="796">
        <v>0</v>
      </c>
      <c r="D12" s="796">
        <v>1</v>
      </c>
      <c r="E12" s="796">
        <v>0</v>
      </c>
      <c r="F12" s="796">
        <v>8</v>
      </c>
      <c r="G12" s="796">
        <v>1</v>
      </c>
      <c r="H12" s="796">
        <v>3</v>
      </c>
      <c r="I12" s="796">
        <v>1</v>
      </c>
      <c r="J12" s="796">
        <v>3</v>
      </c>
      <c r="K12" s="796">
        <v>1</v>
      </c>
      <c r="L12" s="796">
        <v>0</v>
      </c>
      <c r="M12" s="796">
        <f>SUM(C12:L12)</f>
        <v>18</v>
      </c>
      <c r="N12" s="743"/>
      <c r="O12" s="798">
        <f t="array" ref="O12">SUM(C12:L12*C$9:L$9)/M12</f>
        <v>4.6111111111111107</v>
      </c>
      <c r="P12" s="799">
        <f>SUM(C12:H12)/M12</f>
        <v>0.72222222222222221</v>
      </c>
    </row>
    <row r="13" spans="2:16" x14ac:dyDescent="0.2">
      <c r="B13" s="683" t="s">
        <v>43</v>
      </c>
      <c r="C13" s="693">
        <f t="shared" ref="C13:L13" ca="1" si="0">SUM(C11:C12)</f>
        <v>2.8477114800371006</v>
      </c>
      <c r="D13" s="693">
        <f t="shared" ca="1" si="0"/>
        <v>7.6927124332578698</v>
      </c>
      <c r="E13" s="693">
        <f t="shared" ca="1" si="0"/>
        <v>13.095617228809026</v>
      </c>
      <c r="F13" s="693">
        <f t="shared" ca="1" si="0"/>
        <v>36.110641284706794</v>
      </c>
      <c r="G13" s="693">
        <f t="shared" ca="1" si="0"/>
        <v>40.765125352132316</v>
      </c>
      <c r="H13" s="693">
        <f t="shared" ca="1" si="0"/>
        <v>41.95096502067355</v>
      </c>
      <c r="I13" s="693">
        <f t="shared" ca="1" si="0"/>
        <v>47.828204347048967</v>
      </c>
      <c r="J13" s="693">
        <f t="shared" ca="1" si="0"/>
        <v>19.138419778490146</v>
      </c>
      <c r="K13" s="693">
        <f t="shared" ca="1" si="0"/>
        <v>6.5677525321708625</v>
      </c>
      <c r="L13" s="693">
        <f t="shared" ca="1" si="0"/>
        <v>2.0028505426733934</v>
      </c>
      <c r="M13" s="676">
        <f ca="1">SUM(C13:L13)</f>
        <v>218.00000000000003</v>
      </c>
      <c r="O13" s="691">
        <f t="array" aca="1" ref="O13" ca="1">SUM(C13:L13*C$9:L$9)/M13</f>
        <v>4.3828576287612586</v>
      </c>
      <c r="P13" s="692">
        <f ca="1">SUM(C13:H13)/M13</f>
        <v>0.65349895779640665</v>
      </c>
    </row>
    <row r="14" spans="2:16" ht="2.25" customHeight="1" x14ac:dyDescent="0.2">
      <c r="B14" s="683"/>
    </row>
    <row r="15" spans="2:16" x14ac:dyDescent="0.2">
      <c r="B15" s="683" t="s">
        <v>325</v>
      </c>
      <c r="C15" s="693">
        <f ca="1">C13</f>
        <v>2.8477114800371006</v>
      </c>
      <c r="D15" s="676">
        <f t="shared" ref="D15:L15" ca="1" si="1">D13+C15</f>
        <v>10.540423913294971</v>
      </c>
      <c r="E15" s="676">
        <f t="shared" ca="1" si="1"/>
        <v>23.636041142103998</v>
      </c>
      <c r="F15" s="676">
        <f t="shared" ca="1" si="1"/>
        <v>59.746682426810793</v>
      </c>
      <c r="G15" s="676">
        <f t="shared" ca="1" si="1"/>
        <v>100.51180777894311</v>
      </c>
      <c r="H15" s="676">
        <f t="shared" ca="1" si="1"/>
        <v>142.46277279961666</v>
      </c>
      <c r="I15" s="676">
        <f t="shared" ca="1" si="1"/>
        <v>190.29097714666563</v>
      </c>
      <c r="J15" s="676">
        <f t="shared" ca="1" si="1"/>
        <v>209.42939692515577</v>
      </c>
      <c r="K15" s="676">
        <f t="shared" ca="1" si="1"/>
        <v>215.99714945732663</v>
      </c>
      <c r="L15" s="676">
        <f t="shared" ca="1" si="1"/>
        <v>218.00000000000003</v>
      </c>
    </row>
    <row r="16" spans="2:16" ht="6" customHeight="1" thickBot="1" x14ac:dyDescent="0.25"/>
    <row r="17" spans="1:16" ht="12.75" customHeight="1" x14ac:dyDescent="0.2">
      <c r="K17" s="785"/>
      <c r="L17" s="786"/>
      <c r="M17" s="786" t="s">
        <v>351</v>
      </c>
      <c r="N17" s="787"/>
      <c r="O17" s="788" t="s">
        <v>339</v>
      </c>
      <c r="P17" s="789" t="s">
        <v>338</v>
      </c>
    </row>
    <row r="18" spans="1:16" ht="15.75" thickBot="1" x14ac:dyDescent="0.35">
      <c r="B18" s="675" t="s">
        <v>326</v>
      </c>
      <c r="K18" s="790"/>
      <c r="L18" s="791" t="s">
        <v>327</v>
      </c>
      <c r="M18" s="792">
        <f>AVERAGE(O18:P18)</f>
        <v>0.25</v>
      </c>
      <c r="N18" s="793"/>
      <c r="O18" s="794">
        <v>0.3</v>
      </c>
      <c r="P18" s="795">
        <v>0.2</v>
      </c>
    </row>
    <row r="19" spans="1:16" ht="9" customHeight="1" x14ac:dyDescent="0.2">
      <c r="C19" s="684">
        <v>9</v>
      </c>
      <c r="D19" s="684">
        <v>8</v>
      </c>
      <c r="E19" s="684">
        <v>7</v>
      </c>
      <c r="F19" s="684">
        <v>6</v>
      </c>
      <c r="G19" s="684">
        <v>5</v>
      </c>
      <c r="H19" s="684">
        <v>4</v>
      </c>
      <c r="I19" s="684">
        <v>3</v>
      </c>
      <c r="J19" s="684">
        <v>2</v>
      </c>
      <c r="K19" s="684">
        <v>1</v>
      </c>
      <c r="L19" s="685">
        <v>0</v>
      </c>
      <c r="O19" s="694"/>
    </row>
    <row r="20" spans="1:16" x14ac:dyDescent="0.2">
      <c r="C20" s="686">
        <v>9</v>
      </c>
      <c r="D20" s="686">
        <v>8</v>
      </c>
      <c r="E20" s="686">
        <v>7</v>
      </c>
      <c r="F20" s="686">
        <v>6</v>
      </c>
      <c r="G20" s="686">
        <v>5</v>
      </c>
      <c r="H20" s="686">
        <v>4</v>
      </c>
      <c r="I20" s="686">
        <v>3</v>
      </c>
      <c r="J20" s="686">
        <v>2</v>
      </c>
      <c r="K20" s="686">
        <v>1</v>
      </c>
      <c r="L20" s="686" t="s">
        <v>16</v>
      </c>
      <c r="M20" s="687"/>
      <c r="O20" s="694"/>
      <c r="P20" s="689" t="s">
        <v>323</v>
      </c>
    </row>
    <row r="21" spans="1:16" x14ac:dyDescent="0.2">
      <c r="A21" s="680" t="s">
        <v>118</v>
      </c>
      <c r="B21" s="683" t="s">
        <v>320</v>
      </c>
      <c r="C21" s="690">
        <f t="shared" ref="C21:L21" ca="1" si="2">C11</f>
        <v>2.8477114800371006</v>
      </c>
      <c r="D21" s="690">
        <f t="shared" ca="1" si="2"/>
        <v>6.6927124332578698</v>
      </c>
      <c r="E21" s="690">
        <f t="shared" ca="1" si="2"/>
        <v>13.095617228809026</v>
      </c>
      <c r="F21" s="690">
        <f t="shared" ca="1" si="2"/>
        <v>28.110641284706794</v>
      </c>
      <c r="G21" s="690">
        <f t="shared" ca="1" si="2"/>
        <v>39.765125352132316</v>
      </c>
      <c r="H21" s="690">
        <f t="shared" ca="1" si="2"/>
        <v>38.95096502067355</v>
      </c>
      <c r="I21" s="690">
        <f t="shared" ca="1" si="2"/>
        <v>46.828204347048967</v>
      </c>
      <c r="J21" s="690">
        <f t="shared" ca="1" si="2"/>
        <v>16.138419778490146</v>
      </c>
      <c r="K21" s="690">
        <f t="shared" ca="1" si="2"/>
        <v>5.5677525321708625</v>
      </c>
      <c r="L21" s="690">
        <f t="shared" ca="1" si="2"/>
        <v>2.0028505426733934</v>
      </c>
      <c r="M21" s="697">
        <f ca="1">SUM(C21:L21)</f>
        <v>200.00000000000003</v>
      </c>
      <c r="O21" s="691">
        <f t="array" aca="1" ref="O21" ca="1">SUM(C21:L21*C$9:L$9)/M21</f>
        <v>4.3623148153497722</v>
      </c>
      <c r="P21" s="692">
        <f ca="1">SUM(C21:H21)/M21</f>
        <v>0.64731386399808322</v>
      </c>
    </row>
    <row r="22" spans="1:16" ht="13.5" x14ac:dyDescent="0.25">
      <c r="B22" s="746" t="s">
        <v>328</v>
      </c>
      <c r="C22" s="796"/>
      <c r="D22" s="796">
        <f t="shared" ref="D22:L22" ca="1" si="3">D21*$M$18*$M21/($M21-$C21)</f>
        <v>1.6973458648389443</v>
      </c>
      <c r="E22" s="796">
        <f t="shared" ca="1" si="3"/>
        <v>3.3211933087662366</v>
      </c>
      <c r="F22" s="796">
        <f t="shared" ca="1" si="3"/>
        <v>7.1291694090227153</v>
      </c>
      <c r="G22" s="796">
        <f t="shared" ca="1" si="3"/>
        <v>10.084875415510545</v>
      </c>
      <c r="H22" s="796">
        <f t="shared" ca="1" si="3"/>
        <v>9.8783953544443701</v>
      </c>
      <c r="I22" s="796">
        <f t="shared" ca="1" si="3"/>
        <v>11.876150335000379</v>
      </c>
      <c r="J22" s="796">
        <f t="shared" ca="1" si="3"/>
        <v>4.0928816752882966</v>
      </c>
      <c r="K22" s="796">
        <f t="shared" ca="1" si="3"/>
        <v>1.4120435968480003</v>
      </c>
      <c r="L22" s="796">
        <f t="shared" ca="1" si="3"/>
        <v>0.50794504028052212</v>
      </c>
      <c r="M22" s="797">
        <f ca="1">SUM(C22:L22)</f>
        <v>50.000000000000014</v>
      </c>
      <c r="O22" s="813"/>
    </row>
    <row r="23" spans="1:16" ht="13.5" x14ac:dyDescent="0.25">
      <c r="B23" s="746" t="s">
        <v>329</v>
      </c>
      <c r="C23" s="796">
        <f t="shared" ref="C23:K23" ca="1" si="4">D22</f>
        <v>1.6973458648389443</v>
      </c>
      <c r="D23" s="796">
        <f t="shared" ca="1" si="4"/>
        <v>3.3211933087662366</v>
      </c>
      <c r="E23" s="796">
        <f t="shared" ca="1" si="4"/>
        <v>7.1291694090227153</v>
      </c>
      <c r="F23" s="796">
        <f t="shared" ca="1" si="4"/>
        <v>10.084875415510545</v>
      </c>
      <c r="G23" s="796">
        <f t="shared" ca="1" si="4"/>
        <v>9.8783953544443701</v>
      </c>
      <c r="H23" s="796">
        <f t="shared" ca="1" si="4"/>
        <v>11.876150335000379</v>
      </c>
      <c r="I23" s="796">
        <f t="shared" ca="1" si="4"/>
        <v>4.0928816752882966</v>
      </c>
      <c r="J23" s="796">
        <f t="shared" ca="1" si="4"/>
        <v>1.4120435968480003</v>
      </c>
      <c r="K23" s="796">
        <f t="shared" ca="1" si="4"/>
        <v>0.50794504028052212</v>
      </c>
      <c r="L23" s="796"/>
      <c r="M23" s="797">
        <f ca="1">SUM(C23:L23)</f>
        <v>50.000000000000014</v>
      </c>
      <c r="O23" s="813"/>
    </row>
    <row r="24" spans="1:16" x14ac:dyDescent="0.2">
      <c r="A24" s="680" t="s">
        <v>330</v>
      </c>
      <c r="B24" s="681" t="s">
        <v>331</v>
      </c>
      <c r="C24" s="728">
        <f t="shared" ref="C24:L24" ca="1" si="5">C21-C22+C23</f>
        <v>4.545057344876045</v>
      </c>
      <c r="D24" s="728">
        <f t="shared" ca="1" si="5"/>
        <v>8.3165598771851617</v>
      </c>
      <c r="E24" s="728">
        <f t="shared" ca="1" si="5"/>
        <v>16.903593329065504</v>
      </c>
      <c r="F24" s="728">
        <f t="shared" ca="1" si="5"/>
        <v>31.066347291194624</v>
      </c>
      <c r="G24" s="728">
        <f t="shared" ca="1" si="5"/>
        <v>39.558645291066142</v>
      </c>
      <c r="H24" s="728">
        <f t="shared" ca="1" si="5"/>
        <v>40.94872000122956</v>
      </c>
      <c r="I24" s="728">
        <f t="shared" ca="1" si="5"/>
        <v>39.044935687336888</v>
      </c>
      <c r="J24" s="728">
        <f t="shared" ca="1" si="5"/>
        <v>13.45758170004985</v>
      </c>
      <c r="K24" s="728">
        <f t="shared" ca="1" si="5"/>
        <v>4.6636539756033848</v>
      </c>
      <c r="L24" s="728">
        <f t="shared" ca="1" si="5"/>
        <v>1.4949055023928712</v>
      </c>
      <c r="M24" s="729">
        <f ca="1">SUM(C24:L24)</f>
        <v>200.00000000000003</v>
      </c>
      <c r="N24" s="726"/>
      <c r="O24" s="814">
        <f t="array" aca="1" ref="O24" ca="1">SUM(C24:L24*C$9:L$9)/M24</f>
        <v>4.6123148153497722</v>
      </c>
      <c r="P24" s="727">
        <f ca="1">SUM(C24:H24)/M24</f>
        <v>0.70669461567308511</v>
      </c>
    </row>
    <row r="25" spans="1:16" ht="6" customHeight="1" x14ac:dyDescent="0.2"/>
    <row r="26" spans="1:16" ht="13.5" x14ac:dyDescent="0.25">
      <c r="A26" s="680"/>
      <c r="B26" s="746" t="s">
        <v>324</v>
      </c>
      <c r="C26" s="796">
        <f>C12</f>
        <v>0</v>
      </c>
      <c r="D26" s="796">
        <f t="shared" ref="D26:M26" si="6">D12</f>
        <v>1</v>
      </c>
      <c r="E26" s="796">
        <f t="shared" si="6"/>
        <v>0</v>
      </c>
      <c r="F26" s="796">
        <f t="shared" si="6"/>
        <v>8</v>
      </c>
      <c r="G26" s="796">
        <f t="shared" si="6"/>
        <v>1</v>
      </c>
      <c r="H26" s="796">
        <f t="shared" si="6"/>
        <v>3</v>
      </c>
      <c r="I26" s="796">
        <f t="shared" si="6"/>
        <v>1</v>
      </c>
      <c r="J26" s="796">
        <f t="shared" si="6"/>
        <v>3</v>
      </c>
      <c r="K26" s="796">
        <f t="shared" si="6"/>
        <v>1</v>
      </c>
      <c r="L26" s="796">
        <f t="shared" si="6"/>
        <v>0</v>
      </c>
      <c r="M26" s="796">
        <f t="shared" si="6"/>
        <v>18</v>
      </c>
    </row>
    <row r="27" spans="1:16" x14ac:dyDescent="0.2">
      <c r="A27" s="680"/>
      <c r="B27" s="683" t="s">
        <v>491</v>
      </c>
      <c r="C27" s="693">
        <f ca="1">C24+C26</f>
        <v>4.545057344876045</v>
      </c>
      <c r="D27" s="693">
        <f t="shared" ref="D27:M27" ca="1" si="7">D24+D26</f>
        <v>9.3165598771851617</v>
      </c>
      <c r="E27" s="693">
        <f t="shared" ca="1" si="7"/>
        <v>16.903593329065504</v>
      </c>
      <c r="F27" s="693">
        <f t="shared" ca="1" si="7"/>
        <v>39.066347291194624</v>
      </c>
      <c r="G27" s="693">
        <f t="shared" ca="1" si="7"/>
        <v>40.558645291066142</v>
      </c>
      <c r="H27" s="693">
        <f t="shared" ca="1" si="7"/>
        <v>43.94872000122956</v>
      </c>
      <c r="I27" s="693">
        <f t="shared" ca="1" si="7"/>
        <v>40.044935687336888</v>
      </c>
      <c r="J27" s="693">
        <f t="shared" ca="1" si="7"/>
        <v>16.45758170004985</v>
      </c>
      <c r="K27" s="693">
        <f t="shared" ca="1" si="7"/>
        <v>5.6636539756033848</v>
      </c>
      <c r="L27" s="693">
        <f t="shared" ca="1" si="7"/>
        <v>1.4949055023928712</v>
      </c>
      <c r="M27" s="784">
        <f t="shared" ca="1" si="7"/>
        <v>218.00000000000003</v>
      </c>
    </row>
    <row r="28" spans="1:16" x14ac:dyDescent="0.2">
      <c r="B28" s="683" t="s">
        <v>490</v>
      </c>
      <c r="C28" s="693">
        <f ca="1">C27</f>
        <v>4.545057344876045</v>
      </c>
      <c r="D28" s="693">
        <f ca="1">C28+D27</f>
        <v>13.861617222061206</v>
      </c>
      <c r="E28" s="693">
        <f t="shared" ref="E28:M28" ca="1" si="8">D28+E27</f>
        <v>30.76521055112671</v>
      </c>
      <c r="F28" s="693">
        <f t="shared" ca="1" si="8"/>
        <v>69.831557842321331</v>
      </c>
      <c r="G28" s="693">
        <f t="shared" ca="1" si="8"/>
        <v>110.39020313338747</v>
      </c>
      <c r="H28" s="811">
        <f t="shared" ca="1" si="8"/>
        <v>154.33892313461703</v>
      </c>
      <c r="I28" s="693">
        <f t="shared" ca="1" si="8"/>
        <v>194.38385882195394</v>
      </c>
      <c r="J28" s="693">
        <f t="shared" ca="1" si="8"/>
        <v>210.84144052200378</v>
      </c>
      <c r="K28" s="693">
        <f t="shared" ca="1" si="8"/>
        <v>216.50509449760716</v>
      </c>
      <c r="L28" s="693">
        <f t="shared" ca="1" si="8"/>
        <v>218.00000000000003</v>
      </c>
      <c r="M28" s="693">
        <f t="shared" ca="1" si="8"/>
        <v>436.00000000000006</v>
      </c>
    </row>
    <row r="30" spans="1:16" x14ac:dyDescent="0.2">
      <c r="B30" s="680" t="s">
        <v>349</v>
      </c>
      <c r="C30" s="684">
        <v>9</v>
      </c>
      <c r="D30" s="684">
        <v>8</v>
      </c>
      <c r="E30" s="684">
        <v>7</v>
      </c>
      <c r="F30" s="684">
        <v>6</v>
      </c>
      <c r="G30" s="684">
        <v>5</v>
      </c>
      <c r="H30" s="684">
        <v>4</v>
      </c>
      <c r="I30" s="684">
        <v>3</v>
      </c>
      <c r="J30" s="684">
        <v>2</v>
      </c>
      <c r="K30" s="684">
        <v>1</v>
      </c>
      <c r="L30" s="685">
        <v>0</v>
      </c>
    </row>
    <row r="31" spans="1:16" x14ac:dyDescent="0.2">
      <c r="B31" s="678" t="str">
        <f ca="1">Front_panel!H7</f>
        <v>GCSE English Language</v>
      </c>
      <c r="C31" s="686">
        <v>9</v>
      </c>
      <c r="D31" s="686">
        <v>8</v>
      </c>
      <c r="E31" s="686">
        <v>7</v>
      </c>
      <c r="F31" s="686">
        <v>6</v>
      </c>
      <c r="G31" s="686">
        <v>5</v>
      </c>
      <c r="H31" s="686">
        <v>4</v>
      </c>
      <c r="I31" s="686">
        <v>3</v>
      </c>
      <c r="J31" s="686">
        <v>2</v>
      </c>
      <c r="K31" s="686">
        <v>1</v>
      </c>
      <c r="L31" s="686" t="s">
        <v>16</v>
      </c>
      <c r="M31" s="687"/>
      <c r="O31" s="688" t="s">
        <v>322</v>
      </c>
      <c r="P31" s="689" t="s">
        <v>323</v>
      </c>
    </row>
    <row r="32" spans="1:16" x14ac:dyDescent="0.2">
      <c r="B32" s="683" t="s">
        <v>320</v>
      </c>
      <c r="C32" s="783">
        <f ca="1">Front_panel!N10</f>
        <v>6</v>
      </c>
      <c r="D32" s="783">
        <f ca="1">Front_panel!N11</f>
        <v>10</v>
      </c>
      <c r="E32" s="783">
        <f ca="1">Front_panel!N12</f>
        <v>12</v>
      </c>
      <c r="F32" s="783">
        <f ca="1">Front_panel!N13</f>
        <v>31</v>
      </c>
      <c r="G32" s="783">
        <f ca="1">Front_panel!N14</f>
        <v>36</v>
      </c>
      <c r="H32" s="783">
        <f ca="1">Front_panel!N15</f>
        <v>46</v>
      </c>
      <c r="I32" s="783">
        <f ca="1">Front_panel!N16</f>
        <v>42</v>
      </c>
      <c r="J32" s="783">
        <f ca="1">Front_panel!N17</f>
        <v>12</v>
      </c>
      <c r="K32" s="783">
        <f ca="1">Front_panel!N18</f>
        <v>3</v>
      </c>
      <c r="L32" s="783">
        <f ca="1">Front_panel!N19</f>
        <v>2</v>
      </c>
      <c r="M32" s="732">
        <f ca="1">SUM(C32:L32)</f>
        <v>200</v>
      </c>
      <c r="N32" s="733"/>
      <c r="O32" s="734">
        <f t="array" aca="1" ref="O32" ca="1">SUM(C32:L32*C$9:L$9)/M32</f>
        <v>4.6050000000000004</v>
      </c>
      <c r="P32" s="735">
        <f ca="1">SUM(C32:H32)/M32</f>
        <v>0.70499999999999996</v>
      </c>
    </row>
    <row r="33" spans="2:16" ht="13.5" x14ac:dyDescent="0.25">
      <c r="B33" s="746" t="s">
        <v>324</v>
      </c>
      <c r="C33" s="797">
        <f ca="1">Front_panel!O10</f>
        <v>0</v>
      </c>
      <c r="D33" s="797">
        <f ca="1">Front_panel!O11</f>
        <v>1</v>
      </c>
      <c r="E33" s="797">
        <f ca="1">Front_panel!O12</f>
        <v>0</v>
      </c>
      <c r="F33" s="797">
        <f ca="1">Front_panel!O13</f>
        <v>8</v>
      </c>
      <c r="G33" s="797">
        <f ca="1">Front_panel!O14</f>
        <v>1</v>
      </c>
      <c r="H33" s="797">
        <f ca="1">Front_panel!O15</f>
        <v>3</v>
      </c>
      <c r="I33" s="797">
        <f ca="1">Front_panel!O16</f>
        <v>1</v>
      </c>
      <c r="J33" s="797">
        <f ca="1">Front_panel!O17</f>
        <v>3</v>
      </c>
      <c r="K33" s="797">
        <f ca="1">Front_panel!O18</f>
        <v>1</v>
      </c>
      <c r="L33" s="797">
        <f ca="1">Front_panel!O19</f>
        <v>0</v>
      </c>
      <c r="M33" s="796">
        <f ca="1">SUM(C33:L33)</f>
        <v>18</v>
      </c>
      <c r="N33" s="743"/>
      <c r="O33" s="798">
        <f t="array" aca="1" ref="O33" ca="1">SUM(C33:L33*C$9:L$9)/M33</f>
        <v>4.6111111111111107</v>
      </c>
      <c r="P33" s="799">
        <f ca="1">SUM(C33:H33)/M33</f>
        <v>0.72222222222222221</v>
      </c>
    </row>
    <row r="34" spans="2:16" x14ac:dyDescent="0.2">
      <c r="B34" s="683" t="s">
        <v>43</v>
      </c>
      <c r="C34" s="784">
        <f t="shared" ref="C34:L34" ca="1" si="9">SUM(C32:C33)</f>
        <v>6</v>
      </c>
      <c r="D34" s="784">
        <f t="shared" ca="1" si="9"/>
        <v>11</v>
      </c>
      <c r="E34" s="784">
        <f t="shared" ca="1" si="9"/>
        <v>12</v>
      </c>
      <c r="F34" s="784">
        <f t="shared" ca="1" si="9"/>
        <v>39</v>
      </c>
      <c r="G34" s="784">
        <f t="shared" ca="1" si="9"/>
        <v>37</v>
      </c>
      <c r="H34" s="784">
        <f t="shared" ca="1" si="9"/>
        <v>49</v>
      </c>
      <c r="I34" s="784">
        <f t="shared" ca="1" si="9"/>
        <v>43</v>
      </c>
      <c r="J34" s="784">
        <f t="shared" ca="1" si="9"/>
        <v>15</v>
      </c>
      <c r="K34" s="784">
        <f t="shared" ca="1" si="9"/>
        <v>4</v>
      </c>
      <c r="L34" s="784">
        <f t="shared" ca="1" si="9"/>
        <v>2</v>
      </c>
      <c r="M34" s="676">
        <f ca="1">SUM(C34:L34)</f>
        <v>218</v>
      </c>
      <c r="O34" s="691">
        <f t="array" aca="1" ref="O34" ca="1">SUM(C34:L34*C$9:L$9)/M34</f>
        <v>4.6055045871559637</v>
      </c>
      <c r="P34" s="692">
        <f ca="1">SUM(C34:H34)/M34</f>
        <v>0.70642201834862384</v>
      </c>
    </row>
    <row r="35" spans="2:16" ht="8.25" customHeight="1" x14ac:dyDescent="0.2">
      <c r="B35" s="683"/>
    </row>
    <row r="36" spans="2:16" x14ac:dyDescent="0.2">
      <c r="B36" s="683" t="s">
        <v>325</v>
      </c>
      <c r="C36" s="784">
        <f ca="1">C34</f>
        <v>6</v>
      </c>
      <c r="D36" s="676">
        <f t="shared" ref="D36:L36" ca="1" si="10">D34+C36</f>
        <v>17</v>
      </c>
      <c r="E36" s="676">
        <f t="shared" ca="1" si="10"/>
        <v>29</v>
      </c>
      <c r="F36" s="676">
        <f t="shared" ca="1" si="10"/>
        <v>68</v>
      </c>
      <c r="G36" s="676">
        <f t="shared" ca="1" si="10"/>
        <v>105</v>
      </c>
      <c r="H36" s="812">
        <f t="shared" ca="1" si="10"/>
        <v>154</v>
      </c>
      <c r="I36" s="676">
        <f t="shared" ca="1" si="10"/>
        <v>197</v>
      </c>
      <c r="J36" s="676">
        <f t="shared" ca="1" si="10"/>
        <v>212</v>
      </c>
      <c r="K36" s="676">
        <f t="shared" ca="1" si="10"/>
        <v>216</v>
      </c>
      <c r="L36" s="676">
        <f t="shared" ca="1" si="10"/>
        <v>218</v>
      </c>
    </row>
    <row r="37" spans="2:16" x14ac:dyDescent="0.2">
      <c r="O37" s="702" t="s">
        <v>334</v>
      </c>
    </row>
    <row r="38" spans="2:16" x14ac:dyDescent="0.2">
      <c r="N38" s="699" t="s">
        <v>335</v>
      </c>
      <c r="O38" s="698">
        <f ca="1">O11</f>
        <v>4.3623148153497722</v>
      </c>
    </row>
    <row r="39" spans="2:16" ht="13.5" thickBot="1" x14ac:dyDescent="0.25">
      <c r="N39" s="688" t="s">
        <v>336</v>
      </c>
      <c r="O39" s="698">
        <f>M18</f>
        <v>0.25</v>
      </c>
    </row>
    <row r="40" spans="2:16" ht="13.5" thickTop="1" x14ac:dyDescent="0.2">
      <c r="N40" s="699" t="s">
        <v>13</v>
      </c>
      <c r="O40" s="703">
        <f ca="1">O38+O39</f>
        <v>4.6123148153497722</v>
      </c>
    </row>
    <row r="42" spans="2:16" x14ac:dyDescent="0.2">
      <c r="C42" s="693"/>
      <c r="D42" s="693"/>
      <c r="E42" s="693"/>
      <c r="F42" s="693"/>
      <c r="G42" s="693"/>
      <c r="H42" s="693"/>
      <c r="I42" s="693"/>
      <c r="J42" s="693"/>
      <c r="K42" s="693"/>
      <c r="L42" s="693"/>
      <c r="M42" s="693"/>
      <c r="N42" s="782"/>
      <c r="O42" s="782"/>
      <c r="P42" s="782"/>
    </row>
    <row r="44" spans="2:16" x14ac:dyDescent="0.2">
      <c r="C44" s="693"/>
      <c r="D44" s="693"/>
      <c r="E44" s="693"/>
      <c r="F44" s="693"/>
      <c r="G44" s="693"/>
      <c r="H44" s="693"/>
      <c r="I44" s="693"/>
      <c r="J44" s="693"/>
      <c r="K44" s="693"/>
      <c r="L44" s="693"/>
    </row>
    <row r="45" spans="2:16" x14ac:dyDescent="0.2">
      <c r="C45" s="693"/>
      <c r="D45" s="693"/>
      <c r="E45" s="693"/>
      <c r="F45" s="693"/>
      <c r="G45" s="693"/>
      <c r="H45" s="693"/>
      <c r="I45" s="693"/>
      <c r="J45" s="693"/>
      <c r="K45" s="693"/>
      <c r="L45" s="693"/>
    </row>
    <row r="47" spans="2:16" x14ac:dyDescent="0.2">
      <c r="C47" s="693"/>
      <c r="D47" s="693"/>
      <c r="E47" s="693"/>
      <c r="F47" s="693"/>
      <c r="G47" s="693"/>
      <c r="H47" s="693"/>
      <c r="I47" s="693"/>
      <c r="J47" s="693"/>
      <c r="K47" s="693"/>
      <c r="L47" s="693"/>
    </row>
  </sheetData>
  <printOptions gridLines="1"/>
  <pageMargins left="0.55118110236220474" right="0.55118110236220474" top="0.78740157480314965" bottom="0.98425196850393704" header="0.51181102362204722" footer="0.51181102362204722"/>
  <pageSetup paperSize="9" orientation="landscape" r:id="rId1"/>
  <headerFooter alignWithMargins="0">
    <oddFooter>&amp;L&amp;8&amp;Z&amp;F \ &amp;A &amp;R&amp;8&amp;P of &amp;N       &amp;D</oddFooter>
  </headerFooter>
  <ignoredErrors>
    <ignoredError sqref="O17:P17" numberStoredAsText="1"/>
    <ignoredError sqref="P12"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P42"/>
  <sheetViews>
    <sheetView workbookViewId="0">
      <selection activeCell="AD26" sqref="AD26"/>
    </sheetView>
    <sheetView topLeftCell="AQ1" workbookViewId="1">
      <selection activeCell="BT13" sqref="BT13"/>
    </sheetView>
    <sheetView workbookViewId="2"/>
  </sheetViews>
  <sheetFormatPr defaultColWidth="8.1640625" defaultRowHeight="12.75" x14ac:dyDescent="0.2"/>
  <cols>
    <col min="1" max="1" width="11.6640625" style="678" customWidth="1"/>
    <col min="2" max="2" width="4.83203125" style="678" customWidth="1"/>
    <col min="3" max="13" width="3.6640625" style="676" customWidth="1"/>
    <col min="14" max="14" width="1.33203125" style="678" customWidth="1"/>
    <col min="15" max="16" width="4.5" style="678" customWidth="1"/>
    <col min="17" max="17" width="1.33203125" style="678" customWidth="1"/>
    <col min="18" max="18" width="3.5" style="678" customWidth="1"/>
    <col min="19" max="29" width="4.1640625" style="678" customWidth="1"/>
    <col min="30" max="30" width="1.5" style="678" customWidth="1"/>
    <col min="31" max="31" width="4.1640625" style="678" customWidth="1"/>
    <col min="32" max="32" width="6" style="678" customWidth="1"/>
    <col min="33" max="33" width="3" style="678" customWidth="1"/>
    <col min="34" max="36" width="5.1640625" style="678" customWidth="1"/>
    <col min="37" max="37" width="8.6640625" style="678" customWidth="1"/>
    <col min="38" max="38" width="3.5" style="678" customWidth="1"/>
    <col min="39" max="39" width="4.33203125" style="678" customWidth="1"/>
    <col min="40" max="40" width="3.5" style="678" customWidth="1"/>
    <col min="41" max="41" width="4.33203125" style="678" customWidth="1"/>
    <col min="42" max="43" width="4" style="678" customWidth="1"/>
    <col min="44" max="44" width="3.83203125" style="678" customWidth="1"/>
    <col min="45" max="48" width="3.5" style="678" customWidth="1"/>
    <col min="49" max="49" width="1.1640625" style="678" customWidth="1"/>
    <col min="50" max="50" width="6.1640625" style="678" customWidth="1"/>
    <col min="51" max="51" width="5.83203125" style="678" customWidth="1"/>
    <col min="52" max="52" width="2.5" style="678" customWidth="1"/>
    <col min="53" max="53" width="7.33203125" style="678" customWidth="1"/>
    <col min="54" max="54" width="8.6640625" style="678" customWidth="1"/>
    <col min="55" max="61" width="4" style="678" customWidth="1"/>
    <col min="62" max="62" width="4.33203125" style="678" customWidth="1"/>
    <col min="63" max="64" width="3.1640625" style="678" customWidth="1"/>
    <col min="65" max="65" width="3.6640625" style="678" customWidth="1"/>
    <col min="66" max="66" width="0.6640625" style="678" customWidth="1"/>
    <col min="67" max="67" width="4.6640625" style="678" customWidth="1"/>
    <col min="68" max="68" width="5.83203125" style="678" customWidth="1"/>
    <col min="69" max="16384" width="8.1640625" style="678"/>
  </cols>
  <sheetData>
    <row r="1" spans="2:68" ht="20.25" customHeight="1" x14ac:dyDescent="0.3">
      <c r="B1" s="675" t="s">
        <v>318</v>
      </c>
      <c r="M1" s="678"/>
      <c r="S1" s="677"/>
      <c r="AF1" s="785"/>
      <c r="AG1" s="787"/>
      <c r="AH1" s="786"/>
      <c r="AI1" s="786"/>
      <c r="AJ1" s="786"/>
      <c r="AK1" s="786" t="s">
        <v>351</v>
      </c>
      <c r="AL1" s="787"/>
      <c r="AM1" s="788" t="s">
        <v>339</v>
      </c>
      <c r="AN1" s="787"/>
      <c r="AO1" s="788" t="s">
        <v>338</v>
      </c>
      <c r="AP1" s="800"/>
    </row>
    <row r="2" spans="2:68" ht="20.25" customHeight="1" thickBot="1" x14ac:dyDescent="0.35">
      <c r="B2" s="675"/>
      <c r="M2" s="677"/>
      <c r="AF2" s="790"/>
      <c r="AG2" s="793"/>
      <c r="AH2" s="791" t="s">
        <v>327</v>
      </c>
      <c r="AI2" s="791"/>
      <c r="AJ2" s="791"/>
      <c r="AK2" s="792">
        <f>AVERAGE(AM2:AR2)</f>
        <v>0.25</v>
      </c>
      <c r="AL2" s="793"/>
      <c r="AM2" s="806">
        <v>0.3</v>
      </c>
      <c r="AN2" s="807"/>
      <c r="AO2" s="806">
        <v>0.2</v>
      </c>
      <c r="AP2" s="801"/>
      <c r="AR2" s="675" t="s">
        <v>485</v>
      </c>
      <c r="AS2" s="676"/>
      <c r="AT2" s="676"/>
      <c r="AU2" s="676"/>
    </row>
    <row r="3" spans="2:68" ht="15.75" customHeight="1" x14ac:dyDescent="0.3">
      <c r="B3" s="675"/>
      <c r="M3" s="677"/>
      <c r="AL3" s="684">
        <v>9</v>
      </c>
      <c r="AM3" s="684">
        <v>8</v>
      </c>
      <c r="AN3" s="684">
        <v>7</v>
      </c>
      <c r="AO3" s="684">
        <v>6</v>
      </c>
      <c r="AP3" s="684">
        <v>5</v>
      </c>
      <c r="AQ3" s="684">
        <v>4</v>
      </c>
      <c r="AR3" s="684">
        <v>3</v>
      </c>
      <c r="AS3" s="684">
        <v>2</v>
      </c>
      <c r="AT3" s="684">
        <v>1</v>
      </c>
      <c r="AU3" s="685">
        <v>0</v>
      </c>
      <c r="AV3" s="676"/>
      <c r="AX3" s="694"/>
      <c r="BG3" s="680" t="s">
        <v>349</v>
      </c>
    </row>
    <row r="4" spans="2:68" ht="16.5" customHeight="1" x14ac:dyDescent="0.3">
      <c r="B4" s="675"/>
      <c r="M4" s="679"/>
      <c r="AJ4" s="696" t="s">
        <v>486</v>
      </c>
      <c r="AL4" s="686">
        <v>9</v>
      </c>
      <c r="AM4" s="686">
        <v>8</v>
      </c>
      <c r="AN4" s="686">
        <v>7</v>
      </c>
      <c r="AO4" s="686">
        <v>6</v>
      </c>
      <c r="AP4" s="686">
        <v>5</v>
      </c>
      <c r="AQ4" s="686">
        <v>4</v>
      </c>
      <c r="AR4" s="686">
        <v>3</v>
      </c>
      <c r="AS4" s="686">
        <v>2</v>
      </c>
      <c r="AT4" s="686">
        <v>1</v>
      </c>
      <c r="AU4" s="686" t="s">
        <v>16</v>
      </c>
      <c r="AV4" s="687"/>
      <c r="AX4" s="694"/>
      <c r="AY4" s="689" t="s">
        <v>323</v>
      </c>
    </row>
    <row r="5" spans="2:68" ht="15" x14ac:dyDescent="0.3">
      <c r="B5" s="675" t="str">
        <f>Front_panel!AA5</f>
        <v>English Language</v>
      </c>
      <c r="AK5" s="683" t="s">
        <v>320</v>
      </c>
      <c r="AL5" s="741">
        <f t="shared" ref="AL5:AU5" ca="1" si="0">S8</f>
        <v>2.8477114800371006</v>
      </c>
      <c r="AM5" s="741">
        <f t="shared" ca="1" si="0"/>
        <v>6.6927124332578698</v>
      </c>
      <c r="AN5" s="741">
        <f t="shared" ca="1" si="0"/>
        <v>13.095617228809026</v>
      </c>
      <c r="AO5" s="741">
        <f t="shared" ca="1" si="0"/>
        <v>28.110641284706794</v>
      </c>
      <c r="AP5" s="741">
        <f t="shared" ca="1" si="0"/>
        <v>39.765125352132316</v>
      </c>
      <c r="AQ5" s="741">
        <f t="shared" ca="1" si="0"/>
        <v>38.95096502067355</v>
      </c>
      <c r="AR5" s="741">
        <f t="shared" ca="1" si="0"/>
        <v>46.828204347048967</v>
      </c>
      <c r="AS5" s="741">
        <f t="shared" ca="1" si="0"/>
        <v>16.138419778490146</v>
      </c>
      <c r="AT5" s="741">
        <f t="shared" ca="1" si="0"/>
        <v>5.5677525321708625</v>
      </c>
      <c r="AU5" s="741">
        <f t="shared" ca="1" si="0"/>
        <v>2.0028505426733934</v>
      </c>
      <c r="AV5" s="742">
        <f ca="1">SUM(AL5:AU5)</f>
        <v>200.00000000000003</v>
      </c>
      <c r="AW5" s="743"/>
      <c r="AX5" s="744">
        <f t="array" aca="1" ref="AX5" ca="1">SUM(AL5:AU5*S$6:AB$6)/AV5</f>
        <v>4.3623148153497722</v>
      </c>
      <c r="AY5" s="745">
        <f ca="1">SUM(AL5:AQ5)/AV5</f>
        <v>0.64731386399808322</v>
      </c>
      <c r="AZ5" s="743"/>
    </row>
    <row r="6" spans="2:68" x14ac:dyDescent="0.2">
      <c r="B6" s="680" t="s">
        <v>319</v>
      </c>
      <c r="R6" s="680" t="s">
        <v>321</v>
      </c>
      <c r="S6" s="684">
        <v>9</v>
      </c>
      <c r="T6" s="684">
        <v>8</v>
      </c>
      <c r="U6" s="684">
        <v>7</v>
      </c>
      <c r="V6" s="684">
        <v>6</v>
      </c>
      <c r="W6" s="684">
        <v>5</v>
      </c>
      <c r="X6" s="684">
        <v>4</v>
      </c>
      <c r="Y6" s="684">
        <v>3</v>
      </c>
      <c r="Z6" s="684">
        <v>2</v>
      </c>
      <c r="AA6" s="684">
        <v>1</v>
      </c>
      <c r="AB6" s="685">
        <v>0</v>
      </c>
      <c r="AC6" s="676"/>
      <c r="AK6" s="766" t="s">
        <v>328</v>
      </c>
      <c r="AL6" s="685"/>
      <c r="AM6" s="685">
        <f t="shared" ref="AM6:AU6" ca="1" si="1">AM5*$AK$2*$AV5/($AV5-$AL5)</f>
        <v>1.6973458648389443</v>
      </c>
      <c r="AN6" s="685">
        <f t="shared" ca="1" si="1"/>
        <v>3.3211933087662366</v>
      </c>
      <c r="AO6" s="685">
        <f t="shared" ca="1" si="1"/>
        <v>7.1291694090227153</v>
      </c>
      <c r="AP6" s="685">
        <f t="shared" ca="1" si="1"/>
        <v>10.084875415510545</v>
      </c>
      <c r="AQ6" s="685">
        <f t="shared" ca="1" si="1"/>
        <v>9.8783953544443701</v>
      </c>
      <c r="AR6" s="685">
        <f t="shared" ca="1" si="1"/>
        <v>11.876150335000379</v>
      </c>
      <c r="AS6" s="685">
        <f t="shared" ca="1" si="1"/>
        <v>4.0928816752882966</v>
      </c>
      <c r="AT6" s="685">
        <f t="shared" ca="1" si="1"/>
        <v>1.4120435968480003</v>
      </c>
      <c r="AU6" s="685">
        <f t="shared" ca="1" si="1"/>
        <v>0.50794504028052212</v>
      </c>
      <c r="AV6" s="804">
        <f ca="1">SUM(AL6:AU6)</f>
        <v>50.000000000000014</v>
      </c>
      <c r="AX6" s="747"/>
      <c r="AY6" s="748"/>
      <c r="BC6" s="684">
        <v>9</v>
      </c>
      <c r="BD6" s="684">
        <v>8</v>
      </c>
      <c r="BE6" s="684">
        <v>7</v>
      </c>
      <c r="BF6" s="684">
        <v>6</v>
      </c>
      <c r="BG6" s="684">
        <v>5</v>
      </c>
      <c r="BH6" s="684">
        <v>4</v>
      </c>
      <c r="BI6" s="684">
        <v>3</v>
      </c>
      <c r="BJ6" s="684">
        <v>2</v>
      </c>
      <c r="BK6" s="684">
        <v>1</v>
      </c>
      <c r="BL6" s="685">
        <v>0</v>
      </c>
      <c r="BM6" s="676"/>
    </row>
    <row r="7" spans="2:68" x14ac:dyDescent="0.2">
      <c r="B7" s="681" t="s">
        <v>77</v>
      </c>
      <c r="C7" s="676">
        <v>2</v>
      </c>
      <c r="D7" s="676" t="s">
        <v>33</v>
      </c>
      <c r="E7" s="676" t="s">
        <v>34</v>
      </c>
      <c r="F7" s="676" t="s">
        <v>35</v>
      </c>
      <c r="G7" s="676" t="s">
        <v>36</v>
      </c>
      <c r="H7" s="676" t="s">
        <v>37</v>
      </c>
      <c r="I7" s="676" t="s">
        <v>38</v>
      </c>
      <c r="J7" s="676" t="s">
        <v>39</v>
      </c>
      <c r="K7" s="676" t="s">
        <v>40</v>
      </c>
      <c r="L7" s="676" t="s">
        <v>41</v>
      </c>
      <c r="M7" s="676" t="s">
        <v>4</v>
      </c>
      <c r="O7" s="682" t="s">
        <v>82</v>
      </c>
      <c r="P7" s="682" t="s">
        <v>43</v>
      </c>
      <c r="R7" s="678" t="str">
        <f>Front_panel!AA5</f>
        <v>English Language</v>
      </c>
      <c r="S7" s="686">
        <v>9</v>
      </c>
      <c r="T7" s="686">
        <v>8</v>
      </c>
      <c r="U7" s="686">
        <v>7</v>
      </c>
      <c r="V7" s="686">
        <v>6</v>
      </c>
      <c r="W7" s="686">
        <v>5</v>
      </c>
      <c r="X7" s="686">
        <v>4</v>
      </c>
      <c r="Y7" s="686">
        <v>3</v>
      </c>
      <c r="Z7" s="686">
        <v>2</v>
      </c>
      <c r="AA7" s="686">
        <v>1</v>
      </c>
      <c r="AB7" s="686" t="s">
        <v>16</v>
      </c>
      <c r="AC7" s="687"/>
      <c r="AE7" s="688" t="s">
        <v>322</v>
      </c>
      <c r="AF7" s="689" t="s">
        <v>323</v>
      </c>
      <c r="AK7" s="766" t="s">
        <v>329</v>
      </c>
      <c r="AL7" s="685">
        <f t="shared" ref="AL7:AT7" ca="1" si="2">AM6</f>
        <v>1.6973458648389443</v>
      </c>
      <c r="AM7" s="685">
        <f t="shared" ca="1" si="2"/>
        <v>3.3211933087662366</v>
      </c>
      <c r="AN7" s="685">
        <f t="shared" ca="1" si="2"/>
        <v>7.1291694090227153</v>
      </c>
      <c r="AO7" s="685">
        <f t="shared" ca="1" si="2"/>
        <v>10.084875415510545</v>
      </c>
      <c r="AP7" s="685">
        <f t="shared" ca="1" si="2"/>
        <v>9.8783953544443701</v>
      </c>
      <c r="AQ7" s="685">
        <f t="shared" ca="1" si="2"/>
        <v>11.876150335000379</v>
      </c>
      <c r="AR7" s="685">
        <f t="shared" ca="1" si="2"/>
        <v>4.0928816752882966</v>
      </c>
      <c r="AS7" s="685">
        <f t="shared" ca="1" si="2"/>
        <v>1.4120435968480003</v>
      </c>
      <c r="AT7" s="685">
        <f t="shared" ca="1" si="2"/>
        <v>0.50794504028052212</v>
      </c>
      <c r="AU7" s="685"/>
      <c r="AV7" s="804">
        <f ca="1">SUM(AL7:AU7)</f>
        <v>50.000000000000014</v>
      </c>
      <c r="AX7" s="747"/>
      <c r="AY7" s="748"/>
      <c r="BC7" s="686">
        <v>9</v>
      </c>
      <c r="BD7" s="686">
        <v>8</v>
      </c>
      <c r="BE7" s="686">
        <v>7</v>
      </c>
      <c r="BF7" s="686">
        <v>6</v>
      </c>
      <c r="BG7" s="686">
        <v>5</v>
      </c>
      <c r="BH7" s="686">
        <v>4</v>
      </c>
      <c r="BI7" s="686">
        <v>3</v>
      </c>
      <c r="BJ7" s="686">
        <v>2</v>
      </c>
      <c r="BK7" s="686">
        <v>1</v>
      </c>
      <c r="BL7" s="686" t="s">
        <v>16</v>
      </c>
      <c r="BM7" s="687"/>
      <c r="BO7" s="688" t="s">
        <v>322</v>
      </c>
      <c r="BP7" s="689" t="s">
        <v>323</v>
      </c>
    </row>
    <row r="8" spans="2:68" s="743" customFormat="1" ht="13.5" x14ac:dyDescent="0.25">
      <c r="B8" s="746" t="s">
        <v>320</v>
      </c>
      <c r="C8" s="749">
        <f ca="1">Front_panel!D22</f>
        <v>5</v>
      </c>
      <c r="D8" s="749">
        <f ca="1">Front_panel!E22</f>
        <v>3</v>
      </c>
      <c r="E8" s="749">
        <f ca="1">Front_panel!F22</f>
        <v>5</v>
      </c>
      <c r="F8" s="749">
        <f ca="1">Front_panel!G22</f>
        <v>13</v>
      </c>
      <c r="G8" s="749">
        <f ca="1">Front_panel!H22</f>
        <v>27</v>
      </c>
      <c r="H8" s="749">
        <f ca="1">Front_panel!I22</f>
        <v>39</v>
      </c>
      <c r="I8" s="749">
        <f ca="1">Front_panel!J22</f>
        <v>43</v>
      </c>
      <c r="J8" s="749">
        <f ca="1">Front_panel!K22</f>
        <v>45</v>
      </c>
      <c r="K8" s="749">
        <f ca="1">Front_panel!L22</f>
        <v>17</v>
      </c>
      <c r="L8" s="749">
        <f ca="1">Front_panel!M22</f>
        <v>3</v>
      </c>
      <c r="M8" s="749">
        <f ca="1">SUM(C8:L8)</f>
        <v>200</v>
      </c>
      <c r="N8" s="750"/>
      <c r="O8" s="749">
        <f ca="1">Front_panel!O21</f>
        <v>18</v>
      </c>
      <c r="P8" s="749">
        <f ca="1">M8+O8</f>
        <v>218</v>
      </c>
      <c r="R8" s="746" t="s">
        <v>320</v>
      </c>
      <c r="S8" s="751">
        <f ca="1">Front_panel!O29</f>
        <v>2.8477114800371006</v>
      </c>
      <c r="T8" s="751">
        <f ca="1">Front_panel!O30</f>
        <v>6.6927124332578698</v>
      </c>
      <c r="U8" s="751">
        <f ca="1">Front_panel!O31</f>
        <v>13.095617228809026</v>
      </c>
      <c r="V8" s="751">
        <f ca="1">Front_panel!O32</f>
        <v>28.110641284706794</v>
      </c>
      <c r="W8" s="751">
        <f ca="1">Front_panel!O33</f>
        <v>39.765125352132316</v>
      </c>
      <c r="X8" s="751">
        <f ca="1">Front_panel!O34</f>
        <v>38.95096502067355</v>
      </c>
      <c r="Y8" s="751">
        <f ca="1">Front_panel!O35</f>
        <v>46.828204347048967</v>
      </c>
      <c r="Z8" s="751">
        <f ca="1">Front_panel!O36</f>
        <v>16.138419778490146</v>
      </c>
      <c r="AA8" s="751">
        <f ca="1">Front_panel!O37</f>
        <v>5.5677525321708625</v>
      </c>
      <c r="AB8" s="751">
        <f ca="1">Front_panel!O38</f>
        <v>2.0028505426733934</v>
      </c>
      <c r="AC8" s="752">
        <f ca="1">SUM(S8:AB8)</f>
        <v>200.00000000000003</v>
      </c>
      <c r="AD8" s="753"/>
      <c r="AE8" s="754">
        <f t="array" aca="1" ref="AE8" ca="1">SUM(S8:AB8*S$6:AB$6)/AC8</f>
        <v>4.3623148153497722</v>
      </c>
      <c r="AF8" s="755">
        <f ca="1">SUM(S8:X8)/AC8</f>
        <v>0.64731386399808322</v>
      </c>
      <c r="AH8" s="798">
        <f>AM2</f>
        <v>0.3</v>
      </c>
      <c r="AI8" s="798">
        <f>AO2</f>
        <v>0.2</v>
      </c>
      <c r="AJ8" s="809">
        <f>AK2</f>
        <v>0.25</v>
      </c>
      <c r="AK8" s="746" t="s">
        <v>331</v>
      </c>
      <c r="AL8" s="756">
        <f t="shared" ref="AL8:AU8" ca="1" si="3">AL5-AL6+AL7</f>
        <v>4.545057344876045</v>
      </c>
      <c r="AM8" s="756">
        <f t="shared" ca="1" si="3"/>
        <v>8.3165598771851617</v>
      </c>
      <c r="AN8" s="756">
        <f t="shared" ca="1" si="3"/>
        <v>16.903593329065504</v>
      </c>
      <c r="AO8" s="756">
        <f t="shared" ca="1" si="3"/>
        <v>31.066347291194624</v>
      </c>
      <c r="AP8" s="756">
        <f t="shared" ca="1" si="3"/>
        <v>39.558645291066142</v>
      </c>
      <c r="AQ8" s="756">
        <f t="shared" ca="1" si="3"/>
        <v>40.94872000122956</v>
      </c>
      <c r="AR8" s="756">
        <f t="shared" ca="1" si="3"/>
        <v>39.044935687336888</v>
      </c>
      <c r="AS8" s="756">
        <f t="shared" ca="1" si="3"/>
        <v>13.45758170004985</v>
      </c>
      <c r="AT8" s="756">
        <f t="shared" ca="1" si="3"/>
        <v>4.6636539756033848</v>
      </c>
      <c r="AU8" s="756">
        <f t="shared" ca="1" si="3"/>
        <v>1.4949055023928712</v>
      </c>
      <c r="AV8" s="757">
        <f ca="1">SUM(AL8:AU8)</f>
        <v>200.00000000000003</v>
      </c>
      <c r="AW8" s="758"/>
      <c r="AX8" s="756">
        <f t="array" aca="1" ref="AX8" ca="1">SUM(AL8:AU8*S$6:AB$6)/AV8</f>
        <v>4.6123148153497722</v>
      </c>
      <c r="AY8" s="759">
        <f ca="1">SUM(AL8:AQ8)/AV8</f>
        <v>0.70669461567308511</v>
      </c>
      <c r="BA8" s="748"/>
      <c r="BB8" s="681" t="s">
        <v>320</v>
      </c>
      <c r="BC8" s="802">
        <f ca="1">Front_panel!N10</f>
        <v>6</v>
      </c>
      <c r="BD8" s="802">
        <f ca="1">Front_panel!N11</f>
        <v>10</v>
      </c>
      <c r="BE8" s="802">
        <f ca="1">Front_panel!N12</f>
        <v>12</v>
      </c>
      <c r="BF8" s="802">
        <f ca="1">Front_panel!N13</f>
        <v>31</v>
      </c>
      <c r="BG8" s="802">
        <f ca="1">Front_panel!N14</f>
        <v>36</v>
      </c>
      <c r="BH8" s="802">
        <f ca="1">Front_panel!N15</f>
        <v>46</v>
      </c>
      <c r="BI8" s="802">
        <f ca="1">Front_panel!N16</f>
        <v>42</v>
      </c>
      <c r="BJ8" s="802">
        <f ca="1">Front_panel!N17</f>
        <v>12</v>
      </c>
      <c r="BK8" s="802">
        <f ca="1">Front_panel!N18</f>
        <v>3</v>
      </c>
      <c r="BL8" s="802">
        <f ca="1">Front_panel!N19</f>
        <v>2</v>
      </c>
      <c r="BM8" s="803">
        <f ca="1">SUM(BC8:BL8)</f>
        <v>200</v>
      </c>
      <c r="BN8" s="760"/>
      <c r="BO8" s="761">
        <f t="array" aca="1" ref="BO8" ca="1">SUM(BC8:BL8*S$6:AB$6)/BM8</f>
        <v>4.6050000000000004</v>
      </c>
      <c r="BP8" s="762">
        <f ca="1">SUM(BC8:BH8)/BM8</f>
        <v>0.70499999999999996</v>
      </c>
    </row>
    <row r="9" spans="2:68" ht="12" customHeight="1" x14ac:dyDescent="0.2">
      <c r="AH9" s="808" t="s">
        <v>339</v>
      </c>
      <c r="AI9" s="808" t="s">
        <v>338</v>
      </c>
      <c r="AJ9" s="685" t="s">
        <v>112</v>
      </c>
      <c r="AK9" s="766" t="s">
        <v>492</v>
      </c>
      <c r="AL9" s="804">
        <f ca="1">BC9</f>
        <v>0</v>
      </c>
      <c r="AM9" s="804">
        <f t="shared" ref="AM9:AY9" ca="1" si="4">BD9</f>
        <v>1</v>
      </c>
      <c r="AN9" s="804">
        <f t="shared" ca="1" si="4"/>
        <v>0</v>
      </c>
      <c r="AO9" s="804">
        <f t="shared" ca="1" si="4"/>
        <v>8</v>
      </c>
      <c r="AP9" s="804">
        <f t="shared" ca="1" si="4"/>
        <v>1</v>
      </c>
      <c r="AQ9" s="804">
        <f t="shared" ca="1" si="4"/>
        <v>3</v>
      </c>
      <c r="AR9" s="804">
        <f t="shared" ca="1" si="4"/>
        <v>1</v>
      </c>
      <c r="AS9" s="804">
        <f t="shared" ca="1" si="4"/>
        <v>3</v>
      </c>
      <c r="AT9" s="804">
        <f t="shared" ca="1" si="4"/>
        <v>1</v>
      </c>
      <c r="AU9" s="804">
        <f t="shared" ca="1" si="4"/>
        <v>0</v>
      </c>
      <c r="AV9" s="804">
        <f t="shared" ca="1" si="4"/>
        <v>18</v>
      </c>
      <c r="AW9" s="804">
        <f t="shared" si="4"/>
        <v>0</v>
      </c>
      <c r="AX9" s="764">
        <f t="shared" ca="1" si="4"/>
        <v>4.6111111111111107</v>
      </c>
      <c r="AY9" s="765">
        <f t="shared" ca="1" si="4"/>
        <v>0.72222222222222221</v>
      </c>
      <c r="BB9" s="766" t="s">
        <v>324</v>
      </c>
      <c r="BC9" s="804">
        <f ca="1">Front_panel!O10</f>
        <v>0</v>
      </c>
      <c r="BD9" s="804">
        <f ca="1">Front_panel!O11</f>
        <v>1</v>
      </c>
      <c r="BE9" s="804">
        <f ca="1">Front_panel!O12</f>
        <v>0</v>
      </c>
      <c r="BF9" s="804">
        <f ca="1">Front_panel!O13</f>
        <v>8</v>
      </c>
      <c r="BG9" s="804">
        <f ca="1">Front_panel!O14</f>
        <v>1</v>
      </c>
      <c r="BH9" s="804">
        <f ca="1">Front_panel!O15</f>
        <v>3</v>
      </c>
      <c r="BI9" s="804">
        <f ca="1">Front_panel!O16</f>
        <v>1</v>
      </c>
      <c r="BJ9" s="804">
        <f ca="1">Front_panel!O17</f>
        <v>3</v>
      </c>
      <c r="BK9" s="804">
        <f ca="1">Front_panel!O18</f>
        <v>1</v>
      </c>
      <c r="BL9" s="804">
        <f ca="1">Front_panel!O19</f>
        <v>0</v>
      </c>
      <c r="BM9" s="805">
        <f ca="1">SUM(BC9:BL9)</f>
        <v>18</v>
      </c>
      <c r="BN9" s="763"/>
      <c r="BO9" s="764">
        <f t="array" aca="1" ref="BO9" ca="1">SUM(BC9:BL9*S$6:AB$6)/BM9</f>
        <v>4.6111111111111107</v>
      </c>
      <c r="BP9" s="765">
        <f ca="1">SUM(BC9:BH9)/BM9</f>
        <v>0.72222222222222221</v>
      </c>
    </row>
    <row r="10" spans="2:68" ht="17.25" customHeight="1" x14ac:dyDescent="0.2">
      <c r="AJ10" s="680" t="s">
        <v>487</v>
      </c>
      <c r="AK10" s="766" t="s">
        <v>18</v>
      </c>
      <c r="AL10" s="815">
        <f ca="1">AL8+AL9</f>
        <v>4.545057344876045</v>
      </c>
      <c r="AM10" s="815">
        <f t="shared" ref="AM10:AV10" ca="1" si="5">AM8+AM9</f>
        <v>9.3165598771851617</v>
      </c>
      <c r="AN10" s="815">
        <f t="shared" ca="1" si="5"/>
        <v>16.903593329065504</v>
      </c>
      <c r="AO10" s="815">
        <f t="shared" ca="1" si="5"/>
        <v>39.066347291194624</v>
      </c>
      <c r="AP10" s="815">
        <f t="shared" ca="1" si="5"/>
        <v>40.558645291066142</v>
      </c>
      <c r="AQ10" s="815">
        <f t="shared" ca="1" si="5"/>
        <v>43.94872000122956</v>
      </c>
      <c r="AR10" s="815">
        <f t="shared" ca="1" si="5"/>
        <v>40.044935687336888</v>
      </c>
      <c r="AS10" s="815">
        <f t="shared" ca="1" si="5"/>
        <v>16.45758170004985</v>
      </c>
      <c r="AT10" s="815">
        <f t="shared" ca="1" si="5"/>
        <v>5.6636539756033848</v>
      </c>
      <c r="AU10" s="815">
        <f t="shared" ca="1" si="5"/>
        <v>1.4949055023928712</v>
      </c>
      <c r="AV10" s="815">
        <f t="shared" ca="1" si="5"/>
        <v>218.00000000000003</v>
      </c>
      <c r="AX10" s="764">
        <f t="shared" ref="AX10" ca="1" si="6">BO10</f>
        <v>4.6055045871559637</v>
      </c>
      <c r="AY10" s="765">
        <f t="shared" ref="AY10" ca="1" si="7">BP10</f>
        <v>0.70642201834862384</v>
      </c>
      <c r="BB10" s="683" t="s">
        <v>43</v>
      </c>
      <c r="BC10" s="805">
        <f t="shared" ref="BC10:BL10" ca="1" si="8">SUM(BC8:BC9)</f>
        <v>6</v>
      </c>
      <c r="BD10" s="805">
        <f t="shared" ca="1" si="8"/>
        <v>11</v>
      </c>
      <c r="BE10" s="805">
        <f t="shared" ca="1" si="8"/>
        <v>12</v>
      </c>
      <c r="BF10" s="805">
        <f t="shared" ca="1" si="8"/>
        <v>39</v>
      </c>
      <c r="BG10" s="805">
        <f t="shared" ca="1" si="8"/>
        <v>37</v>
      </c>
      <c r="BH10" s="805">
        <f t="shared" ca="1" si="8"/>
        <v>49</v>
      </c>
      <c r="BI10" s="805">
        <f t="shared" ca="1" si="8"/>
        <v>43</v>
      </c>
      <c r="BJ10" s="805">
        <f t="shared" ca="1" si="8"/>
        <v>15</v>
      </c>
      <c r="BK10" s="805">
        <f t="shared" ca="1" si="8"/>
        <v>4</v>
      </c>
      <c r="BL10" s="805">
        <f t="shared" ca="1" si="8"/>
        <v>2</v>
      </c>
      <c r="BM10" s="805">
        <f ca="1">SUM(BC10:BL10)</f>
        <v>218</v>
      </c>
      <c r="BN10" s="763"/>
      <c r="BO10" s="764">
        <f t="array" aca="1" ref="BO10" ca="1">SUM(BC10:BL10*S$6:AB$6)/BM10</f>
        <v>4.6055045871559637</v>
      </c>
      <c r="BP10" s="765">
        <f ca="1">SUM(BC10:BH10)/BM10</f>
        <v>0.70642201834862384</v>
      </c>
    </row>
    <row r="11" spans="2:68" ht="6" customHeight="1" x14ac:dyDescent="0.2"/>
    <row r="12" spans="2:68" ht="18" customHeight="1" x14ac:dyDescent="0.2">
      <c r="AK12" s="816" t="s">
        <v>325</v>
      </c>
      <c r="AL12" s="815">
        <f ca="1">AL10</f>
        <v>4.545057344876045</v>
      </c>
      <c r="AM12" s="815">
        <f ca="1">AL12+AM10</f>
        <v>13.861617222061206</v>
      </c>
      <c r="AN12" s="815">
        <f t="shared" ref="AN12:AU12" ca="1" si="9">AM12+AN10</f>
        <v>30.76521055112671</v>
      </c>
      <c r="AO12" s="815">
        <f t="shared" ca="1" si="9"/>
        <v>69.831557842321331</v>
      </c>
      <c r="AP12" s="815">
        <f t="shared" ca="1" si="9"/>
        <v>110.39020313338747</v>
      </c>
      <c r="AQ12" s="815">
        <f t="shared" ca="1" si="9"/>
        <v>154.33892313461703</v>
      </c>
      <c r="AR12" s="815">
        <f t="shared" ca="1" si="9"/>
        <v>194.38385882195394</v>
      </c>
      <c r="AS12" s="815">
        <f t="shared" ca="1" si="9"/>
        <v>210.84144052200378</v>
      </c>
      <c r="AT12" s="815">
        <f t="shared" ca="1" si="9"/>
        <v>216.50509449760716</v>
      </c>
      <c r="AU12" s="815">
        <f t="shared" ca="1" si="9"/>
        <v>218.00000000000003</v>
      </c>
      <c r="AV12" s="815"/>
      <c r="BB12" s="816" t="s">
        <v>325</v>
      </c>
      <c r="BC12" s="818">
        <f ca="1">BC10</f>
        <v>6</v>
      </c>
      <c r="BD12" s="817">
        <f t="shared" ref="BD12:BL12" ca="1" si="10">BD10+BC12</f>
        <v>17</v>
      </c>
      <c r="BE12" s="817">
        <f t="shared" ca="1" si="10"/>
        <v>29</v>
      </c>
      <c r="BF12" s="817">
        <f t="shared" ca="1" si="10"/>
        <v>68</v>
      </c>
      <c r="BG12" s="817">
        <f t="shared" ca="1" si="10"/>
        <v>105</v>
      </c>
      <c r="BH12" s="817">
        <f t="shared" ca="1" si="10"/>
        <v>154</v>
      </c>
      <c r="BI12" s="817">
        <f t="shared" ca="1" si="10"/>
        <v>197</v>
      </c>
      <c r="BJ12" s="817">
        <f t="shared" ca="1" si="10"/>
        <v>212</v>
      </c>
      <c r="BK12" s="817">
        <f t="shared" ca="1" si="10"/>
        <v>216</v>
      </c>
      <c r="BL12" s="817">
        <f t="shared" ca="1" si="10"/>
        <v>218</v>
      </c>
    </row>
    <row r="14" spans="2:68" hidden="1" x14ac:dyDescent="0.2">
      <c r="B14" s="683" t="s">
        <v>324</v>
      </c>
      <c r="C14" s="676">
        <f ca="1">Front_panel!O10</f>
        <v>0</v>
      </c>
      <c r="D14" s="676">
        <f ca="1">Front_panel!O11</f>
        <v>1</v>
      </c>
      <c r="E14" s="676">
        <f ca="1">Front_panel!O12</f>
        <v>0</v>
      </c>
      <c r="F14" s="676">
        <f ca="1">Front_panel!O13</f>
        <v>8</v>
      </c>
      <c r="G14" s="676">
        <f ca="1">Front_panel!O14</f>
        <v>1</v>
      </c>
      <c r="H14" s="676">
        <f ca="1">Front_panel!O15</f>
        <v>3</v>
      </c>
      <c r="I14" s="676">
        <f ca="1">Front_panel!O16</f>
        <v>1</v>
      </c>
      <c r="J14" s="676">
        <f ca="1">Front_panel!O17</f>
        <v>3</v>
      </c>
      <c r="K14" s="676">
        <f ca="1">Front_panel!O18</f>
        <v>1</v>
      </c>
      <c r="L14" s="676">
        <f ca="1">Front_panel!O19</f>
        <v>0</v>
      </c>
      <c r="M14" s="676">
        <f ca="1">SUM(C14:L14)</f>
        <v>18</v>
      </c>
      <c r="O14" s="691">
        <f t="array" aca="1" ref="O14" ca="1">SUM(C14:L14*S$6:AB$6)/M14</f>
        <v>4.6111111111111107</v>
      </c>
      <c r="P14" s="692">
        <f ca="1">SUM(C14:H14)/M14</f>
        <v>0.72222222222222221</v>
      </c>
    </row>
    <row r="15" spans="2:68" hidden="1" x14ac:dyDescent="0.2">
      <c r="B15" s="683" t="s">
        <v>43</v>
      </c>
      <c r="C15" s="693">
        <f t="shared" ref="C15:L15" ca="1" si="11">SUM(C13:C14)</f>
        <v>0</v>
      </c>
      <c r="D15" s="693">
        <f t="shared" ca="1" si="11"/>
        <v>1</v>
      </c>
      <c r="E15" s="693">
        <f t="shared" ca="1" si="11"/>
        <v>0</v>
      </c>
      <c r="F15" s="693">
        <f t="shared" ca="1" si="11"/>
        <v>8</v>
      </c>
      <c r="G15" s="693">
        <f t="shared" ca="1" si="11"/>
        <v>1</v>
      </c>
      <c r="H15" s="693">
        <f t="shared" ca="1" si="11"/>
        <v>3</v>
      </c>
      <c r="I15" s="693">
        <f t="shared" ca="1" si="11"/>
        <v>1</v>
      </c>
      <c r="J15" s="693">
        <f t="shared" ca="1" si="11"/>
        <v>3</v>
      </c>
      <c r="K15" s="693">
        <f t="shared" ca="1" si="11"/>
        <v>1</v>
      </c>
      <c r="L15" s="693">
        <f t="shared" ca="1" si="11"/>
        <v>0</v>
      </c>
      <c r="M15" s="676">
        <f ca="1">SUM(C15:L15)</f>
        <v>18</v>
      </c>
      <c r="O15" s="691">
        <f t="array" aca="1" ref="O15" ca="1">SUM(C15:L15*S$6:AB$6)/M15</f>
        <v>4.6111111111111107</v>
      </c>
      <c r="P15" s="692">
        <f ca="1">SUM(C15:H15)/M15</f>
        <v>0.72222222222222221</v>
      </c>
    </row>
    <row r="16" spans="2:68" ht="2.25" hidden="1" customHeight="1" x14ac:dyDescent="0.2">
      <c r="B16" s="683"/>
    </row>
    <row r="17" spans="2:16" hidden="1" x14ac:dyDescent="0.2">
      <c r="B17" s="683" t="s">
        <v>325</v>
      </c>
      <c r="C17" s="693">
        <f ca="1">C15</f>
        <v>0</v>
      </c>
      <c r="D17" s="676">
        <f t="shared" ref="D17:L17" ca="1" si="12">D15+C17</f>
        <v>1</v>
      </c>
      <c r="E17" s="676">
        <f t="shared" ca="1" si="12"/>
        <v>1</v>
      </c>
      <c r="F17" s="676">
        <f t="shared" ca="1" si="12"/>
        <v>9</v>
      </c>
      <c r="G17" s="676">
        <f t="shared" ca="1" si="12"/>
        <v>10</v>
      </c>
      <c r="H17" s="676">
        <f t="shared" ca="1" si="12"/>
        <v>13</v>
      </c>
      <c r="I17" s="676">
        <f t="shared" ca="1" si="12"/>
        <v>14</v>
      </c>
      <c r="J17" s="676">
        <f t="shared" ca="1" si="12"/>
        <v>17</v>
      </c>
      <c r="K17" s="676">
        <f t="shared" ca="1" si="12"/>
        <v>18</v>
      </c>
      <c r="L17" s="676">
        <f t="shared" ca="1" si="12"/>
        <v>18</v>
      </c>
    </row>
    <row r="18" spans="2:16" ht="6" customHeight="1" x14ac:dyDescent="0.2"/>
    <row r="19" spans="2:16" ht="6" customHeight="1" x14ac:dyDescent="0.2">
      <c r="O19" s="694"/>
    </row>
    <row r="20" spans="2:16" x14ac:dyDescent="0.2">
      <c r="C20" s="678"/>
      <c r="D20" s="678"/>
      <c r="E20" s="678"/>
      <c r="F20" s="678"/>
      <c r="G20" s="678"/>
      <c r="H20" s="678"/>
      <c r="I20" s="678"/>
      <c r="J20" s="678"/>
      <c r="K20" s="678"/>
      <c r="L20" s="678"/>
      <c r="M20" s="678"/>
    </row>
    <row r="21" spans="2:16" ht="6.75" customHeight="1" x14ac:dyDescent="0.2">
      <c r="C21" s="678"/>
      <c r="D21" s="678"/>
      <c r="E21" s="678"/>
      <c r="F21" s="678"/>
      <c r="G21" s="678"/>
      <c r="H21" s="678"/>
      <c r="I21" s="678"/>
      <c r="J21" s="678"/>
      <c r="K21" s="678"/>
      <c r="L21" s="678"/>
      <c r="M21" s="678"/>
    </row>
    <row r="22" spans="2:16" x14ac:dyDescent="0.2">
      <c r="C22" s="678"/>
      <c r="D22" s="678"/>
      <c r="E22" s="678"/>
      <c r="F22" s="678"/>
      <c r="G22" s="678"/>
      <c r="H22" s="678"/>
      <c r="I22" s="678"/>
      <c r="J22" s="678"/>
      <c r="K22" s="678"/>
      <c r="L22" s="678"/>
      <c r="M22" s="678"/>
    </row>
    <row r="23" spans="2:16" hidden="1" x14ac:dyDescent="0.2">
      <c r="C23" s="678"/>
      <c r="D23" s="678"/>
      <c r="E23" s="678"/>
      <c r="F23" s="678"/>
      <c r="G23" s="678"/>
      <c r="H23" s="678"/>
      <c r="I23" s="678"/>
      <c r="J23" s="678"/>
      <c r="K23" s="678"/>
      <c r="L23" s="678"/>
      <c r="M23" s="678"/>
    </row>
    <row r="24" spans="2:16" hidden="1" x14ac:dyDescent="0.2">
      <c r="C24" s="678"/>
      <c r="D24" s="678"/>
      <c r="E24" s="678"/>
      <c r="F24" s="678"/>
      <c r="G24" s="678"/>
      <c r="H24" s="678"/>
      <c r="I24" s="678"/>
      <c r="J24" s="678"/>
      <c r="K24" s="678"/>
      <c r="L24" s="678"/>
      <c r="M24" s="678"/>
    </row>
    <row r="25" spans="2:16" hidden="1" x14ac:dyDescent="0.2">
      <c r="C25" s="678"/>
      <c r="D25" s="678"/>
      <c r="E25" s="678"/>
      <c r="F25" s="678"/>
      <c r="G25" s="678"/>
      <c r="H25" s="678"/>
      <c r="I25" s="678"/>
      <c r="J25" s="678"/>
      <c r="K25" s="678"/>
      <c r="L25" s="678"/>
      <c r="M25" s="678"/>
    </row>
    <row r="26" spans="2:16" x14ac:dyDescent="0.2">
      <c r="C26" s="678"/>
      <c r="D26" s="678"/>
      <c r="E26" s="678"/>
      <c r="F26" s="678"/>
      <c r="G26" s="678"/>
      <c r="H26" s="678"/>
      <c r="I26" s="678"/>
      <c r="J26" s="678"/>
      <c r="K26" s="678"/>
      <c r="L26" s="678"/>
      <c r="M26" s="678"/>
    </row>
    <row r="27" spans="2:16" ht="3" customHeight="1" x14ac:dyDescent="0.2"/>
    <row r="28" spans="2:16" s="700" customFormat="1" ht="13.5" hidden="1" x14ac:dyDescent="0.25">
      <c r="B28" s="695" t="s">
        <v>350</v>
      </c>
      <c r="C28" s="719">
        <v>6</v>
      </c>
      <c r="D28" s="719">
        <v>10</v>
      </c>
      <c r="E28" s="719">
        <v>12</v>
      </c>
      <c r="F28" s="719">
        <v>31</v>
      </c>
      <c r="G28" s="719">
        <v>36</v>
      </c>
      <c r="H28" s="719">
        <v>47</v>
      </c>
      <c r="I28" s="719">
        <v>42</v>
      </c>
      <c r="J28" s="719">
        <v>13</v>
      </c>
      <c r="K28" s="719">
        <v>2</v>
      </c>
      <c r="L28" s="719">
        <v>1</v>
      </c>
      <c r="M28" s="720">
        <f>SUM(C28:L28)</f>
        <v>200</v>
      </c>
      <c r="N28" s="721"/>
      <c r="O28" s="722">
        <f t="array" ref="O28">SUM(C28:L28*S$6:AB$6)/M28</f>
        <v>4.63</v>
      </c>
      <c r="P28" s="723">
        <f>SUM(C28:H28)/M28</f>
        <v>0.71</v>
      </c>
    </row>
    <row r="29" spans="2:16" hidden="1" x14ac:dyDescent="0.2"/>
    <row r="30" spans="2:16" hidden="1" x14ac:dyDescent="0.2">
      <c r="B30" s="699" t="s">
        <v>332</v>
      </c>
      <c r="C30" s="693">
        <f ca="1">AL8</f>
        <v>4.545057344876045</v>
      </c>
      <c r="D30" s="701">
        <f t="shared" ref="D30:L30" ca="1" si="13">C30+AM8</f>
        <v>12.861617222061206</v>
      </c>
      <c r="E30" s="701">
        <f t="shared" ca="1" si="13"/>
        <v>29.76521055112671</v>
      </c>
      <c r="F30" s="701">
        <f t="shared" ca="1" si="13"/>
        <v>60.831557842321331</v>
      </c>
      <c r="G30" s="701">
        <f t="shared" ca="1" si="13"/>
        <v>100.39020313338747</v>
      </c>
      <c r="H30" s="701">
        <f t="shared" ca="1" si="13"/>
        <v>141.33892313461703</v>
      </c>
      <c r="I30" s="701">
        <f t="shared" ca="1" si="13"/>
        <v>180.38385882195394</v>
      </c>
      <c r="J30" s="701">
        <f t="shared" ca="1" si="13"/>
        <v>193.84144052200378</v>
      </c>
      <c r="K30" s="701">
        <f t="shared" ca="1" si="13"/>
        <v>198.50509449760716</v>
      </c>
      <c r="L30" s="701">
        <f t="shared" ca="1" si="13"/>
        <v>200.00000000000003</v>
      </c>
    </row>
    <row r="31" spans="2:16" hidden="1" x14ac:dyDescent="0.2">
      <c r="B31" s="695" t="s">
        <v>333</v>
      </c>
      <c r="C31" s="676">
        <f>C28</f>
        <v>6</v>
      </c>
      <c r="D31" s="676">
        <f t="shared" ref="D31:L31" si="14">C31+D28</f>
        <v>16</v>
      </c>
      <c r="E31" s="676">
        <f t="shared" si="14"/>
        <v>28</v>
      </c>
      <c r="F31" s="676">
        <f t="shared" si="14"/>
        <v>59</v>
      </c>
      <c r="G31" s="676">
        <f t="shared" si="14"/>
        <v>95</v>
      </c>
      <c r="H31" s="676">
        <f t="shared" si="14"/>
        <v>142</v>
      </c>
      <c r="I31" s="676">
        <f t="shared" si="14"/>
        <v>184</v>
      </c>
      <c r="J31" s="676">
        <f t="shared" si="14"/>
        <v>197</v>
      </c>
      <c r="K31" s="676">
        <f t="shared" si="14"/>
        <v>199</v>
      </c>
      <c r="L31" s="676">
        <f t="shared" si="14"/>
        <v>200</v>
      </c>
    </row>
    <row r="32" spans="2:16" hidden="1" x14ac:dyDescent="0.2">
      <c r="M32" s="678"/>
      <c r="O32" s="702" t="s">
        <v>334</v>
      </c>
    </row>
    <row r="33" spans="2:15" hidden="1" x14ac:dyDescent="0.2">
      <c r="M33" s="678"/>
      <c r="N33" s="699" t="s">
        <v>335</v>
      </c>
      <c r="O33" s="698">
        <f ca="1">AE8</f>
        <v>4.3623148153497722</v>
      </c>
    </row>
    <row r="34" spans="2:15" hidden="1" x14ac:dyDescent="0.2">
      <c r="N34" s="688" t="s">
        <v>336</v>
      </c>
      <c r="O34" s="698">
        <f>AK2</f>
        <v>0.25</v>
      </c>
    </row>
    <row r="35" spans="2:15" ht="13.5" hidden="1" thickTop="1" x14ac:dyDescent="0.2">
      <c r="C35" s="678"/>
      <c r="D35" s="678"/>
      <c r="E35" s="678"/>
      <c r="F35" s="678"/>
      <c r="G35" s="678"/>
      <c r="H35" s="678"/>
      <c r="I35" s="678"/>
      <c r="J35" s="678"/>
      <c r="K35" s="678"/>
      <c r="L35" s="678"/>
      <c r="M35" s="678"/>
      <c r="N35" s="699" t="s">
        <v>13</v>
      </c>
      <c r="O35" s="703">
        <f ca="1">O33+O34</f>
        <v>4.6123148153497722</v>
      </c>
    </row>
    <row r="36" spans="2:15" hidden="1" x14ac:dyDescent="0.2"/>
    <row r="37" spans="2:15" x14ac:dyDescent="0.2">
      <c r="C37" s="678"/>
      <c r="D37" s="678"/>
      <c r="E37" s="678"/>
      <c r="F37" s="678"/>
      <c r="G37" s="678"/>
      <c r="H37" s="678"/>
      <c r="I37" s="678"/>
      <c r="J37" s="678"/>
      <c r="K37" s="678"/>
      <c r="L37" s="678"/>
      <c r="M37" s="678"/>
    </row>
    <row r="38" spans="2:15" x14ac:dyDescent="0.2">
      <c r="C38" s="678"/>
      <c r="D38" s="678"/>
      <c r="E38" s="678"/>
      <c r="F38" s="678"/>
      <c r="G38" s="678"/>
      <c r="H38" s="678"/>
      <c r="I38" s="678"/>
      <c r="J38" s="678"/>
      <c r="K38" s="678"/>
      <c r="L38" s="678"/>
      <c r="M38" s="678"/>
    </row>
    <row r="39" spans="2:15" x14ac:dyDescent="0.2">
      <c r="C39" s="678"/>
      <c r="D39" s="678"/>
      <c r="E39" s="678"/>
      <c r="F39" s="678"/>
      <c r="G39" s="678"/>
      <c r="H39" s="678"/>
      <c r="I39" s="678"/>
      <c r="J39" s="678"/>
      <c r="K39" s="678"/>
      <c r="L39" s="678"/>
      <c r="M39" s="678"/>
    </row>
    <row r="40" spans="2:15" x14ac:dyDescent="0.2">
      <c r="C40" s="678"/>
      <c r="D40" s="678"/>
      <c r="E40" s="678"/>
      <c r="F40" s="678"/>
      <c r="G40" s="678"/>
      <c r="H40" s="678"/>
      <c r="I40" s="678"/>
      <c r="J40" s="678"/>
      <c r="K40" s="678"/>
      <c r="L40" s="678"/>
      <c r="M40" s="678"/>
    </row>
    <row r="41" spans="2:15" x14ac:dyDescent="0.2">
      <c r="C41" s="678"/>
      <c r="D41" s="678"/>
      <c r="E41" s="678"/>
      <c r="F41" s="678"/>
      <c r="G41" s="678"/>
      <c r="H41" s="678"/>
      <c r="I41" s="678"/>
      <c r="J41" s="678"/>
      <c r="K41" s="678"/>
      <c r="L41" s="678"/>
      <c r="M41" s="678"/>
    </row>
    <row r="42" spans="2:15" x14ac:dyDescent="0.2">
      <c r="B42" s="683"/>
    </row>
  </sheetData>
  <printOptions gridLines="1"/>
  <pageMargins left="0.55118110236220474" right="0.55118110236220474" top="0.78740157480314965" bottom="0.98425196850393704" header="0.51181102362204722" footer="0.51181102362204722"/>
  <pageSetup paperSize="9" orientation="landscape" r:id="rId1"/>
  <headerFooter alignWithMargins="0">
    <oddFooter>&amp;L&amp;8&amp;Z&amp;F \ &amp;A &amp;R&amp;8&amp;P of &amp;N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31"/>
  <sheetViews>
    <sheetView zoomScaleNormal="100" workbookViewId="0">
      <selection activeCell="B2" sqref="B2"/>
    </sheetView>
    <sheetView workbookViewId="1">
      <selection activeCell="B10" sqref="B10:B31"/>
    </sheetView>
    <sheetView workbookViewId="2"/>
  </sheetViews>
  <sheetFormatPr defaultColWidth="8.1640625" defaultRowHeight="12.75" x14ac:dyDescent="0.2"/>
  <cols>
    <col min="1" max="1" width="8.1640625" style="704"/>
    <col min="2" max="2" width="15.33203125" style="704" customWidth="1"/>
    <col min="3" max="6" width="6.1640625" style="705" customWidth="1"/>
    <col min="7" max="7" width="5.5" style="704" customWidth="1"/>
    <col min="8" max="19" width="4.6640625" style="704" customWidth="1"/>
    <col min="20" max="30" width="3.83203125" style="704" customWidth="1"/>
    <col min="31" max="16384" width="8.1640625" style="704"/>
  </cols>
  <sheetData>
    <row r="1" spans="2:7" x14ac:dyDescent="0.2">
      <c r="F1" s="706"/>
    </row>
    <row r="2" spans="2:7" ht="15" x14ac:dyDescent="0.3">
      <c r="B2" s="780" t="s">
        <v>478</v>
      </c>
    </row>
    <row r="4" spans="2:7" ht="15" x14ac:dyDescent="0.3">
      <c r="C4" s="707" t="s">
        <v>337</v>
      </c>
    </row>
    <row r="7" spans="2:7" x14ac:dyDescent="0.2">
      <c r="C7" s="708" t="s">
        <v>338</v>
      </c>
      <c r="D7" s="709"/>
      <c r="E7" s="708" t="s">
        <v>339</v>
      </c>
      <c r="F7" s="709"/>
      <c r="G7" s="704" t="s">
        <v>351</v>
      </c>
    </row>
    <row r="8" spans="2:7" x14ac:dyDescent="0.2">
      <c r="C8" s="710"/>
      <c r="D8" s="711"/>
      <c r="E8" s="710"/>
      <c r="F8" s="711"/>
    </row>
    <row r="9" spans="2:7" x14ac:dyDescent="0.2">
      <c r="C9" s="717" t="s">
        <v>340</v>
      </c>
      <c r="D9" s="718" t="s">
        <v>341</v>
      </c>
      <c r="E9" s="717" t="s">
        <v>340</v>
      </c>
      <c r="F9" s="718" t="s">
        <v>341</v>
      </c>
    </row>
    <row r="10" spans="2:7" x14ac:dyDescent="0.2">
      <c r="B10" s="714" t="s">
        <v>342</v>
      </c>
      <c r="C10" s="708">
        <v>19</v>
      </c>
      <c r="D10" s="709">
        <v>-0.7</v>
      </c>
      <c r="E10" s="708">
        <v>47</v>
      </c>
      <c r="F10" s="709">
        <v>0.5</v>
      </c>
      <c r="G10" s="725">
        <f>AVERAGE(D10,F10)</f>
        <v>-9.9999999999999978E-2</v>
      </c>
    </row>
    <row r="11" spans="2:7" x14ac:dyDescent="0.2">
      <c r="B11" s="715" t="s">
        <v>309</v>
      </c>
      <c r="C11" s="710">
        <v>26</v>
      </c>
      <c r="D11" s="711">
        <v>0.04</v>
      </c>
      <c r="E11" s="710">
        <v>31</v>
      </c>
      <c r="F11" s="711">
        <v>-0.28000000000000003</v>
      </c>
      <c r="G11" s="725">
        <f t="shared" ref="G11:G31" si="0">AVERAGE(D11,F11)</f>
        <v>-0.12000000000000001</v>
      </c>
    </row>
    <row r="12" spans="2:7" x14ac:dyDescent="0.2">
      <c r="B12" s="715" t="s">
        <v>479</v>
      </c>
      <c r="C12" s="710">
        <v>28</v>
      </c>
      <c r="D12" s="711">
        <v>-0.48</v>
      </c>
      <c r="E12" s="710">
        <v>31</v>
      </c>
      <c r="F12" s="711">
        <v>-0.32</v>
      </c>
      <c r="G12" s="725">
        <f t="shared" si="0"/>
        <v>-0.4</v>
      </c>
    </row>
    <row r="13" spans="2:7" x14ac:dyDescent="0.2">
      <c r="B13" s="715" t="s">
        <v>95</v>
      </c>
      <c r="C13" s="710">
        <v>26</v>
      </c>
      <c r="D13" s="711">
        <v>-0.32</v>
      </c>
      <c r="E13" s="710">
        <v>13</v>
      </c>
      <c r="F13" s="711">
        <v>0.15</v>
      </c>
      <c r="G13" s="725">
        <f t="shared" si="0"/>
        <v>-8.5000000000000006E-2</v>
      </c>
    </row>
    <row r="14" spans="2:7" x14ac:dyDescent="0.2">
      <c r="B14" s="715" t="s">
        <v>483</v>
      </c>
      <c r="C14" s="710">
        <v>12</v>
      </c>
      <c r="D14" s="711">
        <v>0.79</v>
      </c>
      <c r="E14" s="710">
        <v>30</v>
      </c>
      <c r="F14" s="711">
        <v>0.12</v>
      </c>
      <c r="G14" s="725">
        <f t="shared" si="0"/>
        <v>0.45500000000000002</v>
      </c>
    </row>
    <row r="15" spans="2:7" x14ac:dyDescent="0.2">
      <c r="B15" s="715" t="s">
        <v>482</v>
      </c>
      <c r="C15" s="710">
        <v>16</v>
      </c>
      <c r="D15" s="711">
        <v>-0.37</v>
      </c>
      <c r="E15" s="710">
        <v>26</v>
      </c>
      <c r="F15" s="711">
        <v>1.1299999999999999</v>
      </c>
      <c r="G15" s="725">
        <f t="shared" si="0"/>
        <v>0.37999999999999995</v>
      </c>
    </row>
    <row r="16" spans="2:7" x14ac:dyDescent="0.2">
      <c r="B16" s="715" t="s">
        <v>343</v>
      </c>
      <c r="C16" s="710">
        <v>24</v>
      </c>
      <c r="D16" s="711">
        <v>1.1599999999999999</v>
      </c>
      <c r="E16" s="710">
        <v>26</v>
      </c>
      <c r="F16" s="711">
        <v>1.1299999999999999</v>
      </c>
      <c r="G16" s="725">
        <f t="shared" si="0"/>
        <v>1.145</v>
      </c>
    </row>
    <row r="17" spans="2:7" x14ac:dyDescent="0.2">
      <c r="B17" s="715" t="s">
        <v>348</v>
      </c>
      <c r="C17" s="710">
        <v>111</v>
      </c>
      <c r="D17" s="711">
        <v>0.46</v>
      </c>
      <c r="E17" s="710">
        <v>118</v>
      </c>
      <c r="F17" s="711">
        <v>0.39</v>
      </c>
      <c r="G17" s="725">
        <f t="shared" si="0"/>
        <v>0.42500000000000004</v>
      </c>
    </row>
    <row r="18" spans="2:7" x14ac:dyDescent="0.2">
      <c r="B18" s="715" t="s">
        <v>344</v>
      </c>
      <c r="C18" s="710">
        <v>112</v>
      </c>
      <c r="D18" s="711">
        <v>0.8</v>
      </c>
      <c r="E18" s="710">
        <v>118</v>
      </c>
      <c r="F18" s="711">
        <v>0.52</v>
      </c>
      <c r="G18" s="725">
        <f t="shared" si="0"/>
        <v>0.66</v>
      </c>
    </row>
    <row r="19" spans="2:7" x14ac:dyDescent="0.2">
      <c r="B19" s="715" t="s">
        <v>97</v>
      </c>
      <c r="C19" s="710">
        <v>12</v>
      </c>
      <c r="D19" s="711">
        <v>0.71</v>
      </c>
      <c r="E19" s="710">
        <v>50</v>
      </c>
      <c r="F19" s="711">
        <v>-0.21</v>
      </c>
      <c r="G19" s="725">
        <f t="shared" si="0"/>
        <v>0.25</v>
      </c>
    </row>
    <row r="20" spans="2:7" x14ac:dyDescent="0.2">
      <c r="B20" s="715" t="s">
        <v>98</v>
      </c>
      <c r="C20" s="710">
        <v>63</v>
      </c>
      <c r="D20" s="711">
        <v>0.28999999999999998</v>
      </c>
      <c r="E20" s="710">
        <v>50</v>
      </c>
      <c r="F20" s="711">
        <v>-0.21</v>
      </c>
      <c r="G20" s="725">
        <f t="shared" si="0"/>
        <v>3.9999999999999994E-2</v>
      </c>
    </row>
    <row r="21" spans="2:7" x14ac:dyDescent="0.2">
      <c r="B21" s="715" t="s">
        <v>99</v>
      </c>
      <c r="C21" s="710">
        <v>16</v>
      </c>
      <c r="D21" s="711">
        <v>0.49</v>
      </c>
      <c r="E21" s="710">
        <v>50</v>
      </c>
      <c r="F21" s="711">
        <v>-0.21</v>
      </c>
      <c r="G21" s="725">
        <f t="shared" si="0"/>
        <v>0.14000000000000001</v>
      </c>
    </row>
    <row r="22" spans="2:7" x14ac:dyDescent="0.2">
      <c r="B22" s="715" t="s">
        <v>345</v>
      </c>
      <c r="C22" s="710">
        <v>16</v>
      </c>
      <c r="D22" s="711">
        <v>0.49</v>
      </c>
      <c r="E22" s="710">
        <v>24</v>
      </c>
      <c r="F22" s="711">
        <v>1.1499999999999999</v>
      </c>
      <c r="G22" s="725">
        <f t="shared" si="0"/>
        <v>0.82</v>
      </c>
    </row>
    <row r="23" spans="2:7" x14ac:dyDescent="0.2">
      <c r="B23" s="715" t="s">
        <v>100</v>
      </c>
      <c r="C23" s="710">
        <v>73</v>
      </c>
      <c r="D23" s="711">
        <v>0.35</v>
      </c>
      <c r="E23" s="710">
        <v>58</v>
      </c>
      <c r="F23" s="711">
        <v>0.28999999999999998</v>
      </c>
      <c r="G23" s="725">
        <f t="shared" si="0"/>
        <v>0.31999999999999995</v>
      </c>
    </row>
    <row r="24" spans="2:7" x14ac:dyDescent="0.2">
      <c r="B24" s="715" t="s">
        <v>156</v>
      </c>
      <c r="C24" s="710">
        <v>112</v>
      </c>
      <c r="D24" s="711">
        <v>-0.01</v>
      </c>
      <c r="E24" s="710">
        <v>118</v>
      </c>
      <c r="F24" s="711">
        <v>-0.08</v>
      </c>
      <c r="G24" s="725">
        <f t="shared" si="0"/>
        <v>-4.4999999999999998E-2</v>
      </c>
    </row>
    <row r="25" spans="2:7" x14ac:dyDescent="0.2">
      <c r="B25" s="715" t="s">
        <v>102</v>
      </c>
      <c r="C25" s="710">
        <v>23</v>
      </c>
      <c r="D25" s="711">
        <v>0.25</v>
      </c>
      <c r="E25" s="710">
        <v>25</v>
      </c>
      <c r="F25" s="711">
        <v>0.4</v>
      </c>
      <c r="G25" s="725">
        <f t="shared" si="0"/>
        <v>0.32500000000000001</v>
      </c>
    </row>
    <row r="26" spans="2:7" x14ac:dyDescent="0.2">
      <c r="B26" s="715" t="s">
        <v>347</v>
      </c>
      <c r="C26" s="710">
        <v>28</v>
      </c>
      <c r="D26" s="711">
        <v>-0.61</v>
      </c>
      <c r="E26" s="710">
        <v>87</v>
      </c>
      <c r="F26" s="711">
        <v>0.25</v>
      </c>
      <c r="G26" s="725">
        <f t="shared" si="0"/>
        <v>-0.18</v>
      </c>
    </row>
    <row r="27" spans="2:7" x14ac:dyDescent="0.2">
      <c r="B27" s="715" t="s">
        <v>104</v>
      </c>
      <c r="C27" s="710">
        <v>26</v>
      </c>
      <c r="D27" s="711">
        <v>0.35</v>
      </c>
      <c r="E27" s="710">
        <v>25</v>
      </c>
      <c r="F27" s="711">
        <v>0.4</v>
      </c>
      <c r="G27" s="725">
        <f t="shared" si="0"/>
        <v>0.375</v>
      </c>
    </row>
    <row r="28" spans="2:7" x14ac:dyDescent="0.2">
      <c r="B28" s="715" t="s">
        <v>346</v>
      </c>
      <c r="C28" s="710">
        <v>16</v>
      </c>
      <c r="D28" s="711">
        <v>-0.19</v>
      </c>
      <c r="E28" s="710">
        <v>25</v>
      </c>
      <c r="F28" s="711">
        <v>0.4</v>
      </c>
      <c r="G28" s="725">
        <f t="shared" si="0"/>
        <v>0.10500000000000001</v>
      </c>
    </row>
    <row r="29" spans="2:7" x14ac:dyDescent="0.2">
      <c r="B29" s="781" t="s">
        <v>480</v>
      </c>
      <c r="C29" s="710">
        <v>83</v>
      </c>
      <c r="D29" s="711">
        <v>-0.1</v>
      </c>
      <c r="E29" s="710">
        <v>84</v>
      </c>
      <c r="F29" s="711">
        <v>-0.03</v>
      </c>
      <c r="G29" s="725">
        <f t="shared" si="0"/>
        <v>-6.5000000000000002E-2</v>
      </c>
    </row>
    <row r="30" spans="2:7" x14ac:dyDescent="0.2">
      <c r="B30" s="781" t="s">
        <v>481</v>
      </c>
      <c r="C30" s="710">
        <v>82</v>
      </c>
      <c r="D30" s="711">
        <v>-0.01</v>
      </c>
      <c r="E30" s="710">
        <v>84</v>
      </c>
      <c r="F30" s="711">
        <v>0.12</v>
      </c>
      <c r="G30" s="725">
        <f t="shared" si="0"/>
        <v>5.5E-2</v>
      </c>
    </row>
    <row r="31" spans="2:7" x14ac:dyDescent="0.2">
      <c r="B31" s="716" t="s">
        <v>105</v>
      </c>
      <c r="C31" s="712">
        <v>16</v>
      </c>
      <c r="D31" s="713">
        <v>-0.22</v>
      </c>
      <c r="E31" s="712">
        <v>18</v>
      </c>
      <c r="F31" s="713">
        <v>1.59</v>
      </c>
      <c r="G31" s="725">
        <f t="shared" si="0"/>
        <v>0.68500000000000005</v>
      </c>
    </row>
  </sheetData>
  <pageMargins left="0.55118110236220474" right="0.55118110236220474" top="0.78740157480314965" bottom="0.98425196850393704" header="0.51181102362204722" footer="0.51181102362204722"/>
  <pageSetup paperSize="9" orientation="portrait" r:id="rId1"/>
  <headerFooter alignWithMargins="0">
    <oddFooter>&amp;L&amp;8&amp;Z&amp;F \ &amp;A&amp;R&amp;8&amp;P of &amp;N    &amp;D</oddFooter>
  </headerFooter>
  <ignoredErrors>
    <ignoredError sqref="C7:F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AF7"/>
  <sheetViews>
    <sheetView workbookViewId="0"/>
    <sheetView workbookViewId="1"/>
    <sheetView workbookViewId="2"/>
  </sheetViews>
  <sheetFormatPr defaultColWidth="8.1640625" defaultRowHeight="12.75" x14ac:dyDescent="0.2"/>
  <cols>
    <col min="1" max="16384" width="8.1640625" style="78"/>
  </cols>
  <sheetData>
    <row r="2" spans="3:32" ht="19.5" x14ac:dyDescent="0.4">
      <c r="W2" s="169" t="s">
        <v>63</v>
      </c>
    </row>
    <row r="3" spans="3:32" ht="15" x14ac:dyDescent="0.3">
      <c r="W3" s="184" t="s">
        <v>61</v>
      </c>
      <c r="X3" s="185"/>
      <c r="Y3" s="185"/>
      <c r="Z3" s="185"/>
      <c r="AA3" s="185"/>
      <c r="AB3" s="185"/>
      <c r="AC3" s="188" t="str">
        <f>VA!T9</f>
        <v>English Language</v>
      </c>
      <c r="AF3" s="161" t="s">
        <v>66</v>
      </c>
    </row>
    <row r="4" spans="3:32" ht="15" x14ac:dyDescent="0.3">
      <c r="W4" s="186" t="s">
        <v>62</v>
      </c>
      <c r="X4" s="187"/>
      <c r="Y4" s="187"/>
      <c r="Z4" s="187"/>
      <c r="AA4" s="187"/>
      <c r="AB4" s="187"/>
      <c r="AC4" s="189" t="str">
        <f ca="1">VA!W3</f>
        <v>GCSE English Language</v>
      </c>
      <c r="AF4" s="161" t="s">
        <v>67</v>
      </c>
    </row>
    <row r="5" spans="3:32" x14ac:dyDescent="0.2">
      <c r="C5" s="105" t="s">
        <v>45</v>
      </c>
      <c r="D5" s="105" t="s">
        <v>33</v>
      </c>
      <c r="E5" s="105" t="s">
        <v>34</v>
      </c>
      <c r="F5" s="105" t="s">
        <v>35</v>
      </c>
      <c r="G5" s="105" t="s">
        <v>36</v>
      </c>
      <c r="H5" s="105" t="s">
        <v>37</v>
      </c>
      <c r="I5" s="105" t="s">
        <v>38</v>
      </c>
      <c r="J5" s="105" t="s">
        <v>39</v>
      </c>
      <c r="K5" s="105" t="s">
        <v>40</v>
      </c>
      <c r="L5" s="106" t="s">
        <v>41</v>
      </c>
    </row>
    <row r="6" spans="3:32" x14ac:dyDescent="0.2">
      <c r="C6" s="78" t="str">
        <f>"if in line - "&amp;C5</f>
        <v>if in line - 2</v>
      </c>
      <c r="D6" s="78" t="str">
        <f t="shared" ref="D6:L6" si="0">"if in line - "&amp;D5</f>
        <v>if in line - 3c</v>
      </c>
      <c r="E6" s="78" t="str">
        <f t="shared" si="0"/>
        <v>if in line - 3b</v>
      </c>
      <c r="F6" s="78" t="str">
        <f t="shared" si="0"/>
        <v>if in line - 3a</v>
      </c>
      <c r="G6" s="78" t="str">
        <f t="shared" si="0"/>
        <v>if in line - 4c</v>
      </c>
      <c r="H6" s="78" t="str">
        <f t="shared" si="0"/>
        <v>if in line - 4b</v>
      </c>
      <c r="I6" s="78" t="str">
        <f t="shared" si="0"/>
        <v>if in line - 4a</v>
      </c>
      <c r="J6" s="78" t="str">
        <f t="shared" si="0"/>
        <v>if in line - 5c</v>
      </c>
      <c r="K6" s="78" t="str">
        <f t="shared" si="0"/>
        <v>if in line - 5b</v>
      </c>
      <c r="L6" s="78" t="str">
        <f t="shared" si="0"/>
        <v>if in line - 5a</v>
      </c>
    </row>
    <row r="7" spans="3:32" x14ac:dyDescent="0.2">
      <c r="C7" s="78" t="str">
        <f>"sch - "&amp;C5</f>
        <v>sch - 2</v>
      </c>
      <c r="D7" s="78" t="str">
        <f t="shared" ref="D7:L7" si="1">"sch - "&amp;D5</f>
        <v>sch - 3c</v>
      </c>
      <c r="E7" s="78" t="str">
        <f t="shared" si="1"/>
        <v>sch - 3b</v>
      </c>
      <c r="F7" s="78" t="str">
        <f t="shared" si="1"/>
        <v>sch - 3a</v>
      </c>
      <c r="G7" s="78" t="str">
        <f t="shared" si="1"/>
        <v>sch - 4c</v>
      </c>
      <c r="H7" s="78" t="str">
        <f t="shared" si="1"/>
        <v>sch - 4b</v>
      </c>
      <c r="I7" s="78" t="str">
        <f t="shared" si="1"/>
        <v>sch - 4a</v>
      </c>
      <c r="J7" s="78" t="str">
        <f t="shared" si="1"/>
        <v>sch - 5c</v>
      </c>
      <c r="K7" s="78" t="str">
        <f t="shared" si="1"/>
        <v>sch - 5b</v>
      </c>
      <c r="L7" s="78" t="str">
        <f t="shared" si="1"/>
        <v>sch - 5a</v>
      </c>
    </row>
  </sheetData>
  <phoneticPr fontId="22" type="noConversion"/>
  <pageMargins left="0.39" right="0.37" top="0.52" bottom="0.8" header="0.34" footer="0.51181102362204722"/>
  <pageSetup paperSize="9" orientation="landscape" r:id="rId1"/>
  <headerFooter alignWithMargins="0">
    <oddFooter>&amp;L&amp;8&amp;Z&amp;F \ &amp;A&amp;R  &amp;P of &amp;N     &amp;D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Intro</vt:lpstr>
      <vt:lpstr>Front_panel</vt:lpstr>
      <vt:lpstr>sch_data</vt:lpstr>
      <vt:lpstr>Grid</vt:lpstr>
      <vt:lpstr>VA</vt:lpstr>
      <vt:lpstr>calc</vt:lpstr>
      <vt:lpstr>calc (2)</vt:lpstr>
      <vt:lpstr>prev yrs</vt:lpstr>
      <vt:lpstr>graphs</vt:lpstr>
      <vt:lpstr>2019 TMs</vt:lpstr>
      <vt:lpstr>2019 TMs (2)</vt:lpstr>
      <vt:lpstr>Grid!Print_Area</vt:lpstr>
    </vt:vector>
  </TitlesOfParts>
  <Company>Ashcombe School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Blow</dc:creator>
  <cp:lastModifiedBy>David Blow</cp:lastModifiedBy>
  <cp:lastPrinted>2017-12-29T21:14:45Z</cp:lastPrinted>
  <dcterms:created xsi:type="dcterms:W3CDTF">2000-08-23T18:56:56Z</dcterms:created>
  <dcterms:modified xsi:type="dcterms:W3CDTF">2020-05-17T19:08:15Z</dcterms:modified>
</cp:coreProperties>
</file>